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https://wfp.sharepoint.com/sites/fsc_cxb/Shared Documents/1. 5W/2. February 2021/"/>
    </mc:Choice>
  </mc:AlternateContent>
  <xr:revisionPtr revIDLastSave="84" documentId="8_{6076BA39-0A4A-431C-AC57-EAC9DAD56C93}" xr6:coauthVersionLast="46" xr6:coauthVersionMax="46" xr10:uidLastSave="{C0238D7B-50ED-4E24-A8A2-A0E400178B79}"/>
  <bookViews>
    <workbookView xWindow="-120" yWindow="-120" windowWidth="20730" windowHeight="11160" tabRatio="758" firstSheet="8" activeTab="8" xr2:uid="{00000000-000D-0000-FFFF-FFFF00000000}"/>
  </bookViews>
  <sheets>
    <sheet name="REFUGEE-partner-type" sheetId="22" state="hidden" r:id="rId1"/>
    <sheet name="HC-partner-type" sheetId="27" state="hidden" r:id="rId2"/>
    <sheet name="pre-Analysis" sheetId="14" state="hidden" r:id="rId3"/>
    <sheet name="Sheet14" sheetId="30" state="hidden" r:id="rId4"/>
    <sheet name="Refugee" sheetId="40" state="hidden" r:id="rId5"/>
    <sheet name="New-Analysis (2)" sheetId="59" state="hidden" r:id="rId6"/>
    <sheet name="Sheet8 (2)" sheetId="75" state="hidden" r:id="rId7"/>
    <sheet name="Sheet6 (2)" sheetId="73" state="hidden" r:id="rId8"/>
    <sheet name="5W" sheetId="66" r:id="rId9"/>
    <sheet name="WHAT" sheetId="10" r:id="rId10"/>
    <sheet name="OTHER" sheetId="6" r:id="rId11"/>
    <sheet name="WHERE" sheetId="8" r:id="rId12"/>
    <sheet name="all-ref" sheetId="42" state="hidden" r:id="rId13"/>
    <sheet name="Data" sheetId="9" state="hidden" r:id="rId14"/>
  </sheets>
  <externalReferences>
    <externalReference r:id="rId15"/>
  </externalReferences>
  <definedNames>
    <definedName name="_xlnm._FilterDatabase" localSheetId="5" hidden="1">'New-Analysis (2)'!$A$1:$R$70</definedName>
    <definedName name="_xlnm._FilterDatabase" localSheetId="2" hidden="1">'pre-Analysis'!$A$1:$AB$463</definedName>
    <definedName name="_xlnm._FilterDatabase" localSheetId="4" hidden="1">Refugee!$A$1:$R$26</definedName>
    <definedName name="_xlnm._FilterDatabase" localSheetId="0" hidden="1">'REFUGEE-partner-type'!$B$1:$C$21</definedName>
    <definedName name="_xlnm._FilterDatabase" localSheetId="9" hidden="1">WHAT!$B$1:$D$139</definedName>
    <definedName name="_xlnm._FilterDatabase" localSheetId="11" hidden="1">WHERE!$O$1:$S$5167</definedName>
    <definedName name="Activity">WHAT!$B$2:$C$138</definedName>
    <definedName name="ActivityType">#REF!</definedName>
    <definedName name="Agriculture">#REF!</definedName>
    <definedName name="AwarenessRaising">#REF!</definedName>
    <definedName name="Beneficiary_Type">OTHER!#REF!</definedName>
    <definedName name="COVID_19" localSheetId="9">WHAT!#REF!</definedName>
    <definedName name="COVID_19">#REF!</definedName>
    <definedName name="COVID19" localSheetId="9">WHAT!#REF!</definedName>
    <definedName name="COVID19">#REF!</definedName>
    <definedName name="Cyclone" localSheetId="9">WHAT!#REF!</definedName>
    <definedName name="Cyclone">#REF!</definedName>
    <definedName name="DistrictColumn">WHERE!$K$1:$K$545</definedName>
    <definedName name="DistrictList">WHERE!$G$2:$G$65</definedName>
    <definedName name="DistrictStart">WHERE!$K$1</definedName>
    <definedName name="DivisionColumn" localSheetId="9">[1]WHERE!$F$1:$F$65</definedName>
    <definedName name="DivisionColumn">WHERE!$F$1:$F$65</definedName>
    <definedName name="DivisionList" localSheetId="9">[1]WHERE!$C$2:$C$10</definedName>
    <definedName name="DivisionList">WHERE!$C$2:$C$10</definedName>
    <definedName name="DivisionStart" localSheetId="9">[1]WHERE!$F$1</definedName>
    <definedName name="DivisionStart">WHERE!$F$1</definedName>
    <definedName name="FoodAssistance">#REF!</definedName>
    <definedName name="HostCommunity">WHERE!$U$2:$U$10</definedName>
    <definedName name="JRP" localSheetId="9">WHAT!#REF!</definedName>
    <definedName name="JRP">#REF!</definedName>
    <definedName name="list">#REF!</definedName>
    <definedName name="Ramadan" localSheetId="9">WHAT!#REF!</definedName>
    <definedName name="Ramadan">#REF!</definedName>
    <definedName name="Refugee">WHERE!$V$2:$V$33</definedName>
    <definedName name="RegularProgramme" localSheetId="9">WHAT!#REF!</definedName>
    <definedName name="RegularProgramme">#REF!</definedName>
    <definedName name="SectorColumn" localSheetId="8">#REF!</definedName>
    <definedName name="SectorColumn" localSheetId="9">#REF!</definedName>
    <definedName name="SectorColumn">#REF!</definedName>
    <definedName name="SectorList" localSheetId="8">#REF!</definedName>
    <definedName name="SectorList">#REF!</definedName>
    <definedName name="SectorStart">#REF!</definedName>
    <definedName name="Skills_Development">#REF!</definedName>
    <definedName name="SkillsDevelopment">#REF!</definedName>
    <definedName name="Status" localSheetId="10">OTHER!$E$2:$E$6</definedName>
    <definedName name="Status" localSheetId="9">#REF!</definedName>
    <definedName name="Status">#REF!</definedName>
    <definedName name="UpazilaColumn">WHERE!$Q$1:$Q$5472</definedName>
    <definedName name="UpazilaList">WHERE!$L$2:$L$545</definedName>
    <definedName name="UpazilaStart">WHERE!$Q$1</definedName>
    <definedName name="Z_10A07549_8A95_46E2_BD2E_710CEE92866F_.wvu.FilterData" localSheetId="9" hidden="1">WHAT!$F$1:$G$36</definedName>
  </definedNames>
  <calcPr calcId="191029" calcMode="manual"/>
  <customWorkbookViews>
    <customWorkbookView name="HOSSAIN Sk Sabbir - Personal View" guid="{10A07549-8A95-46E2-BD2E-710CEE92866F}" maximized="1" windowWidth="0" windowHeight="0" activeSheetId="0"/>
  </customWorkbookViews>
  <pivotCaches>
    <pivotCache cacheId="0" r:id="rId1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C4" i="66" l="1" a="1"/>
  <c r="BC4" i="66" s="1"/>
  <c r="BC5" i="66" a="1"/>
  <c r="BC5" i="66" s="1"/>
  <c r="BC6" i="66" a="1"/>
  <c r="BC6" i="66" s="1"/>
  <c r="BC7" i="66" a="1"/>
  <c r="BC7" i="66" s="1"/>
  <c r="BC8" i="66" a="1"/>
  <c r="BC8" i="66" s="1"/>
  <c r="BC9" i="66" a="1"/>
  <c r="BC9" i="66" s="1"/>
  <c r="BC10" i="66" a="1"/>
  <c r="BC10" i="66" s="1"/>
  <c r="BC11" i="66" a="1"/>
  <c r="BC11" i="66" s="1"/>
  <c r="BC12" i="66" a="1"/>
  <c r="BC12" i="66" s="1"/>
  <c r="BC13" i="66" a="1"/>
  <c r="BC13" i="66" s="1"/>
  <c r="BC14" i="66" a="1"/>
  <c r="BC14" i="66" s="1"/>
  <c r="BC15" i="66" a="1"/>
  <c r="BC15" i="66" s="1"/>
  <c r="BC16" i="66" a="1"/>
  <c r="BC16" i="66" s="1"/>
  <c r="BC17" i="66" a="1"/>
  <c r="BC17" i="66" s="1"/>
  <c r="BC18" i="66" a="1"/>
  <c r="BC18" i="66" s="1"/>
  <c r="BC19" i="66" a="1"/>
  <c r="BC19" i="66" s="1"/>
  <c r="BC20" i="66" a="1"/>
  <c r="BC20" i="66" s="1"/>
  <c r="BC21" i="66" a="1"/>
  <c r="BC21" i="66" s="1"/>
  <c r="BC22" i="66" a="1"/>
  <c r="BC22" i="66" s="1"/>
  <c r="BC23" i="66" a="1"/>
  <c r="BC23" i="66" s="1"/>
  <c r="BC24" i="66" a="1"/>
  <c r="BC24" i="66" s="1"/>
  <c r="BC25" i="66" a="1"/>
  <c r="BC25" i="66" s="1"/>
  <c r="BC26" i="66" a="1"/>
  <c r="BC26" i="66" s="1"/>
  <c r="BC27" i="66" a="1"/>
  <c r="BC27" i="66" s="1"/>
  <c r="BC28" i="66" a="1"/>
  <c r="BC28" i="66" s="1"/>
  <c r="BC29" i="66" a="1"/>
  <c r="BC29" i="66" s="1"/>
  <c r="BC30" i="66" a="1"/>
  <c r="BC30" i="66" s="1"/>
  <c r="BC31" i="66" a="1"/>
  <c r="BC31" i="66" s="1"/>
  <c r="BC32" i="66" a="1"/>
  <c r="BC32" i="66" s="1"/>
  <c r="BC33" i="66" a="1"/>
  <c r="BC33" i="66" s="1"/>
  <c r="BC34" i="66" a="1"/>
  <c r="BC34" i="66" s="1"/>
  <c r="BC35" i="66" a="1"/>
  <c r="BC35" i="66" s="1"/>
  <c r="BC36" i="66" a="1"/>
  <c r="BC36" i="66" s="1"/>
  <c r="BC37" i="66" a="1"/>
  <c r="BC37" i="66" s="1"/>
  <c r="BC38" i="66" a="1"/>
  <c r="BC38" i="66" s="1"/>
  <c r="BC39" i="66" a="1"/>
  <c r="BC39" i="66" s="1"/>
  <c r="BC40" i="66" a="1"/>
  <c r="BC40" i="66" s="1"/>
  <c r="BC41" i="66" a="1"/>
  <c r="BC41" i="66" s="1"/>
  <c r="BC42" i="66" a="1"/>
  <c r="BC42" i="66" s="1"/>
  <c r="BC43" i="66" a="1"/>
  <c r="BC43" i="66" s="1"/>
  <c r="BC44" i="66" a="1"/>
  <c r="BC44" i="66" s="1"/>
  <c r="BC45" i="66" a="1"/>
  <c r="BC45" i="66" s="1"/>
  <c r="BC46" i="66" a="1"/>
  <c r="BC46" i="66" s="1"/>
  <c r="BC47" i="66" a="1"/>
  <c r="BC47" i="66" s="1"/>
  <c r="BC48" i="66" a="1"/>
  <c r="BC48" i="66" s="1"/>
  <c r="BC49" i="66" a="1"/>
  <c r="BC49" i="66" s="1"/>
  <c r="BC50" i="66" a="1"/>
  <c r="BC50" i="66" s="1"/>
  <c r="BC51" i="66" a="1"/>
  <c r="BC51" i="66" s="1"/>
  <c r="BC52" i="66" a="1"/>
  <c r="BC52" i="66" s="1"/>
  <c r="BC53" i="66" a="1"/>
  <c r="BC53" i="66" s="1"/>
  <c r="BC54" i="66" a="1"/>
  <c r="BC54" i="66" s="1"/>
  <c r="BC55" i="66" a="1"/>
  <c r="BC55" i="66" s="1"/>
  <c r="BC56" i="66" a="1"/>
  <c r="BC56" i="66" s="1"/>
  <c r="BC57" i="66" a="1"/>
  <c r="BC57" i="66" s="1"/>
  <c r="BC58" i="66" a="1"/>
  <c r="BC58" i="66" s="1"/>
  <c r="BC59" i="66" a="1"/>
  <c r="BC59" i="66" s="1"/>
  <c r="BC60" i="66" a="1"/>
  <c r="BC60" i="66" s="1"/>
  <c r="BC61" i="66" a="1"/>
  <c r="BC61" i="66" s="1"/>
  <c r="BC62" i="66" a="1"/>
  <c r="BC62" i="66" s="1"/>
  <c r="BC63" i="66" a="1"/>
  <c r="BC63" i="66" s="1"/>
  <c r="BC64" i="66" a="1"/>
  <c r="BC64" i="66" s="1"/>
  <c r="BC65" i="66" a="1"/>
  <c r="BC65" i="66" s="1"/>
  <c r="BC66" i="66" a="1"/>
  <c r="BC66" i="66" s="1"/>
  <c r="BC67" i="66" a="1"/>
  <c r="BC67" i="66" s="1"/>
  <c r="BC68" i="66" a="1"/>
  <c r="BC68" i="66" s="1"/>
  <c r="BC69" i="66" a="1"/>
  <c r="BC69" i="66" s="1"/>
  <c r="BC70" i="66" a="1"/>
  <c r="BC70" i="66" s="1"/>
  <c r="BC71" i="66" a="1"/>
  <c r="BC71" i="66" s="1"/>
  <c r="BC72" i="66" a="1"/>
  <c r="BC72" i="66" s="1"/>
  <c r="BC73" i="66" a="1"/>
  <c r="BC73" i="66" s="1"/>
  <c r="BC74" i="66" a="1"/>
  <c r="BC74" i="66" s="1"/>
  <c r="BC75" i="66" a="1"/>
  <c r="BC75" i="66" s="1"/>
  <c r="BC76" i="66" a="1"/>
  <c r="BC76" i="66" s="1"/>
  <c r="BC77" i="66" a="1"/>
  <c r="BC77" i="66" s="1"/>
  <c r="BC78" i="66" a="1"/>
  <c r="BC78" i="66" s="1"/>
  <c r="BC79" i="66" a="1"/>
  <c r="BC79" i="66" s="1"/>
  <c r="BC80" i="66" a="1"/>
  <c r="BC80" i="66" s="1"/>
  <c r="BC81" i="66" a="1"/>
  <c r="BC81" i="66" s="1"/>
  <c r="BC82" i="66" a="1"/>
  <c r="BC82" i="66" s="1"/>
  <c r="BC83" i="66" a="1"/>
  <c r="BC83" i="66" s="1"/>
  <c r="BC84" i="66" a="1"/>
  <c r="BC84" i="66" s="1"/>
  <c r="BC85" i="66" a="1"/>
  <c r="BC85" i="66" s="1"/>
  <c r="BC86" i="66" a="1"/>
  <c r="BC86" i="66" s="1"/>
  <c r="BC87" i="66" a="1"/>
  <c r="BC87" i="66" s="1"/>
  <c r="BC88" i="66" a="1"/>
  <c r="BC88" i="66" s="1"/>
  <c r="BC89" i="66" a="1"/>
  <c r="BC89" i="66" s="1"/>
  <c r="BC90" i="66" a="1"/>
  <c r="BC90" i="66" s="1"/>
  <c r="BC91" i="66" a="1"/>
  <c r="BC91" i="66" s="1"/>
  <c r="BC92" i="66" a="1"/>
  <c r="BC92" i="66" s="1"/>
  <c r="BC93" i="66" a="1"/>
  <c r="BC93" i="66" s="1"/>
  <c r="BC94" i="66" a="1"/>
  <c r="BC94" i="66" s="1"/>
  <c r="BC95" i="66" a="1"/>
  <c r="BC95" i="66" s="1"/>
  <c r="BC96" i="66" a="1"/>
  <c r="BC96" i="66" s="1"/>
  <c r="BC97" i="66" a="1"/>
  <c r="BC97" i="66" s="1"/>
  <c r="BC98" i="66" a="1"/>
  <c r="BC98" i="66" s="1"/>
  <c r="BC99" i="66" a="1"/>
  <c r="BC99" i="66" s="1"/>
  <c r="BC100" i="66" a="1"/>
  <c r="BC100" i="66" s="1"/>
  <c r="BC101" i="66" a="1"/>
  <c r="BC101" i="66" s="1"/>
  <c r="BC102" i="66" a="1"/>
  <c r="BC102" i="66" s="1"/>
  <c r="BC103" i="66" a="1"/>
  <c r="BC103" i="66" s="1"/>
  <c r="BC104" i="66" a="1"/>
  <c r="BC104" i="66" s="1"/>
  <c r="BC105" i="66" a="1"/>
  <c r="BC105" i="66" s="1"/>
  <c r="BC106" i="66" a="1"/>
  <c r="BC106" i="66" s="1"/>
  <c r="BC107" i="66" a="1"/>
  <c r="BC107" i="66" s="1"/>
  <c r="BC108" i="66" a="1"/>
  <c r="BC108" i="66" s="1"/>
  <c r="BC109" i="66" a="1"/>
  <c r="BC109" i="66" s="1"/>
  <c r="BC110" i="66" a="1"/>
  <c r="BC110" i="66" s="1"/>
  <c r="BC111" i="66" a="1"/>
  <c r="BC111" i="66" s="1"/>
  <c r="BC112" i="66" a="1"/>
  <c r="BC112" i="66" s="1"/>
  <c r="BC113" i="66" a="1"/>
  <c r="BC113" i="66" s="1"/>
  <c r="BC114" i="66" a="1"/>
  <c r="BC114" i="66" s="1"/>
  <c r="BC115" i="66" a="1"/>
  <c r="BC115" i="66" s="1"/>
  <c r="BC116" i="66" a="1"/>
  <c r="BC116" i="66" s="1"/>
  <c r="BC117" i="66" a="1"/>
  <c r="BC117" i="66" s="1"/>
  <c r="BC118" i="66" a="1"/>
  <c r="BC118" i="66" s="1"/>
  <c r="BC119" i="66" a="1"/>
  <c r="BC119" i="66" s="1"/>
  <c r="BC120" i="66" a="1"/>
  <c r="BC120" i="66" s="1"/>
  <c r="BC121" i="66" a="1"/>
  <c r="BC121" i="66" s="1"/>
  <c r="BC122" i="66" a="1"/>
  <c r="BC122" i="66" s="1"/>
  <c r="BC123" i="66" a="1"/>
  <c r="BC123" i="66" s="1"/>
  <c r="BC124" i="66" a="1"/>
  <c r="BC124" i="66" s="1"/>
  <c r="BC125" i="66" a="1"/>
  <c r="BC125" i="66" s="1"/>
  <c r="BC126" i="66" a="1"/>
  <c r="BC126" i="66" s="1"/>
  <c r="BC127" i="66" a="1"/>
  <c r="BC127" i="66" s="1"/>
  <c r="BC128" i="66" a="1"/>
  <c r="BC128" i="66" s="1"/>
  <c r="BC129" i="66" a="1"/>
  <c r="BC129" i="66" s="1"/>
  <c r="BC130" i="66" a="1"/>
  <c r="BC130" i="66" s="1"/>
  <c r="BC131" i="66" a="1"/>
  <c r="BC131" i="66" s="1"/>
  <c r="BC132" i="66" a="1"/>
  <c r="BC132" i="66" s="1"/>
  <c r="BC133" i="66" a="1"/>
  <c r="BC133" i="66" s="1"/>
  <c r="BC134" i="66" a="1"/>
  <c r="BC134" i="66" s="1"/>
  <c r="BC135" i="66" a="1"/>
  <c r="BC135" i="66" s="1"/>
  <c r="BC136" i="66" a="1"/>
  <c r="BC136" i="66" s="1"/>
  <c r="BC137" i="66" a="1"/>
  <c r="BC137" i="66" s="1"/>
  <c r="BC138" i="66" a="1"/>
  <c r="BC138" i="66" s="1"/>
  <c r="BC139" i="66" a="1"/>
  <c r="BC139" i="66" s="1"/>
  <c r="BC140" i="66" a="1"/>
  <c r="BC140" i="66" s="1"/>
  <c r="BC141" i="66" a="1"/>
  <c r="BC141" i="66" s="1"/>
  <c r="BC142" i="66" a="1"/>
  <c r="BC142" i="66" s="1"/>
  <c r="BC143" i="66" a="1"/>
  <c r="BC143" i="66" s="1"/>
  <c r="BC144" i="66" a="1"/>
  <c r="BC144" i="66" s="1"/>
  <c r="BC145" i="66" a="1"/>
  <c r="BC145" i="66" s="1"/>
  <c r="BC146" i="66" a="1"/>
  <c r="BC146" i="66" s="1"/>
  <c r="BC147" i="66" a="1"/>
  <c r="BC147" i="66" s="1"/>
  <c r="BC148" i="66" a="1"/>
  <c r="BC148" i="66" s="1"/>
  <c r="BC149" i="66" a="1"/>
  <c r="BC149" i="66" s="1"/>
  <c r="BC150" i="66" a="1"/>
  <c r="BC150" i="66" s="1"/>
  <c r="BC151" i="66" a="1"/>
  <c r="BC151" i="66" s="1"/>
  <c r="BC152" i="66" a="1"/>
  <c r="BC152" i="66" s="1"/>
  <c r="BC153" i="66" a="1"/>
  <c r="BC153" i="66" s="1"/>
  <c r="BC154" i="66" a="1"/>
  <c r="BC154" i="66" s="1"/>
  <c r="BC155" i="66" a="1"/>
  <c r="BC155" i="66" s="1"/>
  <c r="BC156" i="66" a="1"/>
  <c r="BC156" i="66" s="1"/>
  <c r="BC157" i="66" a="1"/>
  <c r="BC157" i="66" s="1"/>
  <c r="BC158" i="66" a="1"/>
  <c r="BC158" i="66" s="1"/>
  <c r="BC159" i="66" a="1"/>
  <c r="BC159" i="66" s="1"/>
  <c r="BC160" i="66" a="1"/>
  <c r="BC160" i="66" s="1"/>
  <c r="BC161" i="66" a="1"/>
  <c r="BC161" i="66" s="1"/>
  <c r="BC162" i="66" a="1"/>
  <c r="BC162" i="66" s="1"/>
  <c r="BC163" i="66" a="1"/>
  <c r="BC163" i="66" s="1"/>
  <c r="BC164" i="66" a="1"/>
  <c r="BC164" i="66" s="1"/>
  <c r="BC165" i="66" a="1"/>
  <c r="BC165" i="66" s="1"/>
  <c r="BC166" i="66" a="1"/>
  <c r="BC166" i="66" s="1"/>
  <c r="BC167" i="66" a="1"/>
  <c r="BC167" i="66" s="1"/>
  <c r="BC168" i="66" a="1"/>
  <c r="BC168" i="66" s="1"/>
  <c r="BC169" i="66" a="1"/>
  <c r="BC169" i="66" s="1"/>
  <c r="BC170" i="66" a="1"/>
  <c r="BC170" i="66" s="1"/>
  <c r="BC171" i="66" a="1"/>
  <c r="BC171" i="66" s="1"/>
  <c r="BC172" i="66" a="1"/>
  <c r="BC172" i="66" s="1"/>
  <c r="BC173" i="66" a="1"/>
  <c r="BC173" i="66" s="1"/>
  <c r="BC174" i="66" a="1"/>
  <c r="BC174" i="66" s="1"/>
  <c r="BC175" i="66" a="1"/>
  <c r="BC175" i="66" s="1"/>
  <c r="BC176" i="66" a="1"/>
  <c r="BC176" i="66" s="1"/>
  <c r="BC177" i="66" a="1"/>
  <c r="BC177" i="66" s="1"/>
  <c r="BC178" i="66" a="1"/>
  <c r="BC178" i="66" s="1"/>
  <c r="BC179" i="66" a="1"/>
  <c r="BC179" i="66" s="1"/>
  <c r="BC180" i="66" a="1"/>
  <c r="BC180" i="66" s="1"/>
  <c r="BC181" i="66" a="1"/>
  <c r="BC181" i="66" s="1"/>
  <c r="BC182" i="66" a="1"/>
  <c r="BC182" i="66" s="1"/>
  <c r="BC183" i="66" a="1"/>
  <c r="BC183" i="66" s="1"/>
  <c r="BC184" i="66" a="1"/>
  <c r="BC184" i="66" s="1"/>
  <c r="BC185" i="66" a="1"/>
  <c r="BC185" i="66" s="1"/>
  <c r="BC186" i="66" a="1"/>
  <c r="BC186" i="66" s="1"/>
  <c r="BC187" i="66" a="1"/>
  <c r="BC187" i="66" s="1"/>
  <c r="BC188" i="66" a="1"/>
  <c r="BC188" i="66" s="1"/>
  <c r="BC189" i="66" a="1"/>
  <c r="BC189" i="66" s="1"/>
  <c r="BC190" i="66" a="1"/>
  <c r="BC190" i="66" s="1"/>
  <c r="BC191" i="66" a="1"/>
  <c r="BC191" i="66" s="1"/>
  <c r="BC192" i="66" a="1"/>
  <c r="BC192" i="66" s="1"/>
  <c r="BC193" i="66" a="1"/>
  <c r="BC193" i="66" s="1"/>
  <c r="BC194" i="66" a="1"/>
  <c r="BC194" i="66" s="1"/>
  <c r="BC195" i="66" a="1"/>
  <c r="BC195" i="66" s="1"/>
  <c r="BC196" i="66" a="1"/>
  <c r="BC196" i="66" s="1"/>
  <c r="BC197" i="66" a="1"/>
  <c r="BC197" i="66" s="1"/>
  <c r="BC198" i="66" a="1"/>
  <c r="BC198" i="66" s="1"/>
  <c r="BC199" i="66" a="1"/>
  <c r="BC199" i="66" s="1"/>
  <c r="BC200" i="66" a="1"/>
  <c r="BC200" i="66" s="1"/>
  <c r="BC201" i="66" a="1"/>
  <c r="BC201" i="66" s="1"/>
  <c r="BC202" i="66" a="1"/>
  <c r="BC202" i="66" s="1"/>
  <c r="BC203" i="66" a="1"/>
  <c r="BC203" i="66" s="1"/>
  <c r="BC204" i="66" a="1"/>
  <c r="BC204" i="66" s="1"/>
  <c r="BC205" i="66" a="1"/>
  <c r="BC205" i="66" s="1"/>
  <c r="BC206" i="66" a="1"/>
  <c r="BC206" i="66" s="1"/>
  <c r="BC207" i="66" a="1"/>
  <c r="BC207" i="66" s="1"/>
  <c r="BC208" i="66" a="1"/>
  <c r="BC208" i="66" s="1"/>
  <c r="BC209" i="66" a="1"/>
  <c r="BC209" i="66" s="1"/>
  <c r="BC210" i="66" a="1"/>
  <c r="BC210" i="66" s="1"/>
  <c r="BC211" i="66" a="1"/>
  <c r="BC211" i="66" s="1"/>
  <c r="BC212" i="66" a="1"/>
  <c r="BC212" i="66" s="1"/>
  <c r="BC213" i="66" a="1"/>
  <c r="BC213" i="66" s="1"/>
  <c r="BC214" i="66" a="1"/>
  <c r="BC214" i="66" s="1"/>
  <c r="BC215" i="66" a="1"/>
  <c r="BC215" i="66" s="1"/>
  <c r="BC216" i="66" a="1"/>
  <c r="BC216" i="66" s="1"/>
  <c r="BC217" i="66" a="1"/>
  <c r="BC217" i="66" s="1"/>
  <c r="BC218" i="66" a="1"/>
  <c r="BC218" i="66" s="1"/>
  <c r="BC219" i="66" a="1"/>
  <c r="BC219" i="66" s="1"/>
  <c r="BC220" i="66" a="1"/>
  <c r="BC220" i="66" s="1"/>
  <c r="BC221" i="66" a="1"/>
  <c r="BC221" i="66" s="1"/>
  <c r="BC222" i="66" a="1"/>
  <c r="BC222" i="66" s="1"/>
  <c r="BC223" i="66" a="1"/>
  <c r="BC223" i="66" s="1"/>
  <c r="BC224" i="66" a="1"/>
  <c r="BC224" i="66" s="1"/>
  <c r="BC225" i="66" a="1"/>
  <c r="BC225" i="66" s="1"/>
  <c r="BC226" i="66" a="1"/>
  <c r="BC226" i="66" s="1"/>
  <c r="BC227" i="66" a="1"/>
  <c r="BC227" i="66" s="1"/>
  <c r="BC228" i="66" a="1"/>
  <c r="BC228" i="66" s="1"/>
  <c r="BC229" i="66" a="1"/>
  <c r="BC229" i="66" s="1"/>
  <c r="BC230" i="66" a="1"/>
  <c r="BC230" i="66" s="1"/>
  <c r="BC231" i="66" a="1"/>
  <c r="BC231" i="66" s="1"/>
  <c r="BC232" i="66" a="1"/>
  <c r="BC232" i="66" s="1"/>
  <c r="BC233" i="66" a="1"/>
  <c r="BC233" i="66" s="1"/>
  <c r="BC234" i="66" a="1"/>
  <c r="BC234" i="66" s="1"/>
  <c r="BC235" i="66" a="1"/>
  <c r="BC235" i="66" s="1"/>
  <c r="BC236" i="66" a="1"/>
  <c r="BC236" i="66" s="1"/>
  <c r="BC237" i="66" a="1"/>
  <c r="BC237" i="66" s="1"/>
  <c r="BC238" i="66" a="1"/>
  <c r="BC238" i="66" s="1"/>
  <c r="BC239" i="66" a="1"/>
  <c r="BC239" i="66" s="1"/>
  <c r="BC240" i="66" a="1"/>
  <c r="BC240" i="66" s="1"/>
  <c r="BC241" i="66" a="1"/>
  <c r="BC241" i="66" s="1"/>
  <c r="BC242" i="66" a="1"/>
  <c r="BC242" i="66" s="1"/>
  <c r="BC243" i="66" a="1"/>
  <c r="BC243" i="66" s="1"/>
  <c r="BC244" i="66" a="1"/>
  <c r="BC244" i="66" s="1"/>
  <c r="BC245" i="66" a="1"/>
  <c r="BC245" i="66" s="1"/>
  <c r="BC246" i="66" a="1"/>
  <c r="BC246" i="66" s="1"/>
  <c r="BC247" i="66" a="1"/>
  <c r="BC247" i="66" s="1"/>
  <c r="BC248" i="66" a="1"/>
  <c r="BC248" i="66" s="1"/>
  <c r="BC249" i="66" a="1"/>
  <c r="BC249" i="66" s="1"/>
  <c r="BC250" i="66" a="1"/>
  <c r="BC250" i="66" s="1"/>
  <c r="BC251" i="66" a="1"/>
  <c r="BC251" i="66" s="1"/>
  <c r="BC252" i="66" a="1"/>
  <c r="BC252" i="66" s="1"/>
  <c r="BC253" i="66" a="1"/>
  <c r="BC253" i="66" s="1"/>
  <c r="BC254" i="66" a="1"/>
  <c r="BC254" i="66" s="1"/>
  <c r="BC255" i="66" a="1"/>
  <c r="BC255" i="66" s="1"/>
  <c r="BC256" i="66" a="1"/>
  <c r="BC256" i="66" s="1"/>
  <c r="BC257" i="66" a="1"/>
  <c r="BC257" i="66" s="1"/>
  <c r="BC258" i="66" a="1"/>
  <c r="BC258" i="66" s="1"/>
  <c r="BC259" i="66" a="1"/>
  <c r="BC259" i="66" s="1"/>
  <c r="BC260" i="66" a="1"/>
  <c r="BC260" i="66" s="1"/>
  <c r="BC261" i="66" a="1"/>
  <c r="BC261" i="66" s="1"/>
  <c r="BC262" i="66" a="1"/>
  <c r="BC262" i="66" s="1"/>
  <c r="BC263" i="66" a="1"/>
  <c r="BC263" i="66" s="1"/>
  <c r="BC264" i="66" a="1"/>
  <c r="BC264" i="66" s="1"/>
  <c r="BC265" i="66" a="1"/>
  <c r="BC265" i="66" s="1"/>
  <c r="BC266" i="66" a="1"/>
  <c r="BC266" i="66" s="1"/>
  <c r="BC267" i="66" a="1"/>
  <c r="BC267" i="66" s="1"/>
  <c r="BC268" i="66" a="1"/>
  <c r="BC268" i="66" s="1"/>
  <c r="BC269" i="66" a="1"/>
  <c r="BC269" i="66" s="1"/>
  <c r="BC270" i="66" a="1"/>
  <c r="BC270" i="66" s="1"/>
  <c r="BC271" i="66" a="1"/>
  <c r="BC271" i="66" s="1"/>
  <c r="BC272" i="66" a="1"/>
  <c r="BC272" i="66" s="1"/>
  <c r="BC273" i="66" a="1"/>
  <c r="BC273" i="66" s="1"/>
  <c r="BC274" i="66" a="1"/>
  <c r="BC274" i="66" s="1"/>
  <c r="BC275" i="66" a="1"/>
  <c r="BC275" i="66" s="1"/>
  <c r="BC276" i="66" a="1"/>
  <c r="BC276" i="66" s="1"/>
  <c r="BC277" i="66" a="1"/>
  <c r="BC277" i="66" s="1"/>
  <c r="BC278" i="66" a="1"/>
  <c r="BC278" i="66" s="1"/>
  <c r="BC279" i="66" a="1"/>
  <c r="BC279" i="66" s="1"/>
  <c r="BC280" i="66" a="1"/>
  <c r="BC280" i="66" s="1"/>
  <c r="BC281" i="66" a="1"/>
  <c r="BC281" i="66" s="1"/>
  <c r="BC282" i="66" a="1"/>
  <c r="BC282" i="66" s="1"/>
  <c r="BC283" i="66" a="1"/>
  <c r="BC283" i="66" s="1"/>
  <c r="BC284" i="66" a="1"/>
  <c r="BC284" i="66" s="1"/>
  <c r="BC285" i="66" a="1"/>
  <c r="BC285" i="66" s="1"/>
  <c r="BC286" i="66" a="1"/>
  <c r="BC286" i="66" s="1"/>
  <c r="BC287" i="66" a="1"/>
  <c r="BC287" i="66" s="1"/>
  <c r="BC288" i="66" a="1"/>
  <c r="BC288" i="66" s="1"/>
  <c r="BC289" i="66" a="1"/>
  <c r="BC289" i="66" s="1"/>
  <c r="BC290" i="66" a="1"/>
  <c r="BC290" i="66" s="1"/>
  <c r="BC291" i="66" a="1"/>
  <c r="BC291" i="66" s="1"/>
  <c r="BC292" i="66" a="1"/>
  <c r="BC292" i="66" s="1"/>
  <c r="BC293" i="66" a="1"/>
  <c r="BC293" i="66" s="1"/>
  <c r="BC294" i="66" a="1"/>
  <c r="BC294" i="66" s="1"/>
  <c r="BC295" i="66" a="1"/>
  <c r="BC295" i="66" s="1"/>
  <c r="BC296" i="66" a="1"/>
  <c r="BC296" i="66" s="1"/>
  <c r="BC297" i="66" a="1"/>
  <c r="BC297" i="66" s="1"/>
  <c r="BC298" i="66" a="1"/>
  <c r="BC298" i="66" s="1"/>
  <c r="BC299" i="66" a="1"/>
  <c r="BC299" i="66" s="1"/>
  <c r="BC300" i="66" a="1"/>
  <c r="BC300" i="66" s="1"/>
  <c r="BC301" i="66" a="1"/>
  <c r="BC301" i="66" s="1"/>
  <c r="BC302" i="66" a="1"/>
  <c r="BC302" i="66" s="1"/>
  <c r="BC303" i="66" a="1"/>
  <c r="BC303" i="66" s="1"/>
  <c r="BC304" i="66" a="1"/>
  <c r="BC304" i="66" s="1"/>
  <c r="BC305" i="66" a="1"/>
  <c r="BC305" i="66" s="1"/>
  <c r="BC306" i="66" a="1"/>
  <c r="BC306" i="66" s="1"/>
  <c r="BC307" i="66" a="1"/>
  <c r="BC307" i="66" s="1"/>
  <c r="BC308" i="66" a="1"/>
  <c r="BC308" i="66" s="1"/>
  <c r="BC309" i="66" a="1"/>
  <c r="BC309" i="66" s="1"/>
  <c r="BC310" i="66" a="1"/>
  <c r="BC310" i="66" s="1"/>
  <c r="BC311" i="66" a="1"/>
  <c r="BC311" i="66" s="1"/>
  <c r="BC312" i="66" a="1"/>
  <c r="BC312" i="66" s="1"/>
  <c r="BC313" i="66" a="1"/>
  <c r="BC313" i="66" s="1"/>
  <c r="BC314" i="66" a="1"/>
  <c r="BC314" i="66" s="1"/>
  <c r="BC315" i="66" a="1"/>
  <c r="BC315" i="66" s="1"/>
  <c r="BC316" i="66" a="1"/>
  <c r="BC316" i="66" s="1"/>
  <c r="BC317" i="66" a="1"/>
  <c r="BC317" i="66" s="1"/>
  <c r="BC318" i="66" a="1"/>
  <c r="BC318" i="66" s="1"/>
  <c r="BC319" i="66" a="1"/>
  <c r="BC319" i="66" s="1"/>
  <c r="BC320" i="66" a="1"/>
  <c r="BC320" i="66" s="1"/>
  <c r="BC321" i="66" a="1"/>
  <c r="BC321" i="66" s="1"/>
  <c r="BC322" i="66" a="1"/>
  <c r="BC322" i="66" s="1"/>
  <c r="BC323" i="66" a="1"/>
  <c r="BC323" i="66" s="1"/>
  <c r="BC324" i="66" a="1"/>
  <c r="BC324" i="66" s="1"/>
  <c r="BC325" i="66" a="1"/>
  <c r="BC325" i="66" s="1"/>
  <c r="BC326" i="66" a="1"/>
  <c r="BC326" i="66" s="1"/>
  <c r="BC327" i="66" a="1"/>
  <c r="BC327" i="66" s="1"/>
  <c r="BC328" i="66" a="1"/>
  <c r="BC328" i="66" s="1"/>
  <c r="BC329" i="66" a="1"/>
  <c r="BC329" i="66" s="1"/>
  <c r="BC330" i="66" a="1"/>
  <c r="BC330" i="66" s="1"/>
  <c r="BC331" i="66" a="1"/>
  <c r="BC331" i="66" s="1"/>
  <c r="BC332" i="66" a="1"/>
  <c r="BC332" i="66" s="1"/>
  <c r="BC333" i="66" a="1"/>
  <c r="BC333" i="66" s="1"/>
  <c r="BC334" i="66" a="1"/>
  <c r="BC334" i="66" s="1"/>
  <c r="BC335" i="66" a="1"/>
  <c r="BC335" i="66" s="1"/>
  <c r="BC336" i="66" a="1"/>
  <c r="BC336" i="66" s="1"/>
  <c r="BC337" i="66" a="1"/>
  <c r="BC337" i="66" s="1"/>
  <c r="BC338" i="66" a="1"/>
  <c r="BC338" i="66" s="1"/>
  <c r="BC339" i="66" a="1"/>
  <c r="BC339" i="66" s="1"/>
  <c r="BC340" i="66" a="1"/>
  <c r="BC340" i="66" s="1"/>
  <c r="BC341" i="66" a="1"/>
  <c r="BC341" i="66" s="1"/>
  <c r="BC342" i="66" a="1"/>
  <c r="BC342" i="66" s="1"/>
  <c r="BC343" i="66" a="1"/>
  <c r="BC343" i="66" s="1"/>
  <c r="BC344" i="66" a="1"/>
  <c r="BC344" i="66" s="1"/>
  <c r="BC345" i="66" a="1"/>
  <c r="BC345" i="66" s="1"/>
  <c r="BC346" i="66" a="1"/>
  <c r="BC346" i="66" s="1"/>
  <c r="BC347" i="66" a="1"/>
  <c r="BC347" i="66" s="1"/>
  <c r="BC348" i="66" a="1"/>
  <c r="BC348" i="66" s="1"/>
  <c r="BC349" i="66" a="1"/>
  <c r="BC349" i="66" s="1"/>
  <c r="BC350" i="66" a="1"/>
  <c r="BC350" i="66" s="1"/>
  <c r="BC351" i="66" a="1"/>
  <c r="BC351" i="66" s="1"/>
  <c r="BC352" i="66" a="1"/>
  <c r="BC352" i="66" s="1"/>
  <c r="BC353" i="66" a="1"/>
  <c r="BC353" i="66" s="1"/>
  <c r="BC354" i="66" a="1"/>
  <c r="BC354" i="66" s="1"/>
  <c r="BC355" i="66" a="1"/>
  <c r="BC355" i="66" s="1"/>
  <c r="BC356" i="66" a="1"/>
  <c r="BC356" i="66" s="1"/>
  <c r="BC357" i="66" a="1"/>
  <c r="BC357" i="66" s="1"/>
  <c r="BC358" i="66" a="1"/>
  <c r="BC358" i="66" s="1"/>
  <c r="BC359" i="66" a="1"/>
  <c r="BC359" i="66" s="1"/>
  <c r="BC360" i="66" a="1"/>
  <c r="BC360" i="66" s="1"/>
  <c r="BC361" i="66" a="1"/>
  <c r="BC361" i="66" s="1"/>
  <c r="BC362" i="66" a="1"/>
  <c r="BC362" i="66" s="1"/>
  <c r="BC363" i="66" a="1"/>
  <c r="BC363" i="66" s="1"/>
  <c r="BC364" i="66" a="1"/>
  <c r="BC364" i="66" s="1"/>
  <c r="BC365" i="66" a="1"/>
  <c r="BC365" i="66" s="1"/>
  <c r="BC366" i="66" a="1"/>
  <c r="BC366" i="66" s="1"/>
  <c r="BC367" i="66" a="1"/>
  <c r="BC367" i="66" s="1"/>
  <c r="BC368" i="66" a="1"/>
  <c r="BC368" i="66" s="1"/>
  <c r="BC369" i="66" a="1"/>
  <c r="BC369" i="66" s="1"/>
  <c r="BC370" i="66" a="1"/>
  <c r="BC370" i="66" s="1"/>
  <c r="BC371" i="66" a="1"/>
  <c r="BC371" i="66" s="1"/>
  <c r="BC372" i="66" a="1"/>
  <c r="BC372" i="66" s="1"/>
  <c r="BC373" i="66" a="1"/>
  <c r="BC373" i="66" s="1"/>
  <c r="BC374" i="66" a="1"/>
  <c r="BC374" i="66" s="1"/>
  <c r="BC375" i="66" a="1"/>
  <c r="BC375" i="66" s="1"/>
  <c r="BC376" i="66" a="1"/>
  <c r="BC376" i="66" s="1"/>
  <c r="BC377" i="66" a="1"/>
  <c r="BC377" i="66" s="1"/>
  <c r="BC378" i="66" a="1"/>
  <c r="BC378" i="66" s="1"/>
  <c r="BC379" i="66" a="1"/>
  <c r="BC379" i="66" s="1"/>
  <c r="BC380" i="66" a="1"/>
  <c r="BC380" i="66" s="1"/>
  <c r="BC381" i="66" a="1"/>
  <c r="BC381" i="66" s="1"/>
  <c r="BC382" i="66" a="1"/>
  <c r="BC382" i="66" s="1"/>
  <c r="BC383" i="66" a="1"/>
  <c r="BC383" i="66" s="1"/>
  <c r="BC384" i="66" a="1"/>
  <c r="BC384" i="66" s="1"/>
  <c r="BC385" i="66" a="1"/>
  <c r="BC385" i="66" s="1"/>
  <c r="BC386" i="66" a="1"/>
  <c r="BC386" i="66" s="1"/>
  <c r="BC387" i="66" a="1"/>
  <c r="BC387" i="66" s="1"/>
  <c r="BC388" i="66" a="1"/>
  <c r="BC388" i="66" s="1"/>
  <c r="BC389" i="66" a="1"/>
  <c r="BC389" i="66" s="1"/>
  <c r="BC390" i="66" a="1"/>
  <c r="BC390" i="66" s="1"/>
  <c r="BC391" i="66" a="1"/>
  <c r="BC391" i="66" s="1"/>
  <c r="BC392" i="66" a="1"/>
  <c r="BC392" i="66" s="1"/>
  <c r="BC393" i="66" a="1"/>
  <c r="BC393" i="66" s="1"/>
  <c r="BC394" i="66" a="1"/>
  <c r="BC394" i="66" s="1"/>
  <c r="BC395" i="66" a="1"/>
  <c r="BC395" i="66" s="1"/>
  <c r="BC396" i="66" a="1"/>
  <c r="BC396" i="66" s="1"/>
  <c r="BC397" i="66" a="1"/>
  <c r="BC397" i="66" s="1"/>
  <c r="BC398" i="66" a="1"/>
  <c r="BC398" i="66" s="1"/>
  <c r="BC399" i="66" a="1"/>
  <c r="BC399" i="66" s="1"/>
  <c r="BC400" i="66" a="1"/>
  <c r="BC400" i="66" s="1"/>
  <c r="BC401" i="66" a="1"/>
  <c r="BC401" i="66" s="1"/>
  <c r="BC402" i="66" a="1"/>
  <c r="BC402" i="66" s="1"/>
  <c r="BC403" i="66" a="1"/>
  <c r="BC403" i="66" s="1"/>
  <c r="BC404" i="66" a="1"/>
  <c r="BC404" i="66" s="1"/>
  <c r="BC405" i="66" a="1"/>
  <c r="BC405" i="66" s="1"/>
  <c r="BC406" i="66" a="1"/>
  <c r="BC406" i="66" s="1"/>
  <c r="BC407" i="66" a="1"/>
  <c r="BC407" i="66" s="1"/>
  <c r="BC408" i="66" a="1"/>
  <c r="BC408" i="66" s="1"/>
  <c r="BC409" i="66" a="1"/>
  <c r="BC409" i="66" s="1"/>
  <c r="BC410" i="66" a="1"/>
  <c r="BC410" i="66" s="1"/>
  <c r="BC411" i="66" a="1"/>
  <c r="BC411" i="66" s="1"/>
  <c r="BC412" i="66" a="1"/>
  <c r="BC412" i="66" s="1"/>
  <c r="BC413" i="66" a="1"/>
  <c r="BC413" i="66" s="1"/>
  <c r="BC414" i="66" a="1"/>
  <c r="BC414" i="66" s="1"/>
  <c r="BC415" i="66" a="1"/>
  <c r="BC415" i="66" s="1"/>
  <c r="BC416" i="66" a="1"/>
  <c r="BC416" i="66" s="1"/>
  <c r="BC417" i="66" a="1"/>
  <c r="BC417" i="66" s="1"/>
  <c r="BC418" i="66" a="1"/>
  <c r="BC418" i="66" s="1"/>
  <c r="BC419" i="66" a="1"/>
  <c r="BC419" i="66" s="1"/>
  <c r="BC420" i="66" a="1"/>
  <c r="BC420" i="66" s="1"/>
  <c r="BC421" i="66" a="1"/>
  <c r="BC421" i="66" s="1"/>
  <c r="BC422" i="66" a="1"/>
  <c r="BC422" i="66" s="1"/>
  <c r="BC423" i="66" a="1"/>
  <c r="BC423" i="66" s="1"/>
  <c r="BC424" i="66" a="1"/>
  <c r="BC424" i="66" s="1"/>
  <c r="BC425" i="66" a="1"/>
  <c r="BC425" i="66" s="1"/>
  <c r="BC426" i="66" a="1"/>
  <c r="BC426" i="66" s="1"/>
  <c r="BC427" i="66" a="1"/>
  <c r="BC427" i="66" s="1"/>
  <c r="BC428" i="66" a="1"/>
  <c r="BC428" i="66" s="1"/>
  <c r="BC429" i="66" a="1"/>
  <c r="BC429" i="66" s="1"/>
  <c r="BC430" i="66" a="1"/>
  <c r="BC430" i="66" s="1"/>
  <c r="BC431" i="66" a="1"/>
  <c r="BC431" i="66" s="1"/>
  <c r="BC432" i="66" a="1"/>
  <c r="BC432" i="66" s="1"/>
  <c r="BC433" i="66" a="1"/>
  <c r="BC433" i="66" s="1"/>
  <c r="BC434" i="66" a="1"/>
  <c r="BC434" i="66" s="1"/>
  <c r="BC435" i="66" a="1"/>
  <c r="BC435" i="66" s="1"/>
  <c r="BC436" i="66" a="1"/>
  <c r="BC436" i="66" s="1"/>
  <c r="BC437" i="66" a="1"/>
  <c r="BC437" i="66" s="1"/>
  <c r="BC438" i="66" a="1"/>
  <c r="BC438" i="66" s="1"/>
  <c r="BC439" i="66" a="1"/>
  <c r="BC439" i="66" s="1"/>
  <c r="BC440" i="66" a="1"/>
  <c r="BC440" i="66" s="1"/>
  <c r="BC441" i="66" a="1"/>
  <c r="BC441" i="66" s="1"/>
  <c r="BC442" i="66" a="1"/>
  <c r="BC442" i="66" s="1"/>
  <c r="BC443" i="66" a="1"/>
  <c r="BC443" i="66" s="1"/>
  <c r="BC444" i="66" a="1"/>
  <c r="BC444" i="66" s="1"/>
  <c r="BC445" i="66" a="1"/>
  <c r="BC445" i="66" s="1"/>
  <c r="BC446" i="66" a="1"/>
  <c r="BC446" i="66" s="1"/>
  <c r="BC447" i="66" a="1"/>
  <c r="BC447" i="66" s="1"/>
  <c r="BC448" i="66" a="1"/>
  <c r="BC448" i="66" s="1"/>
  <c r="BC449" i="66" a="1"/>
  <c r="BC449" i="66" s="1"/>
  <c r="BC450" i="66" a="1"/>
  <c r="BC450" i="66" s="1"/>
  <c r="BC451" i="66" a="1"/>
  <c r="BC451" i="66" s="1"/>
  <c r="BC452" i="66" a="1"/>
  <c r="BC452" i="66" s="1"/>
  <c r="BC453" i="66" a="1"/>
  <c r="BC453" i="66" s="1"/>
  <c r="BC454" i="66" a="1"/>
  <c r="BC454" i="66" s="1"/>
  <c r="BC455" i="66" a="1"/>
  <c r="BC455" i="66" s="1"/>
  <c r="BC456" i="66" a="1"/>
  <c r="BC456" i="66" s="1"/>
  <c r="BC457" i="66" a="1"/>
  <c r="BC457" i="66" s="1"/>
  <c r="BC458" i="66" a="1"/>
  <c r="BC458" i="66" s="1"/>
  <c r="BC459" i="66" a="1"/>
  <c r="BC459" i="66" s="1"/>
  <c r="BC460" i="66" a="1"/>
  <c r="BC460" i="66" s="1"/>
  <c r="BC461" i="66" a="1"/>
  <c r="BC461" i="66" s="1"/>
  <c r="BC462" i="66" a="1"/>
  <c r="BC462" i="66" s="1"/>
  <c r="BC463" i="66" a="1"/>
  <c r="BC463" i="66" s="1"/>
  <c r="BC464" i="66" a="1"/>
  <c r="BC464" i="66" s="1"/>
  <c r="BC465" i="66" a="1"/>
  <c r="BC465" i="66" s="1"/>
  <c r="BC466" i="66" a="1"/>
  <c r="BC466" i="66" s="1"/>
  <c r="BC467" i="66" a="1"/>
  <c r="BC467" i="66" s="1"/>
  <c r="BC468" i="66" a="1"/>
  <c r="BC468" i="66" s="1"/>
  <c r="BC469" i="66" a="1"/>
  <c r="BC469" i="66" s="1"/>
  <c r="BC470" i="66" a="1"/>
  <c r="BC470" i="66" s="1"/>
  <c r="BC471" i="66" a="1"/>
  <c r="BC471" i="66" s="1"/>
  <c r="BC472" i="66" a="1"/>
  <c r="BC472" i="66" s="1"/>
  <c r="BC473" i="66" a="1"/>
  <c r="BC473" i="66" s="1"/>
  <c r="BC474" i="66" a="1"/>
  <c r="BC474" i="66" s="1"/>
  <c r="BC475" i="66" a="1"/>
  <c r="BC475" i="66" s="1"/>
  <c r="BC476" i="66" a="1"/>
  <c r="BC476" i="66" s="1"/>
  <c r="BC477" i="66" a="1"/>
  <c r="BC477" i="66" s="1"/>
  <c r="BC478" i="66" a="1"/>
  <c r="BC478" i="66" s="1"/>
  <c r="BC479" i="66" a="1"/>
  <c r="BC479" i="66" s="1"/>
  <c r="BC480" i="66" a="1"/>
  <c r="BC480" i="66" s="1"/>
  <c r="BC481" i="66" a="1"/>
  <c r="BC481" i="66" s="1"/>
  <c r="BC482" i="66" a="1"/>
  <c r="BC482" i="66" s="1"/>
  <c r="BC483" i="66" a="1"/>
  <c r="BC483" i="66" s="1"/>
  <c r="BC484" i="66" a="1"/>
  <c r="BC484" i="66" s="1"/>
  <c r="BC485" i="66" a="1"/>
  <c r="BC485" i="66" s="1"/>
  <c r="BC486" i="66" a="1"/>
  <c r="BC486" i="66" s="1"/>
  <c r="BC487" i="66" a="1"/>
  <c r="BC487" i="66" s="1"/>
  <c r="BC488" i="66" a="1"/>
  <c r="BC488" i="66" s="1"/>
  <c r="BC489" i="66" a="1"/>
  <c r="BC489" i="66" s="1"/>
  <c r="BC490" i="66" a="1"/>
  <c r="BC490" i="66" s="1"/>
  <c r="BC491" i="66" a="1"/>
  <c r="BC491" i="66" s="1"/>
  <c r="BC492" i="66" a="1"/>
  <c r="BC492" i="66" s="1"/>
  <c r="BC493" i="66" a="1"/>
  <c r="BC493" i="66" s="1"/>
  <c r="BC494" i="66" a="1"/>
  <c r="BC494" i="66" s="1"/>
  <c r="BC495" i="66" a="1"/>
  <c r="BC495" i="66" s="1"/>
  <c r="BC496" i="66" a="1"/>
  <c r="BC496" i="66" s="1"/>
  <c r="BC497" i="66" a="1"/>
  <c r="BC497" i="66" s="1"/>
  <c r="BC498" i="66" a="1"/>
  <c r="BC498" i="66" s="1"/>
  <c r="BC499" i="66" a="1"/>
  <c r="BC499" i="66" s="1"/>
  <c r="BC500" i="66" a="1"/>
  <c r="BC500" i="66" s="1"/>
  <c r="BC501" i="66" a="1"/>
  <c r="BC501" i="66" s="1"/>
  <c r="BC502" i="66" a="1"/>
  <c r="BC502" i="66" s="1"/>
  <c r="BC503" i="66" a="1"/>
  <c r="BC503" i="66" s="1"/>
  <c r="BC504" i="66" a="1"/>
  <c r="BC504" i="66" s="1"/>
  <c r="BC505" i="66" a="1"/>
  <c r="BC505" i="66" s="1"/>
  <c r="BC506" i="66" a="1"/>
  <c r="BC506" i="66" s="1"/>
  <c r="BC507" i="66" a="1"/>
  <c r="BC507" i="66" s="1"/>
  <c r="BC508" i="66" a="1"/>
  <c r="BC508" i="66" s="1"/>
  <c r="BC509" i="66" a="1"/>
  <c r="BC509" i="66" s="1"/>
  <c r="BC510" i="66" a="1"/>
  <c r="BC510" i="66" s="1"/>
  <c r="BC511" i="66" a="1"/>
  <c r="BC511" i="66" s="1"/>
  <c r="BC512" i="66" a="1"/>
  <c r="BC512" i="66" s="1"/>
  <c r="BC513" i="66" a="1"/>
  <c r="BC513" i="66" s="1"/>
  <c r="BC514" i="66" a="1"/>
  <c r="BC514" i="66" s="1"/>
  <c r="BC515" i="66" a="1"/>
  <c r="BC515" i="66" s="1"/>
  <c r="BC709" i="66" a="1"/>
  <c r="BC709" i="66" s="1"/>
  <c r="BC710" i="66" a="1"/>
  <c r="BC710" i="66" s="1"/>
  <c r="BC711" i="66" a="1"/>
  <c r="BC711" i="66" s="1"/>
  <c r="BC712" i="66" a="1"/>
  <c r="BC712" i="66" s="1"/>
  <c r="BC713" i="66" a="1"/>
  <c r="BC713" i="66" s="1"/>
  <c r="BC714" i="66" a="1"/>
  <c r="BC714" i="66" s="1"/>
  <c r="BC715" i="66" a="1"/>
  <c r="BC715" i="66" s="1"/>
  <c r="BC716" i="66" a="1"/>
  <c r="BC716" i="66" s="1"/>
  <c r="BC717" i="66" a="1"/>
  <c r="BC717" i="66" s="1"/>
  <c r="BC718" i="66" a="1"/>
  <c r="BC718" i="66" s="1"/>
  <c r="BC719" i="66" a="1"/>
  <c r="BC719" i="66" s="1"/>
  <c r="BC720" i="66" a="1"/>
  <c r="BC720" i="66" s="1"/>
  <c r="BC721" i="66" a="1"/>
  <c r="BC721" i="66" s="1"/>
  <c r="BC722" i="66" a="1"/>
  <c r="BC722" i="66" s="1"/>
  <c r="BC723" i="66" a="1"/>
  <c r="BC723" i="66" s="1"/>
  <c r="BC724" i="66" a="1"/>
  <c r="BC724" i="66" s="1"/>
  <c r="BC725" i="66" a="1"/>
  <c r="BC725" i="66" s="1"/>
  <c r="BC726" i="66" a="1"/>
  <c r="BC726" i="66" s="1"/>
  <c r="BC727" i="66" a="1"/>
  <c r="BC727" i="66" s="1"/>
  <c r="BC728" i="66" a="1"/>
  <c r="BC728" i="66" s="1"/>
  <c r="BC729" i="66" a="1"/>
  <c r="BC729" i="66" s="1"/>
  <c r="BC730" i="66" a="1"/>
  <c r="BC730" i="66" s="1"/>
  <c r="BC731" i="66" a="1"/>
  <c r="BC731" i="66" s="1"/>
  <c r="BC732" i="66" a="1"/>
  <c r="BC732" i="66" s="1"/>
  <c r="BC733" i="66" a="1"/>
  <c r="BC733" i="66" s="1"/>
  <c r="BC734" i="66" a="1"/>
  <c r="BC734" i="66" s="1"/>
  <c r="BC735" i="66" a="1"/>
  <c r="BC735" i="66" s="1"/>
  <c r="BC736" i="66" a="1"/>
  <c r="BC736" i="66" s="1"/>
  <c r="BC737" i="66" a="1"/>
  <c r="BC737" i="66" s="1"/>
  <c r="BC738" i="66" a="1"/>
  <c r="BC738" i="66" s="1"/>
  <c r="BC739" i="66" a="1"/>
  <c r="BC739" i="66" s="1"/>
  <c r="BC517" i="66" a="1"/>
  <c r="BC517" i="66" s="1"/>
  <c r="BC518" i="66" a="1"/>
  <c r="BC518" i="66" s="1"/>
  <c r="BC519" i="66" a="1"/>
  <c r="BC519" i="66" s="1"/>
  <c r="BC520" i="66" a="1"/>
  <c r="BC520" i="66" s="1"/>
  <c r="BC521" i="66" a="1"/>
  <c r="BC521" i="66" s="1"/>
  <c r="BC522" i="66" a="1"/>
  <c r="BC522" i="66" s="1"/>
  <c r="BC523" i="66" a="1"/>
  <c r="BC523" i="66" s="1"/>
  <c r="BC524" i="66" a="1"/>
  <c r="BC524" i="66" s="1"/>
  <c r="BC525" i="66" a="1"/>
  <c r="BC525" i="66" s="1"/>
  <c r="BC526" i="66" a="1"/>
  <c r="BC526" i="66" s="1"/>
  <c r="BC527" i="66" a="1"/>
  <c r="BC527" i="66" s="1"/>
  <c r="BC528" i="66" a="1"/>
  <c r="BC528" i="66" s="1"/>
  <c r="BC529" i="66" a="1"/>
  <c r="BC529" i="66" s="1"/>
  <c r="BC530" i="66" a="1"/>
  <c r="BC530" i="66" s="1"/>
  <c r="BC531" i="66" a="1"/>
  <c r="BC531" i="66" s="1"/>
  <c r="BC532" i="66" a="1"/>
  <c r="BC532" i="66" s="1"/>
  <c r="BC533" i="66" a="1"/>
  <c r="BC533" i="66" s="1"/>
  <c r="BC534" i="66" a="1"/>
  <c r="BC534" i="66" s="1"/>
  <c r="BC535" i="66" a="1"/>
  <c r="BC535" i="66" s="1"/>
  <c r="BC536" i="66" a="1"/>
  <c r="BC536" i="66" s="1"/>
  <c r="BC537" i="66" a="1"/>
  <c r="BC537" i="66" s="1"/>
  <c r="BC538" i="66" a="1"/>
  <c r="BC538" i="66" s="1"/>
  <c r="BC539" i="66" a="1"/>
  <c r="BC539" i="66" s="1"/>
  <c r="BC540" i="66" a="1"/>
  <c r="BC540" i="66" s="1"/>
  <c r="BC541" i="66" a="1"/>
  <c r="BC541" i="66" s="1"/>
  <c r="BC542" i="66" a="1"/>
  <c r="BC542" i="66" s="1"/>
  <c r="BC543" i="66" a="1"/>
  <c r="BC543" i="66" s="1"/>
  <c r="BC544" i="66" a="1"/>
  <c r="BC544" i="66" s="1"/>
  <c r="BC545" i="66" a="1"/>
  <c r="BC545" i="66" s="1"/>
  <c r="BC546" i="66" a="1"/>
  <c r="BC546" i="66" s="1"/>
  <c r="BC547" i="66" a="1"/>
  <c r="BC547" i="66" s="1"/>
  <c r="BC548" i="66" a="1"/>
  <c r="BC548" i="66" s="1"/>
  <c r="BC549" i="66" a="1"/>
  <c r="BC549" i="66" s="1"/>
  <c r="BC550" i="66" a="1"/>
  <c r="BC550" i="66" s="1"/>
  <c r="BC551" i="66" a="1"/>
  <c r="BC551" i="66" s="1"/>
  <c r="BC552" i="66" a="1"/>
  <c r="BC552" i="66" s="1"/>
  <c r="BC553" i="66" a="1"/>
  <c r="BC553" i="66" s="1"/>
  <c r="BC554" i="66" a="1"/>
  <c r="BC554" i="66" s="1"/>
  <c r="BC555" i="66" a="1"/>
  <c r="BC555" i="66" s="1"/>
  <c r="BC556" i="66" a="1"/>
  <c r="BC556" i="66" s="1"/>
  <c r="BC557" i="66" a="1"/>
  <c r="BC557" i="66" s="1"/>
  <c r="BC558" i="66" a="1"/>
  <c r="BC558" i="66" s="1"/>
  <c r="BC559" i="66" a="1"/>
  <c r="BC559" i="66" s="1"/>
  <c r="BC560" i="66" a="1"/>
  <c r="BC560" i="66" s="1"/>
  <c r="BC561" i="66" a="1"/>
  <c r="BC561" i="66" s="1"/>
  <c r="BC562" i="66" a="1"/>
  <c r="BC562" i="66" s="1"/>
  <c r="BC563" i="66" a="1"/>
  <c r="BC563" i="66" s="1"/>
  <c r="BC564" i="66" a="1"/>
  <c r="BC564" i="66" s="1"/>
  <c r="BC565" i="66" a="1"/>
  <c r="BC565" i="66" s="1"/>
  <c r="BC566" i="66" a="1"/>
  <c r="BC566" i="66" s="1"/>
  <c r="BC567" i="66" a="1"/>
  <c r="BC567" i="66" s="1"/>
  <c r="BC568" i="66" a="1"/>
  <c r="BC568" i="66" s="1"/>
  <c r="BC569" i="66" a="1"/>
  <c r="BC569" i="66" s="1"/>
  <c r="BC570" i="66" a="1"/>
  <c r="BC570" i="66" s="1"/>
  <c r="BC571" i="66" a="1"/>
  <c r="BC571" i="66" s="1"/>
  <c r="BC572" i="66" a="1"/>
  <c r="BC572" i="66" s="1"/>
  <c r="BC573" i="66" a="1"/>
  <c r="BC573" i="66" s="1"/>
  <c r="BC574" i="66" a="1"/>
  <c r="BC574" i="66" s="1"/>
  <c r="BC575" i="66" a="1"/>
  <c r="BC575" i="66" s="1"/>
  <c r="BC576" i="66" a="1"/>
  <c r="BC576" i="66" s="1"/>
  <c r="BC577" i="66" a="1"/>
  <c r="BC577" i="66" s="1"/>
  <c r="BC578" i="66" a="1"/>
  <c r="BC578" i="66" s="1"/>
  <c r="BC579" i="66" a="1"/>
  <c r="BC579" i="66" s="1"/>
  <c r="BC580" i="66" a="1"/>
  <c r="BC580" i="66" s="1"/>
  <c r="BC581" i="66" a="1"/>
  <c r="BC581" i="66" s="1"/>
  <c r="BC582" i="66" a="1"/>
  <c r="BC582" i="66" s="1"/>
  <c r="BC583" i="66" a="1"/>
  <c r="BC583" i="66" s="1"/>
  <c r="BC584" i="66" a="1"/>
  <c r="BC584" i="66" s="1"/>
  <c r="BC585" i="66" a="1"/>
  <c r="BC585" i="66" s="1"/>
  <c r="BC586" i="66" a="1"/>
  <c r="BC586" i="66" s="1"/>
  <c r="BC587" i="66" a="1"/>
  <c r="BC587" i="66" s="1"/>
  <c r="BC588" i="66" a="1"/>
  <c r="BC588" i="66" s="1"/>
  <c r="BC589" i="66" a="1"/>
  <c r="BC589" i="66" s="1"/>
  <c r="BC590" i="66" a="1"/>
  <c r="BC590" i="66" s="1"/>
  <c r="BC591" i="66" a="1"/>
  <c r="BC591" i="66" s="1"/>
  <c r="BC592" i="66" a="1"/>
  <c r="BC592" i="66" s="1"/>
  <c r="BC593" i="66" a="1"/>
  <c r="BC593" i="66" s="1"/>
  <c r="BC594" i="66" a="1"/>
  <c r="BC594" i="66" s="1"/>
  <c r="BC595" i="66" a="1"/>
  <c r="BC595" i="66" s="1"/>
  <c r="BC596" i="66" a="1"/>
  <c r="BC596" i="66" s="1"/>
  <c r="BC597" i="66" a="1"/>
  <c r="BC597" i="66" s="1"/>
  <c r="BC598" i="66" a="1"/>
  <c r="BC598" i="66" s="1"/>
  <c r="BC599" i="66" a="1"/>
  <c r="BC599" i="66" s="1"/>
  <c r="BC600" i="66" a="1"/>
  <c r="BC600" i="66" s="1"/>
  <c r="BC601" i="66" a="1"/>
  <c r="BC601" i="66" s="1"/>
  <c r="BC602" i="66" a="1"/>
  <c r="BC602" i="66" s="1"/>
  <c r="BC603" i="66" a="1"/>
  <c r="BC603" i="66" s="1"/>
  <c r="BC604" i="66" a="1"/>
  <c r="BC604" i="66" s="1"/>
  <c r="BC605" i="66" a="1"/>
  <c r="BC605" i="66" s="1"/>
  <c r="BC606" i="66" a="1"/>
  <c r="BC606" i="66" s="1"/>
  <c r="BC607" i="66" a="1"/>
  <c r="BC607" i="66" s="1"/>
  <c r="BC608" i="66" a="1"/>
  <c r="BC608" i="66" s="1"/>
  <c r="BC609" i="66" a="1"/>
  <c r="BC609" i="66" s="1"/>
  <c r="BC610" i="66" a="1"/>
  <c r="BC610" i="66" s="1"/>
  <c r="BC611" i="66" a="1"/>
  <c r="BC611" i="66" s="1"/>
  <c r="BC612" i="66" a="1"/>
  <c r="BC612" i="66" s="1"/>
  <c r="BC613" i="66" a="1"/>
  <c r="BC613" i="66" s="1"/>
  <c r="BC614" i="66" a="1"/>
  <c r="BC614" i="66" s="1"/>
  <c r="BC615" i="66" a="1"/>
  <c r="BC615" i="66" s="1"/>
  <c r="BC616" i="66" a="1"/>
  <c r="BC616" i="66" s="1"/>
  <c r="BC617" i="66" a="1"/>
  <c r="BC617" i="66" s="1"/>
  <c r="BC618" i="66" a="1"/>
  <c r="BC618" i="66" s="1"/>
  <c r="BC619" i="66" a="1"/>
  <c r="BC619" i="66" s="1"/>
  <c r="BC620" i="66" a="1"/>
  <c r="BC620" i="66" s="1"/>
  <c r="BC621" i="66" a="1"/>
  <c r="BC621" i="66" s="1"/>
  <c r="BC622" i="66" a="1"/>
  <c r="BC622" i="66" s="1"/>
  <c r="BC623" i="66" a="1"/>
  <c r="BC623" i="66" s="1"/>
  <c r="BC624" i="66" a="1"/>
  <c r="BC624" i="66" s="1"/>
  <c r="BC625" i="66" a="1"/>
  <c r="BC625" i="66" s="1"/>
  <c r="BC626" i="66" a="1"/>
  <c r="BC626" i="66" s="1"/>
  <c r="BC627" i="66" a="1"/>
  <c r="BC627" i="66" s="1"/>
  <c r="BC628" i="66" a="1"/>
  <c r="BC628" i="66" s="1"/>
  <c r="BC629" i="66" a="1"/>
  <c r="BC629" i="66" s="1"/>
  <c r="BC630" i="66" a="1"/>
  <c r="BC630" i="66" s="1"/>
  <c r="BC631" i="66" a="1"/>
  <c r="BC631" i="66" s="1"/>
  <c r="BC632" i="66" a="1"/>
  <c r="BC632" i="66" s="1"/>
  <c r="BC633" i="66" a="1"/>
  <c r="BC633" i="66" s="1"/>
  <c r="BC634" i="66" a="1"/>
  <c r="BC634" i="66" s="1"/>
  <c r="BC635" i="66" a="1"/>
  <c r="BC635" i="66" s="1"/>
  <c r="BC636" i="66" a="1"/>
  <c r="BC636" i="66" s="1"/>
  <c r="BC637" i="66" a="1"/>
  <c r="BC637" i="66" s="1"/>
  <c r="BC638" i="66" a="1"/>
  <c r="BC638" i="66" s="1"/>
  <c r="BC639" i="66" a="1"/>
  <c r="BC639" i="66" s="1"/>
  <c r="BC640" i="66" a="1"/>
  <c r="BC640" i="66" s="1"/>
  <c r="BC641" i="66" a="1"/>
  <c r="BC641" i="66" s="1"/>
  <c r="BC642" i="66" a="1"/>
  <c r="BC642" i="66" s="1"/>
  <c r="BC643" i="66" a="1"/>
  <c r="BC643" i="66" s="1"/>
  <c r="BC644" i="66" a="1"/>
  <c r="BC644" i="66" s="1"/>
  <c r="BC645" i="66" a="1"/>
  <c r="BC645" i="66" s="1"/>
  <c r="BC646" i="66" a="1"/>
  <c r="BC646" i="66" s="1"/>
  <c r="BC647" i="66" a="1"/>
  <c r="BC647" i="66" s="1"/>
  <c r="BC648" i="66" a="1"/>
  <c r="BC648" i="66" s="1"/>
  <c r="BC649" i="66" a="1"/>
  <c r="BC649" i="66" s="1"/>
  <c r="BC650" i="66" a="1"/>
  <c r="BC650" i="66" s="1"/>
  <c r="BC651" i="66" a="1"/>
  <c r="BC651" i="66" s="1"/>
  <c r="BC652" i="66" a="1"/>
  <c r="BC652" i="66" s="1"/>
  <c r="BC653" i="66" a="1"/>
  <c r="BC653" i="66" s="1"/>
  <c r="BC654" i="66" a="1"/>
  <c r="BC654" i="66" s="1"/>
  <c r="BC655" i="66" a="1"/>
  <c r="BC655" i="66" s="1"/>
  <c r="BC656" i="66" a="1"/>
  <c r="BC656" i="66" s="1"/>
  <c r="BC657" i="66" a="1"/>
  <c r="BC657" i="66" s="1"/>
  <c r="BC658" i="66" a="1"/>
  <c r="BC658" i="66" s="1"/>
  <c r="BC659" i="66" a="1"/>
  <c r="BC659" i="66" s="1"/>
  <c r="BC660" i="66" a="1"/>
  <c r="BC660" i="66" s="1"/>
  <c r="BC661" i="66" a="1"/>
  <c r="BC661" i="66" s="1"/>
  <c r="BC662" i="66" a="1"/>
  <c r="BC662" i="66" s="1"/>
  <c r="BC663" i="66" a="1"/>
  <c r="BC663" i="66" s="1"/>
  <c r="BC664" i="66" a="1"/>
  <c r="BC664" i="66" s="1"/>
  <c r="BC665" i="66" a="1"/>
  <c r="BC665" i="66" s="1"/>
  <c r="BC666" i="66" a="1"/>
  <c r="BC666" i="66" s="1"/>
  <c r="BC667" i="66" a="1"/>
  <c r="BC667" i="66" s="1"/>
  <c r="BC668" i="66" a="1"/>
  <c r="BC668" i="66" s="1"/>
  <c r="BC669" i="66" a="1"/>
  <c r="BC669" i="66" s="1"/>
  <c r="BC670" i="66" a="1"/>
  <c r="BC670" i="66" s="1"/>
  <c r="BC671" i="66" a="1"/>
  <c r="BC671" i="66" s="1"/>
  <c r="BC672" i="66" a="1"/>
  <c r="BC672" i="66" s="1"/>
  <c r="BC673" i="66" a="1"/>
  <c r="BC673" i="66" s="1"/>
  <c r="BC674" i="66" a="1"/>
  <c r="BC674" i="66" s="1"/>
  <c r="BC675" i="66" a="1"/>
  <c r="BC675" i="66" s="1"/>
  <c r="BC676" i="66" a="1"/>
  <c r="BC676" i="66" s="1"/>
  <c r="BC677" i="66" a="1"/>
  <c r="BC677" i="66" s="1"/>
  <c r="BC678" i="66" a="1"/>
  <c r="BC678" i="66" s="1"/>
  <c r="BC679" i="66" a="1"/>
  <c r="BC679" i="66" s="1"/>
  <c r="BC680" i="66" a="1"/>
  <c r="BC680" i="66" s="1"/>
  <c r="BC681" i="66" a="1"/>
  <c r="BC681" i="66" s="1"/>
  <c r="BC682" i="66" a="1"/>
  <c r="BC682" i="66" s="1"/>
  <c r="BC683" i="66" a="1"/>
  <c r="BC683" i="66" s="1"/>
  <c r="BC684" i="66" a="1"/>
  <c r="BC684" i="66" s="1"/>
  <c r="BC685" i="66" a="1"/>
  <c r="BC685" i="66" s="1"/>
  <c r="BC686" i="66" a="1"/>
  <c r="BC686" i="66" s="1"/>
  <c r="BC687" i="66" a="1"/>
  <c r="BC687" i="66" s="1"/>
  <c r="BC688" i="66" a="1"/>
  <c r="BC688" i="66" s="1"/>
  <c r="BC689" i="66" a="1"/>
  <c r="BC689" i="66" s="1"/>
  <c r="BC690" i="66" a="1"/>
  <c r="BC690" i="66" s="1"/>
  <c r="BC691" i="66" a="1"/>
  <c r="BC691" i="66" s="1"/>
  <c r="BC692" i="66" a="1"/>
  <c r="BC692" i="66" s="1"/>
  <c r="BC693" i="66" a="1"/>
  <c r="BC693" i="66" s="1"/>
  <c r="BC694" i="66" a="1"/>
  <c r="BC694" i="66" s="1"/>
  <c r="BC695" i="66" a="1"/>
  <c r="BC695" i="66" s="1"/>
  <c r="BC696" i="66" a="1"/>
  <c r="BC696" i="66" s="1"/>
  <c r="BC697" i="66" a="1"/>
  <c r="BC697" i="66" s="1"/>
  <c r="BC698" i="66" a="1"/>
  <c r="BC698" i="66" s="1"/>
  <c r="BC699" i="66" a="1"/>
  <c r="BC699" i="66" s="1"/>
  <c r="BC700" i="66" a="1"/>
  <c r="BC700" i="66" s="1"/>
  <c r="BC701" i="66" a="1"/>
  <c r="BC701" i="66" s="1"/>
  <c r="BC702" i="66" a="1"/>
  <c r="BC702" i="66" s="1"/>
  <c r="BC703" i="66" a="1"/>
  <c r="BC703" i="66" s="1"/>
  <c r="BC704" i="66" a="1"/>
  <c r="BC704" i="66" s="1"/>
  <c r="BC705" i="66" a="1"/>
  <c r="BC705" i="66" s="1"/>
  <c r="BC706" i="66" a="1"/>
  <c r="BC706" i="66" s="1"/>
  <c r="BC707" i="66" a="1"/>
  <c r="BC707" i="66" s="1"/>
  <c r="BC708" i="66" a="1"/>
  <c r="BC708" i="66" s="1"/>
  <c r="AI664" i="66" l="1"/>
  <c r="AJ664" i="66" s="1"/>
  <c r="AD664" i="66"/>
  <c r="AF664" i="66" s="1"/>
  <c r="AI663" i="66"/>
  <c r="AJ663" i="66" s="1"/>
  <c r="AO663" i="66" s="1"/>
  <c r="AD663" i="66"/>
  <c r="AE663" i="66" s="1"/>
  <c r="AI662" i="66"/>
  <c r="AJ662" i="66" s="1"/>
  <c r="AD662" i="66"/>
  <c r="AF662" i="66" s="1"/>
  <c r="AI661" i="66"/>
  <c r="AJ661" i="66" s="1"/>
  <c r="AQ661" i="66" s="1"/>
  <c r="AD661" i="66"/>
  <c r="AE661" i="66" s="1"/>
  <c r="AI660" i="66"/>
  <c r="AJ660" i="66" s="1"/>
  <c r="AD660" i="66"/>
  <c r="AF660" i="66" s="1"/>
  <c r="AI659" i="66"/>
  <c r="AJ659" i="66" s="1"/>
  <c r="AD659" i="66"/>
  <c r="AF659" i="66" s="1"/>
  <c r="AI658" i="66"/>
  <c r="AJ658" i="66" s="1"/>
  <c r="AD658" i="66"/>
  <c r="AE658" i="66" s="1"/>
  <c r="AI657" i="66"/>
  <c r="AJ657" i="66" s="1"/>
  <c r="AD657" i="66"/>
  <c r="AF657" i="66" s="1"/>
  <c r="AI656" i="66"/>
  <c r="AJ656" i="66" s="1"/>
  <c r="AR656" i="66" s="1"/>
  <c r="AD656" i="66"/>
  <c r="AF656" i="66" s="1"/>
  <c r="AI655" i="66"/>
  <c r="AJ655" i="66" s="1"/>
  <c r="AD655" i="66"/>
  <c r="AE655" i="66" s="1"/>
  <c r="AI654" i="66"/>
  <c r="AJ654" i="66" s="1"/>
  <c r="AD654" i="66"/>
  <c r="AF654" i="66" s="1"/>
  <c r="AI653" i="66"/>
  <c r="AJ653" i="66" s="1"/>
  <c r="AQ653" i="66" s="1"/>
  <c r="AD653" i="66"/>
  <c r="AF653" i="66" s="1"/>
  <c r="AI652" i="66"/>
  <c r="AJ652" i="66" s="1"/>
  <c r="AD652" i="66"/>
  <c r="AF652" i="66" s="1"/>
  <c r="AI651" i="66"/>
  <c r="AJ651" i="66" s="1"/>
  <c r="AD651" i="66"/>
  <c r="AF651" i="66" s="1"/>
  <c r="AI650" i="66"/>
  <c r="AJ650" i="66" s="1"/>
  <c r="AD650" i="66"/>
  <c r="AE650" i="66" s="1"/>
  <c r="AI649" i="66"/>
  <c r="AJ649" i="66" s="1"/>
  <c r="AD649" i="66"/>
  <c r="AF649" i="66" s="1"/>
  <c r="AI648" i="66"/>
  <c r="AJ648" i="66" s="1"/>
  <c r="AD648" i="66"/>
  <c r="AF648" i="66" s="1"/>
  <c r="AI647" i="66"/>
  <c r="AJ647" i="66" s="1"/>
  <c r="AO647" i="66" s="1"/>
  <c r="AD647" i="66"/>
  <c r="AF647" i="66" s="1"/>
  <c r="AI646" i="66"/>
  <c r="AJ646" i="66" s="1"/>
  <c r="AK646" i="66" s="1"/>
  <c r="AD646" i="66"/>
  <c r="AF646" i="66" s="1"/>
  <c r="AI645" i="66"/>
  <c r="AJ645" i="66" s="1"/>
  <c r="AQ645" i="66" s="1"/>
  <c r="AD645" i="66"/>
  <c r="AE645" i="66" s="1"/>
  <c r="AI644" i="66"/>
  <c r="AJ644" i="66" s="1"/>
  <c r="AD644" i="66"/>
  <c r="AF644" i="66" s="1"/>
  <c r="AI643" i="66"/>
  <c r="AJ643" i="66" s="1"/>
  <c r="AD643" i="66"/>
  <c r="AF643" i="66" s="1"/>
  <c r="AI642" i="66"/>
  <c r="AJ642" i="66" s="1"/>
  <c r="AD642" i="66"/>
  <c r="AE642" i="66" s="1"/>
  <c r="AI641" i="66"/>
  <c r="AJ641" i="66" s="1"/>
  <c r="AD641" i="66"/>
  <c r="AF641" i="66" s="1"/>
  <c r="AI640" i="66"/>
  <c r="AJ640" i="66" s="1"/>
  <c r="AD640" i="66"/>
  <c r="AE640" i="66" s="1"/>
  <c r="AI639" i="66"/>
  <c r="AJ639" i="66" s="1"/>
  <c r="AD639" i="66"/>
  <c r="AF639" i="66" s="1"/>
  <c r="AI638" i="66"/>
  <c r="AJ638" i="66" s="1"/>
  <c r="AD638" i="66"/>
  <c r="AF638" i="66" s="1"/>
  <c r="AI637" i="66"/>
  <c r="AJ637" i="66" s="1"/>
  <c r="AQ637" i="66" s="1"/>
  <c r="AD637" i="66"/>
  <c r="AE637" i="66" s="1"/>
  <c r="AI636" i="66"/>
  <c r="AJ636" i="66" s="1"/>
  <c r="AD636" i="66"/>
  <c r="AF636" i="66" s="1"/>
  <c r="AI635" i="66"/>
  <c r="AJ635" i="66" s="1"/>
  <c r="AD635" i="66"/>
  <c r="AF635" i="66" s="1"/>
  <c r="AI634" i="66"/>
  <c r="AJ634" i="66" s="1"/>
  <c r="AD634" i="66"/>
  <c r="AF634" i="66" s="1"/>
  <c r="AI633" i="66"/>
  <c r="AJ633" i="66" s="1"/>
  <c r="AD633" i="66"/>
  <c r="AF633" i="66" s="1"/>
  <c r="AI632" i="66"/>
  <c r="AJ632" i="66" s="1"/>
  <c r="AR632" i="66" s="1"/>
  <c r="AD632" i="66"/>
  <c r="AE632" i="66" s="1"/>
  <c r="AI631" i="66"/>
  <c r="AJ631" i="66" s="1"/>
  <c r="AD631" i="66"/>
  <c r="AF631" i="66" s="1"/>
  <c r="AF661" i="66" l="1"/>
  <c r="AE647" i="66"/>
  <c r="AF658" i="66"/>
  <c r="AF637" i="66"/>
  <c r="AE646" i="66"/>
  <c r="AE652" i="66"/>
  <c r="AF655" i="66"/>
  <c r="AF663" i="66"/>
  <c r="AF645" i="66"/>
  <c r="AE654" i="66"/>
  <c r="AO639" i="66"/>
  <c r="AP639" i="66"/>
  <c r="AL638" i="66"/>
  <c r="AO638" i="66"/>
  <c r="AR664" i="66"/>
  <c r="AM664" i="66"/>
  <c r="AF650" i="66"/>
  <c r="AE653" i="66"/>
  <c r="AE631" i="66"/>
  <c r="AF640" i="66"/>
  <c r="AE639" i="66"/>
  <c r="AE644" i="66"/>
  <c r="AE638" i="66"/>
  <c r="AF632" i="66"/>
  <c r="AE636" i="66"/>
  <c r="AF642" i="66"/>
  <c r="AE662" i="66"/>
  <c r="AE660" i="66"/>
  <c r="AR662" i="66"/>
  <c r="AP662" i="66"/>
  <c r="AO662" i="66"/>
  <c r="AM662" i="66"/>
  <c r="AL662" i="66"/>
  <c r="AK662" i="66"/>
  <c r="AR640" i="66"/>
  <c r="AM640" i="66"/>
  <c r="AK640" i="66"/>
  <c r="AR659" i="66"/>
  <c r="AO659" i="66"/>
  <c r="AN659" i="66"/>
  <c r="AL659" i="66"/>
  <c r="AK659" i="66"/>
  <c r="AR648" i="66"/>
  <c r="AM648" i="66"/>
  <c r="AK648" i="66"/>
  <c r="AO655" i="66"/>
  <c r="AR655" i="66"/>
  <c r="AP655" i="66"/>
  <c r="AK654" i="66"/>
  <c r="AP654" i="66"/>
  <c r="AO654" i="66"/>
  <c r="AM654" i="66"/>
  <c r="AL654" i="66"/>
  <c r="AM632" i="66"/>
  <c r="AM646" i="66"/>
  <c r="AM656" i="66"/>
  <c r="AK632" i="66"/>
  <c r="AP632" i="66"/>
  <c r="AO646" i="66"/>
  <c r="AL646" i="66"/>
  <c r="AK656" i="66"/>
  <c r="AP647" i="66"/>
  <c r="AM638" i="66"/>
  <c r="AK664" i="66"/>
  <c r="AO631" i="66"/>
  <c r="AP631" i="66"/>
  <c r="AK635" i="66"/>
  <c r="AR635" i="66"/>
  <c r="AQ635" i="66"/>
  <c r="AN635" i="66"/>
  <c r="AP635" i="66"/>
  <c r="AO635" i="66"/>
  <c r="AL635" i="66"/>
  <c r="AM635" i="66"/>
  <c r="AN660" i="66"/>
  <c r="AM660" i="66"/>
  <c r="AL660" i="66"/>
  <c r="AK660" i="66"/>
  <c r="AR660" i="66"/>
  <c r="AQ660" i="66"/>
  <c r="AP660" i="66"/>
  <c r="AO660" i="66"/>
  <c r="AK643" i="66"/>
  <c r="AR643" i="66"/>
  <c r="AL643" i="66"/>
  <c r="AQ643" i="66"/>
  <c r="AP643" i="66"/>
  <c r="AO643" i="66"/>
  <c r="AN643" i="66"/>
  <c r="AM643" i="66"/>
  <c r="AP650" i="66"/>
  <c r="AO650" i="66"/>
  <c r="AQ650" i="66"/>
  <c r="AN650" i="66"/>
  <c r="AM650" i="66"/>
  <c r="AK650" i="66"/>
  <c r="AL650" i="66"/>
  <c r="AR650" i="66"/>
  <c r="AM657" i="66"/>
  <c r="AP657" i="66"/>
  <c r="AL657" i="66"/>
  <c r="AK657" i="66"/>
  <c r="AR657" i="66"/>
  <c r="AQ657" i="66"/>
  <c r="AO657" i="66"/>
  <c r="AN657" i="66"/>
  <c r="AP642" i="66"/>
  <c r="AO642" i="66"/>
  <c r="AN642" i="66"/>
  <c r="AM642" i="66"/>
  <c r="AK642" i="66"/>
  <c r="AL642" i="66"/>
  <c r="AR642" i="66"/>
  <c r="AQ642" i="66"/>
  <c r="AN636" i="66"/>
  <c r="AM636" i="66"/>
  <c r="AL636" i="66"/>
  <c r="AO636" i="66"/>
  <c r="AK636" i="66"/>
  <c r="AR636" i="66"/>
  <c r="AQ636" i="66"/>
  <c r="AP636" i="66"/>
  <c r="AM633" i="66"/>
  <c r="AN633" i="66"/>
  <c r="AL633" i="66"/>
  <c r="AK633" i="66"/>
  <c r="AR633" i="66"/>
  <c r="AQ633" i="66"/>
  <c r="AP633" i="66"/>
  <c r="AO633" i="66"/>
  <c r="AK651" i="66"/>
  <c r="AR651" i="66"/>
  <c r="AQ651" i="66"/>
  <c r="AP651" i="66"/>
  <c r="AO651" i="66"/>
  <c r="AN651" i="66"/>
  <c r="AL651" i="66"/>
  <c r="AM651" i="66"/>
  <c r="AN644" i="66"/>
  <c r="AQ644" i="66"/>
  <c r="AM644" i="66"/>
  <c r="AL644" i="66"/>
  <c r="AK644" i="66"/>
  <c r="AR644" i="66"/>
  <c r="AP644" i="66"/>
  <c r="AO644" i="66"/>
  <c r="AP634" i="66"/>
  <c r="AO634" i="66"/>
  <c r="AN634" i="66"/>
  <c r="AM634" i="66"/>
  <c r="AK634" i="66"/>
  <c r="AL634" i="66"/>
  <c r="AR634" i="66"/>
  <c r="AQ634" i="66"/>
  <c r="AP658" i="66"/>
  <c r="AO658" i="66"/>
  <c r="AN658" i="66"/>
  <c r="AK658" i="66"/>
  <c r="AM658" i="66"/>
  <c r="AL658" i="66"/>
  <c r="AR658" i="66"/>
  <c r="AQ658" i="66"/>
  <c r="AM641" i="66"/>
  <c r="AL641" i="66"/>
  <c r="AP641" i="66"/>
  <c r="AK641" i="66"/>
  <c r="AR641" i="66"/>
  <c r="AQ641" i="66"/>
  <c r="AN641" i="66"/>
  <c r="AO641" i="66"/>
  <c r="AM649" i="66"/>
  <c r="AN649" i="66"/>
  <c r="AL649" i="66"/>
  <c r="AK649" i="66"/>
  <c r="AR649" i="66"/>
  <c r="AQ649" i="66"/>
  <c r="AP649" i="66"/>
  <c r="AO649" i="66"/>
  <c r="AN652" i="66"/>
  <c r="AM652" i="66"/>
  <c r="AL652" i="66"/>
  <c r="AQ652" i="66"/>
  <c r="AK652" i="66"/>
  <c r="AO652" i="66"/>
  <c r="AR652" i="66"/>
  <c r="AP652" i="66"/>
  <c r="AR637" i="66"/>
  <c r="AR653" i="66"/>
  <c r="AR661" i="66"/>
  <c r="AP663" i="66"/>
  <c r="AQ631" i="66"/>
  <c r="AL632" i="66"/>
  <c r="AE633" i="66"/>
  <c r="AK637" i="66"/>
  <c r="AN638" i="66"/>
  <c r="AQ639" i="66"/>
  <c r="AL640" i="66"/>
  <c r="AE641" i="66"/>
  <c r="AK645" i="66"/>
  <c r="AN646" i="66"/>
  <c r="AQ647" i="66"/>
  <c r="AL648" i="66"/>
  <c r="AE649" i="66"/>
  <c r="AK653" i="66"/>
  <c r="AN654" i="66"/>
  <c r="AQ655" i="66"/>
  <c r="AL656" i="66"/>
  <c r="AE657" i="66"/>
  <c r="AM659" i="66"/>
  <c r="AK661" i="66"/>
  <c r="AN662" i="66"/>
  <c r="AQ663" i="66"/>
  <c r="AL664" i="66"/>
  <c r="AL637" i="66"/>
  <c r="AR645" i="66"/>
  <c r="AR639" i="66"/>
  <c r="AL645" i="66"/>
  <c r="AL653" i="66"/>
  <c r="AR663" i="66"/>
  <c r="AK631" i="66"/>
  <c r="AN632" i="66"/>
  <c r="AE635" i="66"/>
  <c r="AM637" i="66"/>
  <c r="AP638" i="66"/>
  <c r="AK639" i="66"/>
  <c r="AN640" i="66"/>
  <c r="AE643" i="66"/>
  <c r="AM645" i="66"/>
  <c r="AP646" i="66"/>
  <c r="AK647" i="66"/>
  <c r="AN648" i="66"/>
  <c r="AE651" i="66"/>
  <c r="AM653" i="66"/>
  <c r="AK655" i="66"/>
  <c r="AN656" i="66"/>
  <c r="AE659" i="66"/>
  <c r="AM661" i="66"/>
  <c r="AK663" i="66"/>
  <c r="AN664" i="66"/>
  <c r="AL661" i="66"/>
  <c r="AL631" i="66"/>
  <c r="AO632" i="66"/>
  <c r="AN637" i="66"/>
  <c r="AQ638" i="66"/>
  <c r="AL639" i="66"/>
  <c r="AO640" i="66"/>
  <c r="AN645" i="66"/>
  <c r="AQ646" i="66"/>
  <c r="AL647" i="66"/>
  <c r="AE648" i="66"/>
  <c r="AO648" i="66"/>
  <c r="AN653" i="66"/>
  <c r="AQ654" i="66"/>
  <c r="AL655" i="66"/>
  <c r="AE656" i="66"/>
  <c r="AO656" i="66"/>
  <c r="AP659" i="66"/>
  <c r="AN661" i="66"/>
  <c r="AQ662" i="66"/>
  <c r="AL663" i="66"/>
  <c r="AE664" i="66"/>
  <c r="AO664" i="66"/>
  <c r="AR631" i="66"/>
  <c r="AM631" i="66"/>
  <c r="AO637" i="66"/>
  <c r="AR638" i="66"/>
  <c r="AM639" i="66"/>
  <c r="AP640" i="66"/>
  <c r="AO645" i="66"/>
  <c r="AR646" i="66"/>
  <c r="AM647" i="66"/>
  <c r="AP648" i="66"/>
  <c r="AO653" i="66"/>
  <c r="AR654" i="66"/>
  <c r="AM655" i="66"/>
  <c r="AP656" i="66"/>
  <c r="AQ659" i="66"/>
  <c r="AO661" i="66"/>
  <c r="AM663" i="66"/>
  <c r="AP664" i="66"/>
  <c r="AN631" i="66"/>
  <c r="AQ632" i="66"/>
  <c r="AE634" i="66"/>
  <c r="AP637" i="66"/>
  <c r="AK638" i="66"/>
  <c r="AN639" i="66"/>
  <c r="AQ640" i="66"/>
  <c r="AP645" i="66"/>
  <c r="AN647" i="66"/>
  <c r="AQ648" i="66"/>
  <c r="AP653" i="66"/>
  <c r="AN655" i="66"/>
  <c r="AQ656" i="66"/>
  <c r="AP661" i="66"/>
  <c r="AN663" i="66"/>
  <c r="AQ664" i="66"/>
  <c r="AR647" i="66"/>
  <c r="J2" i="73" l="1"/>
  <c r="K2" i="73"/>
  <c r="AE665" i="66" l="1"/>
  <c r="AF665" i="66"/>
  <c r="AE666" i="66"/>
  <c r="AF666" i="66"/>
  <c r="AE667" i="66"/>
  <c r="AF667" i="66"/>
  <c r="AE668" i="66"/>
  <c r="AF668" i="66"/>
  <c r="AE669" i="66"/>
  <c r="AF669" i="66"/>
  <c r="AE670" i="66"/>
  <c r="AF670" i="66"/>
  <c r="AE671" i="66"/>
  <c r="AF671" i="66"/>
  <c r="AE672" i="66"/>
  <c r="AF672" i="66"/>
  <c r="AE673" i="66"/>
  <c r="AF673" i="66"/>
  <c r="AE674" i="66"/>
  <c r="AF674" i="66"/>
  <c r="AE675" i="66"/>
  <c r="AF675" i="66"/>
  <c r="AE676" i="66"/>
  <c r="AF676" i="66"/>
  <c r="AE677" i="66"/>
  <c r="AF677" i="66"/>
  <c r="AE678" i="66"/>
  <c r="AF678" i="66"/>
  <c r="AE679" i="66"/>
  <c r="AF679" i="66"/>
  <c r="AE680" i="66"/>
  <c r="AF680" i="66"/>
  <c r="AE681" i="66"/>
  <c r="AF681" i="66"/>
  <c r="AE682" i="66"/>
  <c r="AF682" i="66"/>
  <c r="AE683" i="66"/>
  <c r="AF683" i="66"/>
  <c r="AE684" i="66"/>
  <c r="AF684" i="66"/>
  <c r="AE685" i="66"/>
  <c r="AF685" i="66"/>
  <c r="AE686" i="66"/>
  <c r="AF686" i="66"/>
  <c r="AE687" i="66"/>
  <c r="AF687" i="66"/>
  <c r="AE688" i="66"/>
  <c r="AF688" i="66"/>
  <c r="AE689" i="66"/>
  <c r="AF689" i="66"/>
  <c r="AE690" i="66"/>
  <c r="AF690" i="66"/>
  <c r="AE691" i="66"/>
  <c r="AF691" i="66"/>
  <c r="AE692" i="66"/>
  <c r="AF692" i="66"/>
  <c r="AE693" i="66"/>
  <c r="AF693" i="66"/>
  <c r="AE694" i="66"/>
  <c r="AF694" i="66"/>
  <c r="AE695" i="66"/>
  <c r="AF695" i="66"/>
  <c r="AE696" i="66"/>
  <c r="AF696" i="66"/>
  <c r="AE697" i="66"/>
  <c r="AF697" i="66"/>
  <c r="AE698" i="66"/>
  <c r="AF698" i="66"/>
  <c r="AE699" i="66"/>
  <c r="AF699" i="66"/>
  <c r="AE700" i="66"/>
  <c r="AF700" i="66"/>
  <c r="AE701" i="66"/>
  <c r="AF701" i="66"/>
  <c r="AE702" i="66"/>
  <c r="AF702" i="66"/>
  <c r="AE703" i="66"/>
  <c r="AF703" i="66"/>
  <c r="AE704" i="66"/>
  <c r="AF704" i="66"/>
  <c r="AE705" i="66"/>
  <c r="AF705" i="66"/>
  <c r="AE706" i="66"/>
  <c r="AF706" i="66"/>
  <c r="AE707" i="66"/>
  <c r="AF707" i="66"/>
  <c r="AE708" i="66"/>
  <c r="AF708" i="66"/>
  <c r="AE709" i="66"/>
  <c r="AF709" i="66"/>
  <c r="AE710" i="66"/>
  <c r="AF710" i="66"/>
  <c r="AE711" i="66"/>
  <c r="AF711" i="66"/>
  <c r="AE712" i="66"/>
  <c r="AF712" i="66"/>
  <c r="AE713" i="66"/>
  <c r="AF713" i="66"/>
  <c r="AE714" i="66"/>
  <c r="AF714" i="66"/>
  <c r="AE715" i="66"/>
  <c r="AF715" i="66"/>
  <c r="AE716" i="66"/>
  <c r="AF716" i="66"/>
  <c r="AE717" i="66"/>
  <c r="AF717" i="66"/>
  <c r="AE718" i="66"/>
  <c r="AF718" i="66"/>
  <c r="AE719" i="66"/>
  <c r="AF719" i="66"/>
  <c r="AE720" i="66"/>
  <c r="AF720" i="66"/>
  <c r="AE721" i="66"/>
  <c r="AF721" i="66"/>
  <c r="AE722" i="66"/>
  <c r="AF722" i="66"/>
  <c r="AE723" i="66"/>
  <c r="AF723" i="66"/>
  <c r="AE724" i="66"/>
  <c r="AF724" i="66"/>
  <c r="AE725" i="66"/>
  <c r="AF725" i="66"/>
  <c r="AE726" i="66"/>
  <c r="AF726" i="66"/>
  <c r="AE727" i="66"/>
  <c r="AF727" i="66"/>
  <c r="AE728" i="66"/>
  <c r="AF728" i="66"/>
  <c r="AE729" i="66"/>
  <c r="AF729" i="66"/>
  <c r="AE730" i="66"/>
  <c r="AF730" i="66"/>
  <c r="AE731" i="66"/>
  <c r="AF731" i="66"/>
  <c r="AE732" i="66"/>
  <c r="AF732" i="66"/>
  <c r="AE733" i="66"/>
  <c r="AF733" i="66"/>
  <c r="AE734" i="66"/>
  <c r="AF734" i="66"/>
  <c r="AE735" i="66"/>
  <c r="AF735" i="66"/>
  <c r="AE736" i="66"/>
  <c r="AF736" i="66"/>
  <c r="AE737" i="66"/>
  <c r="AF737" i="66"/>
  <c r="AE738" i="66"/>
  <c r="AF738" i="66"/>
  <c r="AE739" i="66"/>
  <c r="AF739" i="66"/>
  <c r="AI595" i="66"/>
  <c r="AJ595" i="66" s="1"/>
  <c r="AD595" i="66"/>
  <c r="AE595" i="66" s="1"/>
  <c r="AI594" i="66"/>
  <c r="AJ594" i="66" s="1"/>
  <c r="AD594" i="66"/>
  <c r="AE594" i="66" s="1"/>
  <c r="AI593" i="66"/>
  <c r="AJ593" i="66" s="1"/>
  <c r="AR593" i="66" s="1"/>
  <c r="AD593" i="66"/>
  <c r="AE593" i="66" s="1"/>
  <c r="AI592" i="66"/>
  <c r="AJ592" i="66" s="1"/>
  <c r="AD592" i="66"/>
  <c r="AE592" i="66" s="1"/>
  <c r="AI591" i="66"/>
  <c r="AJ591" i="66" s="1"/>
  <c r="AD591" i="66"/>
  <c r="AE591" i="66" s="1"/>
  <c r="AI590" i="66"/>
  <c r="AJ590" i="66" s="1"/>
  <c r="AD590" i="66"/>
  <c r="AE590" i="66" s="1"/>
  <c r="AI589" i="66"/>
  <c r="AJ589" i="66" s="1"/>
  <c r="AD589" i="66"/>
  <c r="AE589" i="66" s="1"/>
  <c r="AI588" i="66"/>
  <c r="AJ588" i="66" s="1"/>
  <c r="AD588" i="66"/>
  <c r="AE588" i="66" s="1"/>
  <c r="AI587" i="66"/>
  <c r="AJ587" i="66" s="1"/>
  <c r="AD587" i="66"/>
  <c r="AE587" i="66" s="1"/>
  <c r="AI586" i="66"/>
  <c r="AJ586" i="66" s="1"/>
  <c r="AD586" i="66"/>
  <c r="AE586" i="66" s="1"/>
  <c r="AI585" i="66"/>
  <c r="AJ585" i="66" s="1"/>
  <c r="AD585" i="66"/>
  <c r="AE585" i="66" s="1"/>
  <c r="AI584" i="66"/>
  <c r="AJ584" i="66" s="1"/>
  <c r="AD584" i="66"/>
  <c r="AE584" i="66" s="1"/>
  <c r="AI583" i="66"/>
  <c r="AJ583" i="66" s="1"/>
  <c r="AD583" i="66"/>
  <c r="AE583" i="66" s="1"/>
  <c r="AI582" i="66"/>
  <c r="AJ582" i="66" s="1"/>
  <c r="AD582" i="66"/>
  <c r="AE582" i="66" s="1"/>
  <c r="AI581" i="66"/>
  <c r="AJ581" i="66" s="1"/>
  <c r="AR581" i="66" s="1"/>
  <c r="AD581" i="66"/>
  <c r="AE581" i="66" s="1"/>
  <c r="AI580" i="66"/>
  <c r="AJ580" i="66" s="1"/>
  <c r="AD580" i="66"/>
  <c r="AE580" i="66" s="1"/>
  <c r="AD9" i="66"/>
  <c r="AD10" i="66"/>
  <c r="AD11" i="66"/>
  <c r="AD12" i="66"/>
  <c r="AD13" i="66"/>
  <c r="AD14" i="66"/>
  <c r="AD15" i="66"/>
  <c r="AD16" i="66"/>
  <c r="AD17" i="66"/>
  <c r="AD18" i="66"/>
  <c r="AD19" i="66"/>
  <c r="AD20" i="66"/>
  <c r="AD21" i="66"/>
  <c r="AD22" i="66"/>
  <c r="AD23" i="66"/>
  <c r="AD24" i="66"/>
  <c r="AD25" i="66"/>
  <c r="AD26" i="66"/>
  <c r="AD27" i="66"/>
  <c r="AD28" i="66"/>
  <c r="AD29" i="66"/>
  <c r="AD30" i="66"/>
  <c r="AD31" i="66"/>
  <c r="AD32" i="66"/>
  <c r="AD33" i="66"/>
  <c r="AD34" i="66"/>
  <c r="AD35" i="66"/>
  <c r="AD36" i="66"/>
  <c r="AD37" i="66"/>
  <c r="AD38" i="66"/>
  <c r="AD39" i="66"/>
  <c r="AD40" i="66"/>
  <c r="AD41" i="66"/>
  <c r="AD42" i="66"/>
  <c r="AD43" i="66"/>
  <c r="AD44" i="66"/>
  <c r="AD45" i="66"/>
  <c r="AD46" i="66"/>
  <c r="AD47" i="66"/>
  <c r="AD48" i="66"/>
  <c r="AD49" i="66"/>
  <c r="AD50" i="66"/>
  <c r="AD51" i="66"/>
  <c r="AD52" i="66"/>
  <c r="AD53" i="66"/>
  <c r="AD54" i="66"/>
  <c r="AD55" i="66"/>
  <c r="AD56" i="66"/>
  <c r="AD57" i="66"/>
  <c r="AD58" i="66"/>
  <c r="AD59" i="66"/>
  <c r="AD60" i="66"/>
  <c r="AD61" i="66"/>
  <c r="AD62" i="66"/>
  <c r="AD63" i="66"/>
  <c r="AD64" i="66"/>
  <c r="AD65" i="66"/>
  <c r="AD66" i="66"/>
  <c r="AD67" i="66"/>
  <c r="AD68" i="66"/>
  <c r="AD69" i="66"/>
  <c r="AD70" i="66"/>
  <c r="AD71" i="66"/>
  <c r="AD72" i="66"/>
  <c r="AD73" i="66"/>
  <c r="AD74" i="66"/>
  <c r="AD75" i="66"/>
  <c r="AD76" i="66"/>
  <c r="AD77" i="66"/>
  <c r="AD78" i="66"/>
  <c r="AD79" i="66"/>
  <c r="AD80" i="66"/>
  <c r="AD81" i="66"/>
  <c r="AD82" i="66"/>
  <c r="AD83" i="66"/>
  <c r="AD84" i="66"/>
  <c r="AD85" i="66"/>
  <c r="AD86" i="66"/>
  <c r="AD87" i="66"/>
  <c r="AD88" i="66"/>
  <c r="AD89" i="66"/>
  <c r="AD90" i="66"/>
  <c r="AD91" i="66"/>
  <c r="AD92" i="66"/>
  <c r="AD93" i="66"/>
  <c r="AD94" i="66"/>
  <c r="AD95" i="66"/>
  <c r="AD96" i="66"/>
  <c r="AD97" i="66"/>
  <c r="AD98" i="66"/>
  <c r="AD99" i="66"/>
  <c r="AD100" i="66"/>
  <c r="AD101" i="66"/>
  <c r="AD102" i="66"/>
  <c r="AD103" i="66"/>
  <c r="AD104" i="66"/>
  <c r="AD105" i="66"/>
  <c r="AD106" i="66"/>
  <c r="AD107" i="66"/>
  <c r="AD108" i="66"/>
  <c r="AD109" i="66"/>
  <c r="AD110" i="66"/>
  <c r="AD111" i="66"/>
  <c r="AD112" i="66"/>
  <c r="AD113" i="66"/>
  <c r="AD114" i="66"/>
  <c r="AD115" i="66"/>
  <c r="AD116" i="66"/>
  <c r="AD117" i="66"/>
  <c r="AD118" i="66"/>
  <c r="AD119" i="66"/>
  <c r="AD120" i="66"/>
  <c r="AD121" i="66"/>
  <c r="AD122" i="66"/>
  <c r="AD123" i="66"/>
  <c r="AD124" i="66"/>
  <c r="AD125" i="66"/>
  <c r="AD126" i="66"/>
  <c r="AD127" i="66"/>
  <c r="AD128" i="66"/>
  <c r="AD129" i="66"/>
  <c r="AD130" i="66"/>
  <c r="AD131" i="66"/>
  <c r="AD132" i="66"/>
  <c r="AD133" i="66"/>
  <c r="AD134" i="66"/>
  <c r="AD135" i="66"/>
  <c r="AD136" i="66"/>
  <c r="AD137" i="66"/>
  <c r="AD138" i="66"/>
  <c r="AD139" i="66"/>
  <c r="AD140" i="66"/>
  <c r="AD141" i="66"/>
  <c r="AD142" i="66"/>
  <c r="AD143" i="66"/>
  <c r="AD144" i="66"/>
  <c r="AD145" i="66"/>
  <c r="AD146" i="66"/>
  <c r="AD147" i="66"/>
  <c r="AD148" i="66"/>
  <c r="AD149" i="66"/>
  <c r="AD150" i="66"/>
  <c r="AD151" i="66"/>
  <c r="AD152" i="66"/>
  <c r="AD153" i="66"/>
  <c r="AD154" i="66"/>
  <c r="AD155" i="66"/>
  <c r="AD156" i="66"/>
  <c r="AD157" i="66"/>
  <c r="AD158" i="66"/>
  <c r="AD159" i="66"/>
  <c r="AD160" i="66"/>
  <c r="AD161" i="66"/>
  <c r="AD162" i="66"/>
  <c r="AD163" i="66"/>
  <c r="AD164" i="66"/>
  <c r="AD165" i="66"/>
  <c r="AD166" i="66"/>
  <c r="AD167" i="66"/>
  <c r="AD168" i="66"/>
  <c r="AD169" i="66"/>
  <c r="AD170" i="66"/>
  <c r="AD171" i="66"/>
  <c r="AD172" i="66"/>
  <c r="AD173" i="66"/>
  <c r="AD174" i="66"/>
  <c r="AD175" i="66"/>
  <c r="AD176" i="66"/>
  <c r="AD177" i="66"/>
  <c r="AD178" i="66"/>
  <c r="AD179" i="66"/>
  <c r="AD180" i="66"/>
  <c r="AD181" i="66"/>
  <c r="AD182" i="66"/>
  <c r="AD183" i="66"/>
  <c r="AD184" i="66"/>
  <c r="AD185" i="66"/>
  <c r="AD186" i="66"/>
  <c r="AD187" i="66"/>
  <c r="AD188" i="66"/>
  <c r="AD189" i="66"/>
  <c r="AD190" i="66"/>
  <c r="AD191" i="66"/>
  <c r="AD192" i="66"/>
  <c r="AD193" i="66"/>
  <c r="AD194" i="66"/>
  <c r="AD195" i="66"/>
  <c r="AD196" i="66"/>
  <c r="AD197" i="66"/>
  <c r="AD198" i="66"/>
  <c r="AD199" i="66"/>
  <c r="AD200" i="66"/>
  <c r="AD201" i="66"/>
  <c r="AD202" i="66"/>
  <c r="AD203" i="66"/>
  <c r="AD204" i="66"/>
  <c r="AD205" i="66"/>
  <c r="AD206" i="66"/>
  <c r="AD207" i="66"/>
  <c r="AD208" i="66"/>
  <c r="AD209" i="66"/>
  <c r="AD210" i="66"/>
  <c r="AD211" i="66"/>
  <c r="AD212" i="66"/>
  <c r="AD213" i="66"/>
  <c r="AD214" i="66"/>
  <c r="AD215" i="66"/>
  <c r="AD216" i="66"/>
  <c r="AD217" i="66"/>
  <c r="AD218" i="66"/>
  <c r="AF595" i="66" l="1"/>
  <c r="AF592" i="66"/>
  <c r="AF591" i="66"/>
  <c r="AF588" i="66"/>
  <c r="AF587" i="66"/>
  <c r="AF584" i="66"/>
  <c r="AF583" i="66"/>
  <c r="AF580" i="66"/>
  <c r="AF594" i="66"/>
  <c r="AF590" i="66"/>
  <c r="AF586" i="66"/>
  <c r="AF582" i="66"/>
  <c r="AF593" i="66"/>
  <c r="AF589" i="66"/>
  <c r="AF585" i="66"/>
  <c r="AF581" i="66"/>
  <c r="AK593" i="66"/>
  <c r="AM593" i="66"/>
  <c r="AN593" i="66"/>
  <c r="AO593" i="66"/>
  <c r="AR590" i="66"/>
  <c r="AO590" i="66"/>
  <c r="AN590" i="66"/>
  <c r="AM590" i="66"/>
  <c r="AK590" i="66"/>
  <c r="AR585" i="66"/>
  <c r="AK585" i="66"/>
  <c r="AM585" i="66"/>
  <c r="AO585" i="66"/>
  <c r="AN585" i="66"/>
  <c r="AO581" i="66"/>
  <c r="AN581" i="66"/>
  <c r="AK581" i="66"/>
  <c r="AM581" i="66"/>
  <c r="AL582" i="66"/>
  <c r="AK582" i="66"/>
  <c r="AO582" i="66"/>
  <c r="AR582" i="66"/>
  <c r="AQ582" i="66"/>
  <c r="AN582" i="66"/>
  <c r="AM582" i="66"/>
  <c r="AP582" i="66"/>
  <c r="AP584" i="66"/>
  <c r="AO584" i="66"/>
  <c r="AL584" i="66"/>
  <c r="AN584" i="66"/>
  <c r="AM584" i="66"/>
  <c r="AR584" i="66"/>
  <c r="AQ584" i="66"/>
  <c r="AK584" i="66"/>
  <c r="AL587" i="66"/>
  <c r="AQ587" i="66"/>
  <c r="AK587" i="66"/>
  <c r="AR587" i="66"/>
  <c r="AP587" i="66"/>
  <c r="AN587" i="66"/>
  <c r="AM587" i="66"/>
  <c r="AO587" i="66"/>
  <c r="AN594" i="66"/>
  <c r="AR594" i="66"/>
  <c r="AM594" i="66"/>
  <c r="AQ594" i="66"/>
  <c r="AL594" i="66"/>
  <c r="AK594" i="66"/>
  <c r="AP594" i="66"/>
  <c r="AO594" i="66"/>
  <c r="AL589" i="66"/>
  <c r="AQ589" i="66"/>
  <c r="AO589" i="66"/>
  <c r="AK589" i="66"/>
  <c r="AR589" i="66"/>
  <c r="AP589" i="66"/>
  <c r="AN589" i="66"/>
  <c r="AM589" i="66"/>
  <c r="AN588" i="66"/>
  <c r="AR588" i="66"/>
  <c r="AM588" i="66"/>
  <c r="AQ588" i="66"/>
  <c r="AL588" i="66"/>
  <c r="AK588" i="66"/>
  <c r="AP588" i="66"/>
  <c r="AO588" i="66"/>
  <c r="AN595" i="66"/>
  <c r="AR595" i="66"/>
  <c r="AM595" i="66"/>
  <c r="AL595" i="66"/>
  <c r="AK595" i="66"/>
  <c r="AP595" i="66"/>
  <c r="AO595" i="66"/>
  <c r="AQ595" i="66"/>
  <c r="AN580" i="66"/>
  <c r="AM580" i="66"/>
  <c r="AR580" i="66"/>
  <c r="AL580" i="66"/>
  <c r="AK580" i="66"/>
  <c r="AQ580" i="66"/>
  <c r="AP580" i="66"/>
  <c r="AO580" i="66"/>
  <c r="AN583" i="66"/>
  <c r="AM583" i="66"/>
  <c r="AK583" i="66"/>
  <c r="AL583" i="66"/>
  <c r="AR583" i="66"/>
  <c r="AQ583" i="66"/>
  <c r="AP583" i="66"/>
  <c r="AO583" i="66"/>
  <c r="AL591" i="66"/>
  <c r="AP591" i="66"/>
  <c r="AK591" i="66"/>
  <c r="AR591" i="66"/>
  <c r="AQ591" i="66"/>
  <c r="AO591" i="66"/>
  <c r="AN591" i="66"/>
  <c r="AM591" i="66"/>
  <c r="AL586" i="66"/>
  <c r="AK586" i="66"/>
  <c r="AQ586" i="66"/>
  <c r="AR586" i="66"/>
  <c r="AP586" i="66"/>
  <c r="AO586" i="66"/>
  <c r="AN586" i="66"/>
  <c r="AM586" i="66"/>
  <c r="AN592" i="66"/>
  <c r="AM592" i="66"/>
  <c r="AR592" i="66"/>
  <c r="AL592" i="66"/>
  <c r="AK592" i="66"/>
  <c r="AP592" i="66"/>
  <c r="AO592" i="66"/>
  <c r="AQ592" i="66"/>
  <c r="AL581" i="66"/>
  <c r="AL585" i="66"/>
  <c r="AL590" i="66"/>
  <c r="AL593" i="66"/>
  <c r="AP581" i="66"/>
  <c r="AP585" i="66"/>
  <c r="AP590" i="66"/>
  <c r="AP593" i="66"/>
  <c r="AQ581" i="66"/>
  <c r="AQ585" i="66"/>
  <c r="AQ590" i="66"/>
  <c r="AQ593" i="66"/>
  <c r="AD433" i="66" l="1"/>
  <c r="AD434" i="66"/>
  <c r="AD435" i="66"/>
  <c r="AD436" i="66"/>
  <c r="AD437" i="66"/>
  <c r="AD438" i="66"/>
  <c r="AD439" i="66"/>
  <c r="AD440" i="66"/>
  <c r="AD441" i="66"/>
  <c r="AD442" i="66"/>
  <c r="AD443" i="66"/>
  <c r="AD444" i="66"/>
  <c r="AD445" i="66"/>
  <c r="AD446" i="66"/>
  <c r="AD447" i="66"/>
  <c r="AD448" i="66"/>
  <c r="AD449" i="66"/>
  <c r="AD450" i="66"/>
  <c r="AD451" i="66"/>
  <c r="AD452" i="66"/>
  <c r="AD453" i="66"/>
  <c r="AD454" i="66"/>
  <c r="AD455" i="66"/>
  <c r="AD456" i="66"/>
  <c r="AD457" i="66"/>
  <c r="AD458" i="66"/>
  <c r="AD459" i="66"/>
  <c r="AD460" i="66"/>
  <c r="AD461" i="66"/>
  <c r="AD462" i="66"/>
  <c r="AD463" i="66"/>
  <c r="AD464" i="66"/>
  <c r="AD465" i="66"/>
  <c r="AD466" i="66"/>
  <c r="AD467" i="66"/>
  <c r="AD468" i="66"/>
  <c r="AD469" i="66"/>
  <c r="AD470" i="66"/>
  <c r="AD471" i="66"/>
  <c r="AD472" i="66"/>
  <c r="AD473" i="66"/>
  <c r="AD474" i="66"/>
  <c r="AD475" i="66"/>
  <c r="AD476" i="66"/>
  <c r="AD477" i="66"/>
  <c r="AD478" i="66"/>
  <c r="AD479" i="66"/>
  <c r="AD480" i="66"/>
  <c r="AD481" i="66"/>
  <c r="AD482" i="66"/>
  <c r="AD483" i="66"/>
  <c r="AD484" i="66"/>
  <c r="AD485" i="66"/>
  <c r="AD486" i="66"/>
  <c r="AD487" i="66"/>
  <c r="AD488" i="66"/>
  <c r="AD489" i="66"/>
  <c r="AD490" i="66"/>
  <c r="AD491" i="66"/>
  <c r="AD492" i="66"/>
  <c r="AD493" i="66"/>
  <c r="AD494" i="66"/>
  <c r="AD495" i="66"/>
  <c r="AD496" i="66"/>
  <c r="AD497" i="66"/>
  <c r="AD498" i="66"/>
  <c r="AD499" i="66"/>
  <c r="AD500" i="66"/>
  <c r="AD501" i="66"/>
  <c r="AD502" i="66"/>
  <c r="AD503" i="66"/>
  <c r="AD504" i="66"/>
  <c r="AD505" i="66"/>
  <c r="AD506" i="66"/>
  <c r="AD507" i="66"/>
  <c r="AD508" i="66"/>
  <c r="AD509" i="66"/>
  <c r="AD510" i="66"/>
  <c r="AD511" i="66"/>
  <c r="AD512" i="66"/>
  <c r="AD513" i="66"/>
  <c r="AD514" i="66"/>
  <c r="AD515" i="66"/>
  <c r="AD516" i="66"/>
  <c r="AD517" i="66"/>
  <c r="AD518" i="66"/>
  <c r="AD519" i="66"/>
  <c r="AD520" i="66"/>
  <c r="AD521" i="66"/>
  <c r="AD522" i="66"/>
  <c r="AD523" i="66"/>
  <c r="AD524" i="66"/>
  <c r="AD525" i="66"/>
  <c r="AD526" i="66"/>
  <c r="AD527" i="66"/>
  <c r="AD528" i="66"/>
  <c r="AD529" i="66"/>
  <c r="AD530" i="66"/>
  <c r="AD531" i="66"/>
  <c r="AD532" i="66"/>
  <c r="AD533" i="66"/>
  <c r="AD534" i="66"/>
  <c r="AD535" i="66"/>
  <c r="AD536" i="66"/>
  <c r="AD537" i="66"/>
  <c r="AD538" i="66"/>
  <c r="AD539" i="66"/>
  <c r="AD540" i="66"/>
  <c r="AD541" i="66"/>
  <c r="AD542" i="66"/>
  <c r="AD543" i="66"/>
  <c r="AD544" i="66"/>
  <c r="AD545" i="66"/>
  <c r="AD546" i="66"/>
  <c r="AD547" i="66"/>
  <c r="AD548" i="66"/>
  <c r="AD549" i="66"/>
  <c r="AD550" i="66"/>
  <c r="AD551" i="66"/>
  <c r="AD552" i="66"/>
  <c r="AD553" i="66"/>
  <c r="AD554" i="66"/>
  <c r="AD555" i="66"/>
  <c r="AD556" i="66"/>
  <c r="AD557" i="66"/>
  <c r="AD558" i="66"/>
  <c r="AD559" i="66"/>
  <c r="AD560" i="66"/>
  <c r="AD561" i="66"/>
  <c r="AD562" i="66"/>
  <c r="AD563" i="66"/>
  <c r="AD564" i="66"/>
  <c r="AD565" i="66"/>
  <c r="AD566" i="66"/>
  <c r="AD567" i="66"/>
  <c r="AD568" i="66"/>
  <c r="AD569" i="66"/>
  <c r="AD570" i="66"/>
  <c r="AD571" i="66"/>
  <c r="AD572" i="66"/>
  <c r="AD573" i="66"/>
  <c r="AD574" i="66"/>
  <c r="AD575" i="66"/>
  <c r="AD576" i="66"/>
  <c r="AD577" i="66"/>
  <c r="AD578" i="66"/>
  <c r="AD579" i="66"/>
  <c r="AI492" i="66"/>
  <c r="AJ492" i="66" s="1"/>
  <c r="AM492" i="66" s="1"/>
  <c r="AI493" i="66"/>
  <c r="AJ493" i="66" s="1"/>
  <c r="AI494" i="66"/>
  <c r="AJ494" i="66" s="1"/>
  <c r="AR494" i="66" s="1"/>
  <c r="AI495" i="66"/>
  <c r="AJ495" i="66" s="1"/>
  <c r="AI496" i="66"/>
  <c r="AJ496" i="66" s="1"/>
  <c r="AN496" i="66" s="1"/>
  <c r="AI497" i="66"/>
  <c r="AJ497" i="66" s="1"/>
  <c r="AI498" i="66"/>
  <c r="AJ498" i="66" s="1"/>
  <c r="AQ498" i="66" s="1"/>
  <c r="AI499" i="66"/>
  <c r="AJ499" i="66" s="1"/>
  <c r="AI500" i="66"/>
  <c r="AJ500" i="66" s="1"/>
  <c r="AM500" i="66" s="1"/>
  <c r="AI501" i="66"/>
  <c r="AJ501" i="66" s="1"/>
  <c r="AI502" i="66"/>
  <c r="AJ502" i="66" s="1"/>
  <c r="AI503" i="66"/>
  <c r="AJ503" i="66" s="1"/>
  <c r="AI504" i="66"/>
  <c r="AJ504" i="66" s="1"/>
  <c r="AM504" i="66" s="1"/>
  <c r="AI505" i="66"/>
  <c r="AJ505" i="66" s="1"/>
  <c r="AK505" i="66" s="1"/>
  <c r="AI506" i="66"/>
  <c r="AJ506" i="66" s="1"/>
  <c r="AI507" i="66"/>
  <c r="AJ507" i="66" s="1"/>
  <c r="AI508" i="66"/>
  <c r="AJ508" i="66" s="1"/>
  <c r="AI509" i="66"/>
  <c r="AJ509" i="66" s="1"/>
  <c r="AK509" i="66" s="1"/>
  <c r="AI510" i="66"/>
  <c r="AJ510" i="66" s="1"/>
  <c r="AI511" i="66"/>
  <c r="AJ511" i="66" s="1"/>
  <c r="AI512" i="66"/>
  <c r="AJ512" i="66" s="1"/>
  <c r="AM512" i="66" s="1"/>
  <c r="AI513" i="66"/>
  <c r="AJ513" i="66" s="1"/>
  <c r="AL513" i="66" s="1"/>
  <c r="AI514" i="66"/>
  <c r="AJ514" i="66" s="1"/>
  <c r="AQ514" i="66" s="1"/>
  <c r="AI515" i="66"/>
  <c r="AJ515" i="66" s="1"/>
  <c r="AI516" i="66"/>
  <c r="AJ516" i="66" s="1"/>
  <c r="AM516" i="66" s="1"/>
  <c r="AI517" i="66"/>
  <c r="AJ517" i="66" s="1"/>
  <c r="AK517" i="66" s="1"/>
  <c r="AI518" i="66"/>
  <c r="AJ518" i="66" s="1"/>
  <c r="AI519" i="66"/>
  <c r="AJ519" i="66" s="1"/>
  <c r="AI520" i="66"/>
  <c r="AJ520" i="66" s="1"/>
  <c r="AM520" i="66" s="1"/>
  <c r="AI521" i="66"/>
  <c r="AJ521" i="66" s="1"/>
  <c r="AL521" i="66" s="1"/>
  <c r="AI522" i="66"/>
  <c r="AJ522" i="66" s="1"/>
  <c r="AI523" i="66"/>
  <c r="AJ523" i="66" s="1"/>
  <c r="AI524" i="66"/>
  <c r="AJ524" i="66" s="1"/>
  <c r="AI525" i="66"/>
  <c r="AJ525" i="66" s="1"/>
  <c r="AK525" i="66" s="1"/>
  <c r="AI526" i="66"/>
  <c r="AJ526" i="66" s="1"/>
  <c r="AQ526" i="66" s="1"/>
  <c r="AI527" i="66"/>
  <c r="AJ527" i="66" s="1"/>
  <c r="AI528" i="66"/>
  <c r="AJ528" i="66" s="1"/>
  <c r="AM528" i="66" s="1"/>
  <c r="AI529" i="66"/>
  <c r="AJ529" i="66" s="1"/>
  <c r="AK529" i="66" s="1"/>
  <c r="AI530" i="66"/>
  <c r="AJ530" i="66" s="1"/>
  <c r="AQ530" i="66" s="1"/>
  <c r="AI531" i="66"/>
  <c r="AJ531" i="66" s="1"/>
  <c r="AI532" i="66"/>
  <c r="AJ532" i="66" s="1"/>
  <c r="AI533" i="66"/>
  <c r="AJ533" i="66" s="1"/>
  <c r="AK533" i="66" s="1"/>
  <c r="AI534" i="66"/>
  <c r="AJ534" i="66" s="1"/>
  <c r="AI535" i="66"/>
  <c r="AJ535" i="66" s="1"/>
  <c r="AK535" i="66" s="1"/>
  <c r="AI536" i="66"/>
  <c r="AJ536" i="66" s="1"/>
  <c r="AM536" i="66" s="1"/>
  <c r="AI537" i="66"/>
  <c r="AJ537" i="66" s="1"/>
  <c r="AL537" i="66" s="1"/>
  <c r="AI538" i="66"/>
  <c r="AJ538" i="66" s="1"/>
  <c r="AI539" i="66"/>
  <c r="AJ539" i="66" s="1"/>
  <c r="AI540" i="66"/>
  <c r="AJ540" i="66" s="1"/>
  <c r="AK540" i="66" s="1"/>
  <c r="AI541" i="66"/>
  <c r="AJ541" i="66" s="1"/>
  <c r="AL541" i="66" s="1"/>
  <c r="AI542" i="66"/>
  <c r="AJ542" i="66" s="1"/>
  <c r="AI543" i="66"/>
  <c r="AJ543" i="66" s="1"/>
  <c r="AI544" i="66"/>
  <c r="AJ544" i="66" s="1"/>
  <c r="AI545" i="66"/>
  <c r="AJ545" i="66" s="1"/>
  <c r="AL545" i="66" s="1"/>
  <c r="AI546" i="66"/>
  <c r="AJ546" i="66" s="1"/>
  <c r="AI547" i="66"/>
  <c r="AJ547" i="66" s="1"/>
  <c r="AK547" i="66" s="1"/>
  <c r="AI548" i="66"/>
  <c r="AJ548" i="66" s="1"/>
  <c r="AM548" i="66" s="1"/>
  <c r="AI549" i="66"/>
  <c r="AJ549" i="66" s="1"/>
  <c r="AK549" i="66" s="1"/>
  <c r="AI550" i="66"/>
  <c r="AJ550" i="66" s="1"/>
  <c r="AI551" i="66"/>
  <c r="AJ551" i="66" s="1"/>
  <c r="AI552" i="66"/>
  <c r="AJ552" i="66" s="1"/>
  <c r="AI553" i="66"/>
  <c r="AJ553" i="66" s="1"/>
  <c r="AK553" i="66" s="1"/>
  <c r="AI554" i="66"/>
  <c r="AJ554" i="66" s="1"/>
  <c r="AR554" i="66" s="1"/>
  <c r="AI555" i="66"/>
  <c r="AJ555" i="66" s="1"/>
  <c r="AI556" i="66"/>
  <c r="AJ556" i="66" s="1"/>
  <c r="AI557" i="66"/>
  <c r="AJ557" i="66" s="1"/>
  <c r="AK557" i="66" s="1"/>
  <c r="AI558" i="66"/>
  <c r="AJ558" i="66" s="1"/>
  <c r="AQ558" i="66" s="1"/>
  <c r="AI559" i="66"/>
  <c r="AJ559" i="66" s="1"/>
  <c r="AI560" i="66"/>
  <c r="AJ560" i="66" s="1"/>
  <c r="AI561" i="66"/>
  <c r="AJ561" i="66" s="1"/>
  <c r="AK561" i="66" s="1"/>
  <c r="AI562" i="66"/>
  <c r="AJ562" i="66" s="1"/>
  <c r="AQ562" i="66" s="1"/>
  <c r="AI563" i="66"/>
  <c r="AJ563" i="66" s="1"/>
  <c r="AI564" i="66"/>
  <c r="AJ564" i="66" s="1"/>
  <c r="AI565" i="66"/>
  <c r="AJ565" i="66" s="1"/>
  <c r="AI566" i="66"/>
  <c r="AJ566" i="66" s="1"/>
  <c r="AI567" i="66"/>
  <c r="AJ567" i="66" s="1"/>
  <c r="AO567" i="66" s="1"/>
  <c r="AI568" i="66"/>
  <c r="AJ568" i="66" s="1"/>
  <c r="AI569" i="66"/>
  <c r="AJ569" i="66" s="1"/>
  <c r="AI570" i="66"/>
  <c r="AJ570" i="66" s="1"/>
  <c r="AQ570" i="66" s="1"/>
  <c r="AI571" i="66"/>
  <c r="AJ571" i="66" s="1"/>
  <c r="AI572" i="66"/>
  <c r="AJ572" i="66" s="1"/>
  <c r="AI573" i="66"/>
  <c r="AJ573" i="66" s="1"/>
  <c r="AL573" i="66" s="1"/>
  <c r="AI574" i="66"/>
  <c r="AJ574" i="66" s="1"/>
  <c r="AQ574" i="66" s="1"/>
  <c r="AI575" i="66"/>
  <c r="AJ575" i="66" s="1"/>
  <c r="AO575" i="66" s="1"/>
  <c r="AI576" i="66"/>
  <c r="AJ576" i="66" s="1"/>
  <c r="AI577" i="66"/>
  <c r="AJ577" i="66" s="1"/>
  <c r="AL577" i="66" s="1"/>
  <c r="AI578" i="66"/>
  <c r="AJ578" i="66" s="1"/>
  <c r="AQ578" i="66" s="1"/>
  <c r="AI579" i="66"/>
  <c r="AJ579" i="66" s="1"/>
  <c r="AO579" i="66" s="1"/>
  <c r="AI596" i="66"/>
  <c r="AJ596" i="66" s="1"/>
  <c r="AI597" i="66"/>
  <c r="AJ597" i="66" s="1"/>
  <c r="AL597" i="66" s="1"/>
  <c r="AI598" i="66"/>
  <c r="AJ598" i="66" s="1"/>
  <c r="AQ598" i="66" s="1"/>
  <c r="AI599" i="66"/>
  <c r="AJ599" i="66" s="1"/>
  <c r="AO599" i="66" s="1"/>
  <c r="AI600" i="66"/>
  <c r="AJ600" i="66" s="1"/>
  <c r="AI601" i="66"/>
  <c r="AJ601" i="66" s="1"/>
  <c r="AI602" i="66"/>
  <c r="AJ602" i="66" s="1"/>
  <c r="AQ602" i="66" s="1"/>
  <c r="AI603" i="66"/>
  <c r="AJ603" i="66" s="1"/>
  <c r="AO603" i="66" s="1"/>
  <c r="AI604" i="66"/>
  <c r="AJ604" i="66" s="1"/>
  <c r="AN604" i="66" s="1"/>
  <c r="AI605" i="66"/>
  <c r="AJ605" i="66" s="1"/>
  <c r="AL605" i="66" s="1"/>
  <c r="AI606" i="66"/>
  <c r="AJ606" i="66" s="1"/>
  <c r="AQ606" i="66" s="1"/>
  <c r="AI607" i="66"/>
  <c r="AJ607" i="66" s="1"/>
  <c r="AO607" i="66" s="1"/>
  <c r="AI608" i="66"/>
  <c r="AJ608" i="66" s="1"/>
  <c r="AI609" i="66"/>
  <c r="AJ609" i="66" s="1"/>
  <c r="AL609" i="66" s="1"/>
  <c r="AI610" i="66"/>
  <c r="AJ610" i="66" s="1"/>
  <c r="AQ610" i="66" s="1"/>
  <c r="AI611" i="66"/>
  <c r="AJ611" i="66" s="1"/>
  <c r="AI612" i="66"/>
  <c r="AJ612" i="66" s="1"/>
  <c r="AI613" i="66"/>
  <c r="AJ613" i="66" s="1"/>
  <c r="AL613" i="66" s="1"/>
  <c r="AI614" i="66"/>
  <c r="AJ614" i="66" s="1"/>
  <c r="AQ614" i="66" s="1"/>
  <c r="AI615" i="66"/>
  <c r="AJ615" i="66" s="1"/>
  <c r="AO615" i="66" s="1"/>
  <c r="AI616" i="66"/>
  <c r="AJ616" i="66" s="1"/>
  <c r="AI617" i="66"/>
  <c r="AJ617" i="66" s="1"/>
  <c r="AL617" i="66" s="1"/>
  <c r="AI618" i="66"/>
  <c r="AJ618" i="66" s="1"/>
  <c r="AI619" i="66"/>
  <c r="AJ619" i="66" s="1"/>
  <c r="AO619" i="66" s="1"/>
  <c r="AI620" i="66"/>
  <c r="AJ620" i="66" s="1"/>
  <c r="AI621" i="66"/>
  <c r="AJ621" i="66" s="1"/>
  <c r="AI622" i="66"/>
  <c r="AJ622" i="66" s="1"/>
  <c r="AQ622" i="66" s="1"/>
  <c r="AI623" i="66"/>
  <c r="AJ623" i="66" s="1"/>
  <c r="AO623" i="66" s="1"/>
  <c r="AI624" i="66"/>
  <c r="AJ624" i="66" s="1"/>
  <c r="AI625" i="66"/>
  <c r="AJ625" i="66" s="1"/>
  <c r="AI626" i="66"/>
  <c r="AJ626" i="66" s="1"/>
  <c r="AQ626" i="66" s="1"/>
  <c r="AI627" i="66"/>
  <c r="AJ627" i="66" s="1"/>
  <c r="AO627" i="66" s="1"/>
  <c r="AI628" i="66"/>
  <c r="AJ628" i="66" s="1"/>
  <c r="AN628" i="66" s="1"/>
  <c r="AI629" i="66"/>
  <c r="AJ629" i="66" s="1"/>
  <c r="AK629" i="66" s="1"/>
  <c r="AI630" i="66"/>
  <c r="AJ630" i="66" s="1"/>
  <c r="AP630" i="66" s="1"/>
  <c r="AI665" i="66"/>
  <c r="AJ665" i="66"/>
  <c r="AQ665" i="66" s="1"/>
  <c r="AI666" i="66"/>
  <c r="AJ666" i="66"/>
  <c r="AM666" i="66" s="1"/>
  <c r="AI667" i="66"/>
  <c r="AJ667" i="66"/>
  <c r="AK667" i="66" s="1"/>
  <c r="AI668" i="66"/>
  <c r="AJ668" i="66"/>
  <c r="AL668" i="66" s="1"/>
  <c r="AI669" i="66"/>
  <c r="AJ669" i="66"/>
  <c r="AM669" i="66" s="1"/>
  <c r="AI670" i="66"/>
  <c r="AJ670" i="66"/>
  <c r="AM670" i="66" s="1"/>
  <c r="AI671" i="66"/>
  <c r="AJ671" i="66"/>
  <c r="AK671" i="66" s="1"/>
  <c r="AI672" i="66"/>
  <c r="AJ672" i="66"/>
  <c r="AL672" i="66" s="1"/>
  <c r="AI673" i="66"/>
  <c r="AJ673" i="66"/>
  <c r="AL673" i="66" s="1"/>
  <c r="AI674" i="66"/>
  <c r="AJ674" i="66"/>
  <c r="AK674" i="66" s="1"/>
  <c r="AI675" i="66"/>
  <c r="AJ675" i="66"/>
  <c r="AK675" i="66" s="1"/>
  <c r="AI676" i="66"/>
  <c r="AJ676" i="66"/>
  <c r="AL676" i="66" s="1"/>
  <c r="AI677" i="66"/>
  <c r="AJ677" i="66"/>
  <c r="AQ677" i="66" s="1"/>
  <c r="AI678" i="66"/>
  <c r="AJ678" i="66"/>
  <c r="AM678" i="66" s="1"/>
  <c r="AI679" i="66"/>
  <c r="AJ679" i="66"/>
  <c r="AK679" i="66" s="1"/>
  <c r="AI680" i="66"/>
  <c r="AJ680" i="66"/>
  <c r="AL680" i="66" s="1"/>
  <c r="AI681" i="66"/>
  <c r="AJ681" i="66"/>
  <c r="AM681" i="66" s="1"/>
  <c r="AI682" i="66"/>
  <c r="AJ682" i="66"/>
  <c r="AN682" i="66" s="1"/>
  <c r="AI683" i="66"/>
  <c r="AJ683" i="66"/>
  <c r="AK683" i="66" s="1"/>
  <c r="AI684" i="66"/>
  <c r="AJ684" i="66"/>
  <c r="AL684" i="66" s="1"/>
  <c r="AI685" i="66"/>
  <c r="AJ685" i="66"/>
  <c r="AQ685" i="66" s="1"/>
  <c r="AI686" i="66"/>
  <c r="AJ686" i="66"/>
  <c r="AK686" i="66" s="1"/>
  <c r="AI687" i="66"/>
  <c r="AJ687" i="66"/>
  <c r="AK687" i="66" s="1"/>
  <c r="AI688" i="66"/>
  <c r="AJ688" i="66"/>
  <c r="AL688" i="66" s="1"/>
  <c r="AI689" i="66"/>
  <c r="AJ689" i="66"/>
  <c r="AN689" i="66" s="1"/>
  <c r="AI690" i="66"/>
  <c r="AJ690" i="66"/>
  <c r="AL690" i="66" s="1"/>
  <c r="AI691" i="66"/>
  <c r="AJ691" i="66"/>
  <c r="AK691" i="66" s="1"/>
  <c r="AI692" i="66"/>
  <c r="AJ692" i="66"/>
  <c r="AL692" i="66" s="1"/>
  <c r="AI693" i="66"/>
  <c r="AJ693" i="66"/>
  <c r="AK693" i="66" s="1"/>
  <c r="AI694" i="66"/>
  <c r="AJ694" i="66"/>
  <c r="AM694" i="66" s="1"/>
  <c r="AI695" i="66"/>
  <c r="AJ695" i="66"/>
  <c r="AK695" i="66" s="1"/>
  <c r="AI696" i="66"/>
  <c r="AJ696" i="66"/>
  <c r="AK696" i="66" s="1"/>
  <c r="AI697" i="66"/>
  <c r="AJ697" i="66"/>
  <c r="AK697" i="66" s="1"/>
  <c r="AI698" i="66"/>
  <c r="AJ698" i="66"/>
  <c r="AQ698" i="66" s="1"/>
  <c r="AI699" i="66"/>
  <c r="AJ699" i="66"/>
  <c r="AK699" i="66" s="1"/>
  <c r="AI700" i="66"/>
  <c r="AJ700" i="66"/>
  <c r="AK700" i="66" s="1"/>
  <c r="AI701" i="66"/>
  <c r="AJ701" i="66"/>
  <c r="AK701" i="66" s="1"/>
  <c r="AI702" i="66"/>
  <c r="AJ702" i="66"/>
  <c r="AK702" i="66" s="1"/>
  <c r="AI703" i="66"/>
  <c r="AJ703" i="66"/>
  <c r="AK703" i="66" s="1"/>
  <c r="AI704" i="66"/>
  <c r="AJ704" i="66"/>
  <c r="AL704" i="66" s="1"/>
  <c r="AI705" i="66"/>
  <c r="AJ705" i="66"/>
  <c r="AK705" i="66" s="1"/>
  <c r="AI706" i="66"/>
  <c r="AJ706" i="66"/>
  <c r="AM706" i="66" s="1"/>
  <c r="AI707" i="66"/>
  <c r="AJ707" i="66"/>
  <c r="AK707" i="66" s="1"/>
  <c r="AI708" i="66"/>
  <c r="AJ708" i="66"/>
  <c r="AL708" i="66" s="1"/>
  <c r="AI709" i="66"/>
  <c r="AJ709" i="66"/>
  <c r="AM709" i="66" s="1"/>
  <c r="AI710" i="66"/>
  <c r="AJ710" i="66"/>
  <c r="AK710" i="66" s="1"/>
  <c r="AI711" i="66"/>
  <c r="AJ711" i="66"/>
  <c r="AK711" i="66" s="1"/>
  <c r="AI712" i="66"/>
  <c r="AJ712" i="66"/>
  <c r="AK712" i="66" s="1"/>
  <c r="AI713" i="66"/>
  <c r="AJ713" i="66"/>
  <c r="AL713" i="66" s="1"/>
  <c r="AI714" i="66"/>
  <c r="AJ714" i="66"/>
  <c r="AK714" i="66" s="1"/>
  <c r="AI715" i="66"/>
  <c r="AJ715" i="66"/>
  <c r="AK715" i="66" s="1"/>
  <c r="AI716" i="66"/>
  <c r="AJ716" i="66"/>
  <c r="AK716" i="66" s="1"/>
  <c r="AI717" i="66"/>
  <c r="AJ717" i="66"/>
  <c r="AK717" i="66" s="1"/>
  <c r="AI718" i="66"/>
  <c r="AJ718" i="66"/>
  <c r="AM718" i="66" s="1"/>
  <c r="AI719" i="66"/>
  <c r="AJ719" i="66"/>
  <c r="AK719" i="66" s="1"/>
  <c r="AI720" i="66"/>
  <c r="AJ720" i="66"/>
  <c r="AK720" i="66" s="1"/>
  <c r="AI721" i="66"/>
  <c r="AJ721" i="66"/>
  <c r="AK721" i="66" s="1"/>
  <c r="AI722" i="66"/>
  <c r="AJ722" i="66"/>
  <c r="AK722" i="66" s="1"/>
  <c r="AI723" i="66"/>
  <c r="AJ723" i="66"/>
  <c r="AK723" i="66" s="1"/>
  <c r="AI724" i="66"/>
  <c r="AJ724" i="66"/>
  <c r="AK724" i="66" s="1"/>
  <c r="AI725" i="66"/>
  <c r="AJ725" i="66"/>
  <c r="AK725" i="66" s="1"/>
  <c r="AI726" i="66"/>
  <c r="AJ726" i="66"/>
  <c r="AK726" i="66" s="1"/>
  <c r="AI727" i="66"/>
  <c r="AJ727" i="66"/>
  <c r="AK727" i="66" s="1"/>
  <c r="AI728" i="66"/>
  <c r="AJ728" i="66"/>
  <c r="AK728" i="66" s="1"/>
  <c r="AI729" i="66"/>
  <c r="AJ729" i="66"/>
  <c r="AO729" i="66" s="1"/>
  <c r="AI730" i="66"/>
  <c r="AJ730" i="66"/>
  <c r="AK730" i="66" s="1"/>
  <c r="AI731" i="66"/>
  <c r="AJ731" i="66"/>
  <c r="AK731" i="66" s="1"/>
  <c r="AI732" i="66"/>
  <c r="AJ732" i="66"/>
  <c r="AK732" i="66" s="1"/>
  <c r="AI733" i="66"/>
  <c r="AJ733" i="66"/>
  <c r="AO733" i="66" s="1"/>
  <c r="AI734" i="66"/>
  <c r="AJ734" i="66"/>
  <c r="AK734" i="66" s="1"/>
  <c r="AI735" i="66"/>
  <c r="AJ735" i="66"/>
  <c r="AK735" i="66" s="1"/>
  <c r="AI736" i="66"/>
  <c r="AJ736" i="66"/>
  <c r="AM736" i="66" s="1"/>
  <c r="AI737" i="66"/>
  <c r="AJ737" i="66"/>
  <c r="AO737" i="66" s="1"/>
  <c r="AI738" i="66"/>
  <c r="AJ738" i="66"/>
  <c r="AN738" i="66" s="1"/>
  <c r="AI739" i="66"/>
  <c r="AJ739" i="66"/>
  <c r="AK739" i="66" s="1"/>
  <c r="AD630" i="66"/>
  <c r="AD629" i="66"/>
  <c r="AD628" i="66"/>
  <c r="AD627" i="66"/>
  <c r="AD626" i="66"/>
  <c r="AD625" i="66"/>
  <c r="AD624" i="66"/>
  <c r="AD623" i="66"/>
  <c r="AD622" i="66"/>
  <c r="AD621" i="66"/>
  <c r="AD620" i="66"/>
  <c r="AD619" i="66"/>
  <c r="AD618" i="66"/>
  <c r="AD617" i="66"/>
  <c r="AD616" i="66"/>
  <c r="AD615" i="66"/>
  <c r="AD614" i="66"/>
  <c r="AD613" i="66"/>
  <c r="AD612" i="66"/>
  <c r="AD611" i="66"/>
  <c r="AD610" i="66"/>
  <c r="AD609" i="66"/>
  <c r="AD608" i="66"/>
  <c r="AD607" i="66"/>
  <c r="AD606" i="66"/>
  <c r="AD605" i="66"/>
  <c r="AD604" i="66"/>
  <c r="AD603" i="66"/>
  <c r="AD602" i="66"/>
  <c r="AD601" i="66"/>
  <c r="AD600" i="66"/>
  <c r="AD599" i="66"/>
  <c r="AD598" i="66"/>
  <c r="AD597" i="66"/>
  <c r="AD596" i="66"/>
  <c r="BC516" i="66" a="1"/>
  <c r="BC516" i="66" s="1"/>
  <c r="AI471" i="66"/>
  <c r="AI472" i="66"/>
  <c r="AI473" i="66"/>
  <c r="AI474" i="66"/>
  <c r="AI475" i="66"/>
  <c r="AI476" i="66"/>
  <c r="AI477" i="66"/>
  <c r="AI478" i="66"/>
  <c r="AI479" i="66"/>
  <c r="AI480" i="66"/>
  <c r="AI481" i="66"/>
  <c r="AI482" i="66"/>
  <c r="AI483" i="66"/>
  <c r="AI484" i="66"/>
  <c r="AI485" i="66"/>
  <c r="AI486" i="66"/>
  <c r="AI487" i="66"/>
  <c r="AI488" i="66"/>
  <c r="AI489" i="66"/>
  <c r="AI490" i="66"/>
  <c r="AI491" i="66"/>
  <c r="AE578" i="66" l="1"/>
  <c r="AF578" i="66"/>
  <c r="AE570" i="66"/>
  <c r="AF570" i="66"/>
  <c r="AE562" i="66"/>
  <c r="AF562" i="66"/>
  <c r="AE554" i="66"/>
  <c r="AF554" i="66"/>
  <c r="AE546" i="66"/>
  <c r="AF546" i="66"/>
  <c r="AE538" i="66"/>
  <c r="AF538" i="66"/>
  <c r="AE530" i="66"/>
  <c r="AF530" i="66"/>
  <c r="AE522" i="66"/>
  <c r="AF522" i="66"/>
  <c r="AE514" i="66"/>
  <c r="AF514" i="66"/>
  <c r="AE506" i="66"/>
  <c r="AF506" i="66"/>
  <c r="AE498" i="66"/>
  <c r="AF498" i="66"/>
  <c r="AE490" i="66"/>
  <c r="AF490" i="66"/>
  <c r="AE482" i="66"/>
  <c r="AF482" i="66"/>
  <c r="AE474" i="66"/>
  <c r="AF474" i="66"/>
  <c r="AE466" i="66"/>
  <c r="AF466" i="66"/>
  <c r="AE458" i="66"/>
  <c r="AF458" i="66"/>
  <c r="AE450" i="66"/>
  <c r="AF450" i="66"/>
  <c r="AE442" i="66"/>
  <c r="AF442" i="66"/>
  <c r="AE434" i="66"/>
  <c r="AF434" i="66"/>
  <c r="AE555" i="66"/>
  <c r="AF555" i="66"/>
  <c r="AE531" i="66"/>
  <c r="AF531" i="66"/>
  <c r="AF499" i="66"/>
  <c r="AE499" i="66"/>
  <c r="AE491" i="66"/>
  <c r="AF491" i="66"/>
  <c r="AE435" i="66"/>
  <c r="AF435" i="66"/>
  <c r="AE609" i="66"/>
  <c r="AF609" i="66"/>
  <c r="AE617" i="66"/>
  <c r="AF617" i="66"/>
  <c r="AE625" i="66"/>
  <c r="AF625" i="66"/>
  <c r="AE577" i="66"/>
  <c r="AF577" i="66"/>
  <c r="AE569" i="66"/>
  <c r="AF569" i="66"/>
  <c r="AE561" i="66"/>
  <c r="AF561" i="66"/>
  <c r="AE553" i="66"/>
  <c r="AF553" i="66"/>
  <c r="AE545" i="66"/>
  <c r="AF545" i="66"/>
  <c r="AE537" i="66"/>
  <c r="AF537" i="66"/>
  <c r="AE529" i="66"/>
  <c r="AF529" i="66"/>
  <c r="AE521" i="66"/>
  <c r="AF521" i="66"/>
  <c r="AE513" i="66"/>
  <c r="AF513" i="66"/>
  <c r="AE505" i="66"/>
  <c r="AF505" i="66"/>
  <c r="AE497" i="66"/>
  <c r="AF497" i="66"/>
  <c r="AE489" i="66"/>
  <c r="AF489" i="66"/>
  <c r="AE481" i="66"/>
  <c r="AF481" i="66"/>
  <c r="AE473" i="66"/>
  <c r="AF473" i="66"/>
  <c r="AE465" i="66"/>
  <c r="AF465" i="66"/>
  <c r="AE457" i="66"/>
  <c r="AF457" i="66"/>
  <c r="AE449" i="66"/>
  <c r="AF449" i="66"/>
  <c r="AE441" i="66"/>
  <c r="AF441" i="66"/>
  <c r="AE433" i="66"/>
  <c r="AF433" i="66"/>
  <c r="AF619" i="66"/>
  <c r="AE619" i="66"/>
  <c r="AE467" i="66"/>
  <c r="AF467" i="66"/>
  <c r="AE596" i="66"/>
  <c r="AF596" i="66"/>
  <c r="AE606" i="66"/>
  <c r="AF606" i="66"/>
  <c r="AE597" i="66"/>
  <c r="AF597" i="66"/>
  <c r="AE601" i="66"/>
  <c r="AF601" i="66"/>
  <c r="AE604" i="66"/>
  <c r="AF604" i="66"/>
  <c r="AE612" i="66"/>
  <c r="AF612" i="66"/>
  <c r="AE620" i="66"/>
  <c r="AF620" i="66"/>
  <c r="AE628" i="66"/>
  <c r="AF628" i="66"/>
  <c r="AE576" i="66"/>
  <c r="AF576" i="66"/>
  <c r="AE568" i="66"/>
  <c r="AF568" i="66"/>
  <c r="AE560" i="66"/>
  <c r="AF560" i="66"/>
  <c r="AE552" i="66"/>
  <c r="AF552" i="66"/>
  <c r="AE544" i="66"/>
  <c r="AF544" i="66"/>
  <c r="AE536" i="66"/>
  <c r="AF536" i="66"/>
  <c r="AE528" i="66"/>
  <c r="AF528" i="66"/>
  <c r="AE520" i="66"/>
  <c r="AF520" i="66"/>
  <c r="AE512" i="66"/>
  <c r="AF512" i="66"/>
  <c r="AE504" i="66"/>
  <c r="AF504" i="66"/>
  <c r="AE496" i="66"/>
  <c r="AF496" i="66"/>
  <c r="AE488" i="66"/>
  <c r="AF488" i="66"/>
  <c r="AE480" i="66"/>
  <c r="AF480" i="66"/>
  <c r="AE472" i="66"/>
  <c r="AF472" i="66"/>
  <c r="AE464" i="66"/>
  <c r="AF464" i="66"/>
  <c r="AE456" i="66"/>
  <c r="AF456" i="66"/>
  <c r="AE448" i="66"/>
  <c r="AF448" i="66"/>
  <c r="AE440" i="66"/>
  <c r="AF440" i="66"/>
  <c r="AE627" i="66"/>
  <c r="AF627" i="66"/>
  <c r="AE563" i="66"/>
  <c r="AF563" i="66"/>
  <c r="AE515" i="66"/>
  <c r="AF515" i="66"/>
  <c r="AE451" i="66"/>
  <c r="AF451" i="66"/>
  <c r="AE600" i="66"/>
  <c r="AF600" i="66"/>
  <c r="AE614" i="66"/>
  <c r="AF614" i="66"/>
  <c r="AE630" i="66"/>
  <c r="AF630" i="66"/>
  <c r="AF607" i="66"/>
  <c r="AE607" i="66"/>
  <c r="AE615" i="66"/>
  <c r="AF615" i="66"/>
  <c r="AF623" i="66"/>
  <c r="AE623" i="66"/>
  <c r="AF575" i="66"/>
  <c r="AE575" i="66"/>
  <c r="AF567" i="66"/>
  <c r="AE567" i="66"/>
  <c r="AF559" i="66"/>
  <c r="AE559" i="66"/>
  <c r="AF551" i="66"/>
  <c r="AE551" i="66"/>
  <c r="AF543" i="66"/>
  <c r="AE543" i="66"/>
  <c r="AE535" i="66"/>
  <c r="AF535" i="66"/>
  <c r="AF527" i="66"/>
  <c r="AE527" i="66"/>
  <c r="AF519" i="66"/>
  <c r="AE519" i="66"/>
  <c r="AF511" i="66"/>
  <c r="AE511" i="66"/>
  <c r="AE503" i="66"/>
  <c r="AF503" i="66"/>
  <c r="AF495" i="66"/>
  <c r="AE495" i="66"/>
  <c r="AF487" i="66"/>
  <c r="AE487" i="66"/>
  <c r="AF479" i="66"/>
  <c r="AE479" i="66"/>
  <c r="AF471" i="66"/>
  <c r="AE471" i="66"/>
  <c r="AF463" i="66"/>
  <c r="AE463" i="66"/>
  <c r="AF455" i="66"/>
  <c r="AE455" i="66"/>
  <c r="AF447" i="66"/>
  <c r="AE447" i="66"/>
  <c r="AF439" i="66"/>
  <c r="AE439" i="66"/>
  <c r="AE547" i="66"/>
  <c r="AF547" i="66"/>
  <c r="AE443" i="66"/>
  <c r="AF443" i="66"/>
  <c r="AE598" i="66"/>
  <c r="AF598" i="66"/>
  <c r="AE602" i="66"/>
  <c r="AF602" i="66"/>
  <c r="AE610" i="66"/>
  <c r="AF610" i="66"/>
  <c r="AE618" i="66"/>
  <c r="AF618" i="66"/>
  <c r="AE626" i="66"/>
  <c r="AF626" i="66"/>
  <c r="AE574" i="66"/>
  <c r="AF574" i="66"/>
  <c r="AE566" i="66"/>
  <c r="AF566" i="66"/>
  <c r="AE558" i="66"/>
  <c r="AF558" i="66"/>
  <c r="AE550" i="66"/>
  <c r="AF550" i="66"/>
  <c r="AE542" i="66"/>
  <c r="AF542" i="66"/>
  <c r="AE534" i="66"/>
  <c r="AF534" i="66"/>
  <c r="AE526" i="66"/>
  <c r="AF526" i="66"/>
  <c r="AE518" i="66"/>
  <c r="AF518" i="66"/>
  <c r="AE510" i="66"/>
  <c r="AF510" i="66"/>
  <c r="AE502" i="66"/>
  <c r="AF502" i="66"/>
  <c r="AE494" i="66"/>
  <c r="AF494" i="66"/>
  <c r="AE486" i="66"/>
  <c r="AF486" i="66"/>
  <c r="AE478" i="66"/>
  <c r="AF478" i="66"/>
  <c r="AE470" i="66"/>
  <c r="AF470" i="66"/>
  <c r="AE462" i="66"/>
  <c r="AF462" i="66"/>
  <c r="AE454" i="66"/>
  <c r="AF454" i="66"/>
  <c r="AE446" i="66"/>
  <c r="AF446" i="66"/>
  <c r="AE438" i="66"/>
  <c r="AF438" i="66"/>
  <c r="AE603" i="66"/>
  <c r="AF603" i="66"/>
  <c r="AE579" i="66"/>
  <c r="AF579" i="66"/>
  <c r="AE539" i="66"/>
  <c r="AF539" i="66"/>
  <c r="AF507" i="66"/>
  <c r="AE507" i="66"/>
  <c r="AE483" i="66"/>
  <c r="AF483" i="66"/>
  <c r="AE475" i="66"/>
  <c r="AF475" i="66"/>
  <c r="AE622" i="66"/>
  <c r="AF622" i="66"/>
  <c r="AE605" i="66"/>
  <c r="AF605" i="66"/>
  <c r="AE613" i="66"/>
  <c r="AF613" i="66"/>
  <c r="AE621" i="66"/>
  <c r="AF621" i="66"/>
  <c r="AE629" i="66"/>
  <c r="AF629" i="66"/>
  <c r="AE573" i="66"/>
  <c r="AF573" i="66"/>
  <c r="AE565" i="66"/>
  <c r="AF565" i="66"/>
  <c r="AE557" i="66"/>
  <c r="AF557" i="66"/>
  <c r="AE549" i="66"/>
  <c r="AF549" i="66"/>
  <c r="AE541" i="66"/>
  <c r="AF541" i="66"/>
  <c r="AE533" i="66"/>
  <c r="AF533" i="66"/>
  <c r="AE525" i="66"/>
  <c r="AF525" i="66"/>
  <c r="AE517" i="66"/>
  <c r="AF517" i="66"/>
  <c r="AE509" i="66"/>
  <c r="AF509" i="66"/>
  <c r="AE501" i="66"/>
  <c r="AF501" i="66"/>
  <c r="AE493" i="66"/>
  <c r="AF493" i="66"/>
  <c r="AE485" i="66"/>
  <c r="AF485" i="66"/>
  <c r="AE477" i="66"/>
  <c r="AF477" i="66"/>
  <c r="AE469" i="66"/>
  <c r="AF469" i="66"/>
  <c r="AE461" i="66"/>
  <c r="AF461" i="66"/>
  <c r="AE453" i="66"/>
  <c r="AF453" i="66"/>
  <c r="AE445" i="66"/>
  <c r="AF445" i="66"/>
  <c r="AE437" i="66"/>
  <c r="AF437" i="66"/>
  <c r="AF611" i="66"/>
  <c r="AE611" i="66"/>
  <c r="AE571" i="66"/>
  <c r="AF571" i="66"/>
  <c r="AE523" i="66"/>
  <c r="AF523" i="66"/>
  <c r="AE459" i="66"/>
  <c r="AF459" i="66"/>
  <c r="AF599" i="66"/>
  <c r="AE599" i="66"/>
  <c r="AE608" i="66"/>
  <c r="AF608" i="66"/>
  <c r="AE616" i="66"/>
  <c r="AF616" i="66"/>
  <c r="AE624" i="66"/>
  <c r="AF624" i="66"/>
  <c r="AE572" i="66"/>
  <c r="AF572" i="66"/>
  <c r="AE564" i="66"/>
  <c r="AF564" i="66"/>
  <c r="AE556" i="66"/>
  <c r="AF556" i="66"/>
  <c r="AE548" i="66"/>
  <c r="AF548" i="66"/>
  <c r="AE540" i="66"/>
  <c r="AF540" i="66"/>
  <c r="AE532" i="66"/>
  <c r="AF532" i="66"/>
  <c r="AE524" i="66"/>
  <c r="AF524" i="66"/>
  <c r="AE516" i="66"/>
  <c r="AF516" i="66"/>
  <c r="AE508" i="66"/>
  <c r="AF508" i="66"/>
  <c r="AE500" i="66"/>
  <c r="AF500" i="66"/>
  <c r="AE492" i="66"/>
  <c r="AF492" i="66"/>
  <c r="AE484" i="66"/>
  <c r="AF484" i="66"/>
  <c r="AE476" i="66"/>
  <c r="AF476" i="66"/>
  <c r="AE468" i="66"/>
  <c r="AF468" i="66"/>
  <c r="AE460" i="66"/>
  <c r="AF460" i="66"/>
  <c r="AE452" i="66"/>
  <c r="AF452" i="66"/>
  <c r="AE444" i="66"/>
  <c r="AF444" i="66"/>
  <c r="AE436" i="66"/>
  <c r="AF436" i="66"/>
  <c r="AP681" i="66"/>
  <c r="AO681" i="66"/>
  <c r="AK681" i="66"/>
  <c r="AN717" i="66"/>
  <c r="AM680" i="66"/>
  <c r="AK672" i="66"/>
  <c r="AO701" i="66"/>
  <c r="AO734" i="66"/>
  <c r="AP684" i="66"/>
  <c r="AR692" i="66"/>
  <c r="AR690" i="66"/>
  <c r="AR738" i="66"/>
  <c r="AQ692" i="66"/>
  <c r="AP680" i="66"/>
  <c r="AR677" i="66"/>
  <c r="AK541" i="66"/>
  <c r="AQ738" i="66"/>
  <c r="AR735" i="66"/>
  <c r="AL732" i="66"/>
  <c r="AO692" i="66"/>
  <c r="AO738" i="66"/>
  <c r="AP724" i="66"/>
  <c r="AN709" i="66"/>
  <c r="AR694" i="66"/>
  <c r="AK692" i="66"/>
  <c r="AR665" i="66"/>
  <c r="AQ508" i="66"/>
  <c r="AM508" i="66"/>
  <c r="AN729" i="66"/>
  <c r="AR722" i="66"/>
  <c r="AO690" i="66"/>
  <c r="AP701" i="66"/>
  <c r="AR698" i="66"/>
  <c r="AK690" i="66"/>
  <c r="AL718" i="66"/>
  <c r="AQ708" i="66"/>
  <c r="AR676" i="66"/>
  <c r="AO730" i="66"/>
  <c r="AR689" i="66"/>
  <c r="AR678" i="66"/>
  <c r="AQ676" i="66"/>
  <c r="AR666" i="66"/>
  <c r="AN730" i="66"/>
  <c r="AQ720" i="66"/>
  <c r="AP717" i="66"/>
  <c r="AQ689" i="66"/>
  <c r="AR682" i="66"/>
  <c r="AQ680" i="66"/>
  <c r="AO678" i="66"/>
  <c r="AP676" i="66"/>
  <c r="AL669" i="66"/>
  <c r="AQ666" i="66"/>
  <c r="AL549" i="66"/>
  <c r="AK513" i="66"/>
  <c r="AM730" i="66"/>
  <c r="AR724" i="66"/>
  <c r="AN722" i="66"/>
  <c r="AO713" i="66"/>
  <c r="AN710" i="66"/>
  <c r="AM708" i="66"/>
  <c r="AR705" i="66"/>
  <c r="AN701" i="66"/>
  <c r="AM689" i="66"/>
  <c r="AN686" i="66"/>
  <c r="AR684" i="66"/>
  <c r="AM682" i="66"/>
  <c r="AN681" i="66"/>
  <c r="AO680" i="66"/>
  <c r="AR736" i="66"/>
  <c r="AL730" i="66"/>
  <c r="AR727" i="66"/>
  <c r="AQ724" i="66"/>
  <c r="AM722" i="66"/>
  <c r="AN713" i="66"/>
  <c r="AL710" i="66"/>
  <c r="AK689" i="66"/>
  <c r="AL686" i="66"/>
  <c r="AQ684" i="66"/>
  <c r="AL682" i="66"/>
  <c r="AL681" i="66"/>
  <c r="AN680" i="66"/>
  <c r="AR672" i="66"/>
  <c r="AR669" i="66"/>
  <c r="AN548" i="66"/>
  <c r="AR508" i="66"/>
  <c r="AR730" i="66"/>
  <c r="AR704" i="66"/>
  <c r="AR700" i="66"/>
  <c r="AK738" i="66"/>
  <c r="AR732" i="66"/>
  <c r="AQ730" i="66"/>
  <c r="AM704" i="66"/>
  <c r="AR701" i="66"/>
  <c r="AQ700" i="66"/>
  <c r="AL694" i="66"/>
  <c r="AR685" i="66"/>
  <c r="AR681" i="66"/>
  <c r="AO666" i="66"/>
  <c r="AN492" i="66"/>
  <c r="AP732" i="66"/>
  <c r="AP730" i="66"/>
  <c r="AR706" i="66"/>
  <c r="AK704" i="66"/>
  <c r="AQ701" i="66"/>
  <c r="AP700" i="66"/>
  <c r="AP685" i="66"/>
  <c r="AQ681" i="66"/>
  <c r="AR680" i="66"/>
  <c r="AM668" i="66"/>
  <c r="AK545" i="66"/>
  <c r="AL557" i="66"/>
  <c r="AN520" i="66"/>
  <c r="AR729" i="66"/>
  <c r="AP722" i="66"/>
  <c r="AR720" i="66"/>
  <c r="AM710" i="66"/>
  <c r="AL709" i="66"/>
  <c r="AP698" i="66"/>
  <c r="AQ693" i="66"/>
  <c r="AM686" i="66"/>
  <c r="AQ682" i="66"/>
  <c r="AP677" i="66"/>
  <c r="AK669" i="66"/>
  <c r="AK668" i="66"/>
  <c r="AP508" i="66"/>
  <c r="AQ702" i="66"/>
  <c r="AO693" i="66"/>
  <c r="AQ669" i="66"/>
  <c r="AP738" i="66"/>
  <c r="AM734" i="66"/>
  <c r="AL722" i="66"/>
  <c r="AO717" i="66"/>
  <c r="AR714" i="66"/>
  <c r="AK713" i="66"/>
  <c r="AR710" i="66"/>
  <c r="AR708" i="66"/>
  <c r="AN704" i="66"/>
  <c r="AP702" i="66"/>
  <c r="AR697" i="66"/>
  <c r="AN694" i="66"/>
  <c r="AN693" i="66"/>
  <c r="AP692" i="66"/>
  <c r="AQ690" i="66"/>
  <c r="AL689" i="66"/>
  <c r="AR686" i="66"/>
  <c r="AK682" i="66"/>
  <c r="AQ678" i="66"/>
  <c r="AP669" i="66"/>
  <c r="AR668" i="66"/>
  <c r="AP665" i="66"/>
  <c r="AR693" i="66"/>
  <c r="AR728" i="66"/>
  <c r="AN714" i="66"/>
  <c r="AQ710" i="66"/>
  <c r="AQ709" i="66"/>
  <c r="AO702" i="66"/>
  <c r="AM693" i="66"/>
  <c r="AQ686" i="66"/>
  <c r="AP670" i="66"/>
  <c r="AO669" i="66"/>
  <c r="AQ668" i="66"/>
  <c r="AM738" i="66"/>
  <c r="AQ728" i="66"/>
  <c r="AM714" i="66"/>
  <c r="AP710" i="66"/>
  <c r="AP709" i="66"/>
  <c r="AP708" i="66"/>
  <c r="AN702" i="66"/>
  <c r="AL693" i="66"/>
  <c r="AP686" i="66"/>
  <c r="AO670" i="66"/>
  <c r="AN669" i="66"/>
  <c r="AP668" i="66"/>
  <c r="AP693" i="66"/>
  <c r="AL738" i="66"/>
  <c r="AM728" i="66"/>
  <c r="AN718" i="66"/>
  <c r="AL714" i="66"/>
  <c r="AM712" i="66"/>
  <c r="AO710" i="66"/>
  <c r="AO709" i="66"/>
  <c r="AN708" i="66"/>
  <c r="AM702" i="66"/>
  <c r="AO686" i="66"/>
  <c r="AL670" i="66"/>
  <c r="AN668" i="66"/>
  <c r="AR540" i="66"/>
  <c r="AL505" i="66"/>
  <c r="AK563" i="66"/>
  <c r="AO563" i="66"/>
  <c r="AP563" i="66"/>
  <c r="AK556" i="66"/>
  <c r="AM556" i="66"/>
  <c r="AR556" i="66"/>
  <c r="AQ534" i="66"/>
  <c r="AR534" i="66"/>
  <c r="AK527" i="66"/>
  <c r="AO527" i="66"/>
  <c r="AK503" i="66"/>
  <c r="AO503" i="66"/>
  <c r="AR503" i="66"/>
  <c r="AK531" i="66"/>
  <c r="AO531" i="66"/>
  <c r="AR531" i="66"/>
  <c r="AK544" i="66"/>
  <c r="AN544" i="66"/>
  <c r="AP544" i="66"/>
  <c r="AQ544" i="66"/>
  <c r="AR544" i="66"/>
  <c r="AM544" i="66"/>
  <c r="AN568" i="66"/>
  <c r="AM568" i="66"/>
  <c r="AK523" i="66"/>
  <c r="AO523" i="66"/>
  <c r="AP523" i="66"/>
  <c r="AR523" i="66"/>
  <c r="AK511" i="66"/>
  <c r="AR511" i="66"/>
  <c r="AK507" i="66"/>
  <c r="AO507" i="66"/>
  <c r="AP507" i="66"/>
  <c r="AN624" i="66"/>
  <c r="AL624" i="66"/>
  <c r="AK515" i="66"/>
  <c r="AO515" i="66"/>
  <c r="AP515" i="66"/>
  <c r="AR515" i="66"/>
  <c r="AQ736" i="66"/>
  <c r="AL734" i="66"/>
  <c r="AQ732" i="66"/>
  <c r="AP728" i="66"/>
  <c r="AR726" i="66"/>
  <c r="AK718" i="66"/>
  <c r="AR711" i="66"/>
  <c r="AQ706" i="66"/>
  <c r="AQ705" i="66"/>
  <c r="AO698" i="66"/>
  <c r="AQ697" i="66"/>
  <c r="AK694" i="66"/>
  <c r="AP690" i="66"/>
  <c r="AO685" i="66"/>
  <c r="AO677" i="66"/>
  <c r="AR674" i="66"/>
  <c r="AR671" i="66"/>
  <c r="AO665" i="66"/>
  <c r="AM540" i="66"/>
  <c r="AO535" i="66"/>
  <c r="AR725" i="66"/>
  <c r="AR718" i="66"/>
  <c r="AR696" i="66"/>
  <c r="AR737" i="66"/>
  <c r="AO736" i="66"/>
  <c r="AR734" i="66"/>
  <c r="AM732" i="66"/>
  <c r="AL728" i="66"/>
  <c r="AP726" i="66"/>
  <c r="AQ725" i="66"/>
  <c r="AQ722" i="66"/>
  <c r="AR721" i="66"/>
  <c r="AQ718" i="66"/>
  <c r="AR716" i="66"/>
  <c r="AQ714" i="66"/>
  <c r="AR713" i="66"/>
  <c r="AR712" i="66"/>
  <c r="AK709" i="66"/>
  <c r="AK708" i="66"/>
  <c r="AO706" i="66"/>
  <c r="AO705" i="66"/>
  <c r="AQ704" i="66"/>
  <c r="AL702" i="66"/>
  <c r="AM701" i="66"/>
  <c r="AR699" i="66"/>
  <c r="AM698" i="66"/>
  <c r="AO697" i="66"/>
  <c r="AQ696" i="66"/>
  <c r="AQ694" i="66"/>
  <c r="AN690" i="66"/>
  <c r="AP689" i="66"/>
  <c r="AR688" i="66"/>
  <c r="AM685" i="66"/>
  <c r="AM684" i="66"/>
  <c r="AP682" i="66"/>
  <c r="AK680" i="66"/>
  <c r="AL678" i="66"/>
  <c r="AM677" i="66"/>
  <c r="AM676" i="66"/>
  <c r="AP674" i="66"/>
  <c r="AQ673" i="66"/>
  <c r="AQ672" i="66"/>
  <c r="AL666" i="66"/>
  <c r="AM665" i="66"/>
  <c r="AP736" i="66"/>
  <c r="AP706" i="66"/>
  <c r="AP697" i="66"/>
  <c r="AN685" i="66"/>
  <c r="AN677" i="66"/>
  <c r="AR673" i="66"/>
  <c r="AN665" i="66"/>
  <c r="AN737" i="66"/>
  <c r="AL736" i="66"/>
  <c r="AQ734" i="66"/>
  <c r="AR733" i="66"/>
  <c r="AO726" i="66"/>
  <c r="AP725" i="66"/>
  <c r="AQ721" i="66"/>
  <c r="AP720" i="66"/>
  <c r="AP718" i="66"/>
  <c r="AR717" i="66"/>
  <c r="AQ716" i="66"/>
  <c r="AP714" i="66"/>
  <c r="AQ713" i="66"/>
  <c r="AQ712" i="66"/>
  <c r="AN706" i="66"/>
  <c r="AN705" i="66"/>
  <c r="AP704" i="66"/>
  <c r="AL698" i="66"/>
  <c r="AN697" i="66"/>
  <c r="AP696" i="66"/>
  <c r="AP694" i="66"/>
  <c r="AM690" i="66"/>
  <c r="AO689" i="66"/>
  <c r="AQ688" i="66"/>
  <c r="AL685" i="66"/>
  <c r="AK684" i="66"/>
  <c r="AO682" i="66"/>
  <c r="AL677" i="66"/>
  <c r="AK676" i="66"/>
  <c r="AO674" i="66"/>
  <c r="AP673" i="66"/>
  <c r="AP672" i="66"/>
  <c r="AR670" i="66"/>
  <c r="AL665" i="66"/>
  <c r="AQ726" i="66"/>
  <c r="AP705" i="66"/>
  <c r="AN698" i="66"/>
  <c r="AQ674" i="66"/>
  <c r="AM737" i="66"/>
  <c r="AK736" i="66"/>
  <c r="AP734" i="66"/>
  <c r="AN733" i="66"/>
  <c r="AN726" i="66"/>
  <c r="AO725" i="66"/>
  <c r="AO722" i="66"/>
  <c r="AP721" i="66"/>
  <c r="AO718" i="66"/>
  <c r="AQ717" i="66"/>
  <c r="AP716" i="66"/>
  <c r="AO714" i="66"/>
  <c r="AP713" i="66"/>
  <c r="AP712" i="66"/>
  <c r="AR709" i="66"/>
  <c r="AL706" i="66"/>
  <c r="AM705" i="66"/>
  <c r="AO704" i="66"/>
  <c r="AR702" i="66"/>
  <c r="AK698" i="66"/>
  <c r="AM697" i="66"/>
  <c r="AO696" i="66"/>
  <c r="AO694" i="66"/>
  <c r="AP688" i="66"/>
  <c r="AK685" i="66"/>
  <c r="AK677" i="66"/>
  <c r="AN674" i="66"/>
  <c r="AO673" i="66"/>
  <c r="AM672" i="66"/>
  <c r="AQ670" i="66"/>
  <c r="AR667" i="66"/>
  <c r="AK665" i="66"/>
  <c r="AK613" i="66"/>
  <c r="AO547" i="66"/>
  <c r="AM726" i="66"/>
  <c r="AN725" i="66"/>
  <c r="AO721" i="66"/>
  <c r="AL705" i="66"/>
  <c r="AL697" i="66"/>
  <c r="AO688" i="66"/>
  <c r="AM674" i="66"/>
  <c r="AN673" i="66"/>
  <c r="AN734" i="66"/>
  <c r="AR731" i="66"/>
  <c r="AL726" i="66"/>
  <c r="AL725" i="66"/>
  <c r="AR723" i="66"/>
  <c r="AN721" i="66"/>
  <c r="AR719" i="66"/>
  <c r="AK688" i="66"/>
  <c r="AL674" i="66"/>
  <c r="AK673" i="66"/>
  <c r="AN536" i="66"/>
  <c r="AN516" i="66"/>
  <c r="AK543" i="66"/>
  <c r="AO543" i="66"/>
  <c r="AR543" i="66"/>
  <c r="AP543" i="66"/>
  <c r="AQ542" i="66"/>
  <c r="AR542" i="66"/>
  <c r="AK539" i="66"/>
  <c r="AO539" i="66"/>
  <c r="AP539" i="66"/>
  <c r="AR539" i="66"/>
  <c r="AK519" i="66"/>
  <c r="AO519" i="66"/>
  <c r="AR519" i="66"/>
  <c r="AP519" i="66"/>
  <c r="AK552" i="66"/>
  <c r="AQ552" i="66"/>
  <c r="AM552" i="66"/>
  <c r="AN552" i="66"/>
  <c r="AR552" i="66"/>
  <c r="AO552" i="66"/>
  <c r="AP552" i="66"/>
  <c r="AK499" i="66"/>
  <c r="AO499" i="66"/>
  <c r="AP499" i="66"/>
  <c r="AR499" i="66"/>
  <c r="AP493" i="66"/>
  <c r="AK493" i="66"/>
  <c r="AL493" i="66"/>
  <c r="AN493" i="66"/>
  <c r="AO493" i="66"/>
  <c r="AR493" i="66"/>
  <c r="AN572" i="66"/>
  <c r="AK572" i="66"/>
  <c r="AL572" i="66"/>
  <c r="AM572" i="66"/>
  <c r="AR572" i="66"/>
  <c r="AK551" i="66"/>
  <c r="AQ551" i="66"/>
  <c r="AO551" i="66"/>
  <c r="AR551" i="66"/>
  <c r="AP551" i="66"/>
  <c r="AL565" i="66"/>
  <c r="AK565" i="66"/>
  <c r="AR565" i="66"/>
  <c r="AK560" i="66"/>
  <c r="AQ560" i="66"/>
  <c r="AM560" i="66"/>
  <c r="AN560" i="66"/>
  <c r="AO560" i="66"/>
  <c r="AP560" i="66"/>
  <c r="AR560" i="66"/>
  <c r="AN576" i="66"/>
  <c r="AL576" i="66"/>
  <c r="AM576" i="66"/>
  <c r="AK576" i="66"/>
  <c r="AR576" i="66"/>
  <c r="AK559" i="66"/>
  <c r="AQ559" i="66"/>
  <c r="AR559" i="66"/>
  <c r="AO559" i="66"/>
  <c r="AP559" i="66"/>
  <c r="AK532" i="66"/>
  <c r="AR532" i="66"/>
  <c r="AM532" i="66"/>
  <c r="AN532" i="66"/>
  <c r="AO532" i="66"/>
  <c r="AP532" i="66"/>
  <c r="AQ532" i="66"/>
  <c r="AO497" i="66"/>
  <c r="AK497" i="66"/>
  <c r="AL497" i="66"/>
  <c r="AM497" i="66"/>
  <c r="AN497" i="66"/>
  <c r="AR497" i="66"/>
  <c r="AQ502" i="66"/>
  <c r="AR502" i="66"/>
  <c r="AL569" i="66"/>
  <c r="AK569" i="66"/>
  <c r="AR569" i="66"/>
  <c r="AK555" i="66"/>
  <c r="AO555" i="66"/>
  <c r="AP555" i="66"/>
  <c r="AQ555" i="66"/>
  <c r="AR555" i="66"/>
  <c r="AO501" i="66"/>
  <c r="AR501" i="66"/>
  <c r="AK501" i="66"/>
  <c r="AL501" i="66"/>
  <c r="AM501" i="66"/>
  <c r="AN501" i="66"/>
  <c r="AK495" i="66"/>
  <c r="AO495" i="66"/>
  <c r="AP495" i="66"/>
  <c r="AR495" i="66"/>
  <c r="AK577" i="66"/>
  <c r="AK568" i="66"/>
  <c r="AQ554" i="66"/>
  <c r="AO544" i="66"/>
  <c r="AK537" i="66"/>
  <c r="AP531" i="66"/>
  <c r="AL529" i="66"/>
  <c r="AK521" i="66"/>
  <c r="AO511" i="66"/>
  <c r="AN508" i="66"/>
  <c r="AP503" i="66"/>
  <c r="AM496" i="66"/>
  <c r="AQ494" i="66"/>
  <c r="AQ556" i="66"/>
  <c r="AQ540" i="66"/>
  <c r="AR563" i="66"/>
  <c r="AP556" i="66"/>
  <c r="AL553" i="66"/>
  <c r="AP540" i="66"/>
  <c r="AL517" i="66"/>
  <c r="AN512" i="66"/>
  <c r="AR573" i="66"/>
  <c r="AQ563" i="66"/>
  <c r="AL561" i="66"/>
  <c r="AO556" i="66"/>
  <c r="AR547" i="66"/>
  <c r="AO540" i="66"/>
  <c r="AR535" i="66"/>
  <c r="AL533" i="66"/>
  <c r="AR530" i="66"/>
  <c r="AR527" i="66"/>
  <c r="AL525" i="66"/>
  <c r="AR507" i="66"/>
  <c r="AK573" i="66"/>
  <c r="AR568" i="66"/>
  <c r="AN556" i="66"/>
  <c r="AP547" i="66"/>
  <c r="AN540" i="66"/>
  <c r="AP535" i="66"/>
  <c r="AP527" i="66"/>
  <c r="AR514" i="66"/>
  <c r="AN504" i="66"/>
  <c r="AR577" i="66"/>
  <c r="AL568" i="66"/>
  <c r="AP511" i="66"/>
  <c r="AN620" i="66"/>
  <c r="AL620" i="66"/>
  <c r="AM624" i="66"/>
  <c r="AN612" i="66"/>
  <c r="AM612" i="66"/>
  <c r="AL612" i="66"/>
  <c r="AN600" i="66"/>
  <c r="AL600" i="66"/>
  <c r="AL621" i="66"/>
  <c r="AK621" i="66"/>
  <c r="AR612" i="66"/>
  <c r="AR609" i="66"/>
  <c r="AM604" i="66"/>
  <c r="AL625" i="66"/>
  <c r="AK625" i="66"/>
  <c r="AR625" i="66"/>
  <c r="AN616" i="66"/>
  <c r="AR616" i="66"/>
  <c r="AM616" i="66"/>
  <c r="AL616" i="66"/>
  <c r="AN608" i="66"/>
  <c r="AR608" i="66"/>
  <c r="AM608" i="66"/>
  <c r="AL608" i="66"/>
  <c r="AL601" i="66"/>
  <c r="AK601" i="66"/>
  <c r="AR601" i="66"/>
  <c r="AN596" i="66"/>
  <c r="AL596" i="66"/>
  <c r="AM596" i="66"/>
  <c r="AR596" i="66"/>
  <c r="AR604" i="66"/>
  <c r="AR628" i="66"/>
  <c r="AR620" i="66"/>
  <c r="AR617" i="66"/>
  <c r="AM628" i="66"/>
  <c r="AM620" i="66"/>
  <c r="AK617" i="66"/>
  <c r="AK609" i="66"/>
  <c r="AL604" i="66"/>
  <c r="AL628" i="66"/>
  <c r="AR605" i="66"/>
  <c r="AR600" i="66"/>
  <c r="AR597" i="66"/>
  <c r="AR624" i="66"/>
  <c r="AR621" i="66"/>
  <c r="AR613" i="66"/>
  <c r="AK605" i="66"/>
  <c r="AM600" i="66"/>
  <c r="AK597" i="66"/>
  <c r="AR715" i="66"/>
  <c r="AR687" i="66"/>
  <c r="AR618" i="66"/>
  <c r="AK618" i="66"/>
  <c r="AL618" i="66"/>
  <c r="AM618" i="66"/>
  <c r="AN618" i="66"/>
  <c r="AO618" i="66"/>
  <c r="AP618" i="66"/>
  <c r="AM522" i="66"/>
  <c r="AN522" i="66"/>
  <c r="AO522" i="66"/>
  <c r="AP522" i="66"/>
  <c r="AK522" i="66"/>
  <c r="AL522" i="66"/>
  <c r="AQ522" i="66"/>
  <c r="AR522" i="66"/>
  <c r="AQ739" i="66"/>
  <c r="AQ735" i="66"/>
  <c r="AM733" i="66"/>
  <c r="AO732" i="66"/>
  <c r="AQ731" i="66"/>
  <c r="AM729" i="66"/>
  <c r="AO728" i="66"/>
  <c r="AQ727" i="66"/>
  <c r="AM725" i="66"/>
  <c r="AO724" i="66"/>
  <c r="AQ723" i="66"/>
  <c r="AM721" i="66"/>
  <c r="AO720" i="66"/>
  <c r="AQ719" i="66"/>
  <c r="AM717" i="66"/>
  <c r="AO716" i="66"/>
  <c r="AQ715" i="66"/>
  <c r="AM713" i="66"/>
  <c r="AO712" i="66"/>
  <c r="AQ711" i="66"/>
  <c r="AO708" i="66"/>
  <c r="AQ707" i="66"/>
  <c r="AK706" i="66"/>
  <c r="AQ703" i="66"/>
  <c r="AO700" i="66"/>
  <c r="AQ699" i="66"/>
  <c r="AQ695" i="66"/>
  <c r="AQ691" i="66"/>
  <c r="AQ687" i="66"/>
  <c r="AO684" i="66"/>
  <c r="AQ683" i="66"/>
  <c r="AQ679" i="66"/>
  <c r="AK678" i="66"/>
  <c r="AO676" i="66"/>
  <c r="AQ675" i="66"/>
  <c r="AM673" i="66"/>
  <c r="AO672" i="66"/>
  <c r="AQ671" i="66"/>
  <c r="AK670" i="66"/>
  <c r="AO668" i="66"/>
  <c r="AQ667" i="66"/>
  <c r="AK666" i="66"/>
  <c r="AR630" i="66"/>
  <c r="AK630" i="66"/>
  <c r="AL630" i="66"/>
  <c r="AM630" i="66"/>
  <c r="AN630" i="66"/>
  <c r="AO630" i="66"/>
  <c r="AP623" i="66"/>
  <c r="AQ623" i="66"/>
  <c r="AR623" i="66"/>
  <c r="AK623" i="66"/>
  <c r="AL623" i="66"/>
  <c r="AM623" i="66"/>
  <c r="AN623" i="66"/>
  <c r="AR598" i="66"/>
  <c r="AK598" i="66"/>
  <c r="AL598" i="66"/>
  <c r="AM598" i="66"/>
  <c r="AN598" i="66"/>
  <c r="AO598" i="66"/>
  <c r="AP598" i="66"/>
  <c r="AM538" i="66"/>
  <c r="AN538" i="66"/>
  <c r="AO538" i="66"/>
  <c r="AP538" i="66"/>
  <c r="AK538" i="66"/>
  <c r="AL538" i="66"/>
  <c r="AQ538" i="66"/>
  <c r="AR538" i="66"/>
  <c r="AR703" i="66"/>
  <c r="AP611" i="66"/>
  <c r="AQ611" i="66"/>
  <c r="AR611" i="66"/>
  <c r="AK611" i="66"/>
  <c r="AL611" i="66"/>
  <c r="AM611" i="66"/>
  <c r="AN611" i="66"/>
  <c r="AP739" i="66"/>
  <c r="AL737" i="66"/>
  <c r="AN736" i="66"/>
  <c r="AP735" i="66"/>
  <c r="AL733" i="66"/>
  <c r="AN732" i="66"/>
  <c r="AP731" i="66"/>
  <c r="AL729" i="66"/>
  <c r="AN728" i="66"/>
  <c r="AP727" i="66"/>
  <c r="AN724" i="66"/>
  <c r="AP723" i="66"/>
  <c r="AL721" i="66"/>
  <c r="AN720" i="66"/>
  <c r="AP719" i="66"/>
  <c r="AL717" i="66"/>
  <c r="AN716" i="66"/>
  <c r="AP715" i="66"/>
  <c r="AN712" i="66"/>
  <c r="AP711" i="66"/>
  <c r="AP707" i="66"/>
  <c r="AP703" i="66"/>
  <c r="AL701" i="66"/>
  <c r="AN700" i="66"/>
  <c r="AP699" i="66"/>
  <c r="AN696" i="66"/>
  <c r="AP695" i="66"/>
  <c r="AN692" i="66"/>
  <c r="AP691" i="66"/>
  <c r="AN688" i="66"/>
  <c r="AP687" i="66"/>
  <c r="AN684" i="66"/>
  <c r="AP683" i="66"/>
  <c r="AP679" i="66"/>
  <c r="AN676" i="66"/>
  <c r="AP675" i="66"/>
  <c r="AN672" i="66"/>
  <c r="AP671" i="66"/>
  <c r="AP667" i="66"/>
  <c r="AR629" i="66"/>
  <c r="AR610" i="66"/>
  <c r="AK610" i="66"/>
  <c r="AL610" i="66"/>
  <c r="AM610" i="66"/>
  <c r="AN610" i="66"/>
  <c r="AO610" i="66"/>
  <c r="AP610" i="66"/>
  <c r="AP603" i="66"/>
  <c r="AQ603" i="66"/>
  <c r="AR603" i="66"/>
  <c r="AK603" i="66"/>
  <c r="AL603" i="66"/>
  <c r="AM603" i="66"/>
  <c r="AN603" i="66"/>
  <c r="AP575" i="66"/>
  <c r="AQ575" i="66"/>
  <c r="AR575" i="66"/>
  <c r="AK575" i="66"/>
  <c r="AL575" i="66"/>
  <c r="AM575" i="66"/>
  <c r="AN575" i="66"/>
  <c r="AR570" i="66"/>
  <c r="AK570" i="66"/>
  <c r="AL570" i="66"/>
  <c r="AM570" i="66"/>
  <c r="AN570" i="66"/>
  <c r="AO570" i="66"/>
  <c r="AP570" i="66"/>
  <c r="AQ524" i="66"/>
  <c r="AR524" i="66"/>
  <c r="AK524" i="66"/>
  <c r="AL524" i="66"/>
  <c r="AO524" i="66"/>
  <c r="AP524" i="66"/>
  <c r="AM524" i="66"/>
  <c r="AN524" i="66"/>
  <c r="AR691" i="66"/>
  <c r="AR675" i="66"/>
  <c r="AO739" i="66"/>
  <c r="AK737" i="66"/>
  <c r="AO735" i="66"/>
  <c r="AK733" i="66"/>
  <c r="AO731" i="66"/>
  <c r="AK729" i="66"/>
  <c r="AO727" i="66"/>
  <c r="AM724" i="66"/>
  <c r="AO723" i="66"/>
  <c r="AM720" i="66"/>
  <c r="AO719" i="66"/>
  <c r="AM716" i="66"/>
  <c r="AO715" i="66"/>
  <c r="AO711" i="66"/>
  <c r="AO707" i="66"/>
  <c r="AO703" i="66"/>
  <c r="AM700" i="66"/>
  <c r="AO699" i="66"/>
  <c r="AM696" i="66"/>
  <c r="AO695" i="66"/>
  <c r="AM692" i="66"/>
  <c r="AO691" i="66"/>
  <c r="AM688" i="66"/>
  <c r="AO687" i="66"/>
  <c r="AO683" i="66"/>
  <c r="AO679" i="66"/>
  <c r="AO675" i="66"/>
  <c r="AO671" i="66"/>
  <c r="AO667" i="66"/>
  <c r="AR622" i="66"/>
  <c r="AK622" i="66"/>
  <c r="AL622" i="66"/>
  <c r="AM622" i="66"/>
  <c r="AN622" i="66"/>
  <c r="AO622" i="66"/>
  <c r="AP622" i="66"/>
  <c r="AP615" i="66"/>
  <c r="AQ615" i="66"/>
  <c r="AR615" i="66"/>
  <c r="AK615" i="66"/>
  <c r="AL615" i="66"/>
  <c r="AM615" i="66"/>
  <c r="AN615" i="66"/>
  <c r="AR707" i="66"/>
  <c r="AR683" i="66"/>
  <c r="AP571" i="66"/>
  <c r="AQ571" i="66"/>
  <c r="AR571" i="66"/>
  <c r="AK571" i="66"/>
  <c r="AL571" i="66"/>
  <c r="AM571" i="66"/>
  <c r="AN571" i="66"/>
  <c r="AN739" i="66"/>
  <c r="AN735" i="66"/>
  <c r="AN731" i="66"/>
  <c r="AN727" i="66"/>
  <c r="AL724" i="66"/>
  <c r="AN723" i="66"/>
  <c r="AL720" i="66"/>
  <c r="AN719" i="66"/>
  <c r="AL716" i="66"/>
  <c r="AN715" i="66"/>
  <c r="AL712" i="66"/>
  <c r="AN711" i="66"/>
  <c r="AN707" i="66"/>
  <c r="AN703" i="66"/>
  <c r="AL700" i="66"/>
  <c r="AN699" i="66"/>
  <c r="AL696" i="66"/>
  <c r="AN695" i="66"/>
  <c r="AN691" i="66"/>
  <c r="AN687" i="66"/>
  <c r="AN683" i="66"/>
  <c r="AN679" i="66"/>
  <c r="AP678" i="66"/>
  <c r="AN675" i="66"/>
  <c r="AN671" i="66"/>
  <c r="AN667" i="66"/>
  <c r="AP666" i="66"/>
  <c r="AL629" i="66"/>
  <c r="AM629" i="66"/>
  <c r="AN629" i="66"/>
  <c r="AO629" i="66"/>
  <c r="AP629" i="66"/>
  <c r="AQ629" i="66"/>
  <c r="AP627" i="66"/>
  <c r="AQ627" i="66"/>
  <c r="AR627" i="66"/>
  <c r="AK627" i="66"/>
  <c r="AL627" i="66"/>
  <c r="AM627" i="66"/>
  <c r="AN627" i="66"/>
  <c r="AR602" i="66"/>
  <c r="AK602" i="66"/>
  <c r="AL602" i="66"/>
  <c r="AM602" i="66"/>
  <c r="AN602" i="66"/>
  <c r="AO602" i="66"/>
  <c r="AP602" i="66"/>
  <c r="AP579" i="66"/>
  <c r="AQ579" i="66"/>
  <c r="AR579" i="66"/>
  <c r="AK579" i="66"/>
  <c r="AL579" i="66"/>
  <c r="AM579" i="66"/>
  <c r="AN579" i="66"/>
  <c r="AR574" i="66"/>
  <c r="AK574" i="66"/>
  <c r="AL574" i="66"/>
  <c r="AM574" i="66"/>
  <c r="AN574" i="66"/>
  <c r="AO574" i="66"/>
  <c r="AP574" i="66"/>
  <c r="AM546" i="66"/>
  <c r="AN546" i="66"/>
  <c r="AO546" i="66"/>
  <c r="AP546" i="66"/>
  <c r="AK546" i="66"/>
  <c r="AL546" i="66"/>
  <c r="AQ546" i="66"/>
  <c r="AR546" i="66"/>
  <c r="AM506" i="66"/>
  <c r="AN506" i="66"/>
  <c r="AO506" i="66"/>
  <c r="AP506" i="66"/>
  <c r="AK506" i="66"/>
  <c r="AL506" i="66"/>
  <c r="AQ506" i="66"/>
  <c r="AR506" i="66"/>
  <c r="AM739" i="66"/>
  <c r="AQ737" i="66"/>
  <c r="AM735" i="66"/>
  <c r="AQ733" i="66"/>
  <c r="AM731" i="66"/>
  <c r="AQ729" i="66"/>
  <c r="AM727" i="66"/>
  <c r="AM723" i="66"/>
  <c r="AM719" i="66"/>
  <c r="AM715" i="66"/>
  <c r="AM711" i="66"/>
  <c r="AM707" i="66"/>
  <c r="AM703" i="66"/>
  <c r="AM699" i="66"/>
  <c r="AM695" i="66"/>
  <c r="AM691" i="66"/>
  <c r="AM687" i="66"/>
  <c r="AM683" i="66"/>
  <c r="AM679" i="66"/>
  <c r="AM675" i="66"/>
  <c r="AM671" i="66"/>
  <c r="AM667" i="66"/>
  <c r="AR614" i="66"/>
  <c r="AK614" i="66"/>
  <c r="AL614" i="66"/>
  <c r="AM614" i="66"/>
  <c r="AN614" i="66"/>
  <c r="AO614" i="66"/>
  <c r="AP614" i="66"/>
  <c r="AP607" i="66"/>
  <c r="AQ607" i="66"/>
  <c r="AR607" i="66"/>
  <c r="AK607" i="66"/>
  <c r="AL607" i="66"/>
  <c r="AM607" i="66"/>
  <c r="AN607" i="66"/>
  <c r="AR564" i="66"/>
  <c r="AK564" i="66"/>
  <c r="AL564" i="66"/>
  <c r="AM564" i="66"/>
  <c r="AN564" i="66"/>
  <c r="AO564" i="66"/>
  <c r="AP564" i="66"/>
  <c r="AQ564" i="66"/>
  <c r="AM518" i="66"/>
  <c r="AN518" i="66"/>
  <c r="AO518" i="66"/>
  <c r="AP518" i="66"/>
  <c r="AK518" i="66"/>
  <c r="AL518" i="66"/>
  <c r="AQ518" i="66"/>
  <c r="AR518" i="66"/>
  <c r="AR695" i="66"/>
  <c r="AL739" i="66"/>
  <c r="AP737" i="66"/>
  <c r="AL735" i="66"/>
  <c r="AP733" i="66"/>
  <c r="AL731" i="66"/>
  <c r="AP729" i="66"/>
  <c r="AL727" i="66"/>
  <c r="AL723" i="66"/>
  <c r="AL719" i="66"/>
  <c r="AL715" i="66"/>
  <c r="AL711" i="66"/>
  <c r="AL707" i="66"/>
  <c r="AL703" i="66"/>
  <c r="AL699" i="66"/>
  <c r="AL695" i="66"/>
  <c r="AL691" i="66"/>
  <c r="AL687" i="66"/>
  <c r="AL683" i="66"/>
  <c r="AL679" i="66"/>
  <c r="AN678" i="66"/>
  <c r="AL675" i="66"/>
  <c r="AL671" i="66"/>
  <c r="AN670" i="66"/>
  <c r="AL667" i="66"/>
  <c r="AN666" i="66"/>
  <c r="AR626" i="66"/>
  <c r="AK626" i="66"/>
  <c r="AL626" i="66"/>
  <c r="AM626" i="66"/>
  <c r="AN626" i="66"/>
  <c r="AO626" i="66"/>
  <c r="AP626" i="66"/>
  <c r="AP619" i="66"/>
  <c r="AQ619" i="66"/>
  <c r="AR619" i="66"/>
  <c r="AK619" i="66"/>
  <c r="AL619" i="66"/>
  <c r="AM619" i="66"/>
  <c r="AN619" i="66"/>
  <c r="AR578" i="66"/>
  <c r="AK578" i="66"/>
  <c r="AL578" i="66"/>
  <c r="AM578" i="66"/>
  <c r="AN578" i="66"/>
  <c r="AO578" i="66"/>
  <c r="AP578" i="66"/>
  <c r="AP567" i="66"/>
  <c r="AQ567" i="66"/>
  <c r="AR567" i="66"/>
  <c r="AK567" i="66"/>
  <c r="AL567" i="66"/>
  <c r="AM567" i="66"/>
  <c r="AN567" i="66"/>
  <c r="AM510" i="66"/>
  <c r="AN510" i="66"/>
  <c r="AO510" i="66"/>
  <c r="AP510" i="66"/>
  <c r="AK510" i="66"/>
  <c r="AL510" i="66"/>
  <c r="AQ510" i="66"/>
  <c r="AR510" i="66"/>
  <c r="AR739" i="66"/>
  <c r="AR679" i="66"/>
  <c r="AR566" i="66"/>
  <c r="AK566" i="66"/>
  <c r="AL566" i="66"/>
  <c r="AM566" i="66"/>
  <c r="AN566" i="66"/>
  <c r="AO566" i="66"/>
  <c r="AP566" i="66"/>
  <c r="AQ630" i="66"/>
  <c r="AQ618" i="66"/>
  <c r="AO611" i="66"/>
  <c r="AR606" i="66"/>
  <c r="AK606" i="66"/>
  <c r="AL606" i="66"/>
  <c r="AM606" i="66"/>
  <c r="AN606" i="66"/>
  <c r="AO606" i="66"/>
  <c r="AP606" i="66"/>
  <c r="AP599" i="66"/>
  <c r="AQ599" i="66"/>
  <c r="AR599" i="66"/>
  <c r="AK599" i="66"/>
  <c r="AL599" i="66"/>
  <c r="AM599" i="66"/>
  <c r="AN599" i="66"/>
  <c r="AO571" i="66"/>
  <c r="AQ566" i="66"/>
  <c r="AM550" i="66"/>
  <c r="AN550" i="66"/>
  <c r="AO550" i="66"/>
  <c r="AP550" i="66"/>
  <c r="AK550" i="66"/>
  <c r="AL550" i="66"/>
  <c r="AQ550" i="66"/>
  <c r="AR550" i="66"/>
  <c r="AM562" i="66"/>
  <c r="AN562" i="66"/>
  <c r="AO562" i="66"/>
  <c r="AP562" i="66"/>
  <c r="AK562" i="66"/>
  <c r="AL562" i="66"/>
  <c r="AQ528" i="66"/>
  <c r="AR528" i="66"/>
  <c r="AK528" i="66"/>
  <c r="AL528" i="66"/>
  <c r="AO528" i="66"/>
  <c r="AP528" i="66"/>
  <c r="AM526" i="66"/>
  <c r="AN526" i="66"/>
  <c r="AO526" i="66"/>
  <c r="AP526" i="66"/>
  <c r="AK526" i="66"/>
  <c r="AL526" i="66"/>
  <c r="AO509" i="66"/>
  <c r="AP509" i="66"/>
  <c r="AQ509" i="66"/>
  <c r="AR509" i="66"/>
  <c r="AM509" i="66"/>
  <c r="AN509" i="66"/>
  <c r="AQ500" i="66"/>
  <c r="AR500" i="66"/>
  <c r="AK500" i="66"/>
  <c r="AL500" i="66"/>
  <c r="AO500" i="66"/>
  <c r="AP500" i="66"/>
  <c r="AM498" i="66"/>
  <c r="AN498" i="66"/>
  <c r="AO498" i="66"/>
  <c r="AP498" i="66"/>
  <c r="AK498" i="66"/>
  <c r="AL498" i="66"/>
  <c r="AK628" i="66"/>
  <c r="AQ625" i="66"/>
  <c r="AK624" i="66"/>
  <c r="AQ621" i="66"/>
  <c r="AK620" i="66"/>
  <c r="AQ617" i="66"/>
  <c r="AK616" i="66"/>
  <c r="AQ613" i="66"/>
  <c r="AK612" i="66"/>
  <c r="AQ609" i="66"/>
  <c r="AK608" i="66"/>
  <c r="AQ605" i="66"/>
  <c r="AK604" i="66"/>
  <c r="AQ601" i="66"/>
  <c r="AK600" i="66"/>
  <c r="AQ597" i="66"/>
  <c r="AK596" i="66"/>
  <c r="AQ577" i="66"/>
  <c r="AQ573" i="66"/>
  <c r="AQ569" i="66"/>
  <c r="AQ565" i="66"/>
  <c r="AO557" i="66"/>
  <c r="AP557" i="66"/>
  <c r="AQ557" i="66"/>
  <c r="AR557" i="66"/>
  <c r="AM557" i="66"/>
  <c r="AN557" i="66"/>
  <c r="AO533" i="66"/>
  <c r="AP533" i="66"/>
  <c r="AQ533" i="66"/>
  <c r="AR533" i="66"/>
  <c r="AM533" i="66"/>
  <c r="AN533" i="66"/>
  <c r="AM530" i="66"/>
  <c r="AN530" i="66"/>
  <c r="AO530" i="66"/>
  <c r="AP530" i="66"/>
  <c r="AK530" i="66"/>
  <c r="AL530" i="66"/>
  <c r="AO513" i="66"/>
  <c r="AP513" i="66"/>
  <c r="AQ513" i="66"/>
  <c r="AR513" i="66"/>
  <c r="AM513" i="66"/>
  <c r="AN513" i="66"/>
  <c r="AP625" i="66"/>
  <c r="AP621" i="66"/>
  <c r="AP617" i="66"/>
  <c r="AP613" i="66"/>
  <c r="AP609" i="66"/>
  <c r="AP605" i="66"/>
  <c r="AP601" i="66"/>
  <c r="AP597" i="66"/>
  <c r="AP577" i="66"/>
  <c r="AP573" i="66"/>
  <c r="AP569" i="66"/>
  <c r="AP565" i="66"/>
  <c r="AM554" i="66"/>
  <c r="AN554" i="66"/>
  <c r="AO554" i="66"/>
  <c r="AP554" i="66"/>
  <c r="AK554" i="66"/>
  <c r="AL554" i="66"/>
  <c r="AO545" i="66"/>
  <c r="AP545" i="66"/>
  <c r="AQ545" i="66"/>
  <c r="AR545" i="66"/>
  <c r="AM545" i="66"/>
  <c r="AN545" i="66"/>
  <c r="AM542" i="66"/>
  <c r="AN542" i="66"/>
  <c r="AO542" i="66"/>
  <c r="AP542" i="66"/>
  <c r="AK542" i="66"/>
  <c r="AL542" i="66"/>
  <c r="AO537" i="66"/>
  <c r="AP537" i="66"/>
  <c r="AQ537" i="66"/>
  <c r="AR537" i="66"/>
  <c r="AM537" i="66"/>
  <c r="AN537" i="66"/>
  <c r="AO517" i="66"/>
  <c r="AP517" i="66"/>
  <c r="AQ517" i="66"/>
  <c r="AR517" i="66"/>
  <c r="AM517" i="66"/>
  <c r="AN517" i="66"/>
  <c r="AO505" i="66"/>
  <c r="AP505" i="66"/>
  <c r="AQ505" i="66"/>
  <c r="AR505" i="66"/>
  <c r="AM505" i="66"/>
  <c r="AN505" i="66"/>
  <c r="AQ628" i="66"/>
  <c r="AO625" i="66"/>
  <c r="AQ624" i="66"/>
  <c r="AO621" i="66"/>
  <c r="AQ620" i="66"/>
  <c r="AO617" i="66"/>
  <c r="AQ616" i="66"/>
  <c r="AO613" i="66"/>
  <c r="AQ612" i="66"/>
  <c r="AO609" i="66"/>
  <c r="AQ608" i="66"/>
  <c r="AO605" i="66"/>
  <c r="AQ604" i="66"/>
  <c r="AO601" i="66"/>
  <c r="AQ600" i="66"/>
  <c r="AO597" i="66"/>
  <c r="AQ596" i="66"/>
  <c r="AO577" i="66"/>
  <c r="AQ576" i="66"/>
  <c r="AO573" i="66"/>
  <c r="AQ572" i="66"/>
  <c r="AO569" i="66"/>
  <c r="AQ568" i="66"/>
  <c r="AO565" i="66"/>
  <c r="AR558" i="66"/>
  <c r="AO549" i="66"/>
  <c r="AP549" i="66"/>
  <c r="AQ549" i="66"/>
  <c r="AR549" i="66"/>
  <c r="AM549" i="66"/>
  <c r="AN549" i="66"/>
  <c r="AO521" i="66"/>
  <c r="AP521" i="66"/>
  <c r="AQ521" i="66"/>
  <c r="AR521" i="66"/>
  <c r="AM521" i="66"/>
  <c r="AN521" i="66"/>
  <c r="AQ496" i="66"/>
  <c r="AR496" i="66"/>
  <c r="AK496" i="66"/>
  <c r="AL496" i="66"/>
  <c r="AO496" i="66"/>
  <c r="AP496" i="66"/>
  <c r="AM494" i="66"/>
  <c r="AN494" i="66"/>
  <c r="AO494" i="66"/>
  <c r="AP494" i="66"/>
  <c r="AK494" i="66"/>
  <c r="AL494" i="66"/>
  <c r="AP628" i="66"/>
  <c r="AN625" i="66"/>
  <c r="AP624" i="66"/>
  <c r="AN621" i="66"/>
  <c r="AP620" i="66"/>
  <c r="AN617" i="66"/>
  <c r="AP616" i="66"/>
  <c r="AN613" i="66"/>
  <c r="AP612" i="66"/>
  <c r="AN609" i="66"/>
  <c r="AP608" i="66"/>
  <c r="AN605" i="66"/>
  <c r="AP604" i="66"/>
  <c r="AN601" i="66"/>
  <c r="AP600" i="66"/>
  <c r="AN597" i="66"/>
  <c r="AP596" i="66"/>
  <c r="AN577" i="66"/>
  <c r="AP576" i="66"/>
  <c r="AN573" i="66"/>
  <c r="AP572" i="66"/>
  <c r="AN569" i="66"/>
  <c r="AP568" i="66"/>
  <c r="AN565" i="66"/>
  <c r="AO561" i="66"/>
  <c r="AP561" i="66"/>
  <c r="AQ561" i="66"/>
  <c r="AR561" i="66"/>
  <c r="AM561" i="66"/>
  <c r="AN561" i="66"/>
  <c r="AO525" i="66"/>
  <c r="AP525" i="66"/>
  <c r="AQ525" i="66"/>
  <c r="AR525" i="66"/>
  <c r="AM525" i="66"/>
  <c r="AN525" i="66"/>
  <c r="AQ512" i="66"/>
  <c r="AR512" i="66"/>
  <c r="AK512" i="66"/>
  <c r="AL512" i="66"/>
  <c r="AO512" i="66"/>
  <c r="AP512" i="66"/>
  <c r="AO628" i="66"/>
  <c r="AM625" i="66"/>
  <c r="AO624" i="66"/>
  <c r="AM621" i="66"/>
  <c r="AO620" i="66"/>
  <c r="AM617" i="66"/>
  <c r="AO616" i="66"/>
  <c r="AM613" i="66"/>
  <c r="AO612" i="66"/>
  <c r="AM609" i="66"/>
  <c r="AO608" i="66"/>
  <c r="AM605" i="66"/>
  <c r="AO604" i="66"/>
  <c r="AM601" i="66"/>
  <c r="AO600" i="66"/>
  <c r="AM597" i="66"/>
  <c r="AO596" i="66"/>
  <c r="AM577" i="66"/>
  <c r="AO576" i="66"/>
  <c r="AM573" i="66"/>
  <c r="AO572" i="66"/>
  <c r="AM569" i="66"/>
  <c r="AO568" i="66"/>
  <c r="AM565" i="66"/>
  <c r="AM558" i="66"/>
  <c r="AN558" i="66"/>
  <c r="AO558" i="66"/>
  <c r="AP558" i="66"/>
  <c r="AK558" i="66"/>
  <c r="AL558" i="66"/>
  <c r="AQ536" i="66"/>
  <c r="AR536" i="66"/>
  <c r="AK536" i="66"/>
  <c r="AL536" i="66"/>
  <c r="AO536" i="66"/>
  <c r="AP536" i="66"/>
  <c r="AM534" i="66"/>
  <c r="AN534" i="66"/>
  <c r="AO534" i="66"/>
  <c r="AP534" i="66"/>
  <c r="AK534" i="66"/>
  <c r="AL534" i="66"/>
  <c r="AO529" i="66"/>
  <c r="AP529" i="66"/>
  <c r="AQ529" i="66"/>
  <c r="AR529" i="66"/>
  <c r="AM529" i="66"/>
  <c r="AN529" i="66"/>
  <c r="AQ516" i="66"/>
  <c r="AR516" i="66"/>
  <c r="AK516" i="66"/>
  <c r="AL516" i="66"/>
  <c r="AO516" i="66"/>
  <c r="AP516" i="66"/>
  <c r="AM514" i="66"/>
  <c r="AN514" i="66"/>
  <c r="AO514" i="66"/>
  <c r="AP514" i="66"/>
  <c r="AK514" i="66"/>
  <c r="AL514" i="66"/>
  <c r="AQ504" i="66"/>
  <c r="AR504" i="66"/>
  <c r="AK504" i="66"/>
  <c r="AL504" i="66"/>
  <c r="AO504" i="66"/>
  <c r="AP504" i="66"/>
  <c r="AM502" i="66"/>
  <c r="AN502" i="66"/>
  <c r="AO502" i="66"/>
  <c r="AP502" i="66"/>
  <c r="AK502" i="66"/>
  <c r="AL502" i="66"/>
  <c r="AR562" i="66"/>
  <c r="AO553" i="66"/>
  <c r="AP553" i="66"/>
  <c r="AQ553" i="66"/>
  <c r="AR553" i="66"/>
  <c r="AM553" i="66"/>
  <c r="AN553" i="66"/>
  <c r="AQ548" i="66"/>
  <c r="AR548" i="66"/>
  <c r="AK548" i="66"/>
  <c r="AL548" i="66"/>
  <c r="AO548" i="66"/>
  <c r="AP548" i="66"/>
  <c r="AO541" i="66"/>
  <c r="AP541" i="66"/>
  <c r="AQ541" i="66"/>
  <c r="AR541" i="66"/>
  <c r="AM541" i="66"/>
  <c r="AN541" i="66"/>
  <c r="AN528" i="66"/>
  <c r="AR526" i="66"/>
  <c r="AQ520" i="66"/>
  <c r="AR520" i="66"/>
  <c r="AK520" i="66"/>
  <c r="AL520" i="66"/>
  <c r="AO520" i="66"/>
  <c r="AP520" i="66"/>
  <c r="AL509" i="66"/>
  <c r="AN500" i="66"/>
  <c r="AR498" i="66"/>
  <c r="AQ492" i="66"/>
  <c r="AR492" i="66"/>
  <c r="AK492" i="66"/>
  <c r="AL492" i="66"/>
  <c r="AO492" i="66"/>
  <c r="AP492" i="66"/>
  <c r="AQ547" i="66"/>
  <c r="AQ543" i="66"/>
  <c r="AQ539" i="66"/>
  <c r="AQ535" i="66"/>
  <c r="AQ531" i="66"/>
  <c r="AQ527" i="66"/>
  <c r="AQ523" i="66"/>
  <c r="AQ519" i="66"/>
  <c r="AQ515" i="66"/>
  <c r="AQ511" i="66"/>
  <c r="AO508" i="66"/>
  <c r="AQ507" i="66"/>
  <c r="AQ503" i="66"/>
  <c r="AQ499" i="66"/>
  <c r="AQ495" i="66"/>
  <c r="AM493" i="66"/>
  <c r="AN563" i="66"/>
  <c r="AL560" i="66"/>
  <c r="AN559" i="66"/>
  <c r="AL556" i="66"/>
  <c r="AN555" i="66"/>
  <c r="AL552" i="66"/>
  <c r="AN551" i="66"/>
  <c r="AN547" i="66"/>
  <c r="AL544" i="66"/>
  <c r="AN543" i="66"/>
  <c r="AL540" i="66"/>
  <c r="AN539" i="66"/>
  <c r="AN535" i="66"/>
  <c r="AL532" i="66"/>
  <c r="AN531" i="66"/>
  <c r="AN527" i="66"/>
  <c r="AN523" i="66"/>
  <c r="AN519" i="66"/>
  <c r="AN515" i="66"/>
  <c r="AN511" i="66"/>
  <c r="AL508" i="66"/>
  <c r="AN507" i="66"/>
  <c r="AN503" i="66"/>
  <c r="AN499" i="66"/>
  <c r="AN495" i="66"/>
  <c r="AM563" i="66"/>
  <c r="AM559" i="66"/>
  <c r="AM555" i="66"/>
  <c r="AM551" i="66"/>
  <c r="AM547" i="66"/>
  <c r="AM543" i="66"/>
  <c r="AM539" i="66"/>
  <c r="AM535" i="66"/>
  <c r="AM531" i="66"/>
  <c r="AM527" i="66"/>
  <c r="AM523" i="66"/>
  <c r="AM519" i="66"/>
  <c r="AM515" i="66"/>
  <c r="AM511" i="66"/>
  <c r="AK508" i="66"/>
  <c r="AM507" i="66"/>
  <c r="AM503" i="66"/>
  <c r="AQ501" i="66"/>
  <c r="AM499" i="66"/>
  <c r="AQ497" i="66"/>
  <c r="AM495" i="66"/>
  <c r="AQ493" i="66"/>
  <c r="AL563" i="66"/>
  <c r="AL559" i="66"/>
  <c r="AL555" i="66"/>
  <c r="AL551" i="66"/>
  <c r="AL547" i="66"/>
  <c r="AL543" i="66"/>
  <c r="AL539" i="66"/>
  <c r="AL535" i="66"/>
  <c r="AL531" i="66"/>
  <c r="AL527" i="66"/>
  <c r="AL523" i="66"/>
  <c r="AL519" i="66"/>
  <c r="AL515" i="66"/>
  <c r="AL511" i="66"/>
  <c r="AL507" i="66"/>
  <c r="AL503" i="66"/>
  <c r="AP501" i="66"/>
  <c r="AL499" i="66"/>
  <c r="AP497" i="66"/>
  <c r="AL495" i="66"/>
  <c r="AJ487" i="66" l="1"/>
  <c r="AR487" i="66" s="1"/>
  <c r="AJ486" i="66"/>
  <c r="AJ485" i="66"/>
  <c r="AJ484" i="66"/>
  <c r="AJ483" i="66"/>
  <c r="AR483" i="66" s="1"/>
  <c r="AJ482" i="66"/>
  <c r="AR482" i="66" s="1"/>
  <c r="AJ481" i="66"/>
  <c r="AJ480" i="66"/>
  <c r="AJ479" i="66"/>
  <c r="AR479" i="66" s="1"/>
  <c r="AJ478" i="66"/>
  <c r="AM478" i="66" s="1"/>
  <c r="AI144" i="66"/>
  <c r="AJ144" i="66" s="1"/>
  <c r="AI143" i="66"/>
  <c r="AJ143" i="66" s="1"/>
  <c r="AI142" i="66"/>
  <c r="AJ142" i="66" s="1"/>
  <c r="AR142" i="66" s="1"/>
  <c r="AF142" i="66"/>
  <c r="AI141" i="66"/>
  <c r="AJ141" i="66" s="1"/>
  <c r="AR141" i="66" s="1"/>
  <c r="AF141" i="66"/>
  <c r="AI140" i="66"/>
  <c r="AJ140" i="66" s="1"/>
  <c r="AF140" i="66"/>
  <c r="AI139" i="66"/>
  <c r="AJ139" i="66" s="1"/>
  <c r="AR139" i="66" s="1"/>
  <c r="AF139" i="66"/>
  <c r="AI138" i="66"/>
  <c r="AJ138" i="66" s="1"/>
  <c r="AR138" i="66" s="1"/>
  <c r="AI137" i="66"/>
  <c r="AJ137" i="66" s="1"/>
  <c r="AR137" i="66" s="1"/>
  <c r="AF137" i="66"/>
  <c r="AI136" i="66"/>
  <c r="AJ136" i="66" s="1"/>
  <c r="AI135" i="66"/>
  <c r="AJ135" i="66" s="1"/>
  <c r="AR135" i="66" s="1"/>
  <c r="AF135" i="66"/>
  <c r="AI134" i="66"/>
  <c r="AJ134" i="66" s="1"/>
  <c r="AF134" i="66"/>
  <c r="AI133" i="66"/>
  <c r="AJ133" i="66" s="1"/>
  <c r="AF133" i="66"/>
  <c r="AJ491" i="66"/>
  <c r="AJ490" i="66"/>
  <c r="AJ489" i="66"/>
  <c r="AK489" i="66" s="1"/>
  <c r="AJ488" i="66"/>
  <c r="AI35" i="66"/>
  <c r="AJ35" i="66" s="1"/>
  <c r="AF35" i="66"/>
  <c r="AI34" i="66"/>
  <c r="AJ34" i="66" s="1"/>
  <c r="AR34" i="66" s="1"/>
  <c r="AF34" i="66"/>
  <c r="AI33" i="66"/>
  <c r="AJ33" i="66" s="1"/>
  <c r="AF33" i="66"/>
  <c r="AI32" i="66"/>
  <c r="AJ32" i="66" s="1"/>
  <c r="AF32" i="66"/>
  <c r="AI31" i="66"/>
  <c r="AJ31" i="66" s="1"/>
  <c r="AO31" i="66" s="1"/>
  <c r="AI30" i="66"/>
  <c r="AJ30" i="66" s="1"/>
  <c r="AE30" i="66"/>
  <c r="AI29" i="66"/>
  <c r="AJ29" i="66" s="1"/>
  <c r="AP29" i="66" s="1"/>
  <c r="AE29" i="66"/>
  <c r="AI28" i="66"/>
  <c r="AJ28" i="66" s="1"/>
  <c r="AP28" i="66" s="1"/>
  <c r="AE28" i="66"/>
  <c r="AI196" i="66"/>
  <c r="AJ196" i="66" s="1"/>
  <c r="AE196" i="66"/>
  <c r="AI195" i="66"/>
  <c r="AJ195" i="66" s="1"/>
  <c r="AO195" i="66" s="1"/>
  <c r="AE195" i="66"/>
  <c r="AI194" i="66"/>
  <c r="AJ194" i="66" s="1"/>
  <c r="AO194" i="66" s="1"/>
  <c r="AE194" i="66"/>
  <c r="AI193" i="66"/>
  <c r="AJ193" i="66" s="1"/>
  <c r="AF193" i="66"/>
  <c r="AI192" i="66"/>
  <c r="AJ192" i="66" s="1"/>
  <c r="AP192" i="66" s="1"/>
  <c r="AI191" i="66"/>
  <c r="AJ191" i="66" s="1"/>
  <c r="AR191" i="66" s="1"/>
  <c r="AF191" i="66"/>
  <c r="AI190" i="66"/>
  <c r="AJ190" i="66" s="1"/>
  <c r="AE190" i="66"/>
  <c r="AI189" i="66"/>
  <c r="AJ189" i="66" s="1"/>
  <c r="AP189" i="66" s="1"/>
  <c r="AI280" i="66"/>
  <c r="AJ280" i="66" s="1"/>
  <c r="AP280" i="66" s="1"/>
  <c r="AD280" i="66"/>
  <c r="AE280" i="66" s="1"/>
  <c r="AI279" i="66"/>
  <c r="AJ279" i="66" s="1"/>
  <c r="AD279" i="66"/>
  <c r="AF279" i="66" s="1"/>
  <c r="AI278" i="66"/>
  <c r="AJ278" i="66" s="1"/>
  <c r="AO278" i="66" s="1"/>
  <c r="AD278" i="66"/>
  <c r="AI277" i="66"/>
  <c r="AJ277" i="66" s="1"/>
  <c r="AK277" i="66" s="1"/>
  <c r="AD277" i="66"/>
  <c r="AI276" i="66"/>
  <c r="AJ276" i="66" s="1"/>
  <c r="AQ276" i="66" s="1"/>
  <c r="AD276" i="66"/>
  <c r="AF276" i="66" s="1"/>
  <c r="AI275" i="66"/>
  <c r="AJ275" i="66" s="1"/>
  <c r="AL275" i="66" s="1"/>
  <c r="AD275" i="66"/>
  <c r="AF275" i="66" s="1"/>
  <c r="AI274" i="66"/>
  <c r="AJ274" i="66" s="1"/>
  <c r="AO274" i="66" s="1"/>
  <c r="AD274" i="66"/>
  <c r="AF274" i="66" s="1"/>
  <c r="AI273" i="66"/>
  <c r="AJ273" i="66" s="1"/>
  <c r="AM273" i="66" s="1"/>
  <c r="AD273" i="66"/>
  <c r="AI272" i="66"/>
  <c r="AJ272" i="66" s="1"/>
  <c r="AD272" i="66"/>
  <c r="AE272" i="66" s="1"/>
  <c r="AI271" i="66"/>
  <c r="AJ271" i="66" s="1"/>
  <c r="AD271" i="66"/>
  <c r="AE271" i="66" s="1"/>
  <c r="AI270" i="66"/>
  <c r="AJ270" i="66" s="1"/>
  <c r="AD270" i="66"/>
  <c r="AI269" i="66"/>
  <c r="AJ269" i="66" s="1"/>
  <c r="AM269" i="66" s="1"/>
  <c r="AD269" i="66"/>
  <c r="AE269" i="66" s="1"/>
  <c r="AI268" i="66"/>
  <c r="AJ268" i="66" s="1"/>
  <c r="AQ268" i="66" s="1"/>
  <c r="AD268" i="66"/>
  <c r="AE268" i="66" s="1"/>
  <c r="AI267" i="66"/>
  <c r="AJ267" i="66" s="1"/>
  <c r="AM267" i="66" s="1"/>
  <c r="AD267" i="66"/>
  <c r="AI266" i="66"/>
  <c r="AJ266" i="66" s="1"/>
  <c r="AD266" i="66"/>
  <c r="AE266" i="66" s="1"/>
  <c r="AI188" i="66"/>
  <c r="AJ188" i="66" s="1"/>
  <c r="AE188" i="66"/>
  <c r="AI187" i="66"/>
  <c r="AJ187" i="66" s="1"/>
  <c r="AP187" i="66" s="1"/>
  <c r="AF187" i="66"/>
  <c r="AI186" i="66"/>
  <c r="AJ186" i="66" s="1"/>
  <c r="AQ186" i="66" s="1"/>
  <c r="AF186" i="66"/>
  <c r="AI185" i="66"/>
  <c r="AJ185" i="66" s="1"/>
  <c r="AO185" i="66" s="1"/>
  <c r="AI184" i="66"/>
  <c r="AJ184" i="66" s="1"/>
  <c r="AI183" i="66"/>
  <c r="AJ183" i="66" s="1"/>
  <c r="AE183" i="66"/>
  <c r="AI182" i="66"/>
  <c r="AJ182" i="66" s="1"/>
  <c r="AP182" i="66" s="1"/>
  <c r="AF182" i="66"/>
  <c r="AI181" i="66"/>
  <c r="AJ181" i="66" s="1"/>
  <c r="AI180" i="66"/>
  <c r="AJ180" i="66" s="1"/>
  <c r="AF180" i="66"/>
  <c r="AI179" i="66"/>
  <c r="AJ179" i="66" s="1"/>
  <c r="AF179" i="66"/>
  <c r="AI178" i="66"/>
  <c r="AJ178" i="66" s="1"/>
  <c r="AP178" i="66" s="1"/>
  <c r="AF178" i="66"/>
  <c r="AI177" i="66"/>
  <c r="AJ177" i="66" s="1"/>
  <c r="AI176" i="66"/>
  <c r="AJ176" i="66" s="1"/>
  <c r="AF176" i="66"/>
  <c r="AI175" i="66"/>
  <c r="AJ175" i="66" s="1"/>
  <c r="AF175" i="66"/>
  <c r="AI174" i="66"/>
  <c r="AJ174" i="66" s="1"/>
  <c r="AP174" i="66" s="1"/>
  <c r="AF174" i="66"/>
  <c r="AI173" i="66"/>
  <c r="AJ173" i="66" s="1"/>
  <c r="AI172" i="66"/>
  <c r="AJ172" i="66" s="1"/>
  <c r="AF172" i="66"/>
  <c r="AI171" i="66"/>
  <c r="AJ171" i="66" s="1"/>
  <c r="AF171" i="66"/>
  <c r="AI170" i="66"/>
  <c r="AJ170" i="66" s="1"/>
  <c r="AP170" i="66" s="1"/>
  <c r="AF170" i="66"/>
  <c r="AI43" i="66"/>
  <c r="AJ43" i="66" s="1"/>
  <c r="AI42" i="66"/>
  <c r="AJ42" i="66" s="1"/>
  <c r="AF42" i="66"/>
  <c r="AI169" i="66"/>
  <c r="AJ169" i="66" s="1"/>
  <c r="AF169" i="66"/>
  <c r="AI168" i="66"/>
  <c r="AJ168" i="66" s="1"/>
  <c r="AP168" i="66" s="1"/>
  <c r="AF168" i="66"/>
  <c r="AI41" i="66"/>
  <c r="AJ41" i="66" s="1"/>
  <c r="AI167" i="66"/>
  <c r="AJ167" i="66" s="1"/>
  <c r="AF167" i="66"/>
  <c r="AI166" i="66"/>
  <c r="AJ166" i="66" s="1"/>
  <c r="AE166" i="66"/>
  <c r="AI165" i="66"/>
  <c r="AJ165" i="66" s="1"/>
  <c r="AP165" i="66" s="1"/>
  <c r="AF165" i="66"/>
  <c r="AI40" i="66"/>
  <c r="AJ40" i="66" s="1"/>
  <c r="AI164" i="66"/>
  <c r="AJ164" i="66" s="1"/>
  <c r="AF164" i="66"/>
  <c r="AI163" i="66"/>
  <c r="AJ163" i="66" s="1"/>
  <c r="AF163" i="66"/>
  <c r="AI39" i="66"/>
  <c r="AJ39" i="66" s="1"/>
  <c r="AI38" i="66"/>
  <c r="AJ38" i="66" s="1"/>
  <c r="AF38" i="66"/>
  <c r="AI162" i="66"/>
  <c r="AJ162" i="66" s="1"/>
  <c r="AP162" i="66" s="1"/>
  <c r="AE162" i="66"/>
  <c r="AI161" i="66"/>
  <c r="AJ161" i="66" s="1"/>
  <c r="AL161" i="66" s="1"/>
  <c r="AF161" i="66"/>
  <c r="AI37" i="66"/>
  <c r="AJ37" i="66" s="1"/>
  <c r="AI160" i="66"/>
  <c r="AJ160" i="66" s="1"/>
  <c r="AF160" i="66"/>
  <c r="AI159" i="66"/>
  <c r="AJ159" i="66" s="1"/>
  <c r="AP159" i="66" s="1"/>
  <c r="AF159" i="66"/>
  <c r="AI158" i="66"/>
  <c r="AJ158" i="66" s="1"/>
  <c r="AL158" i="66" s="1"/>
  <c r="AF158" i="66"/>
  <c r="AI157" i="66"/>
  <c r="AJ157" i="66" s="1"/>
  <c r="AE157" i="66"/>
  <c r="AI156" i="66"/>
  <c r="AJ156" i="66" s="1"/>
  <c r="AK156" i="66" s="1"/>
  <c r="AI155" i="66"/>
  <c r="AJ155" i="66" s="1"/>
  <c r="AO155" i="66" s="1"/>
  <c r="AE155" i="66"/>
  <c r="AI154" i="66"/>
  <c r="AJ154" i="66" s="1"/>
  <c r="AE154" i="66"/>
  <c r="AI153" i="66"/>
  <c r="AJ153" i="66" s="1"/>
  <c r="AO153" i="66" s="1"/>
  <c r="AI152" i="66"/>
  <c r="AJ152" i="66" s="1"/>
  <c r="AK152" i="66" s="1"/>
  <c r="AE152" i="66"/>
  <c r="AI151" i="66"/>
  <c r="AJ151" i="66" s="1"/>
  <c r="AO151" i="66" s="1"/>
  <c r="AI36" i="66"/>
  <c r="AJ36" i="66" s="1"/>
  <c r="AK36" i="66" s="1"/>
  <c r="AE36" i="66"/>
  <c r="AI150" i="66"/>
  <c r="AJ150" i="66" s="1"/>
  <c r="AO150" i="66" s="1"/>
  <c r="AI149" i="66"/>
  <c r="AJ149" i="66" s="1"/>
  <c r="AI148" i="66"/>
  <c r="AJ148" i="66" s="1"/>
  <c r="AI147" i="66"/>
  <c r="AJ147" i="66" s="1"/>
  <c r="AK147" i="66" s="1"/>
  <c r="AF147" i="66"/>
  <c r="AI146" i="66"/>
  <c r="AJ146" i="66" s="1"/>
  <c r="AO146" i="66" s="1"/>
  <c r="AI145" i="66"/>
  <c r="AJ145" i="66" s="1"/>
  <c r="AI265" i="66"/>
  <c r="AJ265" i="66" s="1"/>
  <c r="AD265" i="66"/>
  <c r="AF265" i="66" s="1"/>
  <c r="AI264" i="66"/>
  <c r="AJ264" i="66" s="1"/>
  <c r="AO264" i="66" s="1"/>
  <c r="AD264" i="66"/>
  <c r="AF264" i="66" s="1"/>
  <c r="AI263" i="66"/>
  <c r="AJ263" i="66" s="1"/>
  <c r="AO263" i="66" s="1"/>
  <c r="AD263" i="66"/>
  <c r="AI92" i="66"/>
  <c r="AJ92" i="66" s="1"/>
  <c r="AI91" i="66"/>
  <c r="AJ91" i="66" s="1"/>
  <c r="AE91" i="66"/>
  <c r="AI90" i="66"/>
  <c r="AJ90" i="66" s="1"/>
  <c r="AK90" i="66" s="1"/>
  <c r="AI89" i="66"/>
  <c r="AJ89" i="66" s="1"/>
  <c r="AO89" i="66" s="1"/>
  <c r="AI88" i="66"/>
  <c r="AJ88" i="66" s="1"/>
  <c r="AI87" i="66"/>
  <c r="AJ87" i="66" s="1"/>
  <c r="AF87" i="66"/>
  <c r="AI86" i="66"/>
  <c r="AJ86" i="66" s="1"/>
  <c r="AO86" i="66" s="1"/>
  <c r="AI85" i="66"/>
  <c r="AJ85" i="66" s="1"/>
  <c r="AO85" i="66" s="1"/>
  <c r="AI84" i="66"/>
  <c r="AJ84" i="66" s="1"/>
  <c r="AI83" i="66"/>
  <c r="AJ83" i="66" s="1"/>
  <c r="AP83" i="66" s="1"/>
  <c r="AF83" i="66"/>
  <c r="AI82" i="66"/>
  <c r="AJ82" i="66" s="1"/>
  <c r="AO82" i="66" s="1"/>
  <c r="AI81" i="66"/>
  <c r="AJ81" i="66" s="1"/>
  <c r="AO81" i="66" s="1"/>
  <c r="AI80" i="66"/>
  <c r="AJ80" i="66" s="1"/>
  <c r="AI79" i="66"/>
  <c r="AJ79" i="66" s="1"/>
  <c r="AK79" i="66" s="1"/>
  <c r="AF79" i="66"/>
  <c r="AI78" i="66"/>
  <c r="AJ78" i="66" s="1"/>
  <c r="AM78" i="66" s="1"/>
  <c r="AF78" i="66"/>
  <c r="AI77" i="66"/>
  <c r="AJ77" i="66" s="1"/>
  <c r="AK77" i="66" s="1"/>
  <c r="AE77" i="66"/>
  <c r="AI76" i="66"/>
  <c r="AJ76" i="66" s="1"/>
  <c r="AI75" i="66"/>
  <c r="AJ75" i="66" s="1"/>
  <c r="AE75" i="66"/>
  <c r="AI74" i="66"/>
  <c r="AJ74" i="66" s="1"/>
  <c r="AE74" i="66"/>
  <c r="AI73" i="66"/>
  <c r="AJ73" i="66" s="1"/>
  <c r="AM73" i="66" s="1"/>
  <c r="AE73" i="66"/>
  <c r="AI72" i="66"/>
  <c r="AJ72" i="66" s="1"/>
  <c r="AI71" i="66"/>
  <c r="AJ71" i="66" s="1"/>
  <c r="AL71" i="66" s="1"/>
  <c r="AF71" i="66"/>
  <c r="AI70" i="66"/>
  <c r="AJ70" i="66" s="1"/>
  <c r="AM70" i="66" s="1"/>
  <c r="AE70" i="66"/>
  <c r="AI69" i="66"/>
  <c r="AJ69" i="66" s="1"/>
  <c r="AM69" i="66" s="1"/>
  <c r="AE69" i="66"/>
  <c r="AI68" i="66"/>
  <c r="AJ68" i="66" s="1"/>
  <c r="AO68" i="66" s="1"/>
  <c r="AI67" i="66"/>
  <c r="AJ67" i="66" s="1"/>
  <c r="AL67" i="66" s="1"/>
  <c r="AF67" i="66"/>
  <c r="AI66" i="66"/>
  <c r="AJ66" i="66" s="1"/>
  <c r="AF66" i="66"/>
  <c r="AI65" i="66"/>
  <c r="AJ65" i="66" s="1"/>
  <c r="AF65" i="66"/>
  <c r="AI64" i="66"/>
  <c r="AJ64" i="66" s="1"/>
  <c r="AQ64" i="66" s="1"/>
  <c r="AF64" i="66"/>
  <c r="AI63" i="66"/>
  <c r="AJ63" i="66" s="1"/>
  <c r="AF63" i="66"/>
  <c r="AI62" i="66"/>
  <c r="AJ62" i="66" s="1"/>
  <c r="AF62" i="66"/>
  <c r="AI61" i="66"/>
  <c r="AJ61" i="66" s="1"/>
  <c r="AF61" i="66"/>
  <c r="AI60" i="66"/>
  <c r="AJ60" i="66" s="1"/>
  <c r="AQ60" i="66" s="1"/>
  <c r="AF60" i="66"/>
  <c r="AI59" i="66"/>
  <c r="AJ59" i="66" s="1"/>
  <c r="AQ59" i="66" s="1"/>
  <c r="AF59" i="66"/>
  <c r="AI58" i="66"/>
  <c r="AJ58" i="66" s="1"/>
  <c r="AQ58" i="66" s="1"/>
  <c r="AI57" i="66"/>
  <c r="AJ57" i="66" s="1"/>
  <c r="AP57" i="66" s="1"/>
  <c r="AI56" i="66"/>
  <c r="AJ56" i="66" s="1"/>
  <c r="AQ56" i="66" s="1"/>
  <c r="AE56" i="66"/>
  <c r="AI55" i="66"/>
  <c r="AJ55" i="66" s="1"/>
  <c r="AQ55" i="66" s="1"/>
  <c r="AE55" i="66"/>
  <c r="AI54" i="66"/>
  <c r="AJ54" i="66" s="1"/>
  <c r="AQ54" i="66" s="1"/>
  <c r="AI53" i="66"/>
  <c r="AJ53" i="66" s="1"/>
  <c r="AP53" i="66" s="1"/>
  <c r="AI52" i="66"/>
  <c r="AJ52" i="66" s="1"/>
  <c r="AO52" i="66" s="1"/>
  <c r="AI51" i="66"/>
  <c r="AJ51" i="66" s="1"/>
  <c r="AQ51" i="66" s="1"/>
  <c r="AI50" i="66"/>
  <c r="AJ50" i="66" s="1"/>
  <c r="AQ50" i="66" s="1"/>
  <c r="AE50" i="66"/>
  <c r="AI49" i="66"/>
  <c r="AJ49" i="66" s="1"/>
  <c r="AM49" i="66" s="1"/>
  <c r="AE49" i="66"/>
  <c r="AI48" i="66"/>
  <c r="AJ48" i="66" s="1"/>
  <c r="AF48" i="66"/>
  <c r="AI47" i="66"/>
  <c r="AJ47" i="66" s="1"/>
  <c r="AP47" i="66" s="1"/>
  <c r="AI46" i="66"/>
  <c r="AJ46" i="66" s="1"/>
  <c r="AE46" i="66"/>
  <c r="AI45" i="66"/>
  <c r="AJ45" i="66" s="1"/>
  <c r="AN45" i="66" s="1"/>
  <c r="AF45" i="66"/>
  <c r="AI44" i="66"/>
  <c r="AJ44" i="66" s="1"/>
  <c r="AN44" i="66" s="1"/>
  <c r="AE44" i="66"/>
  <c r="AI262" i="66"/>
  <c r="AJ262" i="66" s="1"/>
  <c r="AD262" i="66"/>
  <c r="AE262" i="66" s="1"/>
  <c r="AI261" i="66"/>
  <c r="AJ261" i="66" s="1"/>
  <c r="AD261" i="66"/>
  <c r="AI260" i="66"/>
  <c r="AJ260" i="66" s="1"/>
  <c r="AD260" i="66"/>
  <c r="AF260" i="66" s="1"/>
  <c r="AI259" i="66"/>
  <c r="AJ259" i="66" s="1"/>
  <c r="AP259" i="66" s="1"/>
  <c r="AD259" i="66"/>
  <c r="AF259" i="66" s="1"/>
  <c r="AI258" i="66"/>
  <c r="AJ258" i="66" s="1"/>
  <c r="AD258" i="66"/>
  <c r="AF258" i="66" s="1"/>
  <c r="AI257" i="66"/>
  <c r="AJ257" i="66" s="1"/>
  <c r="AP257" i="66" s="1"/>
  <c r="AD257" i="66"/>
  <c r="AI256" i="66"/>
  <c r="AJ256" i="66" s="1"/>
  <c r="AD256" i="66"/>
  <c r="AI255" i="66"/>
  <c r="AJ255" i="66" s="1"/>
  <c r="AD255" i="66"/>
  <c r="AI254" i="66"/>
  <c r="AJ254" i="66" s="1"/>
  <c r="AD254" i="66"/>
  <c r="AI253" i="66"/>
  <c r="AJ253" i="66" s="1"/>
  <c r="AD253" i="66"/>
  <c r="AI252" i="66"/>
  <c r="AJ252" i="66" s="1"/>
  <c r="AD252" i="66"/>
  <c r="AI251" i="66"/>
  <c r="AJ251" i="66" s="1"/>
  <c r="AD251" i="66"/>
  <c r="AI250" i="66"/>
  <c r="AJ250" i="66" s="1"/>
  <c r="AD250" i="66"/>
  <c r="AI249" i="66"/>
  <c r="AJ249" i="66" s="1"/>
  <c r="AD249" i="66"/>
  <c r="AI248" i="66"/>
  <c r="AJ248" i="66" s="1"/>
  <c r="AD248" i="66"/>
  <c r="AI247" i="66"/>
  <c r="AJ247" i="66" s="1"/>
  <c r="AD247" i="66"/>
  <c r="AI246" i="66"/>
  <c r="AJ246" i="66" s="1"/>
  <c r="AD246" i="66"/>
  <c r="AI245" i="66"/>
  <c r="AJ245" i="66" s="1"/>
  <c r="AD245" i="66"/>
  <c r="AI244" i="66"/>
  <c r="AJ244" i="66" s="1"/>
  <c r="AK244" i="66" s="1"/>
  <c r="AD244" i="66"/>
  <c r="AF244" i="66" s="1"/>
  <c r="AI243" i="66"/>
  <c r="AJ243" i="66" s="1"/>
  <c r="AO243" i="66" s="1"/>
  <c r="AD243" i="66"/>
  <c r="AF243" i="66" s="1"/>
  <c r="AI242" i="66"/>
  <c r="AJ242" i="66" s="1"/>
  <c r="AO242" i="66" s="1"/>
  <c r="AD242" i="66"/>
  <c r="AI241" i="66"/>
  <c r="AJ241" i="66" s="1"/>
  <c r="AD241" i="66"/>
  <c r="AI240" i="66"/>
  <c r="AJ240" i="66" s="1"/>
  <c r="AK240" i="66" s="1"/>
  <c r="AD240" i="66"/>
  <c r="AF240" i="66" s="1"/>
  <c r="AI239" i="66"/>
  <c r="AJ239" i="66" s="1"/>
  <c r="AO239" i="66" s="1"/>
  <c r="AD239" i="66"/>
  <c r="AF239" i="66" s="1"/>
  <c r="AJ477" i="66"/>
  <c r="AO477" i="66" s="1"/>
  <c r="AJ476" i="66"/>
  <c r="AJ475" i="66"/>
  <c r="AK475" i="66" s="1"/>
  <c r="AJ474" i="66"/>
  <c r="AO474" i="66" s="1"/>
  <c r="AJ473" i="66"/>
  <c r="AO473" i="66" s="1"/>
  <c r="AJ472" i="66"/>
  <c r="AJ471" i="66"/>
  <c r="AK471" i="66" s="1"/>
  <c r="AI470" i="66"/>
  <c r="AJ470" i="66" s="1"/>
  <c r="AO470" i="66" s="1"/>
  <c r="AI469" i="66"/>
  <c r="AJ469" i="66" s="1"/>
  <c r="AO469" i="66" s="1"/>
  <c r="AI468" i="66"/>
  <c r="AJ468" i="66" s="1"/>
  <c r="AK468" i="66" s="1"/>
  <c r="AI467" i="66"/>
  <c r="AJ467" i="66" s="1"/>
  <c r="AK467" i="66" s="1"/>
  <c r="AI466" i="66"/>
  <c r="AJ466" i="66" s="1"/>
  <c r="AO466" i="66" s="1"/>
  <c r="AI465" i="66"/>
  <c r="AJ465" i="66" s="1"/>
  <c r="AO465" i="66" s="1"/>
  <c r="AI464" i="66"/>
  <c r="AJ464" i="66" s="1"/>
  <c r="AI463" i="66"/>
  <c r="AJ463" i="66" s="1"/>
  <c r="AI462" i="66"/>
  <c r="AJ462" i="66" s="1"/>
  <c r="AN462" i="66" s="1"/>
  <c r="AI461" i="66"/>
  <c r="AJ461" i="66" s="1"/>
  <c r="AN461" i="66" s="1"/>
  <c r="AI460" i="66"/>
  <c r="AJ460" i="66" s="1"/>
  <c r="AN460" i="66" s="1"/>
  <c r="AI459" i="66"/>
  <c r="AJ459" i="66" s="1"/>
  <c r="AN459" i="66" s="1"/>
  <c r="AI458" i="66"/>
  <c r="AJ458" i="66" s="1"/>
  <c r="AP458" i="66" s="1"/>
  <c r="AI457" i="66"/>
  <c r="AJ457" i="66" s="1"/>
  <c r="AP457" i="66" s="1"/>
  <c r="AI456" i="66"/>
  <c r="AJ456" i="66" s="1"/>
  <c r="AP456" i="66" s="1"/>
  <c r="AI455" i="66"/>
  <c r="AJ455" i="66" s="1"/>
  <c r="AP455" i="66" s="1"/>
  <c r="AI454" i="66"/>
  <c r="AJ454" i="66" s="1"/>
  <c r="AP454" i="66" s="1"/>
  <c r="AI453" i="66"/>
  <c r="AJ453" i="66" s="1"/>
  <c r="AP453" i="66" s="1"/>
  <c r="AI452" i="66"/>
  <c r="AJ452" i="66" s="1"/>
  <c r="AP452" i="66" s="1"/>
  <c r="AI451" i="66"/>
  <c r="AJ451" i="66" s="1"/>
  <c r="AP451" i="66" s="1"/>
  <c r="AI450" i="66"/>
  <c r="AJ450" i="66" s="1"/>
  <c r="AP450" i="66" s="1"/>
  <c r="AI449" i="66"/>
  <c r="AJ449" i="66" s="1"/>
  <c r="AP449" i="66" s="1"/>
  <c r="AI448" i="66"/>
  <c r="AJ448" i="66" s="1"/>
  <c r="AP448" i="66" s="1"/>
  <c r="AI447" i="66"/>
  <c r="AJ447" i="66" s="1"/>
  <c r="AP447" i="66" s="1"/>
  <c r="AI446" i="66"/>
  <c r="AJ446" i="66" s="1"/>
  <c r="AP446" i="66" s="1"/>
  <c r="AI445" i="66"/>
  <c r="AJ445" i="66" s="1"/>
  <c r="AP445" i="66" s="1"/>
  <c r="AI444" i="66"/>
  <c r="AJ444" i="66" s="1"/>
  <c r="AP444" i="66" s="1"/>
  <c r="AI443" i="66"/>
  <c r="AJ443" i="66" s="1"/>
  <c r="AP443" i="66" s="1"/>
  <c r="AI442" i="66"/>
  <c r="AJ442" i="66" s="1"/>
  <c r="AP442" i="66" s="1"/>
  <c r="AI441" i="66"/>
  <c r="AJ441" i="66" s="1"/>
  <c r="AP441" i="66" s="1"/>
  <c r="AI440" i="66"/>
  <c r="AJ440" i="66" s="1"/>
  <c r="AP440" i="66" s="1"/>
  <c r="AI439" i="66"/>
  <c r="AJ439" i="66" s="1"/>
  <c r="AP439" i="66" s="1"/>
  <c r="AI438" i="66"/>
  <c r="AJ438" i="66" s="1"/>
  <c r="AP438" i="66" s="1"/>
  <c r="AI437" i="66"/>
  <c r="AJ437" i="66" s="1"/>
  <c r="AP437" i="66" s="1"/>
  <c r="AI436" i="66"/>
  <c r="AJ436" i="66" s="1"/>
  <c r="AP436" i="66" s="1"/>
  <c r="AI435" i="66"/>
  <c r="AJ435" i="66" s="1"/>
  <c r="AP435" i="66" s="1"/>
  <c r="AI434" i="66"/>
  <c r="AJ434" i="66" s="1"/>
  <c r="AP434" i="66" s="1"/>
  <c r="AI433" i="66"/>
  <c r="AJ433" i="66" s="1"/>
  <c r="AP433" i="66" s="1"/>
  <c r="AI432" i="66"/>
  <c r="AJ432" i="66" s="1"/>
  <c r="AP432" i="66" s="1"/>
  <c r="AD432" i="66"/>
  <c r="AI431" i="66"/>
  <c r="AJ431" i="66" s="1"/>
  <c r="AP431" i="66" s="1"/>
  <c r="AD431" i="66"/>
  <c r="AI430" i="66"/>
  <c r="AJ430" i="66" s="1"/>
  <c r="AN430" i="66" s="1"/>
  <c r="AD430" i="66"/>
  <c r="AI429" i="66"/>
  <c r="AJ429" i="66" s="1"/>
  <c r="AN429" i="66" s="1"/>
  <c r="AD429" i="66"/>
  <c r="AI428" i="66"/>
  <c r="AJ428" i="66" s="1"/>
  <c r="AD428" i="66"/>
  <c r="AI427" i="66"/>
  <c r="AJ427" i="66" s="1"/>
  <c r="AR427" i="66" s="1"/>
  <c r="AD427" i="66"/>
  <c r="AI426" i="66"/>
  <c r="AJ426" i="66" s="1"/>
  <c r="AR426" i="66" s="1"/>
  <c r="AD426" i="66"/>
  <c r="AI425" i="66"/>
  <c r="AJ425" i="66" s="1"/>
  <c r="AN425" i="66" s="1"/>
  <c r="AD425" i="66"/>
  <c r="AI424" i="66"/>
  <c r="AJ424" i="66" s="1"/>
  <c r="AR424" i="66" s="1"/>
  <c r="AD424" i="66"/>
  <c r="AI423" i="66"/>
  <c r="AJ423" i="66" s="1"/>
  <c r="AD423" i="66"/>
  <c r="AI422" i="66"/>
  <c r="AJ422" i="66" s="1"/>
  <c r="AR422" i="66" s="1"/>
  <c r="AD422" i="66"/>
  <c r="AI421" i="66"/>
  <c r="AJ421" i="66" s="1"/>
  <c r="AD421" i="66"/>
  <c r="AI420" i="66"/>
  <c r="AJ420" i="66" s="1"/>
  <c r="AR420" i="66" s="1"/>
  <c r="AD420" i="66"/>
  <c r="AI419" i="66"/>
  <c r="AJ419" i="66" s="1"/>
  <c r="AD419" i="66"/>
  <c r="AI418" i="66"/>
  <c r="AJ418" i="66" s="1"/>
  <c r="AR418" i="66" s="1"/>
  <c r="AD418" i="66"/>
  <c r="AI417" i="66"/>
  <c r="AJ417" i="66" s="1"/>
  <c r="AD417" i="66"/>
  <c r="AI416" i="66"/>
  <c r="AJ416" i="66" s="1"/>
  <c r="AD416" i="66"/>
  <c r="AI415" i="66"/>
  <c r="AJ415" i="66" s="1"/>
  <c r="AR415" i="66" s="1"/>
  <c r="AD415" i="66"/>
  <c r="AI414" i="66"/>
  <c r="AJ414" i="66" s="1"/>
  <c r="AR414" i="66" s="1"/>
  <c r="AD414" i="66"/>
  <c r="AI413" i="66"/>
  <c r="AJ413" i="66" s="1"/>
  <c r="AO413" i="66" s="1"/>
  <c r="AD413" i="66"/>
  <c r="AF413" i="66" s="1"/>
  <c r="AI412" i="66"/>
  <c r="AJ412" i="66" s="1"/>
  <c r="AD412" i="66"/>
  <c r="AF412" i="66" s="1"/>
  <c r="AI411" i="66"/>
  <c r="AJ411" i="66" s="1"/>
  <c r="AN411" i="66" s="1"/>
  <c r="AD411" i="66"/>
  <c r="AF411" i="66" s="1"/>
  <c r="AI410" i="66"/>
  <c r="AJ410" i="66" s="1"/>
  <c r="AD410" i="66"/>
  <c r="AF410" i="66" s="1"/>
  <c r="AI409" i="66"/>
  <c r="AJ409" i="66" s="1"/>
  <c r="AD409" i="66"/>
  <c r="AF409" i="66" s="1"/>
  <c r="AI408" i="66"/>
  <c r="AJ408" i="66" s="1"/>
  <c r="AD408" i="66"/>
  <c r="AF408" i="66" s="1"/>
  <c r="AI407" i="66"/>
  <c r="AJ407" i="66" s="1"/>
  <c r="AN407" i="66" s="1"/>
  <c r="AD407" i="66"/>
  <c r="AF407" i="66" s="1"/>
  <c r="AI406" i="66"/>
  <c r="AJ406" i="66" s="1"/>
  <c r="AD406" i="66"/>
  <c r="AF406" i="66" s="1"/>
  <c r="AI405" i="66"/>
  <c r="AJ405" i="66" s="1"/>
  <c r="AD405" i="66"/>
  <c r="AF405" i="66" s="1"/>
  <c r="AI404" i="66"/>
  <c r="AJ404" i="66" s="1"/>
  <c r="AO404" i="66" s="1"/>
  <c r="AD404" i="66"/>
  <c r="AF404" i="66" s="1"/>
  <c r="AI403" i="66"/>
  <c r="AJ403" i="66" s="1"/>
  <c r="AN403" i="66" s="1"/>
  <c r="AD403" i="66"/>
  <c r="AF403" i="66" s="1"/>
  <c r="AI402" i="66"/>
  <c r="AJ402" i="66" s="1"/>
  <c r="AD402" i="66"/>
  <c r="AF402" i="66" s="1"/>
  <c r="AI401" i="66"/>
  <c r="AJ401" i="66" s="1"/>
  <c r="AD401" i="66"/>
  <c r="AF401" i="66" s="1"/>
  <c r="AI400" i="66"/>
  <c r="AJ400" i="66" s="1"/>
  <c r="AN400" i="66" s="1"/>
  <c r="AD400" i="66"/>
  <c r="AF400" i="66" s="1"/>
  <c r="AI399" i="66"/>
  <c r="AJ399" i="66" s="1"/>
  <c r="AD399" i="66"/>
  <c r="AF399" i="66" s="1"/>
  <c r="AI398" i="66"/>
  <c r="AJ398" i="66" s="1"/>
  <c r="AD398" i="66"/>
  <c r="AF398" i="66" s="1"/>
  <c r="AI397" i="66"/>
  <c r="AJ397" i="66" s="1"/>
  <c r="AN397" i="66" s="1"/>
  <c r="AD397" i="66"/>
  <c r="AF397" i="66" s="1"/>
  <c r="AI396" i="66"/>
  <c r="AJ396" i="66" s="1"/>
  <c r="AD396" i="66"/>
  <c r="AF396" i="66" s="1"/>
  <c r="AI395" i="66"/>
  <c r="AJ395" i="66" s="1"/>
  <c r="AN395" i="66" s="1"/>
  <c r="AD395" i="66"/>
  <c r="AF395" i="66" s="1"/>
  <c r="AI394" i="66"/>
  <c r="AJ394" i="66" s="1"/>
  <c r="AD394" i="66"/>
  <c r="AF394" i="66" s="1"/>
  <c r="AI393" i="66"/>
  <c r="AJ393" i="66" s="1"/>
  <c r="AD393" i="66"/>
  <c r="AF393" i="66" s="1"/>
  <c r="AI392" i="66"/>
  <c r="AJ392" i="66" s="1"/>
  <c r="AD392" i="66"/>
  <c r="AF392" i="66" s="1"/>
  <c r="AI391" i="66"/>
  <c r="AJ391" i="66" s="1"/>
  <c r="AD391" i="66"/>
  <c r="AF391" i="66" s="1"/>
  <c r="AI390" i="66"/>
  <c r="AJ390" i="66" s="1"/>
  <c r="AD390" i="66"/>
  <c r="AF390" i="66" s="1"/>
  <c r="AI389" i="66"/>
  <c r="AJ389" i="66" s="1"/>
  <c r="AD389" i="66"/>
  <c r="AF389" i="66" s="1"/>
  <c r="AI388" i="66"/>
  <c r="AJ388" i="66" s="1"/>
  <c r="AD388" i="66"/>
  <c r="AF388" i="66" s="1"/>
  <c r="AI387" i="66"/>
  <c r="AJ387" i="66" s="1"/>
  <c r="AO387" i="66" s="1"/>
  <c r="AD387" i="66"/>
  <c r="AF387" i="66" s="1"/>
  <c r="AI386" i="66"/>
  <c r="AJ386" i="66" s="1"/>
  <c r="AD386" i="66"/>
  <c r="AF386" i="66" s="1"/>
  <c r="AI385" i="66"/>
  <c r="AJ385" i="66" s="1"/>
  <c r="AK385" i="66" s="1"/>
  <c r="AD385" i="66"/>
  <c r="AF385" i="66" s="1"/>
  <c r="AI384" i="66"/>
  <c r="AJ384" i="66" s="1"/>
  <c r="AK384" i="66" s="1"/>
  <c r="AD384" i="66"/>
  <c r="AF384" i="66" s="1"/>
  <c r="AI383" i="66"/>
  <c r="AJ383" i="66" s="1"/>
  <c r="AD383" i="66"/>
  <c r="AF383" i="66" s="1"/>
  <c r="AI382" i="66"/>
  <c r="AJ382" i="66" s="1"/>
  <c r="AN382" i="66" s="1"/>
  <c r="AD382" i="66"/>
  <c r="AF382" i="66" s="1"/>
  <c r="AI381" i="66"/>
  <c r="AJ381" i="66" s="1"/>
  <c r="AD381" i="66"/>
  <c r="AF381" i="66" s="1"/>
  <c r="AI380" i="66"/>
  <c r="AJ380" i="66" s="1"/>
  <c r="AD380" i="66"/>
  <c r="AF380" i="66" s="1"/>
  <c r="AI379" i="66"/>
  <c r="AJ379" i="66" s="1"/>
  <c r="AD379" i="66"/>
  <c r="AF379" i="66" s="1"/>
  <c r="AI378" i="66"/>
  <c r="AJ378" i="66" s="1"/>
  <c r="AD378" i="66"/>
  <c r="AF378" i="66" s="1"/>
  <c r="AI377" i="66"/>
  <c r="AJ377" i="66" s="1"/>
  <c r="AD377" i="66"/>
  <c r="AF377" i="66" s="1"/>
  <c r="AI376" i="66"/>
  <c r="AJ376" i="66" s="1"/>
  <c r="AO376" i="66" s="1"/>
  <c r="AD376" i="66"/>
  <c r="AI375" i="66"/>
  <c r="AJ375" i="66" s="1"/>
  <c r="AD375" i="66"/>
  <c r="AF375" i="66" s="1"/>
  <c r="AI374" i="66"/>
  <c r="AJ374" i="66" s="1"/>
  <c r="AO374" i="66" s="1"/>
  <c r="AD374" i="66"/>
  <c r="AF374" i="66" s="1"/>
  <c r="AI373" i="66"/>
  <c r="AJ373" i="66" s="1"/>
  <c r="AD373" i="66"/>
  <c r="AI372" i="66"/>
  <c r="AJ372" i="66" s="1"/>
  <c r="AM372" i="66" s="1"/>
  <c r="AD372" i="66"/>
  <c r="AI371" i="66"/>
  <c r="AJ371" i="66" s="1"/>
  <c r="AD371" i="66"/>
  <c r="AF371" i="66" s="1"/>
  <c r="AI370" i="66"/>
  <c r="AJ370" i="66" s="1"/>
  <c r="AK370" i="66" s="1"/>
  <c r="AD370" i="66"/>
  <c r="AE370" i="66" s="1"/>
  <c r="AI369" i="66"/>
  <c r="AJ369" i="66" s="1"/>
  <c r="AD369" i="66"/>
  <c r="AE369" i="66" s="1"/>
  <c r="AI368" i="66"/>
  <c r="AJ368" i="66" s="1"/>
  <c r="AM368" i="66" s="1"/>
  <c r="AD368" i="66"/>
  <c r="AE368" i="66" s="1"/>
  <c r="AI367" i="66"/>
  <c r="AJ367" i="66" s="1"/>
  <c r="AD367" i="66"/>
  <c r="AF367" i="66" s="1"/>
  <c r="AI366" i="66"/>
  <c r="AJ366" i="66" s="1"/>
  <c r="AO366" i="66" s="1"/>
  <c r="AD366" i="66"/>
  <c r="AF366" i="66" s="1"/>
  <c r="AI365" i="66"/>
  <c r="AJ365" i="66" s="1"/>
  <c r="AD365" i="66"/>
  <c r="AF365" i="66" s="1"/>
  <c r="AI364" i="66"/>
  <c r="AJ364" i="66" s="1"/>
  <c r="AK364" i="66" s="1"/>
  <c r="AD364" i="66"/>
  <c r="AF364" i="66" s="1"/>
  <c r="AI363" i="66"/>
  <c r="AJ363" i="66" s="1"/>
  <c r="AD363" i="66"/>
  <c r="AF363" i="66" s="1"/>
  <c r="AI362" i="66"/>
  <c r="AJ362" i="66" s="1"/>
  <c r="AO362" i="66" s="1"/>
  <c r="AD362" i="66"/>
  <c r="AI361" i="66"/>
  <c r="AJ361" i="66" s="1"/>
  <c r="AM361" i="66" s="1"/>
  <c r="AD361" i="66"/>
  <c r="AF361" i="66" s="1"/>
  <c r="AI360" i="66"/>
  <c r="AJ360" i="66" s="1"/>
  <c r="AO360" i="66" s="1"/>
  <c r="AD360" i="66"/>
  <c r="AI359" i="66"/>
  <c r="AJ359" i="66" s="1"/>
  <c r="AD359" i="66"/>
  <c r="AI358" i="66"/>
  <c r="AJ358" i="66" s="1"/>
  <c r="AD358" i="66"/>
  <c r="AI357" i="66"/>
  <c r="AJ357" i="66" s="1"/>
  <c r="AM357" i="66" s="1"/>
  <c r="AD357" i="66"/>
  <c r="AF357" i="66" s="1"/>
  <c r="AI356" i="66"/>
  <c r="AJ356" i="66" s="1"/>
  <c r="AO356" i="66" s="1"/>
  <c r="AD356" i="66"/>
  <c r="AF356" i="66" s="1"/>
  <c r="AI355" i="66"/>
  <c r="AJ355" i="66" s="1"/>
  <c r="AD355" i="66"/>
  <c r="AF355" i="66" s="1"/>
  <c r="AI354" i="66"/>
  <c r="AJ354" i="66" s="1"/>
  <c r="AO354" i="66" s="1"/>
  <c r="AD354" i="66"/>
  <c r="AI353" i="66"/>
  <c r="AJ353" i="66" s="1"/>
  <c r="AO353" i="66" s="1"/>
  <c r="AD353" i="66"/>
  <c r="AI352" i="66"/>
  <c r="AJ352" i="66" s="1"/>
  <c r="AO352" i="66" s="1"/>
  <c r="AD352" i="66"/>
  <c r="AI351" i="66"/>
  <c r="AJ351" i="66" s="1"/>
  <c r="AD351" i="66"/>
  <c r="AI350" i="66"/>
  <c r="AJ350" i="66" s="1"/>
  <c r="AM350" i="66" s="1"/>
  <c r="AD350" i="66"/>
  <c r="AF350" i="66" s="1"/>
  <c r="AI349" i="66"/>
  <c r="AJ349" i="66" s="1"/>
  <c r="AM349" i="66" s="1"/>
  <c r="AD349" i="66"/>
  <c r="AF349" i="66" s="1"/>
  <c r="AI348" i="66"/>
  <c r="AJ348" i="66" s="1"/>
  <c r="AO348" i="66" s="1"/>
  <c r="AD348" i="66"/>
  <c r="AF348" i="66" s="1"/>
  <c r="AI347" i="66"/>
  <c r="AJ347" i="66" s="1"/>
  <c r="AD347" i="66"/>
  <c r="AF347" i="66" s="1"/>
  <c r="AI346" i="66"/>
  <c r="AJ346" i="66" s="1"/>
  <c r="AO346" i="66" s="1"/>
  <c r="AD346" i="66"/>
  <c r="AI345" i="66"/>
  <c r="AJ345" i="66" s="1"/>
  <c r="AM345" i="66" s="1"/>
  <c r="AD345" i="66"/>
  <c r="AI344" i="66"/>
  <c r="AJ344" i="66" s="1"/>
  <c r="AD344" i="66"/>
  <c r="AI343" i="66"/>
  <c r="AJ343" i="66" s="1"/>
  <c r="AD343" i="66"/>
  <c r="AI342" i="66"/>
  <c r="AJ342" i="66" s="1"/>
  <c r="AR342" i="66" s="1"/>
  <c r="AD342" i="66"/>
  <c r="AI341" i="66"/>
  <c r="AJ341" i="66" s="1"/>
  <c r="AM341" i="66" s="1"/>
  <c r="AD341" i="66"/>
  <c r="AI340" i="66"/>
  <c r="AJ340" i="66" s="1"/>
  <c r="AD340" i="66"/>
  <c r="AI339" i="66"/>
  <c r="AJ339" i="66" s="1"/>
  <c r="AD339" i="66"/>
  <c r="AF339" i="66" s="1"/>
  <c r="AI338" i="66"/>
  <c r="AJ338" i="66" s="1"/>
  <c r="AQ338" i="66" s="1"/>
  <c r="AD338" i="66"/>
  <c r="AF338" i="66" s="1"/>
  <c r="AI337" i="66"/>
  <c r="AJ337" i="66" s="1"/>
  <c r="AD337" i="66"/>
  <c r="AF337" i="66" s="1"/>
  <c r="AI336" i="66"/>
  <c r="AJ336" i="66" s="1"/>
  <c r="AQ336" i="66" s="1"/>
  <c r="AD336" i="66"/>
  <c r="AF336" i="66" s="1"/>
  <c r="AI335" i="66"/>
  <c r="AJ335" i="66" s="1"/>
  <c r="AD335" i="66"/>
  <c r="AF335" i="66" s="1"/>
  <c r="AI334" i="66"/>
  <c r="AJ334" i="66" s="1"/>
  <c r="AQ334" i="66" s="1"/>
  <c r="AD334" i="66"/>
  <c r="AF334" i="66" s="1"/>
  <c r="AI333" i="66"/>
  <c r="AJ333" i="66" s="1"/>
  <c r="AD333" i="66"/>
  <c r="AF333" i="66" s="1"/>
  <c r="AI332" i="66"/>
  <c r="AJ332" i="66" s="1"/>
  <c r="AQ332" i="66" s="1"/>
  <c r="AD332" i="66"/>
  <c r="AF332" i="66" s="1"/>
  <c r="AI331" i="66"/>
  <c r="AJ331" i="66" s="1"/>
  <c r="AD331" i="66"/>
  <c r="AF331" i="66" s="1"/>
  <c r="AI330" i="66"/>
  <c r="AJ330" i="66" s="1"/>
  <c r="AQ330" i="66" s="1"/>
  <c r="AD330" i="66"/>
  <c r="AF330" i="66" s="1"/>
  <c r="AI199" i="66"/>
  <c r="AJ199" i="66" s="1"/>
  <c r="AQ199" i="66" s="1"/>
  <c r="AF199" i="66"/>
  <c r="AI198" i="66"/>
  <c r="AJ198" i="66" s="1"/>
  <c r="AQ198" i="66" s="1"/>
  <c r="AF198" i="66"/>
  <c r="AI283" i="66"/>
  <c r="AJ283" i="66" s="1"/>
  <c r="AQ283" i="66" s="1"/>
  <c r="AD283" i="66"/>
  <c r="AF283" i="66" s="1"/>
  <c r="AI282" i="66"/>
  <c r="AJ282" i="66" s="1"/>
  <c r="AQ282" i="66" s="1"/>
  <c r="AD282" i="66"/>
  <c r="AF282" i="66" s="1"/>
  <c r="AI197" i="66"/>
  <c r="AJ197" i="66" s="1"/>
  <c r="AQ197" i="66" s="1"/>
  <c r="AF197" i="66"/>
  <c r="AI281" i="66"/>
  <c r="AJ281" i="66" s="1"/>
  <c r="AQ281" i="66" s="1"/>
  <c r="AD281" i="66"/>
  <c r="AF281" i="66" s="1"/>
  <c r="AI200" i="66"/>
  <c r="AJ200" i="66" s="1"/>
  <c r="AQ200" i="66" s="1"/>
  <c r="AF200" i="66"/>
  <c r="AI16" i="66"/>
  <c r="AJ16" i="66" s="1"/>
  <c r="AQ16" i="66" s="1"/>
  <c r="AF16" i="66"/>
  <c r="AI15" i="66"/>
  <c r="AJ15" i="66" s="1"/>
  <c r="AQ15" i="66" s="1"/>
  <c r="AF15" i="66"/>
  <c r="AI14" i="66"/>
  <c r="AJ14" i="66" s="1"/>
  <c r="AQ14" i="66" s="1"/>
  <c r="AF14" i="66"/>
  <c r="AI13" i="66"/>
  <c r="AJ13" i="66" s="1"/>
  <c r="AQ13" i="66" s="1"/>
  <c r="AF13" i="66"/>
  <c r="AI12" i="66"/>
  <c r="AJ12" i="66" s="1"/>
  <c r="AQ12" i="66" s="1"/>
  <c r="AF12" i="66"/>
  <c r="AI11" i="66"/>
  <c r="AJ11" i="66" s="1"/>
  <c r="AQ11" i="66" s="1"/>
  <c r="AF11" i="66"/>
  <c r="AI10" i="66"/>
  <c r="AJ10" i="66" s="1"/>
  <c r="AQ10" i="66" s="1"/>
  <c r="AF10" i="66"/>
  <c r="AI9" i="66"/>
  <c r="AJ9" i="66" s="1"/>
  <c r="AQ9" i="66" s="1"/>
  <c r="AF9" i="66"/>
  <c r="AI8" i="66"/>
  <c r="AJ8" i="66" s="1"/>
  <c r="AQ8" i="66" s="1"/>
  <c r="AD8" i="66"/>
  <c r="AF8" i="66" s="1"/>
  <c r="AI7" i="66"/>
  <c r="AJ7" i="66" s="1"/>
  <c r="AQ7" i="66" s="1"/>
  <c r="AD7" i="66"/>
  <c r="AF7" i="66" s="1"/>
  <c r="AI6" i="66"/>
  <c r="AJ6" i="66" s="1"/>
  <c r="AQ6" i="66" s="1"/>
  <c r="AD6" i="66"/>
  <c r="AF6" i="66" s="1"/>
  <c r="AI5" i="66"/>
  <c r="AJ5" i="66" s="1"/>
  <c r="AQ5" i="66" s="1"/>
  <c r="AD5" i="66"/>
  <c r="AF5" i="66" s="1"/>
  <c r="AI4" i="66"/>
  <c r="AJ4" i="66" s="1"/>
  <c r="AQ4" i="66" s="1"/>
  <c r="AD4" i="66"/>
  <c r="AF4" i="66" s="1"/>
  <c r="AI329" i="66"/>
  <c r="AJ329" i="66" s="1"/>
  <c r="AQ329" i="66" s="1"/>
  <c r="AD329" i="66"/>
  <c r="AF329" i="66" s="1"/>
  <c r="AI328" i="66"/>
  <c r="AJ328" i="66" s="1"/>
  <c r="AQ328" i="66" s="1"/>
  <c r="AD328" i="66"/>
  <c r="AF328" i="66" s="1"/>
  <c r="AI327" i="66"/>
  <c r="AJ327" i="66" s="1"/>
  <c r="AQ327" i="66" s="1"/>
  <c r="AD327" i="66"/>
  <c r="AF327" i="66" s="1"/>
  <c r="AI326" i="66"/>
  <c r="AJ326" i="66" s="1"/>
  <c r="AM326" i="66" s="1"/>
  <c r="AD326" i="66"/>
  <c r="AF326" i="66" s="1"/>
  <c r="AI325" i="66"/>
  <c r="AJ325" i="66" s="1"/>
  <c r="AQ325" i="66" s="1"/>
  <c r="AD325" i="66"/>
  <c r="AF325" i="66" s="1"/>
  <c r="AI324" i="66"/>
  <c r="AJ324" i="66" s="1"/>
  <c r="AD324" i="66"/>
  <c r="AI323" i="66"/>
  <c r="AJ323" i="66" s="1"/>
  <c r="AQ323" i="66" s="1"/>
  <c r="AD323" i="66"/>
  <c r="AI322" i="66"/>
  <c r="AJ322" i="66" s="1"/>
  <c r="AM322" i="66" s="1"/>
  <c r="AD322" i="66"/>
  <c r="AI321" i="66"/>
  <c r="AJ321" i="66" s="1"/>
  <c r="AQ321" i="66" s="1"/>
  <c r="AD321" i="66"/>
  <c r="AI320" i="66"/>
  <c r="AJ320" i="66" s="1"/>
  <c r="AD320" i="66"/>
  <c r="AI319" i="66"/>
  <c r="AJ319" i="66" s="1"/>
  <c r="AQ319" i="66" s="1"/>
  <c r="AD319" i="66"/>
  <c r="AI318" i="66"/>
  <c r="AJ318" i="66" s="1"/>
  <c r="AM318" i="66" s="1"/>
  <c r="AD318" i="66"/>
  <c r="AI317" i="66"/>
  <c r="AJ317" i="66" s="1"/>
  <c r="AQ317" i="66" s="1"/>
  <c r="AD317" i="66"/>
  <c r="AI27" i="66"/>
  <c r="AJ27" i="66" s="1"/>
  <c r="AI316" i="66"/>
  <c r="AJ316" i="66" s="1"/>
  <c r="AQ316" i="66" s="1"/>
  <c r="AD316" i="66"/>
  <c r="AI315" i="66"/>
  <c r="AJ315" i="66" s="1"/>
  <c r="AM315" i="66" s="1"/>
  <c r="AD315" i="66"/>
  <c r="AF315" i="66" s="1"/>
  <c r="AI314" i="66"/>
  <c r="AJ314" i="66" s="1"/>
  <c r="AQ314" i="66" s="1"/>
  <c r="AD314" i="66"/>
  <c r="AF314" i="66" s="1"/>
  <c r="AI313" i="66"/>
  <c r="AJ313" i="66" s="1"/>
  <c r="AD313" i="66"/>
  <c r="AI312" i="66"/>
  <c r="AJ312" i="66" s="1"/>
  <c r="AQ312" i="66" s="1"/>
  <c r="AD312" i="66"/>
  <c r="AF312" i="66" s="1"/>
  <c r="AI311" i="66"/>
  <c r="AJ311" i="66" s="1"/>
  <c r="AQ311" i="66" s="1"/>
  <c r="AD311" i="66"/>
  <c r="AF311" i="66" s="1"/>
  <c r="AI310" i="66"/>
  <c r="AJ310" i="66" s="1"/>
  <c r="AQ310" i="66" s="1"/>
  <c r="AD310" i="66"/>
  <c r="AF310" i="66" s="1"/>
  <c r="AI309" i="66"/>
  <c r="AJ309" i="66" s="1"/>
  <c r="AQ309" i="66" s="1"/>
  <c r="AD309" i="66"/>
  <c r="AI308" i="66"/>
  <c r="AJ308" i="66" s="1"/>
  <c r="AQ308" i="66" s="1"/>
  <c r="AD308" i="66"/>
  <c r="AF308" i="66" s="1"/>
  <c r="AI307" i="66"/>
  <c r="AJ307" i="66" s="1"/>
  <c r="AD307" i="66"/>
  <c r="AI306" i="66"/>
  <c r="AJ306" i="66" s="1"/>
  <c r="AQ306" i="66" s="1"/>
  <c r="AD306" i="66"/>
  <c r="AI305" i="66"/>
  <c r="AJ305" i="66" s="1"/>
  <c r="AK305" i="66" s="1"/>
  <c r="AD305" i="66"/>
  <c r="AF305" i="66" s="1"/>
  <c r="AI304" i="66"/>
  <c r="AJ304" i="66" s="1"/>
  <c r="AM304" i="66" s="1"/>
  <c r="AD304" i="66"/>
  <c r="AF304" i="66" s="1"/>
  <c r="AI303" i="66"/>
  <c r="AJ303" i="66" s="1"/>
  <c r="AK303" i="66" s="1"/>
  <c r="AD303" i="66"/>
  <c r="AF303" i="66" s="1"/>
  <c r="AI302" i="66"/>
  <c r="AJ302" i="66" s="1"/>
  <c r="AO302" i="66" s="1"/>
  <c r="AD302" i="66"/>
  <c r="AF302" i="66" s="1"/>
  <c r="AI301" i="66"/>
  <c r="AJ301" i="66" s="1"/>
  <c r="AM301" i="66" s="1"/>
  <c r="AD301" i="66"/>
  <c r="AF301" i="66" s="1"/>
  <c r="AI300" i="66"/>
  <c r="AJ300" i="66" s="1"/>
  <c r="AM300" i="66" s="1"/>
  <c r="AD300" i="66"/>
  <c r="AF300" i="66" s="1"/>
  <c r="AI299" i="66"/>
  <c r="AJ299" i="66" s="1"/>
  <c r="AM299" i="66" s="1"/>
  <c r="AD299" i="66"/>
  <c r="AI298" i="66"/>
  <c r="AJ298" i="66" s="1"/>
  <c r="AO298" i="66" s="1"/>
  <c r="AD298" i="66"/>
  <c r="AI297" i="66"/>
  <c r="AJ297" i="66" s="1"/>
  <c r="AD297" i="66"/>
  <c r="AI296" i="66"/>
  <c r="AJ296" i="66" s="1"/>
  <c r="AM296" i="66" s="1"/>
  <c r="AD296" i="66"/>
  <c r="AI295" i="66"/>
  <c r="AJ295" i="66" s="1"/>
  <c r="AD295" i="66"/>
  <c r="AF295" i="66" s="1"/>
  <c r="AI294" i="66"/>
  <c r="AJ294" i="66" s="1"/>
  <c r="AO294" i="66" s="1"/>
  <c r="AD294" i="66"/>
  <c r="AF294" i="66" s="1"/>
  <c r="AI293" i="66"/>
  <c r="AJ293" i="66" s="1"/>
  <c r="AM293" i="66" s="1"/>
  <c r="AD293" i="66"/>
  <c r="AI292" i="66"/>
  <c r="AJ292" i="66" s="1"/>
  <c r="AM292" i="66" s="1"/>
  <c r="AD292" i="66"/>
  <c r="AI291" i="66"/>
  <c r="AJ291" i="66" s="1"/>
  <c r="AM291" i="66" s="1"/>
  <c r="AD291" i="66"/>
  <c r="AI290" i="66"/>
  <c r="AJ290" i="66" s="1"/>
  <c r="AO290" i="66" s="1"/>
  <c r="AD290" i="66"/>
  <c r="AI289" i="66"/>
  <c r="AJ289" i="66" s="1"/>
  <c r="AD289" i="66"/>
  <c r="AI238" i="66"/>
  <c r="AJ238" i="66" s="1"/>
  <c r="AM238" i="66" s="1"/>
  <c r="AD238" i="66"/>
  <c r="AF238" i="66" s="1"/>
  <c r="AI237" i="66"/>
  <c r="AJ237" i="66" s="1"/>
  <c r="AM237" i="66" s="1"/>
  <c r="AD237" i="66"/>
  <c r="AI288" i="66"/>
  <c r="AJ288" i="66" s="1"/>
  <c r="AO288" i="66" s="1"/>
  <c r="AD288" i="66"/>
  <c r="AI26" i="66"/>
  <c r="AJ26" i="66" s="1"/>
  <c r="AO26" i="66" s="1"/>
  <c r="AI25" i="66"/>
  <c r="AJ25" i="66" s="1"/>
  <c r="AM25" i="66" s="1"/>
  <c r="AI24" i="66"/>
  <c r="AJ24" i="66" s="1"/>
  <c r="AF24" i="66"/>
  <c r="AI23" i="66"/>
  <c r="AJ23" i="66" s="1"/>
  <c r="AO23" i="66" s="1"/>
  <c r="AF23" i="66"/>
  <c r="AI22" i="66"/>
  <c r="AJ22" i="66" s="1"/>
  <c r="AO22" i="66" s="1"/>
  <c r="AF22" i="66"/>
  <c r="AI21" i="66"/>
  <c r="AJ21" i="66" s="1"/>
  <c r="AM21" i="66" s="1"/>
  <c r="AF21" i="66"/>
  <c r="AI20" i="66"/>
  <c r="AJ20" i="66" s="1"/>
  <c r="AM20" i="66" s="1"/>
  <c r="AI19" i="66"/>
  <c r="AJ19" i="66" s="1"/>
  <c r="AO19" i="66" s="1"/>
  <c r="AI18" i="66"/>
  <c r="AJ18" i="66" s="1"/>
  <c r="AO18" i="66" s="1"/>
  <c r="AI17" i="66"/>
  <c r="AJ17" i="66" s="1"/>
  <c r="AM17" i="66" s="1"/>
  <c r="AI236" i="66"/>
  <c r="AJ236" i="66" s="1"/>
  <c r="AD236" i="66"/>
  <c r="AF236" i="66" s="1"/>
  <c r="AI235" i="66"/>
  <c r="AJ235" i="66" s="1"/>
  <c r="AO235" i="66" s="1"/>
  <c r="AD235" i="66"/>
  <c r="AF235" i="66" s="1"/>
  <c r="AI234" i="66"/>
  <c r="AJ234" i="66" s="1"/>
  <c r="AO234" i="66" s="1"/>
  <c r="AD234" i="66"/>
  <c r="AF234" i="66" s="1"/>
  <c r="AI233" i="66"/>
  <c r="AJ233" i="66" s="1"/>
  <c r="AM233" i="66" s="1"/>
  <c r="AD233" i="66"/>
  <c r="AF233" i="66" s="1"/>
  <c r="AI232" i="66"/>
  <c r="AJ232" i="66" s="1"/>
  <c r="AM232" i="66" s="1"/>
  <c r="AD232" i="66"/>
  <c r="AI231" i="66"/>
  <c r="AJ231" i="66" s="1"/>
  <c r="AO231" i="66" s="1"/>
  <c r="AD231" i="66"/>
  <c r="AI230" i="66"/>
  <c r="AJ230" i="66" s="1"/>
  <c r="AO230" i="66" s="1"/>
  <c r="AD230" i="66"/>
  <c r="AF230" i="66" s="1"/>
  <c r="AI229" i="66"/>
  <c r="AJ229" i="66" s="1"/>
  <c r="AN229" i="66" s="1"/>
  <c r="AD229" i="66"/>
  <c r="AF229" i="66" s="1"/>
  <c r="AI228" i="66"/>
  <c r="AJ228" i="66" s="1"/>
  <c r="AN228" i="66" s="1"/>
  <c r="AD228" i="66"/>
  <c r="AF228" i="66" s="1"/>
  <c r="AI227" i="66"/>
  <c r="AJ227" i="66" s="1"/>
  <c r="AN227" i="66" s="1"/>
  <c r="AD227" i="66"/>
  <c r="AF227" i="66" s="1"/>
  <c r="AI226" i="66"/>
  <c r="AJ226" i="66" s="1"/>
  <c r="AN226" i="66" s="1"/>
  <c r="AD226" i="66"/>
  <c r="AF226" i="66" s="1"/>
  <c r="AI225" i="66"/>
  <c r="AJ225" i="66" s="1"/>
  <c r="AN225" i="66" s="1"/>
  <c r="AD225" i="66"/>
  <c r="AF225" i="66" s="1"/>
  <c r="AI224" i="66"/>
  <c r="AJ224" i="66" s="1"/>
  <c r="AN224" i="66" s="1"/>
  <c r="AD224" i="66"/>
  <c r="AF224" i="66" s="1"/>
  <c r="AI223" i="66"/>
  <c r="AJ223" i="66" s="1"/>
  <c r="AN223" i="66" s="1"/>
  <c r="AD223" i="66"/>
  <c r="AF223" i="66" s="1"/>
  <c r="AI222" i="66"/>
  <c r="AJ222" i="66" s="1"/>
  <c r="AN222" i="66" s="1"/>
  <c r="AD222" i="66"/>
  <c r="AF222" i="66" s="1"/>
  <c r="AI221" i="66"/>
  <c r="AJ221" i="66" s="1"/>
  <c r="AN221" i="66" s="1"/>
  <c r="AD221" i="66"/>
  <c r="AF221" i="66" s="1"/>
  <c r="AI287" i="66"/>
  <c r="AJ287" i="66" s="1"/>
  <c r="AD287" i="66"/>
  <c r="AF287" i="66" s="1"/>
  <c r="AI220" i="66"/>
  <c r="AJ220" i="66" s="1"/>
  <c r="AD220" i="66"/>
  <c r="AF220" i="66" s="1"/>
  <c r="AI219" i="66"/>
  <c r="AJ219" i="66" s="1"/>
  <c r="AD219" i="66"/>
  <c r="AF219" i="66" s="1"/>
  <c r="AI218" i="66"/>
  <c r="AJ218" i="66" s="1"/>
  <c r="AF218" i="66"/>
  <c r="AI217" i="66"/>
  <c r="AJ217" i="66" s="1"/>
  <c r="AF217" i="66"/>
  <c r="AI216" i="66"/>
  <c r="AJ216" i="66" s="1"/>
  <c r="AF216" i="66"/>
  <c r="AI215" i="66"/>
  <c r="AJ215" i="66" s="1"/>
  <c r="AF215" i="66"/>
  <c r="AI214" i="66"/>
  <c r="AJ214" i="66" s="1"/>
  <c r="AF214" i="66"/>
  <c r="AI213" i="66"/>
  <c r="AJ213" i="66" s="1"/>
  <c r="AF213" i="66"/>
  <c r="AI212" i="66"/>
  <c r="AJ212" i="66" s="1"/>
  <c r="AF212" i="66"/>
  <c r="AI211" i="66"/>
  <c r="AJ211" i="66" s="1"/>
  <c r="AF211" i="66"/>
  <c r="AI286" i="66"/>
  <c r="AJ286" i="66" s="1"/>
  <c r="AD286" i="66"/>
  <c r="AF286" i="66" s="1"/>
  <c r="AI285" i="66"/>
  <c r="AJ285" i="66" s="1"/>
  <c r="AD285" i="66"/>
  <c r="AF285" i="66" s="1"/>
  <c r="AI210" i="66"/>
  <c r="AJ210" i="66" s="1"/>
  <c r="AF210" i="66"/>
  <c r="AI284" i="66"/>
  <c r="AJ284" i="66" s="1"/>
  <c r="AD284" i="66"/>
  <c r="AF284" i="66" s="1"/>
  <c r="AI209" i="66"/>
  <c r="AJ209" i="66" s="1"/>
  <c r="AF209" i="66"/>
  <c r="AI208" i="66"/>
  <c r="AJ208" i="66" s="1"/>
  <c r="AF208" i="66"/>
  <c r="AI207" i="66"/>
  <c r="AJ207" i="66" s="1"/>
  <c r="AF207" i="66"/>
  <c r="AI206" i="66"/>
  <c r="AJ206" i="66" s="1"/>
  <c r="AF206" i="66"/>
  <c r="AI132" i="66"/>
  <c r="AJ132" i="66" s="1"/>
  <c r="AF132" i="66"/>
  <c r="AI131" i="66"/>
  <c r="AJ131" i="66" s="1"/>
  <c r="AF131" i="66"/>
  <c r="AI205" i="66"/>
  <c r="AJ205" i="66" s="1"/>
  <c r="AF205" i="66"/>
  <c r="AI130" i="66"/>
  <c r="AJ130" i="66" s="1"/>
  <c r="AF130" i="66"/>
  <c r="AI129" i="66"/>
  <c r="AJ129" i="66" s="1"/>
  <c r="AF129" i="66"/>
  <c r="AI128" i="66"/>
  <c r="AJ128" i="66" s="1"/>
  <c r="AF128" i="66"/>
  <c r="AI127" i="66"/>
  <c r="AJ127" i="66" s="1"/>
  <c r="AF127" i="66"/>
  <c r="AI126" i="66"/>
  <c r="AJ126" i="66" s="1"/>
  <c r="AF126" i="66"/>
  <c r="AI125" i="66"/>
  <c r="AJ125" i="66" s="1"/>
  <c r="AI204" i="66"/>
  <c r="AJ204" i="66" s="1"/>
  <c r="AI124" i="66"/>
  <c r="AJ124" i="66" s="1"/>
  <c r="AI123" i="66"/>
  <c r="AJ123" i="66" s="1"/>
  <c r="AI122" i="66"/>
  <c r="AJ122" i="66" s="1"/>
  <c r="AI121" i="66"/>
  <c r="AJ121" i="66" s="1"/>
  <c r="AI120" i="66"/>
  <c r="AJ120" i="66" s="1"/>
  <c r="AI119" i="66"/>
  <c r="AJ119" i="66" s="1"/>
  <c r="AI118" i="66"/>
  <c r="AJ118" i="66" s="1"/>
  <c r="AI117" i="66"/>
  <c r="AJ117" i="66" s="1"/>
  <c r="AI116" i="66"/>
  <c r="AJ116" i="66" s="1"/>
  <c r="AI115" i="66"/>
  <c r="AJ115" i="66" s="1"/>
  <c r="AI114" i="66"/>
  <c r="AJ114" i="66" s="1"/>
  <c r="AI113" i="66"/>
  <c r="AJ113" i="66" s="1"/>
  <c r="AI112" i="66"/>
  <c r="AJ112" i="66" s="1"/>
  <c r="AI111" i="66"/>
  <c r="AJ111" i="66" s="1"/>
  <c r="AI110" i="66"/>
  <c r="AJ110" i="66" s="1"/>
  <c r="AI109" i="66"/>
  <c r="AJ109" i="66" s="1"/>
  <c r="AI108" i="66"/>
  <c r="AJ108" i="66" s="1"/>
  <c r="AI107" i="66"/>
  <c r="AJ107" i="66" s="1"/>
  <c r="AI106" i="66"/>
  <c r="AJ106" i="66" s="1"/>
  <c r="AI105" i="66"/>
  <c r="AJ105" i="66" s="1"/>
  <c r="AI104" i="66"/>
  <c r="AJ104" i="66" s="1"/>
  <c r="AI103" i="66"/>
  <c r="AJ103" i="66" s="1"/>
  <c r="AI102" i="66"/>
  <c r="AJ102" i="66" s="1"/>
  <c r="AI101" i="66"/>
  <c r="AJ101" i="66" s="1"/>
  <c r="AI100" i="66"/>
  <c r="AJ100" i="66" s="1"/>
  <c r="AI99" i="66"/>
  <c r="AJ99" i="66" s="1"/>
  <c r="AI98" i="66"/>
  <c r="AJ98" i="66" s="1"/>
  <c r="AI97" i="66"/>
  <c r="AJ97" i="66" s="1"/>
  <c r="AI96" i="66"/>
  <c r="AJ96" i="66" s="1"/>
  <c r="AI203" i="66"/>
  <c r="AJ203" i="66" s="1"/>
  <c r="AI202" i="66"/>
  <c r="AJ202" i="66" s="1"/>
  <c r="AI95" i="66"/>
  <c r="AJ95" i="66" s="1"/>
  <c r="AI94" i="66"/>
  <c r="AJ94" i="66" s="1"/>
  <c r="AP94" i="66" s="1"/>
  <c r="AF94" i="66"/>
  <c r="AI93" i="66"/>
  <c r="AJ93" i="66" s="1"/>
  <c r="AP93" i="66" s="1"/>
  <c r="AF93" i="66"/>
  <c r="AI201" i="66"/>
  <c r="AJ201" i="66" s="1"/>
  <c r="AP201" i="66" s="1"/>
  <c r="AF201" i="66"/>
  <c r="AE424" i="66" l="1"/>
  <c r="AF424" i="66"/>
  <c r="AE428" i="66"/>
  <c r="AF428" i="66"/>
  <c r="AE432" i="66"/>
  <c r="AF432" i="66"/>
  <c r="AF431" i="66"/>
  <c r="AE431" i="66"/>
  <c r="AF427" i="66"/>
  <c r="AE427" i="66"/>
  <c r="AE421" i="66"/>
  <c r="AF421" i="66"/>
  <c r="AE425" i="66"/>
  <c r="AF425" i="66"/>
  <c r="AE429" i="66"/>
  <c r="AF429" i="66"/>
  <c r="AE422" i="66"/>
  <c r="AF422" i="66"/>
  <c r="AE426" i="66"/>
  <c r="AF426" i="66"/>
  <c r="AE430" i="66"/>
  <c r="AF430" i="66"/>
  <c r="AE423" i="66"/>
  <c r="AF423" i="66"/>
  <c r="AE32" i="66"/>
  <c r="AK354" i="66"/>
  <c r="AE314" i="66"/>
  <c r="AF155" i="66"/>
  <c r="AP161" i="66"/>
  <c r="AF166" i="66"/>
  <c r="AF36" i="66"/>
  <c r="AE176" i="66"/>
  <c r="AE295" i="66"/>
  <c r="AF183" i="66"/>
  <c r="AE175" i="66"/>
  <c r="AE305" i="66"/>
  <c r="AF152" i="66"/>
  <c r="AE179" i="66"/>
  <c r="AF271" i="66"/>
  <c r="AF29" i="66"/>
  <c r="AN415" i="66"/>
  <c r="AF50" i="66"/>
  <c r="AE172" i="66"/>
  <c r="AE294" i="66"/>
  <c r="AE308" i="66"/>
  <c r="AE315" i="66"/>
  <c r="AN427" i="66"/>
  <c r="AE60" i="66"/>
  <c r="AE71" i="66"/>
  <c r="AF74" i="66"/>
  <c r="AE83" i="66"/>
  <c r="AE264" i="66"/>
  <c r="AE163" i="66"/>
  <c r="AF272" i="66"/>
  <c r="AF190" i="66"/>
  <c r="AO357" i="66"/>
  <c r="AE361" i="66"/>
  <c r="AO368" i="66"/>
  <c r="AE374" i="66"/>
  <c r="AF70" i="66"/>
  <c r="AE78" i="66"/>
  <c r="AF91" i="66"/>
  <c r="AE160" i="66"/>
  <c r="AF162" i="66"/>
  <c r="AE170" i="66"/>
  <c r="AF30" i="66"/>
  <c r="AK22" i="66"/>
  <c r="AE304" i="66"/>
  <c r="AK55" i="66"/>
  <c r="AM186" i="66"/>
  <c r="AM139" i="66"/>
  <c r="AF370" i="66"/>
  <c r="AE371" i="66"/>
  <c r="AE239" i="66"/>
  <c r="AE240" i="66"/>
  <c r="AE259" i="66"/>
  <c r="AE64" i="66"/>
  <c r="AE67" i="66"/>
  <c r="AF157" i="66"/>
  <c r="AE158" i="66"/>
  <c r="AE161" i="66"/>
  <c r="AE174" i="66"/>
  <c r="AE187" i="66"/>
  <c r="AF188" i="66"/>
  <c r="AF266" i="66"/>
  <c r="AE35" i="66"/>
  <c r="AO305" i="66"/>
  <c r="AE310" i="66"/>
  <c r="AE311" i="66"/>
  <c r="AR341" i="66"/>
  <c r="AE355" i="66"/>
  <c r="AE356" i="66"/>
  <c r="AE357" i="66"/>
  <c r="AE243" i="66"/>
  <c r="AE244" i="66"/>
  <c r="AF262" i="66"/>
  <c r="AE164" i="66"/>
  <c r="AF269" i="66"/>
  <c r="AE193" i="66"/>
  <c r="AO349" i="66"/>
  <c r="AM55" i="66"/>
  <c r="AK82" i="66"/>
  <c r="AN489" i="66"/>
  <c r="AO372" i="66"/>
  <c r="AP49" i="66"/>
  <c r="AL186" i="66"/>
  <c r="AL28" i="66"/>
  <c r="AQ267" i="66"/>
  <c r="AN389" i="66"/>
  <c r="AO389" i="66"/>
  <c r="AK394" i="66"/>
  <c r="AN394" i="66"/>
  <c r="AP258" i="66"/>
  <c r="AK258" i="66"/>
  <c r="AO258" i="66"/>
  <c r="AP46" i="66"/>
  <c r="AL46" i="66"/>
  <c r="AN46" i="66"/>
  <c r="AM303" i="66"/>
  <c r="AO397" i="66"/>
  <c r="AM465" i="66"/>
  <c r="AK466" i="66"/>
  <c r="AK469" i="66"/>
  <c r="AK473" i="66"/>
  <c r="AK477" i="66"/>
  <c r="AK242" i="66"/>
  <c r="AL52" i="66"/>
  <c r="AL56" i="66"/>
  <c r="AP69" i="66"/>
  <c r="AQ78" i="66"/>
  <c r="AL79" i="66"/>
  <c r="AP158" i="66"/>
  <c r="AL159" i="66"/>
  <c r="AL276" i="66"/>
  <c r="AL194" i="66"/>
  <c r="AM137" i="66"/>
  <c r="AR478" i="66"/>
  <c r="AM466" i="66"/>
  <c r="AQ52" i="66"/>
  <c r="AO56" i="66"/>
  <c r="AM67" i="66"/>
  <c r="AP73" i="66"/>
  <c r="AM77" i="66"/>
  <c r="AO152" i="66"/>
  <c r="AM276" i="66"/>
  <c r="AK234" i="66"/>
  <c r="AK291" i="66"/>
  <c r="AO299" i="66"/>
  <c r="AK349" i="66"/>
  <c r="AK357" i="66"/>
  <c r="AM364" i="66"/>
  <c r="AK372" i="66"/>
  <c r="AO407" i="66"/>
  <c r="AM57" i="66"/>
  <c r="AM71" i="66"/>
  <c r="AP77" i="66"/>
  <c r="AO90" i="66"/>
  <c r="AM141" i="66"/>
  <c r="AF95" i="66"/>
  <c r="AE95" i="66"/>
  <c r="AF97" i="66"/>
  <c r="AE97" i="66"/>
  <c r="AF101" i="66"/>
  <c r="AE101" i="66"/>
  <c r="AF105" i="66"/>
  <c r="AE105" i="66"/>
  <c r="AF109" i="66"/>
  <c r="AE109" i="66"/>
  <c r="AF113" i="66"/>
  <c r="AE113" i="66"/>
  <c r="AF117" i="66"/>
  <c r="AE117" i="66"/>
  <c r="AF121" i="66"/>
  <c r="AE121" i="66"/>
  <c r="AF204" i="66"/>
  <c r="AE204" i="66"/>
  <c r="AM236" i="66"/>
  <c r="AK236" i="66"/>
  <c r="AM24" i="66"/>
  <c r="AK24" i="66"/>
  <c r="AF289" i="66"/>
  <c r="AE289" i="66"/>
  <c r="AF297" i="66"/>
  <c r="AE297" i="66"/>
  <c r="AF307" i="66"/>
  <c r="AE307" i="66"/>
  <c r="AF322" i="66"/>
  <c r="AE322" i="66"/>
  <c r="AF343" i="66"/>
  <c r="AE343" i="66"/>
  <c r="AO402" i="66"/>
  <c r="AN402" i="66"/>
  <c r="AN410" i="66"/>
  <c r="AK410" i="66"/>
  <c r="AR419" i="66"/>
  <c r="AN419" i="66"/>
  <c r="AR190" i="66"/>
  <c r="AL190" i="66"/>
  <c r="AR193" i="66"/>
  <c r="AO193" i="66"/>
  <c r="AK193" i="66"/>
  <c r="AO196" i="66"/>
  <c r="AL196" i="66"/>
  <c r="AR30" i="66"/>
  <c r="AL30" i="66"/>
  <c r="AN33" i="66"/>
  <c r="AK33" i="66"/>
  <c r="AO33" i="66"/>
  <c r="AK35" i="66"/>
  <c r="AN35" i="66"/>
  <c r="AK491" i="66"/>
  <c r="AN491" i="66"/>
  <c r="AF96" i="66"/>
  <c r="AE96" i="66"/>
  <c r="AF100" i="66"/>
  <c r="AE100" i="66"/>
  <c r="AF104" i="66"/>
  <c r="AE104" i="66"/>
  <c r="AF108" i="66"/>
  <c r="AE108" i="66"/>
  <c r="AF112" i="66"/>
  <c r="AE112" i="66"/>
  <c r="AF116" i="66"/>
  <c r="AE116" i="66"/>
  <c r="AF120" i="66"/>
  <c r="AE120" i="66"/>
  <c r="AF124" i="66"/>
  <c r="AE124" i="66"/>
  <c r="AF232" i="66"/>
  <c r="AE232" i="66"/>
  <c r="AO236" i="66"/>
  <c r="AF20" i="66"/>
  <c r="AE20" i="66"/>
  <c r="AO24" i="66"/>
  <c r="AF237" i="66"/>
  <c r="AE237" i="66"/>
  <c r="AM289" i="66"/>
  <c r="AK289" i="66"/>
  <c r="AF293" i="66"/>
  <c r="AE293" i="66"/>
  <c r="AM297" i="66"/>
  <c r="AO297" i="66"/>
  <c r="AF306" i="66"/>
  <c r="AE306" i="66"/>
  <c r="AQ307" i="66"/>
  <c r="AM307" i="66"/>
  <c r="AF27" i="66"/>
  <c r="AE27" i="66"/>
  <c r="AF321" i="66"/>
  <c r="AE321" i="66"/>
  <c r="AF342" i="66"/>
  <c r="AE342" i="66"/>
  <c r="AF353" i="66"/>
  <c r="AE353" i="66"/>
  <c r="AF376" i="66"/>
  <c r="AE376" i="66"/>
  <c r="AO396" i="66"/>
  <c r="AK396" i="66"/>
  <c r="AK402" i="66"/>
  <c r="AK404" i="66"/>
  <c r="AN405" i="66"/>
  <c r="AO405" i="66"/>
  <c r="AK405" i="66"/>
  <c r="AO410" i="66"/>
  <c r="AO412" i="66"/>
  <c r="AN412" i="66"/>
  <c r="AK412" i="66"/>
  <c r="AN463" i="66"/>
  <c r="AM463" i="66"/>
  <c r="AR463" i="66"/>
  <c r="AF203" i="66"/>
  <c r="AE203" i="66"/>
  <c r="AF99" i="66"/>
  <c r="AE99" i="66"/>
  <c r="AF103" i="66"/>
  <c r="AE103" i="66"/>
  <c r="AF107" i="66"/>
  <c r="AE107" i="66"/>
  <c r="AF111" i="66"/>
  <c r="AE111" i="66"/>
  <c r="AF115" i="66"/>
  <c r="AE115" i="66"/>
  <c r="AF119" i="66"/>
  <c r="AE119" i="66"/>
  <c r="AF123" i="66"/>
  <c r="AE123" i="66"/>
  <c r="AF231" i="66"/>
  <c r="AE231" i="66"/>
  <c r="AF18" i="66"/>
  <c r="AE18" i="66"/>
  <c r="AF19" i="66"/>
  <c r="AE19" i="66"/>
  <c r="AF26" i="66"/>
  <c r="AE26" i="66"/>
  <c r="AF288" i="66"/>
  <c r="AE288" i="66"/>
  <c r="AF292" i="66"/>
  <c r="AE292" i="66"/>
  <c r="AK293" i="66"/>
  <c r="AO293" i="66"/>
  <c r="AK301" i="66"/>
  <c r="AO301" i="66"/>
  <c r="AF316" i="66"/>
  <c r="AE316" i="66"/>
  <c r="AQ27" i="66"/>
  <c r="AM27" i="66"/>
  <c r="AF320" i="66"/>
  <c r="AE320" i="66"/>
  <c r="AF324" i="66"/>
  <c r="AE324" i="66"/>
  <c r="AF345" i="66"/>
  <c r="AE345" i="66"/>
  <c r="AM353" i="66"/>
  <c r="AK353" i="66"/>
  <c r="AF372" i="66"/>
  <c r="AE372" i="66"/>
  <c r="AO386" i="66"/>
  <c r="AN386" i="66"/>
  <c r="AK386" i="66"/>
  <c r="AO388" i="66"/>
  <c r="AN388" i="66"/>
  <c r="AK388" i="66"/>
  <c r="AN392" i="66"/>
  <c r="AO392" i="66"/>
  <c r="AN399" i="66"/>
  <c r="AO399" i="66"/>
  <c r="AK399" i="66"/>
  <c r="AN408" i="66"/>
  <c r="AO408" i="66"/>
  <c r="AF202" i="66"/>
  <c r="AE202" i="66"/>
  <c r="AF98" i="66"/>
  <c r="AE98" i="66"/>
  <c r="AF102" i="66"/>
  <c r="AE102" i="66"/>
  <c r="AF106" i="66"/>
  <c r="AE106" i="66"/>
  <c r="AF110" i="66"/>
  <c r="AE110" i="66"/>
  <c r="AF114" i="66"/>
  <c r="AE114" i="66"/>
  <c r="AF118" i="66"/>
  <c r="AE118" i="66"/>
  <c r="AF122" i="66"/>
  <c r="AE122" i="66"/>
  <c r="AF125" i="66"/>
  <c r="AE125" i="66"/>
  <c r="AK230" i="66"/>
  <c r="AM230" i="66"/>
  <c r="AF17" i="66"/>
  <c r="AE17" i="66"/>
  <c r="AK18" i="66"/>
  <c r="AM18" i="66"/>
  <c r="AF25" i="66"/>
  <c r="AE25" i="66"/>
  <c r="AK26" i="66"/>
  <c r="AM26" i="66"/>
  <c r="AQ313" i="66"/>
  <c r="AM313" i="66"/>
  <c r="AF319" i="66"/>
  <c r="AE319" i="66"/>
  <c r="AQ324" i="66"/>
  <c r="AM324" i="66"/>
  <c r="AF344" i="66"/>
  <c r="AE344" i="66"/>
  <c r="AF358" i="66"/>
  <c r="AE358" i="66"/>
  <c r="AF373" i="66"/>
  <c r="AE373" i="66"/>
  <c r="AN383" i="66"/>
  <c r="AO383" i="66"/>
  <c r="AK383" i="66"/>
  <c r="AN391" i="66"/>
  <c r="AK391" i="66"/>
  <c r="AO303" i="66"/>
  <c r="AO364" i="66"/>
  <c r="AO394" i="66"/>
  <c r="AO467" i="66"/>
  <c r="AM467" i="66"/>
  <c r="AP32" i="66"/>
  <c r="AK32" i="66"/>
  <c r="AR32" i="66"/>
  <c r="AN32" i="66"/>
  <c r="AO136" i="66"/>
  <c r="AK136" i="66"/>
  <c r="AP261" i="66"/>
  <c r="AO261" i="66"/>
  <c r="AK261" i="66"/>
  <c r="AO262" i="66"/>
  <c r="AP262" i="66"/>
  <c r="AL262" i="66"/>
  <c r="AK134" i="66"/>
  <c r="AN134" i="66"/>
  <c r="AM354" i="66"/>
  <c r="AE366" i="66"/>
  <c r="AK368" i="66"/>
  <c r="AF369" i="66"/>
  <c r="AK389" i="66"/>
  <c r="AK397" i="66"/>
  <c r="AO400" i="66"/>
  <c r="AO403" i="66"/>
  <c r="AK407" i="66"/>
  <c r="AK413" i="66"/>
  <c r="AO257" i="66"/>
  <c r="AF44" i="66"/>
  <c r="AR44" i="66"/>
  <c r="AF49" i="66"/>
  <c r="AK51" i="66"/>
  <c r="AM53" i="66"/>
  <c r="AO54" i="66"/>
  <c r="AF55" i="66"/>
  <c r="AP55" i="66"/>
  <c r="AF56" i="66"/>
  <c r="AE59" i="66"/>
  <c r="AF69" i="66"/>
  <c r="AF73" i="66"/>
  <c r="AF75" i="66"/>
  <c r="AF77" i="66"/>
  <c r="AE79" i="66"/>
  <c r="AM79" i="66"/>
  <c r="AK86" i="66"/>
  <c r="AE87" i="66"/>
  <c r="AK264" i="66"/>
  <c r="AE265" i="66"/>
  <c r="AE147" i="66"/>
  <c r="AE38" i="66"/>
  <c r="AE165" i="66"/>
  <c r="AE167" i="66"/>
  <c r="AE169" i="66"/>
  <c r="AE171" i="66"/>
  <c r="AE178" i="66"/>
  <c r="AE180" i="66"/>
  <c r="AK187" i="66"/>
  <c r="AK269" i="66"/>
  <c r="AK273" i="66"/>
  <c r="AE274" i="66"/>
  <c r="AM275" i="66"/>
  <c r="AE276" i="66"/>
  <c r="AE279" i="66"/>
  <c r="AF280" i="66"/>
  <c r="AM51" i="66"/>
  <c r="AK57" i="66"/>
  <c r="AL162" i="66"/>
  <c r="AE168" i="66"/>
  <c r="AE42" i="66"/>
  <c r="AE182" i="66"/>
  <c r="AL187" i="66"/>
  <c r="AP269" i="66"/>
  <c r="AP273" i="66"/>
  <c r="AE275" i="66"/>
  <c r="AQ275" i="66"/>
  <c r="AK191" i="66"/>
  <c r="AL195" i="66"/>
  <c r="AL29" i="66"/>
  <c r="AE134" i="66"/>
  <c r="AE137" i="66"/>
  <c r="AE139" i="66"/>
  <c r="AE141" i="66"/>
  <c r="AL152" i="66"/>
  <c r="AF154" i="66"/>
  <c r="AM187" i="66"/>
  <c r="AE191" i="66"/>
  <c r="AO191" i="66"/>
  <c r="AP195" i="66"/>
  <c r="AF28" i="66"/>
  <c r="AE142" i="66"/>
  <c r="AM482" i="66"/>
  <c r="AK257" i="66"/>
  <c r="AE258" i="66"/>
  <c r="AL44" i="66"/>
  <c r="AK53" i="66"/>
  <c r="AM59" i="66"/>
  <c r="AQ187" i="66"/>
  <c r="AM295" i="66"/>
  <c r="AK295" i="66"/>
  <c r="AF299" i="66"/>
  <c r="AE299" i="66"/>
  <c r="AF323" i="66"/>
  <c r="AE323" i="66"/>
  <c r="AF346" i="66"/>
  <c r="AE346" i="66"/>
  <c r="AF352" i="66"/>
  <c r="AE352" i="66"/>
  <c r="AO358" i="66"/>
  <c r="AK358" i="66"/>
  <c r="AF362" i="66"/>
  <c r="AE362" i="66"/>
  <c r="AN409" i="66"/>
  <c r="AO409" i="66"/>
  <c r="AK409" i="66"/>
  <c r="AF248" i="66"/>
  <c r="AE248" i="66"/>
  <c r="AF252" i="66"/>
  <c r="AE252" i="66"/>
  <c r="AF256" i="66"/>
  <c r="AE256" i="66"/>
  <c r="AF53" i="66"/>
  <c r="AE53" i="66"/>
  <c r="AP65" i="66"/>
  <c r="AM65" i="66"/>
  <c r="AK65" i="66"/>
  <c r="AF84" i="66"/>
  <c r="AE84" i="66"/>
  <c r="AF89" i="66"/>
  <c r="AE89" i="66"/>
  <c r="AF146" i="66"/>
  <c r="AE146" i="66"/>
  <c r="AF148" i="66"/>
  <c r="AE148" i="66"/>
  <c r="AP163" i="66"/>
  <c r="AL163" i="66"/>
  <c r="AP172" i="66"/>
  <c r="AL172" i="66"/>
  <c r="AP175" i="66"/>
  <c r="AL175" i="66"/>
  <c r="AF192" i="66"/>
  <c r="AE192" i="66"/>
  <c r="AR486" i="66"/>
  <c r="AM486" i="66"/>
  <c r="AK232" i="66"/>
  <c r="AE233" i="66"/>
  <c r="AM234" i="66"/>
  <c r="AE235" i="66"/>
  <c r="AE236" i="66"/>
  <c r="AK20" i="66"/>
  <c r="AE21" i="66"/>
  <c r="AM22" i="66"/>
  <c r="AE23" i="66"/>
  <c r="AE24" i="66"/>
  <c r="AK237" i="66"/>
  <c r="AE238" i="66"/>
  <c r="AO289" i="66"/>
  <c r="AO291" i="66"/>
  <c r="AO295" i="66"/>
  <c r="AF298" i="66"/>
  <c r="AE298" i="66"/>
  <c r="AE302" i="66"/>
  <c r="AE303" i="66"/>
  <c r="AM309" i="66"/>
  <c r="AE312" i="66"/>
  <c r="AF313" i="66"/>
  <c r="AE313" i="66"/>
  <c r="AQ320" i="66"/>
  <c r="AM320" i="66"/>
  <c r="AE350" i="66"/>
  <c r="AF351" i="66"/>
  <c r="AE351" i="66"/>
  <c r="AM358" i="66"/>
  <c r="AK361" i="66"/>
  <c r="AK366" i="66"/>
  <c r="AE367" i="66"/>
  <c r="AF368" i="66"/>
  <c r="AM376" i="66"/>
  <c r="AE377" i="66"/>
  <c r="AK382" i="66"/>
  <c r="AN384" i="66"/>
  <c r="AN393" i="66"/>
  <c r="AO393" i="66"/>
  <c r="AK393" i="66"/>
  <c r="AO406" i="66"/>
  <c r="AN406" i="66"/>
  <c r="AK406" i="66"/>
  <c r="AR423" i="66"/>
  <c r="AN423" i="66"/>
  <c r="AO464" i="66"/>
  <c r="AK464" i="66"/>
  <c r="AF247" i="66"/>
  <c r="AE247" i="66"/>
  <c r="AF251" i="66"/>
  <c r="AE251" i="66"/>
  <c r="AF255" i="66"/>
  <c r="AE255" i="66"/>
  <c r="AF261" i="66"/>
  <c r="AE261" i="66"/>
  <c r="AF51" i="66"/>
  <c r="AE51" i="66"/>
  <c r="AF54" i="66"/>
  <c r="AE54" i="66"/>
  <c r="AQ75" i="66"/>
  <c r="AK75" i="66"/>
  <c r="AP75" i="66"/>
  <c r="AM75" i="66"/>
  <c r="AL75" i="66"/>
  <c r="AF82" i="66"/>
  <c r="AE82" i="66"/>
  <c r="AF88" i="66"/>
  <c r="AE88" i="66"/>
  <c r="AF263" i="66"/>
  <c r="AE263" i="66"/>
  <c r="AF145" i="66"/>
  <c r="AE145" i="66"/>
  <c r="AF153" i="66"/>
  <c r="AE153" i="66"/>
  <c r="AF39" i="66"/>
  <c r="AE39" i="66"/>
  <c r="AF184" i="66"/>
  <c r="AE184" i="66"/>
  <c r="AE267" i="66"/>
  <c r="AF267" i="66"/>
  <c r="AO232" i="66"/>
  <c r="AE234" i="66"/>
  <c r="AO20" i="66"/>
  <c r="AE22" i="66"/>
  <c r="AO237" i="66"/>
  <c r="AF291" i="66"/>
  <c r="AE291" i="66"/>
  <c r="AK297" i="66"/>
  <c r="AK299" i="66"/>
  <c r="AE300" i="66"/>
  <c r="AE301" i="66"/>
  <c r="AM305" i="66"/>
  <c r="AM311" i="66"/>
  <c r="AF318" i="66"/>
  <c r="AE318" i="66"/>
  <c r="AE325" i="66"/>
  <c r="AE326" i="66"/>
  <c r="AE327" i="66"/>
  <c r="AF341" i="66"/>
  <c r="AE341" i="66"/>
  <c r="AK346" i="66"/>
  <c r="AE347" i="66"/>
  <c r="AE348" i="66"/>
  <c r="AE349" i="66"/>
  <c r="AO350" i="66"/>
  <c r="AK350" i="66"/>
  <c r="AF354" i="66"/>
  <c r="AE354" i="66"/>
  <c r="AF360" i="66"/>
  <c r="AE360" i="66"/>
  <c r="AO361" i="66"/>
  <c r="AK362" i="66"/>
  <c r="AE363" i="66"/>
  <c r="AE364" i="66"/>
  <c r="AE365" i="66"/>
  <c r="AM366" i="66"/>
  <c r="AM370" i="66"/>
  <c r="AM374" i="66"/>
  <c r="AE375" i="66"/>
  <c r="AE378" i="66"/>
  <c r="AO382" i="66"/>
  <c r="AO384" i="66"/>
  <c r="AN385" i="66"/>
  <c r="AO385" i="66"/>
  <c r="AN387" i="66"/>
  <c r="AK387" i="66"/>
  <c r="AN401" i="66"/>
  <c r="AO401" i="66"/>
  <c r="AK401" i="66"/>
  <c r="AF242" i="66"/>
  <c r="AE242" i="66"/>
  <c r="AF246" i="66"/>
  <c r="AE246" i="66"/>
  <c r="AF250" i="66"/>
  <c r="AE250" i="66"/>
  <c r="AF254" i="66"/>
  <c r="AE254" i="66"/>
  <c r="AE47" i="66"/>
  <c r="AF47" i="66"/>
  <c r="AF52" i="66"/>
  <c r="AE52" i="66"/>
  <c r="AF57" i="66"/>
  <c r="AE57" i="66"/>
  <c r="AO62" i="66"/>
  <c r="AQ62" i="66"/>
  <c r="AL62" i="66"/>
  <c r="AM63" i="66"/>
  <c r="AL63" i="66"/>
  <c r="AQ63" i="66"/>
  <c r="AK63" i="66"/>
  <c r="AF81" i="66"/>
  <c r="AE81" i="66"/>
  <c r="AF86" i="66"/>
  <c r="AE86" i="66"/>
  <c r="AF92" i="66"/>
  <c r="AE92" i="66"/>
  <c r="AP167" i="66"/>
  <c r="AL167" i="66"/>
  <c r="AP169" i="66"/>
  <c r="AL169" i="66"/>
  <c r="AP180" i="66"/>
  <c r="AL180" i="66"/>
  <c r="AF290" i="66"/>
  <c r="AE290" i="66"/>
  <c r="AF296" i="66"/>
  <c r="AE296" i="66"/>
  <c r="AF309" i="66"/>
  <c r="AE309" i="66"/>
  <c r="AF317" i="66"/>
  <c r="AE317" i="66"/>
  <c r="AF340" i="66"/>
  <c r="AE340" i="66"/>
  <c r="AM346" i="66"/>
  <c r="AF359" i="66"/>
  <c r="AE359" i="66"/>
  <c r="AM362" i="66"/>
  <c r="AO370" i="66"/>
  <c r="AO390" i="66"/>
  <c r="AN390" i="66"/>
  <c r="AK390" i="66"/>
  <c r="AO398" i="66"/>
  <c r="AN398" i="66"/>
  <c r="AK398" i="66"/>
  <c r="AR416" i="66"/>
  <c r="AN416" i="66"/>
  <c r="AF241" i="66"/>
  <c r="AE241" i="66"/>
  <c r="AF245" i="66"/>
  <c r="AE245" i="66"/>
  <c r="AF249" i="66"/>
  <c r="AE249" i="66"/>
  <c r="AF253" i="66"/>
  <c r="AE253" i="66"/>
  <c r="AF257" i="66"/>
  <c r="AE257" i="66"/>
  <c r="AP260" i="66"/>
  <c r="AO260" i="66"/>
  <c r="AK260" i="66"/>
  <c r="AQ48" i="66"/>
  <c r="AO48" i="66"/>
  <c r="AL48" i="66"/>
  <c r="AF58" i="66"/>
  <c r="AE58" i="66"/>
  <c r="AP61" i="66"/>
  <c r="AM61" i="66"/>
  <c r="AK61" i="66"/>
  <c r="AP63" i="66"/>
  <c r="AQ66" i="66"/>
  <c r="AO66" i="66"/>
  <c r="AL66" i="66"/>
  <c r="AF68" i="66"/>
  <c r="AE68" i="66"/>
  <c r="AF72" i="66"/>
  <c r="AE72" i="66"/>
  <c r="AF76" i="66"/>
  <c r="AE76" i="66"/>
  <c r="AF80" i="66"/>
  <c r="AE80" i="66"/>
  <c r="AF85" i="66"/>
  <c r="AE85" i="66"/>
  <c r="AF90" i="66"/>
  <c r="AE90" i="66"/>
  <c r="AF270" i="66"/>
  <c r="AE270" i="66"/>
  <c r="AO391" i="66"/>
  <c r="AN396" i="66"/>
  <c r="AN404" i="66"/>
  <c r="AP59" i="66"/>
  <c r="AP67" i="66"/>
  <c r="AP71" i="66"/>
  <c r="AM74" i="66"/>
  <c r="AL74" i="66"/>
  <c r="AO80" i="66"/>
  <c r="AL80" i="66"/>
  <c r="AO84" i="66"/>
  <c r="AL84" i="66"/>
  <c r="AO88" i="66"/>
  <c r="AL88" i="66"/>
  <c r="AO92" i="66"/>
  <c r="AL92" i="66"/>
  <c r="AO265" i="66"/>
  <c r="AL265" i="66"/>
  <c r="AO145" i="66"/>
  <c r="AL145" i="66"/>
  <c r="AO148" i="66"/>
  <c r="AL148" i="66"/>
  <c r="AF149" i="66"/>
  <c r="AE149" i="66"/>
  <c r="AF150" i="66"/>
  <c r="AE150" i="66"/>
  <c r="AF151" i="66"/>
  <c r="AE151" i="66"/>
  <c r="AF37" i="66"/>
  <c r="AE37" i="66"/>
  <c r="AF40" i="66"/>
  <c r="AE40" i="66"/>
  <c r="AF43" i="66"/>
  <c r="AE43" i="66"/>
  <c r="AF177" i="66"/>
  <c r="AE177" i="66"/>
  <c r="AM184" i="66"/>
  <c r="AP184" i="66"/>
  <c r="AF185" i="66"/>
  <c r="AE185" i="66"/>
  <c r="AM188" i="66"/>
  <c r="AP188" i="66"/>
  <c r="AK188" i="66"/>
  <c r="AF273" i="66"/>
  <c r="AE273" i="66"/>
  <c r="AF189" i="66"/>
  <c r="AE189" i="66"/>
  <c r="AF138" i="66"/>
  <c r="AE138" i="66"/>
  <c r="AF144" i="66"/>
  <c r="AE144" i="66"/>
  <c r="AK392" i="66"/>
  <c r="AK395" i="66"/>
  <c r="AK400" i="66"/>
  <c r="AK403" i="66"/>
  <c r="AK408" i="66"/>
  <c r="AK411" i="66"/>
  <c r="AK259" i="66"/>
  <c r="AE260" i="66"/>
  <c r="AE48" i="66"/>
  <c r="AK49" i="66"/>
  <c r="AP51" i="66"/>
  <c r="AK59" i="66"/>
  <c r="AE61" i="66"/>
  <c r="AE62" i="66"/>
  <c r="AE63" i="66"/>
  <c r="AE65" i="66"/>
  <c r="AE66" i="66"/>
  <c r="AK67" i="66"/>
  <c r="AQ67" i="66"/>
  <c r="AK69" i="66"/>
  <c r="AL70" i="66"/>
  <c r="AK71" i="66"/>
  <c r="AQ71" i="66"/>
  <c r="AK73" i="66"/>
  <c r="AQ74" i="66"/>
  <c r="AK80" i="66"/>
  <c r="AL81" i="66"/>
  <c r="AK84" i="66"/>
  <c r="AL85" i="66"/>
  <c r="AK88" i="66"/>
  <c r="AL89" i="66"/>
  <c r="AK92" i="66"/>
  <c r="AK145" i="66"/>
  <c r="AK148" i="66"/>
  <c r="AO149" i="66"/>
  <c r="AL149" i="66"/>
  <c r="AF156" i="66"/>
  <c r="AE156" i="66"/>
  <c r="AP164" i="66"/>
  <c r="AL164" i="66"/>
  <c r="AP166" i="66"/>
  <c r="AL166" i="66"/>
  <c r="AP42" i="66"/>
  <c r="AL42" i="66"/>
  <c r="AP171" i="66"/>
  <c r="AL171" i="66"/>
  <c r="AP176" i="66"/>
  <c r="AL176" i="66"/>
  <c r="AP179" i="66"/>
  <c r="AL179" i="66"/>
  <c r="AQ183" i="66"/>
  <c r="AL183" i="66"/>
  <c r="AK184" i="66"/>
  <c r="AE186" i="66"/>
  <c r="AL268" i="66"/>
  <c r="AP268" i="66"/>
  <c r="AM268" i="66"/>
  <c r="AM271" i="66"/>
  <c r="AL271" i="66"/>
  <c r="AO395" i="66"/>
  <c r="AO411" i="66"/>
  <c r="AO259" i="66"/>
  <c r="AL59" i="66"/>
  <c r="AQ70" i="66"/>
  <c r="AK149" i="66"/>
  <c r="AK151" i="66"/>
  <c r="AO156" i="66"/>
  <c r="AL156" i="66"/>
  <c r="AE159" i="66"/>
  <c r="AF41" i="66"/>
  <c r="AE41" i="66"/>
  <c r="AF173" i="66"/>
  <c r="AE173" i="66"/>
  <c r="AF181" i="66"/>
  <c r="AE181" i="66"/>
  <c r="AK268" i="66"/>
  <c r="AQ271" i="66"/>
  <c r="AL272" i="66"/>
  <c r="AQ272" i="66"/>
  <c r="AK272" i="66"/>
  <c r="AP272" i="66"/>
  <c r="AM272" i="66"/>
  <c r="AP79" i="66"/>
  <c r="AF277" i="66"/>
  <c r="AE277" i="66"/>
  <c r="AR192" i="66"/>
  <c r="AO192" i="66"/>
  <c r="AL192" i="66"/>
  <c r="AK192" i="66"/>
  <c r="AR140" i="66"/>
  <c r="AN140" i="66"/>
  <c r="AM140" i="66"/>
  <c r="AF143" i="66"/>
  <c r="AE143" i="66"/>
  <c r="AL78" i="66"/>
  <c r="AK155" i="66"/>
  <c r="AL267" i="66"/>
  <c r="AF268" i="66"/>
  <c r="AM277" i="66"/>
  <c r="AP277" i="66"/>
  <c r="AF278" i="66"/>
  <c r="AE278" i="66"/>
  <c r="AR189" i="66"/>
  <c r="AO189" i="66"/>
  <c r="AL189" i="66"/>
  <c r="AK189" i="66"/>
  <c r="AF136" i="66"/>
  <c r="AE136" i="66"/>
  <c r="AO190" i="66"/>
  <c r="AP191" i="66"/>
  <c r="AL193" i="66"/>
  <c r="AN30" i="66"/>
  <c r="AL32" i="66"/>
  <c r="AO35" i="66"/>
  <c r="AO489" i="66"/>
  <c r="AO491" i="66"/>
  <c r="AO134" i="66"/>
  <c r="AN136" i="66"/>
  <c r="AP276" i="66"/>
  <c r="AP190" i="66"/>
  <c r="AP30" i="66"/>
  <c r="AK276" i="66"/>
  <c r="AK190" i="66"/>
  <c r="AL191" i="66"/>
  <c r="AP193" i="66"/>
  <c r="AF194" i="66"/>
  <c r="AP194" i="66"/>
  <c r="AF195" i="66"/>
  <c r="AF196" i="66"/>
  <c r="AP196" i="66"/>
  <c r="AK30" i="66"/>
  <c r="AE33" i="66"/>
  <c r="AM138" i="66"/>
  <c r="AE140" i="66"/>
  <c r="AP95" i="66"/>
  <c r="AL95" i="66"/>
  <c r="AQ95" i="66"/>
  <c r="AK95" i="66"/>
  <c r="AO95" i="66"/>
  <c r="AN95" i="66"/>
  <c r="AR95" i="66"/>
  <c r="AM95" i="66"/>
  <c r="AP97" i="66"/>
  <c r="AL97" i="66"/>
  <c r="AQ97" i="66"/>
  <c r="AK97" i="66"/>
  <c r="AO97" i="66"/>
  <c r="AN97" i="66"/>
  <c r="AR97" i="66"/>
  <c r="AM97" i="66"/>
  <c r="AP101" i="66"/>
  <c r="AL101" i="66"/>
  <c r="AQ101" i="66"/>
  <c r="AK101" i="66"/>
  <c r="AO101" i="66"/>
  <c r="AN101" i="66"/>
  <c r="AR101" i="66"/>
  <c r="AM101" i="66"/>
  <c r="AP105" i="66"/>
  <c r="AL105" i="66"/>
  <c r="AQ105" i="66"/>
  <c r="AK105" i="66"/>
  <c r="AO105" i="66"/>
  <c r="AN105" i="66"/>
  <c r="AR105" i="66"/>
  <c r="AM105" i="66"/>
  <c r="AP109" i="66"/>
  <c r="AL109" i="66"/>
  <c r="AQ109" i="66"/>
  <c r="AK109" i="66"/>
  <c r="AO109" i="66"/>
  <c r="AN109" i="66"/>
  <c r="AR109" i="66"/>
  <c r="AM109" i="66"/>
  <c r="AP113" i="66"/>
  <c r="AL113" i="66"/>
  <c r="AQ113" i="66"/>
  <c r="AK113" i="66"/>
  <c r="AO113" i="66"/>
  <c r="AN113" i="66"/>
  <c r="AR113" i="66"/>
  <c r="AM113" i="66"/>
  <c r="AP117" i="66"/>
  <c r="AL117" i="66"/>
  <c r="AQ117" i="66"/>
  <c r="AK117" i="66"/>
  <c r="AO117" i="66"/>
  <c r="AN117" i="66"/>
  <c r="AR117" i="66"/>
  <c r="AM117" i="66"/>
  <c r="AP121" i="66"/>
  <c r="AL121" i="66"/>
  <c r="AQ121" i="66"/>
  <c r="AK121" i="66"/>
  <c r="AO121" i="66"/>
  <c r="AN121" i="66"/>
  <c r="AR121" i="66"/>
  <c r="AM121" i="66"/>
  <c r="AP204" i="66"/>
  <c r="AL204" i="66"/>
  <c r="AQ204" i="66"/>
  <c r="AK204" i="66"/>
  <c r="AO204" i="66"/>
  <c r="AN204" i="66"/>
  <c r="AR204" i="66"/>
  <c r="AM204" i="66"/>
  <c r="AP202" i="66"/>
  <c r="AL202" i="66"/>
  <c r="AQ202" i="66"/>
  <c r="AK202" i="66"/>
  <c r="AO202" i="66"/>
  <c r="AN202" i="66"/>
  <c r="AR202" i="66"/>
  <c r="AM202" i="66"/>
  <c r="AP98" i="66"/>
  <c r="AL98" i="66"/>
  <c r="AQ98" i="66"/>
  <c r="AK98" i="66"/>
  <c r="AO98" i="66"/>
  <c r="AN98" i="66"/>
  <c r="AR98" i="66"/>
  <c r="AM98" i="66"/>
  <c r="AP102" i="66"/>
  <c r="AL102" i="66"/>
  <c r="AQ102" i="66"/>
  <c r="AK102" i="66"/>
  <c r="AO102" i="66"/>
  <c r="AN102" i="66"/>
  <c r="AR102" i="66"/>
  <c r="AM102" i="66"/>
  <c r="AP106" i="66"/>
  <c r="AL106" i="66"/>
  <c r="AQ106" i="66"/>
  <c r="AK106" i="66"/>
  <c r="AO106" i="66"/>
  <c r="AN106" i="66"/>
  <c r="AR106" i="66"/>
  <c r="AM106" i="66"/>
  <c r="AP110" i="66"/>
  <c r="AL110" i="66"/>
  <c r="AQ110" i="66"/>
  <c r="AK110" i="66"/>
  <c r="AO110" i="66"/>
  <c r="AN110" i="66"/>
  <c r="AR110" i="66"/>
  <c r="AM110" i="66"/>
  <c r="AP114" i="66"/>
  <c r="AL114" i="66"/>
  <c r="AQ114" i="66"/>
  <c r="AK114" i="66"/>
  <c r="AO114" i="66"/>
  <c r="AN114" i="66"/>
  <c r="AR114" i="66"/>
  <c r="AM114" i="66"/>
  <c r="AP118" i="66"/>
  <c r="AL118" i="66"/>
  <c r="AQ118" i="66"/>
  <c r="AK118" i="66"/>
  <c r="AO118" i="66"/>
  <c r="AN118" i="66"/>
  <c r="AR118" i="66"/>
  <c r="AM118" i="66"/>
  <c r="AP122" i="66"/>
  <c r="AL122" i="66"/>
  <c r="AQ122" i="66"/>
  <c r="AK122" i="66"/>
  <c r="AO122" i="66"/>
  <c r="AN122" i="66"/>
  <c r="AR122" i="66"/>
  <c r="AM122" i="66"/>
  <c r="AP125" i="66"/>
  <c r="AL125" i="66"/>
  <c r="AQ125" i="66"/>
  <c r="AK125" i="66"/>
  <c r="AO125" i="66"/>
  <c r="AN125" i="66"/>
  <c r="AR125" i="66"/>
  <c r="AM125" i="66"/>
  <c r="AP126" i="66"/>
  <c r="AL126" i="66"/>
  <c r="AQ126" i="66"/>
  <c r="AK126" i="66"/>
  <c r="AO126" i="66"/>
  <c r="AN126" i="66"/>
  <c r="AR126" i="66"/>
  <c r="AM126" i="66"/>
  <c r="AP127" i="66"/>
  <c r="AL127" i="66"/>
  <c r="AQ127" i="66"/>
  <c r="AK127" i="66"/>
  <c r="AO127" i="66"/>
  <c r="AN127" i="66"/>
  <c r="AR127" i="66"/>
  <c r="AM127" i="66"/>
  <c r="AP128" i="66"/>
  <c r="AL128" i="66"/>
  <c r="AQ128" i="66"/>
  <c r="AK128" i="66"/>
  <c r="AO128" i="66"/>
  <c r="AN128" i="66"/>
  <c r="AR128" i="66"/>
  <c r="AM128" i="66"/>
  <c r="AP129" i="66"/>
  <c r="AL129" i="66"/>
  <c r="AQ129" i="66"/>
  <c r="AK129" i="66"/>
  <c r="AO129" i="66"/>
  <c r="AN129" i="66"/>
  <c r="AR129" i="66"/>
  <c r="AM129" i="66"/>
  <c r="AP130" i="66"/>
  <c r="AL130" i="66"/>
  <c r="AQ130" i="66"/>
  <c r="AK130" i="66"/>
  <c r="AO130" i="66"/>
  <c r="AN130" i="66"/>
  <c r="AR130" i="66"/>
  <c r="AM130" i="66"/>
  <c r="AP205" i="66"/>
  <c r="AL205" i="66"/>
  <c r="AQ205" i="66"/>
  <c r="AK205" i="66"/>
  <c r="AO205" i="66"/>
  <c r="AN205" i="66"/>
  <c r="AR205" i="66"/>
  <c r="AM205" i="66"/>
  <c r="AP131" i="66"/>
  <c r="AL131" i="66"/>
  <c r="AQ131" i="66"/>
  <c r="AK131" i="66"/>
  <c r="AO131" i="66"/>
  <c r="AN131" i="66"/>
  <c r="AR131" i="66"/>
  <c r="AM131" i="66"/>
  <c r="AP132" i="66"/>
  <c r="AL132" i="66"/>
  <c r="AQ132" i="66"/>
  <c r="AK132" i="66"/>
  <c r="AO132" i="66"/>
  <c r="AN132" i="66"/>
  <c r="AR132" i="66"/>
  <c r="AM132" i="66"/>
  <c r="AP206" i="66"/>
  <c r="AL206" i="66"/>
  <c r="AQ206" i="66"/>
  <c r="AK206" i="66"/>
  <c r="AO206" i="66"/>
  <c r="AN206" i="66"/>
  <c r="AR206" i="66"/>
  <c r="AM206" i="66"/>
  <c r="AP207" i="66"/>
  <c r="AL207" i="66"/>
  <c r="AQ207" i="66"/>
  <c r="AK207" i="66"/>
  <c r="AO207" i="66"/>
  <c r="AN207" i="66"/>
  <c r="AR207" i="66"/>
  <c r="AM207" i="66"/>
  <c r="AP208" i="66"/>
  <c r="AL208" i="66"/>
  <c r="AQ208" i="66"/>
  <c r="AK208" i="66"/>
  <c r="AO208" i="66"/>
  <c r="AN208" i="66"/>
  <c r="AR208" i="66"/>
  <c r="AM208" i="66"/>
  <c r="AP209" i="66"/>
  <c r="AL209" i="66"/>
  <c r="AQ209" i="66"/>
  <c r="AK209" i="66"/>
  <c r="AO209" i="66"/>
  <c r="AN209" i="66"/>
  <c r="AR209" i="66"/>
  <c r="AM209" i="66"/>
  <c r="AP284" i="66"/>
  <c r="AL284" i="66"/>
  <c r="AQ284" i="66"/>
  <c r="AK284" i="66"/>
  <c r="AO284" i="66"/>
  <c r="AN284" i="66"/>
  <c r="AR284" i="66"/>
  <c r="AM284" i="66"/>
  <c r="AP210" i="66"/>
  <c r="AL210" i="66"/>
  <c r="AQ210" i="66"/>
  <c r="AK210" i="66"/>
  <c r="AO210" i="66"/>
  <c r="AN210" i="66"/>
  <c r="AR210" i="66"/>
  <c r="AM210" i="66"/>
  <c r="AP285" i="66"/>
  <c r="AL285" i="66"/>
  <c r="AQ285" i="66"/>
  <c r="AK285" i="66"/>
  <c r="AO285" i="66"/>
  <c r="AN285" i="66"/>
  <c r="AR285" i="66"/>
  <c r="AM285" i="66"/>
  <c r="AP286" i="66"/>
  <c r="AL286" i="66"/>
  <c r="AQ286" i="66"/>
  <c r="AK286" i="66"/>
  <c r="AO286" i="66"/>
  <c r="AN286" i="66"/>
  <c r="AR286" i="66"/>
  <c r="AM286" i="66"/>
  <c r="AP211" i="66"/>
  <c r="AL211" i="66"/>
  <c r="AQ211" i="66"/>
  <c r="AK211" i="66"/>
  <c r="AO211" i="66"/>
  <c r="AN211" i="66"/>
  <c r="AR211" i="66"/>
  <c r="AM211" i="66"/>
  <c r="AP212" i="66"/>
  <c r="AL212" i="66"/>
  <c r="AQ212" i="66"/>
  <c r="AK212" i="66"/>
  <c r="AO212" i="66"/>
  <c r="AN212" i="66"/>
  <c r="AR212" i="66"/>
  <c r="AM212" i="66"/>
  <c r="AP213" i="66"/>
  <c r="AL213" i="66"/>
  <c r="AQ213" i="66"/>
  <c r="AK213" i="66"/>
  <c r="AO213" i="66"/>
  <c r="AN213" i="66"/>
  <c r="AR213" i="66"/>
  <c r="AM213" i="66"/>
  <c r="AP214" i="66"/>
  <c r="AL214" i="66"/>
  <c r="AQ214" i="66"/>
  <c r="AK214" i="66"/>
  <c r="AO214" i="66"/>
  <c r="AN214" i="66"/>
  <c r="AR214" i="66"/>
  <c r="AM214" i="66"/>
  <c r="AP215" i="66"/>
  <c r="AL215" i="66"/>
  <c r="AQ215" i="66"/>
  <c r="AK215" i="66"/>
  <c r="AO215" i="66"/>
  <c r="AN215" i="66"/>
  <c r="AR215" i="66"/>
  <c r="AM215" i="66"/>
  <c r="AP216" i="66"/>
  <c r="AL216" i="66"/>
  <c r="AQ216" i="66"/>
  <c r="AK216" i="66"/>
  <c r="AO216" i="66"/>
  <c r="AN216" i="66"/>
  <c r="AR216" i="66"/>
  <c r="AM216" i="66"/>
  <c r="AP217" i="66"/>
  <c r="AL217" i="66"/>
  <c r="AQ217" i="66"/>
  <c r="AK217" i="66"/>
  <c r="AO217" i="66"/>
  <c r="AN217" i="66"/>
  <c r="AR217" i="66"/>
  <c r="AM217" i="66"/>
  <c r="AP218" i="66"/>
  <c r="AL218" i="66"/>
  <c r="AQ218" i="66"/>
  <c r="AK218" i="66"/>
  <c r="AO218" i="66"/>
  <c r="AN218" i="66"/>
  <c r="AR218" i="66"/>
  <c r="AM218" i="66"/>
  <c r="AP219" i="66"/>
  <c r="AL219" i="66"/>
  <c r="AQ219" i="66"/>
  <c r="AK219" i="66"/>
  <c r="AO219" i="66"/>
  <c r="AN219" i="66"/>
  <c r="AR219" i="66"/>
  <c r="AM219" i="66"/>
  <c r="AP220" i="66"/>
  <c r="AL220" i="66"/>
  <c r="AQ220" i="66"/>
  <c r="AK220" i="66"/>
  <c r="AO220" i="66"/>
  <c r="AN220" i="66"/>
  <c r="AR220" i="66"/>
  <c r="AM220" i="66"/>
  <c r="AP287" i="66"/>
  <c r="AL287" i="66"/>
  <c r="AQ287" i="66"/>
  <c r="AK287" i="66"/>
  <c r="AO287" i="66"/>
  <c r="AN287" i="66"/>
  <c r="AR287" i="66"/>
  <c r="AM287" i="66"/>
  <c r="AP203" i="66"/>
  <c r="AL203" i="66"/>
  <c r="AQ203" i="66"/>
  <c r="AK203" i="66"/>
  <c r="AO203" i="66"/>
  <c r="AN203" i="66"/>
  <c r="AR203" i="66"/>
  <c r="AM203" i="66"/>
  <c r="AP99" i="66"/>
  <c r="AL99" i="66"/>
  <c r="AQ99" i="66"/>
  <c r="AK99" i="66"/>
  <c r="AO99" i="66"/>
  <c r="AN99" i="66"/>
  <c r="AR99" i="66"/>
  <c r="AM99" i="66"/>
  <c r="AP103" i="66"/>
  <c r="AL103" i="66"/>
  <c r="AQ103" i="66"/>
  <c r="AK103" i="66"/>
  <c r="AO103" i="66"/>
  <c r="AN103" i="66"/>
  <c r="AR103" i="66"/>
  <c r="AM103" i="66"/>
  <c r="AP107" i="66"/>
  <c r="AL107" i="66"/>
  <c r="AQ107" i="66"/>
  <c r="AK107" i="66"/>
  <c r="AO107" i="66"/>
  <c r="AN107" i="66"/>
  <c r="AR107" i="66"/>
  <c r="AM107" i="66"/>
  <c r="AP111" i="66"/>
  <c r="AL111" i="66"/>
  <c r="AQ111" i="66"/>
  <c r="AK111" i="66"/>
  <c r="AO111" i="66"/>
  <c r="AN111" i="66"/>
  <c r="AR111" i="66"/>
  <c r="AM111" i="66"/>
  <c r="AP115" i="66"/>
  <c r="AL115" i="66"/>
  <c r="AQ115" i="66"/>
  <c r="AK115" i="66"/>
  <c r="AO115" i="66"/>
  <c r="AN115" i="66"/>
  <c r="AR115" i="66"/>
  <c r="AM115" i="66"/>
  <c r="AP119" i="66"/>
  <c r="AL119" i="66"/>
  <c r="AQ119" i="66"/>
  <c r="AK119" i="66"/>
  <c r="AO119" i="66"/>
  <c r="AN119" i="66"/>
  <c r="AR119" i="66"/>
  <c r="AM119" i="66"/>
  <c r="AP123" i="66"/>
  <c r="AL123" i="66"/>
  <c r="AQ123" i="66"/>
  <c r="AK123" i="66"/>
  <c r="AO123" i="66"/>
  <c r="AN123" i="66"/>
  <c r="AR123" i="66"/>
  <c r="AM123" i="66"/>
  <c r="AP96" i="66"/>
  <c r="AL96" i="66"/>
  <c r="AQ96" i="66"/>
  <c r="AK96" i="66"/>
  <c r="AO96" i="66"/>
  <c r="AN96" i="66"/>
  <c r="AR96" i="66"/>
  <c r="AM96" i="66"/>
  <c r="AP100" i="66"/>
  <c r="AL100" i="66"/>
  <c r="AQ100" i="66"/>
  <c r="AK100" i="66"/>
  <c r="AO100" i="66"/>
  <c r="AN100" i="66"/>
  <c r="AR100" i="66"/>
  <c r="AM100" i="66"/>
  <c r="AP104" i="66"/>
  <c r="AL104" i="66"/>
  <c r="AQ104" i="66"/>
  <c r="AK104" i="66"/>
  <c r="AO104" i="66"/>
  <c r="AN104" i="66"/>
  <c r="AR104" i="66"/>
  <c r="AM104" i="66"/>
  <c r="AP108" i="66"/>
  <c r="AL108" i="66"/>
  <c r="AQ108" i="66"/>
  <c r="AK108" i="66"/>
  <c r="AO108" i="66"/>
  <c r="AN108" i="66"/>
  <c r="AR108" i="66"/>
  <c r="AM108" i="66"/>
  <c r="AP112" i="66"/>
  <c r="AL112" i="66"/>
  <c r="AQ112" i="66"/>
  <c r="AK112" i="66"/>
  <c r="AO112" i="66"/>
  <c r="AN112" i="66"/>
  <c r="AR112" i="66"/>
  <c r="AM112" i="66"/>
  <c r="AP116" i="66"/>
  <c r="AL116" i="66"/>
  <c r="AQ116" i="66"/>
  <c r="AK116" i="66"/>
  <c r="AO116" i="66"/>
  <c r="AN116" i="66"/>
  <c r="AR116" i="66"/>
  <c r="AM116" i="66"/>
  <c r="AP120" i="66"/>
  <c r="AL120" i="66"/>
  <c r="AQ120" i="66"/>
  <c r="AK120" i="66"/>
  <c r="AO120" i="66"/>
  <c r="AN120" i="66"/>
  <c r="AR120" i="66"/>
  <c r="AM120" i="66"/>
  <c r="AP124" i="66"/>
  <c r="AL124" i="66"/>
  <c r="AQ124" i="66"/>
  <c r="AK124" i="66"/>
  <c r="AO124" i="66"/>
  <c r="AN124" i="66"/>
  <c r="AR124" i="66"/>
  <c r="AM124" i="66"/>
  <c r="AM201" i="66"/>
  <c r="AQ201" i="66"/>
  <c r="AM93" i="66"/>
  <c r="AQ93" i="66"/>
  <c r="AM94" i="66"/>
  <c r="AR94" i="66"/>
  <c r="AE126" i="66"/>
  <c r="AE127" i="66"/>
  <c r="AE128" i="66"/>
  <c r="AE129" i="66"/>
  <c r="AE130" i="66"/>
  <c r="AE205" i="66"/>
  <c r="AE131" i="66"/>
  <c r="AE132" i="66"/>
  <c r="AE206" i="66"/>
  <c r="AE207" i="66"/>
  <c r="AE208" i="66"/>
  <c r="AE209" i="66"/>
  <c r="AE284" i="66"/>
  <c r="AE210" i="66"/>
  <c r="AE285" i="66"/>
  <c r="AE286" i="66"/>
  <c r="AE211" i="66"/>
  <c r="AE212" i="66"/>
  <c r="AE213" i="66"/>
  <c r="AE214" i="66"/>
  <c r="AE215" i="66"/>
  <c r="AE216" i="66"/>
  <c r="AE217" i="66"/>
  <c r="AE218" i="66"/>
  <c r="AE219" i="66"/>
  <c r="AE220" i="66"/>
  <c r="AE287" i="66"/>
  <c r="AE221" i="66"/>
  <c r="AM221" i="66"/>
  <c r="AR221" i="66"/>
  <c r="AE222" i="66"/>
  <c r="AM222" i="66"/>
  <c r="AR222" i="66"/>
  <c r="AE223" i="66"/>
  <c r="AM223" i="66"/>
  <c r="AR223" i="66"/>
  <c r="AE224" i="66"/>
  <c r="AM224" i="66"/>
  <c r="AR224" i="66"/>
  <c r="AE225" i="66"/>
  <c r="AM225" i="66"/>
  <c r="AR225" i="66"/>
  <c r="AE226" i="66"/>
  <c r="AM226" i="66"/>
  <c r="AR226" i="66"/>
  <c r="AE227" i="66"/>
  <c r="AM227" i="66"/>
  <c r="AR227" i="66"/>
  <c r="AE228" i="66"/>
  <c r="AM228" i="66"/>
  <c r="AR228" i="66"/>
  <c r="AE229" i="66"/>
  <c r="AM229" i="66"/>
  <c r="AR229" i="66"/>
  <c r="AE230" i="66"/>
  <c r="AM231" i="66"/>
  <c r="AP233" i="66"/>
  <c r="AL233" i="66"/>
  <c r="AR233" i="66"/>
  <c r="AN233" i="66"/>
  <c r="AQ233" i="66"/>
  <c r="AM235" i="66"/>
  <c r="AP17" i="66"/>
  <c r="AL17" i="66"/>
  <c r="AR17" i="66"/>
  <c r="AN17" i="66"/>
  <c r="AQ17" i="66"/>
  <c r="AM19" i="66"/>
  <c r="AP21" i="66"/>
  <c r="AL21" i="66"/>
  <c r="AR21" i="66"/>
  <c r="AN21" i="66"/>
  <c r="AQ21" i="66"/>
  <c r="AM23" i="66"/>
  <c r="AP25" i="66"/>
  <c r="AL25" i="66"/>
  <c r="AR25" i="66"/>
  <c r="AN25" i="66"/>
  <c r="AQ25" i="66"/>
  <c r="AM288" i="66"/>
  <c r="AP238" i="66"/>
  <c r="AL238" i="66"/>
  <c r="AR238" i="66"/>
  <c r="AN238" i="66"/>
  <c r="AQ238" i="66"/>
  <c r="AM290" i="66"/>
  <c r="AP292" i="66"/>
  <c r="AL292" i="66"/>
  <c r="AR292" i="66"/>
  <c r="AN292" i="66"/>
  <c r="AQ292" i="66"/>
  <c r="AM294" i="66"/>
  <c r="AP296" i="66"/>
  <c r="AL296" i="66"/>
  <c r="AR296" i="66"/>
  <c r="AN296" i="66"/>
  <c r="AQ296" i="66"/>
  <c r="AM298" i="66"/>
  <c r="AP300" i="66"/>
  <c r="AL300" i="66"/>
  <c r="AR300" i="66"/>
  <c r="AN300" i="66"/>
  <c r="AQ300" i="66"/>
  <c r="AM302" i="66"/>
  <c r="AP304" i="66"/>
  <c r="AL304" i="66"/>
  <c r="AR304" i="66"/>
  <c r="AN304" i="66"/>
  <c r="AQ304" i="66"/>
  <c r="AP308" i="66"/>
  <c r="AL308" i="66"/>
  <c r="AO308" i="66"/>
  <c r="AK308" i="66"/>
  <c r="AR308" i="66"/>
  <c r="AN308" i="66"/>
  <c r="AP312" i="66"/>
  <c r="AL312" i="66"/>
  <c r="AO312" i="66"/>
  <c r="AK312" i="66"/>
  <c r="AR312" i="66"/>
  <c r="AN312" i="66"/>
  <c r="AP316" i="66"/>
  <c r="AL316" i="66"/>
  <c r="AO316" i="66"/>
  <c r="AK316" i="66"/>
  <c r="AR316" i="66"/>
  <c r="AN316" i="66"/>
  <c r="AP319" i="66"/>
  <c r="AL319" i="66"/>
  <c r="AO319" i="66"/>
  <c r="AK319" i="66"/>
  <c r="AR319" i="66"/>
  <c r="AN319" i="66"/>
  <c r="AP323" i="66"/>
  <c r="AL323" i="66"/>
  <c r="AO323" i="66"/>
  <c r="AK323" i="66"/>
  <c r="AR323" i="66"/>
  <c r="AN323" i="66"/>
  <c r="AP327" i="66"/>
  <c r="AL327" i="66"/>
  <c r="AO327" i="66"/>
  <c r="AK327" i="66"/>
  <c r="AR327" i="66"/>
  <c r="AN327" i="66"/>
  <c r="AP329" i="66"/>
  <c r="AL329" i="66"/>
  <c r="AO329" i="66"/>
  <c r="AK329" i="66"/>
  <c r="AR329" i="66"/>
  <c r="AN329" i="66"/>
  <c r="AP5" i="66"/>
  <c r="AL5" i="66"/>
  <c r="AO5" i="66"/>
  <c r="AK5" i="66"/>
  <c r="AR5" i="66"/>
  <c r="AN5" i="66"/>
  <c r="AP7" i="66"/>
  <c r="AL7" i="66"/>
  <c r="AO7" i="66"/>
  <c r="AK7" i="66"/>
  <c r="AR7" i="66"/>
  <c r="AN7" i="66"/>
  <c r="AP9" i="66"/>
  <c r="AL9" i="66"/>
  <c r="AO9" i="66"/>
  <c r="AK9" i="66"/>
  <c r="AR9" i="66"/>
  <c r="AN9" i="66"/>
  <c r="AP11" i="66"/>
  <c r="AL11" i="66"/>
  <c r="AO11" i="66"/>
  <c r="AK11" i="66"/>
  <c r="AR11" i="66"/>
  <c r="AN11" i="66"/>
  <c r="AP13" i="66"/>
  <c r="AL13" i="66"/>
  <c r="AO13" i="66"/>
  <c r="AK13" i="66"/>
  <c r="AR13" i="66"/>
  <c r="AN13" i="66"/>
  <c r="AP15" i="66"/>
  <c r="AL15" i="66"/>
  <c r="AO15" i="66"/>
  <c r="AK15" i="66"/>
  <c r="AR15" i="66"/>
  <c r="AN15" i="66"/>
  <c r="AP200" i="66"/>
  <c r="AL200" i="66"/>
  <c r="AO200" i="66"/>
  <c r="AK200" i="66"/>
  <c r="AR200" i="66"/>
  <c r="AN200" i="66"/>
  <c r="AP197" i="66"/>
  <c r="AL197" i="66"/>
  <c r="AO197" i="66"/>
  <c r="AK197" i="66"/>
  <c r="AR197" i="66"/>
  <c r="AN197" i="66"/>
  <c r="AP283" i="66"/>
  <c r="AL283" i="66"/>
  <c r="AO283" i="66"/>
  <c r="AK283" i="66"/>
  <c r="AR283" i="66"/>
  <c r="AN283" i="66"/>
  <c r="AP199" i="66"/>
  <c r="AL199" i="66"/>
  <c r="AO199" i="66"/>
  <c r="AK199" i="66"/>
  <c r="AR199" i="66"/>
  <c r="AN199" i="66"/>
  <c r="AP331" i="66"/>
  <c r="AL331" i="66"/>
  <c r="AO331" i="66"/>
  <c r="AK331" i="66"/>
  <c r="AR331" i="66"/>
  <c r="AN331" i="66"/>
  <c r="AP333" i="66"/>
  <c r="AL333" i="66"/>
  <c r="AO333" i="66"/>
  <c r="AK333" i="66"/>
  <c r="AR333" i="66"/>
  <c r="AN333" i="66"/>
  <c r="AP335" i="66"/>
  <c r="AL335" i="66"/>
  <c r="AO335" i="66"/>
  <c r="AK335" i="66"/>
  <c r="AR335" i="66"/>
  <c r="AN335" i="66"/>
  <c r="AP337" i="66"/>
  <c r="AL337" i="66"/>
  <c r="AO337" i="66"/>
  <c r="AK337" i="66"/>
  <c r="AR337" i="66"/>
  <c r="AN337" i="66"/>
  <c r="AP340" i="66"/>
  <c r="AL340" i="66"/>
  <c r="AQ340" i="66"/>
  <c r="AK340" i="66"/>
  <c r="AO340" i="66"/>
  <c r="AN340" i="66"/>
  <c r="AP344" i="66"/>
  <c r="AL344" i="66"/>
  <c r="AQ344" i="66"/>
  <c r="AK344" i="66"/>
  <c r="AO344" i="66"/>
  <c r="AN344" i="66"/>
  <c r="AN201" i="66"/>
  <c r="AR201" i="66"/>
  <c r="AN93" i="66"/>
  <c r="AR93" i="66"/>
  <c r="AN94" i="66"/>
  <c r="AP230" i="66"/>
  <c r="AL230" i="66"/>
  <c r="AR230" i="66"/>
  <c r="AN230" i="66"/>
  <c r="AQ230" i="66"/>
  <c r="AK233" i="66"/>
  <c r="AP234" i="66"/>
  <c r="AL234" i="66"/>
  <c r="AR234" i="66"/>
  <c r="AN234" i="66"/>
  <c r="AQ234" i="66"/>
  <c r="AK17" i="66"/>
  <c r="AP18" i="66"/>
  <c r="AL18" i="66"/>
  <c r="AR18" i="66"/>
  <c r="AN18" i="66"/>
  <c r="AQ18" i="66"/>
  <c r="AK21" i="66"/>
  <c r="AP22" i="66"/>
  <c r="AL22" i="66"/>
  <c r="AR22" i="66"/>
  <c r="AN22" i="66"/>
  <c r="AQ22" i="66"/>
  <c r="AK25" i="66"/>
  <c r="AP26" i="66"/>
  <c r="AL26" i="66"/>
  <c r="AR26" i="66"/>
  <c r="AN26" i="66"/>
  <c r="AQ26" i="66"/>
  <c r="AK238" i="66"/>
  <c r="AP289" i="66"/>
  <c r="AL289" i="66"/>
  <c r="AR289" i="66"/>
  <c r="AN289" i="66"/>
  <c r="AQ289" i="66"/>
  <c r="AK292" i="66"/>
  <c r="AP293" i="66"/>
  <c r="AL293" i="66"/>
  <c r="AR293" i="66"/>
  <c r="AN293" i="66"/>
  <c r="AQ293" i="66"/>
  <c r="AK296" i="66"/>
  <c r="AP297" i="66"/>
  <c r="AL297" i="66"/>
  <c r="AR297" i="66"/>
  <c r="AN297" i="66"/>
  <c r="AQ297" i="66"/>
  <c r="AK300" i="66"/>
  <c r="AP301" i="66"/>
  <c r="AL301" i="66"/>
  <c r="AR301" i="66"/>
  <c r="AN301" i="66"/>
  <c r="AQ301" i="66"/>
  <c r="AK304" i="66"/>
  <c r="AP305" i="66"/>
  <c r="AL305" i="66"/>
  <c r="AR305" i="66"/>
  <c r="AN305" i="66"/>
  <c r="AQ305" i="66"/>
  <c r="AP307" i="66"/>
  <c r="AL307" i="66"/>
  <c r="AO307" i="66"/>
  <c r="AK307" i="66"/>
  <c r="AR307" i="66"/>
  <c r="AN307" i="66"/>
  <c r="AM308" i="66"/>
  <c r="AP311" i="66"/>
  <c r="AL311" i="66"/>
  <c r="AO311" i="66"/>
  <c r="AK311" i="66"/>
  <c r="AR311" i="66"/>
  <c r="AN311" i="66"/>
  <c r="AM312" i="66"/>
  <c r="AP315" i="66"/>
  <c r="AL315" i="66"/>
  <c r="AO315" i="66"/>
  <c r="AK315" i="66"/>
  <c r="AR315" i="66"/>
  <c r="AN315" i="66"/>
  <c r="AM316" i="66"/>
  <c r="AP318" i="66"/>
  <c r="AL318" i="66"/>
  <c r="AO318" i="66"/>
  <c r="AK318" i="66"/>
  <c r="AR318" i="66"/>
  <c r="AN318" i="66"/>
  <c r="AM319" i="66"/>
  <c r="AP322" i="66"/>
  <c r="AL322" i="66"/>
  <c r="AO322" i="66"/>
  <c r="AK322" i="66"/>
  <c r="AR322" i="66"/>
  <c r="AN322" i="66"/>
  <c r="AM323" i="66"/>
  <c r="AP326" i="66"/>
  <c r="AL326" i="66"/>
  <c r="AO326" i="66"/>
  <c r="AK326" i="66"/>
  <c r="AR326" i="66"/>
  <c r="AN326" i="66"/>
  <c r="AM327" i="66"/>
  <c r="AM329" i="66"/>
  <c r="AM5" i="66"/>
  <c r="AM7" i="66"/>
  <c r="AM9" i="66"/>
  <c r="AM11" i="66"/>
  <c r="AM13" i="66"/>
  <c r="AM15" i="66"/>
  <c r="AM200" i="66"/>
  <c r="AM197" i="66"/>
  <c r="AM283" i="66"/>
  <c r="AM199" i="66"/>
  <c r="AM331" i="66"/>
  <c r="AM333" i="66"/>
  <c r="AM335" i="66"/>
  <c r="AM337" i="66"/>
  <c r="AP339" i="66"/>
  <c r="AQ339" i="66"/>
  <c r="AL339" i="66"/>
  <c r="AO339" i="66"/>
  <c r="AK339" i="66"/>
  <c r="AN339" i="66"/>
  <c r="AM340" i="66"/>
  <c r="AP343" i="66"/>
  <c r="AL343" i="66"/>
  <c r="AQ343" i="66"/>
  <c r="AK343" i="66"/>
  <c r="AO343" i="66"/>
  <c r="AN343" i="66"/>
  <c r="AM344" i="66"/>
  <c r="AE201" i="66"/>
  <c r="AK201" i="66"/>
  <c r="AO201" i="66"/>
  <c r="AE93" i="66"/>
  <c r="AK93" i="66"/>
  <c r="AO93" i="66"/>
  <c r="AE94" i="66"/>
  <c r="AK94" i="66"/>
  <c r="AO94" i="66"/>
  <c r="AP221" i="66"/>
  <c r="AL221" i="66"/>
  <c r="AO221" i="66"/>
  <c r="AP222" i="66"/>
  <c r="AL222" i="66"/>
  <c r="AO222" i="66"/>
  <c r="AP223" i="66"/>
  <c r="AL223" i="66"/>
  <c r="AO223" i="66"/>
  <c r="AP224" i="66"/>
  <c r="AL224" i="66"/>
  <c r="AO224" i="66"/>
  <c r="AP225" i="66"/>
  <c r="AL225" i="66"/>
  <c r="AO225" i="66"/>
  <c r="AP226" i="66"/>
  <c r="AL226" i="66"/>
  <c r="AO226" i="66"/>
  <c r="AP227" i="66"/>
  <c r="AL227" i="66"/>
  <c r="AO227" i="66"/>
  <c r="AP228" i="66"/>
  <c r="AL228" i="66"/>
  <c r="AO228" i="66"/>
  <c r="AP229" i="66"/>
  <c r="AL229" i="66"/>
  <c r="AO229" i="66"/>
  <c r="AP231" i="66"/>
  <c r="AL231" i="66"/>
  <c r="AR231" i="66"/>
  <c r="AN231" i="66"/>
  <c r="AQ231" i="66"/>
  <c r="AP235" i="66"/>
  <c r="AL235" i="66"/>
  <c r="AR235" i="66"/>
  <c r="AN235" i="66"/>
  <c r="AQ235" i="66"/>
  <c r="AP19" i="66"/>
  <c r="AL19" i="66"/>
  <c r="AR19" i="66"/>
  <c r="AN19" i="66"/>
  <c r="AQ19" i="66"/>
  <c r="AP23" i="66"/>
  <c r="AL23" i="66"/>
  <c r="AR23" i="66"/>
  <c r="AN23" i="66"/>
  <c r="AQ23" i="66"/>
  <c r="AP288" i="66"/>
  <c r="AL288" i="66"/>
  <c r="AR288" i="66"/>
  <c r="AN288" i="66"/>
  <c r="AQ288" i="66"/>
  <c r="AP290" i="66"/>
  <c r="AL290" i="66"/>
  <c r="AR290" i="66"/>
  <c r="AN290" i="66"/>
  <c r="AQ290" i="66"/>
  <c r="AP294" i="66"/>
  <c r="AL294" i="66"/>
  <c r="AR294" i="66"/>
  <c r="AN294" i="66"/>
  <c r="AQ294" i="66"/>
  <c r="AP298" i="66"/>
  <c r="AL298" i="66"/>
  <c r="AR298" i="66"/>
  <c r="AN298" i="66"/>
  <c r="AQ298" i="66"/>
  <c r="AP302" i="66"/>
  <c r="AL302" i="66"/>
  <c r="AR302" i="66"/>
  <c r="AN302" i="66"/>
  <c r="AQ302" i="66"/>
  <c r="AP306" i="66"/>
  <c r="AL306" i="66"/>
  <c r="AO306" i="66"/>
  <c r="AK306" i="66"/>
  <c r="AR306" i="66"/>
  <c r="AN306" i="66"/>
  <c r="AP310" i="66"/>
  <c r="AL310" i="66"/>
  <c r="AO310" i="66"/>
  <c r="AK310" i="66"/>
  <c r="AR310" i="66"/>
  <c r="AN310" i="66"/>
  <c r="AP314" i="66"/>
  <c r="AL314" i="66"/>
  <c r="AO314" i="66"/>
  <c r="AK314" i="66"/>
  <c r="AR314" i="66"/>
  <c r="AN314" i="66"/>
  <c r="AP317" i="66"/>
  <c r="AL317" i="66"/>
  <c r="AO317" i="66"/>
  <c r="AK317" i="66"/>
  <c r="AR317" i="66"/>
  <c r="AN317" i="66"/>
  <c r="AP321" i="66"/>
  <c r="AL321" i="66"/>
  <c r="AO321" i="66"/>
  <c r="AK321" i="66"/>
  <c r="AR321" i="66"/>
  <c r="AN321" i="66"/>
  <c r="AP325" i="66"/>
  <c r="AL325" i="66"/>
  <c r="AO325" i="66"/>
  <c r="AK325" i="66"/>
  <c r="AR325" i="66"/>
  <c r="AN325" i="66"/>
  <c r="AP328" i="66"/>
  <c r="AL328" i="66"/>
  <c r="AO328" i="66"/>
  <c r="AK328" i="66"/>
  <c r="AR328" i="66"/>
  <c r="AN328" i="66"/>
  <c r="AP4" i="66"/>
  <c r="AL4" i="66"/>
  <c r="AO4" i="66"/>
  <c r="AK4" i="66"/>
  <c r="AR4" i="66"/>
  <c r="AN4" i="66"/>
  <c r="AP6" i="66"/>
  <c r="AL6" i="66"/>
  <c r="AO6" i="66"/>
  <c r="AK6" i="66"/>
  <c r="AR6" i="66"/>
  <c r="AN6" i="66"/>
  <c r="AP8" i="66"/>
  <c r="AL8" i="66"/>
  <c r="AO8" i="66"/>
  <c r="AK8" i="66"/>
  <c r="AR8" i="66"/>
  <c r="AN8" i="66"/>
  <c r="AP10" i="66"/>
  <c r="AL10" i="66"/>
  <c r="AO10" i="66"/>
  <c r="AK10" i="66"/>
  <c r="AR10" i="66"/>
  <c r="AN10" i="66"/>
  <c r="AP12" i="66"/>
  <c r="AL12" i="66"/>
  <c r="AO12" i="66"/>
  <c r="AK12" i="66"/>
  <c r="AR12" i="66"/>
  <c r="AN12" i="66"/>
  <c r="AP14" i="66"/>
  <c r="AL14" i="66"/>
  <c r="AO14" i="66"/>
  <c r="AK14" i="66"/>
  <c r="AR14" i="66"/>
  <c r="AN14" i="66"/>
  <c r="AP16" i="66"/>
  <c r="AL16" i="66"/>
  <c r="AO16" i="66"/>
  <c r="AK16" i="66"/>
  <c r="AR16" i="66"/>
  <c r="AN16" i="66"/>
  <c r="AP281" i="66"/>
  <c r="AL281" i="66"/>
  <c r="AO281" i="66"/>
  <c r="AK281" i="66"/>
  <c r="AR281" i="66"/>
  <c r="AN281" i="66"/>
  <c r="AP282" i="66"/>
  <c r="AL282" i="66"/>
  <c r="AO282" i="66"/>
  <c r="AK282" i="66"/>
  <c r="AR282" i="66"/>
  <c r="AN282" i="66"/>
  <c r="AP198" i="66"/>
  <c r="AL198" i="66"/>
  <c r="AO198" i="66"/>
  <c r="AK198" i="66"/>
  <c r="AR198" i="66"/>
  <c r="AN198" i="66"/>
  <c r="AP330" i="66"/>
  <c r="AL330" i="66"/>
  <c r="AO330" i="66"/>
  <c r="AK330" i="66"/>
  <c r="AR330" i="66"/>
  <c r="AN330" i="66"/>
  <c r="AQ331" i="66"/>
  <c r="AP332" i="66"/>
  <c r="AL332" i="66"/>
  <c r="AO332" i="66"/>
  <c r="AK332" i="66"/>
  <c r="AR332" i="66"/>
  <c r="AN332" i="66"/>
  <c r="AQ333" i="66"/>
  <c r="AP334" i="66"/>
  <c r="AL334" i="66"/>
  <c r="AO334" i="66"/>
  <c r="AK334" i="66"/>
  <c r="AR334" i="66"/>
  <c r="AN334" i="66"/>
  <c r="AQ335" i="66"/>
  <c r="AP336" i="66"/>
  <c r="AL336" i="66"/>
  <c r="AO336" i="66"/>
  <c r="AK336" i="66"/>
  <c r="AR336" i="66"/>
  <c r="AN336" i="66"/>
  <c r="AQ337" i="66"/>
  <c r="AP338" i="66"/>
  <c r="AL338" i="66"/>
  <c r="AO338" i="66"/>
  <c r="AK338" i="66"/>
  <c r="AR338" i="66"/>
  <c r="AN338" i="66"/>
  <c r="AM339" i="66"/>
  <c r="AR340" i="66"/>
  <c r="AP342" i="66"/>
  <c r="AL342" i="66"/>
  <c r="AQ342" i="66"/>
  <c r="AK342" i="66"/>
  <c r="AO342" i="66"/>
  <c r="AN342" i="66"/>
  <c r="AM343" i="66"/>
  <c r="AR344" i="66"/>
  <c r="AL201" i="66"/>
  <c r="AL93" i="66"/>
  <c r="AL94" i="66"/>
  <c r="AQ94" i="66"/>
  <c r="AK221" i="66"/>
  <c r="AQ221" i="66"/>
  <c r="AK222" i="66"/>
  <c r="AQ222" i="66"/>
  <c r="AK223" i="66"/>
  <c r="AQ223" i="66"/>
  <c r="AK224" i="66"/>
  <c r="AQ224" i="66"/>
  <c r="AK225" i="66"/>
  <c r="AQ225" i="66"/>
  <c r="AK226" i="66"/>
  <c r="AQ226" i="66"/>
  <c r="AK227" i="66"/>
  <c r="AQ227" i="66"/>
  <c r="AK228" i="66"/>
  <c r="AQ228" i="66"/>
  <c r="AK229" i="66"/>
  <c r="AQ229" i="66"/>
  <c r="AK231" i="66"/>
  <c r="AP232" i="66"/>
  <c r="AL232" i="66"/>
  <c r="AR232" i="66"/>
  <c r="AN232" i="66"/>
  <c r="AQ232" i="66"/>
  <c r="AO233" i="66"/>
  <c r="AK235" i="66"/>
  <c r="AP236" i="66"/>
  <c r="AL236" i="66"/>
  <c r="AR236" i="66"/>
  <c r="AN236" i="66"/>
  <c r="AQ236" i="66"/>
  <c r="AO17" i="66"/>
  <c r="AK19" i="66"/>
  <c r="AP20" i="66"/>
  <c r="AL20" i="66"/>
  <c r="AR20" i="66"/>
  <c r="AN20" i="66"/>
  <c r="AQ20" i="66"/>
  <c r="AO21" i="66"/>
  <c r="AK23" i="66"/>
  <c r="AP24" i="66"/>
  <c r="AL24" i="66"/>
  <c r="AR24" i="66"/>
  <c r="AN24" i="66"/>
  <c r="AQ24" i="66"/>
  <c r="AO25" i="66"/>
  <c r="AK288" i="66"/>
  <c r="AP237" i="66"/>
  <c r="AL237" i="66"/>
  <c r="AR237" i="66"/>
  <c r="AN237" i="66"/>
  <c r="AQ237" i="66"/>
  <c r="AO238" i="66"/>
  <c r="AK290" i="66"/>
  <c r="AP291" i="66"/>
  <c r="AL291" i="66"/>
  <c r="AR291" i="66"/>
  <c r="AN291" i="66"/>
  <c r="AQ291" i="66"/>
  <c r="AO292" i="66"/>
  <c r="AK294" i="66"/>
  <c r="AP295" i="66"/>
  <c r="AL295" i="66"/>
  <c r="AR295" i="66"/>
  <c r="AN295" i="66"/>
  <c r="AQ295" i="66"/>
  <c r="AO296" i="66"/>
  <c r="AK298" i="66"/>
  <c r="AP299" i="66"/>
  <c r="AL299" i="66"/>
  <c r="AR299" i="66"/>
  <c r="AN299" i="66"/>
  <c r="AQ299" i="66"/>
  <c r="AO300" i="66"/>
  <c r="AK302" i="66"/>
  <c r="AP303" i="66"/>
  <c r="AL303" i="66"/>
  <c r="AR303" i="66"/>
  <c r="AN303" i="66"/>
  <c r="AQ303" i="66"/>
  <c r="AO304" i="66"/>
  <c r="AM306" i="66"/>
  <c r="AP309" i="66"/>
  <c r="AL309" i="66"/>
  <c r="AO309" i="66"/>
  <c r="AK309" i="66"/>
  <c r="AR309" i="66"/>
  <c r="AN309" i="66"/>
  <c r="AM310" i="66"/>
  <c r="AP313" i="66"/>
  <c r="AL313" i="66"/>
  <c r="AO313" i="66"/>
  <c r="AK313" i="66"/>
  <c r="AR313" i="66"/>
  <c r="AN313" i="66"/>
  <c r="AM314" i="66"/>
  <c r="AQ315" i="66"/>
  <c r="AP27" i="66"/>
  <c r="AL27" i="66"/>
  <c r="AO27" i="66"/>
  <c r="AK27" i="66"/>
  <c r="AR27" i="66"/>
  <c r="AN27" i="66"/>
  <c r="AM317" i="66"/>
  <c r="AQ318" i="66"/>
  <c r="AP320" i="66"/>
  <c r="AL320" i="66"/>
  <c r="AO320" i="66"/>
  <c r="AK320" i="66"/>
  <c r="AR320" i="66"/>
  <c r="AN320" i="66"/>
  <c r="AM321" i="66"/>
  <c r="AQ322" i="66"/>
  <c r="AP324" i="66"/>
  <c r="AL324" i="66"/>
  <c r="AO324" i="66"/>
  <c r="AK324" i="66"/>
  <c r="AR324" i="66"/>
  <c r="AN324" i="66"/>
  <c r="AM325" i="66"/>
  <c r="AQ326" i="66"/>
  <c r="AM328" i="66"/>
  <c r="AM4" i="66"/>
  <c r="AM6" i="66"/>
  <c r="AM8" i="66"/>
  <c r="AM10" i="66"/>
  <c r="AM12" i="66"/>
  <c r="AM14" i="66"/>
  <c r="AM16" i="66"/>
  <c r="AM281" i="66"/>
  <c r="AM282" i="66"/>
  <c r="AM198" i="66"/>
  <c r="AM330" i="66"/>
  <c r="AM332" i="66"/>
  <c r="AM334" i="66"/>
  <c r="AM336" i="66"/>
  <c r="AM338" i="66"/>
  <c r="AR339" i="66"/>
  <c r="AP341" i="66"/>
  <c r="AL341" i="66"/>
  <c r="AQ341" i="66"/>
  <c r="AK341" i="66"/>
  <c r="AO341" i="66"/>
  <c r="AN341" i="66"/>
  <c r="AM342" i="66"/>
  <c r="AR343" i="66"/>
  <c r="AP345" i="66"/>
  <c r="AL345" i="66"/>
  <c r="AR345" i="66"/>
  <c r="AN345" i="66"/>
  <c r="AK345" i="66"/>
  <c r="AQ345" i="66"/>
  <c r="AO345" i="66"/>
  <c r="AP347" i="66"/>
  <c r="AL347" i="66"/>
  <c r="AR347" i="66"/>
  <c r="AN347" i="66"/>
  <c r="AQ347" i="66"/>
  <c r="AP351" i="66"/>
  <c r="AL351" i="66"/>
  <c r="AR351" i="66"/>
  <c r="AN351" i="66"/>
  <c r="AQ351" i="66"/>
  <c r="AP355" i="66"/>
  <c r="AL355" i="66"/>
  <c r="AR355" i="66"/>
  <c r="AN355" i="66"/>
  <c r="AQ355" i="66"/>
  <c r="AP359" i="66"/>
  <c r="AL359" i="66"/>
  <c r="AR359" i="66"/>
  <c r="AN359" i="66"/>
  <c r="AQ359" i="66"/>
  <c r="AP363" i="66"/>
  <c r="AL363" i="66"/>
  <c r="AR363" i="66"/>
  <c r="AN363" i="66"/>
  <c r="AQ363" i="66"/>
  <c r="AP365" i="66"/>
  <c r="AL365" i="66"/>
  <c r="AR365" i="66"/>
  <c r="AN365" i="66"/>
  <c r="AQ365" i="66"/>
  <c r="AP367" i="66"/>
  <c r="AL367" i="66"/>
  <c r="AR367" i="66"/>
  <c r="AN367" i="66"/>
  <c r="AQ367" i="66"/>
  <c r="AP369" i="66"/>
  <c r="AL369" i="66"/>
  <c r="AR369" i="66"/>
  <c r="AN369" i="66"/>
  <c r="AQ369" i="66"/>
  <c r="AP371" i="66"/>
  <c r="AL371" i="66"/>
  <c r="AR371" i="66"/>
  <c r="AN371" i="66"/>
  <c r="AQ371" i="66"/>
  <c r="AP373" i="66"/>
  <c r="AL373" i="66"/>
  <c r="AR373" i="66"/>
  <c r="AN373" i="66"/>
  <c r="AQ373" i="66"/>
  <c r="AP375" i="66"/>
  <c r="AL375" i="66"/>
  <c r="AR375" i="66"/>
  <c r="AN375" i="66"/>
  <c r="AQ375" i="66"/>
  <c r="AP377" i="66"/>
  <c r="AL377" i="66"/>
  <c r="AO377" i="66"/>
  <c r="AK377" i="66"/>
  <c r="AR377" i="66"/>
  <c r="AN377" i="66"/>
  <c r="AP378" i="66"/>
  <c r="AL378" i="66"/>
  <c r="AR378" i="66"/>
  <c r="AM378" i="66"/>
  <c r="AQ378" i="66"/>
  <c r="AK378" i="66"/>
  <c r="AO378" i="66"/>
  <c r="AK347" i="66"/>
  <c r="AP348" i="66"/>
  <c r="AL348" i="66"/>
  <c r="AR348" i="66"/>
  <c r="AN348" i="66"/>
  <c r="AQ348" i="66"/>
  <c r="AK351" i="66"/>
  <c r="AP352" i="66"/>
  <c r="AL352" i="66"/>
  <c r="AR352" i="66"/>
  <c r="AN352" i="66"/>
  <c r="AQ352" i="66"/>
  <c r="AK355" i="66"/>
  <c r="AP356" i="66"/>
  <c r="AL356" i="66"/>
  <c r="AR356" i="66"/>
  <c r="AN356" i="66"/>
  <c r="AQ356" i="66"/>
  <c r="AK359" i="66"/>
  <c r="AP360" i="66"/>
  <c r="AL360" i="66"/>
  <c r="AR360" i="66"/>
  <c r="AN360" i="66"/>
  <c r="AQ360" i="66"/>
  <c r="AK363" i="66"/>
  <c r="AK365" i="66"/>
  <c r="AK367" i="66"/>
  <c r="AK369" i="66"/>
  <c r="AK371" i="66"/>
  <c r="AK373" i="66"/>
  <c r="AK375" i="66"/>
  <c r="AM377" i="66"/>
  <c r="AN378" i="66"/>
  <c r="AP379" i="66"/>
  <c r="AL379" i="66"/>
  <c r="AN379" i="66"/>
  <c r="AR379" i="66"/>
  <c r="AM379" i="66"/>
  <c r="AQ379" i="66"/>
  <c r="AK379" i="66"/>
  <c r="AO379" i="66"/>
  <c r="AP380" i="66"/>
  <c r="AL380" i="66"/>
  <c r="AN380" i="66"/>
  <c r="AR380" i="66"/>
  <c r="AM380" i="66"/>
  <c r="AQ380" i="66"/>
  <c r="AK380" i="66"/>
  <c r="AO380" i="66"/>
  <c r="AP381" i="66"/>
  <c r="AL381" i="66"/>
  <c r="AN381" i="66"/>
  <c r="AR381" i="66"/>
  <c r="AM381" i="66"/>
  <c r="AQ381" i="66"/>
  <c r="AK381" i="66"/>
  <c r="AO381" i="66"/>
  <c r="AE328" i="66"/>
  <c r="AE329" i="66"/>
  <c r="AE4" i="66"/>
  <c r="AE5" i="66"/>
  <c r="AE6" i="66"/>
  <c r="AE7" i="66"/>
  <c r="AE8" i="66"/>
  <c r="AE9" i="66"/>
  <c r="AE10" i="66"/>
  <c r="AE11" i="66"/>
  <c r="AE12" i="66"/>
  <c r="AE13" i="66"/>
  <c r="AE14" i="66"/>
  <c r="AE15" i="66"/>
  <c r="AE16" i="66"/>
  <c r="AE200" i="66"/>
  <c r="AE281" i="66"/>
  <c r="AE197" i="66"/>
  <c r="AE282" i="66"/>
  <c r="AE283" i="66"/>
  <c r="AE198" i="66"/>
  <c r="AE199" i="66"/>
  <c r="AE330" i="66"/>
  <c r="AE331" i="66"/>
  <c r="AE332" i="66"/>
  <c r="AE333" i="66"/>
  <c r="AE334" i="66"/>
  <c r="AE335" i="66"/>
  <c r="AE336" i="66"/>
  <c r="AE337" i="66"/>
  <c r="AE338" i="66"/>
  <c r="AE339" i="66"/>
  <c r="AM347" i="66"/>
  <c r="AK348" i="66"/>
  <c r="AP349" i="66"/>
  <c r="AL349" i="66"/>
  <c r="AR349" i="66"/>
  <c r="AN349" i="66"/>
  <c r="AQ349" i="66"/>
  <c r="AM351" i="66"/>
  <c r="AK352" i="66"/>
  <c r="AP353" i="66"/>
  <c r="AL353" i="66"/>
  <c r="AR353" i="66"/>
  <c r="AN353" i="66"/>
  <c r="AQ353" i="66"/>
  <c r="AM355" i="66"/>
  <c r="AK356" i="66"/>
  <c r="AP357" i="66"/>
  <c r="AL357" i="66"/>
  <c r="AR357" i="66"/>
  <c r="AN357" i="66"/>
  <c r="AQ357" i="66"/>
  <c r="AM359" i="66"/>
  <c r="AK360" i="66"/>
  <c r="AP361" i="66"/>
  <c r="AL361" i="66"/>
  <c r="AR361" i="66"/>
  <c r="AN361" i="66"/>
  <c r="AQ361" i="66"/>
  <c r="AM363" i="66"/>
  <c r="AP364" i="66"/>
  <c r="AL364" i="66"/>
  <c r="AR364" i="66"/>
  <c r="AN364" i="66"/>
  <c r="AQ364" i="66"/>
  <c r="AM365" i="66"/>
  <c r="AP366" i="66"/>
  <c r="AL366" i="66"/>
  <c r="AR366" i="66"/>
  <c r="AN366" i="66"/>
  <c r="AQ366" i="66"/>
  <c r="AM367" i="66"/>
  <c r="AP368" i="66"/>
  <c r="AL368" i="66"/>
  <c r="AR368" i="66"/>
  <c r="AN368" i="66"/>
  <c r="AQ368" i="66"/>
  <c r="AM369" i="66"/>
  <c r="AP370" i="66"/>
  <c r="AL370" i="66"/>
  <c r="AR370" i="66"/>
  <c r="AN370" i="66"/>
  <c r="AQ370" i="66"/>
  <c r="AM371" i="66"/>
  <c r="AP372" i="66"/>
  <c r="AL372" i="66"/>
  <c r="AR372" i="66"/>
  <c r="AN372" i="66"/>
  <c r="AQ372" i="66"/>
  <c r="AM373" i="66"/>
  <c r="AP374" i="66"/>
  <c r="AL374" i="66"/>
  <c r="AR374" i="66"/>
  <c r="AN374" i="66"/>
  <c r="AQ374" i="66"/>
  <c r="AM375" i="66"/>
  <c r="AP376" i="66"/>
  <c r="AL376" i="66"/>
  <c r="AR376" i="66"/>
  <c r="AN376" i="66"/>
  <c r="AQ376" i="66"/>
  <c r="AQ377" i="66"/>
  <c r="AP346" i="66"/>
  <c r="AL346" i="66"/>
  <c r="AR346" i="66"/>
  <c r="AN346" i="66"/>
  <c r="AQ346" i="66"/>
  <c r="AO347" i="66"/>
  <c r="AM348" i="66"/>
  <c r="AP350" i="66"/>
  <c r="AL350" i="66"/>
  <c r="AR350" i="66"/>
  <c r="AN350" i="66"/>
  <c r="AQ350" i="66"/>
  <c r="AO351" i="66"/>
  <c r="AM352" i="66"/>
  <c r="AP354" i="66"/>
  <c r="AL354" i="66"/>
  <c r="AR354" i="66"/>
  <c r="AN354" i="66"/>
  <c r="AQ354" i="66"/>
  <c r="AO355" i="66"/>
  <c r="AM356" i="66"/>
  <c r="AP358" i="66"/>
  <c r="AL358" i="66"/>
  <c r="AR358" i="66"/>
  <c r="AN358" i="66"/>
  <c r="AQ358" i="66"/>
  <c r="AO359" i="66"/>
  <c r="AM360" i="66"/>
  <c r="AP362" i="66"/>
  <c r="AL362" i="66"/>
  <c r="AR362" i="66"/>
  <c r="AN362" i="66"/>
  <c r="AQ362" i="66"/>
  <c r="AO363" i="66"/>
  <c r="AO365" i="66"/>
  <c r="AO367" i="66"/>
  <c r="AO369" i="66"/>
  <c r="AO371" i="66"/>
  <c r="AO373" i="66"/>
  <c r="AK374" i="66"/>
  <c r="AO375" i="66"/>
  <c r="AK376" i="66"/>
  <c r="AP382" i="66"/>
  <c r="AL382" i="66"/>
  <c r="AQ382" i="66"/>
  <c r="AM382" i="66"/>
  <c r="AR382" i="66"/>
  <c r="AE383" i="66"/>
  <c r="AP384" i="66"/>
  <c r="AL384" i="66"/>
  <c r="AQ384" i="66"/>
  <c r="AM384" i="66"/>
  <c r="AR384" i="66"/>
  <c r="AE385" i="66"/>
  <c r="AP386" i="66"/>
  <c r="AL386" i="66"/>
  <c r="AQ386" i="66"/>
  <c r="AM386" i="66"/>
  <c r="AR386" i="66"/>
  <c r="AE387" i="66"/>
  <c r="AP388" i="66"/>
  <c r="AL388" i="66"/>
  <c r="AQ388" i="66"/>
  <c r="AM388" i="66"/>
  <c r="AR388" i="66"/>
  <c r="AE389" i="66"/>
  <c r="AP390" i="66"/>
  <c r="AL390" i="66"/>
  <c r="AQ390" i="66"/>
  <c r="AM390" i="66"/>
  <c r="AR390" i="66"/>
  <c r="AE391" i="66"/>
  <c r="AP392" i="66"/>
  <c r="AL392" i="66"/>
  <c r="AQ392" i="66"/>
  <c r="AM392" i="66"/>
  <c r="AR392" i="66"/>
  <c r="AE393" i="66"/>
  <c r="AP394" i="66"/>
  <c r="AL394" i="66"/>
  <c r="AQ394" i="66"/>
  <c r="AM394" i="66"/>
  <c r="AR394" i="66"/>
  <c r="AE395" i="66"/>
  <c r="AP396" i="66"/>
  <c r="AL396" i="66"/>
  <c r="AQ396" i="66"/>
  <c r="AM396" i="66"/>
  <c r="AR396" i="66"/>
  <c r="AE397" i="66"/>
  <c r="AP398" i="66"/>
  <c r="AL398" i="66"/>
  <c r="AQ398" i="66"/>
  <c r="AM398" i="66"/>
  <c r="AR398" i="66"/>
  <c r="AE399" i="66"/>
  <c r="AP400" i="66"/>
  <c r="AL400" i="66"/>
  <c r="AQ400" i="66"/>
  <c r="AM400" i="66"/>
  <c r="AR400" i="66"/>
  <c r="AE401" i="66"/>
  <c r="AP402" i="66"/>
  <c r="AL402" i="66"/>
  <c r="AQ402" i="66"/>
  <c r="AM402" i="66"/>
  <c r="AR402" i="66"/>
  <c r="AE403" i="66"/>
  <c r="AP404" i="66"/>
  <c r="AL404" i="66"/>
  <c r="AQ404" i="66"/>
  <c r="AM404" i="66"/>
  <c r="AR404" i="66"/>
  <c r="AE405" i="66"/>
  <c r="AP406" i="66"/>
  <c r="AL406" i="66"/>
  <c r="AQ406" i="66"/>
  <c r="AM406" i="66"/>
  <c r="AR406" i="66"/>
  <c r="AE407" i="66"/>
  <c r="AP408" i="66"/>
  <c r="AL408" i="66"/>
  <c r="AQ408" i="66"/>
  <c r="AM408" i="66"/>
  <c r="AR408" i="66"/>
  <c r="AE409" i="66"/>
  <c r="AP410" i="66"/>
  <c r="AL410" i="66"/>
  <c r="AQ410" i="66"/>
  <c r="AM410" i="66"/>
  <c r="AR410" i="66"/>
  <c r="AE411" i="66"/>
  <c r="AP412" i="66"/>
  <c r="AL412" i="66"/>
  <c r="AQ412" i="66"/>
  <c r="AM412" i="66"/>
  <c r="AR412" i="66"/>
  <c r="AE413" i="66"/>
  <c r="AN413" i="66"/>
  <c r="AN414" i="66"/>
  <c r="AF415" i="66"/>
  <c r="AE415" i="66"/>
  <c r="AP417" i="66"/>
  <c r="AL417" i="66"/>
  <c r="AO417" i="66"/>
  <c r="AK417" i="66"/>
  <c r="AQ417" i="66"/>
  <c r="AM417" i="66"/>
  <c r="AN418" i="66"/>
  <c r="AF419" i="66"/>
  <c r="AE419" i="66"/>
  <c r="AP421" i="66"/>
  <c r="AL421" i="66"/>
  <c r="AO421" i="66"/>
  <c r="AK421" i="66"/>
  <c r="AQ421" i="66"/>
  <c r="AM421" i="66"/>
  <c r="AN422" i="66"/>
  <c r="AP425" i="66"/>
  <c r="AL425" i="66"/>
  <c r="AO425" i="66"/>
  <c r="AK425" i="66"/>
  <c r="AQ425" i="66"/>
  <c r="AM425" i="66"/>
  <c r="AN426" i="66"/>
  <c r="AP429" i="66"/>
  <c r="AL429" i="66"/>
  <c r="AO429" i="66"/>
  <c r="AK429" i="66"/>
  <c r="AQ429" i="66"/>
  <c r="AM429" i="66"/>
  <c r="AF414" i="66"/>
  <c r="AE414" i="66"/>
  <c r="AP416" i="66"/>
  <c r="AL416" i="66"/>
  <c r="AO416" i="66"/>
  <c r="AK416" i="66"/>
  <c r="AQ416" i="66"/>
  <c r="AM416" i="66"/>
  <c r="AN417" i="66"/>
  <c r="AF418" i="66"/>
  <c r="AE418" i="66"/>
  <c r="AP420" i="66"/>
  <c r="AL420" i="66"/>
  <c r="AO420" i="66"/>
  <c r="AK420" i="66"/>
  <c r="AQ420" i="66"/>
  <c r="AM420" i="66"/>
  <c r="AN421" i="66"/>
  <c r="AP424" i="66"/>
  <c r="AL424" i="66"/>
  <c r="AO424" i="66"/>
  <c r="AK424" i="66"/>
  <c r="AQ424" i="66"/>
  <c r="AM424" i="66"/>
  <c r="AP428" i="66"/>
  <c r="AL428" i="66"/>
  <c r="AO428" i="66"/>
  <c r="AK428" i="66"/>
  <c r="AQ428" i="66"/>
  <c r="AM428" i="66"/>
  <c r="AE379" i="66"/>
  <c r="AE380" i="66"/>
  <c r="AE381" i="66"/>
  <c r="AE382" i="66"/>
  <c r="AP383" i="66"/>
  <c r="AL383" i="66"/>
  <c r="AQ383" i="66"/>
  <c r="AM383" i="66"/>
  <c r="AR383" i="66"/>
  <c r="AE384" i="66"/>
  <c r="AP385" i="66"/>
  <c r="AL385" i="66"/>
  <c r="AQ385" i="66"/>
  <c r="AM385" i="66"/>
  <c r="AR385" i="66"/>
  <c r="AE386" i="66"/>
  <c r="AP387" i="66"/>
  <c r="AL387" i="66"/>
  <c r="AQ387" i="66"/>
  <c r="AM387" i="66"/>
  <c r="AR387" i="66"/>
  <c r="AE388" i="66"/>
  <c r="AP389" i="66"/>
  <c r="AL389" i="66"/>
  <c r="AQ389" i="66"/>
  <c r="AM389" i="66"/>
  <c r="AR389" i="66"/>
  <c r="AE390" i="66"/>
  <c r="AP391" i="66"/>
  <c r="AL391" i="66"/>
  <c r="AQ391" i="66"/>
  <c r="AM391" i="66"/>
  <c r="AR391" i="66"/>
  <c r="AE392" i="66"/>
  <c r="AP393" i="66"/>
  <c r="AL393" i="66"/>
  <c r="AQ393" i="66"/>
  <c r="AM393" i="66"/>
  <c r="AR393" i="66"/>
  <c r="AE394" i="66"/>
  <c r="AP395" i="66"/>
  <c r="AL395" i="66"/>
  <c r="AQ395" i="66"/>
  <c r="AM395" i="66"/>
  <c r="AR395" i="66"/>
  <c r="AE396" i="66"/>
  <c r="AP397" i="66"/>
  <c r="AL397" i="66"/>
  <c r="AQ397" i="66"/>
  <c r="AM397" i="66"/>
  <c r="AR397" i="66"/>
  <c r="AE398" i="66"/>
  <c r="AP399" i="66"/>
  <c r="AL399" i="66"/>
  <c r="AQ399" i="66"/>
  <c r="AM399" i="66"/>
  <c r="AR399" i="66"/>
  <c r="AE400" i="66"/>
  <c r="AP401" i="66"/>
  <c r="AL401" i="66"/>
  <c r="AQ401" i="66"/>
  <c r="AM401" i="66"/>
  <c r="AR401" i="66"/>
  <c r="AE402" i="66"/>
  <c r="AP403" i="66"/>
  <c r="AL403" i="66"/>
  <c r="AQ403" i="66"/>
  <c r="AM403" i="66"/>
  <c r="AR403" i="66"/>
  <c r="AE404" i="66"/>
  <c r="AP405" i="66"/>
  <c r="AL405" i="66"/>
  <c r="AQ405" i="66"/>
  <c r="AM405" i="66"/>
  <c r="AR405" i="66"/>
  <c r="AE406" i="66"/>
  <c r="AP407" i="66"/>
  <c r="AL407" i="66"/>
  <c r="AQ407" i="66"/>
  <c r="AM407" i="66"/>
  <c r="AR407" i="66"/>
  <c r="AE408" i="66"/>
  <c r="AP409" i="66"/>
  <c r="AL409" i="66"/>
  <c r="AQ409" i="66"/>
  <c r="AM409" i="66"/>
  <c r="AR409" i="66"/>
  <c r="AE410" i="66"/>
  <c r="AP411" i="66"/>
  <c r="AL411" i="66"/>
  <c r="AQ411" i="66"/>
  <c r="AM411" i="66"/>
  <c r="AR411" i="66"/>
  <c r="AE412" i="66"/>
  <c r="AP413" i="66"/>
  <c r="AL413" i="66"/>
  <c r="AQ413" i="66"/>
  <c r="AM413" i="66"/>
  <c r="AR413" i="66"/>
  <c r="AP415" i="66"/>
  <c r="AL415" i="66"/>
  <c r="AO415" i="66"/>
  <c r="AK415" i="66"/>
  <c r="AQ415" i="66"/>
  <c r="AM415" i="66"/>
  <c r="AF417" i="66"/>
  <c r="AE417" i="66"/>
  <c r="AR417" i="66"/>
  <c r="AP419" i="66"/>
  <c r="AL419" i="66"/>
  <c r="AO419" i="66"/>
  <c r="AK419" i="66"/>
  <c r="AQ419" i="66"/>
  <c r="AM419" i="66"/>
  <c r="AN420" i="66"/>
  <c r="AR421" i="66"/>
  <c r="AP423" i="66"/>
  <c r="AL423" i="66"/>
  <c r="AO423" i="66"/>
  <c r="AK423" i="66"/>
  <c r="AQ423" i="66"/>
  <c r="AM423" i="66"/>
  <c r="AN424" i="66"/>
  <c r="AR425" i="66"/>
  <c r="AP427" i="66"/>
  <c r="AL427" i="66"/>
  <c r="AO427" i="66"/>
  <c r="AK427" i="66"/>
  <c r="AQ427" i="66"/>
  <c r="AM427" i="66"/>
  <c r="AN428" i="66"/>
  <c r="AR429" i="66"/>
  <c r="AP414" i="66"/>
  <c r="AL414" i="66"/>
  <c r="AO414" i="66"/>
  <c r="AK414" i="66"/>
  <c r="AQ414" i="66"/>
  <c r="AM414" i="66"/>
  <c r="AF416" i="66"/>
  <c r="AE416" i="66"/>
  <c r="AP418" i="66"/>
  <c r="AL418" i="66"/>
  <c r="AO418" i="66"/>
  <c r="AK418" i="66"/>
  <c r="AQ418" i="66"/>
  <c r="AM418" i="66"/>
  <c r="AF420" i="66"/>
  <c r="AE420" i="66"/>
  <c r="AP422" i="66"/>
  <c r="AL422" i="66"/>
  <c r="AO422" i="66"/>
  <c r="AK422" i="66"/>
  <c r="AQ422" i="66"/>
  <c r="AM422" i="66"/>
  <c r="AP426" i="66"/>
  <c r="AL426" i="66"/>
  <c r="AO426" i="66"/>
  <c r="AK426" i="66"/>
  <c r="AQ426" i="66"/>
  <c r="AM426" i="66"/>
  <c r="AR428" i="66"/>
  <c r="AP430" i="66"/>
  <c r="AL430" i="66"/>
  <c r="AO430" i="66"/>
  <c r="AK430" i="66"/>
  <c r="AR430" i="66"/>
  <c r="AQ430" i="66"/>
  <c r="AM430" i="66"/>
  <c r="AM431" i="66"/>
  <c r="AQ431" i="66"/>
  <c r="AM432" i="66"/>
  <c r="AQ432" i="66"/>
  <c r="AM433" i="66"/>
  <c r="AQ433" i="66"/>
  <c r="AM434" i="66"/>
  <c r="AQ434" i="66"/>
  <c r="AM435" i="66"/>
  <c r="AQ435" i="66"/>
  <c r="AM436" i="66"/>
  <c r="AQ436" i="66"/>
  <c r="AM437" i="66"/>
  <c r="AQ437" i="66"/>
  <c r="AM438" i="66"/>
  <c r="AQ438" i="66"/>
  <c r="AM439" i="66"/>
  <c r="AQ439" i="66"/>
  <c r="AM440" i="66"/>
  <c r="AQ440" i="66"/>
  <c r="AM441" i="66"/>
  <c r="AQ441" i="66"/>
  <c r="AM442" i="66"/>
  <c r="AQ442" i="66"/>
  <c r="AM443" i="66"/>
  <c r="AQ443" i="66"/>
  <c r="AM444" i="66"/>
  <c r="AQ444" i="66"/>
  <c r="AM445" i="66"/>
  <c r="AQ445" i="66"/>
  <c r="AM446" i="66"/>
  <c r="AQ446" i="66"/>
  <c r="AM447" i="66"/>
  <c r="AQ447" i="66"/>
  <c r="AM448" i="66"/>
  <c r="AQ448" i="66"/>
  <c r="AM449" i="66"/>
  <c r="AQ449" i="66"/>
  <c r="AM450" i="66"/>
  <c r="AQ450" i="66"/>
  <c r="AM451" i="66"/>
  <c r="AQ451" i="66"/>
  <c r="AM452" i="66"/>
  <c r="AQ452" i="66"/>
  <c r="AM453" i="66"/>
  <c r="AQ453" i="66"/>
  <c r="AM454" i="66"/>
  <c r="AQ454" i="66"/>
  <c r="AM455" i="66"/>
  <c r="AQ455" i="66"/>
  <c r="AM456" i="66"/>
  <c r="AQ456" i="66"/>
  <c r="AM457" i="66"/>
  <c r="AQ457" i="66"/>
  <c r="AM458" i="66"/>
  <c r="AQ458" i="66"/>
  <c r="AP464" i="66"/>
  <c r="AL464" i="66"/>
  <c r="AR464" i="66"/>
  <c r="AN464" i="66"/>
  <c r="AQ464" i="66"/>
  <c r="AP468" i="66"/>
  <c r="AL468" i="66"/>
  <c r="AR468" i="66"/>
  <c r="AN468" i="66"/>
  <c r="AQ468" i="66"/>
  <c r="AP472" i="66"/>
  <c r="AL472" i="66"/>
  <c r="AR472" i="66"/>
  <c r="AN472" i="66"/>
  <c r="AQ472" i="66"/>
  <c r="AM472" i="66"/>
  <c r="AP476" i="66"/>
  <c r="AL476" i="66"/>
  <c r="AR476" i="66"/>
  <c r="AN476" i="66"/>
  <c r="AQ476" i="66"/>
  <c r="AM476" i="66"/>
  <c r="AP241" i="66"/>
  <c r="AL241" i="66"/>
  <c r="AR241" i="66"/>
  <c r="AN241" i="66"/>
  <c r="AQ241" i="66"/>
  <c r="AM241" i="66"/>
  <c r="AP245" i="66"/>
  <c r="AL245" i="66"/>
  <c r="AR245" i="66"/>
  <c r="AN245" i="66"/>
  <c r="AQ245" i="66"/>
  <c r="AM245" i="66"/>
  <c r="AP247" i="66"/>
  <c r="AL247" i="66"/>
  <c r="AO247" i="66"/>
  <c r="AK247" i="66"/>
  <c r="AR247" i="66"/>
  <c r="AN247" i="66"/>
  <c r="AQ247" i="66"/>
  <c r="AM247" i="66"/>
  <c r="AP251" i="66"/>
  <c r="AL251" i="66"/>
  <c r="AO251" i="66"/>
  <c r="AK251" i="66"/>
  <c r="AR251" i="66"/>
  <c r="AN251" i="66"/>
  <c r="AQ251" i="66"/>
  <c r="AM251" i="66"/>
  <c r="AP255" i="66"/>
  <c r="AL255" i="66"/>
  <c r="AO255" i="66"/>
  <c r="AK255" i="66"/>
  <c r="AR255" i="66"/>
  <c r="AN255" i="66"/>
  <c r="AQ255" i="66"/>
  <c r="AM255" i="66"/>
  <c r="AN431" i="66"/>
  <c r="AR431" i="66"/>
  <c r="AN432" i="66"/>
  <c r="AR432" i="66"/>
  <c r="AN433" i="66"/>
  <c r="AR433" i="66"/>
  <c r="AN434" i="66"/>
  <c r="AR434" i="66"/>
  <c r="AN435" i="66"/>
  <c r="AR435" i="66"/>
  <c r="AN436" i="66"/>
  <c r="AR436" i="66"/>
  <c r="AN437" i="66"/>
  <c r="AR437" i="66"/>
  <c r="AN438" i="66"/>
  <c r="AR438" i="66"/>
  <c r="AN439" i="66"/>
  <c r="AR439" i="66"/>
  <c r="AN440" i="66"/>
  <c r="AR440" i="66"/>
  <c r="AN441" i="66"/>
  <c r="AR441" i="66"/>
  <c r="AN442" i="66"/>
  <c r="AR442" i="66"/>
  <c r="AN443" i="66"/>
  <c r="AR443" i="66"/>
  <c r="AN444" i="66"/>
  <c r="AR444" i="66"/>
  <c r="AN445" i="66"/>
  <c r="AR445" i="66"/>
  <c r="AN446" i="66"/>
  <c r="AR446" i="66"/>
  <c r="AN447" i="66"/>
  <c r="AR447" i="66"/>
  <c r="AN448" i="66"/>
  <c r="AR448" i="66"/>
  <c r="AN449" i="66"/>
  <c r="AR449" i="66"/>
  <c r="AN450" i="66"/>
  <c r="AR450" i="66"/>
  <c r="AN451" i="66"/>
  <c r="AR451" i="66"/>
  <c r="AN452" i="66"/>
  <c r="AR452" i="66"/>
  <c r="AN453" i="66"/>
  <c r="AR453" i="66"/>
  <c r="AN454" i="66"/>
  <c r="AR454" i="66"/>
  <c r="AN455" i="66"/>
  <c r="AR455" i="66"/>
  <c r="AN456" i="66"/>
  <c r="AR456" i="66"/>
  <c r="AN457" i="66"/>
  <c r="AR457" i="66"/>
  <c r="AN458" i="66"/>
  <c r="AR458" i="66"/>
  <c r="AP459" i="66"/>
  <c r="AL459" i="66"/>
  <c r="AO459" i="66"/>
  <c r="AP460" i="66"/>
  <c r="AL460" i="66"/>
  <c r="AO460" i="66"/>
  <c r="AP461" i="66"/>
  <c r="AL461" i="66"/>
  <c r="AO461" i="66"/>
  <c r="AP462" i="66"/>
  <c r="AL462" i="66"/>
  <c r="AO462" i="66"/>
  <c r="AP463" i="66"/>
  <c r="AL463" i="66"/>
  <c r="AO463" i="66"/>
  <c r="AP465" i="66"/>
  <c r="AL465" i="66"/>
  <c r="AR465" i="66"/>
  <c r="AN465" i="66"/>
  <c r="AQ465" i="66"/>
  <c r="AP469" i="66"/>
  <c r="AL469" i="66"/>
  <c r="AR469" i="66"/>
  <c r="AN469" i="66"/>
  <c r="AQ469" i="66"/>
  <c r="AP471" i="66"/>
  <c r="AL471" i="66"/>
  <c r="AR471" i="66"/>
  <c r="AN471" i="66"/>
  <c r="AQ471" i="66"/>
  <c r="AM471" i="66"/>
  <c r="AK472" i="66"/>
  <c r="AP475" i="66"/>
  <c r="AL475" i="66"/>
  <c r="AR475" i="66"/>
  <c r="AN475" i="66"/>
  <c r="AQ475" i="66"/>
  <c r="AM475" i="66"/>
  <c r="AK476" i="66"/>
  <c r="AP240" i="66"/>
  <c r="AL240" i="66"/>
  <c r="AR240" i="66"/>
  <c r="AN240" i="66"/>
  <c r="AQ240" i="66"/>
  <c r="AM240" i="66"/>
  <c r="AK241" i="66"/>
  <c r="AP244" i="66"/>
  <c r="AL244" i="66"/>
  <c r="AR244" i="66"/>
  <c r="AN244" i="66"/>
  <c r="AQ244" i="66"/>
  <c r="AM244" i="66"/>
  <c r="AK245" i="66"/>
  <c r="AP248" i="66"/>
  <c r="AL248" i="66"/>
  <c r="AO248" i="66"/>
  <c r="AK248" i="66"/>
  <c r="AR248" i="66"/>
  <c r="AN248" i="66"/>
  <c r="AQ248" i="66"/>
  <c r="AM248" i="66"/>
  <c r="AP252" i="66"/>
  <c r="AL252" i="66"/>
  <c r="AO252" i="66"/>
  <c r="AK252" i="66"/>
  <c r="AR252" i="66"/>
  <c r="AN252" i="66"/>
  <c r="AQ252" i="66"/>
  <c r="AM252" i="66"/>
  <c r="AP256" i="66"/>
  <c r="AL256" i="66"/>
  <c r="AO256" i="66"/>
  <c r="AK256" i="66"/>
  <c r="AR256" i="66"/>
  <c r="AN256" i="66"/>
  <c r="AQ256" i="66"/>
  <c r="AM256" i="66"/>
  <c r="AK431" i="66"/>
  <c r="AO431" i="66"/>
  <c r="AK432" i="66"/>
  <c r="AO432" i="66"/>
  <c r="AK433" i="66"/>
  <c r="AO433" i="66"/>
  <c r="AK434" i="66"/>
  <c r="AO434" i="66"/>
  <c r="AK435" i="66"/>
  <c r="AO435" i="66"/>
  <c r="AK436" i="66"/>
  <c r="AO436" i="66"/>
  <c r="AK437" i="66"/>
  <c r="AO437" i="66"/>
  <c r="AK438" i="66"/>
  <c r="AO438" i="66"/>
  <c r="AK439" i="66"/>
  <c r="AO439" i="66"/>
  <c r="AK440" i="66"/>
  <c r="AO440" i="66"/>
  <c r="AK441" i="66"/>
  <c r="AO441" i="66"/>
  <c r="AK442" i="66"/>
  <c r="AO442" i="66"/>
  <c r="AK443" i="66"/>
  <c r="AO443" i="66"/>
  <c r="AK444" i="66"/>
  <c r="AO444" i="66"/>
  <c r="AK445" i="66"/>
  <c r="AO445" i="66"/>
  <c r="AK446" i="66"/>
  <c r="AO446" i="66"/>
  <c r="AK447" i="66"/>
  <c r="AO447" i="66"/>
  <c r="AK448" i="66"/>
  <c r="AO448" i="66"/>
  <c r="AK449" i="66"/>
  <c r="AO449" i="66"/>
  <c r="AK450" i="66"/>
  <c r="AO450" i="66"/>
  <c r="AK451" i="66"/>
  <c r="AO451" i="66"/>
  <c r="AK452" i="66"/>
  <c r="AO452" i="66"/>
  <c r="AK453" i="66"/>
  <c r="AO453" i="66"/>
  <c r="AK454" i="66"/>
  <c r="AO454" i="66"/>
  <c r="AK455" i="66"/>
  <c r="AO455" i="66"/>
  <c r="AK456" i="66"/>
  <c r="AO456" i="66"/>
  <c r="AK457" i="66"/>
  <c r="AO457" i="66"/>
  <c r="AK458" i="66"/>
  <c r="AO458" i="66"/>
  <c r="AK459" i="66"/>
  <c r="AQ459" i="66"/>
  <c r="AK460" i="66"/>
  <c r="AQ460" i="66"/>
  <c r="AK461" i="66"/>
  <c r="AQ461" i="66"/>
  <c r="AK462" i="66"/>
  <c r="AQ462" i="66"/>
  <c r="AK463" i="66"/>
  <c r="AQ463" i="66"/>
  <c r="AM464" i="66"/>
  <c r="AK465" i="66"/>
  <c r="AP466" i="66"/>
  <c r="AL466" i="66"/>
  <c r="AR466" i="66"/>
  <c r="AN466" i="66"/>
  <c r="AQ466" i="66"/>
  <c r="AM468" i="66"/>
  <c r="AP470" i="66"/>
  <c r="AL470" i="66"/>
  <c r="AR470" i="66"/>
  <c r="AN470" i="66"/>
  <c r="AQ470" i="66"/>
  <c r="AM470" i="66"/>
  <c r="AO472" i="66"/>
  <c r="AP474" i="66"/>
  <c r="AL474" i="66"/>
  <c r="AR474" i="66"/>
  <c r="AN474" i="66"/>
  <c r="AQ474" i="66"/>
  <c r="AM474" i="66"/>
  <c r="AO476" i="66"/>
  <c r="AP239" i="66"/>
  <c r="AL239" i="66"/>
  <c r="AR239" i="66"/>
  <c r="AN239" i="66"/>
  <c r="AQ239" i="66"/>
  <c r="AM239" i="66"/>
  <c r="AO241" i="66"/>
  <c r="AP243" i="66"/>
  <c r="AL243" i="66"/>
  <c r="AR243" i="66"/>
  <c r="AN243" i="66"/>
  <c r="AQ243" i="66"/>
  <c r="AM243" i="66"/>
  <c r="AO245" i="66"/>
  <c r="AP249" i="66"/>
  <c r="AL249" i="66"/>
  <c r="AO249" i="66"/>
  <c r="AK249" i="66"/>
  <c r="AR249" i="66"/>
  <c r="AN249" i="66"/>
  <c r="AQ249" i="66"/>
  <c r="AM249" i="66"/>
  <c r="AP253" i="66"/>
  <c r="AL253" i="66"/>
  <c r="AO253" i="66"/>
  <c r="AK253" i="66"/>
  <c r="AR253" i="66"/>
  <c r="AN253" i="66"/>
  <c r="AQ253" i="66"/>
  <c r="AM253" i="66"/>
  <c r="AL431" i="66"/>
  <c r="AL432" i="66"/>
  <c r="AL433" i="66"/>
  <c r="AL434" i="66"/>
  <c r="AL435" i="66"/>
  <c r="AL436" i="66"/>
  <c r="AL437" i="66"/>
  <c r="AL438" i="66"/>
  <c r="AL439" i="66"/>
  <c r="AL440" i="66"/>
  <c r="AL441" i="66"/>
  <c r="AL442" i="66"/>
  <c r="AL443" i="66"/>
  <c r="AL444" i="66"/>
  <c r="AL445" i="66"/>
  <c r="AL446" i="66"/>
  <c r="AL447" i="66"/>
  <c r="AL448" i="66"/>
  <c r="AL449" i="66"/>
  <c r="AL450" i="66"/>
  <c r="AL451" i="66"/>
  <c r="AL452" i="66"/>
  <c r="AL453" i="66"/>
  <c r="AL454" i="66"/>
  <c r="AL455" i="66"/>
  <c r="AL456" i="66"/>
  <c r="AL457" i="66"/>
  <c r="AL458" i="66"/>
  <c r="AM459" i="66"/>
  <c r="AR459" i="66"/>
  <c r="AM460" i="66"/>
  <c r="AR460" i="66"/>
  <c r="AM461" i="66"/>
  <c r="AR461" i="66"/>
  <c r="AM462" i="66"/>
  <c r="AR462" i="66"/>
  <c r="AP467" i="66"/>
  <c r="AL467" i="66"/>
  <c r="AR467" i="66"/>
  <c r="AN467" i="66"/>
  <c r="AQ467" i="66"/>
  <c r="AO468" i="66"/>
  <c r="AM469" i="66"/>
  <c r="AK470" i="66"/>
  <c r="AO471" i="66"/>
  <c r="AP473" i="66"/>
  <c r="AL473" i="66"/>
  <c r="AR473" i="66"/>
  <c r="AN473" i="66"/>
  <c r="AQ473" i="66"/>
  <c r="AM473" i="66"/>
  <c r="AK474" i="66"/>
  <c r="AO475" i="66"/>
  <c r="AP477" i="66"/>
  <c r="AL477" i="66"/>
  <c r="AR477" i="66"/>
  <c r="AN477" i="66"/>
  <c r="AQ477" i="66"/>
  <c r="AM477" i="66"/>
  <c r="AK239" i="66"/>
  <c r="AO240" i="66"/>
  <c r="AP242" i="66"/>
  <c r="AL242" i="66"/>
  <c r="AR242" i="66"/>
  <c r="AN242" i="66"/>
  <c r="AQ242" i="66"/>
  <c r="AM242" i="66"/>
  <c r="AK243" i="66"/>
  <c r="AO244" i="66"/>
  <c r="AP246" i="66"/>
  <c r="AL246" i="66"/>
  <c r="AO246" i="66"/>
  <c r="AK246" i="66"/>
  <c r="AR246" i="66"/>
  <c r="AN246" i="66"/>
  <c r="AQ246" i="66"/>
  <c r="AM246" i="66"/>
  <c r="AP250" i="66"/>
  <c r="AL250" i="66"/>
  <c r="AO250" i="66"/>
  <c r="AK250" i="66"/>
  <c r="AR250" i="66"/>
  <c r="AN250" i="66"/>
  <c r="AQ250" i="66"/>
  <c r="AM250" i="66"/>
  <c r="AP254" i="66"/>
  <c r="AL254" i="66"/>
  <c r="AO254" i="66"/>
  <c r="AK254" i="66"/>
  <c r="AR254" i="66"/>
  <c r="AN254" i="66"/>
  <c r="AQ254" i="66"/>
  <c r="AM254" i="66"/>
  <c r="AM257" i="66"/>
  <c r="AQ257" i="66"/>
  <c r="AM258" i="66"/>
  <c r="AQ258" i="66"/>
  <c r="AM259" i="66"/>
  <c r="AQ259" i="66"/>
  <c r="AM260" i="66"/>
  <c r="AQ260" i="66"/>
  <c r="AM261" i="66"/>
  <c r="AQ261" i="66"/>
  <c r="AM262" i="66"/>
  <c r="AQ262" i="66"/>
  <c r="AE45" i="66"/>
  <c r="AK45" i="66"/>
  <c r="AP45" i="66"/>
  <c r="AO46" i="66"/>
  <c r="AK46" i="66"/>
  <c r="AQ46" i="66"/>
  <c r="AM46" i="66"/>
  <c r="AR46" i="66"/>
  <c r="AL47" i="66"/>
  <c r="AR48" i="66"/>
  <c r="AN48" i="66"/>
  <c r="AM48" i="66"/>
  <c r="AP48" i="66"/>
  <c r="AK48" i="66"/>
  <c r="AL50" i="66"/>
  <c r="AR56" i="66"/>
  <c r="AN56" i="66"/>
  <c r="AM56" i="66"/>
  <c r="AP56" i="66"/>
  <c r="AK56" i="66"/>
  <c r="AL58" i="66"/>
  <c r="AL60" i="66"/>
  <c r="AL64" i="66"/>
  <c r="AR72" i="66"/>
  <c r="AN72" i="66"/>
  <c r="AM72" i="66"/>
  <c r="AQ72" i="66"/>
  <c r="AL72" i="66"/>
  <c r="AP72" i="66"/>
  <c r="AK72" i="66"/>
  <c r="AR87" i="66"/>
  <c r="AN87" i="66"/>
  <c r="AQ87" i="66"/>
  <c r="AM87" i="66"/>
  <c r="AO87" i="66"/>
  <c r="AL87" i="66"/>
  <c r="AK87" i="66"/>
  <c r="AN257" i="66"/>
  <c r="AR257" i="66"/>
  <c r="AN258" i="66"/>
  <c r="AR258" i="66"/>
  <c r="AN259" i="66"/>
  <c r="AR259" i="66"/>
  <c r="AN260" i="66"/>
  <c r="AR260" i="66"/>
  <c r="AN261" i="66"/>
  <c r="AR261" i="66"/>
  <c r="AN262" i="66"/>
  <c r="AR262" i="66"/>
  <c r="AQ44" i="66"/>
  <c r="AM44" i="66"/>
  <c r="AO44" i="66"/>
  <c r="AL45" i="66"/>
  <c r="AR45" i="66"/>
  <c r="AN47" i="66"/>
  <c r="AO50" i="66"/>
  <c r="AR54" i="66"/>
  <c r="AN54" i="66"/>
  <c r="AP54" i="66"/>
  <c r="AK54" i="66"/>
  <c r="AM54" i="66"/>
  <c r="AO58" i="66"/>
  <c r="AO60" i="66"/>
  <c r="AO64" i="66"/>
  <c r="AO72" i="66"/>
  <c r="AR76" i="66"/>
  <c r="AN76" i="66"/>
  <c r="AM76" i="66"/>
  <c r="AQ76" i="66"/>
  <c r="AL76" i="66"/>
  <c r="AP76" i="66"/>
  <c r="AK76" i="66"/>
  <c r="AP87" i="66"/>
  <c r="AR91" i="66"/>
  <c r="AN91" i="66"/>
  <c r="AQ91" i="66"/>
  <c r="AM91" i="66"/>
  <c r="AO91" i="66"/>
  <c r="AL91" i="66"/>
  <c r="AK91" i="66"/>
  <c r="AK262" i="66"/>
  <c r="AK44" i="66"/>
  <c r="AP44" i="66"/>
  <c r="AF46" i="66"/>
  <c r="AR52" i="66"/>
  <c r="AN52" i="66"/>
  <c r="AM52" i="66"/>
  <c r="AP52" i="66"/>
  <c r="AK52" i="66"/>
  <c r="AL54" i="66"/>
  <c r="AR62" i="66"/>
  <c r="AN62" i="66"/>
  <c r="AP62" i="66"/>
  <c r="AK62" i="66"/>
  <c r="AM62" i="66"/>
  <c r="AR66" i="66"/>
  <c r="AN66" i="66"/>
  <c r="AP66" i="66"/>
  <c r="AK66" i="66"/>
  <c r="AM66" i="66"/>
  <c r="AO76" i="66"/>
  <c r="AP91" i="66"/>
  <c r="AL257" i="66"/>
  <c r="AL258" i="66"/>
  <c r="AL259" i="66"/>
  <c r="AL260" i="66"/>
  <c r="AL261" i="66"/>
  <c r="AQ45" i="66"/>
  <c r="AM45" i="66"/>
  <c r="AO45" i="66"/>
  <c r="AR47" i="66"/>
  <c r="AO47" i="66"/>
  <c r="AK47" i="66"/>
  <c r="AQ47" i="66"/>
  <c r="AM47" i="66"/>
  <c r="AR50" i="66"/>
  <c r="AN50" i="66"/>
  <c r="AP50" i="66"/>
  <c r="AK50" i="66"/>
  <c r="AM50" i="66"/>
  <c r="AR58" i="66"/>
  <c r="AN58" i="66"/>
  <c r="AP58" i="66"/>
  <c r="AK58" i="66"/>
  <c r="AM58" i="66"/>
  <c r="AR60" i="66"/>
  <c r="AN60" i="66"/>
  <c r="AM60" i="66"/>
  <c r="AP60" i="66"/>
  <c r="AK60" i="66"/>
  <c r="AR64" i="66"/>
  <c r="AN64" i="66"/>
  <c r="AM64" i="66"/>
  <c r="AP64" i="66"/>
  <c r="AK64" i="66"/>
  <c r="AR68" i="66"/>
  <c r="AN68" i="66"/>
  <c r="AM68" i="66"/>
  <c r="AQ68" i="66"/>
  <c r="AL68" i="66"/>
  <c r="AP68" i="66"/>
  <c r="AK68" i="66"/>
  <c r="AR83" i="66"/>
  <c r="AN83" i="66"/>
  <c r="AQ83" i="66"/>
  <c r="AM83" i="66"/>
  <c r="AO83" i="66"/>
  <c r="AL83" i="66"/>
  <c r="AK83" i="66"/>
  <c r="AR49" i="66"/>
  <c r="AN49" i="66"/>
  <c r="AO49" i="66"/>
  <c r="AL51" i="66"/>
  <c r="AR53" i="66"/>
  <c r="AN53" i="66"/>
  <c r="AO53" i="66"/>
  <c r="AL55" i="66"/>
  <c r="AR57" i="66"/>
  <c r="AN57" i="66"/>
  <c r="AO57" i="66"/>
  <c r="AR61" i="66"/>
  <c r="AN61" i="66"/>
  <c r="AO61" i="66"/>
  <c r="AR65" i="66"/>
  <c r="AN65" i="66"/>
  <c r="AO65" i="66"/>
  <c r="AR69" i="66"/>
  <c r="AN69" i="66"/>
  <c r="AO69" i="66"/>
  <c r="AR73" i="66"/>
  <c r="AN73" i="66"/>
  <c r="AO73" i="66"/>
  <c r="AR77" i="66"/>
  <c r="AN77" i="66"/>
  <c r="AO77" i="66"/>
  <c r="AR82" i="66"/>
  <c r="AN82" i="66"/>
  <c r="AQ82" i="66"/>
  <c r="AM82" i="66"/>
  <c r="AP82" i="66"/>
  <c r="AR86" i="66"/>
  <c r="AN86" i="66"/>
  <c r="AQ86" i="66"/>
  <c r="AM86" i="66"/>
  <c r="AP86" i="66"/>
  <c r="AR90" i="66"/>
  <c r="AN90" i="66"/>
  <c r="AQ90" i="66"/>
  <c r="AM90" i="66"/>
  <c r="AP90" i="66"/>
  <c r="AR264" i="66"/>
  <c r="AN264" i="66"/>
  <c r="AQ264" i="66"/>
  <c r="AM264" i="66"/>
  <c r="AP264" i="66"/>
  <c r="AK265" i="66"/>
  <c r="AR147" i="66"/>
  <c r="AN147" i="66"/>
  <c r="AQ147" i="66"/>
  <c r="AM147" i="66"/>
  <c r="AP147" i="66"/>
  <c r="AR36" i="66"/>
  <c r="AN36" i="66"/>
  <c r="AQ36" i="66"/>
  <c r="AM36" i="66"/>
  <c r="AP36" i="66"/>
  <c r="AR154" i="66"/>
  <c r="AN154" i="66"/>
  <c r="AQ154" i="66"/>
  <c r="AM154" i="66"/>
  <c r="AP154" i="66"/>
  <c r="AO160" i="66"/>
  <c r="AK160" i="66"/>
  <c r="AR160" i="66"/>
  <c r="AN160" i="66"/>
  <c r="AQ160" i="66"/>
  <c r="AM160" i="66"/>
  <c r="AO38" i="66"/>
  <c r="AK38" i="66"/>
  <c r="AR38" i="66"/>
  <c r="AN38" i="66"/>
  <c r="AQ38" i="66"/>
  <c r="AM38" i="66"/>
  <c r="AO40" i="66"/>
  <c r="AK40" i="66"/>
  <c r="AR40" i="66"/>
  <c r="AN40" i="66"/>
  <c r="AQ40" i="66"/>
  <c r="AM40" i="66"/>
  <c r="AO41" i="66"/>
  <c r="AK41" i="66"/>
  <c r="AR41" i="66"/>
  <c r="AN41" i="66"/>
  <c r="AQ41" i="66"/>
  <c r="AM41" i="66"/>
  <c r="AO43" i="66"/>
  <c r="AK43" i="66"/>
  <c r="AR43" i="66"/>
  <c r="AN43" i="66"/>
  <c r="AQ43" i="66"/>
  <c r="AM43" i="66"/>
  <c r="AO173" i="66"/>
  <c r="AK173" i="66"/>
  <c r="AR173" i="66"/>
  <c r="AN173" i="66"/>
  <c r="AQ173" i="66"/>
  <c r="AM173" i="66"/>
  <c r="AO177" i="66"/>
  <c r="AK177" i="66"/>
  <c r="AR177" i="66"/>
  <c r="AN177" i="66"/>
  <c r="AQ177" i="66"/>
  <c r="AM177" i="66"/>
  <c r="AO181" i="66"/>
  <c r="AK181" i="66"/>
  <c r="AR181" i="66"/>
  <c r="AN181" i="66"/>
  <c r="AQ181" i="66"/>
  <c r="AM181" i="66"/>
  <c r="AR266" i="66"/>
  <c r="AN266" i="66"/>
  <c r="AM266" i="66"/>
  <c r="AQ266" i="66"/>
  <c r="AL266" i="66"/>
  <c r="AP266" i="66"/>
  <c r="AK266" i="66"/>
  <c r="AP481" i="66"/>
  <c r="AL481" i="66"/>
  <c r="AQ481" i="66"/>
  <c r="AK481" i="66"/>
  <c r="AO481" i="66"/>
  <c r="AN481" i="66"/>
  <c r="AR481" i="66"/>
  <c r="AM481" i="66"/>
  <c r="AR70" i="66"/>
  <c r="AN70" i="66"/>
  <c r="AO70" i="66"/>
  <c r="AR74" i="66"/>
  <c r="AN74" i="66"/>
  <c r="AO74" i="66"/>
  <c r="AR78" i="66"/>
  <c r="AN78" i="66"/>
  <c r="AO78" i="66"/>
  <c r="AR81" i="66"/>
  <c r="AN81" i="66"/>
  <c r="AQ81" i="66"/>
  <c r="AM81" i="66"/>
  <c r="AP81" i="66"/>
  <c r="AR85" i="66"/>
  <c r="AN85" i="66"/>
  <c r="AQ85" i="66"/>
  <c r="AM85" i="66"/>
  <c r="AP85" i="66"/>
  <c r="AR89" i="66"/>
  <c r="AN89" i="66"/>
  <c r="AQ89" i="66"/>
  <c r="AM89" i="66"/>
  <c r="AP89" i="66"/>
  <c r="AR263" i="66"/>
  <c r="AN263" i="66"/>
  <c r="AQ263" i="66"/>
  <c r="AM263" i="66"/>
  <c r="AP263" i="66"/>
  <c r="AR146" i="66"/>
  <c r="AN146" i="66"/>
  <c r="AQ146" i="66"/>
  <c r="AM146" i="66"/>
  <c r="AP146" i="66"/>
  <c r="AR150" i="66"/>
  <c r="AN150" i="66"/>
  <c r="AQ150" i="66"/>
  <c r="AM150" i="66"/>
  <c r="AP150" i="66"/>
  <c r="AL151" i="66"/>
  <c r="AR153" i="66"/>
  <c r="AN153" i="66"/>
  <c r="AQ153" i="66"/>
  <c r="AM153" i="66"/>
  <c r="AP153" i="66"/>
  <c r="AK154" i="66"/>
  <c r="AL155" i="66"/>
  <c r="AO157" i="66"/>
  <c r="AK157" i="66"/>
  <c r="AR157" i="66"/>
  <c r="AN157" i="66"/>
  <c r="AQ157" i="66"/>
  <c r="AM157" i="66"/>
  <c r="AL160" i="66"/>
  <c r="AO37" i="66"/>
  <c r="AK37" i="66"/>
  <c r="AR37" i="66"/>
  <c r="AN37" i="66"/>
  <c r="AQ37" i="66"/>
  <c r="AM37" i="66"/>
  <c r="AL38" i="66"/>
  <c r="AO39" i="66"/>
  <c r="AK39" i="66"/>
  <c r="AR39" i="66"/>
  <c r="AN39" i="66"/>
  <c r="AQ39" i="66"/>
  <c r="AM39" i="66"/>
  <c r="AL40" i="66"/>
  <c r="AO165" i="66"/>
  <c r="AK165" i="66"/>
  <c r="AR165" i="66"/>
  <c r="AN165" i="66"/>
  <c r="AQ165" i="66"/>
  <c r="AM165" i="66"/>
  <c r="AL41" i="66"/>
  <c r="AO168" i="66"/>
  <c r="AK168" i="66"/>
  <c r="AR168" i="66"/>
  <c r="AN168" i="66"/>
  <c r="AQ168" i="66"/>
  <c r="AM168" i="66"/>
  <c r="AL43" i="66"/>
  <c r="AO170" i="66"/>
  <c r="AK170" i="66"/>
  <c r="AR170" i="66"/>
  <c r="AN170" i="66"/>
  <c r="AQ170" i="66"/>
  <c r="AM170" i="66"/>
  <c r="AL173" i="66"/>
  <c r="AO174" i="66"/>
  <c r="AK174" i="66"/>
  <c r="AR174" i="66"/>
  <c r="AN174" i="66"/>
  <c r="AQ174" i="66"/>
  <c r="AM174" i="66"/>
  <c r="AL177" i="66"/>
  <c r="AO178" i="66"/>
  <c r="AK178" i="66"/>
  <c r="AR178" i="66"/>
  <c r="AN178" i="66"/>
  <c r="AQ178" i="66"/>
  <c r="AM178" i="66"/>
  <c r="AL181" i="66"/>
  <c r="AO182" i="66"/>
  <c r="AK182" i="66"/>
  <c r="AR182" i="66"/>
  <c r="AN182" i="66"/>
  <c r="AQ182" i="66"/>
  <c r="AM182" i="66"/>
  <c r="AO266" i="66"/>
  <c r="AR270" i="66"/>
  <c r="AN270" i="66"/>
  <c r="AM270" i="66"/>
  <c r="AQ270" i="66"/>
  <c r="AL270" i="66"/>
  <c r="AP270" i="66"/>
  <c r="AK270" i="66"/>
  <c r="AL49" i="66"/>
  <c r="AQ49" i="66"/>
  <c r="AR51" i="66"/>
  <c r="AN51" i="66"/>
  <c r="AO51" i="66"/>
  <c r="AL53" i="66"/>
  <c r="AQ53" i="66"/>
  <c r="AR55" i="66"/>
  <c r="AN55" i="66"/>
  <c r="AO55" i="66"/>
  <c r="AL57" i="66"/>
  <c r="AQ57" i="66"/>
  <c r="AR59" i="66"/>
  <c r="AN59" i="66"/>
  <c r="AO59" i="66"/>
  <c r="AL61" i="66"/>
  <c r="AQ61" i="66"/>
  <c r="AR63" i="66"/>
  <c r="AN63" i="66"/>
  <c r="AO63" i="66"/>
  <c r="AL65" i="66"/>
  <c r="AQ65" i="66"/>
  <c r="AR67" i="66"/>
  <c r="AN67" i="66"/>
  <c r="AO67" i="66"/>
  <c r="AL69" i="66"/>
  <c r="AQ69" i="66"/>
  <c r="AK70" i="66"/>
  <c r="AP70" i="66"/>
  <c r="AR71" i="66"/>
  <c r="AN71" i="66"/>
  <c r="AO71" i="66"/>
  <c r="AL73" i="66"/>
  <c r="AQ73" i="66"/>
  <c r="AK74" i="66"/>
  <c r="AP74" i="66"/>
  <c r="AR75" i="66"/>
  <c r="AN75" i="66"/>
  <c r="AO75" i="66"/>
  <c r="AL77" i="66"/>
  <c r="AQ77" i="66"/>
  <c r="AK78" i="66"/>
  <c r="AP78" i="66"/>
  <c r="AR79" i="66"/>
  <c r="AN79" i="66"/>
  <c r="AQ79" i="66"/>
  <c r="AO79" i="66"/>
  <c r="AR80" i="66"/>
  <c r="AN80" i="66"/>
  <c r="AQ80" i="66"/>
  <c r="AM80" i="66"/>
  <c r="AP80" i="66"/>
  <c r="AK81" i="66"/>
  <c r="AL82" i="66"/>
  <c r="AR84" i="66"/>
  <c r="AN84" i="66"/>
  <c r="AQ84" i="66"/>
  <c r="AM84" i="66"/>
  <c r="AP84" i="66"/>
  <c r="AK85" i="66"/>
  <c r="AL86" i="66"/>
  <c r="AR88" i="66"/>
  <c r="AN88" i="66"/>
  <c r="AQ88" i="66"/>
  <c r="AM88" i="66"/>
  <c r="AP88" i="66"/>
  <c r="AK89" i="66"/>
  <c r="AL90" i="66"/>
  <c r="AR92" i="66"/>
  <c r="AN92" i="66"/>
  <c r="AQ92" i="66"/>
  <c r="AM92" i="66"/>
  <c r="AP92" i="66"/>
  <c r="AK263" i="66"/>
  <c r="AL264" i="66"/>
  <c r="AR145" i="66"/>
  <c r="AN145" i="66"/>
  <c r="AQ145" i="66"/>
  <c r="AM145" i="66"/>
  <c r="AP145" i="66"/>
  <c r="AK146" i="66"/>
  <c r="AL147" i="66"/>
  <c r="AR149" i="66"/>
  <c r="AN149" i="66"/>
  <c r="AQ149" i="66"/>
  <c r="AM149" i="66"/>
  <c r="AP149" i="66"/>
  <c r="AK150" i="66"/>
  <c r="AL36" i="66"/>
  <c r="AR152" i="66"/>
  <c r="AN152" i="66"/>
  <c r="AQ152" i="66"/>
  <c r="AM152" i="66"/>
  <c r="AP152" i="66"/>
  <c r="AK153" i="66"/>
  <c r="AL154" i="66"/>
  <c r="AR156" i="66"/>
  <c r="AN156" i="66"/>
  <c r="AQ156" i="66"/>
  <c r="AM156" i="66"/>
  <c r="AP156" i="66"/>
  <c r="AL157" i="66"/>
  <c r="AO158" i="66"/>
  <c r="AK158" i="66"/>
  <c r="AR158" i="66"/>
  <c r="AN158" i="66"/>
  <c r="AQ158" i="66"/>
  <c r="AM158" i="66"/>
  <c r="AP160" i="66"/>
  <c r="AL37" i="66"/>
  <c r="AO161" i="66"/>
  <c r="AK161" i="66"/>
  <c r="AR161" i="66"/>
  <c r="AN161" i="66"/>
  <c r="AQ161" i="66"/>
  <c r="AM161" i="66"/>
  <c r="AP38" i="66"/>
  <c r="AL39" i="66"/>
  <c r="AO163" i="66"/>
  <c r="AK163" i="66"/>
  <c r="AR163" i="66"/>
  <c r="AN163" i="66"/>
  <c r="AQ163" i="66"/>
  <c r="AM163" i="66"/>
  <c r="AP40" i="66"/>
  <c r="AL165" i="66"/>
  <c r="AO166" i="66"/>
  <c r="AK166" i="66"/>
  <c r="AR166" i="66"/>
  <c r="AN166" i="66"/>
  <c r="AQ166" i="66"/>
  <c r="AM166" i="66"/>
  <c r="AP41" i="66"/>
  <c r="AL168" i="66"/>
  <c r="AO169" i="66"/>
  <c r="AK169" i="66"/>
  <c r="AR169" i="66"/>
  <c r="AN169" i="66"/>
  <c r="AQ169" i="66"/>
  <c r="AM169" i="66"/>
  <c r="AP43" i="66"/>
  <c r="AL170" i="66"/>
  <c r="AO171" i="66"/>
  <c r="AK171" i="66"/>
  <c r="AR171" i="66"/>
  <c r="AN171" i="66"/>
  <c r="AQ171" i="66"/>
  <c r="AM171" i="66"/>
  <c r="AP173" i="66"/>
  <c r="AL174" i="66"/>
  <c r="AO175" i="66"/>
  <c r="AK175" i="66"/>
  <c r="AR175" i="66"/>
  <c r="AN175" i="66"/>
  <c r="AQ175" i="66"/>
  <c r="AM175" i="66"/>
  <c r="AP177" i="66"/>
  <c r="AL178" i="66"/>
  <c r="AO179" i="66"/>
  <c r="AK179" i="66"/>
  <c r="AR179" i="66"/>
  <c r="AN179" i="66"/>
  <c r="AQ179" i="66"/>
  <c r="AM179" i="66"/>
  <c r="AP181" i="66"/>
  <c r="AL182" i="66"/>
  <c r="AR183" i="66"/>
  <c r="AN183" i="66"/>
  <c r="AP183" i="66"/>
  <c r="AK183" i="66"/>
  <c r="AO183" i="66"/>
  <c r="AM183" i="66"/>
  <c r="AO270" i="66"/>
  <c r="AR274" i="66"/>
  <c r="AN274" i="66"/>
  <c r="AM274" i="66"/>
  <c r="AQ274" i="66"/>
  <c r="AL274" i="66"/>
  <c r="AP274" i="66"/>
  <c r="AK274" i="66"/>
  <c r="AL263" i="66"/>
  <c r="AR265" i="66"/>
  <c r="AN265" i="66"/>
  <c r="AQ265" i="66"/>
  <c r="AM265" i="66"/>
  <c r="AP265" i="66"/>
  <c r="AL146" i="66"/>
  <c r="AO147" i="66"/>
  <c r="AR148" i="66"/>
  <c r="AN148" i="66"/>
  <c r="AQ148" i="66"/>
  <c r="AM148" i="66"/>
  <c r="AP148" i="66"/>
  <c r="AL150" i="66"/>
  <c r="AO36" i="66"/>
  <c r="AR151" i="66"/>
  <c r="AN151" i="66"/>
  <c r="AQ151" i="66"/>
  <c r="AM151" i="66"/>
  <c r="AP151" i="66"/>
  <c r="AL153" i="66"/>
  <c r="AO154" i="66"/>
  <c r="AR155" i="66"/>
  <c r="AN155" i="66"/>
  <c r="AQ155" i="66"/>
  <c r="AM155" i="66"/>
  <c r="AP155" i="66"/>
  <c r="AP157" i="66"/>
  <c r="AO159" i="66"/>
  <c r="AK159" i="66"/>
  <c r="AR159" i="66"/>
  <c r="AN159" i="66"/>
  <c r="AQ159" i="66"/>
  <c r="AM159" i="66"/>
  <c r="AP37" i="66"/>
  <c r="AO162" i="66"/>
  <c r="AK162" i="66"/>
  <c r="AR162" i="66"/>
  <c r="AN162" i="66"/>
  <c r="AQ162" i="66"/>
  <c r="AM162" i="66"/>
  <c r="AP39" i="66"/>
  <c r="AO164" i="66"/>
  <c r="AK164" i="66"/>
  <c r="AR164" i="66"/>
  <c r="AN164" i="66"/>
  <c r="AQ164" i="66"/>
  <c r="AM164" i="66"/>
  <c r="AO167" i="66"/>
  <c r="AK167" i="66"/>
  <c r="AR167" i="66"/>
  <c r="AN167" i="66"/>
  <c r="AQ167" i="66"/>
  <c r="AM167" i="66"/>
  <c r="AO42" i="66"/>
  <c r="AK42" i="66"/>
  <c r="AR42" i="66"/>
  <c r="AN42" i="66"/>
  <c r="AQ42" i="66"/>
  <c r="AM42" i="66"/>
  <c r="AO172" i="66"/>
  <c r="AK172" i="66"/>
  <c r="AR172" i="66"/>
  <c r="AN172" i="66"/>
  <c r="AQ172" i="66"/>
  <c r="AM172" i="66"/>
  <c r="AO176" i="66"/>
  <c r="AK176" i="66"/>
  <c r="AR176" i="66"/>
  <c r="AN176" i="66"/>
  <c r="AQ176" i="66"/>
  <c r="AM176" i="66"/>
  <c r="AO180" i="66"/>
  <c r="AK180" i="66"/>
  <c r="AR180" i="66"/>
  <c r="AN180" i="66"/>
  <c r="AQ180" i="66"/>
  <c r="AM180" i="66"/>
  <c r="AR185" i="66"/>
  <c r="AN185" i="66"/>
  <c r="AM185" i="66"/>
  <c r="AQ185" i="66"/>
  <c r="AL185" i="66"/>
  <c r="AP185" i="66"/>
  <c r="AK185" i="66"/>
  <c r="AR278" i="66"/>
  <c r="AN278" i="66"/>
  <c r="AQ278" i="66"/>
  <c r="AM278" i="66"/>
  <c r="AL278" i="66"/>
  <c r="AP278" i="66"/>
  <c r="AK278" i="66"/>
  <c r="AO279" i="66"/>
  <c r="AK279" i="66"/>
  <c r="AR279" i="66"/>
  <c r="AN279" i="66"/>
  <c r="AQ279" i="66"/>
  <c r="AM279" i="66"/>
  <c r="AP279" i="66"/>
  <c r="AL279" i="66"/>
  <c r="AL184" i="66"/>
  <c r="AQ184" i="66"/>
  <c r="AR186" i="66"/>
  <c r="AN186" i="66"/>
  <c r="AO186" i="66"/>
  <c r="AL188" i="66"/>
  <c r="AQ188" i="66"/>
  <c r="AR267" i="66"/>
  <c r="AN267" i="66"/>
  <c r="AO267" i="66"/>
  <c r="AL269" i="66"/>
  <c r="AQ269" i="66"/>
  <c r="AR271" i="66"/>
  <c r="AN271" i="66"/>
  <c r="AO271" i="66"/>
  <c r="AL273" i="66"/>
  <c r="AQ273" i="66"/>
  <c r="AR275" i="66"/>
  <c r="AN275" i="66"/>
  <c r="AO275" i="66"/>
  <c r="AL277" i="66"/>
  <c r="AQ277" i="66"/>
  <c r="AO280" i="66"/>
  <c r="AK280" i="66"/>
  <c r="AR280" i="66"/>
  <c r="AN280" i="66"/>
  <c r="AQ280" i="66"/>
  <c r="AM280" i="66"/>
  <c r="AQ133" i="66"/>
  <c r="AM133" i="66"/>
  <c r="AP133" i="66"/>
  <c r="AL133" i="66"/>
  <c r="AO133" i="66"/>
  <c r="AN133" i="66"/>
  <c r="AK133" i="66"/>
  <c r="AR133" i="66"/>
  <c r="AK186" i="66"/>
  <c r="AP186" i="66"/>
  <c r="AR187" i="66"/>
  <c r="AN187" i="66"/>
  <c r="AO187" i="66"/>
  <c r="AK267" i="66"/>
  <c r="AP267" i="66"/>
  <c r="AR268" i="66"/>
  <c r="AN268" i="66"/>
  <c r="AO268" i="66"/>
  <c r="AK271" i="66"/>
  <c r="AP271" i="66"/>
  <c r="AR272" i="66"/>
  <c r="AN272" i="66"/>
  <c r="AO272" i="66"/>
  <c r="AK275" i="66"/>
  <c r="AP275" i="66"/>
  <c r="AR276" i="66"/>
  <c r="AN276" i="66"/>
  <c r="AO276" i="66"/>
  <c r="AL280" i="66"/>
  <c r="AR184" i="66"/>
  <c r="AN184" i="66"/>
  <c r="AO184" i="66"/>
  <c r="AR188" i="66"/>
  <c r="AN188" i="66"/>
  <c r="AO188" i="66"/>
  <c r="AR269" i="66"/>
  <c r="AN269" i="66"/>
  <c r="AO269" i="66"/>
  <c r="AR273" i="66"/>
  <c r="AN273" i="66"/>
  <c r="AO273" i="66"/>
  <c r="AR277" i="66"/>
  <c r="AN277" i="66"/>
  <c r="AO277" i="66"/>
  <c r="AF31" i="66"/>
  <c r="AE31" i="66"/>
  <c r="AQ490" i="66"/>
  <c r="AM490" i="66"/>
  <c r="AP490" i="66"/>
  <c r="AL490" i="66"/>
  <c r="AO490" i="66"/>
  <c r="AN490" i="66"/>
  <c r="AK490" i="66"/>
  <c r="AP144" i="66"/>
  <c r="AL144" i="66"/>
  <c r="AQ144" i="66"/>
  <c r="AK144" i="66"/>
  <c r="AO144" i="66"/>
  <c r="AN144" i="66"/>
  <c r="AR144" i="66"/>
  <c r="AM144" i="66"/>
  <c r="AO28" i="66"/>
  <c r="AK28" i="66"/>
  <c r="AR28" i="66"/>
  <c r="AN28" i="66"/>
  <c r="AQ28" i="66"/>
  <c r="AM28" i="66"/>
  <c r="AQ488" i="66"/>
  <c r="AM488" i="66"/>
  <c r="AP488" i="66"/>
  <c r="AL488" i="66"/>
  <c r="AO488" i="66"/>
  <c r="AN488" i="66"/>
  <c r="AK488" i="66"/>
  <c r="AR490" i="66"/>
  <c r="AO29" i="66"/>
  <c r="AK29" i="66"/>
  <c r="AR29" i="66"/>
  <c r="AN29" i="66"/>
  <c r="AQ29" i="66"/>
  <c r="AM29" i="66"/>
  <c r="AQ31" i="66"/>
  <c r="AM31" i="66"/>
  <c r="AN31" i="66"/>
  <c r="AR31" i="66"/>
  <c r="AL31" i="66"/>
  <c r="AP31" i="66"/>
  <c r="AK31" i="66"/>
  <c r="AQ34" i="66"/>
  <c r="AM34" i="66"/>
  <c r="AP34" i="66"/>
  <c r="AL34" i="66"/>
  <c r="AO34" i="66"/>
  <c r="AN34" i="66"/>
  <c r="AK34" i="66"/>
  <c r="AR488" i="66"/>
  <c r="AQ135" i="66"/>
  <c r="AM135" i="66"/>
  <c r="AP135" i="66"/>
  <c r="AL135" i="66"/>
  <c r="AO135" i="66"/>
  <c r="AN135" i="66"/>
  <c r="AK135" i="66"/>
  <c r="AP485" i="66"/>
  <c r="AL485" i="66"/>
  <c r="AQ485" i="66"/>
  <c r="AK485" i="66"/>
  <c r="AO485" i="66"/>
  <c r="AN485" i="66"/>
  <c r="AR485" i="66"/>
  <c r="AM485" i="66"/>
  <c r="AM189" i="66"/>
  <c r="AQ189" i="66"/>
  <c r="AM190" i="66"/>
  <c r="AQ190" i="66"/>
  <c r="AM191" i="66"/>
  <c r="AQ191" i="66"/>
  <c r="AM192" i="66"/>
  <c r="AQ192" i="66"/>
  <c r="AM193" i="66"/>
  <c r="AQ193" i="66"/>
  <c r="AM194" i="66"/>
  <c r="AQ194" i="66"/>
  <c r="AM195" i="66"/>
  <c r="AQ195" i="66"/>
  <c r="AM196" i="66"/>
  <c r="AQ196" i="66"/>
  <c r="AN137" i="66"/>
  <c r="AN138" i="66"/>
  <c r="AN139" i="66"/>
  <c r="AP143" i="66"/>
  <c r="AL143" i="66"/>
  <c r="AQ143" i="66"/>
  <c r="AK143" i="66"/>
  <c r="AO143" i="66"/>
  <c r="AN143" i="66"/>
  <c r="AP480" i="66"/>
  <c r="AL480" i="66"/>
  <c r="AQ480" i="66"/>
  <c r="AK480" i="66"/>
  <c r="AO480" i="66"/>
  <c r="AN480" i="66"/>
  <c r="AP484" i="66"/>
  <c r="AL484" i="66"/>
  <c r="AQ484" i="66"/>
  <c r="AK484" i="66"/>
  <c r="AO484" i="66"/>
  <c r="AN484" i="66"/>
  <c r="AN189" i="66"/>
  <c r="AN190" i="66"/>
  <c r="AN191" i="66"/>
  <c r="AN192" i="66"/>
  <c r="AN193" i="66"/>
  <c r="AN194" i="66"/>
  <c r="AR194" i="66"/>
  <c r="AN195" i="66"/>
  <c r="AR195" i="66"/>
  <c r="AN196" i="66"/>
  <c r="AR196" i="66"/>
  <c r="AQ30" i="66"/>
  <c r="AM30" i="66"/>
  <c r="AO30" i="66"/>
  <c r="AQ32" i="66"/>
  <c r="AM32" i="66"/>
  <c r="AO32" i="66"/>
  <c r="AQ33" i="66"/>
  <c r="AM33" i="66"/>
  <c r="AP33" i="66"/>
  <c r="AL33" i="66"/>
  <c r="AR33" i="66"/>
  <c r="AE34" i="66"/>
  <c r="AQ35" i="66"/>
  <c r="AM35" i="66"/>
  <c r="AP35" i="66"/>
  <c r="AL35" i="66"/>
  <c r="AR35" i="66"/>
  <c r="AQ489" i="66"/>
  <c r="AM489" i="66"/>
  <c r="AP489" i="66"/>
  <c r="AL489" i="66"/>
  <c r="AR489" i="66"/>
  <c r="AQ491" i="66"/>
  <c r="AM491" i="66"/>
  <c r="AP491" i="66"/>
  <c r="AL491" i="66"/>
  <c r="AR491" i="66"/>
  <c r="AE133" i="66"/>
  <c r="AQ134" i="66"/>
  <c r="AM134" i="66"/>
  <c r="AP134" i="66"/>
  <c r="AL134" i="66"/>
  <c r="AR134" i="66"/>
  <c r="AE135" i="66"/>
  <c r="AQ136" i="66"/>
  <c r="AM136" i="66"/>
  <c r="AP136" i="66"/>
  <c r="AL136" i="66"/>
  <c r="AR136" i="66"/>
  <c r="AP142" i="66"/>
  <c r="AL142" i="66"/>
  <c r="AQ142" i="66"/>
  <c r="AK142" i="66"/>
  <c r="AO142" i="66"/>
  <c r="AN142" i="66"/>
  <c r="AM143" i="66"/>
  <c r="AP479" i="66"/>
  <c r="AL479" i="66"/>
  <c r="AQ479" i="66"/>
  <c r="AK479" i="66"/>
  <c r="AO479" i="66"/>
  <c r="AN479" i="66"/>
  <c r="AM480" i="66"/>
  <c r="AP483" i="66"/>
  <c r="AL483" i="66"/>
  <c r="AQ483" i="66"/>
  <c r="AK483" i="66"/>
  <c r="AO483" i="66"/>
  <c r="AN483" i="66"/>
  <c r="AM484" i="66"/>
  <c r="AP487" i="66"/>
  <c r="AL487" i="66"/>
  <c r="AQ487" i="66"/>
  <c r="AK487" i="66"/>
  <c r="AO487" i="66"/>
  <c r="AN487" i="66"/>
  <c r="AK194" i="66"/>
  <c r="AK195" i="66"/>
  <c r="AK196" i="66"/>
  <c r="AP137" i="66"/>
  <c r="AL137" i="66"/>
  <c r="AQ137" i="66"/>
  <c r="AK137" i="66"/>
  <c r="AO137" i="66"/>
  <c r="AP138" i="66"/>
  <c r="AL138" i="66"/>
  <c r="AQ138" i="66"/>
  <c r="AK138" i="66"/>
  <c r="AO138" i="66"/>
  <c r="AP139" i="66"/>
  <c r="AL139" i="66"/>
  <c r="AQ139" i="66"/>
  <c r="AK139" i="66"/>
  <c r="AO139" i="66"/>
  <c r="AP140" i="66"/>
  <c r="AL140" i="66"/>
  <c r="AQ140" i="66"/>
  <c r="AK140" i="66"/>
  <c r="AO140" i="66"/>
  <c r="AP141" i="66"/>
  <c r="AL141" i="66"/>
  <c r="AQ141" i="66"/>
  <c r="AK141" i="66"/>
  <c r="AO141" i="66"/>
  <c r="AN141" i="66"/>
  <c r="AM142" i="66"/>
  <c r="AR143" i="66"/>
  <c r="AP478" i="66"/>
  <c r="AL478" i="66"/>
  <c r="AQ478" i="66"/>
  <c r="AK478" i="66"/>
  <c r="AO478" i="66"/>
  <c r="AN478" i="66"/>
  <c r="AM479" i="66"/>
  <c r="AR480" i="66"/>
  <c r="AP482" i="66"/>
  <c r="AL482" i="66"/>
  <c r="AQ482" i="66"/>
  <c r="AK482" i="66"/>
  <c r="AO482" i="66"/>
  <c r="AN482" i="66"/>
  <c r="AM483" i="66"/>
  <c r="AR484" i="66"/>
  <c r="AP486" i="66"/>
  <c r="AL486" i="66"/>
  <c r="AQ486" i="66"/>
  <c r="AK486" i="66"/>
  <c r="AO486" i="66"/>
  <c r="AN486" i="66"/>
  <c r="AM487" i="66"/>
  <c r="L26" i="40" l="1"/>
  <c r="M26" i="40"/>
  <c r="N26" i="40"/>
  <c r="O26" i="40"/>
  <c r="P26" i="40"/>
  <c r="Q26" i="40"/>
  <c r="R26" i="40"/>
  <c r="K26" i="40"/>
  <c r="R30" i="42"/>
  <c r="Q30" i="42"/>
  <c r="P30" i="42"/>
  <c r="O30" i="42"/>
  <c r="N30" i="42"/>
  <c r="M30" i="42"/>
  <c r="L30" i="42"/>
  <c r="K30" i="42"/>
  <c r="G85" i="14" l="1"/>
  <c r="G84" i="14"/>
  <c r="L83" i="14" a="1"/>
  <c r="L83" i="14" s="1"/>
  <c r="K83" i="14" s="1"/>
  <c r="L82" i="14" a="1"/>
  <c r="L82" i="14" s="1"/>
  <c r="K82" i="14" s="1"/>
  <c r="L81" i="14" a="1"/>
  <c r="L81" i="14" s="1"/>
  <c r="K81" i="14" s="1"/>
  <c r="L80" i="14" a="1"/>
  <c r="L80" i="14" s="1"/>
  <c r="K80" i="14" s="1"/>
  <c r="L79" i="14" a="1"/>
  <c r="L79" i="14" s="1"/>
  <c r="K79" i="14" s="1"/>
  <c r="L78" i="14" a="1"/>
  <c r="L78" i="14" s="1"/>
  <c r="K78" i="14" s="1"/>
  <c r="L77" i="14" a="1"/>
  <c r="L77" i="14" s="1"/>
  <c r="K77" i="14" s="1"/>
  <c r="L76" i="14" a="1"/>
  <c r="L76" i="14" s="1"/>
  <c r="K76" i="14" s="1"/>
  <c r="L75" i="14" a="1"/>
  <c r="L75" i="14" s="1"/>
  <c r="K75" i="14" s="1"/>
  <c r="L74" i="14" a="1"/>
  <c r="L74" i="14" s="1"/>
  <c r="K74" i="14" s="1"/>
  <c r="L73" i="14" a="1"/>
  <c r="L73" i="14" s="1"/>
  <c r="K73" i="14" s="1"/>
  <c r="L72" i="14" a="1"/>
  <c r="L72" i="14" s="1"/>
  <c r="K72" i="14" s="1"/>
  <c r="L71" i="14" a="1"/>
  <c r="L71" i="14" s="1"/>
  <c r="K71" i="14" s="1"/>
  <c r="L70" i="14" a="1"/>
  <c r="L70" i="14" s="1"/>
  <c r="K70" i="14" s="1"/>
  <c r="L69" i="14" a="1"/>
  <c r="L69" i="14" s="1"/>
  <c r="K69" i="14" s="1"/>
  <c r="L68" i="14" a="1"/>
  <c r="L68" i="14" s="1"/>
  <c r="K68" i="14" s="1"/>
  <c r="L67" i="14" a="1"/>
  <c r="L67" i="14" s="1"/>
  <c r="K67" i="14" s="1"/>
  <c r="L66" i="14" a="1"/>
  <c r="L66" i="14" s="1"/>
  <c r="K66" i="14" s="1"/>
  <c r="L65" i="14" a="1"/>
  <c r="L65" i="14" s="1"/>
  <c r="K65" i="14" s="1"/>
  <c r="L56" i="14" a="1"/>
  <c r="L56" i="14" s="1"/>
  <c r="K56" i="14" s="1"/>
  <c r="L57" i="14" a="1"/>
  <c r="L57" i="14" s="1"/>
  <c r="K57" i="14" s="1"/>
  <c r="L58" i="14" a="1"/>
  <c r="L58" i="14" s="1"/>
  <c r="K58" i="14" s="1"/>
  <c r="L59" i="14" a="1"/>
  <c r="L59" i="14" s="1"/>
  <c r="K59" i="14" s="1"/>
  <c r="L60" i="14" a="1"/>
  <c r="L60" i="14" s="1"/>
  <c r="K60" i="14" s="1"/>
  <c r="L61" i="14" a="1"/>
  <c r="L61" i="14" s="1"/>
  <c r="K61" i="14" s="1"/>
  <c r="L62" i="14" a="1"/>
  <c r="L62" i="14" s="1"/>
  <c r="K62" i="14" s="1"/>
  <c r="L63" i="14" a="1"/>
  <c r="L63" i="14" s="1"/>
  <c r="K63" i="14" s="1"/>
  <c r="L64" i="14" a="1"/>
  <c r="L64" i="14" s="1"/>
  <c r="K64" i="14" s="1"/>
  <c r="L55" i="14" a="1"/>
  <c r="L55" i="14" s="1"/>
  <c r="K55" i="14" s="1"/>
  <c r="L54" i="14" a="1"/>
  <c r="L54" i="14" s="1"/>
  <c r="K54" i="14" s="1"/>
  <c r="L53" i="14" a="1"/>
  <c r="L53" i="14" s="1"/>
  <c r="K53" i="14" s="1"/>
  <c r="L52" i="14" a="1"/>
  <c r="L52" i="14" s="1"/>
  <c r="K52" i="14" s="1"/>
  <c r="L51" i="14" a="1"/>
  <c r="L51" i="14" s="1"/>
  <c r="K51" i="14" s="1"/>
  <c r="L50" i="14" a="1"/>
  <c r="L50" i="14" s="1"/>
  <c r="K50" i="14" s="1"/>
  <c r="L49" i="14" a="1"/>
  <c r="L49" i="14" s="1"/>
  <c r="K49" i="14" s="1"/>
  <c r="L48" i="14" a="1"/>
  <c r="L48" i="14" s="1"/>
  <c r="K48" i="14" s="1"/>
  <c r="L47" i="14" a="1"/>
  <c r="L47" i="14" s="1"/>
  <c r="K47" i="14" s="1"/>
  <c r="L46" i="14" a="1"/>
  <c r="L46" i="14" s="1"/>
  <c r="K46" i="14" s="1"/>
  <c r="L45" i="14" a="1"/>
  <c r="L45" i="14" s="1"/>
  <c r="K45" i="14" s="1"/>
  <c r="L44" i="14" a="1"/>
  <c r="L44" i="14" s="1"/>
  <c r="K44" i="14" s="1"/>
  <c r="L43" i="14" a="1"/>
  <c r="L43" i="14" s="1"/>
  <c r="K43" i="14" s="1"/>
  <c r="L42" i="14" a="1"/>
  <c r="L42" i="14" s="1"/>
  <c r="K42" i="14" s="1"/>
  <c r="L41" i="14" a="1"/>
  <c r="L41" i="14" s="1"/>
  <c r="K41" i="14" s="1"/>
  <c r="L40" i="14" a="1"/>
  <c r="L40" i="14" s="1"/>
  <c r="K40" i="14" s="1"/>
  <c r="L39" i="14" a="1"/>
  <c r="L39" i="14" s="1"/>
  <c r="K39" i="14" s="1"/>
  <c r="L38" i="14" a="1"/>
  <c r="L38" i="14" s="1"/>
  <c r="K38" i="14" s="1"/>
  <c r="L37" i="14" a="1"/>
  <c r="L37" i="14" s="1"/>
  <c r="K37" i="14" s="1"/>
  <c r="L36" i="14" a="1"/>
  <c r="L36" i="14" s="1"/>
  <c r="K36" i="14" s="1"/>
  <c r="L35" i="14" a="1"/>
  <c r="L35" i="14" s="1"/>
  <c r="L34" i="14" a="1"/>
  <c r="L34" i="14" s="1"/>
  <c r="K34" i="14" s="1"/>
  <c r="L33" i="14" a="1"/>
  <c r="L33" i="14" s="1"/>
  <c r="L32" i="14" a="1"/>
  <c r="L32" i="14" s="1"/>
  <c r="K32" i="14" s="1"/>
  <c r="L31" i="14" a="1"/>
  <c r="L31" i="14" s="1"/>
  <c r="L30" i="14" a="1"/>
  <c r="L30" i="14" s="1"/>
  <c r="K30" i="14" s="1"/>
  <c r="L29" i="14" a="1"/>
  <c r="L29" i="14" s="1"/>
  <c r="K29" i="14" s="1"/>
  <c r="L28" i="14" a="1"/>
  <c r="L28" i="14" s="1"/>
  <c r="K28" i="14" s="1"/>
  <c r="L27" i="14" a="1"/>
  <c r="L27" i="14" s="1"/>
  <c r="L26" i="14" a="1"/>
  <c r="L26" i="14" s="1"/>
  <c r="K26" i="14" s="1"/>
  <c r="L25" i="14" a="1"/>
  <c r="L25" i="14" s="1"/>
  <c r="K25" i="14" s="1"/>
  <c r="L24" i="14" a="1"/>
  <c r="L24" i="14" s="1"/>
  <c r="K24" i="14" s="1"/>
  <c r="L23" i="14" a="1"/>
  <c r="L23" i="14" s="1"/>
  <c r="L22" i="14" a="1"/>
  <c r="L22" i="14" s="1"/>
  <c r="K22" i="14" s="1"/>
  <c r="L21" i="14" a="1"/>
  <c r="L21" i="14" s="1"/>
  <c r="K21" i="14" s="1"/>
  <c r="L20" i="14" a="1"/>
  <c r="L20" i="14" s="1"/>
  <c r="K20" i="14" s="1"/>
  <c r="L19" i="14" a="1"/>
  <c r="L19" i="14" s="1"/>
  <c r="K19" i="14" s="1"/>
  <c r="L18" i="14" a="1"/>
  <c r="L18" i="14" s="1"/>
  <c r="K18" i="14" s="1"/>
  <c r="L17" i="14" a="1"/>
  <c r="L17" i="14" s="1"/>
  <c r="L16" i="14" a="1"/>
  <c r="L16" i="14" s="1"/>
  <c r="L15" i="14" a="1"/>
  <c r="L15" i="14" s="1"/>
  <c r="L14" i="14" a="1"/>
  <c r="L14" i="14" s="1"/>
  <c r="K14" i="14" s="1"/>
  <c r="L13" i="14" a="1"/>
  <c r="L13" i="14" s="1"/>
  <c r="L12" i="14" a="1"/>
  <c r="L12" i="14" s="1"/>
  <c r="L11" i="14" a="1"/>
  <c r="L11" i="14" s="1"/>
  <c r="L10" i="14" a="1"/>
  <c r="L10" i="14" s="1"/>
  <c r="K10" i="14" s="1"/>
  <c r="L3" i="14" a="1"/>
  <c r="L3" i="14" s="1"/>
  <c r="L4" i="14" a="1"/>
  <c r="L4" i="14" s="1"/>
  <c r="K4" i="14" s="1"/>
  <c r="L5" i="14" a="1"/>
  <c r="L5" i="14" s="1"/>
  <c r="L6" i="14" a="1"/>
  <c r="L6" i="14" s="1"/>
  <c r="K6" i="14" s="1"/>
  <c r="L7" i="14" a="1"/>
  <c r="L7" i="14" s="1"/>
  <c r="L8" i="14" a="1"/>
  <c r="L8" i="14" s="1"/>
  <c r="K8" i="14" s="1"/>
  <c r="L9" i="14" a="1"/>
  <c r="L9" i="14" s="1"/>
  <c r="L2" i="14" a="1"/>
  <c r="L2" i="14" s="1"/>
  <c r="K2" i="14" s="1"/>
  <c r="J83" i="14" a="1"/>
  <c r="J83" i="14" s="1"/>
  <c r="I83" i="14" s="1"/>
  <c r="J82" i="14" a="1"/>
  <c r="J82" i="14" s="1"/>
  <c r="I82" i="14" s="1"/>
  <c r="J81" i="14" a="1"/>
  <c r="J81" i="14" s="1"/>
  <c r="I81" i="14" s="1"/>
  <c r="J80" i="14" a="1"/>
  <c r="J80" i="14" s="1"/>
  <c r="I80" i="14" s="1"/>
  <c r="J79" i="14" a="1"/>
  <c r="J79" i="14" s="1"/>
  <c r="I79" i="14" s="1"/>
  <c r="J78" i="14" a="1"/>
  <c r="J78" i="14" s="1"/>
  <c r="I78" i="14" s="1"/>
  <c r="J77" i="14" a="1"/>
  <c r="J77" i="14" s="1"/>
  <c r="I77" i="14" s="1"/>
  <c r="J76" i="14" a="1"/>
  <c r="J76" i="14" s="1"/>
  <c r="I76" i="14" s="1"/>
  <c r="J75" i="14" a="1"/>
  <c r="J75" i="14" s="1"/>
  <c r="I75" i="14" s="1"/>
  <c r="J74" i="14" a="1"/>
  <c r="J74" i="14" s="1"/>
  <c r="I74" i="14" s="1"/>
  <c r="J73" i="14" a="1"/>
  <c r="J73" i="14" s="1"/>
  <c r="I73" i="14" s="1"/>
  <c r="J72" i="14" a="1"/>
  <c r="J72" i="14" s="1"/>
  <c r="I72" i="14" s="1"/>
  <c r="J71" i="14" a="1"/>
  <c r="J71" i="14" s="1"/>
  <c r="I71" i="14" s="1"/>
  <c r="J70" i="14" a="1"/>
  <c r="J70" i="14" s="1"/>
  <c r="I70" i="14" s="1"/>
  <c r="J69" i="14" a="1"/>
  <c r="J69" i="14" s="1"/>
  <c r="I69" i="14" s="1"/>
  <c r="J68" i="14" a="1"/>
  <c r="J68" i="14" s="1"/>
  <c r="I68" i="14" s="1"/>
  <c r="J67" i="14" a="1"/>
  <c r="J67" i="14" s="1"/>
  <c r="I67" i="14" s="1"/>
  <c r="J66" i="14" a="1"/>
  <c r="J66" i="14" s="1"/>
  <c r="I66" i="14" s="1"/>
  <c r="J65" i="14" a="1"/>
  <c r="J65" i="14" s="1"/>
  <c r="I65" i="14" s="1"/>
  <c r="J64" i="14" a="1"/>
  <c r="J64" i="14" s="1"/>
  <c r="I64" i="14" s="1"/>
  <c r="J63" i="14" a="1"/>
  <c r="J63" i="14" s="1"/>
  <c r="I63" i="14" s="1"/>
  <c r="J62" i="14" a="1"/>
  <c r="J62" i="14" s="1"/>
  <c r="I62" i="14" s="1"/>
  <c r="J61" i="14" a="1"/>
  <c r="J61" i="14" s="1"/>
  <c r="I61" i="14" s="1"/>
  <c r="J60" i="14" a="1"/>
  <c r="J60" i="14" s="1"/>
  <c r="I60" i="14" s="1"/>
  <c r="J59" i="14" a="1"/>
  <c r="J59" i="14" s="1"/>
  <c r="I59" i="14" s="1"/>
  <c r="J58" i="14" a="1"/>
  <c r="J58" i="14" s="1"/>
  <c r="I58" i="14" s="1"/>
  <c r="J57" i="14" a="1"/>
  <c r="J57" i="14" s="1"/>
  <c r="I57" i="14" s="1"/>
  <c r="J56" i="14" a="1"/>
  <c r="J56" i="14" s="1"/>
  <c r="I56" i="14" s="1"/>
  <c r="J55" i="14" a="1"/>
  <c r="J55" i="14" s="1"/>
  <c r="I55" i="14" s="1"/>
  <c r="J54" i="14" a="1"/>
  <c r="J54" i="14" s="1"/>
  <c r="I54" i="14" s="1"/>
  <c r="J53" i="14" a="1"/>
  <c r="J53" i="14" s="1"/>
  <c r="I53" i="14" s="1"/>
  <c r="J52" i="14" a="1"/>
  <c r="J52" i="14" s="1"/>
  <c r="I52" i="14" s="1"/>
  <c r="J51" i="14" a="1"/>
  <c r="J51" i="14" s="1"/>
  <c r="I51" i="14" s="1"/>
  <c r="J50" i="14" a="1"/>
  <c r="J50" i="14" s="1"/>
  <c r="I50" i="14" s="1"/>
  <c r="J49" i="14" a="1"/>
  <c r="J49" i="14" s="1"/>
  <c r="I49" i="14" s="1"/>
  <c r="J48" i="14" a="1"/>
  <c r="J48" i="14" s="1"/>
  <c r="I48" i="14" s="1"/>
  <c r="J47" i="14" a="1"/>
  <c r="J47" i="14" s="1"/>
  <c r="I47" i="14" s="1"/>
  <c r="J46" i="14" a="1"/>
  <c r="J46" i="14" s="1"/>
  <c r="I46" i="14" s="1"/>
  <c r="J45" i="14" a="1"/>
  <c r="J45" i="14" s="1"/>
  <c r="I45" i="14" s="1"/>
  <c r="J44" i="14" a="1"/>
  <c r="J44" i="14" s="1"/>
  <c r="I44" i="14" s="1"/>
  <c r="J43" i="14" a="1"/>
  <c r="J43" i="14" s="1"/>
  <c r="I43" i="14" s="1"/>
  <c r="J42" i="14" a="1"/>
  <c r="J42" i="14" s="1"/>
  <c r="I42" i="14" s="1"/>
  <c r="J41" i="14" a="1"/>
  <c r="J41" i="14" s="1"/>
  <c r="I41" i="14" s="1"/>
  <c r="J40" i="14" a="1"/>
  <c r="J40" i="14" s="1"/>
  <c r="I40" i="14" s="1"/>
  <c r="J39" i="14" a="1"/>
  <c r="J39" i="14" s="1"/>
  <c r="I39" i="14" s="1"/>
  <c r="J38" i="14" a="1"/>
  <c r="J38" i="14" s="1"/>
  <c r="I38" i="14" s="1"/>
  <c r="J37" i="14" a="1"/>
  <c r="J37" i="14" s="1"/>
  <c r="I37" i="14" s="1"/>
  <c r="J36" i="14" a="1"/>
  <c r="J36" i="14" s="1"/>
  <c r="I36" i="14" s="1"/>
  <c r="J35" i="14" a="1"/>
  <c r="J35" i="14" s="1"/>
  <c r="I35" i="14" s="1"/>
  <c r="J34" i="14" a="1"/>
  <c r="J34" i="14" s="1"/>
  <c r="I34" i="14" s="1"/>
  <c r="J33" i="14" a="1"/>
  <c r="J33" i="14" s="1"/>
  <c r="I33" i="14" s="1"/>
  <c r="J32" i="14" a="1"/>
  <c r="J32" i="14" s="1"/>
  <c r="I32" i="14" s="1"/>
  <c r="J31" i="14" a="1"/>
  <c r="J31" i="14" s="1"/>
  <c r="I31" i="14" s="1"/>
  <c r="J30" i="14" a="1"/>
  <c r="J30" i="14" s="1"/>
  <c r="I30" i="14" s="1"/>
  <c r="J29" i="14" a="1"/>
  <c r="J29" i="14" s="1"/>
  <c r="I29" i="14" s="1"/>
  <c r="J28" i="14" a="1"/>
  <c r="J28" i="14" s="1"/>
  <c r="I28" i="14" s="1"/>
  <c r="J27" i="14" a="1"/>
  <c r="J27" i="14" s="1"/>
  <c r="I27" i="14" s="1"/>
  <c r="J26" i="14" a="1"/>
  <c r="J26" i="14" s="1"/>
  <c r="I26" i="14" s="1"/>
  <c r="J25" i="14" a="1"/>
  <c r="J25" i="14" s="1"/>
  <c r="I25" i="14" s="1"/>
  <c r="J24" i="14" a="1"/>
  <c r="J24" i="14" s="1"/>
  <c r="I24" i="14" s="1"/>
  <c r="J23" i="14" a="1"/>
  <c r="J23" i="14" s="1"/>
  <c r="I23" i="14" s="1"/>
  <c r="J22" i="14" a="1"/>
  <c r="J22" i="14" s="1"/>
  <c r="I22" i="14" s="1"/>
  <c r="J21" i="14" a="1"/>
  <c r="J21" i="14" s="1"/>
  <c r="I21" i="14" s="1"/>
  <c r="J20" i="14" a="1"/>
  <c r="J20" i="14" s="1"/>
  <c r="I20" i="14" s="1"/>
  <c r="J19" i="14" a="1"/>
  <c r="J19" i="14" s="1"/>
  <c r="I19" i="14" s="1"/>
  <c r="J18" i="14" a="1"/>
  <c r="J18" i="14" s="1"/>
  <c r="I18" i="14" s="1"/>
  <c r="J17" i="14" a="1"/>
  <c r="J17" i="14" s="1"/>
  <c r="I17" i="14" s="1"/>
  <c r="J16" i="14" a="1"/>
  <c r="J16" i="14" s="1"/>
  <c r="I16" i="14" s="1"/>
  <c r="J15" i="14" a="1"/>
  <c r="J15" i="14" s="1"/>
  <c r="I15" i="14" s="1"/>
  <c r="J14" i="14" a="1"/>
  <c r="J14" i="14" s="1"/>
  <c r="I14" i="14" s="1"/>
  <c r="J13" i="14" a="1"/>
  <c r="J13" i="14" s="1"/>
  <c r="I13" i="14" s="1"/>
  <c r="J12" i="14" a="1"/>
  <c r="J12" i="14" s="1"/>
  <c r="I12" i="14" s="1"/>
  <c r="J11" i="14" a="1"/>
  <c r="J11" i="14" s="1"/>
  <c r="I11" i="14" s="1"/>
  <c r="J10" i="14" a="1"/>
  <c r="J10" i="14" s="1"/>
  <c r="I10" i="14" s="1"/>
  <c r="J3" i="14" a="1"/>
  <c r="J3" i="14" s="1"/>
  <c r="I3" i="14" s="1"/>
  <c r="J4" i="14" a="1"/>
  <c r="J4" i="14" s="1"/>
  <c r="I4" i="14" s="1"/>
  <c r="J5" i="14" a="1"/>
  <c r="J5" i="14" s="1"/>
  <c r="I5" i="14" s="1"/>
  <c r="J6" i="14" a="1"/>
  <c r="J6" i="14" s="1"/>
  <c r="I6" i="14" s="1"/>
  <c r="J7" i="14" a="1"/>
  <c r="J7" i="14" s="1"/>
  <c r="I7" i="14" s="1"/>
  <c r="J8" i="14" a="1"/>
  <c r="J8" i="14" s="1"/>
  <c r="I8" i="14" s="1"/>
  <c r="J9" i="14" a="1"/>
  <c r="J9" i="14" s="1"/>
  <c r="I9" i="14" s="1"/>
  <c r="J2" i="14" a="1"/>
  <c r="J2" i="14" s="1"/>
  <c r="I2" i="14" s="1"/>
  <c r="G99" i="14"/>
  <c r="G97" i="14"/>
  <c r="G95" i="14"/>
  <c r="G93" i="14"/>
  <c r="G91" i="14"/>
  <c r="G89" i="14"/>
  <c r="G98" i="14"/>
  <c r="G96" i="14"/>
  <c r="G94" i="14"/>
  <c r="G92" i="14"/>
  <c r="G90" i="14"/>
  <c r="G88" i="14"/>
  <c r="G87" i="14"/>
  <c r="G86" i="14"/>
  <c r="H83" i="14" a="1"/>
  <c r="H83" i="14" s="1"/>
  <c r="K31" i="14" l="1"/>
  <c r="L89" i="14"/>
  <c r="K89" i="14" s="1"/>
  <c r="K35" i="14"/>
  <c r="L97" i="14"/>
  <c r="K97" i="14" s="1"/>
  <c r="K33" i="14"/>
  <c r="L93" i="14"/>
  <c r="K93" i="14" s="1"/>
  <c r="L85" i="14"/>
  <c r="K85" i="14" s="1"/>
  <c r="K27" i="14"/>
  <c r="L98" i="14"/>
  <c r="K98" i="14" s="1"/>
  <c r="K23" i="14"/>
  <c r="L90" i="14"/>
  <c r="K90" i="14" s="1"/>
  <c r="K17" i="14"/>
  <c r="L96" i="14"/>
  <c r="K96" i="14" s="1"/>
  <c r="K11" i="14"/>
  <c r="L84" i="14"/>
  <c r="K84" i="14" s="1"/>
  <c r="L86" i="14"/>
  <c r="K86" i="14" s="1"/>
  <c r="K12" i="14"/>
  <c r="L92" i="14"/>
  <c r="K92" i="14" s="1"/>
  <c r="K15" i="14"/>
  <c r="K13" i="14"/>
  <c r="L88" i="14"/>
  <c r="K88" i="14" s="1"/>
  <c r="L94" i="14"/>
  <c r="K94" i="14" s="1"/>
  <c r="K16" i="14"/>
  <c r="K7" i="14"/>
  <c r="L95" i="14"/>
  <c r="K95" i="14" s="1"/>
  <c r="L99" i="14"/>
  <c r="K99" i="14" s="1"/>
  <c r="K9" i="14"/>
  <c r="L91" i="14"/>
  <c r="K91" i="14" s="1"/>
  <c r="K5" i="14"/>
  <c r="K3" i="14"/>
  <c r="L87" i="14"/>
  <c r="K87" i="14" s="1"/>
  <c r="J88" i="14"/>
  <c r="I88" i="14" s="1"/>
  <c r="J92" i="14"/>
  <c r="I92" i="14" s="1"/>
  <c r="J95" i="14"/>
  <c r="I95" i="14" s="1"/>
  <c r="J87" i="14"/>
  <c r="I87" i="14" s="1"/>
  <c r="J97" i="14"/>
  <c r="I97" i="14" s="1"/>
  <c r="J89" i="14"/>
  <c r="I89" i="14" s="1"/>
  <c r="J93" i="14"/>
  <c r="I93" i="14" s="1"/>
  <c r="J99" i="14"/>
  <c r="I99" i="14" s="1"/>
  <c r="J91" i="14"/>
  <c r="I91" i="14" s="1"/>
  <c r="J85" i="14"/>
  <c r="I85" i="14" s="1"/>
  <c r="J98" i="14"/>
  <c r="I98" i="14" s="1"/>
  <c r="J86" i="14"/>
  <c r="I86" i="14" s="1"/>
  <c r="J96" i="14"/>
  <c r="I96" i="14" s="1"/>
  <c r="J90" i="14"/>
  <c r="I90" i="14" s="1"/>
  <c r="J94" i="14"/>
  <c r="I94" i="14" s="1"/>
  <c r="J84" i="14"/>
  <c r="I84" i="14" s="1"/>
  <c r="G439" i="14" l="1"/>
  <c r="Q445" i="14"/>
  <c r="Y445" i="14" s="1"/>
  <c r="AA445" i="14" s="1"/>
  <c r="Q444" i="14"/>
  <c r="Y444" i="14" s="1"/>
  <c r="AA444" i="14" s="1"/>
  <c r="Q441" i="14"/>
  <c r="Y441" i="14" s="1"/>
  <c r="AA441" i="14" s="1"/>
  <c r="Q438" i="14"/>
  <c r="Y438" i="14" s="1"/>
  <c r="AA438" i="14" s="1"/>
  <c r="G443" i="14"/>
  <c r="G442" i="14"/>
  <c r="G440" i="14"/>
  <c r="G437" i="14"/>
  <c r="G436" i="14"/>
  <c r="L441" i="14" a="1"/>
  <c r="L441" i="14" s="1"/>
  <c r="K441" i="14" s="1"/>
  <c r="L438" i="14" a="1"/>
  <c r="L438" i="14" s="1"/>
  <c r="K438" i="14" s="1"/>
  <c r="J441" i="14" a="1"/>
  <c r="J441" i="14" s="1"/>
  <c r="I441" i="14" s="1"/>
  <c r="J438" i="14" a="1"/>
  <c r="J438" i="14" s="1"/>
  <c r="I438" i="14" s="1"/>
  <c r="H441" i="14" a="1"/>
  <c r="H441" i="14" s="1"/>
  <c r="G441" i="14" s="1"/>
  <c r="H438" i="14" a="1"/>
  <c r="H438" i="14" s="1"/>
  <c r="G438" i="14" s="1"/>
  <c r="H432" i="14" a="1"/>
  <c r="H432" i="14" s="1"/>
  <c r="L445" i="14" a="1"/>
  <c r="L445" i="14" s="1"/>
  <c r="K445" i="14" s="1"/>
  <c r="J445" i="14" a="1"/>
  <c r="J445" i="14" s="1"/>
  <c r="I445" i="14" s="1"/>
  <c r="L444" i="14" a="1"/>
  <c r="L444" i="14" s="1"/>
  <c r="K444" i="14" s="1"/>
  <c r="J444" i="14" a="1"/>
  <c r="J444" i="14" s="1"/>
  <c r="I444" i="14" s="1"/>
  <c r="H445" i="14" a="1"/>
  <c r="H445" i="14" s="1"/>
  <c r="G445" i="14" s="1"/>
  <c r="H444" i="14" a="1"/>
  <c r="H444" i="14" s="1"/>
  <c r="G444" i="14" s="1"/>
  <c r="J460" i="14" l="1"/>
  <c r="I460" i="14" s="1"/>
  <c r="K460" i="14"/>
  <c r="K459" i="14"/>
  <c r="L458" i="14" a="1"/>
  <c r="L458" i="14" s="1"/>
  <c r="K458" i="14" s="1"/>
  <c r="J459" i="14" a="1"/>
  <c r="J459" i="14" s="1"/>
  <c r="I459" i="14" s="1"/>
  <c r="J458" i="14" a="1"/>
  <c r="J458" i="14" s="1"/>
  <c r="I458" i="14" s="1"/>
  <c r="H459" i="14" a="1"/>
  <c r="H459" i="14" s="1"/>
  <c r="H458" i="14" a="1"/>
  <c r="H458" i="14" s="1"/>
  <c r="H460" i="14"/>
  <c r="L434" i="14" a="1"/>
  <c r="L434" i="14" s="1"/>
  <c r="K434" i="14" s="1"/>
  <c r="L433" i="14" a="1"/>
  <c r="L433" i="14" s="1"/>
  <c r="K433" i="14" s="1"/>
  <c r="L432" i="14" a="1"/>
  <c r="L432" i="14" s="1"/>
  <c r="K432" i="14" s="1"/>
  <c r="L431" i="14" a="1"/>
  <c r="L431" i="14" s="1"/>
  <c r="K431" i="14" s="1"/>
  <c r="L430" i="14" a="1"/>
  <c r="L430" i="14" s="1"/>
  <c r="K430" i="14" s="1"/>
  <c r="L429" i="14" a="1"/>
  <c r="L429" i="14" s="1"/>
  <c r="K429" i="14" s="1"/>
  <c r="L428" i="14" a="1"/>
  <c r="L428" i="14" s="1"/>
  <c r="K428" i="14" s="1"/>
  <c r="L427" i="14" a="1"/>
  <c r="L427" i="14" s="1"/>
  <c r="K427" i="14" s="1"/>
  <c r="L426" i="14" a="1"/>
  <c r="L426" i="14" s="1"/>
  <c r="K426" i="14" s="1"/>
  <c r="L425" i="14" a="1"/>
  <c r="L425" i="14" s="1"/>
  <c r="K425" i="14" s="1"/>
  <c r="L424" i="14" a="1"/>
  <c r="L424" i="14" s="1"/>
  <c r="K424" i="14" s="1"/>
  <c r="L423" i="14" a="1"/>
  <c r="L423" i="14" s="1"/>
  <c r="K423" i="14" s="1"/>
  <c r="L422" i="14" a="1"/>
  <c r="L422" i="14" s="1"/>
  <c r="K422" i="14" s="1"/>
  <c r="L421" i="14" a="1"/>
  <c r="L421" i="14" s="1"/>
  <c r="K421" i="14" s="1"/>
  <c r="L420" i="14" a="1"/>
  <c r="L420" i="14" s="1"/>
  <c r="K420" i="14" s="1"/>
  <c r="L419" i="14" a="1"/>
  <c r="L419" i="14" s="1"/>
  <c r="K419" i="14" s="1"/>
  <c r="L418" i="14" a="1"/>
  <c r="L418" i="14" s="1"/>
  <c r="K418" i="14" s="1"/>
  <c r="L417" i="14" a="1"/>
  <c r="L417" i="14" s="1"/>
  <c r="K417" i="14" s="1"/>
  <c r="L416" i="14" a="1"/>
  <c r="L416" i="14" s="1"/>
  <c r="K416" i="14" s="1"/>
  <c r="L415" i="14" a="1"/>
  <c r="L415" i="14" s="1"/>
  <c r="K415" i="14" s="1"/>
  <c r="L414" i="14" a="1"/>
  <c r="L414" i="14" s="1"/>
  <c r="K414" i="14" s="1"/>
  <c r="L413" i="14" a="1"/>
  <c r="L413" i="14" s="1"/>
  <c r="K413" i="14" s="1"/>
  <c r="L412" i="14" a="1"/>
  <c r="L412" i="14" s="1"/>
  <c r="K412" i="14" s="1"/>
  <c r="L411" i="14" a="1"/>
  <c r="L411" i="14" s="1"/>
  <c r="K411" i="14" s="1"/>
  <c r="L410" i="14" a="1"/>
  <c r="L410" i="14" s="1"/>
  <c r="K410" i="14" s="1"/>
  <c r="L409" i="14" a="1"/>
  <c r="L409" i="14" s="1"/>
  <c r="K409" i="14" s="1"/>
  <c r="L408" i="14" a="1"/>
  <c r="L408" i="14" s="1"/>
  <c r="K408" i="14" s="1"/>
  <c r="L407" i="14" a="1"/>
  <c r="L407" i="14" s="1"/>
  <c r="K407" i="14" s="1"/>
  <c r="L406" i="14" a="1"/>
  <c r="L406" i="14" s="1"/>
  <c r="K406" i="14" s="1"/>
  <c r="L405" i="14" a="1"/>
  <c r="L405" i="14" s="1"/>
  <c r="K405" i="14" s="1"/>
  <c r="L404" i="14" a="1"/>
  <c r="L404" i="14" s="1"/>
  <c r="K404" i="14" s="1"/>
  <c r="L403" i="14" a="1"/>
  <c r="L403" i="14" s="1"/>
  <c r="K403" i="14" s="1"/>
  <c r="L402" i="14" a="1"/>
  <c r="L402" i="14" s="1"/>
  <c r="K402" i="14" s="1"/>
  <c r="L401" i="14" a="1"/>
  <c r="L401" i="14" s="1"/>
  <c r="K401" i="14" s="1"/>
  <c r="L400" i="14" a="1"/>
  <c r="L400" i="14" s="1"/>
  <c r="K400" i="14" s="1"/>
  <c r="L399" i="14" a="1"/>
  <c r="L399" i="14" s="1"/>
  <c r="K399" i="14" s="1"/>
  <c r="L398" i="14" a="1"/>
  <c r="L398" i="14" s="1"/>
  <c r="K398" i="14" s="1"/>
  <c r="L397" i="14" a="1"/>
  <c r="L397" i="14" s="1"/>
  <c r="K397" i="14" s="1"/>
  <c r="L396" i="14" a="1"/>
  <c r="L396" i="14" s="1"/>
  <c r="K396" i="14" s="1"/>
  <c r="L395" i="14" a="1"/>
  <c r="L395" i="14" s="1"/>
  <c r="K395" i="14" s="1"/>
  <c r="L394" i="14" a="1"/>
  <c r="L394" i="14" s="1"/>
  <c r="K394" i="14" s="1"/>
  <c r="L393" i="14" a="1"/>
  <c r="L393" i="14" s="1"/>
  <c r="K393" i="14" s="1"/>
  <c r="L392" i="14" a="1"/>
  <c r="L392" i="14" s="1"/>
  <c r="K392" i="14" s="1"/>
  <c r="L391" i="14" a="1"/>
  <c r="L391" i="14" s="1"/>
  <c r="K391" i="14" s="1"/>
  <c r="L390" i="14" a="1"/>
  <c r="L390" i="14" s="1"/>
  <c r="K390" i="14" s="1"/>
  <c r="L389" i="14" a="1"/>
  <c r="L389" i="14" s="1"/>
  <c r="K389" i="14" s="1"/>
  <c r="L388" i="14" a="1"/>
  <c r="L388" i="14" s="1"/>
  <c r="K388" i="14" s="1"/>
  <c r="L387" i="14" a="1"/>
  <c r="L387" i="14" s="1"/>
  <c r="K387" i="14" s="1"/>
  <c r="L386" i="14" a="1"/>
  <c r="L386" i="14" s="1"/>
  <c r="K386" i="14" s="1"/>
  <c r="L385" i="14" a="1"/>
  <c r="L385" i="14" s="1"/>
  <c r="K385" i="14" s="1"/>
  <c r="L384" i="14" a="1"/>
  <c r="L384" i="14" s="1"/>
  <c r="K384" i="14" s="1"/>
  <c r="L383" i="14" a="1"/>
  <c r="L383" i="14" s="1"/>
  <c r="K383" i="14" s="1"/>
  <c r="L382" i="14" a="1"/>
  <c r="L382" i="14" s="1"/>
  <c r="K382" i="14" s="1"/>
  <c r="L381" i="14" a="1"/>
  <c r="L381" i="14" s="1"/>
  <c r="K381" i="14" s="1"/>
  <c r="L380" i="14" a="1"/>
  <c r="L380" i="14" s="1"/>
  <c r="K380" i="14" s="1"/>
  <c r="L379" i="14" a="1"/>
  <c r="L379" i="14" s="1"/>
  <c r="K379" i="14" s="1"/>
  <c r="L378" i="14" a="1"/>
  <c r="L378" i="14" s="1"/>
  <c r="K378" i="14" s="1"/>
  <c r="L377" i="14" a="1"/>
  <c r="L377" i="14" s="1"/>
  <c r="K377" i="14" s="1"/>
  <c r="L376" i="14" a="1"/>
  <c r="L376" i="14" s="1"/>
  <c r="K376" i="14" s="1"/>
  <c r="L375" i="14" a="1"/>
  <c r="L375" i="14" s="1"/>
  <c r="K375" i="14" s="1"/>
  <c r="L374" i="14" a="1"/>
  <c r="L374" i="14" s="1"/>
  <c r="K374" i="14" s="1"/>
  <c r="L373" i="14" a="1"/>
  <c r="L373" i="14" s="1"/>
  <c r="K373" i="14" s="1"/>
  <c r="L372" i="14" a="1"/>
  <c r="L372" i="14" s="1"/>
  <c r="K372" i="14" s="1"/>
  <c r="L371" i="14" a="1"/>
  <c r="L371" i="14" s="1"/>
  <c r="K371" i="14" s="1"/>
  <c r="L370" i="14" a="1"/>
  <c r="L370" i="14" s="1"/>
  <c r="K370" i="14" s="1"/>
  <c r="L369" i="14" a="1"/>
  <c r="L369" i="14" s="1"/>
  <c r="K369" i="14" s="1"/>
  <c r="L368" i="14" a="1"/>
  <c r="L368" i="14" s="1"/>
  <c r="K368" i="14" s="1"/>
  <c r="L367" i="14" a="1"/>
  <c r="L367" i="14" s="1"/>
  <c r="K367" i="14" s="1"/>
  <c r="L366" i="14" a="1"/>
  <c r="L366" i="14" s="1"/>
  <c r="K366" i="14" s="1"/>
  <c r="L365" i="14" a="1"/>
  <c r="L365" i="14" s="1"/>
  <c r="K365" i="14" s="1"/>
  <c r="L364" i="14" a="1"/>
  <c r="L364" i="14" s="1"/>
  <c r="K364" i="14" s="1"/>
  <c r="L363" i="14" a="1"/>
  <c r="L363" i="14" s="1"/>
  <c r="K363" i="14" s="1"/>
  <c r="L362" i="14" a="1"/>
  <c r="L362" i="14" s="1"/>
  <c r="K362" i="14" s="1"/>
  <c r="L361" i="14" a="1"/>
  <c r="L361" i="14" s="1"/>
  <c r="K361" i="14" s="1"/>
  <c r="L360" i="14" a="1"/>
  <c r="L360" i="14" s="1"/>
  <c r="K360" i="14" s="1"/>
  <c r="L359" i="14" a="1"/>
  <c r="L359" i="14" s="1"/>
  <c r="K359" i="14" s="1"/>
  <c r="L358" i="14" a="1"/>
  <c r="L358" i="14" s="1"/>
  <c r="K358" i="14" s="1"/>
  <c r="L357" i="14" a="1"/>
  <c r="L357" i="14" s="1"/>
  <c r="K357" i="14" s="1"/>
  <c r="L356" i="14" a="1"/>
  <c r="L356" i="14" s="1"/>
  <c r="K356" i="14" s="1"/>
  <c r="L355" i="14" a="1"/>
  <c r="L355" i="14" s="1"/>
  <c r="K355" i="14" s="1"/>
  <c r="L354" i="14" a="1"/>
  <c r="L354" i="14" s="1"/>
  <c r="K354" i="14" s="1"/>
  <c r="L353" i="14" a="1"/>
  <c r="L353" i="14" s="1"/>
  <c r="K353" i="14" s="1"/>
  <c r="L352" i="14" a="1"/>
  <c r="L352" i="14" s="1"/>
  <c r="K352" i="14" s="1"/>
  <c r="L351" i="14" a="1"/>
  <c r="L351" i="14" s="1"/>
  <c r="K351" i="14" s="1"/>
  <c r="L350" i="14" a="1"/>
  <c r="L350" i="14" s="1"/>
  <c r="K350" i="14" s="1"/>
  <c r="L349" i="14" a="1"/>
  <c r="L349" i="14" s="1"/>
  <c r="K349" i="14" s="1"/>
  <c r="L348" i="14" a="1"/>
  <c r="L348" i="14" s="1"/>
  <c r="K348" i="14" s="1"/>
  <c r="L347" i="14" a="1"/>
  <c r="L347" i="14" s="1"/>
  <c r="K347" i="14" s="1"/>
  <c r="L346" i="14" a="1"/>
  <c r="L346" i="14" s="1"/>
  <c r="K346" i="14" s="1"/>
  <c r="L345" i="14" a="1"/>
  <c r="L345" i="14" s="1"/>
  <c r="K345" i="14" s="1"/>
  <c r="L344" i="14" a="1"/>
  <c r="L344" i="14" s="1"/>
  <c r="K344" i="14" s="1"/>
  <c r="L343" i="14" a="1"/>
  <c r="L343" i="14" s="1"/>
  <c r="K343" i="14" s="1"/>
  <c r="L342" i="14" a="1"/>
  <c r="L342" i="14" s="1"/>
  <c r="K342" i="14" s="1"/>
  <c r="L341" i="14" a="1"/>
  <c r="L341" i="14" s="1"/>
  <c r="K341" i="14" s="1"/>
  <c r="L340" i="14" a="1"/>
  <c r="L340" i="14" s="1"/>
  <c r="K340" i="14" s="1"/>
  <c r="L339" i="14" a="1"/>
  <c r="L339" i="14" s="1"/>
  <c r="K339" i="14" s="1"/>
  <c r="L338" i="14" a="1"/>
  <c r="L338" i="14" s="1"/>
  <c r="K338" i="14" s="1"/>
  <c r="L337" i="14" a="1"/>
  <c r="L337" i="14" s="1"/>
  <c r="K337" i="14" s="1"/>
  <c r="L336" i="14" a="1"/>
  <c r="L336" i="14" s="1"/>
  <c r="K336" i="14" s="1"/>
  <c r="L335" i="14" a="1"/>
  <c r="L335" i="14" s="1"/>
  <c r="K335" i="14" s="1"/>
  <c r="L334" i="14" a="1"/>
  <c r="L334" i="14" s="1"/>
  <c r="K334" i="14" s="1"/>
  <c r="L333" i="14" a="1"/>
  <c r="L333" i="14" s="1"/>
  <c r="K333" i="14" s="1"/>
  <c r="L332" i="14" a="1"/>
  <c r="L332" i="14" s="1"/>
  <c r="K332" i="14" s="1"/>
  <c r="L331" i="14" a="1"/>
  <c r="L331" i="14" s="1"/>
  <c r="K331" i="14" s="1"/>
  <c r="L330" i="14" a="1"/>
  <c r="L330" i="14" s="1"/>
  <c r="K330" i="14" s="1"/>
  <c r="L329" i="14" a="1"/>
  <c r="L329" i="14" s="1"/>
  <c r="K329" i="14" s="1"/>
  <c r="L328" i="14" a="1"/>
  <c r="L328" i="14" s="1"/>
  <c r="K328" i="14" s="1"/>
  <c r="L327" i="14" a="1"/>
  <c r="L327" i="14" s="1"/>
  <c r="K327" i="14" s="1"/>
  <c r="L326" i="14" a="1"/>
  <c r="L326" i="14" s="1"/>
  <c r="K326" i="14" s="1"/>
  <c r="L325" i="14" a="1"/>
  <c r="L325" i="14" s="1"/>
  <c r="K325" i="14" s="1"/>
  <c r="L324" i="14" a="1"/>
  <c r="L324" i="14" s="1"/>
  <c r="K324" i="14" s="1"/>
  <c r="L323" i="14" a="1"/>
  <c r="L323" i="14" s="1"/>
  <c r="K323" i="14" s="1"/>
  <c r="L322" i="14" a="1"/>
  <c r="L322" i="14" s="1"/>
  <c r="K322" i="14" s="1"/>
  <c r="L321" i="14" a="1"/>
  <c r="L321" i="14" s="1"/>
  <c r="K321" i="14" s="1"/>
  <c r="L320" i="14" a="1"/>
  <c r="L320" i="14" s="1"/>
  <c r="K320" i="14" s="1"/>
  <c r="L319" i="14" a="1"/>
  <c r="L319" i="14" s="1"/>
  <c r="K319" i="14" s="1"/>
  <c r="L318" i="14" a="1"/>
  <c r="L318" i="14" s="1"/>
  <c r="K318" i="14" s="1"/>
  <c r="L317" i="14" a="1"/>
  <c r="L317" i="14" s="1"/>
  <c r="K317" i="14" s="1"/>
  <c r="L316" i="14" a="1"/>
  <c r="L316" i="14" s="1"/>
  <c r="K316" i="14" s="1"/>
  <c r="L315" i="14" a="1"/>
  <c r="L315" i="14" s="1"/>
  <c r="K315" i="14" s="1"/>
  <c r="L314" i="14" a="1"/>
  <c r="L314" i="14" s="1"/>
  <c r="K314" i="14" s="1"/>
  <c r="L313" i="14" a="1"/>
  <c r="L313" i="14" s="1"/>
  <c r="K313" i="14" s="1"/>
  <c r="L312" i="14" a="1"/>
  <c r="L312" i="14" s="1"/>
  <c r="K312" i="14" s="1"/>
  <c r="L311" i="14" a="1"/>
  <c r="L311" i="14" s="1"/>
  <c r="K311" i="14" s="1"/>
  <c r="L310" i="14" a="1"/>
  <c r="L310" i="14" s="1"/>
  <c r="K310" i="14" s="1"/>
  <c r="L309" i="14" a="1"/>
  <c r="L309" i="14" s="1"/>
  <c r="K309" i="14" s="1"/>
  <c r="L308" i="14" a="1"/>
  <c r="L308" i="14" s="1"/>
  <c r="K308" i="14" s="1"/>
  <c r="L307" i="14" a="1"/>
  <c r="L307" i="14" s="1"/>
  <c r="K307" i="14" s="1"/>
  <c r="L306" i="14" a="1"/>
  <c r="L306" i="14" s="1"/>
  <c r="K306" i="14" s="1"/>
  <c r="L305" i="14" a="1"/>
  <c r="L305" i="14" s="1"/>
  <c r="K305" i="14" s="1"/>
  <c r="L304" i="14" a="1"/>
  <c r="L304" i="14" s="1"/>
  <c r="K304" i="14" s="1"/>
  <c r="L303" i="14" a="1"/>
  <c r="L303" i="14" s="1"/>
  <c r="K303" i="14" s="1"/>
  <c r="L302" i="14" a="1"/>
  <c r="L302" i="14" s="1"/>
  <c r="K302" i="14" s="1"/>
  <c r="L301" i="14" a="1"/>
  <c r="L301" i="14" s="1"/>
  <c r="K301" i="14" s="1"/>
  <c r="L300" i="14" a="1"/>
  <c r="L300" i="14" s="1"/>
  <c r="K300" i="14" s="1"/>
  <c r="L299" i="14" a="1"/>
  <c r="L299" i="14" s="1"/>
  <c r="K299" i="14" s="1"/>
  <c r="L298" i="14" a="1"/>
  <c r="L298" i="14" s="1"/>
  <c r="K298" i="14" s="1"/>
  <c r="L297" i="14" a="1"/>
  <c r="L297" i="14" s="1"/>
  <c r="K297" i="14" s="1"/>
  <c r="L296" i="14" a="1"/>
  <c r="L296" i="14" s="1"/>
  <c r="K296" i="14" s="1"/>
  <c r="L295" i="14" a="1"/>
  <c r="L295" i="14" s="1"/>
  <c r="K295" i="14" s="1"/>
  <c r="L294" i="14" a="1"/>
  <c r="L294" i="14" s="1"/>
  <c r="K294" i="14" s="1"/>
  <c r="L293" i="14" a="1"/>
  <c r="L293" i="14" s="1"/>
  <c r="K293" i="14" s="1"/>
  <c r="L292" i="14" a="1"/>
  <c r="L292" i="14" s="1"/>
  <c r="K292" i="14" s="1"/>
  <c r="L291" i="14" a="1"/>
  <c r="L291" i="14" s="1"/>
  <c r="K291" i="14" s="1"/>
  <c r="L290" i="14" a="1"/>
  <c r="L290" i="14" s="1"/>
  <c r="K290" i="14" s="1"/>
  <c r="L289" i="14" a="1"/>
  <c r="L289" i="14" s="1"/>
  <c r="K289" i="14" s="1"/>
  <c r="L288" i="14" a="1"/>
  <c r="L288" i="14" s="1"/>
  <c r="K288" i="14" s="1"/>
  <c r="L287" i="14" a="1"/>
  <c r="L287" i="14" s="1"/>
  <c r="K287" i="14" s="1"/>
  <c r="L286" i="14" a="1"/>
  <c r="L286" i="14" s="1"/>
  <c r="K286" i="14" s="1"/>
  <c r="L285" i="14" a="1"/>
  <c r="L285" i="14" s="1"/>
  <c r="K285" i="14" s="1"/>
  <c r="L284" i="14" a="1"/>
  <c r="L284" i="14" s="1"/>
  <c r="K284" i="14" s="1"/>
  <c r="L283" i="14" a="1"/>
  <c r="L283" i="14" s="1"/>
  <c r="K283" i="14" s="1"/>
  <c r="L282" i="14" a="1"/>
  <c r="L282" i="14" s="1"/>
  <c r="K282" i="14" s="1"/>
  <c r="L281" i="14" a="1"/>
  <c r="L281" i="14" s="1"/>
  <c r="K281" i="14" s="1"/>
  <c r="L280" i="14" a="1"/>
  <c r="L280" i="14" s="1"/>
  <c r="K280" i="14" s="1"/>
  <c r="L279" i="14" a="1"/>
  <c r="L279" i="14" s="1"/>
  <c r="K279" i="14" s="1"/>
  <c r="L278" i="14" a="1"/>
  <c r="L278" i="14" s="1"/>
  <c r="K278" i="14" s="1"/>
  <c r="L277" i="14" a="1"/>
  <c r="L277" i="14" s="1"/>
  <c r="K277" i="14" s="1"/>
  <c r="L276" i="14" a="1"/>
  <c r="L276" i="14" s="1"/>
  <c r="K276" i="14" s="1"/>
  <c r="L275" i="14" a="1"/>
  <c r="L275" i="14" s="1"/>
  <c r="K275" i="14" s="1"/>
  <c r="L274" i="14" a="1"/>
  <c r="L274" i="14" s="1"/>
  <c r="K274" i="14" s="1"/>
  <c r="L273" i="14" a="1"/>
  <c r="L273" i="14" s="1"/>
  <c r="K273" i="14" s="1"/>
  <c r="L272" i="14" a="1"/>
  <c r="L272" i="14" s="1"/>
  <c r="K272" i="14" s="1"/>
  <c r="L271" i="14" a="1"/>
  <c r="L271" i="14" s="1"/>
  <c r="K271" i="14" s="1"/>
  <c r="L270" i="14" a="1"/>
  <c r="L270" i="14" s="1"/>
  <c r="K270" i="14" s="1"/>
  <c r="L269" i="14" a="1"/>
  <c r="L269" i="14" s="1"/>
  <c r="K269" i="14" s="1"/>
  <c r="L268" i="14" a="1"/>
  <c r="L268" i="14" s="1"/>
  <c r="K268" i="14" s="1"/>
  <c r="L267" i="14" a="1"/>
  <c r="L267" i="14" s="1"/>
  <c r="K267" i="14" s="1"/>
  <c r="L266" i="14" a="1"/>
  <c r="L266" i="14" s="1"/>
  <c r="K266" i="14" s="1"/>
  <c r="L265" i="14" a="1"/>
  <c r="L265" i="14" s="1"/>
  <c r="K265" i="14" s="1"/>
  <c r="L264" i="14" a="1"/>
  <c r="L264" i="14" s="1"/>
  <c r="K264" i="14" s="1"/>
  <c r="L263" i="14" a="1"/>
  <c r="L263" i="14" s="1"/>
  <c r="K263" i="14" s="1"/>
  <c r="L262" i="14" a="1"/>
  <c r="L262" i="14" s="1"/>
  <c r="K262" i="14" s="1"/>
  <c r="L261" i="14" a="1"/>
  <c r="L261" i="14" s="1"/>
  <c r="K261" i="14" s="1"/>
  <c r="L260" i="14" a="1"/>
  <c r="L260" i="14" s="1"/>
  <c r="K260" i="14" s="1"/>
  <c r="L259" i="14" a="1"/>
  <c r="L259" i="14" s="1"/>
  <c r="K259" i="14" s="1"/>
  <c r="L258" i="14" a="1"/>
  <c r="L258" i="14" s="1"/>
  <c r="K258" i="14" s="1"/>
  <c r="L257" i="14" a="1"/>
  <c r="L257" i="14" s="1"/>
  <c r="K257" i="14" s="1"/>
  <c r="L256" i="14" a="1"/>
  <c r="L256" i="14" s="1"/>
  <c r="K256" i="14" s="1"/>
  <c r="L255" i="14" a="1"/>
  <c r="L255" i="14" s="1"/>
  <c r="K255" i="14" s="1"/>
  <c r="L254" i="14" a="1"/>
  <c r="L254" i="14" s="1"/>
  <c r="K254" i="14" s="1"/>
  <c r="L253" i="14" a="1"/>
  <c r="L253" i="14" s="1"/>
  <c r="K253" i="14" s="1"/>
  <c r="L252" i="14" a="1"/>
  <c r="L252" i="14" s="1"/>
  <c r="K252" i="14" s="1"/>
  <c r="L251" i="14" a="1"/>
  <c r="L251" i="14" s="1"/>
  <c r="K251" i="14" s="1"/>
  <c r="L250" i="14" a="1"/>
  <c r="L250" i="14" s="1"/>
  <c r="K250" i="14" s="1"/>
  <c r="L249" i="14" a="1"/>
  <c r="L249" i="14" s="1"/>
  <c r="L248" i="14" a="1"/>
  <c r="L248" i="14" s="1"/>
  <c r="L247" i="14" a="1"/>
  <c r="L247" i="14" s="1"/>
  <c r="K247" i="14" s="1"/>
  <c r="L246" i="14" a="1"/>
  <c r="L246" i="14" s="1"/>
  <c r="K246" i="14" s="1"/>
  <c r="L245" i="14" a="1"/>
  <c r="L245" i="14" s="1"/>
  <c r="K245" i="14" s="1"/>
  <c r="L244" i="14" a="1"/>
  <c r="L244" i="14" s="1"/>
  <c r="K244" i="14" s="1"/>
  <c r="L243" i="14" a="1"/>
  <c r="L243" i="14" s="1"/>
  <c r="K243" i="14" s="1"/>
  <c r="L242" i="14" a="1"/>
  <c r="L242" i="14" s="1"/>
  <c r="K242" i="14" s="1"/>
  <c r="L241" i="14" a="1"/>
  <c r="L241" i="14" s="1"/>
  <c r="K241" i="14" s="1"/>
  <c r="L240" i="14" a="1"/>
  <c r="L240" i="14" s="1"/>
  <c r="L239" i="14" a="1"/>
  <c r="L239" i="14" s="1"/>
  <c r="K239" i="14" s="1"/>
  <c r="L238" i="14" a="1"/>
  <c r="L238" i="14" s="1"/>
  <c r="K238" i="14" s="1"/>
  <c r="L237" i="14" a="1"/>
  <c r="L237" i="14" s="1"/>
  <c r="K237" i="14" s="1"/>
  <c r="L236" i="14" a="1"/>
  <c r="L236" i="14" s="1"/>
  <c r="K236" i="14" s="1"/>
  <c r="L235" i="14" a="1"/>
  <c r="L235" i="14" s="1"/>
  <c r="K235" i="14" s="1"/>
  <c r="L234" i="14" a="1"/>
  <c r="L234" i="14" s="1"/>
  <c r="K234" i="14" s="1"/>
  <c r="L233" i="14" a="1"/>
  <c r="L233" i="14" s="1"/>
  <c r="K233" i="14" s="1"/>
  <c r="L232" i="14" a="1"/>
  <c r="L232" i="14" s="1"/>
  <c r="K232" i="14" s="1"/>
  <c r="L231" i="14" a="1"/>
  <c r="L231" i="14" s="1"/>
  <c r="K231" i="14" s="1"/>
  <c r="L230" i="14" a="1"/>
  <c r="L230" i="14" s="1"/>
  <c r="K230" i="14" s="1"/>
  <c r="L229" i="14" a="1"/>
  <c r="L229" i="14" s="1"/>
  <c r="K229" i="14" s="1"/>
  <c r="L228" i="14" a="1"/>
  <c r="L228" i="14" s="1"/>
  <c r="K228" i="14" s="1"/>
  <c r="L227" i="14" a="1"/>
  <c r="L227" i="14" s="1"/>
  <c r="K227" i="14" s="1"/>
  <c r="L226" i="14" a="1"/>
  <c r="L226" i="14" s="1"/>
  <c r="K226" i="14" s="1"/>
  <c r="L225" i="14" a="1"/>
  <c r="L225" i="14" s="1"/>
  <c r="K225" i="14" s="1"/>
  <c r="L224" i="14" a="1"/>
  <c r="L224" i="14" s="1"/>
  <c r="K224" i="14" s="1"/>
  <c r="L223" i="14" a="1"/>
  <c r="L223" i="14" s="1"/>
  <c r="K223" i="14" s="1"/>
  <c r="L222" i="14" a="1"/>
  <c r="L222" i="14" s="1"/>
  <c r="K222" i="14" s="1"/>
  <c r="L221" i="14" a="1"/>
  <c r="L221" i="14" s="1"/>
  <c r="K221" i="14" s="1"/>
  <c r="L220" i="14" a="1"/>
  <c r="L220" i="14" s="1"/>
  <c r="K220" i="14" s="1"/>
  <c r="L219" i="14" a="1"/>
  <c r="L219" i="14" s="1"/>
  <c r="K219" i="14" s="1"/>
  <c r="L218" i="14" a="1"/>
  <c r="L218" i="14" s="1"/>
  <c r="K218" i="14" s="1"/>
  <c r="L217" i="14" a="1"/>
  <c r="L217" i="14" s="1"/>
  <c r="K217" i="14" s="1"/>
  <c r="L216" i="14" a="1"/>
  <c r="L216" i="14" s="1"/>
  <c r="K216" i="14" s="1"/>
  <c r="L215" i="14" a="1"/>
  <c r="L215" i="14" s="1"/>
  <c r="K215" i="14" s="1"/>
  <c r="L214" i="14" a="1"/>
  <c r="L214" i="14" s="1"/>
  <c r="K214" i="14" s="1"/>
  <c r="L213" i="14" a="1"/>
  <c r="L213" i="14" s="1"/>
  <c r="K213" i="14" s="1"/>
  <c r="L212" i="14" a="1"/>
  <c r="L212" i="14" s="1"/>
  <c r="K212" i="14" s="1"/>
  <c r="L211" i="14" a="1"/>
  <c r="L211" i="14" s="1"/>
  <c r="K211" i="14" s="1"/>
  <c r="L210" i="14" a="1"/>
  <c r="L210" i="14" s="1"/>
  <c r="K210" i="14" s="1"/>
  <c r="L209" i="14" a="1"/>
  <c r="L209" i="14" s="1"/>
  <c r="K209" i="14" s="1"/>
  <c r="L208" i="14" a="1"/>
  <c r="L208" i="14" s="1"/>
  <c r="K208" i="14" s="1"/>
  <c r="L207" i="14" a="1"/>
  <c r="L207" i="14" s="1"/>
  <c r="K207" i="14" s="1"/>
  <c r="L206" i="14" a="1"/>
  <c r="L206" i="14" s="1"/>
  <c r="K206" i="14" s="1"/>
  <c r="L205" i="14" a="1"/>
  <c r="L205" i="14" s="1"/>
  <c r="K205" i="14" s="1"/>
  <c r="L204" i="14" a="1"/>
  <c r="L204" i="14" s="1"/>
  <c r="K204" i="14" s="1"/>
  <c r="L203" i="14" a="1"/>
  <c r="L203" i="14" s="1"/>
  <c r="K203" i="14" s="1"/>
  <c r="L202" i="14" a="1"/>
  <c r="L202" i="14" s="1"/>
  <c r="K202" i="14" s="1"/>
  <c r="L201" i="14" a="1"/>
  <c r="L201" i="14" s="1"/>
  <c r="K201" i="14" s="1"/>
  <c r="L200" i="14" a="1"/>
  <c r="L200" i="14" s="1"/>
  <c r="K200" i="14" s="1"/>
  <c r="L199" i="14" a="1"/>
  <c r="L199" i="14" s="1"/>
  <c r="K199" i="14" s="1"/>
  <c r="L198" i="14" a="1"/>
  <c r="L198" i="14" s="1"/>
  <c r="K198" i="14" s="1"/>
  <c r="L197" i="14" a="1"/>
  <c r="L197" i="14" s="1"/>
  <c r="K197" i="14" s="1"/>
  <c r="L196" i="14" a="1"/>
  <c r="L196" i="14" s="1"/>
  <c r="K196" i="14" s="1"/>
  <c r="L195" i="14" a="1"/>
  <c r="L195" i="14" s="1"/>
  <c r="K195" i="14" s="1"/>
  <c r="L194" i="14" a="1"/>
  <c r="L194" i="14" s="1"/>
  <c r="K194" i="14" s="1"/>
  <c r="L193" i="14" a="1"/>
  <c r="L193" i="14" s="1"/>
  <c r="K193" i="14" s="1"/>
  <c r="L192" i="14" a="1"/>
  <c r="L192" i="14" s="1"/>
  <c r="K192" i="14" s="1"/>
  <c r="L191" i="14" a="1"/>
  <c r="L191" i="14" s="1"/>
  <c r="K191" i="14" s="1"/>
  <c r="L190" i="14" a="1"/>
  <c r="L190" i="14" s="1"/>
  <c r="K190" i="14" s="1"/>
  <c r="L189" i="14" a="1"/>
  <c r="L189" i="14" s="1"/>
  <c r="K189" i="14" s="1"/>
  <c r="L188" i="14" a="1"/>
  <c r="L188" i="14" s="1"/>
  <c r="K188" i="14" s="1"/>
  <c r="L187" i="14" a="1"/>
  <c r="L187" i="14" s="1"/>
  <c r="K187" i="14" s="1"/>
  <c r="L186" i="14" a="1"/>
  <c r="L186" i="14" s="1"/>
  <c r="K186" i="14" s="1"/>
  <c r="L185" i="14" a="1"/>
  <c r="L185" i="14" s="1"/>
  <c r="K185" i="14" s="1"/>
  <c r="L184" i="14" a="1"/>
  <c r="L184" i="14" s="1"/>
  <c r="K184" i="14" s="1"/>
  <c r="L183" i="14" a="1"/>
  <c r="L183" i="14" s="1"/>
  <c r="K183" i="14" s="1"/>
  <c r="L182" i="14" a="1"/>
  <c r="L182" i="14" s="1"/>
  <c r="K182" i="14" s="1"/>
  <c r="L181" i="14" a="1"/>
  <c r="L181" i="14" s="1"/>
  <c r="K181" i="14" s="1"/>
  <c r="L180" i="14" a="1"/>
  <c r="L180" i="14" s="1"/>
  <c r="K180" i="14" s="1"/>
  <c r="L179" i="14" a="1"/>
  <c r="L179" i="14" s="1"/>
  <c r="K179" i="14" s="1"/>
  <c r="L178" i="14" a="1"/>
  <c r="L178" i="14" s="1"/>
  <c r="K178" i="14" s="1"/>
  <c r="L177" i="14" a="1"/>
  <c r="L177" i="14" s="1"/>
  <c r="K177" i="14" s="1"/>
  <c r="L176" i="14" a="1"/>
  <c r="L176" i="14" s="1"/>
  <c r="K176" i="14" s="1"/>
  <c r="L175" i="14" a="1"/>
  <c r="L175" i="14" s="1"/>
  <c r="L174" i="14" a="1"/>
  <c r="L174" i="14" s="1"/>
  <c r="L173" i="14" a="1"/>
  <c r="L173" i="14" s="1"/>
  <c r="K173" i="14" s="1"/>
  <c r="L172" i="14" a="1"/>
  <c r="L172" i="14" s="1"/>
  <c r="K172" i="14" s="1"/>
  <c r="L171" i="14" a="1"/>
  <c r="L171" i="14" s="1"/>
  <c r="K171" i="14" s="1"/>
  <c r="L170" i="14" a="1"/>
  <c r="L170" i="14" s="1"/>
  <c r="K170" i="14" s="1"/>
  <c r="L169" i="14" a="1"/>
  <c r="L169" i="14" s="1"/>
  <c r="K169" i="14" s="1"/>
  <c r="L168" i="14" a="1"/>
  <c r="L168" i="14" s="1"/>
  <c r="K168" i="14" s="1"/>
  <c r="L167" i="14" a="1"/>
  <c r="L167" i="14" s="1"/>
  <c r="K167" i="14" s="1"/>
  <c r="L166" i="14" a="1"/>
  <c r="L166" i="14" s="1"/>
  <c r="L165" i="14" a="1"/>
  <c r="L165" i="14" s="1"/>
  <c r="K165" i="14" s="1"/>
  <c r="L164" i="14" a="1"/>
  <c r="L164" i="14" s="1"/>
  <c r="K164" i="14" s="1"/>
  <c r="L163" i="14" a="1"/>
  <c r="L163" i="14" s="1"/>
  <c r="K163" i="14" s="1"/>
  <c r="L162" i="14" a="1"/>
  <c r="L162" i="14" s="1"/>
  <c r="K162" i="14" s="1"/>
  <c r="L161" i="14" a="1"/>
  <c r="L161" i="14" s="1"/>
  <c r="K161" i="14" s="1"/>
  <c r="L160" i="14" a="1"/>
  <c r="L160" i="14" s="1"/>
  <c r="K160" i="14" s="1"/>
  <c r="L159" i="14" a="1"/>
  <c r="L159" i="14" s="1"/>
  <c r="K159" i="14" s="1"/>
  <c r="L158" i="14" a="1"/>
  <c r="L158" i="14" s="1"/>
  <c r="K158" i="14" s="1"/>
  <c r="L157" i="14" a="1"/>
  <c r="L157" i="14" s="1"/>
  <c r="K157" i="14" s="1"/>
  <c r="L156" i="14" a="1"/>
  <c r="L156" i="14" s="1"/>
  <c r="K156" i="14" s="1"/>
  <c r="L155" i="14" a="1"/>
  <c r="L155" i="14" s="1"/>
  <c r="K155" i="14" s="1"/>
  <c r="L154" i="14" a="1"/>
  <c r="L154" i="14" s="1"/>
  <c r="K154" i="14" s="1"/>
  <c r="L153" i="14" a="1"/>
  <c r="L153" i="14" s="1"/>
  <c r="K153" i="14" s="1"/>
  <c r="L152" i="14" a="1"/>
  <c r="L152" i="14" s="1"/>
  <c r="K152" i="14" s="1"/>
  <c r="L151" i="14" a="1"/>
  <c r="L151" i="14" s="1"/>
  <c r="K151" i="14" s="1"/>
  <c r="L150" i="14" a="1"/>
  <c r="L150" i="14" s="1"/>
  <c r="K150" i="14" s="1"/>
  <c r="L149" i="14" a="1"/>
  <c r="L149" i="14" s="1"/>
  <c r="K149" i="14" s="1"/>
  <c r="L148" i="14" a="1"/>
  <c r="L148" i="14" s="1"/>
  <c r="K148" i="14" s="1"/>
  <c r="L147" i="14" a="1"/>
  <c r="L147" i="14" s="1"/>
  <c r="K147" i="14" s="1"/>
  <c r="L146" i="14" a="1"/>
  <c r="L146" i="14" s="1"/>
  <c r="K146" i="14" s="1"/>
  <c r="L145" i="14" a="1"/>
  <c r="L145" i="14" s="1"/>
  <c r="K145" i="14" s="1"/>
  <c r="L144" i="14" a="1"/>
  <c r="L144" i="14" s="1"/>
  <c r="K144" i="14" s="1"/>
  <c r="L143" i="14" a="1"/>
  <c r="L143" i="14" s="1"/>
  <c r="K143" i="14" s="1"/>
  <c r="L142" i="14" a="1"/>
  <c r="L142" i="14" s="1"/>
  <c r="K142" i="14" s="1"/>
  <c r="L141" i="14" a="1"/>
  <c r="L141" i="14" s="1"/>
  <c r="K141" i="14" s="1"/>
  <c r="L140" i="14" a="1"/>
  <c r="L140" i="14" s="1"/>
  <c r="K140" i="14" s="1"/>
  <c r="L139" i="14" a="1"/>
  <c r="L139" i="14" s="1"/>
  <c r="K139" i="14" s="1"/>
  <c r="L138" i="14" a="1"/>
  <c r="L138" i="14" s="1"/>
  <c r="K138" i="14" s="1"/>
  <c r="L137" i="14" a="1"/>
  <c r="L137" i="14" s="1"/>
  <c r="K137" i="14" s="1"/>
  <c r="L131" i="14" a="1"/>
  <c r="L131" i="14" s="1"/>
  <c r="K131" i="14" s="1"/>
  <c r="L132" i="14" a="1"/>
  <c r="L132" i="14" s="1"/>
  <c r="K132" i="14" s="1"/>
  <c r="L133" i="14" a="1"/>
  <c r="L133" i="14" s="1"/>
  <c r="K133" i="14" s="1"/>
  <c r="L134" i="14" a="1"/>
  <c r="L134" i="14" s="1"/>
  <c r="K134" i="14" s="1"/>
  <c r="L135" i="14" a="1"/>
  <c r="L135" i="14" s="1"/>
  <c r="K135" i="14" s="1"/>
  <c r="L136" i="14" a="1"/>
  <c r="L136" i="14" s="1"/>
  <c r="K136" i="14" s="1"/>
  <c r="L130" i="14" a="1"/>
  <c r="L130" i="14" s="1"/>
  <c r="K130" i="14" s="1"/>
  <c r="L129" i="14" a="1"/>
  <c r="L129" i="14" s="1"/>
  <c r="K129" i="14" s="1"/>
  <c r="L103" i="14" a="1"/>
  <c r="L103" i="14" s="1"/>
  <c r="K103" i="14" s="1"/>
  <c r="L104" i="14" a="1"/>
  <c r="L104" i="14" s="1"/>
  <c r="K104" i="14" s="1"/>
  <c r="L105" i="14" a="1"/>
  <c r="L105" i="14" s="1"/>
  <c r="K105" i="14" s="1"/>
  <c r="L106" i="14" a="1"/>
  <c r="L106" i="14" s="1"/>
  <c r="K106" i="14" s="1"/>
  <c r="L107" i="14" a="1"/>
  <c r="L107" i="14" s="1"/>
  <c r="K107" i="14" s="1"/>
  <c r="L108" i="14" a="1"/>
  <c r="L108" i="14" s="1"/>
  <c r="K108" i="14" s="1"/>
  <c r="L109" i="14" a="1"/>
  <c r="L109" i="14" s="1"/>
  <c r="K109" i="14" s="1"/>
  <c r="L110" i="14" a="1"/>
  <c r="L110" i="14" s="1"/>
  <c r="K110" i="14" s="1"/>
  <c r="L111" i="14" a="1"/>
  <c r="L111" i="14" s="1"/>
  <c r="K111" i="14" s="1"/>
  <c r="L112" i="14" a="1"/>
  <c r="L112" i="14" s="1"/>
  <c r="K112" i="14" s="1"/>
  <c r="L113" i="14" a="1"/>
  <c r="L113" i="14" s="1"/>
  <c r="K113" i="14" s="1"/>
  <c r="L114" i="14" a="1"/>
  <c r="L114" i="14" s="1"/>
  <c r="K114" i="14" s="1"/>
  <c r="L115" i="14" a="1"/>
  <c r="L115" i="14" s="1"/>
  <c r="K115" i="14" s="1"/>
  <c r="L116" i="14" a="1"/>
  <c r="L116" i="14" s="1"/>
  <c r="K116" i="14" s="1"/>
  <c r="L117" i="14" a="1"/>
  <c r="L117" i="14" s="1"/>
  <c r="K117" i="14" s="1"/>
  <c r="L118" i="14" a="1"/>
  <c r="L118" i="14" s="1"/>
  <c r="K118" i="14" s="1"/>
  <c r="L119" i="14" a="1"/>
  <c r="L119" i="14" s="1"/>
  <c r="K119" i="14" s="1"/>
  <c r="L120" i="14" a="1"/>
  <c r="L120" i="14" s="1"/>
  <c r="K120" i="14" s="1"/>
  <c r="L121" i="14" a="1"/>
  <c r="L121" i="14" s="1"/>
  <c r="K121" i="14" s="1"/>
  <c r="L122" i="14" a="1"/>
  <c r="L122" i="14" s="1"/>
  <c r="K122" i="14" s="1"/>
  <c r="L123" i="14" a="1"/>
  <c r="L123" i="14" s="1"/>
  <c r="K123" i="14" s="1"/>
  <c r="L124" i="14" a="1"/>
  <c r="L124" i="14" s="1"/>
  <c r="K124" i="14" s="1"/>
  <c r="L125" i="14" a="1"/>
  <c r="L125" i="14" s="1"/>
  <c r="K125" i="14" s="1"/>
  <c r="L126" i="14" a="1"/>
  <c r="L126" i="14" s="1"/>
  <c r="K126" i="14" s="1"/>
  <c r="L127" i="14" a="1"/>
  <c r="L127" i="14" s="1"/>
  <c r="K127" i="14" s="1"/>
  <c r="L128" i="14" a="1"/>
  <c r="L128" i="14" s="1"/>
  <c r="K128" i="14" s="1"/>
  <c r="L102" i="14" a="1"/>
  <c r="L102" i="14" s="1"/>
  <c r="K102" i="14" s="1"/>
  <c r="L446" i="14" a="1"/>
  <c r="L446" i="14" s="1"/>
  <c r="K446" i="14" s="1"/>
  <c r="K435" i="14" s="1"/>
  <c r="L447" i="14" a="1"/>
  <c r="L447" i="14" s="1"/>
  <c r="K447" i="14" s="1"/>
  <c r="J447" i="14" a="1"/>
  <c r="J447" i="14" s="1"/>
  <c r="I447" i="14" s="1"/>
  <c r="H447" i="14" a="1"/>
  <c r="H447" i="14" s="1"/>
  <c r="G447" i="14" s="1"/>
  <c r="J446" i="14" a="1"/>
  <c r="J446" i="14" s="1"/>
  <c r="I446" i="14" s="1"/>
  <c r="I435" i="14" s="1"/>
  <c r="H446" i="14" a="1"/>
  <c r="H446" i="14" s="1"/>
  <c r="H435" i="14" s="1"/>
  <c r="J434" i="14" a="1"/>
  <c r="J434" i="14" s="1"/>
  <c r="I434" i="14" s="1"/>
  <c r="H434" i="14" a="1"/>
  <c r="H434" i="14" s="1"/>
  <c r="G434" i="14" s="1"/>
  <c r="J433" i="14" a="1"/>
  <c r="J433" i="14" s="1"/>
  <c r="I433" i="14" s="1"/>
  <c r="H433" i="14" a="1"/>
  <c r="H433" i="14" s="1"/>
  <c r="G433" i="14" s="1"/>
  <c r="J432" i="14" a="1"/>
  <c r="J432" i="14" s="1"/>
  <c r="I432" i="14" s="1"/>
  <c r="G432" i="14"/>
  <c r="J431" i="14" a="1"/>
  <c r="J431" i="14" s="1"/>
  <c r="I431" i="14" s="1"/>
  <c r="H431" i="14" a="1"/>
  <c r="H431" i="14" s="1"/>
  <c r="G431" i="14" s="1"/>
  <c r="J430" i="14" a="1"/>
  <c r="J430" i="14" s="1"/>
  <c r="I430" i="14" s="1"/>
  <c r="H430" i="14" a="1"/>
  <c r="H430" i="14" s="1"/>
  <c r="G430" i="14" s="1"/>
  <c r="J429" i="14" a="1"/>
  <c r="J429" i="14" s="1"/>
  <c r="I429" i="14" s="1"/>
  <c r="H429" i="14" a="1"/>
  <c r="H429" i="14" s="1"/>
  <c r="G429" i="14" s="1"/>
  <c r="J428" i="14" a="1"/>
  <c r="J428" i="14" s="1"/>
  <c r="I428" i="14" s="1"/>
  <c r="H428" i="14" a="1"/>
  <c r="H428" i="14" s="1"/>
  <c r="G428" i="14" s="1"/>
  <c r="J427" i="14" a="1"/>
  <c r="J427" i="14" s="1"/>
  <c r="I427" i="14" s="1"/>
  <c r="H427" i="14" a="1"/>
  <c r="H427" i="14" s="1"/>
  <c r="G427" i="14" s="1"/>
  <c r="J426" i="14" a="1"/>
  <c r="J426" i="14" s="1"/>
  <c r="I426" i="14" s="1"/>
  <c r="H426" i="14" a="1"/>
  <c r="H426" i="14" s="1"/>
  <c r="G426" i="14" s="1"/>
  <c r="J425" i="14" a="1"/>
  <c r="J425" i="14" s="1"/>
  <c r="I425" i="14" s="1"/>
  <c r="H425" i="14" a="1"/>
  <c r="H425" i="14" s="1"/>
  <c r="G425" i="14" s="1"/>
  <c r="J424" i="14" a="1"/>
  <c r="J424" i="14" s="1"/>
  <c r="I424" i="14" s="1"/>
  <c r="H424" i="14" a="1"/>
  <c r="H424" i="14" s="1"/>
  <c r="G424" i="14" s="1"/>
  <c r="J423" i="14" a="1"/>
  <c r="J423" i="14" s="1"/>
  <c r="I423" i="14" s="1"/>
  <c r="H423" i="14" a="1"/>
  <c r="H423" i="14" s="1"/>
  <c r="G423" i="14" s="1"/>
  <c r="J422" i="14" a="1"/>
  <c r="J422" i="14" s="1"/>
  <c r="I422" i="14" s="1"/>
  <c r="H422" i="14" a="1"/>
  <c r="H422" i="14" s="1"/>
  <c r="G422" i="14" s="1"/>
  <c r="J421" i="14" a="1"/>
  <c r="J421" i="14" s="1"/>
  <c r="I421" i="14" s="1"/>
  <c r="H421" i="14" a="1"/>
  <c r="H421" i="14" s="1"/>
  <c r="G421" i="14" s="1"/>
  <c r="J420" i="14" a="1"/>
  <c r="J420" i="14" s="1"/>
  <c r="I420" i="14" s="1"/>
  <c r="H420" i="14" a="1"/>
  <c r="H420" i="14" s="1"/>
  <c r="G420" i="14" s="1"/>
  <c r="J419" i="14" a="1"/>
  <c r="J419" i="14" s="1"/>
  <c r="I419" i="14" s="1"/>
  <c r="H419" i="14" a="1"/>
  <c r="H419" i="14" s="1"/>
  <c r="G419" i="14" s="1"/>
  <c r="J418" i="14" a="1"/>
  <c r="J418" i="14" s="1"/>
  <c r="I418" i="14" s="1"/>
  <c r="H418" i="14" a="1"/>
  <c r="H418" i="14" s="1"/>
  <c r="G418" i="14" s="1"/>
  <c r="J417" i="14" a="1"/>
  <c r="J417" i="14" s="1"/>
  <c r="I417" i="14" s="1"/>
  <c r="H417" i="14" a="1"/>
  <c r="H417" i="14" s="1"/>
  <c r="G417" i="14" s="1"/>
  <c r="J416" i="14" a="1"/>
  <c r="J416" i="14" s="1"/>
  <c r="I416" i="14" s="1"/>
  <c r="H416" i="14" a="1"/>
  <c r="H416" i="14" s="1"/>
  <c r="G416" i="14" s="1"/>
  <c r="J415" i="14" a="1"/>
  <c r="J415" i="14" s="1"/>
  <c r="I415" i="14" s="1"/>
  <c r="H415" i="14" a="1"/>
  <c r="H415" i="14" s="1"/>
  <c r="G415" i="14" s="1"/>
  <c r="J414" i="14" a="1"/>
  <c r="J414" i="14" s="1"/>
  <c r="I414" i="14" s="1"/>
  <c r="H414" i="14" a="1"/>
  <c r="H414" i="14" s="1"/>
  <c r="G414" i="14" s="1"/>
  <c r="J413" i="14" a="1"/>
  <c r="J413" i="14" s="1"/>
  <c r="I413" i="14" s="1"/>
  <c r="H413" i="14" a="1"/>
  <c r="H413" i="14" s="1"/>
  <c r="G413" i="14" s="1"/>
  <c r="J412" i="14" a="1"/>
  <c r="J412" i="14" s="1"/>
  <c r="I412" i="14" s="1"/>
  <c r="H412" i="14" a="1"/>
  <c r="H412" i="14" s="1"/>
  <c r="G412" i="14" s="1"/>
  <c r="J411" i="14" a="1"/>
  <c r="J411" i="14" s="1"/>
  <c r="I411" i="14" s="1"/>
  <c r="H411" i="14" a="1"/>
  <c r="H411" i="14" s="1"/>
  <c r="G411" i="14" s="1"/>
  <c r="J410" i="14" a="1"/>
  <c r="J410" i="14" s="1"/>
  <c r="I410" i="14" s="1"/>
  <c r="H410" i="14" a="1"/>
  <c r="H410" i="14" s="1"/>
  <c r="G410" i="14" s="1"/>
  <c r="J409" i="14" a="1"/>
  <c r="J409" i="14" s="1"/>
  <c r="I409" i="14" s="1"/>
  <c r="H409" i="14" a="1"/>
  <c r="H409" i="14" s="1"/>
  <c r="G409" i="14" s="1"/>
  <c r="J408" i="14" a="1"/>
  <c r="J408" i="14" s="1"/>
  <c r="I408" i="14" s="1"/>
  <c r="H408" i="14" a="1"/>
  <c r="H408" i="14" s="1"/>
  <c r="G408" i="14" s="1"/>
  <c r="J407" i="14" a="1"/>
  <c r="J407" i="14" s="1"/>
  <c r="I407" i="14" s="1"/>
  <c r="H407" i="14" a="1"/>
  <c r="H407" i="14" s="1"/>
  <c r="G407" i="14" s="1"/>
  <c r="J406" i="14" a="1"/>
  <c r="J406" i="14" s="1"/>
  <c r="I406" i="14" s="1"/>
  <c r="H406" i="14" a="1"/>
  <c r="H406" i="14" s="1"/>
  <c r="G406" i="14" s="1"/>
  <c r="J405" i="14" a="1"/>
  <c r="J405" i="14" s="1"/>
  <c r="I405" i="14" s="1"/>
  <c r="H405" i="14" a="1"/>
  <c r="H405" i="14" s="1"/>
  <c r="G405" i="14" s="1"/>
  <c r="J404" i="14" a="1"/>
  <c r="J404" i="14" s="1"/>
  <c r="I404" i="14" s="1"/>
  <c r="H404" i="14" a="1"/>
  <c r="H404" i="14" s="1"/>
  <c r="G404" i="14" s="1"/>
  <c r="J403" i="14" a="1"/>
  <c r="J403" i="14" s="1"/>
  <c r="I403" i="14" s="1"/>
  <c r="H403" i="14" a="1"/>
  <c r="H403" i="14" s="1"/>
  <c r="G403" i="14" s="1"/>
  <c r="J402" i="14" a="1"/>
  <c r="J402" i="14" s="1"/>
  <c r="I402" i="14" s="1"/>
  <c r="H402" i="14" a="1"/>
  <c r="H402" i="14" s="1"/>
  <c r="G402" i="14" s="1"/>
  <c r="J401" i="14" a="1"/>
  <c r="J401" i="14" s="1"/>
  <c r="I401" i="14" s="1"/>
  <c r="H401" i="14" a="1"/>
  <c r="H401" i="14" s="1"/>
  <c r="G401" i="14" s="1"/>
  <c r="J400" i="14" a="1"/>
  <c r="J400" i="14" s="1"/>
  <c r="I400" i="14" s="1"/>
  <c r="H400" i="14" a="1"/>
  <c r="H400" i="14" s="1"/>
  <c r="G400" i="14" s="1"/>
  <c r="J399" i="14" a="1"/>
  <c r="J399" i="14" s="1"/>
  <c r="I399" i="14" s="1"/>
  <c r="H399" i="14" a="1"/>
  <c r="H399" i="14" s="1"/>
  <c r="G399" i="14" s="1"/>
  <c r="J398" i="14" a="1"/>
  <c r="J398" i="14" s="1"/>
  <c r="I398" i="14" s="1"/>
  <c r="H398" i="14" a="1"/>
  <c r="H398" i="14" s="1"/>
  <c r="G398" i="14" s="1"/>
  <c r="J397" i="14" a="1"/>
  <c r="J397" i="14" s="1"/>
  <c r="I397" i="14" s="1"/>
  <c r="H397" i="14" a="1"/>
  <c r="H397" i="14" s="1"/>
  <c r="G397" i="14" s="1"/>
  <c r="J396" i="14" a="1"/>
  <c r="J396" i="14" s="1"/>
  <c r="I396" i="14" s="1"/>
  <c r="H396" i="14" a="1"/>
  <c r="H396" i="14" s="1"/>
  <c r="G396" i="14" s="1"/>
  <c r="J395" i="14" a="1"/>
  <c r="J395" i="14" s="1"/>
  <c r="I395" i="14" s="1"/>
  <c r="H395" i="14" a="1"/>
  <c r="H395" i="14" s="1"/>
  <c r="G395" i="14" s="1"/>
  <c r="J394" i="14" a="1"/>
  <c r="J394" i="14" s="1"/>
  <c r="I394" i="14" s="1"/>
  <c r="H394" i="14" a="1"/>
  <c r="H394" i="14" s="1"/>
  <c r="G394" i="14" s="1"/>
  <c r="J393" i="14" a="1"/>
  <c r="J393" i="14" s="1"/>
  <c r="I393" i="14" s="1"/>
  <c r="H393" i="14" a="1"/>
  <c r="H393" i="14" s="1"/>
  <c r="G393" i="14" s="1"/>
  <c r="J392" i="14" a="1"/>
  <c r="J392" i="14" s="1"/>
  <c r="I392" i="14" s="1"/>
  <c r="H392" i="14" a="1"/>
  <c r="H392" i="14" s="1"/>
  <c r="G392" i="14" s="1"/>
  <c r="J391" i="14" a="1"/>
  <c r="J391" i="14" s="1"/>
  <c r="I391" i="14" s="1"/>
  <c r="H391" i="14" a="1"/>
  <c r="H391" i="14" s="1"/>
  <c r="G391" i="14" s="1"/>
  <c r="J390" i="14" a="1"/>
  <c r="J390" i="14" s="1"/>
  <c r="I390" i="14" s="1"/>
  <c r="H390" i="14" a="1"/>
  <c r="H390" i="14" s="1"/>
  <c r="G390" i="14" s="1"/>
  <c r="J389" i="14" a="1"/>
  <c r="J389" i="14" s="1"/>
  <c r="I389" i="14" s="1"/>
  <c r="H389" i="14" a="1"/>
  <c r="H389" i="14" s="1"/>
  <c r="G389" i="14" s="1"/>
  <c r="J388" i="14" a="1"/>
  <c r="J388" i="14" s="1"/>
  <c r="I388" i="14" s="1"/>
  <c r="H388" i="14" a="1"/>
  <c r="H388" i="14" s="1"/>
  <c r="G388" i="14" s="1"/>
  <c r="J387" i="14" a="1"/>
  <c r="J387" i="14" s="1"/>
  <c r="I387" i="14" s="1"/>
  <c r="H387" i="14" a="1"/>
  <c r="H387" i="14" s="1"/>
  <c r="G387" i="14" s="1"/>
  <c r="J386" i="14" a="1"/>
  <c r="J386" i="14" s="1"/>
  <c r="I386" i="14" s="1"/>
  <c r="H386" i="14" a="1"/>
  <c r="H386" i="14" s="1"/>
  <c r="G386" i="14" s="1"/>
  <c r="J385" i="14" a="1"/>
  <c r="J385" i="14" s="1"/>
  <c r="I385" i="14" s="1"/>
  <c r="H385" i="14" a="1"/>
  <c r="H385" i="14" s="1"/>
  <c r="G385" i="14" s="1"/>
  <c r="J384" i="14" a="1"/>
  <c r="J384" i="14" s="1"/>
  <c r="I384" i="14" s="1"/>
  <c r="H384" i="14" a="1"/>
  <c r="H384" i="14" s="1"/>
  <c r="G384" i="14" s="1"/>
  <c r="J383" i="14" a="1"/>
  <c r="J383" i="14" s="1"/>
  <c r="I383" i="14" s="1"/>
  <c r="H383" i="14" a="1"/>
  <c r="H383" i="14" s="1"/>
  <c r="G383" i="14" s="1"/>
  <c r="J382" i="14" a="1"/>
  <c r="J382" i="14" s="1"/>
  <c r="I382" i="14" s="1"/>
  <c r="H382" i="14" a="1"/>
  <c r="H382" i="14" s="1"/>
  <c r="G382" i="14" s="1"/>
  <c r="J381" i="14" a="1"/>
  <c r="J381" i="14" s="1"/>
  <c r="I381" i="14" s="1"/>
  <c r="H381" i="14" a="1"/>
  <c r="H381" i="14" s="1"/>
  <c r="G381" i="14" s="1"/>
  <c r="J380" i="14" a="1"/>
  <c r="J380" i="14" s="1"/>
  <c r="I380" i="14" s="1"/>
  <c r="H380" i="14" a="1"/>
  <c r="H380" i="14" s="1"/>
  <c r="G380" i="14" s="1"/>
  <c r="J379" i="14" a="1"/>
  <c r="J379" i="14" s="1"/>
  <c r="I379" i="14" s="1"/>
  <c r="H379" i="14" a="1"/>
  <c r="H379" i="14" s="1"/>
  <c r="G379" i="14" s="1"/>
  <c r="J378" i="14" a="1"/>
  <c r="J378" i="14" s="1"/>
  <c r="I378" i="14" s="1"/>
  <c r="H378" i="14" a="1"/>
  <c r="H378" i="14" s="1"/>
  <c r="G378" i="14" s="1"/>
  <c r="J377" i="14" a="1"/>
  <c r="J377" i="14" s="1"/>
  <c r="I377" i="14" s="1"/>
  <c r="H377" i="14" a="1"/>
  <c r="H377" i="14" s="1"/>
  <c r="G377" i="14" s="1"/>
  <c r="J376" i="14" a="1"/>
  <c r="J376" i="14" s="1"/>
  <c r="I376" i="14" s="1"/>
  <c r="H376" i="14" a="1"/>
  <c r="H376" i="14" s="1"/>
  <c r="G376" i="14" s="1"/>
  <c r="J375" i="14" a="1"/>
  <c r="J375" i="14" s="1"/>
  <c r="I375" i="14" s="1"/>
  <c r="H375" i="14" a="1"/>
  <c r="H375" i="14" s="1"/>
  <c r="G375" i="14" s="1"/>
  <c r="J374" i="14" a="1"/>
  <c r="J374" i="14" s="1"/>
  <c r="I374" i="14" s="1"/>
  <c r="H374" i="14" a="1"/>
  <c r="H374" i="14" s="1"/>
  <c r="G374" i="14" s="1"/>
  <c r="J373" i="14" a="1"/>
  <c r="J373" i="14" s="1"/>
  <c r="I373" i="14" s="1"/>
  <c r="H373" i="14" a="1"/>
  <c r="H373" i="14" s="1"/>
  <c r="G373" i="14" s="1"/>
  <c r="J372" i="14" a="1"/>
  <c r="J372" i="14" s="1"/>
  <c r="I372" i="14" s="1"/>
  <c r="H372" i="14" a="1"/>
  <c r="H372" i="14" s="1"/>
  <c r="G372" i="14" s="1"/>
  <c r="J371" i="14" a="1"/>
  <c r="J371" i="14" s="1"/>
  <c r="I371" i="14" s="1"/>
  <c r="H371" i="14" a="1"/>
  <c r="H371" i="14" s="1"/>
  <c r="G371" i="14" s="1"/>
  <c r="J370" i="14" a="1"/>
  <c r="J370" i="14" s="1"/>
  <c r="I370" i="14" s="1"/>
  <c r="H370" i="14" a="1"/>
  <c r="H370" i="14" s="1"/>
  <c r="G370" i="14" s="1"/>
  <c r="J369" i="14" a="1"/>
  <c r="J369" i="14" s="1"/>
  <c r="I369" i="14" s="1"/>
  <c r="H369" i="14" a="1"/>
  <c r="H369" i="14" s="1"/>
  <c r="G369" i="14" s="1"/>
  <c r="J368" i="14" a="1"/>
  <c r="J368" i="14" s="1"/>
  <c r="I368" i="14" s="1"/>
  <c r="H368" i="14" a="1"/>
  <c r="H368" i="14" s="1"/>
  <c r="G368" i="14" s="1"/>
  <c r="J367" i="14" a="1"/>
  <c r="J367" i="14" s="1"/>
  <c r="I367" i="14" s="1"/>
  <c r="H367" i="14" a="1"/>
  <c r="H367" i="14" s="1"/>
  <c r="G367" i="14" s="1"/>
  <c r="J366" i="14" a="1"/>
  <c r="J366" i="14" s="1"/>
  <c r="I366" i="14" s="1"/>
  <c r="H366" i="14" a="1"/>
  <c r="H366" i="14" s="1"/>
  <c r="G366" i="14" s="1"/>
  <c r="J365" i="14" a="1"/>
  <c r="J365" i="14" s="1"/>
  <c r="I365" i="14" s="1"/>
  <c r="H365" i="14" a="1"/>
  <c r="H365" i="14" s="1"/>
  <c r="G365" i="14" s="1"/>
  <c r="J364" i="14" a="1"/>
  <c r="J364" i="14" s="1"/>
  <c r="I364" i="14" s="1"/>
  <c r="H364" i="14" a="1"/>
  <c r="H364" i="14" s="1"/>
  <c r="G364" i="14" s="1"/>
  <c r="J363" i="14" a="1"/>
  <c r="J363" i="14" s="1"/>
  <c r="I363" i="14" s="1"/>
  <c r="H363" i="14" a="1"/>
  <c r="H363" i="14" s="1"/>
  <c r="G363" i="14" s="1"/>
  <c r="J362" i="14" a="1"/>
  <c r="J362" i="14" s="1"/>
  <c r="I362" i="14" s="1"/>
  <c r="H362" i="14" a="1"/>
  <c r="H362" i="14" s="1"/>
  <c r="G362" i="14" s="1"/>
  <c r="J361" i="14" a="1"/>
  <c r="J361" i="14" s="1"/>
  <c r="I361" i="14" s="1"/>
  <c r="H361" i="14" a="1"/>
  <c r="H361" i="14" s="1"/>
  <c r="G361" i="14" s="1"/>
  <c r="J360" i="14" a="1"/>
  <c r="J360" i="14" s="1"/>
  <c r="I360" i="14" s="1"/>
  <c r="H360" i="14" a="1"/>
  <c r="H360" i="14" s="1"/>
  <c r="G360" i="14" s="1"/>
  <c r="J359" i="14" a="1"/>
  <c r="J359" i="14" s="1"/>
  <c r="I359" i="14" s="1"/>
  <c r="H359" i="14" a="1"/>
  <c r="H359" i="14" s="1"/>
  <c r="G359" i="14" s="1"/>
  <c r="J358" i="14" a="1"/>
  <c r="J358" i="14" s="1"/>
  <c r="I358" i="14" s="1"/>
  <c r="H358" i="14" a="1"/>
  <c r="H358" i="14" s="1"/>
  <c r="G358" i="14" s="1"/>
  <c r="J357" i="14" a="1"/>
  <c r="J357" i="14" s="1"/>
  <c r="I357" i="14" s="1"/>
  <c r="H357" i="14" a="1"/>
  <c r="H357" i="14" s="1"/>
  <c r="G357" i="14" s="1"/>
  <c r="J356" i="14" a="1"/>
  <c r="J356" i="14" s="1"/>
  <c r="I356" i="14" s="1"/>
  <c r="H356" i="14" a="1"/>
  <c r="H356" i="14" s="1"/>
  <c r="G356" i="14" s="1"/>
  <c r="J355" i="14" a="1"/>
  <c r="J355" i="14" s="1"/>
  <c r="I355" i="14" s="1"/>
  <c r="H355" i="14" a="1"/>
  <c r="H355" i="14" s="1"/>
  <c r="G355" i="14" s="1"/>
  <c r="J354" i="14" a="1"/>
  <c r="J354" i="14" s="1"/>
  <c r="I354" i="14" s="1"/>
  <c r="H354" i="14" a="1"/>
  <c r="H354" i="14" s="1"/>
  <c r="G354" i="14" s="1"/>
  <c r="J353" i="14" a="1"/>
  <c r="J353" i="14" s="1"/>
  <c r="I353" i="14" s="1"/>
  <c r="H353" i="14" a="1"/>
  <c r="H353" i="14" s="1"/>
  <c r="G353" i="14" s="1"/>
  <c r="J352" i="14" a="1"/>
  <c r="J352" i="14" s="1"/>
  <c r="I352" i="14" s="1"/>
  <c r="H352" i="14" a="1"/>
  <c r="H352" i="14" s="1"/>
  <c r="G352" i="14" s="1"/>
  <c r="J351" i="14" a="1"/>
  <c r="J351" i="14" s="1"/>
  <c r="I351" i="14" s="1"/>
  <c r="H351" i="14" a="1"/>
  <c r="H351" i="14" s="1"/>
  <c r="G351" i="14" s="1"/>
  <c r="J350" i="14" a="1"/>
  <c r="J350" i="14" s="1"/>
  <c r="I350" i="14" s="1"/>
  <c r="H350" i="14" a="1"/>
  <c r="H350" i="14" s="1"/>
  <c r="G350" i="14" s="1"/>
  <c r="J349" i="14" a="1"/>
  <c r="J349" i="14" s="1"/>
  <c r="I349" i="14" s="1"/>
  <c r="H349" i="14" a="1"/>
  <c r="H349" i="14" s="1"/>
  <c r="G349" i="14" s="1"/>
  <c r="J348" i="14" a="1"/>
  <c r="J348" i="14" s="1"/>
  <c r="I348" i="14" s="1"/>
  <c r="H348" i="14" a="1"/>
  <c r="H348" i="14" s="1"/>
  <c r="G348" i="14" s="1"/>
  <c r="J347" i="14" a="1"/>
  <c r="J347" i="14" s="1"/>
  <c r="I347" i="14" s="1"/>
  <c r="H347" i="14" a="1"/>
  <c r="H347" i="14" s="1"/>
  <c r="G347" i="14" s="1"/>
  <c r="J346" i="14" a="1"/>
  <c r="J346" i="14" s="1"/>
  <c r="I346" i="14" s="1"/>
  <c r="H346" i="14" a="1"/>
  <c r="H346" i="14" s="1"/>
  <c r="G346" i="14" s="1"/>
  <c r="J345" i="14" a="1"/>
  <c r="J345" i="14" s="1"/>
  <c r="I345" i="14" s="1"/>
  <c r="H345" i="14" a="1"/>
  <c r="H345" i="14" s="1"/>
  <c r="G345" i="14" s="1"/>
  <c r="J344" i="14" a="1"/>
  <c r="J344" i="14" s="1"/>
  <c r="I344" i="14" s="1"/>
  <c r="H344" i="14" a="1"/>
  <c r="H344" i="14" s="1"/>
  <c r="G344" i="14" s="1"/>
  <c r="J343" i="14" a="1"/>
  <c r="J343" i="14" s="1"/>
  <c r="I343" i="14" s="1"/>
  <c r="H343" i="14" a="1"/>
  <c r="H343" i="14" s="1"/>
  <c r="G343" i="14" s="1"/>
  <c r="J342" i="14" a="1"/>
  <c r="J342" i="14" s="1"/>
  <c r="I342" i="14" s="1"/>
  <c r="H342" i="14" a="1"/>
  <c r="H342" i="14" s="1"/>
  <c r="G342" i="14" s="1"/>
  <c r="J341" i="14" a="1"/>
  <c r="J341" i="14" s="1"/>
  <c r="I341" i="14" s="1"/>
  <c r="H341" i="14" a="1"/>
  <c r="H341" i="14" s="1"/>
  <c r="G341" i="14" s="1"/>
  <c r="J340" i="14" a="1"/>
  <c r="J340" i="14" s="1"/>
  <c r="I340" i="14" s="1"/>
  <c r="H340" i="14" a="1"/>
  <c r="H340" i="14" s="1"/>
  <c r="G340" i="14" s="1"/>
  <c r="J339" i="14" a="1"/>
  <c r="J339" i="14" s="1"/>
  <c r="I339" i="14" s="1"/>
  <c r="H339" i="14" a="1"/>
  <c r="H339" i="14" s="1"/>
  <c r="G339" i="14" s="1"/>
  <c r="J338" i="14" a="1"/>
  <c r="J338" i="14" s="1"/>
  <c r="I338" i="14" s="1"/>
  <c r="H338" i="14" a="1"/>
  <c r="H338" i="14" s="1"/>
  <c r="G338" i="14" s="1"/>
  <c r="J337" i="14" a="1"/>
  <c r="J337" i="14" s="1"/>
  <c r="I337" i="14" s="1"/>
  <c r="H337" i="14" a="1"/>
  <c r="H337" i="14" s="1"/>
  <c r="G337" i="14" s="1"/>
  <c r="J336" i="14" a="1"/>
  <c r="J336" i="14" s="1"/>
  <c r="I336" i="14" s="1"/>
  <c r="H336" i="14" a="1"/>
  <c r="H336" i="14" s="1"/>
  <c r="G336" i="14" s="1"/>
  <c r="J335" i="14" a="1"/>
  <c r="J335" i="14" s="1"/>
  <c r="I335" i="14" s="1"/>
  <c r="H335" i="14" a="1"/>
  <c r="H335" i="14" s="1"/>
  <c r="G335" i="14" s="1"/>
  <c r="J334" i="14" a="1"/>
  <c r="J334" i="14" s="1"/>
  <c r="I334" i="14" s="1"/>
  <c r="H334" i="14" a="1"/>
  <c r="H334" i="14" s="1"/>
  <c r="G334" i="14" s="1"/>
  <c r="J333" i="14" a="1"/>
  <c r="J333" i="14" s="1"/>
  <c r="I333" i="14" s="1"/>
  <c r="H333" i="14" a="1"/>
  <c r="H333" i="14" s="1"/>
  <c r="G333" i="14" s="1"/>
  <c r="J332" i="14" a="1"/>
  <c r="J332" i="14" s="1"/>
  <c r="I332" i="14" s="1"/>
  <c r="H332" i="14" a="1"/>
  <c r="H332" i="14" s="1"/>
  <c r="G332" i="14" s="1"/>
  <c r="J331" i="14" a="1"/>
  <c r="J331" i="14" s="1"/>
  <c r="I331" i="14" s="1"/>
  <c r="H331" i="14" a="1"/>
  <c r="H331" i="14" s="1"/>
  <c r="G331" i="14" s="1"/>
  <c r="J330" i="14" a="1"/>
  <c r="J330" i="14" s="1"/>
  <c r="I330" i="14" s="1"/>
  <c r="H330" i="14" a="1"/>
  <c r="H330" i="14" s="1"/>
  <c r="G330" i="14" s="1"/>
  <c r="J329" i="14" a="1"/>
  <c r="J329" i="14" s="1"/>
  <c r="I329" i="14" s="1"/>
  <c r="H329" i="14" a="1"/>
  <c r="H329" i="14" s="1"/>
  <c r="G329" i="14" s="1"/>
  <c r="J328" i="14" a="1"/>
  <c r="J328" i="14" s="1"/>
  <c r="I328" i="14" s="1"/>
  <c r="H328" i="14" a="1"/>
  <c r="H328" i="14" s="1"/>
  <c r="G328" i="14" s="1"/>
  <c r="J327" i="14" a="1"/>
  <c r="J327" i="14" s="1"/>
  <c r="I327" i="14" s="1"/>
  <c r="H327" i="14" a="1"/>
  <c r="H327" i="14" s="1"/>
  <c r="G327" i="14" s="1"/>
  <c r="J326" i="14" a="1"/>
  <c r="J326" i="14" s="1"/>
  <c r="I326" i="14" s="1"/>
  <c r="H326" i="14" a="1"/>
  <c r="H326" i="14" s="1"/>
  <c r="G326" i="14" s="1"/>
  <c r="J325" i="14" a="1"/>
  <c r="J325" i="14" s="1"/>
  <c r="I325" i="14" s="1"/>
  <c r="H325" i="14" a="1"/>
  <c r="H325" i="14" s="1"/>
  <c r="G325" i="14" s="1"/>
  <c r="J324" i="14" a="1"/>
  <c r="J324" i="14" s="1"/>
  <c r="I324" i="14" s="1"/>
  <c r="H324" i="14" a="1"/>
  <c r="H324" i="14" s="1"/>
  <c r="G324" i="14" s="1"/>
  <c r="J323" i="14" a="1"/>
  <c r="J323" i="14" s="1"/>
  <c r="I323" i="14" s="1"/>
  <c r="H323" i="14" a="1"/>
  <c r="H323" i="14" s="1"/>
  <c r="G323" i="14" s="1"/>
  <c r="J322" i="14" a="1"/>
  <c r="J322" i="14" s="1"/>
  <c r="I322" i="14" s="1"/>
  <c r="H322" i="14" a="1"/>
  <c r="H322" i="14" s="1"/>
  <c r="G322" i="14" s="1"/>
  <c r="J321" i="14" a="1"/>
  <c r="J321" i="14" s="1"/>
  <c r="I321" i="14" s="1"/>
  <c r="H321" i="14" a="1"/>
  <c r="H321" i="14" s="1"/>
  <c r="G321" i="14" s="1"/>
  <c r="J320" i="14" a="1"/>
  <c r="J320" i="14" s="1"/>
  <c r="I320" i="14" s="1"/>
  <c r="H320" i="14" a="1"/>
  <c r="H320" i="14" s="1"/>
  <c r="G320" i="14" s="1"/>
  <c r="J319" i="14" a="1"/>
  <c r="J319" i="14" s="1"/>
  <c r="I319" i="14" s="1"/>
  <c r="H319" i="14" a="1"/>
  <c r="H319" i="14" s="1"/>
  <c r="G319" i="14" s="1"/>
  <c r="J318" i="14" a="1"/>
  <c r="J318" i="14" s="1"/>
  <c r="I318" i="14" s="1"/>
  <c r="H318" i="14" a="1"/>
  <c r="H318" i="14" s="1"/>
  <c r="G318" i="14" s="1"/>
  <c r="J317" i="14" a="1"/>
  <c r="J317" i="14" s="1"/>
  <c r="I317" i="14" s="1"/>
  <c r="H317" i="14" a="1"/>
  <c r="H317" i="14" s="1"/>
  <c r="G317" i="14" s="1"/>
  <c r="J316" i="14" a="1"/>
  <c r="J316" i="14" s="1"/>
  <c r="I316" i="14" s="1"/>
  <c r="H316" i="14" a="1"/>
  <c r="H316" i="14" s="1"/>
  <c r="G316" i="14" s="1"/>
  <c r="J315" i="14" a="1"/>
  <c r="J315" i="14" s="1"/>
  <c r="I315" i="14" s="1"/>
  <c r="H315" i="14" a="1"/>
  <c r="H315" i="14" s="1"/>
  <c r="G315" i="14" s="1"/>
  <c r="J314" i="14" a="1"/>
  <c r="J314" i="14" s="1"/>
  <c r="I314" i="14" s="1"/>
  <c r="H314" i="14" a="1"/>
  <c r="H314" i="14" s="1"/>
  <c r="G314" i="14" s="1"/>
  <c r="J313" i="14" a="1"/>
  <c r="J313" i="14" s="1"/>
  <c r="I313" i="14" s="1"/>
  <c r="H313" i="14" a="1"/>
  <c r="H313" i="14" s="1"/>
  <c r="G313" i="14" s="1"/>
  <c r="J312" i="14" a="1"/>
  <c r="J312" i="14" s="1"/>
  <c r="I312" i="14" s="1"/>
  <c r="H312" i="14" a="1"/>
  <c r="H312" i="14" s="1"/>
  <c r="G312" i="14" s="1"/>
  <c r="J311" i="14" a="1"/>
  <c r="J311" i="14" s="1"/>
  <c r="I311" i="14" s="1"/>
  <c r="H311" i="14" a="1"/>
  <c r="H311" i="14" s="1"/>
  <c r="G311" i="14" s="1"/>
  <c r="J310" i="14" a="1"/>
  <c r="J310" i="14" s="1"/>
  <c r="I310" i="14" s="1"/>
  <c r="H310" i="14" a="1"/>
  <c r="H310" i="14" s="1"/>
  <c r="G310" i="14" s="1"/>
  <c r="J309" i="14" a="1"/>
  <c r="J309" i="14" s="1"/>
  <c r="I309" i="14" s="1"/>
  <c r="H309" i="14" a="1"/>
  <c r="H309" i="14" s="1"/>
  <c r="G309" i="14" s="1"/>
  <c r="J308" i="14" a="1"/>
  <c r="J308" i="14" s="1"/>
  <c r="I308" i="14" s="1"/>
  <c r="H308" i="14" a="1"/>
  <c r="H308" i="14" s="1"/>
  <c r="G308" i="14" s="1"/>
  <c r="J307" i="14" a="1"/>
  <c r="J307" i="14" s="1"/>
  <c r="I307" i="14" s="1"/>
  <c r="H307" i="14" a="1"/>
  <c r="H307" i="14" s="1"/>
  <c r="G307" i="14" s="1"/>
  <c r="J306" i="14" a="1"/>
  <c r="J306" i="14" s="1"/>
  <c r="I306" i="14" s="1"/>
  <c r="H306" i="14" a="1"/>
  <c r="H306" i="14" s="1"/>
  <c r="G306" i="14" s="1"/>
  <c r="J305" i="14" a="1"/>
  <c r="J305" i="14" s="1"/>
  <c r="I305" i="14" s="1"/>
  <c r="H305" i="14" a="1"/>
  <c r="H305" i="14" s="1"/>
  <c r="G305" i="14" s="1"/>
  <c r="J304" i="14" a="1"/>
  <c r="J304" i="14" s="1"/>
  <c r="I304" i="14" s="1"/>
  <c r="H304" i="14" a="1"/>
  <c r="H304" i="14" s="1"/>
  <c r="G304" i="14" s="1"/>
  <c r="J303" i="14" a="1"/>
  <c r="J303" i="14" s="1"/>
  <c r="I303" i="14" s="1"/>
  <c r="H303" i="14" a="1"/>
  <c r="H303" i="14" s="1"/>
  <c r="G303" i="14" s="1"/>
  <c r="J302" i="14" a="1"/>
  <c r="J302" i="14" s="1"/>
  <c r="I302" i="14" s="1"/>
  <c r="H302" i="14" a="1"/>
  <c r="H302" i="14" s="1"/>
  <c r="G302" i="14" s="1"/>
  <c r="J301" i="14" a="1"/>
  <c r="J301" i="14" s="1"/>
  <c r="I301" i="14" s="1"/>
  <c r="H301" i="14" a="1"/>
  <c r="H301" i="14" s="1"/>
  <c r="G301" i="14" s="1"/>
  <c r="J300" i="14" a="1"/>
  <c r="J300" i="14" s="1"/>
  <c r="I300" i="14" s="1"/>
  <c r="H300" i="14" a="1"/>
  <c r="H300" i="14" s="1"/>
  <c r="G300" i="14" s="1"/>
  <c r="J299" i="14" a="1"/>
  <c r="J299" i="14" s="1"/>
  <c r="I299" i="14" s="1"/>
  <c r="H299" i="14" a="1"/>
  <c r="H299" i="14" s="1"/>
  <c r="G299" i="14" s="1"/>
  <c r="J298" i="14" a="1"/>
  <c r="J298" i="14" s="1"/>
  <c r="I298" i="14" s="1"/>
  <c r="H298" i="14" a="1"/>
  <c r="H298" i="14" s="1"/>
  <c r="G298" i="14" s="1"/>
  <c r="J297" i="14" a="1"/>
  <c r="J297" i="14" s="1"/>
  <c r="I297" i="14" s="1"/>
  <c r="H297" i="14" a="1"/>
  <c r="H297" i="14" s="1"/>
  <c r="G297" i="14" s="1"/>
  <c r="J296" i="14" a="1"/>
  <c r="J296" i="14" s="1"/>
  <c r="I296" i="14" s="1"/>
  <c r="H296" i="14" a="1"/>
  <c r="H296" i="14" s="1"/>
  <c r="G296" i="14" s="1"/>
  <c r="J295" i="14" a="1"/>
  <c r="J295" i="14" s="1"/>
  <c r="I295" i="14" s="1"/>
  <c r="H295" i="14" a="1"/>
  <c r="H295" i="14" s="1"/>
  <c r="G295" i="14" s="1"/>
  <c r="J294" i="14" a="1"/>
  <c r="J294" i="14" s="1"/>
  <c r="I294" i="14" s="1"/>
  <c r="H294" i="14" a="1"/>
  <c r="H294" i="14" s="1"/>
  <c r="G294" i="14" s="1"/>
  <c r="J293" i="14" a="1"/>
  <c r="J293" i="14" s="1"/>
  <c r="I293" i="14" s="1"/>
  <c r="H293" i="14" a="1"/>
  <c r="H293" i="14" s="1"/>
  <c r="G293" i="14" s="1"/>
  <c r="J292" i="14" a="1"/>
  <c r="J292" i="14" s="1"/>
  <c r="I292" i="14" s="1"/>
  <c r="H292" i="14" a="1"/>
  <c r="H292" i="14" s="1"/>
  <c r="G292" i="14" s="1"/>
  <c r="J291" i="14" a="1"/>
  <c r="J291" i="14" s="1"/>
  <c r="I291" i="14" s="1"/>
  <c r="H291" i="14" a="1"/>
  <c r="H291" i="14" s="1"/>
  <c r="G291" i="14" s="1"/>
  <c r="J290" i="14" a="1"/>
  <c r="J290" i="14" s="1"/>
  <c r="I290" i="14" s="1"/>
  <c r="H290" i="14" a="1"/>
  <c r="H290" i="14" s="1"/>
  <c r="G290" i="14" s="1"/>
  <c r="J289" i="14" a="1"/>
  <c r="J289" i="14" s="1"/>
  <c r="I289" i="14" s="1"/>
  <c r="H289" i="14" a="1"/>
  <c r="H289" i="14" s="1"/>
  <c r="G289" i="14" s="1"/>
  <c r="J288" i="14" a="1"/>
  <c r="J288" i="14" s="1"/>
  <c r="I288" i="14" s="1"/>
  <c r="H288" i="14" a="1"/>
  <c r="H288" i="14" s="1"/>
  <c r="G288" i="14" s="1"/>
  <c r="J287" i="14" a="1"/>
  <c r="J287" i="14" s="1"/>
  <c r="I287" i="14" s="1"/>
  <c r="H287" i="14" a="1"/>
  <c r="H287" i="14" s="1"/>
  <c r="G287" i="14" s="1"/>
  <c r="J286" i="14" a="1"/>
  <c r="J286" i="14" s="1"/>
  <c r="I286" i="14" s="1"/>
  <c r="H286" i="14" a="1"/>
  <c r="H286" i="14" s="1"/>
  <c r="G286" i="14" s="1"/>
  <c r="J285" i="14" a="1"/>
  <c r="J285" i="14" s="1"/>
  <c r="I285" i="14" s="1"/>
  <c r="H285" i="14" a="1"/>
  <c r="H285" i="14" s="1"/>
  <c r="G285" i="14" s="1"/>
  <c r="J284" i="14" a="1"/>
  <c r="J284" i="14" s="1"/>
  <c r="I284" i="14" s="1"/>
  <c r="H284" i="14" a="1"/>
  <c r="H284" i="14" s="1"/>
  <c r="G284" i="14" s="1"/>
  <c r="J283" i="14" a="1"/>
  <c r="J283" i="14" s="1"/>
  <c r="I283" i="14" s="1"/>
  <c r="H283" i="14" a="1"/>
  <c r="H283" i="14" s="1"/>
  <c r="G283" i="14" s="1"/>
  <c r="J282" i="14" a="1"/>
  <c r="J282" i="14" s="1"/>
  <c r="I282" i="14" s="1"/>
  <c r="H282" i="14" a="1"/>
  <c r="H282" i="14" s="1"/>
  <c r="G282" i="14" s="1"/>
  <c r="J281" i="14" a="1"/>
  <c r="J281" i="14" s="1"/>
  <c r="I281" i="14" s="1"/>
  <c r="H281" i="14" a="1"/>
  <c r="H281" i="14" s="1"/>
  <c r="G281" i="14" s="1"/>
  <c r="J280" i="14" a="1"/>
  <c r="J280" i="14" s="1"/>
  <c r="I280" i="14" s="1"/>
  <c r="H280" i="14" a="1"/>
  <c r="H280" i="14" s="1"/>
  <c r="G280" i="14" s="1"/>
  <c r="J279" i="14" a="1"/>
  <c r="J279" i="14" s="1"/>
  <c r="I279" i="14" s="1"/>
  <c r="H279" i="14" a="1"/>
  <c r="H279" i="14" s="1"/>
  <c r="G279" i="14" s="1"/>
  <c r="J278" i="14" a="1"/>
  <c r="J278" i="14" s="1"/>
  <c r="I278" i="14" s="1"/>
  <c r="H278" i="14" a="1"/>
  <c r="H278" i="14" s="1"/>
  <c r="G278" i="14" s="1"/>
  <c r="J277" i="14" a="1"/>
  <c r="J277" i="14" s="1"/>
  <c r="I277" i="14" s="1"/>
  <c r="H277" i="14" a="1"/>
  <c r="H277" i="14" s="1"/>
  <c r="G277" i="14" s="1"/>
  <c r="J276" i="14" a="1"/>
  <c r="J276" i="14" s="1"/>
  <c r="I276" i="14" s="1"/>
  <c r="H276" i="14" a="1"/>
  <c r="H276" i="14" s="1"/>
  <c r="G276" i="14" s="1"/>
  <c r="J275" i="14" a="1"/>
  <c r="J275" i="14" s="1"/>
  <c r="I275" i="14" s="1"/>
  <c r="H275" i="14" a="1"/>
  <c r="H275" i="14" s="1"/>
  <c r="G275" i="14" s="1"/>
  <c r="J274" i="14" a="1"/>
  <c r="J274" i="14" s="1"/>
  <c r="I274" i="14" s="1"/>
  <c r="H274" i="14" a="1"/>
  <c r="H274" i="14" s="1"/>
  <c r="G274" i="14" s="1"/>
  <c r="J273" i="14" a="1"/>
  <c r="J273" i="14" s="1"/>
  <c r="I273" i="14" s="1"/>
  <c r="H273" i="14" a="1"/>
  <c r="H273" i="14" s="1"/>
  <c r="G273" i="14" s="1"/>
  <c r="J272" i="14" a="1"/>
  <c r="J272" i="14" s="1"/>
  <c r="I272" i="14" s="1"/>
  <c r="H272" i="14" a="1"/>
  <c r="H272" i="14" s="1"/>
  <c r="G272" i="14" s="1"/>
  <c r="J271" i="14" a="1"/>
  <c r="J271" i="14" s="1"/>
  <c r="I271" i="14" s="1"/>
  <c r="H271" i="14" a="1"/>
  <c r="H271" i="14" s="1"/>
  <c r="G271" i="14" s="1"/>
  <c r="J270" i="14" a="1"/>
  <c r="J270" i="14" s="1"/>
  <c r="I270" i="14" s="1"/>
  <c r="H270" i="14" a="1"/>
  <c r="H270" i="14" s="1"/>
  <c r="G270" i="14" s="1"/>
  <c r="J269" i="14" a="1"/>
  <c r="J269" i="14" s="1"/>
  <c r="I269" i="14" s="1"/>
  <c r="H269" i="14" a="1"/>
  <c r="H269" i="14" s="1"/>
  <c r="G269" i="14" s="1"/>
  <c r="J268" i="14" a="1"/>
  <c r="J268" i="14" s="1"/>
  <c r="I268" i="14" s="1"/>
  <c r="H268" i="14" a="1"/>
  <c r="H268" i="14" s="1"/>
  <c r="G268" i="14" s="1"/>
  <c r="J267" i="14" a="1"/>
  <c r="J267" i="14" s="1"/>
  <c r="I267" i="14" s="1"/>
  <c r="H267" i="14" a="1"/>
  <c r="H267" i="14" s="1"/>
  <c r="G267" i="14" s="1"/>
  <c r="J266" i="14" a="1"/>
  <c r="J266" i="14" s="1"/>
  <c r="I266" i="14" s="1"/>
  <c r="H266" i="14" a="1"/>
  <c r="H266" i="14" s="1"/>
  <c r="G266" i="14" s="1"/>
  <c r="J265" i="14" a="1"/>
  <c r="J265" i="14" s="1"/>
  <c r="I265" i="14" s="1"/>
  <c r="H265" i="14" a="1"/>
  <c r="H265" i="14" s="1"/>
  <c r="G265" i="14" s="1"/>
  <c r="J264" i="14" a="1"/>
  <c r="J264" i="14" s="1"/>
  <c r="I264" i="14" s="1"/>
  <c r="H264" i="14" a="1"/>
  <c r="H264" i="14" s="1"/>
  <c r="G264" i="14" s="1"/>
  <c r="J263" i="14" a="1"/>
  <c r="J263" i="14" s="1"/>
  <c r="I263" i="14" s="1"/>
  <c r="H263" i="14" a="1"/>
  <c r="H263" i="14" s="1"/>
  <c r="G263" i="14" s="1"/>
  <c r="J262" i="14" a="1"/>
  <c r="J262" i="14" s="1"/>
  <c r="I262" i="14" s="1"/>
  <c r="H262" i="14" a="1"/>
  <c r="H262" i="14" s="1"/>
  <c r="G262" i="14" s="1"/>
  <c r="J261" i="14" a="1"/>
  <c r="J261" i="14" s="1"/>
  <c r="I261" i="14" s="1"/>
  <c r="H261" i="14" a="1"/>
  <c r="H261" i="14" s="1"/>
  <c r="G261" i="14" s="1"/>
  <c r="J260" i="14" a="1"/>
  <c r="J260" i="14" s="1"/>
  <c r="I260" i="14" s="1"/>
  <c r="H260" i="14" a="1"/>
  <c r="H260" i="14" s="1"/>
  <c r="G260" i="14" s="1"/>
  <c r="J259" i="14" a="1"/>
  <c r="J259" i="14" s="1"/>
  <c r="I259" i="14" s="1"/>
  <c r="H259" i="14" a="1"/>
  <c r="H259" i="14" s="1"/>
  <c r="G259" i="14" s="1"/>
  <c r="J258" i="14" a="1"/>
  <c r="J258" i="14" s="1"/>
  <c r="I258" i="14" s="1"/>
  <c r="H258" i="14" a="1"/>
  <c r="H258" i="14" s="1"/>
  <c r="G258" i="14" s="1"/>
  <c r="J257" i="14" a="1"/>
  <c r="J257" i="14" s="1"/>
  <c r="I257" i="14" s="1"/>
  <c r="H257" i="14" a="1"/>
  <c r="H257" i="14" s="1"/>
  <c r="G257" i="14" s="1"/>
  <c r="J256" i="14" a="1"/>
  <c r="J256" i="14" s="1"/>
  <c r="I256" i="14" s="1"/>
  <c r="H256" i="14" a="1"/>
  <c r="H256" i="14" s="1"/>
  <c r="G256" i="14" s="1"/>
  <c r="J255" i="14" a="1"/>
  <c r="J255" i="14" s="1"/>
  <c r="I255" i="14" s="1"/>
  <c r="H255" i="14" a="1"/>
  <c r="H255" i="14" s="1"/>
  <c r="G255" i="14" s="1"/>
  <c r="J254" i="14" a="1"/>
  <c r="J254" i="14" s="1"/>
  <c r="I254" i="14" s="1"/>
  <c r="H254" i="14" a="1"/>
  <c r="H254" i="14" s="1"/>
  <c r="G254" i="14" s="1"/>
  <c r="J253" i="14" a="1"/>
  <c r="J253" i="14" s="1"/>
  <c r="I253" i="14" s="1"/>
  <c r="H253" i="14" a="1"/>
  <c r="H253" i="14" s="1"/>
  <c r="G253" i="14" s="1"/>
  <c r="J252" i="14" a="1"/>
  <c r="J252" i="14" s="1"/>
  <c r="I252" i="14" s="1"/>
  <c r="H252" i="14" a="1"/>
  <c r="H252" i="14" s="1"/>
  <c r="G252" i="14" s="1"/>
  <c r="J251" i="14" a="1"/>
  <c r="J251" i="14" s="1"/>
  <c r="I251" i="14" s="1"/>
  <c r="H251" i="14" a="1"/>
  <c r="H251" i="14" s="1"/>
  <c r="G251" i="14" s="1"/>
  <c r="J250" i="14" a="1"/>
  <c r="J250" i="14" s="1"/>
  <c r="I250" i="14" s="1"/>
  <c r="H250" i="14" a="1"/>
  <c r="H250" i="14" s="1"/>
  <c r="G250" i="14" s="1"/>
  <c r="J249" i="14" a="1"/>
  <c r="J249" i="14" s="1"/>
  <c r="H249" i="14" a="1"/>
  <c r="H249" i="14" s="1"/>
  <c r="G249" i="14" s="1"/>
  <c r="J248" i="14" a="1"/>
  <c r="J248" i="14" s="1"/>
  <c r="H248" i="14" a="1"/>
  <c r="H248" i="14" s="1"/>
  <c r="G248" i="14" s="1"/>
  <c r="J247" i="14" a="1"/>
  <c r="J247" i="14" s="1"/>
  <c r="I247" i="14" s="1"/>
  <c r="H247" i="14" a="1"/>
  <c r="H247" i="14" s="1"/>
  <c r="G247" i="14" s="1"/>
  <c r="J246" i="14" a="1"/>
  <c r="J246" i="14" s="1"/>
  <c r="I246" i="14" s="1"/>
  <c r="H246" i="14" a="1"/>
  <c r="H246" i="14" s="1"/>
  <c r="G246" i="14" s="1"/>
  <c r="J245" i="14" a="1"/>
  <c r="J245" i="14" s="1"/>
  <c r="I245" i="14" s="1"/>
  <c r="H245" i="14" a="1"/>
  <c r="H245" i="14" s="1"/>
  <c r="G245" i="14" s="1"/>
  <c r="J244" i="14" a="1"/>
  <c r="J244" i="14" s="1"/>
  <c r="I244" i="14" s="1"/>
  <c r="H244" i="14" a="1"/>
  <c r="H244" i="14" s="1"/>
  <c r="G244" i="14" s="1"/>
  <c r="J243" i="14" a="1"/>
  <c r="J243" i="14" s="1"/>
  <c r="I243" i="14" s="1"/>
  <c r="H243" i="14" a="1"/>
  <c r="H243" i="14" s="1"/>
  <c r="G243" i="14" s="1"/>
  <c r="J242" i="14" a="1"/>
  <c r="J242" i="14" s="1"/>
  <c r="I242" i="14" s="1"/>
  <c r="H242" i="14" a="1"/>
  <c r="H242" i="14" s="1"/>
  <c r="G242" i="14" s="1"/>
  <c r="J241" i="14" a="1"/>
  <c r="J241" i="14" s="1"/>
  <c r="I241" i="14" s="1"/>
  <c r="H241" i="14" a="1"/>
  <c r="H241" i="14" s="1"/>
  <c r="G241" i="14" s="1"/>
  <c r="J240" i="14" a="1"/>
  <c r="J240" i="14" s="1"/>
  <c r="H240" i="14" a="1"/>
  <c r="H240" i="14" s="1"/>
  <c r="G240" i="14" s="1"/>
  <c r="J239" i="14" a="1"/>
  <c r="J239" i="14" s="1"/>
  <c r="I239" i="14" s="1"/>
  <c r="H239" i="14" a="1"/>
  <c r="H239" i="14" s="1"/>
  <c r="G239" i="14" s="1"/>
  <c r="J238" i="14" a="1"/>
  <c r="J238" i="14" s="1"/>
  <c r="I238" i="14" s="1"/>
  <c r="H238" i="14" a="1"/>
  <c r="H238" i="14" s="1"/>
  <c r="G238" i="14" s="1"/>
  <c r="J237" i="14" a="1"/>
  <c r="J237" i="14" s="1"/>
  <c r="I237" i="14" s="1"/>
  <c r="H237" i="14" a="1"/>
  <c r="H237" i="14" s="1"/>
  <c r="G237" i="14" s="1"/>
  <c r="J236" i="14" a="1"/>
  <c r="J236" i="14" s="1"/>
  <c r="I236" i="14" s="1"/>
  <c r="H236" i="14" a="1"/>
  <c r="H236" i="14" s="1"/>
  <c r="G236" i="14" s="1"/>
  <c r="J235" i="14" a="1"/>
  <c r="J235" i="14" s="1"/>
  <c r="I235" i="14" s="1"/>
  <c r="H235" i="14" a="1"/>
  <c r="H235" i="14" s="1"/>
  <c r="G235" i="14" s="1"/>
  <c r="J234" i="14" a="1"/>
  <c r="J234" i="14" s="1"/>
  <c r="I234" i="14" s="1"/>
  <c r="H234" i="14" a="1"/>
  <c r="H234" i="14" s="1"/>
  <c r="G234" i="14" s="1"/>
  <c r="J233" i="14" a="1"/>
  <c r="J233" i="14" s="1"/>
  <c r="I233" i="14" s="1"/>
  <c r="H233" i="14" a="1"/>
  <c r="H233" i="14" s="1"/>
  <c r="G233" i="14" s="1"/>
  <c r="J232" i="14" a="1"/>
  <c r="J232" i="14" s="1"/>
  <c r="I232" i="14" s="1"/>
  <c r="H232" i="14" a="1"/>
  <c r="H232" i="14" s="1"/>
  <c r="G232" i="14" s="1"/>
  <c r="J231" i="14" a="1"/>
  <c r="J231" i="14" s="1"/>
  <c r="I231" i="14" s="1"/>
  <c r="H231" i="14" a="1"/>
  <c r="H231" i="14" s="1"/>
  <c r="G231" i="14" s="1"/>
  <c r="J230" i="14" a="1"/>
  <c r="J230" i="14" s="1"/>
  <c r="I230" i="14" s="1"/>
  <c r="H230" i="14" a="1"/>
  <c r="H230" i="14" s="1"/>
  <c r="G230" i="14" s="1"/>
  <c r="J229" i="14" a="1"/>
  <c r="J229" i="14" s="1"/>
  <c r="I229" i="14" s="1"/>
  <c r="H229" i="14" a="1"/>
  <c r="H229" i="14" s="1"/>
  <c r="G229" i="14" s="1"/>
  <c r="J228" i="14" a="1"/>
  <c r="J228" i="14" s="1"/>
  <c r="I228" i="14" s="1"/>
  <c r="H228" i="14" a="1"/>
  <c r="H228" i="14" s="1"/>
  <c r="G228" i="14" s="1"/>
  <c r="J227" i="14" a="1"/>
  <c r="J227" i="14" s="1"/>
  <c r="I227" i="14" s="1"/>
  <c r="H227" i="14" a="1"/>
  <c r="H227" i="14" s="1"/>
  <c r="G227" i="14" s="1"/>
  <c r="J226" i="14" a="1"/>
  <c r="J226" i="14" s="1"/>
  <c r="I226" i="14" s="1"/>
  <c r="H226" i="14" a="1"/>
  <c r="H226" i="14" s="1"/>
  <c r="G226" i="14" s="1"/>
  <c r="J225" i="14" a="1"/>
  <c r="J225" i="14" s="1"/>
  <c r="I225" i="14" s="1"/>
  <c r="H225" i="14" a="1"/>
  <c r="H225" i="14" s="1"/>
  <c r="G225" i="14" s="1"/>
  <c r="J224" i="14" a="1"/>
  <c r="J224" i="14" s="1"/>
  <c r="I224" i="14" s="1"/>
  <c r="H224" i="14" a="1"/>
  <c r="H224" i="14" s="1"/>
  <c r="G224" i="14" s="1"/>
  <c r="J223" i="14" a="1"/>
  <c r="J223" i="14" s="1"/>
  <c r="I223" i="14" s="1"/>
  <c r="H223" i="14" a="1"/>
  <c r="H223" i="14" s="1"/>
  <c r="G223" i="14" s="1"/>
  <c r="J222" i="14" a="1"/>
  <c r="J222" i="14" s="1"/>
  <c r="I222" i="14" s="1"/>
  <c r="H222" i="14" a="1"/>
  <c r="H222" i="14" s="1"/>
  <c r="G222" i="14" s="1"/>
  <c r="J221" i="14" a="1"/>
  <c r="J221" i="14" s="1"/>
  <c r="I221" i="14" s="1"/>
  <c r="H221" i="14" a="1"/>
  <c r="H221" i="14" s="1"/>
  <c r="G221" i="14" s="1"/>
  <c r="J220" i="14" a="1"/>
  <c r="J220" i="14" s="1"/>
  <c r="I220" i="14" s="1"/>
  <c r="H220" i="14" a="1"/>
  <c r="H220" i="14" s="1"/>
  <c r="G220" i="14" s="1"/>
  <c r="J219" i="14" a="1"/>
  <c r="J219" i="14" s="1"/>
  <c r="I219" i="14" s="1"/>
  <c r="H219" i="14" a="1"/>
  <c r="H219" i="14" s="1"/>
  <c r="G219" i="14" s="1"/>
  <c r="J218" i="14" a="1"/>
  <c r="J218" i="14" s="1"/>
  <c r="I218" i="14" s="1"/>
  <c r="H218" i="14" a="1"/>
  <c r="H218" i="14" s="1"/>
  <c r="G218" i="14" s="1"/>
  <c r="J217" i="14" a="1"/>
  <c r="J217" i="14" s="1"/>
  <c r="I217" i="14" s="1"/>
  <c r="H217" i="14" a="1"/>
  <c r="H217" i="14" s="1"/>
  <c r="G217" i="14" s="1"/>
  <c r="J216" i="14" a="1"/>
  <c r="J216" i="14" s="1"/>
  <c r="I216" i="14" s="1"/>
  <c r="H216" i="14" a="1"/>
  <c r="H216" i="14" s="1"/>
  <c r="G216" i="14" s="1"/>
  <c r="J215" i="14" a="1"/>
  <c r="J215" i="14" s="1"/>
  <c r="I215" i="14" s="1"/>
  <c r="H215" i="14" a="1"/>
  <c r="H215" i="14" s="1"/>
  <c r="G215" i="14" s="1"/>
  <c r="J214" i="14" a="1"/>
  <c r="J214" i="14" s="1"/>
  <c r="I214" i="14" s="1"/>
  <c r="H214" i="14" a="1"/>
  <c r="H214" i="14" s="1"/>
  <c r="G214" i="14" s="1"/>
  <c r="J213" i="14" a="1"/>
  <c r="J213" i="14" s="1"/>
  <c r="I213" i="14" s="1"/>
  <c r="H213" i="14" a="1"/>
  <c r="H213" i="14" s="1"/>
  <c r="G213" i="14" s="1"/>
  <c r="J212" i="14" a="1"/>
  <c r="J212" i="14" s="1"/>
  <c r="I212" i="14" s="1"/>
  <c r="H212" i="14" a="1"/>
  <c r="H212" i="14" s="1"/>
  <c r="G212" i="14" s="1"/>
  <c r="J211" i="14" a="1"/>
  <c r="J211" i="14" s="1"/>
  <c r="I211" i="14" s="1"/>
  <c r="H211" i="14" a="1"/>
  <c r="H211" i="14" s="1"/>
  <c r="G211" i="14" s="1"/>
  <c r="J210" i="14" a="1"/>
  <c r="J210" i="14" s="1"/>
  <c r="I210" i="14" s="1"/>
  <c r="H210" i="14" a="1"/>
  <c r="H210" i="14" s="1"/>
  <c r="G210" i="14" s="1"/>
  <c r="J209" i="14" a="1"/>
  <c r="J209" i="14" s="1"/>
  <c r="I209" i="14" s="1"/>
  <c r="H209" i="14" a="1"/>
  <c r="H209" i="14" s="1"/>
  <c r="G209" i="14" s="1"/>
  <c r="J208" i="14" a="1"/>
  <c r="J208" i="14" s="1"/>
  <c r="I208" i="14" s="1"/>
  <c r="H208" i="14" a="1"/>
  <c r="H208" i="14" s="1"/>
  <c r="G208" i="14" s="1"/>
  <c r="J207" i="14" a="1"/>
  <c r="J207" i="14" s="1"/>
  <c r="I207" i="14" s="1"/>
  <c r="H207" i="14" a="1"/>
  <c r="H207" i="14" s="1"/>
  <c r="G207" i="14" s="1"/>
  <c r="J206" i="14" a="1"/>
  <c r="J206" i="14" s="1"/>
  <c r="I206" i="14" s="1"/>
  <c r="H206" i="14" a="1"/>
  <c r="H206" i="14" s="1"/>
  <c r="G206" i="14" s="1"/>
  <c r="J205" i="14" a="1"/>
  <c r="J205" i="14" s="1"/>
  <c r="I205" i="14" s="1"/>
  <c r="H205" i="14" a="1"/>
  <c r="H205" i="14" s="1"/>
  <c r="G205" i="14" s="1"/>
  <c r="J204" i="14" a="1"/>
  <c r="J204" i="14" s="1"/>
  <c r="I204" i="14" s="1"/>
  <c r="H204" i="14" a="1"/>
  <c r="H204" i="14" s="1"/>
  <c r="G204" i="14" s="1"/>
  <c r="J203" i="14" a="1"/>
  <c r="J203" i="14" s="1"/>
  <c r="I203" i="14" s="1"/>
  <c r="H203" i="14" a="1"/>
  <c r="H203" i="14" s="1"/>
  <c r="G203" i="14" s="1"/>
  <c r="J202" i="14" a="1"/>
  <c r="J202" i="14" s="1"/>
  <c r="I202" i="14" s="1"/>
  <c r="H202" i="14" a="1"/>
  <c r="H202" i="14" s="1"/>
  <c r="G202" i="14" s="1"/>
  <c r="J201" i="14" a="1"/>
  <c r="J201" i="14" s="1"/>
  <c r="I201" i="14" s="1"/>
  <c r="H201" i="14" a="1"/>
  <c r="H201" i="14" s="1"/>
  <c r="G201" i="14" s="1"/>
  <c r="J200" i="14" a="1"/>
  <c r="J200" i="14" s="1"/>
  <c r="I200" i="14" s="1"/>
  <c r="H200" i="14" a="1"/>
  <c r="H200" i="14" s="1"/>
  <c r="G200" i="14" s="1"/>
  <c r="J199" i="14" a="1"/>
  <c r="J199" i="14" s="1"/>
  <c r="I199" i="14" s="1"/>
  <c r="H199" i="14" a="1"/>
  <c r="H199" i="14" s="1"/>
  <c r="G199" i="14" s="1"/>
  <c r="J198" i="14" a="1"/>
  <c r="J198" i="14" s="1"/>
  <c r="I198" i="14" s="1"/>
  <c r="H198" i="14" a="1"/>
  <c r="H198" i="14" s="1"/>
  <c r="G198" i="14" s="1"/>
  <c r="J197" i="14" a="1"/>
  <c r="J197" i="14" s="1"/>
  <c r="I197" i="14" s="1"/>
  <c r="H197" i="14" a="1"/>
  <c r="H197" i="14" s="1"/>
  <c r="G197" i="14" s="1"/>
  <c r="J196" i="14" a="1"/>
  <c r="J196" i="14" s="1"/>
  <c r="I196" i="14" s="1"/>
  <c r="H196" i="14" a="1"/>
  <c r="H196" i="14" s="1"/>
  <c r="G196" i="14" s="1"/>
  <c r="J195" i="14" a="1"/>
  <c r="J195" i="14" s="1"/>
  <c r="I195" i="14" s="1"/>
  <c r="H195" i="14" a="1"/>
  <c r="H195" i="14" s="1"/>
  <c r="G195" i="14" s="1"/>
  <c r="J194" i="14" a="1"/>
  <c r="J194" i="14" s="1"/>
  <c r="I194" i="14" s="1"/>
  <c r="H194" i="14" a="1"/>
  <c r="H194" i="14" s="1"/>
  <c r="G194" i="14" s="1"/>
  <c r="J193" i="14" a="1"/>
  <c r="J193" i="14" s="1"/>
  <c r="I193" i="14" s="1"/>
  <c r="H193" i="14" a="1"/>
  <c r="H193" i="14" s="1"/>
  <c r="G193" i="14" s="1"/>
  <c r="J192" i="14" a="1"/>
  <c r="J192" i="14" s="1"/>
  <c r="I192" i="14" s="1"/>
  <c r="H192" i="14" a="1"/>
  <c r="H192" i="14" s="1"/>
  <c r="G192" i="14" s="1"/>
  <c r="J191" i="14" a="1"/>
  <c r="J191" i="14" s="1"/>
  <c r="I191" i="14" s="1"/>
  <c r="H191" i="14" a="1"/>
  <c r="H191" i="14" s="1"/>
  <c r="G191" i="14" s="1"/>
  <c r="J190" i="14" a="1"/>
  <c r="J190" i="14" s="1"/>
  <c r="I190" i="14" s="1"/>
  <c r="H190" i="14" a="1"/>
  <c r="H190" i="14" s="1"/>
  <c r="G190" i="14" s="1"/>
  <c r="J189" i="14" a="1"/>
  <c r="J189" i="14" s="1"/>
  <c r="I189" i="14" s="1"/>
  <c r="H189" i="14" a="1"/>
  <c r="H189" i="14" s="1"/>
  <c r="G189" i="14" s="1"/>
  <c r="J188" i="14" a="1"/>
  <c r="J188" i="14" s="1"/>
  <c r="I188" i="14" s="1"/>
  <c r="H188" i="14" a="1"/>
  <c r="H188" i="14" s="1"/>
  <c r="G188" i="14" s="1"/>
  <c r="J187" i="14" a="1"/>
  <c r="J187" i="14" s="1"/>
  <c r="I187" i="14" s="1"/>
  <c r="H187" i="14" a="1"/>
  <c r="H187" i="14" s="1"/>
  <c r="G187" i="14" s="1"/>
  <c r="J186" i="14" a="1"/>
  <c r="J186" i="14" s="1"/>
  <c r="I186" i="14" s="1"/>
  <c r="H186" i="14" a="1"/>
  <c r="H186" i="14" s="1"/>
  <c r="G186" i="14" s="1"/>
  <c r="J185" i="14" a="1"/>
  <c r="J185" i="14" s="1"/>
  <c r="I185" i="14" s="1"/>
  <c r="H185" i="14" a="1"/>
  <c r="H185" i="14" s="1"/>
  <c r="G185" i="14" s="1"/>
  <c r="J184" i="14" a="1"/>
  <c r="J184" i="14" s="1"/>
  <c r="I184" i="14" s="1"/>
  <c r="H184" i="14" a="1"/>
  <c r="H184" i="14" s="1"/>
  <c r="G184" i="14" s="1"/>
  <c r="J183" i="14" a="1"/>
  <c r="J183" i="14" s="1"/>
  <c r="I183" i="14" s="1"/>
  <c r="H183" i="14" a="1"/>
  <c r="H183" i="14" s="1"/>
  <c r="G183" i="14" s="1"/>
  <c r="J182" i="14" a="1"/>
  <c r="J182" i="14" s="1"/>
  <c r="I182" i="14" s="1"/>
  <c r="H182" i="14" a="1"/>
  <c r="H182" i="14" s="1"/>
  <c r="G182" i="14" s="1"/>
  <c r="J181" i="14" a="1"/>
  <c r="J181" i="14" s="1"/>
  <c r="I181" i="14" s="1"/>
  <c r="H181" i="14" a="1"/>
  <c r="H181" i="14" s="1"/>
  <c r="G181" i="14" s="1"/>
  <c r="J180" i="14" a="1"/>
  <c r="J180" i="14" s="1"/>
  <c r="I180" i="14" s="1"/>
  <c r="H180" i="14" a="1"/>
  <c r="H180" i="14" s="1"/>
  <c r="G180" i="14" s="1"/>
  <c r="J179" i="14" a="1"/>
  <c r="J179" i="14" s="1"/>
  <c r="I179" i="14" s="1"/>
  <c r="H179" i="14" a="1"/>
  <c r="H179" i="14" s="1"/>
  <c r="G179" i="14" s="1"/>
  <c r="J178" i="14" a="1"/>
  <c r="J178" i="14" s="1"/>
  <c r="I178" i="14" s="1"/>
  <c r="H178" i="14" a="1"/>
  <c r="H178" i="14" s="1"/>
  <c r="G178" i="14" s="1"/>
  <c r="J177" i="14" a="1"/>
  <c r="J177" i="14" s="1"/>
  <c r="I177" i="14" s="1"/>
  <c r="H177" i="14" a="1"/>
  <c r="H177" i="14" s="1"/>
  <c r="G177" i="14" s="1"/>
  <c r="J176" i="14" a="1"/>
  <c r="J176" i="14" s="1"/>
  <c r="I176" i="14" s="1"/>
  <c r="H176" i="14" a="1"/>
  <c r="H176" i="14" s="1"/>
  <c r="G176" i="14" s="1"/>
  <c r="J175" i="14" a="1"/>
  <c r="J175" i="14" s="1"/>
  <c r="H175" i="14" a="1"/>
  <c r="H175" i="14" s="1"/>
  <c r="G175" i="14" s="1"/>
  <c r="J174" i="14" a="1"/>
  <c r="J174" i="14" s="1"/>
  <c r="H174" i="14" a="1"/>
  <c r="H174" i="14" s="1"/>
  <c r="G174" i="14" s="1"/>
  <c r="J173" i="14" a="1"/>
  <c r="J173" i="14" s="1"/>
  <c r="I173" i="14" s="1"/>
  <c r="H173" i="14" a="1"/>
  <c r="H173" i="14" s="1"/>
  <c r="G173" i="14" s="1"/>
  <c r="J172" i="14" a="1"/>
  <c r="J172" i="14" s="1"/>
  <c r="I172" i="14" s="1"/>
  <c r="H172" i="14" a="1"/>
  <c r="H172" i="14" s="1"/>
  <c r="G172" i="14" s="1"/>
  <c r="J171" i="14" a="1"/>
  <c r="J171" i="14" s="1"/>
  <c r="I171" i="14" s="1"/>
  <c r="H171" i="14" a="1"/>
  <c r="H171" i="14" s="1"/>
  <c r="G171" i="14" s="1"/>
  <c r="J170" i="14" a="1"/>
  <c r="J170" i="14" s="1"/>
  <c r="I170" i="14" s="1"/>
  <c r="H170" i="14" a="1"/>
  <c r="H170" i="14" s="1"/>
  <c r="G170" i="14" s="1"/>
  <c r="J169" i="14" a="1"/>
  <c r="J169" i="14" s="1"/>
  <c r="I169" i="14" s="1"/>
  <c r="H169" i="14" a="1"/>
  <c r="H169" i="14" s="1"/>
  <c r="G169" i="14" s="1"/>
  <c r="J168" i="14" a="1"/>
  <c r="J168" i="14" s="1"/>
  <c r="I168" i="14" s="1"/>
  <c r="H168" i="14" a="1"/>
  <c r="H168" i="14" s="1"/>
  <c r="G168" i="14" s="1"/>
  <c r="J167" i="14" a="1"/>
  <c r="J167" i="14" s="1"/>
  <c r="I167" i="14" s="1"/>
  <c r="H167" i="14" a="1"/>
  <c r="H167" i="14" s="1"/>
  <c r="G167" i="14" s="1"/>
  <c r="J166" i="14" a="1"/>
  <c r="J166" i="14" s="1"/>
  <c r="H166" i="14" a="1"/>
  <c r="H166" i="14" s="1"/>
  <c r="G166" i="14" s="1"/>
  <c r="J165" i="14" a="1"/>
  <c r="J165" i="14" s="1"/>
  <c r="I165" i="14" s="1"/>
  <c r="H165" i="14" a="1"/>
  <c r="H165" i="14" s="1"/>
  <c r="G165" i="14" s="1"/>
  <c r="J164" i="14" a="1"/>
  <c r="J164" i="14" s="1"/>
  <c r="I164" i="14" s="1"/>
  <c r="H164" i="14" a="1"/>
  <c r="H164" i="14" s="1"/>
  <c r="G164" i="14" s="1"/>
  <c r="J163" i="14" a="1"/>
  <c r="J163" i="14" s="1"/>
  <c r="I163" i="14" s="1"/>
  <c r="H163" i="14" a="1"/>
  <c r="H163" i="14" s="1"/>
  <c r="G163" i="14" s="1"/>
  <c r="J162" i="14" a="1"/>
  <c r="J162" i="14" s="1"/>
  <c r="I162" i="14" s="1"/>
  <c r="H162" i="14" a="1"/>
  <c r="H162" i="14" s="1"/>
  <c r="G162" i="14" s="1"/>
  <c r="J161" i="14" a="1"/>
  <c r="J161" i="14" s="1"/>
  <c r="I161" i="14" s="1"/>
  <c r="H161" i="14" a="1"/>
  <c r="H161" i="14" s="1"/>
  <c r="G161" i="14" s="1"/>
  <c r="J160" i="14" a="1"/>
  <c r="J160" i="14" s="1"/>
  <c r="I160" i="14" s="1"/>
  <c r="H160" i="14" a="1"/>
  <c r="H160" i="14" s="1"/>
  <c r="G160" i="14" s="1"/>
  <c r="J159" i="14" a="1"/>
  <c r="J159" i="14" s="1"/>
  <c r="I159" i="14" s="1"/>
  <c r="H159" i="14" a="1"/>
  <c r="H159" i="14" s="1"/>
  <c r="G159" i="14" s="1"/>
  <c r="J158" i="14" a="1"/>
  <c r="J158" i="14" s="1"/>
  <c r="I158" i="14" s="1"/>
  <c r="H158" i="14" a="1"/>
  <c r="H158" i="14" s="1"/>
  <c r="G158" i="14" s="1"/>
  <c r="J157" i="14" a="1"/>
  <c r="J157" i="14" s="1"/>
  <c r="I157" i="14" s="1"/>
  <c r="H157" i="14" a="1"/>
  <c r="H157" i="14" s="1"/>
  <c r="G157" i="14" s="1"/>
  <c r="J156" i="14" a="1"/>
  <c r="J156" i="14" s="1"/>
  <c r="I156" i="14" s="1"/>
  <c r="H156" i="14" a="1"/>
  <c r="H156" i="14" s="1"/>
  <c r="G156" i="14" s="1"/>
  <c r="J155" i="14" a="1"/>
  <c r="J155" i="14" s="1"/>
  <c r="I155" i="14" s="1"/>
  <c r="H155" i="14" a="1"/>
  <c r="H155" i="14" s="1"/>
  <c r="G155" i="14" s="1"/>
  <c r="J154" i="14" a="1"/>
  <c r="J154" i="14" s="1"/>
  <c r="I154" i="14" s="1"/>
  <c r="H154" i="14" a="1"/>
  <c r="H154" i="14" s="1"/>
  <c r="G154" i="14" s="1"/>
  <c r="J153" i="14" a="1"/>
  <c r="J153" i="14" s="1"/>
  <c r="I153" i="14" s="1"/>
  <c r="H153" i="14" a="1"/>
  <c r="H153" i="14" s="1"/>
  <c r="G153" i="14" s="1"/>
  <c r="J152" i="14" a="1"/>
  <c r="J152" i="14" s="1"/>
  <c r="I152" i="14" s="1"/>
  <c r="H152" i="14" a="1"/>
  <c r="H152" i="14" s="1"/>
  <c r="G152" i="14" s="1"/>
  <c r="J151" i="14" a="1"/>
  <c r="J151" i="14" s="1"/>
  <c r="I151" i="14" s="1"/>
  <c r="H151" i="14" a="1"/>
  <c r="H151" i="14" s="1"/>
  <c r="G151" i="14" s="1"/>
  <c r="J150" i="14" a="1"/>
  <c r="J150" i="14" s="1"/>
  <c r="I150" i="14" s="1"/>
  <c r="H150" i="14" a="1"/>
  <c r="H150" i="14" s="1"/>
  <c r="G150" i="14" s="1"/>
  <c r="J149" i="14" a="1"/>
  <c r="J149" i="14" s="1"/>
  <c r="I149" i="14" s="1"/>
  <c r="H149" i="14" a="1"/>
  <c r="H149" i="14" s="1"/>
  <c r="G149" i="14" s="1"/>
  <c r="J148" i="14" a="1"/>
  <c r="J148" i="14" s="1"/>
  <c r="I148" i="14" s="1"/>
  <c r="H148" i="14" a="1"/>
  <c r="H148" i="14" s="1"/>
  <c r="G148" i="14" s="1"/>
  <c r="J147" i="14" a="1"/>
  <c r="J147" i="14" s="1"/>
  <c r="I147" i="14" s="1"/>
  <c r="H147" i="14" a="1"/>
  <c r="H147" i="14" s="1"/>
  <c r="G147" i="14" s="1"/>
  <c r="J146" i="14" a="1"/>
  <c r="J146" i="14" s="1"/>
  <c r="I146" i="14" s="1"/>
  <c r="H146" i="14" a="1"/>
  <c r="H146" i="14" s="1"/>
  <c r="G146" i="14" s="1"/>
  <c r="J145" i="14" a="1"/>
  <c r="J145" i="14" s="1"/>
  <c r="I145" i="14" s="1"/>
  <c r="H145" i="14" a="1"/>
  <c r="H145" i="14" s="1"/>
  <c r="G145" i="14" s="1"/>
  <c r="J144" i="14" a="1"/>
  <c r="J144" i="14" s="1"/>
  <c r="I144" i="14" s="1"/>
  <c r="H144" i="14" a="1"/>
  <c r="H144" i="14" s="1"/>
  <c r="G144" i="14" s="1"/>
  <c r="J143" i="14" a="1"/>
  <c r="J143" i="14" s="1"/>
  <c r="I143" i="14" s="1"/>
  <c r="H143" i="14" a="1"/>
  <c r="H143" i="14" s="1"/>
  <c r="G143" i="14" s="1"/>
  <c r="J142" i="14" a="1"/>
  <c r="J142" i="14" s="1"/>
  <c r="I142" i="14" s="1"/>
  <c r="H142" i="14" a="1"/>
  <c r="H142" i="14" s="1"/>
  <c r="G142" i="14" s="1"/>
  <c r="J141" i="14" a="1"/>
  <c r="J141" i="14" s="1"/>
  <c r="I141" i="14" s="1"/>
  <c r="H141" i="14" a="1"/>
  <c r="H141" i="14" s="1"/>
  <c r="G141" i="14" s="1"/>
  <c r="J140" i="14" a="1"/>
  <c r="J140" i="14" s="1"/>
  <c r="I140" i="14" s="1"/>
  <c r="H140" i="14" a="1"/>
  <c r="H140" i="14" s="1"/>
  <c r="G140" i="14" s="1"/>
  <c r="J139" i="14" a="1"/>
  <c r="J139" i="14" s="1"/>
  <c r="I139" i="14" s="1"/>
  <c r="H139" i="14" a="1"/>
  <c r="H139" i="14" s="1"/>
  <c r="G139" i="14" s="1"/>
  <c r="J138" i="14" a="1"/>
  <c r="J138" i="14" s="1"/>
  <c r="I138" i="14" s="1"/>
  <c r="H138" i="14" a="1"/>
  <c r="H138" i="14" s="1"/>
  <c r="J131" i="14" a="1"/>
  <c r="J131" i="14" s="1"/>
  <c r="I131" i="14" s="1"/>
  <c r="J132" i="14" a="1"/>
  <c r="J132" i="14" s="1"/>
  <c r="I132" i="14" s="1"/>
  <c r="J133" i="14" a="1"/>
  <c r="J133" i="14" s="1"/>
  <c r="I133" i="14" s="1"/>
  <c r="J134" i="14" a="1"/>
  <c r="J134" i="14" s="1"/>
  <c r="I134" i="14" s="1"/>
  <c r="J135" i="14" a="1"/>
  <c r="J135" i="14" s="1"/>
  <c r="I135" i="14" s="1"/>
  <c r="J136" i="14" a="1"/>
  <c r="J136" i="14" s="1"/>
  <c r="I136" i="14" s="1"/>
  <c r="J130" i="14" a="1"/>
  <c r="J130" i="14" s="1"/>
  <c r="I130" i="14" s="1"/>
  <c r="H131" i="14" a="1"/>
  <c r="H131" i="14" s="1"/>
  <c r="H132" i="14" a="1"/>
  <c r="H132" i="14" s="1"/>
  <c r="H133" i="14" a="1"/>
  <c r="H133" i="14" s="1"/>
  <c r="H134" i="14" a="1"/>
  <c r="H134" i="14" s="1"/>
  <c r="H135" i="14" a="1"/>
  <c r="H135" i="14" s="1"/>
  <c r="H136" i="14" a="1"/>
  <c r="H136" i="14" s="1"/>
  <c r="H130" i="14" a="1"/>
  <c r="H130" i="14" s="1"/>
  <c r="J103" i="14" a="1"/>
  <c r="J103" i="14" s="1"/>
  <c r="I103" i="14" s="1"/>
  <c r="J104" i="14" a="1"/>
  <c r="J104" i="14" s="1"/>
  <c r="I104" i="14" s="1"/>
  <c r="J105" i="14" a="1"/>
  <c r="J105" i="14" s="1"/>
  <c r="I105" i="14" s="1"/>
  <c r="J106" i="14" a="1"/>
  <c r="J106" i="14" s="1"/>
  <c r="I106" i="14" s="1"/>
  <c r="J107" i="14" a="1"/>
  <c r="J107" i="14" s="1"/>
  <c r="I107" i="14" s="1"/>
  <c r="J108" i="14" a="1"/>
  <c r="J108" i="14" s="1"/>
  <c r="I108" i="14" s="1"/>
  <c r="J109" i="14" a="1"/>
  <c r="J109" i="14" s="1"/>
  <c r="I109" i="14" s="1"/>
  <c r="J110" i="14" a="1"/>
  <c r="J110" i="14" s="1"/>
  <c r="I110" i="14" s="1"/>
  <c r="J111" i="14" a="1"/>
  <c r="J111" i="14" s="1"/>
  <c r="I111" i="14" s="1"/>
  <c r="J112" i="14" a="1"/>
  <c r="J112" i="14" s="1"/>
  <c r="I112" i="14" s="1"/>
  <c r="J113" i="14" a="1"/>
  <c r="J113" i="14" s="1"/>
  <c r="I113" i="14" s="1"/>
  <c r="J114" i="14" a="1"/>
  <c r="J114" i="14" s="1"/>
  <c r="I114" i="14" s="1"/>
  <c r="J115" i="14" a="1"/>
  <c r="J115" i="14" s="1"/>
  <c r="I115" i="14" s="1"/>
  <c r="J116" i="14" a="1"/>
  <c r="J116" i="14" s="1"/>
  <c r="I116" i="14" s="1"/>
  <c r="J117" i="14" a="1"/>
  <c r="J117" i="14" s="1"/>
  <c r="I117" i="14" s="1"/>
  <c r="J118" i="14" a="1"/>
  <c r="J118" i="14" s="1"/>
  <c r="I118" i="14" s="1"/>
  <c r="J119" i="14" a="1"/>
  <c r="J119" i="14" s="1"/>
  <c r="I119" i="14" s="1"/>
  <c r="J120" i="14" a="1"/>
  <c r="J120" i="14" s="1"/>
  <c r="I120" i="14" s="1"/>
  <c r="J121" i="14" a="1"/>
  <c r="J121" i="14" s="1"/>
  <c r="I121" i="14" s="1"/>
  <c r="J122" i="14" a="1"/>
  <c r="J122" i="14" s="1"/>
  <c r="I122" i="14" s="1"/>
  <c r="J123" i="14" a="1"/>
  <c r="J123" i="14" s="1"/>
  <c r="I123" i="14" s="1"/>
  <c r="J124" i="14" a="1"/>
  <c r="J124" i="14" s="1"/>
  <c r="I124" i="14" s="1"/>
  <c r="J125" i="14" a="1"/>
  <c r="J125" i="14" s="1"/>
  <c r="I125" i="14" s="1"/>
  <c r="J126" i="14" a="1"/>
  <c r="J126" i="14" s="1"/>
  <c r="I126" i="14" s="1"/>
  <c r="J127" i="14" a="1"/>
  <c r="J127" i="14" s="1"/>
  <c r="I127" i="14" s="1"/>
  <c r="J128" i="14" a="1"/>
  <c r="J128" i="14" s="1"/>
  <c r="I128" i="14" s="1"/>
  <c r="H103" i="14" a="1"/>
  <c r="H103" i="14" s="1"/>
  <c r="H104" i="14" a="1"/>
  <c r="H104" i="14" s="1"/>
  <c r="H105" i="14" a="1"/>
  <c r="H105" i="14" s="1"/>
  <c r="H106" i="14" a="1"/>
  <c r="H106" i="14" s="1"/>
  <c r="H107" i="14" a="1"/>
  <c r="H107" i="14" s="1"/>
  <c r="H108" i="14" a="1"/>
  <c r="H108" i="14" s="1"/>
  <c r="H109" i="14" a="1"/>
  <c r="H109" i="14" s="1"/>
  <c r="H110" i="14" a="1"/>
  <c r="H110" i="14" s="1"/>
  <c r="H111" i="14" a="1"/>
  <c r="H111" i="14" s="1"/>
  <c r="H112" i="14" a="1"/>
  <c r="H112" i="14" s="1"/>
  <c r="H113" i="14" a="1"/>
  <c r="H113" i="14" s="1"/>
  <c r="H114" i="14" a="1"/>
  <c r="H114" i="14" s="1"/>
  <c r="H115" i="14" a="1"/>
  <c r="H115" i="14" s="1"/>
  <c r="H116" i="14" a="1"/>
  <c r="H116" i="14" s="1"/>
  <c r="H117" i="14" a="1"/>
  <c r="H117" i="14" s="1"/>
  <c r="H118" i="14" a="1"/>
  <c r="H118" i="14" s="1"/>
  <c r="H119" i="14" a="1"/>
  <c r="H119" i="14" s="1"/>
  <c r="H120" i="14" a="1"/>
  <c r="H120" i="14" s="1"/>
  <c r="H121" i="14" a="1"/>
  <c r="H121" i="14" s="1"/>
  <c r="H122" i="14" a="1"/>
  <c r="H122" i="14" s="1"/>
  <c r="H123" i="14" a="1"/>
  <c r="H123" i="14" s="1"/>
  <c r="H124" i="14" a="1"/>
  <c r="H124" i="14" s="1"/>
  <c r="H125" i="14" a="1"/>
  <c r="H125" i="14" s="1"/>
  <c r="H126" i="14" a="1"/>
  <c r="H126" i="14" s="1"/>
  <c r="H127" i="14" a="1"/>
  <c r="H127" i="14" s="1"/>
  <c r="H128" i="14" a="1"/>
  <c r="H128" i="14" s="1"/>
  <c r="J137" i="14" a="1"/>
  <c r="J137" i="14" s="1"/>
  <c r="I137" i="14" s="1"/>
  <c r="H137" i="14" a="1"/>
  <c r="H137" i="14" s="1"/>
  <c r="J129" i="14" a="1"/>
  <c r="J129" i="14" s="1"/>
  <c r="I129" i="14" s="1"/>
  <c r="H129" i="14" a="1"/>
  <c r="H129" i="14" s="1"/>
  <c r="J102" i="14" a="1"/>
  <c r="J102" i="14" s="1"/>
  <c r="I102" i="14" s="1"/>
  <c r="H102" i="14" a="1"/>
  <c r="H102" i="14" s="1"/>
  <c r="P433" i="14"/>
  <c r="O433" i="14"/>
  <c r="N433" i="14"/>
  <c r="M433" i="14"/>
  <c r="P425" i="14"/>
  <c r="O425" i="14"/>
  <c r="N425" i="14"/>
  <c r="M425" i="14"/>
  <c r="P396" i="14"/>
  <c r="O396" i="14"/>
  <c r="N396" i="14"/>
  <c r="M396" i="14"/>
  <c r="P388" i="14"/>
  <c r="O388" i="14"/>
  <c r="N388" i="14"/>
  <c r="M388" i="14"/>
  <c r="P359" i="14"/>
  <c r="O359" i="14"/>
  <c r="N359" i="14"/>
  <c r="M359" i="14"/>
  <c r="P351" i="14"/>
  <c r="O351" i="14"/>
  <c r="N351" i="14"/>
  <c r="M351" i="14"/>
  <c r="P322" i="14"/>
  <c r="O322" i="14"/>
  <c r="N322" i="14"/>
  <c r="M322" i="14"/>
  <c r="P314" i="14"/>
  <c r="O314" i="14"/>
  <c r="N314" i="14"/>
  <c r="M314" i="14"/>
  <c r="P285" i="14"/>
  <c r="O285" i="14"/>
  <c r="N285" i="14"/>
  <c r="M285" i="14"/>
  <c r="P277" i="14"/>
  <c r="O277" i="14"/>
  <c r="N277" i="14"/>
  <c r="M277" i="14"/>
  <c r="P248" i="14"/>
  <c r="O248" i="14"/>
  <c r="N248" i="14"/>
  <c r="M248" i="14"/>
  <c r="P240" i="14"/>
  <c r="O240" i="14"/>
  <c r="N240" i="14"/>
  <c r="M240" i="14"/>
  <c r="P211" i="14"/>
  <c r="O211" i="14"/>
  <c r="N211" i="14"/>
  <c r="M211" i="14"/>
  <c r="P203" i="14"/>
  <c r="O203" i="14"/>
  <c r="N203" i="14"/>
  <c r="M203" i="14"/>
  <c r="P174" i="14"/>
  <c r="O174" i="14"/>
  <c r="N174" i="14"/>
  <c r="M174" i="14"/>
  <c r="P166" i="14"/>
  <c r="O166" i="14"/>
  <c r="N166" i="14"/>
  <c r="M166" i="14"/>
  <c r="P137" i="14"/>
  <c r="O137" i="14"/>
  <c r="O434" i="14" l="1"/>
  <c r="O447" i="14" s="1"/>
  <c r="O437" i="14" s="1"/>
  <c r="M175" i="14"/>
  <c r="M212" i="14"/>
  <c r="M249" i="14"/>
  <c r="M286" i="14"/>
  <c r="M323" i="14"/>
  <c r="M360" i="14"/>
  <c r="M397" i="14"/>
  <c r="M434" i="14"/>
  <c r="O175" i="14"/>
  <c r="O212" i="14"/>
  <c r="O249" i="14"/>
  <c r="O286" i="14"/>
  <c r="O323" i="14"/>
  <c r="O360" i="14"/>
  <c r="O397" i="14"/>
  <c r="N175" i="14"/>
  <c r="N212" i="14"/>
  <c r="N249" i="14"/>
  <c r="N286" i="14"/>
  <c r="N323" i="14"/>
  <c r="N360" i="14"/>
  <c r="N397" i="14"/>
  <c r="N434" i="14"/>
  <c r="P175" i="14"/>
  <c r="P212" i="14"/>
  <c r="P286" i="14"/>
  <c r="P323" i="14"/>
  <c r="P360" i="14"/>
  <c r="P397" i="14"/>
  <c r="P434" i="14"/>
  <c r="P447" i="14" s="1"/>
  <c r="P437" i="14" s="1"/>
  <c r="P249" i="14"/>
  <c r="O436" i="14"/>
  <c r="I175" i="14"/>
  <c r="J436" i="14"/>
  <c r="I436" i="14" s="1"/>
  <c r="I249" i="14"/>
  <c r="J437" i="14"/>
  <c r="I437" i="14" s="1"/>
  <c r="K240" i="14"/>
  <c r="L440" i="14"/>
  <c r="K440" i="14" s="1"/>
  <c r="K248" i="14"/>
  <c r="L443" i="14" a="1"/>
  <c r="L443" i="14" s="1"/>
  <c r="K443" i="14" s="1"/>
  <c r="K249" i="14"/>
  <c r="L437" i="14"/>
  <c r="K437" i="14" s="1"/>
  <c r="I166" i="14"/>
  <c r="J439" i="14" a="1"/>
  <c r="J439" i="14" s="1"/>
  <c r="I439" i="14" s="1"/>
  <c r="I174" i="14"/>
  <c r="J442" i="14" a="1"/>
  <c r="J442" i="14" s="1"/>
  <c r="I442" i="14" s="1"/>
  <c r="I240" i="14"/>
  <c r="J440" i="14"/>
  <c r="I440" i="14" s="1"/>
  <c r="I248" i="14"/>
  <c r="J443" i="14" a="1"/>
  <c r="J443" i="14" s="1"/>
  <c r="I443" i="14" s="1"/>
  <c r="K166" i="14"/>
  <c r="L439" i="14" a="1"/>
  <c r="L439" i="14" s="1"/>
  <c r="K439" i="14" s="1"/>
  <c r="K174" i="14"/>
  <c r="L442" i="14" a="1"/>
  <c r="L442" i="14" s="1"/>
  <c r="K442" i="14" s="1"/>
  <c r="K175" i="14"/>
  <c r="L436" i="14"/>
  <c r="K436" i="14" s="1"/>
  <c r="J435" i="14"/>
  <c r="L435" i="14"/>
  <c r="O459" i="14" l="1"/>
  <c r="P436" i="14"/>
  <c r="P459" i="14"/>
  <c r="H453" i="14" a="1"/>
  <c r="H453" i="14" s="1"/>
  <c r="G453" i="14" s="1"/>
  <c r="H456" i="14" a="1"/>
  <c r="H456" i="14" s="1"/>
  <c r="G456" i="14" s="1"/>
  <c r="H449" i="14" a="1"/>
  <c r="H449" i="14" s="1"/>
  <c r="G449" i="14" s="1"/>
  <c r="H450" i="14" a="1"/>
  <c r="H450" i="14" s="1"/>
  <c r="G450" i="14" s="1"/>
  <c r="H451" i="14" a="1"/>
  <c r="H451" i="14" s="1"/>
  <c r="G451" i="14" s="1"/>
  <c r="H452" i="14" a="1"/>
  <c r="H452" i="14" s="1"/>
  <c r="G452" i="14" s="1"/>
  <c r="H454" i="14" a="1"/>
  <c r="H454" i="14" s="1"/>
  <c r="G454" i="14" s="1"/>
  <c r="H455" i="14" a="1"/>
  <c r="H455" i="14" s="1"/>
  <c r="G455" i="14" s="1"/>
  <c r="H457" i="14" a="1"/>
  <c r="H457" i="14" s="1"/>
  <c r="G457" i="14" s="1"/>
  <c r="H448" i="14" a="1"/>
  <c r="H448" i="14" s="1"/>
  <c r="G448" i="14" s="1"/>
  <c r="M449" i="14"/>
  <c r="N449" i="14"/>
  <c r="M450" i="14"/>
  <c r="N450" i="14"/>
  <c r="M451" i="14"/>
  <c r="N451" i="14"/>
  <c r="M452" i="14"/>
  <c r="N452" i="14"/>
  <c r="M453" i="14"/>
  <c r="N453" i="14"/>
  <c r="M454" i="14"/>
  <c r="N454" i="14"/>
  <c r="M455" i="14"/>
  <c r="N455" i="14"/>
  <c r="N448" i="14"/>
  <c r="M448" i="14"/>
  <c r="X433" i="14"/>
  <c r="W433" i="14"/>
  <c r="V433" i="14"/>
  <c r="U433" i="14"/>
  <c r="X277" i="14"/>
  <c r="W277" i="14"/>
  <c r="V277" i="14"/>
  <c r="U277" i="14"/>
  <c r="X248" i="14"/>
  <c r="W248" i="14"/>
  <c r="V248" i="14"/>
  <c r="U248" i="14"/>
  <c r="X240" i="14"/>
  <c r="W240" i="14"/>
  <c r="V240" i="14"/>
  <c r="U240" i="14"/>
  <c r="X211" i="14"/>
  <c r="W211" i="14"/>
  <c r="V211" i="14"/>
  <c r="U211" i="14"/>
  <c r="G460" i="14" l="1"/>
  <c r="G101" i="14"/>
  <c r="Q458" i="14"/>
  <c r="G83" i="14"/>
  <c r="Q83" i="14"/>
  <c r="G459" i="14"/>
  <c r="G446" i="14"/>
  <c r="G138" i="14"/>
  <c r="G137" i="14"/>
  <c r="G131" i="14"/>
  <c r="G132" i="14"/>
  <c r="G133" i="14"/>
  <c r="G134" i="14"/>
  <c r="G135" i="14"/>
  <c r="G136" i="14"/>
  <c r="G130" i="14"/>
  <c r="G129" i="14"/>
  <c r="H21" i="14" a="1"/>
  <c r="H21" i="14" s="1"/>
  <c r="G21" i="14" s="1"/>
  <c r="H22" i="14" a="1"/>
  <c r="H22" i="14" s="1"/>
  <c r="G22" i="14" s="1"/>
  <c r="H23" i="14" a="1"/>
  <c r="H23" i="14" s="1"/>
  <c r="G23" i="14" s="1"/>
  <c r="H24" i="14" a="1"/>
  <c r="H24" i="14" s="1"/>
  <c r="G24" i="14" s="1"/>
  <c r="H25" i="14" a="1"/>
  <c r="H25" i="14" s="1"/>
  <c r="G25" i="14" s="1"/>
  <c r="H26" i="14" a="1"/>
  <c r="H26" i="14" s="1"/>
  <c r="G26" i="14" s="1"/>
  <c r="H27" i="14" a="1"/>
  <c r="H27" i="14" s="1"/>
  <c r="G27" i="14" s="1"/>
  <c r="H12" i="14" a="1"/>
  <c r="H12" i="14" s="1"/>
  <c r="G12" i="14" s="1"/>
  <c r="H13" i="14" a="1"/>
  <c r="H13" i="14" s="1"/>
  <c r="G13" i="14" s="1"/>
  <c r="H14" i="14" a="1"/>
  <c r="H14" i="14" s="1"/>
  <c r="G14" i="14" s="1"/>
  <c r="H15" i="14" a="1"/>
  <c r="H15" i="14" s="1"/>
  <c r="G15" i="14" s="1"/>
  <c r="H16" i="14" a="1"/>
  <c r="H16" i="14" s="1"/>
  <c r="G16" i="14" s="1"/>
  <c r="H17" i="14" a="1"/>
  <c r="H17" i="14" s="1"/>
  <c r="G17" i="14" s="1"/>
  <c r="H18" i="14" a="1"/>
  <c r="H18" i="14" s="1"/>
  <c r="G18" i="14" s="1"/>
  <c r="H3" i="14" a="1"/>
  <c r="H3" i="14" s="1"/>
  <c r="G3" i="14" s="1"/>
  <c r="H4" i="14" a="1"/>
  <c r="H4" i="14" s="1"/>
  <c r="G4" i="14" s="1"/>
  <c r="H5" i="14" a="1"/>
  <c r="H5" i="14" s="1"/>
  <c r="G5" i="14" s="1"/>
  <c r="H6" i="14" a="1"/>
  <c r="H6" i="14" s="1"/>
  <c r="G6" i="14" s="1"/>
  <c r="H7" i="14" a="1"/>
  <c r="H7" i="14" s="1"/>
  <c r="G7" i="14" s="1"/>
  <c r="H8" i="14" a="1"/>
  <c r="H8" i="14" s="1"/>
  <c r="G8" i="14" s="1"/>
  <c r="H9" i="14" a="1"/>
  <c r="H9" i="14" s="1"/>
  <c r="G9" i="14" s="1"/>
  <c r="Q82" i="14"/>
  <c r="N82" i="14"/>
  <c r="N458" i="14" s="1"/>
  <c r="M82" i="14"/>
  <c r="M458" i="14" s="1"/>
  <c r="H82" i="14" a="1"/>
  <c r="H82" i="14" s="1"/>
  <c r="G82" i="14" s="1"/>
  <c r="X81" i="14"/>
  <c r="W81" i="14"/>
  <c r="V81" i="14"/>
  <c r="U81" i="14"/>
  <c r="T81" i="14"/>
  <c r="Z81" i="14" s="1"/>
  <c r="AB81" i="14" s="1"/>
  <c r="S81" i="14"/>
  <c r="R81" i="14"/>
  <c r="Q81" i="14"/>
  <c r="Y81" i="14" s="1"/>
  <c r="AA81" i="14" s="1"/>
  <c r="H81" i="14" a="1"/>
  <c r="H81" i="14" s="1"/>
  <c r="G81" i="14" s="1"/>
  <c r="X80" i="14"/>
  <c r="W80" i="14"/>
  <c r="V80" i="14"/>
  <c r="U80" i="14"/>
  <c r="T80" i="14"/>
  <c r="Z80" i="14" s="1"/>
  <c r="AB80" i="14" s="1"/>
  <c r="S80" i="14"/>
  <c r="R80" i="14"/>
  <c r="Q80" i="14"/>
  <c r="Y80" i="14" s="1"/>
  <c r="AA80" i="14" s="1"/>
  <c r="H80" i="14" a="1"/>
  <c r="H80" i="14" s="1"/>
  <c r="G80" i="14" s="1"/>
  <c r="X79" i="14"/>
  <c r="W79" i="14"/>
  <c r="V79" i="14"/>
  <c r="U79" i="14"/>
  <c r="T79" i="14"/>
  <c r="Z79" i="14" s="1"/>
  <c r="AB79" i="14" s="1"/>
  <c r="S79" i="14"/>
  <c r="R79" i="14"/>
  <c r="Q79" i="14"/>
  <c r="Y79" i="14" s="1"/>
  <c r="AA79" i="14" s="1"/>
  <c r="H79" i="14" a="1"/>
  <c r="H79" i="14" s="1"/>
  <c r="G79" i="14" s="1"/>
  <c r="X78" i="14"/>
  <c r="W78" i="14"/>
  <c r="V78" i="14"/>
  <c r="U78" i="14"/>
  <c r="T78" i="14"/>
  <c r="Z78" i="14" s="1"/>
  <c r="AB78" i="14" s="1"/>
  <c r="S78" i="14"/>
  <c r="R78" i="14"/>
  <c r="Q78" i="14"/>
  <c r="Y78" i="14" s="1"/>
  <c r="AA78" i="14" s="1"/>
  <c r="H78" i="14" a="1"/>
  <c r="H78" i="14" s="1"/>
  <c r="G78" i="14" s="1"/>
  <c r="Q77" i="14"/>
  <c r="Y77" i="14" s="1"/>
  <c r="AA77" i="14" s="1"/>
  <c r="H77" i="14" a="1"/>
  <c r="H77" i="14" s="1"/>
  <c r="G77" i="14" s="1"/>
  <c r="X76" i="14"/>
  <c r="W76" i="14"/>
  <c r="V76" i="14"/>
  <c r="U76" i="14"/>
  <c r="T76" i="14"/>
  <c r="Z76" i="14" s="1"/>
  <c r="AB76" i="14" s="1"/>
  <c r="S76" i="14"/>
  <c r="R76" i="14"/>
  <c r="Q76" i="14"/>
  <c r="Y76" i="14" s="1"/>
  <c r="AA76" i="14" s="1"/>
  <c r="H76" i="14" a="1"/>
  <c r="H76" i="14" s="1"/>
  <c r="G76" i="14" s="1"/>
  <c r="Q75" i="14"/>
  <c r="Y75" i="14" s="1"/>
  <c r="AA75" i="14" s="1"/>
  <c r="H75" i="14" a="1"/>
  <c r="H75" i="14" s="1"/>
  <c r="G75" i="14" s="1"/>
  <c r="Q74" i="14"/>
  <c r="Y74" i="14" s="1"/>
  <c r="AA74" i="14" s="1"/>
  <c r="H74" i="14" a="1"/>
  <c r="H74" i="14" s="1"/>
  <c r="G74" i="14" s="1"/>
  <c r="Q73" i="14"/>
  <c r="N73" i="14"/>
  <c r="M73" i="14"/>
  <c r="H73" i="14" a="1"/>
  <c r="H73" i="14" s="1"/>
  <c r="G73" i="14" s="1"/>
  <c r="X72" i="14"/>
  <c r="W72" i="14"/>
  <c r="V72" i="14"/>
  <c r="U72" i="14"/>
  <c r="T72" i="14"/>
  <c r="Z72" i="14" s="1"/>
  <c r="AB72" i="14" s="1"/>
  <c r="S72" i="14"/>
  <c r="R72" i="14"/>
  <c r="Q72" i="14"/>
  <c r="Y72" i="14" s="1"/>
  <c r="AA72" i="14" s="1"/>
  <c r="H72" i="14" a="1"/>
  <c r="H72" i="14" s="1"/>
  <c r="G72" i="14" s="1"/>
  <c r="X71" i="14"/>
  <c r="W71" i="14"/>
  <c r="V71" i="14"/>
  <c r="U71" i="14"/>
  <c r="T71" i="14"/>
  <c r="Z71" i="14" s="1"/>
  <c r="AB71" i="14" s="1"/>
  <c r="S71" i="14"/>
  <c r="R71" i="14"/>
  <c r="Q71" i="14"/>
  <c r="Y71" i="14" s="1"/>
  <c r="AA71" i="14" s="1"/>
  <c r="H71" i="14" a="1"/>
  <c r="H71" i="14" s="1"/>
  <c r="G71" i="14" s="1"/>
  <c r="X70" i="14"/>
  <c r="W70" i="14"/>
  <c r="V70" i="14"/>
  <c r="U70" i="14"/>
  <c r="T70" i="14"/>
  <c r="Z70" i="14" s="1"/>
  <c r="AB70" i="14" s="1"/>
  <c r="S70" i="14"/>
  <c r="R70" i="14"/>
  <c r="Q70" i="14"/>
  <c r="Y70" i="14" s="1"/>
  <c r="AA70" i="14" s="1"/>
  <c r="H70" i="14" a="1"/>
  <c r="H70" i="14" s="1"/>
  <c r="G70" i="14" s="1"/>
  <c r="X69" i="14"/>
  <c r="W69" i="14"/>
  <c r="V69" i="14"/>
  <c r="U69" i="14"/>
  <c r="T69" i="14"/>
  <c r="Z69" i="14" s="1"/>
  <c r="AB69" i="14" s="1"/>
  <c r="S69" i="14"/>
  <c r="R69" i="14"/>
  <c r="Q69" i="14"/>
  <c r="Y69" i="14" s="1"/>
  <c r="AA69" i="14" s="1"/>
  <c r="H69" i="14" a="1"/>
  <c r="H69" i="14" s="1"/>
  <c r="G69" i="14" s="1"/>
  <c r="X68" i="14"/>
  <c r="W68" i="14"/>
  <c r="V68" i="14"/>
  <c r="U68" i="14"/>
  <c r="T68" i="14"/>
  <c r="Z68" i="14" s="1"/>
  <c r="AB68" i="14" s="1"/>
  <c r="S68" i="14"/>
  <c r="R68" i="14"/>
  <c r="Q68" i="14"/>
  <c r="Y68" i="14" s="1"/>
  <c r="AA68" i="14" s="1"/>
  <c r="H68" i="14" a="1"/>
  <c r="H68" i="14" s="1"/>
  <c r="G68" i="14" s="1"/>
  <c r="X67" i="14"/>
  <c r="W67" i="14"/>
  <c r="V67" i="14"/>
  <c r="U67" i="14"/>
  <c r="T67" i="14"/>
  <c r="Z67" i="14" s="1"/>
  <c r="AB67" i="14" s="1"/>
  <c r="S67" i="14"/>
  <c r="R67" i="14"/>
  <c r="Q67" i="14"/>
  <c r="Y67" i="14" s="1"/>
  <c r="AA67" i="14" s="1"/>
  <c r="H67" i="14" a="1"/>
  <c r="H67" i="14" s="1"/>
  <c r="G67" i="14" s="1"/>
  <c r="X66" i="14"/>
  <c r="W66" i="14"/>
  <c r="V66" i="14"/>
  <c r="U66" i="14"/>
  <c r="T66" i="14"/>
  <c r="Z66" i="14" s="1"/>
  <c r="AB66" i="14" s="1"/>
  <c r="S66" i="14"/>
  <c r="R66" i="14"/>
  <c r="Q66" i="14"/>
  <c r="Y66" i="14" s="1"/>
  <c r="AA66" i="14" s="1"/>
  <c r="H66" i="14" a="1"/>
  <c r="H66" i="14" s="1"/>
  <c r="G66" i="14" s="1"/>
  <c r="Q65" i="14"/>
  <c r="Y65" i="14" s="1"/>
  <c r="AA65" i="14" s="1"/>
  <c r="H65" i="14" a="1"/>
  <c r="H65" i="14" s="1"/>
  <c r="G65" i="14" s="1"/>
  <c r="Q64" i="14"/>
  <c r="N64" i="14"/>
  <c r="M64" i="14"/>
  <c r="H64" i="14" a="1"/>
  <c r="H64" i="14" s="1"/>
  <c r="G64" i="14" s="1"/>
  <c r="X63" i="14"/>
  <c r="W63" i="14"/>
  <c r="V63" i="14"/>
  <c r="U63" i="14"/>
  <c r="T63" i="14"/>
  <c r="Z63" i="14" s="1"/>
  <c r="AB63" i="14" s="1"/>
  <c r="S63" i="14"/>
  <c r="R63" i="14"/>
  <c r="Q63" i="14"/>
  <c r="Y63" i="14" s="1"/>
  <c r="AA63" i="14" s="1"/>
  <c r="H63" i="14" a="1"/>
  <c r="H63" i="14" s="1"/>
  <c r="G63" i="14" s="1"/>
  <c r="X62" i="14"/>
  <c r="W62" i="14"/>
  <c r="V62" i="14"/>
  <c r="U62" i="14"/>
  <c r="T62" i="14"/>
  <c r="Z62" i="14" s="1"/>
  <c r="AB62" i="14" s="1"/>
  <c r="S62" i="14"/>
  <c r="R62" i="14"/>
  <c r="Q62" i="14"/>
  <c r="Y62" i="14" s="1"/>
  <c r="AA62" i="14" s="1"/>
  <c r="H62" i="14" a="1"/>
  <c r="H62" i="14" s="1"/>
  <c r="G62" i="14" s="1"/>
  <c r="X61" i="14"/>
  <c r="W61" i="14"/>
  <c r="V61" i="14"/>
  <c r="U61" i="14"/>
  <c r="T61" i="14"/>
  <c r="Z61" i="14" s="1"/>
  <c r="AB61" i="14" s="1"/>
  <c r="S61" i="14"/>
  <c r="R61" i="14"/>
  <c r="Q61" i="14"/>
  <c r="Y61" i="14" s="1"/>
  <c r="AA61" i="14" s="1"/>
  <c r="H61" i="14" a="1"/>
  <c r="H61" i="14" s="1"/>
  <c r="G61" i="14" s="1"/>
  <c r="X60" i="14"/>
  <c r="W60" i="14"/>
  <c r="V60" i="14"/>
  <c r="U60" i="14"/>
  <c r="T60" i="14"/>
  <c r="Z60" i="14" s="1"/>
  <c r="AB60" i="14" s="1"/>
  <c r="S60" i="14"/>
  <c r="R60" i="14"/>
  <c r="Q60" i="14"/>
  <c r="Y60" i="14" s="1"/>
  <c r="AA60" i="14" s="1"/>
  <c r="H60" i="14" a="1"/>
  <c r="H60" i="14" s="1"/>
  <c r="G60" i="14" s="1"/>
  <c r="X59" i="14"/>
  <c r="W59" i="14"/>
  <c r="V59" i="14"/>
  <c r="U59" i="14"/>
  <c r="T59" i="14"/>
  <c r="Z59" i="14" s="1"/>
  <c r="AB59" i="14" s="1"/>
  <c r="S59" i="14"/>
  <c r="R59" i="14"/>
  <c r="Q59" i="14"/>
  <c r="Y59" i="14" s="1"/>
  <c r="AA59" i="14" s="1"/>
  <c r="H59" i="14" a="1"/>
  <c r="H59" i="14" s="1"/>
  <c r="G59" i="14" s="1"/>
  <c r="X58" i="14"/>
  <c r="W58" i="14"/>
  <c r="V58" i="14"/>
  <c r="U58" i="14"/>
  <c r="T58" i="14"/>
  <c r="Z58" i="14" s="1"/>
  <c r="AB58" i="14" s="1"/>
  <c r="S58" i="14"/>
  <c r="R58" i="14"/>
  <c r="Q58" i="14"/>
  <c r="Y58" i="14" s="1"/>
  <c r="AA58" i="14" s="1"/>
  <c r="H58" i="14" a="1"/>
  <c r="H58" i="14" s="1"/>
  <c r="G58" i="14" s="1"/>
  <c r="Q57" i="14"/>
  <c r="Y57" i="14" s="1"/>
  <c r="AA57" i="14" s="1"/>
  <c r="H57" i="14" a="1"/>
  <c r="H57" i="14" s="1"/>
  <c r="G57" i="14" s="1"/>
  <c r="Q56" i="14"/>
  <c r="Y56" i="14" s="1"/>
  <c r="AA56" i="14" s="1"/>
  <c r="H56" i="14" a="1"/>
  <c r="H56" i="14" s="1"/>
  <c r="G56" i="14" s="1"/>
  <c r="Q55" i="14"/>
  <c r="N55" i="14"/>
  <c r="M55" i="14"/>
  <c r="H55" i="14" a="1"/>
  <c r="H55" i="14" s="1"/>
  <c r="G55" i="14" s="1"/>
  <c r="X54" i="14"/>
  <c r="W54" i="14"/>
  <c r="V54" i="14"/>
  <c r="U54" i="14"/>
  <c r="T54" i="14"/>
  <c r="Z54" i="14" s="1"/>
  <c r="AB54" i="14" s="1"/>
  <c r="S54" i="14"/>
  <c r="R54" i="14"/>
  <c r="Q54" i="14"/>
  <c r="Y54" i="14" s="1"/>
  <c r="AA54" i="14" s="1"/>
  <c r="H54" i="14" a="1"/>
  <c r="H54" i="14" s="1"/>
  <c r="G54" i="14" s="1"/>
  <c r="X53" i="14"/>
  <c r="W53" i="14"/>
  <c r="V53" i="14"/>
  <c r="U53" i="14"/>
  <c r="T53" i="14"/>
  <c r="Z53" i="14" s="1"/>
  <c r="AB53" i="14" s="1"/>
  <c r="S53" i="14"/>
  <c r="R53" i="14"/>
  <c r="Q53" i="14"/>
  <c r="Y53" i="14" s="1"/>
  <c r="AA53" i="14" s="1"/>
  <c r="H53" i="14" a="1"/>
  <c r="H53" i="14" s="1"/>
  <c r="G53" i="14" s="1"/>
  <c r="X52" i="14"/>
  <c r="W52" i="14"/>
  <c r="V52" i="14"/>
  <c r="U52" i="14"/>
  <c r="T52" i="14"/>
  <c r="Z52" i="14" s="1"/>
  <c r="AB52" i="14" s="1"/>
  <c r="S52" i="14"/>
  <c r="R52" i="14"/>
  <c r="Q52" i="14"/>
  <c r="Y52" i="14" s="1"/>
  <c r="AA52" i="14" s="1"/>
  <c r="H52" i="14" a="1"/>
  <c r="H52" i="14" s="1"/>
  <c r="G52" i="14" s="1"/>
  <c r="X51" i="14"/>
  <c r="W51" i="14"/>
  <c r="V51" i="14"/>
  <c r="U51" i="14"/>
  <c r="T51" i="14"/>
  <c r="Z51" i="14" s="1"/>
  <c r="AB51" i="14" s="1"/>
  <c r="S51" i="14"/>
  <c r="R51" i="14"/>
  <c r="Q51" i="14"/>
  <c r="Y51" i="14" s="1"/>
  <c r="AA51" i="14" s="1"/>
  <c r="H51" i="14" a="1"/>
  <c r="H51" i="14" s="1"/>
  <c r="G51" i="14" s="1"/>
  <c r="X50" i="14"/>
  <c r="W50" i="14"/>
  <c r="V50" i="14"/>
  <c r="U50" i="14"/>
  <c r="T50" i="14"/>
  <c r="Z50" i="14" s="1"/>
  <c r="AB50" i="14" s="1"/>
  <c r="S50" i="14"/>
  <c r="R50" i="14"/>
  <c r="Q50" i="14"/>
  <c r="Y50" i="14" s="1"/>
  <c r="AA50" i="14" s="1"/>
  <c r="H50" i="14" a="1"/>
  <c r="H50" i="14" s="1"/>
  <c r="G50" i="14" s="1"/>
  <c r="X49" i="14"/>
  <c r="W49" i="14"/>
  <c r="V49" i="14"/>
  <c r="U49" i="14"/>
  <c r="T49" i="14"/>
  <c r="Z49" i="14" s="1"/>
  <c r="AB49" i="14" s="1"/>
  <c r="S49" i="14"/>
  <c r="R49" i="14"/>
  <c r="Q49" i="14"/>
  <c r="Y49" i="14" s="1"/>
  <c r="AA49" i="14" s="1"/>
  <c r="H49" i="14" a="1"/>
  <c r="H49" i="14" s="1"/>
  <c r="G49" i="14" s="1"/>
  <c r="Q48" i="14"/>
  <c r="Y48" i="14" s="1"/>
  <c r="AA48" i="14" s="1"/>
  <c r="H48" i="14" a="1"/>
  <c r="H48" i="14" s="1"/>
  <c r="G48" i="14" s="1"/>
  <c r="Q47" i="14"/>
  <c r="Y47" i="14" s="1"/>
  <c r="AA47" i="14" s="1"/>
  <c r="H47" i="14" a="1"/>
  <c r="H47" i="14" s="1"/>
  <c r="G47" i="14" s="1"/>
  <c r="Q46" i="14"/>
  <c r="N46" i="14"/>
  <c r="M46" i="14"/>
  <c r="H46" i="14" a="1"/>
  <c r="H46" i="14" s="1"/>
  <c r="G46" i="14" s="1"/>
  <c r="X45" i="14"/>
  <c r="W45" i="14"/>
  <c r="V45" i="14"/>
  <c r="U45" i="14"/>
  <c r="T45" i="14"/>
  <c r="Z45" i="14" s="1"/>
  <c r="AB45" i="14" s="1"/>
  <c r="S45" i="14"/>
  <c r="R45" i="14"/>
  <c r="Q45" i="14"/>
  <c r="Y45" i="14" s="1"/>
  <c r="AA45" i="14" s="1"/>
  <c r="H45" i="14" a="1"/>
  <c r="H45" i="14" s="1"/>
  <c r="G45" i="14" s="1"/>
  <c r="X44" i="14"/>
  <c r="W44" i="14"/>
  <c r="V44" i="14"/>
  <c r="U44" i="14"/>
  <c r="T44" i="14"/>
  <c r="Z44" i="14" s="1"/>
  <c r="AB44" i="14" s="1"/>
  <c r="S44" i="14"/>
  <c r="R44" i="14"/>
  <c r="Q44" i="14"/>
  <c r="Y44" i="14" s="1"/>
  <c r="AA44" i="14" s="1"/>
  <c r="H44" i="14" a="1"/>
  <c r="H44" i="14" s="1"/>
  <c r="G44" i="14" s="1"/>
  <c r="X43" i="14"/>
  <c r="W43" i="14"/>
  <c r="V43" i="14"/>
  <c r="U43" i="14"/>
  <c r="T43" i="14"/>
  <c r="Z43" i="14" s="1"/>
  <c r="AB43" i="14" s="1"/>
  <c r="S43" i="14"/>
  <c r="R43" i="14"/>
  <c r="Q43" i="14"/>
  <c r="Y43" i="14" s="1"/>
  <c r="AA43" i="14" s="1"/>
  <c r="H43" i="14" a="1"/>
  <c r="H43" i="14" s="1"/>
  <c r="G43" i="14" s="1"/>
  <c r="X42" i="14"/>
  <c r="W42" i="14"/>
  <c r="V42" i="14"/>
  <c r="U42" i="14"/>
  <c r="T42" i="14"/>
  <c r="Z42" i="14" s="1"/>
  <c r="AB42" i="14" s="1"/>
  <c r="S42" i="14"/>
  <c r="R42" i="14"/>
  <c r="Q42" i="14"/>
  <c r="Y42" i="14" s="1"/>
  <c r="AA42" i="14" s="1"/>
  <c r="H42" i="14" a="1"/>
  <c r="H42" i="14" s="1"/>
  <c r="G42" i="14" s="1"/>
  <c r="X41" i="14"/>
  <c r="W41" i="14"/>
  <c r="V41" i="14"/>
  <c r="U41" i="14"/>
  <c r="T41" i="14"/>
  <c r="Z41" i="14" s="1"/>
  <c r="AB41" i="14" s="1"/>
  <c r="S41" i="14"/>
  <c r="R41" i="14"/>
  <c r="Q41" i="14"/>
  <c r="Y41" i="14" s="1"/>
  <c r="AA41" i="14" s="1"/>
  <c r="H41" i="14" a="1"/>
  <c r="H41" i="14" s="1"/>
  <c r="G41" i="14" s="1"/>
  <c r="X40" i="14"/>
  <c r="W40" i="14"/>
  <c r="V40" i="14"/>
  <c r="U40" i="14"/>
  <c r="T40" i="14"/>
  <c r="Z40" i="14" s="1"/>
  <c r="AB40" i="14" s="1"/>
  <c r="S40" i="14"/>
  <c r="R40" i="14"/>
  <c r="Q40" i="14"/>
  <c r="Y40" i="14" s="1"/>
  <c r="AA40" i="14" s="1"/>
  <c r="H40" i="14" a="1"/>
  <c r="H40" i="14" s="1"/>
  <c r="G40" i="14" s="1"/>
  <c r="Q39" i="14"/>
  <c r="Y39" i="14" s="1"/>
  <c r="AA39" i="14" s="1"/>
  <c r="H39" i="14" a="1"/>
  <c r="H39" i="14" s="1"/>
  <c r="G39" i="14" s="1"/>
  <c r="Q38" i="14"/>
  <c r="Y38" i="14" s="1"/>
  <c r="AA38" i="14" s="1"/>
  <c r="H38" i="14" a="1"/>
  <c r="H38" i="14" s="1"/>
  <c r="G38" i="14" s="1"/>
  <c r="Q37" i="14"/>
  <c r="N37" i="14"/>
  <c r="M37" i="14"/>
  <c r="H37" i="14" a="1"/>
  <c r="H37" i="14" s="1"/>
  <c r="G37" i="14" s="1"/>
  <c r="X36" i="14"/>
  <c r="W36" i="14"/>
  <c r="V36" i="14"/>
  <c r="U36" i="14"/>
  <c r="T36" i="14"/>
  <c r="Z36" i="14" s="1"/>
  <c r="AB36" i="14" s="1"/>
  <c r="S36" i="14"/>
  <c r="R36" i="14"/>
  <c r="Q36" i="14"/>
  <c r="Y36" i="14" s="1"/>
  <c r="AA36" i="14" s="1"/>
  <c r="H36" i="14" a="1"/>
  <c r="H36" i="14" s="1"/>
  <c r="G36" i="14" s="1"/>
  <c r="X35" i="14"/>
  <c r="W35" i="14"/>
  <c r="V35" i="14"/>
  <c r="U35" i="14"/>
  <c r="T35" i="14"/>
  <c r="Z35" i="14" s="1"/>
  <c r="AB35" i="14" s="1"/>
  <c r="S35" i="14"/>
  <c r="R35" i="14"/>
  <c r="Q35" i="14"/>
  <c r="Y35" i="14" s="1"/>
  <c r="AA35" i="14" s="1"/>
  <c r="H35" i="14" a="1"/>
  <c r="H35" i="14" s="1"/>
  <c r="G35" i="14" s="1"/>
  <c r="X34" i="14"/>
  <c r="W34" i="14"/>
  <c r="V34" i="14"/>
  <c r="U34" i="14"/>
  <c r="T34" i="14"/>
  <c r="Z34" i="14" s="1"/>
  <c r="AB34" i="14" s="1"/>
  <c r="S34" i="14"/>
  <c r="R34" i="14"/>
  <c r="Q34" i="14"/>
  <c r="Y34" i="14" s="1"/>
  <c r="AA34" i="14" s="1"/>
  <c r="H34" i="14" a="1"/>
  <c r="H34" i="14" s="1"/>
  <c r="G34" i="14" s="1"/>
  <c r="X33" i="14"/>
  <c r="W33" i="14"/>
  <c r="V33" i="14"/>
  <c r="U33" i="14"/>
  <c r="T33" i="14"/>
  <c r="Z33" i="14" s="1"/>
  <c r="AB33" i="14" s="1"/>
  <c r="S33" i="14"/>
  <c r="R33" i="14"/>
  <c r="Q33" i="14"/>
  <c r="Y33" i="14" s="1"/>
  <c r="AA33" i="14" s="1"/>
  <c r="H33" i="14" a="1"/>
  <c r="H33" i="14" s="1"/>
  <c r="G33" i="14" s="1"/>
  <c r="X32" i="14"/>
  <c r="W32" i="14"/>
  <c r="V32" i="14"/>
  <c r="U32" i="14"/>
  <c r="T32" i="14"/>
  <c r="Z32" i="14" s="1"/>
  <c r="AB32" i="14" s="1"/>
  <c r="S32" i="14"/>
  <c r="R32" i="14"/>
  <c r="Q32" i="14"/>
  <c r="Y32" i="14" s="1"/>
  <c r="AA32" i="14" s="1"/>
  <c r="H32" i="14" a="1"/>
  <c r="H32" i="14" s="1"/>
  <c r="G32" i="14" s="1"/>
  <c r="X31" i="14"/>
  <c r="W31" i="14"/>
  <c r="V31" i="14"/>
  <c r="U31" i="14"/>
  <c r="T31" i="14"/>
  <c r="Z31" i="14" s="1"/>
  <c r="AB31" i="14" s="1"/>
  <c r="S31" i="14"/>
  <c r="R31" i="14"/>
  <c r="Q31" i="14"/>
  <c r="Y31" i="14" s="1"/>
  <c r="AA31" i="14" s="1"/>
  <c r="H31" i="14" a="1"/>
  <c r="H31" i="14" s="1"/>
  <c r="G31" i="14" s="1"/>
  <c r="Q30" i="14"/>
  <c r="Y30" i="14" s="1"/>
  <c r="AA30" i="14" s="1"/>
  <c r="H30" i="14" a="1"/>
  <c r="H30" i="14" s="1"/>
  <c r="G30" i="14" s="1"/>
  <c r="Q29" i="14"/>
  <c r="Y29" i="14" s="1"/>
  <c r="AA29" i="14" s="1"/>
  <c r="H29" i="14" a="1"/>
  <c r="H29" i="14" s="1"/>
  <c r="G29" i="14" s="1"/>
  <c r="Q28" i="14"/>
  <c r="N28" i="14"/>
  <c r="M28" i="14"/>
  <c r="H28" i="14" a="1"/>
  <c r="H28" i="14" s="1"/>
  <c r="G28" i="14" s="1"/>
  <c r="X27" i="14"/>
  <c r="W27" i="14"/>
  <c r="V27" i="14"/>
  <c r="U27" i="14"/>
  <c r="T27" i="14"/>
  <c r="Z27" i="14" s="1"/>
  <c r="AB27" i="14" s="1"/>
  <c r="S27" i="14"/>
  <c r="R27" i="14"/>
  <c r="Q27" i="14"/>
  <c r="Y27" i="14" s="1"/>
  <c r="AA27" i="14" s="1"/>
  <c r="X26" i="14"/>
  <c r="W26" i="14"/>
  <c r="V26" i="14"/>
  <c r="U26" i="14"/>
  <c r="T26" i="14"/>
  <c r="Z26" i="14" s="1"/>
  <c r="AB26" i="14" s="1"/>
  <c r="S26" i="14"/>
  <c r="R26" i="14"/>
  <c r="Q26" i="14"/>
  <c r="Y26" i="14" s="1"/>
  <c r="AA26" i="14" s="1"/>
  <c r="X25" i="14"/>
  <c r="W25" i="14"/>
  <c r="V25" i="14"/>
  <c r="U25" i="14"/>
  <c r="T25" i="14"/>
  <c r="Z25" i="14" s="1"/>
  <c r="AB25" i="14" s="1"/>
  <c r="S25" i="14"/>
  <c r="R25" i="14"/>
  <c r="Q25" i="14"/>
  <c r="Y25" i="14" s="1"/>
  <c r="AA25" i="14" s="1"/>
  <c r="X24" i="14"/>
  <c r="W24" i="14"/>
  <c r="V24" i="14"/>
  <c r="U24" i="14"/>
  <c r="T24" i="14"/>
  <c r="Z24" i="14" s="1"/>
  <c r="AB24" i="14" s="1"/>
  <c r="S24" i="14"/>
  <c r="R24" i="14"/>
  <c r="Q24" i="14"/>
  <c r="Y24" i="14" s="1"/>
  <c r="AA24" i="14" s="1"/>
  <c r="X23" i="14"/>
  <c r="W23" i="14"/>
  <c r="V23" i="14"/>
  <c r="U23" i="14"/>
  <c r="T23" i="14"/>
  <c r="Z23" i="14" s="1"/>
  <c r="AB23" i="14" s="1"/>
  <c r="S23" i="14"/>
  <c r="R23" i="14"/>
  <c r="Q23" i="14"/>
  <c r="Y23" i="14" s="1"/>
  <c r="AA23" i="14" s="1"/>
  <c r="X22" i="14"/>
  <c r="W22" i="14"/>
  <c r="V22" i="14"/>
  <c r="U22" i="14"/>
  <c r="T22" i="14"/>
  <c r="Z22" i="14" s="1"/>
  <c r="AB22" i="14" s="1"/>
  <c r="S22" i="14"/>
  <c r="R22" i="14"/>
  <c r="Q22" i="14"/>
  <c r="Y22" i="14" s="1"/>
  <c r="AA22" i="14" s="1"/>
  <c r="Q21" i="14"/>
  <c r="Y21" i="14" s="1"/>
  <c r="AA21" i="14" s="1"/>
  <c r="Q20" i="14"/>
  <c r="Y20" i="14" s="1"/>
  <c r="AA20" i="14" s="1"/>
  <c r="H20" i="14" a="1"/>
  <c r="H20" i="14" s="1"/>
  <c r="G20" i="14" s="1"/>
  <c r="Q19" i="14"/>
  <c r="N19" i="14"/>
  <c r="M19" i="14"/>
  <c r="H19" i="14" a="1"/>
  <c r="H19" i="14" s="1"/>
  <c r="G19" i="14" s="1"/>
  <c r="X18" i="14"/>
  <c r="W18" i="14"/>
  <c r="V18" i="14"/>
  <c r="U18" i="14"/>
  <c r="T18" i="14"/>
  <c r="S18" i="14"/>
  <c r="R18" i="14"/>
  <c r="Q18" i="14"/>
  <c r="X17" i="14"/>
  <c r="W17" i="14"/>
  <c r="V17" i="14"/>
  <c r="U17" i="14"/>
  <c r="T17" i="14"/>
  <c r="S17" i="14"/>
  <c r="R17" i="14"/>
  <c r="Q17" i="14"/>
  <c r="Q16" i="14"/>
  <c r="Q15" i="14"/>
  <c r="X14" i="14"/>
  <c r="W14" i="14"/>
  <c r="V14" i="14"/>
  <c r="U14" i="14"/>
  <c r="T14" i="14"/>
  <c r="S14" i="14"/>
  <c r="R14" i="14"/>
  <c r="Q14" i="14"/>
  <c r="Q13" i="14"/>
  <c r="Q12" i="14"/>
  <c r="Q11" i="14"/>
  <c r="H11" i="14" a="1"/>
  <c r="H11" i="14" s="1"/>
  <c r="G11" i="14" s="1"/>
  <c r="Q10" i="14"/>
  <c r="Q3" i="14"/>
  <c r="R3" i="14"/>
  <c r="S3" i="14"/>
  <c r="T3" i="14"/>
  <c r="U3" i="14"/>
  <c r="V3" i="14"/>
  <c r="W3" i="14"/>
  <c r="X3" i="14"/>
  <c r="Q4" i="14"/>
  <c r="R4" i="14"/>
  <c r="S4" i="14"/>
  <c r="T4" i="14"/>
  <c r="U4" i="14"/>
  <c r="V4" i="14"/>
  <c r="W4" i="14"/>
  <c r="X4" i="14"/>
  <c r="Q5" i="14"/>
  <c r="R5" i="14"/>
  <c r="S5" i="14"/>
  <c r="T5" i="14"/>
  <c r="U5" i="14"/>
  <c r="V5" i="14"/>
  <c r="W5" i="14"/>
  <c r="X5" i="14"/>
  <c r="Q6" i="14"/>
  <c r="R6" i="14"/>
  <c r="S6" i="14"/>
  <c r="T6" i="14"/>
  <c r="U6" i="14"/>
  <c r="V6" i="14"/>
  <c r="W6" i="14"/>
  <c r="X6" i="14"/>
  <c r="Q7" i="14"/>
  <c r="R7" i="14"/>
  <c r="S7" i="14"/>
  <c r="T7" i="14"/>
  <c r="U7" i="14"/>
  <c r="V7" i="14"/>
  <c r="W7" i="14"/>
  <c r="X7" i="14"/>
  <c r="Q8" i="14"/>
  <c r="R8" i="14"/>
  <c r="S8" i="14"/>
  <c r="T8" i="14"/>
  <c r="U8" i="14"/>
  <c r="V8" i="14"/>
  <c r="W8" i="14"/>
  <c r="X8" i="14"/>
  <c r="Q9" i="14"/>
  <c r="R9" i="14"/>
  <c r="S9" i="14"/>
  <c r="T9" i="14"/>
  <c r="U9" i="14"/>
  <c r="V9" i="14"/>
  <c r="W9" i="14"/>
  <c r="X9" i="14"/>
  <c r="Y3" i="14"/>
  <c r="AA3" i="14" s="1"/>
  <c r="Q2" i="14"/>
  <c r="M10" i="14"/>
  <c r="N10" i="14"/>
  <c r="H10" i="14" a="1"/>
  <c r="H10" i="14" s="1"/>
  <c r="G10" i="14" s="1"/>
  <c r="H2" i="14" a="1"/>
  <c r="H2" i="14" s="1"/>
  <c r="G2" i="14" s="1"/>
  <c r="N457" i="14"/>
  <c r="M457" i="14"/>
  <c r="N456" i="14"/>
  <c r="M456" i="14"/>
  <c r="N129" i="14"/>
  <c r="M137" i="14"/>
  <c r="M129" i="14"/>
  <c r="X249" i="14"/>
  <c r="W249" i="14"/>
  <c r="V249" i="14"/>
  <c r="U249" i="14"/>
  <c r="T249" i="14"/>
  <c r="S249" i="14"/>
  <c r="R249" i="14"/>
  <c r="Q249" i="14"/>
  <c r="Q212" i="14"/>
  <c r="Q175" i="14"/>
  <c r="Q459" i="14"/>
  <c r="Q434" i="14"/>
  <c r="Q397" i="14"/>
  <c r="Q360" i="14"/>
  <c r="Q323" i="14"/>
  <c r="Q286" i="14"/>
  <c r="Q447" i="14"/>
  <c r="U139" i="14"/>
  <c r="V139" i="14"/>
  <c r="W139" i="14"/>
  <c r="X139" i="14"/>
  <c r="U140" i="14"/>
  <c r="V140" i="14"/>
  <c r="W140" i="14"/>
  <c r="X140" i="14"/>
  <c r="U141" i="14"/>
  <c r="V141" i="14"/>
  <c r="W141" i="14"/>
  <c r="X141" i="14"/>
  <c r="U145" i="14"/>
  <c r="V145" i="14"/>
  <c r="W145" i="14"/>
  <c r="X145" i="14"/>
  <c r="U148" i="14"/>
  <c r="V148" i="14"/>
  <c r="W148" i="14"/>
  <c r="X148" i="14"/>
  <c r="U155" i="14"/>
  <c r="V155" i="14"/>
  <c r="W155" i="14"/>
  <c r="X155" i="14"/>
  <c r="U156" i="14"/>
  <c r="V156" i="14"/>
  <c r="W156" i="14"/>
  <c r="X156" i="14"/>
  <c r="U157" i="14"/>
  <c r="V157" i="14"/>
  <c r="W157" i="14"/>
  <c r="X157" i="14"/>
  <c r="U158" i="14"/>
  <c r="V158" i="14"/>
  <c r="W158" i="14"/>
  <c r="X158" i="14"/>
  <c r="U160" i="14"/>
  <c r="V160" i="14"/>
  <c r="W160" i="14"/>
  <c r="X160" i="14"/>
  <c r="U162" i="14"/>
  <c r="V162" i="14"/>
  <c r="W162" i="14"/>
  <c r="X162" i="14"/>
  <c r="U163" i="14"/>
  <c r="V163" i="14"/>
  <c r="W163" i="14"/>
  <c r="X163" i="14"/>
  <c r="U164" i="14"/>
  <c r="V164" i="14"/>
  <c r="W164" i="14"/>
  <c r="X164" i="14"/>
  <c r="U169" i="14"/>
  <c r="V169" i="14"/>
  <c r="W169" i="14"/>
  <c r="X169" i="14"/>
  <c r="U170" i="14"/>
  <c r="V170" i="14"/>
  <c r="W170" i="14"/>
  <c r="X170" i="14"/>
  <c r="U172" i="14"/>
  <c r="V172" i="14"/>
  <c r="W172" i="14"/>
  <c r="X172" i="14"/>
  <c r="U176" i="14"/>
  <c r="V176" i="14"/>
  <c r="W176" i="14"/>
  <c r="X176" i="14"/>
  <c r="U177" i="14"/>
  <c r="V177" i="14"/>
  <c r="W177" i="14"/>
  <c r="X177" i="14"/>
  <c r="U178" i="14"/>
  <c r="V178" i="14"/>
  <c r="W178" i="14"/>
  <c r="X178" i="14"/>
  <c r="U179" i="14"/>
  <c r="V179" i="14"/>
  <c r="W179" i="14"/>
  <c r="X179" i="14"/>
  <c r="U180" i="14"/>
  <c r="V180" i="14"/>
  <c r="W180" i="14"/>
  <c r="X180" i="14"/>
  <c r="U181" i="14"/>
  <c r="V181" i="14"/>
  <c r="W181" i="14"/>
  <c r="X181" i="14"/>
  <c r="U182" i="14"/>
  <c r="V182" i="14"/>
  <c r="W182" i="14"/>
  <c r="X182" i="14"/>
  <c r="U183" i="14"/>
  <c r="V183" i="14"/>
  <c r="W183" i="14"/>
  <c r="X183" i="14"/>
  <c r="U184" i="14"/>
  <c r="V184" i="14"/>
  <c r="W184" i="14"/>
  <c r="X184" i="14"/>
  <c r="U185" i="14"/>
  <c r="V185" i="14"/>
  <c r="W185" i="14"/>
  <c r="X185" i="14"/>
  <c r="U186" i="14"/>
  <c r="V186" i="14"/>
  <c r="W186" i="14"/>
  <c r="X186" i="14"/>
  <c r="U187" i="14"/>
  <c r="V187" i="14"/>
  <c r="W187" i="14"/>
  <c r="X187" i="14"/>
  <c r="U188" i="14"/>
  <c r="V188" i="14"/>
  <c r="W188" i="14"/>
  <c r="X188" i="14"/>
  <c r="U189" i="14"/>
  <c r="V189" i="14"/>
  <c r="W189" i="14"/>
  <c r="X189" i="14"/>
  <c r="U190" i="14"/>
  <c r="V190" i="14"/>
  <c r="W190" i="14"/>
  <c r="X190" i="14"/>
  <c r="U191" i="14"/>
  <c r="V191" i="14"/>
  <c r="W191" i="14"/>
  <c r="X191" i="14"/>
  <c r="U193" i="14"/>
  <c r="V193" i="14"/>
  <c r="W193" i="14"/>
  <c r="X193" i="14"/>
  <c r="U195" i="14"/>
  <c r="V195" i="14"/>
  <c r="W195" i="14"/>
  <c r="X195" i="14"/>
  <c r="U196" i="14"/>
  <c r="V196" i="14"/>
  <c r="W196" i="14"/>
  <c r="X196" i="14"/>
  <c r="U197" i="14"/>
  <c r="V197" i="14"/>
  <c r="W197" i="14"/>
  <c r="X197" i="14"/>
  <c r="U198" i="14"/>
  <c r="V198" i="14"/>
  <c r="W198" i="14"/>
  <c r="X198" i="14"/>
  <c r="U199" i="14"/>
  <c r="V199" i="14"/>
  <c r="W199" i="14"/>
  <c r="X199" i="14"/>
  <c r="U200" i="14"/>
  <c r="V200" i="14"/>
  <c r="W200" i="14"/>
  <c r="X200" i="14"/>
  <c r="U201" i="14"/>
  <c r="V201" i="14"/>
  <c r="W201" i="14"/>
  <c r="X201" i="14"/>
  <c r="U202" i="14"/>
  <c r="V202" i="14"/>
  <c r="W202" i="14"/>
  <c r="X202" i="14"/>
  <c r="U204" i="14"/>
  <c r="V204" i="14"/>
  <c r="W204" i="14"/>
  <c r="X204" i="14"/>
  <c r="U205" i="14"/>
  <c r="V205" i="14"/>
  <c r="W205" i="14"/>
  <c r="X205" i="14"/>
  <c r="U206" i="14"/>
  <c r="V206" i="14"/>
  <c r="W206" i="14"/>
  <c r="X206" i="14"/>
  <c r="U207" i="14"/>
  <c r="V207" i="14"/>
  <c r="W207" i="14"/>
  <c r="X207" i="14"/>
  <c r="U208" i="14"/>
  <c r="V208" i="14"/>
  <c r="W208" i="14"/>
  <c r="X208" i="14"/>
  <c r="U209" i="14"/>
  <c r="V209" i="14"/>
  <c r="W209" i="14"/>
  <c r="X209" i="14"/>
  <c r="U210" i="14"/>
  <c r="V210" i="14"/>
  <c r="W210" i="14"/>
  <c r="X210" i="14"/>
  <c r="U213" i="14"/>
  <c r="V213" i="14"/>
  <c r="W213" i="14"/>
  <c r="X213" i="14"/>
  <c r="U214" i="14"/>
  <c r="V214" i="14"/>
  <c r="W214" i="14"/>
  <c r="X214" i="14"/>
  <c r="U215" i="14"/>
  <c r="V215" i="14"/>
  <c r="W215" i="14"/>
  <c r="X215" i="14"/>
  <c r="U216" i="14"/>
  <c r="V216" i="14"/>
  <c r="W216" i="14"/>
  <c r="X216" i="14"/>
  <c r="U217" i="14"/>
  <c r="V217" i="14"/>
  <c r="W217" i="14"/>
  <c r="X217" i="14"/>
  <c r="U218" i="14"/>
  <c r="V218" i="14"/>
  <c r="W218" i="14"/>
  <c r="X218" i="14"/>
  <c r="U219" i="14"/>
  <c r="V219" i="14"/>
  <c r="W219" i="14"/>
  <c r="X219" i="14"/>
  <c r="U220" i="14"/>
  <c r="V220" i="14"/>
  <c r="W220" i="14"/>
  <c r="X220" i="14"/>
  <c r="U221" i="14"/>
  <c r="V221" i="14"/>
  <c r="W221" i="14"/>
  <c r="X221" i="14"/>
  <c r="U222" i="14"/>
  <c r="V222" i="14"/>
  <c r="W222" i="14"/>
  <c r="X222" i="14"/>
  <c r="U223" i="14"/>
  <c r="V223" i="14"/>
  <c r="W223" i="14"/>
  <c r="X223" i="14"/>
  <c r="U224" i="14"/>
  <c r="V224" i="14"/>
  <c r="W224" i="14"/>
  <c r="X224" i="14"/>
  <c r="U225" i="14"/>
  <c r="V225" i="14"/>
  <c r="W225" i="14"/>
  <c r="X225" i="14"/>
  <c r="U226" i="14"/>
  <c r="V226" i="14"/>
  <c r="W226" i="14"/>
  <c r="X226" i="14"/>
  <c r="U227" i="14"/>
  <c r="V227" i="14"/>
  <c r="W227" i="14"/>
  <c r="X227" i="14"/>
  <c r="U228" i="14"/>
  <c r="V228" i="14"/>
  <c r="W228" i="14"/>
  <c r="X228" i="14"/>
  <c r="U229" i="14"/>
  <c r="V229" i="14"/>
  <c r="W229" i="14"/>
  <c r="X229" i="14"/>
  <c r="U230" i="14"/>
  <c r="V230" i="14"/>
  <c r="W230" i="14"/>
  <c r="X230" i="14"/>
  <c r="U231" i="14"/>
  <c r="V231" i="14"/>
  <c r="W231" i="14"/>
  <c r="X231" i="14"/>
  <c r="U232" i="14"/>
  <c r="V232" i="14"/>
  <c r="W232" i="14"/>
  <c r="X232" i="14"/>
  <c r="U233" i="14"/>
  <c r="V233" i="14"/>
  <c r="W233" i="14"/>
  <c r="X233" i="14"/>
  <c r="U234" i="14"/>
  <c r="V234" i="14"/>
  <c r="W234" i="14"/>
  <c r="X234" i="14"/>
  <c r="U235" i="14"/>
  <c r="V235" i="14"/>
  <c r="W235" i="14"/>
  <c r="X235" i="14"/>
  <c r="U236" i="14"/>
  <c r="V236" i="14"/>
  <c r="W236" i="14"/>
  <c r="X236" i="14"/>
  <c r="U237" i="14"/>
  <c r="V237" i="14"/>
  <c r="W237" i="14"/>
  <c r="X237" i="14"/>
  <c r="U238" i="14"/>
  <c r="V238" i="14"/>
  <c r="W238" i="14"/>
  <c r="X238" i="14"/>
  <c r="U239" i="14"/>
  <c r="V239" i="14"/>
  <c r="W239" i="14"/>
  <c r="X239" i="14"/>
  <c r="U241" i="14"/>
  <c r="V241" i="14"/>
  <c r="W241" i="14"/>
  <c r="X241" i="14"/>
  <c r="U242" i="14"/>
  <c r="V242" i="14"/>
  <c r="W242" i="14"/>
  <c r="X242" i="14"/>
  <c r="U243" i="14"/>
  <c r="V243" i="14"/>
  <c r="W243" i="14"/>
  <c r="X243" i="14"/>
  <c r="U244" i="14"/>
  <c r="V244" i="14"/>
  <c r="W244" i="14"/>
  <c r="X244" i="14"/>
  <c r="U245" i="14"/>
  <c r="V245" i="14"/>
  <c r="W245" i="14"/>
  <c r="X245" i="14"/>
  <c r="U246" i="14"/>
  <c r="V246" i="14"/>
  <c r="W246" i="14"/>
  <c r="X246" i="14"/>
  <c r="U247" i="14"/>
  <c r="V247" i="14"/>
  <c r="W247" i="14"/>
  <c r="X247" i="14"/>
  <c r="U250" i="14"/>
  <c r="V250" i="14"/>
  <c r="W250" i="14"/>
  <c r="X250" i="14"/>
  <c r="U251" i="14"/>
  <c r="V251" i="14"/>
  <c r="W251" i="14"/>
  <c r="X251" i="14"/>
  <c r="U252" i="14"/>
  <c r="V252" i="14"/>
  <c r="W252" i="14"/>
  <c r="X252" i="14"/>
  <c r="U253" i="14"/>
  <c r="V253" i="14"/>
  <c r="W253" i="14"/>
  <c r="X253" i="14"/>
  <c r="U254" i="14"/>
  <c r="V254" i="14"/>
  <c r="W254" i="14"/>
  <c r="X254" i="14"/>
  <c r="U255" i="14"/>
  <c r="V255" i="14"/>
  <c r="W255" i="14"/>
  <c r="X255" i="14"/>
  <c r="U256" i="14"/>
  <c r="V256" i="14"/>
  <c r="W256" i="14"/>
  <c r="X256" i="14"/>
  <c r="U257" i="14"/>
  <c r="V257" i="14"/>
  <c r="W257" i="14"/>
  <c r="X257" i="14"/>
  <c r="U258" i="14"/>
  <c r="V258" i="14"/>
  <c r="W258" i="14"/>
  <c r="X258" i="14"/>
  <c r="U259" i="14"/>
  <c r="V259" i="14"/>
  <c r="W259" i="14"/>
  <c r="X259" i="14"/>
  <c r="U260" i="14"/>
  <c r="V260" i="14"/>
  <c r="W260" i="14"/>
  <c r="X260" i="14"/>
  <c r="U261" i="14"/>
  <c r="V261" i="14"/>
  <c r="W261" i="14"/>
  <c r="X261" i="14"/>
  <c r="U262" i="14"/>
  <c r="V262" i="14"/>
  <c r="W262" i="14"/>
  <c r="X262" i="14"/>
  <c r="U263" i="14"/>
  <c r="V263" i="14"/>
  <c r="W263" i="14"/>
  <c r="X263" i="14"/>
  <c r="U264" i="14"/>
  <c r="V264" i="14"/>
  <c r="W264" i="14"/>
  <c r="X264" i="14"/>
  <c r="U265" i="14"/>
  <c r="V265" i="14"/>
  <c r="W265" i="14"/>
  <c r="X265" i="14"/>
  <c r="U266" i="14"/>
  <c r="V266" i="14"/>
  <c r="W266" i="14"/>
  <c r="X266" i="14"/>
  <c r="U267" i="14"/>
  <c r="V267" i="14"/>
  <c r="W267" i="14"/>
  <c r="X267" i="14"/>
  <c r="U268" i="14"/>
  <c r="V268" i="14"/>
  <c r="W268" i="14"/>
  <c r="X268" i="14"/>
  <c r="U269" i="14"/>
  <c r="V269" i="14"/>
  <c r="W269" i="14"/>
  <c r="X269" i="14"/>
  <c r="U270" i="14"/>
  <c r="V270" i="14"/>
  <c r="W270" i="14"/>
  <c r="X270" i="14"/>
  <c r="U271" i="14"/>
  <c r="V271" i="14"/>
  <c r="W271" i="14"/>
  <c r="X271" i="14"/>
  <c r="U272" i="14"/>
  <c r="V272" i="14"/>
  <c r="W272" i="14"/>
  <c r="X272" i="14"/>
  <c r="U273" i="14"/>
  <c r="V273" i="14"/>
  <c r="W273" i="14"/>
  <c r="X273" i="14"/>
  <c r="U274" i="14"/>
  <c r="V274" i="14"/>
  <c r="W274" i="14"/>
  <c r="X274" i="14"/>
  <c r="U275" i="14"/>
  <c r="V275" i="14"/>
  <c r="W275" i="14"/>
  <c r="X275" i="14"/>
  <c r="U276" i="14"/>
  <c r="V276" i="14"/>
  <c r="W276" i="14"/>
  <c r="X276" i="14"/>
  <c r="U278" i="14"/>
  <c r="V278" i="14"/>
  <c r="W278" i="14"/>
  <c r="X278" i="14"/>
  <c r="U279" i="14"/>
  <c r="V279" i="14"/>
  <c r="W279" i="14"/>
  <c r="X279" i="14"/>
  <c r="U280" i="14"/>
  <c r="V280" i="14"/>
  <c r="W280" i="14"/>
  <c r="X280" i="14"/>
  <c r="U281" i="14"/>
  <c r="V281" i="14"/>
  <c r="W281" i="14"/>
  <c r="X281" i="14"/>
  <c r="U284" i="14"/>
  <c r="V284" i="14"/>
  <c r="W284" i="14"/>
  <c r="X284" i="14"/>
  <c r="U287" i="14"/>
  <c r="V287" i="14"/>
  <c r="W287" i="14"/>
  <c r="X287" i="14"/>
  <c r="U288" i="14"/>
  <c r="V288" i="14"/>
  <c r="W288" i="14"/>
  <c r="X288" i="14"/>
  <c r="U289" i="14"/>
  <c r="V289" i="14"/>
  <c r="W289" i="14"/>
  <c r="X289" i="14"/>
  <c r="U295" i="14"/>
  <c r="V295" i="14"/>
  <c r="W295" i="14"/>
  <c r="X295" i="14"/>
  <c r="U296" i="14"/>
  <c r="V296" i="14"/>
  <c r="W296" i="14"/>
  <c r="X296" i="14"/>
  <c r="U297" i="14"/>
  <c r="V297" i="14"/>
  <c r="W297" i="14"/>
  <c r="X297" i="14"/>
  <c r="U298" i="14"/>
  <c r="V298" i="14"/>
  <c r="W298" i="14"/>
  <c r="X298" i="14"/>
  <c r="U299" i="14"/>
  <c r="V299" i="14"/>
  <c r="W299" i="14"/>
  <c r="X299" i="14"/>
  <c r="U300" i="14"/>
  <c r="V300" i="14"/>
  <c r="W300" i="14"/>
  <c r="X300" i="14"/>
  <c r="U301" i="14"/>
  <c r="V301" i="14"/>
  <c r="W301" i="14"/>
  <c r="X301" i="14"/>
  <c r="U302" i="14"/>
  <c r="V302" i="14"/>
  <c r="W302" i="14"/>
  <c r="X302" i="14"/>
  <c r="U303" i="14"/>
  <c r="V303" i="14"/>
  <c r="W303" i="14"/>
  <c r="X303" i="14"/>
  <c r="U304" i="14"/>
  <c r="V304" i="14"/>
  <c r="W304" i="14"/>
  <c r="X304" i="14"/>
  <c r="U305" i="14"/>
  <c r="V305" i="14"/>
  <c r="W305" i="14"/>
  <c r="X305" i="14"/>
  <c r="U306" i="14"/>
  <c r="V306" i="14"/>
  <c r="W306" i="14"/>
  <c r="X306" i="14"/>
  <c r="U308" i="14"/>
  <c r="V308" i="14"/>
  <c r="W308" i="14"/>
  <c r="X308" i="14"/>
  <c r="U309" i="14"/>
  <c r="V309" i="14"/>
  <c r="W309" i="14"/>
  <c r="X309" i="14"/>
  <c r="U310" i="14"/>
  <c r="V310" i="14"/>
  <c r="W310" i="14"/>
  <c r="X310" i="14"/>
  <c r="U311" i="14"/>
  <c r="V311" i="14"/>
  <c r="W311" i="14"/>
  <c r="X311" i="14"/>
  <c r="U312" i="14"/>
  <c r="V312" i="14"/>
  <c r="W312" i="14"/>
  <c r="X312" i="14"/>
  <c r="U316" i="14"/>
  <c r="V316" i="14"/>
  <c r="W316" i="14"/>
  <c r="X316" i="14"/>
  <c r="U317" i="14"/>
  <c r="V317" i="14"/>
  <c r="W317" i="14"/>
  <c r="X317" i="14"/>
  <c r="U318" i="14"/>
  <c r="V318" i="14"/>
  <c r="W318" i="14"/>
  <c r="X318" i="14"/>
  <c r="U324" i="14"/>
  <c r="V324" i="14"/>
  <c r="W324" i="14"/>
  <c r="X324" i="14"/>
  <c r="U325" i="14"/>
  <c r="V325" i="14"/>
  <c r="W325" i="14"/>
  <c r="X325" i="14"/>
  <c r="U326" i="14"/>
  <c r="V326" i="14"/>
  <c r="W326" i="14"/>
  <c r="X326" i="14"/>
  <c r="U327" i="14"/>
  <c r="V327" i="14"/>
  <c r="W327" i="14"/>
  <c r="X327" i="14"/>
  <c r="U333" i="14"/>
  <c r="V333" i="14"/>
  <c r="W333" i="14"/>
  <c r="X333" i="14"/>
  <c r="U335" i="14"/>
  <c r="V335" i="14"/>
  <c r="W335" i="14"/>
  <c r="X335" i="14"/>
  <c r="U336" i="14"/>
  <c r="V336" i="14"/>
  <c r="W336" i="14"/>
  <c r="X336" i="14"/>
  <c r="U338" i="14"/>
  <c r="V338" i="14"/>
  <c r="W338" i="14"/>
  <c r="X338" i="14"/>
  <c r="U339" i="14"/>
  <c r="V339" i="14"/>
  <c r="W339" i="14"/>
  <c r="X339" i="14"/>
  <c r="U345" i="14"/>
  <c r="V345" i="14"/>
  <c r="W345" i="14"/>
  <c r="X345" i="14"/>
  <c r="U346" i="14"/>
  <c r="V346" i="14"/>
  <c r="W346" i="14"/>
  <c r="X346" i="14"/>
  <c r="U347" i="14"/>
  <c r="V347" i="14"/>
  <c r="W347" i="14"/>
  <c r="X347" i="14"/>
  <c r="U348" i="14"/>
  <c r="V348" i="14"/>
  <c r="W348" i="14"/>
  <c r="X348" i="14"/>
  <c r="U349" i="14"/>
  <c r="V349" i="14"/>
  <c r="W349" i="14"/>
  <c r="X349" i="14"/>
  <c r="U350" i="14"/>
  <c r="V350" i="14"/>
  <c r="W350" i="14"/>
  <c r="X350" i="14"/>
  <c r="U355" i="14"/>
  <c r="V355" i="14"/>
  <c r="W355" i="14"/>
  <c r="X355" i="14"/>
  <c r="U356" i="14"/>
  <c r="V356" i="14"/>
  <c r="W356" i="14"/>
  <c r="X356" i="14"/>
  <c r="U358" i="14"/>
  <c r="V358" i="14"/>
  <c r="W358" i="14"/>
  <c r="X358" i="14"/>
  <c r="U361" i="14"/>
  <c r="V361" i="14"/>
  <c r="W361" i="14"/>
  <c r="X361" i="14"/>
  <c r="U362" i="14"/>
  <c r="V362" i="14"/>
  <c r="W362" i="14"/>
  <c r="X362" i="14"/>
  <c r="U363" i="14"/>
  <c r="V363" i="14"/>
  <c r="W363" i="14"/>
  <c r="X363" i="14"/>
  <c r="U364" i="14"/>
  <c r="V364" i="14"/>
  <c r="W364" i="14"/>
  <c r="X364" i="14"/>
  <c r="U369" i="14"/>
  <c r="V369" i="14"/>
  <c r="W369" i="14"/>
  <c r="X369" i="14"/>
  <c r="U370" i="14"/>
  <c r="V370" i="14"/>
  <c r="W370" i="14"/>
  <c r="X370" i="14"/>
  <c r="U371" i="14"/>
  <c r="V371" i="14"/>
  <c r="W371" i="14"/>
  <c r="X371" i="14"/>
  <c r="U372" i="14"/>
  <c r="V372" i="14"/>
  <c r="W372" i="14"/>
  <c r="X372" i="14"/>
  <c r="U373" i="14"/>
  <c r="V373" i="14"/>
  <c r="W373" i="14"/>
  <c r="X373" i="14"/>
  <c r="U374" i="14"/>
  <c r="V374" i="14"/>
  <c r="W374" i="14"/>
  <c r="X374" i="14"/>
  <c r="U375" i="14"/>
  <c r="V375" i="14"/>
  <c r="W375" i="14"/>
  <c r="X375" i="14"/>
  <c r="U376" i="14"/>
  <c r="V376" i="14"/>
  <c r="W376" i="14"/>
  <c r="X376" i="14"/>
  <c r="U377" i="14"/>
  <c r="V377" i="14"/>
  <c r="W377" i="14"/>
  <c r="X377" i="14"/>
  <c r="U378" i="14"/>
  <c r="V378" i="14"/>
  <c r="W378" i="14"/>
  <c r="X378" i="14"/>
  <c r="U379" i="14"/>
  <c r="V379" i="14"/>
  <c r="W379" i="14"/>
  <c r="X379" i="14"/>
  <c r="U380" i="14"/>
  <c r="V380" i="14"/>
  <c r="W380" i="14"/>
  <c r="X380" i="14"/>
  <c r="U382" i="14"/>
  <c r="V382" i="14"/>
  <c r="W382" i="14"/>
  <c r="X382" i="14"/>
  <c r="U383" i="14"/>
  <c r="V383" i="14"/>
  <c r="W383" i="14"/>
  <c r="X383" i="14"/>
  <c r="U384" i="14"/>
  <c r="V384" i="14"/>
  <c r="W384" i="14"/>
  <c r="X384" i="14"/>
  <c r="U385" i="14"/>
  <c r="V385" i="14"/>
  <c r="W385" i="14"/>
  <c r="X385" i="14"/>
  <c r="U386" i="14"/>
  <c r="V386" i="14"/>
  <c r="W386" i="14"/>
  <c r="X386" i="14"/>
  <c r="U387" i="14"/>
  <c r="V387" i="14"/>
  <c r="W387" i="14"/>
  <c r="X387" i="14"/>
  <c r="U390" i="14"/>
  <c r="V390" i="14"/>
  <c r="W390" i="14"/>
  <c r="X390" i="14"/>
  <c r="U392" i="14"/>
  <c r="V392" i="14"/>
  <c r="W392" i="14"/>
  <c r="X392" i="14"/>
  <c r="U393" i="14"/>
  <c r="V393" i="14"/>
  <c r="W393" i="14"/>
  <c r="X393" i="14"/>
  <c r="U395" i="14"/>
  <c r="V395" i="14"/>
  <c r="W395" i="14"/>
  <c r="X395" i="14"/>
  <c r="U398" i="14"/>
  <c r="V398" i="14"/>
  <c r="W398" i="14"/>
  <c r="X398" i="14"/>
  <c r="U399" i="14"/>
  <c r="V399" i="14"/>
  <c r="W399" i="14"/>
  <c r="X399" i="14"/>
  <c r="U400" i="14"/>
  <c r="V400" i="14"/>
  <c r="W400" i="14"/>
  <c r="X400" i="14"/>
  <c r="U401" i="14"/>
  <c r="V401" i="14"/>
  <c r="W401" i="14"/>
  <c r="X401" i="14"/>
  <c r="U402" i="14"/>
  <c r="V402" i="14"/>
  <c r="W402" i="14"/>
  <c r="X402" i="14"/>
  <c r="U403" i="14"/>
  <c r="V403" i="14"/>
  <c r="W403" i="14"/>
  <c r="X403" i="14"/>
  <c r="U404" i="14"/>
  <c r="V404" i="14"/>
  <c r="W404" i="14"/>
  <c r="X404" i="14"/>
  <c r="U405" i="14"/>
  <c r="V405" i="14"/>
  <c r="W405" i="14"/>
  <c r="X405" i="14"/>
  <c r="U406" i="14"/>
  <c r="V406" i="14"/>
  <c r="W406" i="14"/>
  <c r="X406" i="14"/>
  <c r="U407" i="14"/>
  <c r="V407" i="14"/>
  <c r="W407" i="14"/>
  <c r="X407" i="14"/>
  <c r="U408" i="14"/>
  <c r="V408" i="14"/>
  <c r="W408" i="14"/>
  <c r="X408" i="14"/>
  <c r="U409" i="14"/>
  <c r="V409" i="14"/>
  <c r="W409" i="14"/>
  <c r="X409" i="14"/>
  <c r="U410" i="14"/>
  <c r="V410" i="14"/>
  <c r="W410" i="14"/>
  <c r="X410" i="14"/>
  <c r="U411" i="14"/>
  <c r="V411" i="14"/>
  <c r="W411" i="14"/>
  <c r="X411" i="14"/>
  <c r="U413" i="14"/>
  <c r="V413" i="14"/>
  <c r="W413" i="14"/>
  <c r="X413" i="14"/>
  <c r="U414" i="14"/>
  <c r="V414" i="14"/>
  <c r="W414" i="14"/>
  <c r="X414" i="14"/>
  <c r="U415" i="14"/>
  <c r="V415" i="14"/>
  <c r="W415" i="14"/>
  <c r="X415" i="14"/>
  <c r="U416" i="14"/>
  <c r="V416" i="14"/>
  <c r="W416" i="14"/>
  <c r="X416" i="14"/>
  <c r="U417" i="14"/>
  <c r="V417" i="14"/>
  <c r="W417" i="14"/>
  <c r="X417" i="14"/>
  <c r="U418" i="14"/>
  <c r="V418" i="14"/>
  <c r="W418" i="14"/>
  <c r="X418" i="14"/>
  <c r="U419" i="14"/>
  <c r="V419" i="14"/>
  <c r="W419" i="14"/>
  <c r="X419" i="14"/>
  <c r="U420" i="14"/>
  <c r="V420" i="14"/>
  <c r="W420" i="14"/>
  <c r="X420" i="14"/>
  <c r="U421" i="14"/>
  <c r="V421" i="14"/>
  <c r="W421" i="14"/>
  <c r="X421" i="14"/>
  <c r="U422" i="14"/>
  <c r="V422" i="14"/>
  <c r="W422" i="14"/>
  <c r="X422" i="14"/>
  <c r="U423" i="14"/>
  <c r="V423" i="14"/>
  <c r="W423" i="14"/>
  <c r="X423" i="14"/>
  <c r="U424" i="14"/>
  <c r="V424" i="14"/>
  <c r="W424" i="14"/>
  <c r="X424" i="14"/>
  <c r="U426" i="14"/>
  <c r="V426" i="14"/>
  <c r="W426" i="14"/>
  <c r="X426" i="14"/>
  <c r="U427" i="14"/>
  <c r="V427" i="14"/>
  <c r="W427" i="14"/>
  <c r="X427" i="14"/>
  <c r="U428" i="14"/>
  <c r="V428" i="14"/>
  <c r="W428" i="14"/>
  <c r="X428" i="14"/>
  <c r="U429" i="14"/>
  <c r="V429" i="14"/>
  <c r="W429" i="14"/>
  <c r="X429" i="14"/>
  <c r="U430" i="14"/>
  <c r="V430" i="14"/>
  <c r="W430" i="14"/>
  <c r="X430" i="14"/>
  <c r="U431" i="14"/>
  <c r="V431" i="14"/>
  <c r="W431" i="14"/>
  <c r="X431" i="14"/>
  <c r="U432" i="14"/>
  <c r="V432" i="14"/>
  <c r="W432" i="14"/>
  <c r="X432" i="14"/>
  <c r="Q446" i="14"/>
  <c r="Q435" i="14" s="1"/>
  <c r="Q138" i="14"/>
  <c r="T433" i="14"/>
  <c r="S433" i="14"/>
  <c r="R433" i="14"/>
  <c r="Q433" i="14"/>
  <c r="T432" i="14"/>
  <c r="Z432" i="14" s="1"/>
  <c r="AB432" i="14" s="1"/>
  <c r="S432" i="14"/>
  <c r="R432" i="14"/>
  <c r="Q432" i="14"/>
  <c r="Y432" i="14" s="1"/>
  <c r="AA432" i="14" s="1"/>
  <c r="T431" i="14"/>
  <c r="Z431" i="14" s="1"/>
  <c r="AB431" i="14" s="1"/>
  <c r="S431" i="14"/>
  <c r="R431" i="14"/>
  <c r="Q431" i="14"/>
  <c r="Y431" i="14" s="1"/>
  <c r="AA431" i="14" s="1"/>
  <c r="T430" i="14"/>
  <c r="Z430" i="14" s="1"/>
  <c r="AB430" i="14" s="1"/>
  <c r="S430" i="14"/>
  <c r="R430" i="14"/>
  <c r="Q430" i="14"/>
  <c r="Y430" i="14" s="1"/>
  <c r="AA430" i="14" s="1"/>
  <c r="T429" i="14"/>
  <c r="Z429" i="14" s="1"/>
  <c r="AB429" i="14" s="1"/>
  <c r="S429" i="14"/>
  <c r="R429" i="14"/>
  <c r="Q429" i="14"/>
  <c r="Y429" i="14" s="1"/>
  <c r="AA429" i="14" s="1"/>
  <c r="T428" i="14"/>
  <c r="Z428" i="14" s="1"/>
  <c r="AB428" i="14" s="1"/>
  <c r="S428" i="14"/>
  <c r="R428" i="14"/>
  <c r="Q428" i="14"/>
  <c r="Y428" i="14" s="1"/>
  <c r="AA428" i="14" s="1"/>
  <c r="T427" i="14"/>
  <c r="Z427" i="14" s="1"/>
  <c r="AB427" i="14" s="1"/>
  <c r="S427" i="14"/>
  <c r="R427" i="14"/>
  <c r="Q427" i="14"/>
  <c r="Y427" i="14" s="1"/>
  <c r="AA427" i="14" s="1"/>
  <c r="T426" i="14"/>
  <c r="Z426" i="14" s="1"/>
  <c r="AB426" i="14" s="1"/>
  <c r="S426" i="14"/>
  <c r="R426" i="14"/>
  <c r="Q426" i="14"/>
  <c r="Y426" i="14" s="1"/>
  <c r="AA426" i="14" s="1"/>
  <c r="Q425" i="14"/>
  <c r="T424" i="14"/>
  <c r="Z424" i="14" s="1"/>
  <c r="AB424" i="14" s="1"/>
  <c r="S424" i="14"/>
  <c r="R424" i="14"/>
  <c r="Q424" i="14"/>
  <c r="Y424" i="14" s="1"/>
  <c r="AA424" i="14" s="1"/>
  <c r="T423" i="14"/>
  <c r="Z423" i="14" s="1"/>
  <c r="AB423" i="14" s="1"/>
  <c r="S423" i="14"/>
  <c r="R423" i="14"/>
  <c r="Q423" i="14"/>
  <c r="Y423" i="14" s="1"/>
  <c r="AA423" i="14" s="1"/>
  <c r="T422" i="14"/>
  <c r="Z422" i="14" s="1"/>
  <c r="AB422" i="14" s="1"/>
  <c r="S422" i="14"/>
  <c r="R422" i="14"/>
  <c r="Q422" i="14"/>
  <c r="Y422" i="14" s="1"/>
  <c r="AA422" i="14" s="1"/>
  <c r="T421" i="14"/>
  <c r="Z421" i="14" s="1"/>
  <c r="AB421" i="14" s="1"/>
  <c r="S421" i="14"/>
  <c r="R421" i="14"/>
  <c r="Q421" i="14"/>
  <c r="Y421" i="14" s="1"/>
  <c r="AA421" i="14" s="1"/>
  <c r="T420" i="14"/>
  <c r="Z420" i="14" s="1"/>
  <c r="AB420" i="14" s="1"/>
  <c r="S420" i="14"/>
  <c r="R420" i="14"/>
  <c r="Q420" i="14"/>
  <c r="Y420" i="14" s="1"/>
  <c r="AA420" i="14" s="1"/>
  <c r="T419" i="14"/>
  <c r="Z419" i="14" s="1"/>
  <c r="AB419" i="14" s="1"/>
  <c r="S419" i="14"/>
  <c r="R419" i="14"/>
  <c r="Q419" i="14"/>
  <c r="Y419" i="14" s="1"/>
  <c r="AA419" i="14" s="1"/>
  <c r="T418" i="14"/>
  <c r="Z418" i="14" s="1"/>
  <c r="AB418" i="14" s="1"/>
  <c r="S418" i="14"/>
  <c r="R418" i="14"/>
  <c r="Q418" i="14"/>
  <c r="Y418" i="14" s="1"/>
  <c r="AA418" i="14" s="1"/>
  <c r="T417" i="14"/>
  <c r="Z417" i="14" s="1"/>
  <c r="AB417" i="14" s="1"/>
  <c r="S417" i="14"/>
  <c r="R417" i="14"/>
  <c r="Q417" i="14"/>
  <c r="Y417" i="14" s="1"/>
  <c r="AA417" i="14" s="1"/>
  <c r="T416" i="14"/>
  <c r="Z416" i="14" s="1"/>
  <c r="AB416" i="14" s="1"/>
  <c r="S416" i="14"/>
  <c r="R416" i="14"/>
  <c r="Q416" i="14"/>
  <c r="Y416" i="14" s="1"/>
  <c r="AA416" i="14" s="1"/>
  <c r="T415" i="14"/>
  <c r="Z415" i="14" s="1"/>
  <c r="AB415" i="14" s="1"/>
  <c r="S415" i="14"/>
  <c r="R415" i="14"/>
  <c r="Q415" i="14"/>
  <c r="Y415" i="14" s="1"/>
  <c r="AA415" i="14" s="1"/>
  <c r="T414" i="14"/>
  <c r="Z414" i="14" s="1"/>
  <c r="AB414" i="14" s="1"/>
  <c r="S414" i="14"/>
  <c r="R414" i="14"/>
  <c r="Q414" i="14"/>
  <c r="Y414" i="14" s="1"/>
  <c r="AA414" i="14" s="1"/>
  <c r="T413" i="14"/>
  <c r="Z413" i="14" s="1"/>
  <c r="AB413" i="14" s="1"/>
  <c r="S413" i="14"/>
  <c r="R413" i="14"/>
  <c r="Q413" i="14"/>
  <c r="Y413" i="14" s="1"/>
  <c r="AA413" i="14" s="1"/>
  <c r="Q412" i="14"/>
  <c r="Y412" i="14" s="1"/>
  <c r="AA412" i="14" s="1"/>
  <c r="T411" i="14"/>
  <c r="Z411" i="14" s="1"/>
  <c r="AB411" i="14" s="1"/>
  <c r="S411" i="14"/>
  <c r="R411" i="14"/>
  <c r="Q411" i="14"/>
  <c r="Y411" i="14" s="1"/>
  <c r="AA411" i="14" s="1"/>
  <c r="T410" i="14"/>
  <c r="Z410" i="14" s="1"/>
  <c r="AB410" i="14" s="1"/>
  <c r="S410" i="14"/>
  <c r="R410" i="14"/>
  <c r="Q410" i="14"/>
  <c r="Y410" i="14" s="1"/>
  <c r="AA410" i="14" s="1"/>
  <c r="T409" i="14"/>
  <c r="Z409" i="14" s="1"/>
  <c r="AB409" i="14" s="1"/>
  <c r="S409" i="14"/>
  <c r="R409" i="14"/>
  <c r="Q409" i="14"/>
  <c r="Y409" i="14" s="1"/>
  <c r="AA409" i="14" s="1"/>
  <c r="T408" i="14"/>
  <c r="Z408" i="14" s="1"/>
  <c r="AB408" i="14" s="1"/>
  <c r="S408" i="14"/>
  <c r="R408" i="14"/>
  <c r="Q408" i="14"/>
  <c r="Y408" i="14" s="1"/>
  <c r="AA408" i="14" s="1"/>
  <c r="T407" i="14"/>
  <c r="Z407" i="14" s="1"/>
  <c r="AB407" i="14" s="1"/>
  <c r="S407" i="14"/>
  <c r="R407" i="14"/>
  <c r="Q407" i="14"/>
  <c r="Y407" i="14" s="1"/>
  <c r="AA407" i="14" s="1"/>
  <c r="T406" i="14"/>
  <c r="Z406" i="14" s="1"/>
  <c r="AB406" i="14" s="1"/>
  <c r="S406" i="14"/>
  <c r="R406" i="14"/>
  <c r="Q406" i="14"/>
  <c r="Y406" i="14" s="1"/>
  <c r="AA406" i="14" s="1"/>
  <c r="T405" i="14"/>
  <c r="Z405" i="14" s="1"/>
  <c r="AB405" i="14" s="1"/>
  <c r="S405" i="14"/>
  <c r="R405" i="14"/>
  <c r="Q405" i="14"/>
  <c r="Y405" i="14" s="1"/>
  <c r="AA405" i="14" s="1"/>
  <c r="T404" i="14"/>
  <c r="Z404" i="14" s="1"/>
  <c r="AB404" i="14" s="1"/>
  <c r="S404" i="14"/>
  <c r="R404" i="14"/>
  <c r="Q404" i="14"/>
  <c r="Y404" i="14" s="1"/>
  <c r="AA404" i="14" s="1"/>
  <c r="T403" i="14"/>
  <c r="Z403" i="14" s="1"/>
  <c r="AB403" i="14" s="1"/>
  <c r="S403" i="14"/>
  <c r="R403" i="14"/>
  <c r="Q403" i="14"/>
  <c r="Y403" i="14" s="1"/>
  <c r="AA403" i="14" s="1"/>
  <c r="T402" i="14"/>
  <c r="Z402" i="14" s="1"/>
  <c r="AB402" i="14" s="1"/>
  <c r="S402" i="14"/>
  <c r="R402" i="14"/>
  <c r="Q402" i="14"/>
  <c r="Y402" i="14" s="1"/>
  <c r="AA402" i="14" s="1"/>
  <c r="T401" i="14"/>
  <c r="Z401" i="14" s="1"/>
  <c r="AB401" i="14" s="1"/>
  <c r="S401" i="14"/>
  <c r="R401" i="14"/>
  <c r="Q401" i="14"/>
  <c r="Y401" i="14" s="1"/>
  <c r="AA401" i="14" s="1"/>
  <c r="T400" i="14"/>
  <c r="Z400" i="14" s="1"/>
  <c r="AB400" i="14" s="1"/>
  <c r="S400" i="14"/>
  <c r="R400" i="14"/>
  <c r="Q400" i="14"/>
  <c r="Y400" i="14" s="1"/>
  <c r="AA400" i="14" s="1"/>
  <c r="T399" i="14"/>
  <c r="Z399" i="14" s="1"/>
  <c r="AB399" i="14" s="1"/>
  <c r="S399" i="14"/>
  <c r="R399" i="14"/>
  <c r="Q399" i="14"/>
  <c r="Y399" i="14" s="1"/>
  <c r="AA399" i="14" s="1"/>
  <c r="T398" i="14"/>
  <c r="Z398" i="14" s="1"/>
  <c r="AB398" i="14" s="1"/>
  <c r="S398" i="14"/>
  <c r="R398" i="14"/>
  <c r="Q398" i="14"/>
  <c r="Y398" i="14" s="1"/>
  <c r="AA398" i="14" s="1"/>
  <c r="Q396" i="14"/>
  <c r="T395" i="14"/>
  <c r="Z395" i="14" s="1"/>
  <c r="AB395" i="14" s="1"/>
  <c r="S395" i="14"/>
  <c r="R395" i="14"/>
  <c r="Q395" i="14"/>
  <c r="Y395" i="14" s="1"/>
  <c r="AA395" i="14" s="1"/>
  <c r="Q394" i="14"/>
  <c r="Y394" i="14" s="1"/>
  <c r="AA394" i="14" s="1"/>
  <c r="T393" i="14"/>
  <c r="Z393" i="14" s="1"/>
  <c r="AB393" i="14" s="1"/>
  <c r="S393" i="14"/>
  <c r="R393" i="14"/>
  <c r="Q393" i="14"/>
  <c r="Y393" i="14" s="1"/>
  <c r="AA393" i="14" s="1"/>
  <c r="T392" i="14"/>
  <c r="Z392" i="14" s="1"/>
  <c r="AB392" i="14" s="1"/>
  <c r="S392" i="14"/>
  <c r="R392" i="14"/>
  <c r="Q392" i="14"/>
  <c r="Y392" i="14" s="1"/>
  <c r="AA392" i="14" s="1"/>
  <c r="Q391" i="14"/>
  <c r="Y391" i="14" s="1"/>
  <c r="AA391" i="14" s="1"/>
  <c r="T390" i="14"/>
  <c r="Z390" i="14" s="1"/>
  <c r="AB390" i="14" s="1"/>
  <c r="S390" i="14"/>
  <c r="R390" i="14"/>
  <c r="Q390" i="14"/>
  <c r="Y390" i="14" s="1"/>
  <c r="AA390" i="14" s="1"/>
  <c r="Q389" i="14"/>
  <c r="Y389" i="14" s="1"/>
  <c r="AA389" i="14" s="1"/>
  <c r="Q388" i="14"/>
  <c r="T387" i="14"/>
  <c r="Z387" i="14" s="1"/>
  <c r="AB387" i="14" s="1"/>
  <c r="S387" i="14"/>
  <c r="R387" i="14"/>
  <c r="Q387" i="14"/>
  <c r="Y387" i="14" s="1"/>
  <c r="AA387" i="14" s="1"/>
  <c r="T386" i="14"/>
  <c r="Z386" i="14" s="1"/>
  <c r="AB386" i="14" s="1"/>
  <c r="S386" i="14"/>
  <c r="R386" i="14"/>
  <c r="Q386" i="14"/>
  <c r="Y386" i="14" s="1"/>
  <c r="AA386" i="14" s="1"/>
  <c r="T385" i="14"/>
  <c r="Z385" i="14" s="1"/>
  <c r="AB385" i="14" s="1"/>
  <c r="S385" i="14"/>
  <c r="R385" i="14"/>
  <c r="Q385" i="14"/>
  <c r="Y385" i="14" s="1"/>
  <c r="AA385" i="14" s="1"/>
  <c r="T384" i="14"/>
  <c r="Z384" i="14" s="1"/>
  <c r="AB384" i="14" s="1"/>
  <c r="S384" i="14"/>
  <c r="R384" i="14"/>
  <c r="Q384" i="14"/>
  <c r="Y384" i="14" s="1"/>
  <c r="AA384" i="14" s="1"/>
  <c r="T383" i="14"/>
  <c r="Z383" i="14" s="1"/>
  <c r="AB383" i="14" s="1"/>
  <c r="S383" i="14"/>
  <c r="R383" i="14"/>
  <c r="Q383" i="14"/>
  <c r="Y383" i="14" s="1"/>
  <c r="AA383" i="14" s="1"/>
  <c r="T382" i="14"/>
  <c r="Z382" i="14" s="1"/>
  <c r="AB382" i="14" s="1"/>
  <c r="S382" i="14"/>
  <c r="R382" i="14"/>
  <c r="Q382" i="14"/>
  <c r="Y382" i="14" s="1"/>
  <c r="AA382" i="14" s="1"/>
  <c r="Q381" i="14"/>
  <c r="Y381" i="14" s="1"/>
  <c r="AA381" i="14" s="1"/>
  <c r="T380" i="14"/>
  <c r="Z380" i="14" s="1"/>
  <c r="AB380" i="14" s="1"/>
  <c r="S380" i="14"/>
  <c r="R380" i="14"/>
  <c r="Q380" i="14"/>
  <c r="Y380" i="14" s="1"/>
  <c r="AA380" i="14" s="1"/>
  <c r="T379" i="14"/>
  <c r="Z379" i="14" s="1"/>
  <c r="AB379" i="14" s="1"/>
  <c r="S379" i="14"/>
  <c r="R379" i="14"/>
  <c r="Q379" i="14"/>
  <c r="Y379" i="14" s="1"/>
  <c r="AA379" i="14" s="1"/>
  <c r="T378" i="14"/>
  <c r="Z378" i="14" s="1"/>
  <c r="AB378" i="14" s="1"/>
  <c r="S378" i="14"/>
  <c r="R378" i="14"/>
  <c r="Q378" i="14"/>
  <c r="Y378" i="14" s="1"/>
  <c r="AA378" i="14" s="1"/>
  <c r="T377" i="14"/>
  <c r="Z377" i="14" s="1"/>
  <c r="AB377" i="14" s="1"/>
  <c r="S377" i="14"/>
  <c r="R377" i="14"/>
  <c r="Q377" i="14"/>
  <c r="Y377" i="14" s="1"/>
  <c r="AA377" i="14" s="1"/>
  <c r="T376" i="14"/>
  <c r="Z376" i="14" s="1"/>
  <c r="AB376" i="14" s="1"/>
  <c r="S376" i="14"/>
  <c r="R376" i="14"/>
  <c r="Q376" i="14"/>
  <c r="Y376" i="14" s="1"/>
  <c r="AA376" i="14" s="1"/>
  <c r="T375" i="14"/>
  <c r="Z375" i="14" s="1"/>
  <c r="AB375" i="14" s="1"/>
  <c r="S375" i="14"/>
  <c r="R375" i="14"/>
  <c r="Q375" i="14"/>
  <c r="Y375" i="14" s="1"/>
  <c r="AA375" i="14" s="1"/>
  <c r="T374" i="14"/>
  <c r="Z374" i="14" s="1"/>
  <c r="AB374" i="14" s="1"/>
  <c r="S374" i="14"/>
  <c r="R374" i="14"/>
  <c r="Q374" i="14"/>
  <c r="Y374" i="14" s="1"/>
  <c r="AA374" i="14" s="1"/>
  <c r="T373" i="14"/>
  <c r="Z373" i="14" s="1"/>
  <c r="AB373" i="14" s="1"/>
  <c r="S373" i="14"/>
  <c r="R373" i="14"/>
  <c r="Q373" i="14"/>
  <c r="Y373" i="14" s="1"/>
  <c r="AA373" i="14" s="1"/>
  <c r="T372" i="14"/>
  <c r="Z372" i="14" s="1"/>
  <c r="AB372" i="14" s="1"/>
  <c r="S372" i="14"/>
  <c r="R372" i="14"/>
  <c r="Q372" i="14"/>
  <c r="Y372" i="14" s="1"/>
  <c r="AA372" i="14" s="1"/>
  <c r="T371" i="14"/>
  <c r="Z371" i="14" s="1"/>
  <c r="AB371" i="14" s="1"/>
  <c r="S371" i="14"/>
  <c r="R371" i="14"/>
  <c r="Q371" i="14"/>
  <c r="Y371" i="14" s="1"/>
  <c r="AA371" i="14" s="1"/>
  <c r="T370" i="14"/>
  <c r="Z370" i="14" s="1"/>
  <c r="AB370" i="14" s="1"/>
  <c r="S370" i="14"/>
  <c r="R370" i="14"/>
  <c r="Q370" i="14"/>
  <c r="Y370" i="14" s="1"/>
  <c r="AA370" i="14" s="1"/>
  <c r="T369" i="14"/>
  <c r="Z369" i="14" s="1"/>
  <c r="AB369" i="14" s="1"/>
  <c r="S369" i="14"/>
  <c r="R369" i="14"/>
  <c r="Q369" i="14"/>
  <c r="Y369" i="14" s="1"/>
  <c r="AA369" i="14" s="1"/>
  <c r="Q368" i="14"/>
  <c r="Y368" i="14" s="1"/>
  <c r="AA368" i="14" s="1"/>
  <c r="Q367" i="14"/>
  <c r="Y367" i="14" s="1"/>
  <c r="AA367" i="14" s="1"/>
  <c r="Q366" i="14"/>
  <c r="Y366" i="14" s="1"/>
  <c r="AA366" i="14" s="1"/>
  <c r="Q365" i="14"/>
  <c r="Y365" i="14" s="1"/>
  <c r="AA365" i="14" s="1"/>
  <c r="T364" i="14"/>
  <c r="Z364" i="14" s="1"/>
  <c r="AB364" i="14" s="1"/>
  <c r="S364" i="14"/>
  <c r="R364" i="14"/>
  <c r="Q364" i="14"/>
  <c r="Y364" i="14" s="1"/>
  <c r="AA364" i="14" s="1"/>
  <c r="T363" i="14"/>
  <c r="Z363" i="14" s="1"/>
  <c r="AB363" i="14" s="1"/>
  <c r="S363" i="14"/>
  <c r="R363" i="14"/>
  <c r="Q363" i="14"/>
  <c r="Y363" i="14" s="1"/>
  <c r="AA363" i="14" s="1"/>
  <c r="T362" i="14"/>
  <c r="Z362" i="14" s="1"/>
  <c r="AB362" i="14" s="1"/>
  <c r="S362" i="14"/>
  <c r="R362" i="14"/>
  <c r="Q362" i="14"/>
  <c r="Y362" i="14" s="1"/>
  <c r="AA362" i="14" s="1"/>
  <c r="T361" i="14"/>
  <c r="Z361" i="14" s="1"/>
  <c r="AB361" i="14" s="1"/>
  <c r="S361" i="14"/>
  <c r="R361" i="14"/>
  <c r="Q361" i="14"/>
  <c r="Y361" i="14" s="1"/>
  <c r="AA361" i="14" s="1"/>
  <c r="Q359" i="14"/>
  <c r="T358" i="14"/>
  <c r="Z358" i="14" s="1"/>
  <c r="AB358" i="14" s="1"/>
  <c r="S358" i="14"/>
  <c r="R358" i="14"/>
  <c r="Q358" i="14"/>
  <c r="Y358" i="14" s="1"/>
  <c r="AA358" i="14" s="1"/>
  <c r="Q357" i="14"/>
  <c r="Y357" i="14" s="1"/>
  <c r="AA357" i="14" s="1"/>
  <c r="T356" i="14"/>
  <c r="Z356" i="14" s="1"/>
  <c r="AB356" i="14" s="1"/>
  <c r="S356" i="14"/>
  <c r="R356" i="14"/>
  <c r="Q356" i="14"/>
  <c r="Y356" i="14" s="1"/>
  <c r="AA356" i="14" s="1"/>
  <c r="T355" i="14"/>
  <c r="Z355" i="14" s="1"/>
  <c r="AB355" i="14" s="1"/>
  <c r="S355" i="14"/>
  <c r="R355" i="14"/>
  <c r="Q355" i="14"/>
  <c r="Y355" i="14" s="1"/>
  <c r="AA355" i="14" s="1"/>
  <c r="Q354" i="14"/>
  <c r="Y354" i="14" s="1"/>
  <c r="AA354" i="14" s="1"/>
  <c r="Q353" i="14"/>
  <c r="Y353" i="14" s="1"/>
  <c r="AA353" i="14" s="1"/>
  <c r="Q352" i="14"/>
  <c r="Y352" i="14" s="1"/>
  <c r="AA352" i="14" s="1"/>
  <c r="Q351" i="14"/>
  <c r="T350" i="14"/>
  <c r="Z350" i="14" s="1"/>
  <c r="AB350" i="14" s="1"/>
  <c r="S350" i="14"/>
  <c r="R350" i="14"/>
  <c r="Q350" i="14"/>
  <c r="Y350" i="14" s="1"/>
  <c r="AA350" i="14" s="1"/>
  <c r="T349" i="14"/>
  <c r="Z349" i="14" s="1"/>
  <c r="AB349" i="14" s="1"/>
  <c r="S349" i="14"/>
  <c r="R349" i="14"/>
  <c r="Q349" i="14"/>
  <c r="Y349" i="14" s="1"/>
  <c r="AA349" i="14" s="1"/>
  <c r="T348" i="14"/>
  <c r="Z348" i="14" s="1"/>
  <c r="AB348" i="14" s="1"/>
  <c r="S348" i="14"/>
  <c r="R348" i="14"/>
  <c r="Q348" i="14"/>
  <c r="Y348" i="14" s="1"/>
  <c r="AA348" i="14" s="1"/>
  <c r="T347" i="14"/>
  <c r="Z347" i="14" s="1"/>
  <c r="AB347" i="14" s="1"/>
  <c r="S347" i="14"/>
  <c r="R347" i="14"/>
  <c r="Q347" i="14"/>
  <c r="Y347" i="14" s="1"/>
  <c r="AA347" i="14" s="1"/>
  <c r="T346" i="14"/>
  <c r="Z346" i="14" s="1"/>
  <c r="AB346" i="14" s="1"/>
  <c r="S346" i="14"/>
  <c r="R346" i="14"/>
  <c r="Q346" i="14"/>
  <c r="Y346" i="14" s="1"/>
  <c r="AA346" i="14" s="1"/>
  <c r="T345" i="14"/>
  <c r="Z345" i="14" s="1"/>
  <c r="AB345" i="14" s="1"/>
  <c r="S345" i="14"/>
  <c r="R345" i="14"/>
  <c r="Q345" i="14"/>
  <c r="Y345" i="14" s="1"/>
  <c r="AA345" i="14" s="1"/>
  <c r="Q344" i="14"/>
  <c r="Y344" i="14" s="1"/>
  <c r="AA344" i="14" s="1"/>
  <c r="Q343" i="14"/>
  <c r="Y343" i="14" s="1"/>
  <c r="AA343" i="14" s="1"/>
  <c r="Q342" i="14"/>
  <c r="Y342" i="14" s="1"/>
  <c r="AA342" i="14" s="1"/>
  <c r="Q341" i="14"/>
  <c r="Y341" i="14" s="1"/>
  <c r="AA341" i="14" s="1"/>
  <c r="Q340" i="14"/>
  <c r="Y340" i="14" s="1"/>
  <c r="AA340" i="14" s="1"/>
  <c r="T339" i="14"/>
  <c r="Z339" i="14" s="1"/>
  <c r="AB339" i="14" s="1"/>
  <c r="S339" i="14"/>
  <c r="R339" i="14"/>
  <c r="Q339" i="14"/>
  <c r="Y339" i="14" s="1"/>
  <c r="AA339" i="14" s="1"/>
  <c r="T338" i="14"/>
  <c r="Z338" i="14" s="1"/>
  <c r="AB338" i="14" s="1"/>
  <c r="S338" i="14"/>
  <c r="R338" i="14"/>
  <c r="Q338" i="14"/>
  <c r="Y338" i="14" s="1"/>
  <c r="AA338" i="14" s="1"/>
  <c r="Q337" i="14"/>
  <c r="Y337" i="14" s="1"/>
  <c r="AA337" i="14" s="1"/>
  <c r="T336" i="14"/>
  <c r="Z336" i="14" s="1"/>
  <c r="AB336" i="14" s="1"/>
  <c r="S336" i="14"/>
  <c r="R336" i="14"/>
  <c r="Q336" i="14"/>
  <c r="Y336" i="14" s="1"/>
  <c r="AA336" i="14" s="1"/>
  <c r="T335" i="14"/>
  <c r="Z335" i="14" s="1"/>
  <c r="AB335" i="14" s="1"/>
  <c r="S335" i="14"/>
  <c r="R335" i="14"/>
  <c r="Q335" i="14"/>
  <c r="Y335" i="14" s="1"/>
  <c r="AA335" i="14" s="1"/>
  <c r="Q334" i="14"/>
  <c r="Y334" i="14" s="1"/>
  <c r="AA334" i="14" s="1"/>
  <c r="T333" i="14"/>
  <c r="Z333" i="14" s="1"/>
  <c r="AB333" i="14" s="1"/>
  <c r="S333" i="14"/>
  <c r="R333" i="14"/>
  <c r="Q333" i="14"/>
  <c r="Y333" i="14" s="1"/>
  <c r="AA333" i="14" s="1"/>
  <c r="Q332" i="14"/>
  <c r="Y332" i="14" s="1"/>
  <c r="AA332" i="14" s="1"/>
  <c r="Q331" i="14"/>
  <c r="Y331" i="14" s="1"/>
  <c r="AA331" i="14" s="1"/>
  <c r="Q330" i="14"/>
  <c r="Y330" i="14" s="1"/>
  <c r="AA330" i="14" s="1"/>
  <c r="Q329" i="14"/>
  <c r="Y329" i="14" s="1"/>
  <c r="AA329" i="14" s="1"/>
  <c r="Q328" i="14"/>
  <c r="Y328" i="14" s="1"/>
  <c r="AA328" i="14" s="1"/>
  <c r="T327" i="14"/>
  <c r="Z327" i="14" s="1"/>
  <c r="AB327" i="14" s="1"/>
  <c r="S327" i="14"/>
  <c r="R327" i="14"/>
  <c r="Q327" i="14"/>
  <c r="Y327" i="14" s="1"/>
  <c r="AA327" i="14" s="1"/>
  <c r="T326" i="14"/>
  <c r="Z326" i="14" s="1"/>
  <c r="AB326" i="14" s="1"/>
  <c r="S326" i="14"/>
  <c r="R326" i="14"/>
  <c r="Q326" i="14"/>
  <c r="Y326" i="14" s="1"/>
  <c r="AA326" i="14" s="1"/>
  <c r="T325" i="14"/>
  <c r="Z325" i="14" s="1"/>
  <c r="AB325" i="14" s="1"/>
  <c r="S325" i="14"/>
  <c r="R325" i="14"/>
  <c r="Q325" i="14"/>
  <c r="Y325" i="14" s="1"/>
  <c r="AA325" i="14" s="1"/>
  <c r="T324" i="14"/>
  <c r="Z324" i="14" s="1"/>
  <c r="AB324" i="14" s="1"/>
  <c r="S324" i="14"/>
  <c r="R324" i="14"/>
  <c r="Q324" i="14"/>
  <c r="Y324" i="14" s="1"/>
  <c r="AA324" i="14" s="1"/>
  <c r="Q322" i="14"/>
  <c r="Q321" i="14"/>
  <c r="Y321" i="14" s="1"/>
  <c r="AA321" i="14" s="1"/>
  <c r="Q320" i="14"/>
  <c r="Y320" i="14" s="1"/>
  <c r="AA320" i="14" s="1"/>
  <c r="Q319" i="14"/>
  <c r="Y319" i="14" s="1"/>
  <c r="AA319" i="14" s="1"/>
  <c r="T318" i="14"/>
  <c r="Z318" i="14" s="1"/>
  <c r="AB318" i="14" s="1"/>
  <c r="S318" i="14"/>
  <c r="R318" i="14"/>
  <c r="Q318" i="14"/>
  <c r="Y318" i="14" s="1"/>
  <c r="AA318" i="14" s="1"/>
  <c r="T317" i="14"/>
  <c r="Z317" i="14" s="1"/>
  <c r="AB317" i="14" s="1"/>
  <c r="S317" i="14"/>
  <c r="R317" i="14"/>
  <c r="Q317" i="14"/>
  <c r="Y317" i="14" s="1"/>
  <c r="AA317" i="14" s="1"/>
  <c r="T316" i="14"/>
  <c r="Z316" i="14" s="1"/>
  <c r="AB316" i="14" s="1"/>
  <c r="S316" i="14"/>
  <c r="R316" i="14"/>
  <c r="Q316" i="14"/>
  <c r="Y316" i="14" s="1"/>
  <c r="AA316" i="14" s="1"/>
  <c r="Q315" i="14"/>
  <c r="Y315" i="14" s="1"/>
  <c r="AA315" i="14" s="1"/>
  <c r="Q314" i="14"/>
  <c r="Q313" i="14"/>
  <c r="Y313" i="14" s="1"/>
  <c r="AA313" i="14" s="1"/>
  <c r="T312" i="14"/>
  <c r="Z312" i="14" s="1"/>
  <c r="AB312" i="14" s="1"/>
  <c r="S312" i="14"/>
  <c r="R312" i="14"/>
  <c r="Q312" i="14"/>
  <c r="Y312" i="14" s="1"/>
  <c r="AA312" i="14" s="1"/>
  <c r="T311" i="14"/>
  <c r="Z311" i="14" s="1"/>
  <c r="AB311" i="14" s="1"/>
  <c r="S311" i="14"/>
  <c r="R311" i="14"/>
  <c r="Q311" i="14"/>
  <c r="Y311" i="14" s="1"/>
  <c r="AA311" i="14" s="1"/>
  <c r="T310" i="14"/>
  <c r="Z310" i="14" s="1"/>
  <c r="AB310" i="14" s="1"/>
  <c r="S310" i="14"/>
  <c r="R310" i="14"/>
  <c r="Q310" i="14"/>
  <c r="Y310" i="14" s="1"/>
  <c r="AA310" i="14" s="1"/>
  <c r="T309" i="14"/>
  <c r="Z309" i="14" s="1"/>
  <c r="AB309" i="14" s="1"/>
  <c r="S309" i="14"/>
  <c r="R309" i="14"/>
  <c r="Q309" i="14"/>
  <c r="Y309" i="14" s="1"/>
  <c r="AA309" i="14" s="1"/>
  <c r="T308" i="14"/>
  <c r="Z308" i="14" s="1"/>
  <c r="AB308" i="14" s="1"/>
  <c r="S308" i="14"/>
  <c r="R308" i="14"/>
  <c r="Q308" i="14"/>
  <c r="Y308" i="14" s="1"/>
  <c r="AA308" i="14" s="1"/>
  <c r="Q307" i="14"/>
  <c r="Y307" i="14" s="1"/>
  <c r="AA307" i="14" s="1"/>
  <c r="T306" i="14"/>
  <c r="Z306" i="14" s="1"/>
  <c r="AB306" i="14" s="1"/>
  <c r="S306" i="14"/>
  <c r="R306" i="14"/>
  <c r="Q306" i="14"/>
  <c r="Y306" i="14" s="1"/>
  <c r="AA306" i="14" s="1"/>
  <c r="T305" i="14"/>
  <c r="Z305" i="14" s="1"/>
  <c r="AB305" i="14" s="1"/>
  <c r="S305" i="14"/>
  <c r="R305" i="14"/>
  <c r="Q305" i="14"/>
  <c r="Y305" i="14" s="1"/>
  <c r="AA305" i="14" s="1"/>
  <c r="T304" i="14"/>
  <c r="Z304" i="14" s="1"/>
  <c r="AB304" i="14" s="1"/>
  <c r="S304" i="14"/>
  <c r="R304" i="14"/>
  <c r="Q304" i="14"/>
  <c r="Y304" i="14" s="1"/>
  <c r="AA304" i="14" s="1"/>
  <c r="T303" i="14"/>
  <c r="Z303" i="14" s="1"/>
  <c r="AB303" i="14" s="1"/>
  <c r="S303" i="14"/>
  <c r="R303" i="14"/>
  <c r="Q303" i="14"/>
  <c r="Y303" i="14" s="1"/>
  <c r="AA303" i="14" s="1"/>
  <c r="T302" i="14"/>
  <c r="Z302" i="14" s="1"/>
  <c r="AB302" i="14" s="1"/>
  <c r="S302" i="14"/>
  <c r="R302" i="14"/>
  <c r="Q302" i="14"/>
  <c r="Y302" i="14" s="1"/>
  <c r="AA302" i="14" s="1"/>
  <c r="T301" i="14"/>
  <c r="Z301" i="14" s="1"/>
  <c r="AB301" i="14" s="1"/>
  <c r="S301" i="14"/>
  <c r="R301" i="14"/>
  <c r="Q301" i="14"/>
  <c r="Y301" i="14" s="1"/>
  <c r="AA301" i="14" s="1"/>
  <c r="T300" i="14"/>
  <c r="Z300" i="14" s="1"/>
  <c r="AB300" i="14" s="1"/>
  <c r="S300" i="14"/>
  <c r="R300" i="14"/>
  <c r="Q300" i="14"/>
  <c r="Y300" i="14" s="1"/>
  <c r="AA300" i="14" s="1"/>
  <c r="T299" i="14"/>
  <c r="Z299" i="14" s="1"/>
  <c r="AB299" i="14" s="1"/>
  <c r="S299" i="14"/>
  <c r="R299" i="14"/>
  <c r="Q299" i="14"/>
  <c r="Y299" i="14" s="1"/>
  <c r="AA299" i="14" s="1"/>
  <c r="T298" i="14"/>
  <c r="Z298" i="14" s="1"/>
  <c r="AB298" i="14" s="1"/>
  <c r="S298" i="14"/>
  <c r="R298" i="14"/>
  <c r="Q298" i="14"/>
  <c r="Y298" i="14" s="1"/>
  <c r="AA298" i="14" s="1"/>
  <c r="T297" i="14"/>
  <c r="Z297" i="14" s="1"/>
  <c r="AB297" i="14" s="1"/>
  <c r="S297" i="14"/>
  <c r="R297" i="14"/>
  <c r="Q297" i="14"/>
  <c r="Y297" i="14" s="1"/>
  <c r="AA297" i="14" s="1"/>
  <c r="T296" i="14"/>
  <c r="Z296" i="14" s="1"/>
  <c r="AB296" i="14" s="1"/>
  <c r="S296" i="14"/>
  <c r="R296" i="14"/>
  <c r="Q296" i="14"/>
  <c r="Y296" i="14" s="1"/>
  <c r="AA296" i="14" s="1"/>
  <c r="T295" i="14"/>
  <c r="Z295" i="14" s="1"/>
  <c r="AB295" i="14" s="1"/>
  <c r="S295" i="14"/>
  <c r="R295" i="14"/>
  <c r="Q295" i="14"/>
  <c r="Y295" i="14" s="1"/>
  <c r="AA295" i="14" s="1"/>
  <c r="Q294" i="14"/>
  <c r="Y294" i="14" s="1"/>
  <c r="AA294" i="14" s="1"/>
  <c r="Q293" i="14"/>
  <c r="Y293" i="14" s="1"/>
  <c r="AA293" i="14" s="1"/>
  <c r="Q292" i="14"/>
  <c r="Y292" i="14" s="1"/>
  <c r="AA292" i="14" s="1"/>
  <c r="Q291" i="14"/>
  <c r="Y291" i="14" s="1"/>
  <c r="AA291" i="14" s="1"/>
  <c r="Q290" i="14"/>
  <c r="Y290" i="14" s="1"/>
  <c r="AA290" i="14" s="1"/>
  <c r="T289" i="14"/>
  <c r="Z289" i="14" s="1"/>
  <c r="AB289" i="14" s="1"/>
  <c r="S289" i="14"/>
  <c r="R289" i="14"/>
  <c r="Q289" i="14"/>
  <c r="Y289" i="14" s="1"/>
  <c r="AA289" i="14" s="1"/>
  <c r="T288" i="14"/>
  <c r="Z288" i="14" s="1"/>
  <c r="AB288" i="14" s="1"/>
  <c r="S288" i="14"/>
  <c r="R288" i="14"/>
  <c r="Q288" i="14"/>
  <c r="Y288" i="14" s="1"/>
  <c r="AA288" i="14" s="1"/>
  <c r="T287" i="14"/>
  <c r="Z287" i="14" s="1"/>
  <c r="AB287" i="14" s="1"/>
  <c r="S287" i="14"/>
  <c r="R287" i="14"/>
  <c r="Q287" i="14"/>
  <c r="Y287" i="14" s="1"/>
  <c r="AA287" i="14" s="1"/>
  <c r="Q285" i="14"/>
  <c r="T284" i="14"/>
  <c r="Z284" i="14" s="1"/>
  <c r="AB284" i="14" s="1"/>
  <c r="S284" i="14"/>
  <c r="R284" i="14"/>
  <c r="Q284" i="14"/>
  <c r="Y284" i="14" s="1"/>
  <c r="AA284" i="14" s="1"/>
  <c r="Q283" i="14"/>
  <c r="Y283" i="14" s="1"/>
  <c r="AA283" i="14" s="1"/>
  <c r="Q282" i="14"/>
  <c r="Y282" i="14" s="1"/>
  <c r="AA282" i="14" s="1"/>
  <c r="T281" i="14"/>
  <c r="Z281" i="14" s="1"/>
  <c r="AB281" i="14" s="1"/>
  <c r="S281" i="14"/>
  <c r="R281" i="14"/>
  <c r="Q281" i="14"/>
  <c r="Y281" i="14" s="1"/>
  <c r="AA281" i="14" s="1"/>
  <c r="T280" i="14"/>
  <c r="Z280" i="14" s="1"/>
  <c r="AB280" i="14" s="1"/>
  <c r="S280" i="14"/>
  <c r="R280" i="14"/>
  <c r="Q280" i="14"/>
  <c r="Y280" i="14" s="1"/>
  <c r="AA280" i="14" s="1"/>
  <c r="T279" i="14"/>
  <c r="Z279" i="14" s="1"/>
  <c r="AB279" i="14" s="1"/>
  <c r="S279" i="14"/>
  <c r="R279" i="14"/>
  <c r="Q279" i="14"/>
  <c r="Y279" i="14" s="1"/>
  <c r="AA279" i="14" s="1"/>
  <c r="T278" i="14"/>
  <c r="Z278" i="14" s="1"/>
  <c r="AB278" i="14" s="1"/>
  <c r="S278" i="14"/>
  <c r="R278" i="14"/>
  <c r="Q278" i="14"/>
  <c r="Y278" i="14" s="1"/>
  <c r="AA278" i="14" s="1"/>
  <c r="T277" i="14"/>
  <c r="S277" i="14"/>
  <c r="R277" i="14"/>
  <c r="Q277" i="14"/>
  <c r="T276" i="14"/>
  <c r="Z276" i="14" s="1"/>
  <c r="AB276" i="14" s="1"/>
  <c r="S276" i="14"/>
  <c r="R276" i="14"/>
  <c r="Q276" i="14"/>
  <c r="Y276" i="14" s="1"/>
  <c r="AA276" i="14" s="1"/>
  <c r="T275" i="14"/>
  <c r="Z275" i="14" s="1"/>
  <c r="AB275" i="14" s="1"/>
  <c r="S275" i="14"/>
  <c r="R275" i="14"/>
  <c r="Q275" i="14"/>
  <c r="Y275" i="14" s="1"/>
  <c r="AA275" i="14" s="1"/>
  <c r="T274" i="14"/>
  <c r="Z274" i="14" s="1"/>
  <c r="AB274" i="14" s="1"/>
  <c r="S274" i="14"/>
  <c r="R274" i="14"/>
  <c r="Q274" i="14"/>
  <c r="Y274" i="14" s="1"/>
  <c r="AA274" i="14" s="1"/>
  <c r="T273" i="14"/>
  <c r="Z273" i="14" s="1"/>
  <c r="AB273" i="14" s="1"/>
  <c r="S273" i="14"/>
  <c r="R273" i="14"/>
  <c r="Q273" i="14"/>
  <c r="Y273" i="14" s="1"/>
  <c r="AA273" i="14" s="1"/>
  <c r="T272" i="14"/>
  <c r="Z272" i="14" s="1"/>
  <c r="AB272" i="14" s="1"/>
  <c r="S272" i="14"/>
  <c r="R272" i="14"/>
  <c r="Q272" i="14"/>
  <c r="Y272" i="14" s="1"/>
  <c r="AA272" i="14" s="1"/>
  <c r="T271" i="14"/>
  <c r="Z271" i="14" s="1"/>
  <c r="AB271" i="14" s="1"/>
  <c r="S271" i="14"/>
  <c r="R271" i="14"/>
  <c r="Q271" i="14"/>
  <c r="Y271" i="14" s="1"/>
  <c r="AA271" i="14" s="1"/>
  <c r="T270" i="14"/>
  <c r="Z270" i="14" s="1"/>
  <c r="AB270" i="14" s="1"/>
  <c r="S270" i="14"/>
  <c r="R270" i="14"/>
  <c r="Q270" i="14"/>
  <c r="Y270" i="14" s="1"/>
  <c r="AA270" i="14" s="1"/>
  <c r="T269" i="14"/>
  <c r="Z269" i="14" s="1"/>
  <c r="AB269" i="14" s="1"/>
  <c r="S269" i="14"/>
  <c r="R269" i="14"/>
  <c r="Q269" i="14"/>
  <c r="Y269" i="14" s="1"/>
  <c r="AA269" i="14" s="1"/>
  <c r="T268" i="14"/>
  <c r="Z268" i="14" s="1"/>
  <c r="AB268" i="14" s="1"/>
  <c r="S268" i="14"/>
  <c r="R268" i="14"/>
  <c r="Q268" i="14"/>
  <c r="Y268" i="14" s="1"/>
  <c r="AA268" i="14" s="1"/>
  <c r="T267" i="14"/>
  <c r="Z267" i="14" s="1"/>
  <c r="AB267" i="14" s="1"/>
  <c r="S267" i="14"/>
  <c r="R267" i="14"/>
  <c r="Q267" i="14"/>
  <c r="Y267" i="14" s="1"/>
  <c r="AA267" i="14" s="1"/>
  <c r="T266" i="14"/>
  <c r="Z266" i="14" s="1"/>
  <c r="AB266" i="14" s="1"/>
  <c r="S266" i="14"/>
  <c r="R266" i="14"/>
  <c r="Q266" i="14"/>
  <c r="Y266" i="14" s="1"/>
  <c r="AA266" i="14" s="1"/>
  <c r="T265" i="14"/>
  <c r="Z265" i="14" s="1"/>
  <c r="AB265" i="14" s="1"/>
  <c r="S265" i="14"/>
  <c r="R265" i="14"/>
  <c r="Q265" i="14"/>
  <c r="Y265" i="14" s="1"/>
  <c r="AA265" i="14" s="1"/>
  <c r="T264" i="14"/>
  <c r="Z264" i="14" s="1"/>
  <c r="AB264" i="14" s="1"/>
  <c r="S264" i="14"/>
  <c r="R264" i="14"/>
  <c r="Q264" i="14"/>
  <c r="Y264" i="14" s="1"/>
  <c r="AA264" i="14" s="1"/>
  <c r="T263" i="14"/>
  <c r="Z263" i="14" s="1"/>
  <c r="AB263" i="14" s="1"/>
  <c r="S263" i="14"/>
  <c r="R263" i="14"/>
  <c r="Q263" i="14"/>
  <c r="Y263" i="14" s="1"/>
  <c r="AA263" i="14" s="1"/>
  <c r="T262" i="14"/>
  <c r="Z262" i="14" s="1"/>
  <c r="AB262" i="14" s="1"/>
  <c r="S262" i="14"/>
  <c r="R262" i="14"/>
  <c r="Q262" i="14"/>
  <c r="Y262" i="14" s="1"/>
  <c r="AA262" i="14" s="1"/>
  <c r="T261" i="14"/>
  <c r="Z261" i="14" s="1"/>
  <c r="AB261" i="14" s="1"/>
  <c r="S261" i="14"/>
  <c r="R261" i="14"/>
  <c r="Q261" i="14"/>
  <c r="Y261" i="14" s="1"/>
  <c r="AA261" i="14" s="1"/>
  <c r="T260" i="14"/>
  <c r="Z260" i="14" s="1"/>
  <c r="AB260" i="14" s="1"/>
  <c r="S260" i="14"/>
  <c r="R260" i="14"/>
  <c r="Q260" i="14"/>
  <c r="Y260" i="14" s="1"/>
  <c r="AA260" i="14" s="1"/>
  <c r="T259" i="14"/>
  <c r="Z259" i="14" s="1"/>
  <c r="AB259" i="14" s="1"/>
  <c r="S259" i="14"/>
  <c r="R259" i="14"/>
  <c r="Q259" i="14"/>
  <c r="Y259" i="14" s="1"/>
  <c r="AA259" i="14" s="1"/>
  <c r="T258" i="14"/>
  <c r="Z258" i="14" s="1"/>
  <c r="AB258" i="14" s="1"/>
  <c r="S258" i="14"/>
  <c r="R258" i="14"/>
  <c r="Q258" i="14"/>
  <c r="Y258" i="14" s="1"/>
  <c r="AA258" i="14" s="1"/>
  <c r="T257" i="14"/>
  <c r="Z257" i="14" s="1"/>
  <c r="AB257" i="14" s="1"/>
  <c r="S257" i="14"/>
  <c r="R257" i="14"/>
  <c r="Q257" i="14"/>
  <c r="Y257" i="14" s="1"/>
  <c r="AA257" i="14" s="1"/>
  <c r="T256" i="14"/>
  <c r="Z256" i="14" s="1"/>
  <c r="AB256" i="14" s="1"/>
  <c r="S256" i="14"/>
  <c r="R256" i="14"/>
  <c r="Q256" i="14"/>
  <c r="Y256" i="14" s="1"/>
  <c r="AA256" i="14" s="1"/>
  <c r="T255" i="14"/>
  <c r="Z255" i="14" s="1"/>
  <c r="AB255" i="14" s="1"/>
  <c r="S255" i="14"/>
  <c r="R255" i="14"/>
  <c r="Q255" i="14"/>
  <c r="Y255" i="14" s="1"/>
  <c r="AA255" i="14" s="1"/>
  <c r="T254" i="14"/>
  <c r="Z254" i="14" s="1"/>
  <c r="AB254" i="14" s="1"/>
  <c r="S254" i="14"/>
  <c r="R254" i="14"/>
  <c r="Q254" i="14"/>
  <c r="Y254" i="14" s="1"/>
  <c r="AA254" i="14" s="1"/>
  <c r="T253" i="14"/>
  <c r="Z253" i="14" s="1"/>
  <c r="AB253" i="14" s="1"/>
  <c r="S253" i="14"/>
  <c r="R253" i="14"/>
  <c r="Q253" i="14"/>
  <c r="Y253" i="14" s="1"/>
  <c r="AA253" i="14" s="1"/>
  <c r="T252" i="14"/>
  <c r="Z252" i="14" s="1"/>
  <c r="AB252" i="14" s="1"/>
  <c r="S252" i="14"/>
  <c r="R252" i="14"/>
  <c r="Q252" i="14"/>
  <c r="Y252" i="14" s="1"/>
  <c r="AA252" i="14" s="1"/>
  <c r="T251" i="14"/>
  <c r="Z251" i="14" s="1"/>
  <c r="AB251" i="14" s="1"/>
  <c r="S251" i="14"/>
  <c r="R251" i="14"/>
  <c r="Q251" i="14"/>
  <c r="Y251" i="14" s="1"/>
  <c r="AA251" i="14" s="1"/>
  <c r="T250" i="14"/>
  <c r="Z250" i="14" s="1"/>
  <c r="AB250" i="14" s="1"/>
  <c r="S250" i="14"/>
  <c r="R250" i="14"/>
  <c r="Q250" i="14"/>
  <c r="Y250" i="14" s="1"/>
  <c r="AA250" i="14" s="1"/>
  <c r="T248" i="14"/>
  <c r="S248" i="14"/>
  <c r="R248" i="14"/>
  <c r="Q248" i="14"/>
  <c r="T247" i="14"/>
  <c r="Z247" i="14" s="1"/>
  <c r="AB247" i="14" s="1"/>
  <c r="S247" i="14"/>
  <c r="R247" i="14"/>
  <c r="Q247" i="14"/>
  <c r="Y247" i="14" s="1"/>
  <c r="AA247" i="14" s="1"/>
  <c r="T246" i="14"/>
  <c r="Z246" i="14" s="1"/>
  <c r="AB246" i="14" s="1"/>
  <c r="S246" i="14"/>
  <c r="R246" i="14"/>
  <c r="Q246" i="14"/>
  <c r="Y246" i="14" s="1"/>
  <c r="AA246" i="14" s="1"/>
  <c r="T245" i="14"/>
  <c r="Z245" i="14" s="1"/>
  <c r="AB245" i="14" s="1"/>
  <c r="S245" i="14"/>
  <c r="R245" i="14"/>
  <c r="Q245" i="14"/>
  <c r="Y245" i="14" s="1"/>
  <c r="AA245" i="14" s="1"/>
  <c r="T244" i="14"/>
  <c r="Z244" i="14" s="1"/>
  <c r="AB244" i="14" s="1"/>
  <c r="S244" i="14"/>
  <c r="R244" i="14"/>
  <c r="Q244" i="14"/>
  <c r="Y244" i="14" s="1"/>
  <c r="AA244" i="14" s="1"/>
  <c r="T243" i="14"/>
  <c r="Z243" i="14" s="1"/>
  <c r="AB243" i="14" s="1"/>
  <c r="S243" i="14"/>
  <c r="R243" i="14"/>
  <c r="Q243" i="14"/>
  <c r="Y243" i="14" s="1"/>
  <c r="AA243" i="14" s="1"/>
  <c r="T242" i="14"/>
  <c r="Z242" i="14" s="1"/>
  <c r="AB242" i="14" s="1"/>
  <c r="S242" i="14"/>
  <c r="R242" i="14"/>
  <c r="Q242" i="14"/>
  <c r="Y242" i="14" s="1"/>
  <c r="AA242" i="14" s="1"/>
  <c r="T241" i="14"/>
  <c r="Z241" i="14" s="1"/>
  <c r="AB241" i="14" s="1"/>
  <c r="S241" i="14"/>
  <c r="R241" i="14"/>
  <c r="Q241" i="14"/>
  <c r="Y241" i="14" s="1"/>
  <c r="AA241" i="14" s="1"/>
  <c r="T240" i="14"/>
  <c r="S240" i="14"/>
  <c r="R240" i="14"/>
  <c r="Q240" i="14"/>
  <c r="T239" i="14"/>
  <c r="Z239" i="14" s="1"/>
  <c r="AB239" i="14" s="1"/>
  <c r="S239" i="14"/>
  <c r="R239" i="14"/>
  <c r="Q239" i="14"/>
  <c r="Y239" i="14" s="1"/>
  <c r="AA239" i="14" s="1"/>
  <c r="T238" i="14"/>
  <c r="Z238" i="14" s="1"/>
  <c r="AB238" i="14" s="1"/>
  <c r="S238" i="14"/>
  <c r="R238" i="14"/>
  <c r="Q238" i="14"/>
  <c r="Y238" i="14" s="1"/>
  <c r="AA238" i="14" s="1"/>
  <c r="T237" i="14"/>
  <c r="Z237" i="14" s="1"/>
  <c r="AB237" i="14" s="1"/>
  <c r="S237" i="14"/>
  <c r="R237" i="14"/>
  <c r="Q237" i="14"/>
  <c r="Y237" i="14" s="1"/>
  <c r="AA237" i="14" s="1"/>
  <c r="T236" i="14"/>
  <c r="Z236" i="14" s="1"/>
  <c r="AB236" i="14" s="1"/>
  <c r="S236" i="14"/>
  <c r="R236" i="14"/>
  <c r="Q236" i="14"/>
  <c r="Y236" i="14" s="1"/>
  <c r="AA236" i="14" s="1"/>
  <c r="T235" i="14"/>
  <c r="Z235" i="14" s="1"/>
  <c r="AB235" i="14" s="1"/>
  <c r="S235" i="14"/>
  <c r="R235" i="14"/>
  <c r="Q235" i="14"/>
  <c r="Y235" i="14" s="1"/>
  <c r="AA235" i="14" s="1"/>
  <c r="T234" i="14"/>
  <c r="Z234" i="14" s="1"/>
  <c r="AB234" i="14" s="1"/>
  <c r="S234" i="14"/>
  <c r="R234" i="14"/>
  <c r="Q234" i="14"/>
  <c r="Y234" i="14" s="1"/>
  <c r="AA234" i="14" s="1"/>
  <c r="T233" i="14"/>
  <c r="Z233" i="14" s="1"/>
  <c r="AB233" i="14" s="1"/>
  <c r="S233" i="14"/>
  <c r="R233" i="14"/>
  <c r="Q233" i="14"/>
  <c r="Y233" i="14" s="1"/>
  <c r="AA233" i="14" s="1"/>
  <c r="T232" i="14"/>
  <c r="Z232" i="14" s="1"/>
  <c r="AB232" i="14" s="1"/>
  <c r="S232" i="14"/>
  <c r="R232" i="14"/>
  <c r="Q232" i="14"/>
  <c r="Y232" i="14" s="1"/>
  <c r="AA232" i="14" s="1"/>
  <c r="T231" i="14"/>
  <c r="Z231" i="14" s="1"/>
  <c r="AB231" i="14" s="1"/>
  <c r="S231" i="14"/>
  <c r="R231" i="14"/>
  <c r="Q231" i="14"/>
  <c r="Y231" i="14" s="1"/>
  <c r="AA231" i="14" s="1"/>
  <c r="T230" i="14"/>
  <c r="Z230" i="14" s="1"/>
  <c r="AB230" i="14" s="1"/>
  <c r="S230" i="14"/>
  <c r="R230" i="14"/>
  <c r="Q230" i="14"/>
  <c r="Y230" i="14" s="1"/>
  <c r="AA230" i="14" s="1"/>
  <c r="T229" i="14"/>
  <c r="Z229" i="14" s="1"/>
  <c r="AB229" i="14" s="1"/>
  <c r="S229" i="14"/>
  <c r="R229" i="14"/>
  <c r="Q229" i="14"/>
  <c r="Y229" i="14" s="1"/>
  <c r="AA229" i="14" s="1"/>
  <c r="T228" i="14"/>
  <c r="Z228" i="14" s="1"/>
  <c r="AB228" i="14" s="1"/>
  <c r="S228" i="14"/>
  <c r="R228" i="14"/>
  <c r="Q228" i="14"/>
  <c r="Y228" i="14" s="1"/>
  <c r="AA228" i="14" s="1"/>
  <c r="T227" i="14"/>
  <c r="Z227" i="14" s="1"/>
  <c r="AB227" i="14" s="1"/>
  <c r="S227" i="14"/>
  <c r="R227" i="14"/>
  <c r="Q227" i="14"/>
  <c r="Y227" i="14" s="1"/>
  <c r="AA227" i="14" s="1"/>
  <c r="T226" i="14"/>
  <c r="Z226" i="14" s="1"/>
  <c r="AB226" i="14" s="1"/>
  <c r="S226" i="14"/>
  <c r="R226" i="14"/>
  <c r="Q226" i="14"/>
  <c r="Y226" i="14" s="1"/>
  <c r="AA226" i="14" s="1"/>
  <c r="T225" i="14"/>
  <c r="Z225" i="14" s="1"/>
  <c r="AB225" i="14" s="1"/>
  <c r="S225" i="14"/>
  <c r="R225" i="14"/>
  <c r="Q225" i="14"/>
  <c r="Y225" i="14" s="1"/>
  <c r="AA225" i="14" s="1"/>
  <c r="T224" i="14"/>
  <c r="Z224" i="14" s="1"/>
  <c r="AB224" i="14" s="1"/>
  <c r="S224" i="14"/>
  <c r="R224" i="14"/>
  <c r="Q224" i="14"/>
  <c r="Y224" i="14" s="1"/>
  <c r="AA224" i="14" s="1"/>
  <c r="T223" i="14"/>
  <c r="Z223" i="14" s="1"/>
  <c r="AB223" i="14" s="1"/>
  <c r="S223" i="14"/>
  <c r="R223" i="14"/>
  <c r="Q223" i="14"/>
  <c r="Y223" i="14" s="1"/>
  <c r="AA223" i="14" s="1"/>
  <c r="T222" i="14"/>
  <c r="Z222" i="14" s="1"/>
  <c r="AB222" i="14" s="1"/>
  <c r="S222" i="14"/>
  <c r="R222" i="14"/>
  <c r="Q222" i="14"/>
  <c r="Y222" i="14" s="1"/>
  <c r="AA222" i="14" s="1"/>
  <c r="T221" i="14"/>
  <c r="Z221" i="14" s="1"/>
  <c r="AB221" i="14" s="1"/>
  <c r="S221" i="14"/>
  <c r="R221" i="14"/>
  <c r="Q221" i="14"/>
  <c r="Y221" i="14" s="1"/>
  <c r="AA221" i="14" s="1"/>
  <c r="T220" i="14"/>
  <c r="Z220" i="14" s="1"/>
  <c r="AB220" i="14" s="1"/>
  <c r="S220" i="14"/>
  <c r="R220" i="14"/>
  <c r="Q220" i="14"/>
  <c r="Y220" i="14" s="1"/>
  <c r="AA220" i="14" s="1"/>
  <c r="T219" i="14"/>
  <c r="Z219" i="14" s="1"/>
  <c r="AB219" i="14" s="1"/>
  <c r="S219" i="14"/>
  <c r="R219" i="14"/>
  <c r="Q219" i="14"/>
  <c r="Y219" i="14" s="1"/>
  <c r="AA219" i="14" s="1"/>
  <c r="T218" i="14"/>
  <c r="Z218" i="14" s="1"/>
  <c r="AB218" i="14" s="1"/>
  <c r="S218" i="14"/>
  <c r="R218" i="14"/>
  <c r="Q218" i="14"/>
  <c r="Y218" i="14" s="1"/>
  <c r="AA218" i="14" s="1"/>
  <c r="T217" i="14"/>
  <c r="Z217" i="14" s="1"/>
  <c r="AB217" i="14" s="1"/>
  <c r="S217" i="14"/>
  <c r="R217" i="14"/>
  <c r="Q217" i="14"/>
  <c r="Y217" i="14" s="1"/>
  <c r="AA217" i="14" s="1"/>
  <c r="T216" i="14"/>
  <c r="Z216" i="14" s="1"/>
  <c r="AB216" i="14" s="1"/>
  <c r="S216" i="14"/>
  <c r="R216" i="14"/>
  <c r="Q216" i="14"/>
  <c r="Y216" i="14" s="1"/>
  <c r="AA216" i="14" s="1"/>
  <c r="T215" i="14"/>
  <c r="Z215" i="14" s="1"/>
  <c r="AB215" i="14" s="1"/>
  <c r="S215" i="14"/>
  <c r="R215" i="14"/>
  <c r="Q215" i="14"/>
  <c r="Y215" i="14" s="1"/>
  <c r="AA215" i="14" s="1"/>
  <c r="T214" i="14"/>
  <c r="Z214" i="14" s="1"/>
  <c r="AB214" i="14" s="1"/>
  <c r="S214" i="14"/>
  <c r="R214" i="14"/>
  <c r="Q214" i="14"/>
  <c r="Y214" i="14" s="1"/>
  <c r="AA214" i="14" s="1"/>
  <c r="T213" i="14"/>
  <c r="Z213" i="14" s="1"/>
  <c r="AB213" i="14" s="1"/>
  <c r="S213" i="14"/>
  <c r="R213" i="14"/>
  <c r="Q213" i="14"/>
  <c r="Y213" i="14" s="1"/>
  <c r="AA213" i="14" s="1"/>
  <c r="T211" i="14"/>
  <c r="S211" i="14"/>
  <c r="R211" i="14"/>
  <c r="Q211" i="14"/>
  <c r="T210" i="14"/>
  <c r="Z210" i="14" s="1"/>
  <c r="AB210" i="14" s="1"/>
  <c r="S210" i="14"/>
  <c r="R210" i="14"/>
  <c r="Q210" i="14"/>
  <c r="Y210" i="14" s="1"/>
  <c r="AA210" i="14" s="1"/>
  <c r="T209" i="14"/>
  <c r="Z209" i="14" s="1"/>
  <c r="AB209" i="14" s="1"/>
  <c r="S209" i="14"/>
  <c r="R209" i="14"/>
  <c r="Q209" i="14"/>
  <c r="Y209" i="14" s="1"/>
  <c r="AA209" i="14" s="1"/>
  <c r="T208" i="14"/>
  <c r="Z208" i="14" s="1"/>
  <c r="AB208" i="14" s="1"/>
  <c r="S208" i="14"/>
  <c r="R208" i="14"/>
  <c r="Q208" i="14"/>
  <c r="Y208" i="14" s="1"/>
  <c r="AA208" i="14" s="1"/>
  <c r="T207" i="14"/>
  <c r="Z207" i="14" s="1"/>
  <c r="AB207" i="14" s="1"/>
  <c r="S207" i="14"/>
  <c r="R207" i="14"/>
  <c r="Q207" i="14"/>
  <c r="Y207" i="14" s="1"/>
  <c r="AA207" i="14" s="1"/>
  <c r="T206" i="14"/>
  <c r="Z206" i="14" s="1"/>
  <c r="AB206" i="14" s="1"/>
  <c r="S206" i="14"/>
  <c r="R206" i="14"/>
  <c r="Q206" i="14"/>
  <c r="Y206" i="14" s="1"/>
  <c r="AA206" i="14" s="1"/>
  <c r="T205" i="14"/>
  <c r="Z205" i="14" s="1"/>
  <c r="AB205" i="14" s="1"/>
  <c r="S205" i="14"/>
  <c r="R205" i="14"/>
  <c r="Q205" i="14"/>
  <c r="Y205" i="14" s="1"/>
  <c r="AA205" i="14" s="1"/>
  <c r="T204" i="14"/>
  <c r="Z204" i="14" s="1"/>
  <c r="AB204" i="14" s="1"/>
  <c r="S204" i="14"/>
  <c r="R204" i="14"/>
  <c r="Q204" i="14"/>
  <c r="Y204" i="14" s="1"/>
  <c r="AA204" i="14" s="1"/>
  <c r="Q203" i="14"/>
  <c r="T202" i="14"/>
  <c r="Z202" i="14" s="1"/>
  <c r="AB202" i="14" s="1"/>
  <c r="S202" i="14"/>
  <c r="R202" i="14"/>
  <c r="Q202" i="14"/>
  <c r="Y202" i="14" s="1"/>
  <c r="AA202" i="14" s="1"/>
  <c r="T201" i="14"/>
  <c r="Z201" i="14" s="1"/>
  <c r="AB201" i="14" s="1"/>
  <c r="S201" i="14"/>
  <c r="R201" i="14"/>
  <c r="Q201" i="14"/>
  <c r="Y201" i="14" s="1"/>
  <c r="AA201" i="14" s="1"/>
  <c r="T200" i="14"/>
  <c r="Z200" i="14" s="1"/>
  <c r="AB200" i="14" s="1"/>
  <c r="S200" i="14"/>
  <c r="R200" i="14"/>
  <c r="Q200" i="14"/>
  <c r="Y200" i="14" s="1"/>
  <c r="AA200" i="14" s="1"/>
  <c r="T199" i="14"/>
  <c r="Z199" i="14" s="1"/>
  <c r="AB199" i="14" s="1"/>
  <c r="S199" i="14"/>
  <c r="R199" i="14"/>
  <c r="Q199" i="14"/>
  <c r="Y199" i="14" s="1"/>
  <c r="AA199" i="14" s="1"/>
  <c r="T198" i="14"/>
  <c r="Z198" i="14" s="1"/>
  <c r="AB198" i="14" s="1"/>
  <c r="S198" i="14"/>
  <c r="R198" i="14"/>
  <c r="Q198" i="14"/>
  <c r="Y198" i="14" s="1"/>
  <c r="AA198" i="14" s="1"/>
  <c r="T197" i="14"/>
  <c r="Z197" i="14" s="1"/>
  <c r="AB197" i="14" s="1"/>
  <c r="S197" i="14"/>
  <c r="R197" i="14"/>
  <c r="Q197" i="14"/>
  <c r="Y197" i="14" s="1"/>
  <c r="AA197" i="14" s="1"/>
  <c r="T196" i="14"/>
  <c r="Z196" i="14" s="1"/>
  <c r="AB196" i="14" s="1"/>
  <c r="S196" i="14"/>
  <c r="R196" i="14"/>
  <c r="Q196" i="14"/>
  <c r="Y196" i="14" s="1"/>
  <c r="AA196" i="14" s="1"/>
  <c r="T195" i="14"/>
  <c r="Z195" i="14" s="1"/>
  <c r="AB195" i="14" s="1"/>
  <c r="S195" i="14"/>
  <c r="R195" i="14"/>
  <c r="Q195" i="14"/>
  <c r="Y195" i="14" s="1"/>
  <c r="AA195" i="14" s="1"/>
  <c r="Q194" i="14"/>
  <c r="Y194" i="14" s="1"/>
  <c r="AA194" i="14" s="1"/>
  <c r="T193" i="14"/>
  <c r="Z193" i="14" s="1"/>
  <c r="AB193" i="14" s="1"/>
  <c r="S193" i="14"/>
  <c r="R193" i="14"/>
  <c r="Q193" i="14"/>
  <c r="Y193" i="14" s="1"/>
  <c r="AA193" i="14" s="1"/>
  <c r="Q192" i="14"/>
  <c r="Y192" i="14" s="1"/>
  <c r="AA192" i="14" s="1"/>
  <c r="T191" i="14"/>
  <c r="Z191" i="14" s="1"/>
  <c r="AB191" i="14" s="1"/>
  <c r="S191" i="14"/>
  <c r="R191" i="14"/>
  <c r="Q191" i="14"/>
  <c r="Y191" i="14" s="1"/>
  <c r="AA191" i="14" s="1"/>
  <c r="T190" i="14"/>
  <c r="Z190" i="14" s="1"/>
  <c r="AB190" i="14" s="1"/>
  <c r="S190" i="14"/>
  <c r="R190" i="14"/>
  <c r="Q190" i="14"/>
  <c r="Y190" i="14" s="1"/>
  <c r="AA190" i="14" s="1"/>
  <c r="T189" i="14"/>
  <c r="Z189" i="14" s="1"/>
  <c r="AB189" i="14" s="1"/>
  <c r="S189" i="14"/>
  <c r="R189" i="14"/>
  <c r="Q189" i="14"/>
  <c r="Y189" i="14" s="1"/>
  <c r="AA189" i="14" s="1"/>
  <c r="T188" i="14"/>
  <c r="Z188" i="14" s="1"/>
  <c r="AB188" i="14" s="1"/>
  <c r="S188" i="14"/>
  <c r="R188" i="14"/>
  <c r="Q188" i="14"/>
  <c r="Y188" i="14" s="1"/>
  <c r="AA188" i="14" s="1"/>
  <c r="T187" i="14"/>
  <c r="Z187" i="14" s="1"/>
  <c r="AB187" i="14" s="1"/>
  <c r="S187" i="14"/>
  <c r="R187" i="14"/>
  <c r="Q187" i="14"/>
  <c r="Y187" i="14" s="1"/>
  <c r="AA187" i="14" s="1"/>
  <c r="T186" i="14"/>
  <c r="Z186" i="14" s="1"/>
  <c r="AB186" i="14" s="1"/>
  <c r="S186" i="14"/>
  <c r="R186" i="14"/>
  <c r="Q186" i="14"/>
  <c r="Y186" i="14" s="1"/>
  <c r="AA186" i="14" s="1"/>
  <c r="T185" i="14"/>
  <c r="Z185" i="14" s="1"/>
  <c r="AB185" i="14" s="1"/>
  <c r="S185" i="14"/>
  <c r="R185" i="14"/>
  <c r="Q185" i="14"/>
  <c r="Y185" i="14" s="1"/>
  <c r="AA185" i="14" s="1"/>
  <c r="T184" i="14"/>
  <c r="Z184" i="14" s="1"/>
  <c r="AB184" i="14" s="1"/>
  <c r="S184" i="14"/>
  <c r="R184" i="14"/>
  <c r="Q184" i="14"/>
  <c r="Y184" i="14" s="1"/>
  <c r="AA184" i="14" s="1"/>
  <c r="T183" i="14"/>
  <c r="Z183" i="14" s="1"/>
  <c r="AB183" i="14" s="1"/>
  <c r="S183" i="14"/>
  <c r="R183" i="14"/>
  <c r="Q183" i="14"/>
  <c r="Y183" i="14" s="1"/>
  <c r="AA183" i="14" s="1"/>
  <c r="T182" i="14"/>
  <c r="Z182" i="14" s="1"/>
  <c r="AB182" i="14" s="1"/>
  <c r="S182" i="14"/>
  <c r="R182" i="14"/>
  <c r="Q182" i="14"/>
  <c r="Y182" i="14" s="1"/>
  <c r="AA182" i="14" s="1"/>
  <c r="T181" i="14"/>
  <c r="Z181" i="14" s="1"/>
  <c r="AB181" i="14" s="1"/>
  <c r="S181" i="14"/>
  <c r="R181" i="14"/>
  <c r="Q181" i="14"/>
  <c r="Y181" i="14" s="1"/>
  <c r="AA181" i="14" s="1"/>
  <c r="T180" i="14"/>
  <c r="Z180" i="14" s="1"/>
  <c r="AB180" i="14" s="1"/>
  <c r="S180" i="14"/>
  <c r="R180" i="14"/>
  <c r="Q180" i="14"/>
  <c r="Y180" i="14" s="1"/>
  <c r="AA180" i="14" s="1"/>
  <c r="T179" i="14"/>
  <c r="Z179" i="14" s="1"/>
  <c r="AB179" i="14" s="1"/>
  <c r="S179" i="14"/>
  <c r="R179" i="14"/>
  <c r="Q179" i="14"/>
  <c r="Y179" i="14" s="1"/>
  <c r="AA179" i="14" s="1"/>
  <c r="T178" i="14"/>
  <c r="Z178" i="14" s="1"/>
  <c r="AB178" i="14" s="1"/>
  <c r="S178" i="14"/>
  <c r="R178" i="14"/>
  <c r="Q178" i="14"/>
  <c r="Y178" i="14" s="1"/>
  <c r="AA178" i="14" s="1"/>
  <c r="T177" i="14"/>
  <c r="Z177" i="14" s="1"/>
  <c r="AB177" i="14" s="1"/>
  <c r="S177" i="14"/>
  <c r="R177" i="14"/>
  <c r="Q177" i="14"/>
  <c r="Y177" i="14" s="1"/>
  <c r="AA177" i="14" s="1"/>
  <c r="T176" i="14"/>
  <c r="Z176" i="14" s="1"/>
  <c r="AB176" i="14" s="1"/>
  <c r="S176" i="14"/>
  <c r="R176" i="14"/>
  <c r="Q176" i="14"/>
  <c r="Y176" i="14" s="1"/>
  <c r="AA176" i="14" s="1"/>
  <c r="Q174" i="14"/>
  <c r="Q173" i="14"/>
  <c r="Y173" i="14" s="1"/>
  <c r="AA173" i="14" s="1"/>
  <c r="T172" i="14"/>
  <c r="Z172" i="14" s="1"/>
  <c r="AB172" i="14" s="1"/>
  <c r="S172" i="14"/>
  <c r="R172" i="14"/>
  <c r="Q172" i="14"/>
  <c r="Y172" i="14" s="1"/>
  <c r="AA172" i="14" s="1"/>
  <c r="Q171" i="14"/>
  <c r="Y171" i="14" s="1"/>
  <c r="AA171" i="14" s="1"/>
  <c r="T170" i="14"/>
  <c r="Z170" i="14" s="1"/>
  <c r="AB170" i="14" s="1"/>
  <c r="S170" i="14"/>
  <c r="R170" i="14"/>
  <c r="Q170" i="14"/>
  <c r="Y170" i="14" s="1"/>
  <c r="AA170" i="14" s="1"/>
  <c r="T169" i="14"/>
  <c r="Z169" i="14" s="1"/>
  <c r="AB169" i="14" s="1"/>
  <c r="S169" i="14"/>
  <c r="R169" i="14"/>
  <c r="Q169" i="14"/>
  <c r="Y169" i="14" s="1"/>
  <c r="AA169" i="14" s="1"/>
  <c r="Q168" i="14"/>
  <c r="Y168" i="14" s="1"/>
  <c r="AA168" i="14" s="1"/>
  <c r="Q167" i="14"/>
  <c r="Y167" i="14" s="1"/>
  <c r="AA167" i="14" s="1"/>
  <c r="Q166" i="14"/>
  <c r="Q165" i="14"/>
  <c r="Y165" i="14" s="1"/>
  <c r="AA165" i="14" s="1"/>
  <c r="T164" i="14"/>
  <c r="Z164" i="14" s="1"/>
  <c r="AB164" i="14" s="1"/>
  <c r="S164" i="14"/>
  <c r="R164" i="14"/>
  <c r="Q164" i="14"/>
  <c r="Y164" i="14" s="1"/>
  <c r="AA164" i="14" s="1"/>
  <c r="T163" i="14"/>
  <c r="Z163" i="14" s="1"/>
  <c r="AB163" i="14" s="1"/>
  <c r="S163" i="14"/>
  <c r="R163" i="14"/>
  <c r="Q163" i="14"/>
  <c r="Y163" i="14" s="1"/>
  <c r="AA163" i="14" s="1"/>
  <c r="T162" i="14"/>
  <c r="Z162" i="14" s="1"/>
  <c r="AB162" i="14" s="1"/>
  <c r="S162" i="14"/>
  <c r="R162" i="14"/>
  <c r="Q162" i="14"/>
  <c r="Y162" i="14" s="1"/>
  <c r="AA162" i="14" s="1"/>
  <c r="Q161" i="14"/>
  <c r="Y161" i="14" s="1"/>
  <c r="AA161" i="14" s="1"/>
  <c r="T160" i="14"/>
  <c r="Z160" i="14" s="1"/>
  <c r="AB160" i="14" s="1"/>
  <c r="S160" i="14"/>
  <c r="R160" i="14"/>
  <c r="Q160" i="14"/>
  <c r="Y160" i="14" s="1"/>
  <c r="AA160" i="14" s="1"/>
  <c r="Q159" i="14"/>
  <c r="Y159" i="14" s="1"/>
  <c r="AA159" i="14" s="1"/>
  <c r="T158" i="14"/>
  <c r="Z158" i="14" s="1"/>
  <c r="AB158" i="14" s="1"/>
  <c r="S158" i="14"/>
  <c r="R158" i="14"/>
  <c r="Q158" i="14"/>
  <c r="Y158" i="14" s="1"/>
  <c r="AA158" i="14" s="1"/>
  <c r="T157" i="14"/>
  <c r="Z157" i="14" s="1"/>
  <c r="AB157" i="14" s="1"/>
  <c r="S157" i="14"/>
  <c r="R157" i="14"/>
  <c r="Q157" i="14"/>
  <c r="Y157" i="14" s="1"/>
  <c r="AA157" i="14" s="1"/>
  <c r="T156" i="14"/>
  <c r="Z156" i="14" s="1"/>
  <c r="AB156" i="14" s="1"/>
  <c r="S156" i="14"/>
  <c r="R156" i="14"/>
  <c r="Q156" i="14"/>
  <c r="Y156" i="14" s="1"/>
  <c r="AA156" i="14" s="1"/>
  <c r="T155" i="14"/>
  <c r="Z155" i="14" s="1"/>
  <c r="AB155" i="14" s="1"/>
  <c r="S155" i="14"/>
  <c r="R155" i="14"/>
  <c r="Q155" i="14"/>
  <c r="Y155" i="14" s="1"/>
  <c r="AA155" i="14" s="1"/>
  <c r="Q154" i="14"/>
  <c r="Y154" i="14" s="1"/>
  <c r="AA154" i="14" s="1"/>
  <c r="Q153" i="14"/>
  <c r="Y153" i="14" s="1"/>
  <c r="AA153" i="14" s="1"/>
  <c r="Q152" i="14"/>
  <c r="Y152" i="14" s="1"/>
  <c r="AA152" i="14" s="1"/>
  <c r="Q151" i="14"/>
  <c r="Y151" i="14" s="1"/>
  <c r="AA151" i="14" s="1"/>
  <c r="Q150" i="14"/>
  <c r="Y150" i="14" s="1"/>
  <c r="AA150" i="14" s="1"/>
  <c r="Q149" i="14"/>
  <c r="Y149" i="14" s="1"/>
  <c r="AA149" i="14" s="1"/>
  <c r="T148" i="14"/>
  <c r="Z148" i="14" s="1"/>
  <c r="AB148" i="14" s="1"/>
  <c r="S148" i="14"/>
  <c r="R148" i="14"/>
  <c r="Q148" i="14"/>
  <c r="Y148" i="14" s="1"/>
  <c r="AA148" i="14" s="1"/>
  <c r="Q147" i="14"/>
  <c r="Y147" i="14" s="1"/>
  <c r="AA147" i="14" s="1"/>
  <c r="Q146" i="14"/>
  <c r="Y146" i="14" s="1"/>
  <c r="AA146" i="14" s="1"/>
  <c r="T145" i="14"/>
  <c r="Z145" i="14" s="1"/>
  <c r="AB145" i="14" s="1"/>
  <c r="S145" i="14"/>
  <c r="R145" i="14"/>
  <c r="Q145" i="14"/>
  <c r="Y145" i="14" s="1"/>
  <c r="AA145" i="14" s="1"/>
  <c r="Q144" i="14"/>
  <c r="Y144" i="14" s="1"/>
  <c r="AA144" i="14" s="1"/>
  <c r="Q143" i="14"/>
  <c r="Y143" i="14" s="1"/>
  <c r="AA143" i="14" s="1"/>
  <c r="Q142" i="14"/>
  <c r="Y142" i="14" s="1"/>
  <c r="AA142" i="14" s="1"/>
  <c r="T141" i="14"/>
  <c r="Z141" i="14" s="1"/>
  <c r="AB141" i="14" s="1"/>
  <c r="S141" i="14"/>
  <c r="R141" i="14"/>
  <c r="Q141" i="14"/>
  <c r="Y141" i="14" s="1"/>
  <c r="AA141" i="14" s="1"/>
  <c r="T140" i="14"/>
  <c r="Z140" i="14" s="1"/>
  <c r="AB140" i="14" s="1"/>
  <c r="S140" i="14"/>
  <c r="R140" i="14"/>
  <c r="Q140" i="14"/>
  <c r="Y140" i="14" s="1"/>
  <c r="AA140" i="14" s="1"/>
  <c r="T139" i="14"/>
  <c r="Z139" i="14" s="1"/>
  <c r="AB139" i="14" s="1"/>
  <c r="S139" i="14"/>
  <c r="R139" i="14"/>
  <c r="Q139" i="14"/>
  <c r="Y139" i="14" s="1"/>
  <c r="AA139" i="14" s="1"/>
  <c r="Q137" i="14"/>
  <c r="N137" i="14"/>
  <c r="Q136" i="14"/>
  <c r="Y136" i="14" s="1"/>
  <c r="AA136" i="14" s="1"/>
  <c r="Q135" i="14"/>
  <c r="Y135" i="14" s="1"/>
  <c r="AA135" i="14" s="1"/>
  <c r="Q134" i="14"/>
  <c r="Y134" i="14" s="1"/>
  <c r="AA134" i="14" s="1"/>
  <c r="Q133" i="14"/>
  <c r="Y133" i="14" s="1"/>
  <c r="AA133" i="14" s="1"/>
  <c r="Q132" i="14"/>
  <c r="Y132" i="14" s="1"/>
  <c r="AA132" i="14" s="1"/>
  <c r="Q131" i="14"/>
  <c r="Y131" i="14" s="1"/>
  <c r="AA131" i="14" s="1"/>
  <c r="Q130" i="14"/>
  <c r="Y130" i="14" s="1"/>
  <c r="AA130" i="14" s="1"/>
  <c r="Q129" i="14"/>
  <c r="Q128" i="14"/>
  <c r="Y128" i="14" s="1"/>
  <c r="AA128" i="14" s="1"/>
  <c r="Q127" i="14"/>
  <c r="Y127" i="14" s="1"/>
  <c r="AA127" i="14" s="1"/>
  <c r="Q126" i="14"/>
  <c r="Y126" i="14" s="1"/>
  <c r="AA126" i="14" s="1"/>
  <c r="Q125" i="14"/>
  <c r="Y125" i="14" s="1"/>
  <c r="AA125" i="14" s="1"/>
  <c r="Q124" i="14"/>
  <c r="Y124" i="14" s="1"/>
  <c r="AA124" i="14" s="1"/>
  <c r="Q123" i="14"/>
  <c r="Y123" i="14" s="1"/>
  <c r="AA123" i="14" s="1"/>
  <c r="Q122" i="14"/>
  <c r="Y122" i="14" s="1"/>
  <c r="AA122" i="14" s="1"/>
  <c r="Q121" i="14"/>
  <c r="Y121" i="14" s="1"/>
  <c r="AA121" i="14" s="1"/>
  <c r="Q120" i="14"/>
  <c r="Y120" i="14" s="1"/>
  <c r="AA120" i="14" s="1"/>
  <c r="Q119" i="14"/>
  <c r="Y119" i="14" s="1"/>
  <c r="AA119" i="14" s="1"/>
  <c r="Q118" i="14"/>
  <c r="Y118" i="14" s="1"/>
  <c r="AA118" i="14" s="1"/>
  <c r="Q117" i="14"/>
  <c r="Y117" i="14" s="1"/>
  <c r="AA117" i="14" s="1"/>
  <c r="Q116" i="14"/>
  <c r="Y116" i="14" s="1"/>
  <c r="AA116" i="14" s="1"/>
  <c r="Q115" i="14"/>
  <c r="Y115" i="14" s="1"/>
  <c r="AA115" i="14" s="1"/>
  <c r="Q114" i="14"/>
  <c r="Y114" i="14" s="1"/>
  <c r="AA114" i="14" s="1"/>
  <c r="Q113" i="14"/>
  <c r="Y113" i="14" s="1"/>
  <c r="AA113" i="14" s="1"/>
  <c r="Q112" i="14"/>
  <c r="Y112" i="14" s="1"/>
  <c r="AA112" i="14" s="1"/>
  <c r="Q111" i="14"/>
  <c r="Y111" i="14" s="1"/>
  <c r="AA111" i="14" s="1"/>
  <c r="Q110" i="14"/>
  <c r="Y110" i="14" s="1"/>
  <c r="AA110" i="14" s="1"/>
  <c r="Q109" i="14"/>
  <c r="Y109" i="14" s="1"/>
  <c r="AA109" i="14" s="1"/>
  <c r="Q108" i="14"/>
  <c r="Y108" i="14" s="1"/>
  <c r="AA108" i="14" s="1"/>
  <c r="Q107" i="14"/>
  <c r="Y107" i="14" s="1"/>
  <c r="AA107" i="14" s="1"/>
  <c r="Q106" i="14"/>
  <c r="Y106" i="14" s="1"/>
  <c r="AA106" i="14" s="1"/>
  <c r="Q105" i="14"/>
  <c r="Y105" i="14" s="1"/>
  <c r="AA105" i="14" s="1"/>
  <c r="Q104" i="14"/>
  <c r="Y104" i="14" s="1"/>
  <c r="AA104" i="14" s="1"/>
  <c r="Q103" i="14"/>
  <c r="Y103" i="14" s="1"/>
  <c r="AA103" i="14" s="1"/>
  <c r="Q102" i="14"/>
  <c r="Y102" i="14" s="1"/>
  <c r="AA102" i="14" s="1"/>
  <c r="Q442" i="14" l="1"/>
  <c r="Y442" i="14" s="1"/>
  <c r="AA442" i="14" s="1"/>
  <c r="Q439" i="14"/>
  <c r="Y439" i="14" s="1"/>
  <c r="AA439" i="14" s="1"/>
  <c r="X97" i="14"/>
  <c r="T97" i="14"/>
  <c r="Z97" i="14" s="1"/>
  <c r="AB97" i="14" s="1"/>
  <c r="X99" i="14"/>
  <c r="T99" i="14"/>
  <c r="Z99" i="14" s="1"/>
  <c r="AB99" i="14" s="1"/>
  <c r="X95" i="14"/>
  <c r="T95" i="14"/>
  <c r="Z95" i="14" s="1"/>
  <c r="AB95" i="14" s="1"/>
  <c r="X93" i="14"/>
  <c r="T93" i="14"/>
  <c r="Z93" i="14" s="1"/>
  <c r="AB93" i="14" s="1"/>
  <c r="X91" i="14"/>
  <c r="T91" i="14"/>
  <c r="Z91" i="14" s="1"/>
  <c r="AB91" i="14" s="1"/>
  <c r="X89" i="14"/>
  <c r="T89" i="14"/>
  <c r="Z89" i="14" s="1"/>
  <c r="AB89" i="14" s="1"/>
  <c r="R96" i="14"/>
  <c r="V96" i="14"/>
  <c r="R98" i="14"/>
  <c r="V98" i="14"/>
  <c r="W97" i="14"/>
  <c r="S97" i="14"/>
  <c r="W89" i="14"/>
  <c r="S89" i="14"/>
  <c r="Q85" i="14"/>
  <c r="Y85" i="14" s="1"/>
  <c r="AA85" i="14" s="1"/>
  <c r="V99" i="14"/>
  <c r="R99" i="14"/>
  <c r="V95" i="14"/>
  <c r="R95" i="14"/>
  <c r="V91" i="14"/>
  <c r="R91" i="14"/>
  <c r="X96" i="14"/>
  <c r="X98" i="14"/>
  <c r="U97" i="14"/>
  <c r="Q97" i="14"/>
  <c r="Y97" i="14" s="1"/>
  <c r="AA97" i="14" s="1"/>
  <c r="U93" i="14"/>
  <c r="Q93" i="14"/>
  <c r="Y93" i="14" s="1"/>
  <c r="AA93" i="14" s="1"/>
  <c r="U89" i="14"/>
  <c r="Q89" i="14"/>
  <c r="Y89" i="14" s="1"/>
  <c r="AA89" i="14" s="1"/>
  <c r="Q87" i="14"/>
  <c r="Y87" i="14" s="1"/>
  <c r="AA87" i="14" s="1"/>
  <c r="W99" i="14"/>
  <c r="S99" i="14"/>
  <c r="W91" i="14"/>
  <c r="S91" i="14"/>
  <c r="V97" i="14"/>
  <c r="R97" i="14"/>
  <c r="V93" i="14"/>
  <c r="R93" i="14"/>
  <c r="V89" i="14"/>
  <c r="R89" i="14"/>
  <c r="U99" i="14"/>
  <c r="Q99" i="14"/>
  <c r="Y99" i="14" s="1"/>
  <c r="AA99" i="14" s="1"/>
  <c r="U95" i="14"/>
  <c r="Q95" i="14"/>
  <c r="Y95" i="14" s="1"/>
  <c r="AA95" i="14" s="1"/>
  <c r="U91" i="14"/>
  <c r="Q91" i="14"/>
  <c r="Y91" i="14" s="1"/>
  <c r="AA91" i="14" s="1"/>
  <c r="U96" i="14"/>
  <c r="U98" i="14"/>
  <c r="Y13" i="14"/>
  <c r="AA13" i="14" s="1"/>
  <c r="Q88" i="14"/>
  <c r="Y88" i="14" s="1"/>
  <c r="AA88" i="14" s="1"/>
  <c r="Z14" i="14"/>
  <c r="AB14" i="14" s="1"/>
  <c r="W95" i="14"/>
  <c r="S95" i="14"/>
  <c r="W93" i="14"/>
  <c r="S93" i="14"/>
  <c r="Y14" i="14"/>
  <c r="AA14" i="14" s="1"/>
  <c r="Q90" i="14"/>
  <c r="Y90" i="14" s="1"/>
  <c r="AA90" i="14" s="1"/>
  <c r="Y15" i="14"/>
  <c r="AA15" i="14" s="1"/>
  <c r="Q92" i="14"/>
  <c r="Y92" i="14" s="1"/>
  <c r="AA92" i="14" s="1"/>
  <c r="S96" i="14"/>
  <c r="W96" i="14"/>
  <c r="S98" i="14"/>
  <c r="W98" i="14"/>
  <c r="Y11" i="14"/>
  <c r="AA11" i="14" s="1"/>
  <c r="Q84" i="14"/>
  <c r="Y84" i="14" s="1"/>
  <c r="AA84" i="14" s="1"/>
  <c r="Y16" i="14"/>
  <c r="AA16" i="14" s="1"/>
  <c r="Q94" i="14"/>
  <c r="Y94" i="14" s="1"/>
  <c r="AA94" i="14" s="1"/>
  <c r="Z17" i="14"/>
  <c r="AB17" i="14" s="1"/>
  <c r="T96" i="14"/>
  <c r="Z96" i="14" s="1"/>
  <c r="AB96" i="14" s="1"/>
  <c r="Z18" i="14"/>
  <c r="AB18" i="14" s="1"/>
  <c r="T98" i="14"/>
  <c r="Z98" i="14" s="1"/>
  <c r="AB98" i="14" s="1"/>
  <c r="Y12" i="14"/>
  <c r="AA12" i="14" s="1"/>
  <c r="Q86" i="14"/>
  <c r="Y86" i="14" s="1"/>
  <c r="AA86" i="14" s="1"/>
  <c r="Y17" i="14"/>
  <c r="AA17" i="14" s="1"/>
  <c r="Q96" i="14"/>
  <c r="Y96" i="14" s="1"/>
  <c r="AA96" i="14" s="1"/>
  <c r="Y18" i="14"/>
  <c r="AA18" i="14" s="1"/>
  <c r="Q98" i="14"/>
  <c r="Y98" i="14" s="1"/>
  <c r="AA98" i="14" s="1"/>
  <c r="Q440" i="14"/>
  <c r="Y440" i="14" s="1"/>
  <c r="AA440" i="14" s="1"/>
  <c r="Q443" i="14"/>
  <c r="Y443" i="14" s="1"/>
  <c r="AA443" i="14" s="1"/>
  <c r="G102" i="14"/>
  <c r="G125" i="14"/>
  <c r="G121" i="14"/>
  <c r="G117" i="14"/>
  <c r="G113" i="14"/>
  <c r="G109" i="14"/>
  <c r="G105" i="14"/>
  <c r="G128" i="14"/>
  <c r="G124" i="14"/>
  <c r="G120" i="14"/>
  <c r="G116" i="14"/>
  <c r="G112" i="14"/>
  <c r="G108" i="14"/>
  <c r="G104" i="14"/>
  <c r="G127" i="14"/>
  <c r="G123" i="14"/>
  <c r="G119" i="14"/>
  <c r="G115" i="14"/>
  <c r="G111" i="14"/>
  <c r="G107" i="14"/>
  <c r="G103" i="14"/>
  <c r="G126" i="14"/>
  <c r="G122" i="14"/>
  <c r="G118" i="14"/>
  <c r="G114" i="14"/>
  <c r="G110" i="14"/>
  <c r="G106" i="14"/>
  <c r="U455" i="14"/>
  <c r="U454" i="14"/>
  <c r="Q449" i="14"/>
  <c r="Y449" i="14" s="1"/>
  <c r="AA449" i="14" s="1"/>
  <c r="X454" i="14"/>
  <c r="Y9" i="14"/>
  <c r="AA9" i="14" s="1"/>
  <c r="Q455" i="14"/>
  <c r="Y455" i="14" s="1"/>
  <c r="AA455" i="14" s="1"/>
  <c r="Y8" i="14"/>
  <c r="AA8" i="14" s="1"/>
  <c r="Q454" i="14"/>
  <c r="Y454" i="14" s="1"/>
  <c r="AA454" i="14" s="1"/>
  <c r="Y7" i="14"/>
  <c r="AA7" i="14" s="1"/>
  <c r="Q453" i="14"/>
  <c r="Y453" i="14" s="1"/>
  <c r="AA453" i="14" s="1"/>
  <c r="Y6" i="14"/>
  <c r="AA6" i="14" s="1"/>
  <c r="Q452" i="14"/>
  <c r="Y452" i="14" s="1"/>
  <c r="AA452" i="14" s="1"/>
  <c r="Y5" i="14"/>
  <c r="AA5" i="14" s="1"/>
  <c r="Q451" i="14"/>
  <c r="Y451" i="14" s="1"/>
  <c r="AA451" i="14" s="1"/>
  <c r="Y4" i="14"/>
  <c r="AA4" i="14" s="1"/>
  <c r="Q450" i="14"/>
  <c r="Y450" i="14" s="1"/>
  <c r="AA450" i="14" s="1"/>
  <c r="X455" i="14"/>
  <c r="Z9" i="14"/>
  <c r="AB9" i="14" s="1"/>
  <c r="T455" i="14"/>
  <c r="Z455" i="14" s="1"/>
  <c r="AB455" i="14" s="1"/>
  <c r="Z8" i="14"/>
  <c r="AB8" i="14" s="1"/>
  <c r="T454" i="14"/>
  <c r="Z454" i="14" s="1"/>
  <c r="AB454" i="14" s="1"/>
  <c r="Z7" i="14"/>
  <c r="AB7" i="14" s="1"/>
  <c r="Z6" i="14"/>
  <c r="AB6" i="14" s="1"/>
  <c r="Z5" i="14"/>
  <c r="AB5" i="14" s="1"/>
  <c r="Z4" i="14"/>
  <c r="AB4" i="14" s="1"/>
  <c r="Z3" i="14"/>
  <c r="AB3" i="14" s="1"/>
  <c r="W455" i="14"/>
  <c r="S455" i="14"/>
  <c r="W454" i="14"/>
  <c r="S454" i="14"/>
  <c r="Y2" i="14"/>
  <c r="AA2" i="14" s="1"/>
  <c r="Q448" i="14"/>
  <c r="Y448" i="14" s="1"/>
  <c r="AA448" i="14" s="1"/>
  <c r="V455" i="14"/>
  <c r="R455" i="14"/>
  <c r="V454" i="14"/>
  <c r="R454" i="14"/>
  <c r="Q457" i="14"/>
  <c r="Y457" i="14" s="1"/>
  <c r="AA457" i="14" s="1"/>
  <c r="Q456" i="14"/>
  <c r="Y456" i="14" s="1"/>
  <c r="AA456" i="14" s="1"/>
  <c r="Q437" i="14"/>
  <c r="Q436" i="14"/>
  <c r="Q460" i="14"/>
  <c r="G435" i="14"/>
  <c r="Q100" i="14"/>
  <c r="Q101" i="14"/>
  <c r="G100" i="14"/>
  <c r="Y55" i="14"/>
  <c r="AA55" i="14" s="1"/>
  <c r="M83" i="14"/>
  <c r="Y83" i="14" s="1"/>
  <c r="Y28" i="14"/>
  <c r="AA28" i="14" s="1"/>
  <c r="N83" i="14"/>
  <c r="G458" i="14"/>
  <c r="Y458" i="14"/>
  <c r="AA458" i="14" s="1"/>
  <c r="Y10" i="14"/>
  <c r="AA10" i="14" s="1"/>
  <c r="Y64" i="14"/>
  <c r="AA64" i="14" s="1"/>
  <c r="Y82" i="14"/>
  <c r="AA82" i="14" s="1"/>
  <c r="Y73" i="14"/>
  <c r="AA73" i="14" s="1"/>
  <c r="Y46" i="14"/>
  <c r="AA46" i="14" s="1"/>
  <c r="Y37" i="14"/>
  <c r="AA37" i="14" s="1"/>
  <c r="Y19" i="14"/>
  <c r="AA19" i="14" s="1"/>
  <c r="N138" i="14"/>
  <c r="N446" i="14" s="1"/>
  <c r="N435" i="14" s="1"/>
  <c r="Y175" i="14"/>
  <c r="AA175" i="14" s="1"/>
  <c r="Y212" i="14"/>
  <c r="AA212" i="14" s="1"/>
  <c r="Y249" i="14"/>
  <c r="AA249" i="14" s="1"/>
  <c r="Y286" i="14"/>
  <c r="AA286" i="14" s="1"/>
  <c r="Y323" i="14"/>
  <c r="AA323" i="14" s="1"/>
  <c r="Y360" i="14"/>
  <c r="AA360" i="14" s="1"/>
  <c r="Y397" i="14"/>
  <c r="AA397" i="14" s="1"/>
  <c r="M447" i="14"/>
  <c r="M138" i="14"/>
  <c r="M446" i="14" s="1"/>
  <c r="M435" i="14" s="1"/>
  <c r="Z249" i="14"/>
  <c r="AB249" i="14" s="1"/>
  <c r="N447" i="14"/>
  <c r="Y174" i="14"/>
  <c r="AA174" i="14" s="1"/>
  <c r="Y285" i="14"/>
  <c r="AA285" i="14" s="1"/>
  <c r="Y314" i="14"/>
  <c r="AA314" i="14" s="1"/>
  <c r="Y351" i="14"/>
  <c r="AA351" i="14" s="1"/>
  <c r="Y359" i="14"/>
  <c r="AA359" i="14" s="1"/>
  <c r="Y137" i="14"/>
  <c r="AA137" i="14" s="1"/>
  <c r="Y203" i="14"/>
  <c r="AA203" i="14" s="1"/>
  <c r="Y277" i="14"/>
  <c r="AA277" i="14" s="1"/>
  <c r="Y388" i="14"/>
  <c r="AA388" i="14" s="1"/>
  <c r="Z248" i="14"/>
  <c r="AB248" i="14" s="1"/>
  <c r="Y425" i="14"/>
  <c r="AA425" i="14" s="1"/>
  <c r="Y248" i="14"/>
  <c r="AA248" i="14" s="1"/>
  <c r="Z277" i="14"/>
  <c r="AB277" i="14" s="1"/>
  <c r="Y322" i="14"/>
  <c r="AA322" i="14" s="1"/>
  <c r="Y396" i="14"/>
  <c r="AA396" i="14" s="1"/>
  <c r="Z433" i="14"/>
  <c r="AB433" i="14" s="1"/>
  <c r="Z211" i="14"/>
  <c r="AB211" i="14" s="1"/>
  <c r="Y211" i="14"/>
  <c r="AA211" i="14" s="1"/>
  <c r="Y240" i="14"/>
  <c r="AA240" i="14" s="1"/>
  <c r="Y433" i="14"/>
  <c r="AA433" i="14" s="1"/>
  <c r="Z240" i="14"/>
  <c r="AB240" i="14" s="1"/>
  <c r="Y129" i="14"/>
  <c r="AA129" i="14" s="1"/>
  <c r="Y166" i="14"/>
  <c r="AA166" i="14" s="1"/>
  <c r="N459" i="14" l="1"/>
  <c r="N437" i="14"/>
  <c r="N436" i="14"/>
  <c r="P129" i="14"/>
  <c r="P138" i="14" s="1"/>
  <c r="P446" i="14" s="1"/>
  <c r="P435" i="14" s="1"/>
  <c r="O129" i="14"/>
  <c r="O138" i="14" s="1"/>
  <c r="O446" i="14" s="1"/>
  <c r="O435" i="14" s="1"/>
  <c r="N460" i="14"/>
  <c r="N101" i="14"/>
  <c r="N100" i="14"/>
  <c r="M459" i="14"/>
  <c r="M437" i="14"/>
  <c r="Y437" i="14" s="1"/>
  <c r="AA437" i="14" s="1"/>
  <c r="M436" i="14"/>
  <c r="Y436" i="14" s="1"/>
  <c r="AA436" i="14" s="1"/>
  <c r="Y435" i="14"/>
  <c r="AA435" i="14" s="1"/>
  <c r="AA83" i="14"/>
  <c r="M101" i="14"/>
  <c r="Y101" i="14" s="1"/>
  <c r="AA101" i="14" s="1"/>
  <c r="M100" i="14"/>
  <c r="Y100" i="14" s="1"/>
  <c r="AA100" i="14" s="1"/>
  <c r="Y447" i="14"/>
  <c r="AA447" i="14" s="1"/>
  <c r="Y434" i="14"/>
  <c r="AA434" i="14" s="1"/>
  <c r="Y138" i="14"/>
  <c r="AA138" i="14" s="1"/>
  <c r="Y446" i="14"/>
  <c r="AA446" i="14" s="1"/>
  <c r="Y459" i="14" l="1"/>
  <c r="AA459" i="14" s="1"/>
  <c r="M460" i="14"/>
  <c r="Y460" i="14" s="1"/>
  <c r="AA460" i="14" s="1"/>
  <c r="U134" i="14"/>
  <c r="U135" i="14"/>
  <c r="U128" i="14"/>
  <c r="U136" i="14"/>
  <c r="U133" i="14"/>
  <c r="U102" i="14"/>
  <c r="U103" i="14"/>
  <c r="U104" i="14"/>
  <c r="U105" i="14"/>
  <c r="U108" i="14"/>
  <c r="U109" i="14"/>
  <c r="U110" i="14"/>
  <c r="U111" i="14"/>
  <c r="U112" i="14"/>
  <c r="U114" i="14"/>
  <c r="U115" i="14"/>
  <c r="U116" i="14"/>
  <c r="U117" i="14"/>
  <c r="U122" i="14"/>
  <c r="U123" i="14"/>
  <c r="U125" i="14"/>
  <c r="U126" i="14"/>
  <c r="U131" i="14"/>
  <c r="U127" i="14"/>
  <c r="U132" i="14"/>
  <c r="U113" i="14" l="1"/>
  <c r="R136" i="14"/>
  <c r="T136" i="14"/>
  <c r="Z136" i="14" s="1"/>
  <c r="AB136" i="14" s="1"/>
  <c r="R128" i="14"/>
  <c r="T128" i="14"/>
  <c r="Z128" i="14" s="1"/>
  <c r="AB128" i="14" s="1"/>
  <c r="R135" i="14"/>
  <c r="T135" i="14"/>
  <c r="Z135" i="14" s="1"/>
  <c r="AB135" i="14" s="1"/>
  <c r="R134" i="14"/>
  <c r="T134" i="14"/>
  <c r="Z134" i="14" s="1"/>
  <c r="AB134" i="14" s="1"/>
  <c r="R133" i="14"/>
  <c r="T133" i="14"/>
  <c r="Z133" i="14" s="1"/>
  <c r="AB133" i="14" s="1"/>
  <c r="R132" i="14"/>
  <c r="T132" i="14"/>
  <c r="Z132" i="14" s="1"/>
  <c r="AB132" i="14" s="1"/>
  <c r="R127" i="14"/>
  <c r="T127" i="14"/>
  <c r="Z127" i="14" s="1"/>
  <c r="AB127" i="14" s="1"/>
  <c r="S131" i="14"/>
  <c r="T131" i="14"/>
  <c r="Z131" i="14" s="1"/>
  <c r="AB131" i="14" s="1"/>
  <c r="R126" i="14"/>
  <c r="T126" i="14"/>
  <c r="Z126" i="14" s="1"/>
  <c r="AB126" i="14" s="1"/>
  <c r="S125" i="14"/>
  <c r="T125" i="14"/>
  <c r="Z125" i="14" s="1"/>
  <c r="AB125" i="14" s="1"/>
  <c r="R123" i="14"/>
  <c r="T123" i="14"/>
  <c r="Z123" i="14" s="1"/>
  <c r="AB123" i="14" s="1"/>
  <c r="R122" i="14"/>
  <c r="T122" i="14"/>
  <c r="Z122" i="14" s="1"/>
  <c r="AB122" i="14" s="1"/>
  <c r="R117" i="14"/>
  <c r="T117" i="14"/>
  <c r="Z117" i="14" s="1"/>
  <c r="AB117" i="14" s="1"/>
  <c r="S116" i="14"/>
  <c r="T116" i="14"/>
  <c r="Z116" i="14" s="1"/>
  <c r="AB116" i="14" s="1"/>
  <c r="R115" i="14"/>
  <c r="T115" i="14"/>
  <c r="Z115" i="14" s="1"/>
  <c r="AB115" i="14" s="1"/>
  <c r="R114" i="14"/>
  <c r="T114" i="14"/>
  <c r="Z114" i="14" s="1"/>
  <c r="AB114" i="14" s="1"/>
  <c r="T113" i="14"/>
  <c r="Z113" i="14" s="1"/>
  <c r="AB113" i="14" s="1"/>
  <c r="S112" i="14"/>
  <c r="T112" i="14"/>
  <c r="Z112" i="14" s="1"/>
  <c r="AB112" i="14" s="1"/>
  <c r="S111" i="14"/>
  <c r="T111" i="14"/>
  <c r="Z111" i="14" s="1"/>
  <c r="AB111" i="14" s="1"/>
  <c r="R110" i="14"/>
  <c r="T110" i="14"/>
  <c r="Z110" i="14" s="1"/>
  <c r="AB110" i="14" s="1"/>
  <c r="R109" i="14"/>
  <c r="T109" i="14"/>
  <c r="Z109" i="14" s="1"/>
  <c r="AB109" i="14" s="1"/>
  <c r="R108" i="14"/>
  <c r="T108" i="14"/>
  <c r="Z108" i="14" s="1"/>
  <c r="AB108" i="14" s="1"/>
  <c r="R105" i="14"/>
  <c r="T105" i="14"/>
  <c r="Z105" i="14" s="1"/>
  <c r="AB105" i="14" s="1"/>
  <c r="S104" i="14"/>
  <c r="T104" i="14"/>
  <c r="Z104" i="14" s="1"/>
  <c r="AB104" i="14" s="1"/>
  <c r="R103" i="14"/>
  <c r="T103" i="14"/>
  <c r="Z103" i="14" s="1"/>
  <c r="AB103" i="14" s="1"/>
  <c r="R102" i="14"/>
  <c r="T102" i="14"/>
  <c r="Z102" i="14" s="1"/>
  <c r="AB102" i="14" s="1"/>
  <c r="X126" i="14"/>
  <c r="X113" i="14"/>
  <c r="X132" i="14"/>
  <c r="X122" i="14"/>
  <c r="X114" i="14"/>
  <c r="X127" i="14"/>
  <c r="X125" i="14"/>
  <c r="X117" i="14"/>
  <c r="X105" i="14"/>
  <c r="X133" i="14"/>
  <c r="X135" i="14"/>
  <c r="X131" i="14"/>
  <c r="X116" i="14"/>
  <c r="X112" i="14"/>
  <c r="X108" i="14"/>
  <c r="X104" i="14"/>
  <c r="X134" i="14"/>
  <c r="X110" i="14"/>
  <c r="X102" i="14"/>
  <c r="X128" i="14"/>
  <c r="X123" i="14"/>
  <c r="X115" i="14"/>
  <c r="X111" i="14"/>
  <c r="X103" i="14"/>
  <c r="X136" i="14"/>
  <c r="S108" i="14"/>
  <c r="S135" i="14"/>
  <c r="R125" i="14"/>
  <c r="R116" i="14"/>
  <c r="S127" i="14"/>
  <c r="S117" i="14"/>
  <c r="S134" i="14"/>
  <c r="S126" i="14"/>
  <c r="S110" i="14"/>
  <c r="R131" i="14"/>
  <c r="S122" i="14"/>
  <c r="S132" i="14"/>
  <c r="R111" i="14"/>
  <c r="S114" i="14"/>
  <c r="S109" i="14"/>
  <c r="S128" i="14"/>
  <c r="R112" i="14"/>
  <c r="R104" i="14"/>
  <c r="S136" i="14"/>
  <c r="S103" i="14"/>
  <c r="S113" i="14"/>
  <c r="S105" i="14"/>
  <c r="S102" i="14"/>
  <c r="S133" i="14"/>
  <c r="S123" i="14"/>
  <c r="S115" i="14"/>
  <c r="W112" i="14" l="1"/>
  <c r="W104" i="14"/>
  <c r="W113" i="14"/>
  <c r="W122" i="14"/>
  <c r="W117" i="14"/>
  <c r="V122" i="14"/>
  <c r="V131" i="14"/>
  <c r="R113" i="14"/>
  <c r="V104" i="14"/>
  <c r="W127" i="14"/>
  <c r="V112" i="14"/>
  <c r="V134" i="14"/>
  <c r="W133" i="14"/>
  <c r="W110" i="14"/>
  <c r="V126" i="14"/>
  <c r="V102" i="14"/>
  <c r="V114" i="14"/>
  <c r="W114" i="14"/>
  <c r="W126" i="14"/>
  <c r="V132" i="14"/>
  <c r="W132" i="14"/>
  <c r="V110" i="14"/>
  <c r="V133" i="14"/>
  <c r="W128" i="14"/>
  <c r="W131" i="14"/>
  <c r="X109" i="14"/>
  <c r="V103" i="14"/>
  <c r="V116" i="14"/>
  <c r="W111" i="14"/>
  <c r="V136" i="14"/>
  <c r="V115" i="14"/>
  <c r="W103" i="14"/>
  <c r="V128" i="14"/>
  <c r="W115" i="14"/>
  <c r="V125" i="14"/>
  <c r="W109" i="14"/>
  <c r="W135" i="14"/>
  <c r="W105" i="14"/>
  <c r="W125" i="14"/>
  <c r="V135" i="14"/>
  <c r="W123" i="14"/>
  <c r="V117" i="14"/>
  <c r="V127" i="14"/>
  <c r="V113" i="14"/>
  <c r="W136" i="14"/>
  <c r="V109" i="14"/>
  <c r="V105" i="14"/>
  <c r="V111" i="14"/>
  <c r="V123" i="14"/>
  <c r="V108" i="14"/>
  <c r="W102" i="14"/>
  <c r="W134" i="14"/>
  <c r="W116" i="14"/>
  <c r="W108" i="14"/>
  <c r="T434" i="14"/>
  <c r="Z434" i="14" s="1"/>
  <c r="AB434" i="14" s="1"/>
  <c r="T107" i="14"/>
  <c r="Z107" i="14" s="1"/>
  <c r="AB107" i="14" s="1"/>
  <c r="U106" i="14"/>
  <c r="U107" i="14"/>
  <c r="U161" i="14"/>
  <c r="U354" i="14"/>
  <c r="U357" i="14"/>
  <c r="U159" i="14"/>
  <c r="U165" i="14"/>
  <c r="U142" i="14"/>
  <c r="U171" i="14"/>
  <c r="U147" i="14"/>
  <c r="U330" i="14"/>
  <c r="U328" i="14"/>
  <c r="U150" i="14"/>
  <c r="U151" i="14"/>
  <c r="U152" i="14"/>
  <c r="U341" i="14"/>
  <c r="U343" i="14"/>
  <c r="U353" i="14"/>
  <c r="U119" i="14"/>
  <c r="U441" i="14"/>
  <c r="T441" i="14"/>
  <c r="Z441" i="14" s="1"/>
  <c r="AB441" i="14" s="1"/>
  <c r="U144" i="14" l="1"/>
  <c r="U444" i="14"/>
  <c r="T438" i="14"/>
  <c r="Z438" i="14" s="1"/>
  <c r="AB438" i="14" s="1"/>
  <c r="T444" i="14"/>
  <c r="Z444" i="14" s="1"/>
  <c r="AB444" i="14" s="1"/>
  <c r="T445" i="14"/>
  <c r="Z445" i="14" s="1"/>
  <c r="AB445" i="14" s="1"/>
  <c r="U445" i="14"/>
  <c r="U438" i="14"/>
  <c r="U285" i="14"/>
  <c r="U203" i="14"/>
  <c r="U340" i="14"/>
  <c r="U351" i="14"/>
  <c r="U446" i="14"/>
  <c r="U435" i="14" s="1"/>
  <c r="U138" i="14"/>
  <c r="U129" i="14"/>
  <c r="U388" i="14"/>
  <c r="U322" i="14"/>
  <c r="U173" i="14"/>
  <c r="U174" i="14"/>
  <c r="U442" i="14" s="1"/>
  <c r="U166" i="14"/>
  <c r="U352" i="14"/>
  <c r="U359" i="14"/>
  <c r="U412" i="14"/>
  <c r="U425" i="14"/>
  <c r="U10" i="14"/>
  <c r="U130" i="14"/>
  <c r="U137" i="14"/>
  <c r="U294" i="14"/>
  <c r="U314" i="14"/>
  <c r="U389" i="14"/>
  <c r="U396" i="14"/>
  <c r="T458" i="14"/>
  <c r="T83" i="14"/>
  <c r="Z83" i="14" s="1"/>
  <c r="AB83" i="14" s="1"/>
  <c r="U83" i="14"/>
  <c r="U458" i="14"/>
  <c r="U463" i="14" s="1"/>
  <c r="U13" i="14"/>
  <c r="U77" i="14"/>
  <c r="U16" i="14"/>
  <c r="U15" i="14"/>
  <c r="T16" i="14"/>
  <c r="T94" i="14" s="1"/>
  <c r="Z94" i="14" s="1"/>
  <c r="AB94" i="14" s="1"/>
  <c r="T15" i="14"/>
  <c r="T92" i="14" s="1"/>
  <c r="Z92" i="14" s="1"/>
  <c r="AB92" i="14" s="1"/>
  <c r="T13" i="14"/>
  <c r="T88" i="14" s="1"/>
  <c r="Z88" i="14" s="1"/>
  <c r="AB88" i="14" s="1"/>
  <c r="T10" i="14"/>
  <c r="T2" i="14"/>
  <c r="T28" i="14"/>
  <c r="T20" i="14"/>
  <c r="Z20" i="14" s="1"/>
  <c r="AB20" i="14" s="1"/>
  <c r="T12" i="14"/>
  <c r="T75" i="14"/>
  <c r="Z75" i="14" s="1"/>
  <c r="AB75" i="14" s="1"/>
  <c r="T82" i="14"/>
  <c r="T74" i="14"/>
  <c r="Z74" i="14" s="1"/>
  <c r="AB74" i="14" s="1"/>
  <c r="T39" i="14"/>
  <c r="Z39" i="14" s="1"/>
  <c r="AB39" i="14" s="1"/>
  <c r="T30" i="14"/>
  <c r="T38" i="14"/>
  <c r="Z38" i="14" s="1"/>
  <c r="AB38" i="14" s="1"/>
  <c r="T46" i="14"/>
  <c r="T29" i="14"/>
  <c r="Z29" i="14" s="1"/>
  <c r="AB29" i="14" s="1"/>
  <c r="T37" i="14"/>
  <c r="T56" i="14"/>
  <c r="Z56" i="14" s="1"/>
  <c r="AB56" i="14" s="1"/>
  <c r="T47" i="14"/>
  <c r="Z47" i="14" s="1"/>
  <c r="AB47" i="14" s="1"/>
  <c r="T19" i="14"/>
  <c r="T11" i="14"/>
  <c r="T57" i="14"/>
  <c r="Z57" i="14" s="1"/>
  <c r="AB57" i="14" s="1"/>
  <c r="T64" i="14"/>
  <c r="T55" i="14"/>
  <c r="T48" i="14"/>
  <c r="Z48" i="14" s="1"/>
  <c r="AB48" i="14" s="1"/>
  <c r="U2" i="14"/>
  <c r="U28" i="14"/>
  <c r="U20" i="14"/>
  <c r="U12" i="14"/>
  <c r="U75" i="14"/>
  <c r="U74" i="14"/>
  <c r="U82" i="14"/>
  <c r="U39" i="14"/>
  <c r="X30" i="14"/>
  <c r="U30" i="14"/>
  <c r="U46" i="14"/>
  <c r="U38" i="14"/>
  <c r="U37" i="14"/>
  <c r="U29" i="14"/>
  <c r="U56" i="14"/>
  <c r="U47" i="14"/>
  <c r="U11" i="14"/>
  <c r="U19" i="14"/>
  <c r="U64" i="14"/>
  <c r="U57" i="14"/>
  <c r="U55" i="14"/>
  <c r="U48" i="14"/>
  <c r="U21" i="14"/>
  <c r="U65" i="14"/>
  <c r="U73" i="14"/>
  <c r="T21" i="14"/>
  <c r="Z21" i="14" s="1"/>
  <c r="AB21" i="14" s="1"/>
  <c r="T77" i="14"/>
  <c r="T90" i="14" s="1"/>
  <c r="Z90" i="14" s="1"/>
  <c r="AB90" i="14" s="1"/>
  <c r="T73" i="14"/>
  <c r="T65" i="14"/>
  <c r="Z65" i="14" s="1"/>
  <c r="AB65" i="14" s="1"/>
  <c r="U154" i="14"/>
  <c r="U153" i="14"/>
  <c r="U121" i="14"/>
  <c r="T175" i="14"/>
  <c r="T212" i="14"/>
  <c r="Z212" i="14" s="1"/>
  <c r="AB212" i="14" s="1"/>
  <c r="U212" i="14"/>
  <c r="U175" i="14"/>
  <c r="T397" i="14"/>
  <c r="Z397" i="14" s="1"/>
  <c r="AB397" i="14" s="1"/>
  <c r="U120" i="14"/>
  <c r="U149" i="14"/>
  <c r="U124" i="14"/>
  <c r="T323" i="14"/>
  <c r="Z323" i="14" s="1"/>
  <c r="AB323" i="14" s="1"/>
  <c r="T446" i="14"/>
  <c r="T138" i="14"/>
  <c r="Z138" i="14" s="1"/>
  <c r="AB138" i="14" s="1"/>
  <c r="S353" i="14"/>
  <c r="T353" i="14"/>
  <c r="Z353" i="14" s="1"/>
  <c r="AB353" i="14" s="1"/>
  <c r="R343" i="14"/>
  <c r="T343" i="14"/>
  <c r="Z343" i="14" s="1"/>
  <c r="AB343" i="14" s="1"/>
  <c r="S337" i="14"/>
  <c r="T337" i="14"/>
  <c r="Z337" i="14" s="1"/>
  <c r="AB337" i="14" s="1"/>
  <c r="S334" i="14"/>
  <c r="T334" i="14"/>
  <c r="Z334" i="14" s="1"/>
  <c r="AB334" i="14" s="1"/>
  <c r="R332" i="14"/>
  <c r="T332" i="14"/>
  <c r="Z332" i="14" s="1"/>
  <c r="AB332" i="14" s="1"/>
  <c r="R331" i="14"/>
  <c r="T331" i="14"/>
  <c r="Z331" i="14" s="1"/>
  <c r="AB331" i="14" s="1"/>
  <c r="R342" i="14"/>
  <c r="T342" i="14"/>
  <c r="Z342" i="14" s="1"/>
  <c r="AB342" i="14" s="1"/>
  <c r="S341" i="14"/>
  <c r="T341" i="14"/>
  <c r="Z341" i="14" s="1"/>
  <c r="AB341" i="14" s="1"/>
  <c r="S192" i="14"/>
  <c r="T192" i="14"/>
  <c r="Z192" i="14" s="1"/>
  <c r="AB192" i="14" s="1"/>
  <c r="T203" i="14"/>
  <c r="Z203" i="14" s="1"/>
  <c r="AB203" i="14" s="1"/>
  <c r="T194" i="14"/>
  <c r="Z194" i="14" s="1"/>
  <c r="AB194" i="14" s="1"/>
  <c r="S344" i="14"/>
  <c r="T344" i="14"/>
  <c r="Z344" i="14" s="1"/>
  <c r="AB344" i="14" s="1"/>
  <c r="S328" i="14"/>
  <c r="T328" i="14"/>
  <c r="Z328" i="14" s="1"/>
  <c r="AB328" i="14" s="1"/>
  <c r="R330" i="14"/>
  <c r="T330" i="14"/>
  <c r="Z330" i="14" s="1"/>
  <c r="AB330" i="14" s="1"/>
  <c r="S329" i="14"/>
  <c r="T329" i="14"/>
  <c r="Z329" i="14" s="1"/>
  <c r="AB329" i="14" s="1"/>
  <c r="S357" i="14"/>
  <c r="T357" i="14"/>
  <c r="Z357" i="14" s="1"/>
  <c r="AB357" i="14" s="1"/>
  <c r="R354" i="14"/>
  <c r="T354" i="14"/>
  <c r="Z354" i="14" s="1"/>
  <c r="AB354" i="14" s="1"/>
  <c r="T352" i="14"/>
  <c r="Z352" i="14" s="1"/>
  <c r="AB352" i="14" s="1"/>
  <c r="T359" i="14"/>
  <c r="Z359" i="14" s="1"/>
  <c r="AB359" i="14" s="1"/>
  <c r="T351" i="14"/>
  <c r="Z351" i="14" s="1"/>
  <c r="AB351" i="14" s="1"/>
  <c r="T340" i="14"/>
  <c r="Z340" i="14" s="1"/>
  <c r="AB340" i="14" s="1"/>
  <c r="V337" i="14"/>
  <c r="U337" i="14"/>
  <c r="X334" i="14"/>
  <c r="U334" i="14"/>
  <c r="U332" i="14"/>
  <c r="U331" i="14"/>
  <c r="U342" i="14"/>
  <c r="U381" i="14"/>
  <c r="U365" i="14"/>
  <c r="W367" i="14"/>
  <c r="U367" i="14"/>
  <c r="U366" i="14"/>
  <c r="U344" i="14"/>
  <c r="U329" i="14"/>
  <c r="X394" i="14"/>
  <c r="U394" i="14"/>
  <c r="U391" i="14"/>
  <c r="U368" i="14"/>
  <c r="R283" i="14"/>
  <c r="T283" i="14"/>
  <c r="Z283" i="14" s="1"/>
  <c r="AB283" i="14" s="1"/>
  <c r="T282" i="14"/>
  <c r="Z282" i="14" s="1"/>
  <c r="AB282" i="14" s="1"/>
  <c r="T285" i="14"/>
  <c r="U459" i="14"/>
  <c r="U360" i="14"/>
  <c r="U447" i="14"/>
  <c r="T459" i="14"/>
  <c r="Z459" i="14" s="1"/>
  <c r="AB459" i="14" s="1"/>
  <c r="T360" i="14"/>
  <c r="Z360" i="14" s="1"/>
  <c r="AB360" i="14" s="1"/>
  <c r="T447" i="14"/>
  <c r="Z447" i="14" s="1"/>
  <c r="AB447" i="14" s="1"/>
  <c r="U118" i="14"/>
  <c r="U192" i="14"/>
  <c r="U194" i="14"/>
  <c r="V307" i="14"/>
  <c r="U307" i="14"/>
  <c r="U291" i="14"/>
  <c r="U293" i="14"/>
  <c r="U292" i="14"/>
  <c r="U167" i="14"/>
  <c r="U319" i="14"/>
  <c r="X321" i="14"/>
  <c r="U321" i="14"/>
  <c r="U290" i="14"/>
  <c r="U313" i="14"/>
  <c r="U146" i="14"/>
  <c r="U323" i="14"/>
  <c r="U315" i="14"/>
  <c r="U397" i="14"/>
  <c r="U168" i="14"/>
  <c r="X283" i="14"/>
  <c r="U283" i="14"/>
  <c r="U282" i="14"/>
  <c r="U286" i="14"/>
  <c r="U320" i="14"/>
  <c r="U143" i="14"/>
  <c r="X425" i="14"/>
  <c r="U434" i="14"/>
  <c r="T286" i="14"/>
  <c r="T143" i="14"/>
  <c r="Z143" i="14" s="1"/>
  <c r="AB143" i="14" s="1"/>
  <c r="S441" i="14"/>
  <c r="T137" i="14"/>
  <c r="T130" i="14"/>
  <c r="Z130" i="14" s="1"/>
  <c r="AB130" i="14" s="1"/>
  <c r="T124" i="14"/>
  <c r="Z124" i="14" s="1"/>
  <c r="AB124" i="14" s="1"/>
  <c r="S121" i="14"/>
  <c r="T121" i="14"/>
  <c r="Z121" i="14" s="1"/>
  <c r="AB121" i="14" s="1"/>
  <c r="T120" i="14"/>
  <c r="Z120" i="14" s="1"/>
  <c r="AB120" i="14" s="1"/>
  <c r="R119" i="14"/>
  <c r="T119" i="14"/>
  <c r="Z119" i="14" s="1"/>
  <c r="AB119" i="14" s="1"/>
  <c r="T129" i="14"/>
  <c r="T118" i="14"/>
  <c r="Z118" i="14" s="1"/>
  <c r="AB118" i="14" s="1"/>
  <c r="R154" i="14"/>
  <c r="T154" i="14"/>
  <c r="Z154" i="14" s="1"/>
  <c r="AB154" i="14" s="1"/>
  <c r="R153" i="14"/>
  <c r="T153" i="14"/>
  <c r="Z153" i="14" s="1"/>
  <c r="AB153" i="14" s="1"/>
  <c r="R152" i="14"/>
  <c r="T152" i="14"/>
  <c r="Z152" i="14" s="1"/>
  <c r="AB152" i="14" s="1"/>
  <c r="S151" i="14"/>
  <c r="T151" i="14"/>
  <c r="Z151" i="14" s="1"/>
  <c r="AB151" i="14" s="1"/>
  <c r="R150" i="14"/>
  <c r="T150" i="14"/>
  <c r="Z150" i="14" s="1"/>
  <c r="AB150" i="14" s="1"/>
  <c r="R149" i="14"/>
  <c r="T149" i="14"/>
  <c r="Z149" i="14" s="1"/>
  <c r="AB149" i="14" s="1"/>
  <c r="S307" i="14"/>
  <c r="T307" i="14"/>
  <c r="Z307" i="14" s="1"/>
  <c r="AB307" i="14" s="1"/>
  <c r="T291" i="14"/>
  <c r="Z291" i="14" s="1"/>
  <c r="AB291" i="14" s="1"/>
  <c r="R293" i="14"/>
  <c r="T293" i="14"/>
  <c r="Z293" i="14" s="1"/>
  <c r="AB293" i="14" s="1"/>
  <c r="R292" i="14"/>
  <c r="T292" i="14"/>
  <c r="Z292" i="14" s="1"/>
  <c r="AB292" i="14" s="1"/>
  <c r="R167" i="14"/>
  <c r="T167" i="14"/>
  <c r="Z167" i="14" s="1"/>
  <c r="AB167" i="14" s="1"/>
  <c r="S147" i="14"/>
  <c r="T147" i="14"/>
  <c r="Z147" i="14" s="1"/>
  <c r="AB147" i="14" s="1"/>
  <c r="S144" i="14"/>
  <c r="T144" i="14"/>
  <c r="Z144" i="14" s="1"/>
  <c r="AB144" i="14" s="1"/>
  <c r="R319" i="14"/>
  <c r="T319" i="14"/>
  <c r="Z319" i="14" s="1"/>
  <c r="AB319" i="14" s="1"/>
  <c r="R321" i="14"/>
  <c r="T321" i="14"/>
  <c r="Z321" i="14" s="1"/>
  <c r="AB321" i="14" s="1"/>
  <c r="R290" i="14"/>
  <c r="T290" i="14"/>
  <c r="Z290" i="14" s="1"/>
  <c r="AB290" i="14" s="1"/>
  <c r="R313" i="14"/>
  <c r="T313" i="14"/>
  <c r="Z313" i="14" s="1"/>
  <c r="AB313" i="14" s="1"/>
  <c r="S171" i="14"/>
  <c r="T171" i="14"/>
  <c r="Z171" i="14" s="1"/>
  <c r="AB171" i="14" s="1"/>
  <c r="T173" i="14"/>
  <c r="Z173" i="14" s="1"/>
  <c r="AB173" i="14" s="1"/>
  <c r="T174" i="14"/>
  <c r="R142" i="14"/>
  <c r="T142" i="14"/>
  <c r="Z142" i="14" s="1"/>
  <c r="AB142" i="14" s="1"/>
  <c r="S165" i="14"/>
  <c r="T165" i="14"/>
  <c r="Z165" i="14" s="1"/>
  <c r="AB165" i="14" s="1"/>
  <c r="R159" i="14"/>
  <c r="T159" i="14"/>
  <c r="Z159" i="14" s="1"/>
  <c r="AB159" i="14" s="1"/>
  <c r="T166" i="14"/>
  <c r="T146" i="14"/>
  <c r="Z146" i="14" s="1"/>
  <c r="AB146" i="14" s="1"/>
  <c r="T314" i="14"/>
  <c r="T294" i="14"/>
  <c r="Z294" i="14" s="1"/>
  <c r="AB294" i="14" s="1"/>
  <c r="T322" i="14"/>
  <c r="Z322" i="14" s="1"/>
  <c r="AB322" i="14" s="1"/>
  <c r="T315" i="14"/>
  <c r="Z315" i="14" s="1"/>
  <c r="AB315" i="14" s="1"/>
  <c r="R161" i="14"/>
  <c r="T161" i="14"/>
  <c r="Z161" i="14" s="1"/>
  <c r="AB161" i="14" s="1"/>
  <c r="R168" i="14"/>
  <c r="T168" i="14"/>
  <c r="Z168" i="14" s="1"/>
  <c r="AB168" i="14" s="1"/>
  <c r="R106" i="14"/>
  <c r="T106" i="14"/>
  <c r="Z106" i="14" s="1"/>
  <c r="AB106" i="14" s="1"/>
  <c r="R320" i="14"/>
  <c r="T320" i="14"/>
  <c r="Z320" i="14" s="1"/>
  <c r="AB320" i="14" s="1"/>
  <c r="S381" i="14"/>
  <c r="T381" i="14"/>
  <c r="Z381" i="14" s="1"/>
  <c r="AB381" i="14" s="1"/>
  <c r="T365" i="14"/>
  <c r="Z365" i="14" s="1"/>
  <c r="AB365" i="14" s="1"/>
  <c r="S367" i="14"/>
  <c r="T367" i="14"/>
  <c r="Z367" i="14" s="1"/>
  <c r="AB367" i="14" s="1"/>
  <c r="T388" i="14"/>
  <c r="Z388" i="14" s="1"/>
  <c r="AB388" i="14" s="1"/>
  <c r="T366" i="14"/>
  <c r="Z366" i="14" s="1"/>
  <c r="AB366" i="14" s="1"/>
  <c r="S394" i="14"/>
  <c r="T394" i="14"/>
  <c r="Z394" i="14" s="1"/>
  <c r="AB394" i="14" s="1"/>
  <c r="S391" i="14"/>
  <c r="T391" i="14"/>
  <c r="Z391" i="14" s="1"/>
  <c r="AB391" i="14" s="1"/>
  <c r="T389" i="14"/>
  <c r="Z389" i="14" s="1"/>
  <c r="AB389" i="14" s="1"/>
  <c r="T396" i="14"/>
  <c r="Z396" i="14" s="1"/>
  <c r="AB396" i="14" s="1"/>
  <c r="R368" i="14"/>
  <c r="T368" i="14"/>
  <c r="Z368" i="14" s="1"/>
  <c r="AB368" i="14" s="1"/>
  <c r="R434" i="14"/>
  <c r="T425" i="14"/>
  <c r="Z425" i="14" s="1"/>
  <c r="AB425" i="14" s="1"/>
  <c r="T412" i="14"/>
  <c r="Z412" i="14" s="1"/>
  <c r="AB412" i="14" s="1"/>
  <c r="X142" i="14"/>
  <c r="X124" i="14"/>
  <c r="X121" i="14"/>
  <c r="X154" i="14"/>
  <c r="X171" i="14"/>
  <c r="X159" i="14"/>
  <c r="X152" i="14"/>
  <c r="X165" i="14"/>
  <c r="X353" i="14"/>
  <c r="W343" i="14"/>
  <c r="X328" i="14"/>
  <c r="X147" i="14"/>
  <c r="X161" i="14"/>
  <c r="X119" i="14"/>
  <c r="X441" i="14"/>
  <c r="X77" i="14"/>
  <c r="R165" i="14"/>
  <c r="R151" i="14"/>
  <c r="S313" i="14"/>
  <c r="S331" i="14"/>
  <c r="S292" i="14"/>
  <c r="R192" i="14"/>
  <c r="R328" i="14"/>
  <c r="R357" i="14"/>
  <c r="S120" i="14"/>
  <c r="S321" i="14"/>
  <c r="R147" i="14"/>
  <c r="S106" i="14"/>
  <c r="R381" i="14"/>
  <c r="R334" i="14"/>
  <c r="R307" i="14"/>
  <c r="S354" i="14"/>
  <c r="R344" i="14"/>
  <c r="S159" i="14"/>
  <c r="R337" i="14"/>
  <c r="R394" i="14"/>
  <c r="S150" i="14"/>
  <c r="S167" i="14"/>
  <c r="R353" i="14"/>
  <c r="R171" i="14"/>
  <c r="S342" i="14"/>
  <c r="R391" i="14"/>
  <c r="S343" i="14"/>
  <c r="R341" i="14"/>
  <c r="R367" i="14"/>
  <c r="S142" i="14"/>
  <c r="R441" i="14"/>
  <c r="S320" i="14"/>
  <c r="S434" i="14"/>
  <c r="S368" i="14"/>
  <c r="S161" i="14"/>
  <c r="R107" i="14"/>
  <c r="S107" i="14"/>
  <c r="S283" i="14"/>
  <c r="S168" i="14"/>
  <c r="S332" i="14"/>
  <c r="S152" i="14"/>
  <c r="S293" i="14"/>
  <c r="S330" i="14"/>
  <c r="S290" i="14"/>
  <c r="V344" i="14" l="1"/>
  <c r="V394" i="14"/>
  <c r="S149" i="14"/>
  <c r="W283" i="14"/>
  <c r="V142" i="14"/>
  <c r="V165" i="14"/>
  <c r="W165" i="14"/>
  <c r="W142" i="14"/>
  <c r="T100" i="14"/>
  <c r="Z100" i="14" s="1"/>
  <c r="AB100" i="14" s="1"/>
  <c r="V65" i="14"/>
  <c r="S119" i="14"/>
  <c r="U440" i="14"/>
  <c r="U84" i="14"/>
  <c r="Z30" i="14"/>
  <c r="AB30" i="14" s="1"/>
  <c r="T87" i="14"/>
  <c r="Z87" i="14" s="1"/>
  <c r="AB87" i="14" s="1"/>
  <c r="U453" i="14"/>
  <c r="U94" i="14"/>
  <c r="T86" i="14"/>
  <c r="Z86" i="14" s="1"/>
  <c r="AB86" i="14" s="1"/>
  <c r="U451" i="14"/>
  <c r="U90" i="14"/>
  <c r="X451" i="14"/>
  <c r="X90" i="14"/>
  <c r="U87" i="14"/>
  <c r="U86" i="14"/>
  <c r="T85" i="14"/>
  <c r="Z85" i="14" s="1"/>
  <c r="AB85" i="14" s="1"/>
  <c r="U450" i="14"/>
  <c r="U88" i="14"/>
  <c r="U85" i="14"/>
  <c r="Z11" i="14"/>
  <c r="AB11" i="14" s="1"/>
  <c r="T84" i="14"/>
  <c r="Z84" i="14" s="1"/>
  <c r="AB84" i="14" s="1"/>
  <c r="U452" i="14"/>
  <c r="U92" i="14"/>
  <c r="X444" i="14"/>
  <c r="S444" i="14"/>
  <c r="Z166" i="14"/>
  <c r="AB166" i="14" s="1"/>
  <c r="T439" i="14"/>
  <c r="Z439" i="14" s="1"/>
  <c r="AB439" i="14" s="1"/>
  <c r="Z174" i="14"/>
  <c r="AB174" i="14" s="1"/>
  <c r="T442" i="14"/>
  <c r="Z442" i="14" s="1"/>
  <c r="AB442" i="14" s="1"/>
  <c r="U439" i="14"/>
  <c r="Z314" i="14"/>
  <c r="AB314" i="14" s="1"/>
  <c r="T440" i="14"/>
  <c r="Z440" i="14" s="1"/>
  <c r="AB440" i="14" s="1"/>
  <c r="R438" i="14"/>
  <c r="R445" i="14"/>
  <c r="X438" i="14"/>
  <c r="X445" i="14"/>
  <c r="R444" i="14"/>
  <c r="S438" i="14"/>
  <c r="Z285" i="14"/>
  <c r="AB285" i="14" s="1"/>
  <c r="T443" i="14"/>
  <c r="Z443" i="14" s="1"/>
  <c r="AB443" i="14" s="1"/>
  <c r="S445" i="14"/>
  <c r="U443" i="14"/>
  <c r="W73" i="14"/>
  <c r="W30" i="14"/>
  <c r="V368" i="14"/>
  <c r="W394" i="14"/>
  <c r="V367" i="14"/>
  <c r="W192" i="14"/>
  <c r="X285" i="14"/>
  <c r="W168" i="14"/>
  <c r="W368" i="14"/>
  <c r="R124" i="14"/>
  <c r="W381" i="14"/>
  <c r="W344" i="14"/>
  <c r="W334" i="14"/>
  <c r="R120" i="14"/>
  <c r="S137" i="14"/>
  <c r="S130" i="14"/>
  <c r="R129" i="14"/>
  <c r="R118" i="14"/>
  <c r="R137" i="14"/>
  <c r="R130" i="14"/>
  <c r="S124" i="14"/>
  <c r="R121" i="14"/>
  <c r="S129" i="14"/>
  <c r="S118" i="14"/>
  <c r="W313" i="14"/>
  <c r="V293" i="14"/>
  <c r="W425" i="14"/>
  <c r="V171" i="14"/>
  <c r="W167" i="14"/>
  <c r="V313" i="14"/>
  <c r="W307" i="14"/>
  <c r="V425" i="14"/>
  <c r="V321" i="14"/>
  <c r="W293" i="14"/>
  <c r="V320" i="14"/>
  <c r="W321" i="14"/>
  <c r="X15" i="14"/>
  <c r="X340" i="14"/>
  <c r="X351" i="14"/>
  <c r="W171" i="14"/>
  <c r="W320" i="14"/>
  <c r="X129" i="14"/>
  <c r="X352" i="14"/>
  <c r="X359" i="14"/>
  <c r="X173" i="14"/>
  <c r="X174" i="14"/>
  <c r="X442" i="14" s="1"/>
  <c r="X389" i="14"/>
  <c r="X396" i="14"/>
  <c r="X388" i="14"/>
  <c r="Z12" i="14"/>
  <c r="AB12" i="14" s="1"/>
  <c r="T449" i="14"/>
  <c r="Z449" i="14" s="1"/>
  <c r="AB449" i="14" s="1"/>
  <c r="Z13" i="14"/>
  <c r="AB13" i="14" s="1"/>
  <c r="T450" i="14"/>
  <c r="Z450" i="14" s="1"/>
  <c r="AB450" i="14" s="1"/>
  <c r="Z16" i="14"/>
  <c r="AB16" i="14" s="1"/>
  <c r="T453" i="14"/>
  <c r="Z453" i="14" s="1"/>
  <c r="AB453" i="14" s="1"/>
  <c r="X166" i="14"/>
  <c r="U449" i="14"/>
  <c r="Z2" i="14"/>
  <c r="AB2" i="14" s="1"/>
  <c r="T448" i="14"/>
  <c r="Z448" i="14" s="1"/>
  <c r="AB448" i="14" s="1"/>
  <c r="X130" i="14"/>
  <c r="X137" i="14"/>
  <c r="X314" i="14"/>
  <c r="U448" i="14"/>
  <c r="Z15" i="14"/>
  <c r="AB15" i="14" s="1"/>
  <c r="T452" i="14"/>
  <c r="Z452" i="14" s="1"/>
  <c r="AB452" i="14" s="1"/>
  <c r="X212" i="14"/>
  <c r="X203" i="14"/>
  <c r="X322" i="14"/>
  <c r="Z77" i="14"/>
  <c r="AB77" i="14" s="1"/>
  <c r="T451" i="14"/>
  <c r="Z451" i="14" s="1"/>
  <c r="AB451" i="14" s="1"/>
  <c r="U457" i="14"/>
  <c r="U456" i="14"/>
  <c r="Z137" i="14"/>
  <c r="AB137" i="14" s="1"/>
  <c r="T457" i="14"/>
  <c r="Z457" i="14" s="1"/>
  <c r="AB457" i="14" s="1"/>
  <c r="Z129" i="14"/>
  <c r="AB129" i="14" s="1"/>
  <c r="T456" i="14"/>
  <c r="Z456" i="14" s="1"/>
  <c r="AB456" i="14" s="1"/>
  <c r="X354" i="14"/>
  <c r="V354" i="14"/>
  <c r="W354" i="14"/>
  <c r="X150" i="14"/>
  <c r="W150" i="14"/>
  <c r="X357" i="14"/>
  <c r="W357" i="14"/>
  <c r="X330" i="14"/>
  <c r="Z175" i="14"/>
  <c r="AB175" i="14" s="1"/>
  <c r="T436" i="14"/>
  <c r="V57" i="14"/>
  <c r="V38" i="14"/>
  <c r="X39" i="14"/>
  <c r="W39" i="14"/>
  <c r="V39" i="14"/>
  <c r="X75" i="14"/>
  <c r="X143" i="14"/>
  <c r="X290" i="14"/>
  <c r="V290" i="14"/>
  <c r="W290" i="14"/>
  <c r="X319" i="14"/>
  <c r="V319" i="14"/>
  <c r="W292" i="14"/>
  <c r="W291" i="14"/>
  <c r="V365" i="14"/>
  <c r="X342" i="14"/>
  <c r="V342" i="14"/>
  <c r="X332" i="14"/>
  <c r="V332" i="14"/>
  <c r="W332" i="14"/>
  <c r="X337" i="14"/>
  <c r="W337" i="14"/>
  <c r="W10" i="14"/>
  <c r="W319" i="14"/>
  <c r="V357" i="14"/>
  <c r="V391" i="14"/>
  <c r="V330" i="14"/>
  <c r="W342" i="14"/>
  <c r="R83" i="14"/>
  <c r="R458" i="14"/>
  <c r="R462" i="14" s="1"/>
  <c r="U436" i="14"/>
  <c r="U100" i="14"/>
  <c r="X13" i="14"/>
  <c r="Z286" i="14"/>
  <c r="AB286" i="14" s="1"/>
  <c r="T437" i="14"/>
  <c r="Z437" i="14" s="1"/>
  <c r="AB437" i="14" s="1"/>
  <c r="U437" i="14"/>
  <c r="Z446" i="14"/>
  <c r="AB446" i="14" s="1"/>
  <c r="T435" i="14"/>
  <c r="S83" i="14"/>
  <c r="S458" i="14"/>
  <c r="S462" i="14" s="1"/>
  <c r="U460" i="14"/>
  <c r="T460" i="14"/>
  <c r="Z460" i="14" s="1"/>
  <c r="AB460" i="14" s="1"/>
  <c r="V334" i="14"/>
  <c r="W331" i="14"/>
  <c r="X83" i="14"/>
  <c r="X458" i="14"/>
  <c r="Z10" i="14"/>
  <c r="AB10" i="14" s="1"/>
  <c r="T101" i="14"/>
  <c r="Z101" i="14" s="1"/>
  <c r="AB101" i="14" s="1"/>
  <c r="U101" i="14"/>
  <c r="S30" i="14"/>
  <c r="V30" i="14"/>
  <c r="V75" i="14"/>
  <c r="W75" i="14"/>
  <c r="V21" i="14"/>
  <c r="W21" i="14"/>
  <c r="R75" i="14"/>
  <c r="R56" i="14"/>
  <c r="R16" i="14"/>
  <c r="Z73" i="14"/>
  <c r="AB73" i="14" s="1"/>
  <c r="R47" i="14"/>
  <c r="S39" i="14"/>
  <c r="R77" i="14"/>
  <c r="R21" i="14"/>
  <c r="R15" i="14"/>
  <c r="R13" i="14"/>
  <c r="X16" i="14"/>
  <c r="S21" i="14"/>
  <c r="Z64" i="14"/>
  <c r="AB64" i="14" s="1"/>
  <c r="Z19" i="14"/>
  <c r="AB19" i="14" s="1"/>
  <c r="S75" i="14"/>
  <c r="Z28" i="14"/>
  <c r="AB28" i="14" s="1"/>
  <c r="S15" i="14"/>
  <c r="S12" i="14"/>
  <c r="S47" i="14"/>
  <c r="Z55" i="14"/>
  <c r="AB55" i="14" s="1"/>
  <c r="S56" i="14"/>
  <c r="Z46" i="14"/>
  <c r="AB46" i="14" s="1"/>
  <c r="R30" i="14"/>
  <c r="Z82" i="14"/>
  <c r="AB82" i="14" s="1"/>
  <c r="R39" i="14"/>
  <c r="S77" i="14"/>
  <c r="Z458" i="14"/>
  <c r="AB458" i="14" s="1"/>
  <c r="Z37" i="14"/>
  <c r="AB37" i="14" s="1"/>
  <c r="R12" i="14"/>
  <c r="S13" i="14"/>
  <c r="S16" i="14"/>
  <c r="S38" i="14"/>
  <c r="S46" i="14"/>
  <c r="V29" i="14"/>
  <c r="V37" i="14"/>
  <c r="W57" i="14"/>
  <c r="V10" i="14"/>
  <c r="V2" i="14"/>
  <c r="V73" i="14"/>
  <c r="W65" i="14"/>
  <c r="S29" i="14"/>
  <c r="S37" i="14"/>
  <c r="R74" i="14"/>
  <c r="R82" i="14"/>
  <c r="R65" i="14"/>
  <c r="R73" i="14"/>
  <c r="R10" i="14"/>
  <c r="R2" i="14"/>
  <c r="S20" i="14"/>
  <c r="S28" i="14"/>
  <c r="R55" i="14"/>
  <c r="R48" i="14"/>
  <c r="R11" i="14"/>
  <c r="R19" i="14"/>
  <c r="S64" i="14"/>
  <c r="S57" i="14"/>
  <c r="X55" i="14"/>
  <c r="X48" i="14"/>
  <c r="X19" i="14"/>
  <c r="X11" i="14"/>
  <c r="X82" i="14"/>
  <c r="X74" i="14"/>
  <c r="S73" i="14"/>
  <c r="S65" i="14"/>
  <c r="X73" i="14"/>
  <c r="X65" i="14"/>
  <c r="X21" i="14"/>
  <c r="X57" i="14"/>
  <c r="X64" i="14"/>
  <c r="X47" i="14"/>
  <c r="W56" i="14"/>
  <c r="X56" i="14"/>
  <c r="X29" i="14"/>
  <c r="X37" i="14"/>
  <c r="X38" i="14"/>
  <c r="X46" i="14"/>
  <c r="X12" i="14"/>
  <c r="X28" i="14"/>
  <c r="X20" i="14"/>
  <c r="X10" i="14"/>
  <c r="X2" i="14"/>
  <c r="S48" i="14"/>
  <c r="S55" i="14"/>
  <c r="R64" i="14"/>
  <c r="R57" i="14"/>
  <c r="S11" i="14"/>
  <c r="S19" i="14"/>
  <c r="R29" i="14"/>
  <c r="R37" i="14"/>
  <c r="R38" i="14"/>
  <c r="R46" i="14"/>
  <c r="S74" i="14"/>
  <c r="S82" i="14"/>
  <c r="R20" i="14"/>
  <c r="R28" i="14"/>
  <c r="S10" i="14"/>
  <c r="S2" i="14"/>
  <c r="V144" i="14"/>
  <c r="V152" i="14"/>
  <c r="W124" i="14"/>
  <c r="W159" i="14"/>
  <c r="V124" i="14"/>
  <c r="W152" i="14"/>
  <c r="V283" i="14"/>
  <c r="W153" i="14"/>
  <c r="V56" i="14"/>
  <c r="W330" i="14"/>
  <c r="W329" i="14"/>
  <c r="R175" i="14"/>
  <c r="R212" i="14"/>
  <c r="R143" i="14"/>
  <c r="S212" i="14"/>
  <c r="S175" i="14"/>
  <c r="X175" i="14"/>
  <c r="W143" i="14"/>
  <c r="V147" i="14"/>
  <c r="W121" i="14"/>
  <c r="V150" i="14"/>
  <c r="R329" i="14"/>
  <c r="V153" i="14"/>
  <c r="W154" i="14"/>
  <c r="V121" i="14"/>
  <c r="S397" i="14"/>
  <c r="R323" i="14"/>
  <c r="V329" i="14"/>
  <c r="R397" i="14"/>
  <c r="S323" i="14"/>
  <c r="W144" i="14"/>
  <c r="V143" i="14"/>
  <c r="W389" i="14"/>
  <c r="V389" i="14"/>
  <c r="W315" i="14"/>
  <c r="V315" i="14"/>
  <c r="V434" i="14"/>
  <c r="V412" i="14"/>
  <c r="W434" i="14"/>
  <c r="W412" i="14"/>
  <c r="V282" i="14"/>
  <c r="R286" i="14"/>
  <c r="R285" i="14"/>
  <c r="R282" i="14"/>
  <c r="S351" i="14"/>
  <c r="S340" i="14"/>
  <c r="R359" i="14"/>
  <c r="R352" i="14"/>
  <c r="S203" i="14"/>
  <c r="S194" i="14"/>
  <c r="S138" i="14"/>
  <c r="S446" i="14"/>
  <c r="S435" i="14" s="1"/>
  <c r="X341" i="14"/>
  <c r="X343" i="14"/>
  <c r="R446" i="14"/>
  <c r="R435" i="14" s="1"/>
  <c r="R138" i="14"/>
  <c r="S286" i="14"/>
  <c r="S285" i="14"/>
  <c r="S282" i="14"/>
  <c r="X434" i="14"/>
  <c r="X412" i="14"/>
  <c r="X320" i="14"/>
  <c r="X323" i="14"/>
  <c r="X315" i="14"/>
  <c r="R351" i="14"/>
  <c r="R340" i="14"/>
  <c r="R194" i="14"/>
  <c r="R203" i="14"/>
  <c r="X368" i="14"/>
  <c r="W391" i="14"/>
  <c r="X391" i="14"/>
  <c r="X329" i="14"/>
  <c r="X344" i="14"/>
  <c r="X366" i="14"/>
  <c r="X367" i="14"/>
  <c r="W365" i="14"/>
  <c r="X365" i="14"/>
  <c r="V381" i="14"/>
  <c r="X381" i="14"/>
  <c r="V331" i="14"/>
  <c r="X331" i="14"/>
  <c r="S352" i="14"/>
  <c r="S359" i="14"/>
  <c r="W146" i="14"/>
  <c r="V146" i="14"/>
  <c r="S447" i="14"/>
  <c r="S459" i="14"/>
  <c r="S461" i="14" s="1"/>
  <c r="S360" i="14"/>
  <c r="X446" i="14"/>
  <c r="X435" i="14" s="1"/>
  <c r="X118" i="14"/>
  <c r="X138" i="14"/>
  <c r="X459" i="14"/>
  <c r="X360" i="14"/>
  <c r="X447" i="14"/>
  <c r="X294" i="14"/>
  <c r="X106" i="14"/>
  <c r="X194" i="14"/>
  <c r="X149" i="14"/>
  <c r="X153" i="14"/>
  <c r="X120" i="14"/>
  <c r="X107" i="14"/>
  <c r="X151" i="14"/>
  <c r="X144" i="14"/>
  <c r="X286" i="14"/>
  <c r="X282" i="14"/>
  <c r="V168" i="14"/>
  <c r="X168" i="14"/>
  <c r="X397" i="14"/>
  <c r="X146" i="14"/>
  <c r="X313" i="14"/>
  <c r="V167" i="14"/>
  <c r="X167" i="14"/>
  <c r="V292" i="14"/>
  <c r="X292" i="14"/>
  <c r="X293" i="14"/>
  <c r="V291" i="14"/>
  <c r="X291" i="14"/>
  <c r="X307" i="14"/>
  <c r="V192" i="14"/>
  <c r="X192" i="14"/>
  <c r="R360" i="14"/>
  <c r="R447" i="14"/>
  <c r="R459" i="14"/>
  <c r="R461" i="14" s="1"/>
  <c r="S143" i="14"/>
  <c r="V107" i="14"/>
  <c r="V151" i="14"/>
  <c r="S365" i="14"/>
  <c r="R291" i="14"/>
  <c r="R365" i="14"/>
  <c r="S291" i="14"/>
  <c r="S154" i="14"/>
  <c r="S319" i="14"/>
  <c r="S153" i="14"/>
  <c r="R144" i="14"/>
  <c r="S314" i="14"/>
  <c r="S294" i="14"/>
  <c r="S174" i="14"/>
  <c r="S442" i="14" s="1"/>
  <c r="S173" i="14"/>
  <c r="R146" i="14"/>
  <c r="R166" i="14"/>
  <c r="R315" i="14"/>
  <c r="R322" i="14"/>
  <c r="S322" i="14"/>
  <c r="S315" i="14"/>
  <c r="R314" i="14"/>
  <c r="R294" i="14"/>
  <c r="S166" i="14"/>
  <c r="S146" i="14"/>
  <c r="R173" i="14"/>
  <c r="R174" i="14"/>
  <c r="R442" i="14" s="1"/>
  <c r="S425" i="14"/>
  <c r="S412" i="14"/>
  <c r="S396" i="14"/>
  <c r="S389" i="14"/>
  <c r="R388" i="14"/>
  <c r="R366" i="14"/>
  <c r="R425" i="14"/>
  <c r="R412" i="14"/>
  <c r="R396" i="14"/>
  <c r="R389" i="14"/>
  <c r="S388" i="14"/>
  <c r="S366" i="14"/>
  <c r="W107" i="14"/>
  <c r="V341" i="14"/>
  <c r="V106" i="14"/>
  <c r="W341" i="14"/>
  <c r="V343" i="14"/>
  <c r="W353" i="14"/>
  <c r="W119" i="14"/>
  <c r="W161" i="14"/>
  <c r="V119" i="14"/>
  <c r="V149" i="14"/>
  <c r="V120" i="14"/>
  <c r="W328" i="14"/>
  <c r="V441" i="14"/>
  <c r="W120" i="14"/>
  <c r="W147" i="14"/>
  <c r="W441" i="14"/>
  <c r="W149" i="14"/>
  <c r="V328" i="14"/>
  <c r="W151" i="14"/>
  <c r="W106" i="14"/>
  <c r="V161" i="14"/>
  <c r="V353" i="14"/>
  <c r="V159" i="14"/>
  <c r="V154" i="14"/>
  <c r="V77" i="14"/>
  <c r="W77" i="14"/>
  <c r="W47" i="14" l="1"/>
  <c r="W20" i="14"/>
  <c r="W285" i="14"/>
  <c r="W38" i="14"/>
  <c r="V46" i="14"/>
  <c r="W46" i="14"/>
  <c r="W322" i="14"/>
  <c r="V47" i="14"/>
  <c r="V85" i="14" s="1"/>
  <c r="R86" i="14"/>
  <c r="S85" i="14"/>
  <c r="X85" i="14"/>
  <c r="X86" i="14"/>
  <c r="S86" i="14"/>
  <c r="X87" i="14"/>
  <c r="S450" i="14"/>
  <c r="S88" i="14"/>
  <c r="S451" i="14"/>
  <c r="S90" i="14"/>
  <c r="R450" i="14"/>
  <c r="R88" i="14"/>
  <c r="S87" i="14"/>
  <c r="Y466" i="14"/>
  <c r="Y465" i="14"/>
  <c r="X463" i="14"/>
  <c r="V451" i="14"/>
  <c r="V90" i="14"/>
  <c r="S452" i="14"/>
  <c r="S92" i="14"/>
  <c r="R452" i="14"/>
  <c r="R92" i="14"/>
  <c r="W451" i="14"/>
  <c r="W90" i="14"/>
  <c r="R84" i="14"/>
  <c r="S84" i="14"/>
  <c r="X84" i="14"/>
  <c r="R85" i="14"/>
  <c r="S453" i="14"/>
  <c r="S94" i="14"/>
  <c r="R87" i="14"/>
  <c r="X453" i="14"/>
  <c r="X94" i="14"/>
  <c r="R451" i="14"/>
  <c r="R90" i="14"/>
  <c r="R453" i="14"/>
  <c r="R94" i="14"/>
  <c r="X450" i="14"/>
  <c r="X88" i="14"/>
  <c r="X452" i="14"/>
  <c r="X92" i="14"/>
  <c r="R439" i="14"/>
  <c r="X440" i="14"/>
  <c r="X439" i="14"/>
  <c r="R443" i="14"/>
  <c r="V438" i="14"/>
  <c r="X443" i="14"/>
  <c r="W444" i="14"/>
  <c r="R440" i="14"/>
  <c r="V444" i="14"/>
  <c r="S443" i="14"/>
  <c r="W438" i="14"/>
  <c r="W445" i="14"/>
  <c r="V445" i="14"/>
  <c r="S439" i="14"/>
  <c r="S440" i="14"/>
  <c r="W2" i="14"/>
  <c r="V322" i="14"/>
  <c r="V203" i="14"/>
  <c r="V129" i="14"/>
  <c r="W212" i="14"/>
  <c r="W203" i="14"/>
  <c r="W129" i="14"/>
  <c r="W352" i="14"/>
  <c r="W359" i="14"/>
  <c r="V352" i="14"/>
  <c r="V359" i="14"/>
  <c r="W130" i="14"/>
  <c r="W137" i="14"/>
  <c r="V130" i="14"/>
  <c r="V137" i="14"/>
  <c r="W396" i="14"/>
  <c r="S449" i="14"/>
  <c r="W166" i="14"/>
  <c r="X457" i="14"/>
  <c r="V458" i="14"/>
  <c r="V463" i="14" s="1"/>
  <c r="W294" i="14"/>
  <c r="W314" i="14"/>
  <c r="V173" i="14"/>
  <c r="V174" i="14"/>
  <c r="V442" i="14" s="1"/>
  <c r="V294" i="14"/>
  <c r="V314" i="14"/>
  <c r="V340" i="14"/>
  <c r="V351" i="14"/>
  <c r="V366" i="14"/>
  <c r="V388" i="14"/>
  <c r="R448" i="14"/>
  <c r="R449" i="14"/>
  <c r="W366" i="14"/>
  <c r="W388" i="14"/>
  <c r="X456" i="14"/>
  <c r="W173" i="14"/>
  <c r="W174" i="14"/>
  <c r="W442" i="14" s="1"/>
  <c r="W340" i="14"/>
  <c r="W351" i="14"/>
  <c r="S448" i="14"/>
  <c r="X448" i="14"/>
  <c r="X449" i="14"/>
  <c r="V166" i="14"/>
  <c r="V439" i="14" s="1"/>
  <c r="V285" i="14"/>
  <c r="V396" i="14"/>
  <c r="S457" i="14"/>
  <c r="S456" i="14"/>
  <c r="R456" i="14"/>
  <c r="R457" i="14"/>
  <c r="Z436" i="14"/>
  <c r="AB436" i="14" s="1"/>
  <c r="X437" i="14"/>
  <c r="R437" i="14"/>
  <c r="Z435" i="14"/>
  <c r="AB435" i="14" s="1"/>
  <c r="V286" i="14"/>
  <c r="X436" i="14"/>
  <c r="V20" i="14"/>
  <c r="V83" i="14"/>
  <c r="S460" i="14"/>
  <c r="S437" i="14"/>
  <c r="S436" i="14"/>
  <c r="R436" i="14"/>
  <c r="R460" i="14"/>
  <c r="X460" i="14"/>
  <c r="W458" i="14"/>
  <c r="W463" i="14" s="1"/>
  <c r="W83" i="14"/>
  <c r="X100" i="14"/>
  <c r="R101" i="14"/>
  <c r="S101" i="14"/>
  <c r="X101" i="14"/>
  <c r="R100" i="14"/>
  <c r="S100" i="14"/>
  <c r="W12" i="14"/>
  <c r="W86" i="14" s="1"/>
  <c r="W16" i="14"/>
  <c r="W15" i="14"/>
  <c r="V12" i="14"/>
  <c r="V86" i="14" s="1"/>
  <c r="W28" i="14"/>
  <c r="V13" i="14"/>
  <c r="W13" i="14"/>
  <c r="V15" i="14"/>
  <c r="V64" i="14"/>
  <c r="V16" i="14"/>
  <c r="V28" i="14"/>
  <c r="W64" i="14"/>
  <c r="V55" i="14"/>
  <c r="V48" i="14"/>
  <c r="V87" i="14" s="1"/>
  <c r="W48" i="14"/>
  <c r="W87" i="14" s="1"/>
  <c r="W55" i="14"/>
  <c r="W11" i="14"/>
  <c r="W19" i="14"/>
  <c r="V11" i="14"/>
  <c r="V19" i="14"/>
  <c r="V74" i="14"/>
  <c r="V82" i="14"/>
  <c r="W74" i="14"/>
  <c r="W82" i="14"/>
  <c r="W29" i="14"/>
  <c r="W37" i="14"/>
  <c r="V175" i="14"/>
  <c r="W175" i="14"/>
  <c r="V212" i="14"/>
  <c r="V323" i="14"/>
  <c r="V397" i="14"/>
  <c r="W323" i="14"/>
  <c r="W397" i="14"/>
  <c r="V446" i="14"/>
  <c r="V435" i="14" s="1"/>
  <c r="V138" i="14"/>
  <c r="V118" i="14"/>
  <c r="W138" i="14"/>
  <c r="W118" i="14"/>
  <c r="W446" i="14"/>
  <c r="W435" i="14" s="1"/>
  <c r="W447" i="14"/>
  <c r="W459" i="14"/>
  <c r="W462" i="14" s="1"/>
  <c r="W360" i="14"/>
  <c r="W194" i="14"/>
  <c r="W282" i="14"/>
  <c r="W286" i="14"/>
  <c r="V194" i="14"/>
  <c r="V360" i="14"/>
  <c r="V447" i="14"/>
  <c r="V459" i="14"/>
  <c r="V101" i="14" l="1"/>
  <c r="W439" i="14"/>
  <c r="W436" i="14"/>
  <c r="V84" i="14"/>
  <c r="V452" i="14"/>
  <c r="V92" i="14"/>
  <c r="W450" i="14"/>
  <c r="W88" i="14"/>
  <c r="W452" i="14"/>
  <c r="W92" i="14"/>
  <c r="V453" i="14"/>
  <c r="V94" i="14"/>
  <c r="V450" i="14"/>
  <c r="V88" i="14"/>
  <c r="W453" i="14"/>
  <c r="W94" i="14"/>
  <c r="W85" i="14"/>
  <c r="W84" i="14"/>
  <c r="W443" i="14"/>
  <c r="V443" i="14"/>
  <c r="V440" i="14"/>
  <c r="W440" i="14"/>
  <c r="X462" i="14"/>
  <c r="Y462" i="14" s="1"/>
  <c r="V460" i="14"/>
  <c r="V462" i="14"/>
  <c r="V456" i="14"/>
  <c r="V448" i="14"/>
  <c r="W448" i="14"/>
  <c r="V457" i="14"/>
  <c r="W456" i="14"/>
  <c r="W449" i="14"/>
  <c r="V449" i="14"/>
  <c r="W457" i="14"/>
  <c r="W437" i="14"/>
  <c r="W460" i="14"/>
  <c r="V436" i="14"/>
  <c r="V437" i="14"/>
  <c r="W101" i="14"/>
  <c r="V100" i="14"/>
  <c r="W100" i="14"/>
  <c r="A44" i="6" a="1"/>
  <c r="Z462" i="14" l="1"/>
  <c r="A44" i="6"/>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33" i="9"/>
  <c r="A32" i="9"/>
  <c r="A31" i="9"/>
  <c r="A30" i="9"/>
  <c r="A29" i="9"/>
  <c r="A28" i="9"/>
  <c r="A27" i="9"/>
  <c r="A26" i="9"/>
  <c r="A25" i="9"/>
  <c r="A24" i="9"/>
  <c r="A23" i="9"/>
  <c r="A22" i="9"/>
  <c r="A21" i="9"/>
  <c r="A20" i="9"/>
  <c r="A19" i="9"/>
  <c r="A18" i="9"/>
  <c r="A49" i="9"/>
  <c r="A48" i="9"/>
  <c r="A47" i="9"/>
  <c r="A46" i="9"/>
  <c r="A45" i="9"/>
  <c r="A44" i="9"/>
  <c r="A43" i="9"/>
  <c r="A42" i="9"/>
  <c r="A41" i="9"/>
  <c r="A40" i="9"/>
  <c r="A39" i="9"/>
  <c r="A38" i="9"/>
  <c r="A37" i="9"/>
  <c r="A36" i="9"/>
  <c r="A35" i="9"/>
  <c r="A34" i="9"/>
  <c r="A17" i="9"/>
  <c r="A16" i="9"/>
  <c r="A15" i="9"/>
  <c r="A14" i="9"/>
  <c r="A13" i="9"/>
  <c r="A12" i="9"/>
  <c r="A11" i="9"/>
  <c r="A10" i="9"/>
  <c r="A9" i="9"/>
  <c r="A8" i="9"/>
  <c r="A7" i="9"/>
  <c r="A6" i="9"/>
  <c r="A5" i="9"/>
  <c r="A4" i="9"/>
  <c r="A3" i="9"/>
  <c r="A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800-000001000000}">
      <text>
        <r>
          <rPr>
            <sz val="11"/>
            <color theme="1"/>
            <rFont val="Arial"/>
            <family val="2"/>
          </rPr>
          <t>FSS:
Please select the description of the activity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<sst xmlns="http://schemas.openxmlformats.org/spreadsheetml/2006/main" count="48259" uniqueCount="5270">
  <si>
    <t>Donor</t>
  </si>
  <si>
    <t>Type</t>
  </si>
  <si>
    <t>Partners</t>
  </si>
  <si>
    <t>SIDA</t>
  </si>
  <si>
    <t>INGO</t>
  </si>
  <si>
    <t>ACF</t>
  </si>
  <si>
    <t>USAID</t>
  </si>
  <si>
    <t>ICCO</t>
  </si>
  <si>
    <t>FCDO</t>
  </si>
  <si>
    <t>Oxfam</t>
  </si>
  <si>
    <t>WFP</t>
  </si>
  <si>
    <t>SCI</t>
  </si>
  <si>
    <t>DEC</t>
  </si>
  <si>
    <t>WVI</t>
  </si>
  <si>
    <t>Canada</t>
  </si>
  <si>
    <t>CWW</t>
  </si>
  <si>
    <t>Pooled funding</t>
  </si>
  <si>
    <t>NGO</t>
  </si>
  <si>
    <t>BRAC</t>
  </si>
  <si>
    <t>CNRS</t>
  </si>
  <si>
    <t>Mukti</t>
  </si>
  <si>
    <t>NGO Forum</t>
  </si>
  <si>
    <t>RIC</t>
  </si>
  <si>
    <t>TAI</t>
  </si>
  <si>
    <t>UN</t>
  </si>
  <si>
    <t>UN Women</t>
  </si>
  <si>
    <t>UNHCR</t>
  </si>
  <si>
    <t>JRP</t>
  </si>
  <si>
    <t>I</t>
  </si>
  <si>
    <t>Australia Philanthrophy Fund</t>
  </si>
  <si>
    <t>Caritas Germany</t>
  </si>
  <si>
    <t>Caritas Bangladesh</t>
  </si>
  <si>
    <t>N</t>
  </si>
  <si>
    <t>DFAT</t>
  </si>
  <si>
    <t>Embassy of the Kingdom of the Netherlands</t>
  </si>
  <si>
    <t>Concern Worldwide</t>
  </si>
  <si>
    <t>IOM</t>
  </si>
  <si>
    <t>FAO</t>
  </si>
  <si>
    <t>Safe Plus</t>
  </si>
  <si>
    <t>Prottyashi</t>
  </si>
  <si>
    <t>SHED</t>
  </si>
  <si>
    <t>SHUSHILAN</t>
  </si>
  <si>
    <t>U</t>
  </si>
  <si>
    <t>WVB</t>
  </si>
  <si>
    <t>Month</t>
  </si>
  <si>
    <t>Beneficiary</t>
  </si>
  <si>
    <t>SO</t>
  </si>
  <si>
    <t>Activity</t>
  </si>
  <si>
    <t>Upazilla</t>
  </si>
  <si>
    <t>Camp</t>
  </si>
  <si>
    <t xml:space="preserve">No of PP </t>
  </si>
  <si>
    <t>Name of programme partner</t>
  </si>
  <si>
    <t>No of IP</t>
  </si>
  <si>
    <t>Name of implementing partner</t>
  </si>
  <si>
    <t>NO of Donor</t>
  </si>
  <si>
    <t>Name of donor</t>
  </si>
  <si>
    <t>PIN (HH)</t>
  </si>
  <si>
    <t>PIN (Individuals)</t>
  </si>
  <si>
    <t>PIN (Individuals) Female</t>
  </si>
  <si>
    <t>PIN (Individuals) male</t>
  </si>
  <si>
    <t>Target (HH)</t>
  </si>
  <si>
    <t>Target (Individuals) Female</t>
  </si>
  <si>
    <t>Target (Individuals) Male</t>
  </si>
  <si>
    <t>Target (Individuals)</t>
  </si>
  <si>
    <t>Reached Households</t>
  </si>
  <si>
    <t>Reached Individuals Female</t>
  </si>
  <si>
    <t>Reached Individuals Male</t>
  </si>
  <si>
    <t>Reached Individuals</t>
  </si>
  <si>
    <t>Target HH %</t>
  </si>
  <si>
    <t>Target Individual %</t>
  </si>
  <si>
    <t>Target HH Gap</t>
  </si>
  <si>
    <t>Target Individuals Gap</t>
  </si>
  <si>
    <t>January</t>
  </si>
  <si>
    <t>Host Community</t>
  </si>
  <si>
    <t>SO3: Enhance the livelihoods and resilience of vulnerable host communities and support social protection interventions in cooperation with Government of Bangladesh</t>
  </si>
  <si>
    <t>Awareness Raising</t>
  </si>
  <si>
    <t>Ukhia</t>
  </si>
  <si>
    <t>Teknaf</t>
  </si>
  <si>
    <t>Chakaria</t>
  </si>
  <si>
    <t>Cox's Bazar Sadar</t>
  </si>
  <si>
    <t>Kutubdia</t>
  </si>
  <si>
    <t>Maheshkhali</t>
  </si>
  <si>
    <t>Pekua</t>
  </si>
  <si>
    <t>Ramu</t>
  </si>
  <si>
    <t>Cash for Work</t>
  </si>
  <si>
    <t>Conditional Cash</t>
  </si>
  <si>
    <t>Off-farm Inputs</t>
  </si>
  <si>
    <t>Off-farm Training</t>
  </si>
  <si>
    <t>On-farm Inputs</t>
  </si>
  <si>
    <t>On-farm Training</t>
  </si>
  <si>
    <t>Services</t>
  </si>
  <si>
    <t>Unconditional Cash</t>
  </si>
  <si>
    <t>Cash</t>
  </si>
  <si>
    <t>ACF, Caritas Bangladesh,IOM, UNHCR, UN Women, WFP,  WVI</t>
  </si>
  <si>
    <t>Self-relience</t>
  </si>
  <si>
    <t>CWW, FAO, IOM, UNHCR, UN Women, WFP</t>
  </si>
  <si>
    <t>ACF, Oxfam, UN Women,WFP, WVI</t>
  </si>
  <si>
    <t>FAO, Oxfam, UN Women, UNHCR, WFP</t>
  </si>
  <si>
    <t>ACF,Caritas Bangladesh,IOM,Oxfam,UN Women,UNHCR,WFP,WVB</t>
  </si>
  <si>
    <t>IOM,Concern Worldwide ,FAO,Oxfam,UN Women,UNHCR,WFP</t>
  </si>
  <si>
    <t>Refugee</t>
  </si>
  <si>
    <t>SO1: Ensure and sustain the timely provision of life-saving food assistance for Rohingya refugees</t>
  </si>
  <si>
    <t>Food Assistance</t>
  </si>
  <si>
    <t>Camp 1E</t>
  </si>
  <si>
    <t>Camp 1W</t>
  </si>
  <si>
    <t>Camp 2E</t>
  </si>
  <si>
    <t>Camp 2W</t>
  </si>
  <si>
    <t>Camp 3</t>
  </si>
  <si>
    <t>Camp 4</t>
  </si>
  <si>
    <t>Camp 4 Extension</t>
  </si>
  <si>
    <t>Camp 5</t>
  </si>
  <si>
    <t>Camp 6</t>
  </si>
  <si>
    <t>Camp 7</t>
  </si>
  <si>
    <t>Camp 8E</t>
  </si>
  <si>
    <t>Camp 8W</t>
  </si>
  <si>
    <t>Camp 9</t>
  </si>
  <si>
    <t>Camp 10</t>
  </si>
  <si>
    <t>Camp 11</t>
  </si>
  <si>
    <t>Camp 12</t>
  </si>
  <si>
    <t>Camp 13</t>
  </si>
  <si>
    <t>Camp 14</t>
  </si>
  <si>
    <t>Camp 15</t>
  </si>
  <si>
    <t>Camp 16</t>
  </si>
  <si>
    <t>Camp 17</t>
  </si>
  <si>
    <t>Camp 18</t>
  </si>
  <si>
    <t>Camp 19</t>
  </si>
  <si>
    <t>Camp 20</t>
  </si>
  <si>
    <t>Camp 20 Extension</t>
  </si>
  <si>
    <t>Camp 23</t>
  </si>
  <si>
    <t>Kutupalong RC</t>
  </si>
  <si>
    <t>Camp 21</t>
  </si>
  <si>
    <t>Camp 22</t>
  </si>
  <si>
    <t>Camp 24</t>
  </si>
  <si>
    <t>Camp 25</t>
  </si>
  <si>
    <t>Camp 26</t>
  </si>
  <si>
    <t>Camp 27</t>
  </si>
  <si>
    <t>Nayapara RC</t>
  </si>
  <si>
    <t>SO2: Support self-reliance of Rohingya refugees through development of portable skills</t>
  </si>
  <si>
    <t>ACF,ICCO,UN Women,UNHCR,WVI</t>
  </si>
  <si>
    <t>CWW,Solidar Suisse,UN Women,UNHCR</t>
  </si>
  <si>
    <t>ACF,ICCO,UNHCR,UN Women,WVI</t>
  </si>
  <si>
    <t>CWW,UN Women,UNHCR</t>
  </si>
  <si>
    <t>UN Women,UNHCR</t>
  </si>
  <si>
    <t>CWW,Solidar Suisse,UNHCR</t>
  </si>
  <si>
    <t>Canada,DEC,FCDO,Pooled funding,Qatar Red Crescent,SIDA,Solidar Suisse,USAID,WFP,WPHF</t>
  </si>
  <si>
    <t>Both</t>
  </si>
  <si>
    <t>Australia Philanthrophy Fund,Canada,Caritas Germany,DEC,DFAT,Embassy of the Kingdom of the Netherlands,IOM,Pooled funding,Qatar Red Crescent,Safe Plus,SIDA,Solidar Suisse,USAID,FCDO,WFP,WPHF</t>
  </si>
  <si>
    <t>Unique Beneficiary</t>
  </si>
  <si>
    <t>(Multiple Items)</t>
  </si>
  <si>
    <t>Beneficiary Type</t>
  </si>
  <si>
    <t>Row Labels</t>
  </si>
  <si>
    <t>Sum of Planned Households</t>
  </si>
  <si>
    <t>Sum of Total Reached Households</t>
  </si>
  <si>
    <t>Sum of Planned Individuals</t>
  </si>
  <si>
    <t>Sum of Reached Individuals</t>
  </si>
  <si>
    <t>Sum of Planned Female Individuals</t>
  </si>
  <si>
    <t>Sum of Planned Male Individuals</t>
  </si>
  <si>
    <t>Sum of Reached Female Individuals</t>
  </si>
  <si>
    <t>Sum of Reached Male Individuals</t>
  </si>
  <si>
    <t>E-Voucher Assistance</t>
  </si>
  <si>
    <t>Fresh Food Voucher</t>
  </si>
  <si>
    <t>(blank)</t>
  </si>
  <si>
    <t>General Food Distribution</t>
  </si>
  <si>
    <t>Grand Total</t>
  </si>
  <si>
    <t>Response Type</t>
  </si>
  <si>
    <t>PP</t>
  </si>
  <si>
    <t>IP</t>
  </si>
  <si>
    <t>DONOR</t>
  </si>
  <si>
    <t>Assistance-Type</t>
  </si>
  <si>
    <t>Activity Details</t>
  </si>
  <si>
    <t>Planned HH</t>
  </si>
  <si>
    <t>Reached HH</t>
  </si>
  <si>
    <t>Planned Ind</t>
  </si>
  <si>
    <t>Reached Ind</t>
  </si>
  <si>
    <t>Planned Female ind</t>
  </si>
  <si>
    <t>Planned Male ind</t>
  </si>
  <si>
    <t>Reached Female Ind</t>
  </si>
  <si>
    <t>Reached Male Ind</t>
  </si>
  <si>
    <t>DRR</t>
  </si>
  <si>
    <t>MPCG</t>
  </si>
  <si>
    <t>Gardening</t>
  </si>
  <si>
    <t>USAID,FCDO</t>
  </si>
  <si>
    <t>Non-JRP</t>
  </si>
  <si>
    <t>Cash Stipend</t>
  </si>
  <si>
    <t>Mask Production</t>
  </si>
  <si>
    <t>BRAC,Oxfam</t>
  </si>
  <si>
    <t>DEC,Canada</t>
  </si>
  <si>
    <t>MHM Production</t>
  </si>
  <si>
    <t>Block Printing</t>
  </si>
  <si>
    <t>Handicrafts</t>
  </si>
  <si>
    <t>Tailoring</t>
  </si>
  <si>
    <t>BRAC,TAI</t>
  </si>
  <si>
    <t>BRAC,NGO Forum,TAI</t>
  </si>
  <si>
    <t>Carpentry</t>
  </si>
  <si>
    <t>Solar lamp production</t>
  </si>
  <si>
    <t>NGO Forum,TAI</t>
  </si>
  <si>
    <t>In-kind</t>
  </si>
  <si>
    <t>BRAC,SCI,WVI</t>
  </si>
  <si>
    <t>SO3</t>
  </si>
  <si>
    <t>Business Development</t>
  </si>
  <si>
    <t>Horticulture</t>
  </si>
  <si>
    <t>Livestock</t>
  </si>
  <si>
    <t>Vaccination</t>
  </si>
  <si>
    <t>Investment Grant</t>
  </si>
  <si>
    <t>SHED,Prottyashi</t>
  </si>
  <si>
    <t>DEC,Australia Philanthrophy  Fund</t>
  </si>
  <si>
    <t>BRAC,CNRS</t>
  </si>
  <si>
    <t>BRAC,Mukti</t>
  </si>
  <si>
    <t>Poultry Raising</t>
  </si>
  <si>
    <t>Agro-Forestry</t>
  </si>
  <si>
    <t>Union</t>
  </si>
  <si>
    <t>Demusia</t>
  </si>
  <si>
    <t>Konakhali</t>
  </si>
  <si>
    <t>Ali Akbar Deil</t>
  </si>
  <si>
    <t>Uttar Dhurung</t>
  </si>
  <si>
    <t>Dhalghata</t>
  </si>
  <si>
    <t>Matarbari</t>
  </si>
  <si>
    <t>Baharchhara</t>
  </si>
  <si>
    <t>Sabrang</t>
  </si>
  <si>
    <t>Palong Khali</t>
  </si>
  <si>
    <t>Raja Palong</t>
  </si>
  <si>
    <t>Haldia Palong</t>
  </si>
  <si>
    <t>Ratna Palong</t>
  </si>
  <si>
    <t>Nhilla</t>
  </si>
  <si>
    <t>Whykong</t>
  </si>
  <si>
    <t>Jalia Palong</t>
  </si>
  <si>
    <t>Teknaf Paurashava</t>
  </si>
  <si>
    <t>Cox's Bazar Paurashava</t>
  </si>
  <si>
    <t>Islamabad</t>
  </si>
  <si>
    <t>Islampur</t>
  </si>
  <si>
    <t>Jalalabad</t>
  </si>
  <si>
    <t>Patali Machhuakhali</t>
  </si>
  <si>
    <t>Reached</t>
  </si>
  <si>
    <t>Planned</t>
  </si>
  <si>
    <t>Programme Partner</t>
  </si>
  <si>
    <t>Sector Objective</t>
  </si>
  <si>
    <t>No</t>
  </si>
  <si>
    <t>Project Name</t>
  </si>
  <si>
    <t>JRP Project Code</t>
  </si>
  <si>
    <t>Implementing Partner</t>
  </si>
  <si>
    <t>Sector of Assistance</t>
  </si>
  <si>
    <t>Activity Detail</t>
  </si>
  <si>
    <t>Indicator</t>
  </si>
  <si>
    <t>Activity Status</t>
  </si>
  <si>
    <t>Delivery
Modality</t>
  </si>
  <si>
    <t>Activity Frequency</t>
  </si>
  <si>
    <t>Value per Household per Month</t>
  </si>
  <si>
    <t>Currency</t>
  </si>
  <si>
    <t>Cash Delivery Mechanism</t>
  </si>
  <si>
    <t>adm1 - Division</t>
  </si>
  <si>
    <t>adm2 - 
District</t>
  </si>
  <si>
    <t>adm3 - 
Upazila</t>
  </si>
  <si>
    <t>adm4 - 
Union</t>
  </si>
  <si>
    <t>Ward / Camp</t>
  </si>
  <si>
    <t>Month of Implementation</t>
  </si>
  <si>
    <t>Start Date of Activity</t>
  </si>
  <si>
    <t>End Date of Activity</t>
  </si>
  <si>
    <t>Planned Households</t>
  </si>
  <si>
    <t>Planned Individuals</t>
  </si>
  <si>
    <t>Planned Female Individuals</t>
  </si>
  <si>
    <t>Planned Male Individuals</t>
  </si>
  <si>
    <t>Existing Households</t>
  </si>
  <si>
    <t>New Households</t>
  </si>
  <si>
    <t>Total Reached Households</t>
  </si>
  <si>
    <t>Reached Female Individuals</t>
  </si>
  <si>
    <t>Reached Male Individuals</t>
  </si>
  <si>
    <t>Adult Female (60&gt;17y) Individuals</t>
  </si>
  <si>
    <t>Adult Male (60&gt;17y) Individuals</t>
  </si>
  <si>
    <t>Child Female (&lt;=17y) Individuals</t>
  </si>
  <si>
    <t>Child Male (&lt;=17y) Individuals</t>
  </si>
  <si>
    <t>Elderly Female (&gt;60y) Individuals</t>
  </si>
  <si>
    <t>Elderly Male (&gt;60y) Individuals</t>
  </si>
  <si>
    <t>Individuals with Unknown Sex and Age</t>
  </si>
  <si>
    <t>Remarks</t>
  </si>
  <si>
    <t>Project Manager Name</t>
  </si>
  <si>
    <t>Project Manager Phone</t>
  </si>
  <si>
    <t>Project Manager Email</t>
  </si>
  <si>
    <t>IM Focal Point Name</t>
  </si>
  <si>
    <t>IM Focal Point Phone</t>
  </si>
  <si>
    <t>IM Focal Point Email</t>
  </si>
  <si>
    <t>Division Code</t>
  </si>
  <si>
    <t>District Code</t>
  </si>
  <si>
    <t>Upazila Code</t>
  </si>
  <si>
    <t>Union Code</t>
  </si>
  <si>
    <t>Ward / Camp Code</t>
  </si>
  <si>
    <t>Integrated Emergency Humanitarian Response to the Rohingya and Host Community Population in Cox’s Bazar. Delivering Health, Nutrition and Livelihood, and Protection services for Rohingya Refugees and vulnerable host communities in Cox’s Bazar, Bangladesh.</t>
  </si>
  <si>
    <t>Food Security</t>
  </si>
  <si>
    <t>Number of refugee households receiving self-reliance support disaggregated by sex of head of household</t>
  </si>
  <si>
    <t>Seasonal</t>
  </si>
  <si>
    <t>BDT</t>
  </si>
  <si>
    <t>Other</t>
  </si>
  <si>
    <t>Chittagong</t>
  </si>
  <si>
    <t>Cox's Bazar</t>
  </si>
  <si>
    <t>Yes</t>
  </si>
  <si>
    <t>alimul.islam@concern.net</t>
  </si>
  <si>
    <t>Number of host community households reached with agricultural livelihood support disaggregated by sex of head of household</t>
  </si>
  <si>
    <t>December</t>
  </si>
  <si>
    <t>Training/Service delivery</t>
  </si>
  <si>
    <t>One-off</t>
  </si>
  <si>
    <t>No (beneficiary is also receiving other assistance from my organization)</t>
  </si>
  <si>
    <t>Daily</t>
  </si>
  <si>
    <t>Direct cash payment</t>
  </si>
  <si>
    <t>Masonry</t>
  </si>
  <si>
    <t>Monthly</t>
  </si>
  <si>
    <t>Number of host community individuals reached with unconditional food or cash support by sex and age of individuals</t>
  </si>
  <si>
    <t>Mobile money</t>
  </si>
  <si>
    <t>Ward 1</t>
  </si>
  <si>
    <t>March</t>
  </si>
  <si>
    <t>Ward 4</t>
  </si>
  <si>
    <t>Ward 5</t>
  </si>
  <si>
    <t>Ward 6</t>
  </si>
  <si>
    <t>February</t>
  </si>
  <si>
    <t>Junaid Ali</t>
  </si>
  <si>
    <t>May</t>
  </si>
  <si>
    <t>Number of refugees participating in food for assets/cash for work activities by sex and age</t>
  </si>
  <si>
    <t>RBGD21-NUT-173327</t>
  </si>
  <si>
    <t>Ward 9</t>
  </si>
  <si>
    <t>General Food Assistance</t>
  </si>
  <si>
    <t>RBGD21-FSC-173172-1</t>
  </si>
  <si>
    <t>Voucher</t>
  </si>
  <si>
    <t>E-voucher</t>
  </si>
  <si>
    <t>Number of host community households reached with non-agricultural livelihoods support disaggregated by sex of head of household</t>
  </si>
  <si>
    <t>Bank transfer</t>
  </si>
  <si>
    <t>June</t>
  </si>
  <si>
    <t>Ward 2</t>
  </si>
  <si>
    <t>Ward 3</t>
  </si>
  <si>
    <t>Ward 8</t>
  </si>
  <si>
    <t>Integrated Emergency Response and Early Recovery Support Program, Bangladesh</t>
  </si>
  <si>
    <t>RBGD21-FSC-173148-1</t>
  </si>
  <si>
    <t>Md. Masud Rana</t>
  </si>
  <si>
    <t>fsldrrpm2-cox@bd-actionagainsthunger.org</t>
  </si>
  <si>
    <t>Ward 7</t>
  </si>
  <si>
    <t>Strengthening of Market Linkages and Technical Capacity for Agricultural Groups to Promote Income Generation</t>
  </si>
  <si>
    <t>RBGD21-FSC-172596-1</t>
  </si>
  <si>
    <t>October</t>
  </si>
  <si>
    <t>Mahmudun Nabi Khan</t>
  </si>
  <si>
    <t>Md.Khan@fao.org</t>
  </si>
  <si>
    <t>Monawar Hossain Chowdhury</t>
  </si>
  <si>
    <t>Monawar.Chowdhury@fao.org</t>
  </si>
  <si>
    <t>Homaun Kabir Sumon</t>
  </si>
  <si>
    <t>fsldrrpm1-cox@bd-actionagainsthunger.org</t>
  </si>
  <si>
    <t xml:space="preserve">Improving Food Secruity and Livelihoods Status of Rohingya Refugees and Host Communities </t>
  </si>
  <si>
    <t>Solidar Suisse</t>
  </si>
  <si>
    <t>GUK</t>
  </si>
  <si>
    <t>Homestead gardening training</t>
  </si>
  <si>
    <t>Shuranjit Barmon</t>
  </si>
  <si>
    <t>01712484617</t>
  </si>
  <si>
    <t>shuranjit@gukbd.net</t>
  </si>
  <si>
    <t>Kishor Kumar</t>
  </si>
  <si>
    <t>01713484654</t>
  </si>
  <si>
    <t>kishor@gukbd.net</t>
  </si>
  <si>
    <t>01712484618</t>
  </si>
  <si>
    <t>Seeds distribution</t>
  </si>
  <si>
    <t>01712484619</t>
  </si>
  <si>
    <t>01712484620</t>
  </si>
  <si>
    <t>Light House</t>
  </si>
  <si>
    <t>WPHF</t>
  </si>
  <si>
    <t xml:space="preserve">Number of refugees receiving food assistance by sex and age </t>
  </si>
  <si>
    <t>Qatar Red Crescent</t>
  </si>
  <si>
    <t>BDRCS</t>
  </si>
  <si>
    <t>RBGD21-FSC-173287-1</t>
  </si>
  <si>
    <t>Number of host community individuals participating in food for assets/cash for work activities by sex and age</t>
  </si>
  <si>
    <t>Bi-weekly</t>
  </si>
  <si>
    <t>Faruque Azam</t>
  </si>
  <si>
    <t>01885963895</t>
  </si>
  <si>
    <t>fazam@oxfam.org.uk</t>
  </si>
  <si>
    <t xml:space="preserve">Khodeza Akhtar Jahan Rume </t>
  </si>
  <si>
    <t>01713060147</t>
  </si>
  <si>
    <t>Khodeza.Rume@oxfam.org</t>
  </si>
  <si>
    <t xml:space="preserve">Number of host community individuals reached with unconditional food or cash support by sex and age of individuals </t>
  </si>
  <si>
    <t>UN Women Livelihood</t>
  </si>
  <si>
    <t xml:space="preserve">Nushrat Sharmin Diya </t>
  </si>
  <si>
    <t>01711001707</t>
  </si>
  <si>
    <t>nushratsharmin.diya@wfp.org</t>
  </si>
  <si>
    <t>01711001708</t>
  </si>
  <si>
    <t>01711001709</t>
  </si>
  <si>
    <t>01711001710</t>
  </si>
  <si>
    <t>01711001711</t>
  </si>
  <si>
    <t>01711001712</t>
  </si>
  <si>
    <t>01711001713</t>
  </si>
  <si>
    <t>01711001714</t>
  </si>
  <si>
    <t>01711001715</t>
  </si>
  <si>
    <t>01711001716</t>
  </si>
  <si>
    <t>01711001717</t>
  </si>
  <si>
    <t>01711001718</t>
  </si>
  <si>
    <t>01711001719</t>
  </si>
  <si>
    <t>01711001720</t>
  </si>
  <si>
    <t>01711001721</t>
  </si>
  <si>
    <t>01711001722</t>
  </si>
  <si>
    <t>01711001723</t>
  </si>
  <si>
    <t>01711001724</t>
  </si>
  <si>
    <t>01711001725</t>
  </si>
  <si>
    <t>01711001726</t>
  </si>
  <si>
    <t>01711001727</t>
  </si>
  <si>
    <t>01711001728</t>
  </si>
  <si>
    <t>01711001729</t>
  </si>
  <si>
    <t>01711001730</t>
  </si>
  <si>
    <t>01711001731</t>
  </si>
  <si>
    <t>01711001732</t>
  </si>
  <si>
    <t>01711001733</t>
  </si>
  <si>
    <t>01711001734</t>
  </si>
  <si>
    <t>01711001735</t>
  </si>
  <si>
    <t>01711001736</t>
  </si>
  <si>
    <t>01711001737</t>
  </si>
  <si>
    <t>01711001738</t>
  </si>
  <si>
    <t>01711001739</t>
  </si>
  <si>
    <t>01711001740</t>
  </si>
  <si>
    <t>01711001741</t>
  </si>
  <si>
    <t xml:space="preserve">Enhanching Food Security and Nutrition </t>
  </si>
  <si>
    <t>+8801714133934</t>
  </si>
  <si>
    <t>rabiul.islam@shushilan.org</t>
  </si>
  <si>
    <t xml:space="preserve">Ariful Islam </t>
  </si>
  <si>
    <t>+8801754208043</t>
  </si>
  <si>
    <t>arifhasan@shushilan.org</t>
  </si>
  <si>
    <t xml:space="preserve">Rabiul Islam </t>
  </si>
  <si>
    <t>Activity Type</t>
  </si>
  <si>
    <t>Delivery Modality</t>
  </si>
  <si>
    <t>Frequency</t>
  </si>
  <si>
    <t>Status</t>
  </si>
  <si>
    <t>Natural Resource Management</t>
  </si>
  <si>
    <t>SO4: Strengthen sustainable Natural Resource Management for Rohingya and vulnerable host communities to support peaceful co-existence</t>
  </si>
  <si>
    <t>Number of hectares of degraded forest land reforested/rehabilitated/maintained inside and outside the camp</t>
  </si>
  <si>
    <t>Cash For Food</t>
  </si>
  <si>
    <t>CWC</t>
  </si>
  <si>
    <t>Barber</t>
  </si>
  <si>
    <t>Nursery Development</t>
  </si>
  <si>
    <t>Group Formation</t>
  </si>
  <si>
    <t>Environment Conservation</t>
  </si>
  <si>
    <t>Ongoing</t>
  </si>
  <si>
    <t>USD</t>
  </si>
  <si>
    <t>E-transfer</t>
  </si>
  <si>
    <t>Number of nurseries gained improved knowledge and techniques on organizational management and quality seedling production to meet local demands</t>
  </si>
  <si>
    <t>Farmers Market</t>
  </si>
  <si>
    <t>Aquaculture</t>
  </si>
  <si>
    <t>Reforestation</t>
  </si>
  <si>
    <t>Land-leasing</t>
  </si>
  <si>
    <t>Social Cohesion</t>
  </si>
  <si>
    <t>Hybrid (In-kind &amp; Cash)</t>
  </si>
  <si>
    <t>Weekly</t>
  </si>
  <si>
    <t>Completed</t>
  </si>
  <si>
    <t>Number of natural resource dependent individuals directly benefitted from the NRM activities by sex and age</t>
  </si>
  <si>
    <t>Environment</t>
  </si>
  <si>
    <t>Dried Fish Processing</t>
  </si>
  <si>
    <t>Watershed Management</t>
  </si>
  <si>
    <t>Market Linkages</t>
  </si>
  <si>
    <t>Food Safety</t>
  </si>
  <si>
    <t>Canceled</t>
  </si>
  <si>
    <t>Food Processing</t>
  </si>
  <si>
    <t>Food Utilization</t>
  </si>
  <si>
    <t>Rapid Food Distribution</t>
  </si>
  <si>
    <t>Forestry</t>
  </si>
  <si>
    <t>Catering</t>
  </si>
  <si>
    <t>Bi-monthly</t>
  </si>
  <si>
    <t>Paper voucher</t>
  </si>
  <si>
    <t>Soap Production</t>
  </si>
  <si>
    <t>ICT</t>
  </si>
  <si>
    <t>Every 6 months</t>
  </si>
  <si>
    <t>Irrigation</t>
  </si>
  <si>
    <t>Mechanics repairing</t>
  </si>
  <si>
    <t>Marine Fisheries</t>
  </si>
  <si>
    <t>Mobile Phone Repairs</t>
  </si>
  <si>
    <t>Mechanization</t>
  </si>
  <si>
    <t>Textiles</t>
  </si>
  <si>
    <t>Food Utilzation</t>
  </si>
  <si>
    <t>Relevant Response</t>
  </si>
  <si>
    <t>Funding Status</t>
  </si>
  <si>
    <t>Fully Funded</t>
  </si>
  <si>
    <t>Partially Funded</t>
  </si>
  <si>
    <t>Not Funded</t>
  </si>
  <si>
    <t>April</t>
  </si>
  <si>
    <t>July</t>
  </si>
  <si>
    <t>August</t>
  </si>
  <si>
    <t>September</t>
  </si>
  <si>
    <t>November</t>
  </si>
  <si>
    <t>Division</t>
  </si>
  <si>
    <t>DivGeoCode</t>
  </si>
  <si>
    <t>District</t>
  </si>
  <si>
    <t>DisGeoCode</t>
  </si>
  <si>
    <t>Upazila</t>
  </si>
  <si>
    <t>UpzCode</t>
  </si>
  <si>
    <t>GEOCODE11</t>
  </si>
  <si>
    <t>Ward</t>
  </si>
  <si>
    <t>Barisal</t>
  </si>
  <si>
    <t>Barguna</t>
  </si>
  <si>
    <t>Amtali</t>
  </si>
  <si>
    <t>Bamna</t>
  </si>
  <si>
    <t>Arpangashia</t>
  </si>
  <si>
    <t>Bandarban</t>
  </si>
  <si>
    <t>Dhaka</t>
  </si>
  <si>
    <t>Bhola</t>
  </si>
  <si>
    <t>Barguna Sadar</t>
  </si>
  <si>
    <t>Atharagashia</t>
  </si>
  <si>
    <t>Khulna</t>
  </si>
  <si>
    <t>Jhalokati</t>
  </si>
  <si>
    <t>Betagi</t>
  </si>
  <si>
    <t>Barabagi</t>
  </si>
  <si>
    <t>St.Martin Dwip</t>
  </si>
  <si>
    <t>Mymensingh</t>
  </si>
  <si>
    <t>Patuakhali</t>
  </si>
  <si>
    <t>Patharghata</t>
  </si>
  <si>
    <t>Chhota Bagi</t>
  </si>
  <si>
    <t>Rajshahi</t>
  </si>
  <si>
    <t>Pirojpur</t>
  </si>
  <si>
    <t>Agailjhara</t>
  </si>
  <si>
    <t>Chowra</t>
  </si>
  <si>
    <t>Rangpur</t>
  </si>
  <si>
    <t>Babuganj</t>
  </si>
  <si>
    <t>Gulisakhali</t>
  </si>
  <si>
    <t>Sylhet</t>
  </si>
  <si>
    <t>Brahamanbaria</t>
  </si>
  <si>
    <t>Bakerganj</t>
  </si>
  <si>
    <t>Haldia</t>
  </si>
  <si>
    <t>Chandpur</t>
  </si>
  <si>
    <t>Banari Para</t>
  </si>
  <si>
    <t>Karaibaria</t>
  </si>
  <si>
    <t>Naikkhongchari</t>
  </si>
  <si>
    <t>Barisal Sadar (Kotwali)</t>
  </si>
  <si>
    <t>Kukua</t>
  </si>
  <si>
    <t>Comilla</t>
  </si>
  <si>
    <t>Gaurnadi</t>
  </si>
  <si>
    <t>Nishanbaria</t>
  </si>
  <si>
    <t>Hizla</t>
  </si>
  <si>
    <t>Pancha Koralia</t>
  </si>
  <si>
    <t>Feni</t>
  </si>
  <si>
    <t>Mehendiganj</t>
  </si>
  <si>
    <t>Paurashava</t>
  </si>
  <si>
    <t>Badarkhali</t>
  </si>
  <si>
    <t>Khagrachhari</t>
  </si>
  <si>
    <t>Muladi</t>
  </si>
  <si>
    <t>Sarikkhali</t>
  </si>
  <si>
    <t>Bamo Bilchari</t>
  </si>
  <si>
    <t>Lakshmipur</t>
  </si>
  <si>
    <t>Wazirpur</t>
  </si>
  <si>
    <t>Sonakata</t>
  </si>
  <si>
    <t>Baraitali</t>
  </si>
  <si>
    <t>Noakhali</t>
  </si>
  <si>
    <t>Bhola Sadar</t>
  </si>
  <si>
    <t>Bheola Manik Char</t>
  </si>
  <si>
    <t>Rangamati</t>
  </si>
  <si>
    <t>Burhanuddin</t>
  </si>
  <si>
    <t>Bukabunia</t>
  </si>
  <si>
    <t>Chakaria Paurashava</t>
  </si>
  <si>
    <t>Char Fasson</t>
  </si>
  <si>
    <t>Dauatala</t>
  </si>
  <si>
    <t>Chiringa</t>
  </si>
  <si>
    <t>Faridpur</t>
  </si>
  <si>
    <t>Daulatkhan</t>
  </si>
  <si>
    <t>Ramna</t>
  </si>
  <si>
    <t>Gazipur</t>
  </si>
  <si>
    <t>Lalmohan</t>
  </si>
  <si>
    <t>Ayla Patakata</t>
  </si>
  <si>
    <t>Dulahazara</t>
  </si>
  <si>
    <t>Gopalganj</t>
  </si>
  <si>
    <t>Manpura</t>
  </si>
  <si>
    <t>Fasiakhali</t>
  </si>
  <si>
    <t>Kishoreganj</t>
  </si>
  <si>
    <t>Tazumuddin</t>
  </si>
  <si>
    <t>Harbang</t>
  </si>
  <si>
    <t>Madaripur</t>
  </si>
  <si>
    <t>Jhalokati Sadar</t>
  </si>
  <si>
    <t>Burir Char</t>
  </si>
  <si>
    <t>Kaiarbil</t>
  </si>
  <si>
    <t>Manikganj</t>
  </si>
  <si>
    <t>Kanthalia</t>
  </si>
  <si>
    <t>Dhalua</t>
  </si>
  <si>
    <t>Kakhara</t>
  </si>
  <si>
    <t>Munshiganj</t>
  </si>
  <si>
    <t>Nalchity</t>
  </si>
  <si>
    <t>Gaurichanna</t>
  </si>
  <si>
    <t>Khuntakhali</t>
  </si>
  <si>
    <t>Narayanganj</t>
  </si>
  <si>
    <t>Rajapur</t>
  </si>
  <si>
    <t>Keorabunia</t>
  </si>
  <si>
    <t>Narsingdi</t>
  </si>
  <si>
    <t>Bauphal</t>
  </si>
  <si>
    <t>M.Baliatali</t>
  </si>
  <si>
    <t>Lakhyarchar</t>
  </si>
  <si>
    <t>Rajbari</t>
  </si>
  <si>
    <t>Dashmina</t>
  </si>
  <si>
    <t>Naltona</t>
  </si>
  <si>
    <t>Paschim Bara Bheola</t>
  </si>
  <si>
    <t>Shariatpur</t>
  </si>
  <si>
    <t>Dumki</t>
  </si>
  <si>
    <t>Purba Barabheola</t>
  </si>
  <si>
    <t>Tangail</t>
  </si>
  <si>
    <t>Galachipa</t>
  </si>
  <si>
    <t>Phuljhury</t>
  </si>
  <si>
    <t>Saharbil</t>
  </si>
  <si>
    <t>Bagerhat</t>
  </si>
  <si>
    <t>Kala Para</t>
  </si>
  <si>
    <t>Surajpur Manikpur</t>
  </si>
  <si>
    <t>Chuadanga</t>
  </si>
  <si>
    <t>Mirzaganj</t>
  </si>
  <si>
    <t>Bibichini</t>
  </si>
  <si>
    <t>Bharuakhali</t>
  </si>
  <si>
    <t>Jessore</t>
  </si>
  <si>
    <t>Patuakhali Sadar</t>
  </si>
  <si>
    <t>Bura Mazumdar</t>
  </si>
  <si>
    <t>Chaufaldandi</t>
  </si>
  <si>
    <t>Jhenaidah</t>
  </si>
  <si>
    <t>Bhandaria</t>
  </si>
  <si>
    <t>Hosnabad</t>
  </si>
  <si>
    <t>Kawkhali</t>
  </si>
  <si>
    <t>Kazirabad</t>
  </si>
  <si>
    <t>Idgaon</t>
  </si>
  <si>
    <t>Kushtia</t>
  </si>
  <si>
    <t>Mathbaria</t>
  </si>
  <si>
    <t>Mokamia</t>
  </si>
  <si>
    <t>Magura</t>
  </si>
  <si>
    <t>Nazirpur</t>
  </si>
  <si>
    <t>Meherpur</t>
  </si>
  <si>
    <t>Nesarabad (Swarupkati)</t>
  </si>
  <si>
    <t>Sarishamuri</t>
  </si>
  <si>
    <t>Narail</t>
  </si>
  <si>
    <t>Pirojpur Sadar</t>
  </si>
  <si>
    <t>Dalbuganj</t>
  </si>
  <si>
    <t>Jhilwanja</t>
  </si>
  <si>
    <t>Satkhira</t>
  </si>
  <si>
    <t>Zianagar</t>
  </si>
  <si>
    <t>Nilganj</t>
  </si>
  <si>
    <t>Khurushkul</t>
  </si>
  <si>
    <t>Jamalpur</t>
  </si>
  <si>
    <t>Alikadam</t>
  </si>
  <si>
    <t>Char Duanti</t>
  </si>
  <si>
    <t>Bandarban Sadar</t>
  </si>
  <si>
    <t>Kakchira</t>
  </si>
  <si>
    <t>Pokkhali</t>
  </si>
  <si>
    <t>Netrakona</t>
  </si>
  <si>
    <t>Lama</t>
  </si>
  <si>
    <t>Kalmegha</t>
  </si>
  <si>
    <t>Sherpur</t>
  </si>
  <si>
    <t>Naikhongchhari</t>
  </si>
  <si>
    <t>Kanthaltali</t>
  </si>
  <si>
    <t>No Man's Land (Konarpara)</t>
  </si>
  <si>
    <t>Baraghop</t>
  </si>
  <si>
    <t>Bogra</t>
  </si>
  <si>
    <t>Rowangchhari</t>
  </si>
  <si>
    <t>Nachna Para</t>
  </si>
  <si>
    <t>Dakshin Dhurung</t>
  </si>
  <si>
    <t>Joypurhat</t>
  </si>
  <si>
    <t>Ruma</t>
  </si>
  <si>
    <t>Kaiyarbil</t>
  </si>
  <si>
    <t>Naogaon</t>
  </si>
  <si>
    <t>Thanchi</t>
  </si>
  <si>
    <t>Lemsikhali</t>
  </si>
  <si>
    <t>Natore</t>
  </si>
  <si>
    <t>Akhaura</t>
  </si>
  <si>
    <t>Raihanpur</t>
  </si>
  <si>
    <t>Nawabganj</t>
  </si>
  <si>
    <t>Ashuganj</t>
  </si>
  <si>
    <t>Bagdha</t>
  </si>
  <si>
    <t>Bara Maheskhali</t>
  </si>
  <si>
    <t>Pabna</t>
  </si>
  <si>
    <t>Banchharampur</t>
  </si>
  <si>
    <t>Bakal</t>
  </si>
  <si>
    <t>Chhotamohes Khali</t>
  </si>
  <si>
    <t>Bijoynagar</t>
  </si>
  <si>
    <t>Gaila</t>
  </si>
  <si>
    <t>Sirajganj</t>
  </si>
  <si>
    <t>Brahmanbaria Sadar</t>
  </si>
  <si>
    <t>Rajiher</t>
  </si>
  <si>
    <t>Hoanak</t>
  </si>
  <si>
    <t>Dinajpur</t>
  </si>
  <si>
    <t>Kasba</t>
  </si>
  <si>
    <t>Ratnapur</t>
  </si>
  <si>
    <t>Kalarmarchhara</t>
  </si>
  <si>
    <t>Gaibandha</t>
  </si>
  <si>
    <t>Nabinagar</t>
  </si>
  <si>
    <t>Agarpur</t>
  </si>
  <si>
    <t>Kutubjom</t>
  </si>
  <si>
    <t>Kurigram</t>
  </si>
  <si>
    <t>Nasirnagar</t>
  </si>
  <si>
    <t>Chandpasha</t>
  </si>
  <si>
    <t>Maheshkhali Paurashava</t>
  </si>
  <si>
    <t>Lalmonirhat</t>
  </si>
  <si>
    <t>Sarail</t>
  </si>
  <si>
    <t>Dehergati</t>
  </si>
  <si>
    <t>Nilphamari</t>
  </si>
  <si>
    <t>Chandpur Sadar</t>
  </si>
  <si>
    <t>Kedarpur</t>
  </si>
  <si>
    <t>Saflapur</t>
  </si>
  <si>
    <t>Panchagarh</t>
  </si>
  <si>
    <t>Faridganj</t>
  </si>
  <si>
    <t>Madhab Pasha</t>
  </si>
  <si>
    <t>Bara Bakia</t>
  </si>
  <si>
    <t>Haim Char</t>
  </si>
  <si>
    <t>Rahmatpur</t>
  </si>
  <si>
    <t>Magnama</t>
  </si>
  <si>
    <t>Thakurgaon</t>
  </si>
  <si>
    <t>Hajiganj</t>
  </si>
  <si>
    <t>Bhar Pasha</t>
  </si>
  <si>
    <t>Habiganj</t>
  </si>
  <si>
    <t>Kachua</t>
  </si>
  <si>
    <t>Char Amaddi</t>
  </si>
  <si>
    <t>Rajakhali</t>
  </si>
  <si>
    <t>Maulvibazar</t>
  </si>
  <si>
    <t>Matlab Dakshin</t>
  </si>
  <si>
    <t>Charadi</t>
  </si>
  <si>
    <t>Shilkhali</t>
  </si>
  <si>
    <t>Sunamganj</t>
  </si>
  <si>
    <t>Matlab Uttar</t>
  </si>
  <si>
    <t>Darial</t>
  </si>
  <si>
    <t>Taitong</t>
  </si>
  <si>
    <t>Shahrasti</t>
  </si>
  <si>
    <t>Dudhal</t>
  </si>
  <si>
    <t>Ujantia</t>
  </si>
  <si>
    <t>Anowara</t>
  </si>
  <si>
    <t>Durga Pasha</t>
  </si>
  <si>
    <t>Chakmarkul</t>
  </si>
  <si>
    <t>Bakalia</t>
  </si>
  <si>
    <t>Dakshin Mithachhari</t>
  </si>
  <si>
    <t>Banshkhali</t>
  </si>
  <si>
    <t>Garuria</t>
  </si>
  <si>
    <t>Fatekharkul</t>
  </si>
  <si>
    <t>Bayejid Bostami</t>
  </si>
  <si>
    <t>Kabai</t>
  </si>
  <si>
    <t>Garjania</t>
  </si>
  <si>
    <t>Boalkhali</t>
  </si>
  <si>
    <t>Kalaskati</t>
  </si>
  <si>
    <t>Idgar</t>
  </si>
  <si>
    <t>Chandanaish</t>
  </si>
  <si>
    <t>Nalua</t>
  </si>
  <si>
    <t>Joarianala</t>
  </si>
  <si>
    <t>Chandgaon</t>
  </si>
  <si>
    <t>Niamati</t>
  </si>
  <si>
    <t>Kachhapia</t>
  </si>
  <si>
    <t>Chittagong Port</t>
  </si>
  <si>
    <t>Padri Shibpur</t>
  </si>
  <si>
    <t>Kauarkhop</t>
  </si>
  <si>
    <t>Double Mooring</t>
  </si>
  <si>
    <t>Khuniapalong</t>
  </si>
  <si>
    <t>Fatikchhari</t>
  </si>
  <si>
    <t>Rangasree</t>
  </si>
  <si>
    <t>Rajarkul</t>
  </si>
  <si>
    <t>Halishahar</t>
  </si>
  <si>
    <t>Baisari Para</t>
  </si>
  <si>
    <t>Rashid Nagar</t>
  </si>
  <si>
    <t>Hathazari</t>
  </si>
  <si>
    <t>Ghundum</t>
  </si>
  <si>
    <t>Khulshi</t>
  </si>
  <si>
    <t>Bisarkandi</t>
  </si>
  <si>
    <t>Kotwali</t>
  </si>
  <si>
    <t>Chakhar</t>
  </si>
  <si>
    <t>Lohagara</t>
  </si>
  <si>
    <t>Iluhar</t>
  </si>
  <si>
    <t>Mirsharai</t>
  </si>
  <si>
    <t>Pahartali</t>
  </si>
  <si>
    <t>Saidkati</t>
  </si>
  <si>
    <t>Panchlaish</t>
  </si>
  <si>
    <t>Salia Bakpur</t>
  </si>
  <si>
    <t>Patenga</t>
  </si>
  <si>
    <t>Udaykati</t>
  </si>
  <si>
    <t>Patiya</t>
  </si>
  <si>
    <t>Rangunia</t>
  </si>
  <si>
    <t>Chandra Mohan</t>
  </si>
  <si>
    <t>Raozan</t>
  </si>
  <si>
    <t>Char Baria</t>
  </si>
  <si>
    <t>Sandwip</t>
  </si>
  <si>
    <t>Char Kowa</t>
  </si>
  <si>
    <t>Satkania</t>
  </si>
  <si>
    <t>Char Monai</t>
  </si>
  <si>
    <t>Sitakunda</t>
  </si>
  <si>
    <t>Jagua</t>
  </si>
  <si>
    <t>Barura</t>
  </si>
  <si>
    <t>Kashipur</t>
  </si>
  <si>
    <t>Brahman Para</t>
  </si>
  <si>
    <t>Roy Pasha Karapur</t>
  </si>
  <si>
    <t>Burichang</t>
  </si>
  <si>
    <t>Shayestabad</t>
  </si>
  <si>
    <t>Chandina</t>
  </si>
  <si>
    <t>Tungibaria</t>
  </si>
  <si>
    <t>Chauddagram</t>
  </si>
  <si>
    <t>Ward No-01</t>
  </si>
  <si>
    <t>Comilla Adarsha Sadar</t>
  </si>
  <si>
    <t>Ward No-02</t>
  </si>
  <si>
    <t>Comilla Sadar Dakshin</t>
  </si>
  <si>
    <t>Ward No-03</t>
  </si>
  <si>
    <t>Daudkandi</t>
  </si>
  <si>
    <t>Ward No-04</t>
  </si>
  <si>
    <t>Debidwar</t>
  </si>
  <si>
    <t>Ward No-05</t>
  </si>
  <si>
    <t>Homna</t>
  </si>
  <si>
    <t>Ward No-06</t>
  </si>
  <si>
    <t>Laksam</t>
  </si>
  <si>
    <t>Ward No-07</t>
  </si>
  <si>
    <t>Manoharganj</t>
  </si>
  <si>
    <t>Ward No-08</t>
  </si>
  <si>
    <t>Meghna</t>
  </si>
  <si>
    <t>Ward No-09</t>
  </si>
  <si>
    <t>Muradnagar</t>
  </si>
  <si>
    <t>Ward No-10</t>
  </si>
  <si>
    <t>Nangalkot</t>
  </si>
  <si>
    <t>Ward No-11</t>
  </si>
  <si>
    <t>Titas</t>
  </si>
  <si>
    <t>Ward No-12</t>
  </si>
  <si>
    <t>Ward No-13</t>
  </si>
  <si>
    <t>Ward No-14</t>
  </si>
  <si>
    <t>Ward No-15</t>
  </si>
  <si>
    <t>Ward No-16</t>
  </si>
  <si>
    <t>Ward No-17</t>
  </si>
  <si>
    <t>Ward No-18</t>
  </si>
  <si>
    <t>Ward No-19</t>
  </si>
  <si>
    <t>Ward No-20</t>
  </si>
  <si>
    <t>Chhagalnaiya</t>
  </si>
  <si>
    <t>Ward No-21</t>
  </si>
  <si>
    <t>Daganbhuiyan</t>
  </si>
  <si>
    <t>Ward No-22</t>
  </si>
  <si>
    <t>Feni Sadar</t>
  </si>
  <si>
    <t>Ward No-23</t>
  </si>
  <si>
    <t>Fulgazi</t>
  </si>
  <si>
    <t>Ward No-24</t>
  </si>
  <si>
    <t>Parshuram</t>
  </si>
  <si>
    <t>Ward No-25</t>
  </si>
  <si>
    <t>Sonagazi</t>
  </si>
  <si>
    <t>Ward No-26</t>
  </si>
  <si>
    <t>Dighinala</t>
  </si>
  <si>
    <t>Ward No-27</t>
  </si>
  <si>
    <t>Khagrachhari Sadar</t>
  </si>
  <si>
    <t>Ward No-28</t>
  </si>
  <si>
    <t>Lakshmichhari</t>
  </si>
  <si>
    <t>Ward No-29</t>
  </si>
  <si>
    <t>Mahalchhari</t>
  </si>
  <si>
    <t>Ward No-30</t>
  </si>
  <si>
    <t>Manikchhari</t>
  </si>
  <si>
    <t>Barthi</t>
  </si>
  <si>
    <t>Matiranga</t>
  </si>
  <si>
    <t>Batajore</t>
  </si>
  <si>
    <t>Panchhari</t>
  </si>
  <si>
    <t>Chandshi</t>
  </si>
  <si>
    <t>Ramgarh</t>
  </si>
  <si>
    <t>Khanjapur</t>
  </si>
  <si>
    <t>Kamalnagar</t>
  </si>
  <si>
    <t>Mahilara</t>
  </si>
  <si>
    <t>Lakshmipur Sadar</t>
  </si>
  <si>
    <t>Nalchira</t>
  </si>
  <si>
    <t>Ramganj</t>
  </si>
  <si>
    <t>Ramgati</t>
  </si>
  <si>
    <t>Sarikal</t>
  </si>
  <si>
    <t>Roypur</t>
  </si>
  <si>
    <t>Bara Jalia</t>
  </si>
  <si>
    <t>Begumganj</t>
  </si>
  <si>
    <t>Dhulkhola</t>
  </si>
  <si>
    <t>Chatkhil</t>
  </si>
  <si>
    <t>Guabaria</t>
  </si>
  <si>
    <t>Companiganj</t>
  </si>
  <si>
    <t>Harinathpur</t>
  </si>
  <si>
    <t>Hatiya</t>
  </si>
  <si>
    <t>Hizla Gaurabdi</t>
  </si>
  <si>
    <t>Kabirhat</t>
  </si>
  <si>
    <t>Memania</t>
  </si>
  <si>
    <t>Noakhali Sadar (Sudharam)</t>
  </si>
  <si>
    <t>Alimabad</t>
  </si>
  <si>
    <t>Senbagh</t>
  </si>
  <si>
    <t>Andhar Manik</t>
  </si>
  <si>
    <t>Sonaimuri</t>
  </si>
  <si>
    <t>Bhasan Char</t>
  </si>
  <si>
    <t>Subarnachar</t>
  </si>
  <si>
    <t>Bidyanandapur</t>
  </si>
  <si>
    <t>Baghai Chhari</t>
  </si>
  <si>
    <t>Barkal</t>
  </si>
  <si>
    <t>Char Ekkaria</t>
  </si>
  <si>
    <t>Belai Chhari</t>
  </si>
  <si>
    <t>Char Gopalpur</t>
  </si>
  <si>
    <t>Jurai Chhari</t>
  </si>
  <si>
    <t>Dari Char Khajuria</t>
  </si>
  <si>
    <t>Kaptai</t>
  </si>
  <si>
    <t>Gobindapur</t>
  </si>
  <si>
    <t>Kawkhali (Betbunia)</t>
  </si>
  <si>
    <t>Jangalia</t>
  </si>
  <si>
    <t>Langadu</t>
  </si>
  <si>
    <t>Lata</t>
  </si>
  <si>
    <t>Naniarchar</t>
  </si>
  <si>
    <t>Rajasthali</t>
  </si>
  <si>
    <t>Rangamati Sadar</t>
  </si>
  <si>
    <t>Ulania</t>
  </si>
  <si>
    <t>Adabor</t>
  </si>
  <si>
    <t>Batamara</t>
  </si>
  <si>
    <t>Badda</t>
  </si>
  <si>
    <t>Char Kalekhan</t>
  </si>
  <si>
    <t>Bangshal</t>
  </si>
  <si>
    <t>Gachhua</t>
  </si>
  <si>
    <t>Biman Bandar</t>
  </si>
  <si>
    <t>Kazir Char</t>
  </si>
  <si>
    <t>Cantonment</t>
  </si>
  <si>
    <t>Chak Bazar</t>
  </si>
  <si>
    <t>Dakshinkhan</t>
  </si>
  <si>
    <t>Darus Salam</t>
  </si>
  <si>
    <t>Safipur</t>
  </si>
  <si>
    <t>Demra</t>
  </si>
  <si>
    <t>Bamrail</t>
  </si>
  <si>
    <t>Dhamrai</t>
  </si>
  <si>
    <t>Bara Kotha</t>
  </si>
  <si>
    <t>Dhanmondi</t>
  </si>
  <si>
    <t>Guthia</t>
  </si>
  <si>
    <t>Dohar</t>
  </si>
  <si>
    <t>Harta</t>
  </si>
  <si>
    <t>Gendaria</t>
  </si>
  <si>
    <t>Jalla</t>
  </si>
  <si>
    <t>Gulshan</t>
  </si>
  <si>
    <t>Otra</t>
  </si>
  <si>
    <t>Hazaribagh</t>
  </si>
  <si>
    <t>Satla</t>
  </si>
  <si>
    <t>Jatrabari</t>
  </si>
  <si>
    <t>Shikarpur</t>
  </si>
  <si>
    <t>Kadamtali</t>
  </si>
  <si>
    <t>Sholak</t>
  </si>
  <si>
    <t>Kafrul</t>
  </si>
  <si>
    <t>Alinagar</t>
  </si>
  <si>
    <t>Kalabagan</t>
  </si>
  <si>
    <t>Bapta</t>
  </si>
  <si>
    <t>Kamrangir Char</t>
  </si>
  <si>
    <t>Bhedaria</t>
  </si>
  <si>
    <t>Keraniganj</t>
  </si>
  <si>
    <t>Bhelu Miah</t>
  </si>
  <si>
    <t>Khilgaon</t>
  </si>
  <si>
    <t>Char Samaia</t>
  </si>
  <si>
    <t>Khilkhet</t>
  </si>
  <si>
    <t>Char Shibpur</t>
  </si>
  <si>
    <t>Dakshin Dighaldi</t>
  </si>
  <si>
    <t>Lalbagh</t>
  </si>
  <si>
    <t>Dhania</t>
  </si>
  <si>
    <t>Mirpur</t>
  </si>
  <si>
    <t>Illisha</t>
  </si>
  <si>
    <t>Mohammadpur</t>
  </si>
  <si>
    <t>Kachia</t>
  </si>
  <si>
    <t>Motijheel</t>
  </si>
  <si>
    <t>Paschim Illisha</t>
  </si>
  <si>
    <t>New Market</t>
  </si>
  <si>
    <t>Pallabi</t>
  </si>
  <si>
    <t>Uttar Dighaldi</t>
  </si>
  <si>
    <t>Paltan</t>
  </si>
  <si>
    <t>Bara Manika</t>
  </si>
  <si>
    <t>Deula</t>
  </si>
  <si>
    <t>Rampura</t>
  </si>
  <si>
    <t>Gangapur</t>
  </si>
  <si>
    <t>Sabujbagh</t>
  </si>
  <si>
    <t>Hassan Nagar</t>
  </si>
  <si>
    <t>Savar</t>
  </si>
  <si>
    <t>Shah Ali</t>
  </si>
  <si>
    <t>Kutba</t>
  </si>
  <si>
    <t>Shahbagh</t>
  </si>
  <si>
    <t>Pakshia</t>
  </si>
  <si>
    <t>Sher-e-bangla Nagar</t>
  </si>
  <si>
    <t>Shyampur</t>
  </si>
  <si>
    <t>Sachra</t>
  </si>
  <si>
    <t>Sutrapur</t>
  </si>
  <si>
    <t>Tabgi</t>
  </si>
  <si>
    <t>Tejgaon</t>
  </si>
  <si>
    <t>Abdullapur</t>
  </si>
  <si>
    <t>Tejgaon Ind. Area</t>
  </si>
  <si>
    <t>Abu Bakarpur</t>
  </si>
  <si>
    <t>Turag</t>
  </si>
  <si>
    <t>Adhakha Nazrul Nagar</t>
  </si>
  <si>
    <t>Uttar Khan</t>
  </si>
  <si>
    <t>Aminabad</t>
  </si>
  <si>
    <t>Uttara</t>
  </si>
  <si>
    <t>Aslampur</t>
  </si>
  <si>
    <t>Alfadanga</t>
  </si>
  <si>
    <t>Char Kalmi</t>
  </si>
  <si>
    <t>Bhanga</t>
  </si>
  <si>
    <t>Char Kukri Mukri</t>
  </si>
  <si>
    <t>Boalmari</t>
  </si>
  <si>
    <t>Char Madras</t>
  </si>
  <si>
    <t>Char Bhadrasan</t>
  </si>
  <si>
    <t>Char Manika</t>
  </si>
  <si>
    <t>Faridpur Sadar</t>
  </si>
  <si>
    <t>Dhal Char</t>
  </si>
  <si>
    <t>Madhukhali</t>
  </si>
  <si>
    <t>Ewajpur</t>
  </si>
  <si>
    <t>Nagarkanda</t>
  </si>
  <si>
    <t>Hazariganj</t>
  </si>
  <si>
    <t>Sadarpur</t>
  </si>
  <si>
    <t>Jahanpur</t>
  </si>
  <si>
    <t>Saltha</t>
  </si>
  <si>
    <t>Jinnaghar</t>
  </si>
  <si>
    <t>Gazipur Sadar</t>
  </si>
  <si>
    <t>Mujib Nagar</t>
  </si>
  <si>
    <t>Kaliakair</t>
  </si>
  <si>
    <t>Nilkamal</t>
  </si>
  <si>
    <t>Kaliganj</t>
  </si>
  <si>
    <t>Nurabad</t>
  </si>
  <si>
    <t>Kapasia</t>
  </si>
  <si>
    <t>Osmanganj</t>
  </si>
  <si>
    <t>Sreepur</t>
  </si>
  <si>
    <t>Gopalganj Sadar</t>
  </si>
  <si>
    <t>Rasul Pur</t>
  </si>
  <si>
    <t>Kashiani</t>
  </si>
  <si>
    <t>Bhabanipur</t>
  </si>
  <si>
    <t>Kotali Para</t>
  </si>
  <si>
    <t>Char Khalifa</t>
  </si>
  <si>
    <t>Muksudpur</t>
  </si>
  <si>
    <t>Char Pata</t>
  </si>
  <si>
    <t>Tungi Para</t>
  </si>
  <si>
    <t>Dakshin Joynagar</t>
  </si>
  <si>
    <t>Bakshiganj</t>
  </si>
  <si>
    <t>Hajipur</t>
  </si>
  <si>
    <t>Dewanganj</t>
  </si>
  <si>
    <t>Madanpur</t>
  </si>
  <si>
    <t>Medua</t>
  </si>
  <si>
    <t>Jamalpur Sadar</t>
  </si>
  <si>
    <t>Madarganj</t>
  </si>
  <si>
    <t>Saidpur</t>
  </si>
  <si>
    <t>Melandaha</t>
  </si>
  <si>
    <t>Uttar Joynagar</t>
  </si>
  <si>
    <t>Sarishabari</t>
  </si>
  <si>
    <t>Badarpur</t>
  </si>
  <si>
    <t>Austagram</t>
  </si>
  <si>
    <t>Char Bhuta</t>
  </si>
  <si>
    <t>Bajitpur</t>
  </si>
  <si>
    <t>Dhali Gaurnagar</t>
  </si>
  <si>
    <t>Bhairab</t>
  </si>
  <si>
    <t>Farazganj</t>
  </si>
  <si>
    <t>Hossainpur</t>
  </si>
  <si>
    <t>Kalma</t>
  </si>
  <si>
    <t>Itna</t>
  </si>
  <si>
    <t>Karimganj</t>
  </si>
  <si>
    <t>Lord Hardinje</t>
  </si>
  <si>
    <t>Katiadi</t>
  </si>
  <si>
    <t>Paschim Char Umed</t>
  </si>
  <si>
    <t>Kishoreganj Sadar</t>
  </si>
  <si>
    <t>Kuliar Char</t>
  </si>
  <si>
    <t>Mithamain</t>
  </si>
  <si>
    <t>Dakshin Sakuchia</t>
  </si>
  <si>
    <t>Nikli</t>
  </si>
  <si>
    <t>Hajirhat</t>
  </si>
  <si>
    <t>Pakundia</t>
  </si>
  <si>
    <t>Tarail</t>
  </si>
  <si>
    <t>Uttar Sakuchia</t>
  </si>
  <si>
    <t>Kalkini</t>
  </si>
  <si>
    <t>Bara Malancha</t>
  </si>
  <si>
    <t>Madaripur Sadar</t>
  </si>
  <si>
    <t>Chanchra</t>
  </si>
  <si>
    <t>Rajoir</t>
  </si>
  <si>
    <t>Shib Char</t>
  </si>
  <si>
    <t>Shambhupur</t>
  </si>
  <si>
    <t>Daulatpur</t>
  </si>
  <si>
    <t>Sonapur</t>
  </si>
  <si>
    <t>Ghior</t>
  </si>
  <si>
    <t>Basanda</t>
  </si>
  <si>
    <t>Harirampur</t>
  </si>
  <si>
    <t>Binoykati</t>
  </si>
  <si>
    <t>Manikganj Sadar</t>
  </si>
  <si>
    <t>Gabha Ramchandrapur</t>
  </si>
  <si>
    <t>Saturia</t>
  </si>
  <si>
    <t>Gabkhan Dhansiri</t>
  </si>
  <si>
    <t>Shibalaya</t>
  </si>
  <si>
    <t>Keora</t>
  </si>
  <si>
    <t>Singair</t>
  </si>
  <si>
    <t>Kirtipasha</t>
  </si>
  <si>
    <t>Gazaria</t>
  </si>
  <si>
    <t>Nabagram</t>
  </si>
  <si>
    <t>Lohajang</t>
  </si>
  <si>
    <t>Nathullabad</t>
  </si>
  <si>
    <t>Munshiganj Sadar</t>
  </si>
  <si>
    <t>Serajdikhan</t>
  </si>
  <si>
    <t>Ponabalia</t>
  </si>
  <si>
    <t>Sreenagar</t>
  </si>
  <si>
    <t>Sekherhat</t>
  </si>
  <si>
    <t>Tongibari</t>
  </si>
  <si>
    <t>Adrabunia</t>
  </si>
  <si>
    <t>Bhaluka</t>
  </si>
  <si>
    <t>Amua</t>
  </si>
  <si>
    <t>Dhobaura</t>
  </si>
  <si>
    <t>Chenchri Rampur</t>
  </si>
  <si>
    <t>Fulbaria</t>
  </si>
  <si>
    <t>Gaffargaon</t>
  </si>
  <si>
    <t>Patkelghata</t>
  </si>
  <si>
    <t>Gauripur</t>
  </si>
  <si>
    <t>Sauljalia</t>
  </si>
  <si>
    <t>Haluaghat</t>
  </si>
  <si>
    <t>Bharabpasha</t>
  </si>
  <si>
    <t>Ishwarganj</t>
  </si>
  <si>
    <t>Dapdapia</t>
  </si>
  <si>
    <t>Muktagachha</t>
  </si>
  <si>
    <t>Kulkati</t>
  </si>
  <si>
    <t>Mymensingh Sadar</t>
  </si>
  <si>
    <t>Kusanghal</t>
  </si>
  <si>
    <t>Nandail</t>
  </si>
  <si>
    <t>Magar</t>
  </si>
  <si>
    <t>Phulpur</t>
  </si>
  <si>
    <t>Mollahat</t>
  </si>
  <si>
    <t>Trishal</t>
  </si>
  <si>
    <t>Nachan Mohal</t>
  </si>
  <si>
    <t>Araihazar</t>
  </si>
  <si>
    <t>Bandar</t>
  </si>
  <si>
    <t>Ranapasha</t>
  </si>
  <si>
    <t>Narayanganj Sadar</t>
  </si>
  <si>
    <t>Siddhakati</t>
  </si>
  <si>
    <t>Rupganj</t>
  </si>
  <si>
    <t>Subidpur</t>
  </si>
  <si>
    <t>Sonargaon</t>
  </si>
  <si>
    <t>Baruia</t>
  </si>
  <si>
    <t>Belabo</t>
  </si>
  <si>
    <t>Galua</t>
  </si>
  <si>
    <t>Manohardi</t>
  </si>
  <si>
    <t>Mathbari</t>
  </si>
  <si>
    <t>Narsingdi Sadar</t>
  </si>
  <si>
    <t>Palash</t>
  </si>
  <si>
    <t>Roypura</t>
  </si>
  <si>
    <t>Suktagarh</t>
  </si>
  <si>
    <t>Shibpur</t>
  </si>
  <si>
    <t>Adabaria</t>
  </si>
  <si>
    <t>Atpara</t>
  </si>
  <si>
    <t>Baga</t>
  </si>
  <si>
    <t>Barhatta</t>
  </si>
  <si>
    <t>Durgapur</t>
  </si>
  <si>
    <t>Daspara</t>
  </si>
  <si>
    <t>Kalmakanda</t>
  </si>
  <si>
    <t>Dhulia</t>
  </si>
  <si>
    <t>Kendua</t>
  </si>
  <si>
    <t>Kalaiya</t>
  </si>
  <si>
    <t>Khaliajuri</t>
  </si>
  <si>
    <t>Kalisuri</t>
  </si>
  <si>
    <t>Madan</t>
  </si>
  <si>
    <t>Kanakdia</t>
  </si>
  <si>
    <t>Mohanganj</t>
  </si>
  <si>
    <t>Kanchi Para</t>
  </si>
  <si>
    <t>Netrokona Sadar</t>
  </si>
  <si>
    <t>Keshabpur</t>
  </si>
  <si>
    <t>Purbadhala</t>
  </si>
  <si>
    <t>Madanpura</t>
  </si>
  <si>
    <t>Balia Kandi</t>
  </si>
  <si>
    <t>Goalandaghat</t>
  </si>
  <si>
    <t>Noamala</t>
  </si>
  <si>
    <t>Kalukhali</t>
  </si>
  <si>
    <t>Pangsha</t>
  </si>
  <si>
    <t>Surjyamani</t>
  </si>
  <si>
    <t>Rajbari Sadar</t>
  </si>
  <si>
    <t>Alipur</t>
  </si>
  <si>
    <t>Bhedarganj</t>
  </si>
  <si>
    <t>Bahrampur</t>
  </si>
  <si>
    <t>Damudya</t>
  </si>
  <si>
    <t>Banshbaria</t>
  </si>
  <si>
    <t>Gosairhat</t>
  </si>
  <si>
    <t>Betagi Sankipura</t>
  </si>
  <si>
    <t>Naria</t>
  </si>
  <si>
    <t>Shariatpur Sadar</t>
  </si>
  <si>
    <t>Rangopaldi</t>
  </si>
  <si>
    <t>Zanjira</t>
  </si>
  <si>
    <t>Angaria</t>
  </si>
  <si>
    <t>Jhenaigati</t>
  </si>
  <si>
    <t>Lebukhali</t>
  </si>
  <si>
    <t>Nakla</t>
  </si>
  <si>
    <t>Muradia</t>
  </si>
  <si>
    <t>Nalitabari</t>
  </si>
  <si>
    <t>Pangashia</t>
  </si>
  <si>
    <t>Sherpur Sadar</t>
  </si>
  <si>
    <t>Amkhola</t>
  </si>
  <si>
    <t>Sreebardi</t>
  </si>
  <si>
    <t>Bakulbaria</t>
  </si>
  <si>
    <t>Basail</t>
  </si>
  <si>
    <t>Bara Baisdia</t>
  </si>
  <si>
    <t>Bhuapur</t>
  </si>
  <si>
    <t>Chalitabunia</t>
  </si>
  <si>
    <t>Delduar</t>
  </si>
  <si>
    <t>Char Biswas</t>
  </si>
  <si>
    <t>Dhanbari</t>
  </si>
  <si>
    <t>Char Kajal</t>
  </si>
  <si>
    <t>Ghatail</t>
  </si>
  <si>
    <t>Char Montaz</t>
  </si>
  <si>
    <t>Gopalpur</t>
  </si>
  <si>
    <t>Chhota Baisdia</t>
  </si>
  <si>
    <t>Kalihati</t>
  </si>
  <si>
    <t>Chiknikandi</t>
  </si>
  <si>
    <t>Madhupur</t>
  </si>
  <si>
    <t>Dakua</t>
  </si>
  <si>
    <t>Mirzapur</t>
  </si>
  <si>
    <t>Nagarpur</t>
  </si>
  <si>
    <t>Gazalia</t>
  </si>
  <si>
    <t>Sakhipur</t>
  </si>
  <si>
    <t>Golkhali</t>
  </si>
  <si>
    <t>Tangail Sadar</t>
  </si>
  <si>
    <t>Kalyankalas</t>
  </si>
  <si>
    <t>Bagerhat Sadar</t>
  </si>
  <si>
    <t>Panpatty</t>
  </si>
  <si>
    <t>Chitalmari</t>
  </si>
  <si>
    <t>Fakirhat</t>
  </si>
  <si>
    <t>Rangabali</t>
  </si>
  <si>
    <t>Ratandi Taltali</t>
  </si>
  <si>
    <t>Baliatali</t>
  </si>
  <si>
    <t>Mongla</t>
  </si>
  <si>
    <t>Chakamaiya</t>
  </si>
  <si>
    <t>Morrelganj</t>
  </si>
  <si>
    <t>Rampal</t>
  </si>
  <si>
    <t>Dhankhali</t>
  </si>
  <si>
    <t>Sarankhola</t>
  </si>
  <si>
    <t>Dhulasar</t>
  </si>
  <si>
    <t>Alamdanga</t>
  </si>
  <si>
    <t>Khaprabhanga</t>
  </si>
  <si>
    <t>Chuadanga Sadar</t>
  </si>
  <si>
    <t>Lalua</t>
  </si>
  <si>
    <t>Damurhuda</t>
  </si>
  <si>
    <t>Lata Chapli</t>
  </si>
  <si>
    <t>Jiban Nagar</t>
  </si>
  <si>
    <t>Mithaganj</t>
  </si>
  <si>
    <t>Abhaynagar</t>
  </si>
  <si>
    <t>Bagher Para</t>
  </si>
  <si>
    <t>Chaugachha</t>
  </si>
  <si>
    <t>Tiakhali</t>
  </si>
  <si>
    <t>Jhikargachha</t>
  </si>
  <si>
    <t>Amragachhia</t>
  </si>
  <si>
    <t>Deuli Subidkhali</t>
  </si>
  <si>
    <t>Karabunia</t>
  </si>
  <si>
    <t>Manirampur</t>
  </si>
  <si>
    <t>Madhabkhali</t>
  </si>
  <si>
    <t>Sharsha</t>
  </si>
  <si>
    <t>Majidbari</t>
  </si>
  <si>
    <t>Harinakunda</t>
  </si>
  <si>
    <t>Jhenaidah Sadar</t>
  </si>
  <si>
    <t>Auliapur</t>
  </si>
  <si>
    <t>Kotchandpur</t>
  </si>
  <si>
    <t>Bara Bighai</t>
  </si>
  <si>
    <t>Maheshpur</t>
  </si>
  <si>
    <t>Chhota Bighai</t>
  </si>
  <si>
    <t>Shailkupa</t>
  </si>
  <si>
    <t>Itabaria</t>
  </si>
  <si>
    <t>Batiaghata</t>
  </si>
  <si>
    <t>Jainkati</t>
  </si>
  <si>
    <t>Dacope</t>
  </si>
  <si>
    <t>Kalikapur</t>
  </si>
  <si>
    <t>Kamalapur</t>
  </si>
  <si>
    <t>Dighalia</t>
  </si>
  <si>
    <t>Laukati</t>
  </si>
  <si>
    <t>Dumuria</t>
  </si>
  <si>
    <t>Lohalia</t>
  </si>
  <si>
    <t>Khalishpur</t>
  </si>
  <si>
    <t>Madarbunia</t>
  </si>
  <si>
    <t>Khan Jahan Ali</t>
  </si>
  <si>
    <t>Marichbunia</t>
  </si>
  <si>
    <t>Khulna Sadar</t>
  </si>
  <si>
    <t>Koyra</t>
  </si>
  <si>
    <t>Paikgachha</t>
  </si>
  <si>
    <t>Bhitabaria</t>
  </si>
  <si>
    <t>Phultala</t>
  </si>
  <si>
    <t>Dhaoa</t>
  </si>
  <si>
    <t>Rupsa</t>
  </si>
  <si>
    <t>Sonadanga</t>
  </si>
  <si>
    <t>Ikri</t>
  </si>
  <si>
    <t>Terokhada</t>
  </si>
  <si>
    <t>Nudmulla</t>
  </si>
  <si>
    <t>Bheramara</t>
  </si>
  <si>
    <t>Telikhali</t>
  </si>
  <si>
    <t>Amrajuri</t>
  </si>
  <si>
    <t>Khoksa</t>
  </si>
  <si>
    <t>Chira Para Parsaturia</t>
  </si>
  <si>
    <t>Kumarkhali</t>
  </si>
  <si>
    <t>Kushtia Sadar</t>
  </si>
  <si>
    <t>Sayna Raghunathpur</t>
  </si>
  <si>
    <t>Shialkati</t>
  </si>
  <si>
    <t>Magura Sadar</t>
  </si>
  <si>
    <t>Bara Machhua</t>
  </si>
  <si>
    <t>Shalikha</t>
  </si>
  <si>
    <t>Betmore Rajpara</t>
  </si>
  <si>
    <t>Daudkhali</t>
  </si>
  <si>
    <t>Gangni</t>
  </si>
  <si>
    <t>Dhanisafa</t>
  </si>
  <si>
    <t>Meherpur Sadar</t>
  </si>
  <si>
    <t>Gulishakhali</t>
  </si>
  <si>
    <t>Kalia</t>
  </si>
  <si>
    <t>Mirukhali</t>
  </si>
  <si>
    <t>Narail Sadar</t>
  </si>
  <si>
    <t>Sapleza</t>
  </si>
  <si>
    <t>Assasuni</t>
  </si>
  <si>
    <t>Tikikata</t>
  </si>
  <si>
    <t>Debhata</t>
  </si>
  <si>
    <t>Tushkhali</t>
  </si>
  <si>
    <t>Kalaroa</t>
  </si>
  <si>
    <t>Dirgha</t>
  </si>
  <si>
    <t>Malikhali</t>
  </si>
  <si>
    <t>Satkhira Sadar</t>
  </si>
  <si>
    <t>Matibhanga</t>
  </si>
  <si>
    <t>Shyamnagar</t>
  </si>
  <si>
    <t>Tala</t>
  </si>
  <si>
    <t>Purba Deulbaridobra</t>
  </si>
  <si>
    <t>Adamdighi</t>
  </si>
  <si>
    <t>Sekhmatia</t>
  </si>
  <si>
    <t>Bogra Sadar</t>
  </si>
  <si>
    <t>Shankharikati</t>
  </si>
  <si>
    <t>Dhunat</t>
  </si>
  <si>
    <t>Sreeramkati</t>
  </si>
  <si>
    <t>Dhupchanchia</t>
  </si>
  <si>
    <t>Atghar Kuriana</t>
  </si>
  <si>
    <t>Gabtali</t>
  </si>
  <si>
    <t>Baldia</t>
  </si>
  <si>
    <t>Kahaloo</t>
  </si>
  <si>
    <t>Daihari</t>
  </si>
  <si>
    <t>Nandigram</t>
  </si>
  <si>
    <t>Guarekha</t>
  </si>
  <si>
    <t>Sariakandi</t>
  </si>
  <si>
    <t>Jalabari</t>
  </si>
  <si>
    <t>Shajahanpur</t>
  </si>
  <si>
    <t>Shibganj</t>
  </si>
  <si>
    <t>Samudaykati</t>
  </si>
  <si>
    <t>Sonatola</t>
  </si>
  <si>
    <t>Sarengkati</t>
  </si>
  <si>
    <t>Akkelpur</t>
  </si>
  <si>
    <t>Sohagdal</t>
  </si>
  <si>
    <t>Joypurhat Sadar</t>
  </si>
  <si>
    <t>Sutiakati</t>
  </si>
  <si>
    <t>Kalai</t>
  </si>
  <si>
    <t>Khetlal</t>
  </si>
  <si>
    <t>Kadamtala</t>
  </si>
  <si>
    <t>Panchbibi</t>
  </si>
  <si>
    <t>Kalakhali</t>
  </si>
  <si>
    <t>Atrai</t>
  </si>
  <si>
    <t>Badalgachhi</t>
  </si>
  <si>
    <t>Sariktala</t>
  </si>
  <si>
    <t>Dhamoirhat</t>
  </si>
  <si>
    <t>Shankarpasha</t>
  </si>
  <si>
    <t>Mahadebpur</t>
  </si>
  <si>
    <t>Sikdar Mallik</t>
  </si>
  <si>
    <t>Manda</t>
  </si>
  <si>
    <t>Tona</t>
  </si>
  <si>
    <t>Naogaon Sadar</t>
  </si>
  <si>
    <t>Bali Para</t>
  </si>
  <si>
    <t>Niamatpur</t>
  </si>
  <si>
    <t>Parerhat</t>
  </si>
  <si>
    <t>Patnitala</t>
  </si>
  <si>
    <t>Pattashi</t>
  </si>
  <si>
    <t>Porsha</t>
  </si>
  <si>
    <t>Raninagar</t>
  </si>
  <si>
    <t>Chokhyong</t>
  </si>
  <si>
    <t>Sapahar</t>
  </si>
  <si>
    <t>Bagati Para</t>
  </si>
  <si>
    <t>Bandarban Paurashava</t>
  </si>
  <si>
    <t>Baraigram</t>
  </si>
  <si>
    <t>Kuhalong</t>
  </si>
  <si>
    <t>Gurudaspur</t>
  </si>
  <si>
    <t>Rajbila</t>
  </si>
  <si>
    <t>Lalpur</t>
  </si>
  <si>
    <t>Swalak</t>
  </si>
  <si>
    <t>Natore Sadar</t>
  </si>
  <si>
    <t>Tankabati</t>
  </si>
  <si>
    <t>Singra</t>
  </si>
  <si>
    <t>Aziznagar</t>
  </si>
  <si>
    <t>Bholahat</t>
  </si>
  <si>
    <t>Faitang</t>
  </si>
  <si>
    <t>Gomastapur</t>
  </si>
  <si>
    <t>Fasyakhali</t>
  </si>
  <si>
    <t>Nachole</t>
  </si>
  <si>
    <t>Gajalia</t>
  </si>
  <si>
    <t>Nawabganj Sadar</t>
  </si>
  <si>
    <t>Lama Paurashava</t>
  </si>
  <si>
    <t>Atgharia</t>
  </si>
  <si>
    <t>Rupshipara</t>
  </si>
  <si>
    <t>Bera</t>
  </si>
  <si>
    <t>Sarai</t>
  </si>
  <si>
    <t>Bhangura</t>
  </si>
  <si>
    <t>Baishari</t>
  </si>
  <si>
    <t>Chatmohar</t>
  </si>
  <si>
    <t>Dochhari</t>
  </si>
  <si>
    <t>Ghandung</t>
  </si>
  <si>
    <t>Ishwardi</t>
  </si>
  <si>
    <t>Pabna Sadar</t>
  </si>
  <si>
    <t>Alikhong</t>
  </si>
  <si>
    <t>Santhia</t>
  </si>
  <si>
    <t>Nowa Patang</t>
  </si>
  <si>
    <t>Sujanagar</t>
  </si>
  <si>
    <t>Bagha</t>
  </si>
  <si>
    <t>Tarachha</t>
  </si>
  <si>
    <t>Baghmara</t>
  </si>
  <si>
    <t>Ghalangya</t>
  </si>
  <si>
    <t>Boalia</t>
  </si>
  <si>
    <t>Paindu</t>
  </si>
  <si>
    <t>Charghat</t>
  </si>
  <si>
    <t>Remakri Pransa</t>
  </si>
  <si>
    <t>Godagari</t>
  </si>
  <si>
    <t>Balipara</t>
  </si>
  <si>
    <t>Matihar</t>
  </si>
  <si>
    <t>Remakry</t>
  </si>
  <si>
    <t>Mohanpur</t>
  </si>
  <si>
    <t>Paba</t>
  </si>
  <si>
    <t>Tindu</t>
  </si>
  <si>
    <t>Puthia</t>
  </si>
  <si>
    <t>Akhaura Paurashava</t>
  </si>
  <si>
    <t>Rajpara</t>
  </si>
  <si>
    <t>Dakshin Akhaura</t>
  </si>
  <si>
    <t>Shah Makhdum</t>
  </si>
  <si>
    <t>Dharkhar</t>
  </si>
  <si>
    <t>Tanore</t>
  </si>
  <si>
    <t>Maniand</t>
  </si>
  <si>
    <t>Belkuchi</t>
  </si>
  <si>
    <t>Mogra</t>
  </si>
  <si>
    <t>Chauhali</t>
  </si>
  <si>
    <t>Uttar Akhaura</t>
  </si>
  <si>
    <t>Kamarkhanda</t>
  </si>
  <si>
    <t>Araisidha</t>
  </si>
  <si>
    <t>Kazipur</t>
  </si>
  <si>
    <t>Ashugang</t>
  </si>
  <si>
    <t>Royganj</t>
  </si>
  <si>
    <t>Char Chartala</t>
  </si>
  <si>
    <t>Shahjadpur</t>
  </si>
  <si>
    <t>Sirajganj Sadar</t>
  </si>
  <si>
    <t>Lal Pur</t>
  </si>
  <si>
    <t>Tarash</t>
  </si>
  <si>
    <t>Paschim Talsahar</t>
  </si>
  <si>
    <t>Ullah Para</t>
  </si>
  <si>
    <t>Sharifpur</t>
  </si>
  <si>
    <t>Biral</t>
  </si>
  <si>
    <t>Tarua</t>
  </si>
  <si>
    <t>Birampur</t>
  </si>
  <si>
    <t>Dakshin Banchharampur</t>
  </si>
  <si>
    <t>Birganj</t>
  </si>
  <si>
    <t>Dariadaulat</t>
  </si>
  <si>
    <t>Bochaganj</t>
  </si>
  <si>
    <t>Pahariakandi</t>
  </si>
  <si>
    <t>Chirirbandar</t>
  </si>
  <si>
    <t>Paschim Rupasdi</t>
  </si>
  <si>
    <t>Dinajpur Sadar</t>
  </si>
  <si>
    <t>Paschim Saifullakandi</t>
  </si>
  <si>
    <t>Fulbari</t>
  </si>
  <si>
    <t>Paschim Ujan Char</t>
  </si>
  <si>
    <t>Ghoraghat</t>
  </si>
  <si>
    <t>Purba Rupasdi</t>
  </si>
  <si>
    <t>Hakimpur</t>
  </si>
  <si>
    <t>Purba Saifullakandi</t>
  </si>
  <si>
    <t>Kaharole</t>
  </si>
  <si>
    <t>Purba Ujan Char</t>
  </si>
  <si>
    <t>Khansama</t>
  </si>
  <si>
    <t>Salimabad</t>
  </si>
  <si>
    <t>Sonarampur</t>
  </si>
  <si>
    <t>Parbatipur</t>
  </si>
  <si>
    <t>Tezkhali</t>
  </si>
  <si>
    <t>Fulchhari</t>
  </si>
  <si>
    <t>Uttar Banchharampur</t>
  </si>
  <si>
    <t>Gaibandha Sadar</t>
  </si>
  <si>
    <t>Bishnupur</t>
  </si>
  <si>
    <t>Gobindaganj</t>
  </si>
  <si>
    <t>Budhanti</t>
  </si>
  <si>
    <t>Palashbari</t>
  </si>
  <si>
    <t>Champaknagar</t>
  </si>
  <si>
    <t>Sadullapur</t>
  </si>
  <si>
    <t>Chandura</t>
  </si>
  <si>
    <t>Saghatta</t>
  </si>
  <si>
    <t>Char Islmapur</t>
  </si>
  <si>
    <t>Sundarganj</t>
  </si>
  <si>
    <t>Dakshin Singerbil</t>
  </si>
  <si>
    <t>Bhurungamari</t>
  </si>
  <si>
    <t>Harashpur</t>
  </si>
  <si>
    <t>Char Rajibpur</t>
  </si>
  <si>
    <t>Paharpur</t>
  </si>
  <si>
    <t>Chilmari</t>
  </si>
  <si>
    <t>Pattan</t>
  </si>
  <si>
    <t>Kurigram Sadar</t>
  </si>
  <si>
    <t>Uttar Ichhapur</t>
  </si>
  <si>
    <t>Nageshwari</t>
  </si>
  <si>
    <t>Basudeb</t>
  </si>
  <si>
    <t>Phulbari</t>
  </si>
  <si>
    <t>Brahmanbaria Paurashava</t>
  </si>
  <si>
    <t>Rajarhat</t>
  </si>
  <si>
    <t>Budhal</t>
  </si>
  <si>
    <t>Raumari</t>
  </si>
  <si>
    <t>Dakshin Natai</t>
  </si>
  <si>
    <t>Ulipur</t>
  </si>
  <si>
    <t>Dakshin Shuhilpur</t>
  </si>
  <si>
    <t>Aditmari</t>
  </si>
  <si>
    <t>Machhihata</t>
  </si>
  <si>
    <t>Hatibandha</t>
  </si>
  <si>
    <t>Majlishpur</t>
  </si>
  <si>
    <t>Purba Talsahar</t>
  </si>
  <si>
    <t>Lalmonirhat Sadar</t>
  </si>
  <si>
    <t>Ramrail</t>
  </si>
  <si>
    <t>Patgram</t>
  </si>
  <si>
    <t>Sadekpur</t>
  </si>
  <si>
    <t>Dimla</t>
  </si>
  <si>
    <t>Sultanpur</t>
  </si>
  <si>
    <t>Domar</t>
  </si>
  <si>
    <t>Uttar Natai</t>
  </si>
  <si>
    <t>Jaldhaka</t>
  </si>
  <si>
    <t>Badair</t>
  </si>
  <si>
    <t>Bayek</t>
  </si>
  <si>
    <t>Nilphamari Sadar</t>
  </si>
  <si>
    <t>Binauti</t>
  </si>
  <si>
    <t>Gopinathpur</t>
  </si>
  <si>
    <t>Atwari</t>
  </si>
  <si>
    <t>Kaimpur</t>
  </si>
  <si>
    <t>Boda</t>
  </si>
  <si>
    <t>Debiganj</t>
  </si>
  <si>
    <t>Kasba Paurashava</t>
  </si>
  <si>
    <t>Panchagarh Sadar</t>
  </si>
  <si>
    <t>Kherera</t>
  </si>
  <si>
    <t>Tentulia</t>
  </si>
  <si>
    <t>Kuti</t>
  </si>
  <si>
    <t>Badarganj</t>
  </si>
  <si>
    <t>Mehari</t>
  </si>
  <si>
    <t>Gangachara</t>
  </si>
  <si>
    <t>Mulgram</t>
  </si>
  <si>
    <t>Kaunia</t>
  </si>
  <si>
    <t>Barail</t>
  </si>
  <si>
    <t>Mitha Pukur</t>
  </si>
  <si>
    <t>Barikandi</t>
  </si>
  <si>
    <t>Pirgachha</t>
  </si>
  <si>
    <t>Biddyakut</t>
  </si>
  <si>
    <t>Pirganj</t>
  </si>
  <si>
    <t>Birgaon</t>
  </si>
  <si>
    <t>Rangpur Sadar</t>
  </si>
  <si>
    <t>Bitghar (tiara)</t>
  </si>
  <si>
    <t>Taraganj</t>
  </si>
  <si>
    <t>Ibrahimpur</t>
  </si>
  <si>
    <t>Baliadangi</t>
  </si>
  <si>
    <t>Junedpur</t>
  </si>
  <si>
    <t>Haripur</t>
  </si>
  <si>
    <t>Kaitala Dakshin</t>
  </si>
  <si>
    <t>Kaitala Uttar</t>
  </si>
  <si>
    <t>Ranisankail</t>
  </si>
  <si>
    <t>Krishnanagar</t>
  </si>
  <si>
    <t>Thakurgaon Sadar</t>
  </si>
  <si>
    <t>Laur Fatehpur</t>
  </si>
  <si>
    <t>Ajmiriganj</t>
  </si>
  <si>
    <t>Nabinagar Paurashava</t>
  </si>
  <si>
    <t>Bahubal</t>
  </si>
  <si>
    <t>Natghar</t>
  </si>
  <si>
    <t>Baniachong</t>
  </si>
  <si>
    <t>Paschim Nabinagar</t>
  </si>
  <si>
    <t>Chunarughat</t>
  </si>
  <si>
    <t>Purba Nabinagar</t>
  </si>
  <si>
    <t>Habiganj Sadar</t>
  </si>
  <si>
    <t>Rasullabad</t>
  </si>
  <si>
    <t>Lakhai</t>
  </si>
  <si>
    <t>Ratanpur</t>
  </si>
  <si>
    <t>Madhabpur</t>
  </si>
  <si>
    <t>Salimganj</t>
  </si>
  <si>
    <t>Nabiganj</t>
  </si>
  <si>
    <t>Satmura</t>
  </si>
  <si>
    <t>Barlekha</t>
  </si>
  <si>
    <t>Juri</t>
  </si>
  <si>
    <t>Shyamgram</t>
  </si>
  <si>
    <t>Kamalganj</t>
  </si>
  <si>
    <t>Sreerampur</t>
  </si>
  <si>
    <t>Kulaura</t>
  </si>
  <si>
    <t>Bolakot</t>
  </si>
  <si>
    <t>Maulvi Bazar Sadar</t>
  </si>
  <si>
    <t>Burishwar</t>
  </si>
  <si>
    <t>Rajnagar</t>
  </si>
  <si>
    <t>Chapartala</t>
  </si>
  <si>
    <t>Sreemangal</t>
  </si>
  <si>
    <t>Chatalpar</t>
  </si>
  <si>
    <t>Bishwambarpur</t>
  </si>
  <si>
    <t>Dhar Mandal</t>
  </si>
  <si>
    <t>Chhatak</t>
  </si>
  <si>
    <t>Fandauk</t>
  </si>
  <si>
    <t>Dakshin Sunamganj</t>
  </si>
  <si>
    <t>Goalnagar</t>
  </si>
  <si>
    <t>Derai</t>
  </si>
  <si>
    <t>Gokarna</t>
  </si>
  <si>
    <t>Dharampasha</t>
  </si>
  <si>
    <t>Guniak</t>
  </si>
  <si>
    <t>Dowarabazar</t>
  </si>
  <si>
    <t>Jagannathpur</t>
  </si>
  <si>
    <t>Kunda</t>
  </si>
  <si>
    <t>Jamalganj</t>
  </si>
  <si>
    <t>Sulla</t>
  </si>
  <si>
    <t>Purbabagh</t>
  </si>
  <si>
    <t>Sunamganj Sadar</t>
  </si>
  <si>
    <t>Aorail</t>
  </si>
  <si>
    <t>Tahirpur</t>
  </si>
  <si>
    <t>Chunta</t>
  </si>
  <si>
    <t>Balaganj</t>
  </si>
  <si>
    <t>Kalikachchha</t>
  </si>
  <si>
    <t>Beani Bazar</t>
  </si>
  <si>
    <t>Noagaon</t>
  </si>
  <si>
    <t>Bishwanath</t>
  </si>
  <si>
    <t>Pak Shimul</t>
  </si>
  <si>
    <t>Dakshin Surma</t>
  </si>
  <si>
    <t>Shahbazpur</t>
  </si>
  <si>
    <t>Fenchuganj</t>
  </si>
  <si>
    <t>Shahjadapur</t>
  </si>
  <si>
    <t>Golabganj</t>
  </si>
  <si>
    <t>Uttar Panisar</t>
  </si>
  <si>
    <t>Gowainghat</t>
  </si>
  <si>
    <t>Ashikati</t>
  </si>
  <si>
    <t>Jaintiapur</t>
  </si>
  <si>
    <t>Baghadi</t>
  </si>
  <si>
    <t>Kanaighat</t>
  </si>
  <si>
    <t>Balia</t>
  </si>
  <si>
    <t>Sylhet Sadar</t>
  </si>
  <si>
    <t>Zakiganj</t>
  </si>
  <si>
    <t>Chandpur Paurashava</t>
  </si>
  <si>
    <t>Chandra</t>
  </si>
  <si>
    <t>Hanar Char</t>
  </si>
  <si>
    <t>Kalyanpur</t>
  </si>
  <si>
    <t>Maishadi</t>
  </si>
  <si>
    <t>Rajrajeshwar</t>
  </si>
  <si>
    <t>Rampur</t>
  </si>
  <si>
    <t>Sakhua</t>
  </si>
  <si>
    <t>Shah Mahmudpur</t>
  </si>
  <si>
    <t>Tarpur Chandi</t>
  </si>
  <si>
    <t>Dakshin Faridganj</t>
  </si>
  <si>
    <t>Dakshin Gobindapur</t>
  </si>
  <si>
    <t>Dakshin Paik Para</t>
  </si>
  <si>
    <t>Dakshin Rupsa</t>
  </si>
  <si>
    <t>Faridganj Paurashava</t>
  </si>
  <si>
    <t>Paschim Baluthupa</t>
  </si>
  <si>
    <t>Paschim Char Dukhia</t>
  </si>
  <si>
    <t>Paschim Gupti</t>
  </si>
  <si>
    <t>Paschim Subidpur</t>
  </si>
  <si>
    <t>Purba Baluthupa</t>
  </si>
  <si>
    <t>Purba Char Dukhia</t>
  </si>
  <si>
    <t>Purba Gupti</t>
  </si>
  <si>
    <t>Purba Subidpur</t>
  </si>
  <si>
    <t>Uttar Gobindapur</t>
  </si>
  <si>
    <t>Uttar Paikpara</t>
  </si>
  <si>
    <t>Uttar Rupsa</t>
  </si>
  <si>
    <t>Char Bhairabi</t>
  </si>
  <si>
    <t>Dakshin Algi Durgapur</t>
  </si>
  <si>
    <t>Uttar Algi Durgapur</t>
  </si>
  <si>
    <t>Bakila</t>
  </si>
  <si>
    <t>Dakshin Gandharbapur</t>
  </si>
  <si>
    <t>Dakshin Kalocho</t>
  </si>
  <si>
    <t>Hajiganj Paurashava</t>
  </si>
  <si>
    <t>Hatila Purba</t>
  </si>
  <si>
    <t>Pachim Hatila</t>
  </si>
  <si>
    <t>Paschim Barkul</t>
  </si>
  <si>
    <t>Purba Barkul</t>
  </si>
  <si>
    <t>Uttar Gandharabpur</t>
  </si>
  <si>
    <t>Uttar Kalocho</t>
  </si>
  <si>
    <t>Uttar Rajargaon</t>
  </si>
  <si>
    <t>Ashrafpur</t>
  </si>
  <si>
    <t>Bitara</t>
  </si>
  <si>
    <t>Dakshin Gohat</t>
  </si>
  <si>
    <t>Dakshin Kachua</t>
  </si>
  <si>
    <t>Kachua Paurashava</t>
  </si>
  <si>
    <t>Kadla</t>
  </si>
  <si>
    <t>Karaia</t>
  </si>
  <si>
    <t>Paschim Sahadebpur</t>
  </si>
  <si>
    <t>Pathair</t>
  </si>
  <si>
    <t>Purba Sahadebpur</t>
  </si>
  <si>
    <t>Sachar</t>
  </si>
  <si>
    <t>Uttar Gohat</t>
  </si>
  <si>
    <t>Uttar Kachua</t>
  </si>
  <si>
    <t>Dakhsin Nayergaon</t>
  </si>
  <si>
    <t>Dakshin Upadi</t>
  </si>
  <si>
    <t>Khadergaon</t>
  </si>
  <si>
    <t>Matlab Paurashava</t>
  </si>
  <si>
    <t>Narayanpur</t>
  </si>
  <si>
    <t>Uttar Nayergaon</t>
  </si>
  <si>
    <t>Uttar Upadi</t>
  </si>
  <si>
    <t>Baganbari</t>
  </si>
  <si>
    <t>Eklaspur</t>
  </si>
  <si>
    <t>Farajikandi</t>
  </si>
  <si>
    <t>Gajra</t>
  </si>
  <si>
    <t>Jahirabad</t>
  </si>
  <si>
    <t>Kalakanda</t>
  </si>
  <si>
    <t>Paschim Fatehpur</t>
  </si>
  <si>
    <t>Purba Fatehpur</t>
  </si>
  <si>
    <t>Satnal</t>
  </si>
  <si>
    <t>Sengarchar Paurashava</t>
  </si>
  <si>
    <t>Sultanabad</t>
  </si>
  <si>
    <t>Dakshin Meher</t>
  </si>
  <si>
    <t>Dakshin Roysree</t>
  </si>
  <si>
    <t>Dakshin Suchi Para</t>
  </si>
  <si>
    <t>East Chitasi</t>
  </si>
  <si>
    <t>Shahrasti Paurashava</t>
  </si>
  <si>
    <t>Tamta Paschim</t>
  </si>
  <si>
    <t>Tamta Purba</t>
  </si>
  <si>
    <t>Uttar Meher</t>
  </si>
  <si>
    <t>Uttar Roysree</t>
  </si>
  <si>
    <t>Uttar Suchi Para</t>
  </si>
  <si>
    <t>West Chitasi</t>
  </si>
  <si>
    <t>Bairag</t>
  </si>
  <si>
    <t>Barakhain</t>
  </si>
  <si>
    <t>Barasat</t>
  </si>
  <si>
    <t>Battali</t>
  </si>
  <si>
    <t>Burumchhara</t>
  </si>
  <si>
    <t>Chatari</t>
  </si>
  <si>
    <t>Haildhar</t>
  </si>
  <si>
    <t>Juidandi</t>
  </si>
  <si>
    <t>Paraikora</t>
  </si>
  <si>
    <t>Ward No-35 (part)</t>
  </si>
  <si>
    <t>Bailchhari</t>
  </si>
  <si>
    <t>Banshkhali Paurashava</t>
  </si>
  <si>
    <t>Chambal</t>
  </si>
  <si>
    <t>Chhanua</t>
  </si>
  <si>
    <t>Gandamara</t>
  </si>
  <si>
    <t>Kalipur</t>
  </si>
  <si>
    <t>Katharia</t>
  </si>
  <si>
    <t>Khankhanabad</t>
  </si>
  <si>
    <t>Puichhari</t>
  </si>
  <si>
    <t>Pukuria</t>
  </si>
  <si>
    <t>Sadhanpur</t>
  </si>
  <si>
    <t>Saral</t>
  </si>
  <si>
    <t>Sekherkhil</t>
  </si>
  <si>
    <t>Silkup</t>
  </si>
  <si>
    <t>Ahla Karaldanga</t>
  </si>
  <si>
    <t>Amchia</t>
  </si>
  <si>
    <t>Charandwip</t>
  </si>
  <si>
    <t>Kandhurkhil</t>
  </si>
  <si>
    <t>Paschim Gomdandi</t>
  </si>
  <si>
    <t>Popadia</t>
  </si>
  <si>
    <t>Purba Gomdandi</t>
  </si>
  <si>
    <t>Sakpura</t>
  </si>
  <si>
    <t>Saroatali</t>
  </si>
  <si>
    <t>Sreepur Kharandwip</t>
  </si>
  <si>
    <t>Bailtali</t>
  </si>
  <si>
    <t>Barama</t>
  </si>
  <si>
    <t>Chandanaish Paurashava</t>
  </si>
  <si>
    <t>Dhopachhari</t>
  </si>
  <si>
    <t>Dohazari</t>
  </si>
  <si>
    <t>Hashimpur</t>
  </si>
  <si>
    <t>Joara</t>
  </si>
  <si>
    <t>Kanchanabad</t>
  </si>
  <si>
    <t>Satbaria</t>
  </si>
  <si>
    <t>Ward No-36 (Part)</t>
  </si>
  <si>
    <t>Ward No-37</t>
  </si>
  <si>
    <t>Ward No-38</t>
  </si>
  <si>
    <t>Ward No-39 (Part)</t>
  </si>
  <si>
    <t>Ward No-12 (Part)</t>
  </si>
  <si>
    <t>Ward No-24 (part)</t>
  </si>
  <si>
    <t>Ward No-30 (Part)</t>
  </si>
  <si>
    <t>Bagan Bazar</t>
  </si>
  <si>
    <t>Baktapur</t>
  </si>
  <si>
    <t>Bhujpur</t>
  </si>
  <si>
    <t>Dantmara</t>
  </si>
  <si>
    <t>Dharmapur</t>
  </si>
  <si>
    <t>Dhurung</t>
  </si>
  <si>
    <t>Harwalchhari</t>
  </si>
  <si>
    <t>Jafarnagar</t>
  </si>
  <si>
    <t>Kanchan Nagar</t>
  </si>
  <si>
    <t>Khiram</t>
  </si>
  <si>
    <t>Lelang</t>
  </si>
  <si>
    <t>Nanupur</t>
  </si>
  <si>
    <t>Narayanhat</t>
  </si>
  <si>
    <t>Paindanga</t>
  </si>
  <si>
    <t>Rangamatia</t>
  </si>
  <si>
    <t>Roushangiri</t>
  </si>
  <si>
    <t>Samitirhat</t>
  </si>
  <si>
    <t>Suabil</t>
  </si>
  <si>
    <t>Sundarpur</t>
  </si>
  <si>
    <t>Ward No-11 (Part)</t>
  </si>
  <si>
    <t>Chhibatali</t>
  </si>
  <si>
    <t>Chikandandi</t>
  </si>
  <si>
    <t>Dakshin Madarsha</t>
  </si>
  <si>
    <t>Dhalai</t>
  </si>
  <si>
    <t>Fatehpur</t>
  </si>
  <si>
    <t>Forhadabad</t>
  </si>
  <si>
    <t>Garduara</t>
  </si>
  <si>
    <t>Guman Mardan</t>
  </si>
  <si>
    <t>Mekhal</t>
  </si>
  <si>
    <t>Nangalmora</t>
  </si>
  <si>
    <t>Uttar Madarsa</t>
  </si>
  <si>
    <t>Ward No-08(part)</t>
  </si>
  <si>
    <t>Ward No-09 (Part)</t>
  </si>
  <si>
    <t>Ward No-15 (Part)</t>
  </si>
  <si>
    <t>Ward No-31</t>
  </si>
  <si>
    <t>Ward No-32</t>
  </si>
  <si>
    <t>Ward No-33</t>
  </si>
  <si>
    <t>Ward No-34</t>
  </si>
  <si>
    <t>Adhunagar</t>
  </si>
  <si>
    <t>Amirabad</t>
  </si>
  <si>
    <t>Barahatia</t>
  </si>
  <si>
    <t>Charamba</t>
  </si>
  <si>
    <t>Chunati</t>
  </si>
  <si>
    <t>Kalauzan</t>
  </si>
  <si>
    <t>Padua</t>
  </si>
  <si>
    <t>Putibila</t>
  </si>
  <si>
    <t>Baroiar Hat Paurashava</t>
  </si>
  <si>
    <t>Dhum</t>
  </si>
  <si>
    <t>Haitkandi</t>
  </si>
  <si>
    <t>Hinguli</t>
  </si>
  <si>
    <t>Ichhakhali</t>
  </si>
  <si>
    <t>Karerhat</t>
  </si>
  <si>
    <t>Katachhara</t>
  </si>
  <si>
    <t>Khaiyachhara</t>
  </si>
  <si>
    <t>Maghadia</t>
  </si>
  <si>
    <t>Mayani</t>
  </si>
  <si>
    <t>Mirsharai Paurashava</t>
  </si>
  <si>
    <t>Mithanala</t>
  </si>
  <si>
    <t>Osmanpur</t>
  </si>
  <si>
    <t>Saherkhali</t>
  </si>
  <si>
    <t>Wahedpur</t>
  </si>
  <si>
    <t>Zorwarganj</t>
  </si>
  <si>
    <t>Ward No-40</t>
  </si>
  <si>
    <t>Ward No-41</t>
  </si>
  <si>
    <t>Asia</t>
  </si>
  <si>
    <t>Bara Uthan</t>
  </si>
  <si>
    <t>Baralia</t>
  </si>
  <si>
    <t>Bhatikhain</t>
  </si>
  <si>
    <t>Chanhara</t>
  </si>
  <si>
    <t>Char Lakshya</t>
  </si>
  <si>
    <t>Char Patharghata</t>
  </si>
  <si>
    <t>Dakhin D.bhurshi</t>
  </si>
  <si>
    <t>Dhalghat</t>
  </si>
  <si>
    <t>Habilas Dwip</t>
  </si>
  <si>
    <t>Haidgaon</t>
  </si>
  <si>
    <t>Janglukhain</t>
  </si>
  <si>
    <t>Jiri</t>
  </si>
  <si>
    <t>Juldha</t>
  </si>
  <si>
    <t>Kachuai</t>
  </si>
  <si>
    <t>Kasiais</t>
  </si>
  <si>
    <t>Kelishahar</t>
  </si>
  <si>
    <t>Kharana</t>
  </si>
  <si>
    <t>Kolagaon</t>
  </si>
  <si>
    <t>Kusumpura</t>
  </si>
  <si>
    <t>Patiya Paurashava</t>
  </si>
  <si>
    <t>Sikalbaha</t>
  </si>
  <si>
    <t>Sobhandandi</t>
  </si>
  <si>
    <t>Chandraghona Kadamtali</t>
  </si>
  <si>
    <t>Kodala</t>
  </si>
  <si>
    <t>Lalanagar</t>
  </si>
  <si>
    <t>Mariamnagar</t>
  </si>
  <si>
    <t>Parua</t>
  </si>
  <si>
    <t>Pomara</t>
  </si>
  <si>
    <t>Rajanagar</t>
  </si>
  <si>
    <t>Rangunia Paurashava</t>
  </si>
  <si>
    <t>Sarapbhata</t>
  </si>
  <si>
    <t>Silok</t>
  </si>
  <si>
    <t>Bagoan</t>
  </si>
  <si>
    <t>Binajuri</t>
  </si>
  <si>
    <t>Chikdair</t>
  </si>
  <si>
    <t>Dabua</t>
  </si>
  <si>
    <t>Gahira</t>
  </si>
  <si>
    <t>Haladia</t>
  </si>
  <si>
    <t>Kadalpur</t>
  </si>
  <si>
    <t>Noa Para</t>
  </si>
  <si>
    <t>Noajispur</t>
  </si>
  <si>
    <t>Paschim Guzara</t>
  </si>
  <si>
    <t>Purba Guzara</t>
  </si>
  <si>
    <t>Raozan Paurashava</t>
  </si>
  <si>
    <t>Urkirchar</t>
  </si>
  <si>
    <t>Amanullah</t>
  </si>
  <si>
    <t>Azimpur</t>
  </si>
  <si>
    <t>Bauria</t>
  </si>
  <si>
    <t>Digghapar</t>
  </si>
  <si>
    <t>Haramia</t>
  </si>
  <si>
    <t>Harispur</t>
  </si>
  <si>
    <t>Kalapania</t>
  </si>
  <si>
    <t>Magdhara</t>
  </si>
  <si>
    <t>Maitbhanga</t>
  </si>
  <si>
    <t>Musapur</t>
  </si>
  <si>
    <t>Sandwip Paurashava</t>
  </si>
  <si>
    <t>Santoshpur</t>
  </si>
  <si>
    <t>Sarikait</t>
  </si>
  <si>
    <t>Urirchar</t>
  </si>
  <si>
    <t>Amilais</t>
  </si>
  <si>
    <t>Bazalia</t>
  </si>
  <si>
    <t>Charati</t>
  </si>
  <si>
    <t>Dhemsa</t>
  </si>
  <si>
    <t>Eochia</t>
  </si>
  <si>
    <t>Kaliais</t>
  </si>
  <si>
    <t>Kanchana</t>
  </si>
  <si>
    <t>Keochia</t>
  </si>
  <si>
    <t>Khagaria</t>
  </si>
  <si>
    <t>Madarsa</t>
  </si>
  <si>
    <t>Paschim Dhemsa</t>
  </si>
  <si>
    <t>Puranagar</t>
  </si>
  <si>
    <t>Sadaha</t>
  </si>
  <si>
    <t>Satkania Paurashava</t>
  </si>
  <si>
    <t>Sonakania</t>
  </si>
  <si>
    <t>Barabkunda</t>
  </si>
  <si>
    <t>Bariadyala</t>
  </si>
  <si>
    <t>Bhatiari</t>
  </si>
  <si>
    <t>Kumira</t>
  </si>
  <si>
    <t>Muradpur</t>
  </si>
  <si>
    <t>Salimpur</t>
  </si>
  <si>
    <t>Sitakunda Paurashava</t>
  </si>
  <si>
    <t>Sonaichhari</t>
  </si>
  <si>
    <t>Adda</t>
  </si>
  <si>
    <t>Adra</t>
  </si>
  <si>
    <t>Aganagar</t>
  </si>
  <si>
    <t>Barura Paurashava</t>
  </si>
  <si>
    <t>Chitadda</t>
  </si>
  <si>
    <t>Dakshin Khosbas</t>
  </si>
  <si>
    <t>Dakshin Shilmuri</t>
  </si>
  <si>
    <t>Deora</t>
  </si>
  <si>
    <t>Galimpur</t>
  </si>
  <si>
    <t>Jalam</t>
  </si>
  <si>
    <t>Uttar Khosbas</t>
  </si>
  <si>
    <t>Uttar Payalgachha</t>
  </si>
  <si>
    <t>Uttar Shilmuri</t>
  </si>
  <si>
    <t>Chandla</t>
  </si>
  <si>
    <t>Dulalpur</t>
  </si>
  <si>
    <t>Malapara</t>
  </si>
  <si>
    <t>Sahebabad</t>
  </si>
  <si>
    <t>Shashidal</t>
  </si>
  <si>
    <t>Sidlai</t>
  </si>
  <si>
    <t>Baksimail</t>
  </si>
  <si>
    <t>Bharella</t>
  </si>
  <si>
    <t>Mainamati</t>
  </si>
  <si>
    <t>Mokam</t>
  </si>
  <si>
    <t>Pir Jatrapur</t>
  </si>
  <si>
    <t>Sholanal</t>
  </si>
  <si>
    <t>Atbar Pur (Paschim Chandina</t>
  </si>
  <si>
    <t>Bara Karai(uttar Bara Karai</t>
  </si>
  <si>
    <t>Barera</t>
  </si>
  <si>
    <t>Barkait (purba Chandina Uni</t>
  </si>
  <si>
    <t>Batakashi (purba Silpur)</t>
  </si>
  <si>
    <t>Chandina Paurashava</t>
  </si>
  <si>
    <t>Dollai Nowabab Pur</t>
  </si>
  <si>
    <t>Gallai(uttar Gallai Union)</t>
  </si>
  <si>
    <t>Joyag(dakshin Bara Karai)</t>
  </si>
  <si>
    <t>Keran Khal</t>
  </si>
  <si>
    <t>Madhya (mechachal Union)</t>
  </si>
  <si>
    <t>Mahichal</t>
  </si>
  <si>
    <t>Maijkhara</t>
  </si>
  <si>
    <t>Suhilpur(paschim Silpur)</t>
  </si>
  <si>
    <t>Alkara</t>
  </si>
  <si>
    <t>Batisha</t>
  </si>
  <si>
    <t>Chauddagram Paurashava</t>
  </si>
  <si>
    <t>Cheora</t>
  </si>
  <si>
    <t>Gholpasha</t>
  </si>
  <si>
    <t>Gunabati</t>
  </si>
  <si>
    <t>Jagannath Dighi</t>
  </si>
  <si>
    <t>Kankapait</t>
  </si>
  <si>
    <t>Kashinagar</t>
  </si>
  <si>
    <t>Munshirhat</t>
  </si>
  <si>
    <t>Shubhapur</t>
  </si>
  <si>
    <t>Ujirpur</t>
  </si>
  <si>
    <t>Amratali</t>
  </si>
  <si>
    <t>Comilla Paurashava</t>
  </si>
  <si>
    <t>Dakshin Durgapur</t>
  </si>
  <si>
    <t>Kalir Bazar (Dakshin)</t>
  </si>
  <si>
    <t>Kalir Bazar (Uttar)</t>
  </si>
  <si>
    <t>Panchthubi</t>
  </si>
  <si>
    <t>Uttar Durgapur</t>
  </si>
  <si>
    <t>Baghmara Uttar</t>
  </si>
  <si>
    <t>Bara Para</t>
  </si>
  <si>
    <t>Belghar</t>
  </si>
  <si>
    <t>Belghar Uttar</t>
  </si>
  <si>
    <t>Bholain (Dakshin)</t>
  </si>
  <si>
    <t>Bholain (Uttar)</t>
  </si>
  <si>
    <t>Bijoypur</t>
  </si>
  <si>
    <t>Chouara</t>
  </si>
  <si>
    <t>Comilla Dakshin Paurashava</t>
  </si>
  <si>
    <t>Galiara</t>
  </si>
  <si>
    <t>Paschim Jorekaran</t>
  </si>
  <si>
    <t>Perul (Dakshin)</t>
  </si>
  <si>
    <t>Perul (Uttar)</t>
  </si>
  <si>
    <t>Purba Jorekaran</t>
  </si>
  <si>
    <t>Barapara</t>
  </si>
  <si>
    <t>Biteshwar</t>
  </si>
  <si>
    <t>Dakshin Elliotganj</t>
  </si>
  <si>
    <t>Daudkandi Paurashava</t>
  </si>
  <si>
    <t>Daulatpur (Purba Panchgachh</t>
  </si>
  <si>
    <t>Goalmari</t>
  </si>
  <si>
    <t>Jinglatali</t>
  </si>
  <si>
    <t>Maruka</t>
  </si>
  <si>
    <t>Mohammadpur Paschim</t>
  </si>
  <si>
    <t>Mohammadpur Purba</t>
  </si>
  <si>
    <t>Paschim Panchgachhia</t>
  </si>
  <si>
    <t>Sundalpur</t>
  </si>
  <si>
    <t>Uttar Daudkandi</t>
  </si>
  <si>
    <t>Uttar Elliotganj</t>
  </si>
  <si>
    <t>Bara Shalghar</t>
  </si>
  <si>
    <t>Barkamta</t>
  </si>
  <si>
    <t>Bhani</t>
  </si>
  <si>
    <t>Dakshin Dhamti</t>
  </si>
  <si>
    <t>Dakshin Gunaighar</t>
  </si>
  <si>
    <t>Debidwar Paurashava</t>
  </si>
  <si>
    <t>Elahabad</t>
  </si>
  <si>
    <t>Fatehabad</t>
  </si>
  <si>
    <t>Isab Pur</t>
  </si>
  <si>
    <t>Jafarganj</t>
  </si>
  <si>
    <t>Mohan Pur</t>
  </si>
  <si>
    <t>Rajamehar</t>
  </si>
  <si>
    <t>Rasulpur</t>
  </si>
  <si>
    <t>Subil</t>
  </si>
  <si>
    <t>Uttar Dhamti</t>
  </si>
  <si>
    <t>Uttar Gunaighar</t>
  </si>
  <si>
    <t>Asad Pur</t>
  </si>
  <si>
    <t>Bhasania</t>
  </si>
  <si>
    <t>Chander Char</t>
  </si>
  <si>
    <t>Dulal Pur</t>
  </si>
  <si>
    <t>Garmora</t>
  </si>
  <si>
    <t>Ghagutia</t>
  </si>
  <si>
    <t>Homna Paurashava</t>
  </si>
  <si>
    <t>Homna Union</t>
  </si>
  <si>
    <t>Joypur</t>
  </si>
  <si>
    <t>Mathabanga</t>
  </si>
  <si>
    <t>Nilakhi</t>
  </si>
  <si>
    <t>Ajgara</t>
  </si>
  <si>
    <t>Bakai</t>
  </si>
  <si>
    <t>Kandirpar</t>
  </si>
  <si>
    <t>Laksam Paurashava</t>
  </si>
  <si>
    <t>Mudafarganj</t>
  </si>
  <si>
    <t>Uttardah</t>
  </si>
  <si>
    <t>Baishgaon</t>
  </si>
  <si>
    <t>Bipulasar</t>
  </si>
  <si>
    <t>Dakshin Jhalam</t>
  </si>
  <si>
    <t>Hasnabad</t>
  </si>
  <si>
    <t>Khila</t>
  </si>
  <si>
    <t>Lakshmanpur</t>
  </si>
  <si>
    <t>Maisatua</t>
  </si>
  <si>
    <t>Nather Petua</t>
  </si>
  <si>
    <t>Sarashpur</t>
  </si>
  <si>
    <t>Uttar Hawla</t>
  </si>
  <si>
    <t>Uttar Jhalam</t>
  </si>
  <si>
    <t>Barakanda</t>
  </si>
  <si>
    <t>Chalibhanga</t>
  </si>
  <si>
    <t>Chandanpur</t>
  </si>
  <si>
    <t>Luter Char</t>
  </si>
  <si>
    <t>Maniker Char</t>
  </si>
  <si>
    <t>Radhanagar</t>
  </si>
  <si>
    <t>Akubpur</t>
  </si>
  <si>
    <t>Andikot</t>
  </si>
  <si>
    <t>Babuti Para</t>
  </si>
  <si>
    <t>Chapitala</t>
  </si>
  <si>
    <t>Chhaliakandi</t>
  </si>
  <si>
    <t>Dakshin Ramchandrapur</t>
  </si>
  <si>
    <t>Darora</t>
  </si>
  <si>
    <t>Dhamghar</t>
  </si>
  <si>
    <t>Jahapur</t>
  </si>
  <si>
    <t>Jatrapur</t>
  </si>
  <si>
    <t>Kanalla</t>
  </si>
  <si>
    <t>Paschim Bangara</t>
  </si>
  <si>
    <t>Paschim Nabipur</t>
  </si>
  <si>
    <t>Paschim Purbadhair</t>
  </si>
  <si>
    <t>Purba Bangara</t>
  </si>
  <si>
    <t>Purba Nabipur</t>
  </si>
  <si>
    <t>Purba Purbadhair</t>
  </si>
  <si>
    <t>Sreekail</t>
  </si>
  <si>
    <t>Tanki</t>
  </si>
  <si>
    <t>Uttar Ramchandrapur</t>
  </si>
  <si>
    <t>Bakshaganj</t>
  </si>
  <si>
    <t>Bangodda</t>
  </si>
  <si>
    <t>Daulkhar</t>
  </si>
  <si>
    <t>Hesakhal</t>
  </si>
  <si>
    <t>Jodda</t>
  </si>
  <si>
    <t>Mokara</t>
  </si>
  <si>
    <t>Mokrabpur</t>
  </si>
  <si>
    <t>Nangalkot Paurashava</t>
  </si>
  <si>
    <t>Peria</t>
  </si>
  <si>
    <t>Roykot</t>
  </si>
  <si>
    <t>Balarampur</t>
  </si>
  <si>
    <t>Bitikandi</t>
  </si>
  <si>
    <t>Jagatpur</t>
  </si>
  <si>
    <t>Jiarkandi</t>
  </si>
  <si>
    <t>Kala Kandi</t>
  </si>
  <si>
    <t>Karikandi</t>
  </si>
  <si>
    <t>Majidpur</t>
  </si>
  <si>
    <t>Narayandia</t>
  </si>
  <si>
    <t>Satani</t>
  </si>
  <si>
    <t>Chhagalnaiya Paurashava</t>
  </si>
  <si>
    <t>Gopal</t>
  </si>
  <si>
    <t>Mohamaya</t>
  </si>
  <si>
    <t>Pathannagar</t>
  </si>
  <si>
    <t>Subhapur</t>
  </si>
  <si>
    <t>Daganbhuiyan Paurashava</t>
  </si>
  <si>
    <t>Jailashkara</t>
  </si>
  <si>
    <t>Mathu Bhuiyan</t>
  </si>
  <si>
    <t>Purba Chandrapur</t>
  </si>
  <si>
    <t>Ramnagar</t>
  </si>
  <si>
    <t>Sindurpur</t>
  </si>
  <si>
    <t>Yakubpur</t>
  </si>
  <si>
    <t>Baligaon</t>
  </si>
  <si>
    <t>Dhalia</t>
  </si>
  <si>
    <t>Farhadnagar</t>
  </si>
  <si>
    <t>Fazilpur</t>
  </si>
  <si>
    <t>Feni Paurashava</t>
  </si>
  <si>
    <t>Kalidah</t>
  </si>
  <si>
    <t>Kazirbag</t>
  </si>
  <si>
    <t>Lemua</t>
  </si>
  <si>
    <t>Matabi</t>
  </si>
  <si>
    <t>Panchgachhiya</t>
  </si>
  <si>
    <t>Sanua</t>
  </si>
  <si>
    <t>Sarishadi</t>
  </si>
  <si>
    <t>Amjadhat</t>
  </si>
  <si>
    <t>Anandapur</t>
  </si>
  <si>
    <t>Darbarpur</t>
  </si>
  <si>
    <t>G.M.Hat</t>
  </si>
  <si>
    <t>Baksh Mohammad</t>
  </si>
  <si>
    <t>Chithalia</t>
  </si>
  <si>
    <t>Mirzanagar</t>
  </si>
  <si>
    <t>Parshuram Paurashava</t>
  </si>
  <si>
    <t>Bagadana</t>
  </si>
  <si>
    <t>Char Chandia</t>
  </si>
  <si>
    <t>Char Darbesh</t>
  </si>
  <si>
    <t>Char Majlishpur</t>
  </si>
  <si>
    <t>Mangalkandi</t>
  </si>
  <si>
    <t>Matiganj</t>
  </si>
  <si>
    <t>Nawabpur</t>
  </si>
  <si>
    <t>Sonagazi Paurashava</t>
  </si>
  <si>
    <t>Babuchhara</t>
  </si>
  <si>
    <t>Kabakhali</t>
  </si>
  <si>
    <t>Merung</t>
  </si>
  <si>
    <t>Bhaibonchhara</t>
  </si>
  <si>
    <t>Golabari</t>
  </si>
  <si>
    <t>Kamalchhari</t>
  </si>
  <si>
    <t>Khagrachhari Paurashava</t>
  </si>
  <si>
    <t>Perachhara</t>
  </si>
  <si>
    <t>Barmachhari</t>
  </si>
  <si>
    <t>Dulyatali</t>
  </si>
  <si>
    <t>Kayangghat</t>
  </si>
  <si>
    <t>Maschhari</t>
  </si>
  <si>
    <t>Mubachhari</t>
  </si>
  <si>
    <t>Sindukchari</t>
  </si>
  <si>
    <t>Batnatali</t>
  </si>
  <si>
    <t>Juggachhala</t>
  </si>
  <si>
    <t>Tintahari</t>
  </si>
  <si>
    <t>Baranala</t>
  </si>
  <si>
    <t>Beimar</t>
  </si>
  <si>
    <t>Belchhari</t>
  </si>
  <si>
    <t>Gumti</t>
  </si>
  <si>
    <t>Matiranga Paurashava</t>
  </si>
  <si>
    <t>Taindang</t>
  </si>
  <si>
    <t>Tubalchhari</t>
  </si>
  <si>
    <t>Chengi</t>
  </si>
  <si>
    <t>Latiban</t>
  </si>
  <si>
    <t>Logang</t>
  </si>
  <si>
    <t>Ulta Chari</t>
  </si>
  <si>
    <t>Hapchhari</t>
  </si>
  <si>
    <t>Pathachhara</t>
  </si>
  <si>
    <t>Ramgarh Paurashava</t>
  </si>
  <si>
    <t>Char Falcon</t>
  </si>
  <si>
    <t>Char Kadira</t>
  </si>
  <si>
    <t>Char Kalkini</t>
  </si>
  <si>
    <t>Char Lawrence</t>
  </si>
  <si>
    <t>Char Martin</t>
  </si>
  <si>
    <t>Patarir Hat</t>
  </si>
  <si>
    <t>Saheberhat</t>
  </si>
  <si>
    <t>Torabgang</t>
  </si>
  <si>
    <t>Bangakha</t>
  </si>
  <si>
    <t>Basikpur</t>
  </si>
  <si>
    <t>Bhabaniganj</t>
  </si>
  <si>
    <t>Chandraganj</t>
  </si>
  <si>
    <t>Char Ramani Mohan</t>
  </si>
  <si>
    <t>Char Ruhita</t>
  </si>
  <si>
    <t>Charsai</t>
  </si>
  <si>
    <t>Dakshin Hamchadi</t>
  </si>
  <si>
    <t>Dalal Bazar</t>
  </si>
  <si>
    <t>Datta Para</t>
  </si>
  <si>
    <t>Dighali</t>
  </si>
  <si>
    <t>Hajir Para</t>
  </si>
  <si>
    <t>Kushakhali</t>
  </si>
  <si>
    <t>Laharkandi</t>
  </si>
  <si>
    <t>Lakshmipur Paurashava</t>
  </si>
  <si>
    <t>Mandari</t>
  </si>
  <si>
    <t>Parbatinagar</t>
  </si>
  <si>
    <t>Shak Char</t>
  </si>
  <si>
    <t>Tiariganj</t>
  </si>
  <si>
    <t>Tum Char</t>
  </si>
  <si>
    <t>Uttar Hamchadi</t>
  </si>
  <si>
    <t>Uttar Joypur</t>
  </si>
  <si>
    <t>Bhadur</t>
  </si>
  <si>
    <t>Bhatra</t>
  </si>
  <si>
    <t>Bholakot</t>
  </si>
  <si>
    <t>Chandipur</t>
  </si>
  <si>
    <t>Darbeshpur</t>
  </si>
  <si>
    <t>Ichhapur</t>
  </si>
  <si>
    <t>Kanchanpur</t>
  </si>
  <si>
    <t>Karpara</t>
  </si>
  <si>
    <t>Lamchar</t>
  </si>
  <si>
    <t>Ramganj Paurashava</t>
  </si>
  <si>
    <t>Bara Kheri</t>
  </si>
  <si>
    <t>Char Abdullah</t>
  </si>
  <si>
    <t>Char Alexandar</t>
  </si>
  <si>
    <t>Char Algi</t>
  </si>
  <si>
    <t>Char Bedam</t>
  </si>
  <si>
    <t>Char Gazi</t>
  </si>
  <si>
    <t>Char Poragacha</t>
  </si>
  <si>
    <t>Char Ramiz</t>
  </si>
  <si>
    <t>Ramgati Paurashava</t>
  </si>
  <si>
    <t>Bamni</t>
  </si>
  <si>
    <t>Char Mohana</t>
  </si>
  <si>
    <t>Keroa</t>
  </si>
  <si>
    <t>North Char Ababil</t>
  </si>
  <si>
    <t>North Char Bangshi</t>
  </si>
  <si>
    <t>Royipur</t>
  </si>
  <si>
    <t>Roypur Paurashava</t>
  </si>
  <si>
    <t>South Char Ababil</t>
  </si>
  <si>
    <t>South Char Bangshi Union</t>
  </si>
  <si>
    <t>Alyerapur</t>
  </si>
  <si>
    <t>Amanullapur</t>
  </si>
  <si>
    <t>Chaumohani Paurashava</t>
  </si>
  <si>
    <t>Chhayani</t>
  </si>
  <si>
    <t>Eklashpur</t>
  </si>
  <si>
    <t>Jirtali</t>
  </si>
  <si>
    <t>Kadirpur</t>
  </si>
  <si>
    <t>Kutubpur</t>
  </si>
  <si>
    <t>Mir Warishpur</t>
  </si>
  <si>
    <t>Narottampur</t>
  </si>
  <si>
    <t>Rajganj</t>
  </si>
  <si>
    <t>Badalkut</t>
  </si>
  <si>
    <t>Chatkhil Paurashava</t>
  </si>
  <si>
    <t>Hatpukuria Ghatlabag</t>
  </si>
  <si>
    <t>Khil Para</t>
  </si>
  <si>
    <t>Nayakhola</t>
  </si>
  <si>
    <t>Panchgaon</t>
  </si>
  <si>
    <t>Parkote</t>
  </si>
  <si>
    <t>Ramnarayanpur</t>
  </si>
  <si>
    <t>Sahapur</t>
  </si>
  <si>
    <t>Basurhat Paurashava</t>
  </si>
  <si>
    <t>Char Elahi</t>
  </si>
  <si>
    <t>Char Fakira</t>
  </si>
  <si>
    <t>Char Hazari</t>
  </si>
  <si>
    <t>Char Kakra</t>
  </si>
  <si>
    <t>Char Parbati</t>
  </si>
  <si>
    <t>Sirajpur</t>
  </si>
  <si>
    <t>Chandnandi</t>
  </si>
  <si>
    <t>Char Ishwar</t>
  </si>
  <si>
    <t>Char King</t>
  </si>
  <si>
    <t>Harni</t>
  </si>
  <si>
    <t>Hatiya Paurashava</t>
  </si>
  <si>
    <t>Jahajmara</t>
  </si>
  <si>
    <t>Nijum Dip</t>
  </si>
  <si>
    <t>Sonadia</t>
  </si>
  <si>
    <t>Sukh Char</t>
  </si>
  <si>
    <t>Tamaruddin</t>
  </si>
  <si>
    <t>Bataiya</t>
  </si>
  <si>
    <t>Chaprashirhat</t>
  </si>
  <si>
    <t>Dhan Shalik</t>
  </si>
  <si>
    <t>Dhan Siri</t>
  </si>
  <si>
    <t>Ghoshbagh</t>
  </si>
  <si>
    <t>Kabirhat Paurashava</t>
  </si>
  <si>
    <t>Anderchar</t>
  </si>
  <si>
    <t>Ashwadia</t>
  </si>
  <si>
    <t>Binodpur</t>
  </si>
  <si>
    <t>Char Matua</t>
  </si>
  <si>
    <t>Dadpur</t>
  </si>
  <si>
    <t>Ewazbalia</t>
  </si>
  <si>
    <t>Kadir Hanif</t>
  </si>
  <si>
    <t>Kaladaraf</t>
  </si>
  <si>
    <t>Niazpur</t>
  </si>
  <si>
    <t>Noakhali Paurashava</t>
  </si>
  <si>
    <t>Noannai</t>
  </si>
  <si>
    <t>Purba Char Matua</t>
  </si>
  <si>
    <t>Arjuntala</t>
  </si>
  <si>
    <t>Bejoybagh</t>
  </si>
  <si>
    <t>Chhatarpaia</t>
  </si>
  <si>
    <t>Kabilpur</t>
  </si>
  <si>
    <t>Kadra</t>
  </si>
  <si>
    <t>Kesharpar</t>
  </si>
  <si>
    <t>Nabipur</t>
  </si>
  <si>
    <t>Senbagh Paurashava</t>
  </si>
  <si>
    <t>Ambarnagar</t>
  </si>
  <si>
    <t>Amisha Para</t>
  </si>
  <si>
    <t>Baragaon</t>
  </si>
  <si>
    <t>Bazra</t>
  </si>
  <si>
    <t>Chashirhat</t>
  </si>
  <si>
    <t>Deoti</t>
  </si>
  <si>
    <t>Jayag</t>
  </si>
  <si>
    <t>Nadana</t>
  </si>
  <si>
    <t>Nateshwar</t>
  </si>
  <si>
    <t>Sonaimuri Paurashava</t>
  </si>
  <si>
    <t>Char Amanullah</t>
  </si>
  <si>
    <t>Char Bata</t>
  </si>
  <si>
    <t>Char Clerk</t>
  </si>
  <si>
    <t>Char Jabbar</t>
  </si>
  <si>
    <t>Char Jubille</t>
  </si>
  <si>
    <t>Char Wapda</t>
  </si>
  <si>
    <t>Purba Char Bata</t>
  </si>
  <si>
    <t>Baghaichhari Paurashava</t>
  </si>
  <si>
    <t>Bangaltali</t>
  </si>
  <si>
    <t>Kedarmara</t>
  </si>
  <si>
    <t>Marishya</t>
  </si>
  <si>
    <t>Rupakari</t>
  </si>
  <si>
    <t>Sajek</t>
  </si>
  <si>
    <t>Sarboatali</t>
  </si>
  <si>
    <t>Aiba Chhara</t>
  </si>
  <si>
    <t>Bara Harina</t>
  </si>
  <si>
    <t>Bhushan Chhara</t>
  </si>
  <si>
    <t>Shublong</t>
  </si>
  <si>
    <t>Farua</t>
  </si>
  <si>
    <t>Kangara Chhari</t>
  </si>
  <si>
    <t>Banjugi Chhara</t>
  </si>
  <si>
    <t>Dumdumya</t>
  </si>
  <si>
    <t>Maidang</t>
  </si>
  <si>
    <t>Chandraghona</t>
  </si>
  <si>
    <t>Chitmaram</t>
  </si>
  <si>
    <t>Raikhali</t>
  </si>
  <si>
    <t>Wagga</t>
  </si>
  <si>
    <t>Betbunia</t>
  </si>
  <si>
    <t>Fatik Chhari</t>
  </si>
  <si>
    <t>Ghagra</t>
  </si>
  <si>
    <t>Kalampati</t>
  </si>
  <si>
    <t>Adrarak Chara</t>
  </si>
  <si>
    <t>Bhasanya Adam</t>
  </si>
  <si>
    <t>Bogachatar</t>
  </si>
  <si>
    <t>Gulshakhali</t>
  </si>
  <si>
    <t>Kalapakurjya</t>
  </si>
  <si>
    <t>Mayanimukh</t>
  </si>
  <si>
    <t>Burighat</t>
  </si>
  <si>
    <t>Ghila Chhari</t>
  </si>
  <si>
    <t>Sabekhyong</t>
  </si>
  <si>
    <t>Bangalhalia</t>
  </si>
  <si>
    <t>Gainda</t>
  </si>
  <si>
    <t>Balukhali</t>
  </si>
  <si>
    <t>Banduk Bhanga</t>
  </si>
  <si>
    <t>Jibtali</t>
  </si>
  <si>
    <t>Kutuk Chhari</t>
  </si>
  <si>
    <t>Magban</t>
  </si>
  <si>
    <t>Rangamati Paurashava</t>
  </si>
  <si>
    <t>Sapchhari</t>
  </si>
  <si>
    <t>Ward No-43</t>
  </si>
  <si>
    <t>Ward No-46</t>
  </si>
  <si>
    <t>Beraid</t>
  </si>
  <si>
    <t>Bhatara</t>
  </si>
  <si>
    <t>Satarkul</t>
  </si>
  <si>
    <t>Ward No-17 (Part)</t>
  </si>
  <si>
    <t>Ward No-63 (Part)</t>
  </si>
  <si>
    <t>Ward No-66 (Part)</t>
  </si>
  <si>
    <t>Ward No-67 (part)</t>
  </si>
  <si>
    <t>Ward No-68 (part)</t>
  </si>
  <si>
    <t>Ward No-69</t>
  </si>
  <si>
    <t>Ward No-70</t>
  </si>
  <si>
    <t>Ward No-71 (Part)</t>
  </si>
  <si>
    <t>Dakshinkhan (part)</t>
  </si>
  <si>
    <t>Ward No-98 (rest. Area)</t>
  </si>
  <si>
    <t>Ward No-15 (part)</t>
  </si>
  <si>
    <t>Ward No-98 (Rest. Area)</t>
  </si>
  <si>
    <t>Ward No-64</t>
  </si>
  <si>
    <t>Ward No-65</t>
  </si>
  <si>
    <t>Ward No-67 (Part)</t>
  </si>
  <si>
    <t>Dakshinkhan (Part)</t>
  </si>
  <si>
    <t>Demra (part)</t>
  </si>
  <si>
    <t>Matuail (part)</t>
  </si>
  <si>
    <t>Amta</t>
  </si>
  <si>
    <t>Baisakanda</t>
  </si>
  <si>
    <t>Bhararia</t>
  </si>
  <si>
    <t>Chauhat</t>
  </si>
  <si>
    <t>Dhamrai Paurashava</t>
  </si>
  <si>
    <t>Gangutia</t>
  </si>
  <si>
    <t>Jadabpur</t>
  </si>
  <si>
    <t>Kulla</t>
  </si>
  <si>
    <t>Kushura</t>
  </si>
  <si>
    <t>Nannar</t>
  </si>
  <si>
    <t>Rowail</t>
  </si>
  <si>
    <t>Sanora</t>
  </si>
  <si>
    <t>Sombhag</t>
  </si>
  <si>
    <t>Suapur</t>
  </si>
  <si>
    <t>Suti Para</t>
  </si>
  <si>
    <t>Ward No-47 (Part)</t>
  </si>
  <si>
    <t>Ward No-48 (Part)</t>
  </si>
  <si>
    <t>Ward No-49</t>
  </si>
  <si>
    <t>Bilaspur</t>
  </si>
  <si>
    <t>Dohar Paurashava</t>
  </si>
  <si>
    <t>Kushumhati</t>
  </si>
  <si>
    <t>Mahmudpur</t>
  </si>
  <si>
    <t>Narisha</t>
  </si>
  <si>
    <t>Nayabari</t>
  </si>
  <si>
    <t>Roypara</t>
  </si>
  <si>
    <t>Sutar Para</t>
  </si>
  <si>
    <t>Ward No-76 (Part)</t>
  </si>
  <si>
    <t>Ward No-80 (Part)</t>
  </si>
  <si>
    <t>Ward No-81</t>
  </si>
  <si>
    <t>Ward No-82</t>
  </si>
  <si>
    <t>Ward No-20 (Part)</t>
  </si>
  <si>
    <t>Ward No-46 (Part)</t>
  </si>
  <si>
    <t>Ward No-58</t>
  </si>
  <si>
    <t>Dhania(part)</t>
  </si>
  <si>
    <t>Ward No-84</t>
  </si>
  <si>
    <t>Ward No-85</t>
  </si>
  <si>
    <t>Ward No-86</t>
  </si>
  <si>
    <t>Ward No-88</t>
  </si>
  <si>
    <t>Ward No-89</t>
  </si>
  <si>
    <t>Ward No-14 (part)</t>
  </si>
  <si>
    <t>Ward No-50</t>
  </si>
  <si>
    <t>Ward No-51 (Part)</t>
  </si>
  <si>
    <t>Sultanganj</t>
  </si>
  <si>
    <t>Basta</t>
  </si>
  <si>
    <t>Hazratpur</t>
  </si>
  <si>
    <t>Kalatia</t>
  </si>
  <si>
    <t>Kalindi</t>
  </si>
  <si>
    <t>Konda</t>
  </si>
  <si>
    <t>Ruhitpur</t>
  </si>
  <si>
    <t>Sakta</t>
  </si>
  <si>
    <t>Subhadya (Part)</t>
  </si>
  <si>
    <t>Taranagar</t>
  </si>
  <si>
    <t>Tegharia</t>
  </si>
  <si>
    <t>Zinjira</t>
  </si>
  <si>
    <t>Dakshingaon (Part)</t>
  </si>
  <si>
    <t>Nasirabad</t>
  </si>
  <si>
    <t>Dumni</t>
  </si>
  <si>
    <t>Ward No-68 (Part)</t>
  </si>
  <si>
    <t>Ward No-72</t>
  </si>
  <si>
    <t>Ward No-73</t>
  </si>
  <si>
    <t>Ward No-56 (Part)</t>
  </si>
  <si>
    <t>Ward No-59</t>
  </si>
  <si>
    <t>Ward No-60</t>
  </si>
  <si>
    <t>Ward No-61</t>
  </si>
  <si>
    <t>Ward No-62</t>
  </si>
  <si>
    <t>Ward No-91</t>
  </si>
  <si>
    <t>Ward No-92</t>
  </si>
  <si>
    <t>Ward No-07 (Part)</t>
  </si>
  <si>
    <t>Ward No-42</t>
  </si>
  <si>
    <t>Ward No-44</t>
  </si>
  <si>
    <t>Ward No-45</t>
  </si>
  <si>
    <t>Ward No-47(part)</t>
  </si>
  <si>
    <t>Ward No-51(part)</t>
  </si>
  <si>
    <t>Ward No-35</t>
  </si>
  <si>
    <t>Agla</t>
  </si>
  <si>
    <t>Bakshanagar</t>
  </si>
  <si>
    <t>Bandura</t>
  </si>
  <si>
    <t>Barrah</t>
  </si>
  <si>
    <t>Baruakhali</t>
  </si>
  <si>
    <t>Churain</t>
  </si>
  <si>
    <t>Jantrail</t>
  </si>
  <si>
    <t>Joykrishnapur</t>
  </si>
  <si>
    <t>Kailail</t>
  </si>
  <si>
    <t>Kalakopa</t>
  </si>
  <si>
    <t>Nayansree</t>
  </si>
  <si>
    <t>Shikari Para</t>
  </si>
  <si>
    <t>Sholla</t>
  </si>
  <si>
    <t>Ward No-52</t>
  </si>
  <si>
    <t>Ward No-36</t>
  </si>
  <si>
    <t>Ward No-53</t>
  </si>
  <si>
    <t>Ward No-54</t>
  </si>
  <si>
    <t>Ward No-55</t>
  </si>
  <si>
    <t>Amin Bazar</t>
  </si>
  <si>
    <t>Ashulia</t>
  </si>
  <si>
    <t>Banagram</t>
  </si>
  <si>
    <t>Bhakurta</t>
  </si>
  <si>
    <t>Biralia</t>
  </si>
  <si>
    <t>Dhamsana</t>
  </si>
  <si>
    <t>Kaundia</t>
  </si>
  <si>
    <t>Pathalia(part)</t>
  </si>
  <si>
    <t>Savar Paurashava</t>
  </si>
  <si>
    <t>Shimulia</t>
  </si>
  <si>
    <t>Tetuljhora</t>
  </si>
  <si>
    <t>Yearpur</t>
  </si>
  <si>
    <t>Ward No-56(part)</t>
  </si>
  <si>
    <t>Ward No-57</t>
  </si>
  <si>
    <t>Ward No-40 (Part)</t>
  </si>
  <si>
    <t>Ward No-83</t>
  </si>
  <si>
    <t>Ward No-87</t>
  </si>
  <si>
    <t>Ward No-90</t>
  </si>
  <si>
    <t>Ward No-74</t>
  </si>
  <si>
    <t>Ward No-75</t>
  </si>
  <si>
    <t>Ward No-77</t>
  </si>
  <si>
    <t>Ward No-78</t>
  </si>
  <si>
    <t>Ward No-79</t>
  </si>
  <si>
    <t>Ward No-38 (Part)</t>
  </si>
  <si>
    <t>Ward No-39</t>
  </si>
  <si>
    <t>Harirampur (Part)</t>
  </si>
  <si>
    <t>Bana</t>
  </si>
  <si>
    <t>Buraich</t>
  </si>
  <si>
    <t>Panchuria</t>
  </si>
  <si>
    <t>Tagarbanda</t>
  </si>
  <si>
    <t>Algi</t>
  </si>
  <si>
    <t>Azimnagar</t>
  </si>
  <si>
    <t>Bhanga Paurashava</t>
  </si>
  <si>
    <t>Chumordi</t>
  </si>
  <si>
    <t>Gharua</t>
  </si>
  <si>
    <t>Hamirdi</t>
  </si>
  <si>
    <t>Kalamridha</t>
  </si>
  <si>
    <t>Kaolibera</t>
  </si>
  <si>
    <t>Manikdaha</t>
  </si>
  <si>
    <t>Nurullaganj</t>
  </si>
  <si>
    <t>Tuzarpur</t>
  </si>
  <si>
    <t>Boalmari Paurashava</t>
  </si>
  <si>
    <t>Chatul</t>
  </si>
  <si>
    <t>Ghoshpur</t>
  </si>
  <si>
    <t>Gunbaha</t>
  </si>
  <si>
    <t>Moyna</t>
  </si>
  <si>
    <t>Parameshwardi</t>
  </si>
  <si>
    <t>Rupapat</t>
  </si>
  <si>
    <t>Satair</t>
  </si>
  <si>
    <t>Shekhar</t>
  </si>
  <si>
    <t>Char Harirampur</t>
  </si>
  <si>
    <t>Char Jhaukanda</t>
  </si>
  <si>
    <t>Gazirtek</t>
  </si>
  <si>
    <t>Aliabad</t>
  </si>
  <si>
    <t>Ambikapur</t>
  </si>
  <si>
    <t>Char Madhabdia</t>
  </si>
  <si>
    <t>Decreerchar</t>
  </si>
  <si>
    <t>Faridpur Paurashava</t>
  </si>
  <si>
    <t>Greda</t>
  </si>
  <si>
    <t>Ishan Gopalpur</t>
  </si>
  <si>
    <t>Kaijuri</t>
  </si>
  <si>
    <t>Kanaipur</t>
  </si>
  <si>
    <t>Majchar</t>
  </si>
  <si>
    <t>Uttar Channel</t>
  </si>
  <si>
    <t>Bagat</t>
  </si>
  <si>
    <t>Dumain</t>
  </si>
  <si>
    <t>Gajna</t>
  </si>
  <si>
    <t>Kamarkhali</t>
  </si>
  <si>
    <t>Megchami</t>
  </si>
  <si>
    <t>Noapara</t>
  </si>
  <si>
    <t>Raipur</t>
  </si>
  <si>
    <t>Char Jasordi</t>
  </si>
  <si>
    <t>Dangi</t>
  </si>
  <si>
    <t>Kaichail</t>
  </si>
  <si>
    <t>Kodalia Shohidnagar</t>
  </si>
  <si>
    <t>Laskardia</t>
  </si>
  <si>
    <t>Nagarkanda Paurashava</t>
  </si>
  <si>
    <t>Phulsuti</t>
  </si>
  <si>
    <t>Pura Para</t>
  </si>
  <si>
    <t>Talma</t>
  </si>
  <si>
    <t>Akter Char</t>
  </si>
  <si>
    <t>Bhashanchar</t>
  </si>
  <si>
    <t>Char Bishnupur</t>
  </si>
  <si>
    <t>Char Manair</t>
  </si>
  <si>
    <t>Char Nasirpur</t>
  </si>
  <si>
    <t>Dheukhali</t>
  </si>
  <si>
    <t>Krishnapur</t>
  </si>
  <si>
    <t>Narikelbaria</t>
  </si>
  <si>
    <t>Atghar</t>
  </si>
  <si>
    <t>Ballabhdi</t>
  </si>
  <si>
    <t>Bhawal</t>
  </si>
  <si>
    <t>Gatti</t>
  </si>
  <si>
    <t>Jadunandi</t>
  </si>
  <si>
    <t>Majhardia</t>
  </si>
  <si>
    <t>Ramkantapur</t>
  </si>
  <si>
    <t>Baria</t>
  </si>
  <si>
    <t>Basan</t>
  </si>
  <si>
    <t>Gachha</t>
  </si>
  <si>
    <t>Gazipur Paurashava</t>
  </si>
  <si>
    <t>Kashimpur</t>
  </si>
  <si>
    <t>Kayaltia</t>
  </si>
  <si>
    <t>Konabari</t>
  </si>
  <si>
    <t>Pubail</t>
  </si>
  <si>
    <t>Tongi Paurashava</t>
  </si>
  <si>
    <t>Atabaha</t>
  </si>
  <si>
    <t>Boali</t>
  </si>
  <si>
    <t>Chapair</t>
  </si>
  <si>
    <t>Dhaljora</t>
  </si>
  <si>
    <t>Kaliakair Paurashava</t>
  </si>
  <si>
    <t>Madhyapara</t>
  </si>
  <si>
    <t>Mouchak</t>
  </si>
  <si>
    <t>Sreefaltali</t>
  </si>
  <si>
    <t>Bahadursadi</t>
  </si>
  <si>
    <t>Baktarpur</t>
  </si>
  <si>
    <t>Moktarpur</t>
  </si>
  <si>
    <t>Nagari</t>
  </si>
  <si>
    <t>Tumulia</t>
  </si>
  <si>
    <t>Kaliganj Paurashava</t>
  </si>
  <si>
    <t>Barishaba</t>
  </si>
  <si>
    <t>Ghagotia</t>
  </si>
  <si>
    <t>Karihata</t>
  </si>
  <si>
    <t>Rayed</t>
  </si>
  <si>
    <t>Sanmania</t>
  </si>
  <si>
    <t>Singasree</t>
  </si>
  <si>
    <t>Targaon</t>
  </si>
  <si>
    <t>Toke</t>
  </si>
  <si>
    <t>Barmi</t>
  </si>
  <si>
    <t>Gosinga</t>
  </si>
  <si>
    <t>Kaoraid</t>
  </si>
  <si>
    <t>Maona</t>
  </si>
  <si>
    <t>Prahladpur</t>
  </si>
  <si>
    <t>Rajabari</t>
  </si>
  <si>
    <t>Sreepur Paurashava</t>
  </si>
  <si>
    <t>Telihati</t>
  </si>
  <si>
    <t>Baultali</t>
  </si>
  <si>
    <t>Borasi</t>
  </si>
  <si>
    <t>Chandra Dighalia</t>
  </si>
  <si>
    <t>Gobra</t>
  </si>
  <si>
    <t>Gopalganj Paurashava</t>
  </si>
  <si>
    <t>Haridaspur</t>
  </si>
  <si>
    <t>Kajulia</t>
  </si>
  <si>
    <t>Kati</t>
  </si>
  <si>
    <t>Latifpur</t>
  </si>
  <si>
    <t>Majhigati</t>
  </si>
  <si>
    <t>Nizra</t>
  </si>
  <si>
    <t>Paikkandi</t>
  </si>
  <si>
    <t>Raghunathpur</t>
  </si>
  <si>
    <t>Satpar</t>
  </si>
  <si>
    <t>Suktail</t>
  </si>
  <si>
    <t>Ulpur</t>
  </si>
  <si>
    <t>Urafi</t>
  </si>
  <si>
    <t>Bethuri</t>
  </si>
  <si>
    <t>Fukura</t>
  </si>
  <si>
    <t>Hatiara</t>
  </si>
  <si>
    <t>Mamudpur</t>
  </si>
  <si>
    <t>Nijamkandi</t>
  </si>
  <si>
    <t>Orakandi</t>
  </si>
  <si>
    <t>Parulia</t>
  </si>
  <si>
    <t>Puisur</t>
  </si>
  <si>
    <t>Rajpat</t>
  </si>
  <si>
    <t>Ratail</t>
  </si>
  <si>
    <t>Sajail</t>
  </si>
  <si>
    <t>Singa</t>
  </si>
  <si>
    <t>Bandhabari</t>
  </si>
  <si>
    <t>Ghagar</t>
  </si>
  <si>
    <t>Hiran</t>
  </si>
  <si>
    <t>Kalabari</t>
  </si>
  <si>
    <t>Kandi</t>
  </si>
  <si>
    <t>Kotalipara Paurashava</t>
  </si>
  <si>
    <t>Kushla</t>
  </si>
  <si>
    <t>Pinjuri</t>
  </si>
  <si>
    <t>Radhaganj</t>
  </si>
  <si>
    <t>Ramshil</t>
  </si>
  <si>
    <t>Suagram</t>
  </si>
  <si>
    <t>Bahugram</t>
  </si>
  <si>
    <t>Batikamari</t>
  </si>
  <si>
    <t>Bhabrasur</t>
  </si>
  <si>
    <t>Dignagar</t>
  </si>
  <si>
    <t>Gohala</t>
  </si>
  <si>
    <t>Jalirpar</t>
  </si>
  <si>
    <t>Kasalia</t>
  </si>
  <si>
    <t>Khandarpar</t>
  </si>
  <si>
    <t>Maharajpur</t>
  </si>
  <si>
    <t>Mochna</t>
  </si>
  <si>
    <t>Muksudpur Paurashava</t>
  </si>
  <si>
    <t>Nanikshir</t>
  </si>
  <si>
    <t>Pasargati</t>
  </si>
  <si>
    <t>Raghdi</t>
  </si>
  <si>
    <t>Ujani</t>
  </si>
  <si>
    <t>Barni</t>
  </si>
  <si>
    <t>Kushli</t>
  </si>
  <si>
    <t>Patgati</t>
  </si>
  <si>
    <t>Tungipara Paurashava</t>
  </si>
  <si>
    <t>Bagar Char</t>
  </si>
  <si>
    <t>Battajore</t>
  </si>
  <si>
    <t>Dhanua</t>
  </si>
  <si>
    <t>Merur Char</t>
  </si>
  <si>
    <t>Nilakshmia</t>
  </si>
  <si>
    <t>Sadhur Para</t>
  </si>
  <si>
    <t>Bahadurabad</t>
  </si>
  <si>
    <t>Char Aomkhaoa</t>
  </si>
  <si>
    <t>Chikajani</t>
  </si>
  <si>
    <t>Chukaibari</t>
  </si>
  <si>
    <t>Dangdhara</t>
  </si>
  <si>
    <t>Dewanganj Paurashava</t>
  </si>
  <si>
    <t>Hatebhanga</t>
  </si>
  <si>
    <t>Par Ramrampur</t>
  </si>
  <si>
    <t>Belgachha</t>
  </si>
  <si>
    <t>Char Goalini</t>
  </si>
  <si>
    <t>Char Putimari</t>
  </si>
  <si>
    <t>Chinadulli</t>
  </si>
  <si>
    <t>Goaler Char</t>
  </si>
  <si>
    <t>Islampur Paurashava</t>
  </si>
  <si>
    <t>Kulkandi</t>
  </si>
  <si>
    <t>Noarpara</t>
  </si>
  <si>
    <t>Palbandha</t>
  </si>
  <si>
    <t>Patharsi</t>
  </si>
  <si>
    <t>Sapdhari</t>
  </si>
  <si>
    <t>Banshchara</t>
  </si>
  <si>
    <t>Digpaith</t>
  </si>
  <si>
    <t>Ghoradhap</t>
  </si>
  <si>
    <t>Itail</t>
  </si>
  <si>
    <t>Jamalpur Paurashava</t>
  </si>
  <si>
    <t>Lakshmir Char</t>
  </si>
  <si>
    <t>Meshta</t>
  </si>
  <si>
    <t>Narundi</t>
  </si>
  <si>
    <t>Ranagachha</t>
  </si>
  <si>
    <t>Rashidpur</t>
  </si>
  <si>
    <t>Sahabajpur</t>
  </si>
  <si>
    <t>Titpalla</t>
  </si>
  <si>
    <t>Tulsir Char</t>
  </si>
  <si>
    <t>Adarbhita</t>
  </si>
  <si>
    <t>Balijuri</t>
  </si>
  <si>
    <t>Char Pakerdaha</t>
  </si>
  <si>
    <t>Gunaritala</t>
  </si>
  <si>
    <t>Jorekhali</t>
  </si>
  <si>
    <t>Karaichara</t>
  </si>
  <si>
    <t>Madarganj Paurashava</t>
  </si>
  <si>
    <t>Sidhuli</t>
  </si>
  <si>
    <t>Char Banipakuri</t>
  </si>
  <si>
    <t>Durmut</t>
  </si>
  <si>
    <t>Fulkocha</t>
  </si>
  <si>
    <t>Ghosher Para</t>
  </si>
  <si>
    <t>Jhaugara</t>
  </si>
  <si>
    <t>Kulia</t>
  </si>
  <si>
    <t>Melandaha Paurashava</t>
  </si>
  <si>
    <t>Nangla</t>
  </si>
  <si>
    <t>Nayanagar</t>
  </si>
  <si>
    <t>Shaympur</t>
  </si>
  <si>
    <t>Aona</t>
  </si>
  <si>
    <t>Doail</t>
  </si>
  <si>
    <t>Kamrabad</t>
  </si>
  <si>
    <t>Mahadan</t>
  </si>
  <si>
    <t>Pingna</t>
  </si>
  <si>
    <t>Pogaldigha</t>
  </si>
  <si>
    <t>Sarishabari Paurashava</t>
  </si>
  <si>
    <t>Satpoa</t>
  </si>
  <si>
    <t>Adampur</t>
  </si>
  <si>
    <t>Bangal Para</t>
  </si>
  <si>
    <t>Deoghar</t>
  </si>
  <si>
    <t>Kastail</t>
  </si>
  <si>
    <t>Khayerpur Abdullahpur</t>
  </si>
  <si>
    <t>Purba Austagram</t>
  </si>
  <si>
    <t>Bajitpur Paurashava</t>
  </si>
  <si>
    <t>Baliardi</t>
  </si>
  <si>
    <t>Dighirpar</t>
  </si>
  <si>
    <t>Dilalpur</t>
  </si>
  <si>
    <t>Gazir Char</t>
  </si>
  <si>
    <t>Halimpur</t>
  </si>
  <si>
    <t>Hilachia</t>
  </si>
  <si>
    <t>Humaipur</t>
  </si>
  <si>
    <t>Kailag</t>
  </si>
  <si>
    <t>Maij Char</t>
  </si>
  <si>
    <t>Pirijpur</t>
  </si>
  <si>
    <t>Sarar Char</t>
  </si>
  <si>
    <t>Bhairab Paurashava</t>
  </si>
  <si>
    <t>Kalika Prasad</t>
  </si>
  <si>
    <t>Sadakpur</t>
  </si>
  <si>
    <t>Shimulkandi</t>
  </si>
  <si>
    <t>Araibaria</t>
  </si>
  <si>
    <t>Hossainpur Paurashava</t>
  </si>
  <si>
    <t>Jinari</t>
  </si>
  <si>
    <t>Pumdi</t>
  </si>
  <si>
    <t>Sahedal</t>
  </si>
  <si>
    <t>Sidhla</t>
  </si>
  <si>
    <t>Badla</t>
  </si>
  <si>
    <t>Baribari</t>
  </si>
  <si>
    <t>Chauganga</t>
  </si>
  <si>
    <t>Dhanpur</t>
  </si>
  <si>
    <t>Elongjuri</t>
  </si>
  <si>
    <t>Joy Siddhi</t>
  </si>
  <si>
    <t>Mriga</t>
  </si>
  <si>
    <t>Raituti</t>
  </si>
  <si>
    <t>Baragharia</t>
  </si>
  <si>
    <t>Dehunda</t>
  </si>
  <si>
    <t>Gujadia</t>
  </si>
  <si>
    <t>Gundhar</t>
  </si>
  <si>
    <t>Jafarabad</t>
  </si>
  <si>
    <t>Joyka</t>
  </si>
  <si>
    <t>Kadir Jangal</t>
  </si>
  <si>
    <t>Karimganj Paurashava</t>
  </si>
  <si>
    <t>Kiratan</t>
  </si>
  <si>
    <t>Noabad</t>
  </si>
  <si>
    <t>Achmita</t>
  </si>
  <si>
    <t>Jalalpur</t>
  </si>
  <si>
    <t>Kargaon</t>
  </si>
  <si>
    <t>Katiadi Paurashava</t>
  </si>
  <si>
    <t>Lohajuri</t>
  </si>
  <si>
    <t>Masua</t>
  </si>
  <si>
    <t>Mumurdia</t>
  </si>
  <si>
    <t>Shahasram Dhuldia</t>
  </si>
  <si>
    <t>Baulai</t>
  </si>
  <si>
    <t>Binnati</t>
  </si>
  <si>
    <t>Chauddasata</t>
  </si>
  <si>
    <t>Dana Patali</t>
  </si>
  <si>
    <t>Jasodal</t>
  </si>
  <si>
    <t>Kishoreganj Paurashava</t>
  </si>
  <si>
    <t>Korsha Kariail</t>
  </si>
  <si>
    <t>Latibabad</t>
  </si>
  <si>
    <t>Mahinanda</t>
  </si>
  <si>
    <t>Maij Khapan</t>
  </si>
  <si>
    <t>Maria</t>
  </si>
  <si>
    <t>Rashidabad</t>
  </si>
  <si>
    <t>Chhaysuti</t>
  </si>
  <si>
    <t>Gobaria Abdullahpur</t>
  </si>
  <si>
    <t>Kuliar Char Paurashava</t>
  </si>
  <si>
    <t>Ramdi</t>
  </si>
  <si>
    <t>Salua</t>
  </si>
  <si>
    <t>Bairati</t>
  </si>
  <si>
    <t>Dhaki</t>
  </si>
  <si>
    <t>Gopedighi</t>
  </si>
  <si>
    <t>Keorjori</t>
  </si>
  <si>
    <t>Khatkhal</t>
  </si>
  <si>
    <t>Chhatir Char</t>
  </si>
  <si>
    <t>Dampara</t>
  </si>
  <si>
    <t>Gurai</t>
  </si>
  <si>
    <t>Jaraitala</t>
  </si>
  <si>
    <t>Karpasha</t>
  </si>
  <si>
    <t>Singpur</t>
  </si>
  <si>
    <t>Barudia</t>
  </si>
  <si>
    <t>Chandi Pasha</t>
  </si>
  <si>
    <t>Char Faradi</t>
  </si>
  <si>
    <t>Egarasindur</t>
  </si>
  <si>
    <t>Hosendi</t>
  </si>
  <si>
    <t>Narandi</t>
  </si>
  <si>
    <t>Pakundia Paurashava</t>
  </si>
  <si>
    <t>Patuabhanga</t>
  </si>
  <si>
    <t>Sukhia</t>
  </si>
  <si>
    <t>Damiha</t>
  </si>
  <si>
    <t>Dhala</t>
  </si>
  <si>
    <t>Digdair</t>
  </si>
  <si>
    <t>Jawar</t>
  </si>
  <si>
    <t>Rauti</t>
  </si>
  <si>
    <t>Talganga</t>
  </si>
  <si>
    <t>Tarail Sachail</t>
  </si>
  <si>
    <t>Baligram</t>
  </si>
  <si>
    <t>Banshgari</t>
  </si>
  <si>
    <t>Char Daulat Khan</t>
  </si>
  <si>
    <t>Dasar</t>
  </si>
  <si>
    <t>Enayetnagar</t>
  </si>
  <si>
    <t>Kalkini Paurashava</t>
  </si>
  <si>
    <t>Kayaria</t>
  </si>
  <si>
    <t>Kazibakai</t>
  </si>
  <si>
    <t>Ramjanpur</t>
  </si>
  <si>
    <t>Sahebrampur</t>
  </si>
  <si>
    <t>Shikar Mangal</t>
  </si>
  <si>
    <t>Bahadurpur</t>
  </si>
  <si>
    <t>Chilar Char</t>
  </si>
  <si>
    <t>Dhurail</t>
  </si>
  <si>
    <t>Dudkhali</t>
  </si>
  <si>
    <t>Ghatmajhi</t>
  </si>
  <si>
    <t>Jhaudi</t>
  </si>
  <si>
    <t>Khoajpur</t>
  </si>
  <si>
    <t>Kunia</t>
  </si>
  <si>
    <t>Madaripur Paurashava</t>
  </si>
  <si>
    <t>Mustafapur</t>
  </si>
  <si>
    <t>Panchkhola</t>
  </si>
  <si>
    <t>Pearpur</t>
  </si>
  <si>
    <t>Rasti</t>
  </si>
  <si>
    <t>Sirkhara</t>
  </si>
  <si>
    <t>Amgram</t>
  </si>
  <si>
    <t>Badar Pasha</t>
  </si>
  <si>
    <t>Haridasdi Mahendradi</t>
  </si>
  <si>
    <t>Isibpur</t>
  </si>
  <si>
    <t>Kabirajpur</t>
  </si>
  <si>
    <t>Kadambari</t>
  </si>
  <si>
    <t>Khalia</t>
  </si>
  <si>
    <t>Paik Para</t>
  </si>
  <si>
    <t>Bandarkhola</t>
  </si>
  <si>
    <t>Banshkandi</t>
  </si>
  <si>
    <t>Bayratala Dakshin</t>
  </si>
  <si>
    <t>Bayratala Uttar</t>
  </si>
  <si>
    <t>Bhadrasan</t>
  </si>
  <si>
    <t>Bhandarikandi</t>
  </si>
  <si>
    <t>Char Janajat</t>
  </si>
  <si>
    <t>Ditiyakhanda</t>
  </si>
  <si>
    <t>Kanthalbari</t>
  </si>
  <si>
    <t>Matbarer Char</t>
  </si>
  <si>
    <t>Panch Char</t>
  </si>
  <si>
    <t>Sannyasir Char</t>
  </si>
  <si>
    <t>Shib Char Paurashava</t>
  </si>
  <si>
    <t>Shibchar</t>
  </si>
  <si>
    <t>Siruail</t>
  </si>
  <si>
    <t>Umedpur</t>
  </si>
  <si>
    <t>Bachamara</t>
  </si>
  <si>
    <t>Baghutia</t>
  </si>
  <si>
    <t>Chak Mirpur</t>
  </si>
  <si>
    <t>Charkatari</t>
  </si>
  <si>
    <t>Dhamsar</t>
  </si>
  <si>
    <t>Jiyanpur</t>
  </si>
  <si>
    <t>Khalsi</t>
  </si>
  <si>
    <t>Baliakhora</t>
  </si>
  <si>
    <t>Baniajuri</t>
  </si>
  <si>
    <t>Baratia</t>
  </si>
  <si>
    <t>Nali</t>
  </si>
  <si>
    <t>Paila</t>
  </si>
  <si>
    <t>Singjuri</t>
  </si>
  <si>
    <t>Balara</t>
  </si>
  <si>
    <t>Balla</t>
  </si>
  <si>
    <t>Boyra</t>
  </si>
  <si>
    <t>Chala</t>
  </si>
  <si>
    <t>Dhulsunra</t>
  </si>
  <si>
    <t>Gala</t>
  </si>
  <si>
    <t>Harukandi</t>
  </si>
  <si>
    <t>Lesraganj</t>
  </si>
  <si>
    <t>Ramkrishnapur</t>
  </si>
  <si>
    <t>Sutalari</t>
  </si>
  <si>
    <t>Atigram</t>
  </si>
  <si>
    <t>Betila Mitara</t>
  </si>
  <si>
    <t>Dighi</t>
  </si>
  <si>
    <t>Garpara</t>
  </si>
  <si>
    <t>Hati Para</t>
  </si>
  <si>
    <t>Jaigir</t>
  </si>
  <si>
    <t>Manikganj Paurashava</t>
  </si>
  <si>
    <t>Putail</t>
  </si>
  <si>
    <t>Baliati</t>
  </si>
  <si>
    <t>Baraid</t>
  </si>
  <si>
    <t>Daragram</t>
  </si>
  <si>
    <t>Dhankora</t>
  </si>
  <si>
    <t>Fukurhati</t>
  </si>
  <si>
    <t>Hargaz</t>
  </si>
  <si>
    <t>Tilli</t>
  </si>
  <si>
    <t>Arua</t>
  </si>
  <si>
    <t>Mohadebpur</t>
  </si>
  <si>
    <t>Teota</t>
  </si>
  <si>
    <t>Ulail</t>
  </si>
  <si>
    <t>Uthali</t>
  </si>
  <si>
    <t>Baldhara</t>
  </si>
  <si>
    <t>Chandhar</t>
  </si>
  <si>
    <t>Charigram</t>
  </si>
  <si>
    <t>Dhalla</t>
  </si>
  <si>
    <t>Jamirta</t>
  </si>
  <si>
    <t>Jamsha</t>
  </si>
  <si>
    <t>Joy Mantap</t>
  </si>
  <si>
    <t>Saista</t>
  </si>
  <si>
    <t>Singair Paurashava</t>
  </si>
  <si>
    <t>Talibpur</t>
  </si>
  <si>
    <t>Baluakandi</t>
  </si>
  <si>
    <t>Bausia</t>
  </si>
  <si>
    <t>Bhaber Char</t>
  </si>
  <si>
    <t>Guagachhia</t>
  </si>
  <si>
    <t>Hossaindi</t>
  </si>
  <si>
    <t>Imampur</t>
  </si>
  <si>
    <t>Tenger Char</t>
  </si>
  <si>
    <t>Bejgaon</t>
  </si>
  <si>
    <t>Gaodia</t>
  </si>
  <si>
    <t>Kanaksar</t>
  </si>
  <si>
    <t>Khidir Para</t>
  </si>
  <si>
    <t>Kumarbhog</t>
  </si>
  <si>
    <t>Lohajang Teotia</t>
  </si>
  <si>
    <t>Medini Mandal</t>
  </si>
  <si>
    <t>Adhara</t>
  </si>
  <si>
    <t>Bajra Jogini</t>
  </si>
  <si>
    <t>Bangla Bazar</t>
  </si>
  <si>
    <t>Char Kewar</t>
  </si>
  <si>
    <t>Mahakali</t>
  </si>
  <si>
    <t>Mirkadim Paurashava</t>
  </si>
  <si>
    <t>Mollahkandi</t>
  </si>
  <si>
    <t>Munshiganj Paurashava</t>
  </si>
  <si>
    <t>Panchasar</t>
  </si>
  <si>
    <t>Silai</t>
  </si>
  <si>
    <t>Balur Char</t>
  </si>
  <si>
    <t>Bayaragadi</t>
  </si>
  <si>
    <t>Chitrakot</t>
  </si>
  <si>
    <t>Jainsar</t>
  </si>
  <si>
    <t>Kayain</t>
  </si>
  <si>
    <t>Kola</t>
  </si>
  <si>
    <t>Latabdi</t>
  </si>
  <si>
    <t>Malkhanagar</t>
  </si>
  <si>
    <t>Rasunia</t>
  </si>
  <si>
    <t>Sekharnagar</t>
  </si>
  <si>
    <t>Baghra</t>
  </si>
  <si>
    <t>Baraikhali</t>
  </si>
  <si>
    <t>Bhagyakul</t>
  </si>
  <si>
    <t>Birtara</t>
  </si>
  <si>
    <t>Hasara</t>
  </si>
  <si>
    <t>Kola Para</t>
  </si>
  <si>
    <t>Kukutia</t>
  </si>
  <si>
    <t>Patabhog</t>
  </si>
  <si>
    <t>Rarikhal</t>
  </si>
  <si>
    <t>Sholaghar</t>
  </si>
  <si>
    <t>Shyamsiddhi</t>
  </si>
  <si>
    <t>Tantar</t>
  </si>
  <si>
    <t>Abdullahpur</t>
  </si>
  <si>
    <t>Arial</t>
  </si>
  <si>
    <t>Autshahi</t>
  </si>
  <si>
    <t>Betka</t>
  </si>
  <si>
    <t>Dhipur</t>
  </si>
  <si>
    <t>Dighir Para</t>
  </si>
  <si>
    <t>Hasail Banari</t>
  </si>
  <si>
    <t>Jashalong</t>
  </si>
  <si>
    <t>Kamarkhara</t>
  </si>
  <si>
    <t>Kathadia Shimulia</t>
  </si>
  <si>
    <t>Sonarang Tongibari</t>
  </si>
  <si>
    <t>Bhaluka Paurashava</t>
  </si>
  <si>
    <t>Bharadoba</t>
  </si>
  <si>
    <t>Birunia</t>
  </si>
  <si>
    <t>Dakatia</t>
  </si>
  <si>
    <t>Dhitpur</t>
  </si>
  <si>
    <t>Habirbari</t>
  </si>
  <si>
    <t>Kachina</t>
  </si>
  <si>
    <t>Mallikbari</t>
  </si>
  <si>
    <t>Meduary</t>
  </si>
  <si>
    <t>Rajai</t>
  </si>
  <si>
    <t>Uthura</t>
  </si>
  <si>
    <t>Baghber</t>
  </si>
  <si>
    <t>Dakshin Maij Para</t>
  </si>
  <si>
    <t>Dobaura</t>
  </si>
  <si>
    <t>Gamaritala</t>
  </si>
  <si>
    <t>Ghoshgaon</t>
  </si>
  <si>
    <t>Guatala</t>
  </si>
  <si>
    <t>Pora Kandulia</t>
  </si>
  <si>
    <t>Achim Patuli</t>
  </si>
  <si>
    <t>Bakta</t>
  </si>
  <si>
    <t>Balian</t>
  </si>
  <si>
    <t>Deokhola</t>
  </si>
  <si>
    <t>Enayetpur</t>
  </si>
  <si>
    <t>Fulbaria Paurashava</t>
  </si>
  <si>
    <t>Kaladaha</t>
  </si>
  <si>
    <t>Kushmail</t>
  </si>
  <si>
    <t>Putijana</t>
  </si>
  <si>
    <t>Radhakanai</t>
  </si>
  <si>
    <t>Barabaria</t>
  </si>
  <si>
    <t>Datter Bazar</t>
  </si>
  <si>
    <t>Gaffargaon Paurashava</t>
  </si>
  <si>
    <t>Jessora</t>
  </si>
  <si>
    <t>Langair</t>
  </si>
  <si>
    <t>Mashakhali</t>
  </si>
  <si>
    <t>Nigair</t>
  </si>
  <si>
    <t>Paithal</t>
  </si>
  <si>
    <t>Panchbhag</t>
  </si>
  <si>
    <t>Raona</t>
  </si>
  <si>
    <t>Saltia</t>
  </si>
  <si>
    <t>Tengaba</t>
  </si>
  <si>
    <t>Usthi</t>
  </si>
  <si>
    <t>Achintapur</t>
  </si>
  <si>
    <t>Bhangnamari</t>
  </si>
  <si>
    <t>Bokainagar</t>
  </si>
  <si>
    <t>Dowhakhala</t>
  </si>
  <si>
    <t>Gauripur Paurashava</t>
  </si>
  <si>
    <t>Mailakanda</t>
  </si>
  <si>
    <t>Maoha</t>
  </si>
  <si>
    <t>Ramgopalpur</t>
  </si>
  <si>
    <t>Sahanati</t>
  </si>
  <si>
    <t>Amtail</t>
  </si>
  <si>
    <t>Bhubankura</t>
  </si>
  <si>
    <t>Bildora</t>
  </si>
  <si>
    <t>Dhara</t>
  </si>
  <si>
    <t>Gazir Bhita</t>
  </si>
  <si>
    <t>Jugli</t>
  </si>
  <si>
    <t>Kaichapur</t>
  </si>
  <si>
    <t>Sakuai</t>
  </si>
  <si>
    <t>Swadeshi</t>
  </si>
  <si>
    <t>Atharabari</t>
  </si>
  <si>
    <t>Barahit</t>
  </si>
  <si>
    <t>Ishwarganj Paurashava</t>
  </si>
  <si>
    <t>Jatia</t>
  </si>
  <si>
    <t>Magtala</t>
  </si>
  <si>
    <t>Maijbagh</t>
  </si>
  <si>
    <t>Rajibpur</t>
  </si>
  <si>
    <t>Sarisha</t>
  </si>
  <si>
    <t>Sohagi</t>
  </si>
  <si>
    <t>Tarundia</t>
  </si>
  <si>
    <t>Uchakhila</t>
  </si>
  <si>
    <t>Baragram</t>
  </si>
  <si>
    <t>Basati</t>
  </si>
  <si>
    <t>Daogaon</t>
  </si>
  <si>
    <t>Dulla</t>
  </si>
  <si>
    <t>Ghoga</t>
  </si>
  <si>
    <t>Kheruajani</t>
  </si>
  <si>
    <t>Kumarghata</t>
  </si>
  <si>
    <t>Mankon</t>
  </si>
  <si>
    <t>Muktagachha Paurashava</t>
  </si>
  <si>
    <t>Tarati</t>
  </si>
  <si>
    <t>Akua</t>
  </si>
  <si>
    <t>Ashtadhar</t>
  </si>
  <si>
    <t>Baira (kewatkhali)</t>
  </si>
  <si>
    <t>Bhabkhali</t>
  </si>
  <si>
    <t>Borar Char</t>
  </si>
  <si>
    <t>Char Ishwardia</t>
  </si>
  <si>
    <t>Char Nilakshmia</t>
  </si>
  <si>
    <t>Dapunia</t>
  </si>
  <si>
    <t>Khagdahar</t>
  </si>
  <si>
    <t>Mymensingh Paurashava</t>
  </si>
  <si>
    <t>Paranganj</t>
  </si>
  <si>
    <t>Sirta</t>
  </si>
  <si>
    <t>Achargaon</t>
  </si>
  <si>
    <t>Betagair</t>
  </si>
  <si>
    <t>Chandipasha</t>
  </si>
  <si>
    <t>Gangail</t>
  </si>
  <si>
    <t>Jahangirpur</t>
  </si>
  <si>
    <t>Kharua</t>
  </si>
  <si>
    <t>Moazzempur</t>
  </si>
  <si>
    <t>Musuli</t>
  </si>
  <si>
    <t>Nandail Paurashava</t>
  </si>
  <si>
    <t>Rajgati</t>
  </si>
  <si>
    <t>Singrail</t>
  </si>
  <si>
    <t>Balikhan</t>
  </si>
  <si>
    <t>Banihala</t>
  </si>
  <si>
    <t>Baola</t>
  </si>
  <si>
    <t>Bhaitkandi</t>
  </si>
  <si>
    <t>Bishka</t>
  </si>
  <si>
    <t>Dhakua</t>
  </si>
  <si>
    <t>Galagaon</t>
  </si>
  <si>
    <t>Kakni</t>
  </si>
  <si>
    <t>Kamargaon</t>
  </si>
  <si>
    <t>Kamaria</t>
  </si>
  <si>
    <t>Payari</t>
  </si>
  <si>
    <t>Phulpur Paurashava</t>
  </si>
  <si>
    <t>Rahimganj</t>
  </si>
  <si>
    <t>Rambhadrapur</t>
  </si>
  <si>
    <t>Rupasi</t>
  </si>
  <si>
    <t>Sandhara</t>
  </si>
  <si>
    <t>Singheshwar</t>
  </si>
  <si>
    <t>Tarakanda</t>
  </si>
  <si>
    <t>Amirabari</t>
  </si>
  <si>
    <t>Bailar</t>
  </si>
  <si>
    <t>Dhanikhola</t>
  </si>
  <si>
    <t>Kanihari</t>
  </si>
  <si>
    <t>Kanthal</t>
  </si>
  <si>
    <t>Mokshapur</t>
  </si>
  <si>
    <t>Trishal Paurashava</t>
  </si>
  <si>
    <t>Bishnandi</t>
  </si>
  <si>
    <t>Brahmandi</t>
  </si>
  <si>
    <t>Duptara</t>
  </si>
  <si>
    <t>Haizadi</t>
  </si>
  <si>
    <t>Kala Paharia</t>
  </si>
  <si>
    <t>Khagakanda</t>
  </si>
  <si>
    <t>Sadasardi</t>
  </si>
  <si>
    <t>Satgram</t>
  </si>
  <si>
    <t>Uchitpur</t>
  </si>
  <si>
    <t>Dhamgar</t>
  </si>
  <si>
    <t>Kadam Rasul Paurashava</t>
  </si>
  <si>
    <t>Kalagachhia</t>
  </si>
  <si>
    <t>Saralia</t>
  </si>
  <si>
    <t>Alir Tek</t>
  </si>
  <si>
    <t>Baktaballi</t>
  </si>
  <si>
    <t>Fatullah(part)</t>
  </si>
  <si>
    <t>Gognagar</t>
  </si>
  <si>
    <t>Narayanganj Paurashava</t>
  </si>
  <si>
    <t>Siddirganj Paurashava</t>
  </si>
  <si>
    <t>Bholaba</t>
  </si>
  <si>
    <t>Bulta</t>
  </si>
  <si>
    <t>Daudpur</t>
  </si>
  <si>
    <t>Golakandail</t>
  </si>
  <si>
    <t>Kanchan Paurashava</t>
  </si>
  <si>
    <t>Kayet Para</t>
  </si>
  <si>
    <t>Mura Para</t>
  </si>
  <si>
    <t>Tarabo Paurashava</t>
  </si>
  <si>
    <t>Baidyer Bazar</t>
  </si>
  <si>
    <t>Baradi</t>
  </si>
  <si>
    <t>Jampur</t>
  </si>
  <si>
    <t>Kachpur</t>
  </si>
  <si>
    <t>Mugra Para</t>
  </si>
  <si>
    <t>Sadipur</t>
  </si>
  <si>
    <t>Sanmandi</t>
  </si>
  <si>
    <t>Shambhupura</t>
  </si>
  <si>
    <t>Sonargaon Paurashava</t>
  </si>
  <si>
    <t>Amlaba</t>
  </si>
  <si>
    <t>Bajnaba</t>
  </si>
  <si>
    <t>Binyabaid</t>
  </si>
  <si>
    <t>Char Ujilaba</t>
  </si>
  <si>
    <t>Patuli</t>
  </si>
  <si>
    <t>Sallabad</t>
  </si>
  <si>
    <t>Bara Chapa</t>
  </si>
  <si>
    <t>Chalak Char</t>
  </si>
  <si>
    <t>Chandanbari</t>
  </si>
  <si>
    <t>Char Mandalia</t>
  </si>
  <si>
    <t>Ekduaria</t>
  </si>
  <si>
    <t>Gotashia</t>
  </si>
  <si>
    <t>Kanchikata</t>
  </si>
  <si>
    <t>Khidirpur</t>
  </si>
  <si>
    <t>Lebutala</t>
  </si>
  <si>
    <t>Manohardi Paurashava</t>
  </si>
  <si>
    <t>Shukundi</t>
  </si>
  <si>
    <t>Alokbali</t>
  </si>
  <si>
    <t>Amdia</t>
  </si>
  <si>
    <t>Char Dighaldi</t>
  </si>
  <si>
    <t>Chinishpur</t>
  </si>
  <si>
    <t>Karimpur</t>
  </si>
  <si>
    <t>Madhabdi Paurashava</t>
  </si>
  <si>
    <t>Mahishasura</t>
  </si>
  <si>
    <t>Meher Para</t>
  </si>
  <si>
    <t>Narsingdi Paurashava</t>
  </si>
  <si>
    <t>Nazarpur</t>
  </si>
  <si>
    <t>Nuralla Pur U/C</t>
  </si>
  <si>
    <t>Paikar Char</t>
  </si>
  <si>
    <t>Panchdona</t>
  </si>
  <si>
    <t>Silmandi</t>
  </si>
  <si>
    <t>Char Sindur</t>
  </si>
  <si>
    <t>Danga</t>
  </si>
  <si>
    <t>Ghorashal Paurashava</t>
  </si>
  <si>
    <t>Jinardi</t>
  </si>
  <si>
    <t>Adiabad</t>
  </si>
  <si>
    <t>Alipura</t>
  </si>
  <si>
    <t>Amirganj</t>
  </si>
  <si>
    <t>Chanderkandi</t>
  </si>
  <si>
    <t>Char Aralia</t>
  </si>
  <si>
    <t>Char Madhua</t>
  </si>
  <si>
    <t>Char Subuddi</t>
  </si>
  <si>
    <t>Daukar Char</t>
  </si>
  <si>
    <t>Hairmara</t>
  </si>
  <si>
    <t>Marjal</t>
  </si>
  <si>
    <t>Mirzar Char</t>
  </si>
  <si>
    <t>Nilakhya</t>
  </si>
  <si>
    <t>Palashtali</t>
  </si>
  <si>
    <t>Paratali</t>
  </si>
  <si>
    <t>Roypura Paurashava</t>
  </si>
  <si>
    <t>Uttar Bakharnagar</t>
  </si>
  <si>
    <t>Ayubpur</t>
  </si>
  <si>
    <t>Baghaba</t>
  </si>
  <si>
    <t>Chak Radha</t>
  </si>
  <si>
    <t>Josar</t>
  </si>
  <si>
    <t>Joynagar</t>
  </si>
  <si>
    <t>Masimpur</t>
  </si>
  <si>
    <t>Putia</t>
  </si>
  <si>
    <t>Sadhar Char</t>
  </si>
  <si>
    <t>Shibpur Paurashava</t>
  </si>
  <si>
    <t>Baniajan</t>
  </si>
  <si>
    <t>Duaz</t>
  </si>
  <si>
    <t>Loneshwar</t>
  </si>
  <si>
    <t>Sarmaisa</t>
  </si>
  <si>
    <t>Sonai</t>
  </si>
  <si>
    <t>Sukhari</t>
  </si>
  <si>
    <t>Teligati</t>
  </si>
  <si>
    <t>Asma</t>
  </si>
  <si>
    <t>Baushi</t>
  </si>
  <si>
    <t>Chhiram</t>
  </si>
  <si>
    <t>Sahata</t>
  </si>
  <si>
    <t>Singdha</t>
  </si>
  <si>
    <t>Bakaljora</t>
  </si>
  <si>
    <t>Birisiri</t>
  </si>
  <si>
    <t>Chandigarh</t>
  </si>
  <si>
    <t>Durgapur Paurashava</t>
  </si>
  <si>
    <t>Gaokandia</t>
  </si>
  <si>
    <t>Kakairgara</t>
  </si>
  <si>
    <t>Kullagora</t>
  </si>
  <si>
    <t>Bara Kharpan</t>
  </si>
  <si>
    <t>Kailati</t>
  </si>
  <si>
    <t>Kharnai</t>
  </si>
  <si>
    <t>Lengura</t>
  </si>
  <si>
    <t>Pogla</t>
  </si>
  <si>
    <t>Rangchhati</t>
  </si>
  <si>
    <t>Asujia</t>
  </si>
  <si>
    <t>Balaishimul</t>
  </si>
  <si>
    <t>Chirang</t>
  </si>
  <si>
    <t>Dalpa</t>
  </si>
  <si>
    <t>Ganda</t>
  </si>
  <si>
    <t>Garadoba</t>
  </si>
  <si>
    <t>Kandiura</t>
  </si>
  <si>
    <t>Kendua Paurashava</t>
  </si>
  <si>
    <t>Mashka</t>
  </si>
  <si>
    <t>Muzaffarpur</t>
  </si>
  <si>
    <t>Paikura</t>
  </si>
  <si>
    <t>Roailbari</t>
  </si>
  <si>
    <t>Sandikona</t>
  </si>
  <si>
    <t>Chakua</t>
  </si>
  <si>
    <t>Mendipur</t>
  </si>
  <si>
    <t>Nagar</t>
  </si>
  <si>
    <t>Gobindasree</t>
  </si>
  <si>
    <t>Kaitail</t>
  </si>
  <si>
    <t>Madan Paurashava</t>
  </si>
  <si>
    <t>Maghan</t>
  </si>
  <si>
    <t>Nayekpur</t>
  </si>
  <si>
    <t>Tiasree</t>
  </si>
  <si>
    <t>Baratali Banihari</t>
  </si>
  <si>
    <t>Barkashia Biramp</t>
  </si>
  <si>
    <t>Gaglajur</t>
  </si>
  <si>
    <t>Maghan Siadhar</t>
  </si>
  <si>
    <t>Mohanganj Paurashava</t>
  </si>
  <si>
    <t>Samaj Sahildeo</t>
  </si>
  <si>
    <t>Suair</t>
  </si>
  <si>
    <t>Amtala</t>
  </si>
  <si>
    <t>Challisha</t>
  </si>
  <si>
    <t>Dakshin Bishiura</t>
  </si>
  <si>
    <t>Kaliara Gabragat</t>
  </si>
  <si>
    <t>Lakshmiganj</t>
  </si>
  <si>
    <t>Maugati</t>
  </si>
  <si>
    <t>Medni</t>
  </si>
  <si>
    <t>Netrokona Paurashava</t>
  </si>
  <si>
    <t>Rauha</t>
  </si>
  <si>
    <t>Singhar Bangla</t>
  </si>
  <si>
    <t>Thakurakona</t>
  </si>
  <si>
    <t>Agia</t>
  </si>
  <si>
    <t>Bishkakuni</t>
  </si>
  <si>
    <t>Dhala Mulgaon</t>
  </si>
  <si>
    <t>Gohalakanda</t>
  </si>
  <si>
    <t>Hogla</t>
  </si>
  <si>
    <t>Jaria</t>
  </si>
  <si>
    <t>Khalishaur</t>
  </si>
  <si>
    <t>Narandia</t>
  </si>
  <si>
    <t>Purbadhala Paurashava</t>
  </si>
  <si>
    <t>Baharpur</t>
  </si>
  <si>
    <t>Baliakandi</t>
  </si>
  <si>
    <t>Jangal</t>
  </si>
  <si>
    <t>Narua</t>
  </si>
  <si>
    <t>Chhota Bhakla</t>
  </si>
  <si>
    <t>Daulatdia</t>
  </si>
  <si>
    <t>Debagram</t>
  </si>
  <si>
    <t>Goalandaghat Paurashava</t>
  </si>
  <si>
    <t>Ujan Char</t>
  </si>
  <si>
    <t>Madapur</t>
  </si>
  <si>
    <t>Majhbari</t>
  </si>
  <si>
    <t>Mrigi</t>
  </si>
  <si>
    <t>Ratandia</t>
  </si>
  <si>
    <t>Saorail</t>
  </si>
  <si>
    <t>Babupara</t>
  </si>
  <si>
    <t>Habaspur</t>
  </si>
  <si>
    <t>Jashai</t>
  </si>
  <si>
    <t>Kalimahar</t>
  </si>
  <si>
    <t>Kasba Majhail</t>
  </si>
  <si>
    <t>Machh Para</t>
  </si>
  <si>
    <t>Maurat</t>
  </si>
  <si>
    <t>Pangsha Paurashava</t>
  </si>
  <si>
    <t>Patta</t>
  </si>
  <si>
    <t>Banibaha</t>
  </si>
  <si>
    <t>Barat</t>
  </si>
  <si>
    <t>Basantapur</t>
  </si>
  <si>
    <t>Chandani</t>
  </si>
  <si>
    <t>Dadshi</t>
  </si>
  <si>
    <t>Khanganj</t>
  </si>
  <si>
    <t>Khankhanapur</t>
  </si>
  <si>
    <t>Mizanpur</t>
  </si>
  <si>
    <t>Mulghar</t>
  </si>
  <si>
    <t>Rajbari Paurashava</t>
  </si>
  <si>
    <t>Shahid Wahabpur</t>
  </si>
  <si>
    <t>Arshi Nagar</t>
  </si>
  <si>
    <t>Bhedarganj Paurashava</t>
  </si>
  <si>
    <t>Char Bhaga</t>
  </si>
  <si>
    <t>Char Census</t>
  </si>
  <si>
    <t>Char Kumaria</t>
  </si>
  <si>
    <t>Chhaygaon</t>
  </si>
  <si>
    <t>Dhakhin Tarabunia</t>
  </si>
  <si>
    <t>Digar Mahishkhali</t>
  </si>
  <si>
    <t>Kachikata</t>
  </si>
  <si>
    <t>Mahisar</t>
  </si>
  <si>
    <t>Tarabunia</t>
  </si>
  <si>
    <t>Damudya Paurashava</t>
  </si>
  <si>
    <t>Darul Aman</t>
  </si>
  <si>
    <t>Dhankati</t>
  </si>
  <si>
    <t>Islam Pur</t>
  </si>
  <si>
    <t>Kaneshwar</t>
  </si>
  <si>
    <t>Purba Damudya</t>
  </si>
  <si>
    <t>Sidulkura</t>
  </si>
  <si>
    <t>Sidya</t>
  </si>
  <si>
    <t>Gariber Char</t>
  </si>
  <si>
    <t>Idilpur</t>
  </si>
  <si>
    <t>Kodalpur</t>
  </si>
  <si>
    <t>Kuchaipatti</t>
  </si>
  <si>
    <t>Nager Para</t>
  </si>
  <si>
    <t>Nalmuri</t>
  </si>
  <si>
    <t>Samantasar</t>
  </si>
  <si>
    <t>Bhojeshwar</t>
  </si>
  <si>
    <t>Bhumkhara</t>
  </si>
  <si>
    <t>Bijhari</t>
  </si>
  <si>
    <t>Chamta</t>
  </si>
  <si>
    <t>Char Atra</t>
  </si>
  <si>
    <t>Dinga Manik</t>
  </si>
  <si>
    <t>Fateh Jangapur</t>
  </si>
  <si>
    <t>Gharisar</t>
  </si>
  <si>
    <t>Japsa</t>
  </si>
  <si>
    <t>Muktarer Char</t>
  </si>
  <si>
    <t>Naria Paurashava</t>
  </si>
  <si>
    <t>Nasasan</t>
  </si>
  <si>
    <t>Chandrapur</t>
  </si>
  <si>
    <t>Chikandi</t>
  </si>
  <si>
    <t>Chitalia</t>
  </si>
  <si>
    <t>Domsar</t>
  </si>
  <si>
    <t>Palong</t>
  </si>
  <si>
    <t>Rudrakar</t>
  </si>
  <si>
    <t>Shariatpur Paurashava</t>
  </si>
  <si>
    <t>Shaul Para</t>
  </si>
  <si>
    <t>Tulasar</t>
  </si>
  <si>
    <t>Bara Gopalpur</t>
  </si>
  <si>
    <t>Bara Krishnagar</t>
  </si>
  <si>
    <t>Barakandi</t>
  </si>
  <si>
    <t>Kunder Char</t>
  </si>
  <si>
    <t>Mulna</t>
  </si>
  <si>
    <t>Naodoba</t>
  </si>
  <si>
    <t>Paler Char</t>
  </si>
  <si>
    <t>Purba Naodoba</t>
  </si>
  <si>
    <t>Sener Char</t>
  </si>
  <si>
    <t>Zanjira Paurashava</t>
  </si>
  <si>
    <t>Dhanshail</t>
  </si>
  <si>
    <t>Hatibandha Malijhikanda</t>
  </si>
  <si>
    <t>Kangsha</t>
  </si>
  <si>
    <t>Malijhikanda</t>
  </si>
  <si>
    <t>Nalkura</t>
  </si>
  <si>
    <t>Baneshwardi</t>
  </si>
  <si>
    <t>Chandrakona</t>
  </si>
  <si>
    <t>Char Ashtadhar</t>
  </si>
  <si>
    <t>Ganapaddi</t>
  </si>
  <si>
    <t>Gourdwar</t>
  </si>
  <si>
    <t>Nakla Paurashava</t>
  </si>
  <si>
    <t>Pathakata</t>
  </si>
  <si>
    <t>Talki</t>
  </si>
  <si>
    <t>Urpha</t>
  </si>
  <si>
    <t>Jogania</t>
  </si>
  <si>
    <t>Kakarkandi</t>
  </si>
  <si>
    <t>Kalaspur</t>
  </si>
  <si>
    <t>Marichpura</t>
  </si>
  <si>
    <t>Nalitabari Paurashava</t>
  </si>
  <si>
    <t>Nayabil</t>
  </si>
  <si>
    <t>Nunni</t>
  </si>
  <si>
    <t>Poragaon</t>
  </si>
  <si>
    <t>Ramchandrakura Mandalia</t>
  </si>
  <si>
    <t>Rupnarayankura</t>
  </si>
  <si>
    <t>Bajitkhila</t>
  </si>
  <si>
    <t>Balair Char</t>
  </si>
  <si>
    <t>Betmari Ghughurakandi</t>
  </si>
  <si>
    <t>Bhatsala</t>
  </si>
  <si>
    <t>Char Mucharia</t>
  </si>
  <si>
    <t>Char Pakshimari</t>
  </si>
  <si>
    <t>Char Sherpur</t>
  </si>
  <si>
    <t>Ghazir Khamar</t>
  </si>
  <si>
    <t>Kamarer Char</t>
  </si>
  <si>
    <t>Pakuria</t>
  </si>
  <si>
    <t>Rauha Betmari</t>
  </si>
  <si>
    <t>Sherpur Paurashava</t>
  </si>
  <si>
    <t>Bhelua</t>
  </si>
  <si>
    <t>Garjaripa</t>
  </si>
  <si>
    <t>Gosaipur</t>
  </si>
  <si>
    <t>Kakilakura</t>
  </si>
  <si>
    <t>Kharia Kazir Char</t>
  </si>
  <si>
    <t>Kurikahania</t>
  </si>
  <si>
    <t>Rani Shimul</t>
  </si>
  <si>
    <t>Singa Baruna</t>
  </si>
  <si>
    <t>Sreebardi Paurashava</t>
  </si>
  <si>
    <t>Tantihati</t>
  </si>
  <si>
    <t>Fulki</t>
  </si>
  <si>
    <t>Habla</t>
  </si>
  <si>
    <t>Kaoaljani</t>
  </si>
  <si>
    <t>Kashil</t>
  </si>
  <si>
    <t>Arjuna</t>
  </si>
  <si>
    <t>Bhuapur Paurashava</t>
  </si>
  <si>
    <t>Birhati</t>
  </si>
  <si>
    <t>Falda</t>
  </si>
  <si>
    <t>Gabsara</t>
  </si>
  <si>
    <t>Gobindasi</t>
  </si>
  <si>
    <t>Nikrail</t>
  </si>
  <si>
    <t>Atia</t>
  </si>
  <si>
    <t>Deoli</t>
  </si>
  <si>
    <t>Dubail</t>
  </si>
  <si>
    <t>Elasin</t>
  </si>
  <si>
    <t>Fazilhati</t>
  </si>
  <si>
    <t>Lauhati</t>
  </si>
  <si>
    <t>Pathrail</t>
  </si>
  <si>
    <t>Balibhadra</t>
  </si>
  <si>
    <t>Dhanbari Paurashava</t>
  </si>
  <si>
    <t>Dhopakhali</t>
  </si>
  <si>
    <t>Musuddi</t>
  </si>
  <si>
    <t>Paiska</t>
  </si>
  <si>
    <t>Anehola</t>
  </si>
  <si>
    <t>Deopara</t>
  </si>
  <si>
    <t>Deulabari</t>
  </si>
  <si>
    <t>Dhala Para</t>
  </si>
  <si>
    <t>Digalkandi</t>
  </si>
  <si>
    <t>Digar</t>
  </si>
  <si>
    <t>Ghatail Paurashava</t>
  </si>
  <si>
    <t>Jamuria</t>
  </si>
  <si>
    <t>Lakher Para</t>
  </si>
  <si>
    <t>Sandhanpur</t>
  </si>
  <si>
    <t>Alamnagar</t>
  </si>
  <si>
    <t>Dhopakandi</t>
  </si>
  <si>
    <t>Gopalpur Paurashava</t>
  </si>
  <si>
    <t>Hadira</t>
  </si>
  <si>
    <t>Hemnagar</t>
  </si>
  <si>
    <t>Jhawail</t>
  </si>
  <si>
    <t>Nagda Simla</t>
  </si>
  <si>
    <t>Bangra</t>
  </si>
  <si>
    <t>Dashkia</t>
  </si>
  <si>
    <t>Elenga</t>
  </si>
  <si>
    <t>Gohaliabari</t>
  </si>
  <si>
    <t>Kalihati Paurashava</t>
  </si>
  <si>
    <t>Kok Dahara</t>
  </si>
  <si>
    <t>Nagbari</t>
  </si>
  <si>
    <t>Paikara</t>
  </si>
  <si>
    <t>Parki</t>
  </si>
  <si>
    <t>Sahadebpur</t>
  </si>
  <si>
    <t>Salla</t>
  </si>
  <si>
    <t>Alokdia</t>
  </si>
  <si>
    <t>Arankhola</t>
  </si>
  <si>
    <t>Ausnara</t>
  </si>
  <si>
    <t>Madhupur Paurashava</t>
  </si>
  <si>
    <t>Mirzabari</t>
  </si>
  <si>
    <t>Solakuri</t>
  </si>
  <si>
    <t>Ajgana</t>
  </si>
  <si>
    <t>Anaitara</t>
  </si>
  <si>
    <t>Bahuria</t>
  </si>
  <si>
    <t>Banail</t>
  </si>
  <si>
    <t>Banshtail</t>
  </si>
  <si>
    <t>Bhaora</t>
  </si>
  <si>
    <t>Bhatgram</t>
  </si>
  <si>
    <t>Gorai</t>
  </si>
  <si>
    <t>Jamurki</t>
  </si>
  <si>
    <t>Mahera</t>
  </si>
  <si>
    <t>Mirzapur Paurashava</t>
  </si>
  <si>
    <t>Tarafpur</t>
  </si>
  <si>
    <t>Uarsi</t>
  </si>
  <si>
    <t>Bekra</t>
  </si>
  <si>
    <t>Bhadra</t>
  </si>
  <si>
    <t>Bhara</t>
  </si>
  <si>
    <t>Dhubaria</t>
  </si>
  <si>
    <t>Duptiair</t>
  </si>
  <si>
    <t>Gayhata</t>
  </si>
  <si>
    <t>Mamudnagar</t>
  </si>
  <si>
    <t>Mokhna</t>
  </si>
  <si>
    <t>Pakutia</t>
  </si>
  <si>
    <t>Sahabatpur</t>
  </si>
  <si>
    <t>Baheratail</t>
  </si>
  <si>
    <t>Kakrajan</t>
  </si>
  <si>
    <t>Sakhipur Paurashava</t>
  </si>
  <si>
    <t>Baghil</t>
  </si>
  <si>
    <t>Danya</t>
  </si>
  <si>
    <t>Gharinda</t>
  </si>
  <si>
    <t>Hugra</t>
  </si>
  <si>
    <t>Kakua</t>
  </si>
  <si>
    <t>Karatia</t>
  </si>
  <si>
    <t>Katuli</t>
  </si>
  <si>
    <t>Magra</t>
  </si>
  <si>
    <t>Mahamudnagar</t>
  </si>
  <si>
    <t>Porabari</t>
  </si>
  <si>
    <t>Silimpur</t>
  </si>
  <si>
    <t>Tangail Paurashava</t>
  </si>
  <si>
    <t>Bagerhat Paurashava</t>
  </si>
  <si>
    <t>Barai Para</t>
  </si>
  <si>
    <t>Bemarta</t>
  </si>
  <si>
    <t>Dema</t>
  </si>
  <si>
    <t>Gota Para</t>
  </si>
  <si>
    <t>Kara Para</t>
  </si>
  <si>
    <t>Khanpur</t>
  </si>
  <si>
    <t>Rakhalgachhi</t>
  </si>
  <si>
    <t>Shat Gambuj</t>
  </si>
  <si>
    <t>Bara Baria</t>
  </si>
  <si>
    <t>Char Baniari</t>
  </si>
  <si>
    <t>Kalatala</t>
  </si>
  <si>
    <t>Bahirdia Mansa</t>
  </si>
  <si>
    <t>Betaga</t>
  </si>
  <si>
    <t>Lakhpur</t>
  </si>
  <si>
    <t>Naldha Maubhog</t>
  </si>
  <si>
    <t>Piljanga</t>
  </si>
  <si>
    <t>Subhadia</t>
  </si>
  <si>
    <t>Badhal</t>
  </si>
  <si>
    <t>Maghia</t>
  </si>
  <si>
    <t>Rari Para</t>
  </si>
  <si>
    <t>Atjuri</t>
  </si>
  <si>
    <t>Chunkhola</t>
  </si>
  <si>
    <t>Gaola</t>
  </si>
  <si>
    <t>Kodalia</t>
  </si>
  <si>
    <t>Udaypur</t>
  </si>
  <si>
    <t>Burirdanga</t>
  </si>
  <si>
    <t>Chandpai Range</t>
  </si>
  <si>
    <t>Chandpi</t>
  </si>
  <si>
    <t>Chila</t>
  </si>
  <si>
    <t>Mithakhali</t>
  </si>
  <si>
    <t>Mongla Port Paurashava</t>
  </si>
  <si>
    <t>Sundarban</t>
  </si>
  <si>
    <t>Suniltala</t>
  </si>
  <si>
    <t>Baharbunia</t>
  </si>
  <si>
    <t>Balaibunia</t>
  </si>
  <si>
    <t>Chingrakhali</t>
  </si>
  <si>
    <t>Daibagnyahati</t>
  </si>
  <si>
    <t>Hogla Pasha</t>
  </si>
  <si>
    <t>Hoglabunia</t>
  </si>
  <si>
    <t>Jiudhara</t>
  </si>
  <si>
    <t>Khuolia</t>
  </si>
  <si>
    <t>Morrelganj Paurashava</t>
  </si>
  <si>
    <t>Panchakaran</t>
  </si>
  <si>
    <t>Putikhali</t>
  </si>
  <si>
    <t>Ramchandrapur</t>
  </si>
  <si>
    <t>Baintala</t>
  </si>
  <si>
    <t>Banshtali</t>
  </si>
  <si>
    <t>Bhojpatia</t>
  </si>
  <si>
    <t>Gaurambha</t>
  </si>
  <si>
    <t>Hurka</t>
  </si>
  <si>
    <t>Malliker Ber</t>
  </si>
  <si>
    <t>Perikhali</t>
  </si>
  <si>
    <t>Ujalkur</t>
  </si>
  <si>
    <t>Dakshin Khali Union</t>
  </si>
  <si>
    <t>Dhansagar</t>
  </si>
  <si>
    <t>Khontakata</t>
  </si>
  <si>
    <t>Royenda</t>
  </si>
  <si>
    <t>Sharankhola Range</t>
  </si>
  <si>
    <t>Alamdanga Paurashava</t>
  </si>
  <si>
    <t>Belgachhi</t>
  </si>
  <si>
    <t>Bhangabaria</t>
  </si>
  <si>
    <t>Chithla</t>
  </si>
  <si>
    <t>Dauki</t>
  </si>
  <si>
    <t>Hardi</t>
  </si>
  <si>
    <t>Jamjami</t>
  </si>
  <si>
    <t>Jehala</t>
  </si>
  <si>
    <t>Kalidashpur</t>
  </si>
  <si>
    <t>Khadimpur</t>
  </si>
  <si>
    <t>Khaskara</t>
  </si>
  <si>
    <t>Kumari</t>
  </si>
  <si>
    <t>Nagdaha</t>
  </si>
  <si>
    <t>Begampur</t>
  </si>
  <si>
    <t>Chuadanga Paurashava</t>
  </si>
  <si>
    <t>Mominpur</t>
  </si>
  <si>
    <t>Padmabila</t>
  </si>
  <si>
    <t>Shankar Chandra</t>
  </si>
  <si>
    <t>Titudaha</t>
  </si>
  <si>
    <t>Darshana Paurashava</t>
  </si>
  <si>
    <t>Howli</t>
  </si>
  <si>
    <t>Juranpur</t>
  </si>
  <si>
    <t>Kapasadanga</t>
  </si>
  <si>
    <t>Kuralgachhi</t>
  </si>
  <si>
    <t>Natipota</t>
  </si>
  <si>
    <t>Perkrishnapur Madna</t>
  </si>
  <si>
    <t>Andulbaria</t>
  </si>
  <si>
    <t>Banka</t>
  </si>
  <si>
    <t>Jiban Nagar Paurashava</t>
  </si>
  <si>
    <t>Simanta</t>
  </si>
  <si>
    <t>Chalishia</t>
  </si>
  <si>
    <t>Noapara Paurashava</t>
  </si>
  <si>
    <t>Payra</t>
  </si>
  <si>
    <t>Prambag</t>
  </si>
  <si>
    <t>Siddhipasha</t>
  </si>
  <si>
    <t>Sreedharpur</t>
  </si>
  <si>
    <t>Subha Para</t>
  </si>
  <si>
    <t>Sundoli</t>
  </si>
  <si>
    <t>Bagher Para Paurashava</t>
  </si>
  <si>
    <t>Bandabilla</t>
  </si>
  <si>
    <t>Basuari</t>
  </si>
  <si>
    <t>Darajhat</t>
  </si>
  <si>
    <t>Dhalgram</t>
  </si>
  <si>
    <t>Dohakula</t>
  </si>
  <si>
    <t>Jaharpur</t>
  </si>
  <si>
    <t>Jamdia</t>
  </si>
  <si>
    <t>Chaugachha Paurashava</t>
  </si>
  <si>
    <t>Dhuliani</t>
  </si>
  <si>
    <t>Jagadishpur</t>
  </si>
  <si>
    <t>Pashapole</t>
  </si>
  <si>
    <t>Patibila</t>
  </si>
  <si>
    <t>Phulsara</t>
  </si>
  <si>
    <t>Singhajhuli</t>
  </si>
  <si>
    <t>Sukpukhuria</t>
  </si>
  <si>
    <t>Swarupdaha</t>
  </si>
  <si>
    <t>Bankra</t>
  </si>
  <si>
    <t>Gadkhali</t>
  </si>
  <si>
    <t>Ganganandapur</t>
  </si>
  <si>
    <t>Hajirbagh</t>
  </si>
  <si>
    <t>Jhikargachha Paurashava</t>
  </si>
  <si>
    <t>Nabharan</t>
  </si>
  <si>
    <t>Nibaskhola</t>
  </si>
  <si>
    <t>Panisara</t>
  </si>
  <si>
    <t>Shankarpur</t>
  </si>
  <si>
    <t>Bidyanandakati</t>
  </si>
  <si>
    <t>Gaurighona</t>
  </si>
  <si>
    <t>Keshabpur Paurashava</t>
  </si>
  <si>
    <t>Mangalkot</t>
  </si>
  <si>
    <t>Panjia</t>
  </si>
  <si>
    <t>Sagardari</t>
  </si>
  <si>
    <t>Sufalakati</t>
  </si>
  <si>
    <t>Trimohini</t>
  </si>
  <si>
    <t>Arabpur</t>
  </si>
  <si>
    <t>Basundia</t>
  </si>
  <si>
    <t>Churamankati</t>
  </si>
  <si>
    <t>Diara</t>
  </si>
  <si>
    <t>Fathehpur</t>
  </si>
  <si>
    <t>Haibatpur</t>
  </si>
  <si>
    <t>Ichhali</t>
  </si>
  <si>
    <t>Jessore Paurashava</t>
  </si>
  <si>
    <t>Narendrapur</t>
  </si>
  <si>
    <t>Upasahar</t>
  </si>
  <si>
    <t>Bhojgati</t>
  </si>
  <si>
    <t>Chaluahati</t>
  </si>
  <si>
    <t>Dhakuria</t>
  </si>
  <si>
    <t>Durbadanga</t>
  </si>
  <si>
    <t>Haridaskati</t>
  </si>
  <si>
    <t>Hariharnagar</t>
  </si>
  <si>
    <t>Jhanpa</t>
  </si>
  <si>
    <t>Kashimnagar</t>
  </si>
  <si>
    <t>Kheda Para</t>
  </si>
  <si>
    <t>Kultia</t>
  </si>
  <si>
    <t>Manirampur Paurashava</t>
  </si>
  <si>
    <t>Manoharpur</t>
  </si>
  <si>
    <t>Maswimnagar</t>
  </si>
  <si>
    <t>Nehalpur</t>
  </si>
  <si>
    <t>Rohita</t>
  </si>
  <si>
    <t>Shyamkur</t>
  </si>
  <si>
    <t>Bagachra</t>
  </si>
  <si>
    <t>Benapole</t>
  </si>
  <si>
    <t>Benapole Paurashava</t>
  </si>
  <si>
    <t>Dihi</t>
  </si>
  <si>
    <t>Goga</t>
  </si>
  <si>
    <t>Kayba</t>
  </si>
  <si>
    <t>Nizampur</t>
  </si>
  <si>
    <t>Putkhali</t>
  </si>
  <si>
    <t>Ulashi</t>
  </si>
  <si>
    <t>Bhayna</t>
  </si>
  <si>
    <t>Harinakunda Paurashava</t>
  </si>
  <si>
    <t>Joradaha</t>
  </si>
  <si>
    <t>Kapashati</t>
  </si>
  <si>
    <t>Palsi</t>
  </si>
  <si>
    <t>Taherhuda</t>
  </si>
  <si>
    <t>Dogachhi</t>
  </si>
  <si>
    <t>Fursandi</t>
  </si>
  <si>
    <t>Ganna</t>
  </si>
  <si>
    <t>Ghorshal</t>
  </si>
  <si>
    <t>Halidhani</t>
  </si>
  <si>
    <t>Harishankarpur</t>
  </si>
  <si>
    <t>Jhenaidah Paurashava</t>
  </si>
  <si>
    <t>Kalicharanpur</t>
  </si>
  <si>
    <t>Kumrabaria</t>
  </si>
  <si>
    <t>Madhuhati</t>
  </si>
  <si>
    <t>Moharajpur</t>
  </si>
  <si>
    <t>Naldanga</t>
  </si>
  <si>
    <t>Padmakar</t>
  </si>
  <si>
    <t>Paglakanai</t>
  </si>
  <si>
    <t>Porahati</t>
  </si>
  <si>
    <t>Sadhuhati</t>
  </si>
  <si>
    <t>Saganna</t>
  </si>
  <si>
    <t>Surat</t>
  </si>
  <si>
    <t>Bara Bazar</t>
  </si>
  <si>
    <t>Jamal</t>
  </si>
  <si>
    <t>Kashtabhanga</t>
  </si>
  <si>
    <t>Maliat</t>
  </si>
  <si>
    <t>Roygram</t>
  </si>
  <si>
    <t>Simla Rokonpur</t>
  </si>
  <si>
    <t>Sundarpur Durgapur</t>
  </si>
  <si>
    <t>Trilochanpur</t>
  </si>
  <si>
    <t>Baluhar</t>
  </si>
  <si>
    <t>Dora</t>
  </si>
  <si>
    <t>Elangi</t>
  </si>
  <si>
    <t>Kotchandpur Paurashava</t>
  </si>
  <si>
    <t>Kushna</t>
  </si>
  <si>
    <t>Sabdalpur</t>
  </si>
  <si>
    <t>Azampur</t>
  </si>
  <si>
    <t>Kazirber</t>
  </si>
  <si>
    <t>Maheshpur Paurashava</t>
  </si>
  <si>
    <t>Manderbari</t>
  </si>
  <si>
    <t>Natima</t>
  </si>
  <si>
    <t>Nepa</t>
  </si>
  <si>
    <t>Pantha Para</t>
  </si>
  <si>
    <t>S.k.b.(sundarpur)</t>
  </si>
  <si>
    <t>Swaruppur</t>
  </si>
  <si>
    <t>Abaipur</t>
  </si>
  <si>
    <t>Bagura</t>
  </si>
  <si>
    <t>Dhalhara Chandra</t>
  </si>
  <si>
    <t>Dudhsar</t>
  </si>
  <si>
    <t>Fulhari</t>
  </si>
  <si>
    <t>Kancherkol</t>
  </si>
  <si>
    <t>Nityanandapur</t>
  </si>
  <si>
    <t>Sarutia</t>
  </si>
  <si>
    <t>Shailkupa Paurashava</t>
  </si>
  <si>
    <t>Tribeni</t>
  </si>
  <si>
    <t>Amirpur</t>
  </si>
  <si>
    <t>Baliadanga</t>
  </si>
  <si>
    <t>Bhanderkote</t>
  </si>
  <si>
    <t>Gangarampur</t>
  </si>
  <si>
    <t>Jalma</t>
  </si>
  <si>
    <t>Surkhali</t>
  </si>
  <si>
    <t>Bajua</t>
  </si>
  <si>
    <t>Banishanta</t>
  </si>
  <si>
    <t>Chalna Paurashava</t>
  </si>
  <si>
    <t>Kailasganj</t>
  </si>
  <si>
    <t>Kamarkhola</t>
  </si>
  <si>
    <t>Khulna Range</t>
  </si>
  <si>
    <t>Laudubi</t>
  </si>
  <si>
    <t>Pankhali</t>
  </si>
  <si>
    <t>Sutarkhali</t>
  </si>
  <si>
    <t>Tildanga</t>
  </si>
  <si>
    <t>Aranghata</t>
  </si>
  <si>
    <t>Ward No-02 (part)</t>
  </si>
  <si>
    <t>Barakpur</t>
  </si>
  <si>
    <t>Gazir Hat</t>
  </si>
  <si>
    <t>Senhati</t>
  </si>
  <si>
    <t>Atlia</t>
  </si>
  <si>
    <t>Bhandar Para</t>
  </si>
  <si>
    <t>Dhamalia</t>
  </si>
  <si>
    <t>Gutudia</t>
  </si>
  <si>
    <t>Kharnia</t>
  </si>
  <si>
    <t>Maguraghona</t>
  </si>
  <si>
    <t>Magurkhali</t>
  </si>
  <si>
    <t>Rudaghara</t>
  </si>
  <si>
    <t>Sahas</t>
  </si>
  <si>
    <t>Sarappur</t>
  </si>
  <si>
    <t>Sobhana</t>
  </si>
  <si>
    <t>Atra Gilatala</t>
  </si>
  <si>
    <t>Jugipole</t>
  </si>
  <si>
    <t>Amadi</t>
  </si>
  <si>
    <t>Bagali</t>
  </si>
  <si>
    <t>Dakshin Bedkashi</t>
  </si>
  <si>
    <t>Maheshwaripur</t>
  </si>
  <si>
    <t>Nalian Range</t>
  </si>
  <si>
    <t>Uttar Bedkashi</t>
  </si>
  <si>
    <t>Chandkhali</t>
  </si>
  <si>
    <t>Deluti</t>
  </si>
  <si>
    <t>Gadaipur</t>
  </si>
  <si>
    <t>Garuikhali</t>
  </si>
  <si>
    <t>Haridhali</t>
  </si>
  <si>
    <t>Kapilmuni</t>
  </si>
  <si>
    <t>Laskar</t>
  </si>
  <si>
    <t>Paikgachha Paurashava</t>
  </si>
  <si>
    <t>Raruli</t>
  </si>
  <si>
    <t>Sholadana</t>
  </si>
  <si>
    <t>Damodar</t>
  </si>
  <si>
    <t>Jamira</t>
  </si>
  <si>
    <t>Aijganti</t>
  </si>
  <si>
    <t>Ghatbhogh</t>
  </si>
  <si>
    <t>Naihati</t>
  </si>
  <si>
    <t>Sreefaltala</t>
  </si>
  <si>
    <t>T. S. Bahirdia</t>
  </si>
  <si>
    <t>Ajugara</t>
  </si>
  <si>
    <t>Sachiadah</t>
  </si>
  <si>
    <t>Sagladah</t>
  </si>
  <si>
    <t>Bahir Char</t>
  </si>
  <si>
    <t>Bheramara Paurashava</t>
  </si>
  <si>
    <t>Chandgram</t>
  </si>
  <si>
    <t>Dharampur</t>
  </si>
  <si>
    <t>Juniadaha</t>
  </si>
  <si>
    <t>Mokarimpur</t>
  </si>
  <si>
    <t>Aria</t>
  </si>
  <si>
    <t>Hogalbaria</t>
  </si>
  <si>
    <t>Khalishakundi</t>
  </si>
  <si>
    <t>Maricha</t>
  </si>
  <si>
    <t>Mathurapur</t>
  </si>
  <si>
    <t>Philipnagar</t>
  </si>
  <si>
    <t>Prayagpur</t>
  </si>
  <si>
    <t>Refayetpur</t>
  </si>
  <si>
    <t>Ambaria</t>
  </si>
  <si>
    <t>Betbaria</t>
  </si>
  <si>
    <t>Gopagram</t>
  </si>
  <si>
    <t>Janipur</t>
  </si>
  <si>
    <t>Jayanti Hajra</t>
  </si>
  <si>
    <t>Khoksa Paurashava</t>
  </si>
  <si>
    <t>Samaspur</t>
  </si>
  <si>
    <t>Bagulat</t>
  </si>
  <si>
    <t>Chapra</t>
  </si>
  <si>
    <t>Jadu Boyra</t>
  </si>
  <si>
    <t>Kaya</t>
  </si>
  <si>
    <t>Kumarkhali Paurashava</t>
  </si>
  <si>
    <t>Nandalalpur</t>
  </si>
  <si>
    <t>Panti</t>
  </si>
  <si>
    <t>Sadaki</t>
  </si>
  <si>
    <t>Shelaidaha</t>
  </si>
  <si>
    <t>Abdulpur</t>
  </si>
  <si>
    <t>Ailchara</t>
  </si>
  <si>
    <t>Alampur</t>
  </si>
  <si>
    <t>Barakhada</t>
  </si>
  <si>
    <t>Gosind Durgapur</t>
  </si>
  <si>
    <t>Harinarayanpur</t>
  </si>
  <si>
    <t>Hatas Haripur</t>
  </si>
  <si>
    <t>Jagati</t>
  </si>
  <si>
    <t>Jhaudia</t>
  </si>
  <si>
    <t>Jiarakhi</t>
  </si>
  <si>
    <t>Kushtia Paurashava</t>
  </si>
  <si>
    <t>Manohardia</t>
  </si>
  <si>
    <t>Mazampur</t>
  </si>
  <si>
    <t>Paitkabari</t>
  </si>
  <si>
    <t>Ujangram</t>
  </si>
  <si>
    <t>Amla</t>
  </si>
  <si>
    <t>Bahalbaria</t>
  </si>
  <si>
    <t>Barui Para</t>
  </si>
  <si>
    <t>Chhatian</t>
  </si>
  <si>
    <t>Chithulia</t>
  </si>
  <si>
    <t>Kursha</t>
  </si>
  <si>
    <t>Malihad</t>
  </si>
  <si>
    <t>Mirpur Paurashava</t>
  </si>
  <si>
    <t>Poradaha</t>
  </si>
  <si>
    <t>Sardarpur</t>
  </si>
  <si>
    <t>Talbaria</t>
  </si>
  <si>
    <t>Atharakhada</t>
  </si>
  <si>
    <t>Bagia</t>
  </si>
  <si>
    <t>Birail Palita</t>
  </si>
  <si>
    <t>Chaulia</t>
  </si>
  <si>
    <t>Gopalgram</t>
  </si>
  <si>
    <t>Hazipur</t>
  </si>
  <si>
    <t>Hazrapur</t>
  </si>
  <si>
    <t>Jagdal</t>
  </si>
  <si>
    <t>Kasundi</t>
  </si>
  <si>
    <t>Kuchiamora</t>
  </si>
  <si>
    <t>Maghi</t>
  </si>
  <si>
    <t>Magura Paurashava</t>
  </si>
  <si>
    <t>Raghab Dair</t>
  </si>
  <si>
    <t>Satrujitpur</t>
  </si>
  <si>
    <t>Babukhali</t>
  </si>
  <si>
    <t>Balidia</t>
  </si>
  <si>
    <t>Binodepur</t>
  </si>
  <si>
    <t>Digha</t>
  </si>
  <si>
    <t>Nahata</t>
  </si>
  <si>
    <t>Palashbaria</t>
  </si>
  <si>
    <t>Arpara</t>
  </si>
  <si>
    <t>Bunagati</t>
  </si>
  <si>
    <t>Dhaneshwargati</t>
  </si>
  <si>
    <t>Shatakhali</t>
  </si>
  <si>
    <t>Talkhari</t>
  </si>
  <si>
    <t>Amalsar</t>
  </si>
  <si>
    <t>Dariapur</t>
  </si>
  <si>
    <t>Gayeshpur</t>
  </si>
  <si>
    <t>Kadir Para</t>
  </si>
  <si>
    <t>Nakol</t>
  </si>
  <si>
    <t>Sreekol</t>
  </si>
  <si>
    <t>Bamandi</t>
  </si>
  <si>
    <t>Dhankhola</t>
  </si>
  <si>
    <t>Gangni Paurashava</t>
  </si>
  <si>
    <t>Kathuli</t>
  </si>
  <si>
    <t>Matmura</t>
  </si>
  <si>
    <t>Shaharbati</t>
  </si>
  <si>
    <t>Shola Taka</t>
  </si>
  <si>
    <t>Tentulbaria</t>
  </si>
  <si>
    <t>Amda</t>
  </si>
  <si>
    <t>Amjhupi</t>
  </si>
  <si>
    <t>Buripota</t>
  </si>
  <si>
    <t>Meherpur Paurashava</t>
  </si>
  <si>
    <t>Mahajanpur</t>
  </si>
  <si>
    <t>Monakhali</t>
  </si>
  <si>
    <t>Babra Hachla</t>
  </si>
  <si>
    <t>Bauisena</t>
  </si>
  <si>
    <t>Boranal Eliasabad</t>
  </si>
  <si>
    <t>Chanchari</t>
  </si>
  <si>
    <t>Hamidpur</t>
  </si>
  <si>
    <t>Kalabaria</t>
  </si>
  <si>
    <t>Kalia Paurashava</t>
  </si>
  <si>
    <t>Khasial</t>
  </si>
  <si>
    <t>Mauli</t>
  </si>
  <si>
    <t>Pahardanga</t>
  </si>
  <si>
    <t>Peruli</t>
  </si>
  <si>
    <t>Purulia</t>
  </si>
  <si>
    <t>Salamabad</t>
  </si>
  <si>
    <t>Kotakul</t>
  </si>
  <si>
    <t>Lahuria</t>
  </si>
  <si>
    <t>Lakshmipasha</t>
  </si>
  <si>
    <t>Lohagara Paurashava</t>
  </si>
  <si>
    <t>Mallikpur</t>
  </si>
  <si>
    <t>Naldi</t>
  </si>
  <si>
    <t>Noagram</t>
  </si>
  <si>
    <t>Shalnagar</t>
  </si>
  <si>
    <t>Auria</t>
  </si>
  <si>
    <t>Banshgram</t>
  </si>
  <si>
    <t>Bhadrabila</t>
  </si>
  <si>
    <t>Bichhali</t>
  </si>
  <si>
    <t>Chandibarpur</t>
  </si>
  <si>
    <t>Habakhali</t>
  </si>
  <si>
    <t>Kalora</t>
  </si>
  <si>
    <t>Maij Para Union</t>
  </si>
  <si>
    <t>Mulia</t>
  </si>
  <si>
    <t>Narail Paurashava</t>
  </si>
  <si>
    <t>Sahabad Union</t>
  </si>
  <si>
    <t>Shaikhati</t>
  </si>
  <si>
    <t>Singasolpur</t>
  </si>
  <si>
    <t>Tularampur</t>
  </si>
  <si>
    <t>Anulia</t>
  </si>
  <si>
    <t>Baradal</t>
  </si>
  <si>
    <t>Budhhata</t>
  </si>
  <si>
    <t>Kadakati</t>
  </si>
  <si>
    <t>Khajra</t>
  </si>
  <si>
    <t>Pratap Nagar</t>
  </si>
  <si>
    <t>Sobhnali</t>
  </si>
  <si>
    <t>Sreeula</t>
  </si>
  <si>
    <t>Helatala</t>
  </si>
  <si>
    <t>Jallabad</t>
  </si>
  <si>
    <t>Jogikhali</t>
  </si>
  <si>
    <t>Kaila</t>
  </si>
  <si>
    <t>Kalaroa Paurashava</t>
  </si>
  <si>
    <t>Keragachhi</t>
  </si>
  <si>
    <t>Keralkata</t>
  </si>
  <si>
    <t>Kushadanga</t>
  </si>
  <si>
    <t>Nangalthara</t>
  </si>
  <si>
    <t>Sonabaria</t>
  </si>
  <si>
    <t>Bhara Simla</t>
  </si>
  <si>
    <t>Champaphul</t>
  </si>
  <si>
    <t>Dakshin Sreepur</t>
  </si>
  <si>
    <t>Dhalbaria</t>
  </si>
  <si>
    <t>Kushlia</t>
  </si>
  <si>
    <t>Mathureshpur</t>
  </si>
  <si>
    <t>Mautala</t>
  </si>
  <si>
    <t>Nalta</t>
  </si>
  <si>
    <t>Tarali</t>
  </si>
  <si>
    <t>Agardari</t>
  </si>
  <si>
    <t>Baikari</t>
  </si>
  <si>
    <t>Balli</t>
  </si>
  <si>
    <t>Banshdaha</t>
  </si>
  <si>
    <t>Bhomra</t>
  </si>
  <si>
    <t>Brahma Rajpur</t>
  </si>
  <si>
    <t>Dhulihar</t>
  </si>
  <si>
    <t>Fingri</t>
  </si>
  <si>
    <t>Ghona</t>
  </si>
  <si>
    <t>Jhaudanga</t>
  </si>
  <si>
    <t>Kuskhali</t>
  </si>
  <si>
    <t>Labsa</t>
  </si>
  <si>
    <t>Satkhira Paurashava</t>
  </si>
  <si>
    <t>Atulia</t>
  </si>
  <si>
    <t>Bhurulia</t>
  </si>
  <si>
    <t>Buri Goalini</t>
  </si>
  <si>
    <t>Gabura</t>
  </si>
  <si>
    <t>Ishwaripur</t>
  </si>
  <si>
    <t>Kaikhali</t>
  </si>
  <si>
    <t>Kashimari</t>
  </si>
  <si>
    <t>Nurnagar</t>
  </si>
  <si>
    <t>Padma Pukur</t>
  </si>
  <si>
    <t>Ramjan Nagar</t>
  </si>
  <si>
    <t>Satkhira Range</t>
  </si>
  <si>
    <t>Dhandia</t>
  </si>
  <si>
    <t>Islamkati</t>
  </si>
  <si>
    <t>Khalilnagar</t>
  </si>
  <si>
    <t>Khalishkhali</t>
  </si>
  <si>
    <t>Khesra</t>
  </si>
  <si>
    <t>Nagarghata</t>
  </si>
  <si>
    <t>Sarulia</t>
  </si>
  <si>
    <t>Adam Dighi</t>
  </si>
  <si>
    <t>Champapur</t>
  </si>
  <si>
    <t>Chhatiangram</t>
  </si>
  <si>
    <t>Kundagram</t>
  </si>
  <si>
    <t>Nasratpur</t>
  </si>
  <si>
    <t>Santahar Paurashava</t>
  </si>
  <si>
    <t>Shantahar</t>
  </si>
  <si>
    <t>Bogra Paurashava</t>
  </si>
  <si>
    <t>Erulia</t>
  </si>
  <si>
    <t>Fapore</t>
  </si>
  <si>
    <t>Gokul</t>
  </si>
  <si>
    <t>Lahiri Para</t>
  </si>
  <si>
    <t>Namuja</t>
  </si>
  <si>
    <t>Nishindara</t>
  </si>
  <si>
    <t>Noongola</t>
  </si>
  <si>
    <t>Sekherkola</t>
  </si>
  <si>
    <t>Shabgram</t>
  </si>
  <si>
    <t>Shakharia</t>
  </si>
  <si>
    <t>Bhandarbari</t>
  </si>
  <si>
    <t>Chaukibari</t>
  </si>
  <si>
    <t>Chikashi</t>
  </si>
  <si>
    <t>Dhunat Paurashava</t>
  </si>
  <si>
    <t>Gopalnagar</t>
  </si>
  <si>
    <t>Gosainbari</t>
  </si>
  <si>
    <t>Kaler Para</t>
  </si>
  <si>
    <t>Nimgachhi</t>
  </si>
  <si>
    <t>Chamrul</t>
  </si>
  <si>
    <t>Dhupchanchia Paurashava</t>
  </si>
  <si>
    <t>Gunahar</t>
  </si>
  <si>
    <t>Talora</t>
  </si>
  <si>
    <t>Balia Dighi</t>
  </si>
  <si>
    <t>Dakshinpara Union</t>
  </si>
  <si>
    <t>Durgahata</t>
  </si>
  <si>
    <t>Gabtali Paurashava</t>
  </si>
  <si>
    <t>Kagail</t>
  </si>
  <si>
    <t>Mahishaban</t>
  </si>
  <si>
    <t>Naruamala</t>
  </si>
  <si>
    <t>Nasipur</t>
  </si>
  <si>
    <t>Nepaltali</t>
  </si>
  <si>
    <t>Rameshwarpur</t>
  </si>
  <si>
    <t>Sonarai</t>
  </si>
  <si>
    <t>Bir Kedar</t>
  </si>
  <si>
    <t>Jamgaon</t>
  </si>
  <si>
    <t>Kahaloo Paurashava</t>
  </si>
  <si>
    <t>Kalai Majh Para</t>
  </si>
  <si>
    <t>Malancha</t>
  </si>
  <si>
    <t>Narahatta</t>
  </si>
  <si>
    <t>Paikar</t>
  </si>
  <si>
    <t>Urail</t>
  </si>
  <si>
    <t>Burail</t>
  </si>
  <si>
    <t>Nandigram Paurashava</t>
  </si>
  <si>
    <t>Thalta Majhgram</t>
  </si>
  <si>
    <t>Bhelabari</t>
  </si>
  <si>
    <t>Bohail</t>
  </si>
  <si>
    <t>Chaluabari</t>
  </si>
  <si>
    <t>Chandan Baisha</t>
  </si>
  <si>
    <t>Hat Sherpur</t>
  </si>
  <si>
    <t>Kamalpur</t>
  </si>
  <si>
    <t>Karnibari</t>
  </si>
  <si>
    <t>Kazla</t>
  </si>
  <si>
    <t>Narchi</t>
  </si>
  <si>
    <t>Sariakandi Paurashava</t>
  </si>
  <si>
    <t>Amrool</t>
  </si>
  <si>
    <t>Asekpur</t>
  </si>
  <si>
    <t>Chopinagar</t>
  </si>
  <si>
    <t>Gohail</t>
  </si>
  <si>
    <t>Kharna</t>
  </si>
  <si>
    <t>Khotta Para</t>
  </si>
  <si>
    <t>Madla</t>
  </si>
  <si>
    <t>Majhira</t>
  </si>
  <si>
    <t>Sultanganj (Part)</t>
  </si>
  <si>
    <t>Bishalpur</t>
  </si>
  <si>
    <t>Garidaha</t>
  </si>
  <si>
    <t>Khamarkandi</t>
  </si>
  <si>
    <t>Kusumbi</t>
  </si>
  <si>
    <t>Shah- Bandegi</t>
  </si>
  <si>
    <t>Shimabari</t>
  </si>
  <si>
    <t>Sughat</t>
  </si>
  <si>
    <t>Atmul</t>
  </si>
  <si>
    <t>Bihar</t>
  </si>
  <si>
    <t>Buriganj</t>
  </si>
  <si>
    <t>Deuli</t>
  </si>
  <si>
    <t>Kichak</t>
  </si>
  <si>
    <t>Maidanhata</t>
  </si>
  <si>
    <t>Majhihatta</t>
  </si>
  <si>
    <t>Mokamtala</t>
  </si>
  <si>
    <t>Pirab</t>
  </si>
  <si>
    <t>Roynagar</t>
  </si>
  <si>
    <t>Shibganj Paurashava</t>
  </si>
  <si>
    <t>Balua</t>
  </si>
  <si>
    <t>Jorgachha</t>
  </si>
  <si>
    <t>Pakulla</t>
  </si>
  <si>
    <t>Sonatala</t>
  </si>
  <si>
    <t>Sonatola Paurashava</t>
  </si>
  <si>
    <t>Tekani Chukainagar</t>
  </si>
  <si>
    <t>Akkelpur Paurashava</t>
  </si>
  <si>
    <t>Raikali</t>
  </si>
  <si>
    <t>Rukindipur</t>
  </si>
  <si>
    <t>Sonamukhi</t>
  </si>
  <si>
    <t>Tilakpur</t>
  </si>
  <si>
    <t>Amdai</t>
  </si>
  <si>
    <t>Bambu</t>
  </si>
  <si>
    <t>Bhadsa</t>
  </si>
  <si>
    <t>Chak Barkat</t>
  </si>
  <si>
    <t>Dhalahar</t>
  </si>
  <si>
    <t>Joypurhat Paurashava</t>
  </si>
  <si>
    <t>Mohammadabad</t>
  </si>
  <si>
    <t>Puranapail</t>
  </si>
  <si>
    <t>Ahmmedabad</t>
  </si>
  <si>
    <t>Kalai Paurashava</t>
  </si>
  <si>
    <t>Matrai</t>
  </si>
  <si>
    <t>Punat</t>
  </si>
  <si>
    <t>Zindarpur</t>
  </si>
  <si>
    <t>Batara</t>
  </si>
  <si>
    <t>Aolai</t>
  </si>
  <si>
    <t>Atapur</t>
  </si>
  <si>
    <t>Aymarasulpur</t>
  </si>
  <si>
    <t>Bagjana</t>
  </si>
  <si>
    <t>Balighata</t>
  </si>
  <si>
    <t>Dharanji</t>
  </si>
  <si>
    <t>Kusumba</t>
  </si>
  <si>
    <t>Mohamadpur</t>
  </si>
  <si>
    <t>Panchbibi Paurashava</t>
  </si>
  <si>
    <t>Ahsanganj</t>
  </si>
  <si>
    <t>Bhopara</t>
  </si>
  <si>
    <t>Bisha</t>
  </si>
  <si>
    <t>Hatkalu Para</t>
  </si>
  <si>
    <t>Maniari</t>
  </si>
  <si>
    <t>Panchupur</t>
  </si>
  <si>
    <t>Sahagola</t>
  </si>
  <si>
    <t>Adhaipur</t>
  </si>
  <si>
    <t>Balubhara</t>
  </si>
  <si>
    <t>Bilasbari</t>
  </si>
  <si>
    <t>Mithapur</t>
  </si>
  <si>
    <t>Pahar Pur</t>
  </si>
  <si>
    <t>Agra Digun</t>
  </si>
  <si>
    <t>Aranagar</t>
  </si>
  <si>
    <t>Dhamoirhat Paurashava</t>
  </si>
  <si>
    <t>Isabpur</t>
  </si>
  <si>
    <t>Khelna</t>
  </si>
  <si>
    <t>Omar</t>
  </si>
  <si>
    <t>Bhimpur</t>
  </si>
  <si>
    <t>Chandas</t>
  </si>
  <si>
    <t>Cheragpur</t>
  </si>
  <si>
    <t>Hatur</t>
  </si>
  <si>
    <t>Khajur</t>
  </si>
  <si>
    <t>Roygaon</t>
  </si>
  <si>
    <t>Safapur</t>
  </si>
  <si>
    <t>Uttargram</t>
  </si>
  <si>
    <t>Bhalain</t>
  </si>
  <si>
    <t>Bharso</t>
  </si>
  <si>
    <t>Ganeshpur</t>
  </si>
  <si>
    <t>Kanso Para</t>
  </si>
  <si>
    <t>Kashab</t>
  </si>
  <si>
    <t>Mainani</t>
  </si>
  <si>
    <t>Nurullabad</t>
  </si>
  <si>
    <t>Paranpur</t>
  </si>
  <si>
    <t>Prasadpur</t>
  </si>
  <si>
    <t>Baktiarpur</t>
  </si>
  <si>
    <t>Balihar</t>
  </si>
  <si>
    <t>Barshail</t>
  </si>
  <si>
    <t>Dubalhati</t>
  </si>
  <si>
    <t>Hapania</t>
  </si>
  <si>
    <t>Hashaighari</t>
  </si>
  <si>
    <t>Kirtipur</t>
  </si>
  <si>
    <t>Naogaon Paurashava</t>
  </si>
  <si>
    <t>Sailgachhi</t>
  </si>
  <si>
    <t>Sekherpur</t>
  </si>
  <si>
    <t>Bhabicha</t>
  </si>
  <si>
    <t>Chandan Nagar</t>
  </si>
  <si>
    <t>Hajinagar</t>
  </si>
  <si>
    <t>Parail</t>
  </si>
  <si>
    <t>Sreemantapur</t>
  </si>
  <si>
    <t>Akbarpur</t>
  </si>
  <si>
    <t>Amair</t>
  </si>
  <si>
    <t>Dibar</t>
  </si>
  <si>
    <t>Ghoshnagar</t>
  </si>
  <si>
    <t>Matindhar</t>
  </si>
  <si>
    <t>Nazipur</t>
  </si>
  <si>
    <t>Nirmail</t>
  </si>
  <si>
    <t>Nozipur Paurashava</t>
  </si>
  <si>
    <t>Patichara</t>
  </si>
  <si>
    <t>Shihara</t>
  </si>
  <si>
    <t>Chhaor</t>
  </si>
  <si>
    <t>Ganguria</t>
  </si>
  <si>
    <t>Ghatnagar</t>
  </si>
  <si>
    <t>Masidpur</t>
  </si>
  <si>
    <t>Nithpur</t>
  </si>
  <si>
    <t>Bargachha</t>
  </si>
  <si>
    <t>Ekdala</t>
  </si>
  <si>
    <t>Gona</t>
  </si>
  <si>
    <t>Kaligram</t>
  </si>
  <si>
    <t>Mirat</t>
  </si>
  <si>
    <t>Aihai</t>
  </si>
  <si>
    <t>Goala</t>
  </si>
  <si>
    <t>Pathari</t>
  </si>
  <si>
    <t>Shiranti</t>
  </si>
  <si>
    <t>Tilna</t>
  </si>
  <si>
    <t>Bagatipara Paurashava</t>
  </si>
  <si>
    <t>Dayarampur</t>
  </si>
  <si>
    <t>Fhaguradiar</t>
  </si>
  <si>
    <t>Jamnagar</t>
  </si>
  <si>
    <t>Panka</t>
  </si>
  <si>
    <t>Banpara Paurashava</t>
  </si>
  <si>
    <t>Baraigram Paurashava</t>
  </si>
  <si>
    <t>Chandi</t>
  </si>
  <si>
    <t>Joari</t>
  </si>
  <si>
    <t>Jonail</t>
  </si>
  <si>
    <t>Majgaon</t>
  </si>
  <si>
    <t>Biaghat</t>
  </si>
  <si>
    <t>Chapila</t>
  </si>
  <si>
    <t>Dharabarisha</t>
  </si>
  <si>
    <t>Gurudaspur Paurashava</t>
  </si>
  <si>
    <t>Khubjipur</t>
  </si>
  <si>
    <t>Moshinda</t>
  </si>
  <si>
    <t>Arbab</t>
  </si>
  <si>
    <t>Arjunpur Boromhati</t>
  </si>
  <si>
    <t>Bilmaria</t>
  </si>
  <si>
    <t>Changdhupail</t>
  </si>
  <si>
    <t>Duaria</t>
  </si>
  <si>
    <t>Durduria</t>
  </si>
  <si>
    <t>Gopalpur (Lalpur) Paurashav</t>
  </si>
  <si>
    <t>Kadam Chilan</t>
  </si>
  <si>
    <t>Walia</t>
  </si>
  <si>
    <t>Bara Harishpur</t>
  </si>
  <si>
    <t>Bipra Belgharia</t>
  </si>
  <si>
    <t>Brahmapur</t>
  </si>
  <si>
    <t>Chhatni</t>
  </si>
  <si>
    <t>Dighapatia</t>
  </si>
  <si>
    <t>Halsa</t>
  </si>
  <si>
    <t>Kafuria</t>
  </si>
  <si>
    <t>Khajuria</t>
  </si>
  <si>
    <t>Lakshmipur Kholabaria</t>
  </si>
  <si>
    <t>Madhnagar</t>
  </si>
  <si>
    <t>Naldanga Paurashava</t>
  </si>
  <si>
    <t>Natore Paurashava</t>
  </si>
  <si>
    <t>Piprul</t>
  </si>
  <si>
    <t>Tebaria</t>
  </si>
  <si>
    <t>Chamari</t>
  </si>
  <si>
    <t>Chaugram</t>
  </si>
  <si>
    <t>Chhatar Dighi</t>
  </si>
  <si>
    <t>Dahia</t>
  </si>
  <si>
    <t>Hatiandaha</t>
  </si>
  <si>
    <t>Italy</t>
  </si>
  <si>
    <t>Kalam</t>
  </si>
  <si>
    <t>Lalore</t>
  </si>
  <si>
    <t>Ramananda Khajura</t>
  </si>
  <si>
    <t>Sherkole</t>
  </si>
  <si>
    <t>Singra Paurashava</t>
  </si>
  <si>
    <t>Sukash</t>
  </si>
  <si>
    <t>Tajpur</t>
  </si>
  <si>
    <t>Daldali</t>
  </si>
  <si>
    <t>Gohalbari</t>
  </si>
  <si>
    <t>Jambaria</t>
  </si>
  <si>
    <t>Chowdala</t>
  </si>
  <si>
    <t>Rahanpur Paurashava</t>
  </si>
  <si>
    <t>Rohanpur</t>
  </si>
  <si>
    <t>Nachole Paurashava</t>
  </si>
  <si>
    <t>Alatuli</t>
  </si>
  <si>
    <t>Balidanga</t>
  </si>
  <si>
    <t>Chapai Nababganj Paurashava</t>
  </si>
  <si>
    <t>Char Anupnagar</t>
  </si>
  <si>
    <t>Char Bagdanga</t>
  </si>
  <si>
    <t>Debinagar</t>
  </si>
  <si>
    <t>Gobratala</t>
  </si>
  <si>
    <t>Jhilim</t>
  </si>
  <si>
    <t>Ranihati</t>
  </si>
  <si>
    <t>Shahjahanpur</t>
  </si>
  <si>
    <t>Chak Kirti</t>
  </si>
  <si>
    <t>Daipukuria</t>
  </si>
  <si>
    <t>Dhainagar</t>
  </si>
  <si>
    <t>Durlabhpur</t>
  </si>
  <si>
    <t>Ghorapakhia</t>
  </si>
  <si>
    <t>Kansat</t>
  </si>
  <si>
    <t>Manakosa</t>
  </si>
  <si>
    <t>Mobarakpur</t>
  </si>
  <si>
    <t>Naya Naobhanga</t>
  </si>
  <si>
    <t>Shahbajpur</t>
  </si>
  <si>
    <t>Uzirpur</t>
  </si>
  <si>
    <t>Atgharia Paurashava</t>
  </si>
  <si>
    <t>Chandba</t>
  </si>
  <si>
    <t>Debottar</t>
  </si>
  <si>
    <t>Ekdanta</t>
  </si>
  <si>
    <t>Majh Para</t>
  </si>
  <si>
    <t>Bera Paurashava</t>
  </si>
  <si>
    <t>Chakla</t>
  </si>
  <si>
    <t>Dhalar Char</t>
  </si>
  <si>
    <t>Haturia Nakalia</t>
  </si>
  <si>
    <t>Jatsakhni</t>
  </si>
  <si>
    <t>Kytola</t>
  </si>
  <si>
    <t>Masundia</t>
  </si>
  <si>
    <t>Nutan Bharenga</t>
  </si>
  <si>
    <t>Puran Bharenga</t>
  </si>
  <si>
    <t>Ruppur</t>
  </si>
  <si>
    <t>Ashta Manisha</t>
  </si>
  <si>
    <t>Bhangura Paurashava</t>
  </si>
  <si>
    <t>Dil Pasar</t>
  </si>
  <si>
    <t>Khan Marich</t>
  </si>
  <si>
    <t>Munotosh</t>
  </si>
  <si>
    <t>Parbhanguria</t>
  </si>
  <si>
    <t>Bilchalan</t>
  </si>
  <si>
    <t>Chatmohar Paurashava</t>
  </si>
  <si>
    <t>Chhaikhola</t>
  </si>
  <si>
    <t>Danthia Bamangram</t>
  </si>
  <si>
    <t>Failjana</t>
  </si>
  <si>
    <t>Gunaigachha</t>
  </si>
  <si>
    <t>Handial</t>
  </si>
  <si>
    <t>Mothurapur</t>
  </si>
  <si>
    <t>Nimaichara</t>
  </si>
  <si>
    <t>Parshadanga</t>
  </si>
  <si>
    <t>Banwarinagar</t>
  </si>
  <si>
    <t>Bri-lahiribari</t>
  </si>
  <si>
    <t>Hadal</t>
  </si>
  <si>
    <t>Pungali</t>
  </si>
  <si>
    <t>Dashuria</t>
  </si>
  <si>
    <t>Ishwardi Paurashava</t>
  </si>
  <si>
    <t>Lakshmikundi</t>
  </si>
  <si>
    <t>Muladuli</t>
  </si>
  <si>
    <t>Pakshi</t>
  </si>
  <si>
    <t>Sara</t>
  </si>
  <si>
    <t>Ataikola</t>
  </si>
  <si>
    <t>Bharara</t>
  </si>
  <si>
    <t>Char Tarapur</t>
  </si>
  <si>
    <t>Hemayetpur</t>
  </si>
  <si>
    <t>Malanchi</t>
  </si>
  <si>
    <t>Maligachha</t>
  </si>
  <si>
    <t>Pabna Paurashava</t>
  </si>
  <si>
    <t>Sadullahpur</t>
  </si>
  <si>
    <t>Bhulbaria</t>
  </si>
  <si>
    <t>Dhopadaha</t>
  </si>
  <si>
    <t>Dhulauri</t>
  </si>
  <si>
    <t>Gaurigram</t>
  </si>
  <si>
    <t>Karanja</t>
  </si>
  <si>
    <t>Kashinathpur</t>
  </si>
  <si>
    <t>Khatu Para</t>
  </si>
  <si>
    <t>Nagdemra</t>
  </si>
  <si>
    <t>Nandanpur</t>
  </si>
  <si>
    <t>Santhia Paurashava</t>
  </si>
  <si>
    <t>Ahammedpur</t>
  </si>
  <si>
    <t>Dulai</t>
  </si>
  <si>
    <t>Hatkhali</t>
  </si>
  <si>
    <t>Manikhat</t>
  </si>
  <si>
    <t>Nazirganj</t>
  </si>
  <si>
    <t>Sagarkandi</t>
  </si>
  <si>
    <t>Sujanagar Paurashava</t>
  </si>
  <si>
    <t>Tantibanda</t>
  </si>
  <si>
    <t>Arani</t>
  </si>
  <si>
    <t>Arani Paurashava</t>
  </si>
  <si>
    <t>Bagha Paurashava</t>
  </si>
  <si>
    <t>Bajubagha</t>
  </si>
  <si>
    <t>Bausa</t>
  </si>
  <si>
    <t>Gargari</t>
  </si>
  <si>
    <t>Manigram</t>
  </si>
  <si>
    <t>Auch Para</t>
  </si>
  <si>
    <t>Bara Bihanali</t>
  </si>
  <si>
    <t>Basu Para</t>
  </si>
  <si>
    <t>Bhabanigonj Paurashava</t>
  </si>
  <si>
    <t>Dwippur</t>
  </si>
  <si>
    <t>Ganipur</t>
  </si>
  <si>
    <t>Goalkandi</t>
  </si>
  <si>
    <t>Gobinda Para</t>
  </si>
  <si>
    <t>Hamir Kutsha</t>
  </si>
  <si>
    <t>Jhikra</t>
  </si>
  <si>
    <t>Jogi Para</t>
  </si>
  <si>
    <t>Kachhari Kayali Para</t>
  </si>
  <si>
    <t>Nardas</t>
  </si>
  <si>
    <t>Subhadanga</t>
  </si>
  <si>
    <t>Tahirpur Paurashava</t>
  </si>
  <si>
    <t>Ward No-10 (part)</t>
  </si>
  <si>
    <t>Ward No-18 (part)</t>
  </si>
  <si>
    <t>Bhaya Lakshmipur</t>
  </si>
  <si>
    <t>Charghat Paurashava</t>
  </si>
  <si>
    <t>Nimpara</t>
  </si>
  <si>
    <t>Sardah</t>
  </si>
  <si>
    <t>Yusufpur</t>
  </si>
  <si>
    <t>Deluabari</t>
  </si>
  <si>
    <t>Dharmapur (Pananagar)</t>
  </si>
  <si>
    <t>Jhaluka</t>
  </si>
  <si>
    <t>Kismat Gankair</t>
  </si>
  <si>
    <t>Basudebpur</t>
  </si>
  <si>
    <t>Char Ashariadaha</t>
  </si>
  <si>
    <t>Godagari Paurashava</t>
  </si>
  <si>
    <t>Gogram</t>
  </si>
  <si>
    <t>Kakanhat Paurashava</t>
  </si>
  <si>
    <t>Matikata</t>
  </si>
  <si>
    <t>Pakri</t>
  </si>
  <si>
    <t>Rishikul</t>
  </si>
  <si>
    <t>Bakshimail</t>
  </si>
  <si>
    <t>Ghasigram</t>
  </si>
  <si>
    <t>Jahanabad</t>
  </si>
  <si>
    <t>Kesharhat Paurashava</t>
  </si>
  <si>
    <t>Maugachhi</t>
  </si>
  <si>
    <t>Royghati</t>
  </si>
  <si>
    <t>Baragachhi</t>
  </si>
  <si>
    <t>Damkur</t>
  </si>
  <si>
    <t>Darshan Para</t>
  </si>
  <si>
    <t>Haragram</t>
  </si>
  <si>
    <t>Harian</t>
  </si>
  <si>
    <t>Hujuri Para</t>
  </si>
  <si>
    <t>Katakhali Paurashava</t>
  </si>
  <si>
    <t>Noahata Paurashava</t>
  </si>
  <si>
    <t>Parila</t>
  </si>
  <si>
    <t>Baneshwar</t>
  </si>
  <si>
    <t>Belpukuria</t>
  </si>
  <si>
    <t>Bhalukgachhi</t>
  </si>
  <si>
    <t>Jeopara</t>
  </si>
  <si>
    <t>Puthia Paurashava</t>
  </si>
  <si>
    <t>Silmaria</t>
  </si>
  <si>
    <t>Badhair</t>
  </si>
  <si>
    <t>Chanduria</t>
  </si>
  <si>
    <t>Mundumala Paurashava</t>
  </si>
  <si>
    <t>Pachandar</t>
  </si>
  <si>
    <t>Saranjai</t>
  </si>
  <si>
    <t>Talanda</t>
  </si>
  <si>
    <t>Tanore Paurashava</t>
  </si>
  <si>
    <t>Bara Dhul</t>
  </si>
  <si>
    <t>Belkuchi Paurashava</t>
  </si>
  <si>
    <t>Bhangabari</t>
  </si>
  <si>
    <t>Dhukaria Bera</t>
  </si>
  <si>
    <t>Bagutia</t>
  </si>
  <si>
    <t>Gharjan</t>
  </si>
  <si>
    <t>Khas Kaulia</t>
  </si>
  <si>
    <t>Khas Pukuria</t>
  </si>
  <si>
    <t>Omarpur</t>
  </si>
  <si>
    <t>Sadia Chandpur</t>
  </si>
  <si>
    <t>Sthal</t>
  </si>
  <si>
    <t>Bhadraghat</t>
  </si>
  <si>
    <t>Jamtail</t>
  </si>
  <si>
    <t>Roy Daulatpur</t>
  </si>
  <si>
    <t>Chalitadanga</t>
  </si>
  <si>
    <t>Char Girish</t>
  </si>
  <si>
    <t>Gandail</t>
  </si>
  <si>
    <t>Kazipur Paurashava</t>
  </si>
  <si>
    <t>Khas Rajbari</t>
  </si>
  <si>
    <t>Maijbari</t>
  </si>
  <si>
    <t>Mansur Nagar</t>
  </si>
  <si>
    <t>Natuar Para</t>
  </si>
  <si>
    <t>Nishchintapur</t>
  </si>
  <si>
    <t>Subhagachha</t>
  </si>
  <si>
    <t>Tekani</t>
  </si>
  <si>
    <t>Brahmagachha</t>
  </si>
  <si>
    <t>Chandaikona</t>
  </si>
  <si>
    <t>Dhamainagar</t>
  </si>
  <si>
    <t>Dhangara</t>
  </si>
  <si>
    <t>Dhubil</t>
  </si>
  <si>
    <t>Ghurka</t>
  </si>
  <si>
    <t>Nalka</t>
  </si>
  <si>
    <t>Pangashi</t>
  </si>
  <si>
    <t>Royganj Paurashava</t>
  </si>
  <si>
    <t>Sonakhara</t>
  </si>
  <si>
    <t>Beltail</t>
  </si>
  <si>
    <t>Garadaha</t>
  </si>
  <si>
    <t>Habibulla Nagar</t>
  </si>
  <si>
    <t>Kayempur</t>
  </si>
  <si>
    <t>Khukni</t>
  </si>
  <si>
    <t>Narnia</t>
  </si>
  <si>
    <t>Porjana</t>
  </si>
  <si>
    <t>Potajia</t>
  </si>
  <si>
    <t>Rupabati</t>
  </si>
  <si>
    <t>Shahjadpur Paurashava</t>
  </si>
  <si>
    <t>Sonatani</t>
  </si>
  <si>
    <t>Baghbati</t>
  </si>
  <si>
    <t>Bahuli</t>
  </si>
  <si>
    <t>Chhangachha</t>
  </si>
  <si>
    <t>Kalia Haripur</t>
  </si>
  <si>
    <t>Kaoakola</t>
  </si>
  <si>
    <t>Khoksabari</t>
  </si>
  <si>
    <t>Mechhra</t>
  </si>
  <si>
    <t>Ratankandi</t>
  </si>
  <si>
    <t>Saidabad</t>
  </si>
  <si>
    <t>Shialkul</t>
  </si>
  <si>
    <t>Sirajganj Paurashava</t>
  </si>
  <si>
    <t>Baruhas</t>
  </si>
  <si>
    <t>Deshigram</t>
  </si>
  <si>
    <t>Madhainagar</t>
  </si>
  <si>
    <t>Magura Binod</t>
  </si>
  <si>
    <t>Saguna</t>
  </si>
  <si>
    <t>Talam</t>
  </si>
  <si>
    <t>Bangala</t>
  </si>
  <si>
    <t>Bara Pangashi</t>
  </si>
  <si>
    <t>Barahar</t>
  </si>
  <si>
    <t>Durganagar</t>
  </si>
  <si>
    <t>Hatikumrul</t>
  </si>
  <si>
    <t>Pancha Krushi</t>
  </si>
  <si>
    <t>Purnimaganti</t>
  </si>
  <si>
    <t>Salanga</t>
  </si>
  <si>
    <t>Salap</t>
  </si>
  <si>
    <t>Udhunia</t>
  </si>
  <si>
    <t>Ullah Para Paurashava</t>
  </si>
  <si>
    <t>Bhandara</t>
  </si>
  <si>
    <t>Bijora</t>
  </si>
  <si>
    <t>Dhamair</t>
  </si>
  <si>
    <t>Farakkabad</t>
  </si>
  <si>
    <t>Mangalpur</t>
  </si>
  <si>
    <t>Rani Pukur</t>
  </si>
  <si>
    <t>Sahargram</t>
  </si>
  <si>
    <t>Benail</t>
  </si>
  <si>
    <t>Deor</t>
  </si>
  <si>
    <t>Jotbani</t>
  </si>
  <si>
    <t>Katla</t>
  </si>
  <si>
    <t>Mukundapur</t>
  </si>
  <si>
    <t>Pali Prayagpur</t>
  </si>
  <si>
    <t>Bhognagar</t>
  </si>
  <si>
    <t>Nijpara</t>
  </si>
  <si>
    <t>Paltapur</t>
  </si>
  <si>
    <t>Shatagram</t>
  </si>
  <si>
    <t>Shibrampur</t>
  </si>
  <si>
    <t>Sujalpur</t>
  </si>
  <si>
    <t>Atgaon</t>
  </si>
  <si>
    <t>Chhatail</t>
  </si>
  <si>
    <t>Ishania</t>
  </si>
  <si>
    <t>Mushidhat</t>
  </si>
  <si>
    <t>Nafanagar</t>
  </si>
  <si>
    <t>Rangaon</t>
  </si>
  <si>
    <t>Setabganj Paurashava</t>
  </si>
  <si>
    <t>Alokdihi</t>
  </si>
  <si>
    <t>Amarpur</t>
  </si>
  <si>
    <t>Aulia Pukur</t>
  </si>
  <si>
    <t>Bhiail</t>
  </si>
  <si>
    <t>Fatehjanapur</t>
  </si>
  <si>
    <t>Punatti</t>
  </si>
  <si>
    <t>Saintara</t>
  </si>
  <si>
    <t>Satnala</t>
  </si>
  <si>
    <t>Askarpur</t>
  </si>
  <si>
    <t>Chehelgazi</t>
  </si>
  <si>
    <t>Sekhpura</t>
  </si>
  <si>
    <t>Shashara</t>
  </si>
  <si>
    <t>Uthrail</t>
  </si>
  <si>
    <t>Aladipur</t>
  </si>
  <si>
    <t>Betdighi</t>
  </si>
  <si>
    <t>Eluary</t>
  </si>
  <si>
    <t>Kazihal</t>
  </si>
  <si>
    <t>Khayerbari</t>
  </si>
  <si>
    <t>Shibnagar</t>
  </si>
  <si>
    <t>Bulakipur</t>
  </si>
  <si>
    <t>Palsa</t>
  </si>
  <si>
    <t>Alihat</t>
  </si>
  <si>
    <t>Boaldar</t>
  </si>
  <si>
    <t>Khatta Madhab Para</t>
  </si>
  <si>
    <t>Dabar</t>
  </si>
  <si>
    <t>Alokjhari</t>
  </si>
  <si>
    <t>Angar Para</t>
  </si>
  <si>
    <t>Bhabki</t>
  </si>
  <si>
    <t>Bherbheri</t>
  </si>
  <si>
    <t>Goaldihi</t>
  </si>
  <si>
    <t>Khamar Para</t>
  </si>
  <si>
    <t>Bhaduria</t>
  </si>
  <si>
    <t>Binodnagar</t>
  </si>
  <si>
    <t>Golapganj</t>
  </si>
  <si>
    <t>Kushdaha</t>
  </si>
  <si>
    <t>Putimara</t>
  </si>
  <si>
    <t>Shalkhuria</t>
  </si>
  <si>
    <t>Belaichandi</t>
  </si>
  <si>
    <t>Habra</t>
  </si>
  <si>
    <t>Manmathapur</t>
  </si>
  <si>
    <t>Mostafapur</t>
  </si>
  <si>
    <t>Erendabari</t>
  </si>
  <si>
    <t>Fazlupur</t>
  </si>
  <si>
    <t>Udakhali</t>
  </si>
  <si>
    <t>Uria</t>
  </si>
  <si>
    <t>Badiakhali</t>
  </si>
  <si>
    <t>Ballamjhar</t>
  </si>
  <si>
    <t>Ghagoa</t>
  </si>
  <si>
    <t>Gidari</t>
  </si>
  <si>
    <t>Kamarjani</t>
  </si>
  <si>
    <t>Kholahati</t>
  </si>
  <si>
    <t>Kuptala</t>
  </si>
  <si>
    <t>Malibari</t>
  </si>
  <si>
    <t>Mollar Char</t>
  </si>
  <si>
    <t>Saha Para</t>
  </si>
  <si>
    <t>Darbasta</t>
  </si>
  <si>
    <t>Gumaniganj</t>
  </si>
  <si>
    <t>Kamardaha</t>
  </si>
  <si>
    <t>Kamdia</t>
  </si>
  <si>
    <t>Katabari</t>
  </si>
  <si>
    <t>Kochasahar</t>
  </si>
  <si>
    <t>Mahimaganj</t>
  </si>
  <si>
    <t>Nakai</t>
  </si>
  <si>
    <t>Rajahar</t>
  </si>
  <si>
    <t>Rakhal Buruz</t>
  </si>
  <si>
    <t>Sapmara</t>
  </si>
  <si>
    <t>Shakhahar</t>
  </si>
  <si>
    <t>Shalmara</t>
  </si>
  <si>
    <t>Taluk Kanupur</t>
  </si>
  <si>
    <t>Betkapa</t>
  </si>
  <si>
    <t>Kishoregari</t>
  </si>
  <si>
    <t>Mohadipur</t>
  </si>
  <si>
    <t>Pabnapur</t>
  </si>
  <si>
    <t>Damodarpur</t>
  </si>
  <si>
    <t>Dhaperhat</t>
  </si>
  <si>
    <t>Khurda Kamarpur</t>
  </si>
  <si>
    <t>Kumar Para</t>
  </si>
  <si>
    <t>Bhartkhali</t>
  </si>
  <si>
    <t>Bonar Para</t>
  </si>
  <si>
    <t>Ghuridaha</t>
  </si>
  <si>
    <t>Jummerbari</t>
  </si>
  <si>
    <t>Kamaler Para</t>
  </si>
  <si>
    <t>Muktanagar</t>
  </si>
  <si>
    <t>Padumsahar</t>
  </si>
  <si>
    <t>Sughatta</t>
  </si>
  <si>
    <t>Bamandanga</t>
  </si>
  <si>
    <t>Belka</t>
  </si>
  <si>
    <t>Chhaparhati</t>
  </si>
  <si>
    <t>Dahabanda</t>
  </si>
  <si>
    <t>Dhopadanga</t>
  </si>
  <si>
    <t>Kanchibari</t>
  </si>
  <si>
    <t>Ramjiban</t>
  </si>
  <si>
    <t>Sarbananda</t>
  </si>
  <si>
    <t>Shantiram</t>
  </si>
  <si>
    <t>Sonaroy</t>
  </si>
  <si>
    <t>Sundarganj Paurashava</t>
  </si>
  <si>
    <t>Tarapur</t>
  </si>
  <si>
    <t>Andhari Jhar</t>
  </si>
  <si>
    <t>Bangasonahat</t>
  </si>
  <si>
    <t>Boldia</t>
  </si>
  <si>
    <t>Char Bhurungamari</t>
  </si>
  <si>
    <t>Joymanirhat</t>
  </si>
  <si>
    <t>Paiker Chhara</t>
  </si>
  <si>
    <t>Pathardubi</t>
  </si>
  <si>
    <t>Shilkhuri</t>
  </si>
  <si>
    <t>Tilai</t>
  </si>
  <si>
    <t>Kodailkati</t>
  </si>
  <si>
    <t>Ashtamir Char</t>
  </si>
  <si>
    <t>Nayerhat</t>
  </si>
  <si>
    <t>Raniganj</t>
  </si>
  <si>
    <t>Thanahat</t>
  </si>
  <si>
    <t>Bhogdanga</t>
  </si>
  <si>
    <t>Ghogadaha</t>
  </si>
  <si>
    <t>Holokhana</t>
  </si>
  <si>
    <t>Mogalbachha</t>
  </si>
  <si>
    <t>Punchgachhi</t>
  </si>
  <si>
    <t>Ballabher Khas</t>
  </si>
  <si>
    <t>Berubari</t>
  </si>
  <si>
    <t>Bhitarband</t>
  </si>
  <si>
    <t>Kachakata</t>
  </si>
  <si>
    <t>Kedar</t>
  </si>
  <si>
    <t>Newashi</t>
  </si>
  <si>
    <t>Noonkhawa</t>
  </si>
  <si>
    <t>Ramkhana</t>
  </si>
  <si>
    <t>Bara Bhita</t>
  </si>
  <si>
    <t>Bhangamon</t>
  </si>
  <si>
    <t>Naodanga</t>
  </si>
  <si>
    <t>Shimulbari</t>
  </si>
  <si>
    <t>Bidyananda</t>
  </si>
  <si>
    <t>Chakirpashar</t>
  </si>
  <si>
    <t>Chhinai</t>
  </si>
  <si>
    <t>Gharialdanga</t>
  </si>
  <si>
    <t>Nazimkhan</t>
  </si>
  <si>
    <t>Omar Majid</t>
  </si>
  <si>
    <t>Bandaber</t>
  </si>
  <si>
    <t>Dantbhanga</t>
  </si>
  <si>
    <t>Jadur Char</t>
  </si>
  <si>
    <t>Saulmari</t>
  </si>
  <si>
    <t>Buraburi</t>
  </si>
  <si>
    <t>Daldalia</t>
  </si>
  <si>
    <t>Dhamserni</t>
  </si>
  <si>
    <t>Dharanibari</t>
  </si>
  <si>
    <t>Gunaigachh</t>
  </si>
  <si>
    <t>Hatia</t>
  </si>
  <si>
    <t>Pandul</t>
  </si>
  <si>
    <t>Saheber Alga</t>
  </si>
  <si>
    <t>Tabakpur</t>
  </si>
  <si>
    <t>Thetroy</t>
  </si>
  <si>
    <t>Bhadai</t>
  </si>
  <si>
    <t>Kamalabari</t>
  </si>
  <si>
    <t>Mahishkhocha</t>
  </si>
  <si>
    <t>Palashi</t>
  </si>
  <si>
    <t>Saptibari</t>
  </si>
  <si>
    <t>Sarpukur</t>
  </si>
  <si>
    <t>Barakhata</t>
  </si>
  <si>
    <t>Bhalaguri</t>
  </si>
  <si>
    <t>Daoabari</t>
  </si>
  <si>
    <t>Fakir Para</t>
  </si>
  <si>
    <t>Goddimari</t>
  </si>
  <si>
    <t>Gotamari</t>
  </si>
  <si>
    <t>Nowdabash</t>
  </si>
  <si>
    <t>Patika Para</t>
  </si>
  <si>
    <t>Saniajan</t>
  </si>
  <si>
    <t>Shingimari</t>
  </si>
  <si>
    <t>Sindurna</t>
  </si>
  <si>
    <t>Tangbhanga</t>
  </si>
  <si>
    <t>Bhotemari</t>
  </si>
  <si>
    <t>Chalbala</t>
  </si>
  <si>
    <t>Dalagram</t>
  </si>
  <si>
    <t>Goral</t>
  </si>
  <si>
    <t>Kakina</t>
  </si>
  <si>
    <t>Madati</t>
  </si>
  <si>
    <t>Tushbhandar</t>
  </si>
  <si>
    <t>Barabari</t>
  </si>
  <si>
    <t>Gokunda</t>
  </si>
  <si>
    <t>Harati</t>
  </si>
  <si>
    <t>Khuniagachh</t>
  </si>
  <si>
    <t>Kulaghat</t>
  </si>
  <si>
    <t>Mahendranagar</t>
  </si>
  <si>
    <t>Mogalhat</t>
  </si>
  <si>
    <t>Panchagram</t>
  </si>
  <si>
    <t>Rajpur</t>
  </si>
  <si>
    <t>Baura</t>
  </si>
  <si>
    <t>Burimari</t>
  </si>
  <si>
    <t>Dahagram</t>
  </si>
  <si>
    <t>Jagatber</t>
  </si>
  <si>
    <t>Jongra</t>
  </si>
  <si>
    <t>Kuchlibari</t>
  </si>
  <si>
    <t>Bala Para</t>
  </si>
  <si>
    <t>Gayabari</t>
  </si>
  <si>
    <t>Jhunagachh Chapani</t>
  </si>
  <si>
    <t>Khalisa Chapani</t>
  </si>
  <si>
    <t>Khoga Kharibari</t>
  </si>
  <si>
    <t>Naotara</t>
  </si>
  <si>
    <t>Paschim Chhatnai</t>
  </si>
  <si>
    <t>Purba Chhatnai</t>
  </si>
  <si>
    <t>Tepa Kharibari</t>
  </si>
  <si>
    <t>Bamunia</t>
  </si>
  <si>
    <t>Bhogdabari</t>
  </si>
  <si>
    <t>Boragari</t>
  </si>
  <si>
    <t>Gomnati</t>
  </si>
  <si>
    <t>Harinchara</t>
  </si>
  <si>
    <t>Jorabari</t>
  </si>
  <si>
    <t>Ketkibari</t>
  </si>
  <si>
    <t>Panga Matukpur</t>
  </si>
  <si>
    <t>Balagram</t>
  </si>
  <si>
    <t>Dharmapal</t>
  </si>
  <si>
    <t>Golmunda</t>
  </si>
  <si>
    <t>Golna</t>
  </si>
  <si>
    <t>Kaimari</t>
  </si>
  <si>
    <t>Kanthali</t>
  </si>
  <si>
    <t>Khutamara</t>
  </si>
  <si>
    <t>Mirganj</t>
  </si>
  <si>
    <t>Bahagili</t>
  </si>
  <si>
    <t>Barabhita</t>
  </si>
  <si>
    <t>Chandkhana</t>
  </si>
  <si>
    <t>Garagram</t>
  </si>
  <si>
    <t>Nitai</t>
  </si>
  <si>
    <t>Putimari</t>
  </si>
  <si>
    <t>Ranachandi</t>
  </si>
  <si>
    <t>Chaora Bargachha</t>
  </si>
  <si>
    <t>Chapra Saramjani</t>
  </si>
  <si>
    <t>Charaikhola</t>
  </si>
  <si>
    <t>Gorgram</t>
  </si>
  <si>
    <t>Itakhola</t>
  </si>
  <si>
    <t>Kachukata</t>
  </si>
  <si>
    <t>Khokshabari</t>
  </si>
  <si>
    <t>Kunda Pukur</t>
  </si>
  <si>
    <t>Lakshmi Chap</t>
  </si>
  <si>
    <t>Panch Pukur</t>
  </si>
  <si>
    <t>Sangalshi</t>
  </si>
  <si>
    <t>Tupamari</t>
  </si>
  <si>
    <t>Bangalipur</t>
  </si>
  <si>
    <t>Bothlagari</t>
  </si>
  <si>
    <t>Kamar Pukur</t>
  </si>
  <si>
    <t>Khata Madhupur</t>
  </si>
  <si>
    <t>Kushiram Belpukur</t>
  </si>
  <si>
    <t>Alowa Khowa</t>
  </si>
  <si>
    <t>Dhamor</t>
  </si>
  <si>
    <t>Taria</t>
  </si>
  <si>
    <t>Bara Shashi</t>
  </si>
  <si>
    <t>Benghari Banagram</t>
  </si>
  <si>
    <t>Jhalaishalsiri</t>
  </si>
  <si>
    <t>Kajal Dighi Kaliganj</t>
  </si>
  <si>
    <t>Maidan Dighi</t>
  </si>
  <si>
    <t>Marea Bamanhat</t>
  </si>
  <si>
    <t>Panchpir</t>
  </si>
  <si>
    <t>Sakoa</t>
  </si>
  <si>
    <t>Chilahati</t>
  </si>
  <si>
    <t>Dandapal</t>
  </si>
  <si>
    <t>Debidoba</t>
  </si>
  <si>
    <t>Hazradanga</t>
  </si>
  <si>
    <t>Pamuli</t>
  </si>
  <si>
    <t>Saldanga</t>
  </si>
  <si>
    <t>Sonahar Mallikadaha</t>
  </si>
  <si>
    <t>Sundar Dighi</t>
  </si>
  <si>
    <t>Tepriganj</t>
  </si>
  <si>
    <t>Amarkhana</t>
  </si>
  <si>
    <t>Chaklarhat</t>
  </si>
  <si>
    <t>Dhakkamara</t>
  </si>
  <si>
    <t>Garinabari</t>
  </si>
  <si>
    <t>Hafizabad</t>
  </si>
  <si>
    <t>Haribhasa</t>
  </si>
  <si>
    <t>Kamat Kajal Dighi</t>
  </si>
  <si>
    <t>Satmara</t>
  </si>
  <si>
    <t>Banglabandha</t>
  </si>
  <si>
    <t>Bhojanpur</t>
  </si>
  <si>
    <t>Bhojanpur Debnagar</t>
  </si>
  <si>
    <t>Salbahan</t>
  </si>
  <si>
    <t>Tirnaihat</t>
  </si>
  <si>
    <t>Lohani Para</t>
  </si>
  <si>
    <t>Ramnathpur</t>
  </si>
  <si>
    <t>Alam Biditar</t>
  </si>
  <si>
    <t>Barabil</t>
  </si>
  <si>
    <t>Betgari</t>
  </si>
  <si>
    <t>Gajaghanta</t>
  </si>
  <si>
    <t>Khaleya</t>
  </si>
  <si>
    <t>Kolkanda</t>
  </si>
  <si>
    <t>Lakshmitari</t>
  </si>
  <si>
    <t>Marania</t>
  </si>
  <si>
    <t>Nohali</t>
  </si>
  <si>
    <t>Haragachh</t>
  </si>
  <si>
    <t>Kaunia Bala Para</t>
  </si>
  <si>
    <t>Shahidbagh</t>
  </si>
  <si>
    <t>Tepa Madhupur</t>
  </si>
  <si>
    <t>Balarhat</t>
  </si>
  <si>
    <t>Balua Masimpur</t>
  </si>
  <si>
    <t>Bara Hazratpur</t>
  </si>
  <si>
    <t>Barabala</t>
  </si>
  <si>
    <t>Bhangni</t>
  </si>
  <si>
    <t>Chengmari</t>
  </si>
  <si>
    <t>Emadpur</t>
  </si>
  <si>
    <t>Kafrikhal</t>
  </si>
  <si>
    <t>Khoragachh</t>
  </si>
  <si>
    <t>Mayenpur</t>
  </si>
  <si>
    <t>Milanpur</t>
  </si>
  <si>
    <t>Pairaband</t>
  </si>
  <si>
    <t>Annadanagar</t>
  </si>
  <si>
    <t>Chhaola</t>
  </si>
  <si>
    <t>Itakumari</t>
  </si>
  <si>
    <t>Kaikuri</t>
  </si>
  <si>
    <t>Kalyani</t>
  </si>
  <si>
    <t>Parul</t>
  </si>
  <si>
    <t>Tambulpur</t>
  </si>
  <si>
    <t>Bara Alampur</t>
  </si>
  <si>
    <t>Bara Dargah</t>
  </si>
  <si>
    <t>Bhendabari</t>
  </si>
  <si>
    <t>Chaitrakul</t>
  </si>
  <si>
    <t>Chatra</t>
  </si>
  <si>
    <t>Kumedpur</t>
  </si>
  <si>
    <t>Madankhali</t>
  </si>
  <si>
    <t>Panchgachha</t>
  </si>
  <si>
    <t>Shanerhat</t>
  </si>
  <si>
    <t>Tukuria</t>
  </si>
  <si>
    <t>Chandanpat</t>
  </si>
  <si>
    <t>Darshana</t>
  </si>
  <si>
    <t>Haridebpur</t>
  </si>
  <si>
    <t>Pashuram</t>
  </si>
  <si>
    <t>Rajendrapur</t>
  </si>
  <si>
    <t>Sadya Pushkarni</t>
  </si>
  <si>
    <t>Satgara</t>
  </si>
  <si>
    <t>Tamphat</t>
  </si>
  <si>
    <t>Tapodhan</t>
  </si>
  <si>
    <t>Uttam</t>
  </si>
  <si>
    <t>Ekarchali</t>
  </si>
  <si>
    <t>Hariarkuti</t>
  </si>
  <si>
    <t>Sayar</t>
  </si>
  <si>
    <t>Amjankhore</t>
  </si>
  <si>
    <t>Bara Palashbari</t>
  </si>
  <si>
    <t>Bhanor</t>
  </si>
  <si>
    <t>Charol</t>
  </si>
  <si>
    <t>Dhantala</t>
  </si>
  <si>
    <t>Duosuo</t>
  </si>
  <si>
    <t>Paria</t>
  </si>
  <si>
    <t>Amgaon</t>
  </si>
  <si>
    <t>Bakua</t>
  </si>
  <si>
    <t>Bhaturia</t>
  </si>
  <si>
    <t>Dangi Para</t>
  </si>
  <si>
    <t>Gedura</t>
  </si>
  <si>
    <t>Bairchuna</t>
  </si>
  <si>
    <t>Bhomradaha</t>
  </si>
  <si>
    <t>Jabarhat</t>
  </si>
  <si>
    <t>Khangaon</t>
  </si>
  <si>
    <t>Kusha Raniganj</t>
  </si>
  <si>
    <t>Sengaon</t>
  </si>
  <si>
    <t>Bachor</t>
  </si>
  <si>
    <t>Dharmagarh</t>
  </si>
  <si>
    <t>Hossain Gaon</t>
  </si>
  <si>
    <t>Lehemba</t>
  </si>
  <si>
    <t>Nekmarad</t>
  </si>
  <si>
    <t>Nonduar</t>
  </si>
  <si>
    <t>Rator</t>
  </si>
  <si>
    <t>Akcha</t>
  </si>
  <si>
    <t>Akhanagar</t>
  </si>
  <si>
    <t>Begunbari</t>
  </si>
  <si>
    <t>Chilarang</t>
  </si>
  <si>
    <t>Debipur</t>
  </si>
  <si>
    <t>Gareya</t>
  </si>
  <si>
    <t>Nargun</t>
  </si>
  <si>
    <t>Rahimanpur</t>
  </si>
  <si>
    <t>Rajagaon</t>
  </si>
  <si>
    <t>Ruhea</t>
  </si>
  <si>
    <t>Salandar</t>
  </si>
  <si>
    <t>Sukhanpukhari</t>
  </si>
  <si>
    <t>Ajmiriganj Paurashava</t>
  </si>
  <si>
    <t>Badalpur</t>
  </si>
  <si>
    <t>Jalsuka</t>
  </si>
  <si>
    <t>Kakailseo</t>
  </si>
  <si>
    <t>Shibpasha</t>
  </si>
  <si>
    <t>Bhadeshwar</t>
  </si>
  <si>
    <t>Lamatashi</t>
  </si>
  <si>
    <t>Putijuri</t>
  </si>
  <si>
    <t>Satkapan</t>
  </si>
  <si>
    <t>Snanghat</t>
  </si>
  <si>
    <t>Baraiuri</t>
  </si>
  <si>
    <t>Dakshin Paschim Baniyachang</t>
  </si>
  <si>
    <t>Dakshin Purba Baniyachang</t>
  </si>
  <si>
    <t>Kagapasha</t>
  </si>
  <si>
    <t>Khagaura</t>
  </si>
  <si>
    <t>Makrampur</t>
  </si>
  <si>
    <t>Pailarkandi</t>
  </si>
  <si>
    <t>Pukhra</t>
  </si>
  <si>
    <t>Sujatpur</t>
  </si>
  <si>
    <t>Uttar Paschim Baniyachang</t>
  </si>
  <si>
    <t>Uttar Purba Baniachang</t>
  </si>
  <si>
    <t>Ahmadabad</t>
  </si>
  <si>
    <t>Chunarughat Paurashava</t>
  </si>
  <si>
    <t>Deorgachh</t>
  </si>
  <si>
    <t>Mirahi</t>
  </si>
  <si>
    <t>Ranigaon</t>
  </si>
  <si>
    <t>Sankhola</t>
  </si>
  <si>
    <t>Shatiajuri</t>
  </si>
  <si>
    <t>Ubahata</t>
  </si>
  <si>
    <t>Gopaya</t>
  </si>
  <si>
    <t>Habiganj Paurashava</t>
  </si>
  <si>
    <t>Laskarpur</t>
  </si>
  <si>
    <t>Lukhra</t>
  </si>
  <si>
    <t>Nurpur</t>
  </si>
  <si>
    <t>Poil</t>
  </si>
  <si>
    <t>Raziura</t>
  </si>
  <si>
    <t>Richi</t>
  </si>
  <si>
    <t>Saistaganj</t>
  </si>
  <si>
    <t>Shayestagang Paurashava</t>
  </si>
  <si>
    <t>Bamai</t>
  </si>
  <si>
    <t>Bulla</t>
  </si>
  <si>
    <t>Karab</t>
  </si>
  <si>
    <t>Murakari</t>
  </si>
  <si>
    <t>Muriauk</t>
  </si>
  <si>
    <t>Adair</t>
  </si>
  <si>
    <t>Andiurauk</t>
  </si>
  <si>
    <t>Bagasura</t>
  </si>
  <si>
    <t>Bahara</t>
  </si>
  <si>
    <t>Chhatiain</t>
  </si>
  <si>
    <t>Chowmohani</t>
  </si>
  <si>
    <t>Dharmaghar</t>
  </si>
  <si>
    <t>Madhabpur Paurashava</t>
  </si>
  <si>
    <t>Auskandi</t>
  </si>
  <si>
    <t>Bausha</t>
  </si>
  <si>
    <t>Debpara</t>
  </si>
  <si>
    <t>Dighalbak</t>
  </si>
  <si>
    <t>Gaznapur</t>
  </si>
  <si>
    <t>Inathganj</t>
  </si>
  <si>
    <t>Kalair Banga</t>
  </si>
  <si>
    <t>Kurshi</t>
  </si>
  <si>
    <t>Nabiganj Paurashava</t>
  </si>
  <si>
    <t>Paniunda</t>
  </si>
  <si>
    <t>Paschim Bara Bhakhair</t>
  </si>
  <si>
    <t>Purba Bara Bakhair</t>
  </si>
  <si>
    <t>Barlekha Paurashava</t>
  </si>
  <si>
    <t>Dakshin Dakshinbhagh</t>
  </si>
  <si>
    <t>Dakshin Shahabajpur</t>
  </si>
  <si>
    <t>Dasher Bazar</t>
  </si>
  <si>
    <t>Nij Bahadurpur</t>
  </si>
  <si>
    <t>Talimpur</t>
  </si>
  <si>
    <t>Uttar Dakshinbhag</t>
  </si>
  <si>
    <t>Uttar Shahabajpur</t>
  </si>
  <si>
    <t>Fultala</t>
  </si>
  <si>
    <t>Goalbari</t>
  </si>
  <si>
    <t>Jaifarnagar</t>
  </si>
  <si>
    <t>Paschim Juri</t>
  </si>
  <si>
    <t>Purba Juri</t>
  </si>
  <si>
    <t>Sagarnal</t>
  </si>
  <si>
    <t>Kamalganj Paurashava</t>
  </si>
  <si>
    <t>Munshi Bazar</t>
  </si>
  <si>
    <t>Patanushar</t>
  </si>
  <si>
    <t>Rahimpur</t>
  </si>
  <si>
    <t>Shamshernagar</t>
  </si>
  <si>
    <t>Baramchal</t>
  </si>
  <si>
    <t>Bhatera</t>
  </si>
  <si>
    <t>Bhukshimail</t>
  </si>
  <si>
    <t>Brahman Bazar</t>
  </si>
  <si>
    <t>Joychandi</t>
  </si>
  <si>
    <t>Karmadha</t>
  </si>
  <si>
    <t>Kulaura Paurashava</t>
  </si>
  <si>
    <t>Prithim Pasha</t>
  </si>
  <si>
    <t>Routhgaon</t>
  </si>
  <si>
    <t>Tilagaon</t>
  </si>
  <si>
    <t>Akhailkura</t>
  </si>
  <si>
    <t>Chandighat</t>
  </si>
  <si>
    <t>Ekatuna</t>
  </si>
  <si>
    <t>Giasnagar</t>
  </si>
  <si>
    <t>Kanakpur</t>
  </si>
  <si>
    <t>Khalilpur</t>
  </si>
  <si>
    <t>Manumukh</t>
  </si>
  <si>
    <t>Maulvibazar Paurashava</t>
  </si>
  <si>
    <t>Nazirabad</t>
  </si>
  <si>
    <t>Upper Kagabala</t>
  </si>
  <si>
    <t>Kamar Chak</t>
  </si>
  <si>
    <t>Mansurnagar</t>
  </si>
  <si>
    <t>Tengra</t>
  </si>
  <si>
    <t>Uttarbhag</t>
  </si>
  <si>
    <t>Ashidron</t>
  </si>
  <si>
    <t>Bhunabir</t>
  </si>
  <si>
    <t>Kalapur</t>
  </si>
  <si>
    <t>Kalighat</t>
  </si>
  <si>
    <t>Rajghat</t>
  </si>
  <si>
    <t>Satgoan</t>
  </si>
  <si>
    <t>Sindurkhan</t>
  </si>
  <si>
    <t>Sreemangal Paurashava</t>
  </si>
  <si>
    <t>Dakshin Badaghat</t>
  </si>
  <si>
    <t>Dhonpur</t>
  </si>
  <si>
    <t>Sholukabad</t>
  </si>
  <si>
    <t>Bhatgaon</t>
  </si>
  <si>
    <t>Charmohalla Union</t>
  </si>
  <si>
    <t>Chhatak Paurashava</t>
  </si>
  <si>
    <t>Dakshin Islampur</t>
  </si>
  <si>
    <t>Dakshin Khurma</t>
  </si>
  <si>
    <t>Dular Bazar</t>
  </si>
  <si>
    <t>Jawar Bazar</t>
  </si>
  <si>
    <t>Kalaruka</t>
  </si>
  <si>
    <t>Noarai</t>
  </si>
  <si>
    <t>Saidergaon</t>
  </si>
  <si>
    <t>Saila Afzalabad</t>
  </si>
  <si>
    <t>Sing Chapair</t>
  </si>
  <si>
    <t>Uttar Khurma</t>
  </si>
  <si>
    <t>Durgapasha</t>
  </si>
  <si>
    <t>Joykalas</t>
  </si>
  <si>
    <t>Paschim Birgaon</t>
  </si>
  <si>
    <t>Paschim Pagla</t>
  </si>
  <si>
    <t>Patharia</t>
  </si>
  <si>
    <t>Purba Birgoan</t>
  </si>
  <si>
    <t>Purba Pagla</t>
  </si>
  <si>
    <t>Shimulbak</t>
  </si>
  <si>
    <t>Bhati Para</t>
  </si>
  <si>
    <t>Charnar Char</t>
  </si>
  <si>
    <t>Derai Paurashava</t>
  </si>
  <si>
    <t>Derai Sarmangal</t>
  </si>
  <si>
    <t>Jagaddal</t>
  </si>
  <si>
    <t>Kulanj</t>
  </si>
  <si>
    <t>Rafinagar</t>
  </si>
  <si>
    <t>Taral</t>
  </si>
  <si>
    <t>Chamardani</t>
  </si>
  <si>
    <t>Dakshin  Sukhairrajapur</t>
  </si>
  <si>
    <t>Dakshin Bongshikunda</t>
  </si>
  <si>
    <t>Dharmapasha</t>
  </si>
  <si>
    <t>Joysree</t>
  </si>
  <si>
    <t>Madhyanagar</t>
  </si>
  <si>
    <t>Paikurati</t>
  </si>
  <si>
    <t>Selborash</t>
  </si>
  <si>
    <t>Uttar Bangshikunda</t>
  </si>
  <si>
    <t>Uttar Sukhair Rajapur</t>
  </si>
  <si>
    <t>Bougla Bazar</t>
  </si>
  <si>
    <t>Dakshin Dowarabazar</t>
  </si>
  <si>
    <t>Duhalia</t>
  </si>
  <si>
    <t>Mannargaon</t>
  </si>
  <si>
    <t>Narsing Pur</t>
  </si>
  <si>
    <t>Pandergaon</t>
  </si>
  <si>
    <t>Surma</t>
  </si>
  <si>
    <t>Asharkandi</t>
  </si>
  <si>
    <t>Haldipur</t>
  </si>
  <si>
    <t>Jagannathpur Paurashava</t>
  </si>
  <si>
    <t>Kalkalia</t>
  </si>
  <si>
    <t>Pailgaon</t>
  </si>
  <si>
    <t>Patali</t>
  </si>
  <si>
    <t>Syed Pur</t>
  </si>
  <si>
    <t>Beheli</t>
  </si>
  <si>
    <t>Fenarbak</t>
  </si>
  <si>
    <t>Sachna Bazar</t>
  </si>
  <si>
    <t>Vimkhali</t>
  </si>
  <si>
    <t>Habibpur</t>
  </si>
  <si>
    <t>Aftabnagar</t>
  </si>
  <si>
    <t>Gourararang</t>
  </si>
  <si>
    <t>Jahangirnagar</t>
  </si>
  <si>
    <t>Katair</t>
  </si>
  <si>
    <t>Lakshmansree</t>
  </si>
  <si>
    <t>Mollah Para</t>
  </si>
  <si>
    <t>Rangar Char</t>
  </si>
  <si>
    <t>Sunamganj Paurashava</t>
  </si>
  <si>
    <t>Dakshin Badal</t>
  </si>
  <si>
    <t>Uttar Badaghat</t>
  </si>
  <si>
    <t>Uttar Badal</t>
  </si>
  <si>
    <t>Uttar Sreepur</t>
  </si>
  <si>
    <t>Boaljur Bazar</t>
  </si>
  <si>
    <t>Burunga</t>
  </si>
  <si>
    <t>Dayamir</t>
  </si>
  <si>
    <t>Dewan Bazar</t>
  </si>
  <si>
    <t>Goula Bazar</t>
  </si>
  <si>
    <t>Paschim Gauripur</t>
  </si>
  <si>
    <t>Paschim Pailanpur</t>
  </si>
  <si>
    <t>Purba Gauripur</t>
  </si>
  <si>
    <t>Purba Pailanpur</t>
  </si>
  <si>
    <t>Beani Bazar Paurashava</t>
  </si>
  <si>
    <t>Charkhai</t>
  </si>
  <si>
    <t>Dobhag</t>
  </si>
  <si>
    <t>Kurar Bazar</t>
  </si>
  <si>
    <t>Lauta</t>
  </si>
  <si>
    <t>Mathiura</t>
  </si>
  <si>
    <t>Mollahpur</t>
  </si>
  <si>
    <t>Muria</t>
  </si>
  <si>
    <t>Sheola</t>
  </si>
  <si>
    <t>Tilpara</t>
  </si>
  <si>
    <t>Alankari</t>
  </si>
  <si>
    <t>Dasghar</t>
  </si>
  <si>
    <t>Deokalas</t>
  </si>
  <si>
    <t>Khazanchigaon</t>
  </si>
  <si>
    <t>Lama Kazi</t>
  </si>
  <si>
    <t>Rampasha</t>
  </si>
  <si>
    <t>Ishakalas</t>
  </si>
  <si>
    <t>Islampur Paschim</t>
  </si>
  <si>
    <t>Islampur Purba</t>
  </si>
  <si>
    <t>Ranikhai Dakshin</t>
  </si>
  <si>
    <t>Ranikhai Uttar</t>
  </si>
  <si>
    <t>Telikhal</t>
  </si>
  <si>
    <t>Baraikandi</t>
  </si>
  <si>
    <t>Kuchai</t>
  </si>
  <si>
    <t>Lala Bazar</t>
  </si>
  <si>
    <t>Mogla Bazar</t>
  </si>
  <si>
    <t>Mollargaon</t>
  </si>
  <si>
    <t>Silam</t>
  </si>
  <si>
    <t>Tetli</t>
  </si>
  <si>
    <t>Gilachhara</t>
  </si>
  <si>
    <t>Maijgaon</t>
  </si>
  <si>
    <t>Amura</t>
  </si>
  <si>
    <t>Budbari Bazar</t>
  </si>
  <si>
    <t>Dhaka Dakshin</t>
  </si>
  <si>
    <t>Golapganj Paurashava</t>
  </si>
  <si>
    <t>Lakshanaband</t>
  </si>
  <si>
    <t>Lakshmi Pasha</t>
  </si>
  <si>
    <t>Shorifgonj</t>
  </si>
  <si>
    <t>Uttar Bade Pasha</t>
  </si>
  <si>
    <t>Alirgaon</t>
  </si>
  <si>
    <t>Nandirgaon</t>
  </si>
  <si>
    <t>Paschim Jaflong</t>
  </si>
  <si>
    <t>Purba Jaflong</t>
  </si>
  <si>
    <t>Rustampur</t>
  </si>
  <si>
    <t>Towakul</t>
  </si>
  <si>
    <t>Charikata</t>
  </si>
  <si>
    <t>Chiknagul</t>
  </si>
  <si>
    <t>Jaintapur</t>
  </si>
  <si>
    <t>Nijpat</t>
  </si>
  <si>
    <t>Bara Chatul</t>
  </si>
  <si>
    <t>Dakshin Banigram</t>
  </si>
  <si>
    <t>Jhingrabari</t>
  </si>
  <si>
    <t>Kanaighat Paurashava</t>
  </si>
  <si>
    <t>Paschim Dighirpar</t>
  </si>
  <si>
    <t>Paschim Lakshmip Rasad</t>
  </si>
  <si>
    <t>Purba Dighirpar</t>
  </si>
  <si>
    <t>Purba Lakshmi Prasad</t>
  </si>
  <si>
    <t>Rajaganj</t>
  </si>
  <si>
    <t>Hatkhola</t>
  </si>
  <si>
    <t>Kandigaon</t>
  </si>
  <si>
    <t>Khadim Para</t>
  </si>
  <si>
    <t>Khadimnagar</t>
  </si>
  <si>
    <t>Mogalgaon</t>
  </si>
  <si>
    <t>Tuker Bazar</t>
  </si>
  <si>
    <t>Tultikar</t>
  </si>
  <si>
    <t>Bara Thakuri</t>
  </si>
  <si>
    <t>Barahal</t>
  </si>
  <si>
    <t>Birasree</t>
  </si>
  <si>
    <t>Kajalshar</t>
  </si>
  <si>
    <t>Khas Kanakpur</t>
  </si>
  <si>
    <t>Kholachhara</t>
  </si>
  <si>
    <t>Manikpur</t>
  </si>
  <si>
    <t>Zakiganj Paurashava</t>
  </si>
  <si>
    <t>In-kind-other</t>
  </si>
  <si>
    <t>BRAC,RIC</t>
  </si>
  <si>
    <t>BRAC,RIC,SCI,WVI</t>
  </si>
  <si>
    <t>% of Population Reached</t>
  </si>
  <si>
    <t>Sub-Sector of Assistance</t>
  </si>
  <si>
    <t>Planned / Reached</t>
  </si>
  <si>
    <t xml:space="preserve">Cash for Food </t>
  </si>
  <si>
    <t>Food Distribution</t>
  </si>
  <si>
    <t>Agricultural Inputs</t>
  </si>
  <si>
    <t>Agricultural Training</t>
  </si>
  <si>
    <t>Population</t>
  </si>
  <si>
    <t xml:space="preserve"> Promoting Women and Girls’ Empowerment through Enhancing Protection and Economic Resilience of Rohingya Women and Adolescent Girls in 2 Camps </t>
  </si>
  <si>
    <t>100% adult female beneficiary</t>
  </si>
  <si>
    <t>Md. Sarwar Jahan Khan</t>
  </si>
  <si>
    <t>sarwar.khan@brac.net</t>
  </si>
  <si>
    <t>Comprehensive nutrition and mental health project to address undernutrition and human sufferings among vulnerable populations living in refugee camps and refugee settlements in Ukhia and Teknaf, Cox’s Bazar</t>
  </si>
  <si>
    <t>Md. Mostafa Zamal</t>
  </si>
  <si>
    <t>fsldrrpm5-cox@bd-actionagainsthunger.org</t>
  </si>
  <si>
    <t>Community Kitchen Program</t>
  </si>
  <si>
    <t xml:space="preserve">Complementary food provision for reducing malnutrition and improving disaster preparedness in Rohingya Refugee Makeshift Settlements and surrounding village in Cox’s Bazar. </t>
  </si>
  <si>
    <t>SDC</t>
  </si>
  <si>
    <t>Gana Unnayan Kendra-GUK</t>
  </si>
  <si>
    <t>Poultry training</t>
  </si>
  <si>
    <t>Poultry distribution</t>
  </si>
  <si>
    <t>COVID-19 affected Rohingya and Host Communities response Project</t>
  </si>
  <si>
    <t>YPSA</t>
  </si>
  <si>
    <t>Mostaq Ahmad</t>
  </si>
  <si>
    <t>mostaqypsa@gmail.com</t>
  </si>
  <si>
    <t>Nobel Barua</t>
  </si>
  <si>
    <t>nobel.ypsa@gmail.com</t>
  </si>
  <si>
    <t>Md. Alimul Islam</t>
  </si>
  <si>
    <t>01847289579</t>
  </si>
  <si>
    <t>USG, FCDO</t>
  </si>
  <si>
    <t>Strengthening the Resilience of Communities to Natural Disasters in Bangladesh</t>
  </si>
  <si>
    <t>Solidarites International</t>
  </si>
  <si>
    <t>Ashraful Karim</t>
  </si>
  <si>
    <t>01888212747</t>
  </si>
  <si>
    <t>Improved well-being, health and dietary diversity amongst the most vulnerable refugee and host community in Cox's Bazar</t>
  </si>
  <si>
    <t>Md. Kamrul Hossain</t>
  </si>
  <si>
    <t>01883015349</t>
  </si>
  <si>
    <t>tek.pm.fsl-drr@solidarites-bangladesh</t>
  </si>
  <si>
    <t>Enhancing Food Security, SelfReliance and Livelihoods (EFSL) Project</t>
  </si>
  <si>
    <t>RBGD21-FSC-173478-1</t>
  </si>
  <si>
    <t>Helvetas</t>
  </si>
  <si>
    <t>Shushilan</t>
  </si>
  <si>
    <t>Helevetas</t>
  </si>
  <si>
    <t>G. M. Jahangir Kabir</t>
  </si>
  <si>
    <t>01833514181</t>
  </si>
  <si>
    <t>Jahangir.Kabir@helvetas.org</t>
  </si>
  <si>
    <t>Nasrin Akter</t>
  </si>
  <si>
    <t>01622380824</t>
  </si>
  <si>
    <t>Nasrin.Akter@Helvetas.org</t>
  </si>
  <si>
    <t xml:space="preserve">Program Innovation and Business Enterprise </t>
  </si>
  <si>
    <t>DRC</t>
  </si>
  <si>
    <t>DANIDA</t>
  </si>
  <si>
    <t>Ranjan Kumar Das</t>
  </si>
  <si>
    <t>01715425802</t>
  </si>
  <si>
    <t>ranjan.das@drc.ngo</t>
  </si>
  <si>
    <t>Suman Paul</t>
  </si>
  <si>
    <t>01818847852</t>
  </si>
  <si>
    <t>suman.paul@drc.ngo</t>
  </si>
  <si>
    <t>Improving the protective environment and self reliance of affected population across the Mayanmar displacement axis</t>
  </si>
  <si>
    <t>Mukti Cox's Bazar</t>
  </si>
  <si>
    <t>Lifesaving and transitional support to Refugees and host communities in Cox’s Bazar District</t>
  </si>
  <si>
    <t>Rajib Rahman</t>
  </si>
  <si>
    <t>rrajib@shushilan.org</t>
  </si>
  <si>
    <t>Engaging host community people into income generating activities ( IGAs) - Phase 2</t>
  </si>
  <si>
    <t>hossain.tanbir@prottyashi.org</t>
  </si>
  <si>
    <t>pc.safeplus@prottyasi.org</t>
  </si>
  <si>
    <t>Tanbir Hossain</t>
  </si>
  <si>
    <t>RBGD21-FSC-173471-1</t>
  </si>
  <si>
    <t>FIVDB</t>
  </si>
  <si>
    <t>Md. Aminul Quayyum</t>
  </si>
  <si>
    <t>aminul.quayyum13@yahoo.com</t>
  </si>
  <si>
    <t>Md. Mohiuddin Sarder</t>
  </si>
  <si>
    <t>mohiku0958@gmail.com</t>
  </si>
  <si>
    <t>Raja palong</t>
  </si>
  <si>
    <t>Improving Community Resilience through Cooperative Live Actions ( ICRA) Project</t>
  </si>
  <si>
    <t>United Purpose</t>
  </si>
  <si>
    <t>Inculding Sabrang union (Ward 7,8 &amp; 9)</t>
  </si>
  <si>
    <t>Sunil Jiban Chakma</t>
  </si>
  <si>
    <t>sunil.chakma@united-purpose.org</t>
  </si>
  <si>
    <t>Md. Harun-Ar-Rashid</t>
  </si>
  <si>
    <t>md.harun-ar-rashid@united-purpose.org</t>
  </si>
  <si>
    <t>Inculding Baharchara union (Ward 8 &amp; 9)</t>
  </si>
  <si>
    <t>Inculding Nhilla union (Ward 5,6 &amp; 8)</t>
  </si>
  <si>
    <t>Including Whykong union ( Ward 5,6,7,8 &amp; 9)</t>
  </si>
  <si>
    <t>Including Palongkhali union ( Ward 5,7, &amp; 8 )</t>
  </si>
  <si>
    <t>Including Jaliapalong union ( Ward 7 &amp; 8 )</t>
  </si>
  <si>
    <t>Including Raja Palong union ( Ward 6 &amp; 8 )</t>
  </si>
  <si>
    <t>Vermicomposting Training</t>
  </si>
  <si>
    <t>Including Palongkhali union ( Ward7 &amp; 8 )</t>
  </si>
  <si>
    <t>Including Raja Palong union ( Ward7 &amp; 8 )</t>
  </si>
  <si>
    <t xml:space="preserve">Rapid Economic and Asset Recovery for the Roingya Refugee affacted Community Limked with Nutrition and Gender Equity </t>
  </si>
  <si>
    <t xml:space="preserve">Helen Keller International  and Shushilan </t>
  </si>
  <si>
    <t>Unrestricted Cash</t>
  </si>
  <si>
    <t>Md. Abu Bakar Siddique</t>
  </si>
  <si>
    <t>fsldrrpmcash-cox@bd-actionagainsthunger.org</t>
  </si>
  <si>
    <t>Teknaf Sadar</t>
  </si>
  <si>
    <t>Humanitarian aid for the new arrivals of Rohingya Refugees from Rakhine State, Myanmar to Cox’s Bazar, Bangladesh</t>
  </si>
  <si>
    <t>tek.pm.ofda@solidarites-bangladesh.org</t>
  </si>
  <si>
    <t xml:space="preserve">Pooled funding </t>
  </si>
  <si>
    <t xml:space="preserve">Post Harvest Management Training </t>
  </si>
  <si>
    <t xml:space="preserve">MD Ruhul Quddus </t>
  </si>
  <si>
    <t>01813400915</t>
  </si>
  <si>
    <t>qruhul3@gmail.com</t>
  </si>
  <si>
    <t>01813400916</t>
  </si>
  <si>
    <t>01813400917</t>
  </si>
  <si>
    <t>01813400918</t>
  </si>
  <si>
    <t>01813400919</t>
  </si>
  <si>
    <t>01813400920</t>
  </si>
  <si>
    <t>01813400921</t>
  </si>
  <si>
    <t>01813400922</t>
  </si>
  <si>
    <t>01813400923</t>
  </si>
  <si>
    <t>01813400924</t>
  </si>
  <si>
    <t>01813400925</t>
  </si>
  <si>
    <t>01813400926</t>
  </si>
  <si>
    <t>01813400927</t>
  </si>
  <si>
    <t>01813400928</t>
  </si>
  <si>
    <t>01813400929</t>
  </si>
  <si>
    <t>01813400930</t>
  </si>
  <si>
    <t>01813400931</t>
  </si>
  <si>
    <t>01813400932</t>
  </si>
  <si>
    <t>01813400933</t>
  </si>
  <si>
    <t>01813400934</t>
  </si>
  <si>
    <t>01813400935</t>
  </si>
  <si>
    <t>01813400936</t>
  </si>
  <si>
    <t>01813400937</t>
  </si>
  <si>
    <t>01813400938</t>
  </si>
  <si>
    <t>01813400939</t>
  </si>
  <si>
    <t>01813400940</t>
  </si>
  <si>
    <t>01813400941</t>
  </si>
  <si>
    <t xml:space="preserve">mD Ruhul Quddus </t>
  </si>
  <si>
    <t>01813400942</t>
  </si>
  <si>
    <t>01813400943</t>
  </si>
  <si>
    <t>01813400944</t>
  </si>
  <si>
    <t>01813400945</t>
  </si>
  <si>
    <t>01813400946</t>
  </si>
  <si>
    <t>01813400947</t>
  </si>
  <si>
    <t>01813400948</t>
  </si>
  <si>
    <t>01813400949</t>
  </si>
  <si>
    <t>01813400950</t>
  </si>
  <si>
    <t>01813400951</t>
  </si>
  <si>
    <t>01813400952</t>
  </si>
  <si>
    <t xml:space="preserve">Training on livestock vaccination </t>
  </si>
  <si>
    <t>01813400953</t>
  </si>
  <si>
    <t>01813400954</t>
  </si>
  <si>
    <t>01813400955</t>
  </si>
  <si>
    <t>01813400956</t>
  </si>
  <si>
    <t>01813400957</t>
  </si>
  <si>
    <t>01813400958</t>
  </si>
  <si>
    <t>01813400959</t>
  </si>
  <si>
    <t>01813400960</t>
  </si>
  <si>
    <t>01813400961</t>
  </si>
  <si>
    <t>01813400962</t>
  </si>
  <si>
    <t>01813400963</t>
  </si>
  <si>
    <t>01813400964</t>
  </si>
  <si>
    <t>01813400965</t>
  </si>
  <si>
    <t>01813400966</t>
  </si>
  <si>
    <t>01813400967</t>
  </si>
  <si>
    <t>01813400968</t>
  </si>
  <si>
    <t>01813400969</t>
  </si>
  <si>
    <t>01813400970</t>
  </si>
  <si>
    <t xml:space="preserve">Shushilan </t>
  </si>
  <si>
    <t>Rapid Response</t>
  </si>
  <si>
    <t>Reached F</t>
  </si>
  <si>
    <t>Reached M</t>
  </si>
  <si>
    <t>Acvity details</t>
  </si>
  <si>
    <t>HKI, Shushilan</t>
  </si>
  <si>
    <t>Norway, Sweden, UK, Canada</t>
  </si>
  <si>
    <t>Netherlands</t>
  </si>
  <si>
    <t>#org+prog</t>
  </si>
  <si>
    <t>#org+impl</t>
  </si>
  <si>
    <t>#org+funder</t>
  </si>
  <si>
    <t>#activity +activity</t>
  </si>
  <si>
    <t>#status</t>
  </si>
  <si>
    <t>#modality</t>
  </si>
  <si>
    <t>#delivery+frequency</t>
  </si>
  <si>
    <t>#value+transfer+hh</t>
  </si>
  <si>
    <t>#delivery +mechanism</t>
  </si>
  <si>
    <t>#adm1+name</t>
  </si>
  <si>
    <t>#adm2+name</t>
  </si>
  <si>
    <t>#adm3+name</t>
  </si>
  <si>
    <t>#adm4+name</t>
  </si>
  <si>
    <t>#loc +name</t>
  </si>
  <si>
    <t>#beneficiary+type</t>
  </si>
  <si>
    <t>#beneficiary</t>
  </si>
  <si>
    <t>#reached+f+adults</t>
  </si>
  <si>
    <t>#reached+m+adults</t>
  </si>
  <si>
    <t>#reached+f+children</t>
  </si>
  <si>
    <t>#reached+m+children</t>
  </si>
  <si>
    <t>#reached+f+elderly</t>
  </si>
  <si>
    <t>#reached+m+elderly</t>
  </si>
  <si>
    <t>#description +comments</t>
  </si>
  <si>
    <t>#adm1+code+pcode</t>
  </si>
  <si>
    <t>#adm2+code+pcode</t>
  </si>
  <si>
    <t>#adm3+code+pcode</t>
  </si>
  <si>
    <t>fixed</t>
  </si>
  <si>
    <t>free text</t>
  </si>
  <si>
    <t>dropdown</t>
  </si>
  <si>
    <t>autofilled</t>
  </si>
  <si>
    <t>free number</t>
  </si>
  <si>
    <t>autofilled*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</si>
</sst>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 #,##0.00_-;_-* &quot;-&quot;??_-;_-@_-"/>
    <numFmt numFmtId="165" formatCode="[$-409]d\-mmm\-yy"/>
    <numFmt numFmtId="166" formatCode="[$-809]dd\ mmmm\ yyyy;@"/>
    <numFmt numFmtId="167" formatCode="_-* #,##0_-;\-* #,##0_-;_-* &quot;-&quot;??_-;_-@_-"/>
  </numFmts>
  <fonts count="36">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b/>
      <sz val="10"/>
      <color rgb="FF2F5496"/>
      <name val="Arial"/>
      <family val="2"/>
    </font>
    <font>
      <b/>
      <sz val="10"/>
      <color theme="0"/>
      <name val="Arial"/>
      <family val="2"/>
    </font>
    <font>
      <b/>
      <sz val="10"/>
      <color rgb="FFFFFFFF"/>
      <name val="Arial"/>
      <family val="2"/>
    </font>
    <font>
      <i/>
      <sz val="10"/>
      <color rgb="FF2F5496"/>
      <name val="Arial"/>
      <family val="2"/>
    </font>
    <font>
      <sz val="10"/>
      <color rgb="FF000000"/>
      <name val="Arial"/>
      <family val="2"/>
    </font>
    <font>
      <sz val="10"/>
      <color theme="1"/>
      <name val="Arial"/>
      <family val="2"/>
    </font>
    <font>
      <sz val="10"/>
      <color rgb="FF000000"/>
      <name val="Roboto"/>
    </font>
    <font>
      <sz val="11"/>
      <color theme="1"/>
      <name val="Arial"/>
      <family val="2"/>
    </font>
    <font>
      <sz val="11"/>
      <color theme="1"/>
      <name val="Calibri"/>
      <family val="2"/>
    </font>
    <font>
      <sz val="8"/>
      <name val="Arial"/>
      <family val="2"/>
    </font>
    <font>
      <sz val="11"/>
      <color theme="1"/>
      <name val="Arial"/>
      <family val="2"/>
    </font>
    <font>
      <sz val="10"/>
      <color rgb="FFFFFFFF"/>
      <name val="Arial"/>
      <family val="2"/>
    </font>
    <font>
      <sz val="11"/>
      <color rgb="FF000000"/>
      <name val="Arial"/>
      <family val="2"/>
    </font>
    <font>
      <u/>
      <sz val="11"/>
      <color theme="10"/>
      <name val="Arial"/>
      <family val="2"/>
    </font>
    <font>
      <sz val="11"/>
      <color theme="1"/>
      <name val="Arial"/>
      <family val="2"/>
    </font>
    <font>
      <b/>
      <sz val="11"/>
      <color theme="1"/>
      <name val="Arial"/>
      <family val="2"/>
    </font>
    <font>
      <sz val="11"/>
      <color rgb="FF000000"/>
      <name val="Calibri"/>
      <family val="2"/>
      <scheme val="minor"/>
    </font>
    <font>
      <sz val="8"/>
      <color rgb="FF333333"/>
      <name val="Lato"/>
      <family val="2"/>
    </font>
    <font>
      <sz val="11"/>
      <color theme="0"/>
      <name val="Arial"/>
      <family val="2"/>
    </font>
    <font>
      <i/>
      <sz val="10"/>
      <color theme="0"/>
      <name val="Arial"/>
      <family val="2"/>
    </font>
    <font>
      <sz val="10"/>
      <color theme="0"/>
      <name val="Arial"/>
      <family val="2"/>
    </font>
    <font>
      <sz val="11"/>
      <name val="Arial"/>
      <family val="2"/>
    </font>
    <font>
      <i/>
      <sz val="10"/>
      <name val="Arial"/>
      <family val="2"/>
    </font>
    <font>
      <sz val="10"/>
      <name val="Arial"/>
      <family val="2"/>
    </font>
    <font>
      <sz val="12"/>
      <color theme="1"/>
      <name val="Calibri"/>
      <family val="2"/>
      <scheme val="minor"/>
    </font>
    <font>
      <sz val="14.2"/>
      <color rgb="FF03181C"/>
      <name val="Calibri"/>
      <family val="2"/>
    </font>
    <font>
      <sz val="12"/>
      <color rgb="FF03181C"/>
      <name val="Calibri"/>
      <family val="2"/>
    </font>
    <font>
      <sz val="8"/>
      <color rgb="FF03181C"/>
      <name val="Calibri"/>
      <family val="2"/>
    </font>
    <font>
      <b/>
      <sz val="11"/>
      <color rgb="FF000000"/>
      <name val="Calibri"/>
      <family val="2"/>
    </font>
    <font>
      <i/>
      <sz val="10"/>
      <color rgb="FF000000"/>
      <name val="Arial"/>
      <family val="2"/>
    </font>
    <font>
      <sz val="8"/>
      <name val="Arial"/>
      <family val="2"/>
    </font>
    <font>
      <i/>
      <sz val="10"/>
      <color rgb="FFFF0000"/>
      <name val="Arial"/>
      <family val="2"/>
    </font>
  </fonts>
  <fills count="60">
    <fill>
      <patternFill patternType="none"/>
    </fill>
    <fill>
      <patternFill patternType="gray125"/>
    </fill>
    <fill>
      <patternFill patternType="solid">
        <fgColor rgb="FFD8D8D8"/>
        <bgColor rgb="FFD8D8D8"/>
      </patternFill>
    </fill>
    <fill>
      <patternFill patternType="solid">
        <fgColor rgb="FF595959"/>
        <bgColor rgb="FF595959"/>
      </patternFill>
    </fill>
    <fill>
      <patternFill patternType="solid">
        <fgColor rgb="FFB4C6E7"/>
        <bgColor rgb="FFB4C6E7"/>
      </patternFill>
    </fill>
    <fill>
      <patternFill patternType="solid">
        <fgColor theme="0"/>
        <bgColor theme="0"/>
      </patternFill>
    </fill>
    <fill>
      <patternFill patternType="solid">
        <fgColor rgb="FFB7B7B7"/>
        <bgColor rgb="FFB7B7B7"/>
      </patternFill>
    </fill>
    <fill>
      <patternFill patternType="solid">
        <fgColor rgb="FFBFBFBF"/>
        <bgColor rgb="FFBFBFBF"/>
      </patternFill>
    </fill>
    <fill>
      <patternFill patternType="solid">
        <fgColor rgb="FFFFFF00"/>
        <bgColor rgb="FFFFFF00"/>
      </patternFill>
    </fill>
    <fill>
      <patternFill patternType="solid">
        <fgColor rgb="FF0894AF"/>
        <bgColor rgb="FFD8D8D8"/>
      </patternFill>
    </fill>
    <fill>
      <patternFill patternType="solid">
        <fgColor rgb="FF0894AF"/>
        <bgColor rgb="FF595959"/>
      </patternFill>
    </fill>
    <fill>
      <patternFill patternType="solid">
        <fgColor rgb="FF0894AF"/>
        <bgColor rgb="FFBDD6EE"/>
      </patternFill>
    </fill>
    <fill>
      <patternFill patternType="solid">
        <fgColor rgb="FF0894AF"/>
        <bgColor rgb="FFA8D08D"/>
      </patternFill>
    </fill>
    <fill>
      <patternFill patternType="solid">
        <fgColor rgb="FF0894AF"/>
        <bgColor rgb="FF0894AF"/>
      </patternFill>
    </fill>
    <fill>
      <patternFill patternType="solid">
        <fgColor rgb="FFFCE5CD"/>
        <bgColor indexed="64"/>
      </patternFill>
    </fill>
    <fill>
      <patternFill patternType="solid">
        <fgColor rgb="FFEAD1DC"/>
        <bgColor indexed="64"/>
      </patternFill>
    </fill>
    <fill>
      <patternFill patternType="solid">
        <fgColor rgb="FFD9EAD3"/>
        <bgColor indexed="64"/>
      </patternFill>
    </fill>
    <fill>
      <patternFill patternType="solid">
        <fgColor rgb="FFCFE2F3"/>
        <bgColor indexed="64"/>
      </patternFill>
    </fill>
    <fill>
      <patternFill patternType="solid">
        <fgColor rgb="FFFFFFFF"/>
        <bgColor indexed="64"/>
      </patternFill>
    </fill>
    <fill>
      <patternFill patternType="solid">
        <fgColor rgb="FFFFD966"/>
        <bgColor indexed="64"/>
      </patternFill>
    </fill>
    <fill>
      <patternFill patternType="solid">
        <fgColor rgb="FFFFFF00"/>
        <bgColor indexed="64"/>
      </patternFill>
    </fill>
    <fill>
      <patternFill patternType="solid">
        <fgColor rgb="FFF9CB9C"/>
        <bgColor indexed="64"/>
      </patternFill>
    </fill>
    <fill>
      <patternFill patternType="solid">
        <fgColor rgb="FF38761D"/>
        <bgColor indexed="64"/>
      </patternFill>
    </fill>
    <fill>
      <patternFill patternType="solid">
        <fgColor rgb="FFA64D7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2" tint="-0.14999847407452621"/>
        <bgColor rgb="FFB4C6E7"/>
      </patternFill>
    </fill>
    <fill>
      <patternFill patternType="solid">
        <fgColor theme="2"/>
        <bgColor rgb="FFD8D8D8"/>
      </patternFill>
    </fill>
    <fill>
      <patternFill patternType="solid">
        <fgColor theme="2"/>
        <bgColor indexed="64"/>
      </patternFill>
    </fill>
    <fill>
      <patternFill patternType="solid">
        <fgColor theme="0"/>
        <bgColor indexed="64"/>
      </patternFill>
    </fill>
    <fill>
      <patternFill patternType="solid">
        <fgColor rgb="FF92D050"/>
        <bgColor theme="0"/>
      </patternFill>
    </fill>
    <fill>
      <patternFill patternType="solid">
        <fgColor rgb="FF92D050"/>
        <bgColor indexed="64"/>
      </patternFill>
    </fill>
    <fill>
      <patternFill patternType="solid">
        <fgColor rgb="FF00B0F0"/>
        <bgColor theme="0"/>
      </patternFill>
    </fill>
    <fill>
      <patternFill patternType="solid">
        <fgColor rgb="FF00B0F0"/>
        <bgColor indexed="64"/>
      </patternFill>
    </fill>
    <fill>
      <patternFill patternType="solid">
        <fgColor rgb="FF00B0F0"/>
        <bgColor rgb="FFD8D8D8"/>
      </patternFill>
    </fill>
    <fill>
      <patternFill patternType="solid">
        <fgColor rgb="FF92D050"/>
        <bgColor rgb="FFD8D8D8"/>
      </patternFill>
    </fill>
    <fill>
      <patternFill patternType="solid">
        <fgColor rgb="FFFFFF00"/>
        <bgColor rgb="FFD8D8D8"/>
      </patternFill>
    </fill>
    <fill>
      <patternFill patternType="solid">
        <fgColor rgb="FFFFFF00"/>
        <bgColor theme="0"/>
      </patternFill>
    </fill>
    <fill>
      <patternFill patternType="solid">
        <fgColor theme="5" tint="0.39997558519241921"/>
        <bgColor indexed="64"/>
      </patternFill>
    </fill>
    <fill>
      <patternFill patternType="solid">
        <fgColor theme="5" tint="0.39997558519241921"/>
        <bgColor rgb="FFD8D8D8"/>
      </patternFill>
    </fill>
    <fill>
      <patternFill patternType="solid">
        <fgColor theme="5" tint="0.39997558519241921"/>
        <bgColor theme="0"/>
      </patternFill>
    </fill>
    <fill>
      <patternFill patternType="solid">
        <fgColor rgb="FF0894AF"/>
        <bgColor indexed="64"/>
      </patternFill>
    </fill>
    <fill>
      <patternFill patternType="solid">
        <fgColor theme="1" tint="0.499984740745262"/>
        <bgColor indexed="64"/>
      </patternFill>
    </fill>
    <fill>
      <patternFill patternType="solid">
        <fgColor theme="1" tint="0.499984740745262"/>
        <bgColor rgb="FFD8D8D8"/>
      </patternFill>
    </fill>
    <fill>
      <patternFill patternType="solid">
        <fgColor theme="1" tint="0.499984740745262"/>
        <bgColor theme="0"/>
      </patternFill>
    </fill>
    <fill>
      <patternFill patternType="solid">
        <fgColor theme="5" tint="-0.249977111117893"/>
        <bgColor indexed="64"/>
      </patternFill>
    </fill>
    <fill>
      <patternFill patternType="solid">
        <fgColor theme="5" tint="-0.249977111117893"/>
        <bgColor rgb="FFD8D8D8"/>
      </patternFill>
    </fill>
    <fill>
      <patternFill patternType="solid">
        <fgColor theme="5" tint="-0.249977111117893"/>
        <bgColor theme="0"/>
      </patternFill>
    </fill>
    <fill>
      <patternFill patternType="solid">
        <fgColor theme="5" tint="0.79998168889431442"/>
        <bgColor indexed="64"/>
      </patternFill>
    </fill>
    <fill>
      <patternFill patternType="solid">
        <fgColor theme="5" tint="0.79998168889431442"/>
        <bgColor rgb="FFD8D8D8"/>
      </patternFill>
    </fill>
    <fill>
      <patternFill patternType="solid">
        <fgColor theme="5" tint="0.79998168889431442"/>
        <bgColor theme="0"/>
      </patternFill>
    </fill>
    <fill>
      <patternFill patternType="solid">
        <fgColor theme="4" tint="0.79998168889431442"/>
        <bgColor indexed="64"/>
      </patternFill>
    </fill>
    <fill>
      <patternFill patternType="solid">
        <fgColor theme="4" tint="0.79998168889431442"/>
        <bgColor theme="0"/>
      </patternFill>
    </fill>
    <fill>
      <patternFill patternType="solid">
        <fgColor theme="9"/>
        <bgColor indexed="64"/>
      </patternFill>
    </fill>
    <fill>
      <patternFill patternType="solid">
        <fgColor rgb="FFFF0000"/>
        <bgColor indexed="64"/>
      </patternFill>
    </fill>
    <fill>
      <patternFill patternType="solid">
        <fgColor theme="0" tint="-4.9989318521683403E-2"/>
        <bgColor rgb="FF595959"/>
      </patternFill>
    </fill>
    <fill>
      <patternFill patternType="solid">
        <fgColor theme="0" tint="-4.9989318521683403E-2"/>
        <bgColor rgb="FFD8D8D8"/>
      </patternFill>
    </fill>
  </fills>
  <borders count="37">
    <border>
      <left/>
      <right/>
      <top/>
      <bottom/>
      <diagonal/>
    </border>
    <border>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bottom style="thin">
        <color rgb="FFBFBFBF"/>
      </bottom>
      <diagonal/>
    </border>
    <border>
      <left style="thin">
        <color rgb="FFBFBFBF"/>
      </left>
      <right/>
      <top style="thin">
        <color rgb="FFBFBFBF"/>
      </top>
      <bottom style="thin">
        <color rgb="FFBFBFBF"/>
      </bottom>
      <diagonal/>
    </border>
    <border>
      <left/>
      <right/>
      <top/>
      <bottom/>
      <diagonal/>
    </border>
    <border>
      <left style="thin">
        <color rgb="FFBFBFBF"/>
      </left>
      <right style="thin">
        <color rgb="FFBFBFBF"/>
      </right>
      <top style="thin">
        <color rgb="FFBFBFBF"/>
      </top>
      <bottom/>
      <diagonal/>
    </border>
    <border>
      <left/>
      <right style="thin">
        <color rgb="FFBFBFBF"/>
      </right>
      <top style="thin">
        <color rgb="FFBFBFBF"/>
      </top>
      <bottom style="thin">
        <color rgb="FFBFBFBF"/>
      </bottom>
      <diagonal/>
    </border>
    <border>
      <left/>
      <right/>
      <top style="thin">
        <color rgb="FFBFBFBF"/>
      </top>
      <bottom style="thin">
        <color rgb="FFBFBFBF"/>
      </bottom>
      <diagonal/>
    </border>
    <border>
      <left/>
      <right/>
      <top style="thin">
        <color rgb="FFBFBFBF"/>
      </top>
      <bottom/>
      <diagonal/>
    </border>
    <border>
      <left style="medium">
        <color rgb="FFCCCCCC"/>
      </left>
      <right style="medium">
        <color rgb="FFCCCCCC"/>
      </right>
      <top style="medium">
        <color rgb="FFBFBFBF"/>
      </top>
      <bottom style="medium">
        <color rgb="FFBFBFBF"/>
      </bottom>
      <diagonal/>
    </border>
    <border>
      <left style="medium">
        <color rgb="FFCCCCCC"/>
      </left>
      <right style="medium">
        <color rgb="FFCCCCCC"/>
      </right>
      <top style="medium">
        <color rgb="FFCCCCCC"/>
      </top>
      <bottom style="medium">
        <color rgb="FFBFBFBF"/>
      </bottom>
      <diagonal/>
    </border>
    <border>
      <left style="medium">
        <color rgb="FFCCCCCC"/>
      </left>
      <right style="medium">
        <color rgb="FFCCCCCC"/>
      </right>
      <top style="medium">
        <color rgb="FFCCCCCC"/>
      </top>
      <bottom style="medium">
        <color rgb="FFCCCCCC"/>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CCCCCC"/>
      </top>
      <bottom style="medium">
        <color rgb="FFBFBFBF"/>
      </bottom>
      <diagonal/>
    </border>
    <border>
      <left style="medium">
        <color rgb="FFCCCCCC"/>
      </left>
      <right style="medium">
        <color rgb="FFBFBFBF"/>
      </right>
      <top style="medium">
        <color rgb="FFBFBFBF"/>
      </top>
      <bottom style="medium">
        <color rgb="FFBFBFBF"/>
      </bottom>
      <diagonal/>
    </border>
    <border>
      <left style="medium">
        <color rgb="FFCCCCCC"/>
      </left>
      <right style="medium">
        <color rgb="FFBFBFBF"/>
      </right>
      <top style="medium">
        <color rgb="FFCCCCCC"/>
      </top>
      <bottom style="medium">
        <color rgb="FFBFBFB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thin">
        <color rgb="FF999999"/>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rgb="FF999999"/>
      </left>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4"/>
      </left>
      <right style="thin">
        <color indexed="64"/>
      </right>
      <top/>
      <bottom/>
      <diagonal/>
    </border>
    <border>
      <left/>
      <right style="thin">
        <color rgb="FF999999"/>
      </right>
      <top style="thin">
        <color rgb="FF999999"/>
      </top>
      <bottom/>
      <diagonal/>
    </border>
    <border>
      <left/>
      <right style="thin">
        <color rgb="FF999999"/>
      </right>
      <top style="thin">
        <color indexed="65"/>
      </top>
      <bottom/>
      <diagonal/>
    </border>
    <border>
      <left/>
      <right style="thin">
        <color rgb="FF999999"/>
      </right>
      <top style="thin">
        <color rgb="FF999999"/>
      </top>
      <bottom style="thin">
        <color rgb="FF999999"/>
      </bottom>
      <diagonal/>
    </border>
    <border>
      <left/>
      <right/>
      <top style="thin">
        <color rgb="FF999999"/>
      </top>
      <bottom/>
      <diagonal/>
    </border>
    <border>
      <left/>
      <right/>
      <top style="thin">
        <color rgb="FF999999"/>
      </top>
      <bottom style="thin">
        <color rgb="FF999999"/>
      </bottom>
      <diagonal/>
    </border>
    <border>
      <left/>
      <right/>
      <top style="thin">
        <color indexed="65"/>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46">
    <xf numFmtId="0" fontId="0" fillId="0" borderId="0"/>
    <xf numFmtId="0" fontId="14" fillId="0" borderId="6"/>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28" fillId="0" borderId="6"/>
    <xf numFmtId="0" fontId="11" fillId="0" borderId="6"/>
    <xf numFmtId="0" fontId="11" fillId="0" borderId="6"/>
    <xf numFmtId="0" fontId="2" fillId="0" borderId="6"/>
    <xf numFmtId="164" fontId="2" fillId="0" borderId="6" applyFont="0" applyFill="0" applyBorder="0" applyAlignment="0" applyProtection="0"/>
    <xf numFmtId="164" fontId="11" fillId="0" borderId="6" applyFont="0" applyFill="0" applyBorder="0" applyAlignment="0" applyProtection="0"/>
    <xf numFmtId="9" fontId="11" fillId="0" borderId="6" applyFont="0" applyFill="0" applyBorder="0" applyAlignment="0" applyProtection="0"/>
    <xf numFmtId="0" fontId="2" fillId="0" borderId="6"/>
    <xf numFmtId="164" fontId="2" fillId="0" borderId="6" applyFont="0" applyFill="0" applyBorder="0" applyAlignment="0" applyProtection="0"/>
    <xf numFmtId="164" fontId="11" fillId="0" borderId="6" applyFont="0" applyFill="0" applyBorder="0" applyAlignment="0" applyProtection="0"/>
    <xf numFmtId="0" fontId="1" fillId="0" borderId="6"/>
    <xf numFmtId="164" fontId="1" fillId="0" borderId="6" applyFont="0" applyFill="0" applyBorder="0" applyAlignment="0" applyProtection="0"/>
    <xf numFmtId="164" fontId="11" fillId="0" borderId="6" applyFont="0" applyFill="0" applyBorder="0" applyAlignment="0" applyProtection="0"/>
    <xf numFmtId="0" fontId="1" fillId="0" borderId="6"/>
    <xf numFmtId="164" fontId="1" fillId="0" borderId="6" applyFont="0" applyFill="0" applyBorder="0" applyAlignment="0" applyProtection="0"/>
    <xf numFmtId="164" fontId="11" fillId="0" borderId="6" applyFont="0" applyFill="0" applyBorder="0" applyAlignment="0" applyProtection="0"/>
    <xf numFmtId="0" fontId="17" fillId="0" borderId="6" applyNumberFormat="0" applyFill="0" applyBorder="0" applyAlignment="0" applyProtection="0"/>
    <xf numFmtId="164" fontId="11" fillId="0" borderId="6" applyFont="0" applyFill="0" applyBorder="0" applyAlignment="0" applyProtection="0"/>
    <xf numFmtId="9" fontId="11" fillId="0" borderId="6" applyFont="0" applyFill="0" applyBorder="0" applyAlignment="0" applyProtection="0"/>
    <xf numFmtId="0" fontId="11" fillId="0" borderId="6"/>
    <xf numFmtId="0" fontId="1" fillId="0" borderId="6"/>
    <xf numFmtId="164" fontId="1" fillId="0" borderId="6" applyFont="0" applyFill="0" applyBorder="0" applyAlignment="0" applyProtection="0"/>
    <xf numFmtId="164" fontId="11" fillId="0" borderId="6" applyFont="0" applyFill="0" applyBorder="0" applyAlignment="0" applyProtection="0"/>
    <xf numFmtId="9" fontId="11" fillId="0" borderId="6" applyFont="0" applyFill="0" applyBorder="0" applyAlignment="0" applyProtection="0"/>
    <xf numFmtId="0" fontId="1" fillId="0" borderId="6"/>
    <xf numFmtId="164" fontId="1" fillId="0" borderId="6" applyFont="0" applyFill="0" applyBorder="0" applyAlignment="0" applyProtection="0"/>
    <xf numFmtId="164" fontId="11" fillId="0" borderId="6" applyFont="0" applyFill="0" applyBorder="0" applyAlignment="0" applyProtection="0"/>
    <xf numFmtId="0" fontId="1" fillId="0" borderId="6"/>
    <xf numFmtId="164" fontId="1" fillId="0" borderId="6" applyFont="0" applyFill="0" applyBorder="0" applyAlignment="0" applyProtection="0"/>
    <xf numFmtId="9" fontId="1" fillId="0" borderId="6" applyFont="0" applyFill="0" applyBorder="0" applyAlignment="0" applyProtection="0"/>
    <xf numFmtId="164" fontId="11" fillId="0" borderId="6" applyFont="0" applyFill="0" applyBorder="0" applyAlignment="0" applyProtection="0"/>
    <xf numFmtId="0" fontId="1" fillId="0" borderId="6"/>
    <xf numFmtId="164" fontId="1" fillId="0" borderId="6" applyFont="0" applyFill="0" applyBorder="0" applyAlignment="0" applyProtection="0"/>
    <xf numFmtId="164" fontId="11" fillId="0" borderId="6" applyFont="0" applyFill="0" applyBorder="0" applyAlignment="0" applyProtection="0"/>
    <xf numFmtId="0" fontId="1" fillId="0" borderId="6"/>
    <xf numFmtId="164" fontId="1" fillId="0" borderId="6" applyFont="0" applyFill="0" applyBorder="0" applyAlignment="0" applyProtection="0"/>
    <xf numFmtId="164" fontId="11" fillId="0" borderId="6" applyFont="0" applyFill="0" applyBorder="0" applyAlignment="0" applyProtection="0"/>
  </cellStyleXfs>
  <cellXfs count="320">
    <xf numFmtId="0" fontId="0" fillId="0" borderId="0" xfId="0" applyFont="1" applyAlignment="1"/>
    <xf numFmtId="0" fontId="8" fillId="5" borderId="3" xfId="0" applyFont="1" applyFill="1" applyBorder="1" applyAlignment="1">
      <alignment horizontal="left" vertical="center"/>
    </xf>
    <xf numFmtId="0" fontId="8" fillId="5" borderId="3" xfId="0" applyFont="1" applyFill="1" applyBorder="1" applyAlignment="1">
      <alignment horizontal="center" vertical="center"/>
    </xf>
    <xf numFmtId="0" fontId="7" fillId="2" borderId="3" xfId="0" applyFont="1" applyFill="1" applyBorder="1" applyAlignment="1">
      <alignment horizontal="center" vertical="center"/>
    </xf>
    <xf numFmtId="0" fontId="8" fillId="5" borderId="2" xfId="0" applyFont="1" applyFill="1" applyBorder="1" applyAlignment="1">
      <alignment horizontal="center" vertical="center"/>
    </xf>
    <xf numFmtId="0" fontId="7" fillId="2" borderId="3" xfId="0" applyFont="1" applyFill="1" applyBorder="1" applyAlignment="1">
      <alignment vertical="center"/>
    </xf>
    <xf numFmtId="0" fontId="7" fillId="2" borderId="3" xfId="0" applyFont="1" applyFill="1" applyBorder="1" applyAlignment="1">
      <alignment horizontal="right" vertical="center"/>
    </xf>
    <xf numFmtId="165" fontId="9" fillId="5" borderId="3" xfId="0" applyNumberFormat="1" applyFont="1" applyFill="1" applyBorder="1" applyAlignment="1">
      <alignment horizontal="left" vertical="center"/>
    </xf>
    <xf numFmtId="0" fontId="10" fillId="5" borderId="3" xfId="0" applyFont="1" applyFill="1" applyBorder="1" applyAlignment="1">
      <alignment horizontal="left" vertical="center"/>
    </xf>
    <xf numFmtId="0" fontId="6" fillId="3" borderId="0" xfId="0" applyFont="1" applyFill="1" applyAlignment="1">
      <alignment horizontal="left" vertical="center"/>
    </xf>
    <xf numFmtId="0" fontId="9" fillId="5" borderId="3" xfId="0" applyFont="1" applyFill="1" applyBorder="1" applyAlignment="1">
      <alignment horizontal="left" vertical="center"/>
    </xf>
    <xf numFmtId="2" fontId="8" fillId="5" borderId="7" xfId="0" applyNumberFormat="1" applyFont="1" applyFill="1" applyBorder="1" applyAlignment="1">
      <alignment vertical="center"/>
    </xf>
    <xf numFmtId="2" fontId="9" fillId="5" borderId="7" xfId="0" applyNumberFormat="1" applyFont="1" applyFill="1" applyBorder="1" applyAlignment="1">
      <alignment vertical="center"/>
    </xf>
    <xf numFmtId="0" fontId="12" fillId="0" borderId="0" xfId="0" applyFont="1"/>
    <xf numFmtId="0" fontId="11" fillId="0" borderId="0" xfId="0" applyFont="1" applyAlignment="1"/>
    <xf numFmtId="0" fontId="9" fillId="6" borderId="3" xfId="0" applyFont="1" applyFill="1" applyBorder="1" applyAlignment="1">
      <alignment vertical="center"/>
    </xf>
    <xf numFmtId="0" fontId="6" fillId="3" borderId="3" xfId="0" applyFont="1" applyFill="1" applyBorder="1" applyAlignment="1">
      <alignment horizontal="left" vertical="center"/>
    </xf>
    <xf numFmtId="0" fontId="5" fillId="3" borderId="3" xfId="0" applyFont="1" applyFill="1" applyBorder="1" applyAlignment="1">
      <alignment horizontal="left" vertical="center"/>
    </xf>
    <xf numFmtId="0" fontId="8" fillId="5" borderId="3" xfId="0" applyFont="1" applyFill="1" applyBorder="1" applyAlignment="1">
      <alignment vertical="center"/>
    </xf>
    <xf numFmtId="0" fontId="9" fillId="0" borderId="0" xfId="0" applyFont="1"/>
    <xf numFmtId="0" fontId="9" fillId="5" borderId="3" xfId="0" applyFont="1" applyFill="1" applyBorder="1" applyAlignment="1">
      <alignment vertical="center"/>
    </xf>
    <xf numFmtId="1" fontId="8" fillId="5" borderId="3" xfId="0" applyNumberFormat="1" applyFont="1" applyFill="1" applyBorder="1" applyAlignment="1">
      <alignment vertical="center"/>
    </xf>
    <xf numFmtId="0" fontId="7" fillId="2" borderId="5" xfId="0" applyFont="1" applyFill="1" applyBorder="1" applyAlignment="1">
      <alignment vertical="center"/>
    </xf>
    <xf numFmtId="0" fontId="9" fillId="8" borderId="3" xfId="0" applyFont="1" applyFill="1" applyBorder="1" applyAlignment="1">
      <alignment vertical="center"/>
    </xf>
    <xf numFmtId="0" fontId="9" fillId="7" borderId="6" xfId="0" applyFont="1" applyFill="1" applyBorder="1"/>
    <xf numFmtId="0" fontId="0" fillId="0" borderId="0" xfId="0" applyFont="1" applyAlignment="1"/>
    <xf numFmtId="0" fontId="5" fillId="10" borderId="2" xfId="0" applyFont="1" applyFill="1" applyBorder="1" applyAlignment="1">
      <alignment horizontal="center" wrapText="1"/>
    </xf>
    <xf numFmtId="165" fontId="5" fillId="10" borderId="2" xfId="0" applyNumberFormat="1" applyFont="1" applyFill="1" applyBorder="1" applyAlignment="1">
      <alignment horizontal="center" wrapText="1"/>
    </xf>
    <xf numFmtId="1" fontId="5" fillId="10" borderId="2" xfId="0" applyNumberFormat="1" applyFont="1" applyFill="1" applyBorder="1" applyAlignment="1">
      <alignment horizontal="center" wrapText="1"/>
    </xf>
    <xf numFmtId="1" fontId="5" fillId="10" borderId="3" xfId="0" applyNumberFormat="1" applyFont="1" applyFill="1" applyBorder="1" applyAlignment="1">
      <alignment horizontal="center" wrapText="1"/>
    </xf>
    <xf numFmtId="0" fontId="5" fillId="9" borderId="1" xfId="0" applyFont="1" applyFill="1" applyBorder="1" applyAlignment="1">
      <alignment horizontal="center" wrapText="1"/>
    </xf>
    <xf numFmtId="1" fontId="5" fillId="11" borderId="2" xfId="0" applyNumberFormat="1" applyFont="1" applyFill="1" applyBorder="1" applyAlignment="1">
      <alignment horizontal="center" wrapText="1"/>
    </xf>
    <xf numFmtId="1" fontId="5" fillId="12" borderId="2" xfId="0" applyNumberFormat="1" applyFont="1" applyFill="1" applyBorder="1" applyAlignment="1">
      <alignment horizontal="center" wrapText="1"/>
    </xf>
    <xf numFmtId="2" fontId="6" fillId="13" borderId="2" xfId="0" applyNumberFormat="1" applyFont="1" applyFill="1" applyBorder="1" applyAlignment="1">
      <alignment horizontal="center" wrapText="1"/>
    </xf>
    <xf numFmtId="49" fontId="6" fillId="13" borderId="2" xfId="0" applyNumberFormat="1" applyFont="1" applyFill="1" applyBorder="1" applyAlignment="1">
      <alignment horizontal="center" wrapText="1"/>
    </xf>
    <xf numFmtId="0" fontId="4" fillId="4" borderId="6" xfId="0" applyFont="1" applyFill="1" applyBorder="1" applyAlignment="1">
      <alignment horizontal="center" wrapText="1"/>
    </xf>
    <xf numFmtId="0" fontId="7" fillId="0" borderId="8" xfId="0" applyFont="1" applyBorder="1" applyAlignment="1">
      <alignment vertical="center"/>
    </xf>
    <xf numFmtId="1" fontId="9" fillId="5" borderId="7" xfId="0" applyNumberFormat="1" applyFont="1" applyFill="1" applyBorder="1" applyAlignment="1">
      <alignment vertical="center"/>
    </xf>
    <xf numFmtId="49" fontId="8" fillId="5" borderId="7" xfId="0" applyNumberFormat="1" applyFont="1" applyFill="1" applyBorder="1" applyAlignment="1">
      <alignment vertical="center"/>
    </xf>
    <xf numFmtId="0" fontId="12" fillId="7" borderId="6" xfId="0" applyFont="1" applyFill="1" applyBorder="1"/>
    <xf numFmtId="9" fontId="12" fillId="0" borderId="0" xfId="0" applyNumberFormat="1" applyFont="1"/>
    <xf numFmtId="0" fontId="9" fillId="7" borderId="6" xfId="1" applyFont="1" applyFill="1"/>
    <xf numFmtId="0" fontId="6" fillId="3" borderId="3" xfId="1" applyFont="1" applyFill="1" applyBorder="1" applyAlignment="1">
      <alignment horizontal="left" vertical="center"/>
    </xf>
    <xf numFmtId="0" fontId="5" fillId="3" borderId="3" xfId="1" applyFont="1" applyFill="1" applyBorder="1" applyAlignment="1">
      <alignment horizontal="left" vertical="center"/>
    </xf>
    <xf numFmtId="0" fontId="5" fillId="3" borderId="8" xfId="1" applyFont="1" applyFill="1" applyBorder="1" applyAlignment="1">
      <alignment horizontal="left" vertical="center"/>
    </xf>
    <xf numFmtId="0" fontId="0" fillId="0" borderId="6" xfId="1" applyFont="1"/>
    <xf numFmtId="0" fontId="8" fillId="5" borderId="9" xfId="1" applyFont="1" applyFill="1" applyBorder="1" applyAlignment="1">
      <alignment vertical="center"/>
    </xf>
    <xf numFmtId="0" fontId="8" fillId="18" borderId="16" xfId="1" applyFont="1" applyFill="1" applyBorder="1" applyAlignment="1">
      <alignment vertical="center" wrapText="1"/>
    </xf>
    <xf numFmtId="0" fontId="8" fillId="14" borderId="12" xfId="1" applyFont="1" applyFill="1" applyBorder="1" applyAlignment="1">
      <alignment vertical="center" wrapText="1"/>
    </xf>
    <xf numFmtId="0" fontId="9" fillId="18" borderId="12" xfId="1" applyFont="1" applyFill="1" applyBorder="1" applyAlignment="1">
      <alignment vertical="center" wrapText="1"/>
    </xf>
    <xf numFmtId="0" fontId="9" fillId="18" borderId="15" xfId="1" applyFont="1" applyFill="1" applyBorder="1" applyAlignment="1">
      <alignment vertical="center" wrapText="1"/>
    </xf>
    <xf numFmtId="0" fontId="8" fillId="18" borderId="17" xfId="1" applyFont="1" applyFill="1" applyBorder="1" applyAlignment="1">
      <alignment vertical="center" wrapText="1"/>
    </xf>
    <xf numFmtId="0" fontId="8" fillId="15" borderId="12" xfId="1" applyFont="1" applyFill="1" applyBorder="1" applyAlignment="1">
      <alignment vertical="center" wrapText="1"/>
    </xf>
    <xf numFmtId="0" fontId="8" fillId="18" borderId="12" xfId="1" applyFont="1" applyFill="1" applyBorder="1" applyAlignment="1">
      <alignment vertical="center" wrapText="1"/>
    </xf>
    <xf numFmtId="0" fontId="8" fillId="16" borderId="12" xfId="1" applyFont="1" applyFill="1" applyBorder="1" applyAlignment="1">
      <alignment vertical="center" wrapText="1"/>
    </xf>
    <xf numFmtId="0" fontId="9" fillId="5" borderId="3" xfId="1" applyFont="1" applyFill="1" applyBorder="1" applyAlignment="1">
      <alignment vertical="center"/>
    </xf>
    <xf numFmtId="0" fontId="9" fillId="18" borderId="17" xfId="1" applyFont="1" applyFill="1" applyBorder="1" applyAlignment="1">
      <alignment vertical="center" wrapText="1"/>
    </xf>
    <xf numFmtId="0" fontId="8" fillId="17" borderId="12" xfId="1" applyFont="1" applyFill="1" applyBorder="1" applyAlignment="1">
      <alignment vertical="center" wrapText="1"/>
    </xf>
    <xf numFmtId="0" fontId="8" fillId="19" borderId="13" xfId="1" applyFont="1" applyFill="1" applyBorder="1" applyAlignment="1">
      <alignment wrapText="1"/>
    </xf>
    <xf numFmtId="0" fontId="9" fillId="5" borderId="9" xfId="1" applyFont="1" applyFill="1" applyBorder="1" applyAlignment="1">
      <alignment vertical="center"/>
    </xf>
    <xf numFmtId="0" fontId="9" fillId="18" borderId="16" xfId="1" applyFont="1" applyFill="1" applyBorder="1" applyAlignment="1">
      <alignment vertical="center" wrapText="1"/>
    </xf>
    <xf numFmtId="0" fontId="15" fillId="22" borderId="12" xfId="1" applyFont="1" applyFill="1" applyBorder="1" applyAlignment="1">
      <alignment vertical="center" wrapText="1"/>
    </xf>
    <xf numFmtId="0" fontId="8" fillId="20" borderId="13" xfId="1" applyFont="1" applyFill="1" applyBorder="1" applyAlignment="1">
      <alignment wrapText="1"/>
    </xf>
    <xf numFmtId="0" fontId="9" fillId="5" borderId="10" xfId="1" applyFont="1" applyFill="1" applyBorder="1" applyAlignment="1">
      <alignment vertical="center"/>
    </xf>
    <xf numFmtId="0" fontId="15" fillId="23" borderId="12" xfId="1" applyFont="1" applyFill="1" applyBorder="1" applyAlignment="1">
      <alignment vertical="center" wrapText="1"/>
    </xf>
    <xf numFmtId="0" fontId="8" fillId="20" borderId="12" xfId="1" applyFont="1" applyFill="1" applyBorder="1" applyAlignment="1">
      <alignment wrapText="1"/>
    </xf>
    <xf numFmtId="0" fontId="11" fillId="0" borderId="13" xfId="1" applyFont="1" applyBorder="1" applyAlignment="1">
      <alignment wrapText="1"/>
    </xf>
    <xf numFmtId="0" fontId="11" fillId="0" borderId="12" xfId="1" applyFont="1" applyBorder="1" applyAlignment="1">
      <alignment wrapText="1"/>
    </xf>
    <xf numFmtId="0" fontId="11" fillId="0" borderId="6" xfId="1" applyFont="1"/>
    <xf numFmtId="0" fontId="9" fillId="5" borderId="8" xfId="1" applyFont="1" applyFill="1" applyBorder="1" applyAlignment="1">
      <alignment vertical="center"/>
    </xf>
    <xf numFmtId="0" fontId="9" fillId="0" borderId="6" xfId="1" applyFont="1"/>
    <xf numFmtId="0" fontId="8" fillId="5" borderId="2" xfId="0" applyFont="1" applyFill="1" applyBorder="1" applyAlignment="1">
      <alignment vertical="center"/>
    </xf>
    <xf numFmtId="0" fontId="4" fillId="29" borderId="2" xfId="0" applyFont="1" applyFill="1" applyBorder="1" applyAlignment="1">
      <alignment horizontal="center" wrapText="1"/>
    </xf>
    <xf numFmtId="0" fontId="4" fillId="29" borderId="4" xfId="0" applyFont="1" applyFill="1" applyBorder="1" applyAlignment="1">
      <alignment horizontal="center" wrapText="1"/>
    </xf>
    <xf numFmtId="0" fontId="8" fillId="14" borderId="11" xfId="1" applyFont="1" applyFill="1" applyBorder="1" applyAlignment="1">
      <alignment vertical="center"/>
    </xf>
    <xf numFmtId="0" fontId="9" fillId="7" borderId="6" xfId="1" applyFont="1" applyFill="1" applyAlignment="1"/>
    <xf numFmtId="0" fontId="9" fillId="18" borderId="11" xfId="1" applyFont="1" applyFill="1" applyBorder="1" applyAlignment="1">
      <alignment vertical="center"/>
    </xf>
    <xf numFmtId="0" fontId="9" fillId="18" borderId="14" xfId="1" applyFont="1" applyFill="1" applyBorder="1" applyAlignment="1">
      <alignment vertical="center"/>
    </xf>
    <xf numFmtId="0" fontId="8" fillId="18" borderId="16" xfId="1" applyFont="1" applyFill="1" applyBorder="1" applyAlignment="1">
      <alignment vertical="center"/>
    </xf>
    <xf numFmtId="0" fontId="11" fillId="0" borderId="6" xfId="1" applyFont="1" applyAlignment="1"/>
    <xf numFmtId="0" fontId="11" fillId="25" borderId="5" xfId="3" applyFont="1" applyBorder="1" applyAlignment="1">
      <alignment vertical="center"/>
    </xf>
    <xf numFmtId="0" fontId="11" fillId="27" borderId="5" xfId="5" applyFont="1" applyBorder="1" applyAlignment="1">
      <alignment vertical="center"/>
    </xf>
    <xf numFmtId="0" fontId="11" fillId="26" borderId="12" xfId="4" applyFont="1" applyFill="1" applyBorder="1" applyAlignment="1">
      <alignment vertical="center" wrapText="1"/>
    </xf>
    <xf numFmtId="0" fontId="11" fillId="26" borderId="12" xfId="4" applyFont="1" applyFill="1" applyBorder="1" applyAlignment="1">
      <alignment vertical="center"/>
    </xf>
    <xf numFmtId="0" fontId="11" fillId="24" borderId="5" xfId="2" applyFont="1" applyFill="1" applyBorder="1" applyAlignment="1">
      <alignment vertical="center"/>
    </xf>
    <xf numFmtId="0" fontId="11" fillId="25" borderId="5" xfId="3" applyFont="1" applyFill="1" applyBorder="1" applyAlignment="1">
      <alignment vertical="center"/>
    </xf>
    <xf numFmtId="0" fontId="11" fillId="27" borderId="5" xfId="5" applyFont="1" applyFill="1" applyBorder="1" applyAlignment="1">
      <alignment vertical="center"/>
    </xf>
    <xf numFmtId="0" fontId="11" fillId="28" borderId="5" xfId="6" applyFont="1" applyFill="1" applyBorder="1" applyAlignment="1">
      <alignment vertical="center"/>
    </xf>
    <xf numFmtId="0" fontId="6" fillId="3" borderId="6" xfId="1" applyFont="1" applyFill="1" applyBorder="1" applyAlignment="1">
      <alignment horizontal="left" vertical="center"/>
    </xf>
    <xf numFmtId="0" fontId="8" fillId="14" borderId="6" xfId="1" applyFont="1" applyFill="1" applyBorder="1" applyAlignment="1">
      <alignment vertical="center"/>
    </xf>
    <xf numFmtId="0" fontId="8" fillId="19" borderId="6" xfId="1" applyFont="1" applyFill="1" applyBorder="1" applyAlignment="1">
      <alignment wrapText="1"/>
    </xf>
    <xf numFmtId="0" fontId="8" fillId="20" borderId="6" xfId="1" applyFont="1" applyFill="1" applyBorder="1" applyAlignment="1">
      <alignment wrapText="1"/>
    </xf>
    <xf numFmtId="0" fontId="8" fillId="15" borderId="6" xfId="1" applyFont="1" applyFill="1" applyBorder="1" applyAlignment="1">
      <alignment vertical="center" wrapText="1"/>
    </xf>
    <xf numFmtId="0" fontId="8" fillId="16" borderId="6" xfId="1" applyFont="1" applyFill="1" applyBorder="1" applyAlignment="1">
      <alignment vertical="center" wrapText="1"/>
    </xf>
    <xf numFmtId="0" fontId="8" fillId="17" borderId="6" xfId="1" applyFont="1" applyFill="1" applyBorder="1" applyAlignment="1">
      <alignment vertical="center" wrapText="1"/>
    </xf>
    <xf numFmtId="0" fontId="15" fillId="23" borderId="6" xfId="1" applyFont="1" applyFill="1" applyBorder="1" applyAlignment="1">
      <alignment vertical="center" wrapText="1"/>
    </xf>
    <xf numFmtId="0" fontId="15" fillId="22" borderId="6" xfId="1" applyFont="1" applyFill="1" applyBorder="1" applyAlignment="1">
      <alignment vertical="center" wrapText="1"/>
    </xf>
    <xf numFmtId="0" fontId="8" fillId="21" borderId="6" xfId="1" applyFont="1" applyFill="1" applyBorder="1" applyAlignment="1">
      <alignment vertical="center" wrapText="1"/>
    </xf>
    <xf numFmtId="0" fontId="11" fillId="26" borderId="0" xfId="4" applyFont="1" applyAlignment="1">
      <alignment horizontal="left" vertical="top" wrapText="1"/>
    </xf>
    <xf numFmtId="0" fontId="0" fillId="0" borderId="0" xfId="0"/>
    <xf numFmtId="0" fontId="7" fillId="30" borderId="3" xfId="0" applyFont="1" applyFill="1" applyBorder="1" applyAlignment="1">
      <alignment horizontal="left" vertical="center"/>
    </xf>
    <xf numFmtId="0" fontId="5" fillId="3" borderId="6" xfId="1" applyFont="1" applyFill="1" applyBorder="1" applyAlignment="1">
      <alignment horizontal="left" vertical="center"/>
    </xf>
    <xf numFmtId="0" fontId="6" fillId="3" borderId="7" xfId="1" applyFont="1" applyFill="1" applyBorder="1" applyAlignment="1">
      <alignment horizontal="left" vertical="center"/>
    </xf>
    <xf numFmtId="0" fontId="11" fillId="24" borderId="18" xfId="2" applyFont="1" applyBorder="1" applyAlignment="1">
      <alignment vertical="center"/>
    </xf>
    <xf numFmtId="0" fontId="11" fillId="24" borderId="18" xfId="2" applyFont="1" applyFill="1" applyBorder="1" applyAlignment="1">
      <alignment vertical="center"/>
    </xf>
    <xf numFmtId="0" fontId="8" fillId="14" borderId="18" xfId="1" applyFont="1" applyFill="1" applyBorder="1" applyAlignment="1">
      <alignment vertical="center"/>
    </xf>
    <xf numFmtId="0" fontId="8" fillId="14" borderId="18" xfId="1" applyFont="1" applyFill="1" applyBorder="1" applyAlignment="1">
      <alignment vertical="center" wrapText="1"/>
    </xf>
    <xf numFmtId="0" fontId="11" fillId="25" borderId="18" xfId="3" applyFont="1" applyBorder="1" applyAlignment="1">
      <alignment vertical="center"/>
    </xf>
    <xf numFmtId="0" fontId="11" fillId="25" borderId="18" xfId="3" applyFont="1" applyFill="1" applyBorder="1" applyAlignment="1">
      <alignment vertical="center"/>
    </xf>
    <xf numFmtId="0" fontId="8" fillId="19" borderId="18" xfId="1" applyFont="1" applyFill="1" applyBorder="1" applyAlignment="1">
      <alignment wrapText="1"/>
    </xf>
    <xf numFmtId="0" fontId="11" fillId="27" borderId="18" xfId="5" applyFont="1" applyBorder="1" applyAlignment="1">
      <alignment vertical="center"/>
    </xf>
    <xf numFmtId="0" fontId="11" fillId="27" borderId="18" xfId="5" applyFont="1" applyFill="1" applyBorder="1" applyAlignment="1">
      <alignment vertical="center"/>
    </xf>
    <xf numFmtId="0" fontId="8" fillId="20" borderId="18" xfId="1" applyFont="1" applyFill="1" applyBorder="1" applyAlignment="1">
      <alignment wrapText="1"/>
    </xf>
    <xf numFmtId="0" fontId="8" fillId="15" borderId="18" xfId="1" applyFont="1" applyFill="1" applyBorder="1" applyAlignment="1">
      <alignment vertical="center" wrapText="1"/>
    </xf>
    <xf numFmtId="0" fontId="8" fillId="16" borderId="18" xfId="1" applyFont="1" applyFill="1" applyBorder="1" applyAlignment="1">
      <alignment vertical="center" wrapText="1"/>
    </xf>
    <xf numFmtId="0" fontId="8" fillId="17" borderId="18" xfId="1" applyFont="1" applyFill="1" applyBorder="1" applyAlignment="1">
      <alignment vertical="center" wrapText="1"/>
    </xf>
    <xf numFmtId="0" fontId="11" fillId="28" borderId="18" xfId="6" applyFont="1" applyBorder="1" applyAlignment="1">
      <alignment vertical="center"/>
    </xf>
    <xf numFmtId="0" fontId="11" fillId="28" borderId="18" xfId="6" applyFont="1" applyFill="1" applyBorder="1" applyAlignment="1">
      <alignment vertical="center"/>
    </xf>
    <xf numFmtId="0" fontId="11" fillId="26" borderId="18" xfId="4" applyFont="1" applyFill="1" applyBorder="1" applyAlignment="1">
      <alignment horizontal="left" vertical="top" wrapText="1"/>
    </xf>
    <xf numFmtId="0" fontId="11" fillId="26" borderId="18" xfId="4" applyFont="1" applyFill="1" applyBorder="1" applyAlignment="1">
      <alignment vertical="center" wrapText="1"/>
    </xf>
    <xf numFmtId="0" fontId="11" fillId="26" borderId="18" xfId="4" applyFont="1" applyFill="1" applyBorder="1" applyAlignment="1">
      <alignment horizontal="left" vertical="top"/>
    </xf>
    <xf numFmtId="0" fontId="11" fillId="26" borderId="18" xfId="4" applyFont="1" applyFill="1" applyBorder="1" applyAlignment="1">
      <alignment vertical="center"/>
    </xf>
    <xf numFmtId="0" fontId="15" fillId="23" borderId="18" xfId="1" applyFont="1" applyFill="1" applyBorder="1" applyAlignment="1">
      <alignment vertical="center" wrapText="1"/>
    </xf>
    <xf numFmtId="0" fontId="15" fillId="22" borderId="18" xfId="1" applyFont="1" applyFill="1" applyBorder="1" applyAlignment="1">
      <alignment vertical="center" wrapText="1"/>
    </xf>
    <xf numFmtId="0" fontId="9" fillId="7" borderId="18" xfId="1" applyFont="1" applyFill="1" applyBorder="1"/>
    <xf numFmtId="0" fontId="8" fillId="21" borderId="18" xfId="1" applyFont="1" applyFill="1" applyBorder="1" applyAlignment="1">
      <alignment vertical="center" wrapText="1"/>
    </xf>
    <xf numFmtId="0" fontId="0" fillId="31" borderId="0" xfId="0" applyFont="1" applyFill="1" applyAlignment="1"/>
    <xf numFmtId="0" fontId="6" fillId="3" borderId="6" xfId="1" applyFont="1" applyFill="1" applyBorder="1" applyAlignment="1">
      <alignment horizontal="left" vertical="top"/>
    </xf>
    <xf numFmtId="0" fontId="6" fillId="3" borderId="7" xfId="1" applyFont="1" applyFill="1" applyBorder="1" applyAlignment="1">
      <alignment horizontal="left" vertical="top"/>
    </xf>
    <xf numFmtId="0" fontId="8" fillId="14" borderId="18" xfId="1" applyFont="1" applyFill="1" applyBorder="1" applyAlignment="1">
      <alignment horizontal="left" vertical="top"/>
    </xf>
    <xf numFmtId="0" fontId="11" fillId="0" borderId="6" xfId="1" applyFont="1" applyAlignment="1">
      <alignment horizontal="left" vertical="top"/>
    </xf>
    <xf numFmtId="0" fontId="8" fillId="19" borderId="18" xfId="1" applyFont="1" applyFill="1" applyBorder="1" applyAlignment="1">
      <alignment horizontal="left" vertical="top"/>
    </xf>
    <xf numFmtId="0" fontId="8" fillId="20" borderId="18" xfId="1" applyFont="1" applyFill="1" applyBorder="1" applyAlignment="1">
      <alignment horizontal="left" vertical="top"/>
    </xf>
    <xf numFmtId="0" fontId="8" fillId="15" borderId="18" xfId="1" applyFont="1" applyFill="1" applyBorder="1" applyAlignment="1">
      <alignment horizontal="left" vertical="top"/>
    </xf>
    <xf numFmtId="0" fontId="8" fillId="16" borderId="18" xfId="1" applyFont="1" applyFill="1" applyBorder="1" applyAlignment="1">
      <alignment horizontal="left" vertical="top"/>
    </xf>
    <xf numFmtId="0" fontId="8" fillId="17" borderId="18" xfId="1" applyFont="1" applyFill="1" applyBorder="1" applyAlignment="1">
      <alignment horizontal="left" vertical="top"/>
    </xf>
    <xf numFmtId="0" fontId="15" fillId="23" borderId="18" xfId="1" applyFont="1" applyFill="1" applyBorder="1" applyAlignment="1">
      <alignment horizontal="left" vertical="top"/>
    </xf>
    <xf numFmtId="0" fontId="15" fillId="22" borderId="18" xfId="1" applyFont="1" applyFill="1" applyBorder="1" applyAlignment="1">
      <alignment horizontal="left" vertical="top"/>
    </xf>
    <xf numFmtId="0" fontId="16" fillId="18" borderId="19" xfId="0" applyFont="1" applyFill="1" applyBorder="1" applyAlignment="1">
      <alignment horizontal="right" wrapText="1"/>
    </xf>
    <xf numFmtId="0" fontId="16" fillId="18" borderId="20" xfId="0" applyFont="1" applyFill="1" applyBorder="1" applyAlignment="1">
      <alignment horizontal="right" wrapText="1"/>
    </xf>
    <xf numFmtId="1" fontId="7" fillId="2" borderId="3" xfId="0" applyNumberFormat="1" applyFont="1" applyFill="1" applyBorder="1" applyAlignment="1">
      <alignment vertical="center"/>
    </xf>
    <xf numFmtId="1" fontId="0" fillId="0" borderId="0" xfId="0" applyNumberFormat="1" applyFont="1" applyAlignment="1"/>
    <xf numFmtId="1" fontId="7" fillId="2" borderId="7" xfId="0" applyNumberFormat="1" applyFont="1" applyFill="1" applyBorder="1" applyAlignment="1">
      <alignment vertical="center"/>
    </xf>
    <xf numFmtId="3" fontId="8" fillId="5" borderId="3" xfId="0" applyNumberFormat="1" applyFont="1" applyFill="1" applyBorder="1" applyAlignment="1">
      <alignment vertical="center"/>
    </xf>
    <xf numFmtId="1" fontId="6" fillId="13" borderId="2" xfId="0" applyNumberFormat="1" applyFont="1" applyFill="1" applyBorder="1" applyAlignment="1">
      <alignment horizontal="center" wrapText="1"/>
    </xf>
    <xf numFmtId="166" fontId="8" fillId="5" borderId="3" xfId="0" applyNumberFormat="1" applyFont="1" applyFill="1" applyBorder="1" applyAlignment="1">
      <alignment vertical="center"/>
    </xf>
    <xf numFmtId="16" fontId="8" fillId="5" borderId="3" xfId="0" applyNumberFormat="1" applyFont="1" applyFill="1" applyBorder="1" applyAlignment="1">
      <alignment vertical="center"/>
    </xf>
    <xf numFmtId="14" fontId="8" fillId="5" borderId="3" xfId="0" applyNumberFormat="1" applyFont="1" applyFill="1" applyBorder="1" applyAlignment="1">
      <alignment vertical="center"/>
    </xf>
    <xf numFmtId="0" fontId="8" fillId="5" borderId="2" xfId="0" applyFont="1" applyFill="1" applyBorder="1" applyAlignment="1">
      <alignment horizontal="left" vertical="center"/>
    </xf>
    <xf numFmtId="0" fontId="0" fillId="0" borderId="22" xfId="0" applyFont="1" applyBorder="1" applyAlignment="1"/>
    <xf numFmtId="0" fontId="7" fillId="30" borderId="22" xfId="0" applyFont="1" applyFill="1" applyBorder="1" applyAlignment="1">
      <alignment horizontal="left" vertical="center"/>
    </xf>
    <xf numFmtId="0" fontId="8" fillId="5" borderId="22" xfId="0" applyFont="1" applyFill="1" applyBorder="1" applyAlignment="1">
      <alignment vertical="center"/>
    </xf>
    <xf numFmtId="0" fontId="0" fillId="0" borderId="22" xfId="0" applyFont="1" applyBorder="1" applyAlignment="1">
      <alignment horizontal="center"/>
    </xf>
    <xf numFmtId="0" fontId="19" fillId="0" borderId="22" xfId="0" applyFont="1" applyBorder="1" applyAlignment="1">
      <alignment vertical="center" wrapText="1"/>
    </xf>
    <xf numFmtId="0" fontId="0" fillId="0" borderId="0" xfId="0" applyFont="1" applyAlignment="1">
      <alignment vertical="center" wrapText="1"/>
    </xf>
    <xf numFmtId="0" fontId="0" fillId="32" borderId="22" xfId="0" applyFont="1" applyFill="1" applyBorder="1" applyAlignment="1"/>
    <xf numFmtId="0" fontId="0" fillId="32" borderId="0" xfId="0" applyFont="1" applyFill="1" applyAlignment="1"/>
    <xf numFmtId="0" fontId="8" fillId="33" borderId="22" xfId="0" applyFont="1" applyFill="1" applyBorder="1" applyAlignment="1">
      <alignment vertical="center"/>
    </xf>
    <xf numFmtId="0" fontId="0" fillId="34" borderId="22" xfId="0" applyFont="1" applyFill="1" applyBorder="1" applyAlignment="1"/>
    <xf numFmtId="0" fontId="0" fillId="34" borderId="22" xfId="0" applyFont="1" applyFill="1" applyBorder="1" applyAlignment="1">
      <alignment horizontal="center"/>
    </xf>
    <xf numFmtId="167" fontId="0" fillId="34" borderId="22" xfId="7" applyNumberFormat="1" applyFont="1" applyFill="1" applyBorder="1" applyAlignment="1"/>
    <xf numFmtId="0" fontId="8" fillId="35" borderId="22" xfId="0" applyFont="1" applyFill="1" applyBorder="1" applyAlignment="1">
      <alignment vertical="center"/>
    </xf>
    <xf numFmtId="0" fontId="0" fillId="36" borderId="22" xfId="0" applyFont="1" applyFill="1" applyBorder="1" applyAlignment="1"/>
    <xf numFmtId="0" fontId="0" fillId="36" borderId="22" xfId="0" applyFont="1" applyFill="1" applyBorder="1" applyAlignment="1">
      <alignment horizontal="center"/>
    </xf>
    <xf numFmtId="167" fontId="0" fillId="36" borderId="22" xfId="7" applyNumberFormat="1" applyFont="1" applyFill="1" applyBorder="1" applyAlignment="1"/>
    <xf numFmtId="0" fontId="7" fillId="37" borderId="22" xfId="0" applyFont="1" applyFill="1" applyBorder="1" applyAlignment="1">
      <alignment horizontal="left" vertical="center"/>
    </xf>
    <xf numFmtId="0" fontId="7" fillId="38" borderId="22" xfId="0" applyFont="1" applyFill="1" applyBorder="1" applyAlignment="1">
      <alignment horizontal="left" vertical="center"/>
    </xf>
    <xf numFmtId="0" fontId="0" fillId="0" borderId="22" xfId="0" applyBorder="1"/>
    <xf numFmtId="0" fontId="0" fillId="0" borderId="22" xfId="0" applyFont="1" applyBorder="1" applyAlignment="1">
      <alignment horizontal="left"/>
    </xf>
    <xf numFmtId="10" fontId="0" fillId="0" borderId="22" xfId="8" applyNumberFormat="1" applyFont="1" applyBorder="1" applyAlignment="1">
      <alignment vertical="center" wrapText="1"/>
    </xf>
    <xf numFmtId="10" fontId="0" fillId="0" borderId="22" xfId="0" applyNumberFormat="1" applyFont="1" applyBorder="1" applyAlignment="1">
      <alignment vertical="center" wrapText="1"/>
    </xf>
    <xf numFmtId="0" fontId="0" fillId="0" borderId="23" xfId="0" pivotButton="1" applyFont="1" applyBorder="1" applyAlignment="1"/>
    <xf numFmtId="0" fontId="0" fillId="0" borderId="23" xfId="0" applyFont="1" applyBorder="1" applyAlignment="1">
      <alignment horizontal="left"/>
    </xf>
    <xf numFmtId="0" fontId="0" fillId="0" borderId="25" xfId="0" applyFont="1" applyBorder="1" applyAlignment="1">
      <alignment horizontal="left"/>
    </xf>
    <xf numFmtId="0" fontId="0" fillId="0" borderId="21" xfId="0" pivotButton="1" applyFont="1" applyBorder="1" applyAlignment="1"/>
    <xf numFmtId="0" fontId="0" fillId="0" borderId="21" xfId="0" applyFont="1" applyBorder="1" applyAlignment="1"/>
    <xf numFmtId="1" fontId="0" fillId="0" borderId="22" xfId="8" applyNumberFormat="1" applyFont="1" applyBorder="1" applyAlignment="1">
      <alignment vertical="center" wrapText="1"/>
    </xf>
    <xf numFmtId="0" fontId="0" fillId="20" borderId="22" xfId="0" applyFont="1" applyFill="1" applyBorder="1" applyAlignment="1"/>
    <xf numFmtId="0" fontId="7" fillId="39" borderId="22" xfId="0" applyFont="1" applyFill="1" applyBorder="1" applyAlignment="1">
      <alignment horizontal="left" vertical="center"/>
    </xf>
    <xf numFmtId="0" fontId="8" fillId="40" borderId="22" xfId="0" applyFont="1" applyFill="1" applyBorder="1" applyAlignment="1">
      <alignment vertical="center"/>
    </xf>
    <xf numFmtId="0" fontId="0" fillId="20" borderId="22" xfId="0" applyFont="1" applyFill="1" applyBorder="1" applyAlignment="1">
      <alignment horizontal="center"/>
    </xf>
    <xf numFmtId="167" fontId="0" fillId="20" borderId="22" xfId="7" applyNumberFormat="1" applyFont="1" applyFill="1" applyBorder="1" applyAlignment="1"/>
    <xf numFmtId="1" fontId="0" fillId="20" borderId="22" xfId="8" applyNumberFormat="1" applyFont="1" applyFill="1" applyBorder="1" applyAlignment="1">
      <alignment vertical="center" wrapText="1"/>
    </xf>
    <xf numFmtId="10" fontId="0" fillId="20" borderId="22" xfId="8" applyNumberFormat="1" applyFont="1" applyFill="1" applyBorder="1" applyAlignment="1">
      <alignment vertical="center" wrapText="1"/>
    </xf>
    <xf numFmtId="10" fontId="0" fillId="20" borderId="22" xfId="0" applyNumberFormat="1" applyFont="1" applyFill="1" applyBorder="1" applyAlignment="1">
      <alignment vertical="center" wrapText="1"/>
    </xf>
    <xf numFmtId="1" fontId="0" fillId="36" borderId="22" xfId="8" applyNumberFormat="1" applyFont="1" applyFill="1" applyBorder="1" applyAlignment="1">
      <alignment vertical="center" wrapText="1"/>
    </xf>
    <xf numFmtId="10" fontId="0" fillId="36" borderId="22" xfId="8" applyNumberFormat="1" applyFont="1" applyFill="1" applyBorder="1" applyAlignment="1">
      <alignment vertical="center" wrapText="1"/>
    </xf>
    <xf numFmtId="10" fontId="0" fillId="36" borderId="22" xfId="0" applyNumberFormat="1" applyFont="1" applyFill="1" applyBorder="1" applyAlignment="1">
      <alignment vertical="center" wrapText="1"/>
    </xf>
    <xf numFmtId="0" fontId="0" fillId="41" borderId="22" xfId="0" applyFont="1" applyFill="1" applyBorder="1" applyAlignment="1"/>
    <xf numFmtId="0" fontId="7" fillId="42" borderId="22" xfId="0" applyFont="1" applyFill="1" applyBorder="1" applyAlignment="1">
      <alignment horizontal="left" vertical="center"/>
    </xf>
    <xf numFmtId="0" fontId="8" fillId="43" borderId="22" xfId="0" applyFont="1" applyFill="1" applyBorder="1" applyAlignment="1">
      <alignment vertical="center"/>
    </xf>
    <xf numFmtId="0" fontId="0" fillId="41" borderId="22" xfId="0" applyFont="1" applyFill="1" applyBorder="1" applyAlignment="1">
      <alignment horizontal="center"/>
    </xf>
    <xf numFmtId="167" fontId="0" fillId="41" borderId="22" xfId="7" applyNumberFormat="1" applyFont="1" applyFill="1" applyBorder="1" applyAlignment="1"/>
    <xf numFmtId="1" fontId="0" fillId="41" borderId="22" xfId="8" applyNumberFormat="1" applyFont="1" applyFill="1" applyBorder="1" applyAlignment="1">
      <alignment vertical="center" wrapText="1"/>
    </xf>
    <xf numFmtId="10" fontId="0" fillId="41" borderId="22" xfId="8" applyNumberFormat="1" applyFont="1" applyFill="1" applyBorder="1" applyAlignment="1">
      <alignment vertical="center" wrapText="1"/>
    </xf>
    <xf numFmtId="0" fontId="0" fillId="41" borderId="0" xfId="0" applyFont="1" applyFill="1" applyAlignment="1"/>
    <xf numFmtId="3" fontId="20" fillId="0" borderId="22" xfId="0" applyNumberFormat="1" applyFont="1" applyBorder="1"/>
    <xf numFmtId="1" fontId="0" fillId="34" borderId="22" xfId="8" applyNumberFormat="1" applyFont="1" applyFill="1" applyBorder="1" applyAlignment="1">
      <alignment vertical="center" wrapText="1"/>
    </xf>
    <xf numFmtId="10" fontId="0" fillId="34" borderId="22" xfId="8" applyNumberFormat="1" applyFont="1" applyFill="1" applyBorder="1" applyAlignment="1">
      <alignment vertical="center" wrapText="1"/>
    </xf>
    <xf numFmtId="10" fontId="0" fillId="34" borderId="22" xfId="0" applyNumberFormat="1" applyFont="1" applyFill="1" applyBorder="1" applyAlignment="1">
      <alignment vertical="center" wrapText="1"/>
    </xf>
    <xf numFmtId="0" fontId="0" fillId="34" borderId="22" xfId="0" applyFont="1" applyFill="1" applyBorder="1" applyAlignment="1">
      <alignment horizontal="left"/>
    </xf>
    <xf numFmtId="0" fontId="0" fillId="34" borderId="23" xfId="0" applyFont="1" applyFill="1" applyBorder="1" applyAlignment="1">
      <alignment horizontal="left"/>
    </xf>
    <xf numFmtId="0" fontId="21" fillId="0" borderId="0" xfId="0" applyFont="1" applyAlignment="1"/>
    <xf numFmtId="0" fontId="11" fillId="0" borderId="0" xfId="0" applyFont="1" applyAlignment="1">
      <alignment vertical="center" wrapText="1"/>
    </xf>
    <xf numFmtId="0" fontId="0" fillId="45" borderId="22" xfId="0" applyFont="1" applyFill="1" applyBorder="1" applyAlignment="1"/>
    <xf numFmtId="0" fontId="8" fillId="47" borderId="22" xfId="0" applyFont="1" applyFill="1" applyBorder="1" applyAlignment="1">
      <alignment vertical="center"/>
    </xf>
    <xf numFmtId="0" fontId="22" fillId="45" borderId="0" xfId="0" applyFont="1" applyFill="1" applyAlignment="1"/>
    <xf numFmtId="0" fontId="22" fillId="45" borderId="22" xfId="0" applyFont="1" applyFill="1" applyBorder="1" applyAlignment="1"/>
    <xf numFmtId="0" fontId="23" fillId="46" borderId="22" xfId="0" applyFont="1" applyFill="1" applyBorder="1" applyAlignment="1">
      <alignment horizontal="left" vertical="center"/>
    </xf>
    <xf numFmtId="0" fontId="24" fillId="47" borderId="22" xfId="0" applyFont="1" applyFill="1" applyBorder="1" applyAlignment="1">
      <alignment vertical="center"/>
    </xf>
    <xf numFmtId="0" fontId="22" fillId="45" borderId="22" xfId="0" applyFont="1" applyFill="1" applyBorder="1" applyAlignment="1">
      <alignment horizontal="center"/>
    </xf>
    <xf numFmtId="1" fontId="22" fillId="45" borderId="22" xfId="8" applyNumberFormat="1" applyFont="1" applyFill="1" applyBorder="1" applyAlignment="1">
      <alignment vertical="center" wrapText="1"/>
    </xf>
    <xf numFmtId="10" fontId="22" fillId="45" borderId="22" xfId="8" applyNumberFormat="1" applyFont="1" applyFill="1" applyBorder="1" applyAlignment="1">
      <alignment vertical="center" wrapText="1"/>
    </xf>
    <xf numFmtId="0" fontId="22" fillId="44" borderId="26" xfId="0" applyFont="1" applyFill="1" applyBorder="1" applyAlignment="1"/>
    <xf numFmtId="0" fontId="22" fillId="44" borderId="0" xfId="0" applyFont="1" applyFill="1" applyAlignment="1"/>
    <xf numFmtId="0" fontId="22" fillId="44" borderId="22" xfId="0" applyFont="1" applyFill="1" applyBorder="1" applyAlignment="1">
      <alignment horizontal="center"/>
    </xf>
    <xf numFmtId="167" fontId="22" fillId="45" borderId="22" xfId="7" applyNumberFormat="1" applyFont="1" applyFill="1" applyBorder="1" applyAlignment="1"/>
    <xf numFmtId="10" fontId="22" fillId="45" borderId="22" xfId="0" applyNumberFormat="1" applyFont="1" applyFill="1" applyBorder="1" applyAlignment="1">
      <alignment vertical="center" wrapText="1"/>
    </xf>
    <xf numFmtId="10" fontId="22" fillId="44" borderId="22" xfId="8" applyNumberFormat="1" applyFont="1" applyFill="1" applyBorder="1" applyAlignment="1">
      <alignment vertical="center" wrapText="1"/>
    </xf>
    <xf numFmtId="0" fontId="22" fillId="48" borderId="0" xfId="0" applyFont="1" applyFill="1" applyAlignment="1"/>
    <xf numFmtId="0" fontId="22" fillId="48" borderId="22" xfId="0" applyFont="1" applyFill="1" applyBorder="1" applyAlignment="1"/>
    <xf numFmtId="0" fontId="23" fillId="49" borderId="22" xfId="0" applyFont="1" applyFill="1" applyBorder="1" applyAlignment="1">
      <alignment horizontal="left" vertical="center"/>
    </xf>
    <xf numFmtId="0" fontId="0" fillId="48" borderId="22" xfId="0" applyFont="1" applyFill="1" applyBorder="1" applyAlignment="1"/>
    <xf numFmtId="167" fontId="22" fillId="48" borderId="22" xfId="7" applyNumberFormat="1" applyFont="1" applyFill="1" applyBorder="1" applyAlignment="1"/>
    <xf numFmtId="1" fontId="22" fillId="48" borderId="22" xfId="8" applyNumberFormat="1" applyFont="1" applyFill="1" applyBorder="1" applyAlignment="1">
      <alignment vertical="center" wrapText="1"/>
    </xf>
    <xf numFmtId="10" fontId="22" fillId="48" borderId="22" xfId="8" applyNumberFormat="1" applyFont="1" applyFill="1" applyBorder="1" applyAlignment="1">
      <alignment vertical="center" wrapText="1"/>
    </xf>
    <xf numFmtId="10" fontId="22" fillId="48" borderId="22" xfId="0" applyNumberFormat="1" applyFont="1" applyFill="1" applyBorder="1" applyAlignment="1">
      <alignment vertical="center" wrapText="1"/>
    </xf>
    <xf numFmtId="0" fontId="24" fillId="50" borderId="22" xfId="0" applyFont="1" applyFill="1" applyBorder="1" applyAlignment="1">
      <alignment vertical="center"/>
    </xf>
    <xf numFmtId="0" fontId="24" fillId="50" borderId="22" xfId="0" applyFont="1" applyFill="1" applyBorder="1" applyAlignment="1">
      <alignment horizontal="center" vertical="center"/>
    </xf>
    <xf numFmtId="1" fontId="22" fillId="44" borderId="0" xfId="0" applyNumberFormat="1" applyFont="1" applyFill="1" applyAlignment="1"/>
    <xf numFmtId="9" fontId="0" fillId="0" borderId="0" xfId="8" applyFont="1" applyAlignment="1"/>
    <xf numFmtId="10" fontId="0" fillId="0" borderId="0" xfId="8" applyNumberFormat="1" applyFont="1" applyAlignment="1"/>
    <xf numFmtId="0" fontId="19" fillId="0" borderId="0" xfId="0" applyFont="1" applyAlignment="1"/>
    <xf numFmtId="0" fontId="0" fillId="0" borderId="0" xfId="0" applyFont="1" applyFill="1" applyAlignment="1"/>
    <xf numFmtId="0" fontId="25" fillId="51" borderId="0" xfId="0" applyFont="1" applyFill="1" applyAlignment="1"/>
    <xf numFmtId="0" fontId="25" fillId="51" borderId="22" xfId="0" applyFont="1" applyFill="1" applyBorder="1" applyAlignment="1"/>
    <xf numFmtId="0" fontId="26" fillId="52" borderId="22" xfId="0" applyFont="1" applyFill="1" applyBorder="1" applyAlignment="1">
      <alignment horizontal="left" vertical="center"/>
    </xf>
    <xf numFmtId="0" fontId="27" fillId="53" borderId="22" xfId="0" applyFont="1" applyFill="1" applyBorder="1" applyAlignment="1">
      <alignment vertical="center"/>
    </xf>
    <xf numFmtId="0" fontId="25" fillId="51" borderId="22" xfId="0" applyFont="1" applyFill="1" applyBorder="1" applyAlignment="1">
      <alignment horizontal="center"/>
    </xf>
    <xf numFmtId="167" fontId="25" fillId="51" borderId="22" xfId="7" applyNumberFormat="1" applyFont="1" applyFill="1" applyBorder="1" applyAlignment="1"/>
    <xf numFmtId="167" fontId="25" fillId="41" borderId="22" xfId="7" applyNumberFormat="1" applyFont="1" applyFill="1" applyBorder="1" applyAlignment="1"/>
    <xf numFmtId="10" fontId="0" fillId="41" borderId="22" xfId="0" applyNumberFormat="1" applyFont="1" applyFill="1" applyBorder="1" applyAlignment="1">
      <alignment vertical="center" wrapText="1"/>
    </xf>
    <xf numFmtId="10" fontId="0" fillId="51" borderId="22" xfId="8" applyNumberFormat="1" applyFont="1" applyFill="1" applyBorder="1" applyAlignment="1">
      <alignment vertical="center" wrapText="1"/>
    </xf>
    <xf numFmtId="10" fontId="0" fillId="51" borderId="22" xfId="0" applyNumberFormat="1" applyFont="1" applyFill="1" applyBorder="1" applyAlignment="1">
      <alignment vertical="center" wrapText="1"/>
    </xf>
    <xf numFmtId="0" fontId="11" fillId="0" borderId="22" xfId="0" applyFont="1" applyBorder="1" applyAlignment="1"/>
    <xf numFmtId="167" fontId="0" fillId="0" borderId="22" xfId="7" applyNumberFormat="1" applyFont="1" applyBorder="1" applyAlignment="1"/>
    <xf numFmtId="0" fontId="0" fillId="0" borderId="23" xfId="0" applyFont="1" applyBorder="1" applyAlignment="1"/>
    <xf numFmtId="0" fontId="0" fillId="0" borderId="24" xfId="0" applyFont="1" applyBorder="1" applyAlignment="1"/>
    <xf numFmtId="0" fontId="0" fillId="0" borderId="27" xfId="0" applyFont="1" applyBorder="1" applyAlignment="1"/>
    <xf numFmtId="0" fontId="0" fillId="0" borderId="23" xfId="0" applyNumberFormat="1" applyFont="1" applyBorder="1" applyAlignment="1"/>
    <xf numFmtId="0" fontId="0" fillId="0" borderId="27" xfId="0" applyNumberFormat="1" applyFont="1" applyBorder="1" applyAlignment="1"/>
    <xf numFmtId="0" fontId="0" fillId="0" borderId="24" xfId="0" applyNumberFormat="1" applyFont="1" applyBorder="1" applyAlignment="1"/>
    <xf numFmtId="0" fontId="0" fillId="0" borderId="28" xfId="0" applyNumberFormat="1" applyFont="1" applyBorder="1" applyAlignment="1"/>
    <xf numFmtId="0" fontId="0" fillId="0" borderId="25" xfId="0" applyNumberFormat="1" applyFont="1" applyBorder="1" applyAlignment="1"/>
    <xf numFmtId="0" fontId="0" fillId="0" borderId="29" xfId="0" applyNumberFormat="1" applyFont="1" applyBorder="1" applyAlignment="1"/>
    <xf numFmtId="0" fontId="0" fillId="0" borderId="30" xfId="0" applyFont="1" applyBorder="1" applyAlignment="1"/>
    <xf numFmtId="0" fontId="0" fillId="0" borderId="30" xfId="0" applyNumberFormat="1" applyFont="1" applyBorder="1" applyAlignment="1"/>
    <xf numFmtId="0" fontId="0" fillId="0" borderId="31" xfId="0" applyNumberFormat="1" applyFont="1" applyBorder="1" applyAlignment="1"/>
    <xf numFmtId="0" fontId="25" fillId="54" borderId="0" xfId="0" applyFont="1" applyFill="1" applyAlignment="1"/>
    <xf numFmtId="0" fontId="25" fillId="54" borderId="22" xfId="0" applyFont="1" applyFill="1" applyBorder="1" applyAlignment="1"/>
    <xf numFmtId="0" fontId="27" fillId="55" borderId="22" xfId="0" applyFont="1" applyFill="1" applyBorder="1" applyAlignment="1">
      <alignment vertical="center"/>
    </xf>
    <xf numFmtId="0" fontId="25" fillId="54" borderId="22" xfId="0" applyFont="1" applyFill="1" applyBorder="1" applyAlignment="1">
      <alignment horizontal="center"/>
    </xf>
    <xf numFmtId="1" fontId="25" fillId="54" borderId="22" xfId="8" applyNumberFormat="1" applyFont="1" applyFill="1" applyBorder="1" applyAlignment="1">
      <alignment vertical="center" wrapText="1"/>
    </xf>
    <xf numFmtId="10" fontId="25" fillId="54" borderId="22" xfId="8" applyNumberFormat="1" applyFont="1" applyFill="1" applyBorder="1" applyAlignment="1">
      <alignment vertical="center" wrapText="1"/>
    </xf>
    <xf numFmtId="0" fontId="25" fillId="0" borderId="0" xfId="0" applyFont="1" applyAlignment="1"/>
    <xf numFmtId="0" fontId="25" fillId="54" borderId="6" xfId="0" applyFont="1" applyFill="1" applyBorder="1" applyAlignment="1"/>
    <xf numFmtId="1" fontId="25" fillId="54" borderId="6" xfId="0" applyNumberFormat="1" applyFont="1" applyFill="1" applyBorder="1" applyAlignment="1"/>
    <xf numFmtId="9" fontId="0" fillId="0" borderId="0" xfId="8" applyNumberFormat="1" applyFont="1" applyAlignment="1"/>
    <xf numFmtId="0" fontId="0" fillId="0" borderId="24" xfId="0" applyFont="1" applyBorder="1" applyAlignment="1">
      <alignment horizontal="left" indent="1"/>
    </xf>
    <xf numFmtId="0" fontId="0" fillId="0" borderId="24" xfId="0" applyFont="1" applyBorder="1" applyAlignment="1">
      <alignment horizontal="left" indent="2"/>
    </xf>
    <xf numFmtId="0" fontId="0" fillId="0" borderId="32" xfId="0" applyNumberFormat="1" applyFont="1" applyBorder="1" applyAlignment="1"/>
    <xf numFmtId="0" fontId="0" fillId="0" borderId="22" xfId="0" applyNumberFormat="1" applyFont="1" applyBorder="1" applyAlignment="1"/>
    <xf numFmtId="0" fontId="0" fillId="0" borderId="22" xfId="0" applyFont="1" applyBorder="1" applyAlignment="1">
      <alignment horizontal="left" indent="1"/>
    </xf>
    <xf numFmtId="1" fontId="0" fillId="0" borderId="22" xfId="0" applyNumberFormat="1" applyFont="1" applyBorder="1" applyAlignment="1"/>
    <xf numFmtId="1" fontId="0" fillId="0" borderId="24" xfId="0" applyNumberFormat="1" applyFont="1" applyBorder="1" applyAlignment="1"/>
    <xf numFmtId="1" fontId="11" fillId="0" borderId="22" xfId="0" applyNumberFormat="1" applyFont="1" applyBorder="1" applyAlignment="1"/>
    <xf numFmtId="0" fontId="0" fillId="0" borderId="24" xfId="0" applyFont="1" applyBorder="1" applyAlignment="1">
      <alignment horizontal="left" indent="3"/>
    </xf>
    <xf numFmtId="0" fontId="0" fillId="0" borderId="22" xfId="0" applyFont="1" applyBorder="1" applyAlignment="1">
      <alignment vertical="center"/>
    </xf>
    <xf numFmtId="0" fontId="19" fillId="0" borderId="22" xfId="0" applyFont="1" applyBorder="1" applyAlignment="1"/>
    <xf numFmtId="0" fontId="11" fillId="0" borderId="22" xfId="0" applyFont="1" applyBorder="1" applyAlignment="1">
      <alignment horizontal="left"/>
    </xf>
    <xf numFmtId="0" fontId="11" fillId="0" borderId="22" xfId="0" applyFont="1" applyBorder="1" applyAlignment="1">
      <alignment vertical="center"/>
    </xf>
    <xf numFmtId="0" fontId="0" fillId="0" borderId="24" xfId="0" applyFont="1" applyBorder="1" applyAlignment="1">
      <alignment horizontal="left" indent="4"/>
    </xf>
    <xf numFmtId="0" fontId="0" fillId="0" borderId="22" xfId="0" applyFont="1" applyBorder="1" applyAlignment="1">
      <alignment horizontal="left" indent="2"/>
    </xf>
    <xf numFmtId="0" fontId="25" fillId="0" borderId="22" xfId="0" applyFont="1" applyBorder="1" applyAlignment="1">
      <alignment horizontal="left" indent="2"/>
    </xf>
    <xf numFmtId="0" fontId="25" fillId="0" borderId="22" xfId="0" applyFont="1" applyBorder="1" applyAlignment="1"/>
    <xf numFmtId="0" fontId="19" fillId="0" borderId="33" xfId="0" applyFont="1" applyBorder="1" applyAlignment="1"/>
    <xf numFmtId="167" fontId="0" fillId="0" borderId="0" xfId="7" applyNumberFormat="1" applyFont="1" applyAlignment="1"/>
    <xf numFmtId="3" fontId="29" fillId="0" borderId="0" xfId="0" applyNumberFormat="1" applyFont="1" applyAlignment="1"/>
    <xf numFmtId="3" fontId="30" fillId="0" borderId="0" xfId="0" applyNumberFormat="1" applyFont="1" applyAlignment="1"/>
    <xf numFmtId="3" fontId="31" fillId="0" borderId="0" xfId="0" applyNumberFormat="1" applyFont="1" applyAlignment="1">
      <alignment horizontal="left" vertical="center" readingOrder="1"/>
    </xf>
    <xf numFmtId="0" fontId="0" fillId="0" borderId="24" xfId="0" applyFont="1" applyBorder="1" applyAlignment="1">
      <alignment horizontal="left" indent="5"/>
    </xf>
    <xf numFmtId="3" fontId="32" fillId="0" borderId="22" xfId="0" applyNumberFormat="1" applyFont="1" applyBorder="1" applyAlignment="1"/>
    <xf numFmtId="10" fontId="11" fillId="0" borderId="0" xfId="8" applyNumberFormat="1" applyFont="1" applyAlignment="1"/>
    <xf numFmtId="0" fontId="0" fillId="0" borderId="25" xfId="0" applyFont="1" applyBorder="1" applyAlignment="1"/>
    <xf numFmtId="0" fontId="0" fillId="31" borderId="0" xfId="0" applyFill="1"/>
    <xf numFmtId="0" fontId="8" fillId="5" borderId="7" xfId="0" applyFont="1" applyFill="1" applyBorder="1" applyAlignment="1">
      <alignment vertical="center"/>
    </xf>
    <xf numFmtId="0" fontId="33" fillId="5" borderId="3" xfId="0" applyFont="1" applyFill="1" applyBorder="1" applyAlignment="1">
      <alignment vertical="center"/>
    </xf>
    <xf numFmtId="0" fontId="0" fillId="0" borderId="24" xfId="0" applyFont="1" applyBorder="1" applyAlignment="1">
      <alignment horizontal="left"/>
    </xf>
    <xf numFmtId="0" fontId="0" fillId="0" borderId="32" xfId="0" applyFont="1" applyBorder="1" applyAlignment="1"/>
    <xf numFmtId="0" fontId="0" fillId="0" borderId="28" xfId="0" applyFont="1" applyBorder="1" applyAlignment="1"/>
    <xf numFmtId="0" fontId="0" fillId="0" borderId="31" xfId="0" applyFont="1" applyBorder="1" applyAlignment="1"/>
    <xf numFmtId="0" fontId="0" fillId="57" borderId="0" xfId="0" applyFont="1" applyFill="1" applyAlignment="1"/>
    <xf numFmtId="0" fontId="0" fillId="56" borderId="23" xfId="0" applyFont="1" applyFill="1" applyBorder="1" applyAlignment="1">
      <alignment horizontal="left"/>
    </xf>
    <xf numFmtId="1" fontId="0" fillId="0" borderId="31" xfId="0" applyNumberFormat="1" applyFont="1" applyBorder="1" applyAlignment="1"/>
    <xf numFmtId="0" fontId="0" fillId="57" borderId="24" xfId="0" applyFont="1" applyFill="1" applyBorder="1" applyAlignment="1">
      <alignment horizontal="left"/>
    </xf>
    <xf numFmtId="0" fontId="0" fillId="57" borderId="24" xfId="0" applyFont="1" applyFill="1" applyBorder="1" applyAlignment="1"/>
    <xf numFmtId="0" fontId="0" fillId="57" borderId="32" xfId="0" applyFont="1" applyFill="1" applyBorder="1" applyAlignment="1"/>
    <xf numFmtId="0" fontId="0" fillId="57" borderId="28" xfId="0" applyFont="1" applyFill="1" applyBorder="1" applyAlignment="1"/>
    <xf numFmtId="0" fontId="0" fillId="32" borderId="24" xfId="0" applyFont="1" applyFill="1" applyBorder="1" applyAlignment="1">
      <alignment horizontal="left"/>
    </xf>
    <xf numFmtId="0" fontId="0" fillId="32" borderId="24" xfId="0" applyFont="1" applyFill="1" applyBorder="1" applyAlignment="1"/>
    <xf numFmtId="0" fontId="0" fillId="32" borderId="32" xfId="0" applyFont="1" applyFill="1" applyBorder="1" applyAlignment="1"/>
    <xf numFmtId="0" fontId="0" fillId="32" borderId="28" xfId="0" applyFont="1" applyFill="1" applyBorder="1" applyAlignment="1"/>
    <xf numFmtId="0" fontId="0" fillId="0" borderId="29" xfId="0" applyFont="1" applyBorder="1" applyAlignment="1"/>
    <xf numFmtId="0" fontId="0" fillId="57" borderId="23" xfId="0" applyFont="1" applyFill="1" applyBorder="1" applyAlignment="1">
      <alignment horizontal="left"/>
    </xf>
    <xf numFmtId="0" fontId="35" fillId="58" borderId="2" xfId="0" applyFont="1" applyFill="1" applyBorder="1" applyAlignment="1">
      <alignment horizontal="center" wrapText="1"/>
    </xf>
    <xf numFmtId="1" fontId="35" fillId="58" borderId="2" xfId="0" applyNumberFormat="1" applyFont="1" applyFill="1" applyBorder="1" applyAlignment="1">
      <alignment horizontal="center" wrapText="1"/>
    </xf>
    <xf numFmtId="0" fontId="35" fillId="59" borderId="1" xfId="0" applyFont="1" applyFill="1" applyBorder="1" applyAlignment="1">
      <alignment horizontal="center" wrapText="1"/>
    </xf>
    <xf numFmtId="0" fontId="0" fillId="0" borderId="35" xfId="0" applyFont="1" applyBorder="1" applyAlignment="1">
      <alignment horizontal="center"/>
    </xf>
    <xf numFmtId="0" fontId="0" fillId="0" borderId="36" xfId="0" applyFont="1" applyBorder="1" applyAlignment="1">
      <alignment horizontal="center"/>
    </xf>
    <xf numFmtId="0" fontId="0" fillId="0" borderId="34" xfId="0" applyFont="1" applyBorder="1" applyAlignment="1">
      <alignment horizontal="center"/>
    </xf>
  </cellXfs>
  <cellStyles count="46">
    <cellStyle name="20% - Accent1" xfId="2" builtinId="30"/>
    <cellStyle name="20% - Accent2" xfId="3" builtinId="34"/>
    <cellStyle name="20% - Accent4" xfId="5" builtinId="42"/>
    <cellStyle name="20% - Accent6" xfId="6" builtinId="50"/>
    <cellStyle name="40% - Accent3" xfId="4" builtinId="39"/>
    <cellStyle name="Comma" xfId="7" builtinId="3"/>
    <cellStyle name="Comma 2" xfId="14" xr:uid="{904DAD67-B8B2-4FFF-9AD4-29D0DDAE286A}"/>
    <cellStyle name="Comma 2 2" xfId="31" xr:uid="{A92AF994-D45B-413F-B82B-9048F1A798E8}"/>
    <cellStyle name="Comma 2 3" xfId="42" xr:uid="{D5F886ED-E2A7-4E82-8597-A8519E8066F3}"/>
    <cellStyle name="Comma 2 4" xfId="21" xr:uid="{9E531BAF-2C24-44DF-9DE7-46DA6CA2FFAA}"/>
    <cellStyle name="Comma 3" xfId="13" xr:uid="{C145DC52-9EFA-425B-9F22-B23CCE2EC044}"/>
    <cellStyle name="Comma 3 2" xfId="30" xr:uid="{91AE2AB3-A6FF-4A9E-8BE9-1D75288212A3}"/>
    <cellStyle name="Comma 3 3" xfId="41" xr:uid="{EADA7236-DD02-4BF4-A437-085E2C184E3F}"/>
    <cellStyle name="Comma 3 4" xfId="20" xr:uid="{257BEB57-8255-479E-A4C8-B40A28574E16}"/>
    <cellStyle name="Comma 4" xfId="17" xr:uid="{008D61A9-8CD4-4881-B73E-EF5DF5CD708F}"/>
    <cellStyle name="Comma 4 2" xfId="34" xr:uid="{D1E8AA7D-59FF-402C-8CF1-74C483D41A5D}"/>
    <cellStyle name="Comma 4 3" xfId="44" xr:uid="{9A06446F-30AB-4A30-A9D3-DC89413C0847}"/>
    <cellStyle name="Comma 4 4" xfId="23" xr:uid="{E98EA53C-35BA-445E-8EC2-0C5FD4259655}"/>
    <cellStyle name="Comma 5" xfId="18" xr:uid="{512B3397-3024-4FAE-93B3-1950CE7E7DFF}"/>
    <cellStyle name="Comma 5 2" xfId="35" xr:uid="{B1EF33EC-4D1E-4837-80AC-566964B4BC50}"/>
    <cellStyle name="Comma 5 3" xfId="45" xr:uid="{1AB59A4B-1EF0-4E55-B105-4E3AB748A753}"/>
    <cellStyle name="Comma 5 4" xfId="24" xr:uid="{679A9E26-F6C6-496C-8FFC-2F06034BB19B}"/>
    <cellStyle name="Comma 6" xfId="26" xr:uid="{CFE270DC-ACA4-4F35-B6A8-DB794447B681}"/>
    <cellStyle name="Comma 7" xfId="37" xr:uid="{5EA1991B-23C9-46B0-B3D5-1C542B16EF58}"/>
    <cellStyle name="Comma 8" xfId="39" xr:uid="{B9C9BC63-832D-4B2A-8141-D047931D198C}"/>
    <cellStyle name="Hyperlink 2" xfId="25" xr:uid="{5E567166-0485-4B90-A635-3A875B70AF3C}"/>
    <cellStyle name="Normal" xfId="0" builtinId="0"/>
    <cellStyle name="Normal 2" xfId="1" xr:uid="{70DA41DF-2D8D-4DCE-9174-41DAB59CC269}"/>
    <cellStyle name="Normal 2 2" xfId="11" xr:uid="{3768D7AD-625E-4357-A879-0B547D61240C}"/>
    <cellStyle name="Normal 3" xfId="10" xr:uid="{B8F7714D-3E6C-4B5E-835C-49FA27A59863}"/>
    <cellStyle name="Normal 3 2" xfId="28" xr:uid="{55DBD04D-6455-4221-897A-3FEF1684976A}"/>
    <cellStyle name="Normal 4" xfId="12" xr:uid="{534DD62A-D9BA-4D25-A9AD-5DF397F4F028}"/>
    <cellStyle name="Normal 4 2" xfId="29" xr:uid="{B63D1C3B-9951-4EB9-A800-7282EFB3F8C0}"/>
    <cellStyle name="Normal 4 3" xfId="40" xr:uid="{EBD5D6ED-1683-472A-ADDD-1F91A3FEFF78}"/>
    <cellStyle name="Normal 4 4" xfId="19" xr:uid="{DF5D0436-1C34-4A98-8782-E9B7E6B10EE5}"/>
    <cellStyle name="Normal 5" xfId="16" xr:uid="{ECFBD826-4AAC-46C8-8E04-A2460FA58037}"/>
    <cellStyle name="Normal 5 2" xfId="33" xr:uid="{5DABDE3E-7BDE-4594-8860-6BE9C48BD967}"/>
    <cellStyle name="Normal 5 3" xfId="43" xr:uid="{FA0D28E1-7B93-449A-8599-5B8AD77415D4}"/>
    <cellStyle name="Normal 5 4" xfId="22" xr:uid="{B25556F6-4FC1-4E81-9B5A-38CF4D049FB2}"/>
    <cellStyle name="Normal 6" xfId="9" xr:uid="{59F889E6-83B4-4299-8900-16F65D3ECAE8}"/>
    <cellStyle name="Normal 7" xfId="36" xr:uid="{12A39267-BFBA-4038-8860-0FBC466B87DD}"/>
    <cellStyle name="Percent" xfId="8" builtinId="5"/>
    <cellStyle name="Percent 2" xfId="15" xr:uid="{E0D35320-F3D5-46F0-9EF2-D281B4E3F530}"/>
    <cellStyle name="Percent 2 2" xfId="32" xr:uid="{25963E32-D88E-4E92-9C88-23883D4F8706}"/>
    <cellStyle name="Percent 3" xfId="27" xr:uid="{3FE10611-C444-470C-A340-2688413D82EB}"/>
    <cellStyle name="Percent 4" xfId="38" xr:uid="{8417E260-EA48-49C3-B571-0A111D1F8F0E}"/>
  </cellStyles>
  <dxfs count="100">
    <dxf>
      <fill>
        <patternFill patternType="solid">
          <fgColor rgb="FFFBE4D5"/>
          <bgColor rgb="FFFBE4D5"/>
        </patternFill>
      </fill>
    </dxf>
    <dxf>
      <font>
        <strike val="0"/>
        <outline val="0"/>
        <shadow val="0"/>
        <u val="none"/>
        <vertAlign val="baseline"/>
        <name val="Arial"/>
        <family val="2"/>
        <scheme val="none"/>
      </font>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b val="0"/>
        <i val="0"/>
        <strike val="0"/>
        <condense val="0"/>
        <extend val="0"/>
        <outline val="0"/>
        <shadow val="0"/>
        <u val="none"/>
        <vertAlign val="baseline"/>
        <sz val="10"/>
        <color theme="1"/>
        <name val="Arial"/>
        <family val="2"/>
        <scheme val="none"/>
      </font>
      <numFmt numFmtId="2" formatCode="0.00"/>
      <fill>
        <patternFill patternType="solid">
          <fgColor theme="0"/>
          <bgColor theme="0"/>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border>
    </dxf>
    <dxf>
      <font>
        <b val="0"/>
        <i val="0"/>
        <strike val="0"/>
        <condense val="0"/>
        <extend val="0"/>
        <outline val="0"/>
        <shadow val="0"/>
        <u val="none"/>
        <vertAlign val="baseline"/>
        <sz val="10"/>
        <color theme="1"/>
        <name val="Arial"/>
        <family val="2"/>
        <scheme val="none"/>
      </font>
      <numFmt numFmtId="1" formatCode="0"/>
      <fill>
        <patternFill patternType="solid">
          <fgColor theme="0"/>
          <bgColor theme="0"/>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theme="0"/>
          <bgColor theme="0"/>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border>
    </dxf>
    <dxf>
      <font>
        <b val="0"/>
        <i/>
        <strike val="0"/>
        <condense val="0"/>
        <extend val="0"/>
        <outline val="0"/>
        <shadow val="0"/>
        <u val="none"/>
        <vertAlign val="baseline"/>
        <sz val="10"/>
        <color rgb="FF2F5496"/>
        <name val="Arial"/>
        <family val="2"/>
        <scheme val="none"/>
      </font>
      <numFmt numFmtId="1" formatCode="0"/>
      <fill>
        <patternFill patternType="solid">
          <fgColor rgb="FFD8D8D8"/>
          <bgColor rgb="FFD8D8D8"/>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border>
    </dxf>
    <dxf>
      <font>
        <b val="0"/>
        <i/>
        <strike val="0"/>
        <condense val="0"/>
        <extend val="0"/>
        <outline val="0"/>
        <shadow val="0"/>
        <u val="none"/>
        <vertAlign val="baseline"/>
        <sz val="10"/>
        <color rgb="FF2F5496"/>
        <name val="Arial"/>
        <family val="2"/>
        <scheme val="none"/>
      </font>
      <numFmt numFmtId="1" formatCode="0"/>
      <fill>
        <patternFill patternType="solid">
          <fgColor rgb="FFD8D8D8"/>
          <bgColor rgb="FFD8D8D8"/>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border>
    </dxf>
    <dxf>
      <font>
        <b val="0"/>
        <i/>
        <strike val="0"/>
        <condense val="0"/>
        <extend val="0"/>
        <outline val="0"/>
        <shadow val="0"/>
        <u val="none"/>
        <vertAlign val="baseline"/>
        <sz val="10"/>
        <color rgb="FF2F5496"/>
        <name val="Arial"/>
        <family val="2"/>
        <scheme val="none"/>
      </font>
      <numFmt numFmtId="1" formatCode="0"/>
      <fill>
        <patternFill patternType="solid">
          <fgColor rgb="FFD8D8D8"/>
          <bgColor rgb="FFD8D8D8"/>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style="thin">
          <color rgb="FFBFBFBF"/>
        </bottom>
      </border>
    </dxf>
    <dxf>
      <font>
        <b val="0"/>
        <i/>
        <strike val="0"/>
        <condense val="0"/>
        <extend val="0"/>
        <outline val="0"/>
        <shadow val="0"/>
        <u val="none"/>
        <vertAlign val="baseline"/>
        <sz val="10"/>
        <color rgb="FF2F5496"/>
        <name val="Arial"/>
        <family val="2"/>
        <scheme val="none"/>
      </font>
      <numFmt numFmtId="1" formatCode="0"/>
      <fill>
        <patternFill patternType="solid">
          <fgColor rgb="FFD8D8D8"/>
          <bgColor rgb="FFD8D8D8"/>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style="thin">
          <color rgb="FFBFBFBF"/>
        </bottom>
      </border>
    </dxf>
    <dxf>
      <font>
        <b val="0"/>
        <i/>
        <strike val="0"/>
        <condense val="0"/>
        <extend val="0"/>
        <outline val="0"/>
        <shadow val="0"/>
        <u val="none"/>
        <vertAlign val="baseline"/>
        <sz val="10"/>
        <color rgb="FF2F5496"/>
        <name val="Arial"/>
        <family val="2"/>
        <scheme val="none"/>
      </font>
      <numFmt numFmtId="1" formatCode="0"/>
      <fill>
        <patternFill patternType="solid">
          <fgColor rgb="FFD8D8D8"/>
          <bgColor rgb="FFD8D8D8"/>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style="thin">
          <color rgb="FFBFBFBF"/>
        </bottom>
      </border>
    </dxf>
    <dxf>
      <font>
        <b val="0"/>
        <i/>
        <strike val="0"/>
        <condense val="0"/>
        <extend val="0"/>
        <outline val="0"/>
        <shadow val="0"/>
        <u val="none"/>
        <vertAlign val="baseline"/>
        <sz val="10"/>
        <color rgb="FF2F5496"/>
        <name val="Arial"/>
        <family val="2"/>
        <scheme val="none"/>
      </font>
      <numFmt numFmtId="1" formatCode="0"/>
      <fill>
        <patternFill patternType="solid">
          <fgColor rgb="FFD8D8D8"/>
          <bgColor rgb="FFD8D8D8"/>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style="thin">
          <color rgb="FFBFBFBF"/>
        </bottom>
      </border>
    </dxf>
    <dxf>
      <font>
        <b val="0"/>
        <i/>
        <strike val="0"/>
        <condense val="0"/>
        <extend val="0"/>
        <outline val="0"/>
        <shadow val="0"/>
        <u val="none"/>
        <vertAlign val="baseline"/>
        <sz val="10"/>
        <color rgb="FF2F5496"/>
        <name val="Arial"/>
        <family val="2"/>
        <scheme val="none"/>
      </font>
      <numFmt numFmtId="1" formatCode="0"/>
      <fill>
        <patternFill patternType="solid">
          <fgColor rgb="FFD8D8D8"/>
          <bgColor rgb="FFD8D8D8"/>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style="thin">
          <color rgb="FFBFBFBF"/>
        </bottom>
      </border>
    </dxf>
    <dxf>
      <font>
        <b val="0"/>
        <i/>
        <strike val="0"/>
        <condense val="0"/>
        <extend val="0"/>
        <outline val="0"/>
        <shadow val="0"/>
        <u val="none"/>
        <vertAlign val="baseline"/>
        <sz val="10"/>
        <color rgb="FF2F5496"/>
        <name val="Arial"/>
        <family val="2"/>
        <scheme val="none"/>
      </font>
      <numFmt numFmtId="1" formatCode="0"/>
      <fill>
        <patternFill patternType="solid">
          <fgColor rgb="FFD8D8D8"/>
          <bgColor rgb="FFD8D8D8"/>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style="thin">
          <color rgb="FFBFBFBF"/>
        </bottom>
      </border>
    </dxf>
    <dxf>
      <font>
        <b val="0"/>
        <i/>
        <strike val="0"/>
        <condense val="0"/>
        <extend val="0"/>
        <outline val="0"/>
        <shadow val="0"/>
        <u val="none"/>
        <vertAlign val="baseline"/>
        <sz val="10"/>
        <color rgb="FF2F5496"/>
        <name val="Arial"/>
        <family val="2"/>
        <scheme val="none"/>
      </font>
      <fill>
        <patternFill patternType="solid">
          <fgColor rgb="FFD8D8D8"/>
          <bgColor rgb="FFD8D8D8"/>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vertical/>
        <horizontal/>
      </border>
    </dxf>
    <dxf>
      <font>
        <b val="0"/>
        <i/>
        <strike val="0"/>
        <condense val="0"/>
        <extend val="0"/>
        <outline val="0"/>
        <shadow val="0"/>
        <u val="none"/>
        <vertAlign val="baseline"/>
        <sz val="10"/>
        <color rgb="FF2F5496"/>
        <name val="Arial"/>
        <family val="2"/>
        <scheme val="none"/>
      </font>
      <numFmt numFmtId="1" formatCode="0"/>
      <fill>
        <patternFill patternType="solid">
          <fgColor rgb="FFD8D8D8"/>
          <bgColor rgb="FFD8D8D8"/>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style="thin">
          <color rgb="FFBFBFBF"/>
        </bottom>
      </border>
    </dxf>
    <dxf>
      <font>
        <b val="0"/>
        <i/>
        <strike val="0"/>
        <condense val="0"/>
        <extend val="0"/>
        <outline val="0"/>
        <shadow val="0"/>
        <u val="none"/>
        <vertAlign val="baseline"/>
        <sz val="10"/>
        <color rgb="FF2F5496"/>
        <name val="Arial"/>
        <family val="2"/>
        <scheme val="none"/>
      </font>
      <numFmt numFmtId="1" formatCode="0"/>
      <fill>
        <patternFill patternType="solid">
          <fgColor rgb="FFD8D8D8"/>
          <bgColor rgb="FFD8D8D8"/>
        </patternFill>
      </fill>
      <alignment horizontal="general" vertical="center" textRotation="0" wrapText="0" indent="0" justifyLastLine="0" shrinkToFit="0" readingOrder="0"/>
      <border diagonalUp="0" diagonalDown="0" outline="0">
        <left style="thin">
          <color rgb="FFBFBFBF"/>
        </left>
        <right style="thin">
          <color rgb="FFBFBFBF"/>
        </right>
        <top style="thin">
          <color rgb="FFBFBFBF"/>
        </top>
        <bottom style="thin">
          <color rgb="FFBFBFBF"/>
        </bottom>
      </border>
    </dxf>
    <dxf>
      <font>
        <b val="0"/>
        <i/>
        <strike val="0"/>
        <condense val="0"/>
        <extend val="0"/>
        <outline val="0"/>
        <shadow val="0"/>
        <u val="none"/>
        <vertAlign val="baseline"/>
        <sz val="10"/>
        <color rgb="FF2F5496"/>
        <name val="Arial"/>
        <family val="2"/>
        <scheme val="none"/>
      </font>
      <fill>
        <patternFill patternType="solid">
          <fgColor rgb="FFD8D8D8"/>
          <bgColor rgb="FFD8D8D8"/>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center"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strike val="0"/>
        <condense val="0"/>
        <extend val="0"/>
        <outline val="0"/>
        <shadow val="0"/>
        <u val="none"/>
        <vertAlign val="baseline"/>
        <sz val="10"/>
        <color rgb="FF2F5496"/>
        <name val="Arial"/>
        <family val="2"/>
        <scheme val="none"/>
      </font>
      <fill>
        <patternFill patternType="solid">
          <fgColor rgb="FFD8D8D8"/>
          <bgColor rgb="FFD8D8D8"/>
        </patternFill>
      </fill>
      <alignment horizontal="center"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strike val="0"/>
        <condense val="0"/>
        <extend val="0"/>
        <outline val="0"/>
        <shadow val="0"/>
        <u val="none"/>
        <vertAlign val="baseline"/>
        <sz val="10"/>
        <color rgb="FF2F5496"/>
        <name val="Arial"/>
        <family val="2"/>
        <scheme val="none"/>
      </font>
      <fill>
        <patternFill patternType="solid">
          <fgColor rgb="FFD8D8D8"/>
          <bgColor rgb="FFD8D8D8"/>
        </patternFill>
      </fill>
      <alignment horizontal="center"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strike val="0"/>
        <condense val="0"/>
        <extend val="0"/>
        <outline val="0"/>
        <shadow val="0"/>
        <u val="none"/>
        <vertAlign val="baseline"/>
        <sz val="10"/>
        <color rgb="FF000000"/>
        <name val="Arial"/>
        <family val="2"/>
        <scheme val="none"/>
      </font>
      <fill>
        <patternFill patternType="solid">
          <fgColor theme="0"/>
          <bgColor theme="0"/>
        </patternFill>
      </fill>
      <alignment horizontal="general"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theme="1"/>
        <name val="Arial"/>
        <family val="2"/>
        <scheme val="none"/>
      </font>
      <numFmt numFmtId="165" formatCode="[$-409]d\-mmm\-yy"/>
      <fill>
        <patternFill patternType="solid">
          <fgColor theme="0"/>
          <bgColor theme="0"/>
        </patternFill>
      </fill>
      <alignment horizontal="left"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ont>
        <b val="0"/>
        <i val="0"/>
        <strike val="0"/>
        <condense val="0"/>
        <extend val="0"/>
        <outline val="0"/>
        <shadow val="0"/>
        <u val="none"/>
        <vertAlign val="baseline"/>
        <sz val="10"/>
        <color theme="1"/>
        <name val="Arial"/>
        <family val="2"/>
        <scheme val="none"/>
      </font>
      <numFmt numFmtId="165" formatCode="[$-409]d\-mmm\-yy"/>
      <fill>
        <patternFill patternType="solid">
          <fgColor theme="0"/>
          <bgColor theme="0"/>
        </patternFill>
      </fill>
      <alignment horizontal="left" vertical="center" textRotation="0" wrapText="0" indent="0" justifyLastLine="0" shrinkToFit="0" readingOrder="0"/>
      <border diagonalUp="0" diagonalDown="0">
        <left style="thin">
          <color rgb="FFBFBFBF"/>
        </left>
        <right style="thin">
          <color rgb="FFBFBFBF"/>
        </right>
        <top style="thin">
          <color rgb="FFBFBFBF"/>
        </top>
        <bottom style="thin">
          <color rgb="FFBFBFBF"/>
        </bottom>
        <vertical/>
        <horizontal/>
      </border>
    </dxf>
    <dxf>
      <fill>
        <patternFill patternType="solid">
          <fgColor rgb="FFFBE4D5"/>
          <bgColor rgb="FFFBE4D5"/>
        </patternFill>
      </fill>
    </dxf>
    <dxf>
      <fill>
        <patternFill patternType="solid">
          <fgColor rgb="FFFBE4D5"/>
          <bgColor rgb="FFFBE4D5"/>
        </patternFill>
      </fill>
    </dxf>
    <dxf>
      <fill>
        <patternFill patternType="solid">
          <fgColor rgb="FFFBE4D5"/>
          <bgColor rgb="FFFBE4D5"/>
        </patternFill>
      </fill>
    </dxf>
    <dxf>
      <fill>
        <patternFill patternType="solid">
          <fgColor rgb="FFFBE4D5"/>
          <bgColor rgb="FFFBE4D5"/>
        </patternFill>
      </fill>
    </dxf>
    <dxf>
      <fill>
        <patternFill patternType="solid">
          <fgColor rgb="FFFBE4D5"/>
          <bgColor rgb="FFFBE4D5"/>
        </patternFill>
      </fill>
    </dxf>
    <dxf>
      <fill>
        <patternFill patternType="solid">
          <fgColor rgb="FFFBE4D5"/>
          <bgColor rgb="FFFBE4D5"/>
        </patternFill>
      </fill>
    </dxf>
    <dxf>
      <fill>
        <patternFill patternType="solid">
          <fgColor rgb="FFFBE4D5"/>
          <bgColor rgb="FFFBE4D5"/>
        </patternFill>
      </fill>
    </dxf>
    <dxf>
      <fill>
        <patternFill patternType="solid">
          <fgColor rgb="FFFBE4D5"/>
          <bgColor rgb="FFFBE4D5"/>
        </patternFill>
      </fill>
    </dxf>
    <dxf>
      <fill>
        <patternFill patternType="solid">
          <fgColor rgb="FFFBE4D5"/>
          <bgColor rgb="FFFBE4D5"/>
        </patternFill>
      </fill>
    </dxf>
    <dxf>
      <fill>
        <patternFill patternType="solid">
          <fgColor rgb="FFFBE4D5"/>
          <bgColor rgb="FFFBE4D5"/>
        </patternFill>
      </fill>
    </dxf>
    <dxf>
      <fill>
        <patternFill patternType="solid">
          <fgColor rgb="FFFBE4D5"/>
          <bgColor rgb="FFFBE4D5"/>
        </patternFill>
      </fill>
    </dxf>
    <dxf>
      <fill>
        <patternFill patternType="solid">
          <fgColor rgb="FFFBE4D5"/>
          <bgColor rgb="FFFBE4D5"/>
        </pattern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2">
    <tableStyle name="GAPS-style" pivot="0" count="3" xr9:uid="{00000000-0011-0000-FFFF-FFFF00000000}">
      <tableStyleElement type="headerRow" dxfId="99"/>
      <tableStyleElement type="firstRowStripe" dxfId="98"/>
      <tableStyleElement type="secondRowStripe" dxfId="97"/>
    </tableStyle>
    <tableStyle name="GAPS-style 2" pivot="0" count="3" xr9:uid="{00000000-0011-0000-FFFF-FFFF01000000}">
      <tableStyleElement type="headerRow" dxfId="96"/>
      <tableStyleElement type="firstRowStripe" dxfId="95"/>
      <tableStyleElement type="secondRowStripe" dxfId="94"/>
    </tableStyle>
    <tableStyle name="GAPS-style 3" pivot="0" count="3" xr9:uid="{00000000-0011-0000-FFFF-FFFF02000000}">
      <tableStyleElement type="headerRow" dxfId="93"/>
      <tableStyleElement type="firstRowStripe" dxfId="92"/>
      <tableStyleElement type="secondRowStripe" dxfId="91"/>
    </tableStyle>
    <tableStyle name="GAPS-style 4" pivot="0" count="3" xr9:uid="{00000000-0011-0000-FFFF-FFFF03000000}">
      <tableStyleElement type="headerRow" dxfId="90"/>
      <tableStyleElement type="firstRowStripe" dxfId="89"/>
      <tableStyleElement type="secondRowStripe" dxfId="88"/>
    </tableStyle>
    <tableStyle name="GAPS-style 5" pivot="0" count="3" xr9:uid="{00000000-0011-0000-FFFF-FFFF04000000}">
      <tableStyleElement type="headerRow" dxfId="87"/>
      <tableStyleElement type="firstRowStripe" dxfId="86"/>
      <tableStyleElement type="secondRowStripe" dxfId="85"/>
    </tableStyle>
    <tableStyle name="GAPS-style 6" pivot="0" count="3" xr9:uid="{00000000-0011-0000-FFFF-FFFF05000000}">
      <tableStyleElement type="headerRow" dxfId="84"/>
      <tableStyleElement type="firstRowStripe" dxfId="83"/>
      <tableStyleElement type="secondRowStripe" dxfId="82"/>
    </tableStyle>
    <tableStyle name="Support to Health Response-style" pivot="0" count="3" xr9:uid="{00000000-0011-0000-FFFF-FFFF06000000}">
      <tableStyleElement type="headerRow" dxfId="81"/>
      <tableStyleElement type="firstRowStripe" dxfId="80"/>
      <tableStyleElement type="secondRowStripe" dxfId="79"/>
    </tableStyle>
    <tableStyle name="WHO-style" pivot="0" count="3" xr9:uid="{00000000-0011-0000-FFFF-FFFF07000000}">
      <tableStyleElement type="headerRow" dxfId="78"/>
      <tableStyleElement type="firstRowStripe" dxfId="77"/>
      <tableStyleElement type="secondRowStripe" dxfId="76"/>
    </tableStyle>
    <tableStyle name="WHAT-style" pivot="0" count="3" xr9:uid="{00000000-0011-0000-FFFF-FFFF08000000}">
      <tableStyleElement type="headerRow" dxfId="75"/>
      <tableStyleElement type="firstRowStripe" dxfId="74"/>
      <tableStyleElement type="secondRowStripe" dxfId="73"/>
    </tableStyle>
    <tableStyle name="4W-style" pivot="0" count="3" xr9:uid="{00000000-0011-0000-FFFF-FFFF09000000}">
      <tableStyleElement type="headerRow" dxfId="72"/>
      <tableStyleElement type="firstRowStripe" dxfId="71"/>
      <tableStyleElement type="secondRowStripe" dxfId="70"/>
    </tableStyle>
    <tableStyle name="Data-style" pivot="0" count="3" xr9:uid="{00000000-0011-0000-FFFF-FFFF0A000000}">
      <tableStyleElement type="headerRow" dxfId="69"/>
      <tableStyleElement type="firstRowStripe" dxfId="68"/>
      <tableStyleElement type="secondRowStripe" dxfId="67"/>
    </tableStyle>
    <tableStyle name="4W April-style" pivot="0" count="3" xr9:uid="{00000000-0011-0000-FFFF-FFFF0B000000}">
      <tableStyleElement type="headerRow" dxfId="66"/>
      <tableStyleElement type="firstRowStripe" dxfId="65"/>
      <tableStyleElement type="secondRowStripe" dxfId="64"/>
    </tableStyle>
  </tableStyles>
  <colors>
    <mruColors>
      <color rgb="FF0894AF"/>
      <color rgb="FF043B47"/>
      <color rgb="FF066B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275616</xdr:colOff>
      <xdr:row>0</xdr:row>
      <xdr:rowOff>15240</xdr:rowOff>
    </xdr:from>
    <xdr:ext cx="48354575" cy="624840"/>
    <xdr:sp macro="" textlink="">
      <xdr:nvSpPr>
        <xdr:cNvPr id="2" name="Shape 5">
          <a:extLst>
            <a:ext uri="{FF2B5EF4-FFF2-40B4-BE49-F238E27FC236}">
              <a16:creationId xmlns:a16="http://schemas.microsoft.com/office/drawing/2014/main" id="{968B0639-ABE7-40E3-AB30-1090546C2FFC}"/>
            </a:ext>
          </a:extLst>
        </xdr:cNvPr>
        <xdr:cNvSpPr txBox="1"/>
      </xdr:nvSpPr>
      <xdr:spPr>
        <a:xfrm>
          <a:off x="1799616" y="15240"/>
          <a:ext cx="48354575" cy="624840"/>
        </a:xfrm>
        <a:prstGeom prst="rect">
          <a:avLst/>
        </a:prstGeom>
        <a:solidFill>
          <a:srgbClr val="066B80"/>
        </a:solidFill>
        <a:ln w="9525" cap="flat" cmpd="sng">
          <a:no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2200" b="1">
              <a:solidFill>
                <a:schemeClr val="lt1"/>
              </a:solidFill>
              <a:latin typeface="Arial"/>
              <a:ea typeface="Arial"/>
              <a:cs typeface="Arial"/>
              <a:sym typeface="Arial"/>
            </a:rPr>
            <a:t>      5W Template - Cox's Bazar</a:t>
          </a:r>
          <a:r>
            <a:rPr lang="en-US" sz="2200" b="1" baseline="0">
              <a:solidFill>
                <a:schemeClr val="lt1"/>
              </a:solidFill>
              <a:latin typeface="Arial"/>
              <a:ea typeface="Arial"/>
              <a:cs typeface="Arial"/>
              <a:sym typeface="Arial"/>
            </a:rPr>
            <a:t>, Bangladesh | 2021</a:t>
          </a:r>
          <a:endParaRPr sz="1400"/>
        </a:p>
      </xdr:txBody>
    </xdr:sp>
    <xdr:clientData fLocksWithSheet="0"/>
  </xdr:oneCellAnchor>
  <xdr:oneCellAnchor>
    <xdr:from>
      <xdr:col>3</xdr:col>
      <xdr:colOff>1102470</xdr:colOff>
      <xdr:row>0</xdr:row>
      <xdr:rowOff>594360</xdr:rowOff>
    </xdr:from>
    <xdr:ext cx="2877765" cy="361950"/>
    <xdr:sp macro="" textlink="">
      <xdr:nvSpPr>
        <xdr:cNvPr id="3" name="Shape 5">
          <a:extLst>
            <a:ext uri="{FF2B5EF4-FFF2-40B4-BE49-F238E27FC236}">
              <a16:creationId xmlns:a16="http://schemas.microsoft.com/office/drawing/2014/main" id="{C03CCAE9-3662-4F71-88D4-A4D7706011D3}"/>
            </a:ext>
          </a:extLst>
        </xdr:cNvPr>
        <xdr:cNvSpPr txBox="1"/>
      </xdr:nvSpPr>
      <xdr:spPr>
        <a:xfrm>
          <a:off x="3740895" y="594360"/>
          <a:ext cx="2877765" cy="361950"/>
        </a:xfrm>
        <a:prstGeom prst="rect">
          <a:avLst/>
        </a:prstGeom>
        <a:solidFill>
          <a:srgbClr val="066B80"/>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b="1">
              <a:solidFill>
                <a:schemeClr val="lt1"/>
              </a:solidFill>
              <a:latin typeface="Arial"/>
              <a:ea typeface="Arial"/>
              <a:cs typeface="Arial"/>
              <a:sym typeface="Arial"/>
            </a:rPr>
            <a:t>WHO</a:t>
          </a:r>
          <a:endParaRPr sz="1400"/>
        </a:p>
      </xdr:txBody>
    </xdr:sp>
    <xdr:clientData fLocksWithSheet="0"/>
  </xdr:oneCellAnchor>
  <xdr:oneCellAnchor>
    <xdr:from>
      <xdr:col>7</xdr:col>
      <xdr:colOff>608</xdr:colOff>
      <xdr:row>0</xdr:row>
      <xdr:rowOff>592536</xdr:rowOff>
    </xdr:from>
    <xdr:ext cx="8009107" cy="361950"/>
    <xdr:sp macro="" textlink="">
      <xdr:nvSpPr>
        <xdr:cNvPr id="4" name="Shape 6">
          <a:extLst>
            <a:ext uri="{FF2B5EF4-FFF2-40B4-BE49-F238E27FC236}">
              <a16:creationId xmlns:a16="http://schemas.microsoft.com/office/drawing/2014/main" id="{3FD348CE-10AB-4BED-94C8-5F2EFC0C8F16}"/>
            </a:ext>
            <a:ext uri="{147F2762-F138-4A5C-976F-8EAC2B608ADB}">
              <a16:predDERef xmlns:a16="http://schemas.microsoft.com/office/drawing/2014/main" pred="{00000000-0008-0000-0100-000005000000}"/>
            </a:ext>
          </a:extLst>
        </xdr:cNvPr>
        <xdr:cNvSpPr txBox="1"/>
      </xdr:nvSpPr>
      <xdr:spPr>
        <a:xfrm>
          <a:off x="6639533" y="592536"/>
          <a:ext cx="8009107" cy="361950"/>
        </a:xfrm>
        <a:prstGeom prst="rect">
          <a:avLst/>
        </a:prstGeom>
        <a:solidFill>
          <a:srgbClr val="043B47"/>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b="1">
              <a:solidFill>
                <a:schemeClr val="lt1"/>
              </a:solidFill>
              <a:latin typeface="Arial"/>
              <a:ea typeface="Arial"/>
              <a:cs typeface="Arial"/>
              <a:sym typeface="Arial"/>
            </a:rPr>
            <a:t>WHAT</a:t>
          </a:r>
          <a:endParaRPr sz="1400"/>
        </a:p>
      </xdr:txBody>
    </xdr:sp>
    <xdr:clientData fLocksWithSheet="0"/>
  </xdr:oneCellAnchor>
  <xdr:oneCellAnchor>
    <xdr:from>
      <xdr:col>18</xdr:col>
      <xdr:colOff>0</xdr:colOff>
      <xdr:row>0</xdr:row>
      <xdr:rowOff>594360</xdr:rowOff>
    </xdr:from>
    <xdr:ext cx="4782766" cy="365760"/>
    <xdr:sp macro="" textlink="">
      <xdr:nvSpPr>
        <xdr:cNvPr id="5" name="Shape 7">
          <a:extLst>
            <a:ext uri="{FF2B5EF4-FFF2-40B4-BE49-F238E27FC236}">
              <a16:creationId xmlns:a16="http://schemas.microsoft.com/office/drawing/2014/main" id="{B25768F9-8B81-4870-9B2E-E1E2DBB84B33}"/>
            </a:ext>
          </a:extLst>
        </xdr:cNvPr>
        <xdr:cNvSpPr txBox="1"/>
      </xdr:nvSpPr>
      <xdr:spPr>
        <a:xfrm>
          <a:off x="17564100" y="594360"/>
          <a:ext cx="4782766" cy="365760"/>
        </a:xfrm>
        <a:prstGeom prst="rect">
          <a:avLst/>
        </a:prstGeom>
        <a:solidFill>
          <a:srgbClr val="043B47"/>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b="1">
              <a:solidFill>
                <a:schemeClr val="lt1"/>
              </a:solidFill>
              <a:latin typeface="Arial"/>
              <a:ea typeface="Arial"/>
              <a:cs typeface="Arial"/>
              <a:sym typeface="Arial"/>
            </a:rPr>
            <a:t>WHERE</a:t>
          </a:r>
          <a:endParaRPr sz="1400"/>
        </a:p>
      </xdr:txBody>
    </xdr:sp>
    <xdr:clientData fLocksWithSheet="0"/>
  </xdr:oneCellAnchor>
  <xdr:oneCellAnchor>
    <xdr:from>
      <xdr:col>23</xdr:col>
      <xdr:colOff>0</xdr:colOff>
      <xdr:row>0</xdr:row>
      <xdr:rowOff>594360</xdr:rowOff>
    </xdr:from>
    <xdr:ext cx="3007468" cy="365760"/>
    <xdr:sp macro="" textlink="">
      <xdr:nvSpPr>
        <xdr:cNvPr id="6" name="Shape 8">
          <a:extLst>
            <a:ext uri="{FF2B5EF4-FFF2-40B4-BE49-F238E27FC236}">
              <a16:creationId xmlns:a16="http://schemas.microsoft.com/office/drawing/2014/main" id="{FC27C937-BEB2-45EF-90AB-BF4E63C6297B}"/>
            </a:ext>
          </a:extLst>
        </xdr:cNvPr>
        <xdr:cNvSpPr txBox="1"/>
      </xdr:nvSpPr>
      <xdr:spPr>
        <a:xfrm>
          <a:off x="22374225" y="594360"/>
          <a:ext cx="3007468" cy="365760"/>
        </a:xfrm>
        <a:prstGeom prst="rect">
          <a:avLst/>
        </a:prstGeom>
        <a:solidFill>
          <a:srgbClr val="066B80"/>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b="1">
              <a:solidFill>
                <a:schemeClr val="lt1"/>
              </a:solidFill>
              <a:latin typeface="Arial"/>
              <a:ea typeface="Arial"/>
              <a:cs typeface="Arial"/>
              <a:sym typeface="Arial"/>
            </a:rPr>
            <a:t>WHEN</a:t>
          </a:r>
          <a:endParaRPr sz="1400"/>
        </a:p>
      </xdr:txBody>
    </xdr:sp>
    <xdr:clientData fLocksWithSheet="0"/>
  </xdr:oneCellAnchor>
  <xdr:oneCellAnchor>
    <xdr:from>
      <xdr:col>0</xdr:col>
      <xdr:colOff>0</xdr:colOff>
      <xdr:row>0</xdr:row>
      <xdr:rowOff>0</xdr:rowOff>
    </xdr:from>
    <xdr:ext cx="1838325" cy="590550"/>
    <xdr:pic>
      <xdr:nvPicPr>
        <xdr:cNvPr id="7" name="image4.png" title="Image">
          <a:extLst>
            <a:ext uri="{FF2B5EF4-FFF2-40B4-BE49-F238E27FC236}">
              <a16:creationId xmlns:a16="http://schemas.microsoft.com/office/drawing/2014/main" id="{BFAB0B4C-92D8-445F-9126-3ABDC830D290}"/>
            </a:ext>
          </a:extLst>
        </xdr:cNvPr>
        <xdr:cNvPicPr preferRelativeResize="0"/>
      </xdr:nvPicPr>
      <xdr:blipFill>
        <a:blip xmlns:r="http://schemas.openxmlformats.org/officeDocument/2006/relationships" r:embed="rId1" cstate="print"/>
        <a:stretch>
          <a:fillRect/>
        </a:stretch>
      </xdr:blipFill>
      <xdr:spPr>
        <a:xfrm>
          <a:off x="0" y="0"/>
          <a:ext cx="1838325" cy="590550"/>
        </a:xfrm>
        <a:prstGeom prst="rect">
          <a:avLst/>
        </a:prstGeom>
        <a:solidFill>
          <a:srgbClr val="066B80"/>
        </a:solidFill>
      </xdr:spPr>
    </xdr:pic>
    <xdr:clientData fLocksWithSheet="0"/>
  </xdr:oneCellAnchor>
  <xdr:oneCellAnchor>
    <xdr:from>
      <xdr:col>0</xdr:col>
      <xdr:colOff>0</xdr:colOff>
      <xdr:row>0</xdr:row>
      <xdr:rowOff>594360</xdr:rowOff>
    </xdr:from>
    <xdr:ext cx="3737043" cy="361950"/>
    <xdr:sp macro="" textlink="">
      <xdr:nvSpPr>
        <xdr:cNvPr id="8" name="Shape 6">
          <a:extLst>
            <a:ext uri="{FF2B5EF4-FFF2-40B4-BE49-F238E27FC236}">
              <a16:creationId xmlns:a16="http://schemas.microsoft.com/office/drawing/2014/main" id="{18E4D4B6-C248-48B1-BFCB-932F6A6FCC02}"/>
            </a:ext>
          </a:extLst>
        </xdr:cNvPr>
        <xdr:cNvSpPr txBox="1"/>
      </xdr:nvSpPr>
      <xdr:spPr>
        <a:xfrm>
          <a:off x="0" y="594360"/>
          <a:ext cx="3737043" cy="361950"/>
        </a:xfrm>
        <a:prstGeom prst="rect">
          <a:avLst/>
        </a:prstGeom>
        <a:solidFill>
          <a:srgbClr val="043B47"/>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b="1">
              <a:solidFill>
                <a:schemeClr val="lt1"/>
              </a:solidFill>
              <a:latin typeface="Arial"/>
              <a:ea typeface="Arial"/>
              <a:cs typeface="Arial"/>
              <a:sym typeface="Arial"/>
            </a:rPr>
            <a:t>PROJECT INFO</a:t>
          </a:r>
          <a:endParaRPr sz="1400"/>
        </a:p>
      </xdr:txBody>
    </xdr:sp>
    <xdr:clientData fLocksWithSheet="0"/>
  </xdr:oneCellAnchor>
  <xdr:oneCellAnchor>
    <xdr:from>
      <xdr:col>15</xdr:col>
      <xdr:colOff>7620</xdr:colOff>
      <xdr:row>0</xdr:row>
      <xdr:rowOff>594360</xdr:rowOff>
    </xdr:from>
    <xdr:ext cx="2862040" cy="365760"/>
    <xdr:sp macro="" textlink="">
      <xdr:nvSpPr>
        <xdr:cNvPr id="9" name="Shape 7">
          <a:extLst>
            <a:ext uri="{FF2B5EF4-FFF2-40B4-BE49-F238E27FC236}">
              <a16:creationId xmlns:a16="http://schemas.microsoft.com/office/drawing/2014/main" id="{C29B8A3A-4006-4FE9-91E5-D2203BD3AC0B}"/>
            </a:ext>
          </a:extLst>
        </xdr:cNvPr>
        <xdr:cNvSpPr txBox="1"/>
      </xdr:nvSpPr>
      <xdr:spPr>
        <a:xfrm>
          <a:off x="14685645" y="594360"/>
          <a:ext cx="2862040" cy="365760"/>
        </a:xfrm>
        <a:prstGeom prst="rect">
          <a:avLst/>
        </a:prstGeom>
        <a:solidFill>
          <a:srgbClr val="066B80"/>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b="1">
              <a:solidFill>
                <a:schemeClr val="lt1"/>
              </a:solidFill>
              <a:latin typeface="Arial"/>
              <a:ea typeface="Arial"/>
              <a:cs typeface="Arial"/>
              <a:sym typeface="Arial"/>
            </a:rPr>
            <a:t>CASH</a:t>
          </a:r>
          <a:endParaRPr sz="1400"/>
        </a:p>
      </xdr:txBody>
    </xdr:sp>
    <xdr:clientData fLocksWithSheet="0"/>
  </xdr:oneCellAnchor>
  <xdr:oneCellAnchor>
    <xdr:from>
      <xdr:col>26</xdr:col>
      <xdr:colOff>7620</xdr:colOff>
      <xdr:row>0</xdr:row>
      <xdr:rowOff>594360</xdr:rowOff>
    </xdr:from>
    <xdr:ext cx="1905486" cy="365760"/>
    <xdr:sp macro="" textlink="">
      <xdr:nvSpPr>
        <xdr:cNvPr id="10" name="Shape 8">
          <a:extLst>
            <a:ext uri="{FF2B5EF4-FFF2-40B4-BE49-F238E27FC236}">
              <a16:creationId xmlns:a16="http://schemas.microsoft.com/office/drawing/2014/main" id="{8AC9677B-6DAE-4AE1-A419-0A7B28C3811F}"/>
            </a:ext>
          </a:extLst>
        </xdr:cNvPr>
        <xdr:cNvSpPr txBox="1"/>
      </xdr:nvSpPr>
      <xdr:spPr>
        <a:xfrm>
          <a:off x="25401270" y="594360"/>
          <a:ext cx="1905486" cy="365760"/>
        </a:xfrm>
        <a:prstGeom prst="rect">
          <a:avLst/>
        </a:prstGeom>
        <a:solidFill>
          <a:srgbClr val="043B47"/>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b="1">
              <a:solidFill>
                <a:schemeClr val="lt1"/>
              </a:solidFill>
              <a:latin typeface="Arial"/>
              <a:cs typeface="Arial"/>
              <a:sym typeface="Arial"/>
            </a:rPr>
            <a:t>BNF</a:t>
          </a:r>
          <a:r>
            <a:rPr lang="en-US" sz="2200" b="1" baseline="0">
              <a:solidFill>
                <a:schemeClr val="lt1"/>
              </a:solidFill>
              <a:latin typeface="Arial"/>
              <a:cs typeface="Arial"/>
              <a:sym typeface="Arial"/>
            </a:rPr>
            <a:t> TYPE</a:t>
          </a:r>
          <a:endParaRPr sz="1400"/>
        </a:p>
      </xdr:txBody>
    </xdr:sp>
    <xdr:clientData fLocksWithSheet="0"/>
  </xdr:oneCellAnchor>
  <xdr:oneCellAnchor>
    <xdr:from>
      <xdr:col>28</xdr:col>
      <xdr:colOff>0</xdr:colOff>
      <xdr:row>0</xdr:row>
      <xdr:rowOff>594360</xdr:rowOff>
    </xdr:from>
    <xdr:ext cx="3826213" cy="365760"/>
    <xdr:sp macro="" textlink="">
      <xdr:nvSpPr>
        <xdr:cNvPr id="11" name="Shape 8">
          <a:extLst>
            <a:ext uri="{FF2B5EF4-FFF2-40B4-BE49-F238E27FC236}">
              <a16:creationId xmlns:a16="http://schemas.microsoft.com/office/drawing/2014/main" id="{D1FDEAFA-37A1-49D4-BD53-59D597769FE9}"/>
            </a:ext>
          </a:extLst>
        </xdr:cNvPr>
        <xdr:cNvSpPr txBox="1"/>
      </xdr:nvSpPr>
      <xdr:spPr>
        <a:xfrm>
          <a:off x="27317700" y="594360"/>
          <a:ext cx="3826213" cy="365760"/>
        </a:xfrm>
        <a:prstGeom prst="rect">
          <a:avLst/>
        </a:prstGeom>
        <a:solidFill>
          <a:srgbClr val="066B80"/>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b="1">
              <a:solidFill>
                <a:schemeClr val="lt1"/>
              </a:solidFill>
              <a:latin typeface="Arial"/>
              <a:cs typeface="Arial"/>
              <a:sym typeface="Arial"/>
            </a:rPr>
            <a:t>PLANNED BENEFICIARIES</a:t>
          </a:r>
          <a:endParaRPr sz="1400"/>
        </a:p>
      </xdr:txBody>
    </xdr:sp>
    <xdr:clientData fLocksWithSheet="0"/>
  </xdr:oneCellAnchor>
  <xdr:oneCellAnchor>
    <xdr:from>
      <xdr:col>32</xdr:col>
      <xdr:colOff>0</xdr:colOff>
      <xdr:row>0</xdr:row>
      <xdr:rowOff>594360</xdr:rowOff>
    </xdr:from>
    <xdr:ext cx="12427085" cy="365760"/>
    <xdr:sp macro="" textlink="">
      <xdr:nvSpPr>
        <xdr:cNvPr id="12" name="Shape 8">
          <a:extLst>
            <a:ext uri="{FF2B5EF4-FFF2-40B4-BE49-F238E27FC236}">
              <a16:creationId xmlns:a16="http://schemas.microsoft.com/office/drawing/2014/main" id="{B0E79A56-1B1C-44B8-9838-C879C506B8CE}"/>
            </a:ext>
          </a:extLst>
        </xdr:cNvPr>
        <xdr:cNvSpPr txBox="1"/>
      </xdr:nvSpPr>
      <xdr:spPr>
        <a:xfrm>
          <a:off x="31165800" y="594360"/>
          <a:ext cx="12427085" cy="365760"/>
        </a:xfrm>
        <a:prstGeom prst="rect">
          <a:avLst/>
        </a:prstGeom>
        <a:solidFill>
          <a:srgbClr val="043B47"/>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b="1">
              <a:solidFill>
                <a:schemeClr val="lt1"/>
              </a:solidFill>
              <a:latin typeface="Arial"/>
              <a:cs typeface="Arial"/>
              <a:sym typeface="Arial"/>
            </a:rPr>
            <a:t>REACHED BENEFICIARIES</a:t>
          </a:r>
          <a:endParaRPr sz="1400"/>
        </a:p>
      </xdr:txBody>
    </xdr:sp>
    <xdr:clientData fLocksWithSheet="0"/>
  </xdr:oneCellAnchor>
  <xdr:oneCellAnchor>
    <xdr:from>
      <xdr:col>46</xdr:col>
      <xdr:colOff>0</xdr:colOff>
      <xdr:row>0</xdr:row>
      <xdr:rowOff>594360</xdr:rowOff>
    </xdr:from>
    <xdr:ext cx="5739319" cy="365760"/>
    <xdr:sp macro="" textlink="">
      <xdr:nvSpPr>
        <xdr:cNvPr id="13" name="Shape 8">
          <a:extLst>
            <a:ext uri="{FF2B5EF4-FFF2-40B4-BE49-F238E27FC236}">
              <a16:creationId xmlns:a16="http://schemas.microsoft.com/office/drawing/2014/main" id="{C374CDCF-4E39-4DB8-BF7D-2F95EC283B12}"/>
            </a:ext>
          </a:extLst>
        </xdr:cNvPr>
        <xdr:cNvSpPr txBox="1"/>
      </xdr:nvSpPr>
      <xdr:spPr>
        <a:xfrm>
          <a:off x="44634150" y="594360"/>
          <a:ext cx="5739319" cy="365760"/>
        </a:xfrm>
        <a:prstGeom prst="rect">
          <a:avLst/>
        </a:prstGeom>
        <a:solidFill>
          <a:srgbClr val="043B47"/>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b="1">
              <a:solidFill>
                <a:schemeClr val="lt1"/>
              </a:solidFill>
              <a:latin typeface="Arial"/>
              <a:cs typeface="Arial"/>
              <a:sym typeface="Arial"/>
            </a:rPr>
            <a:t>CONTACT INFORMATION</a:t>
          </a:r>
          <a:endParaRPr sz="1400"/>
        </a:p>
      </xdr:txBody>
    </xdr:sp>
    <xdr:clientData fLocksWithSheet="0"/>
  </xdr:oneCellAnchor>
  <xdr:oneCellAnchor>
    <xdr:from>
      <xdr:col>45</xdr:col>
      <xdr:colOff>0</xdr:colOff>
      <xdr:row>0</xdr:row>
      <xdr:rowOff>594360</xdr:rowOff>
    </xdr:from>
    <xdr:ext cx="956553" cy="365760"/>
    <xdr:sp macro="" textlink="">
      <xdr:nvSpPr>
        <xdr:cNvPr id="14" name="Shape 8">
          <a:extLst>
            <a:ext uri="{FF2B5EF4-FFF2-40B4-BE49-F238E27FC236}">
              <a16:creationId xmlns:a16="http://schemas.microsoft.com/office/drawing/2014/main" id="{2FEEB40F-8549-477A-A7F9-A7883FA86DAA}"/>
            </a:ext>
          </a:extLst>
        </xdr:cNvPr>
        <xdr:cNvSpPr txBox="1"/>
      </xdr:nvSpPr>
      <xdr:spPr>
        <a:xfrm>
          <a:off x="43672125" y="594360"/>
          <a:ext cx="956553" cy="365760"/>
        </a:xfrm>
        <a:prstGeom prst="rect">
          <a:avLst/>
        </a:prstGeom>
        <a:solidFill>
          <a:srgbClr val="066B80"/>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b="1">
              <a:solidFill>
                <a:schemeClr val="lt1"/>
              </a:solidFill>
              <a:latin typeface="Arial"/>
              <a:cs typeface="Arial"/>
              <a:sym typeface="Arial"/>
            </a:rPr>
            <a:t>OTHER</a:t>
          </a:r>
          <a:endParaRPr sz="105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jmerry.hossain/AppData/Local/Microsoft/Windows/INetCache/Content.Outlook/39KN7W0U/FSS_5W%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5W Template"/>
      <sheetName val="WHO"/>
      <sheetName val="WHAT"/>
      <sheetName val="WHERE"/>
      <sheetName val="Data"/>
    </sheetNames>
    <sheetDataSet>
      <sheetData sheetId="0"/>
      <sheetData sheetId="1"/>
      <sheetData sheetId="2"/>
      <sheetData sheetId="3"/>
      <sheetData sheetId="4">
        <row r="1">
          <cell r="F1" t="str">
            <v>Division</v>
          </cell>
        </row>
        <row r="2">
          <cell r="C2" t="str">
            <v>Barisal</v>
          </cell>
          <cell r="F2" t="str">
            <v>Barisal</v>
          </cell>
        </row>
        <row r="3">
          <cell r="C3" t="str">
            <v>Chittagong</v>
          </cell>
          <cell r="F3" t="str">
            <v>Barisal</v>
          </cell>
        </row>
        <row r="4">
          <cell r="C4" t="str">
            <v>Dhaka</v>
          </cell>
          <cell r="F4" t="str">
            <v>Barisal</v>
          </cell>
        </row>
        <row r="5">
          <cell r="C5" t="str">
            <v>Khulna</v>
          </cell>
          <cell r="F5" t="str">
            <v>Barisal</v>
          </cell>
        </row>
        <row r="6">
          <cell r="C6" t="str">
            <v>Mymensingh</v>
          </cell>
          <cell r="F6" t="str">
            <v>Barisal</v>
          </cell>
        </row>
        <row r="7">
          <cell r="C7" t="str">
            <v>Rajshahi</v>
          </cell>
          <cell r="F7" t="str">
            <v>Barisal</v>
          </cell>
        </row>
        <row r="8">
          <cell r="C8" t="str">
            <v>Rangpur</v>
          </cell>
          <cell r="F8" t="str">
            <v>Chittagong</v>
          </cell>
        </row>
        <row r="9">
          <cell r="C9" t="str">
            <v>Sylhet</v>
          </cell>
          <cell r="F9" t="str">
            <v>Chittagong</v>
          </cell>
        </row>
        <row r="10">
          <cell r="F10" t="str">
            <v>Chittagong</v>
          </cell>
        </row>
        <row r="11">
          <cell r="F11" t="str">
            <v>Chittagong</v>
          </cell>
        </row>
        <row r="12">
          <cell r="F12" t="str">
            <v>Chittagong</v>
          </cell>
        </row>
        <row r="13">
          <cell r="F13" t="str">
            <v>Chittagong</v>
          </cell>
        </row>
        <row r="14">
          <cell r="F14" t="str">
            <v>Chittagong</v>
          </cell>
        </row>
        <row r="15">
          <cell r="F15" t="str">
            <v>Chittagong</v>
          </cell>
        </row>
        <row r="16">
          <cell r="F16" t="str">
            <v>Chittagong</v>
          </cell>
        </row>
        <row r="17">
          <cell r="F17" t="str">
            <v>Chittagong</v>
          </cell>
        </row>
        <row r="18">
          <cell r="F18" t="str">
            <v>Chittagong</v>
          </cell>
        </row>
        <row r="19">
          <cell r="F19" t="str">
            <v>Dhaka</v>
          </cell>
        </row>
        <row r="20">
          <cell r="F20" t="str">
            <v>Dhaka</v>
          </cell>
        </row>
        <row r="21">
          <cell r="F21" t="str">
            <v>Dhaka</v>
          </cell>
        </row>
        <row r="22">
          <cell r="F22" t="str">
            <v>Dhaka</v>
          </cell>
        </row>
        <row r="23">
          <cell r="F23" t="str">
            <v>Dhaka</v>
          </cell>
        </row>
        <row r="24">
          <cell r="F24" t="str">
            <v>Dhaka</v>
          </cell>
        </row>
        <row r="25">
          <cell r="F25" t="str">
            <v>Dhaka</v>
          </cell>
        </row>
        <row r="26">
          <cell r="F26" t="str">
            <v>Dhaka</v>
          </cell>
        </row>
        <row r="27">
          <cell r="F27" t="str">
            <v>Dhaka</v>
          </cell>
        </row>
        <row r="28">
          <cell r="F28" t="str">
            <v>Dhaka</v>
          </cell>
        </row>
        <row r="29">
          <cell r="F29" t="str">
            <v>Dhaka</v>
          </cell>
        </row>
        <row r="30">
          <cell r="F30" t="str">
            <v>Dhaka</v>
          </cell>
        </row>
        <row r="31">
          <cell r="F31" t="str">
            <v>Dhaka</v>
          </cell>
        </row>
        <row r="32">
          <cell r="F32" t="str">
            <v>Khulna</v>
          </cell>
        </row>
        <row r="33">
          <cell r="F33" t="str">
            <v>Khulna</v>
          </cell>
        </row>
        <row r="34">
          <cell r="F34" t="str">
            <v>Khulna</v>
          </cell>
        </row>
        <row r="35">
          <cell r="F35" t="str">
            <v>Khulna</v>
          </cell>
        </row>
        <row r="36">
          <cell r="F36" t="str">
            <v>Khulna</v>
          </cell>
        </row>
        <row r="37">
          <cell r="F37" t="str">
            <v>Khulna</v>
          </cell>
        </row>
        <row r="38">
          <cell r="F38" t="str">
            <v>Khulna</v>
          </cell>
        </row>
        <row r="39">
          <cell r="F39" t="str">
            <v>Khulna</v>
          </cell>
        </row>
        <row r="40">
          <cell r="F40" t="str">
            <v>Khulna</v>
          </cell>
        </row>
        <row r="41">
          <cell r="F41" t="str">
            <v>Khulna</v>
          </cell>
        </row>
        <row r="42">
          <cell r="F42" t="str">
            <v>Mymensingh</v>
          </cell>
        </row>
        <row r="43">
          <cell r="F43" t="str">
            <v>Mymensingh</v>
          </cell>
        </row>
        <row r="44">
          <cell r="F44" t="str">
            <v>Mymensingh</v>
          </cell>
        </row>
        <row r="45">
          <cell r="F45" t="str">
            <v>Mymensingh</v>
          </cell>
        </row>
        <row r="46">
          <cell r="F46" t="str">
            <v>Rajshahi</v>
          </cell>
        </row>
        <row r="47">
          <cell r="F47" t="str">
            <v>Rajshahi</v>
          </cell>
        </row>
        <row r="48">
          <cell r="F48" t="str">
            <v>Rajshahi</v>
          </cell>
        </row>
        <row r="49">
          <cell r="F49" t="str">
            <v>Rajshahi</v>
          </cell>
        </row>
        <row r="50">
          <cell r="F50" t="str">
            <v>Rajshahi</v>
          </cell>
        </row>
        <row r="51">
          <cell r="F51" t="str">
            <v>Rajshahi</v>
          </cell>
        </row>
        <row r="52">
          <cell r="F52" t="str">
            <v>Rajshahi</v>
          </cell>
        </row>
        <row r="53">
          <cell r="F53" t="str">
            <v>Rajshahi</v>
          </cell>
        </row>
        <row r="54">
          <cell r="F54" t="str">
            <v>Rangpur</v>
          </cell>
        </row>
        <row r="55">
          <cell r="F55" t="str">
            <v>Rangpur</v>
          </cell>
        </row>
        <row r="56">
          <cell r="F56" t="str">
            <v>Rangpur</v>
          </cell>
        </row>
        <row r="57">
          <cell r="F57" t="str">
            <v>Rangpur</v>
          </cell>
        </row>
        <row r="58">
          <cell r="F58" t="str">
            <v>Rangpur</v>
          </cell>
        </row>
        <row r="59">
          <cell r="F59" t="str">
            <v>Rangpur</v>
          </cell>
        </row>
        <row r="60">
          <cell r="F60" t="str">
            <v>Rangpur</v>
          </cell>
        </row>
        <row r="61">
          <cell r="F61" t="str">
            <v>Rangpur</v>
          </cell>
        </row>
        <row r="62">
          <cell r="F62" t="str">
            <v>Sylhet</v>
          </cell>
        </row>
        <row r="63">
          <cell r="F63" t="str">
            <v>Sylhet</v>
          </cell>
        </row>
        <row r="64">
          <cell r="F64" t="str">
            <v>Sylhet</v>
          </cell>
        </row>
        <row r="65">
          <cell r="F65" t="str">
            <v>Sylhet</v>
          </cell>
        </row>
      </sheetData>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SSAIN Ajmerry" refreshedDate="44257.810186111114" createdVersion="6" refreshedVersion="6" minRefreshableVersion="3" recordCount="5470" xr:uid="{CF53548F-A2DF-4E8F-A165-EE372022C0CC}">
  <cacheSource type="worksheet">
    <worksheetSource ref="A1:BF1048576" sheet="BackupFeb21_5W"/>
  </cacheSource>
  <cacheFields count="58">
    <cacheField name="No" numFmtId="0">
      <sharedItems containsString="0" containsBlank="1" containsNumber="1" containsInteger="1" minValue="1" maxValue="5500"/>
    </cacheField>
    <cacheField name="Project Name" numFmtId="0">
      <sharedItems containsBlank="1"/>
    </cacheField>
    <cacheField name="Response Type" numFmtId="0">
      <sharedItems containsBlank="1"/>
    </cacheField>
    <cacheField name="JRP Project Code" numFmtId="0">
      <sharedItems containsBlank="1"/>
    </cacheField>
    <cacheField name="Programme Partner" numFmtId="0">
      <sharedItems containsBlank="1" count="14">
        <s v="CWW"/>
        <s v="UNHCR"/>
        <s v="ICCO"/>
        <s v="Caritas Bangladesh"/>
        <s v="IOM"/>
        <s v="WVI"/>
        <s v="WFP"/>
        <s v="ACF"/>
        <s v="FAO"/>
        <s v="UN Women"/>
        <s v="Solidar Suisse"/>
        <s v="Qatar Red Crescent"/>
        <s v="Oxfam"/>
        <m/>
      </sharedItems>
    </cacheField>
    <cacheField name="Implementing Partner" numFmtId="0">
      <sharedItems containsBlank="1" count="20">
        <s v="CWW"/>
        <s v="CNRS"/>
        <s v="NGO Forum"/>
        <s v="TAI"/>
        <s v="BRAC"/>
        <s v="Mukti"/>
        <s v="ICCO"/>
        <s v="Caritas Bangladesh"/>
        <s v="Prottyashi"/>
        <s v="WVI"/>
        <s v="RIC"/>
        <s v="SHED"/>
        <s v="SHUSHILAN"/>
        <s v="ACF"/>
        <s v="GUK"/>
        <s v="Light House"/>
        <s v="BDRCS"/>
        <s v="Oxfam"/>
        <s v="SCI"/>
        <m/>
      </sharedItems>
    </cacheField>
    <cacheField name="Donor" numFmtId="0">
      <sharedItems containsBlank="1" count="17">
        <s v="USAID,FCDO"/>
        <s v="Pooled funding"/>
        <s v="WFP"/>
        <s v="Caritas Germany"/>
        <s v="Safe Plus"/>
        <s v="USAID"/>
        <m/>
        <s v="IOM"/>
        <s v="Embassy of the Kingdom of the Netherlands"/>
        <s v="SIDA"/>
        <s v="Canada"/>
        <s v="Solidar Suisse"/>
        <s v="WPHF"/>
        <s v="Qatar Red Crescent"/>
        <s v="Australia Philanthrophy  Fund"/>
        <s v="DEC"/>
        <s v="DFAT"/>
      </sharedItems>
    </cacheField>
    <cacheField name="Sector of Assistance" numFmtId="0">
      <sharedItems containsBlank="1"/>
    </cacheField>
    <cacheField name="Activity" numFmtId="0">
      <sharedItems containsBlank="1" count="11">
        <s v="On-farm Inputs"/>
        <s v="On-farm Training"/>
        <s v="Off-farm Training"/>
        <s v="Cash for Work"/>
        <s v="Off-farm Inputs"/>
        <s v="Conditional Cash"/>
        <s v="Unconditional Cash"/>
        <s v="Food Assistance"/>
        <s v="Services"/>
        <m/>
        <s v="Awareness Raising" u="1"/>
      </sharedItems>
    </cacheField>
    <cacheField name="Activity Detail" numFmtId="0">
      <sharedItems containsBlank="1" count="23">
        <s v="Gardening"/>
        <s v="Horticulture"/>
        <s v="Solar lamp production"/>
        <s v="Tailoring"/>
        <s v="Mask Production"/>
        <s v="Poultry Raising"/>
        <s v="Livestock"/>
        <s v="Masonry"/>
        <s v="Carpentry"/>
        <s v="Business Development"/>
        <s v="Cash Stipend"/>
        <s v="MPCG"/>
        <s v="DRR"/>
        <s v="E-Voucher Assistance"/>
        <s v="Fresh Food Voucher"/>
        <s v="Investment Grant"/>
        <s v="Handicrafts"/>
        <s v="Vaccination"/>
        <s v="Block Printing"/>
        <s v="MHM Production"/>
        <m/>
        <s v="General Food Distribution"/>
        <s v="Agro-Forestry"/>
      </sharedItems>
    </cacheField>
    <cacheField name="Sector Objective" numFmtId="0">
      <sharedItems containsBlank="1" count="4">
        <s v="SO2: Support self-reliance of Rohingya refugees through development of portable skills"/>
        <s v="SO3: Enhance the livelihoods and resilience of vulnerable host communities and support social protection interventions in cooperation with Government of Bangladesh"/>
        <s v="SO1: Ensure and sustain the timely provision of life-saving food assistance for Rohingya refugees"/>
        <m/>
      </sharedItems>
    </cacheField>
    <cacheField name="Indicator" numFmtId="0">
      <sharedItems containsBlank="1"/>
    </cacheField>
    <cacheField name="Activity Status" numFmtId="0">
      <sharedItems containsBlank="1"/>
    </cacheField>
    <cacheField name="Delivery_x000a_Modality" numFmtId="0">
      <sharedItems containsBlank="1"/>
    </cacheField>
    <cacheField name="Activity Frequency" numFmtId="0">
      <sharedItems containsBlank="1"/>
    </cacheField>
    <cacheField name="Value per Household per Month" numFmtId="0">
      <sharedItems containsBlank="1" containsMixedTypes="1" containsNumber="1" minValue="254" maxValue="152867"/>
    </cacheField>
    <cacheField name="Currency" numFmtId="0">
      <sharedItems containsBlank="1"/>
    </cacheField>
    <cacheField name="Cash Delivery Mechanism" numFmtId="0">
      <sharedItems containsBlank="1"/>
    </cacheField>
    <cacheField name="adm1 - Division" numFmtId="0">
      <sharedItems containsBlank="1"/>
    </cacheField>
    <cacheField name="adm2 - _x000a_District" numFmtId="0">
      <sharedItems containsBlank="1"/>
    </cacheField>
    <cacheField name="adm3 - _x000a_Upazila" numFmtId="0">
      <sharedItems containsBlank="1" count="7">
        <s v="Ukhia"/>
        <s v="Teknaf"/>
        <s v="Chakaria"/>
        <s v="Kutubdia"/>
        <s v="Maheshkhali"/>
        <s v="Cox's Bazar Sadar"/>
        <m/>
      </sharedItems>
    </cacheField>
    <cacheField name="adm4 - _x000a_Union" numFmtId="0">
      <sharedItems containsBlank="1" count="32">
        <s v="Palong Khali"/>
        <s v="Nhilla"/>
        <s v="Whykong"/>
        <s v="Sabrang"/>
        <s v="Haldia Palong"/>
        <s v="Ratna Palong"/>
        <s v="Raja Palong"/>
        <s v="Jalia Palong"/>
        <s v="Teknaf"/>
        <m/>
        <s v="Baharchhara"/>
        <s v="Demusia"/>
        <s v="Konakhali"/>
        <s v="Ali Akbar Deil"/>
        <s v="Uttar Dhurung"/>
        <s v="Dhalghata"/>
        <s v="Matarbari"/>
        <s v="Teknaf Paurashava"/>
        <s v="Pokhali"/>
        <s v="Jhilonja"/>
        <s v="Islamabad"/>
        <s v="Varotkhali"/>
        <s v="Patali Machhuakhali"/>
        <s v="Khurushkhul"/>
        <s v="Eidgha"/>
        <s v="Cox's Bazar Paurashava"/>
        <s v="Chowfolldondi"/>
        <s v="Jalalabad"/>
        <s v="Islampur"/>
        <s v="Teknaf Sadar Union"/>
        <s v="PM Khali" u="1"/>
        <s v="UNO Office " u="1"/>
      </sharedItems>
    </cacheField>
    <cacheField name="Ward / Camp" numFmtId="0">
      <sharedItems containsBlank="1" count="44">
        <s v="Camp 13"/>
        <m/>
        <s v="Camp 21"/>
        <s v="Camp 24"/>
        <s v="Camp 27"/>
        <s v="Camp 5"/>
        <s v="Camp 17"/>
        <s v="Kutupalong RC"/>
        <s v="Camp 2W"/>
        <s v="Nayapara RC"/>
        <s v="Camp 26"/>
        <s v="Camp 4"/>
        <s v="Camp 6"/>
        <s v="Camp 4 Extension"/>
        <s v="Camp 3"/>
        <s v="Camp 15"/>
        <s v="Ward 1"/>
        <s v="Ward 4"/>
        <s v="Ward 5"/>
        <s v="Ward 6"/>
        <s v="Camp 8E"/>
        <s v="Camp 8W"/>
        <s v="Camp 9"/>
        <s v="Camp 10"/>
        <s v="Camp 11"/>
        <s v="Camp 12"/>
        <s v="Camp 14"/>
        <s v="Ward 9"/>
        <s v="Camp 16"/>
        <s v="Camp 22"/>
        <s v="Camp 19"/>
        <s v="Ward 2"/>
        <s v="Ward 3"/>
        <s v="Ward 8"/>
        <s v="Ward 7"/>
        <s v="Camp 1E"/>
        <s v="Camp 1W"/>
        <s v="Camp 2E"/>
        <s v="Camp 7"/>
        <s v="Camp 18"/>
        <s v="Camp 20"/>
        <s v="Camp 20 Extension"/>
        <s v="Camp 23"/>
        <s v="Camp 25"/>
      </sharedItems>
    </cacheField>
    <cacheField name="Month of Implementation" numFmtId="0">
      <sharedItems containsBlank="1"/>
    </cacheField>
    <cacheField name="Start Date of Activity" numFmtId="0">
      <sharedItems containsBlank="1"/>
    </cacheField>
    <cacheField name="End Date of Activity" numFmtId="0">
      <sharedItems containsBlank="1"/>
    </cacheField>
    <cacheField name="Beneficiary Type" numFmtId="0">
      <sharedItems containsBlank="1" count="3">
        <s v="Refugee"/>
        <s v="Host Community"/>
        <m/>
      </sharedItems>
    </cacheField>
    <cacheField name="Unique Beneficiary" numFmtId="0">
      <sharedItems containsBlank="1" count="3">
        <s v="Yes"/>
        <s v="No (beneficiary is also receiving other assistance from my organization)"/>
        <m/>
      </sharedItems>
    </cacheField>
    <cacheField name="Planned Households" numFmtId="0">
      <sharedItems containsString="0" containsBlank="1" containsNumber="1" minValue="0" maxValue="10482"/>
    </cacheField>
    <cacheField name="Planned Individuals" numFmtId="0">
      <sharedItems containsString="0" containsBlank="1" containsNumber="1" minValue="0" maxValue="47169"/>
    </cacheField>
    <cacheField name="Planned Female Individuals" numFmtId="1">
      <sharedItems containsString="0" containsBlank="1" containsNumber="1" minValue="0" maxValue="24056.19"/>
    </cacheField>
    <cacheField name="Planned Male Individuals" numFmtId="1">
      <sharedItems containsString="0" containsBlank="1" containsNumber="1" minValue="0" maxValue="23112.81"/>
    </cacheField>
    <cacheField name="Existing Households" numFmtId="0">
      <sharedItems containsNonDate="0" containsString="0" containsBlank="1"/>
    </cacheField>
    <cacheField name="New Households" numFmtId="0">
      <sharedItems containsString="0" containsBlank="1" containsNumber="1" minValue="0" maxValue="10452.690748061099"/>
    </cacheField>
    <cacheField name="Total Reached Households" numFmtId="1">
      <sharedItems containsString="0" containsBlank="1" containsNumber="1" minValue="0" maxValue="10452.690748061099"/>
    </cacheField>
    <cacheField name="Reached Individuals" numFmtId="1">
      <sharedItems containsString="0" containsBlank="1" containsNumber="1" minValue="0" maxValue="48082.377441081051"/>
    </cacheField>
    <cacheField name="Reached Female Individuals" numFmtId="1">
      <sharedItems containsString="0" containsBlank="1" containsNumber="1" minValue="0" maxValue="24522.012494951337"/>
    </cacheField>
    <cacheField name="Reached Male Individuals" numFmtId="1">
      <sharedItems containsString="0" containsBlank="1" containsNumber="1" minValue="0" maxValue="23560.364946129714"/>
    </cacheField>
    <cacheField name="Adult Female (60&gt;17y) Individuals" numFmtId="1">
      <sharedItems containsString="0" containsBlank="1" containsNumber="1" minValue="0" maxValue="10097.299262627021"/>
    </cacheField>
    <cacheField name="Adult Male (60&gt;17y) Individuals" numFmtId="1">
      <sharedItems containsString="0" containsBlank="1" containsNumber="1" minValue="0" maxValue="10097.299262627021"/>
    </cacheField>
    <cacheField name="Child Female (&lt;=17y) Individuals" numFmtId="1">
      <sharedItems containsString="0" containsBlank="1" containsNumber="1" minValue="0" maxValue="12501.418134681073"/>
    </cacheField>
    <cacheField name="Child Male (&lt;=17y) Individuals" numFmtId="1">
      <sharedItems containsString="0" containsBlank="1" containsNumber="1" minValue="0" maxValue="12982.241909091885"/>
    </cacheField>
    <cacheField name="Elderly Female (&gt;60y) Individuals" numFmtId="1">
      <sharedItems containsString="0" containsBlank="1" containsNumber="1" minValue="0" maxValue="961.64754882162106"/>
    </cacheField>
    <cacheField name="Elderly Male (&gt;60y) Individuals" numFmtId="1">
      <sharedItems containsString="0" containsBlank="1" containsNumber="1" minValue="0" maxValue="1442.4713232324316"/>
    </cacheField>
    <cacheField name="Individuals with Unknown Sex and Age" numFmtId="0">
      <sharedItems containsNonDate="0" containsString="0" containsBlank="1"/>
    </cacheField>
    <cacheField name="Remarks" numFmtId="0">
      <sharedItems containsBlank="1"/>
    </cacheField>
    <cacheField name="Project Manager Name" numFmtId="0">
      <sharedItems containsBlank="1"/>
    </cacheField>
    <cacheField name="Project Manager Phone" numFmtId="0">
      <sharedItems containsBlank="1" containsMixedTypes="1" containsNumber="1" containsInteger="1" minValue="1610388688" maxValue="1913825755"/>
    </cacheField>
    <cacheField name="Project Manager Email" numFmtId="0">
      <sharedItems containsBlank="1"/>
    </cacheField>
    <cacheField name="IM Focal Point Name" numFmtId="0">
      <sharedItems containsBlank="1"/>
    </cacheField>
    <cacheField name="IM Focal Point Phone" numFmtId="0">
      <sharedItems containsBlank="1"/>
    </cacheField>
    <cacheField name="IM Focal Point Email" numFmtId="0">
      <sharedItems containsBlank="1"/>
    </cacheField>
    <cacheField name="Division Code" numFmtId="0">
      <sharedItems containsBlank="1" containsMixedTypes="1" containsNumber="1" containsInteger="1" minValue="20" maxValue="20"/>
    </cacheField>
    <cacheField name="District Code" numFmtId="0">
      <sharedItems containsString="0" containsBlank="1" containsNumber="1" containsInteger="1" minValue="2022" maxValue="2022"/>
    </cacheField>
    <cacheField name="Upazila Code" numFmtId="0">
      <sharedItems containsBlank="1"/>
    </cacheField>
    <cacheField name="Union Code" numFmtId="0">
      <sharedItems containsNonDate="0" containsString="0" containsBlank="1"/>
    </cacheField>
    <cacheField name="Ward / Camp Code" numFmtId="0">
      <sharedItems containsNonDate="0" containsString="0" containsBlank="1"/>
    </cacheField>
    <cacheField name="Reporting Month"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70">
  <r>
    <n v="1"/>
    <s v="Integrated Emergency Humanitarian Response to the Rohingya and Host Community Population in Cox’s Bazar. Delivering Health, Nutrition and Livelihood, and Protection services for Rohingya Refugees and vulnerable host communities in Cox’s Bazar, Bangladesh."/>
    <s v="JRP"/>
    <s v="RBGD21-NUT-173327-1"/>
    <x v="0"/>
    <x v="0"/>
    <x v="0"/>
    <s v="Food Security"/>
    <x v="0"/>
    <x v="0"/>
    <x v="0"/>
    <s v="Number of refugee households receiving self-reliance support disaggregated by sex of head of household"/>
    <s v="Ongoing"/>
    <s v="In-kind"/>
    <s v="Seasonal"/>
    <n v="1200"/>
    <s v="BDT"/>
    <s v="Other"/>
    <s v="Chittagong"/>
    <s v="Cox's Bazar"/>
    <x v="0"/>
    <x v="0"/>
    <x v="0"/>
    <s v="January"/>
    <s v="January"/>
    <s v="January"/>
    <x v="0"/>
    <x v="0"/>
    <n v="8798"/>
    <n v="40470.799999999996"/>
    <n v="20640.107999999997"/>
    <n v="19830.691999999999"/>
    <m/>
    <n v="6"/>
    <n v="6"/>
    <n v="27.599999999999998"/>
    <n v="14.075999999999999"/>
    <n v="13.523999999999999"/>
    <n v="5.7959999999999994"/>
    <n v="5.7959999999999994"/>
    <n v="7.1759999999999993"/>
    <n v="7.452"/>
    <n v="0.55199999999999994"/>
    <n v="0.82799999999999996"/>
    <m/>
    <m/>
    <s v="Md. Alimul Islam "/>
    <n v="1847289579"/>
    <s v="alimul.islam@concern.net"/>
    <m/>
    <m/>
    <m/>
    <n v="20"/>
    <n v="2022"/>
    <s v="202294"/>
    <m/>
    <m/>
    <s v="January"/>
  </r>
  <r>
    <n v="2"/>
    <s v="Improving self-reliance and livelihood opportunities of the host and refugee communities to promote peaceful coexistence "/>
    <s v="JRP"/>
    <s v="RBGD21-FSC-173164-1"/>
    <x v="1"/>
    <x v="1"/>
    <x v="1"/>
    <s v="Food Security"/>
    <x v="0"/>
    <x v="1"/>
    <x v="1"/>
    <s v="Number of host community households reached with agricultural livelihood support disaggregated by sex of head of household"/>
    <s v="Planned"/>
    <s v="In-kind"/>
    <s v="Seasonal"/>
    <n v="3500"/>
    <s v="BDT"/>
    <m/>
    <s v="Chittagong"/>
    <s v="Cox's Bazar"/>
    <x v="1"/>
    <x v="1"/>
    <x v="1"/>
    <s v="January"/>
    <s v="January"/>
    <s v="December"/>
    <x v="1"/>
    <x v="0"/>
    <n v="950"/>
    <n v="4750"/>
    <n v="2422.5"/>
    <n v="2327.5"/>
    <m/>
    <n v="0"/>
    <n v="0"/>
    <n v="0"/>
    <n v="0"/>
    <n v="0"/>
    <n v="0"/>
    <n v="0"/>
    <n v="0"/>
    <n v="0"/>
    <n v="0"/>
    <n v="0"/>
    <m/>
    <m/>
    <m/>
    <m/>
    <m/>
    <s v="Md. Nahid Hasan Raju"/>
    <s v="8801710412883"/>
    <s v="rajum@unhcr.org"/>
    <n v="20"/>
    <n v="2022"/>
    <s v="202290"/>
    <m/>
    <m/>
    <s v="January"/>
  </r>
  <r>
    <n v="3"/>
    <s v="Improving self-reliance and livelihood opportunities of the host and refugee communities to promote peaceful coexistence "/>
    <s v="JRP"/>
    <s v="RBGD21-FSC-173164-1"/>
    <x v="1"/>
    <x v="1"/>
    <x v="1"/>
    <s v="Food Security"/>
    <x v="0"/>
    <x v="1"/>
    <x v="1"/>
    <s v="Number of host community households reached with agricultural livelihood support disaggregated by sex of head of household"/>
    <s v="Planned"/>
    <s v="In-kind"/>
    <s v="Seasonal"/>
    <n v="3500"/>
    <s v="BDT"/>
    <m/>
    <s v="Chittagong"/>
    <s v="Cox's Bazar"/>
    <x v="1"/>
    <x v="2"/>
    <x v="1"/>
    <s v="January"/>
    <s v="January"/>
    <s v="December"/>
    <x v="1"/>
    <x v="0"/>
    <n v="878"/>
    <n v="4390"/>
    <n v="2238.9"/>
    <n v="2151.1"/>
    <m/>
    <n v="0"/>
    <n v="0"/>
    <n v="0"/>
    <n v="0"/>
    <n v="0"/>
    <n v="0"/>
    <n v="0"/>
    <n v="0"/>
    <n v="0"/>
    <n v="0"/>
    <n v="0"/>
    <m/>
    <m/>
    <m/>
    <m/>
    <m/>
    <s v="Md. Nahid Hasan Raju"/>
    <s v="8801710412883"/>
    <s v="rajum@unhcr.org"/>
    <n v="20"/>
    <n v="2022"/>
    <s v="202290"/>
    <m/>
    <m/>
    <s v="January"/>
  </r>
  <r>
    <n v="4"/>
    <s v="Improving self-reliance and livelihood opportunities of the host and refugee communities to promote peaceful coexistence "/>
    <s v="JRP"/>
    <s v="RBGD21-FSC-173164-1"/>
    <x v="1"/>
    <x v="1"/>
    <x v="1"/>
    <s v="Food Security"/>
    <x v="0"/>
    <x v="1"/>
    <x v="1"/>
    <s v="Number of host community households reached with agricultural livelihood support disaggregated by sex of head of household"/>
    <s v="Planned"/>
    <s v="In-kind"/>
    <s v="Seasonal"/>
    <n v="3500"/>
    <s v="BDT"/>
    <m/>
    <s v="Chittagong"/>
    <s v="Cox's Bazar"/>
    <x v="1"/>
    <x v="3"/>
    <x v="1"/>
    <s v="January"/>
    <s v="January"/>
    <s v="December"/>
    <x v="1"/>
    <x v="0"/>
    <n v="205"/>
    <n v="1025"/>
    <n v="522.75"/>
    <n v="502.25"/>
    <m/>
    <n v="0"/>
    <n v="0"/>
    <n v="0"/>
    <n v="0"/>
    <n v="0"/>
    <n v="0"/>
    <n v="0"/>
    <n v="0"/>
    <n v="0"/>
    <n v="0"/>
    <n v="0"/>
    <m/>
    <m/>
    <m/>
    <m/>
    <m/>
    <s v="Md. Nahid Hasan Raju"/>
    <s v="8801710412883"/>
    <s v="rajum@unhcr.org"/>
    <n v="20"/>
    <n v="2022"/>
    <s v="202290"/>
    <m/>
    <m/>
    <s v="January"/>
  </r>
  <r>
    <n v="5"/>
    <s v="Improving self-reliance and livelihood opportunities of the host and refugee communities to promote peaceful coexistence "/>
    <s v="JRP"/>
    <s v="RBGD21-FSC-173164-1"/>
    <x v="1"/>
    <x v="1"/>
    <x v="1"/>
    <s v="Food Security"/>
    <x v="1"/>
    <x v="1"/>
    <x v="1"/>
    <s v="Number of host community households reached with agricultural livelihood support disaggregated by sex of head of household"/>
    <s v="Planned"/>
    <s v="Training/Service delivery"/>
    <s v="One-off"/>
    <n v="1500"/>
    <s v="BDT"/>
    <m/>
    <s v="Chittagong"/>
    <s v="Cox's Bazar"/>
    <x v="1"/>
    <x v="1"/>
    <x v="1"/>
    <s v="January"/>
    <s v="January"/>
    <s v="December"/>
    <x v="1"/>
    <x v="1"/>
    <n v="950"/>
    <n v="4750"/>
    <n v="2422.5"/>
    <n v="2327.5"/>
    <m/>
    <n v="0"/>
    <n v="0"/>
    <n v="0"/>
    <n v="0"/>
    <n v="0"/>
    <n v="0"/>
    <n v="0"/>
    <n v="0"/>
    <n v="0"/>
    <n v="0"/>
    <n v="0"/>
    <m/>
    <m/>
    <m/>
    <m/>
    <m/>
    <s v="Md. Nahid Hasan Raju"/>
    <s v="8801710412883"/>
    <s v="rajum@unhcr.org"/>
    <n v="20"/>
    <n v="2022"/>
    <s v="202290"/>
    <m/>
    <m/>
    <s v="January"/>
  </r>
  <r>
    <n v="6"/>
    <s v="Improving self-reliance and livelihood opportunities of the host and refugee communities to promote peaceful coexistence "/>
    <s v="JRP"/>
    <s v="RBGD21-FSC-173164-1"/>
    <x v="1"/>
    <x v="1"/>
    <x v="1"/>
    <s v="Food Security"/>
    <x v="1"/>
    <x v="1"/>
    <x v="1"/>
    <s v="Number of host community households reached with agricultural livelihood support disaggregated by sex of head of household"/>
    <s v="Planned"/>
    <s v="Training/Service delivery"/>
    <s v="One-off"/>
    <n v="1500"/>
    <s v="BDT"/>
    <m/>
    <s v="Chittagong"/>
    <s v="Cox's Bazar"/>
    <x v="1"/>
    <x v="2"/>
    <x v="1"/>
    <s v="January"/>
    <s v="January"/>
    <s v="December"/>
    <x v="1"/>
    <x v="1"/>
    <n v="878"/>
    <n v="4390"/>
    <n v="2238.9"/>
    <n v="2151.1"/>
    <m/>
    <n v="0"/>
    <n v="0"/>
    <n v="0"/>
    <n v="0"/>
    <n v="0"/>
    <n v="0"/>
    <n v="0"/>
    <n v="0"/>
    <n v="0"/>
    <n v="0"/>
    <n v="0"/>
    <m/>
    <m/>
    <m/>
    <m/>
    <m/>
    <s v="Md. Nahid Hasan Raju"/>
    <s v="8801710412883"/>
    <s v="rajum@unhcr.org"/>
    <n v="20"/>
    <n v="2022"/>
    <s v="202290"/>
    <m/>
    <m/>
    <s v="January"/>
  </r>
  <r>
    <n v="7"/>
    <s v="Improving self-reliance and livelihood opportunities of the host and refugee communities to promote peaceful coexistence "/>
    <s v="JRP"/>
    <s v="RBGD21-FSC-173164-1"/>
    <x v="1"/>
    <x v="1"/>
    <x v="1"/>
    <s v="Food Security"/>
    <x v="1"/>
    <x v="1"/>
    <x v="1"/>
    <s v="Number of host community households reached with agricultural livelihood support disaggregated by sex of head of household"/>
    <s v="Planned"/>
    <s v="Training/Service delivery"/>
    <s v="One-off"/>
    <n v="1500"/>
    <s v="BDT"/>
    <m/>
    <s v="Chittagong"/>
    <s v="Cox's Bazar"/>
    <x v="1"/>
    <x v="3"/>
    <x v="1"/>
    <s v="January"/>
    <s v="January"/>
    <s v="December"/>
    <x v="1"/>
    <x v="1"/>
    <n v="205"/>
    <n v="1025"/>
    <n v="522.75"/>
    <n v="502.25"/>
    <m/>
    <n v="0"/>
    <n v="0"/>
    <n v="0"/>
    <n v="0"/>
    <n v="0"/>
    <n v="0"/>
    <n v="0"/>
    <n v="0"/>
    <n v="0"/>
    <n v="0"/>
    <n v="0"/>
    <m/>
    <m/>
    <m/>
    <m/>
    <m/>
    <s v="Md. Nahid Hasan Raju"/>
    <s v="8801710412883"/>
    <s v="rajum@unhcr.org"/>
    <n v="20"/>
    <n v="2022"/>
    <s v="202290"/>
    <m/>
    <m/>
    <s v="January"/>
  </r>
  <r>
    <n v="8"/>
    <s v="Improving self-reliance and livelihood opportunities of the host and refugee communities to promote peaceful coexistence "/>
    <s v="JRP"/>
    <s v="RBGD21-FSC-173164-1"/>
    <x v="1"/>
    <x v="1"/>
    <x v="1"/>
    <s v="Food Security"/>
    <x v="0"/>
    <x v="0"/>
    <x v="0"/>
    <s v="Number of refugee households receiving self-reliance support disaggregated by sex of head of household"/>
    <s v="Ongoing"/>
    <s v="In-kind"/>
    <s v="Seasonal"/>
    <n v="7000"/>
    <s v="BDT"/>
    <m/>
    <s v="Chittagong"/>
    <s v="Cox's Bazar"/>
    <x v="1"/>
    <x v="2"/>
    <x v="2"/>
    <s v="January"/>
    <s v="January"/>
    <s v="December"/>
    <x v="0"/>
    <x v="0"/>
    <n v="2476"/>
    <n v="11142"/>
    <n v="5682.42"/>
    <n v="5459.58"/>
    <m/>
    <n v="1055"/>
    <n v="1055"/>
    <n v="4853"/>
    <n v="2475.0300000000002"/>
    <n v="2377.9699999999998"/>
    <n v="1019.13"/>
    <n v="1019.13"/>
    <n v="1261.78"/>
    <n v="1310.3100000000002"/>
    <n v="97.06"/>
    <n v="145.59"/>
    <m/>
    <m/>
    <m/>
    <m/>
    <m/>
    <s v="Md. Nahid Hasan Raju"/>
    <s v="8801710412883"/>
    <s v="rajum@unhcr.org"/>
    <n v="20"/>
    <n v="2022"/>
    <s v="202290"/>
    <m/>
    <m/>
    <s v="January"/>
  </r>
  <r>
    <n v="9"/>
    <s v="Improving self-reliance and livelihood opportunities of the host and refugee communities to promote peaceful coexistence "/>
    <s v="JRP"/>
    <s v="RBGD21-FSC-173164-1"/>
    <x v="1"/>
    <x v="1"/>
    <x v="1"/>
    <s v="Food Security"/>
    <x v="0"/>
    <x v="0"/>
    <x v="0"/>
    <s v="Number of refugee households receiving self-reliance support disaggregated by sex of head of household"/>
    <s v="Planned"/>
    <s v="In-kind"/>
    <s v="Seasonal"/>
    <n v="7000"/>
    <s v="BDT"/>
    <m/>
    <s v="Chittagong"/>
    <s v="Cox's Bazar"/>
    <x v="1"/>
    <x v="1"/>
    <x v="3"/>
    <s v="January"/>
    <s v="January"/>
    <s v="December"/>
    <x v="0"/>
    <x v="0"/>
    <n v="182"/>
    <n v="819"/>
    <n v="417.69"/>
    <n v="401.31"/>
    <m/>
    <n v="0"/>
    <n v="0"/>
    <n v="0"/>
    <n v="0"/>
    <n v="0"/>
    <n v="0"/>
    <n v="0"/>
    <n v="0"/>
    <n v="0"/>
    <n v="0"/>
    <n v="0"/>
    <m/>
    <m/>
    <m/>
    <m/>
    <m/>
    <s v="Md. Nahid Hasan Raju"/>
    <s v="8801710412883"/>
    <s v="rajum@unhcr.org"/>
    <n v="20"/>
    <n v="2022"/>
    <s v="202290"/>
    <m/>
    <m/>
    <s v="January"/>
  </r>
  <r>
    <n v="10"/>
    <s v="Improving self-reliance and livelihood opportunities of the host and refugee communities to promote peaceful coexistence "/>
    <s v="JRP"/>
    <s v="RBGD21-FSC-173164-1"/>
    <x v="1"/>
    <x v="1"/>
    <x v="1"/>
    <s v="Food Security"/>
    <x v="0"/>
    <x v="0"/>
    <x v="0"/>
    <s v="Number of refugee households receiving self-reliance support disaggregated by sex of head of household"/>
    <s v="Ongoing"/>
    <s v="In-kind"/>
    <s v="Seasonal"/>
    <n v="7000"/>
    <s v="BDT"/>
    <m/>
    <s v="Chittagong"/>
    <s v="Cox's Bazar"/>
    <x v="1"/>
    <x v="1"/>
    <x v="4"/>
    <s v="January"/>
    <s v="January"/>
    <s v="December"/>
    <x v="0"/>
    <x v="0"/>
    <n v="1757"/>
    <n v="7906.5"/>
    <n v="4032.3150000000001"/>
    <n v="3874.1849999999999"/>
    <m/>
    <n v="95"/>
    <n v="95"/>
    <n v="436.99999999999994"/>
    <n v="222.86999999999998"/>
    <n v="214.12999999999997"/>
    <n v="91.769999999999982"/>
    <n v="91.769999999999982"/>
    <n v="113.61999999999999"/>
    <n v="117.99"/>
    <n v="8.7399999999999984"/>
    <n v="13.109999999999998"/>
    <m/>
    <m/>
    <m/>
    <m/>
    <m/>
    <s v="Md. Nahid Hasan Raju"/>
    <s v="8801710412883"/>
    <s v="rajum@unhcr.org"/>
    <n v="20"/>
    <n v="2022"/>
    <s v="202290"/>
    <m/>
    <m/>
    <s v="January"/>
  </r>
  <r>
    <n v="11"/>
    <s v="Improving self-reliance and livelihood opportunities of the host and refugee communities to promote peaceful coexistence "/>
    <s v="JRP"/>
    <s v="RBGD21-FSC-173164-1"/>
    <x v="1"/>
    <x v="1"/>
    <x v="1"/>
    <s v="Food Security"/>
    <x v="1"/>
    <x v="0"/>
    <x v="0"/>
    <s v="Number of refugee households receiving self-reliance support disaggregated by sex of head of household"/>
    <s v="Ongoing"/>
    <s v="In-kind"/>
    <s v="One-off"/>
    <n v="400"/>
    <s v="BDT"/>
    <m/>
    <s v="Chittagong"/>
    <s v="Cox's Bazar"/>
    <x v="1"/>
    <x v="2"/>
    <x v="2"/>
    <s v="January"/>
    <s v="January"/>
    <s v="December"/>
    <x v="0"/>
    <x v="1"/>
    <n v="2476"/>
    <n v="11142"/>
    <n v="5682.42"/>
    <n v="5459.58"/>
    <m/>
    <n v="124"/>
    <n v="124"/>
    <n v="570.4"/>
    <n v="290.904"/>
    <n v="279.49599999999998"/>
    <n v="119.78399999999999"/>
    <n v="119.78399999999999"/>
    <n v="148.304"/>
    <n v="154.00800000000001"/>
    <n v="11.407999999999999"/>
    <n v="17.111999999999998"/>
    <m/>
    <m/>
    <m/>
    <m/>
    <m/>
    <s v="Md. Nahid Hasan Raju"/>
    <s v="8801710412883"/>
    <s v="rajum@unhcr.org"/>
    <n v="20"/>
    <n v="2022"/>
    <s v="202290"/>
    <m/>
    <m/>
    <s v="January"/>
  </r>
  <r>
    <n v="12"/>
    <s v="Improving self-reliance and livelihood opportunities of the host and refugee communities to promote peaceful coexistence "/>
    <s v="JRP"/>
    <s v="RBGD21-FSC-173164-1"/>
    <x v="1"/>
    <x v="1"/>
    <x v="1"/>
    <s v="Food Security"/>
    <x v="1"/>
    <x v="0"/>
    <x v="0"/>
    <s v="Number of refugee households receiving self-reliance support disaggregated by sex of head of household"/>
    <s v="Planned"/>
    <s v="In-kind"/>
    <s v="One-off"/>
    <n v="400"/>
    <s v="BDT"/>
    <m/>
    <s v="Chittagong"/>
    <s v="Cox's Bazar"/>
    <x v="1"/>
    <x v="1"/>
    <x v="3"/>
    <s v="January"/>
    <s v="January"/>
    <s v="December"/>
    <x v="0"/>
    <x v="1"/>
    <n v="182"/>
    <n v="819"/>
    <n v="417.69"/>
    <n v="401.31"/>
    <m/>
    <n v="0"/>
    <n v="0"/>
    <n v="0"/>
    <n v="0"/>
    <n v="0"/>
    <n v="0"/>
    <n v="0"/>
    <n v="0"/>
    <n v="0"/>
    <n v="0"/>
    <n v="0"/>
    <m/>
    <m/>
    <m/>
    <m/>
    <m/>
    <s v="Md. Nahid Hasan Raju"/>
    <s v="8801710412883"/>
    <s v="rajum@unhcr.org"/>
    <n v="20"/>
    <n v="2022"/>
    <s v="202290"/>
    <m/>
    <m/>
    <s v="January"/>
  </r>
  <r>
    <n v="13"/>
    <s v="Improving self-reliance and livelihood opportunities of the host and refugee communities to promote peaceful coexistence "/>
    <s v="JRP"/>
    <s v="RBGD21-FSC-173164-1"/>
    <x v="1"/>
    <x v="1"/>
    <x v="1"/>
    <s v="Food Security"/>
    <x v="1"/>
    <x v="0"/>
    <x v="0"/>
    <s v="Number of refugee households receiving self-reliance support disaggregated by sex of head of household"/>
    <s v="Planned"/>
    <s v="In-kind"/>
    <s v="One-off"/>
    <n v="400"/>
    <s v="BDT"/>
    <m/>
    <s v="Chittagong"/>
    <s v="Cox's Bazar"/>
    <x v="1"/>
    <x v="1"/>
    <x v="4"/>
    <s v="January"/>
    <s v="January"/>
    <s v="December"/>
    <x v="0"/>
    <x v="1"/>
    <n v="1757"/>
    <n v="7906.5"/>
    <n v="4032.3150000000001"/>
    <n v="3874.1849999999999"/>
    <m/>
    <n v="0"/>
    <n v="0"/>
    <n v="0"/>
    <n v="0"/>
    <n v="0"/>
    <n v="0"/>
    <n v="0"/>
    <n v="0"/>
    <n v="0"/>
    <n v="0"/>
    <n v="0"/>
    <m/>
    <m/>
    <m/>
    <m/>
    <m/>
    <s v="Md. Nahid Hasan Raju"/>
    <s v="8801710412883"/>
    <s v="rajum@unhcr.org"/>
    <n v="20"/>
    <n v="2022"/>
    <s v="202290"/>
    <m/>
    <m/>
    <s v="January"/>
  </r>
  <r>
    <n v="14"/>
    <s v="Improving self-reliance and livelihood opportunities of the host and refugee communities to promote peaceful coexistence "/>
    <s v="JRP"/>
    <s v="RBGD21-FSC-173164-1"/>
    <x v="1"/>
    <x v="1"/>
    <x v="1"/>
    <s v="Food Security"/>
    <x v="2"/>
    <x v="2"/>
    <x v="0"/>
    <s v="Number of refugee households receiving self-reliance support disaggregated by sex of head of household"/>
    <s v="Planned"/>
    <s v="In-kind"/>
    <s v="Other"/>
    <n v="152867"/>
    <s v="BDT"/>
    <m/>
    <s v="Chittagong"/>
    <s v="Cox's Bazar"/>
    <x v="1"/>
    <x v="2"/>
    <x v="2"/>
    <s v="January"/>
    <s v="January"/>
    <s v="December"/>
    <x v="0"/>
    <x v="0"/>
    <n v="15"/>
    <n v="67.5"/>
    <n v="34.424999999999997"/>
    <n v="33.075000000000003"/>
    <m/>
    <n v="0"/>
    <n v="0"/>
    <n v="0"/>
    <n v="0"/>
    <n v="0"/>
    <n v="0"/>
    <n v="0"/>
    <n v="0"/>
    <n v="0"/>
    <n v="0"/>
    <n v="0"/>
    <m/>
    <m/>
    <m/>
    <m/>
    <m/>
    <s v="Md. Nahid Hasan Raju"/>
    <s v="8801710412883"/>
    <s v="rajum@unhcr.org"/>
    <n v="20"/>
    <n v="2022"/>
    <s v="202290"/>
    <m/>
    <m/>
    <s v="January"/>
  </r>
  <r>
    <n v="15"/>
    <s v="Improving self-reliance and livelihood opportunities of the host and refugee communities to promote peaceful coexistence "/>
    <s v="JRP"/>
    <s v="RBGD21-FSC-173164-1"/>
    <x v="1"/>
    <x v="2"/>
    <x v="1"/>
    <s v="Food Security"/>
    <x v="2"/>
    <x v="3"/>
    <x v="0"/>
    <s v="Number of refugee households receiving self-reliance support disaggregated by sex of head of household"/>
    <s v="Planned"/>
    <s v="In-kind"/>
    <s v="One-off"/>
    <n v="7600"/>
    <s v="BDT"/>
    <m/>
    <s v="Chittagong"/>
    <s v="Cox's Bazar"/>
    <x v="0"/>
    <x v="0"/>
    <x v="5"/>
    <s v="January"/>
    <s v="January"/>
    <s v="December"/>
    <x v="0"/>
    <x v="0"/>
    <n v="100"/>
    <n v="450"/>
    <n v="229.5"/>
    <n v="220.5"/>
    <m/>
    <n v="0"/>
    <n v="0"/>
    <n v="0"/>
    <n v="0"/>
    <n v="0"/>
    <n v="0"/>
    <n v="0"/>
    <n v="0"/>
    <n v="0"/>
    <n v="0"/>
    <n v="0"/>
    <m/>
    <m/>
    <m/>
    <m/>
    <m/>
    <s v="Md. Nahid Hasan Raju"/>
    <s v="8801710412883"/>
    <s v="rajum@unhcr.org"/>
    <n v="20"/>
    <n v="2022"/>
    <s v="202294"/>
    <m/>
    <m/>
    <s v="January"/>
  </r>
  <r>
    <n v="16"/>
    <s v="Improving self-reliance and livelihood opportunities of the host and refugee communities to promote peaceful coexistence "/>
    <s v="JRP"/>
    <s v="RBGD21-FSC-173164-1"/>
    <x v="1"/>
    <x v="2"/>
    <x v="1"/>
    <s v="Food Security"/>
    <x v="3"/>
    <x v="4"/>
    <x v="0"/>
    <s v="Number of refugee households receiving self-reliance support disaggregated by sex of head of household"/>
    <s v="Ongoing"/>
    <s v="Cash"/>
    <s v="Daily"/>
    <n v="440"/>
    <s v="BDT"/>
    <s v="Direct cash payment"/>
    <s v="Chittagong"/>
    <s v="Cox's Bazar"/>
    <x v="0"/>
    <x v="0"/>
    <x v="5"/>
    <s v="January"/>
    <s v="January"/>
    <s v="December"/>
    <x v="0"/>
    <x v="0"/>
    <n v="100"/>
    <n v="450"/>
    <n v="229.5"/>
    <n v="220.5"/>
    <m/>
    <n v="96"/>
    <n v="96"/>
    <n v="441.59999999999997"/>
    <n v="225.21599999999998"/>
    <n v="216.38399999999999"/>
    <n v="92.73599999999999"/>
    <n v="92.73599999999999"/>
    <n v="114.81599999999999"/>
    <n v="119.232"/>
    <n v="8.831999999999999"/>
    <n v="13.247999999999999"/>
    <m/>
    <m/>
    <m/>
    <m/>
    <m/>
    <s v="Md. Nahid Hasan Raju"/>
    <s v="8801710412883"/>
    <s v="rajum@unhcr.org"/>
    <n v="20"/>
    <n v="2022"/>
    <s v="202294"/>
    <m/>
    <m/>
    <s v="January"/>
  </r>
  <r>
    <n v="17"/>
    <s v="Improving self-reliance and livelihood opportunities of the host and refugee communities to promote peaceful coexistence "/>
    <s v="JRP"/>
    <s v="RBGD21-FSC-173164-1"/>
    <x v="1"/>
    <x v="2"/>
    <x v="1"/>
    <s v="Food Security"/>
    <x v="3"/>
    <x v="4"/>
    <x v="0"/>
    <s v="Number of refugee households receiving self-reliance support disaggregated by sex of head of household"/>
    <s v="Ongoing"/>
    <s v="Cash"/>
    <s v="Daily"/>
    <n v="440"/>
    <s v="BDT"/>
    <s v="Direct cash payment"/>
    <s v="Chittagong"/>
    <s v="Cox's Bazar"/>
    <x v="0"/>
    <x v="0"/>
    <x v="6"/>
    <s v="January"/>
    <s v="January"/>
    <s v="December"/>
    <x v="0"/>
    <x v="0"/>
    <n v="150"/>
    <n v="675"/>
    <n v="344.25"/>
    <n v="330.75"/>
    <m/>
    <n v="64"/>
    <n v="64"/>
    <n v="294.39999999999998"/>
    <n v="150.14399999999998"/>
    <n v="144.256"/>
    <n v="61.823999999999991"/>
    <n v="61.823999999999991"/>
    <n v="76.543999999999997"/>
    <n v="79.488"/>
    <n v="5.8879999999999999"/>
    <n v="8.831999999999999"/>
    <m/>
    <m/>
    <m/>
    <m/>
    <m/>
    <s v="Md. Nahid Hasan Raju"/>
    <s v="8801710412883"/>
    <s v="rajum@unhcr.org"/>
    <n v="20"/>
    <n v="2022"/>
    <s v="202294"/>
    <m/>
    <m/>
    <s v="January"/>
  </r>
  <r>
    <n v="18"/>
    <s v="Improving self-reliance and livelihood opportunities of the host and refugee communities to promote peaceful coexistence "/>
    <s v="JRP"/>
    <s v="RBGD21-FSC-173164-1"/>
    <x v="1"/>
    <x v="3"/>
    <x v="1"/>
    <s v="Food Security"/>
    <x v="3"/>
    <x v="4"/>
    <x v="0"/>
    <s v="Number of refugee households receiving self-reliance support disaggregated by sex of head of household"/>
    <s v="Planned"/>
    <s v="Cash"/>
    <s v="Daily"/>
    <n v="400"/>
    <s v="BDT"/>
    <s v="Direct cash payment"/>
    <s v="Chittagong"/>
    <s v="Cox's Bazar"/>
    <x v="0"/>
    <x v="0"/>
    <x v="7"/>
    <s v="January"/>
    <s v="January"/>
    <s v="December"/>
    <x v="0"/>
    <x v="1"/>
    <n v="50"/>
    <n v="225"/>
    <n v="114.75"/>
    <n v="110.25"/>
    <m/>
    <n v="0"/>
    <n v="0"/>
    <n v="0"/>
    <n v="0"/>
    <n v="0"/>
    <n v="0"/>
    <n v="0"/>
    <n v="0"/>
    <n v="0"/>
    <n v="0"/>
    <n v="0"/>
    <m/>
    <m/>
    <m/>
    <m/>
    <m/>
    <s v="Md. Nahid Hasan Raju"/>
    <s v="8801710412883"/>
    <s v="rajum@unhcr.org"/>
    <n v="20"/>
    <n v="2022"/>
    <s v="202294"/>
    <m/>
    <m/>
    <s v="January"/>
  </r>
  <r>
    <n v="19"/>
    <s v="Improving self-reliance and livelihood opportunities of the host and refugee communities to promote peaceful coexistence "/>
    <s v="JRP"/>
    <s v="RBGD21-FSC-173164-1"/>
    <x v="1"/>
    <x v="3"/>
    <x v="1"/>
    <s v="Food Security"/>
    <x v="3"/>
    <x v="4"/>
    <x v="0"/>
    <s v="Number of refugee households receiving self-reliance support disaggregated by sex of head of household"/>
    <s v="Planned"/>
    <s v="Cash"/>
    <s v="Daily"/>
    <n v="400"/>
    <s v="BDT"/>
    <s v="Direct cash payment"/>
    <s v="Chittagong"/>
    <s v="Cox's Bazar"/>
    <x v="0"/>
    <x v="0"/>
    <x v="8"/>
    <s v="January"/>
    <s v="January"/>
    <s v="December"/>
    <x v="0"/>
    <x v="1"/>
    <n v="50"/>
    <n v="225"/>
    <n v="114.75"/>
    <n v="110.25"/>
    <m/>
    <n v="0"/>
    <n v="0"/>
    <n v="0"/>
    <n v="0"/>
    <n v="0"/>
    <n v="0"/>
    <n v="0"/>
    <n v="0"/>
    <n v="0"/>
    <n v="0"/>
    <n v="0"/>
    <m/>
    <m/>
    <m/>
    <m/>
    <m/>
    <s v="Md. Nahid Hasan Raju"/>
    <s v="8801710412883"/>
    <s v="rajum@unhcr.org"/>
    <n v="20"/>
    <n v="2022"/>
    <s v="202294"/>
    <m/>
    <m/>
    <s v="January"/>
  </r>
  <r>
    <n v="20"/>
    <s v="Improving self-reliance and livelihood opportunities of the host and refugee communities to promote peaceful coexistence "/>
    <s v="JRP"/>
    <s v="RBGD21-FSC-173164-1"/>
    <x v="1"/>
    <x v="3"/>
    <x v="1"/>
    <s v="Food Security"/>
    <x v="3"/>
    <x v="4"/>
    <x v="0"/>
    <s v="Number of refugee households receiving self-reliance support disaggregated by sex of head of household"/>
    <s v="Planned"/>
    <s v="Cash"/>
    <s v="Daily"/>
    <n v="400"/>
    <s v="BDT"/>
    <s v="Direct cash payment"/>
    <s v="Chittagong"/>
    <s v="Cox's Bazar"/>
    <x v="1"/>
    <x v="1"/>
    <x v="9"/>
    <s v="January"/>
    <s v="January"/>
    <s v="December"/>
    <x v="0"/>
    <x v="1"/>
    <n v="50"/>
    <n v="225"/>
    <n v="114.75"/>
    <n v="110.25"/>
    <m/>
    <n v="0"/>
    <n v="0"/>
    <n v="0"/>
    <n v="0"/>
    <n v="0"/>
    <n v="0"/>
    <n v="0"/>
    <n v="0"/>
    <n v="0"/>
    <n v="0"/>
    <n v="0"/>
    <m/>
    <m/>
    <m/>
    <m/>
    <m/>
    <s v="Md. Nahid Hasan Raju"/>
    <s v="8801710412883"/>
    <s v="rajum@unhcr.org"/>
    <n v="20"/>
    <n v="2022"/>
    <s v="202290"/>
    <m/>
    <m/>
    <s v="January"/>
  </r>
  <r>
    <n v="21"/>
    <s v="Improving self-reliance and livelihood opportunities of the host and refugee communities to promote peaceful coexistence "/>
    <s v="JRP"/>
    <s v="RBGD21-FSC-173164-1"/>
    <x v="1"/>
    <x v="3"/>
    <x v="1"/>
    <s v="Food Security"/>
    <x v="3"/>
    <x v="4"/>
    <x v="0"/>
    <s v="Number of refugee households receiving self-reliance support disaggregated by sex of head of household"/>
    <s v="Planned"/>
    <s v="Cash"/>
    <s v="Daily"/>
    <n v="400"/>
    <s v="BDT"/>
    <s v="Direct cash payment"/>
    <s v="Chittagong"/>
    <s v="Cox's Bazar"/>
    <x v="1"/>
    <x v="1"/>
    <x v="10"/>
    <s v="January"/>
    <s v="January"/>
    <s v="December"/>
    <x v="0"/>
    <x v="1"/>
    <n v="50"/>
    <n v="225"/>
    <n v="114.75"/>
    <n v="110.25"/>
    <m/>
    <n v="0"/>
    <n v="0"/>
    <n v="0"/>
    <n v="0"/>
    <n v="0"/>
    <n v="0"/>
    <n v="0"/>
    <n v="0"/>
    <n v="0"/>
    <n v="0"/>
    <n v="0"/>
    <m/>
    <m/>
    <m/>
    <m/>
    <m/>
    <s v="Md. Nahid Hasan Raju"/>
    <s v="8801710412883"/>
    <s v="rajum@unhcr.org"/>
    <n v="20"/>
    <n v="2022"/>
    <s v="202290"/>
    <m/>
    <m/>
    <s v="January"/>
  </r>
  <r>
    <n v="22"/>
    <s v="Improving self-reliance and livelihood opportunities of the host and refugee communities to promote peaceful coexistence "/>
    <s v="JRP"/>
    <s v="RBGD21-FSC-173164-1"/>
    <x v="1"/>
    <x v="3"/>
    <x v="1"/>
    <s v="Food Security"/>
    <x v="2"/>
    <x v="3"/>
    <x v="0"/>
    <s v="Number of refugee households receiving self-reliance support disaggregated by sex of head of household"/>
    <s v="Planned"/>
    <s v="In-kind"/>
    <s v="Other"/>
    <n v="1500"/>
    <s v="BDT"/>
    <s v="Direct cash payment"/>
    <s v="Chittagong"/>
    <s v="Cox's Bazar"/>
    <x v="0"/>
    <x v="0"/>
    <x v="7"/>
    <s v="January"/>
    <s v="January"/>
    <s v="December"/>
    <x v="0"/>
    <x v="0"/>
    <n v="212"/>
    <n v="954"/>
    <n v="486.54"/>
    <n v="467.46"/>
    <m/>
    <n v="0"/>
    <n v="0"/>
    <n v="0"/>
    <n v="0"/>
    <n v="0"/>
    <n v="0"/>
    <n v="0"/>
    <n v="0"/>
    <n v="0"/>
    <n v="0"/>
    <n v="0"/>
    <m/>
    <m/>
    <m/>
    <m/>
    <m/>
    <s v="Md. Nahid Hasan Raju"/>
    <s v="8801710412883"/>
    <s v="rajum@unhcr.org"/>
    <n v="20"/>
    <n v="2022"/>
    <s v="202294"/>
    <m/>
    <m/>
    <s v="January"/>
  </r>
  <r>
    <n v="23"/>
    <s v="Improving self-reliance and livelihood opportunities of the host and refugee communities to promote peaceful coexistence "/>
    <s v="JRP"/>
    <s v="RBGD21-FSC-173164-1"/>
    <x v="1"/>
    <x v="3"/>
    <x v="1"/>
    <s v="Food Security"/>
    <x v="2"/>
    <x v="3"/>
    <x v="0"/>
    <s v="Number of refugee households receiving self-reliance support disaggregated by sex of head of household"/>
    <s v="Planned"/>
    <s v="In-kind"/>
    <s v="Other"/>
    <n v="1500"/>
    <s v="BDT"/>
    <s v="Direct cash payment"/>
    <s v="Chittagong"/>
    <s v="Cox's Bazar"/>
    <x v="0"/>
    <x v="0"/>
    <x v="8"/>
    <s v="January"/>
    <s v="January"/>
    <s v="December"/>
    <x v="0"/>
    <x v="0"/>
    <n v="212"/>
    <n v="954"/>
    <n v="486.54"/>
    <n v="467.46"/>
    <m/>
    <n v="0"/>
    <n v="0"/>
    <n v="0"/>
    <n v="0"/>
    <n v="0"/>
    <n v="0"/>
    <n v="0"/>
    <n v="0"/>
    <n v="0"/>
    <n v="0"/>
    <n v="0"/>
    <m/>
    <m/>
    <m/>
    <m/>
    <m/>
    <s v="Md. Nahid Hasan Raju"/>
    <s v="8801710412883"/>
    <s v="rajum@unhcr.org"/>
    <n v="20"/>
    <n v="2022"/>
    <s v="202294"/>
    <m/>
    <m/>
    <s v="January"/>
  </r>
  <r>
    <n v="24"/>
    <s v="Improving self-reliance and livelihood opportunities of the host and refugee communities to promote peaceful coexistence "/>
    <s v="JRP"/>
    <s v="RBGD21-FSC-173164-1"/>
    <x v="1"/>
    <x v="3"/>
    <x v="1"/>
    <s v="Food Security"/>
    <x v="2"/>
    <x v="3"/>
    <x v="0"/>
    <s v="Number of refugee households receiving self-reliance support disaggregated by sex of head of household"/>
    <s v="Planned"/>
    <s v="In-kind"/>
    <s v="Other"/>
    <n v="1500"/>
    <s v="BDT"/>
    <s v="Direct cash payment"/>
    <s v="Chittagong"/>
    <s v="Cox's Bazar"/>
    <x v="1"/>
    <x v="1"/>
    <x v="9"/>
    <s v="January"/>
    <s v="January"/>
    <s v="December"/>
    <x v="0"/>
    <x v="0"/>
    <n v="212"/>
    <n v="954"/>
    <n v="486.54"/>
    <n v="467.46"/>
    <m/>
    <n v="0"/>
    <n v="0"/>
    <n v="0"/>
    <n v="0"/>
    <n v="0"/>
    <n v="0"/>
    <n v="0"/>
    <n v="0"/>
    <n v="0"/>
    <n v="0"/>
    <n v="0"/>
    <m/>
    <m/>
    <m/>
    <m/>
    <m/>
    <s v="Md. Nahid Hasan Raju"/>
    <s v="8801710412883"/>
    <s v="rajum@unhcr.org"/>
    <n v="20"/>
    <n v="2022"/>
    <s v="202290"/>
    <m/>
    <m/>
    <s v="January"/>
  </r>
  <r>
    <n v="25"/>
    <s v="Improving self-reliance and livelihood opportunities of the host and refugee communities to promote peaceful coexistence "/>
    <s v="JRP"/>
    <s v="RBGD21-FSC-173164-1"/>
    <x v="1"/>
    <x v="3"/>
    <x v="1"/>
    <s v="Food Security"/>
    <x v="2"/>
    <x v="3"/>
    <x v="0"/>
    <s v="Number of refugee households receiving self-reliance support disaggregated by sex of head of household"/>
    <s v="Planned"/>
    <s v="In-kind"/>
    <s v="Other"/>
    <n v="1500"/>
    <s v="BDT"/>
    <s v="Direct cash payment"/>
    <s v="Chittagong"/>
    <s v="Cox's Bazar"/>
    <x v="1"/>
    <x v="1"/>
    <x v="10"/>
    <s v="January"/>
    <s v="January"/>
    <s v="December"/>
    <x v="0"/>
    <x v="0"/>
    <n v="212"/>
    <n v="954"/>
    <n v="486.54"/>
    <n v="467.46"/>
    <m/>
    <n v="0"/>
    <n v="0"/>
    <n v="0"/>
    <n v="0"/>
    <n v="0"/>
    <n v="0"/>
    <n v="0"/>
    <n v="0"/>
    <n v="0"/>
    <n v="0"/>
    <n v="0"/>
    <m/>
    <m/>
    <m/>
    <m/>
    <m/>
    <s v="Md. Nahid Hasan Raju"/>
    <s v="8801710412883"/>
    <s v="rajum@unhcr.org"/>
    <n v="20"/>
    <n v="2022"/>
    <s v="202290"/>
    <m/>
    <m/>
    <s v="January"/>
  </r>
  <r>
    <n v="26"/>
    <s v="Improving self-reliance and livelihood opportunities of the host and refugee communities to promote peaceful coexistence "/>
    <s v="JRP"/>
    <s v="RBGD21-FSC-173164-1"/>
    <x v="1"/>
    <x v="4"/>
    <x v="1"/>
    <s v="Food Security"/>
    <x v="3"/>
    <x v="4"/>
    <x v="0"/>
    <s v="Number of refugee households receiving self-reliance support disaggregated by sex of head of household"/>
    <s v="Ongoing"/>
    <s v="Cash"/>
    <s v="Daily"/>
    <n v="400"/>
    <s v="BDT"/>
    <s v="Direct cash payment"/>
    <s v="Chittagong"/>
    <s v="Cox's Bazar"/>
    <x v="0"/>
    <x v="0"/>
    <x v="11"/>
    <s v="January"/>
    <s v="January"/>
    <s v="December"/>
    <x v="0"/>
    <x v="0"/>
    <n v="140"/>
    <n v="630"/>
    <n v="321.3"/>
    <n v="308.7"/>
    <m/>
    <n v="60"/>
    <n v="60"/>
    <n v="276"/>
    <n v="140.76"/>
    <n v="135.24"/>
    <n v="57.96"/>
    <n v="57.96"/>
    <n v="71.760000000000005"/>
    <n v="74.52000000000001"/>
    <n v="5.5200000000000005"/>
    <n v="8.2799999999999994"/>
    <m/>
    <m/>
    <m/>
    <m/>
    <m/>
    <s v="Md. Nahid Hasan Raju"/>
    <s v="8801710412883"/>
    <s v="rajum@unhcr.org"/>
    <n v="20"/>
    <n v="2022"/>
    <s v="202294"/>
    <m/>
    <m/>
    <s v="January"/>
  </r>
  <r>
    <n v="27"/>
    <s v="Improving self-reliance and livelihood opportunities of the host and refugee communities to promote peaceful coexistence "/>
    <s v="JRP"/>
    <s v="RBGD21-FSC-173164-1"/>
    <x v="1"/>
    <x v="4"/>
    <x v="1"/>
    <s v="Food Security"/>
    <x v="3"/>
    <x v="4"/>
    <x v="0"/>
    <s v="Number of refugee households receiving self-reliance support disaggregated by sex of head of household"/>
    <s v="Ongoing"/>
    <s v="Cash"/>
    <s v="Daily"/>
    <n v="400"/>
    <s v="BDT"/>
    <s v="Direct cash payment"/>
    <s v="Chittagong"/>
    <s v="Cox's Bazar"/>
    <x v="0"/>
    <x v="0"/>
    <x v="5"/>
    <s v="January"/>
    <s v="January"/>
    <s v="December"/>
    <x v="0"/>
    <x v="0"/>
    <n v="60"/>
    <n v="270"/>
    <n v="137.69999999999999"/>
    <n v="132.30000000000001"/>
    <m/>
    <n v="29"/>
    <n v="29"/>
    <n v="133.39999999999998"/>
    <n v="68.033999999999992"/>
    <n v="65.365999999999985"/>
    <n v="28.013999999999996"/>
    <n v="28.013999999999996"/>
    <n v="34.683999999999997"/>
    <n v="36.017999999999994"/>
    <n v="2.6679999999999997"/>
    <n v="4.0019999999999989"/>
    <m/>
    <m/>
    <m/>
    <m/>
    <m/>
    <s v="Md. Nahid Hasan Raju"/>
    <s v="8801710412883"/>
    <s v="rajum@unhcr.org"/>
    <n v="20"/>
    <n v="2022"/>
    <s v="202294"/>
    <m/>
    <m/>
    <s v="January"/>
  </r>
  <r>
    <n v="28"/>
    <s v="Improving self-reliance and livelihood opportunities of the host and refugee communities to promote peaceful coexistence "/>
    <s v="JRP"/>
    <s v="RBGD21-FSC-173164-1"/>
    <x v="1"/>
    <x v="4"/>
    <x v="1"/>
    <s v="Food Security"/>
    <x v="3"/>
    <x v="4"/>
    <x v="0"/>
    <s v="Number of refugee households receiving self-reliance support disaggregated by sex of head of household"/>
    <s v="Ongoing"/>
    <s v="Cash"/>
    <s v="Daily"/>
    <n v="400"/>
    <s v="BDT"/>
    <s v="Direct cash payment"/>
    <s v="Chittagong"/>
    <s v="Cox's Bazar"/>
    <x v="0"/>
    <x v="0"/>
    <x v="12"/>
    <s v="January"/>
    <s v="January"/>
    <s v="December"/>
    <x v="0"/>
    <x v="0"/>
    <n v="30"/>
    <n v="135"/>
    <n v="68.849999999999994"/>
    <n v="66.150000000000006"/>
    <m/>
    <n v="25"/>
    <n v="25"/>
    <n v="114.99999999999999"/>
    <n v="58.649999999999991"/>
    <n v="56.349999999999994"/>
    <n v="24.149999999999995"/>
    <n v="24.149999999999995"/>
    <n v="29.9"/>
    <n v="31.049999999999997"/>
    <n v="2.2999999999999998"/>
    <n v="3.4499999999999993"/>
    <m/>
    <m/>
    <m/>
    <m/>
    <m/>
    <s v="Md. Nahid Hasan Raju"/>
    <s v="8801710412883"/>
    <s v="rajum@unhcr.org"/>
    <n v="20"/>
    <n v="2022"/>
    <s v="202294"/>
    <m/>
    <m/>
    <s v="January"/>
  </r>
  <r>
    <n v="29"/>
    <s v="Improving self-reliance and livelihood opportunities of the host and refugee communities to promote peaceful coexistence "/>
    <s v="JRP"/>
    <s v="RBGD21-FSC-173164-1"/>
    <x v="1"/>
    <x v="4"/>
    <x v="1"/>
    <s v="Food Security"/>
    <x v="3"/>
    <x v="4"/>
    <x v="0"/>
    <s v="Number of refugee households receiving self-reliance support disaggregated by sex of head of household"/>
    <s v="Ongoing"/>
    <s v="Cash"/>
    <s v="Daily"/>
    <n v="400"/>
    <s v="BDT"/>
    <s v="Direct cash payment"/>
    <s v="Chittagong"/>
    <s v="Cox's Bazar"/>
    <x v="1"/>
    <x v="2"/>
    <x v="2"/>
    <s v="January"/>
    <s v="January"/>
    <s v="December"/>
    <x v="0"/>
    <x v="0"/>
    <n v="20"/>
    <n v="90"/>
    <n v="45.9"/>
    <n v="44.1"/>
    <m/>
    <n v="6"/>
    <n v="6"/>
    <n v="27.599999999999998"/>
    <n v="14.075999999999999"/>
    <n v="13.523999999999999"/>
    <n v="5.7959999999999994"/>
    <n v="5.7959999999999994"/>
    <n v="7.1759999999999993"/>
    <n v="7.452"/>
    <n v="0.55199999999999994"/>
    <n v="0.82799999999999996"/>
    <m/>
    <m/>
    <m/>
    <m/>
    <m/>
    <s v="Md. Nahid Hasan Raju"/>
    <s v="8801710412883"/>
    <s v="rajum@unhcr.org"/>
    <n v="20"/>
    <n v="2022"/>
    <s v="202290"/>
    <m/>
    <m/>
    <s v="January"/>
  </r>
  <r>
    <n v="30"/>
    <s v="Improving self-reliance and livelihood opportunities of the host and refugee communities to promote peaceful coexistence "/>
    <s v="JRP"/>
    <s v="RBGD21-FSC-173164-1"/>
    <x v="1"/>
    <x v="4"/>
    <x v="1"/>
    <s v="Food Security"/>
    <x v="3"/>
    <x v="4"/>
    <x v="1"/>
    <s v="Number of host community households reached with agricultural livelihood support disaggregated by sex of head of household"/>
    <s v="Ongoing"/>
    <s v="Cash"/>
    <s v="Daily"/>
    <n v="400"/>
    <s v="BDT"/>
    <s v="Direct cash payment"/>
    <s v="Chittagong"/>
    <s v="Cox's Bazar"/>
    <x v="0"/>
    <x v="4"/>
    <x v="1"/>
    <s v="January"/>
    <s v="January"/>
    <s v="December"/>
    <x v="1"/>
    <x v="0"/>
    <n v="130"/>
    <n v="650"/>
    <n v="331.5"/>
    <n v="318.5"/>
    <m/>
    <n v="91"/>
    <n v="91"/>
    <n v="455"/>
    <n v="232.05"/>
    <n v="222.95"/>
    <n v="95.55"/>
    <n v="95.55"/>
    <n v="118.3"/>
    <n v="122.85000000000001"/>
    <n v="9.1"/>
    <n v="13.65"/>
    <m/>
    <m/>
    <m/>
    <m/>
    <m/>
    <s v="Md. Nahid Hasan Raju"/>
    <s v="8801710412883"/>
    <s v="rajum@unhcr.org"/>
    <n v="20"/>
    <n v="2022"/>
    <s v="202294"/>
    <m/>
    <m/>
    <s v="January"/>
  </r>
  <r>
    <n v="31"/>
    <s v="Improving self-reliance and livelihood opportunities of the host and refugee communities to promote peaceful coexistence "/>
    <s v="JRP"/>
    <s v="RBGD21-FSC-173164-1"/>
    <x v="1"/>
    <x v="4"/>
    <x v="1"/>
    <s v="Food Security"/>
    <x v="3"/>
    <x v="4"/>
    <x v="1"/>
    <s v="Number of host community households reached with agricultural livelihood support disaggregated by sex of head of household"/>
    <s v="Ongoing"/>
    <s v="Cash"/>
    <s v="Daily"/>
    <n v="400"/>
    <s v="BDT"/>
    <s v="Direct cash payment"/>
    <s v="Chittagong"/>
    <s v="Cox's Bazar"/>
    <x v="0"/>
    <x v="5"/>
    <x v="1"/>
    <s v="January"/>
    <s v="January"/>
    <s v="December"/>
    <x v="1"/>
    <x v="0"/>
    <n v="40"/>
    <n v="200"/>
    <n v="102"/>
    <n v="98"/>
    <m/>
    <n v="22"/>
    <n v="22"/>
    <n v="110"/>
    <n v="56.1"/>
    <n v="53.9"/>
    <n v="23.099999999999998"/>
    <n v="23.099999999999998"/>
    <n v="28.6"/>
    <n v="29.700000000000003"/>
    <n v="2.2000000000000002"/>
    <n v="3.3"/>
    <m/>
    <m/>
    <m/>
    <m/>
    <m/>
    <s v="Md. Nahid Hasan Raju"/>
    <s v="8801710412883"/>
    <s v="rajum@unhcr.org"/>
    <n v="20"/>
    <n v="2022"/>
    <s v="202294"/>
    <m/>
    <m/>
    <s v="January"/>
  </r>
  <r>
    <n v="32"/>
    <s v="Improving self-reliance and livelihood opportunities of the host and refugee communities to promote peaceful coexistence "/>
    <s v="JRP"/>
    <s v="RBGD21-FSC-173164-1"/>
    <x v="1"/>
    <x v="4"/>
    <x v="1"/>
    <s v="Food Security"/>
    <x v="3"/>
    <x v="4"/>
    <x v="1"/>
    <s v="Number of host community households reached with agricultural livelihood support disaggregated by sex of head of household"/>
    <s v="Ongoing"/>
    <s v="Cash"/>
    <s v="Daily"/>
    <n v="400"/>
    <s v="BDT"/>
    <s v="Direct cash payment"/>
    <s v="Chittagong"/>
    <s v="Cox's Bazar"/>
    <x v="0"/>
    <x v="6"/>
    <x v="1"/>
    <s v="January"/>
    <s v="January"/>
    <s v="December"/>
    <x v="1"/>
    <x v="0"/>
    <n v="105"/>
    <n v="525"/>
    <n v="267.75"/>
    <n v="257.25"/>
    <m/>
    <n v="91"/>
    <n v="91"/>
    <n v="455"/>
    <n v="232.05"/>
    <n v="222.95"/>
    <n v="95.55"/>
    <n v="95.55"/>
    <n v="118.3"/>
    <n v="122.85000000000001"/>
    <n v="9.1"/>
    <n v="13.65"/>
    <m/>
    <m/>
    <m/>
    <m/>
    <m/>
    <s v="Md. Nahid Hasan Raju"/>
    <s v="8801710412883"/>
    <s v="rajum@unhcr.org"/>
    <n v="20"/>
    <n v="2022"/>
    <s v="202294"/>
    <m/>
    <m/>
    <s v="January"/>
  </r>
  <r>
    <n v="33"/>
    <s v="Improving self-reliance and livelihood opportunities of the host and refugee communities to promote peaceful coexistence "/>
    <s v="JRP"/>
    <s v="RBGD21-FSC-173164-1"/>
    <x v="1"/>
    <x v="4"/>
    <x v="1"/>
    <s v="Food Security"/>
    <x v="3"/>
    <x v="4"/>
    <x v="1"/>
    <s v="Number of host community households reached with agricultural livelihood support disaggregated by sex of head of household"/>
    <s v="Ongoing"/>
    <s v="Cash"/>
    <s v="Daily"/>
    <n v="400"/>
    <s v="BDT"/>
    <s v="Direct cash payment"/>
    <s v="Chittagong"/>
    <s v="Cox's Bazar"/>
    <x v="0"/>
    <x v="0"/>
    <x v="1"/>
    <s v="January"/>
    <s v="January"/>
    <s v="December"/>
    <x v="1"/>
    <x v="0"/>
    <n v="25"/>
    <n v="125"/>
    <n v="63.75"/>
    <n v="61.25"/>
    <m/>
    <n v="13"/>
    <n v="13"/>
    <n v="65"/>
    <n v="33.15"/>
    <n v="31.849999999999998"/>
    <n v="13.65"/>
    <n v="13.65"/>
    <n v="16.900000000000002"/>
    <n v="17.55"/>
    <n v="1.3"/>
    <n v="1.95"/>
    <m/>
    <m/>
    <m/>
    <m/>
    <m/>
    <s v="Md. Nahid Hasan Raju"/>
    <s v="8801710412883"/>
    <s v="rajum@unhcr.org"/>
    <n v="20"/>
    <n v="2022"/>
    <s v="202294"/>
    <m/>
    <m/>
    <s v="January"/>
  </r>
  <r>
    <n v="34"/>
    <s v="Improving self-reliance and livelihood opportunities of the host and refugee communities to promote peaceful coexistence "/>
    <s v="JRP"/>
    <s v="RBGD21-FSC-173164-1"/>
    <x v="1"/>
    <x v="5"/>
    <x v="1"/>
    <s v="Food Security"/>
    <x v="0"/>
    <x v="1"/>
    <x v="1"/>
    <s v="Number of host community households reached with agricultural livelihood support disaggregated by sex of head of household"/>
    <s v="Planned"/>
    <s v="In-kind"/>
    <s v="Seasonal"/>
    <n v="3500"/>
    <s v="BDT"/>
    <m/>
    <s v="Chittagong"/>
    <s v="Cox's Bazar"/>
    <x v="0"/>
    <x v="6"/>
    <x v="1"/>
    <s v="January"/>
    <s v="January"/>
    <s v="December"/>
    <x v="1"/>
    <x v="0"/>
    <n v="634"/>
    <n v="3170"/>
    <n v="1616.7"/>
    <n v="1553.3"/>
    <m/>
    <n v="0"/>
    <n v="0"/>
    <n v="0"/>
    <n v="0"/>
    <n v="0"/>
    <n v="0"/>
    <n v="0"/>
    <n v="0"/>
    <n v="0"/>
    <n v="0"/>
    <n v="0"/>
    <m/>
    <m/>
    <m/>
    <m/>
    <m/>
    <s v="Md. Nahid Hasan Raju"/>
    <s v="8801710412883"/>
    <s v="rajum@unhcr.org"/>
    <n v="20"/>
    <n v="2022"/>
    <s v="202294"/>
    <m/>
    <m/>
    <s v="January"/>
  </r>
  <r>
    <n v="35"/>
    <s v="Improving self-reliance and livelihood opportunities of the host and refugee communities to promote peaceful coexistence "/>
    <s v="JRP"/>
    <s v="RBGD21-FSC-173164-1"/>
    <x v="1"/>
    <x v="5"/>
    <x v="1"/>
    <s v="Food Security"/>
    <x v="0"/>
    <x v="5"/>
    <x v="1"/>
    <s v="Number of host community households reached with agricultural livelihood support disaggregated by sex of head of household"/>
    <s v="Planned"/>
    <s v="In-kind"/>
    <s v="Seasonal"/>
    <n v="3500"/>
    <s v="BDT"/>
    <m/>
    <s v="Chittagong"/>
    <s v="Cox's Bazar"/>
    <x v="0"/>
    <x v="6"/>
    <x v="1"/>
    <s v="January"/>
    <s v="January"/>
    <s v="December"/>
    <x v="1"/>
    <x v="0"/>
    <n v="350"/>
    <n v="1750"/>
    <n v="892.5"/>
    <n v="857.5"/>
    <m/>
    <n v="0"/>
    <n v="0"/>
    <n v="0"/>
    <n v="0"/>
    <n v="0"/>
    <n v="0"/>
    <n v="0"/>
    <n v="0"/>
    <n v="0"/>
    <n v="0"/>
    <n v="0"/>
    <m/>
    <m/>
    <m/>
    <m/>
    <m/>
    <s v="Md. Nahid Hasan Raju"/>
    <s v="8801710412883"/>
    <s v="rajum@unhcr.org"/>
    <n v="20"/>
    <n v="2022"/>
    <s v="202294"/>
    <m/>
    <m/>
    <s v="January"/>
  </r>
  <r>
    <n v="36"/>
    <s v="Improving self-reliance and livelihood opportunities of the host and refugee communities to promote peaceful coexistence "/>
    <s v="JRP"/>
    <s v="RBGD21-FSC-173164-1"/>
    <x v="1"/>
    <x v="5"/>
    <x v="1"/>
    <s v="Food Security"/>
    <x v="0"/>
    <x v="6"/>
    <x v="1"/>
    <s v="Number of host community households reached with agricultural livelihood support disaggregated by sex of head of household"/>
    <s v="Planned"/>
    <s v="In-kind"/>
    <s v="Seasonal"/>
    <n v="3500"/>
    <s v="BDT"/>
    <m/>
    <s v="Chittagong"/>
    <s v="Cox's Bazar"/>
    <x v="0"/>
    <x v="6"/>
    <x v="1"/>
    <s v="January"/>
    <s v="January"/>
    <s v="December"/>
    <x v="1"/>
    <x v="0"/>
    <n v="47"/>
    <n v="235"/>
    <n v="119.85000000000001"/>
    <n v="115.14999999999999"/>
    <m/>
    <n v="0"/>
    <n v="0"/>
    <n v="0"/>
    <n v="0"/>
    <n v="0"/>
    <n v="0"/>
    <n v="0"/>
    <n v="0"/>
    <n v="0"/>
    <n v="0"/>
    <n v="0"/>
    <m/>
    <m/>
    <m/>
    <m/>
    <m/>
    <s v="Md. Nahid Hasan Raju"/>
    <s v="8801710412883"/>
    <s v="rajum@unhcr.org"/>
    <n v="20"/>
    <n v="2022"/>
    <s v="202294"/>
    <m/>
    <m/>
    <s v="January"/>
  </r>
  <r>
    <n v="37"/>
    <s v="Improving self-reliance and livelihood opportunities of the host and refugee communities to promote peaceful coexistence "/>
    <s v="JRP"/>
    <s v="RBGD21-FSC-173164-1"/>
    <x v="1"/>
    <x v="5"/>
    <x v="1"/>
    <s v="Food Security"/>
    <x v="0"/>
    <x v="1"/>
    <x v="1"/>
    <s v="Number of host community households reached with agricultural livelihood support disaggregated by sex of head of household"/>
    <s v="Planned"/>
    <s v="In-kind"/>
    <s v="Seasonal"/>
    <n v="3500"/>
    <s v="BDT"/>
    <m/>
    <s v="Chittagong"/>
    <s v="Cox's Bazar"/>
    <x v="0"/>
    <x v="0"/>
    <x v="1"/>
    <s v="January"/>
    <s v="January"/>
    <s v="December"/>
    <x v="1"/>
    <x v="0"/>
    <n v="332"/>
    <n v="1660"/>
    <n v="846.6"/>
    <n v="813.4"/>
    <m/>
    <n v="0"/>
    <n v="0"/>
    <n v="0"/>
    <n v="0"/>
    <n v="0"/>
    <n v="0"/>
    <n v="0"/>
    <n v="0"/>
    <n v="0"/>
    <n v="0"/>
    <n v="0"/>
    <m/>
    <m/>
    <m/>
    <m/>
    <m/>
    <s v="Md. Nahid Hasan Raju"/>
    <s v="8801710412883"/>
    <s v="rajum@unhcr.org"/>
    <n v="20"/>
    <n v="2022"/>
    <s v="202294"/>
    <m/>
    <m/>
    <s v="January"/>
  </r>
  <r>
    <n v="38"/>
    <s v="Improving self-reliance and livelihood opportunities of the host and refugee communities to promote peaceful coexistence "/>
    <s v="JRP"/>
    <s v="RBGD21-FSC-173164-1"/>
    <x v="1"/>
    <x v="5"/>
    <x v="1"/>
    <s v="Food Security"/>
    <x v="0"/>
    <x v="5"/>
    <x v="1"/>
    <s v="Number of host community households reached with agricultural livelihood support disaggregated by sex of head of household"/>
    <s v="Planned"/>
    <s v="In-kind"/>
    <s v="Seasonal"/>
    <n v="3500"/>
    <s v="BDT"/>
    <m/>
    <s v="Chittagong"/>
    <s v="Cox's Bazar"/>
    <x v="0"/>
    <x v="0"/>
    <x v="1"/>
    <s v="January"/>
    <s v="January"/>
    <s v="December"/>
    <x v="1"/>
    <x v="0"/>
    <n v="131"/>
    <n v="655"/>
    <n v="334.05"/>
    <n v="320.95"/>
    <m/>
    <n v="0"/>
    <n v="0"/>
    <n v="0"/>
    <n v="0"/>
    <n v="0"/>
    <n v="0"/>
    <n v="0"/>
    <n v="0"/>
    <n v="0"/>
    <n v="0"/>
    <n v="0"/>
    <m/>
    <m/>
    <m/>
    <m/>
    <m/>
    <s v="Md. Nahid Hasan Raju"/>
    <s v="8801710412883"/>
    <s v="rajum@unhcr.org"/>
    <n v="20"/>
    <n v="2022"/>
    <s v="202294"/>
    <m/>
    <m/>
    <s v="January"/>
  </r>
  <r>
    <n v="39"/>
    <s v="Improving self-reliance and livelihood opportunities of the host and refugee communities to promote peaceful coexistence "/>
    <s v="JRP"/>
    <s v="RBGD21-FSC-173164-1"/>
    <x v="1"/>
    <x v="5"/>
    <x v="1"/>
    <s v="Food Security"/>
    <x v="0"/>
    <x v="6"/>
    <x v="1"/>
    <s v="Number of host community households reached with agricultural livelihood support disaggregated by sex of head of household"/>
    <s v="Planned"/>
    <s v="In-kind"/>
    <s v="Seasonal"/>
    <n v="3500"/>
    <s v="BDT"/>
    <m/>
    <s v="Chittagong"/>
    <s v="Cox's Bazar"/>
    <x v="0"/>
    <x v="0"/>
    <x v="1"/>
    <s v="January"/>
    <s v="January"/>
    <s v="December"/>
    <x v="1"/>
    <x v="0"/>
    <n v="22"/>
    <n v="110"/>
    <n v="56.1"/>
    <n v="53.9"/>
    <m/>
    <n v="0"/>
    <n v="0"/>
    <n v="0"/>
    <n v="0"/>
    <n v="0"/>
    <n v="0"/>
    <n v="0"/>
    <n v="0"/>
    <n v="0"/>
    <n v="0"/>
    <n v="0"/>
    <m/>
    <m/>
    <m/>
    <m/>
    <m/>
    <s v="Md. Nahid Hasan Raju"/>
    <s v="8801710412883"/>
    <s v="rajum@unhcr.org"/>
    <n v="20"/>
    <n v="2022"/>
    <s v="202294"/>
    <m/>
    <m/>
    <s v="January"/>
  </r>
  <r>
    <n v="40"/>
    <s v="Improving self-reliance and livelihood opportunities of the host and refugee communities to promote peaceful coexistence "/>
    <s v="JRP"/>
    <s v="RBGD21-FSC-173164-1"/>
    <x v="1"/>
    <x v="5"/>
    <x v="1"/>
    <s v="Food Security"/>
    <x v="1"/>
    <x v="1"/>
    <x v="1"/>
    <s v="Number of host community households reached with agricultural livelihood support disaggregated by sex of head of household"/>
    <s v="Ongoing"/>
    <s v="In-kind"/>
    <s v="One-off"/>
    <n v="800"/>
    <s v="BDT"/>
    <m/>
    <s v="Chittagong"/>
    <s v="Cox's Bazar"/>
    <x v="0"/>
    <x v="6"/>
    <x v="1"/>
    <s v="January"/>
    <s v="January"/>
    <s v="December"/>
    <x v="1"/>
    <x v="1"/>
    <n v="634"/>
    <n v="3170"/>
    <n v="1616.7"/>
    <n v="1553.3"/>
    <m/>
    <n v="369"/>
    <n v="369"/>
    <n v="1845"/>
    <n v="940.95"/>
    <n v="904.05"/>
    <n v="387.45"/>
    <n v="387.45"/>
    <n v="479.7"/>
    <n v="498.15000000000003"/>
    <n v="36.9"/>
    <n v="55.35"/>
    <m/>
    <m/>
    <m/>
    <m/>
    <m/>
    <s v="Md. Nahid Hasan Raju"/>
    <s v="8801710412883"/>
    <s v="rajum@unhcr.org"/>
    <n v="20"/>
    <n v="2022"/>
    <s v="202294"/>
    <m/>
    <m/>
    <s v="January"/>
  </r>
  <r>
    <n v="41"/>
    <s v="Improving self-reliance and livelihood opportunities of the host and refugee communities to promote peaceful coexistence "/>
    <s v="JRP"/>
    <s v="RBGD21-FSC-173164-1"/>
    <x v="1"/>
    <x v="5"/>
    <x v="1"/>
    <s v="Food Security"/>
    <x v="1"/>
    <x v="5"/>
    <x v="1"/>
    <s v="Number of host community households reached with agricultural livelihood support disaggregated by sex of head of household"/>
    <s v="Ongoing"/>
    <s v="In-kind"/>
    <s v="One-off"/>
    <n v="800"/>
    <s v="BDT"/>
    <m/>
    <s v="Chittagong"/>
    <s v="Cox's Bazar"/>
    <x v="0"/>
    <x v="6"/>
    <x v="1"/>
    <s v="January"/>
    <s v="January"/>
    <s v="December"/>
    <x v="1"/>
    <x v="1"/>
    <n v="350"/>
    <n v="1750"/>
    <n v="892.5"/>
    <n v="857.5"/>
    <m/>
    <n v="191"/>
    <n v="191"/>
    <n v="955"/>
    <n v="487.05"/>
    <n v="467.95"/>
    <n v="200.54999999999998"/>
    <n v="200.54999999999998"/>
    <n v="248.3"/>
    <n v="257.85000000000002"/>
    <n v="19.100000000000001"/>
    <n v="28.65"/>
    <m/>
    <m/>
    <m/>
    <m/>
    <m/>
    <s v="Md. Nahid Hasan Raju"/>
    <s v="8801710412883"/>
    <s v="rajum@unhcr.org"/>
    <n v="20"/>
    <n v="2022"/>
    <s v="202294"/>
    <m/>
    <m/>
    <s v="January"/>
  </r>
  <r>
    <n v="42"/>
    <s v="Improving self-reliance and livelihood opportunities of the host and refugee communities to promote peaceful coexistence "/>
    <s v="JRP"/>
    <s v="RBGD21-FSC-173164-1"/>
    <x v="1"/>
    <x v="5"/>
    <x v="1"/>
    <s v="Food Security"/>
    <x v="1"/>
    <x v="6"/>
    <x v="1"/>
    <s v="Number of host community households reached with agricultural livelihood support disaggregated by sex of head of household"/>
    <s v="Ongoing"/>
    <s v="In-kind"/>
    <s v="One-off"/>
    <n v="800"/>
    <s v="BDT"/>
    <m/>
    <s v="Chittagong"/>
    <s v="Cox's Bazar"/>
    <x v="0"/>
    <x v="6"/>
    <x v="1"/>
    <s v="January"/>
    <s v="January"/>
    <s v="December"/>
    <x v="1"/>
    <x v="1"/>
    <n v="47"/>
    <n v="235"/>
    <n v="119.85000000000001"/>
    <n v="115.14999999999999"/>
    <m/>
    <n v="27"/>
    <n v="27"/>
    <n v="135"/>
    <n v="68.849999999999994"/>
    <n v="66.150000000000006"/>
    <n v="28.349999999999998"/>
    <n v="28.349999999999998"/>
    <n v="35.1"/>
    <n v="36.450000000000003"/>
    <n v="2.7"/>
    <n v="4.05"/>
    <m/>
    <m/>
    <m/>
    <m/>
    <m/>
    <s v="Md. Nahid Hasan Raju"/>
    <s v="8801710412883"/>
    <s v="rajum@unhcr.org"/>
    <n v="20"/>
    <n v="2022"/>
    <s v="202294"/>
    <m/>
    <m/>
    <s v="January"/>
  </r>
  <r>
    <n v="43"/>
    <s v="Improving self-reliance and livelihood opportunities of the host and refugee communities to promote peaceful coexistence "/>
    <s v="JRP"/>
    <s v="RBGD21-FSC-173164-1"/>
    <x v="1"/>
    <x v="5"/>
    <x v="1"/>
    <s v="Food Security"/>
    <x v="1"/>
    <x v="1"/>
    <x v="1"/>
    <s v="Number of host community households reached with agricultural livelihood support disaggregated by sex of head of household"/>
    <s v="Ongoing"/>
    <s v="In-kind"/>
    <s v="One-off"/>
    <n v="800"/>
    <s v="BDT"/>
    <m/>
    <s v="Chittagong"/>
    <s v="Cox's Bazar"/>
    <x v="0"/>
    <x v="0"/>
    <x v="1"/>
    <s v="January"/>
    <s v="January"/>
    <s v="December"/>
    <x v="1"/>
    <x v="1"/>
    <n v="332"/>
    <n v="1660"/>
    <n v="846.6"/>
    <n v="813.4"/>
    <m/>
    <n v="174"/>
    <n v="174"/>
    <n v="870"/>
    <n v="443.7"/>
    <n v="426.3"/>
    <n v="182.7"/>
    <n v="182.7"/>
    <n v="226.20000000000002"/>
    <n v="234.9"/>
    <n v="17.400000000000002"/>
    <n v="26.099999999999998"/>
    <m/>
    <m/>
    <m/>
    <m/>
    <m/>
    <s v="Md. Nahid Hasan Raju"/>
    <s v="8801710412883"/>
    <s v="rajum@unhcr.org"/>
    <n v="20"/>
    <n v="2022"/>
    <s v="202294"/>
    <m/>
    <m/>
    <s v="January"/>
  </r>
  <r>
    <n v="44"/>
    <s v="Improving self-reliance and livelihood opportunities of the host and refugee communities to promote peaceful coexistence "/>
    <s v="JRP"/>
    <s v="RBGD21-FSC-173164-1"/>
    <x v="1"/>
    <x v="5"/>
    <x v="1"/>
    <s v="Food Security"/>
    <x v="1"/>
    <x v="5"/>
    <x v="1"/>
    <s v="Number of host community households reached with agricultural livelihood support disaggregated by sex of head of household"/>
    <s v="Ongoing"/>
    <s v="In-kind"/>
    <s v="One-off"/>
    <n v="800"/>
    <s v="BDT"/>
    <m/>
    <s v="Chittagong"/>
    <s v="Cox's Bazar"/>
    <x v="0"/>
    <x v="0"/>
    <x v="1"/>
    <s v="January"/>
    <s v="January"/>
    <s v="December"/>
    <x v="1"/>
    <x v="1"/>
    <n v="131"/>
    <n v="655"/>
    <n v="334.05"/>
    <n v="320.95"/>
    <m/>
    <n v="85"/>
    <n v="85"/>
    <n v="425"/>
    <n v="216.75"/>
    <n v="208.25"/>
    <n v="89.25"/>
    <n v="89.25"/>
    <n v="110.5"/>
    <n v="114.75000000000001"/>
    <n v="8.5"/>
    <n v="12.75"/>
    <m/>
    <m/>
    <m/>
    <m/>
    <m/>
    <s v="Md. Nahid Hasan Raju"/>
    <s v="8801710412883"/>
    <s v="rajum@unhcr.org"/>
    <n v="20"/>
    <n v="2022"/>
    <s v="202294"/>
    <m/>
    <m/>
    <s v="January"/>
  </r>
  <r>
    <n v="45"/>
    <s v="Improving self-reliance and livelihood opportunities of the host and refugee communities to promote peaceful coexistence "/>
    <s v="JRP"/>
    <s v="RBGD21-FSC-173164-1"/>
    <x v="1"/>
    <x v="5"/>
    <x v="1"/>
    <s v="Food Security"/>
    <x v="1"/>
    <x v="6"/>
    <x v="1"/>
    <s v="Number of host community households reached with agricultural livelihood support disaggregated by sex of head of household"/>
    <s v="Ongoing"/>
    <s v="In-kind"/>
    <s v="One-off"/>
    <n v="800"/>
    <s v="BDT"/>
    <m/>
    <s v="Chittagong"/>
    <s v="Cox's Bazar"/>
    <x v="0"/>
    <x v="0"/>
    <x v="1"/>
    <s v="January"/>
    <s v="January"/>
    <s v="December"/>
    <x v="1"/>
    <x v="1"/>
    <n v="22"/>
    <n v="110"/>
    <n v="56.1"/>
    <n v="53.9"/>
    <m/>
    <n v="11"/>
    <n v="11"/>
    <n v="55"/>
    <n v="28.05"/>
    <n v="26.95"/>
    <n v="11.549999999999999"/>
    <n v="11.549999999999999"/>
    <n v="14.3"/>
    <n v="14.850000000000001"/>
    <n v="1.1000000000000001"/>
    <n v="1.65"/>
    <m/>
    <m/>
    <m/>
    <m/>
    <m/>
    <s v="Md. Nahid Hasan Raju"/>
    <s v="8801710412883"/>
    <s v="rajum@unhcr.org"/>
    <n v="20"/>
    <n v="2022"/>
    <s v="202294"/>
    <m/>
    <m/>
    <s v="January"/>
  </r>
  <r>
    <n v="46"/>
    <s v="Improving self-reliance and livelihood opportunities of the host and refugee communities to promote peaceful coexistence "/>
    <s v="JRP"/>
    <s v="RBGD21-FSC-173164-1"/>
    <x v="1"/>
    <x v="5"/>
    <x v="1"/>
    <s v="Food Security"/>
    <x v="0"/>
    <x v="0"/>
    <x v="0"/>
    <s v="Number of refugee households receiving self-reliance support disaggregated by sex of head of household"/>
    <s v="Planned"/>
    <s v="In-kind"/>
    <s v="Seasonal"/>
    <n v="4100"/>
    <s v="BDT"/>
    <m/>
    <s v="Chittagong"/>
    <s v="Cox's Bazar"/>
    <x v="0"/>
    <x v="0"/>
    <x v="11"/>
    <s v="January"/>
    <s v="January"/>
    <s v="December"/>
    <x v="0"/>
    <x v="0"/>
    <n v="1454"/>
    <n v="6543"/>
    <n v="3336.93"/>
    <n v="3206.07"/>
    <m/>
    <n v="0"/>
    <n v="0"/>
    <n v="0"/>
    <n v="0"/>
    <n v="0"/>
    <n v="0"/>
    <n v="0"/>
    <n v="0"/>
    <n v="0"/>
    <n v="0"/>
    <n v="0"/>
    <m/>
    <m/>
    <m/>
    <m/>
    <m/>
    <s v="Md. Nahid Hasan Raju"/>
    <s v="8801710412883"/>
    <s v="rajum@unhcr.org"/>
    <n v="20"/>
    <n v="2022"/>
    <s v="202294"/>
    <m/>
    <m/>
    <s v="January"/>
  </r>
  <r>
    <n v="47"/>
    <s v="Improving self-reliance and livelihood opportunities of the host and refugee communities to promote peaceful coexistence "/>
    <s v="JRP"/>
    <s v="RBGD21-FSC-173164-1"/>
    <x v="1"/>
    <x v="5"/>
    <x v="1"/>
    <s v="Food Security"/>
    <x v="0"/>
    <x v="0"/>
    <x v="0"/>
    <s v="Number of refugee households receiving self-reliance support disaggregated by sex of head of household"/>
    <s v="Planned"/>
    <s v="In-kind"/>
    <s v="Seasonal"/>
    <n v="4100"/>
    <s v="BDT"/>
    <m/>
    <s v="Chittagong"/>
    <s v="Cox's Bazar"/>
    <x v="0"/>
    <x v="0"/>
    <x v="13"/>
    <s v="January"/>
    <s v="January"/>
    <s v="December"/>
    <x v="0"/>
    <x v="0"/>
    <n v="753"/>
    <n v="3388.5"/>
    <n v="1728.135"/>
    <n v="1660.365"/>
    <m/>
    <n v="0"/>
    <n v="0"/>
    <n v="0"/>
    <n v="0"/>
    <n v="0"/>
    <n v="0"/>
    <n v="0"/>
    <n v="0"/>
    <n v="0"/>
    <n v="0"/>
    <n v="0"/>
    <m/>
    <m/>
    <m/>
    <m/>
    <m/>
    <s v="Md. Nahid Hasan Raju"/>
    <s v="8801710412883"/>
    <s v="rajum@unhcr.org"/>
    <n v="20"/>
    <n v="2022"/>
    <s v="202294"/>
    <m/>
    <m/>
    <s v="January"/>
  </r>
  <r>
    <n v="48"/>
    <s v="Improving self-reliance and livelihood opportunities of the host and refugee communities to promote peaceful coexistence "/>
    <s v="JRP"/>
    <s v="RBGD21-FSC-173164-1"/>
    <x v="1"/>
    <x v="5"/>
    <x v="1"/>
    <s v="Food Security"/>
    <x v="0"/>
    <x v="0"/>
    <x v="0"/>
    <s v="Number of refugee households receiving self-reliance support disaggregated by sex of head of household"/>
    <s v="Planned"/>
    <s v="In-kind"/>
    <s v="Seasonal"/>
    <n v="4100"/>
    <s v="BDT"/>
    <m/>
    <s v="Chittagong"/>
    <s v="Cox's Bazar"/>
    <x v="0"/>
    <x v="0"/>
    <x v="14"/>
    <s v="January"/>
    <s v="January"/>
    <s v="December"/>
    <x v="0"/>
    <x v="0"/>
    <n v="603"/>
    <n v="2713.5"/>
    <n v="1383.885"/>
    <n v="1329.615"/>
    <m/>
    <n v="0"/>
    <n v="0"/>
    <n v="0"/>
    <n v="0"/>
    <n v="0"/>
    <n v="0"/>
    <n v="0"/>
    <n v="0"/>
    <n v="0"/>
    <n v="0"/>
    <n v="0"/>
    <m/>
    <m/>
    <m/>
    <m/>
    <m/>
    <s v="Md. Nahid Hasan Raju"/>
    <s v="8801710412883"/>
    <s v="rajum@unhcr.org"/>
    <n v="20"/>
    <n v="2022"/>
    <s v="202294"/>
    <m/>
    <m/>
    <s v="January"/>
  </r>
  <r>
    <n v="49"/>
    <s v="Improving self-reliance and livelihood opportunities of the host and refugee communities to promote peaceful coexistence "/>
    <s v="JRP"/>
    <s v="RBGD21-FSC-173164-1"/>
    <x v="1"/>
    <x v="5"/>
    <x v="1"/>
    <s v="Food Security"/>
    <x v="0"/>
    <x v="0"/>
    <x v="0"/>
    <s v="Number of refugee households receiving self-reliance support disaggregated by sex of head of household"/>
    <s v="Planned"/>
    <s v="In-kind"/>
    <s v="Seasonal"/>
    <n v="4100"/>
    <s v="BDT"/>
    <m/>
    <s v="Chittagong"/>
    <s v="Cox's Bazar"/>
    <x v="0"/>
    <x v="0"/>
    <x v="6"/>
    <s v="January"/>
    <s v="January"/>
    <s v="December"/>
    <x v="0"/>
    <x v="0"/>
    <n v="690"/>
    <n v="3105"/>
    <n v="1583.55"/>
    <n v="1521.45"/>
    <m/>
    <n v="0"/>
    <n v="0"/>
    <n v="0"/>
    <n v="0"/>
    <n v="0"/>
    <n v="0"/>
    <n v="0"/>
    <n v="0"/>
    <n v="0"/>
    <n v="0"/>
    <n v="0"/>
    <m/>
    <m/>
    <m/>
    <m/>
    <m/>
    <s v="Md. Nahid Hasan Raju"/>
    <s v="8801710412883"/>
    <s v="rajum@unhcr.org"/>
    <n v="20"/>
    <n v="2022"/>
    <s v="202294"/>
    <m/>
    <m/>
    <s v="January"/>
  </r>
  <r>
    <n v="50"/>
    <s v="Improving self-reliance and livelihood opportunities of the host and refugee communities to promote peaceful coexistence "/>
    <s v="JRP"/>
    <s v="RBGD21-FSC-173164-1"/>
    <x v="1"/>
    <x v="5"/>
    <x v="1"/>
    <s v="Food Security"/>
    <x v="1"/>
    <x v="0"/>
    <x v="0"/>
    <s v="Number of refugee households receiving self-reliance support disaggregated by sex of head of household"/>
    <s v="Planned"/>
    <s v="In-kind"/>
    <s v="One-off"/>
    <n v="800"/>
    <s v="BDT"/>
    <m/>
    <s v="Chittagong"/>
    <s v="Cox's Bazar"/>
    <x v="0"/>
    <x v="0"/>
    <x v="11"/>
    <s v="January"/>
    <s v="January"/>
    <s v="December"/>
    <x v="0"/>
    <x v="1"/>
    <n v="1454"/>
    <n v="6543"/>
    <n v="3336.93"/>
    <n v="3206.07"/>
    <m/>
    <n v="0"/>
    <n v="0"/>
    <n v="0"/>
    <n v="0"/>
    <n v="0"/>
    <n v="0"/>
    <n v="0"/>
    <n v="0"/>
    <n v="0"/>
    <n v="0"/>
    <n v="0"/>
    <m/>
    <m/>
    <m/>
    <m/>
    <m/>
    <s v="Md. Nahid Hasan Raju"/>
    <s v="8801710412883"/>
    <s v="rajum@unhcr.org"/>
    <n v="20"/>
    <n v="2022"/>
    <s v="202294"/>
    <m/>
    <m/>
    <s v="January"/>
  </r>
  <r>
    <n v="51"/>
    <s v="Improving self-reliance and livelihood opportunities of the host and refugee communities to promote peaceful coexistence "/>
    <s v="JRP"/>
    <s v="RBGD21-FSC-173164-1"/>
    <x v="1"/>
    <x v="5"/>
    <x v="1"/>
    <s v="Food Security"/>
    <x v="1"/>
    <x v="0"/>
    <x v="0"/>
    <s v="Number of refugee households receiving self-reliance support disaggregated by sex of head of household"/>
    <s v="Planned"/>
    <s v="In-kind"/>
    <s v="One-off"/>
    <n v="800"/>
    <s v="BDT"/>
    <m/>
    <s v="Chittagong"/>
    <s v="Cox's Bazar"/>
    <x v="0"/>
    <x v="0"/>
    <x v="13"/>
    <s v="January"/>
    <s v="January"/>
    <s v="December"/>
    <x v="0"/>
    <x v="1"/>
    <n v="753"/>
    <n v="3388.5"/>
    <n v="1728.135"/>
    <n v="1660.365"/>
    <m/>
    <n v="0"/>
    <n v="0"/>
    <n v="0"/>
    <n v="0"/>
    <n v="0"/>
    <n v="0"/>
    <n v="0"/>
    <n v="0"/>
    <n v="0"/>
    <n v="0"/>
    <n v="0"/>
    <m/>
    <m/>
    <m/>
    <m/>
    <m/>
    <s v="Md. Nahid Hasan Raju"/>
    <s v="8801710412883"/>
    <s v="rajum@unhcr.org"/>
    <n v="20"/>
    <n v="2022"/>
    <s v="202294"/>
    <m/>
    <m/>
    <s v="January"/>
  </r>
  <r>
    <n v="52"/>
    <s v="Improving self-reliance and livelihood opportunities of the host and refugee communities to promote peaceful coexistence "/>
    <s v="JRP"/>
    <s v="RBGD21-FSC-173164-1"/>
    <x v="1"/>
    <x v="5"/>
    <x v="1"/>
    <s v="Food Security"/>
    <x v="1"/>
    <x v="0"/>
    <x v="0"/>
    <s v="Number of refugee households receiving self-reliance support disaggregated by sex of head of household"/>
    <s v="Planned"/>
    <s v="In-kind"/>
    <s v="One-off"/>
    <n v="800"/>
    <s v="BDT"/>
    <m/>
    <s v="Chittagong"/>
    <s v="Cox's Bazar"/>
    <x v="0"/>
    <x v="0"/>
    <x v="14"/>
    <s v="January"/>
    <s v="January"/>
    <s v="December"/>
    <x v="0"/>
    <x v="1"/>
    <n v="603"/>
    <n v="2713.5"/>
    <n v="1383.885"/>
    <n v="1329.615"/>
    <m/>
    <n v="0"/>
    <n v="0"/>
    <n v="0"/>
    <n v="0"/>
    <n v="0"/>
    <n v="0"/>
    <n v="0"/>
    <n v="0"/>
    <n v="0"/>
    <n v="0"/>
    <n v="0"/>
    <m/>
    <m/>
    <m/>
    <m/>
    <m/>
    <s v="Md. Nahid Hasan Raju"/>
    <s v="8801710412883"/>
    <s v="rajum@unhcr.org"/>
    <n v="20"/>
    <n v="2022"/>
    <s v="202294"/>
    <m/>
    <m/>
    <s v="January"/>
  </r>
  <r>
    <n v="53"/>
    <s v="Improving self-reliance and livelihood opportunities of the host and refugee communities to promote peaceful coexistence "/>
    <s v="JRP"/>
    <s v="RBGD21-FSC-173164-1"/>
    <x v="1"/>
    <x v="5"/>
    <x v="1"/>
    <s v="Food Security"/>
    <x v="1"/>
    <x v="0"/>
    <x v="0"/>
    <s v="Number of refugee households receiving self-reliance support disaggregated by sex of head of household"/>
    <s v="Planned"/>
    <s v="In-kind"/>
    <s v="One-off"/>
    <n v="800"/>
    <s v="BDT"/>
    <m/>
    <s v="Chittagong"/>
    <s v="Cox's Bazar"/>
    <x v="0"/>
    <x v="0"/>
    <x v="6"/>
    <s v="January"/>
    <s v="January"/>
    <s v="December"/>
    <x v="0"/>
    <x v="1"/>
    <n v="690"/>
    <n v="3105"/>
    <n v="1583.55"/>
    <n v="1521.45"/>
    <m/>
    <n v="0"/>
    <n v="0"/>
    <n v="0"/>
    <n v="0"/>
    <n v="0"/>
    <n v="0"/>
    <n v="0"/>
    <n v="0"/>
    <n v="0"/>
    <n v="0"/>
    <n v="0"/>
    <m/>
    <m/>
    <m/>
    <m/>
    <m/>
    <s v="Md. Nahid Hasan Raju"/>
    <s v="8801710412883"/>
    <s v="rajum@unhcr.org"/>
    <n v="20"/>
    <n v="2022"/>
    <s v="202294"/>
    <m/>
    <m/>
    <s v="January"/>
  </r>
  <r>
    <n v="54"/>
    <s v="Improving self-reliance and livelihood opportunities of the host and refugee communities to promote peaceful coexistence "/>
    <s v="JRP"/>
    <s v="RBGD21-FSC-173164-1"/>
    <x v="1"/>
    <x v="5"/>
    <x v="1"/>
    <s v="Food Security"/>
    <x v="2"/>
    <x v="7"/>
    <x v="0"/>
    <s v="Number of refugee households receiving self-reliance support disaggregated by sex of head of household"/>
    <s v="Planned"/>
    <s v="In-kind"/>
    <s v="One-off"/>
    <n v="20000"/>
    <s v="BDT"/>
    <m/>
    <s v="Chittagong"/>
    <s v="Cox's Bazar"/>
    <x v="0"/>
    <x v="0"/>
    <x v="11"/>
    <s v="January"/>
    <s v="January"/>
    <s v="December"/>
    <x v="0"/>
    <x v="0"/>
    <n v="5"/>
    <n v="22.5"/>
    <n v="11.475"/>
    <n v="11.025"/>
    <m/>
    <n v="0"/>
    <n v="0"/>
    <n v="0"/>
    <n v="0"/>
    <n v="0"/>
    <n v="0"/>
    <n v="0"/>
    <n v="0"/>
    <n v="0"/>
    <n v="0"/>
    <n v="0"/>
    <m/>
    <m/>
    <m/>
    <m/>
    <m/>
    <s v="Md. Nahid Hasan Raju"/>
    <s v="8801710412883"/>
    <s v="rajum@unhcr.org"/>
    <n v="20"/>
    <n v="2022"/>
    <s v="202294"/>
    <m/>
    <m/>
    <s v="January"/>
  </r>
  <r>
    <n v="55"/>
    <s v="Improving self-reliance and livelihood opportunities of the host and refugee communities to promote peaceful coexistence "/>
    <s v="JRP"/>
    <s v="RBGD21-FSC-173164-1"/>
    <x v="1"/>
    <x v="5"/>
    <x v="1"/>
    <s v="Food Security"/>
    <x v="2"/>
    <x v="7"/>
    <x v="0"/>
    <s v="Number of refugee households receiving self-reliance support disaggregated by sex of head of household"/>
    <s v="Planned"/>
    <s v="In-kind"/>
    <s v="One-off"/>
    <n v="20000"/>
    <s v="BDT"/>
    <m/>
    <s v="Chittagong"/>
    <s v="Cox's Bazar"/>
    <x v="0"/>
    <x v="0"/>
    <x v="13"/>
    <s v="January"/>
    <s v="January"/>
    <s v="December"/>
    <x v="0"/>
    <x v="0"/>
    <n v="5"/>
    <n v="22.5"/>
    <n v="11.475"/>
    <n v="11.025"/>
    <m/>
    <n v="0"/>
    <n v="0"/>
    <n v="0"/>
    <n v="0"/>
    <n v="0"/>
    <n v="0"/>
    <n v="0"/>
    <n v="0"/>
    <n v="0"/>
    <n v="0"/>
    <n v="0"/>
    <m/>
    <m/>
    <m/>
    <m/>
    <m/>
    <s v="Md. Nahid Hasan Raju"/>
    <s v="8801710412883"/>
    <s v="rajum@unhcr.org"/>
    <n v="20"/>
    <n v="2022"/>
    <s v="202294"/>
    <m/>
    <m/>
    <s v="January"/>
  </r>
  <r>
    <n v="56"/>
    <s v="Improving self-reliance and livelihood opportunities of the host and refugee communities to promote peaceful coexistence "/>
    <s v="JRP"/>
    <s v="RBGD21-FSC-173164-1"/>
    <x v="1"/>
    <x v="5"/>
    <x v="1"/>
    <s v="Food Security"/>
    <x v="2"/>
    <x v="8"/>
    <x v="0"/>
    <s v="Number of refugee households receiving self-reliance support disaggregated by sex of head of household"/>
    <s v="Planned"/>
    <s v="In-kind"/>
    <s v="One-off"/>
    <n v="20000"/>
    <s v="BDT"/>
    <m/>
    <s v="Chittagong"/>
    <s v="Cox's Bazar"/>
    <x v="0"/>
    <x v="0"/>
    <x v="14"/>
    <s v="January"/>
    <s v="January"/>
    <s v="December"/>
    <x v="0"/>
    <x v="0"/>
    <n v="5"/>
    <n v="22.5"/>
    <n v="11.475"/>
    <n v="11.025"/>
    <m/>
    <n v="0"/>
    <n v="0"/>
    <n v="0"/>
    <n v="0"/>
    <n v="0"/>
    <n v="0"/>
    <n v="0"/>
    <n v="0"/>
    <n v="0"/>
    <n v="0"/>
    <n v="0"/>
    <m/>
    <m/>
    <m/>
    <m/>
    <m/>
    <s v="Md. Nahid Hasan Raju"/>
    <s v="8801710412883"/>
    <s v="rajum@unhcr.org"/>
    <n v="20"/>
    <n v="2022"/>
    <s v="202294"/>
    <m/>
    <m/>
    <s v="January"/>
  </r>
  <r>
    <n v="57"/>
    <s v="Improving self-reliance and livelihood opportunities of the host and refugee communities to promote peaceful coexistence "/>
    <s v="JRP"/>
    <s v="RBGD21-FSC-173164-1"/>
    <x v="1"/>
    <x v="5"/>
    <x v="1"/>
    <s v="Food Security"/>
    <x v="2"/>
    <x v="8"/>
    <x v="0"/>
    <s v="Number of refugee households receiving self-reliance support disaggregated by sex of head of household"/>
    <s v="Planned"/>
    <s v="In-kind"/>
    <s v="One-off"/>
    <n v="20000"/>
    <s v="BDT"/>
    <m/>
    <s v="Chittagong"/>
    <s v="Cox's Bazar"/>
    <x v="0"/>
    <x v="0"/>
    <x v="6"/>
    <s v="January"/>
    <s v="January"/>
    <s v="December"/>
    <x v="0"/>
    <x v="0"/>
    <n v="5"/>
    <n v="22.5"/>
    <n v="11.475"/>
    <n v="11.025"/>
    <m/>
    <n v="0"/>
    <n v="0"/>
    <n v="0"/>
    <n v="0"/>
    <n v="0"/>
    <n v="0"/>
    <n v="0"/>
    <n v="0"/>
    <n v="0"/>
    <n v="0"/>
    <n v="0"/>
    <m/>
    <m/>
    <m/>
    <m/>
    <m/>
    <s v="Md. Nahid Hasan Raju"/>
    <s v="8801710412883"/>
    <s v="rajum@unhcr.org"/>
    <n v="20"/>
    <n v="2022"/>
    <s v="202294"/>
    <m/>
    <m/>
    <s v="January"/>
  </r>
  <r>
    <n v="58"/>
    <s v="Improving self-reliance and livelihood opportunities of the host and refugee communities to promote peaceful coexistence "/>
    <s v="JRP"/>
    <s v="RBGD21-FSC-173164-1"/>
    <x v="1"/>
    <x v="4"/>
    <x v="1"/>
    <s v="Food Security"/>
    <x v="0"/>
    <x v="6"/>
    <x v="1"/>
    <s v="Number of host community households reached with agricultural livelihood support disaggregated by sex of head of household"/>
    <s v="Ongoing"/>
    <s v="In-kind"/>
    <s v="One-off"/>
    <n v="27000"/>
    <s v="BDT"/>
    <m/>
    <s v="Chittagong"/>
    <s v="Cox's Bazar"/>
    <x v="0"/>
    <x v="5"/>
    <x v="1"/>
    <s v="January"/>
    <s v="January"/>
    <s v="December"/>
    <x v="1"/>
    <x v="0"/>
    <n v="400"/>
    <n v="2000"/>
    <n v="1020"/>
    <n v="980"/>
    <m/>
    <n v="400"/>
    <n v="400"/>
    <n v="2000"/>
    <n v="1020"/>
    <n v="980"/>
    <n v="420"/>
    <n v="420"/>
    <n v="520"/>
    <n v="540"/>
    <n v="40"/>
    <n v="60"/>
    <m/>
    <m/>
    <m/>
    <m/>
    <m/>
    <s v="Md. Nahid Hasan Raju"/>
    <s v="8801710412883"/>
    <s v="rajum@unhcr.org"/>
    <n v="20"/>
    <n v="2022"/>
    <s v="202294"/>
    <m/>
    <m/>
    <s v="January"/>
  </r>
  <r>
    <n v="59"/>
    <s v="Improving self-reliance and livelihood opportunities of the host and refugee communities to promote peaceful coexistence "/>
    <s v="JRP"/>
    <s v="RBGD21-FSC-173164-1"/>
    <x v="1"/>
    <x v="4"/>
    <x v="1"/>
    <s v="Food Security"/>
    <x v="0"/>
    <x v="1"/>
    <x v="1"/>
    <s v="Number of host community households reached with agricultural livelihood support disaggregated by sex of head of household"/>
    <s v="Ongoing"/>
    <s v="In-kind"/>
    <s v="One-off"/>
    <n v="27000"/>
    <s v="BDT"/>
    <m/>
    <s v="Chittagong"/>
    <s v="Cox's Bazar"/>
    <x v="0"/>
    <x v="5"/>
    <x v="1"/>
    <s v="January"/>
    <s v="January"/>
    <s v="December"/>
    <x v="1"/>
    <x v="0"/>
    <n v="25"/>
    <n v="125"/>
    <n v="63.75"/>
    <n v="61.25"/>
    <m/>
    <n v="25"/>
    <n v="25"/>
    <n v="125"/>
    <n v="63.75"/>
    <n v="61.25"/>
    <n v="26.25"/>
    <n v="26.25"/>
    <n v="32.5"/>
    <n v="33.75"/>
    <n v="2.5"/>
    <n v="3.75"/>
    <m/>
    <m/>
    <m/>
    <m/>
    <m/>
    <s v="Md. Nahid Hasan Raju"/>
    <s v="8801710412883"/>
    <s v="rajum@unhcr.org"/>
    <n v="20"/>
    <n v="2022"/>
    <s v="202294"/>
    <m/>
    <m/>
    <s v="January"/>
  </r>
  <r>
    <n v="60"/>
    <s v="Improving self-reliance and livelihood opportunities of the host and refugee communities to promote peaceful coexistence "/>
    <s v="JRP"/>
    <s v="RBGD21-FSC-173164-1"/>
    <x v="1"/>
    <x v="4"/>
    <x v="1"/>
    <s v="Food Security"/>
    <x v="4"/>
    <x v="9"/>
    <x v="1"/>
    <s v="Number of host community households reached with agricultural livelihood support disaggregated by sex of head of household"/>
    <s v="Ongoing"/>
    <s v="In-kind"/>
    <s v="One-off"/>
    <n v="27000"/>
    <s v="BDT"/>
    <m/>
    <s v="Chittagong"/>
    <s v="Cox's Bazar"/>
    <x v="0"/>
    <x v="5"/>
    <x v="1"/>
    <s v="January"/>
    <s v="January"/>
    <s v="December"/>
    <x v="1"/>
    <x v="0"/>
    <n v="17"/>
    <n v="85"/>
    <n v="43.35"/>
    <n v="41.65"/>
    <m/>
    <n v="17"/>
    <n v="17"/>
    <n v="85"/>
    <n v="43.35"/>
    <n v="41.65"/>
    <n v="17.849999999999998"/>
    <n v="17.849999999999998"/>
    <n v="22.1"/>
    <n v="22.950000000000003"/>
    <n v="1.7"/>
    <n v="2.5499999999999998"/>
    <m/>
    <m/>
    <m/>
    <m/>
    <m/>
    <s v="Md. Nahid Hasan Raju"/>
    <s v="8801710412883"/>
    <s v="rajum@unhcr.org"/>
    <n v="20"/>
    <n v="2022"/>
    <s v="202294"/>
    <m/>
    <m/>
    <s v="January"/>
  </r>
  <r>
    <n v="61"/>
    <s v="Improving self-reliance and livelihood opportunities of the host and refugee communities to promote peaceful coexistence "/>
    <s v="JRP"/>
    <s v="RBGD21-FSC-173164-1"/>
    <x v="1"/>
    <x v="4"/>
    <x v="1"/>
    <s v="Food Security"/>
    <x v="1"/>
    <x v="6"/>
    <x v="1"/>
    <s v="Number of host community households reached with agricultural livelihood support disaggregated by sex of head of household"/>
    <s v="Ongoing"/>
    <s v="In-kind"/>
    <s v="One-off"/>
    <n v="500"/>
    <s v="BDT"/>
    <m/>
    <s v="Chittagong"/>
    <s v="Cox's Bazar"/>
    <x v="0"/>
    <x v="5"/>
    <x v="1"/>
    <s v="January"/>
    <s v="January"/>
    <s v="December"/>
    <x v="1"/>
    <x v="1"/>
    <n v="400"/>
    <n v="2000"/>
    <n v="1020"/>
    <n v="980"/>
    <m/>
    <n v="400"/>
    <n v="400"/>
    <n v="2000"/>
    <n v="1020"/>
    <n v="980"/>
    <n v="420"/>
    <n v="420"/>
    <n v="520"/>
    <n v="540"/>
    <n v="40"/>
    <n v="60"/>
    <m/>
    <m/>
    <m/>
    <m/>
    <m/>
    <s v="Md. Nahid Hasan Raju"/>
    <s v="8801710412883"/>
    <s v="rajum@unhcr.org"/>
    <n v="20"/>
    <n v="2022"/>
    <s v="202294"/>
    <m/>
    <m/>
    <s v="January"/>
  </r>
  <r>
    <n v="62"/>
    <s v="Improving self-reliance and livelihood opportunities of the host and refugee communities to promote peaceful coexistence "/>
    <s v="JRP"/>
    <s v="RBGD21-FSC-173164-1"/>
    <x v="1"/>
    <x v="4"/>
    <x v="1"/>
    <s v="Food Security"/>
    <x v="1"/>
    <x v="1"/>
    <x v="1"/>
    <s v="Number of host community households reached with agricultural livelihood support disaggregated by sex of head of household"/>
    <s v="Ongoing"/>
    <s v="In-kind"/>
    <s v="One-off"/>
    <n v="500"/>
    <s v="BDT"/>
    <m/>
    <s v="Chittagong"/>
    <s v="Cox's Bazar"/>
    <x v="0"/>
    <x v="5"/>
    <x v="1"/>
    <s v="January"/>
    <s v="January"/>
    <s v="December"/>
    <x v="1"/>
    <x v="1"/>
    <n v="25"/>
    <n v="125"/>
    <n v="63.75"/>
    <n v="61.25"/>
    <m/>
    <n v="25"/>
    <n v="25"/>
    <n v="125"/>
    <n v="63.75"/>
    <n v="61.25"/>
    <n v="26.25"/>
    <n v="26.25"/>
    <n v="32.5"/>
    <n v="33.75"/>
    <n v="2.5"/>
    <n v="3.75"/>
    <m/>
    <m/>
    <m/>
    <m/>
    <m/>
    <s v="Md. Nahid Hasan Raju"/>
    <s v="8801710412883"/>
    <s v="rajum@unhcr.org"/>
    <n v="20"/>
    <n v="2022"/>
    <s v="202294"/>
    <m/>
    <m/>
    <s v="January"/>
  </r>
  <r>
    <n v="63"/>
    <s v="Improving self-reliance and livelihood opportunities of the host and refugee communities to promote peaceful coexistence "/>
    <s v="JRP"/>
    <s v="RBGD21-FSC-173164-1"/>
    <x v="1"/>
    <x v="4"/>
    <x v="1"/>
    <s v="Food Security"/>
    <x v="2"/>
    <x v="9"/>
    <x v="1"/>
    <s v="Number of host community households reached with agricultural livelihood support disaggregated by sex of head of household"/>
    <s v="Ongoing"/>
    <s v="In-kind"/>
    <s v="One-off"/>
    <n v="500"/>
    <s v="BDT"/>
    <m/>
    <s v="Chittagong"/>
    <s v="Cox's Bazar"/>
    <x v="0"/>
    <x v="5"/>
    <x v="1"/>
    <s v="January"/>
    <s v="January"/>
    <s v="December"/>
    <x v="1"/>
    <x v="1"/>
    <n v="17"/>
    <n v="85"/>
    <n v="43.35"/>
    <n v="41.65"/>
    <m/>
    <n v="17"/>
    <n v="17"/>
    <n v="85"/>
    <n v="43.35"/>
    <n v="41.65"/>
    <n v="17.849999999999998"/>
    <n v="17.849999999999998"/>
    <n v="22.1"/>
    <n v="22.950000000000003"/>
    <n v="1.7"/>
    <n v="2.5499999999999998"/>
    <m/>
    <m/>
    <m/>
    <m/>
    <m/>
    <s v="Md. Nahid Hasan Raju"/>
    <s v="8801710412883"/>
    <s v="rajum@unhcr.org"/>
    <n v="20"/>
    <n v="2022"/>
    <s v="202294"/>
    <m/>
    <m/>
    <s v="January"/>
  </r>
  <r>
    <n v="64"/>
    <s v="Improving self-reliance and livelihood opportunities of the host and refugee communities to promote peaceful coexistence "/>
    <s v="JRP"/>
    <s v="RBGD21-FSC-173164-1"/>
    <x v="1"/>
    <x v="4"/>
    <x v="1"/>
    <s v="Food Security"/>
    <x v="0"/>
    <x v="6"/>
    <x v="1"/>
    <s v="Number of host community households reached with agricultural livelihood support disaggregated by sex of head of household"/>
    <s v="Ongoing"/>
    <s v="In-kind"/>
    <s v="One-off"/>
    <n v="27000"/>
    <s v="BDT"/>
    <m/>
    <s v="Chittagong"/>
    <s v="Cox's Bazar"/>
    <x v="0"/>
    <x v="4"/>
    <x v="1"/>
    <s v="January"/>
    <s v="January"/>
    <s v="December"/>
    <x v="1"/>
    <x v="0"/>
    <n v="411"/>
    <n v="2055"/>
    <n v="1048.05"/>
    <n v="1006.9499999999999"/>
    <m/>
    <n v="411"/>
    <n v="411"/>
    <n v="2055"/>
    <n v="1048.05"/>
    <n v="1006.9499999999999"/>
    <n v="431.55"/>
    <n v="431.55"/>
    <n v="534.30000000000007"/>
    <n v="554.85"/>
    <n v="41.1"/>
    <n v="61.65"/>
    <m/>
    <m/>
    <m/>
    <m/>
    <m/>
    <s v="Md. Nahid Hasan Raju"/>
    <s v="8801710412883"/>
    <s v="rajum@unhcr.org"/>
    <n v="20"/>
    <n v="2022"/>
    <s v="202294"/>
    <m/>
    <m/>
    <s v="January"/>
  </r>
  <r>
    <n v="65"/>
    <s v="Improving self-reliance and livelihood opportunities of the host and refugee communities to promote peaceful coexistence "/>
    <s v="JRP"/>
    <s v="RBGD21-FSC-173164-1"/>
    <x v="1"/>
    <x v="4"/>
    <x v="1"/>
    <s v="Food Security"/>
    <x v="0"/>
    <x v="1"/>
    <x v="1"/>
    <s v="Number of host community households reached with agricultural livelihood support disaggregated by sex of head of household"/>
    <s v="Ongoing"/>
    <s v="In-kind"/>
    <s v="One-off"/>
    <n v="27000"/>
    <s v="BDT"/>
    <m/>
    <s v="Chittagong"/>
    <s v="Cox's Bazar"/>
    <x v="0"/>
    <x v="4"/>
    <x v="1"/>
    <s v="January"/>
    <s v="January"/>
    <s v="December"/>
    <x v="1"/>
    <x v="0"/>
    <n v="16"/>
    <n v="80"/>
    <n v="40.799999999999997"/>
    <n v="39.200000000000003"/>
    <m/>
    <n v="16"/>
    <n v="16"/>
    <n v="80"/>
    <n v="40.799999999999997"/>
    <n v="39.200000000000003"/>
    <n v="16.8"/>
    <n v="16.8"/>
    <n v="20.8"/>
    <n v="21.6"/>
    <n v="1.6"/>
    <n v="2.4"/>
    <m/>
    <m/>
    <m/>
    <m/>
    <m/>
    <s v="Md. Nahid Hasan Raju"/>
    <s v="8801710412883"/>
    <s v="rajum@unhcr.org"/>
    <n v="20"/>
    <n v="2022"/>
    <s v="202294"/>
    <m/>
    <m/>
    <s v="January"/>
  </r>
  <r>
    <n v="66"/>
    <s v="Improving self-reliance and livelihood opportunities of the host and refugee communities to promote peaceful coexistence "/>
    <s v="JRP"/>
    <s v="RBGD21-FSC-173164-1"/>
    <x v="1"/>
    <x v="4"/>
    <x v="1"/>
    <s v="Food Security"/>
    <x v="4"/>
    <x v="9"/>
    <x v="1"/>
    <s v="Number of host community households reached with agricultural livelihood support disaggregated by sex of head of household"/>
    <s v="Ongoing"/>
    <s v="In-kind"/>
    <s v="One-off"/>
    <n v="27000"/>
    <s v="BDT"/>
    <m/>
    <s v="Chittagong"/>
    <s v="Cox's Bazar"/>
    <x v="0"/>
    <x v="4"/>
    <x v="1"/>
    <s v="January"/>
    <s v="January"/>
    <s v="December"/>
    <x v="1"/>
    <x v="0"/>
    <n v="18"/>
    <n v="90"/>
    <n v="45.9"/>
    <n v="44.1"/>
    <m/>
    <n v="18"/>
    <n v="18"/>
    <n v="90"/>
    <n v="45.9"/>
    <n v="44.1"/>
    <n v="18.899999999999999"/>
    <n v="18.899999999999999"/>
    <n v="23.400000000000002"/>
    <n v="24.3"/>
    <n v="1.8"/>
    <n v="2.6999999999999997"/>
    <m/>
    <m/>
    <m/>
    <m/>
    <m/>
    <s v="Md. Nahid Hasan Raju"/>
    <s v="8801710412883"/>
    <s v="rajum@unhcr.org"/>
    <n v="20"/>
    <n v="2022"/>
    <s v="202294"/>
    <m/>
    <m/>
    <s v="January"/>
  </r>
  <r>
    <n v="67"/>
    <s v="Improving self-reliance and livelihood opportunities of the host and refugee communities to promote peaceful coexistence "/>
    <s v="JRP"/>
    <s v="RBGD21-FSC-173164-1"/>
    <x v="1"/>
    <x v="4"/>
    <x v="1"/>
    <s v="Food Security"/>
    <x v="1"/>
    <x v="6"/>
    <x v="1"/>
    <s v="Number of host community households reached with agricultural livelihood support disaggregated by sex of head of household"/>
    <s v="Ongoing"/>
    <s v="In-kind"/>
    <s v="One-off"/>
    <n v="500"/>
    <s v="BDT"/>
    <m/>
    <s v="Chittagong"/>
    <s v="Cox's Bazar"/>
    <x v="0"/>
    <x v="4"/>
    <x v="1"/>
    <s v="January"/>
    <s v="January"/>
    <s v="December"/>
    <x v="1"/>
    <x v="1"/>
    <n v="411"/>
    <n v="2055"/>
    <n v="1048.05"/>
    <n v="1006.9499999999999"/>
    <m/>
    <n v="411"/>
    <n v="411"/>
    <n v="2055"/>
    <n v="1048.05"/>
    <n v="1006.9499999999999"/>
    <n v="431.55"/>
    <n v="431.55"/>
    <n v="534.30000000000007"/>
    <n v="554.85"/>
    <n v="41.1"/>
    <n v="61.65"/>
    <m/>
    <m/>
    <m/>
    <m/>
    <m/>
    <s v="Md. Nahid Hasan Raju"/>
    <s v="8801710412883"/>
    <s v="rajum@unhcr.org"/>
    <n v="20"/>
    <n v="2022"/>
    <s v="202294"/>
    <m/>
    <m/>
    <s v="January"/>
  </r>
  <r>
    <n v="68"/>
    <s v="Improving self-reliance and livelihood opportunities of the host and refugee communities to promote peaceful coexistence "/>
    <s v="JRP"/>
    <s v="RBGD21-FSC-173164-1"/>
    <x v="1"/>
    <x v="4"/>
    <x v="1"/>
    <s v="Food Security"/>
    <x v="1"/>
    <x v="1"/>
    <x v="1"/>
    <s v="Number of host community households reached with agricultural livelihood support disaggregated by sex of head of household"/>
    <s v="Ongoing"/>
    <s v="In-kind"/>
    <s v="One-off"/>
    <n v="500"/>
    <s v="BDT"/>
    <m/>
    <s v="Chittagong"/>
    <s v="Cox's Bazar"/>
    <x v="0"/>
    <x v="4"/>
    <x v="1"/>
    <s v="January"/>
    <s v="January"/>
    <s v="December"/>
    <x v="1"/>
    <x v="1"/>
    <n v="16"/>
    <n v="80"/>
    <n v="40.799999999999997"/>
    <n v="39.200000000000003"/>
    <m/>
    <n v="16"/>
    <n v="16"/>
    <n v="80"/>
    <n v="40.799999999999997"/>
    <n v="39.200000000000003"/>
    <n v="16.8"/>
    <n v="16.8"/>
    <n v="20.8"/>
    <n v="21.6"/>
    <n v="1.6"/>
    <n v="2.4"/>
    <m/>
    <m/>
    <m/>
    <m/>
    <m/>
    <s v="Md. Nahid Hasan Raju"/>
    <s v="8801710412883"/>
    <s v="rajum@unhcr.org"/>
    <n v="20"/>
    <n v="2022"/>
    <s v="202294"/>
    <m/>
    <m/>
    <s v="January"/>
  </r>
  <r>
    <n v="69"/>
    <s v="Improving self-reliance and livelihood opportunities of the host and refugee communities to promote peaceful coexistence "/>
    <s v="JRP"/>
    <s v="RBGD21-FSC-173164-1"/>
    <x v="1"/>
    <x v="4"/>
    <x v="1"/>
    <s v="Food Security"/>
    <x v="2"/>
    <x v="9"/>
    <x v="1"/>
    <s v="Number of host community households reached with agricultural livelihood support disaggregated by sex of head of household"/>
    <s v="Ongoing"/>
    <s v="In-kind"/>
    <s v="One-off"/>
    <n v="500"/>
    <s v="BDT"/>
    <m/>
    <s v="Chittagong"/>
    <s v="Cox's Bazar"/>
    <x v="0"/>
    <x v="4"/>
    <x v="1"/>
    <s v="January"/>
    <s v="January"/>
    <s v="December"/>
    <x v="1"/>
    <x v="1"/>
    <n v="18"/>
    <n v="90"/>
    <n v="45.9"/>
    <n v="44.1"/>
    <m/>
    <n v="18"/>
    <n v="18"/>
    <n v="90"/>
    <n v="45.9"/>
    <n v="44.1"/>
    <n v="18.899999999999999"/>
    <n v="18.899999999999999"/>
    <n v="23.400000000000002"/>
    <n v="24.3"/>
    <n v="1.8"/>
    <n v="2.6999999999999997"/>
    <m/>
    <m/>
    <m/>
    <m/>
    <m/>
    <s v="Md. Nahid Hasan Raju"/>
    <s v="8801710412883"/>
    <s v="rajum@unhcr.org"/>
    <n v="20"/>
    <n v="2022"/>
    <s v="202294"/>
    <m/>
    <m/>
    <s v="January"/>
  </r>
  <r>
    <n v="70"/>
    <s v="Improving self-reliance and livelihood opportunities of the host and refugee communities to promote peaceful coexistence "/>
    <s v="JRP"/>
    <s v="RBGD21-FSC-173164-1"/>
    <x v="1"/>
    <x v="4"/>
    <x v="1"/>
    <s v="Food Security"/>
    <x v="0"/>
    <x v="6"/>
    <x v="1"/>
    <s v="Number of host community households reached with agricultural livelihood support disaggregated by sex of head of household"/>
    <s v="Ongoing"/>
    <s v="In-kind"/>
    <s v="One-off"/>
    <n v="27000"/>
    <s v="BDT"/>
    <m/>
    <s v="Chittagong"/>
    <s v="Cox's Bazar"/>
    <x v="0"/>
    <x v="7"/>
    <x v="1"/>
    <s v="January"/>
    <s v="January"/>
    <s v="December"/>
    <x v="1"/>
    <x v="0"/>
    <n v="329"/>
    <n v="1645"/>
    <n v="838.95"/>
    <n v="806.05"/>
    <m/>
    <n v="329"/>
    <n v="329"/>
    <n v="1645"/>
    <n v="838.95"/>
    <n v="806.05"/>
    <n v="345.45"/>
    <n v="345.45"/>
    <n v="427.7"/>
    <n v="444.15000000000003"/>
    <n v="32.9"/>
    <n v="49.35"/>
    <m/>
    <m/>
    <m/>
    <m/>
    <m/>
    <s v="Md. Nahid Hasan Raju"/>
    <s v="8801710412883"/>
    <s v="rajum@unhcr.org"/>
    <n v="20"/>
    <n v="2022"/>
    <s v="202294"/>
    <m/>
    <m/>
    <s v="January"/>
  </r>
  <r>
    <n v="71"/>
    <s v="Improving self-reliance and livelihood opportunities of the host and refugee communities to promote peaceful coexistence "/>
    <s v="JRP"/>
    <s v="RBGD21-FSC-173164-1"/>
    <x v="1"/>
    <x v="4"/>
    <x v="1"/>
    <s v="Food Security"/>
    <x v="0"/>
    <x v="1"/>
    <x v="1"/>
    <s v="Number of host community households reached with agricultural livelihood support disaggregated by sex of head of household"/>
    <s v="Ongoing"/>
    <s v="In-kind"/>
    <s v="One-off"/>
    <n v="27000"/>
    <s v="BDT"/>
    <m/>
    <s v="Chittagong"/>
    <s v="Cox's Bazar"/>
    <x v="0"/>
    <x v="7"/>
    <x v="1"/>
    <s v="January"/>
    <s v="January"/>
    <s v="December"/>
    <x v="1"/>
    <x v="0"/>
    <n v="9"/>
    <n v="45"/>
    <n v="22.95"/>
    <n v="22.05"/>
    <m/>
    <n v="9"/>
    <n v="9"/>
    <n v="45"/>
    <n v="22.95"/>
    <n v="22.05"/>
    <n v="9.4499999999999993"/>
    <n v="9.4499999999999993"/>
    <n v="11.700000000000001"/>
    <n v="12.15"/>
    <n v="0.9"/>
    <n v="1.3499999999999999"/>
    <m/>
    <m/>
    <m/>
    <m/>
    <m/>
    <s v="Md. Nahid Hasan Raju"/>
    <s v="8801710412883"/>
    <s v="rajum@unhcr.org"/>
    <n v="20"/>
    <n v="2022"/>
    <s v="202294"/>
    <m/>
    <m/>
    <s v="January"/>
  </r>
  <r>
    <n v="72"/>
    <s v="Improving self-reliance and livelihood opportunities of the host and refugee communities to promote peaceful coexistence "/>
    <s v="JRP"/>
    <s v="RBGD21-FSC-173164-1"/>
    <x v="1"/>
    <x v="4"/>
    <x v="1"/>
    <s v="Food Security"/>
    <x v="4"/>
    <x v="9"/>
    <x v="1"/>
    <s v="Number of host community households reached with agricultural livelihood support disaggregated by sex of head of household"/>
    <s v="Ongoing"/>
    <s v="In-kind"/>
    <s v="One-off"/>
    <n v="27000"/>
    <s v="BDT"/>
    <m/>
    <s v="Chittagong"/>
    <s v="Cox's Bazar"/>
    <x v="0"/>
    <x v="7"/>
    <x v="1"/>
    <s v="January"/>
    <s v="January"/>
    <s v="December"/>
    <x v="1"/>
    <x v="0"/>
    <n v="13"/>
    <n v="65"/>
    <n v="33.15"/>
    <n v="31.849999999999998"/>
    <m/>
    <n v="13"/>
    <n v="13"/>
    <n v="65"/>
    <n v="33.15"/>
    <n v="31.849999999999998"/>
    <n v="13.65"/>
    <n v="13.65"/>
    <n v="16.900000000000002"/>
    <n v="17.55"/>
    <n v="1.3"/>
    <n v="1.95"/>
    <m/>
    <m/>
    <m/>
    <m/>
    <m/>
    <s v="Md. Nahid Hasan Raju"/>
    <s v="8801710412883"/>
    <s v="rajum@unhcr.org"/>
    <n v="20"/>
    <n v="2022"/>
    <s v="202294"/>
    <m/>
    <m/>
    <s v="January"/>
  </r>
  <r>
    <n v="73"/>
    <s v="Improving self-reliance and livelihood opportunities of the host and refugee communities to promote peaceful coexistence "/>
    <s v="JRP"/>
    <s v="RBGD21-FSC-173164-1"/>
    <x v="1"/>
    <x v="4"/>
    <x v="1"/>
    <s v="Food Security"/>
    <x v="1"/>
    <x v="6"/>
    <x v="1"/>
    <s v="Number of host community households reached with agricultural livelihood support disaggregated by sex of head of household"/>
    <s v="Ongoing"/>
    <s v="In-kind"/>
    <s v="One-off"/>
    <n v="500"/>
    <s v="BDT"/>
    <m/>
    <s v="Chittagong"/>
    <s v="Cox's Bazar"/>
    <x v="0"/>
    <x v="7"/>
    <x v="1"/>
    <s v="January"/>
    <s v="January"/>
    <s v="December"/>
    <x v="1"/>
    <x v="1"/>
    <n v="329"/>
    <n v="1645"/>
    <n v="838.95"/>
    <n v="806.05"/>
    <m/>
    <n v="329"/>
    <n v="329"/>
    <n v="1645"/>
    <n v="838.95"/>
    <n v="806.05"/>
    <n v="345.45"/>
    <n v="345.45"/>
    <n v="427.7"/>
    <n v="444.15000000000003"/>
    <n v="32.9"/>
    <n v="49.35"/>
    <m/>
    <m/>
    <m/>
    <m/>
    <m/>
    <s v="Md. Nahid Hasan Raju"/>
    <s v="8801710412883"/>
    <s v="rajum@unhcr.org"/>
    <n v="20"/>
    <n v="2022"/>
    <s v="202294"/>
    <m/>
    <m/>
    <s v="January"/>
  </r>
  <r>
    <n v="74"/>
    <s v="Improving self-reliance and livelihood opportunities of the host and refugee communities to promote peaceful coexistence "/>
    <s v="JRP"/>
    <s v="RBGD21-FSC-173164-1"/>
    <x v="1"/>
    <x v="4"/>
    <x v="1"/>
    <s v="Food Security"/>
    <x v="1"/>
    <x v="1"/>
    <x v="1"/>
    <s v="Number of host community households reached with agricultural livelihood support disaggregated by sex of head of household"/>
    <s v="Ongoing"/>
    <s v="In-kind"/>
    <s v="One-off"/>
    <n v="500"/>
    <s v="BDT"/>
    <m/>
    <s v="Chittagong"/>
    <s v="Cox's Bazar"/>
    <x v="0"/>
    <x v="7"/>
    <x v="1"/>
    <s v="January"/>
    <s v="January"/>
    <s v="December"/>
    <x v="1"/>
    <x v="1"/>
    <n v="9"/>
    <n v="45"/>
    <n v="22.95"/>
    <n v="22.05"/>
    <m/>
    <n v="9"/>
    <n v="9"/>
    <n v="45"/>
    <n v="22.95"/>
    <n v="22.05"/>
    <n v="9.4499999999999993"/>
    <n v="9.4499999999999993"/>
    <n v="11.700000000000001"/>
    <n v="12.15"/>
    <n v="0.9"/>
    <n v="1.3499999999999999"/>
    <m/>
    <m/>
    <m/>
    <m/>
    <m/>
    <s v="Md. Nahid Hasan Raju"/>
    <s v="8801710412883"/>
    <s v="rajum@unhcr.org"/>
    <n v="20"/>
    <n v="2022"/>
    <s v="202294"/>
    <m/>
    <m/>
    <s v="January"/>
  </r>
  <r>
    <n v="75"/>
    <s v="Improving self-reliance and livelihood opportunities of the host and refugee communities to promote peaceful coexistence "/>
    <s v="JRP"/>
    <s v="RBGD21-FSC-173164-1"/>
    <x v="1"/>
    <x v="4"/>
    <x v="1"/>
    <s v="Food Security"/>
    <x v="2"/>
    <x v="9"/>
    <x v="1"/>
    <s v="Number of host community households reached with agricultural livelihood support disaggregated by sex of head of household"/>
    <s v="Ongoing"/>
    <s v="In-kind"/>
    <s v="One-off"/>
    <n v="500"/>
    <s v="BDT"/>
    <m/>
    <s v="Chittagong"/>
    <s v="Cox's Bazar"/>
    <x v="0"/>
    <x v="7"/>
    <x v="1"/>
    <s v="January"/>
    <s v="January"/>
    <s v="December"/>
    <x v="1"/>
    <x v="1"/>
    <n v="13"/>
    <n v="65"/>
    <n v="33.15"/>
    <n v="31.849999999999998"/>
    <m/>
    <n v="13"/>
    <n v="13"/>
    <n v="65"/>
    <n v="33.15"/>
    <n v="31.849999999999998"/>
    <n v="13.65"/>
    <n v="13.65"/>
    <n v="16.900000000000002"/>
    <n v="17.55"/>
    <n v="1.3"/>
    <n v="1.95"/>
    <m/>
    <m/>
    <m/>
    <m/>
    <m/>
    <s v="Md. Nahid Hasan Raju"/>
    <s v="8801710412883"/>
    <s v="rajum@unhcr.org"/>
    <n v="20"/>
    <n v="2022"/>
    <s v="202294"/>
    <m/>
    <m/>
    <s v="January"/>
  </r>
  <r>
    <n v="76"/>
    <s v="Improving self-reliance and livelihood opportunities of the host and refugee communities to promote peaceful coexistence "/>
    <s v="JRP"/>
    <s v="RBGD21-FSC-173164-1"/>
    <x v="1"/>
    <x v="4"/>
    <x v="1"/>
    <s v="Food Security"/>
    <x v="0"/>
    <x v="6"/>
    <x v="1"/>
    <s v="Number of host community households reached with agricultural livelihood support disaggregated by sex of head of household"/>
    <s v="Ongoing"/>
    <s v="In-kind"/>
    <s v="One-off"/>
    <n v="27000"/>
    <s v="BDT"/>
    <m/>
    <s v="Chittagong"/>
    <s v="Cox's Bazar"/>
    <x v="1"/>
    <x v="8"/>
    <x v="1"/>
    <s v="January"/>
    <s v="January"/>
    <s v="December"/>
    <x v="1"/>
    <x v="0"/>
    <n v="254"/>
    <n v="1270"/>
    <n v="647.70000000000005"/>
    <n v="622.29999999999995"/>
    <m/>
    <n v="254"/>
    <n v="254"/>
    <n v="1270"/>
    <n v="647.70000000000005"/>
    <n v="622.29999999999995"/>
    <n v="266.7"/>
    <n v="266.7"/>
    <n v="330.2"/>
    <n v="342.90000000000003"/>
    <n v="25.400000000000002"/>
    <n v="38.1"/>
    <m/>
    <m/>
    <m/>
    <m/>
    <m/>
    <s v="Md. Nahid Hasan Raju"/>
    <s v="8801710412883"/>
    <s v="rajum@unhcr.org"/>
    <n v="20"/>
    <n v="2022"/>
    <s v="202290"/>
    <m/>
    <m/>
    <s v="January"/>
  </r>
  <r>
    <n v="77"/>
    <s v="Improving self-reliance and livelihood opportunities of the host and refugee communities to promote peaceful coexistence "/>
    <s v="JRP"/>
    <s v="RBGD21-FSC-173164-1"/>
    <x v="1"/>
    <x v="4"/>
    <x v="1"/>
    <s v="Food Security"/>
    <x v="0"/>
    <x v="1"/>
    <x v="1"/>
    <s v="Number of host community households reached with agricultural livelihood support disaggregated by sex of head of household"/>
    <s v="Ongoing"/>
    <s v="In-kind"/>
    <s v="One-off"/>
    <n v="27000"/>
    <s v="BDT"/>
    <m/>
    <s v="Chittagong"/>
    <s v="Cox's Bazar"/>
    <x v="1"/>
    <x v="8"/>
    <x v="1"/>
    <s v="January"/>
    <s v="January"/>
    <s v="December"/>
    <x v="1"/>
    <x v="0"/>
    <n v="51"/>
    <n v="255"/>
    <n v="130.05000000000001"/>
    <n v="124.95"/>
    <m/>
    <n v="51"/>
    <n v="51"/>
    <n v="255"/>
    <n v="130.05000000000001"/>
    <n v="124.95"/>
    <n v="53.55"/>
    <n v="53.55"/>
    <n v="66.3"/>
    <n v="68.850000000000009"/>
    <n v="5.1000000000000005"/>
    <n v="7.6499999999999995"/>
    <m/>
    <m/>
    <m/>
    <m/>
    <m/>
    <s v="Md. Nahid Hasan Raju"/>
    <s v="8801710412883"/>
    <s v="rajum@unhcr.org"/>
    <n v="20"/>
    <n v="2022"/>
    <s v="202290"/>
    <m/>
    <m/>
    <s v="January"/>
  </r>
  <r>
    <n v="78"/>
    <s v="Improving self-reliance and livelihood opportunities of the host and refugee communities to promote peaceful coexistence "/>
    <s v="JRP"/>
    <s v="RBGD21-FSC-173164-1"/>
    <x v="1"/>
    <x v="4"/>
    <x v="1"/>
    <s v="Food Security"/>
    <x v="4"/>
    <x v="9"/>
    <x v="1"/>
    <s v="Number of host community households reached with agricultural livelihood support disaggregated by sex of head of household"/>
    <s v="Ongoing"/>
    <s v="In-kind"/>
    <s v="One-off"/>
    <n v="27000"/>
    <s v="BDT"/>
    <m/>
    <s v="Chittagong"/>
    <s v="Cox's Bazar"/>
    <x v="1"/>
    <x v="8"/>
    <x v="1"/>
    <s v="January"/>
    <s v="January"/>
    <s v="December"/>
    <x v="1"/>
    <x v="0"/>
    <n v="43"/>
    <n v="215"/>
    <n v="109.65"/>
    <n v="105.35"/>
    <m/>
    <n v="43"/>
    <n v="43"/>
    <n v="215"/>
    <n v="109.65"/>
    <n v="105.35"/>
    <n v="45.15"/>
    <n v="45.15"/>
    <n v="55.9"/>
    <n v="58.050000000000004"/>
    <n v="4.3"/>
    <n v="6.45"/>
    <m/>
    <m/>
    <m/>
    <m/>
    <m/>
    <s v="Md. Nahid Hasan Raju"/>
    <s v="8801710412883"/>
    <s v="rajum@unhcr.org"/>
    <n v="20"/>
    <n v="2022"/>
    <s v="202290"/>
    <m/>
    <m/>
    <s v="January"/>
  </r>
  <r>
    <n v="79"/>
    <s v="Improving self-reliance and livelihood opportunities of the host and refugee communities to promote peaceful coexistence "/>
    <s v="JRP"/>
    <s v="RBGD21-FSC-173164-1"/>
    <x v="1"/>
    <x v="4"/>
    <x v="1"/>
    <s v="Food Security"/>
    <x v="1"/>
    <x v="6"/>
    <x v="1"/>
    <s v="Number of host community households reached with agricultural livelihood support disaggregated by sex of head of household"/>
    <s v="Ongoing"/>
    <s v="In-kind"/>
    <s v="One-off"/>
    <n v="500"/>
    <s v="BDT"/>
    <m/>
    <s v="Chittagong"/>
    <s v="Cox's Bazar"/>
    <x v="1"/>
    <x v="8"/>
    <x v="1"/>
    <s v="January"/>
    <s v="January"/>
    <s v="December"/>
    <x v="1"/>
    <x v="1"/>
    <n v="254"/>
    <n v="1270"/>
    <n v="647.70000000000005"/>
    <n v="622.29999999999995"/>
    <m/>
    <n v="254"/>
    <n v="254"/>
    <n v="1270"/>
    <n v="647.70000000000005"/>
    <n v="622.29999999999995"/>
    <n v="266.7"/>
    <n v="266.7"/>
    <n v="330.2"/>
    <n v="342.90000000000003"/>
    <n v="25.400000000000002"/>
    <n v="38.1"/>
    <m/>
    <m/>
    <m/>
    <m/>
    <m/>
    <s v="Md. Nahid Hasan Raju"/>
    <s v="8801710412883"/>
    <s v="rajum@unhcr.org"/>
    <n v="20"/>
    <n v="2022"/>
    <s v="202290"/>
    <m/>
    <m/>
    <s v="January"/>
  </r>
  <r>
    <n v="80"/>
    <s v="Improving self-reliance and livelihood opportunities of the host and refugee communities to promote peaceful coexistence "/>
    <s v="JRP"/>
    <s v="RBGD21-FSC-173164-1"/>
    <x v="1"/>
    <x v="4"/>
    <x v="1"/>
    <s v="Food Security"/>
    <x v="1"/>
    <x v="1"/>
    <x v="1"/>
    <s v="Number of host community households reached with agricultural livelihood support disaggregated by sex of head of household"/>
    <s v="Ongoing"/>
    <s v="In-kind"/>
    <s v="One-off"/>
    <n v="500"/>
    <s v="BDT"/>
    <m/>
    <s v="Chittagong"/>
    <s v="Cox's Bazar"/>
    <x v="1"/>
    <x v="8"/>
    <x v="1"/>
    <s v="January"/>
    <s v="January"/>
    <s v="December"/>
    <x v="1"/>
    <x v="1"/>
    <n v="51"/>
    <n v="255"/>
    <n v="130.05000000000001"/>
    <n v="124.95"/>
    <m/>
    <n v="51"/>
    <n v="51"/>
    <n v="255"/>
    <n v="130.05000000000001"/>
    <n v="124.95"/>
    <n v="53.55"/>
    <n v="53.55"/>
    <n v="66.3"/>
    <n v="68.850000000000009"/>
    <n v="5.1000000000000005"/>
    <n v="7.6499999999999995"/>
    <m/>
    <m/>
    <m/>
    <m/>
    <m/>
    <s v="Md. Nahid Hasan Raju"/>
    <s v="8801710412883"/>
    <s v="rajum@unhcr.org"/>
    <n v="20"/>
    <n v="2022"/>
    <s v="202290"/>
    <m/>
    <m/>
    <s v="January"/>
  </r>
  <r>
    <n v="81"/>
    <s v="Improving self-reliance and livelihood opportunities of the host and refugee communities to promote peaceful coexistence "/>
    <s v="JRP"/>
    <s v="RBGD21-FSC-173164-1"/>
    <x v="1"/>
    <x v="4"/>
    <x v="1"/>
    <s v="Food Security"/>
    <x v="2"/>
    <x v="9"/>
    <x v="1"/>
    <s v="Number of host community households reached with agricultural livelihood support disaggregated by sex of head of household"/>
    <s v="Ongoing"/>
    <s v="In-kind"/>
    <s v="One-off"/>
    <n v="500"/>
    <s v="BDT"/>
    <m/>
    <s v="Chittagong"/>
    <s v="Cox's Bazar"/>
    <x v="1"/>
    <x v="8"/>
    <x v="1"/>
    <s v="January"/>
    <s v="January"/>
    <s v="December"/>
    <x v="1"/>
    <x v="1"/>
    <n v="43"/>
    <n v="215"/>
    <n v="109.65"/>
    <n v="105.35"/>
    <m/>
    <n v="43"/>
    <n v="43"/>
    <n v="215"/>
    <n v="109.65"/>
    <n v="105.35"/>
    <n v="45.15"/>
    <n v="45.15"/>
    <n v="55.9"/>
    <n v="58.050000000000004"/>
    <n v="4.3"/>
    <n v="6.45"/>
    <m/>
    <m/>
    <m/>
    <m/>
    <m/>
    <s v="Md. Nahid Hasan Raju"/>
    <s v="8801710412883"/>
    <s v="rajum@unhcr.org"/>
    <n v="20"/>
    <n v="2022"/>
    <s v="202290"/>
    <m/>
    <m/>
    <s v="January"/>
  </r>
  <r>
    <n v="82"/>
    <s v="Improving self-reliance and livelihood opportunities of the host and refugee communities to promote peaceful coexistence "/>
    <s v="JRP"/>
    <s v="RBGD21-FSC-173164-1"/>
    <x v="1"/>
    <x v="4"/>
    <x v="1"/>
    <s v="Food Security"/>
    <x v="0"/>
    <x v="6"/>
    <x v="1"/>
    <s v="Number of host community households reached with agricultural livelihood support disaggregated by sex of head of household"/>
    <s v="Ongoing"/>
    <s v="In-kind"/>
    <s v="One-off"/>
    <n v="27000"/>
    <s v="BDT"/>
    <m/>
    <s v="Chittagong"/>
    <s v="Cox's Bazar"/>
    <x v="1"/>
    <x v="3"/>
    <x v="1"/>
    <s v="January"/>
    <s v="January"/>
    <s v="December"/>
    <x v="1"/>
    <x v="0"/>
    <n v="240"/>
    <n v="1200"/>
    <n v="612"/>
    <n v="588"/>
    <m/>
    <n v="240"/>
    <n v="240"/>
    <n v="1200"/>
    <n v="612"/>
    <n v="588"/>
    <n v="252"/>
    <n v="252"/>
    <n v="312"/>
    <n v="324"/>
    <n v="24"/>
    <n v="36"/>
    <m/>
    <m/>
    <m/>
    <m/>
    <m/>
    <s v="Md. Nahid Hasan Raju"/>
    <s v="8801710412883"/>
    <s v="rajum@unhcr.org"/>
    <n v="20"/>
    <n v="2022"/>
    <s v="202290"/>
    <m/>
    <m/>
    <s v="January"/>
  </r>
  <r>
    <n v="83"/>
    <s v="Improving self-reliance and livelihood opportunities of the host and refugee communities to promote peaceful coexistence "/>
    <s v="JRP"/>
    <s v="RBGD21-FSC-173164-1"/>
    <x v="1"/>
    <x v="4"/>
    <x v="1"/>
    <s v="Food Security"/>
    <x v="0"/>
    <x v="1"/>
    <x v="1"/>
    <s v="Number of host community households reached with agricultural livelihood support disaggregated by sex of head of household"/>
    <s v="Ongoing"/>
    <s v="In-kind"/>
    <s v="One-off"/>
    <n v="27000"/>
    <s v="BDT"/>
    <m/>
    <s v="Chittagong"/>
    <s v="Cox's Bazar"/>
    <x v="1"/>
    <x v="3"/>
    <x v="1"/>
    <s v="January"/>
    <s v="January"/>
    <s v="December"/>
    <x v="1"/>
    <x v="0"/>
    <n v="35"/>
    <n v="175"/>
    <n v="89.25"/>
    <n v="85.75"/>
    <m/>
    <n v="35"/>
    <n v="35"/>
    <n v="175"/>
    <n v="89.25"/>
    <n v="85.75"/>
    <n v="36.75"/>
    <n v="36.75"/>
    <n v="45.5"/>
    <n v="47.25"/>
    <n v="3.5"/>
    <n v="5.25"/>
    <m/>
    <m/>
    <m/>
    <m/>
    <m/>
    <s v="Md. Nahid Hasan Raju"/>
    <s v="8801710412883"/>
    <s v="rajum@unhcr.org"/>
    <n v="20"/>
    <n v="2022"/>
    <s v="202290"/>
    <m/>
    <m/>
    <s v="January"/>
  </r>
  <r>
    <n v="84"/>
    <s v="Improving self-reliance and livelihood opportunities of the host and refugee communities to promote peaceful coexistence "/>
    <s v="JRP"/>
    <s v="RBGD21-FSC-173164-1"/>
    <x v="1"/>
    <x v="4"/>
    <x v="1"/>
    <s v="Food Security"/>
    <x v="4"/>
    <x v="9"/>
    <x v="1"/>
    <s v="Number of host community households reached with agricultural livelihood support disaggregated by sex of head of household"/>
    <s v="Ongoing"/>
    <s v="In-kind"/>
    <s v="One-off"/>
    <n v="27000"/>
    <s v="BDT"/>
    <m/>
    <s v="Chittagong"/>
    <s v="Cox's Bazar"/>
    <x v="1"/>
    <x v="3"/>
    <x v="1"/>
    <s v="January"/>
    <s v="January"/>
    <s v="December"/>
    <x v="1"/>
    <x v="0"/>
    <n v="139"/>
    <n v="695"/>
    <n v="354.45"/>
    <n v="340.55"/>
    <m/>
    <n v="139"/>
    <n v="139"/>
    <n v="695"/>
    <n v="354.45"/>
    <n v="340.55"/>
    <n v="145.94999999999999"/>
    <n v="145.94999999999999"/>
    <n v="180.70000000000002"/>
    <n v="187.65"/>
    <n v="13.9"/>
    <n v="20.849999999999998"/>
    <m/>
    <m/>
    <m/>
    <m/>
    <m/>
    <s v="Md. Nahid Hasan Raju"/>
    <s v="8801710412883"/>
    <s v="rajum@unhcr.org"/>
    <n v="20"/>
    <n v="2022"/>
    <s v="202290"/>
    <m/>
    <m/>
    <s v="January"/>
  </r>
  <r>
    <n v="85"/>
    <s v="Improving self-reliance and livelihood opportunities of the host and refugee communities to promote peaceful coexistence "/>
    <s v="JRP"/>
    <s v="RBGD21-FSC-173164-1"/>
    <x v="1"/>
    <x v="4"/>
    <x v="1"/>
    <s v="Food Security"/>
    <x v="1"/>
    <x v="6"/>
    <x v="1"/>
    <s v="Number of host community households reached with agricultural livelihood support disaggregated by sex of head of household"/>
    <s v="Ongoing"/>
    <s v="In-kind"/>
    <s v="One-off"/>
    <n v="500"/>
    <s v="BDT"/>
    <m/>
    <s v="Chittagong"/>
    <s v="Cox's Bazar"/>
    <x v="1"/>
    <x v="3"/>
    <x v="1"/>
    <s v="January"/>
    <s v="January"/>
    <s v="December"/>
    <x v="1"/>
    <x v="1"/>
    <n v="240"/>
    <n v="1200"/>
    <n v="612"/>
    <n v="588"/>
    <m/>
    <n v="240"/>
    <n v="240"/>
    <n v="1200"/>
    <n v="612"/>
    <n v="588"/>
    <n v="252"/>
    <n v="252"/>
    <n v="312"/>
    <n v="324"/>
    <n v="24"/>
    <n v="36"/>
    <m/>
    <m/>
    <m/>
    <m/>
    <m/>
    <s v="Md. Nahid Hasan Raju"/>
    <s v="8801710412883"/>
    <s v="rajum@unhcr.org"/>
    <n v="20"/>
    <n v="2022"/>
    <s v="202290"/>
    <m/>
    <m/>
    <s v="January"/>
  </r>
  <r>
    <n v="86"/>
    <s v="Improving self-reliance and livelihood opportunities of the host and refugee communities to promote peaceful coexistence "/>
    <s v="JRP"/>
    <s v="RBGD21-FSC-173164-1"/>
    <x v="1"/>
    <x v="4"/>
    <x v="1"/>
    <s v="Food Security"/>
    <x v="1"/>
    <x v="1"/>
    <x v="1"/>
    <s v="Number of host community households reached with agricultural livelihood support disaggregated by sex of head of household"/>
    <s v="Ongoing"/>
    <s v="In-kind"/>
    <s v="One-off"/>
    <n v="500"/>
    <s v="BDT"/>
    <m/>
    <s v="Chittagong"/>
    <s v="Cox's Bazar"/>
    <x v="1"/>
    <x v="3"/>
    <x v="1"/>
    <s v="January"/>
    <s v="January"/>
    <s v="December"/>
    <x v="1"/>
    <x v="1"/>
    <n v="35"/>
    <n v="175"/>
    <n v="89.25"/>
    <n v="85.75"/>
    <m/>
    <n v="35"/>
    <n v="35"/>
    <n v="175"/>
    <n v="89.25"/>
    <n v="85.75"/>
    <n v="36.75"/>
    <n v="36.75"/>
    <n v="45.5"/>
    <n v="47.25"/>
    <n v="3.5"/>
    <n v="5.25"/>
    <m/>
    <m/>
    <m/>
    <m/>
    <m/>
    <s v="Md. Nahid Hasan Raju"/>
    <s v="8801710412883"/>
    <s v="rajum@unhcr.org"/>
    <n v="20"/>
    <n v="2022"/>
    <s v="202290"/>
    <m/>
    <m/>
    <s v="January"/>
  </r>
  <r>
    <n v="87"/>
    <s v="Improving self-reliance and livelihood opportunities of the host and refugee communities to promote peaceful coexistence "/>
    <s v="JRP"/>
    <s v="RBGD21-FSC-173164-1"/>
    <x v="1"/>
    <x v="4"/>
    <x v="1"/>
    <s v="Food Security"/>
    <x v="2"/>
    <x v="9"/>
    <x v="1"/>
    <s v="Number of host community households reached with agricultural livelihood support disaggregated by sex of head of household"/>
    <s v="Ongoing"/>
    <s v="In-kind"/>
    <s v="One-off"/>
    <n v="500"/>
    <s v="BDT"/>
    <m/>
    <s v="Chittagong"/>
    <s v="Cox's Bazar"/>
    <x v="1"/>
    <x v="3"/>
    <x v="1"/>
    <s v="January"/>
    <s v="January"/>
    <s v="December"/>
    <x v="1"/>
    <x v="1"/>
    <n v="139"/>
    <n v="695"/>
    <n v="354.45"/>
    <n v="340.55"/>
    <m/>
    <n v="139"/>
    <n v="139"/>
    <n v="695"/>
    <n v="354.45"/>
    <n v="340.55"/>
    <n v="145.94999999999999"/>
    <n v="145.94999999999999"/>
    <n v="180.70000000000002"/>
    <n v="187.65"/>
    <n v="13.9"/>
    <n v="20.849999999999998"/>
    <m/>
    <m/>
    <m/>
    <m/>
    <m/>
    <s v="Md. Nahid Hasan Raju"/>
    <s v="8801710412883"/>
    <s v="rajum@unhcr.org"/>
    <n v="20"/>
    <n v="2022"/>
    <s v="202290"/>
    <m/>
    <m/>
    <s v="January"/>
  </r>
  <r>
    <n v="88"/>
    <s v="Ensuring food security and clean environment for the Rohingya community through up-cycling of waste products and re-skilling activities "/>
    <s v="Non-JRP"/>
    <m/>
    <x v="2"/>
    <x v="6"/>
    <x v="2"/>
    <s v="Food Security"/>
    <x v="5"/>
    <x v="10"/>
    <x v="0"/>
    <s v="Number of refugee households receiving self-reliance support disaggregated by sex of head of household"/>
    <s v="Ongoing"/>
    <s v="Cash"/>
    <s v="Monthly"/>
    <n v="7350"/>
    <s v="BDT"/>
    <s v="Direct cash payment"/>
    <s v="Chittagong"/>
    <s v="Cox's Bazar"/>
    <x v="0"/>
    <x v="0"/>
    <x v="15"/>
    <s v="January"/>
    <s v="January"/>
    <s v="December"/>
    <x v="0"/>
    <x v="0"/>
    <n v="232"/>
    <n v="1044"/>
    <n v="532.44000000000005"/>
    <n v="511.56"/>
    <m/>
    <n v="68"/>
    <n v="68"/>
    <n v="312.79999999999995"/>
    <n v="159.52799999999999"/>
    <n v="153.27199999999996"/>
    <n v="65.687999999999988"/>
    <n v="65.687999999999988"/>
    <n v="81.327999999999989"/>
    <n v="84.455999999999989"/>
    <n v="6.2559999999999993"/>
    <n v="9.3839999999999986"/>
    <m/>
    <m/>
    <s v="Abul Basher "/>
    <n v="1911272657"/>
    <s v="a.basher@icco.nl"/>
    <s v="Khusnur Jahan "/>
    <s v="0184177070"/>
    <s v="k.shapna@icco.nl "/>
    <n v="20"/>
    <n v="2022"/>
    <s v="202294"/>
    <m/>
    <m/>
    <s v="January"/>
  </r>
  <r>
    <n v="89"/>
    <s v="Ensuring food security and clean environment for the Rohingya community through up-cycling of waste products and re-skilling activities "/>
    <s v="Non-JRP"/>
    <m/>
    <x v="2"/>
    <x v="6"/>
    <x v="2"/>
    <s v="Food Security"/>
    <x v="5"/>
    <x v="10"/>
    <x v="0"/>
    <s v="Number of refugee households receiving self-reliance support disaggregated by sex of head of household"/>
    <s v="Planned"/>
    <s v="Cash"/>
    <s v="Monthly"/>
    <n v="7350"/>
    <s v="BDT"/>
    <s v="Direct cash payment"/>
    <s v="Chittagong"/>
    <s v="Cox's Bazar"/>
    <x v="0"/>
    <x v="9"/>
    <x v="1"/>
    <s v="January"/>
    <s v="January"/>
    <s v="December"/>
    <x v="0"/>
    <x v="0"/>
    <n v="232"/>
    <n v="1044"/>
    <n v="532.44000000000005"/>
    <n v="511.56"/>
    <m/>
    <n v="0"/>
    <n v="0"/>
    <n v="0"/>
    <n v="0"/>
    <n v="0"/>
    <n v="0"/>
    <n v="0"/>
    <n v="0"/>
    <n v="0"/>
    <n v="0"/>
    <n v="0"/>
    <m/>
    <m/>
    <s v="Abul Basher "/>
    <n v="1911272657"/>
    <s v="a.basher@icco.nl"/>
    <s v="Khusnur Jahan "/>
    <s v="0184177070"/>
    <s v="k.shapna@icco.nl "/>
    <n v="20"/>
    <n v="2022"/>
    <s v="202294"/>
    <m/>
    <m/>
    <s v="January"/>
  </r>
  <r>
    <n v="90"/>
    <s v="Ensuring food security and clean environment for the Rohingya community through up-cycling of waste products and re-skilling activities "/>
    <s v="Non-JRP"/>
    <m/>
    <x v="2"/>
    <x v="6"/>
    <x v="2"/>
    <s v="Food Security"/>
    <x v="5"/>
    <x v="10"/>
    <x v="0"/>
    <s v="Number of refugee households receiving self-reliance support disaggregated by sex of head of household"/>
    <s v="Planned"/>
    <s v="Cash"/>
    <s v="Monthly"/>
    <n v="7350"/>
    <s v="BDT"/>
    <s v="Direct cash payment"/>
    <s v="Chittagong"/>
    <s v="Cox's Bazar"/>
    <x v="0"/>
    <x v="0"/>
    <x v="0"/>
    <s v="January"/>
    <s v="January"/>
    <s v="December"/>
    <x v="0"/>
    <x v="0"/>
    <n v="232"/>
    <n v="1044"/>
    <n v="532.44000000000005"/>
    <n v="511.56"/>
    <m/>
    <n v="0"/>
    <n v="0"/>
    <n v="0"/>
    <n v="0"/>
    <n v="0"/>
    <n v="0"/>
    <n v="0"/>
    <n v="0"/>
    <n v="0"/>
    <n v="0"/>
    <n v="0"/>
    <m/>
    <m/>
    <s v="Abul Basher "/>
    <n v="1911272657"/>
    <s v="a.basher@icco.nl"/>
    <s v="Khusnur Jahan "/>
    <s v="0184177070"/>
    <s v="k.shapna@icco.nl "/>
    <n v="20"/>
    <n v="2022"/>
    <s v="202294"/>
    <m/>
    <m/>
    <s v="January"/>
  </r>
  <r>
    <n v="91"/>
    <s v="Ensuring food security and clean environment for the Rohingya community through up-cycling of waste products and re-skilling activities "/>
    <s v="Non-JRP"/>
    <m/>
    <x v="2"/>
    <x v="6"/>
    <x v="2"/>
    <s v="Food Security"/>
    <x v="5"/>
    <x v="10"/>
    <x v="0"/>
    <s v="Number of refugee households receiving self-reliance support disaggregated by sex of head of household"/>
    <s v="Planned"/>
    <s v="Cash"/>
    <s v="Monthly"/>
    <n v="7350"/>
    <s v="BDT"/>
    <s v="Direct cash payment"/>
    <s v="Chittagong"/>
    <s v="Cox's Bazar"/>
    <x v="0"/>
    <x v="0"/>
    <x v="1"/>
    <s v="January"/>
    <s v="January"/>
    <s v="December"/>
    <x v="0"/>
    <x v="0"/>
    <n v="232"/>
    <n v="1044"/>
    <n v="532.44000000000005"/>
    <n v="511.56"/>
    <m/>
    <n v="0"/>
    <n v="0"/>
    <n v="0"/>
    <n v="0"/>
    <n v="0"/>
    <n v="0"/>
    <n v="0"/>
    <n v="0"/>
    <n v="0"/>
    <n v="0"/>
    <n v="0"/>
    <m/>
    <m/>
    <s v="Abul Basher "/>
    <n v="1911272657"/>
    <s v="a.basher@icco.nl"/>
    <s v="Khusnur Jahan "/>
    <s v="0184177070"/>
    <s v="k.shapna@icco.nl "/>
    <n v="20"/>
    <n v="2022"/>
    <s v="202294"/>
    <m/>
    <m/>
    <s v="January"/>
  </r>
  <r>
    <n v="92"/>
    <s v="Ensuring food security and clean environment for the Rohingya community through up-cycling of waste products and re-skilling activities "/>
    <s v="Non-JRP"/>
    <m/>
    <x v="2"/>
    <x v="6"/>
    <x v="2"/>
    <s v="Food Security"/>
    <x v="5"/>
    <x v="10"/>
    <x v="0"/>
    <s v="Number of refugee households receiving self-reliance support disaggregated by sex of head of household"/>
    <s v="Planned"/>
    <s v="Cash"/>
    <s v="Monthly"/>
    <n v="7350"/>
    <s v="BDT"/>
    <s v="Direct cash payment"/>
    <s v="Chittagong"/>
    <s v="Cox's Bazar"/>
    <x v="0"/>
    <x v="0"/>
    <x v="1"/>
    <s v="January"/>
    <s v="January"/>
    <s v="December"/>
    <x v="0"/>
    <x v="0"/>
    <n v="232"/>
    <n v="1044"/>
    <n v="532.44000000000005"/>
    <n v="511.56"/>
    <m/>
    <n v="0"/>
    <n v="0"/>
    <n v="0"/>
    <n v="0"/>
    <n v="0"/>
    <n v="0"/>
    <n v="0"/>
    <n v="0"/>
    <n v="0"/>
    <n v="0"/>
    <n v="0"/>
    <m/>
    <m/>
    <s v="Abul Basher "/>
    <n v="1911272657"/>
    <s v="a.basher@icco.nl"/>
    <s v="Khusnur Jahan "/>
    <s v="0184177070"/>
    <s v="k.shapna@icco.nl "/>
    <n v="20"/>
    <n v="2022"/>
    <s v="202294"/>
    <m/>
    <m/>
    <s v="January"/>
  </r>
  <r>
    <n v="93"/>
    <s v="Multi-purpose cash grant to mitigate the negative impacts of Covid-19 pandemic"/>
    <s v="JRP"/>
    <s v="RBGD21-FSC-173520-1"/>
    <x v="3"/>
    <x v="7"/>
    <x v="3"/>
    <s v="Food Security"/>
    <x v="6"/>
    <x v="11"/>
    <x v="1"/>
    <s v="Number of host community individuals reached with unconditional food or cash support by sex and age of individuals"/>
    <s v="Ongoing"/>
    <s v="Cash"/>
    <s v="Monthly"/>
    <n v="4500"/>
    <s v="BDT"/>
    <s v="Mobile money"/>
    <s v="Chittagong"/>
    <s v="Cox's Bazar"/>
    <x v="0"/>
    <x v="6"/>
    <x v="16"/>
    <s v="January"/>
    <s v="January"/>
    <s v="March"/>
    <x v="1"/>
    <x v="0"/>
    <n v="504"/>
    <n v="2520"/>
    <n v="1285.2"/>
    <n v="1234.8"/>
    <m/>
    <n v="504"/>
    <n v="504"/>
    <n v="2520"/>
    <n v="1285.2"/>
    <n v="1234.8"/>
    <n v="529.19999999999993"/>
    <n v="529.19999999999993"/>
    <n v="655.20000000000005"/>
    <n v="680.40000000000009"/>
    <n v="50.4"/>
    <n v="75.599999999999994"/>
    <m/>
    <m/>
    <s v="Md. Shojib Ali"/>
    <n v="1870690775"/>
    <s v="shojib.caritas@gmail.com"/>
    <s v="Md. Shojib Ali"/>
    <s v="1870690775"/>
    <s v="shojib.caritas@gmail.com"/>
    <n v="20"/>
    <n v="2022"/>
    <s v="202294"/>
    <m/>
    <m/>
    <s v="January"/>
  </r>
  <r>
    <n v="94"/>
    <s v="Multi-purpose cash grant to mitigate the negative impacts of Covid-19 pandemic"/>
    <s v="JRP"/>
    <s v="RBGD21-FSC-173520-1"/>
    <x v="3"/>
    <x v="7"/>
    <x v="3"/>
    <s v="Food Security"/>
    <x v="6"/>
    <x v="11"/>
    <x v="1"/>
    <s v="Number of host community individuals reached with unconditional food or cash support by sex and age of individuals"/>
    <s v="Ongoing"/>
    <s v="Cash"/>
    <s v="Monthly"/>
    <n v="4500"/>
    <s v="BDT"/>
    <s v="Mobile money"/>
    <s v="Chittagong"/>
    <s v="Cox's Bazar"/>
    <x v="0"/>
    <x v="6"/>
    <x v="17"/>
    <s v="January"/>
    <s v="January"/>
    <s v="March"/>
    <x v="1"/>
    <x v="0"/>
    <n v="512"/>
    <n v="2560"/>
    <n v="1305.5999999999999"/>
    <n v="1254.4000000000001"/>
    <m/>
    <n v="512"/>
    <n v="512"/>
    <n v="2560"/>
    <n v="1305.5999999999999"/>
    <n v="1254.4000000000001"/>
    <n v="537.6"/>
    <n v="537.6"/>
    <n v="665.6"/>
    <n v="691.2"/>
    <n v="51.2"/>
    <n v="76.8"/>
    <m/>
    <m/>
    <s v="Md. Shojib Ali"/>
    <n v="1870690775"/>
    <s v="shojib.caritas@gmail.com"/>
    <s v="Md. Shojib Ali"/>
    <s v="1870690775"/>
    <s v="shojib.caritas@gmail.com"/>
    <n v="20"/>
    <n v="2022"/>
    <s v="202294"/>
    <m/>
    <m/>
    <s v="January"/>
  </r>
  <r>
    <n v="95"/>
    <s v="Multi-purpose cash grant to mitigate the negative impacts of Covid-19 pandemic"/>
    <s v="JRP"/>
    <s v="RBGD21-FSC-173520-1"/>
    <x v="3"/>
    <x v="7"/>
    <x v="3"/>
    <s v="Food Security"/>
    <x v="6"/>
    <x v="11"/>
    <x v="1"/>
    <s v="Number of host community individuals reached with unconditional food or cash support by sex and age of individuals"/>
    <s v="Ongoing"/>
    <s v="Cash"/>
    <s v="Monthly"/>
    <n v="4500"/>
    <s v="BDT"/>
    <s v="Mobile money"/>
    <s v="Chittagong"/>
    <s v="Cox's Bazar"/>
    <x v="0"/>
    <x v="0"/>
    <x v="18"/>
    <s v="January"/>
    <s v="January"/>
    <s v="March"/>
    <x v="1"/>
    <x v="0"/>
    <n v="223"/>
    <n v="1115"/>
    <n v="568.65"/>
    <n v="546.35"/>
    <m/>
    <n v="223"/>
    <n v="223"/>
    <n v="1115"/>
    <n v="568.65"/>
    <n v="546.35"/>
    <n v="234.14999999999998"/>
    <n v="234.14999999999998"/>
    <n v="289.90000000000003"/>
    <n v="301.05"/>
    <n v="22.3"/>
    <n v="33.449999999999996"/>
    <m/>
    <m/>
    <s v="Md. Shojib Ali"/>
    <n v="1870690775"/>
    <s v="shojib.caritas@gmail.com"/>
    <s v="Md. Shojib Ali"/>
    <s v="1870690775"/>
    <s v="shojib.caritas@gmail.com"/>
    <n v="20"/>
    <n v="2022"/>
    <s v="202294"/>
    <m/>
    <m/>
    <s v="January"/>
  </r>
  <r>
    <n v="96"/>
    <s v="Multi-purpose cash grant to mitigate the negative impacts of Covid-19 pandemic"/>
    <s v="JRP"/>
    <s v="RBGD21-FSC-173520-1"/>
    <x v="3"/>
    <x v="7"/>
    <x v="3"/>
    <s v="Food Security"/>
    <x v="6"/>
    <x v="11"/>
    <x v="1"/>
    <s v="Number of host community individuals reached with unconditional food or cash support by sex and age of individuals"/>
    <s v="Ongoing"/>
    <s v="Cash"/>
    <s v="Monthly"/>
    <n v="4500"/>
    <s v="BDT"/>
    <s v="Mobile money"/>
    <s v="Chittagong"/>
    <s v="Cox's Bazar"/>
    <x v="0"/>
    <x v="0"/>
    <x v="19"/>
    <s v="January"/>
    <s v="January"/>
    <s v="March"/>
    <x v="1"/>
    <x v="0"/>
    <n v="517"/>
    <n v="2585"/>
    <n v="1318.3500000000001"/>
    <n v="1266.6499999999999"/>
    <m/>
    <n v="517"/>
    <n v="517"/>
    <n v="2585"/>
    <n v="1318.3500000000001"/>
    <n v="1266.6499999999999"/>
    <n v="542.85"/>
    <n v="542.85"/>
    <n v="672.1"/>
    <n v="697.95"/>
    <n v="51.7"/>
    <n v="77.55"/>
    <m/>
    <m/>
    <s v="Md. Shojib Ali"/>
    <n v="1870690775"/>
    <s v="shojib.caritas@gmail.com"/>
    <s v="Md. Shojib Ali"/>
    <s v="1870690775"/>
    <s v="shojib.caritas@gmail.com"/>
    <n v="20"/>
    <n v="2022"/>
    <s v="202294"/>
    <m/>
    <m/>
    <s v="January"/>
  </r>
  <r>
    <n v="97"/>
    <s v="Engaging host community people into income generating activities"/>
    <s v="Non-JRP"/>
    <m/>
    <x v="4"/>
    <x v="8"/>
    <x v="4"/>
    <s v="Food Security"/>
    <x v="2"/>
    <x v="3"/>
    <x v="1"/>
    <s v="Number of host community households reached with agricultural livelihood support disaggregated by sex of head of household"/>
    <s v="Planned"/>
    <s v="Training/Service delivery"/>
    <s v="One-off"/>
    <m/>
    <m/>
    <m/>
    <s v="Chittagong"/>
    <s v="Cox's Bazar"/>
    <x v="0"/>
    <x v="7"/>
    <x v="1"/>
    <s v="January"/>
    <s v="January"/>
    <s v="February"/>
    <x v="1"/>
    <x v="0"/>
    <n v="20"/>
    <n v="100"/>
    <n v="51"/>
    <n v="49"/>
    <m/>
    <n v="0"/>
    <n v="0"/>
    <n v="0"/>
    <n v="0"/>
    <n v="0"/>
    <n v="0"/>
    <n v="0"/>
    <n v="0"/>
    <n v="0"/>
    <n v="0"/>
    <n v="0"/>
    <m/>
    <m/>
    <s v="Junaid Ali"/>
    <n v="1610388688"/>
    <s v="pc.sfeplus@prottyashi.org"/>
    <s v="Syed Shaid Uddin"/>
    <s v="1713212212"/>
    <s v="prottyashi.ctg@gmail.com"/>
    <n v="20"/>
    <n v="2022"/>
    <s v="202294"/>
    <m/>
    <m/>
    <s v="January"/>
  </r>
  <r>
    <n v="98"/>
    <s v="Lifesaving Support to Most Vulnerable Host Communities and Rohingya Refugees in Teknaf and Ukhiya Upozilla of Cox's Bazar District."/>
    <s v="JRP"/>
    <s v="RBGD21-FSC-173381-1"/>
    <x v="5"/>
    <x v="9"/>
    <x v="5"/>
    <s v="Food Security"/>
    <x v="6"/>
    <x v="11"/>
    <x v="1"/>
    <s v="Number of host community individuals reached with unconditional food or cash support by sex and age of individuals"/>
    <s v="Ongoing"/>
    <s v="Cash"/>
    <s v="Monthly"/>
    <n v="5600"/>
    <s v="BDT"/>
    <s v="Mobile money"/>
    <s v="Chittagong"/>
    <s v="Cox's Bazar"/>
    <x v="0"/>
    <x v="7"/>
    <x v="1"/>
    <s v="January"/>
    <s v="January"/>
    <s v="May"/>
    <x v="1"/>
    <x v="1"/>
    <n v="125"/>
    <n v="625"/>
    <n v="318.75"/>
    <n v="306.25"/>
    <m/>
    <n v="125"/>
    <n v="125"/>
    <n v="625"/>
    <n v="318.75"/>
    <n v="306.25"/>
    <n v="131.25"/>
    <n v="131.25"/>
    <n v="162.5"/>
    <n v="168.75"/>
    <n v="12.5"/>
    <n v="18.75"/>
    <m/>
    <m/>
    <s v="Md. Abdul Barek"/>
    <n v="1755607469"/>
    <s v="AbdulBarek@wvi.org"/>
    <s v="Prodip kumar suter"/>
    <s v="01755617551"/>
    <s v="prodip_kumar_suter@wvi.org"/>
    <n v="20"/>
    <n v="2022"/>
    <s v="202294"/>
    <m/>
    <m/>
    <s v="January"/>
  </r>
  <r>
    <n v="99"/>
    <s v="Lifesaving Support to Most Vulnerable Host Communities and Rohingya Refugees in Teknaf and Ukhiya Upozilla of Cox's Bazar District."/>
    <s v="JRP"/>
    <s v="RBGD21-FSC-173381-1"/>
    <x v="5"/>
    <x v="9"/>
    <x v="5"/>
    <s v="Food Security"/>
    <x v="6"/>
    <x v="11"/>
    <x v="1"/>
    <s v="Number of host community individuals reached with unconditional food or cash support by sex and age of individuals"/>
    <s v="Ongoing"/>
    <s v="Cash"/>
    <s v="Monthly"/>
    <n v="5600"/>
    <s v="BDT"/>
    <s v="Mobile money"/>
    <s v="Chittagong"/>
    <s v="Cox's Bazar"/>
    <x v="0"/>
    <x v="0"/>
    <x v="1"/>
    <s v="January"/>
    <s v="January"/>
    <s v="May"/>
    <x v="1"/>
    <x v="1"/>
    <n v="78"/>
    <n v="390"/>
    <n v="198.9"/>
    <n v="191.1"/>
    <m/>
    <n v="78"/>
    <n v="78"/>
    <n v="390"/>
    <n v="198.9"/>
    <n v="191.1"/>
    <n v="81.899999999999991"/>
    <n v="81.899999999999991"/>
    <n v="101.4"/>
    <n v="105.30000000000001"/>
    <n v="7.8"/>
    <n v="11.7"/>
    <m/>
    <m/>
    <s v="Md. Abdul Barek"/>
    <n v="1755607469"/>
    <s v="AbdulBarek@wvi.org"/>
    <s v="Prodip kumar suter"/>
    <s v="01755617551"/>
    <s v="prodip_kumar_suter@wvi.org"/>
    <n v="20"/>
    <n v="2022"/>
    <s v="202294"/>
    <m/>
    <m/>
    <s v="January"/>
  </r>
  <r>
    <n v="100"/>
    <s v="Lifesaving Support to Most Vulnerable Host Communities and Rohingya Refugees in Teknaf and Ukhiya Upozilla of Cox's Bazar District."/>
    <s v="JRP"/>
    <s v="RBGD21-FSC-173381-1"/>
    <x v="5"/>
    <x v="9"/>
    <x v="5"/>
    <s v="Food Security"/>
    <x v="6"/>
    <x v="11"/>
    <x v="1"/>
    <s v="Number of host community individuals reached with unconditional food or cash support by sex and age of individuals"/>
    <s v="Ongoing"/>
    <s v="Cash"/>
    <s v="Monthly"/>
    <n v="5600"/>
    <s v="BDT"/>
    <s v="Mobile money"/>
    <s v="Chittagong"/>
    <s v="Cox's Bazar"/>
    <x v="0"/>
    <x v="6"/>
    <x v="1"/>
    <s v="January"/>
    <s v="January"/>
    <s v="May"/>
    <x v="1"/>
    <x v="1"/>
    <n v="104"/>
    <n v="520"/>
    <n v="265.2"/>
    <n v="254.79999999999998"/>
    <m/>
    <n v="104"/>
    <n v="104"/>
    <n v="520"/>
    <n v="265.2"/>
    <n v="254.79999999999998"/>
    <n v="109.2"/>
    <n v="109.2"/>
    <n v="135.20000000000002"/>
    <n v="140.4"/>
    <n v="10.4"/>
    <n v="15.6"/>
    <m/>
    <m/>
    <s v="Md. Abdul Barek"/>
    <n v="1755607469"/>
    <s v="AbdulBarek@wvi.org"/>
    <s v="Prodip kumar suter"/>
    <s v="01755617551"/>
    <s v="prodip_kumar_suter@wvi.org"/>
    <n v="20"/>
    <n v="2022"/>
    <s v="202294"/>
    <m/>
    <m/>
    <s v="January"/>
  </r>
  <r>
    <n v="101"/>
    <s v="Lifesaving Support to Most Vulnerable Host Communities and Rohingya Refugees in Teknaf and Ukhiya Upozilla of Cox's Bazar District."/>
    <s v="JRP"/>
    <s v="RBGD21-FSC-173381-1"/>
    <x v="5"/>
    <x v="9"/>
    <x v="5"/>
    <s v="Food Security"/>
    <x v="6"/>
    <x v="11"/>
    <x v="1"/>
    <s v="Number of host community individuals reached with unconditional food or cash support by sex and age of individuals"/>
    <s v="Ongoing"/>
    <s v="Cash"/>
    <s v="Monthly"/>
    <n v="5600"/>
    <s v="BDT"/>
    <s v="Mobile money"/>
    <s v="Chittagong"/>
    <s v="Cox's Bazar"/>
    <x v="1"/>
    <x v="1"/>
    <x v="1"/>
    <s v="January"/>
    <s v="January"/>
    <s v="May"/>
    <x v="1"/>
    <x v="1"/>
    <n v="57"/>
    <n v="285"/>
    <n v="145.35"/>
    <n v="139.65"/>
    <m/>
    <n v="57"/>
    <n v="57"/>
    <n v="285"/>
    <n v="145.35"/>
    <n v="139.65"/>
    <n v="59.849999999999994"/>
    <n v="59.849999999999994"/>
    <n v="74.100000000000009"/>
    <n v="76.95"/>
    <n v="5.7"/>
    <n v="8.5499999999999989"/>
    <m/>
    <m/>
    <s v="Md. Abdul Barek"/>
    <n v="1755607469"/>
    <s v="AbdulBarek@wvi.org"/>
    <s v="Prodip kumar suter"/>
    <s v="01755617551"/>
    <s v="prodip_kumar_suter@wvi.org"/>
    <n v="20"/>
    <n v="2022"/>
    <s v="202290"/>
    <m/>
    <m/>
    <s v="January"/>
  </r>
  <r>
    <n v="102"/>
    <s v="Lifesaving Support to Most Vulnerable Host Communities and Rohingya Refugees in Teknaf and Ukhiya Upozilla of Cox's Bazar District."/>
    <s v="JRP"/>
    <s v="RBGD21-FSC-173381-1"/>
    <x v="5"/>
    <x v="9"/>
    <x v="5"/>
    <s v="Food Security"/>
    <x v="6"/>
    <x v="11"/>
    <x v="1"/>
    <s v="Number of host community individuals reached with unconditional food or cash support by sex and age of individuals"/>
    <s v="Ongoing"/>
    <s v="Cash"/>
    <s v="Monthly"/>
    <n v="5600"/>
    <s v="BDT"/>
    <s v="Mobile money"/>
    <s v="Chittagong"/>
    <s v="Cox's Bazar"/>
    <x v="1"/>
    <x v="10"/>
    <x v="1"/>
    <s v="January"/>
    <s v="January"/>
    <s v="May"/>
    <x v="1"/>
    <x v="1"/>
    <n v="74"/>
    <n v="370"/>
    <n v="188.70000000000002"/>
    <n v="181.29999999999998"/>
    <m/>
    <n v="74"/>
    <n v="74"/>
    <n v="370"/>
    <n v="188.70000000000002"/>
    <n v="181.29999999999998"/>
    <n v="77.7"/>
    <n v="77.7"/>
    <n v="96.2"/>
    <n v="99.9"/>
    <n v="7.4"/>
    <n v="11.1"/>
    <m/>
    <m/>
    <s v="Md. Abdul Barek"/>
    <n v="1755607469"/>
    <s v="AbdulBarek@wvi.org"/>
    <s v="Prodip kumar suter"/>
    <s v="01755617551"/>
    <s v="prodip_kumar_suter@wvi.org"/>
    <n v="20"/>
    <n v="2022"/>
    <s v="202290"/>
    <m/>
    <m/>
    <s v="January"/>
  </r>
  <r>
    <n v="103"/>
    <s v="Lifesaving Support to Most Vulnerable Host Communities and Rohingya Refugees in Teknaf and Ukhiya Upozilla of Cox's Bazar District."/>
    <s v="JRP"/>
    <s v="RBGD21-FSC-173381-1"/>
    <x v="5"/>
    <x v="9"/>
    <x v="5"/>
    <s v="Food Security"/>
    <x v="3"/>
    <x v="12"/>
    <x v="1"/>
    <s v="Number of host community individuals participating in food for assets/cash for work activities by sex and age"/>
    <s v="Ongoing"/>
    <s v="Cash"/>
    <s v="Monthly"/>
    <n v="5600"/>
    <s v="BDT"/>
    <s v="Mobile money"/>
    <s v="Chittagong"/>
    <s v="Cox's Bazar"/>
    <x v="0"/>
    <x v="7"/>
    <x v="1"/>
    <s v="January"/>
    <s v="January"/>
    <s v="May"/>
    <x v="1"/>
    <x v="1"/>
    <n v="1177"/>
    <n v="5885"/>
    <n v="3001.35"/>
    <n v="2883.65"/>
    <m/>
    <n v="429"/>
    <n v="429"/>
    <n v="2145"/>
    <n v="1093.95"/>
    <n v="1051.05"/>
    <n v="450.45"/>
    <n v="450.45"/>
    <n v="557.70000000000005"/>
    <n v="579.15000000000009"/>
    <n v="42.9"/>
    <n v="64.349999999999994"/>
    <m/>
    <m/>
    <s v="Md. Abdul Barek"/>
    <n v="1755607469"/>
    <s v="AbdulBarek@wvi.org"/>
    <s v="Prodip kumar suter"/>
    <s v="01755617551"/>
    <s v="prodip_kumar_suter@wvi.org"/>
    <n v="20"/>
    <n v="2022"/>
    <s v="202294"/>
    <m/>
    <m/>
    <s v="January"/>
  </r>
  <r>
    <n v="104"/>
    <s v="Lifesaving Support to Most Vulnerable Host Communities and Rohingya Refugees in Teknaf and Ukhiya Upozilla of Cox's Bazar District."/>
    <s v="JRP"/>
    <s v="RBGD21-FSC-173381-1"/>
    <x v="5"/>
    <x v="9"/>
    <x v="5"/>
    <s v="Food Security"/>
    <x v="3"/>
    <x v="12"/>
    <x v="1"/>
    <s v="Number of host community individuals participating in food for assets/cash for work activities by sex and age"/>
    <s v="Ongoing"/>
    <s v="Cash"/>
    <s v="Monthly"/>
    <n v="5600"/>
    <s v="BDT"/>
    <s v="Mobile money"/>
    <s v="Chittagong"/>
    <s v="Cox's Bazar"/>
    <x v="0"/>
    <x v="0"/>
    <x v="1"/>
    <s v="January"/>
    <s v="January"/>
    <s v="May"/>
    <x v="1"/>
    <x v="1"/>
    <n v="833"/>
    <n v="4165"/>
    <n v="2124.15"/>
    <n v="2040.85"/>
    <m/>
    <n v="540"/>
    <n v="540"/>
    <n v="2700"/>
    <n v="1377"/>
    <n v="1323"/>
    <n v="567"/>
    <n v="567"/>
    <n v="702"/>
    <n v="729"/>
    <n v="54"/>
    <n v="81"/>
    <m/>
    <m/>
    <s v="Md. Abdul Barek"/>
    <n v="1755607469"/>
    <s v="AbdulBarek@wvi.org"/>
    <s v="Prodip kumar suter"/>
    <s v="01755617551"/>
    <s v="prodip_kumar_suter@wvi.org"/>
    <n v="20"/>
    <n v="2022"/>
    <s v="202294"/>
    <m/>
    <m/>
    <s v="January"/>
  </r>
  <r>
    <n v="105"/>
    <s v="Lifesaving Support to Most Vulnerable Host Communities and Rohingya Refugees in Teknaf and Ukhiya Upozilla of Cox's Bazar District."/>
    <s v="JRP"/>
    <s v="RBGD21-FSC-173381-1"/>
    <x v="5"/>
    <x v="9"/>
    <x v="5"/>
    <s v="Food Security"/>
    <x v="3"/>
    <x v="12"/>
    <x v="1"/>
    <s v="Number of host community individuals reached with unconditional food or cash support by sex and age of individuals"/>
    <s v="Ongoing"/>
    <s v="Cash"/>
    <s v="Monthly"/>
    <n v="5600"/>
    <s v="BDT"/>
    <s v="Mobile money"/>
    <s v="Chittagong"/>
    <s v="Cox's Bazar"/>
    <x v="0"/>
    <x v="6"/>
    <x v="1"/>
    <s v="January"/>
    <s v="January"/>
    <s v="May"/>
    <x v="1"/>
    <x v="1"/>
    <n v="1128"/>
    <n v="5640"/>
    <n v="2876.4"/>
    <n v="2763.6"/>
    <m/>
    <n v="845"/>
    <n v="845"/>
    <n v="4225"/>
    <n v="2154.75"/>
    <n v="2070.25"/>
    <n v="887.25"/>
    <n v="887.25"/>
    <n v="1098.5"/>
    <n v="1140.75"/>
    <n v="84.5"/>
    <n v="126.75"/>
    <m/>
    <m/>
    <s v="Md. Abdul Barek"/>
    <n v="1755607469"/>
    <s v="AbdulBarek@wvi.org"/>
    <s v="Prodip kumar suter"/>
    <s v="01755617551"/>
    <s v="prodip_kumar_suter@wvi.org"/>
    <n v="20"/>
    <n v="2022"/>
    <s v="202294"/>
    <m/>
    <m/>
    <s v="January"/>
  </r>
  <r>
    <n v="106"/>
    <s v="Lifesaving Support to Most Vulnerable Host Communities and Rohingya Refugees in Teknaf and Ukhiya Upozilla of Cox's Bazar District."/>
    <s v="JRP"/>
    <s v="RBGD21-FSC-173381-1"/>
    <x v="5"/>
    <x v="9"/>
    <x v="5"/>
    <s v="Food Security"/>
    <x v="3"/>
    <x v="12"/>
    <x v="1"/>
    <s v="Number of host community individuals reached with unconditional food or cash support by sex and age of individuals"/>
    <s v="Ongoing"/>
    <s v="Cash"/>
    <s v="Monthly"/>
    <n v="5600"/>
    <s v="BDT"/>
    <s v="Mobile money"/>
    <s v="Chittagong"/>
    <s v="Cox's Bazar"/>
    <x v="1"/>
    <x v="1"/>
    <x v="1"/>
    <s v="January"/>
    <s v="January"/>
    <s v="May"/>
    <x v="1"/>
    <x v="1"/>
    <n v="724"/>
    <n v="3620"/>
    <n v="1846.2"/>
    <n v="1773.8"/>
    <m/>
    <n v="708"/>
    <n v="708"/>
    <n v="3540"/>
    <n v="1805.4"/>
    <n v="1734.6"/>
    <n v="743.4"/>
    <n v="743.4"/>
    <n v="920.4"/>
    <n v="955.80000000000007"/>
    <n v="70.8"/>
    <n v="106.2"/>
    <m/>
    <m/>
    <s v="Md. Abdul Barek"/>
    <n v="1755607469"/>
    <s v="AbdulBarek@wvi.org"/>
    <s v="Prodip kumar suter"/>
    <s v="01755617551"/>
    <s v="prodip_kumar_suter@wvi.org"/>
    <n v="20"/>
    <n v="2022"/>
    <s v="202290"/>
    <m/>
    <m/>
    <s v="January"/>
  </r>
  <r>
    <n v="107"/>
    <s v="Lifesaving Support to Most Vulnerable Host Communities and Rohingya Refugees in Teknaf and Ukhiya Upozilla of Cox's Bazar District."/>
    <s v="JRP"/>
    <s v="RBGD21-FSC-173381-1"/>
    <x v="5"/>
    <x v="9"/>
    <x v="5"/>
    <s v="Food Security"/>
    <x v="3"/>
    <x v="12"/>
    <x v="1"/>
    <s v="Number of host community individuals reached with unconditional food or cash support by sex and age of individuals"/>
    <s v="Ongoing"/>
    <s v="Cash"/>
    <s v="Monthly"/>
    <n v="5600"/>
    <s v="BDT"/>
    <s v="Mobile money"/>
    <s v="Chittagong"/>
    <s v="Cox's Bazar"/>
    <x v="1"/>
    <x v="10"/>
    <x v="1"/>
    <s v="January"/>
    <s v="January"/>
    <s v="May"/>
    <x v="1"/>
    <x v="1"/>
    <n v="927"/>
    <n v="4635"/>
    <n v="2363.85"/>
    <n v="2271.15"/>
    <m/>
    <n v="600"/>
    <n v="600"/>
    <n v="3000"/>
    <n v="1530"/>
    <n v="1470"/>
    <n v="630"/>
    <n v="630"/>
    <n v="780"/>
    <n v="810"/>
    <n v="60"/>
    <n v="90"/>
    <m/>
    <m/>
    <s v="Md. Abdul Barek"/>
    <n v="1755607469"/>
    <s v="AbdulBarek@wvi.org"/>
    <s v="Prodip kumar suter"/>
    <s v="01755617551"/>
    <s v="prodip_kumar_suter@wvi.org"/>
    <n v="20"/>
    <n v="2022"/>
    <s v="202290"/>
    <m/>
    <m/>
    <s v="January"/>
  </r>
  <r>
    <n v="108"/>
    <s v="Lifesaving Support to Most Vulnerable Host Communities and Rohingya Refugees in Teknaf and Ukhiya Upozilla of Cox's Bazar District."/>
    <s v="Non-JRP"/>
    <m/>
    <x v="5"/>
    <x v="9"/>
    <x v="2"/>
    <s v="Food Security"/>
    <x v="3"/>
    <x v="12"/>
    <x v="0"/>
    <s v="Number of refugees participating in food for assets/cash for work activities by sex and age"/>
    <s v="Ongoing"/>
    <s v="Cash"/>
    <s v="Monthly"/>
    <m/>
    <s v="BDT"/>
    <s v="Direct cash payment"/>
    <s v="Chittagong"/>
    <s v="Cox's Bazar"/>
    <x v="0"/>
    <x v="0"/>
    <x v="20"/>
    <s v="January"/>
    <s v="January"/>
    <s v="March"/>
    <x v="0"/>
    <x v="1"/>
    <n v="600"/>
    <n v="2700"/>
    <n v="1377"/>
    <n v="1323"/>
    <m/>
    <n v="246"/>
    <n v="246"/>
    <n v="1131.5999999999999"/>
    <n v="577.11599999999999"/>
    <n v="554.48399999999992"/>
    <n v="237.63599999999997"/>
    <n v="237.63599999999997"/>
    <n v="294.21600000000001"/>
    <n v="305.53199999999998"/>
    <n v="22.631999999999998"/>
    <n v="33.947999999999993"/>
    <m/>
    <m/>
    <s v="prolay Kumar Banerjee"/>
    <s v="prolaybanerjee@wvi.org"/>
    <e v="#REF!"/>
    <s v="Prodip kumar suter"/>
    <s v="01755617551"/>
    <s v="prodip_kumar_suter@wvi.org"/>
    <n v="20"/>
    <n v="2022"/>
    <s v="202294"/>
    <m/>
    <m/>
    <s v="January"/>
  </r>
  <r>
    <n v="109"/>
    <s v="Lifesaving Support to Most Vulnerable Host Communities and Rohingya Refugees in Teknaf and Ukhiya Upozilla of Cox's Bazar District."/>
    <s v="Non-JRP"/>
    <m/>
    <x v="5"/>
    <x v="9"/>
    <x v="2"/>
    <s v="Food Security"/>
    <x v="3"/>
    <x v="12"/>
    <x v="0"/>
    <s v="Number of refugees participating in food for assets/cash for work activities by sex and age"/>
    <s v="Ongoing"/>
    <s v="Cash"/>
    <s v="Monthly"/>
    <m/>
    <s v="BDT"/>
    <s v="Direct cash payment"/>
    <s v="Chittagong"/>
    <s v="Cox's Bazar"/>
    <x v="0"/>
    <x v="0"/>
    <x v="21"/>
    <s v="January"/>
    <s v="January"/>
    <s v="March"/>
    <x v="0"/>
    <x v="1"/>
    <n v="600"/>
    <n v="2700"/>
    <n v="1377"/>
    <n v="1323"/>
    <m/>
    <n v="365"/>
    <n v="365"/>
    <n v="1678.9999999999998"/>
    <n v="856.28999999999985"/>
    <n v="822.70999999999992"/>
    <n v="352.58999999999992"/>
    <n v="352.58999999999992"/>
    <n v="436.53999999999996"/>
    <n v="453.33"/>
    <n v="33.58"/>
    <n v="50.36999999999999"/>
    <m/>
    <m/>
    <s v="prolay Kumar Banerjee"/>
    <s v="01713-444261"/>
    <s v="prolaybanerjee@wvi.org"/>
    <s v="Prodip kumar suter"/>
    <s v="01755617551"/>
    <s v="prodip_kumar_suter@wvi.org"/>
    <n v="20"/>
    <n v="2022"/>
    <s v="202294"/>
    <m/>
    <m/>
    <s v="January"/>
  </r>
  <r>
    <n v="110"/>
    <s v="Lifesaving Support to Most Vulnerable Host Communities and Rohingya Refugees in Teknaf and Ukhiya Upozilla of Cox's Bazar District."/>
    <s v="Non-JRP"/>
    <m/>
    <x v="5"/>
    <x v="9"/>
    <x v="2"/>
    <s v="Food Security"/>
    <x v="3"/>
    <x v="12"/>
    <x v="0"/>
    <s v="Number of refugees participating in food for assets/cash for work activities by sex and age"/>
    <s v="Ongoing"/>
    <s v="Cash"/>
    <s v="Monthly"/>
    <m/>
    <s v="BDT"/>
    <s v="Direct cash payment"/>
    <s v="Chittagong"/>
    <s v="Cox's Bazar"/>
    <x v="0"/>
    <x v="0"/>
    <x v="22"/>
    <s v="January"/>
    <s v="January"/>
    <s v="March"/>
    <x v="0"/>
    <x v="1"/>
    <n v="700"/>
    <n v="3150"/>
    <n v="1606.5"/>
    <n v="1543.5"/>
    <m/>
    <n v="426"/>
    <n v="426"/>
    <n v="1959.6"/>
    <n v="999.39599999999996"/>
    <n v="960.20399999999995"/>
    <n v="411.51599999999996"/>
    <n v="411.51599999999996"/>
    <n v="509.49599999999998"/>
    <n v="529.09199999999998"/>
    <n v="39.192"/>
    <n v="58.787999999999997"/>
    <m/>
    <m/>
    <s v="prolay Kumar Banerjee"/>
    <s v="01713-444261"/>
    <s v="prolaybanerjee@wvi.org"/>
    <s v="Prodip kumar suter"/>
    <s v="01755617551"/>
    <s v="prodip_kumar_suter@wvi.org"/>
    <n v="20"/>
    <n v="2022"/>
    <s v="202294"/>
    <m/>
    <m/>
    <s v="January"/>
  </r>
  <r>
    <n v="111"/>
    <s v="Lifesaving Support to Most Vulnerable Host Communities and Rohingya Refugees in Teknaf and Ukhiya Upozilla of Cox's Bazar District."/>
    <s v="Non-JRP"/>
    <m/>
    <x v="5"/>
    <x v="9"/>
    <x v="2"/>
    <s v="Food Security"/>
    <x v="3"/>
    <x v="12"/>
    <x v="0"/>
    <s v="Number of refugees participating in food for assets/cash for work activities by sex and age"/>
    <s v="Ongoing"/>
    <s v="Cash"/>
    <s v="Monthly"/>
    <m/>
    <s v="BDT"/>
    <s v="Direct cash payment"/>
    <s v="Chittagong"/>
    <s v="Cox's Bazar"/>
    <x v="0"/>
    <x v="0"/>
    <x v="23"/>
    <s v="January"/>
    <s v="January"/>
    <s v="March"/>
    <x v="0"/>
    <x v="1"/>
    <n v="600"/>
    <n v="2700"/>
    <n v="1377"/>
    <n v="1323"/>
    <m/>
    <n v="245"/>
    <n v="245"/>
    <n v="1127"/>
    <n v="574.77"/>
    <n v="552.23"/>
    <n v="236.67"/>
    <n v="236.67"/>
    <n v="293.02"/>
    <n v="304.29000000000002"/>
    <n v="22.54"/>
    <n v="33.81"/>
    <m/>
    <m/>
    <s v="prolay Kumar Banerjee"/>
    <s v="01713-444261"/>
    <s v="prolaybanerjee@wvi.org"/>
    <s v="Prodip kumar suter"/>
    <s v="01755617551"/>
    <s v="prodip_kumar_suter@wvi.org"/>
    <n v="20"/>
    <n v="2022"/>
    <s v="202294"/>
    <m/>
    <m/>
    <s v="January"/>
  </r>
  <r>
    <n v="112"/>
    <s v="Lifesaving Support to Most Vulnerable Host Communities and Rohingya Refugees in Teknaf and Ukhiya Upozilla of Cox's Bazar District."/>
    <s v="Non-JRP"/>
    <m/>
    <x v="5"/>
    <x v="9"/>
    <x v="2"/>
    <s v="Food Security"/>
    <x v="3"/>
    <x v="12"/>
    <x v="0"/>
    <s v="Number of refugees participating in food for assets/cash for work activities by sex and age"/>
    <s v="Ongoing"/>
    <s v="Cash"/>
    <s v="Monthly"/>
    <m/>
    <s v="BDT"/>
    <s v="Direct cash payment"/>
    <s v="Chittagong"/>
    <s v="Cox's Bazar"/>
    <x v="0"/>
    <x v="0"/>
    <x v="24"/>
    <s v="January"/>
    <s v="January"/>
    <s v="March"/>
    <x v="0"/>
    <x v="1"/>
    <n v="600"/>
    <n v="2700"/>
    <n v="1377"/>
    <n v="1323"/>
    <m/>
    <n v="47"/>
    <n v="47"/>
    <n v="216.2"/>
    <n v="110.262"/>
    <n v="105.93799999999999"/>
    <n v="45.401999999999994"/>
    <n v="45.401999999999994"/>
    <n v="56.211999999999996"/>
    <n v="58.374000000000002"/>
    <n v="4.3239999999999998"/>
    <n v="6.4859999999999998"/>
    <m/>
    <m/>
    <s v="prolay Kumar Banerjee"/>
    <s v="01713-444261"/>
    <s v="prolaybanerjee@wvi.org"/>
    <s v="Prodip kumar suter"/>
    <s v="01755617551"/>
    <s v="prodip_kumar_suter@wvi.org"/>
    <n v="20"/>
    <n v="2022"/>
    <s v="202294"/>
    <m/>
    <m/>
    <s v="January"/>
  </r>
  <r>
    <n v="113"/>
    <s v="Lifesaving Support to Most Vulnerable Host Communities and Rohingya Refugees in Teknaf and Ukhiya Upozilla of Cox's Bazar District."/>
    <s v="Non-JRP"/>
    <m/>
    <x v="5"/>
    <x v="9"/>
    <x v="2"/>
    <s v="Food Security"/>
    <x v="3"/>
    <x v="12"/>
    <x v="0"/>
    <s v="Number of refugees participating in food for assets/cash for work activities by sex and age"/>
    <s v="Planned"/>
    <s v="Cash"/>
    <s v="Monthly"/>
    <m/>
    <s v="BDT"/>
    <s v="Direct cash payment"/>
    <s v="Chittagong"/>
    <s v="Cox's Bazar"/>
    <x v="0"/>
    <x v="0"/>
    <x v="25"/>
    <s v="January"/>
    <s v="January"/>
    <s v="March"/>
    <x v="0"/>
    <x v="1"/>
    <n v="500"/>
    <n v="2250"/>
    <n v="1147.5"/>
    <n v="1102.5"/>
    <m/>
    <n v="0"/>
    <n v="0"/>
    <n v="0"/>
    <n v="0"/>
    <n v="0"/>
    <n v="0"/>
    <n v="0"/>
    <n v="0"/>
    <n v="0"/>
    <n v="0"/>
    <n v="0"/>
    <m/>
    <m/>
    <m/>
    <m/>
    <m/>
    <m/>
    <m/>
    <m/>
    <n v="20"/>
    <n v="2022"/>
    <s v="202294"/>
    <m/>
    <m/>
    <s v="January"/>
  </r>
  <r>
    <n v="114"/>
    <s v="Lifesaving Support to Most Vulnerable Host Communities and Rohingya Refugees in Teknaf and Ukhiya Upozilla of Cox's Bazar District."/>
    <s v="Non-JRP"/>
    <m/>
    <x v="5"/>
    <x v="9"/>
    <x v="2"/>
    <s v="Food Security"/>
    <x v="3"/>
    <x v="12"/>
    <x v="0"/>
    <s v="Number of refugees participating in food for assets/cash for work activities by sex and age"/>
    <s v="Planned"/>
    <s v="Cash"/>
    <s v="Monthly"/>
    <m/>
    <s v="BDT"/>
    <s v="Direct cash payment"/>
    <s v="Chittagong"/>
    <s v="Cox's Bazar"/>
    <x v="0"/>
    <x v="0"/>
    <x v="20"/>
    <s v="January"/>
    <s v="January"/>
    <s v="March"/>
    <x v="0"/>
    <x v="1"/>
    <n v="0"/>
    <n v="0"/>
    <n v="0"/>
    <n v="0"/>
    <m/>
    <n v="0"/>
    <n v="0"/>
    <n v="0"/>
    <n v="0"/>
    <n v="0"/>
    <n v="0"/>
    <n v="0"/>
    <n v="0"/>
    <n v="0"/>
    <n v="0"/>
    <n v="0"/>
    <m/>
    <m/>
    <m/>
    <m/>
    <m/>
    <m/>
    <m/>
    <m/>
    <n v="20"/>
    <n v="2022"/>
    <s v="202294"/>
    <m/>
    <m/>
    <s v="January"/>
  </r>
  <r>
    <n v="115"/>
    <s v="Integrated Emergency Humanitarian Response to the Rohingya and Host Community Population in Cox’s Bazar. Delivering Health, Nutrition and Livelihood, and Protection services for Rohingya Refugees and vulnerable host communities in Cox’s Bazar, Bangladesh."/>
    <s v="JRP"/>
    <s v="RBGD21-NUT-173327-1"/>
    <x v="0"/>
    <x v="0"/>
    <x v="5"/>
    <s v="Food Security"/>
    <x v="0"/>
    <x v="0"/>
    <x v="0"/>
    <s v="Number of refugee households receiving self-reliance support disaggregated by sex of head of household"/>
    <s v="Planned"/>
    <s v="In-kind"/>
    <s v="Seasonal"/>
    <n v="1200"/>
    <s v="BDT"/>
    <s v="Other"/>
    <s v="Chittagong"/>
    <s v="Cox's Bazar"/>
    <x v="0"/>
    <x v="0"/>
    <x v="26"/>
    <s v="January"/>
    <s v="January"/>
    <s v="January"/>
    <x v="0"/>
    <x v="0"/>
    <n v="6574"/>
    <n v="29583"/>
    <n v="15087.33"/>
    <n v="14495.67"/>
    <m/>
    <n v="0"/>
    <n v="0"/>
    <n v="0"/>
    <n v="0"/>
    <n v="0"/>
    <n v="0"/>
    <n v="0"/>
    <n v="0"/>
    <n v="0"/>
    <n v="0"/>
    <n v="0"/>
    <m/>
    <m/>
    <s v="Md. Alimul Islam "/>
    <n v="1847289579"/>
    <s v="alimul.islam@concern.net"/>
    <m/>
    <m/>
    <m/>
    <n v="20"/>
    <n v="2022"/>
    <s v="202294"/>
    <m/>
    <m/>
    <s v="January"/>
  </r>
  <r>
    <n v="116"/>
    <s v="Integrated Emergency Humanitarian Response to the Rohingya and Host Community Population in Cox’s Bazar. Delivering Health, Nutrition and Livelihood, and Protection services for Rohingya Refugees and vulnerable host communities in Cox’s Bazar, Bangladesh."/>
    <s v="JRP"/>
    <s v="RBGD21-NUT-173327"/>
    <x v="0"/>
    <x v="0"/>
    <x v="5"/>
    <s v="Food Security"/>
    <x v="0"/>
    <x v="0"/>
    <x v="0"/>
    <s v="Number of refugee households receiving self-reliance support disaggregated by sex of head of household"/>
    <s v="Planned"/>
    <s v="In-kind"/>
    <s v="Seasonal"/>
    <n v="1200"/>
    <s v="BDT"/>
    <s v="Other"/>
    <s v="Chittagong"/>
    <s v="Cox's Bazar"/>
    <x v="0"/>
    <x v="0"/>
    <x v="15"/>
    <s v="January"/>
    <s v="January"/>
    <s v="January"/>
    <x v="0"/>
    <x v="0"/>
    <n v="10466"/>
    <n v="47097"/>
    <n v="24019.47"/>
    <n v="23077.53"/>
    <m/>
    <n v="0"/>
    <n v="0"/>
    <n v="0"/>
    <n v="0"/>
    <n v="0"/>
    <n v="0"/>
    <n v="0"/>
    <n v="0"/>
    <n v="0"/>
    <n v="0"/>
    <n v="0"/>
    <m/>
    <m/>
    <s v="Md. Alimul Islam "/>
    <n v="1847289579"/>
    <s v="alimul.islam@concern.net"/>
    <m/>
    <m/>
    <m/>
    <n v="20"/>
    <n v="2022"/>
    <s v="202294"/>
    <m/>
    <m/>
    <s v="January"/>
  </r>
  <r>
    <n v="117"/>
    <s v="Integrated Emergency Humanitarian Response to the Rohingya and Host Community Population in Cox’s Bazar. Delivering Health, Nutrition and Livelihood, and Protection services for Rohingya Refugees and vulnerable host communities in Cox’s Bazar, Bangladesh."/>
    <s v="JRP"/>
    <s v="RBGD21-NUT-173327"/>
    <x v="0"/>
    <x v="0"/>
    <x v="5"/>
    <s v="Food Security"/>
    <x v="0"/>
    <x v="0"/>
    <x v="0"/>
    <s v="Number of refugee households receiving self-reliance support disaggregated by sex of head of household"/>
    <s v="Planned"/>
    <s v="In-kind"/>
    <s v="Seasonal"/>
    <n v="1200"/>
    <s v="BDT"/>
    <s v="Other"/>
    <s v="Chittagong"/>
    <s v="Cox's Bazar"/>
    <x v="0"/>
    <x v="0"/>
    <x v="11"/>
    <s v="January"/>
    <s v="January"/>
    <s v="January"/>
    <x v="0"/>
    <x v="0"/>
    <n v="7119"/>
    <n v="32035.5"/>
    <n v="16338.105"/>
    <n v="15697.395"/>
    <m/>
    <n v="0"/>
    <n v="0"/>
    <n v="0"/>
    <n v="0"/>
    <n v="0"/>
    <n v="0"/>
    <n v="0"/>
    <n v="0"/>
    <n v="0"/>
    <n v="0"/>
    <n v="0"/>
    <m/>
    <m/>
    <s v="Md. Alimul Islam "/>
    <n v="1847289579"/>
    <s v="alimul.islam@concern.net"/>
    <m/>
    <m/>
    <m/>
    <n v="20"/>
    <n v="2022"/>
    <s v="202294"/>
    <m/>
    <m/>
    <s v="January"/>
  </r>
  <r>
    <n v="118"/>
    <s v="Integrated Emergency Humanitarian Response to the Rohingya and Host Community Population in Cox’s Bazar. Delivering Health, Nutrition and Livelihood, and Protection services for Rohingya Refugees and vulnerable host communities in Cox’s Bazar, Bangladesh."/>
    <s v="JRP"/>
    <s v="RBGD21-NUT-173327"/>
    <x v="0"/>
    <x v="0"/>
    <x v="5"/>
    <s v="Food Security"/>
    <x v="0"/>
    <x v="0"/>
    <x v="0"/>
    <s v="Number of refugee households receiving self-reliance support disaggregated by sex of head of household"/>
    <s v="Planned"/>
    <s v="In-kind"/>
    <s v="Seasonal"/>
    <n v="1200"/>
    <s v="BDT"/>
    <s v="Other"/>
    <s v="Chittagong"/>
    <s v="Cox's Bazar"/>
    <x v="0"/>
    <x v="0"/>
    <x v="5"/>
    <s v="January"/>
    <s v="January"/>
    <s v="January"/>
    <x v="0"/>
    <x v="0"/>
    <n v="5483"/>
    <n v="24673.5"/>
    <n v="12583.485000000001"/>
    <n v="12090.014999999999"/>
    <m/>
    <n v="0"/>
    <n v="0"/>
    <n v="0"/>
    <n v="0"/>
    <n v="0"/>
    <n v="0"/>
    <n v="0"/>
    <n v="0"/>
    <n v="0"/>
    <n v="0"/>
    <n v="0"/>
    <m/>
    <m/>
    <s v="Md. Alimul Islam "/>
    <n v="1847289579"/>
    <s v="alimul.islam@concern.net"/>
    <m/>
    <m/>
    <m/>
    <n v="20"/>
    <n v="2022"/>
    <s v="202294"/>
    <m/>
    <m/>
    <s v="January"/>
  </r>
  <r>
    <n v="119"/>
    <s v="Integrated Emergency Humanitarian Response to the Rohingya and Host Community Population in Cox’s Bazar. Delivering Health, Nutrition and Livelihood, and Protection services for Rohingya Refugees and vulnerable host communities in Cox’s Bazar, Bangladesh."/>
    <s v="JRP"/>
    <s v="RBGD21-NUT-173327"/>
    <x v="0"/>
    <x v="0"/>
    <x v="5"/>
    <s v="Food Security"/>
    <x v="0"/>
    <x v="0"/>
    <x v="0"/>
    <s v="Number of refugee households receiving self-reliance support disaggregated by sex of head of household"/>
    <s v="Planned"/>
    <s v="In-kind"/>
    <s v="Seasonal"/>
    <n v="1200"/>
    <s v="BDT"/>
    <s v="Other"/>
    <s v="Chittagong"/>
    <s v="Cox's Bazar"/>
    <x v="0"/>
    <x v="0"/>
    <x v="12"/>
    <s v="January"/>
    <s v="January"/>
    <s v="January"/>
    <x v="0"/>
    <x v="0"/>
    <n v="4836"/>
    <n v="21762"/>
    <n v="11098.62"/>
    <n v="10663.38"/>
    <m/>
    <n v="0"/>
    <n v="0"/>
    <n v="0"/>
    <n v="0"/>
    <n v="0"/>
    <n v="0"/>
    <n v="0"/>
    <n v="0"/>
    <n v="0"/>
    <n v="0"/>
    <n v="0"/>
    <m/>
    <m/>
    <s v="Md. Alimul Islam "/>
    <n v="1847289579"/>
    <s v="alimul.islam@concern.net"/>
    <m/>
    <m/>
    <m/>
    <n v="20"/>
    <n v="2022"/>
    <s v="202294"/>
    <m/>
    <m/>
    <s v="January"/>
  </r>
  <r>
    <n v="120"/>
    <s v="Integrated Emergency Humanitarian Response to the Rohingya and Host Community Population in Cox’s Bazar. Delivering Health, Nutrition and Livelihood, and Protection services for Rohingya Refugees and vulnerable host communities in Cox’s Bazar, Bangladesh."/>
    <s v="JRP"/>
    <s v="RBGD21-NUT-173327"/>
    <x v="0"/>
    <x v="0"/>
    <x v="5"/>
    <s v="Food Security"/>
    <x v="0"/>
    <x v="0"/>
    <x v="0"/>
    <s v="Number of refugee households receiving self-reliance support disaggregated by sex of head of household"/>
    <s v="Planned"/>
    <s v="In-kind"/>
    <s v="Seasonal"/>
    <n v="1200"/>
    <s v="BDT"/>
    <s v="Other"/>
    <s v="Chittagong"/>
    <s v="Cox's Bazar"/>
    <x v="0"/>
    <x v="0"/>
    <x v="20"/>
    <s v="January"/>
    <s v="January"/>
    <s v="January"/>
    <x v="0"/>
    <x v="0"/>
    <n v="6204"/>
    <n v="27918"/>
    <n v="14238.18"/>
    <n v="13679.82"/>
    <m/>
    <n v="0"/>
    <n v="0"/>
    <n v="0"/>
    <n v="0"/>
    <n v="0"/>
    <n v="0"/>
    <n v="0"/>
    <n v="0"/>
    <n v="0"/>
    <n v="0"/>
    <n v="0"/>
    <m/>
    <m/>
    <s v="Md. Alimul Islam "/>
    <n v="1847289579"/>
    <s v="alimul.islam@concern.net"/>
    <m/>
    <m/>
    <m/>
    <n v="20"/>
    <n v="2022"/>
    <s v="202294"/>
    <m/>
    <m/>
    <s v="January"/>
  </r>
  <r>
    <n v="121"/>
    <s v="Integrated Emergency Humanitarian Response to the Rohingya and Host Community Population in Cox’s Bazar. Delivering Health, Nutrition and Livelihood, and Protection services for Rohingya Refugees and vulnerable host communities in Cox’s Bazar, Bangladesh."/>
    <s v="JRP"/>
    <s v="RBGD21-NUT-173327"/>
    <x v="0"/>
    <x v="0"/>
    <x v="5"/>
    <s v="Food Security"/>
    <x v="0"/>
    <x v="0"/>
    <x v="0"/>
    <s v="Number of refugee households receiving self-reliance support disaggregated by sex of head of household"/>
    <s v="Planned"/>
    <s v="In-kind"/>
    <s v="Seasonal"/>
    <n v="1200"/>
    <s v="BDT"/>
    <s v="Other"/>
    <s v="Chittagong"/>
    <s v="Cox's Bazar"/>
    <x v="0"/>
    <x v="0"/>
    <x v="23"/>
    <s v="January"/>
    <s v="January"/>
    <s v="January"/>
    <x v="0"/>
    <x v="0"/>
    <n v="6337"/>
    <n v="28516.5"/>
    <n v="14543.415000000001"/>
    <n v="13973.084999999999"/>
    <m/>
    <n v="0"/>
    <n v="0"/>
    <n v="0"/>
    <n v="0"/>
    <n v="0"/>
    <n v="0"/>
    <n v="0"/>
    <n v="0"/>
    <n v="0"/>
    <n v="0"/>
    <n v="0"/>
    <m/>
    <m/>
    <s v="Md. Alimul Islam "/>
    <n v="1847289579"/>
    <s v="alimul.islam@concern.net"/>
    <m/>
    <m/>
    <m/>
    <n v="20"/>
    <n v="2022"/>
    <s v="202294"/>
    <m/>
    <m/>
    <s v="January"/>
  </r>
  <r>
    <n v="122"/>
    <s v="Integrated Emergency Humanitarian Response to the Rohingya and Host Community Population in Cox’s Bazar. Delivering Health, Nutrition and Livelihood, and Protection services for Rohingya Refugees and vulnerable host communities in Cox’s Bazar, Bangladesh."/>
    <s v="JRP"/>
    <s v="RBGD21-NUT-173327"/>
    <x v="0"/>
    <x v="0"/>
    <x v="5"/>
    <s v="Food Security"/>
    <x v="0"/>
    <x v="0"/>
    <x v="1"/>
    <s v="Number of host community households reached with agricultural livelihood support disaggregated by sex of head of household"/>
    <s v="Planned"/>
    <s v="In-kind"/>
    <s v="Seasonal"/>
    <n v="1200"/>
    <s v="BDT"/>
    <s v="Other"/>
    <s v="Chittagong"/>
    <s v="Cox's Bazar"/>
    <x v="0"/>
    <x v="4"/>
    <x v="16"/>
    <s v="January"/>
    <s v="January"/>
    <s v="January"/>
    <x v="1"/>
    <x v="0"/>
    <n v="9006"/>
    <n v="45030"/>
    <n v="22965.3"/>
    <n v="22064.7"/>
    <m/>
    <n v="0"/>
    <n v="0"/>
    <n v="0"/>
    <n v="0"/>
    <n v="0"/>
    <n v="0"/>
    <n v="0"/>
    <n v="0"/>
    <n v="0"/>
    <n v="0"/>
    <n v="0"/>
    <m/>
    <m/>
    <s v="Md. Alimul Islam "/>
    <n v="1847289579"/>
    <s v="alimul.islam@concern.net"/>
    <m/>
    <m/>
    <m/>
    <n v="20"/>
    <n v="2022"/>
    <s v="202294"/>
    <m/>
    <m/>
    <s v="January"/>
  </r>
  <r>
    <n v="123"/>
    <s v="Integrated Emergency Humanitarian Response to the Rohingya and Host Community Population in Cox’s Bazar. Delivering Health, Nutrition and Livelihood, and Protection services for Rohingya Refugees and vulnerable host communities in Cox’s Bazar, Bangladesh."/>
    <s v="JRP"/>
    <s v="RBGD21-NUT-173328"/>
    <x v="0"/>
    <x v="0"/>
    <x v="5"/>
    <s v="Food Security"/>
    <x v="0"/>
    <x v="0"/>
    <x v="1"/>
    <s v="Number of host community households reached with agricultural livelihood support disaggregated by sex of head of household"/>
    <s v="Planned"/>
    <s v="In-kind"/>
    <s v="Seasonal"/>
    <n v="1200"/>
    <s v="BDT"/>
    <s v="Other"/>
    <s v="Chittagong"/>
    <s v="Cox's Bazar"/>
    <x v="0"/>
    <x v="5"/>
    <x v="27"/>
    <s v="January"/>
    <s v="January"/>
    <s v="January"/>
    <x v="1"/>
    <x v="0"/>
    <n v="5688"/>
    <n v="28440"/>
    <n v="14504.4"/>
    <n v="13935.6"/>
    <m/>
    <n v="0"/>
    <n v="0"/>
    <n v="0"/>
    <n v="0"/>
    <n v="0"/>
    <n v="0"/>
    <n v="0"/>
    <n v="0"/>
    <n v="0"/>
    <n v="0"/>
    <n v="0"/>
    <m/>
    <m/>
    <s v="Md. Alimul Islam "/>
    <n v="1847289579"/>
    <s v="alimul.islam@concern.net"/>
    <m/>
    <m/>
    <m/>
    <n v="20"/>
    <n v="2022"/>
    <s v="202294"/>
    <m/>
    <m/>
    <s v="January"/>
  </r>
  <r>
    <n v="124"/>
    <s v="Integrated Emergency Humanitarian Response to the Rohingya and Host Community Population in Cox’s Bazar. Delivering Health, Nutrition and Livelihood, and Protection services for Rohingya Refugees and vulnerable host communities in Cox’s Bazar, Bangladesh."/>
    <s v="JRP"/>
    <s v="RBGD21-NUT-173329"/>
    <x v="0"/>
    <x v="0"/>
    <x v="5"/>
    <s v="Food Security"/>
    <x v="0"/>
    <x v="0"/>
    <x v="0"/>
    <s v="Number of refugee households receiving self-reliance support disaggregated by sex of head of household"/>
    <s v="Planned"/>
    <s v="In-kind"/>
    <s v="Seasonal"/>
    <n v="1200"/>
    <s v="BDT"/>
    <s v="Other"/>
    <s v="Chittagong"/>
    <s v="Cox's Bazar"/>
    <x v="0"/>
    <x v="0"/>
    <x v="28"/>
    <s v="January"/>
    <s v="January"/>
    <s v="January"/>
    <x v="0"/>
    <x v="0"/>
    <n v="4496"/>
    <n v="20232"/>
    <n v="10318.32"/>
    <n v="9913.68"/>
    <m/>
    <n v="0"/>
    <n v="0"/>
    <n v="0"/>
    <n v="0"/>
    <n v="0"/>
    <n v="0"/>
    <n v="0"/>
    <n v="0"/>
    <n v="0"/>
    <n v="0"/>
    <n v="0"/>
    <m/>
    <m/>
    <s v="Md. Alimul Islam "/>
    <n v="1847289579"/>
    <s v="alimul.islam@concern.net"/>
    <m/>
    <m/>
    <m/>
    <n v="20"/>
    <n v="2022"/>
    <s v="202294"/>
    <m/>
    <m/>
    <s v="January"/>
  </r>
  <r>
    <n v="125"/>
    <s v="Integrated Emergency Humanitarian Response to the Rohingya and Host Community Population in Cox’s Bazar. Delivering Health, Nutrition and Livelihood, and Protection services for Rohingya Refugees and vulnerable host communities in Cox’s Bazar, Bangladesh."/>
    <s v="JRP"/>
    <s v="RBGD21-NUT-173329"/>
    <x v="0"/>
    <x v="0"/>
    <x v="5"/>
    <s v="Food Security"/>
    <x v="0"/>
    <x v="0"/>
    <x v="0"/>
    <s v="Number of refugee households receiving self-reliance support disaggregated by sex of head of household"/>
    <s v="Planned"/>
    <s v="In-kind"/>
    <s v="Seasonal"/>
    <n v="1200"/>
    <s v="BDT"/>
    <s v="Other"/>
    <s v="Chittagong"/>
    <s v="Cox's Bazar"/>
    <x v="1"/>
    <x v="2"/>
    <x v="29"/>
    <s v="January"/>
    <s v="January"/>
    <s v="January"/>
    <x v="0"/>
    <x v="0"/>
    <n v="4282"/>
    <n v="19269"/>
    <n v="9827.19"/>
    <n v="9441.81"/>
    <m/>
    <n v="0"/>
    <n v="0"/>
    <n v="0"/>
    <n v="0"/>
    <n v="0"/>
    <n v="0"/>
    <n v="0"/>
    <n v="0"/>
    <n v="0"/>
    <n v="0"/>
    <n v="0"/>
    <m/>
    <m/>
    <s v="Md. Alimul Islam "/>
    <n v="1847289579"/>
    <s v="alimul.islam@concern.net"/>
    <m/>
    <m/>
    <m/>
    <n v="20"/>
    <n v="2022"/>
    <s v="202290"/>
    <m/>
    <m/>
    <s v="January"/>
  </r>
  <r>
    <n v="126"/>
    <s v="General Food Assistance"/>
    <s v="JRP"/>
    <s v="RBGD21-FSC-173172-1"/>
    <x v="6"/>
    <x v="10"/>
    <x v="6"/>
    <s v="Food Security"/>
    <x v="7"/>
    <x v="13"/>
    <x v="2"/>
    <s v="Number of refugees receiving food assistance by sex and age"/>
    <s v="Planned"/>
    <s v="Voucher"/>
    <s v="Monthly"/>
    <n v="931.59"/>
    <s v="BDT"/>
    <s v="E-voucher"/>
    <s v="Chittagong"/>
    <s v="Cox's Bazar"/>
    <x v="0"/>
    <x v="0"/>
    <x v="0"/>
    <s v="January"/>
    <s v="January"/>
    <s v="December"/>
    <x v="0"/>
    <x v="0"/>
    <n v="8815"/>
    <n v="39667.5"/>
    <n v="20230.424999999999"/>
    <n v="19437.075000000001"/>
    <m/>
    <n v="0"/>
    <n v="0"/>
    <n v="0"/>
    <n v="0"/>
    <n v="0"/>
    <n v="0"/>
    <n v="0"/>
    <n v="0"/>
    <n v="0"/>
    <n v="0"/>
    <n v="0"/>
    <m/>
    <m/>
    <s v="Sk.Abul Hossain01913825755"/>
    <n v="1913825755"/>
    <s v="skabul hossain7@gmail.com"/>
    <s v="Uzzal Kumar Sarkar"/>
    <s v="01818503340"/>
    <s v="uksarkar1983@gmail.com"/>
    <n v="20"/>
    <n v="2022"/>
    <s v="202294"/>
    <m/>
    <m/>
    <s v="January"/>
  </r>
  <r>
    <n v="127"/>
    <s v="General Food Assistance"/>
    <s v="JRP"/>
    <s v="RBGD21-FSC-173172-2"/>
    <x v="6"/>
    <x v="10"/>
    <x v="6"/>
    <s v="Food Security"/>
    <x v="7"/>
    <x v="13"/>
    <x v="2"/>
    <s v="Number of refugees receiving food assistance by sex and age"/>
    <s v="Planned"/>
    <s v="Voucher"/>
    <s v="Monthly"/>
    <n v="931.59"/>
    <s v="BDT"/>
    <s v="E-voucher"/>
    <s v="Chittagong"/>
    <s v="Cox's Bazar"/>
    <x v="0"/>
    <x v="0"/>
    <x v="26"/>
    <s v="January"/>
    <s v="January"/>
    <s v="December"/>
    <x v="0"/>
    <x v="0"/>
    <n v="6571"/>
    <n v="29569.5"/>
    <n v="15080.445"/>
    <n v="14489.055"/>
    <m/>
    <n v="0"/>
    <n v="0"/>
    <n v="0"/>
    <n v="0"/>
    <n v="0"/>
    <n v="0"/>
    <n v="0"/>
    <n v="0"/>
    <n v="0"/>
    <n v="0"/>
    <n v="0"/>
    <m/>
    <m/>
    <s v="Sk.Abul Hossain01913825755"/>
    <n v="1913825755"/>
    <s v="skabul hossain7@gmail.com"/>
    <s v="Uzzal Kumar Sarkar"/>
    <s v="01818503340"/>
    <s v="uksarkar1983@gmail.com"/>
    <n v="20"/>
    <n v="2022"/>
    <s v="202294"/>
    <m/>
    <m/>
    <s v="January"/>
  </r>
  <r>
    <n v="128"/>
    <s v="General Food Assistance"/>
    <s v="JRP"/>
    <s v="RBGD21-FSC-173172-3"/>
    <x v="6"/>
    <x v="10"/>
    <x v="6"/>
    <s v="Food Security"/>
    <x v="7"/>
    <x v="13"/>
    <x v="2"/>
    <s v="Number of refugees receiving food assistance by sex and age"/>
    <s v="Planned"/>
    <s v="Voucher"/>
    <s v="Monthly"/>
    <n v="931.59"/>
    <s v="BDT"/>
    <s v="E-voucher"/>
    <s v="Chittagong"/>
    <s v="Cox's Bazar"/>
    <x v="0"/>
    <x v="0"/>
    <x v="15"/>
    <s v="January"/>
    <s v="January"/>
    <s v="December"/>
    <x v="0"/>
    <x v="0"/>
    <n v="10482"/>
    <n v="47169"/>
    <n v="24056.19"/>
    <n v="23112.81"/>
    <m/>
    <n v="0"/>
    <n v="0"/>
    <n v="0"/>
    <n v="0"/>
    <n v="0"/>
    <n v="0"/>
    <n v="0"/>
    <n v="0"/>
    <n v="0"/>
    <n v="0"/>
    <n v="0"/>
    <m/>
    <m/>
    <s v="Sk.Abul Hossain01913825755"/>
    <n v="1913825755"/>
    <s v="skabul hossain7@gmail.com"/>
    <s v="Uzzal Kumar Sarkar"/>
    <s v="01818503340"/>
    <s v="uksarkar1983@gmail.com"/>
    <n v="20"/>
    <n v="2022"/>
    <s v="202294"/>
    <m/>
    <m/>
    <s v="January"/>
  </r>
  <r>
    <n v="129"/>
    <s v="General Food Assistance"/>
    <s v="JRP"/>
    <s v="RBGD21-FSC-173172-4"/>
    <x v="6"/>
    <x v="10"/>
    <x v="6"/>
    <s v="Food Security"/>
    <x v="7"/>
    <x v="13"/>
    <x v="2"/>
    <s v="Number of refugees receiving food assistance by sex and age"/>
    <s v="Planned"/>
    <s v="Voucher"/>
    <s v="Monthly"/>
    <n v="931.59"/>
    <s v="BDT"/>
    <s v="E-voucher"/>
    <s v="Chittagong"/>
    <s v="Cox's Bazar"/>
    <x v="0"/>
    <x v="0"/>
    <x v="28"/>
    <s v="January"/>
    <s v="January"/>
    <s v="December"/>
    <x v="0"/>
    <x v="0"/>
    <n v="4444"/>
    <n v="19998"/>
    <n v="10198.98"/>
    <n v="9799.02"/>
    <m/>
    <n v="0"/>
    <n v="0"/>
    <n v="0"/>
    <n v="0"/>
    <n v="0"/>
    <n v="0"/>
    <n v="0"/>
    <n v="0"/>
    <n v="0"/>
    <n v="0"/>
    <n v="0"/>
    <m/>
    <m/>
    <s v="Sk.Abul Hossain01913825755"/>
    <n v="1913825755"/>
    <s v="skabul hossain7@gmail.com"/>
    <s v="Uzzal Kumar Sarkar"/>
    <s v="01818503340"/>
    <s v="uksarkar1983@gmail.com"/>
    <n v="20"/>
    <n v="2022"/>
    <s v="202294"/>
    <m/>
    <m/>
    <s v="January"/>
  </r>
  <r>
    <n v="130"/>
    <s v="General Food Assistance"/>
    <s v="JRP"/>
    <s v="RBGD21-FSC-173172-5"/>
    <x v="6"/>
    <x v="10"/>
    <x v="6"/>
    <s v="Food Security"/>
    <x v="7"/>
    <x v="13"/>
    <x v="2"/>
    <s v="Number of refugees receiving food assistance by sex and age"/>
    <s v="Planned"/>
    <s v="Voucher"/>
    <s v="Monthly"/>
    <n v="931.59"/>
    <s v="BDT"/>
    <s v="E-voucher"/>
    <s v="Chittagong"/>
    <s v="Cox's Bazar"/>
    <x v="0"/>
    <x v="0"/>
    <x v="30"/>
    <s v="January"/>
    <s v="January"/>
    <s v="December"/>
    <x v="0"/>
    <x v="0"/>
    <n v="4890"/>
    <n v="22005"/>
    <n v="11222.550000000001"/>
    <n v="10782.449999999999"/>
    <m/>
    <n v="0"/>
    <n v="0"/>
    <n v="0"/>
    <n v="0"/>
    <n v="0"/>
    <n v="0"/>
    <n v="0"/>
    <n v="0"/>
    <n v="0"/>
    <n v="0"/>
    <n v="0"/>
    <m/>
    <m/>
    <s v="Sk.Abul Hossain01913825755"/>
    <n v="1913825755"/>
    <s v="skabul hossain7@gmail.com"/>
    <s v="Uzzal Kumar Sarkar"/>
    <s v="01818503340"/>
    <s v="uksarkar1983@gmail.com"/>
    <n v="20"/>
    <n v="2022"/>
    <s v="202294"/>
    <m/>
    <m/>
    <s v="January"/>
  </r>
  <r>
    <n v="131"/>
    <s v="General Food Assistance"/>
    <s v="JRP"/>
    <s v="RBGD21-FSC-173172-6"/>
    <x v="6"/>
    <x v="10"/>
    <x v="6"/>
    <s v="Food Security"/>
    <x v="7"/>
    <x v="13"/>
    <x v="2"/>
    <s v="Number of refugees receiving food assistance by sex and age"/>
    <s v="Planned"/>
    <s v="Voucher"/>
    <s v="Monthly"/>
    <n v="931.59"/>
    <s v="BDT"/>
    <s v="E-voucher"/>
    <s v="Chittagong"/>
    <s v="Cox's Bazar"/>
    <x v="1"/>
    <x v="2"/>
    <x v="2"/>
    <s v="January"/>
    <s v="January"/>
    <s v="December"/>
    <x v="0"/>
    <x v="0"/>
    <n v="3860"/>
    <n v="17370"/>
    <n v="8858.7000000000007"/>
    <n v="8511.2999999999993"/>
    <m/>
    <n v="0"/>
    <n v="0"/>
    <n v="0"/>
    <n v="0"/>
    <n v="0"/>
    <n v="0"/>
    <n v="0"/>
    <n v="0"/>
    <n v="0"/>
    <n v="0"/>
    <n v="0"/>
    <m/>
    <m/>
    <s v="Sk.Abul Hossain01913825755"/>
    <n v="1913825755"/>
    <s v="skabul hossain7@gmail.com"/>
    <s v="Uzzal Kumar Sarkar"/>
    <s v="01818503340"/>
    <s v="uksarkar1983@gmail.com"/>
    <n v="20"/>
    <n v="2022"/>
    <s v="202290"/>
    <m/>
    <m/>
    <s v="January"/>
  </r>
  <r>
    <n v="132"/>
    <s v="General Food Assistance"/>
    <s v="JRP"/>
    <s v="RBGD21-FSC-173172-7"/>
    <x v="6"/>
    <x v="10"/>
    <x v="6"/>
    <s v="Food Security"/>
    <x v="7"/>
    <x v="14"/>
    <x v="2"/>
    <s v="Number of refugees receiving food assistance by sex and age"/>
    <s v="Planned"/>
    <s v="Voucher"/>
    <s v="Monthly"/>
    <n v="254.07"/>
    <s v="BDT"/>
    <s v="E-voucher"/>
    <s v="Chittagong"/>
    <s v="Cox's Bazar"/>
    <x v="0"/>
    <x v="0"/>
    <x v="0"/>
    <s v="January"/>
    <s v="January"/>
    <s v="December"/>
    <x v="0"/>
    <x v="1"/>
    <n v="2249"/>
    <n v="10120.5"/>
    <n v="5161.4549999999999"/>
    <n v="4959.0450000000001"/>
    <m/>
    <n v="0"/>
    <n v="0"/>
    <n v="0"/>
    <n v="0"/>
    <n v="0"/>
    <n v="0"/>
    <n v="0"/>
    <n v="0"/>
    <n v="0"/>
    <n v="0"/>
    <n v="0"/>
    <m/>
    <m/>
    <s v="Sk.Abul Hossain01913825755"/>
    <n v="1913825755"/>
    <s v="skabul hossain7@gmail.com"/>
    <s v="Uzzal Kumar Sarkar"/>
    <s v="01818503340"/>
    <s v="uksarkar1983@gmail.com"/>
    <n v="20"/>
    <n v="2022"/>
    <s v="202294"/>
    <m/>
    <m/>
    <s v="January"/>
  </r>
  <r>
    <n v="133"/>
    <s v="General Food Assistance"/>
    <s v="JRP"/>
    <s v="RBGD21-FSC-173172-8"/>
    <x v="6"/>
    <x v="10"/>
    <x v="6"/>
    <s v="Food Security"/>
    <x v="7"/>
    <x v="14"/>
    <x v="2"/>
    <s v="Number of refugees receiving food assistance by sex and age"/>
    <s v="Planned"/>
    <s v="Voucher"/>
    <s v="Monthly"/>
    <n v="254.07"/>
    <s v="BDT"/>
    <s v="E-voucher"/>
    <s v="Chittagong"/>
    <s v="Cox's Bazar"/>
    <x v="0"/>
    <x v="0"/>
    <x v="15"/>
    <s v="January"/>
    <s v="January"/>
    <s v="December"/>
    <x v="0"/>
    <x v="1"/>
    <n v="2789"/>
    <n v="12550.5"/>
    <n v="6400.7550000000001"/>
    <n v="6149.7449999999999"/>
    <m/>
    <n v="0"/>
    <n v="0"/>
    <n v="0"/>
    <n v="0"/>
    <n v="0"/>
    <n v="0"/>
    <n v="0"/>
    <n v="0"/>
    <n v="0"/>
    <n v="0"/>
    <n v="0"/>
    <m/>
    <m/>
    <s v="Sk.Abul Hossain01913825755"/>
    <n v="1913825755"/>
    <s v="skabul hossain7@gmail.com"/>
    <s v="Uzzal Kumar Sarkar"/>
    <s v="01818503340"/>
    <s v="uksarkar1983@gmail.com"/>
    <n v="20"/>
    <n v="2022"/>
    <s v="202294"/>
    <m/>
    <m/>
    <s v="January"/>
  </r>
  <r>
    <n v="134"/>
    <s v="General Food Assistance"/>
    <s v="JRP"/>
    <s v="RBGD21-FSC-173172-9"/>
    <x v="6"/>
    <x v="10"/>
    <x v="6"/>
    <s v="Food Security"/>
    <x v="7"/>
    <x v="14"/>
    <x v="2"/>
    <s v="Number of refugees receiving food assistance by sex and age"/>
    <s v="Planned"/>
    <s v="Voucher"/>
    <s v="Monthly"/>
    <n v="254.07"/>
    <s v="BDT"/>
    <s v="E-voucher"/>
    <s v="Chittagong"/>
    <s v="Cox's Bazar"/>
    <x v="0"/>
    <x v="0"/>
    <x v="28"/>
    <s v="January"/>
    <s v="January"/>
    <s v="December"/>
    <x v="0"/>
    <x v="1"/>
    <n v="1168"/>
    <n v="5256"/>
    <n v="2680.56"/>
    <n v="2575.44"/>
    <m/>
    <n v="0"/>
    <n v="0"/>
    <n v="0"/>
    <n v="0"/>
    <n v="0"/>
    <n v="0"/>
    <n v="0"/>
    <n v="0"/>
    <n v="0"/>
    <n v="0"/>
    <n v="0"/>
    <m/>
    <m/>
    <s v="Sk.Abul Hossain01913825755"/>
    <n v="1913825755"/>
    <s v="skabul hossain7@gmail.com"/>
    <s v="Uzzal Kumar Sarkar"/>
    <s v="01818503340"/>
    <s v="uksarkar1983@gmail.com"/>
    <n v="20"/>
    <n v="2022"/>
    <s v="202294"/>
    <m/>
    <m/>
    <s v="January"/>
  </r>
  <r>
    <n v="135"/>
    <s v="General Food Assistance"/>
    <s v="JRP"/>
    <s v="RBGD21-FSC-173172-10"/>
    <x v="6"/>
    <x v="10"/>
    <x v="6"/>
    <s v="Food Security"/>
    <x v="7"/>
    <x v="14"/>
    <x v="2"/>
    <s v="Number of refugees receiving food assistance by sex and age"/>
    <s v="Planned"/>
    <s v="Voucher"/>
    <s v="Monthly"/>
    <n v="254.07"/>
    <s v="BDT"/>
    <s v="E-voucher"/>
    <s v="Chittagong"/>
    <s v="Cox's Bazar"/>
    <x v="0"/>
    <x v="0"/>
    <x v="30"/>
    <s v="January"/>
    <s v="January"/>
    <s v="December"/>
    <x v="0"/>
    <x v="1"/>
    <n v="1328"/>
    <n v="5976"/>
    <n v="3047.76"/>
    <n v="2928.24"/>
    <m/>
    <n v="0"/>
    <n v="0"/>
    <n v="0"/>
    <n v="0"/>
    <n v="0"/>
    <n v="0"/>
    <n v="0"/>
    <n v="0"/>
    <n v="0"/>
    <n v="0"/>
    <n v="0"/>
    <m/>
    <m/>
    <s v="Sk.Abul Hossain01913825755"/>
    <n v="1913825755"/>
    <s v="skabul hossain7@gmail.com"/>
    <s v="Uzzal Kumar Sarkar"/>
    <s v="01818503340"/>
    <s v="uksarkar1983@gmail.com"/>
    <n v="20"/>
    <n v="2022"/>
    <s v="202294"/>
    <m/>
    <m/>
    <s v="January"/>
  </r>
  <r>
    <n v="136"/>
    <s v="General Food Assistance"/>
    <s v="JRP"/>
    <s v="RBGD21-FSC-173172-11"/>
    <x v="6"/>
    <x v="10"/>
    <x v="6"/>
    <s v="Food Security"/>
    <x v="7"/>
    <x v="14"/>
    <x v="2"/>
    <s v="Number of refugees receiving food assistance by sex and age"/>
    <s v="Planned"/>
    <s v="In-kind"/>
    <s v="One-off"/>
    <s v="5 kg"/>
    <m/>
    <s v="Other"/>
    <s v="Chittagong"/>
    <s v="Cox's Bazar"/>
    <x v="0"/>
    <x v="0"/>
    <x v="30"/>
    <s v="January"/>
    <s v="January"/>
    <s v="December"/>
    <x v="0"/>
    <x v="0"/>
    <n v="99"/>
    <n v="445.5"/>
    <n v="227.20500000000001"/>
    <n v="218.29499999999999"/>
    <m/>
    <n v="0"/>
    <n v="0"/>
    <n v="0"/>
    <n v="0"/>
    <n v="0"/>
    <n v="0"/>
    <n v="0"/>
    <n v="0"/>
    <n v="0"/>
    <n v="0"/>
    <n v="0"/>
    <m/>
    <m/>
    <s v="Sk.Abul Hossain01913825755"/>
    <n v="1913825755"/>
    <s v="skabul hossain7@gmail.com"/>
    <s v="Uzzal Kumar Sarkar"/>
    <s v="01818503340"/>
    <s v="uksarkar1983@gmail.com"/>
    <n v="20"/>
    <n v="2022"/>
    <s v="202294"/>
    <m/>
    <m/>
    <s v="January"/>
  </r>
  <r>
    <n v="137"/>
    <s v="Ensuring social cohesion and community resilience through promotion of livelihood and social welfare initiatives in host communities around rohingya refugee camps, Ukhiya ,Cox's Bazar."/>
    <s v="JRP"/>
    <s v="RBGD21-FSC-173443-1"/>
    <x v="4"/>
    <x v="11"/>
    <x v="7"/>
    <s v="Food Security"/>
    <x v="5"/>
    <x v="15"/>
    <x v="1"/>
    <s v="Number of host community households reached with non-agricultural livelihoods support disaggregated by sex of head of household"/>
    <s v="Planned"/>
    <s v="Cash"/>
    <s v="One-off"/>
    <n v="8500"/>
    <s v="BDT"/>
    <s v="Bank transfer"/>
    <s v="Chittagong"/>
    <s v="Cox's Bazar"/>
    <x v="0"/>
    <x v="7"/>
    <x v="16"/>
    <s v="January"/>
    <s v="February"/>
    <s v="June"/>
    <x v="1"/>
    <x v="1"/>
    <n v="300"/>
    <n v="1500"/>
    <n v="765"/>
    <n v="735"/>
    <m/>
    <n v="0"/>
    <n v="0"/>
    <n v="0"/>
    <n v="0"/>
    <n v="0"/>
    <n v="0"/>
    <n v="0"/>
    <n v="0"/>
    <n v="0"/>
    <n v="0"/>
    <n v="0"/>
    <m/>
    <m/>
    <s v="Md.Zashim uddin"/>
    <s v="01839-824344"/>
    <s v="zashim.bfri@yahoo.com"/>
    <s v="Md. Saddam Hossen"/>
    <s v="01815-333925"/>
    <s v="saddamcox3925@gmail.com"/>
    <n v="20"/>
    <n v="2022"/>
    <s v="202294"/>
    <m/>
    <m/>
    <s v="January"/>
  </r>
  <r>
    <n v="138"/>
    <s v="Ensuring social cohesion and community resilience through promotion of livelihood and social welfare initiatives in host communities around rohingya refugee camps, Ukhiya ,Cox's Bazar."/>
    <s v="JRP"/>
    <s v="RBGD21-FSC-173443-2"/>
    <x v="4"/>
    <x v="11"/>
    <x v="7"/>
    <s v="Food Security"/>
    <x v="5"/>
    <x v="15"/>
    <x v="1"/>
    <s v="Number of host community households reached with non-agricultural livelihoods support disaggregated by sex of head of household"/>
    <s v="Planned"/>
    <s v="Cash"/>
    <s v="One-off"/>
    <n v="8500"/>
    <s v="BDT"/>
    <s v="Bank transfer"/>
    <s v="Chittagong"/>
    <s v="Cox's Bazar"/>
    <x v="0"/>
    <x v="7"/>
    <x v="31"/>
    <s v="January"/>
    <s v="February"/>
    <s v="June"/>
    <x v="1"/>
    <x v="1"/>
    <n v="300"/>
    <n v="1500"/>
    <n v="765"/>
    <n v="735"/>
    <m/>
    <n v="0"/>
    <n v="0"/>
    <n v="0"/>
    <n v="0"/>
    <n v="0"/>
    <n v="0"/>
    <n v="0"/>
    <n v="0"/>
    <n v="0"/>
    <n v="0"/>
    <n v="0"/>
    <m/>
    <m/>
    <s v="Md.Zashim uddin"/>
    <s v="01839-824344"/>
    <s v="zashim.bfri@yahoo.com"/>
    <s v="Md. Saddam Hossen"/>
    <s v="01815-333925"/>
    <s v="saddamcox3925@gmail.com"/>
    <n v="20"/>
    <n v="2022"/>
    <s v="202294"/>
    <m/>
    <m/>
    <s v="January"/>
  </r>
  <r>
    <n v="139"/>
    <s v="Ensuring social cohesion and community resilience through promotion of livelihood and social welfare initiatives in host communities around rohingya refugee camps, Ukhiya ,Cox's Bazar."/>
    <s v="JRP"/>
    <s v="RBGD21-FSC-173443-3"/>
    <x v="4"/>
    <x v="11"/>
    <x v="7"/>
    <s v="Food Security"/>
    <x v="5"/>
    <x v="15"/>
    <x v="1"/>
    <s v="Number of host community households reached with non-agricultural livelihoods support disaggregated by sex of head of household"/>
    <s v="Planned"/>
    <s v="Cash"/>
    <s v="One-off"/>
    <n v="8500"/>
    <s v="BDT"/>
    <s v="Bank transfer"/>
    <s v="Chittagong"/>
    <s v="Cox's Bazar"/>
    <x v="0"/>
    <x v="7"/>
    <x v="32"/>
    <s v="January"/>
    <s v="February"/>
    <s v="June"/>
    <x v="1"/>
    <x v="1"/>
    <n v="300"/>
    <n v="1500"/>
    <n v="765"/>
    <n v="735"/>
    <m/>
    <n v="0"/>
    <n v="0"/>
    <n v="0"/>
    <n v="0"/>
    <n v="0"/>
    <n v="0"/>
    <n v="0"/>
    <n v="0"/>
    <n v="0"/>
    <n v="0"/>
    <n v="0"/>
    <m/>
    <m/>
    <s v="Md.Zashim uddin"/>
    <s v="01839-824344"/>
    <s v="zashim.bfri@yahoo.com"/>
    <s v="Md. Saddam Hossen"/>
    <s v="01815-333925"/>
    <s v="saddamcox3925@gmail.com"/>
    <n v="20"/>
    <n v="2022"/>
    <s v="202294"/>
    <m/>
    <m/>
    <s v="January"/>
  </r>
  <r>
    <n v="140"/>
    <s v="Ensuring social cohesion and community resilience through promotion of livelihood and social welfare initiatives in host communities around rohingya refugee camps, Ukhiya ,Cox's Bazar."/>
    <s v="JRP"/>
    <s v="RBGD21-FSC-173443-4"/>
    <x v="4"/>
    <x v="11"/>
    <x v="7"/>
    <s v="Food Security"/>
    <x v="5"/>
    <x v="15"/>
    <x v="1"/>
    <s v="Number of host community households reached with non-agricultural livelihoods support disaggregated by sex of head of household"/>
    <s v="Planned"/>
    <s v="Cash"/>
    <s v="One-off"/>
    <n v="8500"/>
    <s v="BDT"/>
    <s v="Bank transfer"/>
    <s v="Chittagong"/>
    <s v="Cox's Bazar"/>
    <x v="0"/>
    <x v="7"/>
    <x v="17"/>
    <s v="January"/>
    <s v="February"/>
    <s v="June"/>
    <x v="1"/>
    <x v="1"/>
    <n v="158"/>
    <n v="790"/>
    <n v="402.90000000000003"/>
    <n v="387.09999999999997"/>
    <m/>
    <n v="0"/>
    <n v="0"/>
    <n v="0"/>
    <n v="0"/>
    <n v="0"/>
    <n v="0"/>
    <n v="0"/>
    <n v="0"/>
    <n v="0"/>
    <n v="0"/>
    <n v="0"/>
    <m/>
    <m/>
    <s v="Md.Zashim uddin"/>
    <s v="01839-824344"/>
    <s v="zashim.bfri@yahoo.com"/>
    <s v="Md. Saddam Hossen"/>
    <s v="01815-333925"/>
    <s v="saddamcox3925@gmail.com"/>
    <n v="20"/>
    <n v="2022"/>
    <s v="202294"/>
    <m/>
    <m/>
    <s v="January"/>
  </r>
  <r>
    <n v="141"/>
    <s v="Ensuring social cohesion and community resilience through promotion of livelihood and social welfare initiatives in host communities around rohingya refugee camps, Ukhiya ,Cox's Bazar."/>
    <s v="JRP"/>
    <s v="RBGD21-FSC-173443-5"/>
    <x v="4"/>
    <x v="11"/>
    <x v="7"/>
    <s v="Food Security"/>
    <x v="5"/>
    <x v="15"/>
    <x v="1"/>
    <s v="Number of host community households reached with non-agricultural livelihoods support disaggregated by sex of head of household"/>
    <s v="Planned"/>
    <s v="Cash"/>
    <s v="One-off"/>
    <n v="8500"/>
    <s v="BDT"/>
    <s v="Bank transfer"/>
    <s v="Chittagong"/>
    <s v="Cox's Bazar"/>
    <x v="0"/>
    <x v="7"/>
    <x v="19"/>
    <s v="January"/>
    <s v="February"/>
    <s v="June"/>
    <x v="1"/>
    <x v="1"/>
    <n v="142"/>
    <n v="710"/>
    <n v="362.1"/>
    <n v="347.9"/>
    <m/>
    <n v="0"/>
    <n v="0"/>
    <n v="0"/>
    <n v="0"/>
    <n v="0"/>
    <n v="0"/>
    <n v="0"/>
    <n v="0"/>
    <n v="0"/>
    <n v="0"/>
    <n v="0"/>
    <m/>
    <m/>
    <s v="Md.Zashim uddin"/>
    <s v="01839-824344"/>
    <s v="zashim.bfri@yahoo.com"/>
    <s v="Md. Saddam Hossen"/>
    <s v="01815-333925"/>
    <s v="saddamcox3925@gmail.com"/>
    <n v="20"/>
    <n v="2022"/>
    <s v="202294"/>
    <m/>
    <m/>
    <s v="January"/>
  </r>
  <r>
    <n v="142"/>
    <s v="Ensuring social cohesion and community resilience through promotion of livelihood and social welfare initiatives in host communities around rohingya refugee camps, Ukhiya ,Cox's Bazar."/>
    <s v="JRP"/>
    <s v="RBGD21-FSC-173443-6"/>
    <x v="4"/>
    <x v="11"/>
    <x v="7"/>
    <s v="Food Security"/>
    <x v="5"/>
    <x v="15"/>
    <x v="1"/>
    <s v="Number of host community households reached with non-agricultural livelihoods support disaggregated by sex of head of household"/>
    <s v="Planned"/>
    <s v="Cash"/>
    <s v="One-off"/>
    <n v="8500"/>
    <s v="BDT"/>
    <s v="Bank transfer"/>
    <s v="Chittagong"/>
    <s v="Cox's Bazar"/>
    <x v="0"/>
    <x v="7"/>
    <x v="33"/>
    <s v="January"/>
    <s v="February"/>
    <s v="June"/>
    <x v="1"/>
    <x v="1"/>
    <n v="79"/>
    <n v="395"/>
    <n v="201.45000000000002"/>
    <n v="193.54999999999998"/>
    <m/>
    <n v="0"/>
    <n v="0"/>
    <n v="0"/>
    <n v="0"/>
    <n v="0"/>
    <n v="0"/>
    <n v="0"/>
    <n v="0"/>
    <n v="0"/>
    <n v="0"/>
    <n v="0"/>
    <m/>
    <m/>
    <s v="Md.Zashim uddin"/>
    <s v="01839-824344"/>
    <s v="zashim.bfri@yahoo.com"/>
    <s v="Md. Saddam Hossen"/>
    <s v="01815-333925"/>
    <s v="saddamcox3925@gmail.com"/>
    <n v="20"/>
    <n v="2022"/>
    <s v="202294"/>
    <m/>
    <m/>
    <s v="January"/>
  </r>
  <r>
    <n v="143"/>
    <s v="Ensuring social cohesion and community resilience through promotion of livelihood and social welfare initiatives in host communities around rohingya refugee camps, Ukhiya ,Cox's Bazar."/>
    <s v="JRP"/>
    <s v="RBGD21-FSC-173443-7"/>
    <x v="4"/>
    <x v="11"/>
    <x v="7"/>
    <s v="Food Security"/>
    <x v="5"/>
    <x v="15"/>
    <x v="1"/>
    <s v="Number of host community households reached with non-agricultural livelihoods support disaggregated by sex of head of household"/>
    <s v="Planned"/>
    <s v="Cash"/>
    <s v="One-off"/>
    <n v="8500"/>
    <s v="BDT"/>
    <s v="Bank transfer"/>
    <s v="Chittagong"/>
    <s v="Cox's Bazar"/>
    <x v="0"/>
    <x v="7"/>
    <x v="27"/>
    <s v="January"/>
    <s v="February"/>
    <s v="June"/>
    <x v="1"/>
    <x v="1"/>
    <n v="221"/>
    <n v="1105"/>
    <n v="563.54999999999995"/>
    <n v="541.45000000000005"/>
    <m/>
    <n v="0"/>
    <n v="0"/>
    <n v="0"/>
    <n v="0"/>
    <n v="0"/>
    <n v="0"/>
    <n v="0"/>
    <n v="0"/>
    <n v="0"/>
    <n v="0"/>
    <n v="0"/>
    <m/>
    <m/>
    <s v="Md.Zashim uddin"/>
    <s v="01839-824344"/>
    <s v="zashim.bfri@yahoo.com"/>
    <s v="Md. Saddam Hossen"/>
    <s v="01815-333925"/>
    <s v="saddamcox3925@gmail.com"/>
    <n v="20"/>
    <n v="2022"/>
    <s v="202294"/>
    <m/>
    <m/>
    <s v="January"/>
  </r>
  <r>
    <n v="144"/>
    <s v="Ensuring social cohesion and community resilience through promotion of livelihood and social welfare initiatives in host communities around rohingya refugee camps, Ukhiya ,Cox's Bazar."/>
    <s v="JRP"/>
    <s v="RBGD21-FSC-173443-8"/>
    <x v="4"/>
    <x v="11"/>
    <x v="7"/>
    <s v="Food Security"/>
    <x v="5"/>
    <x v="15"/>
    <x v="1"/>
    <s v="Number of host community households reached with non-agricultural livelihoods support disaggregated by sex of head of household"/>
    <s v="Planned"/>
    <s v="Cash"/>
    <s v="One-off"/>
    <n v="8500"/>
    <s v="BDT"/>
    <s v="Bank transfer"/>
    <s v="Chittagong"/>
    <s v="Cox's Bazar"/>
    <x v="0"/>
    <x v="0"/>
    <x v="32"/>
    <s v="January"/>
    <s v="February"/>
    <s v="June"/>
    <x v="1"/>
    <x v="1"/>
    <n v="210"/>
    <n v="1050"/>
    <n v="535.5"/>
    <n v="514.5"/>
    <m/>
    <n v="0"/>
    <n v="0"/>
    <n v="0"/>
    <n v="0"/>
    <n v="0"/>
    <n v="0"/>
    <n v="0"/>
    <n v="0"/>
    <n v="0"/>
    <n v="0"/>
    <n v="0"/>
    <m/>
    <m/>
    <s v="Md.Zashim uddin"/>
    <s v="01839-824344"/>
    <s v="zashim.bfri@yahoo.com"/>
    <s v="Md. Saddam Hossen"/>
    <s v="01815-333925"/>
    <s v="saddamcox3925@gmail.com"/>
    <n v="20"/>
    <n v="2022"/>
    <s v="202294"/>
    <m/>
    <m/>
    <s v="January"/>
  </r>
  <r>
    <n v="145"/>
    <s v="Ensuring social cohesion and community resilience through promotion of livelihood and social welfare initiatives in host communities around rohingya refugee camps, Ukhiya ,Cox's Bazar."/>
    <s v="JRP"/>
    <s v="RBGD21-FSC-173443-9"/>
    <x v="4"/>
    <x v="11"/>
    <x v="7"/>
    <s v="Food Security"/>
    <x v="5"/>
    <x v="15"/>
    <x v="1"/>
    <s v="Number of host community households reached with non-agricultural livelihoods support disaggregated by sex of head of household"/>
    <s v="Planned"/>
    <s v="Cash"/>
    <s v="One-off"/>
    <n v="8500"/>
    <s v="BDT"/>
    <s v="Bank transfer"/>
    <s v="Chittagong"/>
    <s v="Cox's Bazar"/>
    <x v="0"/>
    <x v="0"/>
    <x v="18"/>
    <s v="January"/>
    <s v="February"/>
    <s v="June"/>
    <x v="1"/>
    <x v="1"/>
    <n v="75"/>
    <n v="375"/>
    <n v="191.25"/>
    <n v="183.75"/>
    <m/>
    <n v="0"/>
    <n v="0"/>
    <n v="0"/>
    <n v="0"/>
    <n v="0"/>
    <n v="0"/>
    <n v="0"/>
    <n v="0"/>
    <n v="0"/>
    <n v="0"/>
    <n v="0"/>
    <m/>
    <m/>
    <s v="Md.Zashim uddin"/>
    <s v="01839-824344"/>
    <s v="zashim.bfri@yahoo.com"/>
    <s v="Md. Saddam Hossen"/>
    <s v="01815-333925"/>
    <s v="saddamcox3925@gmail.com"/>
    <n v="20"/>
    <n v="2022"/>
    <s v="202294"/>
    <m/>
    <m/>
    <s v="January"/>
  </r>
  <r>
    <n v="146"/>
    <s v="Ensuring social cohesion and community resilience through promotion of livelihood and social welfare initiatives in host communities around rohingya refugee camps, Ukhiya ,Cox's Bazar."/>
    <s v="JRP"/>
    <s v="RBGD21-FSC-173443-10"/>
    <x v="4"/>
    <x v="11"/>
    <x v="7"/>
    <s v="Food Security"/>
    <x v="5"/>
    <x v="15"/>
    <x v="1"/>
    <s v="Number of host community households reached with non-agricultural livelihoods support disaggregated by sex of head of household"/>
    <s v="Planned"/>
    <s v="Cash"/>
    <s v="One-off"/>
    <n v="8500"/>
    <s v="BDT"/>
    <s v="Bank transfer"/>
    <s v="Chittagong"/>
    <s v="Cox's Bazar"/>
    <x v="0"/>
    <x v="0"/>
    <x v="19"/>
    <s v="January"/>
    <s v="February"/>
    <s v="June"/>
    <x v="1"/>
    <x v="1"/>
    <n v="215"/>
    <n v="1075"/>
    <n v="548.25"/>
    <n v="526.75"/>
    <m/>
    <n v="0"/>
    <n v="0"/>
    <n v="0"/>
    <n v="0"/>
    <n v="0"/>
    <n v="0"/>
    <n v="0"/>
    <n v="0"/>
    <n v="0"/>
    <n v="0"/>
    <n v="0"/>
    <m/>
    <m/>
    <s v="Md.Zashim uddin"/>
    <s v="01839-824344"/>
    <s v="zashim.bfri@yahoo.com"/>
    <s v="Md. Saddam Hossen"/>
    <s v="01815-333925"/>
    <s v="saddamcox3925@gmail.com"/>
    <n v="20"/>
    <n v="2022"/>
    <s v="202294"/>
    <m/>
    <m/>
    <s v="January"/>
  </r>
  <r>
    <n v="147"/>
    <s v="Ensuring social cohesion and community resilience through promotion of livelihood and social welfare initiatives in host communities around rohingya refugee camps, Ukhiya ,Cox's Bazar."/>
    <s v="JRP"/>
    <s v="RBGD21-FSC-173443-11"/>
    <x v="4"/>
    <x v="11"/>
    <x v="7"/>
    <s v="Food Security"/>
    <x v="2"/>
    <x v="16"/>
    <x v="1"/>
    <s v="Number of host community households reached with non-agricultural livelihoods support disaggregated by sex of head of household"/>
    <s v="Planned"/>
    <s v="Training/Service delivery"/>
    <s v="One-off"/>
    <m/>
    <m/>
    <m/>
    <s v="Chittagong"/>
    <s v="Cox's Bazar"/>
    <x v="0"/>
    <x v="7"/>
    <x v="16"/>
    <s v="January"/>
    <s v="February"/>
    <s v="March"/>
    <x v="1"/>
    <x v="1"/>
    <n v="4"/>
    <n v="20"/>
    <n v="10.199999999999999"/>
    <n v="9.8000000000000007"/>
    <m/>
    <n v="0"/>
    <n v="0"/>
    <n v="0"/>
    <n v="0"/>
    <n v="0"/>
    <n v="0"/>
    <n v="0"/>
    <n v="0"/>
    <n v="0"/>
    <n v="0"/>
    <n v="0"/>
    <m/>
    <m/>
    <s v="Md.Zashim uddin"/>
    <s v="01839-824344"/>
    <s v="zashim.bfri@yahoo.com"/>
    <s v="Md. Saddam Hossen"/>
    <s v="01815-333925"/>
    <s v="saddamcox3925@gmail.com"/>
    <n v="20"/>
    <n v="2022"/>
    <s v="202294"/>
    <m/>
    <m/>
    <s v="January"/>
  </r>
  <r>
    <n v="148"/>
    <s v="Ensuring social cohesion and community resilience through promotion of livelihood and social welfare initiatives in host communities around rohingya refugee camps, Ukhiya ,Cox's Bazar."/>
    <s v="JRP"/>
    <s v="RBGD21-FSC-173443-12"/>
    <x v="4"/>
    <x v="11"/>
    <x v="7"/>
    <s v="Food Security"/>
    <x v="2"/>
    <x v="16"/>
    <x v="1"/>
    <s v="Number of host community households reached with non-agricultural livelihoods support disaggregated by sex of head of household"/>
    <s v="Planned"/>
    <s v="Training/Service delivery"/>
    <s v="One-off"/>
    <m/>
    <m/>
    <m/>
    <s v="Chittagong"/>
    <s v="Cox's Bazar"/>
    <x v="0"/>
    <x v="7"/>
    <x v="31"/>
    <s v="January"/>
    <s v="February"/>
    <s v="March"/>
    <x v="1"/>
    <x v="1"/>
    <n v="4"/>
    <n v="20"/>
    <n v="10.199999999999999"/>
    <n v="9.8000000000000007"/>
    <m/>
    <n v="0"/>
    <n v="0"/>
    <n v="0"/>
    <n v="0"/>
    <n v="0"/>
    <n v="0"/>
    <n v="0"/>
    <n v="0"/>
    <n v="0"/>
    <n v="0"/>
    <n v="0"/>
    <m/>
    <m/>
    <s v="Md.Zashim uddin"/>
    <s v="01839-824344"/>
    <s v="zashim.bfri@yahoo.com"/>
    <s v="Md. Saddam Hossen"/>
    <s v="01815-333925"/>
    <s v="saddamcox3925@gmail.com"/>
    <n v="20"/>
    <n v="2022"/>
    <s v="202294"/>
    <m/>
    <m/>
    <s v="January"/>
  </r>
  <r>
    <n v="149"/>
    <s v="Ensuring social cohesion and community resilience through promotion of livelihood and social welfare initiatives in host communities around rohingya refugee camps, Ukhiya ,Cox's Bazar."/>
    <s v="JRP"/>
    <s v="RBGD21-FSC-173443-13"/>
    <x v="4"/>
    <x v="11"/>
    <x v="7"/>
    <s v="Food Security"/>
    <x v="2"/>
    <x v="16"/>
    <x v="1"/>
    <s v="Number of host community households reached with non-agricultural livelihoods support disaggregated by sex of head of household"/>
    <s v="Planned"/>
    <s v="Training/Service delivery"/>
    <s v="One-off"/>
    <m/>
    <m/>
    <m/>
    <s v="Chittagong"/>
    <s v="Cox's Bazar"/>
    <x v="0"/>
    <x v="7"/>
    <x v="32"/>
    <s v="January"/>
    <s v="February"/>
    <s v="March"/>
    <x v="1"/>
    <x v="1"/>
    <n v="4"/>
    <n v="20"/>
    <n v="10.199999999999999"/>
    <n v="9.8000000000000007"/>
    <m/>
    <n v="0"/>
    <n v="0"/>
    <n v="0"/>
    <n v="0"/>
    <n v="0"/>
    <n v="0"/>
    <n v="0"/>
    <n v="0"/>
    <n v="0"/>
    <n v="0"/>
    <n v="0"/>
    <m/>
    <m/>
    <s v="Md.Zashim uddin"/>
    <s v="01839-824344"/>
    <s v="zashim.bfri@yahoo.com"/>
    <s v="Md. Saddam Hossen"/>
    <s v="01815-333925"/>
    <s v="saddamcox3925@gmail.com"/>
    <n v="20"/>
    <n v="2022"/>
    <s v="202294"/>
    <m/>
    <m/>
    <s v="January"/>
  </r>
  <r>
    <n v="150"/>
    <s v="Ensuring social cohesion and community resilience through promotion of livelihood and social welfare initiatives in host communities around rohingya refugee camps, Ukhiya ,Cox's Bazar."/>
    <s v="JRP"/>
    <s v="RBGD21-FSC-173443-14"/>
    <x v="4"/>
    <x v="11"/>
    <x v="7"/>
    <s v="Food Security"/>
    <x v="2"/>
    <x v="16"/>
    <x v="1"/>
    <s v="Number of host community households reached with non-agricultural livelihoods support disaggregated by sex of head of household"/>
    <s v="Planned"/>
    <s v="Training/Service delivery"/>
    <s v="One-off"/>
    <m/>
    <m/>
    <m/>
    <s v="Chittagong"/>
    <s v="Cox's Bazar"/>
    <x v="0"/>
    <x v="7"/>
    <x v="17"/>
    <s v="January"/>
    <s v="February"/>
    <s v="March"/>
    <x v="1"/>
    <x v="1"/>
    <n v="2"/>
    <n v="10"/>
    <n v="5.0999999999999996"/>
    <n v="4.9000000000000004"/>
    <m/>
    <n v="0"/>
    <n v="0"/>
    <n v="0"/>
    <n v="0"/>
    <n v="0"/>
    <n v="0"/>
    <n v="0"/>
    <n v="0"/>
    <n v="0"/>
    <n v="0"/>
    <n v="0"/>
    <m/>
    <m/>
    <s v="Md.Zashim uddin"/>
    <s v="01839-824344"/>
    <s v="zashim.bfri@yahoo.com"/>
    <s v="Md. Saddam Hossen"/>
    <s v="01815-333925"/>
    <s v="saddamcox3925@gmail.com"/>
    <n v="20"/>
    <n v="2022"/>
    <s v="202294"/>
    <m/>
    <m/>
    <s v="January"/>
  </r>
  <r>
    <n v="151"/>
    <s v="Ensuring social cohesion and community resilience through promotion of livelihood and social welfare initiatives in host communities around rohingya refugee camps, Ukhiya ,Cox's Bazar."/>
    <s v="JRP"/>
    <s v="RBGD21-FSC-173443-15"/>
    <x v="4"/>
    <x v="11"/>
    <x v="7"/>
    <s v="Food Security"/>
    <x v="2"/>
    <x v="16"/>
    <x v="1"/>
    <s v="Number of host community households reached with non-agricultural livelihoods support disaggregated by sex of head of household"/>
    <s v="Planned"/>
    <s v="Training/Service delivery"/>
    <s v="One-off"/>
    <m/>
    <m/>
    <m/>
    <s v="Chittagong"/>
    <s v="Cox's Bazar"/>
    <x v="0"/>
    <x v="7"/>
    <x v="19"/>
    <s v="January"/>
    <s v="February"/>
    <s v="March"/>
    <x v="1"/>
    <x v="1"/>
    <n v="2"/>
    <n v="10"/>
    <n v="5.0999999999999996"/>
    <n v="4.9000000000000004"/>
    <m/>
    <n v="0"/>
    <n v="0"/>
    <n v="0"/>
    <n v="0"/>
    <n v="0"/>
    <n v="0"/>
    <n v="0"/>
    <n v="0"/>
    <n v="0"/>
    <n v="0"/>
    <n v="0"/>
    <m/>
    <m/>
    <s v="Md.Zashim uddin"/>
    <s v="01839-824344"/>
    <s v="zashim.bfri@yahoo.com"/>
    <s v="Md. Saddam Hossen"/>
    <s v="01815-333925"/>
    <s v="saddamcox3925@gmail.com"/>
    <n v="20"/>
    <n v="2022"/>
    <s v="202294"/>
    <m/>
    <m/>
    <s v="January"/>
  </r>
  <r>
    <n v="152"/>
    <s v="Ensuring social cohesion and community resilience through promotion of livelihood and social welfare initiatives in host communities around rohingya refugee camps, Ukhiya ,Cox's Bazar."/>
    <s v="JRP"/>
    <s v="RBGD21-FSC-173443-16"/>
    <x v="4"/>
    <x v="11"/>
    <x v="7"/>
    <s v="Food Security"/>
    <x v="2"/>
    <x v="16"/>
    <x v="1"/>
    <s v="Number of host community households reached with non-agricultural livelihoods support disaggregated by sex of head of household"/>
    <s v="Planned"/>
    <s v="Training/Service delivery"/>
    <s v="One-off"/>
    <m/>
    <m/>
    <m/>
    <s v="Chittagong"/>
    <s v="Cox's Bazar"/>
    <x v="0"/>
    <x v="7"/>
    <x v="33"/>
    <s v="January"/>
    <s v="February"/>
    <s v="March"/>
    <x v="1"/>
    <x v="1"/>
    <n v="2"/>
    <n v="10"/>
    <n v="5.0999999999999996"/>
    <n v="4.9000000000000004"/>
    <m/>
    <n v="0"/>
    <n v="0"/>
    <n v="0"/>
    <n v="0"/>
    <n v="0"/>
    <n v="0"/>
    <n v="0"/>
    <n v="0"/>
    <n v="0"/>
    <n v="0"/>
    <n v="0"/>
    <m/>
    <m/>
    <s v="Md.Zashim uddin"/>
    <s v="01839-824344"/>
    <s v="zashim.bfri@yahoo.com"/>
    <s v="Md. Saddam Hossen"/>
    <s v="01815-333925"/>
    <s v="saddamcox3925@gmail.com"/>
    <n v="20"/>
    <n v="2022"/>
    <s v="202294"/>
    <m/>
    <m/>
    <s v="January"/>
  </r>
  <r>
    <n v="153"/>
    <s v="Ensuring social cohesion and community resilience through promotion of livelihood and social welfare initiatives in host communities around rohingya refugee camps, Ukhiya ,Cox's Bazar."/>
    <s v="JRP"/>
    <s v="RBGD21-FSC-173443-17"/>
    <x v="4"/>
    <x v="11"/>
    <x v="7"/>
    <s v="Food Security"/>
    <x v="2"/>
    <x v="16"/>
    <x v="1"/>
    <s v="Number of host community households reached with non-agricultural livelihoods support disaggregated by sex of head of household"/>
    <s v="Planned"/>
    <s v="Training/Service delivery"/>
    <s v="One-off"/>
    <m/>
    <m/>
    <m/>
    <s v="Chittagong"/>
    <s v="Cox's Bazar"/>
    <x v="0"/>
    <x v="7"/>
    <x v="27"/>
    <s v="January"/>
    <s v="February"/>
    <s v="March"/>
    <x v="1"/>
    <x v="1"/>
    <n v="2"/>
    <n v="10"/>
    <n v="5.0999999999999996"/>
    <n v="4.9000000000000004"/>
    <m/>
    <n v="0"/>
    <n v="0"/>
    <n v="0"/>
    <n v="0"/>
    <n v="0"/>
    <n v="0"/>
    <n v="0"/>
    <n v="0"/>
    <n v="0"/>
    <n v="0"/>
    <n v="0"/>
    <m/>
    <m/>
    <s v="Md.Zashim uddin"/>
    <s v="01839-824344"/>
    <s v="zashim.bfri@yahoo.com"/>
    <s v="Md. Saddam Hossen"/>
    <s v="01815-333925"/>
    <s v="saddamcox3925@gmail.com"/>
    <n v="20"/>
    <n v="2022"/>
    <s v="202294"/>
    <m/>
    <m/>
    <s v="January"/>
  </r>
  <r>
    <n v="154"/>
    <s v="Ensuring social cohesion and community resilience through promotion of livelihood and social welfare initiatives in host communities around rohingya refugee camps, Ukhiya ,Cox's Bazar."/>
    <s v="JRP"/>
    <s v="RBGD21-FSC-173443-18"/>
    <x v="4"/>
    <x v="11"/>
    <x v="7"/>
    <s v="Food Security"/>
    <x v="2"/>
    <x v="9"/>
    <x v="1"/>
    <s v="Number of host community households reached with non-agricultural livelihoods support disaggregated by sex of head of household"/>
    <s v="Planned"/>
    <s v="Training/Service delivery"/>
    <s v="One-off"/>
    <m/>
    <m/>
    <m/>
    <s v="Chittagong"/>
    <s v="Cox's Bazar"/>
    <x v="0"/>
    <x v="0"/>
    <x v="32"/>
    <s v="January"/>
    <s v="February"/>
    <s v="March"/>
    <x v="1"/>
    <x v="1"/>
    <n v="3"/>
    <n v="15"/>
    <n v="7.65"/>
    <n v="7.35"/>
    <m/>
    <n v="0"/>
    <n v="0"/>
    <n v="0"/>
    <n v="0"/>
    <n v="0"/>
    <n v="0"/>
    <n v="0"/>
    <n v="0"/>
    <n v="0"/>
    <n v="0"/>
    <n v="0"/>
    <m/>
    <m/>
    <s v="Md.Zashim uddin"/>
    <s v="01839-824344"/>
    <s v="zashim.bfri@yahoo.com"/>
    <s v="Md. Saddam Hossen"/>
    <s v="01815-333925"/>
    <s v="saddamcox3925@gmail.com"/>
    <n v="20"/>
    <n v="2022"/>
    <s v="202294"/>
    <m/>
    <m/>
    <s v="January"/>
  </r>
  <r>
    <n v="155"/>
    <s v="Ensuring social cohesion and community resilience through promotion of livelihood and social welfare initiatives in host communities around rohingya refugee camps, Ukhiya ,Cox's Bazar."/>
    <s v="JRP"/>
    <s v="RBGD21-FSC-173443-19"/>
    <x v="4"/>
    <x v="11"/>
    <x v="7"/>
    <s v="Food Security"/>
    <x v="2"/>
    <x v="9"/>
    <x v="1"/>
    <s v="Number of host community households reached with non-agricultural livelihoods support disaggregated by sex of head of household"/>
    <s v="Planned"/>
    <s v="Training/Service delivery"/>
    <s v="One-off"/>
    <m/>
    <m/>
    <m/>
    <s v="Chittagong"/>
    <s v="Cox's Bazar"/>
    <x v="0"/>
    <x v="0"/>
    <x v="18"/>
    <s v="January"/>
    <s v="February"/>
    <s v="March"/>
    <x v="1"/>
    <x v="1"/>
    <n v="3"/>
    <n v="15"/>
    <n v="7.65"/>
    <n v="7.35"/>
    <m/>
    <n v="0"/>
    <n v="0"/>
    <n v="0"/>
    <n v="0"/>
    <n v="0"/>
    <n v="0"/>
    <n v="0"/>
    <n v="0"/>
    <n v="0"/>
    <n v="0"/>
    <n v="0"/>
    <m/>
    <m/>
    <s v="Md.Zashim uddin"/>
    <s v="01839-824344"/>
    <s v="zashim.bfri@yahoo.com"/>
    <s v="Md. Saddam Hossen"/>
    <s v="01815-333925"/>
    <s v="saddamcox3925@gmail.com"/>
    <n v="20"/>
    <n v="2022"/>
    <s v="202294"/>
    <m/>
    <m/>
    <s v="January"/>
  </r>
  <r>
    <n v="156"/>
    <s v="Ensuring social cohesion and community resilience through promotion of livelihood and social welfare initiatives in host communities around rohingya refugee camps, Ukhiya ,Cox's Bazar."/>
    <s v="JRP"/>
    <s v="RBGD21-FSC-173443-20"/>
    <x v="4"/>
    <x v="11"/>
    <x v="7"/>
    <s v="Food Security"/>
    <x v="2"/>
    <x v="9"/>
    <x v="1"/>
    <s v="Number of host community households reached with non-agricultural livelihoods support disaggregated by sex of head of household"/>
    <s v="Planned"/>
    <s v="Training/Service delivery"/>
    <s v="One-off"/>
    <m/>
    <m/>
    <m/>
    <s v="Chittagong"/>
    <s v="Cox's Bazar"/>
    <x v="0"/>
    <x v="0"/>
    <x v="19"/>
    <s v="January"/>
    <s v="February"/>
    <s v="March"/>
    <x v="1"/>
    <x v="1"/>
    <n v="3"/>
    <n v="15"/>
    <n v="7.65"/>
    <n v="7.35"/>
    <m/>
    <n v="0"/>
    <n v="0"/>
    <n v="0"/>
    <n v="0"/>
    <n v="0"/>
    <n v="0"/>
    <n v="0"/>
    <n v="0"/>
    <n v="0"/>
    <n v="0"/>
    <n v="0"/>
    <m/>
    <m/>
    <s v="Md.Zashim uddin"/>
    <s v="01839-824344"/>
    <s v="zashim.bfri@yahoo.com"/>
    <s v="Md. Saddam Hossen"/>
    <s v="01815-333925"/>
    <s v="saddamcox3925@gmail.com"/>
    <n v="20"/>
    <n v="2022"/>
    <s v="202294"/>
    <m/>
    <m/>
    <s v="January"/>
  </r>
  <r>
    <n v="157"/>
    <s v="Ensuring social cohesion and community resilience through promotion of livelihood and social welfare initiatives in host communities around rohingya refugee camps, Ukhiya ,Cox's Bazar."/>
    <s v="JRP"/>
    <s v="RBGD21-FSC-173443-21"/>
    <x v="4"/>
    <x v="11"/>
    <x v="7"/>
    <s v="Food Security"/>
    <x v="2"/>
    <x v="9"/>
    <x v="1"/>
    <s v="Number of host community households reached with agricultural livelihood support disaggregated by sex of head of household"/>
    <s v="Planned"/>
    <s v="Training/Service delivery"/>
    <s v="One-off"/>
    <m/>
    <m/>
    <m/>
    <s v="Chittagong"/>
    <s v="Cox's Bazar"/>
    <x v="0"/>
    <x v="7"/>
    <x v="16"/>
    <s v="January"/>
    <s v="February"/>
    <s v="March"/>
    <x v="1"/>
    <x v="1"/>
    <n v="3"/>
    <n v="15"/>
    <n v="7.65"/>
    <n v="7.35"/>
    <m/>
    <n v="0"/>
    <n v="0"/>
    <n v="0"/>
    <n v="0"/>
    <n v="0"/>
    <n v="0"/>
    <n v="0"/>
    <n v="0"/>
    <n v="0"/>
    <n v="0"/>
    <n v="0"/>
    <m/>
    <m/>
    <s v="Md.Zashim uddin"/>
    <s v="01839-824344"/>
    <s v="zashim.bfri@yahoo.com"/>
    <s v="Md. Saddam Hossen"/>
    <s v="01815-333925"/>
    <s v="saddamcox3925@gmail.com"/>
    <n v="20"/>
    <n v="2022"/>
    <s v="202294"/>
    <m/>
    <m/>
    <s v="January"/>
  </r>
  <r>
    <n v="158"/>
    <s v="Ensuring social cohesion and community resilience through promotion of livelihood and social welfare initiatives in host communities around rohingya refugee camps, Ukhiya ,Cox's Bazar."/>
    <s v="JRP"/>
    <s v="RBGD21-FSC-173443-22"/>
    <x v="4"/>
    <x v="11"/>
    <x v="7"/>
    <s v="Food Security"/>
    <x v="2"/>
    <x v="9"/>
    <x v="1"/>
    <s v="Number of host community households reached with non-agricultural livelihoods support disaggregated by sex of head of household"/>
    <s v="Planned"/>
    <s v="Training/Service delivery"/>
    <s v="One-off"/>
    <m/>
    <m/>
    <m/>
    <s v="Chittagong"/>
    <s v="Cox's Bazar"/>
    <x v="0"/>
    <x v="7"/>
    <x v="31"/>
    <s v="January"/>
    <s v="February"/>
    <s v="March"/>
    <x v="1"/>
    <x v="1"/>
    <n v="3"/>
    <n v="15"/>
    <n v="7.65"/>
    <n v="7.35"/>
    <m/>
    <n v="0"/>
    <n v="0"/>
    <n v="0"/>
    <n v="0"/>
    <n v="0"/>
    <n v="0"/>
    <n v="0"/>
    <n v="0"/>
    <n v="0"/>
    <n v="0"/>
    <n v="0"/>
    <m/>
    <m/>
    <s v="Md.Zashim uddin"/>
    <s v="01839-824344"/>
    <s v="zashim.bfri@yahoo.com"/>
    <s v="Md. Saddam Hossen"/>
    <s v="01815-333925"/>
    <s v="saddamcox3925@gmail.com"/>
    <n v="20"/>
    <n v="2022"/>
    <s v="202294"/>
    <m/>
    <m/>
    <s v="January"/>
  </r>
  <r>
    <n v="159"/>
    <s v="Ensuring social cohesion and community resilience through promotion of livelihood and social welfare initiatives in host communities around rohingya refugee camps, Ukhiya ,Cox's Bazar."/>
    <s v="JRP"/>
    <s v="RBGD21-FSC-173443-23"/>
    <x v="4"/>
    <x v="11"/>
    <x v="7"/>
    <s v="Food Security"/>
    <x v="2"/>
    <x v="9"/>
    <x v="1"/>
    <s v="Number of host community households reached with non-agricultural livelihoods support disaggregated by sex of head of household"/>
    <s v="Planned"/>
    <s v="Training/Service delivery"/>
    <s v="One-off"/>
    <m/>
    <m/>
    <m/>
    <s v="Chittagong"/>
    <s v="Cox's Bazar"/>
    <x v="0"/>
    <x v="7"/>
    <x v="32"/>
    <s v="January"/>
    <s v="February"/>
    <s v="March"/>
    <x v="1"/>
    <x v="1"/>
    <n v="3"/>
    <n v="15"/>
    <n v="7.65"/>
    <n v="7.35"/>
    <m/>
    <n v="0"/>
    <n v="0"/>
    <n v="0"/>
    <n v="0"/>
    <n v="0"/>
    <n v="0"/>
    <n v="0"/>
    <n v="0"/>
    <n v="0"/>
    <n v="0"/>
    <n v="0"/>
    <m/>
    <m/>
    <s v="Md.Zashim uddin"/>
    <s v="01839-824344"/>
    <s v="zashim.bfri@yahoo.com"/>
    <s v="Md. Saddam Hossen"/>
    <s v="01815-333925"/>
    <s v="saddamcox3925@gmail.com"/>
    <n v="20"/>
    <n v="2022"/>
    <s v="202294"/>
    <m/>
    <m/>
    <s v="January"/>
  </r>
  <r>
    <n v="160"/>
    <s v="Ensuring social cohesion and community resilience through promotion of livelihood and social welfare initiatives in host communities around rohingya refugee camps, Ukhiya ,Cox's Bazar."/>
    <s v="JRP"/>
    <s v="RBGD21-FSC-173443-24"/>
    <x v="4"/>
    <x v="11"/>
    <x v="7"/>
    <s v="Food Security"/>
    <x v="2"/>
    <x v="9"/>
    <x v="1"/>
    <s v="Number of host community households reached with non-agricultural livelihoods support disaggregated by sex of head of household"/>
    <s v="Planned"/>
    <s v="Training/Service delivery"/>
    <s v="One-off"/>
    <m/>
    <m/>
    <m/>
    <s v="Chittagong"/>
    <s v="Cox's Bazar"/>
    <x v="0"/>
    <x v="7"/>
    <x v="17"/>
    <s v="January"/>
    <s v="February"/>
    <s v="March"/>
    <x v="1"/>
    <x v="1"/>
    <n v="3"/>
    <n v="15"/>
    <n v="7.65"/>
    <n v="7.35"/>
    <m/>
    <n v="0"/>
    <n v="0"/>
    <n v="0"/>
    <n v="0"/>
    <n v="0"/>
    <n v="0"/>
    <n v="0"/>
    <n v="0"/>
    <n v="0"/>
    <n v="0"/>
    <n v="0"/>
    <m/>
    <m/>
    <s v="Md.Zashim uddin"/>
    <s v="01839-824344"/>
    <s v="zashim.bfri@yahoo.com"/>
    <s v="Md. Saddam Hossen"/>
    <s v="01815-333925"/>
    <s v="saddamcox3925@gmail.com"/>
    <n v="20"/>
    <n v="2022"/>
    <s v="202294"/>
    <m/>
    <m/>
    <s v="January"/>
  </r>
  <r>
    <n v="161"/>
    <s v="Ensuring social cohesion and community resilience through promotion of livelihood and social welfare initiatives in host communities around rohingya refugee camps, Ukhiya ,Cox's Bazar."/>
    <s v="JRP"/>
    <s v="RBGD21-FSC-173443-25"/>
    <x v="4"/>
    <x v="11"/>
    <x v="7"/>
    <s v="Food Security"/>
    <x v="2"/>
    <x v="9"/>
    <x v="1"/>
    <s v="Number of host community households reached with non-agricultural livelihoods support disaggregated by sex of head of household"/>
    <s v="Planned"/>
    <s v="Training/Service delivery"/>
    <s v="One-off"/>
    <m/>
    <m/>
    <m/>
    <s v="Chittagong"/>
    <s v="Cox's Bazar"/>
    <x v="0"/>
    <x v="7"/>
    <x v="19"/>
    <s v="January"/>
    <s v="February"/>
    <s v="March"/>
    <x v="1"/>
    <x v="1"/>
    <n v="3"/>
    <n v="15"/>
    <n v="7.65"/>
    <n v="7.35"/>
    <m/>
    <n v="0"/>
    <n v="0"/>
    <n v="0"/>
    <n v="0"/>
    <n v="0"/>
    <n v="0"/>
    <n v="0"/>
    <n v="0"/>
    <n v="0"/>
    <n v="0"/>
    <n v="0"/>
    <m/>
    <m/>
    <s v="Md.Zashim uddin"/>
    <s v="01839-824344"/>
    <s v="zashim.bfri@yahoo.com"/>
    <s v="Md. Saddam Hossen"/>
    <s v="01815-333925"/>
    <s v="saddamcox3925@gmail.com"/>
    <n v="20"/>
    <n v="2022"/>
    <s v="202294"/>
    <m/>
    <m/>
    <s v="January"/>
  </r>
  <r>
    <n v="162"/>
    <s v="Ensuring social cohesion and community resilience through promotion of livelihood and social welfare initiatives in host communities around rohingya refugee camps, Ukhiya ,Cox's Bazar."/>
    <s v="JRP"/>
    <s v="RBGD21-FSC-173443-26"/>
    <x v="4"/>
    <x v="11"/>
    <x v="7"/>
    <s v="Food Security"/>
    <x v="2"/>
    <x v="9"/>
    <x v="1"/>
    <s v="Number of host community households reached with non-agricultural livelihoods support disaggregated by sex of head of household"/>
    <s v="Planned"/>
    <s v="Training/Service delivery"/>
    <s v="One-off"/>
    <m/>
    <m/>
    <m/>
    <s v="Chittagong"/>
    <s v="Cox's Bazar"/>
    <x v="0"/>
    <x v="7"/>
    <x v="33"/>
    <s v="January"/>
    <s v="February"/>
    <s v="March"/>
    <x v="1"/>
    <x v="1"/>
    <n v="3"/>
    <n v="15"/>
    <n v="7.65"/>
    <n v="7.35"/>
    <m/>
    <n v="0"/>
    <n v="0"/>
    <n v="0"/>
    <n v="0"/>
    <n v="0"/>
    <n v="0"/>
    <n v="0"/>
    <n v="0"/>
    <n v="0"/>
    <n v="0"/>
    <n v="0"/>
    <m/>
    <m/>
    <s v="Md.Zashim uddin"/>
    <s v="01839-824344"/>
    <s v="zashim.bfri@yahoo.com"/>
    <s v="Md. Saddam Hossen"/>
    <s v="01815-333925"/>
    <s v="saddamcox3925@gmail.com"/>
    <n v="20"/>
    <n v="2022"/>
    <s v="202294"/>
    <m/>
    <m/>
    <s v="January"/>
  </r>
  <r>
    <n v="163"/>
    <s v="Ensuring social cohesion and community resilience through promotion of livelihood and social welfare initiatives in host communities around rohingya refugee camps, Ukhiya ,Cox's Bazar."/>
    <s v="JRP"/>
    <s v="RBGD21-FSC-173443-27"/>
    <x v="4"/>
    <x v="11"/>
    <x v="7"/>
    <s v="Food Security"/>
    <x v="2"/>
    <x v="9"/>
    <x v="1"/>
    <s v="Number of host community households reached with non-agricultural livelihoods support disaggregated by sex of head of household"/>
    <s v="Planned"/>
    <s v="Training/Service delivery"/>
    <s v="One-off"/>
    <m/>
    <m/>
    <m/>
    <s v="Chittagong"/>
    <s v="Cox's Bazar"/>
    <x v="0"/>
    <x v="7"/>
    <x v="27"/>
    <s v="January"/>
    <s v="February"/>
    <s v="March"/>
    <x v="1"/>
    <x v="1"/>
    <n v="3"/>
    <n v="15"/>
    <n v="7.65"/>
    <n v="7.35"/>
    <m/>
    <n v="0"/>
    <n v="0"/>
    <n v="0"/>
    <n v="0"/>
    <n v="0"/>
    <n v="0"/>
    <n v="0"/>
    <n v="0"/>
    <n v="0"/>
    <n v="0"/>
    <n v="0"/>
    <m/>
    <m/>
    <s v="Md.Zashim uddin"/>
    <s v="01839-824344"/>
    <s v="zashim.bfri@yahoo.com"/>
    <s v="Md. Saddam Hossen"/>
    <s v="01815-333925"/>
    <s v="saddamcox3925@gmail.com"/>
    <n v="20"/>
    <n v="2022"/>
    <s v="202294"/>
    <m/>
    <m/>
    <s v="January"/>
  </r>
  <r>
    <n v="164"/>
    <s v="Ensuring social cohesion and community resilience through promotion of livelihood and social welfare initiatives in host communities around rohingya refugee camps, Ukhiya ,Cox's Bazar."/>
    <s v="JRP"/>
    <s v="RBGD21-FSC-173443-28"/>
    <x v="4"/>
    <x v="11"/>
    <x v="7"/>
    <s v="Food Security"/>
    <x v="2"/>
    <x v="9"/>
    <x v="1"/>
    <s v="Number of host community households reached with non-agricultural livelihoods support disaggregated by sex of head of household"/>
    <s v="Planned"/>
    <s v="Training/Service delivery"/>
    <s v="Monthly"/>
    <m/>
    <m/>
    <m/>
    <s v="Chittagong"/>
    <s v="Cox's Bazar"/>
    <x v="0"/>
    <x v="7"/>
    <x v="1"/>
    <s v="January"/>
    <s v="January"/>
    <s v="June"/>
    <x v="1"/>
    <x v="1"/>
    <n v="300"/>
    <n v="1500"/>
    <n v="765"/>
    <n v="735"/>
    <m/>
    <n v="0"/>
    <n v="0"/>
    <n v="0"/>
    <n v="0"/>
    <n v="0"/>
    <n v="0"/>
    <n v="0"/>
    <n v="0"/>
    <n v="0"/>
    <n v="0"/>
    <n v="0"/>
    <m/>
    <m/>
    <s v="Md.Zashim uddin"/>
    <s v="01839-824344"/>
    <s v="zashim.bfri@yahoo.com"/>
    <s v="Md. Saddam Hossen"/>
    <s v="01815-333925"/>
    <s v="saddamcox3925@gmail.com"/>
    <n v="20"/>
    <n v="2022"/>
    <s v="202294"/>
    <m/>
    <m/>
    <s v="January"/>
  </r>
  <r>
    <n v="165"/>
    <s v="Ensuring social cohesion and community resilience through promotion of livelihood and social welfare initiatives in host communities around rohingya refugee camps, Ukhiya ,Cox's Bazar."/>
    <s v="JRP"/>
    <s v="RBGD21-FSC-173443-29"/>
    <x v="4"/>
    <x v="11"/>
    <x v="7"/>
    <s v="Food Security"/>
    <x v="2"/>
    <x v="9"/>
    <x v="1"/>
    <s v="Number of host community households reached with non-agricultural livelihoods support disaggregated by sex of head of household"/>
    <s v="Planned"/>
    <s v="Training/Service delivery"/>
    <s v="Monthly"/>
    <m/>
    <m/>
    <m/>
    <s v="Chittagong"/>
    <s v="Cox's Bazar"/>
    <x v="0"/>
    <x v="7"/>
    <x v="31"/>
    <s v="January"/>
    <s v="January"/>
    <s v="June"/>
    <x v="1"/>
    <x v="1"/>
    <n v="300"/>
    <n v="1500"/>
    <n v="765"/>
    <n v="735"/>
    <m/>
    <n v="0"/>
    <n v="0"/>
    <n v="0"/>
    <n v="0"/>
    <n v="0"/>
    <n v="0"/>
    <n v="0"/>
    <n v="0"/>
    <n v="0"/>
    <n v="0"/>
    <n v="0"/>
    <m/>
    <m/>
    <s v="Md.Zashim uddin"/>
    <s v="01839-824344"/>
    <s v="zashim.bfri@yahoo.com"/>
    <s v="Md. Saddam Hossen"/>
    <s v="01815-333925"/>
    <s v="saddamcox3925@gmail.com"/>
    <n v="20"/>
    <n v="2022"/>
    <s v="202294"/>
    <m/>
    <m/>
    <s v="January"/>
  </r>
  <r>
    <n v="166"/>
    <s v="Ensuring social cohesion and community resilience through promotion of livelihood and social welfare initiatives in host communities around rohingya refugee camps, Ukhiya ,Cox's Bazar."/>
    <s v="JRP"/>
    <s v="RBGD21-FSC-173443-30"/>
    <x v="4"/>
    <x v="11"/>
    <x v="7"/>
    <s v="Food Security"/>
    <x v="2"/>
    <x v="9"/>
    <x v="1"/>
    <s v="Number of host community households reached with non-agricultural livelihoods support disaggregated by sex of head of household"/>
    <s v="Planned"/>
    <s v="Training/Service delivery"/>
    <s v="Monthly"/>
    <m/>
    <m/>
    <m/>
    <s v="Chittagong"/>
    <s v="Cox's Bazar"/>
    <x v="0"/>
    <x v="7"/>
    <x v="32"/>
    <s v="January"/>
    <s v="January"/>
    <s v="June"/>
    <x v="1"/>
    <x v="1"/>
    <n v="300"/>
    <n v="1500"/>
    <n v="765"/>
    <n v="735"/>
    <m/>
    <n v="0"/>
    <n v="0"/>
    <n v="0"/>
    <n v="0"/>
    <n v="0"/>
    <n v="0"/>
    <n v="0"/>
    <n v="0"/>
    <n v="0"/>
    <n v="0"/>
    <n v="0"/>
    <m/>
    <m/>
    <s v="Md.Zashim uddin"/>
    <s v="01839-824344"/>
    <s v="zashim.bfri@yahoo.com"/>
    <s v="Md. Saddam Hossen"/>
    <s v="01815-333925"/>
    <s v="saddamcox3925@gmail.com"/>
    <n v="20"/>
    <n v="2022"/>
    <s v="202294"/>
    <m/>
    <m/>
    <s v="January"/>
  </r>
  <r>
    <n v="167"/>
    <s v="Ensuring social cohesion and community resilience through promotion of livelihood and social welfare initiatives in host communities around rohingya refugee camps, Ukhiya ,Cox's Bazar."/>
    <s v="JRP"/>
    <s v="RBGD21-FSC-173443-31"/>
    <x v="4"/>
    <x v="11"/>
    <x v="7"/>
    <s v="Food Security"/>
    <x v="2"/>
    <x v="9"/>
    <x v="1"/>
    <s v="Number of host community households reached with non-agricultural livelihoods support disaggregated by sex of head of household"/>
    <s v="Planned"/>
    <s v="Training/Service delivery"/>
    <s v="Monthly"/>
    <m/>
    <m/>
    <m/>
    <s v="Chittagong"/>
    <s v="Cox's Bazar"/>
    <x v="0"/>
    <x v="7"/>
    <x v="17"/>
    <s v="January"/>
    <s v="January"/>
    <s v="June"/>
    <x v="1"/>
    <x v="1"/>
    <n v="158"/>
    <n v="790"/>
    <n v="402.90000000000003"/>
    <n v="387.09999999999997"/>
    <m/>
    <n v="0"/>
    <n v="0"/>
    <n v="0"/>
    <n v="0"/>
    <n v="0"/>
    <n v="0"/>
    <n v="0"/>
    <n v="0"/>
    <n v="0"/>
    <n v="0"/>
    <n v="0"/>
    <m/>
    <m/>
    <s v="Md.Zashim uddin"/>
    <s v="01839-824344"/>
    <s v="zashim.bfri@yahoo.com"/>
    <s v="Md. Saddam Hossen"/>
    <s v="01815-333925"/>
    <s v="saddamcox3925@gmail.com"/>
    <n v="20"/>
    <n v="2022"/>
    <s v="202294"/>
    <m/>
    <m/>
    <s v="January"/>
  </r>
  <r>
    <n v="169"/>
    <s v="Ensuring social cohesion and community resilience through promotion of livelihood and social welfare initiatives in host communities around rohingya refugee camps, Ukhiya ,Cox's Bazar."/>
    <s v="JRP"/>
    <s v="RBGD21-FSC-173443-32"/>
    <x v="4"/>
    <x v="11"/>
    <x v="7"/>
    <s v="Food Security"/>
    <x v="2"/>
    <x v="9"/>
    <x v="1"/>
    <s v="Number of host community households reached with non-agricultural livelihoods support disaggregated by sex of head of household"/>
    <s v="Planned"/>
    <s v="Training/Service delivery"/>
    <s v="Monthly"/>
    <m/>
    <m/>
    <m/>
    <s v="Chittagong"/>
    <s v="Cox's Bazar"/>
    <x v="0"/>
    <x v="7"/>
    <x v="19"/>
    <s v="January"/>
    <s v="January"/>
    <s v="June"/>
    <x v="1"/>
    <x v="1"/>
    <n v="142"/>
    <n v="710"/>
    <n v="362.1"/>
    <n v="347.9"/>
    <m/>
    <n v="0"/>
    <n v="0"/>
    <n v="0"/>
    <n v="0"/>
    <n v="0"/>
    <n v="0"/>
    <n v="0"/>
    <n v="0"/>
    <n v="0"/>
    <n v="0"/>
    <n v="0"/>
    <m/>
    <m/>
    <s v="Md.Zashim uddin"/>
    <s v="01839-824344"/>
    <s v="zashim.bfri@yahoo.com"/>
    <s v="Md. Saddam Hossen"/>
    <s v="01815-333925"/>
    <s v="saddamcox3925@gmail.com"/>
    <n v="20"/>
    <n v="2022"/>
    <s v="202294"/>
    <m/>
    <m/>
    <s v="January"/>
  </r>
  <r>
    <n v="170"/>
    <s v="Ensuring social cohesion and community resilience through promotion of livelihood and social welfare initiatives in host communities around rohingya refugee camps, Ukhiya ,Cox's Bazar."/>
    <s v="JRP"/>
    <s v="RBGD21-FSC-173443-33"/>
    <x v="4"/>
    <x v="11"/>
    <x v="7"/>
    <s v="Food Security"/>
    <x v="2"/>
    <x v="9"/>
    <x v="1"/>
    <s v="Number of host community households reached with non-agricultural livelihoods support disaggregated by sex of head of household"/>
    <s v="Planned"/>
    <s v="Training/Service delivery"/>
    <s v="Monthly"/>
    <m/>
    <m/>
    <m/>
    <s v="Chittagong"/>
    <s v="Cox's Bazar"/>
    <x v="0"/>
    <x v="7"/>
    <x v="33"/>
    <s v="January"/>
    <s v="January"/>
    <s v="June"/>
    <x v="1"/>
    <x v="1"/>
    <n v="79"/>
    <n v="395"/>
    <n v="201.45000000000002"/>
    <n v="193.54999999999998"/>
    <m/>
    <n v="0"/>
    <n v="0"/>
    <n v="0"/>
    <n v="0"/>
    <n v="0"/>
    <n v="0"/>
    <n v="0"/>
    <n v="0"/>
    <n v="0"/>
    <n v="0"/>
    <n v="0"/>
    <m/>
    <m/>
    <s v="Md.Zashim uddin"/>
    <s v="01839-824344"/>
    <s v="zashim.bfri@yahoo.com"/>
    <s v="Md. Saddam Hossen"/>
    <s v="01815-333925"/>
    <s v="saddamcox3925@gmail.com"/>
    <n v="20"/>
    <n v="2022"/>
    <s v="202294"/>
    <m/>
    <m/>
    <s v="January"/>
  </r>
  <r>
    <n v="171"/>
    <s v="Ensuring social cohesion and community resilience through promotion of livelihood and social welfare initiatives in host communities around rohingya refugee camps, Ukhiya ,Cox's Bazar."/>
    <s v="JRP"/>
    <s v="RBGD21-FSC-173443-34"/>
    <x v="4"/>
    <x v="11"/>
    <x v="7"/>
    <s v="Food Security"/>
    <x v="2"/>
    <x v="9"/>
    <x v="1"/>
    <s v="Number of host community households reached with non-agricultural livelihoods support disaggregated by sex of head of household"/>
    <s v="Planned"/>
    <s v="Training/Service delivery"/>
    <s v="Monthly"/>
    <m/>
    <m/>
    <m/>
    <s v="Chittagong"/>
    <s v="Cox's Bazar"/>
    <x v="0"/>
    <x v="7"/>
    <x v="27"/>
    <s v="January"/>
    <s v="January"/>
    <s v="June"/>
    <x v="1"/>
    <x v="1"/>
    <n v="221"/>
    <n v="1105"/>
    <n v="563.54999999999995"/>
    <n v="541.45000000000005"/>
    <m/>
    <n v="0"/>
    <n v="0"/>
    <n v="0"/>
    <n v="0"/>
    <n v="0"/>
    <n v="0"/>
    <n v="0"/>
    <n v="0"/>
    <n v="0"/>
    <n v="0"/>
    <n v="0"/>
    <m/>
    <m/>
    <s v="Md.Zashim uddin"/>
    <s v="01839-824344"/>
    <s v="zashim.bfri@yahoo.com"/>
    <s v="Md. Saddam Hossen"/>
    <s v="01815-333925"/>
    <s v="saddamcox3925@gmail.com"/>
    <n v="20"/>
    <n v="2022"/>
    <s v="202294"/>
    <m/>
    <m/>
    <s v="January"/>
  </r>
  <r>
    <n v="172"/>
    <s v="Ensuring social cohesion and community resilience through promotion of livelihood and social welfare initiatives in host communities around rohingya refugee camps, Ukhiya ,Cox's Bazar."/>
    <s v="JRP"/>
    <s v="RBGD21-FSC-173443-35"/>
    <x v="4"/>
    <x v="11"/>
    <x v="7"/>
    <s v="Food Security"/>
    <x v="2"/>
    <x v="9"/>
    <x v="1"/>
    <s v="Number of host community households reached with non-agricultural livelihoods support disaggregated by sex of head of household"/>
    <s v="Planned"/>
    <s v="Training/Service delivery"/>
    <s v="Monthly"/>
    <m/>
    <m/>
    <m/>
    <s v="Chittagong"/>
    <s v="Cox's Bazar"/>
    <x v="0"/>
    <x v="0"/>
    <x v="32"/>
    <s v="January"/>
    <s v="January"/>
    <s v="June"/>
    <x v="1"/>
    <x v="1"/>
    <n v="210"/>
    <n v="1050"/>
    <n v="535.5"/>
    <n v="514.5"/>
    <m/>
    <n v="0"/>
    <n v="0"/>
    <n v="0"/>
    <n v="0"/>
    <n v="0"/>
    <n v="0"/>
    <n v="0"/>
    <n v="0"/>
    <n v="0"/>
    <n v="0"/>
    <n v="0"/>
    <m/>
    <m/>
    <s v="Md.Zashim uddin"/>
    <s v="01839-824344"/>
    <s v="zashim.bfri@yahoo.com"/>
    <s v="Md. Saddam Hossen"/>
    <s v="01815-333925"/>
    <s v="saddamcox3925@gmail.com"/>
    <n v="20"/>
    <n v="2022"/>
    <s v="202294"/>
    <m/>
    <m/>
    <s v="January"/>
  </r>
  <r>
    <n v="173"/>
    <s v="Ensuring social cohesion and community resilience through promotion of livelihood and social welfare initiatives in host communities around rohingya refugee camps, Ukhiya ,Cox's Bazar."/>
    <s v="JRP"/>
    <s v="RBGD21-FSC-173443-36"/>
    <x v="4"/>
    <x v="11"/>
    <x v="7"/>
    <s v="Food Security"/>
    <x v="2"/>
    <x v="9"/>
    <x v="1"/>
    <s v="Number of host community households reached with non-agricultural livelihoods support disaggregated by sex of head of household"/>
    <s v="Planned"/>
    <s v="Training/Service delivery"/>
    <s v="Monthly"/>
    <m/>
    <m/>
    <m/>
    <s v="Chittagong"/>
    <s v="Cox's Bazar"/>
    <x v="0"/>
    <x v="0"/>
    <x v="18"/>
    <s v="January"/>
    <s v="January"/>
    <s v="June"/>
    <x v="1"/>
    <x v="1"/>
    <n v="75"/>
    <n v="375"/>
    <n v="191.25"/>
    <n v="183.75"/>
    <m/>
    <n v="0"/>
    <n v="0"/>
    <n v="0"/>
    <n v="0"/>
    <n v="0"/>
    <n v="0"/>
    <n v="0"/>
    <n v="0"/>
    <n v="0"/>
    <n v="0"/>
    <n v="0"/>
    <m/>
    <m/>
    <s v="Md.Zashim uddin"/>
    <s v="01839-824344"/>
    <s v="zashim.bfri@yahoo.com"/>
    <s v="Md. Saddam Hossen"/>
    <s v="01815-333925"/>
    <s v="saddamcox3925@gmail.com"/>
    <n v="20"/>
    <n v="2022"/>
    <s v="202294"/>
    <m/>
    <m/>
    <s v="January"/>
  </r>
  <r>
    <n v="174"/>
    <s v="Ensuring social cohesion and community resilience through promotion of livelihood and social welfare initiatives in host communities around rohingya refugee camps, Ukhiya ,Cox's Bazar."/>
    <s v="JRP"/>
    <s v="RBGD21-FSC-173443-37"/>
    <x v="4"/>
    <x v="11"/>
    <x v="7"/>
    <s v="Food Security"/>
    <x v="2"/>
    <x v="9"/>
    <x v="1"/>
    <s v="Number of host community households reached with non-agricultural livelihoods support disaggregated by sex of head of household"/>
    <s v="Planned"/>
    <s v="Training/Service delivery"/>
    <s v="Monthly"/>
    <m/>
    <m/>
    <m/>
    <s v="Chittagong"/>
    <s v="Cox's Bazar"/>
    <x v="0"/>
    <x v="0"/>
    <x v="19"/>
    <s v="January"/>
    <s v="January"/>
    <s v="June"/>
    <x v="1"/>
    <x v="1"/>
    <n v="215"/>
    <n v="1075"/>
    <n v="548.25"/>
    <n v="526.75"/>
    <m/>
    <n v="0"/>
    <n v="0"/>
    <n v="0"/>
    <n v="0"/>
    <n v="0"/>
    <n v="0"/>
    <n v="0"/>
    <n v="0"/>
    <n v="0"/>
    <n v="0"/>
    <n v="0"/>
    <m/>
    <m/>
    <s v="Md.Zashim uddin"/>
    <s v="01839-824344"/>
    <s v="zashim.bfri@yahoo.com"/>
    <s v="Md. Saddam Hossen"/>
    <s v="01815-333925"/>
    <s v="saddamcox3925@gmail.com"/>
    <n v="20"/>
    <n v="2022"/>
    <s v="202294"/>
    <m/>
    <m/>
    <s v="January"/>
  </r>
  <r>
    <n v="200"/>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2"/>
    <x v="11"/>
    <x v="16"/>
    <s v="January"/>
    <s v="January"/>
    <s v="June"/>
    <x v="1"/>
    <x v="1"/>
    <n v="20"/>
    <n v="100"/>
    <n v="51"/>
    <n v="49"/>
    <m/>
    <n v="0"/>
    <n v="0"/>
    <n v="0"/>
    <n v="0"/>
    <n v="0"/>
    <n v="0"/>
    <n v="0"/>
    <n v="0"/>
    <n v="0"/>
    <n v="0"/>
    <n v="0"/>
    <m/>
    <m/>
    <s v="Md. Masud Rana"/>
    <n v="1834132771"/>
    <s v="fsldrrpm2-cox@bd-actionagainsthunger.org"/>
    <m/>
    <m/>
    <m/>
    <n v="20"/>
    <n v="2022"/>
    <s v="202216"/>
    <m/>
    <m/>
    <s v="January"/>
  </r>
  <r>
    <n v="201"/>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2"/>
    <x v="11"/>
    <x v="31"/>
    <s v="January"/>
    <s v="January"/>
    <s v="June"/>
    <x v="1"/>
    <x v="1"/>
    <n v="23"/>
    <n v="115"/>
    <n v="58.65"/>
    <n v="56.35"/>
    <m/>
    <n v="0"/>
    <n v="0"/>
    <n v="0"/>
    <n v="0"/>
    <n v="0"/>
    <n v="0"/>
    <n v="0"/>
    <n v="0"/>
    <n v="0"/>
    <n v="0"/>
    <n v="0"/>
    <m/>
    <m/>
    <s v="Md. Masud Rana"/>
    <n v="1834132771"/>
    <s v="fsldrrpm2-cox@bd-actionagainsthunger.org"/>
    <m/>
    <m/>
    <m/>
    <n v="20"/>
    <n v="2022"/>
    <s v="202216"/>
    <m/>
    <m/>
    <s v="January"/>
  </r>
  <r>
    <n v="202"/>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2"/>
    <x v="11"/>
    <x v="32"/>
    <s v="January"/>
    <s v="January"/>
    <s v="June"/>
    <x v="1"/>
    <x v="1"/>
    <n v="20"/>
    <n v="100"/>
    <n v="51"/>
    <n v="49"/>
    <m/>
    <n v="0"/>
    <n v="0"/>
    <n v="0"/>
    <n v="0"/>
    <n v="0"/>
    <n v="0"/>
    <n v="0"/>
    <n v="0"/>
    <n v="0"/>
    <n v="0"/>
    <n v="0"/>
    <m/>
    <m/>
    <s v="Md. Masud Rana"/>
    <n v="1834132771"/>
    <s v="fsldrrpm2-cox@bd-actionagainsthunger.org"/>
    <m/>
    <m/>
    <m/>
    <n v="20"/>
    <n v="2022"/>
    <s v="202216"/>
    <m/>
    <m/>
    <s v="January"/>
  </r>
  <r>
    <n v="203"/>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1"/>
    <x v="17"/>
    <s v="January"/>
    <s v="January"/>
    <s v="June"/>
    <x v="1"/>
    <x v="1"/>
    <n v="23"/>
    <n v="115"/>
    <n v="58.65"/>
    <n v="56.35"/>
    <m/>
    <n v="23"/>
    <n v="23"/>
    <n v="115"/>
    <n v="58.65"/>
    <n v="56.35"/>
    <n v="24.15"/>
    <n v="24.15"/>
    <n v="29.900000000000002"/>
    <n v="31.05"/>
    <n v="2.3000000000000003"/>
    <n v="3.4499999999999997"/>
    <m/>
    <m/>
    <s v="Md. Masud Rana"/>
    <n v="1834132771"/>
    <s v="fsldrrpm2-cox@bd-actionagainsthunger.org"/>
    <m/>
    <m/>
    <m/>
    <n v="20"/>
    <n v="2022"/>
    <s v="202216"/>
    <m/>
    <m/>
    <s v="January"/>
  </r>
  <r>
    <n v="204"/>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2"/>
    <x v="11"/>
    <x v="18"/>
    <s v="January"/>
    <s v="January"/>
    <s v="June"/>
    <x v="1"/>
    <x v="1"/>
    <n v="20"/>
    <n v="100"/>
    <n v="51"/>
    <n v="49"/>
    <m/>
    <n v="0"/>
    <n v="0"/>
    <n v="0"/>
    <n v="0"/>
    <n v="0"/>
    <n v="0"/>
    <n v="0"/>
    <n v="0"/>
    <n v="0"/>
    <n v="0"/>
    <n v="0"/>
    <m/>
    <m/>
    <s v="Md. Masud Rana"/>
    <n v="1834132771"/>
    <s v="fsldrrpm2-cox@bd-actionagainsthunger.org"/>
    <m/>
    <m/>
    <m/>
    <n v="20"/>
    <n v="2022"/>
    <s v="202216"/>
    <m/>
    <m/>
    <s v="January"/>
  </r>
  <r>
    <n v="205"/>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1"/>
    <x v="19"/>
    <s v="January"/>
    <s v="January"/>
    <s v="June"/>
    <x v="1"/>
    <x v="1"/>
    <n v="20"/>
    <n v="100"/>
    <n v="51"/>
    <n v="49"/>
    <m/>
    <n v="24"/>
    <n v="24"/>
    <n v="120"/>
    <n v="61.2"/>
    <n v="58.8"/>
    <n v="25.2"/>
    <n v="25.2"/>
    <n v="31.200000000000003"/>
    <n v="32.400000000000006"/>
    <n v="2.4"/>
    <n v="3.5999999999999996"/>
    <m/>
    <m/>
    <s v="Md. Masud Rana"/>
    <n v="1834132771"/>
    <s v="fsldrrpm2-cox@bd-actionagainsthunger.org"/>
    <m/>
    <m/>
    <m/>
    <n v="20"/>
    <n v="2022"/>
    <s v="202216"/>
    <m/>
    <m/>
    <s v="January"/>
  </r>
  <r>
    <n v="206"/>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1"/>
    <x v="34"/>
    <s v="January"/>
    <s v="January"/>
    <s v="June"/>
    <x v="1"/>
    <x v="1"/>
    <n v="24"/>
    <n v="120"/>
    <n v="61.2"/>
    <n v="58.8"/>
    <m/>
    <n v="12"/>
    <n v="12"/>
    <n v="60"/>
    <n v="30.6"/>
    <n v="29.4"/>
    <n v="12.6"/>
    <n v="12.6"/>
    <n v="15.600000000000001"/>
    <n v="16.200000000000003"/>
    <n v="1.2"/>
    <n v="1.7999999999999998"/>
    <m/>
    <m/>
    <s v="Md. Masud Rana"/>
    <n v="1834132771"/>
    <s v="fsldrrpm2-cox@bd-actionagainsthunger.org"/>
    <m/>
    <m/>
    <m/>
    <n v="20"/>
    <n v="2022"/>
    <s v="202216"/>
    <m/>
    <m/>
    <s v="January"/>
  </r>
  <r>
    <n v="207"/>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1"/>
    <x v="33"/>
    <s v="January"/>
    <s v="January"/>
    <s v="June"/>
    <x v="1"/>
    <x v="1"/>
    <n v="20"/>
    <n v="100"/>
    <n v="51"/>
    <n v="49"/>
    <m/>
    <n v="18"/>
    <n v="18"/>
    <n v="90"/>
    <n v="45.9"/>
    <n v="44.1"/>
    <n v="18.899999999999999"/>
    <n v="18.899999999999999"/>
    <n v="23.400000000000002"/>
    <n v="24.3"/>
    <n v="1.8"/>
    <n v="2.6999999999999997"/>
    <m/>
    <m/>
    <s v="Md. Masud Rana"/>
    <n v="1834132771"/>
    <s v="fsldrrpm2-cox@bd-actionagainsthunger.org"/>
    <m/>
    <m/>
    <m/>
    <n v="20"/>
    <n v="2022"/>
    <s v="202216"/>
    <m/>
    <m/>
    <s v="January"/>
  </r>
  <r>
    <n v="208"/>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2"/>
    <x v="11"/>
    <x v="27"/>
    <s v="January"/>
    <s v="January"/>
    <s v="June"/>
    <x v="1"/>
    <x v="1"/>
    <n v="20"/>
    <n v="100"/>
    <n v="51"/>
    <n v="49"/>
    <m/>
    <n v="0"/>
    <n v="0"/>
    <n v="0"/>
    <n v="0"/>
    <n v="0"/>
    <n v="0"/>
    <n v="0"/>
    <n v="0"/>
    <n v="0"/>
    <n v="0"/>
    <n v="0"/>
    <m/>
    <m/>
    <s v="Md. Masud Rana"/>
    <n v="1834132771"/>
    <s v="fsldrrpm2-cox@bd-actionagainsthunger.org"/>
    <m/>
    <m/>
    <m/>
    <n v="20"/>
    <n v="2022"/>
    <s v="202216"/>
    <m/>
    <m/>
    <s v="January"/>
  </r>
  <r>
    <n v="209"/>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2"/>
    <x v="16"/>
    <s v="January"/>
    <s v="January"/>
    <s v="June"/>
    <x v="1"/>
    <x v="1"/>
    <n v="36"/>
    <n v="180"/>
    <n v="91.8"/>
    <n v="88.2"/>
    <m/>
    <n v="36"/>
    <n v="36"/>
    <n v="180"/>
    <n v="91.8"/>
    <n v="88.2"/>
    <n v="37.799999999999997"/>
    <n v="37.799999999999997"/>
    <n v="46.800000000000004"/>
    <n v="48.6"/>
    <n v="3.6"/>
    <n v="5.3999999999999995"/>
    <m/>
    <m/>
    <s v="Md. Masud Rana"/>
    <n v="1834132771"/>
    <s v="fsldrrpm2-cox@bd-actionagainsthunger.org"/>
    <m/>
    <m/>
    <m/>
    <n v="20"/>
    <n v="2022"/>
    <s v="202216"/>
    <m/>
    <m/>
    <s v="January"/>
  </r>
  <r>
    <n v="210"/>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2"/>
    <x v="31"/>
    <s v="January"/>
    <s v="January"/>
    <s v="June"/>
    <x v="1"/>
    <x v="1"/>
    <n v="19"/>
    <n v="95"/>
    <n v="48.45"/>
    <n v="46.55"/>
    <m/>
    <n v="19"/>
    <n v="19"/>
    <n v="95"/>
    <n v="48.45"/>
    <n v="46.55"/>
    <n v="19.95"/>
    <n v="19.95"/>
    <n v="24.7"/>
    <n v="25.650000000000002"/>
    <n v="1.9000000000000001"/>
    <n v="2.85"/>
    <m/>
    <m/>
    <s v="Md. Masud Rana"/>
    <n v="1834132771"/>
    <s v="fsldrrpm2-cox@bd-actionagainsthunger.org"/>
    <m/>
    <m/>
    <m/>
    <n v="20"/>
    <n v="2022"/>
    <s v="202216"/>
    <m/>
    <m/>
    <s v="January"/>
  </r>
  <r>
    <n v="211"/>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2"/>
    <x v="32"/>
    <s v="January"/>
    <s v="January"/>
    <s v="June"/>
    <x v="1"/>
    <x v="1"/>
    <n v="15"/>
    <n v="75"/>
    <n v="38.25"/>
    <n v="36.75"/>
    <m/>
    <n v="15"/>
    <n v="15"/>
    <n v="75"/>
    <n v="38.25"/>
    <n v="36.75"/>
    <n v="15.75"/>
    <n v="15.75"/>
    <n v="19.5"/>
    <n v="20.25"/>
    <n v="1.5"/>
    <n v="2.25"/>
    <m/>
    <m/>
    <s v="Md. Masud Rana"/>
    <n v="1834132771"/>
    <s v="fsldrrpm2-cox@bd-actionagainsthunger.org"/>
    <m/>
    <m/>
    <m/>
    <n v="20"/>
    <n v="2022"/>
    <s v="202216"/>
    <m/>
    <m/>
    <s v="January"/>
  </r>
  <r>
    <n v="212"/>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2"/>
    <x v="17"/>
    <s v="January"/>
    <s v="January"/>
    <s v="June"/>
    <x v="1"/>
    <x v="1"/>
    <n v="23"/>
    <n v="115"/>
    <n v="58.65"/>
    <n v="56.35"/>
    <m/>
    <n v="23"/>
    <n v="23"/>
    <n v="115"/>
    <n v="58.65"/>
    <n v="56.35"/>
    <n v="24.15"/>
    <n v="24.15"/>
    <n v="29.900000000000002"/>
    <n v="31.05"/>
    <n v="2.3000000000000003"/>
    <n v="3.4499999999999997"/>
    <m/>
    <m/>
    <s v="Md. Masud Rana"/>
    <n v="1834132771"/>
    <s v="fsldrrpm2-cox@bd-actionagainsthunger.org"/>
    <m/>
    <m/>
    <m/>
    <n v="20"/>
    <n v="2022"/>
    <s v="202216"/>
    <m/>
    <m/>
    <s v="January"/>
  </r>
  <r>
    <n v="213"/>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2"/>
    <x v="18"/>
    <s v="January"/>
    <s v="January"/>
    <s v="June"/>
    <x v="1"/>
    <x v="1"/>
    <n v="17"/>
    <n v="85"/>
    <n v="43.35"/>
    <n v="41.65"/>
    <m/>
    <n v="17"/>
    <n v="17"/>
    <n v="85"/>
    <n v="43.35"/>
    <n v="41.65"/>
    <n v="17.849999999999998"/>
    <n v="17.849999999999998"/>
    <n v="22.1"/>
    <n v="22.950000000000003"/>
    <n v="1.7"/>
    <n v="2.5499999999999998"/>
    <m/>
    <m/>
    <s v="Md. Masud Rana"/>
    <n v="1834132771"/>
    <s v="fsldrrpm2-cox@bd-actionagainsthunger.org"/>
    <m/>
    <m/>
    <m/>
    <n v="20"/>
    <n v="2022"/>
    <s v="202216"/>
    <m/>
    <m/>
    <s v="January"/>
  </r>
  <r>
    <n v="214"/>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2"/>
    <x v="19"/>
    <s v="January"/>
    <s v="January"/>
    <s v="June"/>
    <x v="1"/>
    <x v="1"/>
    <n v="17"/>
    <n v="85"/>
    <n v="43.35"/>
    <n v="41.65"/>
    <m/>
    <n v="14"/>
    <n v="14"/>
    <n v="70"/>
    <n v="35.700000000000003"/>
    <n v="34.299999999999997"/>
    <n v="14.7"/>
    <n v="14.7"/>
    <n v="18.2"/>
    <n v="18.900000000000002"/>
    <n v="1.4000000000000001"/>
    <n v="2.1"/>
    <m/>
    <m/>
    <s v="Md. Masud Rana"/>
    <n v="1834132771"/>
    <s v="fsldrrpm2-cox@bd-actionagainsthunger.org"/>
    <m/>
    <m/>
    <m/>
    <n v="20"/>
    <n v="2022"/>
    <s v="202216"/>
    <m/>
    <m/>
    <s v="January"/>
  </r>
  <r>
    <n v="215"/>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2"/>
    <x v="34"/>
    <s v="January"/>
    <s v="January"/>
    <s v="June"/>
    <x v="1"/>
    <x v="1"/>
    <n v="23"/>
    <n v="115"/>
    <n v="58.65"/>
    <n v="56.35"/>
    <m/>
    <n v="23"/>
    <n v="23"/>
    <n v="115"/>
    <n v="58.65"/>
    <n v="56.35"/>
    <n v="24.15"/>
    <n v="24.15"/>
    <n v="29.900000000000002"/>
    <n v="31.05"/>
    <n v="2.3000000000000003"/>
    <n v="3.4499999999999997"/>
    <m/>
    <m/>
    <s v="Md. Masud Rana"/>
    <n v="1834132771"/>
    <s v="fsldrrpm2-cox@bd-actionagainsthunger.org"/>
    <m/>
    <m/>
    <m/>
    <n v="20"/>
    <n v="2022"/>
    <s v="202216"/>
    <m/>
    <m/>
    <s v="January"/>
  </r>
  <r>
    <n v="216"/>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2"/>
    <x v="33"/>
    <s v="January"/>
    <s v="January"/>
    <s v="June"/>
    <x v="1"/>
    <x v="1"/>
    <n v="17"/>
    <n v="85"/>
    <n v="43.35"/>
    <n v="41.65"/>
    <m/>
    <n v="15"/>
    <n v="15"/>
    <n v="75"/>
    <n v="38.25"/>
    <n v="36.75"/>
    <n v="15.75"/>
    <n v="15.75"/>
    <n v="19.5"/>
    <n v="20.25"/>
    <n v="1.5"/>
    <n v="2.25"/>
    <m/>
    <m/>
    <s v="Md. Masud Rana"/>
    <n v="1834132771"/>
    <s v="fsldrrpm2-cox@bd-actionagainsthunger.org"/>
    <m/>
    <m/>
    <m/>
    <n v="20"/>
    <n v="2022"/>
    <s v="202216"/>
    <m/>
    <m/>
    <s v="January"/>
  </r>
  <r>
    <n v="217"/>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2"/>
    <x v="12"/>
    <x v="27"/>
    <s v="January"/>
    <s v="January"/>
    <s v="June"/>
    <x v="1"/>
    <x v="1"/>
    <n v="23"/>
    <n v="115"/>
    <n v="58.65"/>
    <n v="56.35"/>
    <m/>
    <n v="3"/>
    <n v="3"/>
    <n v="15"/>
    <n v="7.65"/>
    <n v="7.35"/>
    <n v="3.15"/>
    <n v="3.15"/>
    <n v="3.9000000000000004"/>
    <n v="4.0500000000000007"/>
    <n v="0.3"/>
    <n v="0.44999999999999996"/>
    <m/>
    <m/>
    <s v="Md. Masud Rana"/>
    <n v="1834132771"/>
    <s v="fsldrrpm2-cox@bd-actionagainsthunger.org"/>
    <m/>
    <m/>
    <m/>
    <n v="20"/>
    <n v="2022"/>
    <s v="202216"/>
    <m/>
    <m/>
    <s v="January"/>
  </r>
  <r>
    <n v="218"/>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3"/>
    <x v="13"/>
    <x v="16"/>
    <s v="January"/>
    <s v="January"/>
    <s v="June"/>
    <x v="1"/>
    <x v="1"/>
    <n v="21"/>
    <n v="105"/>
    <n v="53.550000000000004"/>
    <n v="51.449999999999996"/>
    <m/>
    <n v="0"/>
    <n v="0"/>
    <n v="0"/>
    <n v="0"/>
    <n v="0"/>
    <n v="0"/>
    <n v="0"/>
    <n v="0"/>
    <n v="0"/>
    <n v="0"/>
    <n v="0"/>
    <m/>
    <m/>
    <s v="Md. Masud Rana"/>
    <n v="1834132771"/>
    <s v="fsldrrpm2-cox@bd-actionagainsthunger.org"/>
    <m/>
    <m/>
    <m/>
    <n v="20"/>
    <n v="2022"/>
    <s v="202245"/>
    <m/>
    <m/>
    <s v="January"/>
  </r>
  <r>
    <n v="219"/>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3"/>
    <x v="13"/>
    <x v="31"/>
    <s v="January"/>
    <s v="January"/>
    <s v="June"/>
    <x v="1"/>
    <x v="1"/>
    <n v="21"/>
    <n v="105"/>
    <n v="53.550000000000004"/>
    <n v="51.449999999999996"/>
    <m/>
    <n v="0"/>
    <n v="0"/>
    <n v="0"/>
    <n v="0"/>
    <n v="0"/>
    <n v="0"/>
    <n v="0"/>
    <n v="0"/>
    <n v="0"/>
    <n v="0"/>
    <n v="0"/>
    <m/>
    <m/>
    <s v="Md. Masud Rana"/>
    <n v="1834132771"/>
    <s v="fsldrrpm2-cox@bd-actionagainsthunger.org"/>
    <m/>
    <m/>
    <m/>
    <n v="20"/>
    <n v="2022"/>
    <s v="202245"/>
    <m/>
    <m/>
    <s v="January"/>
  </r>
  <r>
    <n v="220"/>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3"/>
    <x v="13"/>
    <x v="32"/>
    <s v="January"/>
    <s v="January"/>
    <s v="June"/>
    <x v="1"/>
    <x v="1"/>
    <n v="21"/>
    <n v="105"/>
    <n v="53.550000000000004"/>
    <n v="51.449999999999996"/>
    <m/>
    <n v="0"/>
    <n v="0"/>
    <n v="0"/>
    <n v="0"/>
    <n v="0"/>
    <n v="0"/>
    <n v="0"/>
    <n v="0"/>
    <n v="0"/>
    <n v="0"/>
    <n v="0"/>
    <m/>
    <m/>
    <s v="Md. Masud Rana"/>
    <n v="1834132771"/>
    <s v="fsldrrpm2-cox@bd-actionagainsthunger.org"/>
    <m/>
    <m/>
    <m/>
    <n v="20"/>
    <n v="2022"/>
    <s v="202245"/>
    <m/>
    <m/>
    <s v="January"/>
  </r>
  <r>
    <n v="221"/>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3"/>
    <x v="13"/>
    <x v="17"/>
    <s v="January"/>
    <s v="January"/>
    <s v="June"/>
    <x v="1"/>
    <x v="1"/>
    <n v="17"/>
    <n v="85"/>
    <n v="43.35"/>
    <n v="41.65"/>
    <m/>
    <n v="0"/>
    <n v="0"/>
    <n v="0"/>
    <n v="0"/>
    <n v="0"/>
    <n v="0"/>
    <n v="0"/>
    <n v="0"/>
    <n v="0"/>
    <n v="0"/>
    <n v="0"/>
    <m/>
    <m/>
    <s v="Md. Masud Rana"/>
    <n v="1834132771"/>
    <s v="fsldrrpm2-cox@bd-actionagainsthunger.org"/>
    <m/>
    <m/>
    <m/>
    <n v="20"/>
    <n v="2022"/>
    <s v="202245"/>
    <m/>
    <m/>
    <s v="January"/>
  </r>
  <r>
    <n v="222"/>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3"/>
    <x v="13"/>
    <x v="18"/>
    <s v="January"/>
    <s v="January"/>
    <s v="June"/>
    <x v="1"/>
    <x v="1"/>
    <n v="20"/>
    <n v="100"/>
    <n v="51"/>
    <n v="49"/>
    <m/>
    <n v="0"/>
    <n v="0"/>
    <n v="0"/>
    <n v="0"/>
    <n v="0"/>
    <n v="0"/>
    <n v="0"/>
    <n v="0"/>
    <n v="0"/>
    <n v="0"/>
    <n v="0"/>
    <m/>
    <m/>
    <s v="Md. Masud Rana"/>
    <n v="1834132771"/>
    <s v="fsldrrpm2-cox@bd-actionagainsthunger.org"/>
    <m/>
    <m/>
    <m/>
    <n v="20"/>
    <n v="2022"/>
    <s v="202245"/>
    <m/>
    <m/>
    <s v="January"/>
  </r>
  <r>
    <n v="223"/>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3"/>
    <x v="13"/>
    <x v="19"/>
    <s v="January"/>
    <s v="January"/>
    <s v="June"/>
    <x v="1"/>
    <x v="1"/>
    <n v="41"/>
    <n v="205"/>
    <n v="104.55"/>
    <n v="100.45"/>
    <m/>
    <n v="41"/>
    <n v="41"/>
    <n v="205"/>
    <n v="104.55"/>
    <n v="100.45"/>
    <n v="43.05"/>
    <n v="43.05"/>
    <n v="53.300000000000004"/>
    <n v="55.35"/>
    <n v="4.0999999999999996"/>
    <n v="6.1499999999999995"/>
    <m/>
    <m/>
    <s v="Md. Masud Rana"/>
    <n v="1834132771"/>
    <s v="fsldrrpm2-cox@bd-actionagainsthunger.org"/>
    <m/>
    <m/>
    <m/>
    <n v="20"/>
    <n v="2022"/>
    <s v="202245"/>
    <m/>
    <m/>
    <s v="January"/>
  </r>
  <r>
    <n v="224"/>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3"/>
    <x v="13"/>
    <x v="34"/>
    <s v="January"/>
    <s v="January"/>
    <s v="June"/>
    <x v="1"/>
    <x v="1"/>
    <n v="21"/>
    <n v="105"/>
    <n v="53.550000000000004"/>
    <n v="51.449999999999996"/>
    <m/>
    <n v="2"/>
    <n v="2"/>
    <n v="10"/>
    <n v="5.0999999999999996"/>
    <n v="4.9000000000000004"/>
    <n v="2.1"/>
    <n v="2.1"/>
    <n v="2.6"/>
    <n v="2.7"/>
    <n v="0.2"/>
    <n v="0.3"/>
    <m/>
    <m/>
    <s v="Md. Masud Rana"/>
    <n v="1834132771"/>
    <s v="fsldrrpm2-cox@bd-actionagainsthunger.org"/>
    <m/>
    <m/>
    <m/>
    <n v="20"/>
    <n v="2022"/>
    <s v="202245"/>
    <m/>
    <m/>
    <s v="January"/>
  </r>
  <r>
    <n v="225"/>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3"/>
    <x v="13"/>
    <x v="33"/>
    <s v="January"/>
    <s v="January"/>
    <s v="June"/>
    <x v="1"/>
    <x v="1"/>
    <n v="21"/>
    <n v="105"/>
    <n v="53.550000000000004"/>
    <n v="51.449999999999996"/>
    <m/>
    <n v="0"/>
    <n v="0"/>
    <n v="0"/>
    <n v="0"/>
    <n v="0"/>
    <n v="0"/>
    <n v="0"/>
    <n v="0"/>
    <n v="0"/>
    <n v="0"/>
    <n v="0"/>
    <m/>
    <m/>
    <s v="Md. Masud Rana"/>
    <n v="1834132771"/>
    <s v="fsldrrpm2-cox@bd-actionagainsthunger.org"/>
    <m/>
    <m/>
    <m/>
    <n v="20"/>
    <n v="2022"/>
    <s v="202245"/>
    <m/>
    <m/>
    <s v="January"/>
  </r>
  <r>
    <n v="226"/>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3"/>
    <x v="13"/>
    <x v="27"/>
    <s v="January"/>
    <s v="January"/>
    <s v="June"/>
    <x v="1"/>
    <x v="1"/>
    <n v="7"/>
    <n v="35"/>
    <n v="17.850000000000001"/>
    <n v="17.149999999999999"/>
    <m/>
    <n v="0"/>
    <n v="0"/>
    <n v="0"/>
    <n v="0"/>
    <n v="0"/>
    <n v="0"/>
    <n v="0"/>
    <n v="0"/>
    <n v="0"/>
    <n v="0"/>
    <n v="0"/>
    <m/>
    <m/>
    <s v="Md. Masud Rana"/>
    <n v="1834132771"/>
    <s v="fsldrrpm2-cox@bd-actionagainsthunger.org"/>
    <m/>
    <m/>
    <m/>
    <n v="20"/>
    <n v="2022"/>
    <s v="202245"/>
    <m/>
    <m/>
    <s v="January"/>
  </r>
  <r>
    <n v="227"/>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3"/>
    <x v="14"/>
    <x v="16"/>
    <s v="January"/>
    <s v="January"/>
    <s v="June"/>
    <x v="1"/>
    <x v="1"/>
    <n v="25"/>
    <n v="125"/>
    <n v="63.75"/>
    <n v="61.25"/>
    <m/>
    <n v="25"/>
    <n v="25"/>
    <n v="125"/>
    <n v="63.75"/>
    <n v="61.25"/>
    <n v="26.25"/>
    <n v="26.25"/>
    <n v="32.5"/>
    <n v="33.75"/>
    <n v="2.5"/>
    <n v="3.75"/>
    <m/>
    <m/>
    <s v="Md. Masud Rana"/>
    <n v="1834132771"/>
    <s v="fsldrrpm2-cox@bd-actionagainsthunger.org"/>
    <m/>
    <m/>
    <m/>
    <n v="20"/>
    <n v="2022"/>
    <s v="202245"/>
    <m/>
    <m/>
    <s v="January"/>
  </r>
  <r>
    <n v="228"/>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3"/>
    <x v="14"/>
    <x v="31"/>
    <s v="January"/>
    <s v="January"/>
    <s v="June"/>
    <x v="1"/>
    <x v="1"/>
    <n v="14"/>
    <n v="70"/>
    <n v="35.700000000000003"/>
    <n v="34.299999999999997"/>
    <m/>
    <n v="14"/>
    <n v="14"/>
    <n v="70"/>
    <n v="35.700000000000003"/>
    <n v="34.299999999999997"/>
    <n v="14.7"/>
    <n v="14.7"/>
    <n v="18.2"/>
    <n v="18.900000000000002"/>
    <n v="1.4000000000000001"/>
    <n v="2.1"/>
    <m/>
    <m/>
    <s v="Md. Masud Rana"/>
    <n v="1834132771"/>
    <s v="fsldrrpm2-cox@bd-actionagainsthunger.org"/>
    <m/>
    <m/>
    <m/>
    <n v="20"/>
    <n v="2022"/>
    <s v="202245"/>
    <m/>
    <m/>
    <s v="January"/>
  </r>
  <r>
    <n v="229"/>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3"/>
    <x v="14"/>
    <x v="32"/>
    <s v="January"/>
    <s v="January"/>
    <s v="June"/>
    <x v="1"/>
    <x v="1"/>
    <n v="21"/>
    <n v="105"/>
    <n v="53.550000000000004"/>
    <n v="51.449999999999996"/>
    <m/>
    <n v="21"/>
    <n v="21"/>
    <n v="105"/>
    <n v="53.550000000000004"/>
    <n v="51.449999999999996"/>
    <n v="22.05"/>
    <n v="22.05"/>
    <n v="27.3"/>
    <n v="28.35"/>
    <n v="2.1"/>
    <n v="3.15"/>
    <m/>
    <m/>
    <s v="Md. Masud Rana"/>
    <n v="1834132771"/>
    <s v="fsldrrpm2-cox@bd-actionagainsthunger.org"/>
    <m/>
    <m/>
    <m/>
    <n v="20"/>
    <n v="2022"/>
    <s v="202245"/>
    <m/>
    <m/>
    <s v="January"/>
  </r>
  <r>
    <n v="230"/>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3"/>
    <x v="14"/>
    <x v="17"/>
    <s v="January"/>
    <s v="January"/>
    <s v="June"/>
    <x v="1"/>
    <x v="1"/>
    <n v="20"/>
    <n v="100"/>
    <n v="51"/>
    <n v="49"/>
    <m/>
    <n v="20"/>
    <n v="20"/>
    <n v="100"/>
    <n v="51"/>
    <n v="49"/>
    <n v="21"/>
    <n v="21"/>
    <n v="26"/>
    <n v="27"/>
    <n v="2"/>
    <n v="3"/>
    <m/>
    <m/>
    <s v="Md. Masud Rana"/>
    <n v="1834132771"/>
    <s v="fsldrrpm2-cox@bd-actionagainsthunger.org"/>
    <m/>
    <m/>
    <m/>
    <n v="20"/>
    <n v="2022"/>
    <s v="202245"/>
    <m/>
    <m/>
    <s v="January"/>
  </r>
  <r>
    <n v="231"/>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3"/>
    <x v="14"/>
    <x v="18"/>
    <s v="January"/>
    <s v="January"/>
    <s v="June"/>
    <x v="1"/>
    <x v="1"/>
    <n v="19"/>
    <n v="95"/>
    <n v="48.45"/>
    <n v="46.55"/>
    <m/>
    <n v="19"/>
    <n v="19"/>
    <n v="95"/>
    <n v="48.45"/>
    <n v="46.55"/>
    <n v="19.95"/>
    <n v="19.95"/>
    <n v="24.7"/>
    <n v="25.650000000000002"/>
    <n v="1.9000000000000001"/>
    <n v="2.85"/>
    <m/>
    <m/>
    <s v="Md. Masud Rana"/>
    <n v="1834132771"/>
    <s v="fsldrrpm2-cox@bd-actionagainsthunger.org"/>
    <m/>
    <m/>
    <m/>
    <n v="20"/>
    <n v="2022"/>
    <s v="202245"/>
    <m/>
    <m/>
    <s v="January"/>
  </r>
  <r>
    <n v="232"/>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3"/>
    <x v="14"/>
    <x v="19"/>
    <s v="January"/>
    <s v="January"/>
    <s v="June"/>
    <x v="1"/>
    <x v="1"/>
    <n v="26"/>
    <n v="130"/>
    <n v="66.3"/>
    <n v="63.699999999999996"/>
    <m/>
    <n v="26"/>
    <n v="26"/>
    <n v="130"/>
    <n v="66.3"/>
    <n v="63.699999999999996"/>
    <n v="27.3"/>
    <n v="27.3"/>
    <n v="33.800000000000004"/>
    <n v="35.1"/>
    <n v="2.6"/>
    <n v="3.9"/>
    <m/>
    <m/>
    <s v="Md. Masud Rana"/>
    <n v="1834132771"/>
    <s v="fsldrrpm2-cox@bd-actionagainsthunger.org"/>
    <m/>
    <m/>
    <m/>
    <n v="20"/>
    <n v="2022"/>
    <s v="202245"/>
    <m/>
    <m/>
    <s v="January"/>
  </r>
  <r>
    <n v="233"/>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3"/>
    <x v="14"/>
    <x v="34"/>
    <s v="January"/>
    <s v="January"/>
    <s v="June"/>
    <x v="1"/>
    <x v="1"/>
    <n v="19"/>
    <n v="95"/>
    <n v="48.45"/>
    <n v="46.55"/>
    <m/>
    <n v="19"/>
    <n v="19"/>
    <n v="95"/>
    <n v="48.45"/>
    <n v="46.55"/>
    <n v="19.95"/>
    <n v="19.95"/>
    <n v="24.7"/>
    <n v="25.650000000000002"/>
    <n v="1.9000000000000001"/>
    <n v="2.85"/>
    <m/>
    <m/>
    <s v="Md. Masud Rana"/>
    <n v="1834132771"/>
    <s v="fsldrrpm2-cox@bd-actionagainsthunger.org"/>
    <m/>
    <m/>
    <m/>
    <n v="20"/>
    <n v="2022"/>
    <s v="202245"/>
    <m/>
    <m/>
    <s v="January"/>
  </r>
  <r>
    <n v="234"/>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3"/>
    <x v="14"/>
    <x v="33"/>
    <s v="January"/>
    <s v="January"/>
    <s v="June"/>
    <x v="1"/>
    <x v="1"/>
    <n v="25"/>
    <n v="125"/>
    <n v="63.75"/>
    <n v="61.25"/>
    <m/>
    <n v="25"/>
    <n v="25"/>
    <n v="125"/>
    <n v="63.75"/>
    <n v="61.25"/>
    <n v="26.25"/>
    <n v="26.25"/>
    <n v="32.5"/>
    <n v="33.75"/>
    <n v="2.5"/>
    <n v="3.75"/>
    <m/>
    <m/>
    <s v="Md. Masud Rana"/>
    <n v="1834132771"/>
    <s v="fsldrrpm2-cox@bd-actionagainsthunger.org"/>
    <m/>
    <m/>
    <m/>
    <n v="20"/>
    <n v="2022"/>
    <s v="202245"/>
    <m/>
    <m/>
    <s v="January"/>
  </r>
  <r>
    <n v="235"/>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3"/>
    <x v="14"/>
    <x v="27"/>
    <s v="January"/>
    <s v="January"/>
    <s v="June"/>
    <x v="1"/>
    <x v="1"/>
    <n v="21"/>
    <n v="105"/>
    <n v="53.550000000000004"/>
    <n v="51.449999999999996"/>
    <m/>
    <n v="21"/>
    <n v="21"/>
    <n v="105"/>
    <n v="53.550000000000004"/>
    <n v="51.449999999999996"/>
    <n v="22.05"/>
    <n v="22.05"/>
    <n v="27.3"/>
    <n v="28.35"/>
    <n v="2.1"/>
    <n v="3.15"/>
    <m/>
    <m/>
    <s v="Md. Masud Rana"/>
    <n v="1834132771"/>
    <s v="fsldrrpm2-cox@bd-actionagainsthunger.org"/>
    <m/>
    <m/>
    <m/>
    <n v="20"/>
    <n v="2022"/>
    <s v="202245"/>
    <m/>
    <m/>
    <s v="January"/>
  </r>
  <r>
    <n v="236"/>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4"/>
    <x v="15"/>
    <x v="16"/>
    <s v="January"/>
    <s v="January"/>
    <s v="June"/>
    <x v="1"/>
    <x v="1"/>
    <n v="10"/>
    <n v="50"/>
    <n v="25.5"/>
    <n v="24.5"/>
    <m/>
    <n v="0"/>
    <n v="0"/>
    <n v="0"/>
    <n v="0"/>
    <n v="0"/>
    <n v="0"/>
    <n v="0"/>
    <n v="0"/>
    <n v="0"/>
    <n v="0"/>
    <n v="0"/>
    <m/>
    <m/>
    <s v="Md. Masud Rana"/>
    <n v="1834132771"/>
    <s v="fsldrrpm2-cox@bd-actionagainsthunger.org"/>
    <m/>
    <m/>
    <m/>
    <n v="20"/>
    <n v="2022"/>
    <s v="202249"/>
    <m/>
    <m/>
    <s v="January"/>
  </r>
  <r>
    <n v="237"/>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4"/>
    <x v="15"/>
    <x v="31"/>
    <s v="January"/>
    <s v="January"/>
    <s v="June"/>
    <x v="1"/>
    <x v="1"/>
    <n v="20"/>
    <n v="100"/>
    <n v="51"/>
    <n v="49"/>
    <m/>
    <n v="0"/>
    <n v="0"/>
    <n v="0"/>
    <n v="0"/>
    <n v="0"/>
    <n v="0"/>
    <n v="0"/>
    <n v="0"/>
    <n v="0"/>
    <n v="0"/>
    <n v="0"/>
    <m/>
    <m/>
    <s v="Md. Masud Rana"/>
    <n v="1834132771"/>
    <s v="fsldrrpm2-cox@bd-actionagainsthunger.org"/>
    <m/>
    <m/>
    <m/>
    <n v="20"/>
    <n v="2022"/>
    <s v="202249"/>
    <m/>
    <m/>
    <s v="January"/>
  </r>
  <r>
    <n v="238"/>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4"/>
    <x v="15"/>
    <x v="32"/>
    <s v="January"/>
    <s v="January"/>
    <s v="June"/>
    <x v="1"/>
    <x v="1"/>
    <n v="16"/>
    <n v="80"/>
    <n v="40.799999999999997"/>
    <n v="39.200000000000003"/>
    <m/>
    <n v="0"/>
    <n v="0"/>
    <n v="0"/>
    <n v="0"/>
    <n v="0"/>
    <n v="0"/>
    <n v="0"/>
    <n v="0"/>
    <n v="0"/>
    <n v="0"/>
    <n v="0"/>
    <m/>
    <m/>
    <s v="Md. Masud Rana"/>
    <n v="1834132771"/>
    <s v="fsldrrpm2-cox@bd-actionagainsthunger.org"/>
    <m/>
    <m/>
    <m/>
    <n v="20"/>
    <n v="2022"/>
    <s v="202249"/>
    <m/>
    <m/>
    <s v="January"/>
  </r>
  <r>
    <n v="239"/>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4"/>
    <x v="15"/>
    <x v="17"/>
    <s v="January"/>
    <s v="January"/>
    <s v="June"/>
    <x v="1"/>
    <x v="1"/>
    <n v="14"/>
    <n v="70"/>
    <n v="35.700000000000003"/>
    <n v="34.299999999999997"/>
    <m/>
    <n v="14"/>
    <n v="14"/>
    <n v="70"/>
    <n v="35.700000000000003"/>
    <n v="34.299999999999997"/>
    <n v="14.7"/>
    <n v="14.7"/>
    <n v="18.2"/>
    <n v="18.900000000000002"/>
    <n v="1.4000000000000001"/>
    <n v="2.1"/>
    <m/>
    <m/>
    <s v="Md. Masud Rana"/>
    <n v="1834132771"/>
    <s v="fsldrrpm2-cox@bd-actionagainsthunger.org"/>
    <m/>
    <m/>
    <m/>
    <n v="20"/>
    <n v="2022"/>
    <s v="202249"/>
    <m/>
    <m/>
    <s v="January"/>
  </r>
  <r>
    <n v="240"/>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4"/>
    <x v="15"/>
    <x v="18"/>
    <s v="January"/>
    <s v="January"/>
    <s v="June"/>
    <x v="1"/>
    <x v="1"/>
    <n v="19"/>
    <n v="95"/>
    <n v="48.45"/>
    <n v="46.55"/>
    <m/>
    <n v="0"/>
    <n v="0"/>
    <n v="0"/>
    <n v="0"/>
    <n v="0"/>
    <n v="0"/>
    <n v="0"/>
    <n v="0"/>
    <n v="0"/>
    <n v="0"/>
    <n v="0"/>
    <m/>
    <m/>
    <s v="Md. Masud Rana"/>
    <n v="1834132771"/>
    <s v="fsldrrpm2-cox@bd-actionagainsthunger.org"/>
    <m/>
    <m/>
    <m/>
    <n v="20"/>
    <n v="2022"/>
    <s v="202249"/>
    <m/>
    <m/>
    <s v="January"/>
  </r>
  <r>
    <n v="241"/>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4"/>
    <x v="15"/>
    <x v="19"/>
    <s v="January"/>
    <s v="January"/>
    <s v="June"/>
    <x v="1"/>
    <x v="1"/>
    <n v="25"/>
    <n v="125"/>
    <n v="63.75"/>
    <n v="61.25"/>
    <m/>
    <n v="0"/>
    <n v="0"/>
    <n v="0"/>
    <n v="0"/>
    <n v="0"/>
    <n v="0"/>
    <n v="0"/>
    <n v="0"/>
    <n v="0"/>
    <n v="0"/>
    <n v="0"/>
    <m/>
    <m/>
    <s v="Md. Masud Rana"/>
    <n v="1834132771"/>
    <s v="fsldrrpm2-cox@bd-actionagainsthunger.org"/>
    <m/>
    <m/>
    <m/>
    <n v="20"/>
    <n v="2022"/>
    <s v="202249"/>
    <m/>
    <m/>
    <s v="January"/>
  </r>
  <r>
    <n v="242"/>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4"/>
    <x v="15"/>
    <x v="34"/>
    <s v="January"/>
    <s v="January"/>
    <s v="June"/>
    <x v="1"/>
    <x v="1"/>
    <n v="16"/>
    <n v="80"/>
    <n v="40.799999999999997"/>
    <n v="39.200000000000003"/>
    <m/>
    <n v="11"/>
    <n v="11"/>
    <n v="55"/>
    <n v="28.05"/>
    <n v="26.95"/>
    <n v="11.549999999999999"/>
    <n v="11.549999999999999"/>
    <n v="14.3"/>
    <n v="14.850000000000001"/>
    <n v="1.1000000000000001"/>
    <n v="1.65"/>
    <m/>
    <m/>
    <s v="Md. Masud Rana"/>
    <n v="1834132771"/>
    <s v="fsldrrpm2-cox@bd-actionagainsthunger.org"/>
    <m/>
    <m/>
    <m/>
    <n v="20"/>
    <n v="2022"/>
    <s v="202249"/>
    <m/>
    <m/>
    <s v="January"/>
  </r>
  <r>
    <n v="243"/>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4"/>
    <x v="15"/>
    <x v="33"/>
    <s v="January"/>
    <s v="January"/>
    <s v="June"/>
    <x v="1"/>
    <x v="1"/>
    <n v="24"/>
    <n v="120"/>
    <n v="61.2"/>
    <n v="58.8"/>
    <m/>
    <n v="15"/>
    <n v="15"/>
    <n v="75"/>
    <n v="38.25"/>
    <n v="36.75"/>
    <n v="15.75"/>
    <n v="15.75"/>
    <n v="19.5"/>
    <n v="20.25"/>
    <n v="1.5"/>
    <n v="2.25"/>
    <m/>
    <m/>
    <s v="Md. Masud Rana"/>
    <n v="1834132771"/>
    <s v="fsldrrpm2-cox@bd-actionagainsthunger.org"/>
    <m/>
    <m/>
    <m/>
    <n v="20"/>
    <n v="2022"/>
    <s v="202249"/>
    <m/>
    <m/>
    <s v="January"/>
  </r>
  <r>
    <n v="244"/>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4"/>
    <x v="15"/>
    <x v="27"/>
    <s v="January"/>
    <s v="January"/>
    <s v="June"/>
    <x v="1"/>
    <x v="1"/>
    <n v="46"/>
    <n v="230"/>
    <n v="117.3"/>
    <n v="112.7"/>
    <m/>
    <n v="0"/>
    <n v="0"/>
    <n v="0"/>
    <n v="0"/>
    <n v="0"/>
    <n v="0"/>
    <n v="0"/>
    <n v="0"/>
    <n v="0"/>
    <n v="0"/>
    <n v="0"/>
    <m/>
    <m/>
    <s v="Md. Masud Rana"/>
    <n v="1834132771"/>
    <s v="fsldrrpm2-cox@bd-actionagainsthunger.org"/>
    <m/>
    <m/>
    <m/>
    <n v="20"/>
    <n v="2022"/>
    <s v="202249"/>
    <m/>
    <m/>
    <s v="January"/>
  </r>
  <r>
    <n v="245"/>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4"/>
    <x v="16"/>
    <x v="16"/>
    <s v="January"/>
    <s v="January"/>
    <s v="June"/>
    <x v="1"/>
    <x v="1"/>
    <n v="12"/>
    <n v="60"/>
    <n v="30.6"/>
    <n v="29.4"/>
    <m/>
    <n v="12"/>
    <n v="12"/>
    <n v="60"/>
    <n v="30.6"/>
    <n v="29.4"/>
    <n v="12.6"/>
    <n v="12.6"/>
    <n v="15.600000000000001"/>
    <n v="16.200000000000003"/>
    <n v="1.2"/>
    <n v="1.7999999999999998"/>
    <m/>
    <m/>
    <s v="Md. Masud Rana"/>
    <n v="1834132771"/>
    <s v="fsldrrpm2-cox@bd-actionagainsthunger.org"/>
    <m/>
    <m/>
    <m/>
    <n v="20"/>
    <n v="2022"/>
    <s v="202249"/>
    <m/>
    <m/>
    <s v="January"/>
  </r>
  <r>
    <n v="246"/>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4"/>
    <x v="16"/>
    <x v="31"/>
    <s v="January"/>
    <s v="January"/>
    <s v="June"/>
    <x v="1"/>
    <x v="1"/>
    <n v="20"/>
    <n v="100"/>
    <n v="51"/>
    <n v="49"/>
    <m/>
    <n v="6"/>
    <n v="6"/>
    <n v="30"/>
    <n v="15.3"/>
    <n v="14.7"/>
    <n v="6.3"/>
    <n v="6.3"/>
    <n v="7.8000000000000007"/>
    <n v="8.1000000000000014"/>
    <n v="0.6"/>
    <n v="0.89999999999999991"/>
    <m/>
    <m/>
    <s v="Md. Masud Rana"/>
    <n v="1834132771"/>
    <s v="fsldrrpm2-cox@bd-actionagainsthunger.org"/>
    <m/>
    <m/>
    <m/>
    <n v="20"/>
    <n v="2022"/>
    <s v="202249"/>
    <m/>
    <m/>
    <s v="January"/>
  </r>
  <r>
    <n v="247"/>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4"/>
    <x v="16"/>
    <x v="32"/>
    <s v="January"/>
    <s v="January"/>
    <s v="June"/>
    <x v="1"/>
    <x v="1"/>
    <n v="28"/>
    <n v="140"/>
    <n v="71.400000000000006"/>
    <n v="68.599999999999994"/>
    <m/>
    <n v="28"/>
    <n v="28"/>
    <n v="140"/>
    <n v="71.400000000000006"/>
    <n v="68.599999999999994"/>
    <n v="29.4"/>
    <n v="29.4"/>
    <n v="36.4"/>
    <n v="37.800000000000004"/>
    <n v="2.8000000000000003"/>
    <n v="4.2"/>
    <m/>
    <m/>
    <s v="Md. Masud Rana"/>
    <n v="1834132771"/>
    <s v="fsldrrpm2-cox@bd-actionagainsthunger.org"/>
    <m/>
    <m/>
    <m/>
    <n v="20"/>
    <n v="2022"/>
    <s v="202249"/>
    <m/>
    <m/>
    <s v="January"/>
  </r>
  <r>
    <n v="248"/>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4"/>
    <x v="16"/>
    <x v="17"/>
    <s v="January"/>
    <s v="January"/>
    <s v="June"/>
    <x v="1"/>
    <x v="1"/>
    <n v="22"/>
    <n v="110"/>
    <n v="56.1"/>
    <n v="53.9"/>
    <m/>
    <n v="2"/>
    <n v="2"/>
    <n v="10"/>
    <n v="5.0999999999999996"/>
    <n v="4.9000000000000004"/>
    <n v="2.1"/>
    <n v="2.1"/>
    <n v="2.6"/>
    <n v="2.7"/>
    <n v="0.2"/>
    <n v="0.3"/>
    <m/>
    <m/>
    <s v="Md. Masud Rana"/>
    <n v="1834132771"/>
    <s v="fsldrrpm2-cox@bd-actionagainsthunger.org"/>
    <m/>
    <m/>
    <m/>
    <n v="20"/>
    <n v="2022"/>
    <s v="202249"/>
    <m/>
    <m/>
    <s v="January"/>
  </r>
  <r>
    <n v="249"/>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4"/>
    <x v="16"/>
    <x v="18"/>
    <s v="January"/>
    <s v="January"/>
    <s v="June"/>
    <x v="1"/>
    <x v="1"/>
    <n v="21"/>
    <n v="105"/>
    <n v="53.550000000000004"/>
    <n v="51.449999999999996"/>
    <m/>
    <n v="0"/>
    <n v="0"/>
    <n v="0"/>
    <n v="0"/>
    <n v="0"/>
    <n v="0"/>
    <n v="0"/>
    <n v="0"/>
    <n v="0"/>
    <n v="0"/>
    <n v="0"/>
    <m/>
    <m/>
    <s v="Md. Masud Rana"/>
    <n v="1834132771"/>
    <s v="fsldrrpm2-cox@bd-actionagainsthunger.org"/>
    <m/>
    <m/>
    <m/>
    <n v="20"/>
    <n v="2022"/>
    <s v="202249"/>
    <m/>
    <m/>
    <s v="January"/>
  </r>
  <r>
    <n v="250"/>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4"/>
    <x v="16"/>
    <x v="19"/>
    <s v="January"/>
    <s v="January"/>
    <s v="June"/>
    <x v="1"/>
    <x v="1"/>
    <n v="22"/>
    <n v="110"/>
    <n v="56.1"/>
    <n v="53.9"/>
    <m/>
    <n v="0"/>
    <n v="0"/>
    <n v="0"/>
    <n v="0"/>
    <n v="0"/>
    <n v="0"/>
    <n v="0"/>
    <n v="0"/>
    <n v="0"/>
    <n v="0"/>
    <n v="0"/>
    <m/>
    <m/>
    <s v="Md. Masud Rana"/>
    <n v="1834132771"/>
    <s v="fsldrrpm2-cox@bd-actionagainsthunger.org"/>
    <m/>
    <m/>
    <m/>
    <n v="20"/>
    <n v="2022"/>
    <s v="202249"/>
    <m/>
    <m/>
    <s v="January"/>
  </r>
  <r>
    <n v="251"/>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4"/>
    <x v="16"/>
    <x v="34"/>
    <s v="January"/>
    <s v="January"/>
    <s v="June"/>
    <x v="1"/>
    <x v="1"/>
    <n v="22"/>
    <n v="110"/>
    <n v="56.1"/>
    <n v="53.9"/>
    <m/>
    <n v="0"/>
    <n v="0"/>
    <n v="0"/>
    <n v="0"/>
    <n v="0"/>
    <n v="0"/>
    <n v="0"/>
    <n v="0"/>
    <n v="0"/>
    <n v="0"/>
    <n v="0"/>
    <m/>
    <m/>
    <s v="Md. Masud Rana"/>
    <n v="1834132771"/>
    <s v="fsldrrpm2-cox@bd-actionagainsthunger.org"/>
    <m/>
    <m/>
    <m/>
    <n v="20"/>
    <n v="2022"/>
    <s v="202249"/>
    <m/>
    <m/>
    <s v="January"/>
  </r>
  <r>
    <n v="252"/>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4"/>
    <x v="16"/>
    <x v="33"/>
    <s v="January"/>
    <s v="January"/>
    <s v="June"/>
    <x v="1"/>
    <x v="1"/>
    <n v="25"/>
    <n v="125"/>
    <n v="63.75"/>
    <n v="61.25"/>
    <m/>
    <n v="0"/>
    <n v="0"/>
    <n v="0"/>
    <n v="0"/>
    <n v="0"/>
    <n v="0"/>
    <n v="0"/>
    <n v="0"/>
    <n v="0"/>
    <n v="0"/>
    <n v="0"/>
    <m/>
    <m/>
    <s v="Md. Masud Rana"/>
    <n v="1834132771"/>
    <s v="fsldrrpm2-cox@bd-actionagainsthunger.org"/>
    <m/>
    <m/>
    <m/>
    <n v="20"/>
    <n v="2022"/>
    <s v="202249"/>
    <m/>
    <m/>
    <s v="January"/>
  </r>
  <r>
    <n v="253"/>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4"/>
    <x v="16"/>
    <x v="27"/>
    <s v="January"/>
    <s v="January"/>
    <s v="June"/>
    <x v="1"/>
    <x v="1"/>
    <n v="18"/>
    <n v="90"/>
    <n v="45.9"/>
    <n v="44.1"/>
    <m/>
    <n v="0"/>
    <n v="0"/>
    <n v="0"/>
    <n v="0"/>
    <n v="0"/>
    <n v="0"/>
    <n v="0"/>
    <n v="0"/>
    <n v="0"/>
    <n v="0"/>
    <n v="0"/>
    <m/>
    <m/>
    <s v="Md. Masud Rana"/>
    <n v="1834132771"/>
    <s v="fsldrrpm2-cox@bd-actionagainsthunger.org"/>
    <m/>
    <m/>
    <m/>
    <n v="20"/>
    <n v="2022"/>
    <s v="202249"/>
    <m/>
    <m/>
    <s v="January"/>
  </r>
  <r>
    <n v="254"/>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10"/>
    <x v="16"/>
    <s v="January"/>
    <s v="January"/>
    <s v="June"/>
    <x v="1"/>
    <x v="1"/>
    <n v="22"/>
    <n v="110"/>
    <n v="56.1"/>
    <n v="53.9"/>
    <m/>
    <n v="0"/>
    <n v="0"/>
    <n v="0"/>
    <n v="0"/>
    <n v="0"/>
    <n v="0"/>
    <n v="0"/>
    <n v="0"/>
    <n v="0"/>
    <n v="0"/>
    <n v="0"/>
    <m/>
    <m/>
    <s v="Md. Masud Rana"/>
    <n v="1834132771"/>
    <s v="fsldrrpm2-cox@bd-actionagainsthunger.org"/>
    <m/>
    <m/>
    <m/>
    <n v="20"/>
    <n v="2022"/>
    <s v="202290"/>
    <m/>
    <m/>
    <s v="January"/>
  </r>
  <r>
    <n v="255"/>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1"/>
    <x v="10"/>
    <x v="31"/>
    <s v="January"/>
    <s v="January"/>
    <s v="June"/>
    <x v="1"/>
    <x v="1"/>
    <n v="20"/>
    <n v="100"/>
    <n v="51"/>
    <n v="49"/>
    <m/>
    <n v="20"/>
    <n v="20"/>
    <n v="100"/>
    <n v="51"/>
    <n v="49"/>
    <n v="21"/>
    <n v="21"/>
    <n v="26"/>
    <n v="27"/>
    <n v="2"/>
    <n v="3"/>
    <m/>
    <m/>
    <s v="Md. Masud Rana"/>
    <n v="1834132771"/>
    <s v="fsldrrpm2-cox@bd-actionagainsthunger.org"/>
    <m/>
    <m/>
    <m/>
    <n v="20"/>
    <n v="2022"/>
    <s v="202290"/>
    <m/>
    <m/>
    <s v="January"/>
  </r>
  <r>
    <n v="256"/>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10"/>
    <x v="32"/>
    <s v="January"/>
    <s v="January"/>
    <s v="June"/>
    <x v="1"/>
    <x v="1"/>
    <n v="22"/>
    <n v="110"/>
    <n v="56.1"/>
    <n v="53.9"/>
    <m/>
    <n v="0"/>
    <n v="0"/>
    <n v="0"/>
    <n v="0"/>
    <n v="0"/>
    <n v="0"/>
    <n v="0"/>
    <n v="0"/>
    <n v="0"/>
    <n v="0"/>
    <n v="0"/>
    <m/>
    <m/>
    <s v="Md. Masud Rana"/>
    <n v="1834132771"/>
    <s v="fsldrrpm2-cox@bd-actionagainsthunger.org"/>
    <m/>
    <m/>
    <m/>
    <n v="20"/>
    <n v="2022"/>
    <s v="202290"/>
    <m/>
    <m/>
    <s v="January"/>
  </r>
  <r>
    <n v="257"/>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10"/>
    <x v="17"/>
    <s v="January"/>
    <s v="January"/>
    <s v="June"/>
    <x v="1"/>
    <x v="1"/>
    <n v="21"/>
    <n v="105"/>
    <n v="53.550000000000004"/>
    <n v="51.449999999999996"/>
    <m/>
    <n v="0"/>
    <n v="0"/>
    <n v="0"/>
    <n v="0"/>
    <n v="0"/>
    <n v="0"/>
    <n v="0"/>
    <n v="0"/>
    <n v="0"/>
    <n v="0"/>
    <n v="0"/>
    <m/>
    <m/>
    <s v="Md. Masud Rana"/>
    <n v="1834132771"/>
    <s v="fsldrrpm2-cox@bd-actionagainsthunger.org"/>
    <m/>
    <m/>
    <m/>
    <n v="20"/>
    <n v="2022"/>
    <s v="202290"/>
    <m/>
    <m/>
    <s v="January"/>
  </r>
  <r>
    <n v="258"/>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10"/>
    <x v="18"/>
    <s v="January"/>
    <s v="January"/>
    <s v="June"/>
    <x v="1"/>
    <x v="1"/>
    <n v="22"/>
    <n v="110"/>
    <n v="56.1"/>
    <n v="53.9"/>
    <m/>
    <n v="0"/>
    <n v="0"/>
    <n v="0"/>
    <n v="0"/>
    <n v="0"/>
    <n v="0"/>
    <n v="0"/>
    <n v="0"/>
    <n v="0"/>
    <n v="0"/>
    <n v="0"/>
    <m/>
    <m/>
    <s v="Md. Masud Rana"/>
    <n v="1834132771"/>
    <s v="fsldrrpm2-cox@bd-actionagainsthunger.org"/>
    <m/>
    <m/>
    <m/>
    <n v="20"/>
    <n v="2022"/>
    <s v="202290"/>
    <m/>
    <m/>
    <s v="January"/>
  </r>
  <r>
    <n v="259"/>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10"/>
    <x v="19"/>
    <s v="January"/>
    <s v="January"/>
    <s v="June"/>
    <x v="1"/>
    <x v="1"/>
    <n v="21"/>
    <n v="105"/>
    <n v="53.550000000000004"/>
    <n v="51.449999999999996"/>
    <m/>
    <n v="0"/>
    <n v="0"/>
    <n v="0"/>
    <n v="0"/>
    <n v="0"/>
    <n v="0"/>
    <n v="0"/>
    <n v="0"/>
    <n v="0"/>
    <n v="0"/>
    <n v="0"/>
    <m/>
    <m/>
    <s v="Md. Masud Rana"/>
    <n v="1834132771"/>
    <s v="fsldrrpm2-cox@bd-actionagainsthunger.org"/>
    <m/>
    <m/>
    <m/>
    <n v="20"/>
    <n v="2022"/>
    <s v="202290"/>
    <m/>
    <m/>
    <s v="January"/>
  </r>
  <r>
    <n v="260"/>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10"/>
    <x v="34"/>
    <s v="January"/>
    <s v="January"/>
    <s v="June"/>
    <x v="1"/>
    <x v="1"/>
    <n v="22"/>
    <n v="110"/>
    <n v="56.1"/>
    <n v="53.9"/>
    <m/>
    <n v="0"/>
    <n v="0"/>
    <n v="0"/>
    <n v="0"/>
    <n v="0"/>
    <n v="0"/>
    <n v="0"/>
    <n v="0"/>
    <n v="0"/>
    <n v="0"/>
    <n v="0"/>
    <m/>
    <m/>
    <s v="Md. Masud Rana"/>
    <n v="1834132771"/>
    <s v="fsldrrpm2-cox@bd-actionagainsthunger.org"/>
    <m/>
    <m/>
    <m/>
    <n v="20"/>
    <n v="2022"/>
    <s v="202290"/>
    <m/>
    <m/>
    <s v="January"/>
  </r>
  <r>
    <n v="261"/>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10"/>
    <x v="33"/>
    <s v="January"/>
    <s v="January"/>
    <s v="June"/>
    <x v="1"/>
    <x v="1"/>
    <n v="18"/>
    <n v="90"/>
    <n v="45.9"/>
    <n v="44.1"/>
    <m/>
    <n v="0"/>
    <n v="0"/>
    <n v="0"/>
    <n v="0"/>
    <n v="0"/>
    <n v="0"/>
    <n v="0"/>
    <n v="0"/>
    <n v="0"/>
    <n v="0"/>
    <n v="0"/>
    <m/>
    <m/>
    <s v="Md. Masud Rana"/>
    <n v="1834132771"/>
    <s v="fsldrrpm2-cox@bd-actionagainsthunger.org"/>
    <m/>
    <m/>
    <m/>
    <n v="20"/>
    <n v="2022"/>
    <s v="202290"/>
    <m/>
    <m/>
    <s v="January"/>
  </r>
  <r>
    <n v="262"/>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10"/>
    <x v="27"/>
    <s v="January"/>
    <s v="January"/>
    <s v="June"/>
    <x v="1"/>
    <x v="1"/>
    <n v="22"/>
    <n v="110"/>
    <n v="56.1"/>
    <n v="53.9"/>
    <m/>
    <n v="0"/>
    <n v="0"/>
    <n v="0"/>
    <n v="0"/>
    <n v="0"/>
    <n v="0"/>
    <n v="0"/>
    <n v="0"/>
    <n v="0"/>
    <n v="0"/>
    <n v="0"/>
    <m/>
    <m/>
    <s v="Md. Masud Rana"/>
    <n v="1834132771"/>
    <s v="fsldrrpm2-cox@bd-actionagainsthunger.org"/>
    <m/>
    <m/>
    <m/>
    <n v="20"/>
    <n v="2022"/>
    <s v="202290"/>
    <m/>
    <m/>
    <s v="January"/>
  </r>
  <r>
    <n v="263"/>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1"/>
    <x v="3"/>
    <x v="16"/>
    <s v="January"/>
    <s v="January"/>
    <s v="June"/>
    <x v="1"/>
    <x v="1"/>
    <n v="23"/>
    <n v="115"/>
    <n v="58.65"/>
    <n v="56.35"/>
    <m/>
    <n v="23"/>
    <n v="23"/>
    <n v="115"/>
    <n v="58.65"/>
    <n v="56.35"/>
    <n v="24.15"/>
    <n v="24.15"/>
    <n v="29.900000000000002"/>
    <n v="31.05"/>
    <n v="2.3000000000000003"/>
    <n v="3.4499999999999997"/>
    <m/>
    <m/>
    <s v="Md. Masud Rana"/>
    <n v="1834132771"/>
    <s v="fsldrrpm2-cox@bd-actionagainsthunger.org"/>
    <m/>
    <m/>
    <m/>
    <n v="20"/>
    <n v="2022"/>
    <s v="202290"/>
    <m/>
    <m/>
    <s v="January"/>
  </r>
  <r>
    <n v="264"/>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3"/>
    <x v="31"/>
    <s v="January"/>
    <s v="January"/>
    <s v="June"/>
    <x v="1"/>
    <x v="1"/>
    <n v="25"/>
    <n v="125"/>
    <n v="63.75"/>
    <n v="61.25"/>
    <m/>
    <n v="0"/>
    <n v="0"/>
    <n v="0"/>
    <n v="0"/>
    <n v="0"/>
    <n v="0"/>
    <n v="0"/>
    <n v="0"/>
    <n v="0"/>
    <n v="0"/>
    <n v="0"/>
    <m/>
    <m/>
    <s v="Md. Masud Rana"/>
    <n v="1834132771"/>
    <s v="fsldrrpm2-cox@bd-actionagainsthunger.org"/>
    <m/>
    <m/>
    <m/>
    <n v="20"/>
    <n v="2022"/>
    <s v="202290"/>
    <m/>
    <m/>
    <s v="January"/>
  </r>
  <r>
    <n v="265"/>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1"/>
    <x v="3"/>
    <x v="32"/>
    <s v="January"/>
    <s v="January"/>
    <s v="June"/>
    <x v="1"/>
    <x v="1"/>
    <n v="18"/>
    <n v="90"/>
    <n v="45.9"/>
    <n v="44.1"/>
    <m/>
    <n v="10"/>
    <n v="10"/>
    <n v="50"/>
    <n v="25.5"/>
    <n v="24.5"/>
    <n v="10.5"/>
    <n v="10.5"/>
    <n v="13"/>
    <n v="13.5"/>
    <n v="1"/>
    <n v="1.5"/>
    <m/>
    <m/>
    <s v="Md. Masud Rana"/>
    <n v="1834132771"/>
    <s v="fsldrrpm2-cox@bd-actionagainsthunger.org"/>
    <m/>
    <m/>
    <m/>
    <n v="20"/>
    <n v="2022"/>
    <s v="202290"/>
    <m/>
    <m/>
    <s v="January"/>
  </r>
  <r>
    <n v="266"/>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3"/>
    <x v="17"/>
    <s v="January"/>
    <s v="January"/>
    <s v="June"/>
    <x v="1"/>
    <x v="1"/>
    <n v="14"/>
    <n v="70"/>
    <n v="35.700000000000003"/>
    <n v="34.299999999999997"/>
    <m/>
    <n v="0"/>
    <n v="0"/>
    <n v="0"/>
    <n v="0"/>
    <n v="0"/>
    <n v="0"/>
    <n v="0"/>
    <n v="0"/>
    <n v="0"/>
    <n v="0"/>
    <n v="0"/>
    <m/>
    <m/>
    <s v="Md. Masud Rana"/>
    <n v="1834132771"/>
    <s v="fsldrrpm2-cox@bd-actionagainsthunger.org"/>
    <m/>
    <m/>
    <m/>
    <n v="20"/>
    <n v="2022"/>
    <s v="202290"/>
    <m/>
    <m/>
    <s v="January"/>
  </r>
  <r>
    <n v="267"/>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3"/>
    <x v="18"/>
    <s v="January"/>
    <s v="January"/>
    <s v="June"/>
    <x v="1"/>
    <x v="1"/>
    <n v="25"/>
    <n v="125"/>
    <n v="63.75"/>
    <n v="61.25"/>
    <m/>
    <n v="0"/>
    <n v="0"/>
    <n v="0"/>
    <n v="0"/>
    <n v="0"/>
    <n v="0"/>
    <n v="0"/>
    <n v="0"/>
    <n v="0"/>
    <n v="0"/>
    <n v="0"/>
    <m/>
    <m/>
    <s v="Md. Masud Rana"/>
    <n v="1834132771"/>
    <s v="fsldrrpm2-cox@bd-actionagainsthunger.org"/>
    <m/>
    <m/>
    <m/>
    <n v="20"/>
    <n v="2022"/>
    <s v="202290"/>
    <m/>
    <m/>
    <s v="January"/>
  </r>
  <r>
    <n v="268"/>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3"/>
    <x v="19"/>
    <s v="January"/>
    <s v="January"/>
    <s v="June"/>
    <x v="1"/>
    <x v="1"/>
    <n v="25"/>
    <n v="125"/>
    <n v="63.75"/>
    <n v="61.25"/>
    <m/>
    <n v="0"/>
    <n v="0"/>
    <n v="0"/>
    <n v="0"/>
    <n v="0"/>
    <n v="0"/>
    <n v="0"/>
    <n v="0"/>
    <n v="0"/>
    <n v="0"/>
    <n v="0"/>
    <m/>
    <m/>
    <s v="Md. Masud Rana"/>
    <n v="1834132771"/>
    <s v="fsldrrpm2-cox@bd-actionagainsthunger.org"/>
    <m/>
    <m/>
    <m/>
    <n v="20"/>
    <n v="2022"/>
    <s v="202290"/>
    <m/>
    <m/>
    <s v="January"/>
  </r>
  <r>
    <n v="269"/>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3"/>
    <x v="34"/>
    <s v="January"/>
    <s v="January"/>
    <s v="June"/>
    <x v="1"/>
    <x v="1"/>
    <n v="15"/>
    <n v="75"/>
    <n v="38.25"/>
    <n v="36.75"/>
    <m/>
    <n v="0"/>
    <n v="0"/>
    <n v="0"/>
    <n v="0"/>
    <n v="0"/>
    <n v="0"/>
    <n v="0"/>
    <n v="0"/>
    <n v="0"/>
    <n v="0"/>
    <n v="0"/>
    <m/>
    <m/>
    <s v="Md. Masud Rana"/>
    <n v="1834132771"/>
    <s v="fsldrrpm2-cox@bd-actionagainsthunger.org"/>
    <m/>
    <m/>
    <m/>
    <n v="20"/>
    <n v="2022"/>
    <s v="202290"/>
    <m/>
    <m/>
    <s v="January"/>
  </r>
  <r>
    <n v="270"/>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3"/>
    <x v="33"/>
    <s v="January"/>
    <s v="January"/>
    <s v="June"/>
    <x v="1"/>
    <x v="1"/>
    <n v="22"/>
    <n v="110"/>
    <n v="56.1"/>
    <n v="53.9"/>
    <m/>
    <n v="0"/>
    <n v="0"/>
    <n v="0"/>
    <n v="0"/>
    <n v="0"/>
    <n v="0"/>
    <n v="0"/>
    <n v="0"/>
    <n v="0"/>
    <n v="0"/>
    <n v="0"/>
    <m/>
    <m/>
    <s v="Md. Masud Rana"/>
    <n v="1834132771"/>
    <s v="fsldrrpm2-cox@bd-actionagainsthunger.org"/>
    <m/>
    <m/>
    <m/>
    <n v="20"/>
    <n v="2022"/>
    <s v="202290"/>
    <m/>
    <m/>
    <s v="January"/>
  </r>
  <r>
    <n v="271"/>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1"/>
    <x v="3"/>
    <x v="27"/>
    <s v="January"/>
    <s v="January"/>
    <s v="June"/>
    <x v="1"/>
    <x v="1"/>
    <n v="23"/>
    <n v="115"/>
    <n v="58.65"/>
    <n v="56.35"/>
    <m/>
    <n v="0"/>
    <n v="0"/>
    <n v="0"/>
    <n v="0"/>
    <n v="0"/>
    <n v="0"/>
    <n v="0"/>
    <n v="0"/>
    <n v="0"/>
    <n v="0"/>
    <n v="0"/>
    <m/>
    <m/>
    <s v="Md. Masud Rana"/>
    <n v="1834132771"/>
    <s v="fsldrrpm2-cox@bd-actionagainsthunger.org"/>
    <m/>
    <m/>
    <m/>
    <n v="20"/>
    <n v="2022"/>
    <s v="202290"/>
    <m/>
    <m/>
    <s v="January"/>
  </r>
  <r>
    <n v="272"/>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0"/>
    <x v="0"/>
    <x v="16"/>
    <s v="January"/>
    <s v="January"/>
    <s v="June"/>
    <x v="1"/>
    <x v="1"/>
    <n v="14"/>
    <n v="70"/>
    <n v="35.700000000000003"/>
    <n v="34.299999999999997"/>
    <m/>
    <n v="0"/>
    <n v="0"/>
    <n v="0"/>
    <n v="0"/>
    <n v="0"/>
    <n v="0"/>
    <n v="0"/>
    <n v="0"/>
    <n v="0"/>
    <n v="0"/>
    <n v="0"/>
    <m/>
    <m/>
    <s v="Md. Masud Rana"/>
    <n v="1834132771"/>
    <s v="fsldrrpm2-cox@bd-actionagainsthunger.org"/>
    <m/>
    <m/>
    <m/>
    <n v="20"/>
    <n v="2022"/>
    <s v="202294"/>
    <m/>
    <m/>
    <s v="January"/>
  </r>
  <r>
    <n v="273"/>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0"/>
    <x v="0"/>
    <x v="31"/>
    <s v="January"/>
    <s v="January"/>
    <s v="June"/>
    <x v="1"/>
    <x v="1"/>
    <n v="24"/>
    <n v="120"/>
    <n v="61.2"/>
    <n v="58.8"/>
    <m/>
    <n v="0"/>
    <n v="0"/>
    <n v="0"/>
    <n v="0"/>
    <n v="0"/>
    <n v="0"/>
    <n v="0"/>
    <n v="0"/>
    <n v="0"/>
    <n v="0"/>
    <n v="0"/>
    <m/>
    <m/>
    <s v="Md. Masud Rana"/>
    <n v="1834132771"/>
    <s v="fsldrrpm2-cox@bd-actionagainsthunger.org"/>
    <m/>
    <m/>
    <m/>
    <n v="20"/>
    <n v="2022"/>
    <s v="202294"/>
    <m/>
    <m/>
    <s v="January"/>
  </r>
  <r>
    <n v="274"/>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0"/>
    <x v="0"/>
    <x v="32"/>
    <s v="January"/>
    <s v="January"/>
    <s v="June"/>
    <x v="1"/>
    <x v="1"/>
    <n v="28"/>
    <n v="140"/>
    <n v="71.400000000000006"/>
    <n v="68.599999999999994"/>
    <m/>
    <n v="0"/>
    <n v="0"/>
    <n v="0"/>
    <n v="0"/>
    <n v="0"/>
    <n v="0"/>
    <n v="0"/>
    <n v="0"/>
    <n v="0"/>
    <n v="0"/>
    <n v="0"/>
    <m/>
    <m/>
    <s v="Md. Masud Rana"/>
    <n v="1834132771"/>
    <s v="fsldrrpm2-cox@bd-actionagainsthunger.org"/>
    <m/>
    <m/>
    <m/>
    <n v="20"/>
    <n v="2022"/>
    <s v="202294"/>
    <m/>
    <m/>
    <s v="January"/>
  </r>
  <r>
    <n v="275"/>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0"/>
    <x v="0"/>
    <x v="17"/>
    <s v="January"/>
    <s v="January"/>
    <s v="June"/>
    <x v="1"/>
    <x v="1"/>
    <n v="25"/>
    <n v="125"/>
    <n v="63.75"/>
    <n v="61.25"/>
    <m/>
    <n v="25"/>
    <n v="25"/>
    <n v="125"/>
    <n v="63.75"/>
    <n v="61.25"/>
    <n v="26.25"/>
    <n v="26.25"/>
    <n v="32.5"/>
    <n v="33.75"/>
    <n v="2.5"/>
    <n v="3.75"/>
    <m/>
    <m/>
    <s v="Md. Masud Rana"/>
    <n v="1834132771"/>
    <s v="fsldrrpm2-cox@bd-actionagainsthunger.org"/>
    <m/>
    <m/>
    <m/>
    <n v="20"/>
    <n v="2022"/>
    <s v="202294"/>
    <m/>
    <m/>
    <s v="January"/>
  </r>
  <r>
    <n v="276"/>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0"/>
    <x v="0"/>
    <x v="18"/>
    <s v="January"/>
    <s v="January"/>
    <s v="June"/>
    <x v="1"/>
    <x v="1"/>
    <n v="13"/>
    <n v="65"/>
    <n v="33.15"/>
    <n v="31.849999999999998"/>
    <m/>
    <n v="13"/>
    <n v="13"/>
    <n v="65"/>
    <n v="33.15"/>
    <n v="31.849999999999998"/>
    <n v="13.65"/>
    <n v="13.65"/>
    <n v="16.900000000000002"/>
    <n v="17.55"/>
    <n v="1.3"/>
    <n v="1.95"/>
    <m/>
    <m/>
    <s v="Md. Masud Rana"/>
    <n v="1834132771"/>
    <s v="fsldrrpm2-cox@bd-actionagainsthunger.org"/>
    <m/>
    <m/>
    <m/>
    <n v="20"/>
    <n v="2022"/>
    <s v="202294"/>
    <m/>
    <m/>
    <s v="January"/>
  </r>
  <r>
    <n v="277"/>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0"/>
    <x v="0"/>
    <x v="19"/>
    <s v="January"/>
    <s v="January"/>
    <s v="June"/>
    <x v="1"/>
    <x v="1"/>
    <n v="21"/>
    <n v="105"/>
    <n v="53.550000000000004"/>
    <n v="51.449999999999996"/>
    <m/>
    <n v="21"/>
    <n v="21"/>
    <n v="105"/>
    <n v="53.550000000000004"/>
    <n v="51.449999999999996"/>
    <n v="22.05"/>
    <n v="22.05"/>
    <n v="27.3"/>
    <n v="28.35"/>
    <n v="2.1"/>
    <n v="3.15"/>
    <m/>
    <m/>
    <s v="Md. Masud Rana"/>
    <n v="1834132771"/>
    <s v="fsldrrpm2-cox@bd-actionagainsthunger.org"/>
    <m/>
    <m/>
    <m/>
    <n v="20"/>
    <n v="2022"/>
    <s v="202294"/>
    <m/>
    <m/>
    <s v="January"/>
  </r>
  <r>
    <n v="278"/>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0"/>
    <x v="0"/>
    <x v="34"/>
    <s v="January"/>
    <s v="January"/>
    <s v="June"/>
    <x v="1"/>
    <x v="1"/>
    <n v="23"/>
    <n v="115"/>
    <n v="58.65"/>
    <n v="56.35"/>
    <m/>
    <n v="23"/>
    <n v="23"/>
    <n v="115"/>
    <n v="58.65"/>
    <n v="56.35"/>
    <n v="24.15"/>
    <n v="24.15"/>
    <n v="29.900000000000002"/>
    <n v="31.05"/>
    <n v="2.3000000000000003"/>
    <n v="3.4499999999999997"/>
    <m/>
    <m/>
    <s v="Md. Masud Rana"/>
    <n v="1834132771"/>
    <s v="fsldrrpm2-cox@bd-actionagainsthunger.org"/>
    <m/>
    <m/>
    <m/>
    <n v="20"/>
    <n v="2022"/>
    <s v="202294"/>
    <m/>
    <m/>
    <s v="January"/>
  </r>
  <r>
    <n v="279"/>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0"/>
    <x v="0"/>
    <x v="33"/>
    <s v="January"/>
    <s v="January"/>
    <s v="June"/>
    <x v="1"/>
    <x v="1"/>
    <n v="22"/>
    <n v="110"/>
    <n v="56.1"/>
    <n v="53.9"/>
    <m/>
    <n v="0"/>
    <n v="0"/>
    <n v="0"/>
    <n v="0"/>
    <n v="0"/>
    <n v="0"/>
    <n v="0"/>
    <n v="0"/>
    <n v="0"/>
    <n v="0"/>
    <n v="0"/>
    <m/>
    <m/>
    <s v="Md. Masud Rana"/>
    <n v="1834132771"/>
    <s v="fsldrrpm2-cox@bd-actionagainsthunger.org"/>
    <m/>
    <m/>
    <m/>
    <n v="20"/>
    <n v="2022"/>
    <s v="202294"/>
    <m/>
    <m/>
    <s v="January"/>
  </r>
  <r>
    <n v="280"/>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0"/>
    <x v="0"/>
    <x v="27"/>
    <s v="January"/>
    <s v="January"/>
    <s v="June"/>
    <x v="1"/>
    <x v="1"/>
    <n v="20"/>
    <n v="100"/>
    <n v="51"/>
    <n v="49"/>
    <m/>
    <n v="20"/>
    <n v="20"/>
    <n v="100"/>
    <n v="51"/>
    <n v="49"/>
    <n v="21"/>
    <n v="21"/>
    <n v="26"/>
    <n v="27"/>
    <n v="2"/>
    <n v="3"/>
    <m/>
    <m/>
    <s v="Md. Masud Rana"/>
    <n v="1834132771"/>
    <s v="fsldrrpm2-cox@bd-actionagainsthunger.org"/>
    <m/>
    <m/>
    <m/>
    <n v="20"/>
    <n v="2022"/>
    <s v="202294"/>
    <m/>
    <m/>
    <s v="January"/>
  </r>
  <r>
    <n v="281"/>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0"/>
    <x v="6"/>
    <x v="16"/>
    <s v="January"/>
    <s v="January"/>
    <s v="June"/>
    <x v="1"/>
    <x v="1"/>
    <n v="21"/>
    <n v="105"/>
    <n v="53.550000000000004"/>
    <n v="51.449999999999996"/>
    <m/>
    <n v="0"/>
    <n v="0"/>
    <n v="0"/>
    <n v="0"/>
    <n v="0"/>
    <n v="0"/>
    <n v="0"/>
    <n v="0"/>
    <n v="0"/>
    <n v="0"/>
    <n v="0"/>
    <m/>
    <m/>
    <s v="Md. Masud Rana"/>
    <n v="1834132771"/>
    <s v="fsldrrpm2-cox@bd-actionagainsthunger.org"/>
    <m/>
    <m/>
    <m/>
    <n v="20"/>
    <n v="2022"/>
    <s v="202294"/>
    <m/>
    <m/>
    <s v="January"/>
  </r>
  <r>
    <n v="282"/>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0"/>
    <x v="6"/>
    <x v="31"/>
    <s v="January"/>
    <s v="January"/>
    <s v="June"/>
    <x v="1"/>
    <x v="1"/>
    <n v="22"/>
    <n v="110"/>
    <n v="56.1"/>
    <n v="53.9"/>
    <m/>
    <n v="0"/>
    <n v="0"/>
    <n v="0"/>
    <n v="0"/>
    <n v="0"/>
    <n v="0"/>
    <n v="0"/>
    <n v="0"/>
    <n v="0"/>
    <n v="0"/>
    <n v="0"/>
    <m/>
    <m/>
    <s v="Md. Masud Rana"/>
    <n v="1834132771"/>
    <s v="fsldrrpm2-cox@bd-actionagainsthunger.org"/>
    <m/>
    <m/>
    <m/>
    <n v="20"/>
    <n v="2022"/>
    <s v="202294"/>
    <m/>
    <m/>
    <s v="January"/>
  </r>
  <r>
    <n v="283"/>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0"/>
    <x v="6"/>
    <x v="32"/>
    <s v="January"/>
    <s v="January"/>
    <s v="June"/>
    <x v="1"/>
    <x v="1"/>
    <n v="21"/>
    <n v="105"/>
    <n v="53.550000000000004"/>
    <n v="51.449999999999996"/>
    <m/>
    <n v="0"/>
    <n v="0"/>
    <n v="0"/>
    <n v="0"/>
    <n v="0"/>
    <n v="0"/>
    <n v="0"/>
    <n v="0"/>
    <n v="0"/>
    <n v="0"/>
    <n v="0"/>
    <m/>
    <m/>
    <s v="Md. Masud Rana"/>
    <n v="1834132771"/>
    <s v="fsldrrpm2-cox@bd-actionagainsthunger.org"/>
    <m/>
    <m/>
    <m/>
    <n v="20"/>
    <n v="2022"/>
    <s v="202294"/>
    <m/>
    <m/>
    <s v="January"/>
  </r>
  <r>
    <n v="284"/>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0"/>
    <x v="6"/>
    <x v="17"/>
    <s v="January"/>
    <s v="January"/>
    <s v="June"/>
    <x v="1"/>
    <x v="1"/>
    <n v="17"/>
    <n v="85"/>
    <n v="43.35"/>
    <n v="41.65"/>
    <m/>
    <n v="17"/>
    <n v="17"/>
    <n v="85"/>
    <n v="43.35"/>
    <n v="41.65"/>
    <n v="17.849999999999998"/>
    <n v="17.849999999999998"/>
    <n v="22.1"/>
    <n v="22.950000000000003"/>
    <n v="1.7"/>
    <n v="2.5499999999999998"/>
    <m/>
    <m/>
    <s v="Md. Masud Rana"/>
    <n v="1834132771"/>
    <s v="fsldrrpm2-cox@bd-actionagainsthunger.org"/>
    <m/>
    <m/>
    <m/>
    <n v="20"/>
    <n v="2022"/>
    <s v="202294"/>
    <m/>
    <m/>
    <s v="January"/>
  </r>
  <r>
    <n v="285"/>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0"/>
    <x v="6"/>
    <x v="18"/>
    <s v="January"/>
    <s v="January"/>
    <s v="June"/>
    <x v="1"/>
    <x v="1"/>
    <n v="19"/>
    <n v="95"/>
    <n v="48.45"/>
    <n v="46.55"/>
    <m/>
    <n v="0"/>
    <n v="0"/>
    <n v="0"/>
    <n v="0"/>
    <n v="0"/>
    <n v="0"/>
    <n v="0"/>
    <n v="0"/>
    <n v="0"/>
    <n v="0"/>
    <n v="0"/>
    <m/>
    <m/>
    <s v="Md. Masud Rana"/>
    <n v="1834132771"/>
    <s v="fsldrrpm2-cox@bd-actionagainsthunger.org"/>
    <m/>
    <m/>
    <m/>
    <n v="20"/>
    <n v="2022"/>
    <s v="202294"/>
    <m/>
    <m/>
    <s v="January"/>
  </r>
  <r>
    <n v="286"/>
    <s v="Integrated Emergency Response and Early Recovery Support Program, Bangladesh"/>
    <s v="JRP"/>
    <s v="RBGD21-FSC-173148-1"/>
    <x v="7"/>
    <x v="5"/>
    <x v="5"/>
    <s v="Food Security"/>
    <x v="3"/>
    <x v="12"/>
    <x v="1"/>
    <s v="Number of host community individuals participating in food for assets/cash for work activities by sex and age"/>
    <s v="Planned"/>
    <s v="Cash"/>
    <s v="Seasonal"/>
    <n v="4200"/>
    <s v="BDT"/>
    <s v="Bank transfer"/>
    <s v="Chittagong"/>
    <s v="Cox's Bazar"/>
    <x v="0"/>
    <x v="6"/>
    <x v="19"/>
    <s v="January"/>
    <s v="January"/>
    <s v="June"/>
    <x v="1"/>
    <x v="1"/>
    <n v="19"/>
    <n v="95"/>
    <n v="48.45"/>
    <n v="46.55"/>
    <m/>
    <n v="0"/>
    <n v="0"/>
    <n v="0"/>
    <n v="0"/>
    <n v="0"/>
    <n v="0"/>
    <n v="0"/>
    <n v="0"/>
    <n v="0"/>
    <n v="0"/>
    <n v="0"/>
    <m/>
    <m/>
    <s v="Md. Masud Rana"/>
    <n v="1834132771"/>
    <s v="fsldrrpm2-cox@bd-actionagainsthunger.org"/>
    <m/>
    <m/>
    <m/>
    <n v="20"/>
    <n v="2022"/>
    <s v="202294"/>
    <m/>
    <m/>
    <s v="January"/>
  </r>
  <r>
    <n v="287"/>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0"/>
    <x v="6"/>
    <x v="34"/>
    <s v="January"/>
    <s v="January"/>
    <s v="June"/>
    <x v="1"/>
    <x v="1"/>
    <n v="24"/>
    <n v="120"/>
    <n v="61.2"/>
    <n v="58.8"/>
    <m/>
    <n v="24"/>
    <n v="24"/>
    <n v="120"/>
    <n v="61.2"/>
    <n v="58.8"/>
    <n v="25.2"/>
    <n v="25.2"/>
    <n v="31.200000000000003"/>
    <n v="32.400000000000006"/>
    <n v="2.4"/>
    <n v="3.5999999999999996"/>
    <m/>
    <m/>
    <s v="Md. Masud Rana"/>
    <n v="1834132771"/>
    <s v="fsldrrpm2-cox@bd-actionagainsthunger.org"/>
    <m/>
    <m/>
    <m/>
    <n v="20"/>
    <n v="2022"/>
    <s v="202294"/>
    <m/>
    <m/>
    <s v="January"/>
  </r>
  <r>
    <n v="288"/>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0"/>
    <x v="6"/>
    <x v="33"/>
    <s v="January"/>
    <s v="January"/>
    <s v="June"/>
    <x v="1"/>
    <x v="1"/>
    <n v="24"/>
    <n v="120"/>
    <n v="61.2"/>
    <n v="58.8"/>
    <m/>
    <n v="23"/>
    <n v="23"/>
    <n v="115"/>
    <n v="58.65"/>
    <n v="56.35"/>
    <n v="24.15"/>
    <n v="24.15"/>
    <n v="29.900000000000002"/>
    <n v="31.05"/>
    <n v="2.3000000000000003"/>
    <n v="3.4499999999999997"/>
    <m/>
    <m/>
    <s v="Md. Masud Rana"/>
    <n v="1834132771"/>
    <s v="fsldrrpm2-cox@bd-actionagainsthunger.org"/>
    <m/>
    <m/>
    <m/>
    <n v="20"/>
    <n v="2022"/>
    <s v="202294"/>
    <m/>
    <m/>
    <s v="January"/>
  </r>
  <r>
    <n v="289"/>
    <s v="Integrated Emergency Response and Early Recovery Support Program, Bangladesh"/>
    <s v="JRP"/>
    <s v="RBGD21-FSC-173148-1"/>
    <x v="7"/>
    <x v="5"/>
    <x v="5"/>
    <s v="Food Security"/>
    <x v="3"/>
    <x v="12"/>
    <x v="1"/>
    <s v="Number of host community individuals participating in food for assets/cash for work activities by sex and age"/>
    <s v="Ongoing"/>
    <s v="Cash"/>
    <s v="Seasonal"/>
    <n v="4200"/>
    <s v="BDT"/>
    <s v="Bank transfer"/>
    <s v="Chittagong"/>
    <s v="Cox's Bazar"/>
    <x v="0"/>
    <x v="6"/>
    <x v="27"/>
    <s v="January"/>
    <s v="January"/>
    <s v="June"/>
    <x v="1"/>
    <x v="1"/>
    <n v="23"/>
    <n v="115"/>
    <n v="58.65"/>
    <n v="56.35"/>
    <m/>
    <n v="23"/>
    <n v="23"/>
    <n v="115"/>
    <n v="58.65"/>
    <n v="56.35"/>
    <n v="24.15"/>
    <n v="24.15"/>
    <n v="29.900000000000002"/>
    <n v="31.05"/>
    <n v="2.3000000000000003"/>
    <n v="3.4499999999999997"/>
    <m/>
    <m/>
    <s v="Md. Masud Rana"/>
    <n v="1834132771"/>
    <s v="fsldrrpm2-cox@bd-actionagainsthunger.org"/>
    <m/>
    <m/>
    <m/>
    <n v="20"/>
    <n v="2022"/>
    <s v="202294"/>
    <m/>
    <m/>
    <s v="January"/>
  </r>
  <r>
    <n v="290"/>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4"/>
    <x v="16"/>
    <s v="January"/>
    <s v="January"/>
    <s v="October"/>
    <x v="1"/>
    <x v="1"/>
    <n v="79"/>
    <n v="395"/>
    <n v="201.45000000000002"/>
    <n v="193.54999999999998"/>
    <m/>
    <n v="79"/>
    <n v="79"/>
    <n v="395"/>
    <n v="201.45000000000002"/>
    <n v="193.54999999999998"/>
    <n v="82.95"/>
    <n v="82.95"/>
    <n v="102.7"/>
    <n v="106.65"/>
    <n v="7.9"/>
    <n v="11.85"/>
    <m/>
    <m/>
    <s v="Mahmudun Nabi Khan"/>
    <s v="01749-407239"/>
    <s v="Md.Khan@fao.org"/>
    <s v="Monawar Hossain Chowdhury"/>
    <s v="1719671522"/>
    <s v="Monawar.Chowdhury@fao.org"/>
    <n v="20"/>
    <n v="2022"/>
    <s v="202294"/>
    <m/>
    <m/>
    <s v="January"/>
  </r>
  <r>
    <n v="291"/>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4"/>
    <x v="17"/>
    <s v="January"/>
    <s v="January"/>
    <s v="October"/>
    <x v="1"/>
    <x v="1"/>
    <n v="39"/>
    <n v="195"/>
    <n v="99.45"/>
    <n v="95.55"/>
    <m/>
    <n v="39"/>
    <n v="39"/>
    <n v="195"/>
    <n v="99.45"/>
    <n v="95.55"/>
    <n v="40.949999999999996"/>
    <n v="40.949999999999996"/>
    <n v="50.7"/>
    <n v="52.650000000000006"/>
    <n v="3.9"/>
    <n v="5.85"/>
    <m/>
    <m/>
    <s v="Mahmudun Nabi Khan"/>
    <s v="01749-407239"/>
    <s v="Md.Khan@fao.org"/>
    <s v="Monawar Hossain Chowdhury"/>
    <s v="1719671522"/>
    <s v="Monawar.Chowdhury@fao.org"/>
    <n v="20"/>
    <n v="2022"/>
    <s v="202294"/>
    <m/>
    <m/>
    <s v="January"/>
  </r>
  <r>
    <n v="292"/>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7"/>
    <x v="16"/>
    <s v="January"/>
    <s v="January"/>
    <s v="October"/>
    <x v="1"/>
    <x v="1"/>
    <n v="79"/>
    <n v="395"/>
    <n v="201.45000000000002"/>
    <n v="193.54999999999998"/>
    <m/>
    <n v="79"/>
    <n v="79"/>
    <n v="395"/>
    <n v="201.45000000000002"/>
    <n v="193.54999999999998"/>
    <n v="82.95"/>
    <n v="82.95"/>
    <n v="102.7"/>
    <n v="106.65"/>
    <n v="7.9"/>
    <n v="11.85"/>
    <m/>
    <m/>
    <s v="Mahmudun Nabi Khan"/>
    <s v="01749-407239"/>
    <s v="Md.Khan@fao.org"/>
    <s v="Monawar Hossain Chowdhury"/>
    <s v="1719671522"/>
    <s v="Monawar.Chowdhury@fao.org"/>
    <n v="20"/>
    <n v="2022"/>
    <s v="202294"/>
    <m/>
    <m/>
    <s v="January"/>
  </r>
  <r>
    <n v="293"/>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7"/>
    <x v="31"/>
    <s v="January"/>
    <s v="January"/>
    <s v="October"/>
    <x v="1"/>
    <x v="1"/>
    <n v="39"/>
    <n v="195"/>
    <n v="99.45"/>
    <n v="95.55"/>
    <m/>
    <n v="39"/>
    <n v="39"/>
    <n v="195"/>
    <n v="99.45"/>
    <n v="95.55"/>
    <n v="40.949999999999996"/>
    <n v="40.949999999999996"/>
    <n v="50.7"/>
    <n v="52.650000000000006"/>
    <n v="3.9"/>
    <n v="5.85"/>
    <m/>
    <m/>
    <s v="Mahmudun Nabi Khan"/>
    <s v="01749-407239"/>
    <s v="Md.Khan@fao.org"/>
    <s v="Monawar Hossain Chowdhury"/>
    <s v="1719671522"/>
    <s v="Monawar.Chowdhury@fao.org"/>
    <n v="20"/>
    <n v="2022"/>
    <s v="202294"/>
    <m/>
    <m/>
    <s v="January"/>
  </r>
  <r>
    <n v="294"/>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7"/>
    <x v="18"/>
    <s v="January"/>
    <s v="January"/>
    <s v="October"/>
    <x v="1"/>
    <x v="1"/>
    <n v="40"/>
    <n v="200"/>
    <n v="102"/>
    <n v="98"/>
    <m/>
    <n v="40"/>
    <n v="40"/>
    <n v="200"/>
    <n v="102"/>
    <n v="98"/>
    <n v="42"/>
    <n v="42"/>
    <n v="52"/>
    <n v="54"/>
    <n v="4"/>
    <n v="6"/>
    <m/>
    <m/>
    <s v="Mahmudun Nabi Khan"/>
    <s v="01749-407239"/>
    <s v="Md.Khan@fao.org"/>
    <s v="Monawar Hossain Chowdhury"/>
    <s v="1719671522"/>
    <s v="Monawar.Chowdhury@fao.org"/>
    <n v="20"/>
    <n v="2022"/>
    <s v="202294"/>
    <m/>
    <m/>
    <s v="January"/>
  </r>
  <r>
    <n v="295"/>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7"/>
    <x v="19"/>
    <s v="January"/>
    <s v="January"/>
    <s v="October"/>
    <x v="1"/>
    <x v="1"/>
    <n v="39"/>
    <n v="195"/>
    <n v="99.45"/>
    <n v="95.55"/>
    <m/>
    <n v="39"/>
    <n v="39"/>
    <n v="195"/>
    <n v="99.45"/>
    <n v="95.55"/>
    <n v="40.949999999999996"/>
    <n v="40.949999999999996"/>
    <n v="50.7"/>
    <n v="52.650000000000006"/>
    <n v="3.9"/>
    <n v="5.85"/>
    <m/>
    <m/>
    <s v="Mahmudun Nabi Khan"/>
    <s v="01749-407239"/>
    <s v="Md.Khan@fao.org"/>
    <s v="Monawar Hossain Chowdhury"/>
    <s v="1719671522"/>
    <s v="Monawar.Chowdhury@fao.org"/>
    <n v="20"/>
    <n v="2022"/>
    <s v="202294"/>
    <m/>
    <m/>
    <s v="January"/>
  </r>
  <r>
    <n v="296"/>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0"/>
    <x v="18"/>
    <s v="January"/>
    <s v="January"/>
    <s v="October"/>
    <x v="1"/>
    <x v="1"/>
    <n v="40"/>
    <n v="200"/>
    <n v="102"/>
    <n v="98"/>
    <m/>
    <n v="40"/>
    <n v="40"/>
    <n v="200"/>
    <n v="102"/>
    <n v="98"/>
    <n v="42"/>
    <n v="42"/>
    <n v="52"/>
    <n v="54"/>
    <n v="4"/>
    <n v="6"/>
    <m/>
    <m/>
    <s v="Mahmudun Nabi Khan"/>
    <s v="01749-407239"/>
    <s v="Md.Khan@fao.org"/>
    <s v="Monawar Hossain Chowdhury"/>
    <s v="1719671522"/>
    <s v="Monawar.Chowdhury@fao.org"/>
    <n v="20"/>
    <n v="2022"/>
    <s v="202294"/>
    <m/>
    <m/>
    <s v="January"/>
  </r>
  <r>
    <n v="297"/>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31"/>
    <s v="January"/>
    <s v="January"/>
    <s v="October"/>
    <x v="1"/>
    <x v="1"/>
    <n v="39"/>
    <n v="195"/>
    <n v="99.45"/>
    <n v="95.55"/>
    <m/>
    <n v="39"/>
    <n v="39"/>
    <n v="195"/>
    <n v="99.45"/>
    <n v="95.55"/>
    <n v="40.949999999999996"/>
    <n v="40.949999999999996"/>
    <n v="50.7"/>
    <n v="52.650000000000006"/>
    <n v="3.9"/>
    <n v="5.85"/>
    <m/>
    <m/>
    <s v="Mahmudun Nabi Khan"/>
    <s v="01749-407239"/>
    <s v="Md.Khan@fao.org"/>
    <s v="Monawar Hossain Chowdhury"/>
    <s v="1719671522"/>
    <s v="Monawar.Chowdhury@fao.org"/>
    <n v="20"/>
    <n v="2022"/>
    <s v="202294"/>
    <m/>
    <m/>
    <s v="January"/>
  </r>
  <r>
    <n v="298"/>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17"/>
    <s v="January"/>
    <s v="January"/>
    <s v="October"/>
    <x v="1"/>
    <x v="1"/>
    <n v="39"/>
    <n v="195"/>
    <n v="99.45"/>
    <n v="95.55"/>
    <m/>
    <n v="39"/>
    <n v="39"/>
    <n v="195"/>
    <n v="99.45"/>
    <n v="95.55"/>
    <n v="40.949999999999996"/>
    <n v="40.949999999999996"/>
    <n v="50.7"/>
    <n v="52.650000000000006"/>
    <n v="3.9"/>
    <n v="5.85"/>
    <m/>
    <m/>
    <s v="Mahmudun Nabi Khan"/>
    <s v="01749-407239"/>
    <s v="Md.Khan@fao.org"/>
    <s v="Monawar Hossain Chowdhury"/>
    <s v="1719671522"/>
    <s v="Monawar.Chowdhury@fao.org"/>
    <n v="20"/>
    <n v="2022"/>
    <s v="202294"/>
    <m/>
    <m/>
    <s v="January"/>
  </r>
  <r>
    <n v="299"/>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33"/>
    <s v="January"/>
    <s v="January"/>
    <s v="October"/>
    <x v="1"/>
    <x v="1"/>
    <n v="39"/>
    <n v="195"/>
    <n v="99.45"/>
    <n v="95.55"/>
    <m/>
    <n v="39"/>
    <n v="39"/>
    <n v="195"/>
    <n v="99.45"/>
    <n v="95.55"/>
    <n v="40.949999999999996"/>
    <n v="40.949999999999996"/>
    <n v="50.7"/>
    <n v="52.650000000000006"/>
    <n v="3.9"/>
    <n v="5.85"/>
    <m/>
    <m/>
    <s v="Mahmudun Nabi Khan"/>
    <s v="01749-407239"/>
    <s v="Md.Khan@fao.org"/>
    <s v="Monawar Hossain Chowdhury"/>
    <s v="1719671522"/>
    <s v="Monawar.Chowdhury@fao.org"/>
    <n v="20"/>
    <n v="2022"/>
    <s v="202294"/>
    <m/>
    <m/>
    <s v="January"/>
  </r>
  <r>
    <n v="300"/>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27"/>
    <s v="January"/>
    <s v="January"/>
    <s v="October"/>
    <x v="1"/>
    <x v="1"/>
    <n v="40"/>
    <n v="200"/>
    <n v="102"/>
    <n v="98"/>
    <m/>
    <n v="40"/>
    <n v="40"/>
    <n v="200"/>
    <n v="102"/>
    <n v="98"/>
    <n v="42"/>
    <n v="42"/>
    <n v="52"/>
    <n v="54"/>
    <n v="4"/>
    <n v="6"/>
    <m/>
    <m/>
    <s v="Mahmudun Nabi Khan"/>
    <s v="01749-407239"/>
    <s v="Md.Khan@fao.org"/>
    <s v="Monawar Hossain Chowdhury"/>
    <s v="1719671522"/>
    <s v="Monawar.Chowdhury@fao.org"/>
    <n v="20"/>
    <n v="2022"/>
    <s v="202294"/>
    <m/>
    <m/>
    <s v="January"/>
  </r>
  <r>
    <n v="301"/>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5"/>
    <x v="16"/>
    <s v="January"/>
    <s v="January"/>
    <s v="October"/>
    <x v="1"/>
    <x v="1"/>
    <n v="40"/>
    <n v="200"/>
    <n v="102"/>
    <n v="98"/>
    <m/>
    <n v="40"/>
    <n v="40"/>
    <n v="200"/>
    <n v="102"/>
    <n v="98"/>
    <n v="42"/>
    <n v="42"/>
    <n v="52"/>
    <n v="54"/>
    <n v="4"/>
    <n v="6"/>
    <m/>
    <m/>
    <s v="Mahmudun Nabi Khan"/>
    <s v="01749-407239"/>
    <s v="Md.Khan@fao.org"/>
    <s v="Monawar Hossain Chowdhury"/>
    <s v="1719671522"/>
    <s v="Monawar.Chowdhury@fao.org"/>
    <n v="20"/>
    <n v="2022"/>
    <s v="202294"/>
    <m/>
    <m/>
    <s v="January"/>
  </r>
  <r>
    <n v="302"/>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5"/>
    <x v="18"/>
    <s v="January"/>
    <s v="January"/>
    <s v="October"/>
    <x v="1"/>
    <x v="1"/>
    <n v="39"/>
    <n v="195"/>
    <n v="99.45"/>
    <n v="95.55"/>
    <m/>
    <n v="39"/>
    <n v="39"/>
    <n v="195"/>
    <n v="99.45"/>
    <n v="95.55"/>
    <n v="40.949999999999996"/>
    <n v="40.949999999999996"/>
    <n v="50.7"/>
    <n v="52.650000000000006"/>
    <n v="3.9"/>
    <n v="5.85"/>
    <m/>
    <m/>
    <s v="Mahmudun Nabi Khan"/>
    <s v="01749-407239"/>
    <s v="Md.Khan@fao.org"/>
    <s v="Monawar Hossain Chowdhury"/>
    <s v="1719671522"/>
    <s v="Monawar.Chowdhury@fao.org"/>
    <n v="20"/>
    <n v="2022"/>
    <s v="202294"/>
    <m/>
    <m/>
    <s v="January"/>
  </r>
  <r>
    <n v="303"/>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5"/>
    <x v="19"/>
    <s v="January"/>
    <s v="January"/>
    <s v="October"/>
    <x v="1"/>
    <x v="1"/>
    <n v="39"/>
    <n v="195"/>
    <n v="99.45"/>
    <n v="95.55"/>
    <m/>
    <n v="39"/>
    <n v="39"/>
    <n v="195"/>
    <n v="99.45"/>
    <n v="95.55"/>
    <n v="40.949999999999996"/>
    <n v="40.949999999999996"/>
    <n v="50.7"/>
    <n v="52.650000000000006"/>
    <n v="3.9"/>
    <n v="5.85"/>
    <m/>
    <m/>
    <s v="Mahmudun Nabi Khan"/>
    <s v="01749-407239"/>
    <s v="Md.Khan@fao.org"/>
    <s v="Monawar Hossain Chowdhury"/>
    <s v="1719671522"/>
    <s v="Monawar.Chowdhury@fao.org"/>
    <n v="20"/>
    <n v="2022"/>
    <s v="202294"/>
    <m/>
    <m/>
    <s v="January"/>
  </r>
  <r>
    <n v="304"/>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5"/>
    <x v="33"/>
    <s v="January"/>
    <s v="January"/>
    <s v="October"/>
    <x v="1"/>
    <x v="1"/>
    <n v="40"/>
    <n v="200"/>
    <n v="102"/>
    <n v="98"/>
    <m/>
    <n v="40"/>
    <n v="40"/>
    <n v="200"/>
    <n v="102"/>
    <n v="98"/>
    <n v="42"/>
    <n v="42"/>
    <n v="52"/>
    <n v="54"/>
    <n v="4"/>
    <n v="6"/>
    <m/>
    <m/>
    <s v="Mahmudun Nabi Khan"/>
    <s v="01749-407239"/>
    <s v="Md.Khan@fao.org"/>
    <s v="Monawar Hossain Chowdhury"/>
    <s v="1719671522"/>
    <s v="Monawar.Chowdhury@fao.org"/>
    <n v="20"/>
    <n v="2022"/>
    <s v="202294"/>
    <m/>
    <m/>
    <s v="January"/>
  </r>
  <r>
    <n v="305"/>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5"/>
    <x v="27"/>
    <s v="January"/>
    <s v="January"/>
    <s v="October"/>
    <x v="1"/>
    <x v="1"/>
    <n v="38"/>
    <n v="190"/>
    <n v="96.9"/>
    <n v="93.1"/>
    <m/>
    <n v="38"/>
    <n v="38"/>
    <n v="190"/>
    <n v="96.9"/>
    <n v="93.1"/>
    <n v="39.9"/>
    <n v="39.9"/>
    <n v="49.4"/>
    <n v="51.300000000000004"/>
    <n v="3.8000000000000003"/>
    <n v="5.7"/>
    <m/>
    <m/>
    <s v="Mahmudun Nabi Khan"/>
    <s v="01749-407239"/>
    <s v="Md.Khan@fao.org"/>
    <s v="Monawar Hossain Chowdhury"/>
    <s v="1719671522"/>
    <s v="Monawar.Chowdhury@fao.org"/>
    <n v="20"/>
    <n v="2022"/>
    <s v="202294"/>
    <m/>
    <m/>
    <s v="January"/>
  </r>
  <r>
    <n v="306"/>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33"/>
    <s v="January"/>
    <s v="January"/>
    <s v="October"/>
    <x v="1"/>
    <x v="1"/>
    <n v="17"/>
    <n v="85"/>
    <n v="43.35"/>
    <n v="41.65"/>
    <m/>
    <n v="17"/>
    <n v="17"/>
    <n v="85"/>
    <n v="43.35"/>
    <n v="41.65"/>
    <n v="17.849999999999998"/>
    <n v="17.849999999999998"/>
    <n v="22.1"/>
    <n v="22.950000000000003"/>
    <n v="1.7"/>
    <n v="2.5499999999999998"/>
    <m/>
    <m/>
    <s v="Mahmudun Nabi Khan"/>
    <s v="01749-407239"/>
    <s v="Md.Khan@fao.org"/>
    <s v="Monawar Hossain Chowdhury"/>
    <s v="1719671522"/>
    <s v="Monawar.Chowdhury@fao.org"/>
    <n v="20"/>
    <n v="2022"/>
    <s v="202294"/>
    <m/>
    <m/>
    <s v="January"/>
  </r>
  <r>
    <n v="307"/>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4"/>
    <x v="32"/>
    <s v="January"/>
    <s v="January"/>
    <s v="October"/>
    <x v="1"/>
    <x v="1"/>
    <n v="40"/>
    <n v="200"/>
    <n v="102"/>
    <n v="98"/>
    <m/>
    <n v="40"/>
    <n v="40"/>
    <n v="200"/>
    <n v="102"/>
    <n v="98"/>
    <n v="42"/>
    <n v="42"/>
    <n v="52"/>
    <n v="54"/>
    <n v="4"/>
    <n v="6"/>
    <m/>
    <m/>
    <s v="Mahmudun Nabi Khan"/>
    <s v="01749-407239"/>
    <s v="Md.Khan@fao.org"/>
    <s v="Monawar Hossain Chowdhury"/>
    <s v="1719671522"/>
    <s v="Monawar.Chowdhury@fao.org"/>
    <n v="20"/>
    <n v="2022"/>
    <s v="202294"/>
    <m/>
    <m/>
    <s v="January"/>
  </r>
  <r>
    <n v="308"/>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4"/>
    <x v="18"/>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09"/>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4"/>
    <x v="19"/>
    <s v="January"/>
    <s v="January"/>
    <s v="October"/>
    <x v="1"/>
    <x v="1"/>
    <n v="40"/>
    <n v="200"/>
    <n v="102"/>
    <n v="98"/>
    <m/>
    <n v="40"/>
    <n v="40"/>
    <n v="200"/>
    <n v="102"/>
    <n v="98"/>
    <n v="42"/>
    <n v="42"/>
    <n v="52"/>
    <n v="54"/>
    <n v="4"/>
    <n v="6"/>
    <m/>
    <m/>
    <s v="Mahmudun Nabi Khan"/>
    <s v="01749-407239"/>
    <s v="Md.Khan@fao.org"/>
    <s v="Monawar Hossain Chowdhury"/>
    <s v="1719671522"/>
    <s v="Monawar.Chowdhury@fao.org"/>
    <n v="20"/>
    <n v="2022"/>
    <s v="202294"/>
    <m/>
    <m/>
    <s v="January"/>
  </r>
  <r>
    <n v="310"/>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4"/>
    <x v="34"/>
    <s v="January"/>
    <s v="January"/>
    <s v="October"/>
    <x v="1"/>
    <x v="1"/>
    <n v="40"/>
    <n v="200"/>
    <n v="102"/>
    <n v="98"/>
    <m/>
    <n v="40"/>
    <n v="40"/>
    <n v="200"/>
    <n v="102"/>
    <n v="98"/>
    <n v="42"/>
    <n v="42"/>
    <n v="52"/>
    <n v="54"/>
    <n v="4"/>
    <n v="6"/>
    <m/>
    <m/>
    <s v="Mahmudun Nabi Khan"/>
    <s v="01749-407239"/>
    <s v="Md.Khan@fao.org"/>
    <s v="Monawar Hossain Chowdhury"/>
    <s v="1719671522"/>
    <s v="Monawar.Chowdhury@fao.org"/>
    <n v="20"/>
    <n v="2022"/>
    <s v="202294"/>
    <m/>
    <m/>
    <s v="January"/>
  </r>
  <r>
    <n v="311"/>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4"/>
    <x v="33"/>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12"/>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4"/>
    <x v="27"/>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13"/>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7"/>
    <x v="16"/>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14"/>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7"/>
    <x v="31"/>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15"/>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7"/>
    <x v="17"/>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16"/>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7"/>
    <x v="18"/>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17"/>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7"/>
    <x v="27"/>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18"/>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0"/>
    <x v="16"/>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19"/>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0"/>
    <x v="17"/>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20"/>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0"/>
    <x v="34"/>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21"/>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0"/>
    <x v="33"/>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22"/>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32"/>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23"/>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17"/>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24"/>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18"/>
    <s v="January"/>
    <s v="January"/>
    <s v="October"/>
    <x v="1"/>
    <x v="1"/>
    <n v="40"/>
    <n v="200"/>
    <n v="102"/>
    <n v="98"/>
    <m/>
    <n v="40"/>
    <n v="40"/>
    <n v="200"/>
    <n v="102"/>
    <n v="98"/>
    <n v="42"/>
    <n v="42"/>
    <n v="52"/>
    <n v="54"/>
    <n v="4"/>
    <n v="6"/>
    <m/>
    <m/>
    <s v="Mahmudun Nabi Khan"/>
    <s v="01749-407239"/>
    <s v="Md.Khan@fao.org"/>
    <s v="Monawar Hossain Chowdhury"/>
    <s v="1719671522"/>
    <s v="Monawar.Chowdhury@fao.org"/>
    <n v="20"/>
    <n v="2022"/>
    <s v="202294"/>
    <m/>
    <m/>
    <s v="January"/>
  </r>
  <r>
    <n v="325"/>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19"/>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26"/>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34"/>
    <s v="January"/>
    <s v="January"/>
    <s v="October"/>
    <x v="1"/>
    <x v="1"/>
    <n v="80"/>
    <n v="400"/>
    <n v="204"/>
    <n v="196"/>
    <m/>
    <n v="80"/>
    <n v="80"/>
    <n v="400"/>
    <n v="204"/>
    <n v="196"/>
    <n v="84"/>
    <n v="84"/>
    <n v="104"/>
    <n v="108"/>
    <n v="8"/>
    <n v="12"/>
    <m/>
    <m/>
    <s v="Mahmudun Nabi Khan"/>
    <s v="01749-407239"/>
    <s v="Md.Khan@fao.org"/>
    <s v="Monawar Hossain Chowdhury"/>
    <s v="1719671522"/>
    <s v="Monawar.Chowdhury@fao.org"/>
    <n v="20"/>
    <n v="2022"/>
    <s v="202294"/>
    <m/>
    <m/>
    <s v="January"/>
  </r>
  <r>
    <n v="327"/>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33"/>
    <s v="January"/>
    <s v="January"/>
    <s v="October"/>
    <x v="1"/>
    <x v="1"/>
    <n v="80"/>
    <n v="400"/>
    <n v="204"/>
    <n v="196"/>
    <m/>
    <n v="80"/>
    <n v="80"/>
    <n v="400"/>
    <n v="204"/>
    <n v="196"/>
    <n v="84"/>
    <n v="84"/>
    <n v="104"/>
    <n v="108"/>
    <n v="8"/>
    <n v="12"/>
    <m/>
    <m/>
    <s v="Mahmudun Nabi Khan"/>
    <s v="01749-407239"/>
    <s v="Md.Khan@fao.org"/>
    <s v="Monawar Hossain Chowdhury"/>
    <s v="1719671522"/>
    <s v="Monawar.Chowdhury@fao.org"/>
    <n v="20"/>
    <n v="2022"/>
    <s v="202294"/>
    <m/>
    <m/>
    <s v="January"/>
  </r>
  <r>
    <n v="328"/>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6"/>
    <x v="27"/>
    <s v="January"/>
    <s v="January"/>
    <s v="October"/>
    <x v="1"/>
    <x v="1"/>
    <n v="80"/>
    <n v="400"/>
    <n v="204"/>
    <n v="196"/>
    <m/>
    <n v="80"/>
    <n v="80"/>
    <n v="400"/>
    <n v="204"/>
    <n v="196"/>
    <n v="84"/>
    <n v="84"/>
    <n v="104"/>
    <n v="108"/>
    <n v="8"/>
    <n v="12"/>
    <m/>
    <m/>
    <s v="Mahmudun Nabi Khan"/>
    <s v="01749-407239"/>
    <s v="Md.Khan@fao.org"/>
    <s v="Monawar Hossain Chowdhury"/>
    <s v="1719671522"/>
    <s v="Monawar.Chowdhury@fao.org"/>
    <n v="20"/>
    <n v="2022"/>
    <s v="202294"/>
    <m/>
    <m/>
    <s v="January"/>
  </r>
  <r>
    <n v="329"/>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5"/>
    <x v="32"/>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30"/>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5"/>
    <x v="17"/>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31"/>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0"/>
    <x v="5"/>
    <x v="19"/>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32"/>
    <s v="Strengthening of Market Linkages and Technical Capacity for Agricultural Groups to Promote Income Generation"/>
    <s v="JRP"/>
    <s v="RBGD21-FSC-172596-1"/>
    <x v="8"/>
    <x v="12"/>
    <x v="8"/>
    <s v="Food Security"/>
    <x v="1"/>
    <x v="6"/>
    <x v="1"/>
    <s v="Number of host community households reached with agricultural livelihood support disaggregated by sex of head of household"/>
    <s v="Ongoing"/>
    <s v="Training/Service delivery"/>
    <s v="One-off"/>
    <m/>
    <m/>
    <m/>
    <s v="Chittagong"/>
    <s v="Cox's Bazar"/>
    <x v="0"/>
    <x v="4"/>
    <x v="31"/>
    <s v="January"/>
    <s v="January"/>
    <s v="October"/>
    <x v="1"/>
    <x v="1"/>
    <n v="60"/>
    <n v="300"/>
    <n v="153"/>
    <n v="147"/>
    <m/>
    <n v="60"/>
    <n v="60"/>
    <n v="300"/>
    <n v="153"/>
    <n v="147"/>
    <n v="63"/>
    <n v="63"/>
    <n v="78"/>
    <n v="81"/>
    <n v="6"/>
    <n v="9"/>
    <m/>
    <m/>
    <s v="Mahmudun Nabi Khan"/>
    <s v="01749-407239"/>
    <s v="Md.Khan@fao.org"/>
    <s v="Monawar Hossain Chowdhury"/>
    <s v="1719671522"/>
    <s v="Monawar.Chowdhury@fao.org"/>
    <n v="20"/>
    <n v="2022"/>
    <s v="202294"/>
    <m/>
    <m/>
    <s v="January"/>
  </r>
  <r>
    <n v="333"/>
    <s v="Strengthening of Market Linkages and Technical Capacity for Agricultural Groups to Promote Income Generation"/>
    <s v="JRP"/>
    <s v="RBGD21-FSC-172596-1"/>
    <x v="8"/>
    <x v="12"/>
    <x v="8"/>
    <s v="Food Security"/>
    <x v="8"/>
    <x v="17"/>
    <x v="1"/>
    <s v="Number of host community households reached with agricultural livelihood support disaggregated by sex of head of household"/>
    <s v="Ongoing"/>
    <s v="Training/Service delivery"/>
    <s v="One-off"/>
    <m/>
    <m/>
    <m/>
    <s v="Chittagong"/>
    <s v="Cox's Bazar"/>
    <x v="0"/>
    <x v="4"/>
    <x v="17"/>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34"/>
    <s v="Strengthening of Market Linkages and Technical Capacity for Agricultural Groups to Promote Income Generation"/>
    <s v="JRP"/>
    <s v="RBGD21-FSC-172596-1"/>
    <x v="8"/>
    <x v="12"/>
    <x v="8"/>
    <s v="Food Security"/>
    <x v="8"/>
    <x v="17"/>
    <x v="1"/>
    <s v="Number of host community households reached with agricultural livelihood support disaggregated by sex of head of household"/>
    <s v="Ongoing"/>
    <s v="Training/Service delivery"/>
    <s v="One-off"/>
    <m/>
    <m/>
    <m/>
    <s v="Chittagong"/>
    <s v="Cox's Bazar"/>
    <x v="0"/>
    <x v="7"/>
    <x v="16"/>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35"/>
    <s v="Strengthening of Market Linkages and Technical Capacity for Agricultural Groups to Promote Income Generation"/>
    <s v="JRP"/>
    <s v="RBGD21-FSC-172596-1"/>
    <x v="8"/>
    <x v="12"/>
    <x v="8"/>
    <s v="Food Security"/>
    <x v="2"/>
    <x v="9"/>
    <x v="1"/>
    <s v="Number of host community households reached with agricultural livelihood support disaggregated by sex of head of household"/>
    <s v="Ongoing"/>
    <s v="Training/Service delivery"/>
    <s v="One-off"/>
    <m/>
    <m/>
    <m/>
    <s v="Chittagong"/>
    <s v="Cox's Bazar"/>
    <x v="0"/>
    <x v="4"/>
    <x v="32"/>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36"/>
    <s v="Strengthening of Market Linkages and Technical Capacity for Agricultural Groups to Promote Income Generation"/>
    <s v="JRP"/>
    <s v="RBGD21-FSC-172596-1"/>
    <x v="8"/>
    <x v="12"/>
    <x v="8"/>
    <s v="Food Security"/>
    <x v="2"/>
    <x v="9"/>
    <x v="1"/>
    <s v="Number of host community households reached with agricultural livelihood support disaggregated by sex of head of household"/>
    <s v="Ongoing"/>
    <s v="Training/Service delivery"/>
    <s v="One-off"/>
    <m/>
    <m/>
    <m/>
    <s v="Chittagong"/>
    <s v="Cox's Bazar"/>
    <x v="0"/>
    <x v="7"/>
    <x v="32"/>
    <s v="January"/>
    <s v="January"/>
    <s v="October"/>
    <x v="1"/>
    <x v="1"/>
    <n v="40"/>
    <n v="200"/>
    <n v="102"/>
    <n v="98"/>
    <m/>
    <n v="40"/>
    <n v="40"/>
    <n v="200"/>
    <n v="102"/>
    <n v="98"/>
    <n v="42"/>
    <n v="42"/>
    <n v="52"/>
    <n v="54"/>
    <n v="4"/>
    <n v="6"/>
    <m/>
    <m/>
    <s v="Mahmudun Nabi Khan"/>
    <s v="01749-407239"/>
    <s v="Md.Khan@fao.org"/>
    <s v="Monawar Hossain Chowdhury"/>
    <s v="1719671522"/>
    <s v="Monawar.Chowdhury@fao.org"/>
    <n v="20"/>
    <n v="2022"/>
    <s v="202294"/>
    <m/>
    <m/>
    <s v="January"/>
  </r>
  <r>
    <n v="337"/>
    <s v="Strengthening of Market Linkages and Technical Capacity for Agricultural Groups to Promote Income Generation"/>
    <s v="JRP"/>
    <s v="RBGD21-FSC-172596-1"/>
    <x v="8"/>
    <x v="12"/>
    <x v="8"/>
    <s v="Food Security"/>
    <x v="2"/>
    <x v="9"/>
    <x v="1"/>
    <s v="Number of host community households reached with agricultural livelihood support disaggregated by sex of head of household"/>
    <s v="Ongoing"/>
    <s v="Training/Service delivery"/>
    <s v="One-off"/>
    <m/>
    <m/>
    <m/>
    <s v="Chittagong"/>
    <s v="Cox's Bazar"/>
    <x v="0"/>
    <x v="6"/>
    <x v="18"/>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38"/>
    <s v="Strengthening of Market Linkages and Technical Capacity for Agricultural Groups to Promote Income Generation"/>
    <s v="JRP"/>
    <s v="RBGD21-FSC-172596-1"/>
    <x v="8"/>
    <x v="12"/>
    <x v="8"/>
    <s v="Food Security"/>
    <x v="2"/>
    <x v="9"/>
    <x v="1"/>
    <s v="Number of host community households reached with agricultural livelihood support disaggregated by sex of head of household"/>
    <s v="Ongoing"/>
    <s v="Training/Service delivery"/>
    <s v="One-off"/>
    <m/>
    <m/>
    <m/>
    <s v="Chittagong"/>
    <s v="Cox's Bazar"/>
    <x v="0"/>
    <x v="5"/>
    <x v="19"/>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39"/>
    <s v="Strengthening of Market Linkages and Technical Capacity for Agricultural Groups to Promote Income Generation"/>
    <s v="JRP"/>
    <s v="RBGD21-FSC-172596-1"/>
    <x v="8"/>
    <x v="12"/>
    <x v="8"/>
    <s v="Food Security"/>
    <x v="8"/>
    <x v="17"/>
    <x v="1"/>
    <s v="Number of host community households reached with agricultural livelihood support disaggregated by sex of head of household"/>
    <s v="Ongoing"/>
    <s v="Training/Service delivery"/>
    <s v="Seasonal"/>
    <m/>
    <m/>
    <m/>
    <s v="Chittagong"/>
    <s v="Cox's Bazar"/>
    <x v="0"/>
    <x v="4"/>
    <x v="16"/>
    <s v="January"/>
    <s v="January"/>
    <s v="October"/>
    <x v="1"/>
    <x v="1"/>
    <n v="50"/>
    <n v="250"/>
    <n v="127.5"/>
    <n v="122.5"/>
    <m/>
    <n v="50"/>
    <n v="50"/>
    <n v="250"/>
    <n v="127.5"/>
    <n v="122.5"/>
    <n v="52.5"/>
    <n v="52.5"/>
    <n v="65"/>
    <n v="67.5"/>
    <n v="5"/>
    <n v="7.5"/>
    <m/>
    <m/>
    <s v="Mahmudun Nabi Khan"/>
    <s v="01749-407239"/>
    <s v="Md.Khan@fao.org"/>
    <s v="Monawar Hossain Chowdhury"/>
    <s v="1719671522"/>
    <s v="Monawar.Chowdhury@fao.org"/>
    <n v="20"/>
    <n v="2022"/>
    <s v="202294"/>
    <m/>
    <m/>
    <s v="January"/>
  </r>
  <r>
    <n v="340"/>
    <s v="Strengthening of Market Linkages and Technical Capacity for Agricultural Groups to Promote Income Generation"/>
    <s v="JRP"/>
    <s v="RBGD21-FSC-172596-1"/>
    <x v="8"/>
    <x v="12"/>
    <x v="8"/>
    <s v="Food Security"/>
    <x v="8"/>
    <x v="17"/>
    <x v="1"/>
    <s v="Number of host community households reached with agricultural livelihood support disaggregated by sex of head of household"/>
    <s v="Ongoing"/>
    <s v="Training/Service delivery"/>
    <s v="Seasonal"/>
    <m/>
    <m/>
    <m/>
    <s v="Chittagong"/>
    <s v="Cox's Bazar"/>
    <x v="0"/>
    <x v="7"/>
    <x v="31"/>
    <s v="January"/>
    <s v="January"/>
    <s v="October"/>
    <x v="1"/>
    <x v="1"/>
    <n v="60"/>
    <n v="300"/>
    <n v="153"/>
    <n v="147"/>
    <m/>
    <n v="60"/>
    <n v="60"/>
    <n v="300"/>
    <n v="153"/>
    <n v="147"/>
    <n v="63"/>
    <n v="63"/>
    <n v="78"/>
    <n v="81"/>
    <n v="6"/>
    <n v="9"/>
    <m/>
    <m/>
    <s v="Mahmudun Nabi Khan"/>
    <s v="01749-407239"/>
    <s v="Md.Khan@fao.org"/>
    <s v="Monawar Hossain Chowdhury"/>
    <s v="1719671522"/>
    <s v="Monawar.Chowdhury@fao.org"/>
    <n v="20"/>
    <n v="2022"/>
    <s v="202294"/>
    <m/>
    <m/>
    <s v="January"/>
  </r>
  <r>
    <n v="341"/>
    <s v="Strengthening of Market Linkages and Technical Capacity for Agricultural Groups to Promote Income Generation"/>
    <s v="JRP"/>
    <s v="RBGD21-FSC-172596-1"/>
    <x v="8"/>
    <x v="12"/>
    <x v="8"/>
    <s v="Food Security"/>
    <x v="8"/>
    <x v="17"/>
    <x v="1"/>
    <s v="Number of host community households reached with agricultural livelihood support disaggregated by sex of head of household"/>
    <s v="Ongoing"/>
    <s v="Training/Service delivery"/>
    <s v="Seasonal"/>
    <m/>
    <m/>
    <m/>
    <s v="Chittagong"/>
    <s v="Cox's Bazar"/>
    <x v="0"/>
    <x v="6"/>
    <x v="18"/>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42"/>
    <s v="Strengthening of Market Linkages and Technical Capacity for Agricultural Groups to Promote Income Generation"/>
    <s v="JRP"/>
    <s v="RBGD21-FSC-172596-1"/>
    <x v="8"/>
    <x v="12"/>
    <x v="8"/>
    <s v="Food Security"/>
    <x v="8"/>
    <x v="17"/>
    <x v="1"/>
    <s v="Number of host community households reached with agricultural livelihood support disaggregated by sex of head of household"/>
    <s v="Ongoing"/>
    <s v="Training/Service delivery"/>
    <s v="Seasonal"/>
    <m/>
    <m/>
    <m/>
    <s v="Chittagong"/>
    <s v="Cox's Bazar"/>
    <x v="0"/>
    <x v="5"/>
    <x v="19"/>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4"/>
    <m/>
    <m/>
    <s v="January"/>
  </r>
  <r>
    <n v="343"/>
    <s v="Strengthening of Market Linkages and Technical Capacity for Agricultural Groups to Promote Income Generation"/>
    <s v="JRP"/>
    <s v="RBGD21-FSC-172596-1"/>
    <x v="8"/>
    <x v="12"/>
    <x v="8"/>
    <s v="Food Security"/>
    <x v="2"/>
    <x v="9"/>
    <x v="1"/>
    <s v="Number of host community households reached with agricultural livelihood support disaggregated by sex of head of household"/>
    <s v="Ongoing"/>
    <s v="Training/Service delivery"/>
    <s v="One-off"/>
    <m/>
    <m/>
    <m/>
    <s v="Chittagong"/>
    <s v="Cox's Bazar"/>
    <x v="1"/>
    <x v="2"/>
    <x v="32"/>
    <s v="January"/>
    <s v="January"/>
    <s v="October"/>
    <x v="1"/>
    <x v="1"/>
    <n v="14"/>
    <n v="70"/>
    <n v="35.700000000000003"/>
    <n v="34.299999999999997"/>
    <m/>
    <n v="14"/>
    <n v="14"/>
    <n v="70"/>
    <n v="35.700000000000003"/>
    <n v="34.299999999999997"/>
    <n v="14.7"/>
    <n v="14.7"/>
    <n v="18.2"/>
    <n v="18.900000000000002"/>
    <n v="1.4000000000000001"/>
    <n v="2.1"/>
    <m/>
    <m/>
    <s v="Mahmudun Nabi Khan"/>
    <s v="01749-407239"/>
    <s v="Md.Khan@fao.org"/>
    <s v="Monawar Hossain Chowdhury"/>
    <s v="1719671522"/>
    <s v="Monawar.Chowdhury@fao.org"/>
    <n v="20"/>
    <n v="2022"/>
    <s v="202290"/>
    <m/>
    <m/>
    <s v="January"/>
  </r>
  <r>
    <n v="344"/>
    <s v="Strengthening of Market Linkages and Technical Capacity for Agricultural Groups to Promote Income Generation"/>
    <s v="JRP"/>
    <s v="RBGD21-FSC-172596-1"/>
    <x v="8"/>
    <x v="12"/>
    <x v="8"/>
    <s v="Food Security"/>
    <x v="2"/>
    <x v="9"/>
    <x v="1"/>
    <s v="Number of host community households reached with agricultural livelihood support disaggregated by sex of head of household"/>
    <s v="Ongoing"/>
    <s v="Training/Service delivery"/>
    <s v="One-off"/>
    <m/>
    <m/>
    <m/>
    <s v="Chittagong"/>
    <s v="Cox's Bazar"/>
    <x v="1"/>
    <x v="1"/>
    <x v="34"/>
    <s v="January"/>
    <s v="January"/>
    <s v="October"/>
    <x v="1"/>
    <x v="1"/>
    <n v="14"/>
    <n v="70"/>
    <n v="35.700000000000003"/>
    <n v="34.299999999999997"/>
    <m/>
    <n v="14"/>
    <n v="14"/>
    <n v="70"/>
    <n v="35.700000000000003"/>
    <n v="34.299999999999997"/>
    <n v="14.7"/>
    <n v="14.7"/>
    <n v="18.2"/>
    <n v="18.900000000000002"/>
    <n v="1.4000000000000001"/>
    <n v="2.1"/>
    <m/>
    <m/>
    <s v="Mahmudun Nabi Khan"/>
    <s v="01749-407239"/>
    <s v="Md.Khan@fao.org"/>
    <s v="Monawar Hossain Chowdhury"/>
    <s v="1719671522"/>
    <s v="Monawar.Chowdhury@fao.org"/>
    <n v="20"/>
    <n v="2022"/>
    <s v="202290"/>
    <m/>
    <m/>
    <s v="January"/>
  </r>
  <r>
    <n v="345"/>
    <s v="Strengthening of Market Linkages and Technical Capacity for Agricultural Groups to Promote Income Generation"/>
    <s v="JRP"/>
    <s v="RBGD21-FSC-172596-1"/>
    <x v="8"/>
    <x v="12"/>
    <x v="8"/>
    <s v="Food Security"/>
    <x v="2"/>
    <x v="9"/>
    <x v="1"/>
    <s v="Number of host community households reached with agricultural livelihood support disaggregated by sex of head of household"/>
    <s v="Ongoing"/>
    <s v="Training/Service delivery"/>
    <s v="One-off"/>
    <m/>
    <m/>
    <m/>
    <s v="Chittagong"/>
    <s v="Cox's Bazar"/>
    <x v="1"/>
    <x v="3"/>
    <x v="16"/>
    <s v="January"/>
    <s v="January"/>
    <s v="October"/>
    <x v="1"/>
    <x v="1"/>
    <n v="14"/>
    <n v="70"/>
    <n v="35.700000000000003"/>
    <n v="34.299999999999997"/>
    <m/>
    <n v="14"/>
    <n v="14"/>
    <n v="70"/>
    <n v="35.700000000000003"/>
    <n v="34.299999999999997"/>
    <n v="14.7"/>
    <n v="14.7"/>
    <n v="18.2"/>
    <n v="18.900000000000002"/>
    <n v="1.4000000000000001"/>
    <n v="2.1"/>
    <m/>
    <m/>
    <s v="Mahmudun Nabi Khan"/>
    <s v="01749-407239"/>
    <s v="Md.Khan@fao.org"/>
    <s v="Monawar Hossain Chowdhury"/>
    <s v="1719671522"/>
    <s v="Monawar.Chowdhury@fao.org"/>
    <n v="20"/>
    <n v="2022"/>
    <s v="202290"/>
    <m/>
    <m/>
    <s v="January"/>
  </r>
  <r>
    <n v="346"/>
    <s v="Strengthening of Market Linkages and Technical Capacity for Agricultural Groups to Promote Income Generation"/>
    <s v="JRP"/>
    <s v="RBGD21-FSC-172596-1"/>
    <x v="8"/>
    <x v="12"/>
    <x v="8"/>
    <s v="Food Security"/>
    <x v="1"/>
    <x v="6"/>
    <x v="1"/>
    <s v="Number of host community households reached with agricultural livelihood support disaggregated by sex of head of household"/>
    <s v="Ongoing"/>
    <s v="Training/Service delivery"/>
    <s v="One-off"/>
    <m/>
    <m/>
    <m/>
    <s v="Chittagong"/>
    <s v="Cox's Bazar"/>
    <x v="1"/>
    <x v="10"/>
    <x v="33"/>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0"/>
    <m/>
    <m/>
    <s v="January"/>
  </r>
  <r>
    <n v="347"/>
    <s v="Strengthening of Market Linkages and Technical Capacity for Agricultural Groups to Promote Income Generation"/>
    <s v="JRP"/>
    <s v="RBGD21-FSC-172596-1"/>
    <x v="8"/>
    <x v="12"/>
    <x v="8"/>
    <s v="Food Security"/>
    <x v="1"/>
    <x v="6"/>
    <x v="1"/>
    <s v="Number of host community households reached with agricultural livelihood support disaggregated by sex of head of household"/>
    <s v="Ongoing"/>
    <s v="Training/Service delivery"/>
    <s v="One-off"/>
    <m/>
    <m/>
    <m/>
    <s v="Chittagong"/>
    <s v="Cox's Bazar"/>
    <x v="1"/>
    <x v="10"/>
    <x v="18"/>
    <s v="January"/>
    <s v="January"/>
    <s v="October"/>
    <x v="1"/>
    <x v="1"/>
    <n v="9"/>
    <n v="45"/>
    <n v="22.95"/>
    <n v="22.05"/>
    <m/>
    <n v="9"/>
    <n v="9"/>
    <n v="45"/>
    <n v="22.95"/>
    <n v="22.05"/>
    <n v="9.4499999999999993"/>
    <n v="9.4499999999999993"/>
    <n v="11.700000000000001"/>
    <n v="12.15"/>
    <n v="0.9"/>
    <n v="1.3499999999999999"/>
    <m/>
    <m/>
    <s v="Mahmudun Nabi Khan"/>
    <s v="01749-407239"/>
    <s v="Md.Khan@fao.org"/>
    <s v="Monawar Hossain Chowdhury"/>
    <s v="1719671522"/>
    <s v="Monawar.Chowdhury@fao.org"/>
    <n v="20"/>
    <n v="2022"/>
    <s v="202290"/>
    <m/>
    <m/>
    <s v="January"/>
  </r>
  <r>
    <n v="348"/>
    <s v="Strengthening of Market Linkages and Technical Capacity for Agricultural Groups to Promote Income Generation"/>
    <s v="JRP"/>
    <s v="RBGD21-FSC-172596-1"/>
    <x v="8"/>
    <x v="12"/>
    <x v="8"/>
    <s v="Food Security"/>
    <x v="1"/>
    <x v="6"/>
    <x v="1"/>
    <s v="Number of host community households reached with agricultural livelihood support disaggregated by sex of head of household"/>
    <s v="Ongoing"/>
    <s v="Training/Service delivery"/>
    <s v="One-off"/>
    <m/>
    <m/>
    <m/>
    <s v="Chittagong"/>
    <s v="Cox's Bazar"/>
    <x v="1"/>
    <x v="17"/>
    <x v="34"/>
    <s v="January"/>
    <s v="January"/>
    <s v="October"/>
    <x v="1"/>
    <x v="1"/>
    <n v="18"/>
    <n v="90"/>
    <n v="45.9"/>
    <n v="44.1"/>
    <m/>
    <n v="18"/>
    <n v="18"/>
    <n v="90"/>
    <n v="45.9"/>
    <n v="44.1"/>
    <n v="18.899999999999999"/>
    <n v="18.899999999999999"/>
    <n v="23.400000000000002"/>
    <n v="24.3"/>
    <n v="1.8"/>
    <n v="2.6999999999999997"/>
    <m/>
    <m/>
    <s v="Mahmudun Nabi Khan"/>
    <s v="01749-407239"/>
    <s v="Md.Khan@fao.org"/>
    <s v="Monawar Hossain Chowdhury"/>
    <s v="1719671522"/>
    <s v="Monawar.Chowdhury@fao.org"/>
    <n v="20"/>
    <n v="2022"/>
    <s v="202290"/>
    <m/>
    <m/>
    <s v="January"/>
  </r>
  <r>
    <n v="349"/>
    <s v="Strengthening of Market Linkages and Technical Capacity for Agricultural Groups to Promote Income Generation"/>
    <s v="JRP"/>
    <s v="RBGD21-FSC-172596-1"/>
    <x v="8"/>
    <x v="12"/>
    <x v="8"/>
    <s v="Food Security"/>
    <x v="1"/>
    <x v="6"/>
    <x v="1"/>
    <s v="Number of host community households reached with agricultural livelihood support disaggregated by sex of head of household"/>
    <s v="Ongoing"/>
    <s v="Training/Service delivery"/>
    <s v="One-off"/>
    <m/>
    <m/>
    <m/>
    <s v="Chittagong"/>
    <s v="Cox's Bazar"/>
    <x v="1"/>
    <x v="17"/>
    <x v="16"/>
    <s v="January"/>
    <s v="January"/>
    <s v="October"/>
    <x v="1"/>
    <x v="1"/>
    <n v="19"/>
    <n v="95"/>
    <n v="48.45"/>
    <n v="46.55"/>
    <m/>
    <n v="19"/>
    <n v="19"/>
    <n v="95"/>
    <n v="48.45"/>
    <n v="46.55"/>
    <n v="19.95"/>
    <n v="19.95"/>
    <n v="24.7"/>
    <n v="25.650000000000002"/>
    <n v="1.9000000000000001"/>
    <n v="2.85"/>
    <m/>
    <m/>
    <s v="Mahmudun Nabi Khan"/>
    <s v="01749-407239"/>
    <s v="Md.Khan@fao.org"/>
    <s v="Monawar Hossain Chowdhury"/>
    <s v="1719671522"/>
    <s v="Monawar.Chowdhury@fao.org"/>
    <n v="20"/>
    <n v="2022"/>
    <s v="202290"/>
    <m/>
    <m/>
    <s v="January"/>
  </r>
  <r>
    <n v="350"/>
    <s v="Strengthening of Market Linkages and Technical Capacity for Agricultural Groups to Promote Income Generation"/>
    <s v="JRP"/>
    <s v="RBGD21-FSC-172596-1"/>
    <x v="8"/>
    <x v="12"/>
    <x v="8"/>
    <s v="Food Security"/>
    <x v="1"/>
    <x v="6"/>
    <x v="1"/>
    <s v="Number of host community households reached with agricultural livelihood support disaggregated by sex of head of household"/>
    <s v="Ongoing"/>
    <s v="Training/Service delivery"/>
    <s v="One-off"/>
    <m/>
    <m/>
    <m/>
    <s v="Chittagong"/>
    <s v="Cox's Bazar"/>
    <x v="1"/>
    <x v="3"/>
    <x v="31"/>
    <s v="January"/>
    <s v="January"/>
    <s v="October"/>
    <x v="1"/>
    <x v="1"/>
    <n v="17"/>
    <n v="85"/>
    <n v="43.35"/>
    <n v="41.65"/>
    <m/>
    <n v="17"/>
    <n v="17"/>
    <n v="85"/>
    <n v="43.35"/>
    <n v="41.65"/>
    <n v="17.849999999999998"/>
    <n v="17.849999999999998"/>
    <n v="22.1"/>
    <n v="22.950000000000003"/>
    <n v="1.7"/>
    <n v="2.5499999999999998"/>
    <m/>
    <m/>
    <s v="Mahmudun Nabi Khan"/>
    <s v="01749-407239"/>
    <s v="Md.Khan@fao.org"/>
    <s v="Monawar Hossain Chowdhury"/>
    <s v="1719671522"/>
    <s v="Monawar.Chowdhury@fao.org"/>
    <n v="20"/>
    <n v="2022"/>
    <s v="202290"/>
    <m/>
    <m/>
    <s v="January"/>
  </r>
  <r>
    <n v="351"/>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10"/>
    <x v="33"/>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0"/>
    <m/>
    <m/>
    <s v="January"/>
  </r>
  <r>
    <n v="352"/>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10"/>
    <x v="34"/>
    <s v="January"/>
    <s v="January"/>
    <s v="October"/>
    <x v="1"/>
    <x v="1"/>
    <n v="38"/>
    <n v="190"/>
    <n v="96.9"/>
    <n v="93.1"/>
    <m/>
    <n v="38"/>
    <n v="38"/>
    <n v="190"/>
    <n v="96.9"/>
    <n v="93.1"/>
    <n v="39.9"/>
    <n v="39.9"/>
    <n v="49.4"/>
    <n v="51.300000000000004"/>
    <n v="3.8000000000000003"/>
    <n v="5.7"/>
    <m/>
    <m/>
    <s v="Mahmudun Nabi Khan"/>
    <s v="01749-407239"/>
    <s v="Md.Khan@fao.org"/>
    <s v="Monawar Hossain Chowdhury"/>
    <s v="1719671522"/>
    <s v="Monawar.Chowdhury@fao.org"/>
    <n v="20"/>
    <n v="2022"/>
    <s v="202290"/>
    <m/>
    <m/>
    <s v="January"/>
  </r>
  <r>
    <n v="353"/>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10"/>
    <x v="31"/>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0"/>
    <m/>
    <m/>
    <s v="January"/>
  </r>
  <r>
    <n v="354"/>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10"/>
    <x v="16"/>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0"/>
    <m/>
    <m/>
    <s v="January"/>
  </r>
  <r>
    <n v="355"/>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1"/>
    <x v="19"/>
    <s v="January"/>
    <s v="January"/>
    <s v="October"/>
    <x v="1"/>
    <x v="1"/>
    <n v="19"/>
    <n v="95"/>
    <n v="48.45"/>
    <n v="46.55"/>
    <m/>
    <n v="19"/>
    <n v="19"/>
    <n v="95"/>
    <n v="48.45"/>
    <n v="46.55"/>
    <n v="19.95"/>
    <n v="19.95"/>
    <n v="24.7"/>
    <n v="25.650000000000002"/>
    <n v="1.9000000000000001"/>
    <n v="2.85"/>
    <m/>
    <m/>
    <s v="Mahmudun Nabi Khan"/>
    <s v="01749-407239"/>
    <s v="Md.Khan@fao.org"/>
    <s v="Monawar Hossain Chowdhury"/>
    <s v="1719671522"/>
    <s v="Monawar.Chowdhury@fao.org"/>
    <n v="20"/>
    <n v="2022"/>
    <s v="202290"/>
    <m/>
    <m/>
    <s v="January"/>
  </r>
  <r>
    <n v="356"/>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1"/>
    <x v="16"/>
    <s v="January"/>
    <s v="January"/>
    <s v="October"/>
    <x v="1"/>
    <x v="1"/>
    <n v="19"/>
    <n v="95"/>
    <n v="48.45"/>
    <n v="46.55"/>
    <m/>
    <n v="19"/>
    <n v="19"/>
    <n v="95"/>
    <n v="48.45"/>
    <n v="46.55"/>
    <n v="19.95"/>
    <n v="19.95"/>
    <n v="24.7"/>
    <n v="25.650000000000002"/>
    <n v="1.9000000000000001"/>
    <n v="2.85"/>
    <m/>
    <m/>
    <s v="Mahmudun Nabi Khan"/>
    <s v="01749-407239"/>
    <s v="Md.Khan@fao.org"/>
    <s v="Monawar Hossain Chowdhury"/>
    <s v="1719671522"/>
    <s v="Monawar.Chowdhury@fao.org"/>
    <n v="20"/>
    <n v="2022"/>
    <s v="202290"/>
    <m/>
    <m/>
    <s v="January"/>
  </r>
  <r>
    <n v="357"/>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1"/>
    <x v="17"/>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0"/>
    <m/>
    <m/>
    <s v="January"/>
  </r>
  <r>
    <n v="358"/>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17"/>
    <x v="18"/>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0"/>
    <m/>
    <m/>
    <s v="January"/>
  </r>
  <r>
    <n v="359"/>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17"/>
    <x v="31"/>
    <s v="January"/>
    <s v="January"/>
    <s v="October"/>
    <x v="1"/>
    <x v="1"/>
    <n v="39"/>
    <n v="195"/>
    <n v="99.45"/>
    <n v="95.55"/>
    <m/>
    <n v="39"/>
    <n v="39"/>
    <n v="195"/>
    <n v="99.45"/>
    <n v="95.55"/>
    <n v="40.949999999999996"/>
    <n v="40.949999999999996"/>
    <n v="50.7"/>
    <n v="52.650000000000006"/>
    <n v="3.9"/>
    <n v="5.85"/>
    <m/>
    <m/>
    <s v="Mahmudun Nabi Khan"/>
    <s v="01749-407239"/>
    <s v="Md.Khan@fao.org"/>
    <s v="Monawar Hossain Chowdhury"/>
    <s v="1719671522"/>
    <s v="Monawar.Chowdhury@fao.org"/>
    <n v="20"/>
    <n v="2022"/>
    <s v="202290"/>
    <m/>
    <m/>
    <s v="January"/>
  </r>
  <r>
    <n v="360"/>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17"/>
    <x v="19"/>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0"/>
    <m/>
    <m/>
    <s v="January"/>
  </r>
  <r>
    <n v="361"/>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17"/>
    <x v="16"/>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0"/>
    <m/>
    <m/>
    <s v="January"/>
  </r>
  <r>
    <n v="362"/>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3"/>
    <x v="31"/>
    <s v="January"/>
    <s v="January"/>
    <s v="October"/>
    <x v="1"/>
    <x v="1"/>
    <n v="37"/>
    <n v="185"/>
    <n v="94.350000000000009"/>
    <n v="90.649999999999991"/>
    <m/>
    <n v="37"/>
    <n v="37"/>
    <n v="185"/>
    <n v="94.350000000000009"/>
    <n v="90.649999999999991"/>
    <n v="38.85"/>
    <n v="38.85"/>
    <n v="48.1"/>
    <n v="49.95"/>
    <n v="3.7"/>
    <n v="5.55"/>
    <m/>
    <m/>
    <s v="Mahmudun Nabi Khan"/>
    <s v="01749-407239"/>
    <s v="Md.Khan@fao.org"/>
    <s v="Monawar Hossain Chowdhury"/>
    <s v="1719671522"/>
    <s v="Monawar.Chowdhury@fao.org"/>
    <n v="20"/>
    <n v="2022"/>
    <s v="202290"/>
    <m/>
    <m/>
    <s v="January"/>
  </r>
  <r>
    <n v="363"/>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3"/>
    <x v="16"/>
    <s v="January"/>
    <s v="January"/>
    <s v="October"/>
    <x v="1"/>
    <x v="1"/>
    <n v="39"/>
    <n v="195"/>
    <n v="99.45"/>
    <n v="95.55"/>
    <m/>
    <n v="39"/>
    <n v="39"/>
    <n v="195"/>
    <n v="99.45"/>
    <n v="95.55"/>
    <n v="40.949999999999996"/>
    <n v="40.949999999999996"/>
    <n v="50.7"/>
    <n v="52.650000000000006"/>
    <n v="3.9"/>
    <n v="5.85"/>
    <m/>
    <m/>
    <s v="Mahmudun Nabi Khan"/>
    <s v="01749-407239"/>
    <s v="Md.Khan@fao.org"/>
    <s v="Monawar Hossain Chowdhury"/>
    <s v="1719671522"/>
    <s v="Monawar.Chowdhury@fao.org"/>
    <n v="20"/>
    <n v="2022"/>
    <s v="202290"/>
    <m/>
    <m/>
    <s v="January"/>
  </r>
  <r>
    <n v="364"/>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3"/>
    <x v="17"/>
    <s v="January"/>
    <s v="January"/>
    <s v="October"/>
    <x v="1"/>
    <x v="1"/>
    <n v="18"/>
    <n v="90"/>
    <n v="45.9"/>
    <n v="44.1"/>
    <m/>
    <n v="18"/>
    <n v="18"/>
    <n v="90"/>
    <n v="45.9"/>
    <n v="44.1"/>
    <n v="18.899999999999999"/>
    <n v="18.899999999999999"/>
    <n v="23.400000000000002"/>
    <n v="24.3"/>
    <n v="1.8"/>
    <n v="2.6999999999999997"/>
    <m/>
    <m/>
    <s v="Mahmudun Nabi Khan"/>
    <s v="01749-407239"/>
    <s v="Md.Khan@fao.org"/>
    <s v="Monawar Hossain Chowdhury"/>
    <s v="1719671522"/>
    <s v="Monawar.Chowdhury@fao.org"/>
    <n v="20"/>
    <n v="2022"/>
    <s v="202290"/>
    <m/>
    <m/>
    <s v="January"/>
  </r>
  <r>
    <n v="365"/>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3"/>
    <x v="18"/>
    <s v="January"/>
    <s v="January"/>
    <s v="October"/>
    <x v="1"/>
    <x v="1"/>
    <n v="19"/>
    <n v="95"/>
    <n v="48.45"/>
    <n v="46.55"/>
    <m/>
    <n v="19"/>
    <n v="19"/>
    <n v="95"/>
    <n v="48.45"/>
    <n v="46.55"/>
    <n v="19.95"/>
    <n v="19.95"/>
    <n v="24.7"/>
    <n v="25.650000000000002"/>
    <n v="1.9000000000000001"/>
    <n v="2.85"/>
    <m/>
    <m/>
    <s v="Mahmudun Nabi Khan"/>
    <s v="01749-407239"/>
    <s v="Md.Khan@fao.org"/>
    <s v="Monawar Hossain Chowdhury"/>
    <s v="1719671522"/>
    <s v="Monawar.Chowdhury@fao.org"/>
    <n v="20"/>
    <n v="2022"/>
    <s v="202290"/>
    <m/>
    <m/>
    <s v="January"/>
  </r>
  <r>
    <n v="366"/>
    <s v="Strengthening of Market Linkages and Technical Capacity for Agricultural Groups to Promote Income Generation"/>
    <s v="JRP"/>
    <s v="RBGD21-FSC-172596-1"/>
    <x v="8"/>
    <x v="12"/>
    <x v="8"/>
    <s v="Food Security"/>
    <x v="1"/>
    <x v="1"/>
    <x v="1"/>
    <s v="Number of host community households reached with agricultural livelihood support disaggregated by sex of head of household"/>
    <s v="Ongoing"/>
    <s v="Training/Service delivery"/>
    <s v="One-off"/>
    <m/>
    <m/>
    <m/>
    <s v="Chittagong"/>
    <s v="Cox's Bazar"/>
    <x v="1"/>
    <x v="2"/>
    <x v="19"/>
    <s v="January"/>
    <s v="January"/>
    <s v="October"/>
    <x v="1"/>
    <x v="1"/>
    <n v="20"/>
    <n v="100"/>
    <n v="51"/>
    <n v="49"/>
    <m/>
    <n v="20"/>
    <n v="20"/>
    <n v="100"/>
    <n v="51"/>
    <n v="49"/>
    <n v="21"/>
    <n v="21"/>
    <n v="26"/>
    <n v="27"/>
    <n v="2"/>
    <n v="3"/>
    <m/>
    <m/>
    <s v="Mahmudun Nabi Khan"/>
    <s v="01749-407239"/>
    <s v="Md.Khan@fao.org"/>
    <s v="Monawar Hossain Chowdhury"/>
    <s v="1719671522"/>
    <s v="Monawar.Chowdhury@fao.org"/>
    <n v="20"/>
    <n v="2022"/>
    <s v="202290"/>
    <m/>
    <m/>
    <s v="January"/>
  </r>
  <r>
    <n v="367"/>
    <s v="Humanitarian aid for the new arrivals of Rohingya Refugees from Rakhine State, Myanmar to Cox’s Bazar, Bangladesh\"/>
    <s v="JRP"/>
    <s v="RBGD21-FSC-173148-1"/>
    <x v="7"/>
    <x v="13"/>
    <x v="9"/>
    <s v="Food Security"/>
    <x v="3"/>
    <x v="12"/>
    <x v="0"/>
    <s v="Number of refugees participating in food for assets/cash for work activities by sex and age"/>
    <s v="Ongoing"/>
    <s v="Cash"/>
    <s v="One-off"/>
    <m/>
    <s v="BDT"/>
    <s v="Direct cash payment"/>
    <s v="Chittagong"/>
    <s v="Cox's Bazar"/>
    <x v="0"/>
    <x v="0"/>
    <x v="24"/>
    <s v="January"/>
    <s v="December"/>
    <s v="January"/>
    <x v="0"/>
    <x v="0"/>
    <n v="150"/>
    <n v="675"/>
    <n v="344.25"/>
    <n v="330.75"/>
    <m/>
    <n v="150"/>
    <n v="150"/>
    <n v="690"/>
    <n v="351.90000000000003"/>
    <n v="338.09999999999997"/>
    <n v="144.9"/>
    <n v="144.9"/>
    <n v="179.4"/>
    <n v="186.3"/>
    <n v="13.8"/>
    <n v="20.7"/>
    <m/>
    <m/>
    <s v="Homaun Kabir Sumon"/>
    <n v="1838898869"/>
    <s v="fsldrrpm1-cox@bd-actionagainsthunger.org"/>
    <s v="Homaun Kabir Sumon"/>
    <s v="01838898869"/>
    <s v="fsldrrpm1-cox@bd-actionagainsthunger.org"/>
    <n v="20"/>
    <n v="2022"/>
    <s v="202294"/>
    <m/>
    <m/>
    <s v="January"/>
  </r>
  <r>
    <n v="368"/>
    <s v="Humanitarian aid for the new arrivals of Rohingya Refugees from Rakhine State, Myanmar to Cox’s Bazar, Bangladesh\"/>
    <s v="JRP"/>
    <s v="RBGD21-FSC-173148-1"/>
    <x v="7"/>
    <x v="13"/>
    <x v="9"/>
    <s v="Food Security"/>
    <x v="6"/>
    <x v="11"/>
    <x v="0"/>
    <s v="Number of refugee households receiving self-reliance support disaggregated by sex of head of household"/>
    <s v="Ongoing"/>
    <s v="Cash"/>
    <s v="One-off"/>
    <m/>
    <s v="BDT"/>
    <s v="Direct cash payment"/>
    <s v="Chittagong"/>
    <s v="Cox's Bazar"/>
    <x v="0"/>
    <x v="0"/>
    <x v="24"/>
    <s v="January"/>
    <s v="December"/>
    <s v="January"/>
    <x v="0"/>
    <x v="0"/>
    <n v="30"/>
    <n v="135"/>
    <n v="68.849999999999994"/>
    <n v="66.150000000000006"/>
    <m/>
    <n v="30"/>
    <n v="30"/>
    <n v="138"/>
    <n v="70.38"/>
    <n v="67.62"/>
    <n v="28.98"/>
    <n v="28.98"/>
    <n v="35.880000000000003"/>
    <n v="37.260000000000005"/>
    <n v="2.7600000000000002"/>
    <n v="4.1399999999999997"/>
    <m/>
    <m/>
    <s v="Homaun Kabir Sumon"/>
    <n v="1838898870"/>
    <s v="fsldrrpm1-cox@bd-actionagainsthunger.org"/>
    <s v="Homaun Kabir Sumon"/>
    <s v="01838898870"/>
    <s v="fsldrrpm1-cox@bd-actionagainsthunger.org"/>
    <n v="20"/>
    <n v="2022"/>
    <s v="202294"/>
    <m/>
    <m/>
    <s v="January"/>
  </r>
  <r>
    <n v="369"/>
    <s v="Promoting women and girls’ empowerment through enhancing  protection and economic resilience and access to market of Rohingya  women and adolescent girls in 2 camps&quot; Project, BRAC HCMP – Protection, Funded by UN Women "/>
    <s v="JRP"/>
    <s v="RBGD21-FSC-173317-1"/>
    <x v="9"/>
    <x v="4"/>
    <x v="10"/>
    <s v="Food Security"/>
    <x v="1"/>
    <x v="0"/>
    <x v="0"/>
    <s v="Number of refugee households receiving self-reliance support disaggregated by sex of head of household"/>
    <s v="Ongoing"/>
    <s v="Training/Service delivery"/>
    <s v="Daily"/>
    <m/>
    <m/>
    <m/>
    <s v="Chittagong"/>
    <s v="Cox's Bazar"/>
    <x v="0"/>
    <x v="0"/>
    <x v="14"/>
    <s v="January"/>
    <s v="January"/>
    <s v="February"/>
    <x v="0"/>
    <x v="1"/>
    <n v="300"/>
    <n v="1350"/>
    <n v="688.5"/>
    <n v="661.5"/>
    <m/>
    <n v="252"/>
    <n v="252"/>
    <n v="1159.1999999999998"/>
    <n v="591.19199999999989"/>
    <n v="568.00799999999992"/>
    <n v="243.43199999999996"/>
    <n v="243.43199999999996"/>
    <n v="301.39199999999994"/>
    <n v="312.98399999999998"/>
    <n v="23.183999999999997"/>
    <n v="34.775999999999996"/>
    <m/>
    <m/>
    <s v="Sanjida Akter"/>
    <s v="01844530286"/>
    <s v="sanjida.akter@brac.net"/>
    <m/>
    <m/>
    <m/>
    <n v="20"/>
    <n v="2022"/>
    <s v="202294"/>
    <m/>
    <m/>
    <s v="January"/>
  </r>
  <r>
    <n v="370"/>
    <s v="Promoting women and girls’ empowerment through enhancing  protection and economic resilience and access to market of Rohingya  women and adolescent girls in 2 camps&quot; Project, BRAC HCMP – Protection, Funded by UN Women "/>
    <s v="JRP"/>
    <s v="RBGD21-FSC-173317-1"/>
    <x v="9"/>
    <x v="4"/>
    <x v="10"/>
    <s v="Food Security"/>
    <x v="1"/>
    <x v="0"/>
    <x v="0"/>
    <s v="Number of refugee households receiving self-reliance support disaggregated by sex of head of household"/>
    <s v="Ongoing"/>
    <s v="Training/Service delivery"/>
    <s v="Daily"/>
    <m/>
    <m/>
    <m/>
    <s v="Chittagong"/>
    <s v="Cox's Bazar"/>
    <x v="0"/>
    <x v="0"/>
    <x v="5"/>
    <s v="January"/>
    <s v="January"/>
    <s v="February"/>
    <x v="0"/>
    <x v="1"/>
    <n v="300"/>
    <n v="1350"/>
    <n v="688.5"/>
    <n v="661.5"/>
    <m/>
    <n v="280"/>
    <n v="280"/>
    <n v="1288"/>
    <n v="656.88"/>
    <n v="631.12"/>
    <n v="270.48"/>
    <n v="270.48"/>
    <n v="334.88"/>
    <n v="347.76000000000005"/>
    <n v="25.76"/>
    <n v="38.64"/>
    <m/>
    <m/>
    <s v="Sanjida Akter"/>
    <s v="01844530286"/>
    <s v="sanjida.akter@brac.net"/>
    <m/>
    <m/>
    <m/>
    <n v="20"/>
    <n v="2022"/>
    <s v="202294"/>
    <m/>
    <m/>
    <s v="January"/>
  </r>
  <r>
    <n v="371"/>
    <s v="Promoting women and girls’ empowerment through enhancing  protection and economic resilience and access to market of Rohingya  women and adolescent girls in 2 camps&quot; Project, BRAC HCMP – Protection, Funded by UN Women "/>
    <s v="JRP"/>
    <s v="RBGD21-FSC-173317-1"/>
    <x v="9"/>
    <x v="4"/>
    <x v="10"/>
    <s v="Food Security"/>
    <x v="2"/>
    <x v="18"/>
    <x v="0"/>
    <s v="Number of refugee households receiving self-reliance support disaggregated by sex of head of household"/>
    <s v="Ongoing"/>
    <s v="Training/Service delivery"/>
    <s v="Daily"/>
    <m/>
    <m/>
    <m/>
    <s v="Chittagong"/>
    <s v="Cox's Bazar"/>
    <x v="0"/>
    <x v="0"/>
    <x v="14"/>
    <s v="January"/>
    <s v="January"/>
    <s v="February"/>
    <x v="0"/>
    <x v="1"/>
    <n v="85"/>
    <n v="382.5"/>
    <n v="195.07500000000002"/>
    <n v="187.42499999999998"/>
    <m/>
    <n v="15"/>
    <n v="15"/>
    <n v="69"/>
    <n v="35.19"/>
    <n v="33.81"/>
    <n v="14.49"/>
    <n v="14.49"/>
    <n v="17.940000000000001"/>
    <n v="18.630000000000003"/>
    <n v="1.3800000000000001"/>
    <n v="2.0699999999999998"/>
    <m/>
    <s v="4th Btach is running and upto now number of reached beneficiaries is 48."/>
    <s v="Sanjida Akter"/>
    <s v="01844530286"/>
    <s v="sanjida.akter@brac.net"/>
    <m/>
    <m/>
    <m/>
    <n v="20"/>
    <n v="2022"/>
    <s v="202294"/>
    <m/>
    <m/>
    <s v="January"/>
  </r>
  <r>
    <n v="372"/>
    <s v="Promoting women and girls’ empowerment through enhancing  protection and economic resilience and access to market of Rohingya  women and adolescent girls in 2 camps&quot; Project, BRAC HCMP – Protection, Funded by UN Women "/>
    <s v="JRP"/>
    <s v="RBGD21-FSC-173317-1"/>
    <x v="9"/>
    <x v="4"/>
    <x v="10"/>
    <s v="Food Security"/>
    <x v="2"/>
    <x v="18"/>
    <x v="0"/>
    <s v="Number of refugee households receiving self-reliance support disaggregated by sex of head of household"/>
    <s v="Ongoing"/>
    <s v="Training/Service delivery"/>
    <s v="Daily"/>
    <m/>
    <m/>
    <m/>
    <s v="Chittagong"/>
    <s v="Cox's Bazar"/>
    <x v="0"/>
    <x v="0"/>
    <x v="5"/>
    <s v="January"/>
    <s v="January"/>
    <s v="February"/>
    <x v="0"/>
    <x v="1"/>
    <n v="85"/>
    <n v="382.5"/>
    <n v="195.07500000000002"/>
    <n v="187.42499999999998"/>
    <m/>
    <n v="15"/>
    <n v="15"/>
    <n v="69"/>
    <n v="35.19"/>
    <n v="33.81"/>
    <n v="14.49"/>
    <n v="14.49"/>
    <n v="17.940000000000001"/>
    <n v="18.630000000000003"/>
    <n v="1.3800000000000001"/>
    <n v="2.0699999999999998"/>
    <m/>
    <s v="4th Btach is running and upto now number of reached beneficiaries is 55."/>
    <s v="Sanjida Akter"/>
    <s v="01844530286"/>
    <s v="sanjida.akter@brac.net"/>
    <m/>
    <m/>
    <m/>
    <n v="20"/>
    <n v="2022"/>
    <s v="202294"/>
    <m/>
    <m/>
    <s v="January"/>
  </r>
  <r>
    <n v="373"/>
    <s v="Promoting women and girls’ empowerment through enhancing  protection and economic resilience and access to market of Rohingya  women and adolescent girls in 2 camps&quot; Project, BRAC HCMP – Protection, Funded by UN Women "/>
    <s v="JRP"/>
    <s v="RBGD21-FSC-173317-1"/>
    <x v="9"/>
    <x v="4"/>
    <x v="10"/>
    <s v="Food Security"/>
    <x v="2"/>
    <x v="16"/>
    <x v="0"/>
    <s v="Number of refugee households receiving self-reliance support disaggregated by sex of head of household"/>
    <s v="Ongoing"/>
    <s v="Training/Service delivery"/>
    <s v="Daily"/>
    <m/>
    <m/>
    <m/>
    <s v="Chittagong"/>
    <s v="Cox's Bazar"/>
    <x v="0"/>
    <x v="0"/>
    <x v="14"/>
    <s v="January"/>
    <s v="January"/>
    <s v="February"/>
    <x v="0"/>
    <x v="1"/>
    <n v="160"/>
    <n v="720"/>
    <n v="367.2"/>
    <n v="352.8"/>
    <m/>
    <n v="15"/>
    <n v="15"/>
    <n v="69"/>
    <n v="35.19"/>
    <n v="33.81"/>
    <n v="14.49"/>
    <n v="14.49"/>
    <n v="17.940000000000001"/>
    <n v="18.630000000000003"/>
    <n v="1.3800000000000001"/>
    <n v="2.0699999999999998"/>
    <m/>
    <s v="4th Btach is running and upto now number of reached beneficiaries is 60."/>
    <s v="Sanjida Akter"/>
    <s v="01844530286"/>
    <s v="sanjida.akter@brac.net"/>
    <m/>
    <m/>
    <m/>
    <n v="20"/>
    <n v="2022"/>
    <s v="202294"/>
    <m/>
    <m/>
    <s v="January"/>
  </r>
  <r>
    <n v="374"/>
    <s v="Promoting women and girls’ empowerment through enhancing  protection and economic resilience and access to market of Rohingya  women and adolescent girls in 2 camps&quot; Project, BRAC HCMP – Protection, Funded by UN Women "/>
    <s v="JRP"/>
    <s v="RBGD21-FSC-173317-1"/>
    <x v="9"/>
    <x v="4"/>
    <x v="10"/>
    <s v="Food Security"/>
    <x v="2"/>
    <x v="16"/>
    <x v="0"/>
    <s v="Number of refugee households receiving self-reliance support disaggregated by sex of head of household"/>
    <s v="Ongoing"/>
    <s v="Training/Service delivery"/>
    <s v="Daily"/>
    <m/>
    <m/>
    <m/>
    <s v="Chittagong"/>
    <s v="Cox's Bazar"/>
    <x v="0"/>
    <x v="0"/>
    <x v="5"/>
    <s v="January"/>
    <s v="January"/>
    <s v="February"/>
    <x v="0"/>
    <x v="1"/>
    <n v="160"/>
    <n v="720"/>
    <n v="367.2"/>
    <n v="352.8"/>
    <m/>
    <n v="15"/>
    <n v="15"/>
    <n v="69"/>
    <n v="35.19"/>
    <n v="33.81"/>
    <n v="14.49"/>
    <n v="14.49"/>
    <n v="17.940000000000001"/>
    <n v="18.630000000000003"/>
    <n v="1.3800000000000001"/>
    <n v="2.0699999999999998"/>
    <m/>
    <s v="4th Btach is running and upto now number of reached beneficiaries is 60."/>
    <s v="Sanjida Akter"/>
    <s v="01844530286"/>
    <s v="sanjida.akter@brac.net"/>
    <m/>
    <m/>
    <m/>
    <n v="20"/>
    <n v="2022"/>
    <s v="202294"/>
    <m/>
    <m/>
    <s v="January"/>
  </r>
  <r>
    <n v="375"/>
    <s v="Promoting women and girls’ empowerment through enhancing  protection and economic resilience and access to market of Rohingya  women and adolescent girls in 2 camps&quot; Project, BRAC HCMP – Protection, Funded by UN Women "/>
    <s v="JRP"/>
    <s v="RBGD21-FSC-173317-1"/>
    <x v="9"/>
    <x v="4"/>
    <x v="10"/>
    <s v="Food Security"/>
    <x v="2"/>
    <x v="3"/>
    <x v="0"/>
    <s v="Number of refugee households receiving self-reliance support disaggregated by sex of head of household"/>
    <s v="Ongoing"/>
    <s v="Training/Service delivery"/>
    <s v="Daily"/>
    <m/>
    <m/>
    <m/>
    <s v="Chittagong"/>
    <s v="Cox's Bazar"/>
    <x v="0"/>
    <x v="0"/>
    <x v="14"/>
    <s v="January"/>
    <s v="January"/>
    <s v="February"/>
    <x v="0"/>
    <x v="1"/>
    <n v="60"/>
    <n v="270"/>
    <n v="137.69999999999999"/>
    <n v="132.30000000000001"/>
    <m/>
    <n v="15"/>
    <n v="15"/>
    <n v="69"/>
    <n v="35.19"/>
    <n v="33.81"/>
    <n v="14.49"/>
    <n v="14.49"/>
    <n v="17.940000000000001"/>
    <n v="18.630000000000003"/>
    <n v="1.3800000000000001"/>
    <n v="2.0699999999999998"/>
    <m/>
    <s v="3rd Batch is running and upto now number of reached beneficiaries is 45"/>
    <s v="Sanjida Akter"/>
    <s v="01844530286"/>
    <s v="sanjida.akter@brac.net"/>
    <m/>
    <m/>
    <m/>
    <n v="20"/>
    <n v="2022"/>
    <s v="202294"/>
    <m/>
    <m/>
    <s v="January"/>
  </r>
  <r>
    <n v="376"/>
    <s v="Promoting women and girls’ empowerment through enhancing  protection and economic resilience and access to market of Rohingya  women and adolescent girls in 2 camps&quot; Project, BRAC HCMP – Protection, Funded by UN Women "/>
    <s v="JRP"/>
    <s v="RBGD21-FSC-173317-1"/>
    <x v="9"/>
    <x v="4"/>
    <x v="10"/>
    <s v="Food Security"/>
    <x v="2"/>
    <x v="3"/>
    <x v="0"/>
    <s v="Number of refugee households receiving self-reliance support disaggregated by sex of head of household"/>
    <s v="Ongoing"/>
    <s v="Training/Service delivery"/>
    <s v="Daily"/>
    <m/>
    <m/>
    <m/>
    <s v="Chittagong"/>
    <s v="Cox's Bazar"/>
    <x v="0"/>
    <x v="0"/>
    <x v="5"/>
    <s v="January"/>
    <s v="January"/>
    <s v="February"/>
    <x v="0"/>
    <x v="1"/>
    <n v="60"/>
    <n v="270"/>
    <n v="137.69999999999999"/>
    <n v="132.30000000000001"/>
    <m/>
    <n v="15"/>
    <n v="15"/>
    <n v="69"/>
    <n v="35.19"/>
    <n v="33.81"/>
    <n v="14.49"/>
    <n v="14.49"/>
    <n v="17.940000000000001"/>
    <n v="18.630000000000003"/>
    <n v="1.3800000000000001"/>
    <n v="2.0699999999999998"/>
    <m/>
    <s v="3rd Batch is running and upto now number of reached beneficiaries is 45"/>
    <s v="Sanjida Akter"/>
    <s v="01844530286"/>
    <s v="sanjida.akter@brac.net"/>
    <m/>
    <m/>
    <m/>
    <n v="20"/>
    <n v="2022"/>
    <s v="202294"/>
    <m/>
    <m/>
    <s v="January"/>
  </r>
  <r>
    <n v="377"/>
    <s v="Promoting women and girls’ empowerment through enhancing  protection and economic resilience and access to market of Rohingya  women and adolescent girls in 2 camps&quot; Project, BRAC HCMP – Protection, Funded by UN Women "/>
    <s v="JRP"/>
    <s v="RBGD21-FSC-173317-1"/>
    <x v="9"/>
    <x v="4"/>
    <x v="10"/>
    <s v="Food Security"/>
    <x v="3"/>
    <x v="4"/>
    <x v="0"/>
    <s v="Number of refugees participating in food for assets/cash for work activities by sex and age"/>
    <s v="Ongoing"/>
    <s v="Training/Service delivery"/>
    <s v="Daily"/>
    <m/>
    <m/>
    <m/>
    <s v="Chittagong"/>
    <s v="Cox's Bazar"/>
    <x v="0"/>
    <x v="0"/>
    <x v="14"/>
    <s v="January"/>
    <s v="January"/>
    <s v="February"/>
    <x v="0"/>
    <x v="1"/>
    <n v="10"/>
    <n v="45"/>
    <n v="22.95"/>
    <n v="22.05"/>
    <m/>
    <n v="5"/>
    <n v="5"/>
    <n v="23"/>
    <n v="11.73"/>
    <n v="11.27"/>
    <n v="4.83"/>
    <n v="4.83"/>
    <n v="5.98"/>
    <n v="6.2100000000000009"/>
    <n v="0.46"/>
    <n v="0.69"/>
    <m/>
    <s v="Number of involved beneficiaries in Masks production are 5 women. A total of 1428 masks have been produced within this reporting period at MPWC of Camp 3."/>
    <s v="Sanjida Akter"/>
    <s v="01844530286"/>
    <s v="sanjida.akter@brac.net"/>
    <m/>
    <m/>
    <m/>
    <n v="20"/>
    <n v="2022"/>
    <s v="202294"/>
    <m/>
    <m/>
    <s v="January"/>
  </r>
  <r>
    <n v="378"/>
    <s v="Promoting women and girls’ empowerment through enhancing  protection and economic resilience and access to market of Rohingya  women and adolescent girls in 2 camps&quot; Project, BRAC HCMP – Protection, Funded by UN Women "/>
    <s v="JRP"/>
    <s v="RBGD21-FSC-173317-1"/>
    <x v="9"/>
    <x v="4"/>
    <x v="10"/>
    <s v="Food Security"/>
    <x v="3"/>
    <x v="19"/>
    <x v="0"/>
    <s v="Number of refugees participating in food for assets/cash for work activities by sex and age"/>
    <s v="Ongoing"/>
    <s v="Training/Service delivery"/>
    <s v="Daily"/>
    <m/>
    <m/>
    <m/>
    <s v="Chittagong"/>
    <s v="Cox's Bazar"/>
    <x v="0"/>
    <x v="0"/>
    <x v="14"/>
    <s v="January"/>
    <s v="January"/>
    <s v="February"/>
    <x v="0"/>
    <x v="1"/>
    <n v="10"/>
    <n v="45"/>
    <n v="22.95"/>
    <n v="22.05"/>
    <m/>
    <n v="3"/>
    <n v="3"/>
    <n v="13.799999999999999"/>
    <n v="7.0379999999999994"/>
    <n v="6.7619999999999996"/>
    <n v="2.8979999999999997"/>
    <n v="2.8979999999999997"/>
    <n v="3.5879999999999996"/>
    <n v="3.726"/>
    <n v="0.27599999999999997"/>
    <n v="0.41399999999999998"/>
    <m/>
    <s v="10 people have been trained up but within this reporting period 3 of them were enegaged in production. "/>
    <s v="Sanjida Akter"/>
    <s v="01844530286"/>
    <s v="sanjida.akter@brac.net"/>
    <m/>
    <m/>
    <m/>
    <n v="20"/>
    <n v="2022"/>
    <s v="202294"/>
    <m/>
    <m/>
    <s v="January"/>
  </r>
  <r>
    <n v="379"/>
    <s v="Promoting women and girls’ empowerment through enhancing  protection and economic resilience and access to market of Rohingya  women and adolescent girls in 2 camps&quot; Project, BRAC HCMP – Protection, Funded by UN Women "/>
    <s v="JRP"/>
    <s v="RBGD21-FSC-173317-1"/>
    <x v="9"/>
    <x v="4"/>
    <x v="10"/>
    <s v="Food Security"/>
    <x v="3"/>
    <x v="19"/>
    <x v="0"/>
    <s v="Number of refugees participating in food for assets/cash for work activities by sex and age"/>
    <s v="Ongoing"/>
    <s v="Training/Service delivery"/>
    <s v="Daily"/>
    <m/>
    <m/>
    <m/>
    <s v="Chittagong"/>
    <s v="Cox's Bazar"/>
    <x v="0"/>
    <x v="0"/>
    <x v="5"/>
    <s v="January"/>
    <s v="January"/>
    <s v="February"/>
    <x v="0"/>
    <x v="1"/>
    <n v="10"/>
    <n v="45"/>
    <n v="22.95"/>
    <n v="22.05"/>
    <m/>
    <n v="3"/>
    <n v="3"/>
    <n v="13.799999999999999"/>
    <n v="7.0379999999999994"/>
    <n v="6.7619999999999996"/>
    <n v="2.8979999999999997"/>
    <n v="2.8979999999999997"/>
    <n v="3.5879999999999996"/>
    <n v="3.726"/>
    <n v="0.27599999999999997"/>
    <n v="0.41399999999999998"/>
    <m/>
    <s v="10 people have been trained up but within this reporting period 3 of them were enegaged in production. "/>
    <s v="Sanjida Akter"/>
    <s v="01844530286"/>
    <s v="sanjida.akter@brac.net"/>
    <m/>
    <m/>
    <m/>
    <n v="20"/>
    <n v="2022"/>
    <s v="202294"/>
    <m/>
    <m/>
    <s v="January"/>
  </r>
  <r>
    <n v="380"/>
    <s v="Improving Food Secruity and Livelihoods Status of Rohingya Refugees and Host Communities "/>
    <s v="Non-JRP"/>
    <m/>
    <x v="10"/>
    <x v="14"/>
    <x v="11"/>
    <s v="Food Security"/>
    <x v="2"/>
    <x v="20"/>
    <x v="0"/>
    <s v="Number of refugee households receiving self-reliance support disaggregated by sex of head of household"/>
    <s v="Ongoing"/>
    <s v="Training/Service delivery"/>
    <s v="Seasonal"/>
    <m/>
    <m/>
    <m/>
    <s v="Chittagong"/>
    <s v="Cox's Bazar"/>
    <x v="1"/>
    <x v="1"/>
    <x v="10"/>
    <s v="January"/>
    <s v="January"/>
    <s v="February"/>
    <x v="0"/>
    <x v="0"/>
    <n v="201"/>
    <n v="904.5"/>
    <n v="461.29500000000002"/>
    <n v="443.20499999999998"/>
    <m/>
    <n v="201"/>
    <n v="201"/>
    <n v="924.59999999999991"/>
    <n v="471.54599999999994"/>
    <n v="453.05399999999997"/>
    <n v="194.16599999999997"/>
    <n v="194.16599999999997"/>
    <n v="240.39599999999999"/>
    <n v="249.642"/>
    <n v="18.491999999999997"/>
    <n v="27.737999999999996"/>
    <m/>
    <s v="Homestead gardening training"/>
    <s v="Shuranjit Barmon"/>
    <s v="01712484617"/>
    <s v="shuranjit@gukbd.net"/>
    <s v="Kishor Kumar"/>
    <s v="01713484654"/>
    <s v="kishor@gukbd.net"/>
    <n v="20"/>
    <n v="2022"/>
    <s v="202290"/>
    <m/>
    <m/>
    <s v="January"/>
  </r>
  <r>
    <n v="381"/>
    <s v="Improving Food Secruity and Livelihoods Status of Rohingya Refugees and Host Communities "/>
    <s v="Non-JRP"/>
    <m/>
    <x v="10"/>
    <x v="14"/>
    <x v="11"/>
    <s v="Food Security"/>
    <x v="2"/>
    <x v="20"/>
    <x v="0"/>
    <s v="Number of refugee households receiving self-reliance support disaggregated by sex of head of household"/>
    <s v="Ongoing"/>
    <s v="Training/Service delivery"/>
    <s v="Seasonal"/>
    <m/>
    <m/>
    <m/>
    <s v="Chittagong"/>
    <s v="Cox's Bazar"/>
    <x v="1"/>
    <x v="1"/>
    <x v="4"/>
    <s v="January"/>
    <s v="January"/>
    <s v="February"/>
    <x v="0"/>
    <x v="0"/>
    <n v="749"/>
    <n v="3370.5"/>
    <n v="1718.9549999999999"/>
    <n v="1651.5450000000001"/>
    <m/>
    <n v="749"/>
    <n v="749"/>
    <n v="3445.3999999999996"/>
    <n v="1757.1539999999998"/>
    <n v="1688.2459999999999"/>
    <n v="723.53399999999988"/>
    <n v="723.53399999999988"/>
    <n v="895.80399999999997"/>
    <n v="930.25799999999992"/>
    <n v="68.908000000000001"/>
    <n v="103.36199999999998"/>
    <m/>
    <s v="Homestead gardening training"/>
    <s v="Shuranjit Barmon"/>
    <s v="01712484618"/>
    <s v="shuranjit@gukbd.net"/>
    <s v="Kishor Kumar"/>
    <s v="01713484654"/>
    <s v="kishor@gukbd.net"/>
    <n v="20"/>
    <n v="2022"/>
    <s v="202290"/>
    <m/>
    <m/>
    <s v="January"/>
  </r>
  <r>
    <n v="382"/>
    <s v="Improving Food Secruity and Livelihoods Status of Rohingya Refugees and Host Communities "/>
    <s v="Non-JRP"/>
    <m/>
    <x v="10"/>
    <x v="14"/>
    <x v="11"/>
    <s v="Food Security"/>
    <x v="4"/>
    <x v="20"/>
    <x v="0"/>
    <s v="Number of refugee households receiving self-reliance support disaggregated by sex of head of household"/>
    <s v="Ongoing"/>
    <s v="In-kind"/>
    <s v="Seasonal"/>
    <m/>
    <m/>
    <m/>
    <s v="Chittagong"/>
    <s v="Cox's Bazar"/>
    <x v="1"/>
    <x v="1"/>
    <x v="10"/>
    <s v="January"/>
    <s v="January"/>
    <s v="February"/>
    <x v="0"/>
    <x v="1"/>
    <n v="201"/>
    <n v="904.5"/>
    <n v="461.29500000000002"/>
    <n v="443.20499999999998"/>
    <m/>
    <n v="201"/>
    <n v="201"/>
    <n v="924.59999999999991"/>
    <n v="471.54599999999994"/>
    <n v="453.05399999999997"/>
    <n v="194.16599999999997"/>
    <n v="194.16599999999997"/>
    <n v="240.39599999999999"/>
    <n v="249.642"/>
    <n v="18.491999999999997"/>
    <n v="27.737999999999996"/>
    <m/>
    <s v="Seeds distribution"/>
    <s v="Shuranjit Barmon"/>
    <s v="01712484619"/>
    <s v="shuranjit@gukbd.net"/>
    <s v="Kishor Kumar"/>
    <s v="01713484654"/>
    <s v="kishor@gukbd.net"/>
    <n v="20"/>
    <n v="2022"/>
    <s v="202290"/>
    <m/>
    <m/>
    <s v="January"/>
  </r>
  <r>
    <n v="383"/>
    <s v="Improving Food Secruity and Livelihoods Status of Rohingya Refugees and Host Communities "/>
    <s v="Non-JRP"/>
    <m/>
    <x v="10"/>
    <x v="14"/>
    <x v="11"/>
    <s v="Food Security"/>
    <x v="4"/>
    <x v="20"/>
    <x v="0"/>
    <s v="Number of refugee households receiving self-reliance support disaggregated by sex of head of household"/>
    <s v="Ongoing"/>
    <s v="In-kind"/>
    <s v="Seasonal"/>
    <m/>
    <m/>
    <m/>
    <s v="Chittagong"/>
    <s v="Cox's Bazar"/>
    <x v="1"/>
    <x v="1"/>
    <x v="4"/>
    <s v="January"/>
    <s v="January"/>
    <s v="February"/>
    <x v="0"/>
    <x v="1"/>
    <n v="749"/>
    <n v="3370.5"/>
    <n v="1718.9549999999999"/>
    <n v="1651.5450000000001"/>
    <m/>
    <n v="749"/>
    <n v="749"/>
    <n v="3445.3999999999996"/>
    <n v="1757.1539999999998"/>
    <n v="1688.2459999999999"/>
    <n v="723.53399999999988"/>
    <n v="723.53399999999988"/>
    <n v="895.80399999999997"/>
    <n v="930.25799999999992"/>
    <n v="68.908000000000001"/>
    <n v="103.36199999999998"/>
    <m/>
    <s v="Seeds distribution"/>
    <s v="Shuranjit Barmon"/>
    <s v="01712484620"/>
    <s v="shuranjit@gukbd.net"/>
    <s v="Kishor Kumar"/>
    <s v="01713484654"/>
    <s v="kishor@gukbd.net"/>
    <n v="20"/>
    <n v="2022"/>
    <s v="202290"/>
    <m/>
    <m/>
    <s v="January"/>
  </r>
  <r>
    <n v="384"/>
    <s v="Women Led Gender Sensitive COVID-19 Response Project"/>
    <s v="Non-JRP"/>
    <m/>
    <x v="9"/>
    <x v="15"/>
    <x v="12"/>
    <s v="Food Security"/>
    <x v="7"/>
    <x v="14"/>
    <x v="2"/>
    <s v="Number of refugees receiving food assistance by sex and age "/>
    <s v="Ongoing"/>
    <s v="Voucher"/>
    <s v="One-off"/>
    <m/>
    <m/>
    <m/>
    <s v="Chittagong"/>
    <s v="Cox's Bazar"/>
    <x v="0"/>
    <x v="6"/>
    <x v="14"/>
    <s v="January"/>
    <s v="January"/>
    <s v="January"/>
    <x v="0"/>
    <x v="0"/>
    <n v="10"/>
    <n v="45"/>
    <n v="22.95"/>
    <n v="22.05"/>
    <m/>
    <n v="10"/>
    <n v="10"/>
    <n v="46"/>
    <n v="23.46"/>
    <n v="22.54"/>
    <n v="9.66"/>
    <n v="9.66"/>
    <n v="11.96"/>
    <n v="12.420000000000002"/>
    <n v="0.92"/>
    <n v="1.38"/>
    <m/>
    <s v="As per project activity, we are targeting individual pregran mother only who are severely malnourished"/>
    <s v="Dr. Mahmudul Hasan"/>
    <s v="01911049550"/>
    <s v="pmunwp.lighthouse@gmail.com"/>
    <s v="Rashed-Uz-Zaman Bhuiyan"/>
    <s v="01828332230"/>
    <s v="hridoy91@live.com"/>
    <n v="20"/>
    <n v="2022"/>
    <s v="202294"/>
    <m/>
    <m/>
    <s v="January"/>
  </r>
  <r>
    <n v="385"/>
    <s v="Women Led Gender Sensitive COVID-19 Response Project"/>
    <s v="Non-JRP"/>
    <m/>
    <x v="9"/>
    <x v="15"/>
    <x v="12"/>
    <s v="Food Security"/>
    <x v="7"/>
    <x v="14"/>
    <x v="2"/>
    <s v="Number of refugees receiving food assistance by sex and age "/>
    <s v="Ongoing"/>
    <s v="Voucher"/>
    <s v="One-off"/>
    <m/>
    <m/>
    <m/>
    <s v="Chittagong"/>
    <s v="Cox's Bazar"/>
    <x v="0"/>
    <x v="6"/>
    <x v="11"/>
    <s v="January"/>
    <s v="January"/>
    <s v="January"/>
    <x v="0"/>
    <x v="0"/>
    <n v="6"/>
    <n v="27"/>
    <n v="13.77"/>
    <n v="13.23"/>
    <m/>
    <n v="6"/>
    <n v="6"/>
    <n v="27.599999999999998"/>
    <n v="14.075999999999999"/>
    <n v="13.523999999999999"/>
    <n v="5.7959999999999994"/>
    <n v="5.7959999999999994"/>
    <n v="7.1759999999999993"/>
    <n v="7.452"/>
    <n v="0.55199999999999994"/>
    <n v="0.82799999999999996"/>
    <m/>
    <s v="As per project activity, we are targeting individual pregran mother only who are severely malnourished"/>
    <s v="Dr. Mahmudul Hasan"/>
    <s v="01911049550"/>
    <s v="pmunwp.lighthouse@gmail.com"/>
    <s v="Rashed-Uz-Zaman Bhuiyan"/>
    <s v="01828332230"/>
    <s v="hridoy91@live.com"/>
    <n v="20"/>
    <n v="2022"/>
    <s v="202294"/>
    <m/>
    <m/>
    <s v="January"/>
  </r>
  <r>
    <n v="391"/>
    <s v="Population Movement Operation"/>
    <s v="Non-JRP"/>
    <m/>
    <x v="11"/>
    <x v="16"/>
    <x v="13"/>
    <s v="Food Security"/>
    <x v="7"/>
    <x v="21"/>
    <x v="2"/>
    <s v="Number of refugees receiving food assistance by sex and age "/>
    <s v="Ongoing"/>
    <s v="In-kind"/>
    <s v="One-off"/>
    <m/>
    <m/>
    <m/>
    <s v="Chittagong"/>
    <s v="Cox's Bazar"/>
    <x v="0"/>
    <x v="6"/>
    <x v="0"/>
    <s v="January"/>
    <s v="January"/>
    <s v="January"/>
    <x v="0"/>
    <x v="0"/>
    <n v="8900"/>
    <n v="40050"/>
    <n v="20425.5"/>
    <n v="19624.5"/>
    <m/>
    <n v="8900"/>
    <n v="8900"/>
    <n v="40940"/>
    <n v="20879.400000000001"/>
    <n v="20060.599999999999"/>
    <n v="8597.4"/>
    <n v="8597.4"/>
    <n v="10644.4"/>
    <n v="11053.800000000001"/>
    <n v="818.80000000000007"/>
    <n v="1228.2"/>
    <m/>
    <m/>
    <s v="Md Mizanur Rahman"/>
    <n v="1856021338"/>
    <s v="rahman.mizanur@bdrcs.org"/>
    <s v="MD MOFIJUL ISLAM"/>
    <s v="01681606654"/>
    <s v="mofijul.islam@bdrcs.org"/>
    <n v="20"/>
    <n v="2022"/>
    <s v="202294"/>
    <m/>
    <m/>
    <s v="January"/>
  </r>
  <r>
    <n v="392"/>
    <s v="Population Movement Operation"/>
    <s v="Non-JRP"/>
    <m/>
    <x v="11"/>
    <x v="16"/>
    <x v="13"/>
    <s v="Food Security"/>
    <x v="7"/>
    <x v="21"/>
    <x v="2"/>
    <s v="Number of refugees receiving food assistance by sex and age "/>
    <s v="Ongoing"/>
    <s v="In-kind"/>
    <s v="One-off"/>
    <m/>
    <m/>
    <m/>
    <s v="Chittagong"/>
    <s v="Cox's Bazar"/>
    <x v="0"/>
    <x v="6"/>
    <x v="26"/>
    <s v="January"/>
    <s v="January"/>
    <s v="January"/>
    <x v="0"/>
    <x v="0"/>
    <n v="6700"/>
    <n v="30150"/>
    <n v="15376.5"/>
    <n v="14773.5"/>
    <m/>
    <n v="6700"/>
    <n v="6700"/>
    <n v="30819.999999999996"/>
    <n v="15718.199999999999"/>
    <n v="15101.799999999997"/>
    <n v="6472.1999999999989"/>
    <n v="6472.1999999999989"/>
    <n v="8013.1999999999989"/>
    <n v="8321.4"/>
    <n v="616.4"/>
    <n v="924.59999999999991"/>
    <m/>
    <m/>
    <s v="Md Mizanur Rahman"/>
    <n v="1856021338"/>
    <s v="rahman.mizanur@bdrcs.org"/>
    <s v="MD MOFIJUL ISLAM"/>
    <s v="01681606654"/>
    <s v="mofijul.islam@bdrcs.org"/>
    <n v="20"/>
    <n v="2022"/>
    <s v="202294"/>
    <m/>
    <m/>
    <s v="January"/>
  </r>
  <r>
    <n v="393"/>
    <s v="Oxfam Appeal Fund"/>
    <s v="Non-JRP"/>
    <s v="RBGD21-FSC-173287-1"/>
    <x v="12"/>
    <x v="17"/>
    <x v="6"/>
    <s v="Food Security"/>
    <x v="3"/>
    <x v="4"/>
    <x v="1"/>
    <s v="Number of host community individuals participating in food for assets/cash for work activities by sex and age"/>
    <s v="Planned"/>
    <s v="Cash"/>
    <s v="Bi-weekly"/>
    <m/>
    <s v="BDT"/>
    <m/>
    <s v="Chittagong"/>
    <s v="Cox's Bazar"/>
    <x v="1"/>
    <x v="2"/>
    <x v="32"/>
    <s v="January"/>
    <s v="January"/>
    <s v="December"/>
    <x v="1"/>
    <x v="0"/>
    <n v="50"/>
    <n v="250"/>
    <n v="127.5"/>
    <n v="122.5"/>
    <m/>
    <n v="0"/>
    <n v="0"/>
    <n v="0"/>
    <n v="0"/>
    <n v="0"/>
    <n v="0"/>
    <n v="0"/>
    <n v="0"/>
    <n v="0"/>
    <n v="0"/>
    <n v="0"/>
    <m/>
    <m/>
    <s v="Faruque Azam"/>
    <s v="01885963895"/>
    <s v="fazam@oxfam.org.uk"/>
    <s v="Khodeza Akhtar Jahan Rume "/>
    <s v="01713060147"/>
    <s v="Khodeza.Rume@oxfam.org"/>
    <n v="20"/>
    <n v="2022"/>
    <s v="202290"/>
    <m/>
    <m/>
    <s v="January"/>
  </r>
  <r>
    <n v="394"/>
    <s v="Oxfam Appeal Fund"/>
    <s v="Non-JRP"/>
    <s v="RBGD21-FSC-173287-1"/>
    <x v="12"/>
    <x v="17"/>
    <x v="6"/>
    <s v="Food Security"/>
    <x v="3"/>
    <x v="4"/>
    <x v="1"/>
    <s v="Number of host community individuals participating in food for assets/cash for work activities by sex and age"/>
    <s v="Planned"/>
    <s v="Cash"/>
    <s v="Bi-weekly"/>
    <m/>
    <s v="BDT"/>
    <m/>
    <s v="Chittagong"/>
    <s v="Cox's Bazar"/>
    <x v="1"/>
    <x v="2"/>
    <x v="18"/>
    <s v="January"/>
    <s v="January"/>
    <s v="December"/>
    <x v="1"/>
    <x v="1"/>
    <n v="50"/>
    <n v="250"/>
    <n v="127.5"/>
    <n v="122.5"/>
    <m/>
    <n v="0"/>
    <n v="0"/>
    <n v="0"/>
    <n v="0"/>
    <n v="0"/>
    <n v="0"/>
    <n v="0"/>
    <n v="0"/>
    <n v="0"/>
    <n v="0"/>
    <n v="0"/>
    <m/>
    <m/>
    <s v="Faruque Azam"/>
    <s v="01885963895"/>
    <s v="fazam@oxfam.org.uk"/>
    <s v="Khodeza Akhtar Jahan Rume "/>
    <s v="01713060147"/>
    <s v="Khodeza.Rume@oxfam.org"/>
    <n v="20"/>
    <n v="2022"/>
    <s v="202290"/>
    <m/>
    <m/>
    <s v="January"/>
  </r>
  <r>
    <n v="395"/>
    <s v="Australia Philanthrophy  Fund"/>
    <s v="Non-JRP"/>
    <s v="RBGD21-FSC-173287-1"/>
    <x v="12"/>
    <x v="17"/>
    <x v="14"/>
    <s v="Food Security"/>
    <x v="6"/>
    <x v="11"/>
    <x v="1"/>
    <s v="Number of host community individuals reached with unconditional food or cash support by sex and age of individuals "/>
    <s v="Ongoing"/>
    <s v="Cash"/>
    <s v="Monthly"/>
    <n v="4500"/>
    <s v="BDT"/>
    <s v="Mobile money"/>
    <s v="Chittagong"/>
    <s v="Cox's Bazar"/>
    <x v="5"/>
    <x v="18"/>
    <x v="1"/>
    <s v="January"/>
    <s v="October"/>
    <s v="February"/>
    <x v="1"/>
    <x v="0"/>
    <n v="80"/>
    <n v="400"/>
    <n v="204"/>
    <n v="196"/>
    <m/>
    <n v="80"/>
    <n v="80"/>
    <n v="400"/>
    <n v="204"/>
    <n v="196"/>
    <n v="84"/>
    <n v="84"/>
    <n v="104"/>
    <n v="108"/>
    <n v="8"/>
    <n v="12"/>
    <m/>
    <m/>
    <s v="Faruque Azam"/>
    <s v="01885963895"/>
    <s v="fazam@oxfam.org.uk"/>
    <s v="Khodeza Akhtar Jahan Rume "/>
    <s v="01713060147"/>
    <s v="Khodeza.Rume@oxfam.org"/>
    <n v="20"/>
    <n v="2022"/>
    <s v="202224"/>
    <m/>
    <m/>
    <s v="January"/>
  </r>
  <r>
    <n v="396"/>
    <s v="Australia Philanthrophy  Fund"/>
    <s v="Non-JRP"/>
    <s v="RBGD21-FSC-173287-1"/>
    <x v="12"/>
    <x v="17"/>
    <x v="14"/>
    <s v="Food Security"/>
    <x v="6"/>
    <x v="11"/>
    <x v="1"/>
    <s v="Number of host community individuals reached with unconditional food or cash support by sex and age of individuals "/>
    <s v="Ongoing"/>
    <s v="Cash"/>
    <s v="Monthly"/>
    <n v="4500"/>
    <s v="BDT"/>
    <s v="Mobile money"/>
    <s v="Chittagong"/>
    <s v="Cox's Bazar"/>
    <x v="5"/>
    <x v="19"/>
    <x v="1"/>
    <s v="January"/>
    <s v="October"/>
    <s v="February"/>
    <x v="1"/>
    <x v="0"/>
    <n v="100"/>
    <n v="500"/>
    <n v="255"/>
    <n v="245"/>
    <m/>
    <n v="100"/>
    <n v="100"/>
    <n v="500"/>
    <n v="255"/>
    <n v="245"/>
    <n v="105"/>
    <n v="105"/>
    <n v="130"/>
    <n v="135"/>
    <n v="10"/>
    <n v="15"/>
    <m/>
    <m/>
    <s v="Faruque Azam"/>
    <s v="01885963895"/>
    <s v="fazam@oxfam.org.uk"/>
    <s v="Khodeza Akhtar Jahan Rume "/>
    <s v="01713060147"/>
    <s v="Khodeza.Rume@oxfam.org"/>
    <n v="20"/>
    <n v="2022"/>
    <s v="202224"/>
    <m/>
    <m/>
    <s v="January"/>
  </r>
  <r>
    <n v="397"/>
    <s v="Australia Philanthrophy  Fund"/>
    <s v="Non-JRP"/>
    <s v="RBGD21-FSC-173287-1"/>
    <x v="12"/>
    <x v="17"/>
    <x v="14"/>
    <s v="Food Security"/>
    <x v="6"/>
    <x v="11"/>
    <x v="1"/>
    <s v="Number of host community individuals reached with unconditional food or cash support by sex and age of individuals "/>
    <s v="Ongoing"/>
    <s v="Cash"/>
    <s v="Monthly"/>
    <n v="4500"/>
    <s v="BDT"/>
    <s v="Mobile money"/>
    <s v="Chittagong"/>
    <s v="Cox's Bazar"/>
    <x v="5"/>
    <x v="20"/>
    <x v="1"/>
    <s v="January"/>
    <s v="October"/>
    <s v="February"/>
    <x v="1"/>
    <x v="0"/>
    <n v="80"/>
    <n v="400"/>
    <n v="204"/>
    <n v="196"/>
    <m/>
    <n v="80"/>
    <n v="80"/>
    <n v="400"/>
    <n v="204"/>
    <n v="196"/>
    <n v="84"/>
    <n v="84"/>
    <n v="104"/>
    <n v="108"/>
    <n v="8"/>
    <n v="12"/>
    <m/>
    <m/>
    <s v="Faruque Azam"/>
    <s v="01885963895"/>
    <s v="fazam@oxfam.org.uk"/>
    <s v="Khodeza Akhtar Jahan Rume "/>
    <s v="01713060147"/>
    <s v="Khodeza.Rume@oxfam.org"/>
    <n v="20"/>
    <n v="2022"/>
    <s v="202224"/>
    <m/>
    <m/>
    <s v="January"/>
  </r>
  <r>
    <n v="398"/>
    <s v="Australia Philanthrophy  Fund"/>
    <s v="Non-JRP"/>
    <s v="RBGD21-FSC-173287-1"/>
    <x v="12"/>
    <x v="17"/>
    <x v="14"/>
    <s v="Food Security"/>
    <x v="6"/>
    <x v="11"/>
    <x v="1"/>
    <s v="Number of host community individuals reached with unconditional food or cash support by sex and age of individuals "/>
    <s v="Ongoing"/>
    <s v="Cash"/>
    <s v="Monthly"/>
    <n v="4500"/>
    <s v="BDT"/>
    <s v="Mobile money"/>
    <s v="Chittagong"/>
    <s v="Cox's Bazar"/>
    <x v="5"/>
    <x v="21"/>
    <x v="1"/>
    <s v="January"/>
    <s v="October"/>
    <s v="February"/>
    <x v="1"/>
    <x v="0"/>
    <n v="80"/>
    <n v="400"/>
    <n v="204"/>
    <n v="196"/>
    <m/>
    <n v="80"/>
    <n v="80"/>
    <n v="400"/>
    <n v="204"/>
    <n v="196"/>
    <n v="84"/>
    <n v="84"/>
    <n v="104"/>
    <n v="108"/>
    <n v="8"/>
    <n v="12"/>
    <m/>
    <m/>
    <s v="Faruque Azam"/>
    <s v="01885963895"/>
    <s v="fazam@oxfam.org.uk"/>
    <s v="Khodeza Akhtar Jahan Rume "/>
    <s v="01713060147"/>
    <s v="Khodeza.Rume@oxfam.org"/>
    <n v="20"/>
    <n v="2022"/>
    <s v="202224"/>
    <m/>
    <m/>
    <s v="January"/>
  </r>
  <r>
    <n v="399"/>
    <s v="Australia Philanthrophy  Fund"/>
    <s v="Non-JRP"/>
    <s v="RBGD21-FSC-173287-1"/>
    <x v="12"/>
    <x v="17"/>
    <x v="14"/>
    <s v="Food Security"/>
    <x v="6"/>
    <x v="11"/>
    <x v="1"/>
    <s v="Number of host community individuals reached with unconditional food or cash support by sex and age of individuals "/>
    <s v="Ongoing"/>
    <s v="Cash"/>
    <s v="Monthly"/>
    <n v="4500"/>
    <s v="BDT"/>
    <s v="Mobile money"/>
    <s v="Chittagong"/>
    <s v="Cox's Bazar"/>
    <x v="5"/>
    <x v="22"/>
    <x v="1"/>
    <s v="January"/>
    <s v="October"/>
    <s v="February"/>
    <x v="1"/>
    <x v="0"/>
    <n v="80"/>
    <n v="400"/>
    <n v="204"/>
    <n v="196"/>
    <m/>
    <n v="80"/>
    <n v="80"/>
    <n v="400"/>
    <n v="204"/>
    <n v="196"/>
    <n v="84"/>
    <n v="84"/>
    <n v="104"/>
    <n v="108"/>
    <n v="8"/>
    <n v="12"/>
    <m/>
    <m/>
    <s v="Faruque Azam"/>
    <s v="01885963895"/>
    <s v="fazam@oxfam.org.uk"/>
    <s v="Khodeza Akhtar Jahan Rume "/>
    <s v="01713060147"/>
    <s v="Khodeza.Rume@oxfam.org"/>
    <n v="20"/>
    <n v="2022"/>
    <s v="202224"/>
    <m/>
    <m/>
    <s v="January"/>
  </r>
  <r>
    <n v="400"/>
    <s v="Australia Philanthrophy  Fund"/>
    <s v="Non-JRP"/>
    <s v="RBGD21-FSC-173287-1"/>
    <x v="12"/>
    <x v="17"/>
    <x v="14"/>
    <s v="Food Security"/>
    <x v="6"/>
    <x v="11"/>
    <x v="1"/>
    <s v="Number of host community individuals reached with unconditional food or cash support by sex and age of individuals "/>
    <s v="Ongoing"/>
    <s v="Cash"/>
    <s v="Monthly"/>
    <n v="4500"/>
    <s v="BDT"/>
    <s v="Mobile money"/>
    <s v="Chittagong"/>
    <s v="Cox's Bazar"/>
    <x v="5"/>
    <x v="23"/>
    <x v="1"/>
    <s v="January"/>
    <s v="October"/>
    <s v="February"/>
    <x v="1"/>
    <x v="0"/>
    <n v="100"/>
    <n v="500"/>
    <n v="255"/>
    <n v="245"/>
    <m/>
    <n v="100"/>
    <n v="100"/>
    <n v="500"/>
    <n v="255"/>
    <n v="245"/>
    <n v="105"/>
    <n v="105"/>
    <n v="130"/>
    <n v="135"/>
    <n v="10"/>
    <n v="15"/>
    <m/>
    <m/>
    <s v="Faruque Azam"/>
    <s v="01885963895"/>
    <s v="fazam@oxfam.org.uk"/>
    <s v="Khodeza Akhtar Jahan Rume "/>
    <s v="01713060147"/>
    <s v="Khodeza.Rume@oxfam.org"/>
    <n v="20"/>
    <n v="2022"/>
    <s v="202224"/>
    <m/>
    <m/>
    <s v="January"/>
  </r>
  <r>
    <n v="401"/>
    <s v="Australia Philanthrophy  Fund"/>
    <s v="Non-JRP"/>
    <s v="RBGD21-FSC-173287-1"/>
    <x v="12"/>
    <x v="17"/>
    <x v="14"/>
    <s v="Food Security"/>
    <x v="6"/>
    <x v="11"/>
    <x v="1"/>
    <s v="Number of host community individuals reached with unconditional food or cash support by sex and age of individuals "/>
    <s v="Ongoing"/>
    <s v="Cash"/>
    <s v="Monthly"/>
    <n v="4500"/>
    <s v="BDT"/>
    <s v="Mobile money"/>
    <s v="Chittagong"/>
    <s v="Cox's Bazar"/>
    <x v="5"/>
    <x v="24"/>
    <x v="1"/>
    <s v="January"/>
    <s v="October"/>
    <s v="February"/>
    <x v="1"/>
    <x v="0"/>
    <n v="90"/>
    <n v="450"/>
    <n v="229.5"/>
    <n v="220.5"/>
    <m/>
    <n v="90"/>
    <n v="90"/>
    <n v="450"/>
    <n v="229.5"/>
    <n v="220.5"/>
    <n v="94.5"/>
    <n v="94.5"/>
    <n v="117"/>
    <n v="121.50000000000001"/>
    <n v="9"/>
    <n v="13.5"/>
    <m/>
    <m/>
    <s v="Faruque Azam"/>
    <s v="01885963895"/>
    <s v="fazam@oxfam.org.uk"/>
    <s v="Khodeza Akhtar Jahan Rume "/>
    <s v="01713060147"/>
    <s v="Khodeza.Rume@oxfam.org"/>
    <n v="20"/>
    <n v="2022"/>
    <s v="202224"/>
    <m/>
    <m/>
    <s v="January"/>
  </r>
  <r>
    <n v="402"/>
    <s v="Australia Philanthrophy  Fund"/>
    <s v="Non-JRP"/>
    <s v="RBGD21-FSC-173287-1"/>
    <x v="12"/>
    <x v="17"/>
    <x v="14"/>
    <s v="Food Security"/>
    <x v="6"/>
    <x v="11"/>
    <x v="1"/>
    <s v="Number of host community individuals reached with unconditional food or cash support by sex and age of individuals "/>
    <s v="Ongoing"/>
    <s v="Cash"/>
    <s v="Monthly"/>
    <n v="4500"/>
    <s v="BDT"/>
    <s v="Mobile money"/>
    <s v="Chittagong"/>
    <s v="Cox's Bazar"/>
    <x v="5"/>
    <x v="25"/>
    <x v="1"/>
    <s v="January"/>
    <s v="October"/>
    <s v="February"/>
    <x v="1"/>
    <x v="0"/>
    <n v="150"/>
    <n v="750"/>
    <n v="382.5"/>
    <n v="367.5"/>
    <m/>
    <n v="150"/>
    <n v="150"/>
    <n v="750"/>
    <n v="382.5"/>
    <n v="367.5"/>
    <n v="157.5"/>
    <n v="157.5"/>
    <n v="195"/>
    <n v="202.5"/>
    <n v="15"/>
    <n v="22.5"/>
    <m/>
    <m/>
    <s v="Faruque Azam"/>
    <s v="01885963895"/>
    <s v="fazam@oxfam.org.uk"/>
    <s v="Khodeza Akhtar Jahan Rume "/>
    <s v="01713060147"/>
    <s v="Khodeza.Rume@oxfam.org"/>
    <n v="20"/>
    <n v="2022"/>
    <s v="202224"/>
    <m/>
    <m/>
    <s v="January"/>
  </r>
  <r>
    <n v="403"/>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5"/>
    <x v="26"/>
    <x v="1"/>
    <s v="January"/>
    <s v="October"/>
    <s v="January"/>
    <x v="1"/>
    <x v="0"/>
    <n v="80"/>
    <n v="400"/>
    <n v="204"/>
    <n v="196"/>
    <m/>
    <n v="80"/>
    <n v="80"/>
    <n v="400"/>
    <n v="204"/>
    <n v="196"/>
    <n v="84"/>
    <n v="84"/>
    <n v="104"/>
    <n v="108"/>
    <n v="8"/>
    <n v="12"/>
    <m/>
    <m/>
    <s v="Faruque Azam"/>
    <s v="01885963895"/>
    <s v="fazam@oxfam.org.uk"/>
    <s v="Khodeza Akhtar Jahan Rume "/>
    <s v="01713060147"/>
    <s v="Khodeza.Rume@oxfam.org"/>
    <n v="20"/>
    <n v="2022"/>
    <s v="202224"/>
    <m/>
    <m/>
    <s v="January"/>
  </r>
  <r>
    <n v="404"/>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5"/>
    <x v="27"/>
    <x v="1"/>
    <s v="January"/>
    <s v="October"/>
    <s v="January"/>
    <x v="1"/>
    <x v="0"/>
    <n v="80"/>
    <n v="400"/>
    <n v="204"/>
    <n v="196"/>
    <m/>
    <n v="80"/>
    <n v="80"/>
    <n v="400"/>
    <n v="204"/>
    <n v="196"/>
    <n v="84"/>
    <n v="84"/>
    <n v="104"/>
    <n v="108"/>
    <n v="8"/>
    <n v="12"/>
    <m/>
    <m/>
    <s v="Faruque Azam"/>
    <s v="01885963895"/>
    <s v="fazam@oxfam.org.uk"/>
    <s v="Khodeza Akhtar Jahan Rume "/>
    <s v="01713060147"/>
    <s v="Khodeza.Rume@oxfam.org"/>
    <n v="20"/>
    <n v="2022"/>
    <s v="202224"/>
    <m/>
    <m/>
    <s v="January"/>
  </r>
  <r>
    <n v="405"/>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5"/>
    <x v="28"/>
    <x v="1"/>
    <s v="January"/>
    <s v="October"/>
    <s v="January"/>
    <x v="1"/>
    <x v="0"/>
    <n v="80"/>
    <n v="400"/>
    <n v="204"/>
    <n v="196"/>
    <m/>
    <n v="80"/>
    <n v="80"/>
    <n v="400"/>
    <n v="204"/>
    <n v="196"/>
    <n v="84"/>
    <n v="84"/>
    <n v="104"/>
    <n v="108"/>
    <n v="8"/>
    <n v="12"/>
    <m/>
    <m/>
    <s v="Faruque Azam"/>
    <s v="01885963895"/>
    <s v="fazam@oxfam.org.uk"/>
    <s v="Khodeza Akhtar Jahan Rume "/>
    <s v="01713060147"/>
    <s v="Khodeza.Rume@oxfam.org"/>
    <n v="20"/>
    <n v="2022"/>
    <s v="202224"/>
    <m/>
    <m/>
    <s v="January"/>
  </r>
  <r>
    <n v="406"/>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5"/>
    <x v="25"/>
    <x v="1"/>
    <s v="January"/>
    <s v="October"/>
    <s v="January"/>
    <x v="1"/>
    <x v="0"/>
    <n v="500"/>
    <n v="2500"/>
    <n v="1275"/>
    <n v="1225"/>
    <m/>
    <n v="500"/>
    <n v="500"/>
    <n v="2500"/>
    <n v="1275"/>
    <n v="1225"/>
    <n v="525"/>
    <n v="525"/>
    <n v="650"/>
    <n v="675"/>
    <n v="50"/>
    <n v="75"/>
    <m/>
    <m/>
    <s v="Faruque Azam"/>
    <s v="01885963895"/>
    <s v="fazam@oxfam.org.uk"/>
    <s v="Khodeza Akhtar Jahan Rume "/>
    <s v="01713060147"/>
    <s v="Khodeza.Rume@oxfam.org"/>
    <n v="20"/>
    <n v="2022"/>
    <s v="202224"/>
    <m/>
    <m/>
    <s v="January"/>
  </r>
  <r>
    <n v="407"/>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9"/>
    <x v="16"/>
    <s v="January"/>
    <s v="October"/>
    <s v="January"/>
    <x v="1"/>
    <x v="0"/>
    <n v="150"/>
    <n v="750"/>
    <n v="382.5"/>
    <n v="367.5"/>
    <m/>
    <n v="150"/>
    <n v="150"/>
    <n v="750"/>
    <n v="382.5"/>
    <n v="367.5"/>
    <n v="157.5"/>
    <n v="157.5"/>
    <n v="195"/>
    <n v="202.5"/>
    <n v="15"/>
    <n v="22.5"/>
    <m/>
    <m/>
    <s v="Faruque Azam"/>
    <s v="01885963895"/>
    <s v="fazam@oxfam.org.uk"/>
    <s v="Khodeza Akhtar Jahan Rume "/>
    <s v="01713060147"/>
    <s v="Khodeza.Rume@oxfam.org"/>
    <n v="20"/>
    <n v="2022"/>
    <s v="202290"/>
    <m/>
    <m/>
    <s v="January"/>
  </r>
  <r>
    <n v="408"/>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9"/>
    <x v="31"/>
    <s v="January"/>
    <s v="October"/>
    <s v="January"/>
    <x v="1"/>
    <x v="0"/>
    <n v="150"/>
    <n v="750"/>
    <n v="382.5"/>
    <n v="367.5"/>
    <m/>
    <n v="150"/>
    <n v="150"/>
    <n v="750"/>
    <n v="382.5"/>
    <n v="367.5"/>
    <n v="157.5"/>
    <n v="157.5"/>
    <n v="195"/>
    <n v="202.5"/>
    <n v="15"/>
    <n v="22.5"/>
    <m/>
    <m/>
    <s v="Faruque Azam"/>
    <s v="01885963895"/>
    <s v="fazam@oxfam.org.uk"/>
    <s v="Khodeza Akhtar Jahan Rume "/>
    <s v="01713060147"/>
    <s v="Khodeza.Rume@oxfam.org"/>
    <n v="20"/>
    <n v="2022"/>
    <s v="202290"/>
    <m/>
    <m/>
    <s v="January"/>
  </r>
  <r>
    <n v="409"/>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9"/>
    <x v="32"/>
    <s v="January"/>
    <s v="October"/>
    <s v="January"/>
    <x v="1"/>
    <x v="0"/>
    <n v="100"/>
    <n v="500"/>
    <n v="255"/>
    <n v="245"/>
    <m/>
    <n v="100"/>
    <n v="100"/>
    <n v="500"/>
    <n v="255"/>
    <n v="245"/>
    <n v="105"/>
    <n v="105"/>
    <n v="130"/>
    <n v="135"/>
    <n v="10"/>
    <n v="15"/>
    <m/>
    <m/>
    <s v="Faruque Azam"/>
    <s v="01885963895"/>
    <s v="fazam@oxfam.org.uk"/>
    <s v="Khodeza Akhtar Jahan Rume "/>
    <s v="01713060147"/>
    <s v="Khodeza.Rume@oxfam.org"/>
    <n v="20"/>
    <n v="2022"/>
    <s v="202290"/>
    <m/>
    <m/>
    <s v="January"/>
  </r>
  <r>
    <n v="410"/>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9"/>
    <x v="17"/>
    <s v="January"/>
    <s v="October"/>
    <s v="January"/>
    <x v="1"/>
    <x v="0"/>
    <n v="100"/>
    <n v="500"/>
    <n v="255"/>
    <n v="245"/>
    <m/>
    <n v="100"/>
    <n v="100"/>
    <n v="500"/>
    <n v="255"/>
    <n v="245"/>
    <n v="105"/>
    <n v="105"/>
    <n v="130"/>
    <n v="135"/>
    <n v="10"/>
    <n v="15"/>
    <m/>
    <m/>
    <s v="Faruque Azam"/>
    <s v="01885963895"/>
    <s v="fazam@oxfam.org.uk"/>
    <s v="Khodeza Akhtar Jahan Rume "/>
    <s v="01713060147"/>
    <s v="Khodeza.Rume@oxfam.org"/>
    <n v="20"/>
    <n v="2022"/>
    <s v="202290"/>
    <m/>
    <m/>
    <s v="January"/>
  </r>
  <r>
    <n v="411"/>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9"/>
    <x v="18"/>
    <s v="January"/>
    <s v="October"/>
    <s v="January"/>
    <x v="1"/>
    <x v="0"/>
    <n v="100"/>
    <n v="500"/>
    <n v="255"/>
    <n v="245"/>
    <m/>
    <n v="100"/>
    <n v="100"/>
    <n v="500"/>
    <n v="255"/>
    <n v="245"/>
    <n v="105"/>
    <n v="105"/>
    <n v="130"/>
    <n v="135"/>
    <n v="10"/>
    <n v="15"/>
    <m/>
    <m/>
    <s v="Faruque Azam"/>
    <s v="01885963895"/>
    <s v="fazam@oxfam.org.uk"/>
    <s v="Khodeza Akhtar Jahan Rume "/>
    <s v="01713060147"/>
    <s v="Khodeza.Rume@oxfam.org"/>
    <n v="20"/>
    <n v="2022"/>
    <s v="202290"/>
    <m/>
    <m/>
    <s v="January"/>
  </r>
  <r>
    <n v="412"/>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9"/>
    <x v="19"/>
    <s v="January"/>
    <s v="October"/>
    <s v="January"/>
    <x v="1"/>
    <x v="0"/>
    <n v="100"/>
    <n v="500"/>
    <n v="255"/>
    <n v="245"/>
    <m/>
    <n v="100"/>
    <n v="100"/>
    <n v="500"/>
    <n v="255"/>
    <n v="245"/>
    <n v="105"/>
    <n v="105"/>
    <n v="130"/>
    <n v="135"/>
    <n v="10"/>
    <n v="15"/>
    <m/>
    <m/>
    <s v="Faruque Azam"/>
    <s v="01885963895"/>
    <s v="fazam@oxfam.org.uk"/>
    <s v="Khodeza Akhtar Jahan Rume "/>
    <s v="01713060147"/>
    <s v="Khodeza.Rume@oxfam.org"/>
    <n v="20"/>
    <n v="2022"/>
    <s v="202290"/>
    <m/>
    <m/>
    <s v="January"/>
  </r>
  <r>
    <n v="413"/>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9"/>
    <x v="34"/>
    <s v="January"/>
    <s v="October"/>
    <s v="January"/>
    <x v="1"/>
    <x v="0"/>
    <n v="100"/>
    <n v="500"/>
    <n v="255"/>
    <n v="245"/>
    <m/>
    <n v="100"/>
    <n v="100"/>
    <n v="500"/>
    <n v="255"/>
    <n v="245"/>
    <n v="105"/>
    <n v="105"/>
    <n v="130"/>
    <n v="135"/>
    <n v="10"/>
    <n v="15"/>
    <m/>
    <m/>
    <s v="Faruque Azam"/>
    <s v="01885963895"/>
    <s v="fazam@oxfam.org.uk"/>
    <s v="Khodeza Akhtar Jahan Rume "/>
    <s v="01713060147"/>
    <s v="Khodeza.Rume@oxfam.org"/>
    <n v="20"/>
    <n v="2022"/>
    <s v="202290"/>
    <m/>
    <m/>
    <s v="January"/>
  </r>
  <r>
    <n v="414"/>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9"/>
    <x v="33"/>
    <s v="January"/>
    <s v="October"/>
    <s v="January"/>
    <x v="1"/>
    <x v="0"/>
    <n v="100"/>
    <n v="500"/>
    <n v="255"/>
    <n v="245"/>
    <m/>
    <n v="100"/>
    <n v="100"/>
    <n v="500"/>
    <n v="255"/>
    <n v="245"/>
    <n v="105"/>
    <n v="105"/>
    <n v="130"/>
    <n v="135"/>
    <n v="10"/>
    <n v="15"/>
    <m/>
    <m/>
    <s v="Faruque Azam"/>
    <s v="01885963895"/>
    <s v="fazam@oxfam.org.uk"/>
    <s v="Khodeza Akhtar Jahan Rume "/>
    <s v="01713060147"/>
    <s v="Khodeza.Rume@oxfam.org"/>
    <n v="20"/>
    <n v="2022"/>
    <s v="202290"/>
    <m/>
    <m/>
    <s v="January"/>
  </r>
  <r>
    <n v="415"/>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9"/>
    <x v="27"/>
    <s v="January"/>
    <s v="October"/>
    <s v="January"/>
    <x v="1"/>
    <x v="0"/>
    <n v="100"/>
    <n v="500"/>
    <n v="255"/>
    <n v="245"/>
    <m/>
    <n v="100"/>
    <n v="100"/>
    <n v="500"/>
    <n v="255"/>
    <n v="245"/>
    <n v="105"/>
    <n v="105"/>
    <n v="130"/>
    <n v="135"/>
    <n v="10"/>
    <n v="15"/>
    <m/>
    <m/>
    <s v="Faruque Azam"/>
    <s v="01885963895"/>
    <s v="fazam@oxfam.org.uk"/>
    <s v="Khodeza Akhtar Jahan Rume "/>
    <s v="01713060147"/>
    <s v="Khodeza.Rume@oxfam.org"/>
    <n v="20"/>
    <n v="2022"/>
    <s v="202290"/>
    <m/>
    <m/>
    <s v="January"/>
  </r>
  <r>
    <n v="416"/>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
    <x v="16"/>
    <s v="January"/>
    <s v="October"/>
    <s v="January"/>
    <x v="1"/>
    <x v="0"/>
    <n v="99"/>
    <n v="495"/>
    <n v="252.45000000000002"/>
    <n v="242.54999999999998"/>
    <m/>
    <n v="99"/>
    <n v="99"/>
    <n v="495"/>
    <n v="252.45000000000002"/>
    <n v="242.54999999999998"/>
    <n v="103.95"/>
    <n v="103.95"/>
    <n v="128.70000000000002"/>
    <n v="133.65"/>
    <n v="9.9"/>
    <n v="14.85"/>
    <m/>
    <m/>
    <s v="Faruque Azam"/>
    <s v="01885963895"/>
    <s v="fazam@oxfam.org.uk"/>
    <s v="Khodeza Akhtar Jahan Rume "/>
    <s v="01713060147"/>
    <s v="Khodeza.Rume@oxfam.org"/>
    <n v="20"/>
    <n v="2022"/>
    <s v="202290"/>
    <m/>
    <m/>
    <s v="January"/>
  </r>
  <r>
    <n v="417"/>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
    <x v="31"/>
    <s v="January"/>
    <s v="October"/>
    <s v="January"/>
    <x v="1"/>
    <x v="0"/>
    <n v="97"/>
    <n v="485"/>
    <n v="247.35"/>
    <n v="237.65"/>
    <m/>
    <n v="97"/>
    <n v="97"/>
    <n v="485"/>
    <n v="247.35"/>
    <n v="237.65"/>
    <n v="101.85"/>
    <n v="101.85"/>
    <n v="126.10000000000001"/>
    <n v="130.95000000000002"/>
    <n v="9.7000000000000011"/>
    <n v="14.549999999999999"/>
    <m/>
    <m/>
    <s v="Faruque Azam"/>
    <s v="01885963895"/>
    <s v="fazam@oxfam.org.uk"/>
    <s v="Khodeza Akhtar Jahan Rume "/>
    <s v="01713060147"/>
    <s v="Khodeza.Rume@oxfam.org"/>
    <n v="20"/>
    <n v="2022"/>
    <s v="202290"/>
    <m/>
    <m/>
    <s v="January"/>
  </r>
  <r>
    <n v="418"/>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
    <x v="32"/>
    <s v="January"/>
    <s v="October"/>
    <s v="January"/>
    <x v="1"/>
    <x v="0"/>
    <n v="97"/>
    <n v="485"/>
    <n v="247.35"/>
    <n v="237.65"/>
    <m/>
    <n v="97"/>
    <n v="97"/>
    <n v="485"/>
    <n v="247.35"/>
    <n v="237.65"/>
    <n v="101.85"/>
    <n v="101.85"/>
    <n v="126.10000000000001"/>
    <n v="130.95000000000002"/>
    <n v="9.7000000000000011"/>
    <n v="14.549999999999999"/>
    <m/>
    <m/>
    <s v="Faruque Azam"/>
    <s v="01885963895"/>
    <s v="fazam@oxfam.org.uk"/>
    <s v="Khodeza Akhtar Jahan Rume "/>
    <s v="01713060147"/>
    <s v="Khodeza.Rume@oxfam.org"/>
    <n v="20"/>
    <n v="2022"/>
    <s v="202290"/>
    <m/>
    <m/>
    <s v="January"/>
  </r>
  <r>
    <n v="419"/>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
    <x v="17"/>
    <s v="January"/>
    <s v="October"/>
    <s v="January"/>
    <x v="1"/>
    <x v="0"/>
    <n v="97"/>
    <n v="485"/>
    <n v="247.35"/>
    <n v="237.65"/>
    <m/>
    <n v="97"/>
    <n v="97"/>
    <n v="485"/>
    <n v="247.35"/>
    <n v="237.65"/>
    <n v="101.85"/>
    <n v="101.85"/>
    <n v="126.10000000000001"/>
    <n v="130.95000000000002"/>
    <n v="9.7000000000000011"/>
    <n v="14.549999999999999"/>
    <m/>
    <m/>
    <s v="Faruque Azam"/>
    <s v="01885963895"/>
    <s v="fazam@oxfam.org.uk"/>
    <s v="Khodeza Akhtar Jahan Rume "/>
    <s v="01713060147"/>
    <s v="Khodeza.Rume@oxfam.org"/>
    <n v="20"/>
    <n v="2022"/>
    <s v="202290"/>
    <m/>
    <m/>
    <s v="January"/>
  </r>
  <r>
    <n v="420"/>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
    <x v="18"/>
    <s v="January"/>
    <s v="October"/>
    <s v="January"/>
    <x v="1"/>
    <x v="0"/>
    <n v="97"/>
    <n v="485"/>
    <n v="247.35"/>
    <n v="237.65"/>
    <m/>
    <n v="97"/>
    <n v="97"/>
    <n v="485"/>
    <n v="247.35"/>
    <n v="237.65"/>
    <n v="101.85"/>
    <n v="101.85"/>
    <n v="126.10000000000001"/>
    <n v="130.95000000000002"/>
    <n v="9.7000000000000011"/>
    <n v="14.549999999999999"/>
    <m/>
    <m/>
    <s v="Faruque Azam"/>
    <s v="01885963895"/>
    <s v="fazam@oxfam.org.uk"/>
    <s v="Khodeza Akhtar Jahan Rume "/>
    <s v="01713060147"/>
    <s v="Khodeza.Rume@oxfam.org"/>
    <n v="20"/>
    <n v="2022"/>
    <s v="202290"/>
    <m/>
    <m/>
    <s v="January"/>
  </r>
  <r>
    <n v="421"/>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
    <x v="19"/>
    <s v="January"/>
    <s v="October"/>
    <s v="January"/>
    <x v="1"/>
    <x v="0"/>
    <n v="97"/>
    <n v="485"/>
    <n v="247.35"/>
    <n v="237.65"/>
    <m/>
    <n v="97"/>
    <n v="97"/>
    <n v="485"/>
    <n v="247.35"/>
    <n v="237.65"/>
    <n v="101.85"/>
    <n v="101.85"/>
    <n v="126.10000000000001"/>
    <n v="130.95000000000002"/>
    <n v="9.7000000000000011"/>
    <n v="14.549999999999999"/>
    <m/>
    <m/>
    <s v="Faruque Azam"/>
    <s v="01885963895"/>
    <s v="fazam@oxfam.org.uk"/>
    <s v="Khodeza Akhtar Jahan Rume "/>
    <s v="01713060147"/>
    <s v="Khodeza.Rume@oxfam.org"/>
    <n v="20"/>
    <n v="2022"/>
    <s v="202290"/>
    <m/>
    <m/>
    <s v="January"/>
  </r>
  <r>
    <n v="422"/>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
    <x v="34"/>
    <s v="January"/>
    <s v="October"/>
    <s v="January"/>
    <x v="1"/>
    <x v="0"/>
    <n v="97"/>
    <n v="485"/>
    <n v="247.35"/>
    <n v="237.65"/>
    <m/>
    <n v="97"/>
    <n v="97"/>
    <n v="485"/>
    <n v="247.35"/>
    <n v="237.65"/>
    <n v="101.85"/>
    <n v="101.85"/>
    <n v="126.10000000000001"/>
    <n v="130.95000000000002"/>
    <n v="9.7000000000000011"/>
    <n v="14.549999999999999"/>
    <m/>
    <m/>
    <s v="Faruque Azam"/>
    <s v="01885963895"/>
    <s v="fazam@oxfam.org.uk"/>
    <s v="Khodeza Akhtar Jahan Rume "/>
    <s v="01713060147"/>
    <s v="Khodeza.Rume@oxfam.org"/>
    <n v="20"/>
    <n v="2022"/>
    <s v="202290"/>
    <m/>
    <m/>
    <s v="January"/>
  </r>
  <r>
    <n v="423"/>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
    <x v="33"/>
    <s v="January"/>
    <s v="October"/>
    <s v="January"/>
    <x v="1"/>
    <x v="0"/>
    <n v="97"/>
    <n v="485"/>
    <n v="247.35"/>
    <n v="237.65"/>
    <m/>
    <n v="97"/>
    <n v="97"/>
    <n v="485"/>
    <n v="247.35"/>
    <n v="237.65"/>
    <n v="101.85"/>
    <n v="101.85"/>
    <n v="126.10000000000001"/>
    <n v="130.95000000000002"/>
    <n v="9.7000000000000011"/>
    <n v="14.549999999999999"/>
    <m/>
    <m/>
    <s v="Faruque Azam"/>
    <s v="01885963895"/>
    <s v="fazam@oxfam.org.uk"/>
    <s v="Khodeza Akhtar Jahan Rume "/>
    <s v="01713060147"/>
    <s v="Khodeza.Rume@oxfam.org"/>
    <n v="20"/>
    <n v="2022"/>
    <s v="202290"/>
    <m/>
    <m/>
    <s v="January"/>
  </r>
  <r>
    <n v="424"/>
    <s v="DEC Appeal Money"/>
    <s v="Non-JRP"/>
    <s v="RBGD21-FSC-173287-1"/>
    <x v="12"/>
    <x v="17"/>
    <x v="15"/>
    <s v="Food Security"/>
    <x v="6"/>
    <x v="11"/>
    <x v="1"/>
    <s v="Number of host community individuals reached with unconditional food or cash support by sex and age of individuals "/>
    <s v="Ongoing"/>
    <s v="Cash"/>
    <s v="Monthly"/>
    <n v="4500"/>
    <s v="BDT"/>
    <s v="Mobile money"/>
    <s v="Chittagong"/>
    <s v="Cox's Bazar"/>
    <x v="1"/>
    <x v="2"/>
    <x v="27"/>
    <s v="January"/>
    <s v="October"/>
    <s v="January"/>
    <x v="1"/>
    <x v="0"/>
    <n v="97"/>
    <n v="485"/>
    <n v="247.35"/>
    <n v="237.65"/>
    <m/>
    <n v="97"/>
    <n v="97"/>
    <n v="485"/>
    <n v="247.35"/>
    <n v="237.65"/>
    <n v="101.85"/>
    <n v="101.85"/>
    <n v="126.10000000000001"/>
    <n v="130.95000000000002"/>
    <n v="9.7000000000000011"/>
    <n v="14.549999999999999"/>
    <m/>
    <m/>
    <s v="Faruque Azam"/>
    <s v="01885963895"/>
    <s v="fazam@oxfam.org.uk"/>
    <s v="Khodeza Akhtar Jahan Rume "/>
    <s v="01713060147"/>
    <s v="Khodeza.Rume@oxfam.org"/>
    <n v="20"/>
    <n v="2022"/>
    <s v="202290"/>
    <m/>
    <m/>
    <s v="January"/>
  </r>
  <r>
    <n v="425"/>
    <s v="AHP III"/>
    <s v="JRP"/>
    <s v="RBGD21-FSC-173287-1"/>
    <x v="12"/>
    <x v="5"/>
    <x v="16"/>
    <s v="Food Security"/>
    <x v="6"/>
    <x v="11"/>
    <x v="1"/>
    <s v="Number of host community households reached with agricultural livelihood support disaggregated by sex of head of household"/>
    <s v="Planned"/>
    <s v="Cash"/>
    <s v="Monthly"/>
    <m/>
    <s v="BDT"/>
    <m/>
    <s v="Chittagong"/>
    <s v="Cox's Bazar"/>
    <x v="1"/>
    <x v="1"/>
    <x v="31"/>
    <m/>
    <s v="January"/>
    <s v="June"/>
    <x v="1"/>
    <x v="0"/>
    <n v="75"/>
    <n v="375"/>
    <n v="191.25"/>
    <n v="183.75"/>
    <m/>
    <n v="0"/>
    <n v="0"/>
    <n v="0"/>
    <n v="0"/>
    <n v="0"/>
    <n v="0"/>
    <n v="0"/>
    <n v="0"/>
    <n v="0"/>
    <n v="0"/>
    <n v="0"/>
    <m/>
    <m/>
    <s v="Faruque Azam"/>
    <s v="01885963895"/>
    <s v="fazam@oxfam.org.uk"/>
    <s v="Khodeza Akhtar Jahan Rume "/>
    <s v="01713060147"/>
    <s v="Khodeza.Rume@oxfam.org"/>
    <n v="20"/>
    <n v="2022"/>
    <s v="202290"/>
    <m/>
    <m/>
    <s v="January"/>
  </r>
  <r>
    <n v="426"/>
    <s v="AHP III"/>
    <s v="JRP"/>
    <s v="RBGD21-FSC-173287-1"/>
    <x v="12"/>
    <x v="5"/>
    <x v="16"/>
    <s v="Food Security"/>
    <x v="6"/>
    <x v="11"/>
    <x v="1"/>
    <s v="Number of host community households reached with agricultural livelihood support disaggregated by sex of head of household"/>
    <s v="Planned"/>
    <s v="Cash"/>
    <s v="Monthly"/>
    <m/>
    <s v="BDT"/>
    <m/>
    <s v="Chittagong"/>
    <s v="Cox's Bazar"/>
    <x v="1"/>
    <x v="1"/>
    <x v="17"/>
    <m/>
    <s v="January"/>
    <s v="June"/>
    <x v="1"/>
    <x v="1"/>
    <n v="75"/>
    <n v="375"/>
    <n v="191.25"/>
    <n v="183.75"/>
    <m/>
    <n v="0"/>
    <n v="0"/>
    <n v="0"/>
    <n v="0"/>
    <n v="0"/>
    <n v="0"/>
    <n v="0"/>
    <n v="0"/>
    <n v="0"/>
    <n v="0"/>
    <n v="0"/>
    <m/>
    <m/>
    <s v="Faruque Azam"/>
    <s v="01885963895"/>
    <s v="fazam@oxfam.org.uk"/>
    <s v="Khodeza Akhtar Jahan Rume "/>
    <s v="01713060147"/>
    <s v="Khodeza.Rume@oxfam.org"/>
    <n v="20"/>
    <n v="2022"/>
    <s v="202290"/>
    <m/>
    <m/>
    <s v="January"/>
  </r>
  <r>
    <n v="427"/>
    <s v="AHP III"/>
    <s v="JRP"/>
    <s v="RBGD21-FSC-173287-1"/>
    <x v="12"/>
    <x v="5"/>
    <x v="16"/>
    <s v="Food Security"/>
    <x v="6"/>
    <x v="11"/>
    <x v="1"/>
    <s v="Number of host community households reached with agricultural livelihood support disaggregated by sex of head of household"/>
    <s v="Planned"/>
    <s v="Cash"/>
    <s v="Monthly"/>
    <m/>
    <s v="BDT"/>
    <m/>
    <s v="Chittagong"/>
    <s v="Cox's Bazar"/>
    <x v="1"/>
    <x v="2"/>
    <x v="34"/>
    <m/>
    <s v="January"/>
    <s v="June"/>
    <x v="1"/>
    <x v="0"/>
    <n v="75"/>
    <n v="375"/>
    <n v="191.25"/>
    <n v="183.75"/>
    <m/>
    <n v="0"/>
    <n v="0"/>
    <n v="0"/>
    <n v="0"/>
    <n v="0"/>
    <n v="0"/>
    <n v="0"/>
    <n v="0"/>
    <n v="0"/>
    <n v="0"/>
    <n v="0"/>
    <m/>
    <m/>
    <s v="Faruque Azam"/>
    <s v="01885963895"/>
    <s v="fazam@oxfam.org.uk"/>
    <s v="Khodeza Akhtar Jahan Rume "/>
    <s v="01713060147"/>
    <s v="Khodeza.Rume@oxfam.org"/>
    <n v="20"/>
    <n v="2022"/>
    <s v="202290"/>
    <m/>
    <m/>
    <s v="January"/>
  </r>
  <r>
    <n v="428"/>
    <s v="AHP III"/>
    <s v="JRP"/>
    <s v="RBGD21-FSC-173287-1"/>
    <x v="12"/>
    <x v="5"/>
    <x v="16"/>
    <s v="Food Security"/>
    <x v="6"/>
    <x v="11"/>
    <x v="1"/>
    <s v="Number of host community households reached with agricultural livelihood support disaggregated by sex of head of household"/>
    <s v="Planned"/>
    <s v="Cash"/>
    <s v="Monthly"/>
    <m/>
    <s v="BDT"/>
    <m/>
    <s v="Chittagong"/>
    <s v="Cox's Bazar"/>
    <x v="1"/>
    <x v="2"/>
    <x v="27"/>
    <m/>
    <s v="January"/>
    <s v="June"/>
    <x v="1"/>
    <x v="1"/>
    <n v="75"/>
    <n v="375"/>
    <n v="191.25"/>
    <n v="183.75"/>
    <m/>
    <n v="0"/>
    <n v="0"/>
    <n v="0"/>
    <n v="0"/>
    <n v="0"/>
    <n v="0"/>
    <n v="0"/>
    <n v="0"/>
    <n v="0"/>
    <n v="0"/>
    <n v="0"/>
    <m/>
    <m/>
    <s v="Faruque Azam"/>
    <s v="01885963895"/>
    <s v="fazam@oxfam.org.uk"/>
    <s v="Khodeza Akhtar Jahan Rume "/>
    <s v="01713060147"/>
    <s v="Khodeza.Rume@oxfam.org"/>
    <n v="20"/>
    <n v="2022"/>
    <s v="202290"/>
    <m/>
    <m/>
    <s v="January"/>
  </r>
  <r>
    <n v="429"/>
    <s v="AHP III"/>
    <s v="JRP"/>
    <s v="RBGD21-FSC-173287-1"/>
    <x v="12"/>
    <x v="5"/>
    <x v="16"/>
    <s v="Food Security"/>
    <x v="2"/>
    <x v="9"/>
    <x v="1"/>
    <s v="Number of host community households reached with agricultural livelihood support disaggregated by sex of head of household"/>
    <s v="Planned"/>
    <s v="Training/Service delivery"/>
    <s v="Monthly"/>
    <m/>
    <s v="BDT"/>
    <m/>
    <s v="Chittagong"/>
    <s v="Cox's Bazar"/>
    <x v="1"/>
    <x v="1"/>
    <x v="31"/>
    <m/>
    <s v="January"/>
    <s v="June"/>
    <x v="1"/>
    <x v="0"/>
    <n v="35"/>
    <n v="175"/>
    <n v="89.25"/>
    <n v="85.75"/>
    <m/>
    <n v="0"/>
    <n v="0"/>
    <n v="0"/>
    <n v="0"/>
    <n v="0"/>
    <n v="0"/>
    <n v="0"/>
    <n v="0"/>
    <n v="0"/>
    <n v="0"/>
    <n v="0"/>
    <m/>
    <m/>
    <s v="Faruque Azam"/>
    <s v="01885963895"/>
    <s v="fazam@oxfam.org.uk"/>
    <s v="Khodeza Akhtar Jahan Rume "/>
    <s v="01713060147"/>
    <s v="Khodeza.Rume@oxfam.org"/>
    <n v="20"/>
    <n v="2022"/>
    <s v="202290"/>
    <m/>
    <m/>
    <s v="January"/>
  </r>
  <r>
    <n v="430"/>
    <s v="AHP III"/>
    <s v="JRP"/>
    <s v="RBGD21-FSC-173287-1"/>
    <x v="12"/>
    <x v="5"/>
    <x v="16"/>
    <s v="Food Security"/>
    <x v="2"/>
    <x v="9"/>
    <x v="1"/>
    <s v="Number of host community households reached with agricultural livelihood support disaggregated by sex of head of household"/>
    <s v="Planned"/>
    <s v="Training/Service delivery"/>
    <s v="Monthly"/>
    <m/>
    <s v="BDT"/>
    <m/>
    <s v="Chittagong"/>
    <s v="Cox's Bazar"/>
    <x v="1"/>
    <x v="1"/>
    <x v="17"/>
    <m/>
    <s v="January"/>
    <s v="June"/>
    <x v="1"/>
    <x v="1"/>
    <n v="40"/>
    <n v="200"/>
    <n v="102"/>
    <n v="98"/>
    <m/>
    <n v="0"/>
    <n v="0"/>
    <n v="0"/>
    <n v="0"/>
    <n v="0"/>
    <n v="0"/>
    <n v="0"/>
    <n v="0"/>
    <n v="0"/>
    <n v="0"/>
    <n v="0"/>
    <m/>
    <m/>
    <s v="Faruque Azam"/>
    <s v="01885963895"/>
    <s v="fazam@oxfam.org.uk"/>
    <s v="Khodeza Akhtar Jahan Rume "/>
    <s v="01713060147"/>
    <s v="Khodeza.Rume@oxfam.org"/>
    <n v="20"/>
    <n v="2022"/>
    <s v="202290"/>
    <m/>
    <m/>
    <s v="January"/>
  </r>
  <r>
    <n v="431"/>
    <s v="AHP III"/>
    <s v="JRP"/>
    <s v="RBGD21-FSC-173287-1"/>
    <x v="12"/>
    <x v="5"/>
    <x v="16"/>
    <s v="Food Security"/>
    <x v="6"/>
    <x v="11"/>
    <x v="1"/>
    <s v="Number of host community households reached with agricultural livelihood support disaggregated by sex of head of household"/>
    <s v="Planned"/>
    <s v="Cash"/>
    <s v="Monthly"/>
    <m/>
    <s v="BDT"/>
    <m/>
    <s v="Chittagong"/>
    <s v="Cox's Bazar"/>
    <x v="1"/>
    <x v="1"/>
    <x v="31"/>
    <m/>
    <s v="January"/>
    <s v="June"/>
    <x v="1"/>
    <x v="0"/>
    <n v="35"/>
    <n v="175"/>
    <n v="89.25"/>
    <n v="85.75"/>
    <m/>
    <n v="0"/>
    <n v="0"/>
    <n v="0"/>
    <n v="0"/>
    <n v="0"/>
    <n v="0"/>
    <n v="0"/>
    <n v="0"/>
    <n v="0"/>
    <n v="0"/>
    <n v="0"/>
    <m/>
    <m/>
    <s v="Faruque Azam"/>
    <s v="01885963895"/>
    <s v="fazam@oxfam.org.uk"/>
    <s v="Khodeza Akhtar Jahan Rume "/>
    <s v="01713060147"/>
    <s v="Khodeza.Rume@oxfam.org"/>
    <n v="20"/>
    <n v="2022"/>
    <s v="202290"/>
    <m/>
    <m/>
    <s v="January"/>
  </r>
  <r>
    <n v="432"/>
    <s v="AHP III"/>
    <s v="JRP"/>
    <s v="RBGD21-FSC-173287-1"/>
    <x v="12"/>
    <x v="5"/>
    <x v="16"/>
    <s v="Food Security"/>
    <x v="6"/>
    <x v="11"/>
    <x v="1"/>
    <s v="Number of host community households reached with agricultural livelihood support disaggregated by sex of head of household"/>
    <s v="Planned"/>
    <s v="Cash"/>
    <s v="Monthly"/>
    <m/>
    <s v="BDT"/>
    <m/>
    <s v="Chittagong"/>
    <s v="Cox's Bazar"/>
    <x v="1"/>
    <x v="1"/>
    <x v="17"/>
    <m/>
    <s v="January"/>
    <s v="June"/>
    <x v="1"/>
    <x v="0"/>
    <n v="40"/>
    <n v="200"/>
    <n v="102"/>
    <n v="98"/>
    <m/>
    <n v="0"/>
    <n v="0"/>
    <n v="0"/>
    <n v="0"/>
    <n v="0"/>
    <n v="0"/>
    <n v="0"/>
    <n v="0"/>
    <n v="0"/>
    <n v="0"/>
    <n v="0"/>
    <m/>
    <m/>
    <s v="Faruque Azam"/>
    <s v="01885963895"/>
    <s v="fazam@oxfam.org.uk"/>
    <s v="Khodeza Akhtar Jahan Rume "/>
    <s v="01713060147"/>
    <s v="Khodeza.Rume@oxfam.org"/>
    <n v="20"/>
    <n v="2022"/>
    <s v="202290"/>
    <m/>
    <m/>
    <s v="January"/>
  </r>
  <r>
    <n v="433"/>
    <s v="UN Women Livelihood"/>
    <s v="JRP"/>
    <s v="RBGD21-FSC-173287-1"/>
    <x v="9"/>
    <x v="17"/>
    <x v="15"/>
    <s v="Food Security"/>
    <x v="3"/>
    <x v="4"/>
    <x v="0"/>
    <s v="Number of refugees participating in food for assets/cash for work activities by sex and age"/>
    <s v="Ongoing"/>
    <s v="Cash"/>
    <s v="Monthly"/>
    <n v="2345.5"/>
    <s v="BDT"/>
    <s v="Direct cash payment"/>
    <s v="Chittagong"/>
    <s v="Cox's Bazar"/>
    <x v="1"/>
    <x v="2"/>
    <x v="29"/>
    <s v="January"/>
    <s v="October"/>
    <s v="February"/>
    <x v="0"/>
    <x v="1"/>
    <n v="106"/>
    <n v="477"/>
    <n v="243.27"/>
    <n v="233.73"/>
    <m/>
    <n v="120"/>
    <n v="120"/>
    <n v="552"/>
    <n v="281.52"/>
    <n v="270.48"/>
    <n v="115.92"/>
    <n v="115.92"/>
    <n v="143.52000000000001"/>
    <n v="149.04000000000002"/>
    <n v="11.040000000000001"/>
    <n v="16.559999999999999"/>
    <m/>
    <m/>
    <s v="Faruque Azam"/>
    <s v="01885963895"/>
    <s v="fazam@oxfam.org.uk"/>
    <s v="Khodeza Akhtar Jahan Rume "/>
    <s v="01713060147"/>
    <s v="Khodeza.Rume@oxfam.org"/>
    <n v="20"/>
    <n v="2022"/>
    <s v="202290"/>
    <m/>
    <m/>
    <s v="January"/>
  </r>
  <r>
    <n v="434"/>
    <s v="UN Women Livelihood"/>
    <s v="JRP"/>
    <s v="RBGD21-FSC-173287-1"/>
    <x v="9"/>
    <x v="17"/>
    <x v="15"/>
    <s v="Food Security"/>
    <x v="3"/>
    <x v="4"/>
    <x v="0"/>
    <s v="Number of refugees participating in food for assets/cash for work activities by sex and age"/>
    <s v="Ongoing"/>
    <s v="Cash"/>
    <s v="Monthly"/>
    <n v="1614.3292682926829"/>
    <s v="BDT"/>
    <s v="Direct cash payment"/>
    <s v="Chittagong"/>
    <s v="Cox's Bazar"/>
    <x v="0"/>
    <x v="6"/>
    <x v="14"/>
    <s v="January"/>
    <s v="October"/>
    <s v="February"/>
    <x v="0"/>
    <x v="1"/>
    <n v="106"/>
    <n v="477"/>
    <n v="243.27"/>
    <n v="233.73"/>
    <m/>
    <n v="82"/>
    <n v="82"/>
    <n v="377.2"/>
    <n v="192.37199999999999"/>
    <n v="184.828"/>
    <n v="79.211999999999989"/>
    <n v="79.211999999999989"/>
    <n v="98.072000000000003"/>
    <n v="101.84400000000001"/>
    <n v="7.5439999999999996"/>
    <n v="11.315999999999999"/>
    <m/>
    <m/>
    <s v="Faruque Azam"/>
    <s v="01885963895"/>
    <s v="fazam@oxfam.org.uk"/>
    <s v="Khodeza Akhtar Jahan Rume "/>
    <s v="01713060147"/>
    <s v="Khodeza.Rume@oxfam.org"/>
    <n v="20"/>
    <n v="2022"/>
    <s v="202294"/>
    <m/>
    <m/>
    <s v="January"/>
  </r>
  <r>
    <n v="435"/>
    <s v="UN Women Livelihood"/>
    <s v="JRP"/>
    <s v="RBGD21-FSC-173287-1"/>
    <x v="9"/>
    <x v="17"/>
    <x v="15"/>
    <s v="Food Security"/>
    <x v="3"/>
    <x v="4"/>
    <x v="0"/>
    <s v="Number of refugees participating in food for assets/cash for work activities by sex and age"/>
    <s v="Ongoing"/>
    <s v="Cash"/>
    <s v="Monthly"/>
    <n v="2780.1568627450979"/>
    <s v="BDT"/>
    <s v="Direct cash payment"/>
    <s v="Chittagong"/>
    <s v="Cox's Bazar"/>
    <x v="0"/>
    <x v="6"/>
    <x v="11"/>
    <s v="January"/>
    <s v="October"/>
    <s v="February"/>
    <x v="0"/>
    <x v="1"/>
    <n v="106"/>
    <n v="477"/>
    <n v="243.27"/>
    <n v="233.73"/>
    <m/>
    <n v="51"/>
    <n v="51"/>
    <n v="234.6"/>
    <n v="119.646"/>
    <n v="114.95399999999999"/>
    <n v="49.265999999999998"/>
    <n v="49.265999999999998"/>
    <n v="60.996000000000002"/>
    <n v="63.342000000000006"/>
    <n v="4.6920000000000002"/>
    <n v="7.0379999999999994"/>
    <m/>
    <m/>
    <s v="Faruque Azam"/>
    <s v="01885963895"/>
    <s v="fazam@oxfam.org.uk"/>
    <s v="Khodeza Akhtar Jahan Rume "/>
    <s v="01713060147"/>
    <s v="Khodeza.Rume@oxfam.org"/>
    <n v="20"/>
    <n v="2022"/>
    <s v="202294"/>
    <m/>
    <m/>
    <s v="January"/>
  </r>
  <r>
    <n v="436"/>
    <s v="UN Women Livelihood"/>
    <s v="JRP"/>
    <s v="RBGD21-FSC-173287-1"/>
    <x v="9"/>
    <x v="17"/>
    <x v="15"/>
    <s v="Food Security"/>
    <x v="3"/>
    <x v="4"/>
    <x v="0"/>
    <s v="Number of refugees participating in food for assets/cash for work activities by sex and age"/>
    <s v="Ongoing"/>
    <s v="Cash"/>
    <s v="Monthly"/>
    <n v="2592.3076923076924"/>
    <s v="BDT"/>
    <s v="Direct cash payment"/>
    <s v="Chittagong"/>
    <s v="Cox's Bazar"/>
    <x v="0"/>
    <x v="6"/>
    <x v="25"/>
    <s v="January"/>
    <s v="October"/>
    <s v="February"/>
    <x v="0"/>
    <x v="1"/>
    <n v="106"/>
    <n v="477"/>
    <n v="243.27"/>
    <n v="233.73"/>
    <m/>
    <n v="91"/>
    <n v="91"/>
    <n v="418.59999999999997"/>
    <n v="213.48599999999999"/>
    <n v="205.11399999999998"/>
    <n v="87.905999999999992"/>
    <n v="87.905999999999992"/>
    <n v="108.836"/>
    <n v="113.02199999999999"/>
    <n v="8.3719999999999999"/>
    <n v="12.557999999999998"/>
    <m/>
    <m/>
    <s v="Faruque Azam"/>
    <s v="01885963895"/>
    <s v="fazam@oxfam.org.uk"/>
    <s v="Khodeza Akhtar Jahan Rume "/>
    <s v="01713060147"/>
    <s v="Khodeza.Rume@oxfam.org"/>
    <n v="20"/>
    <n v="2022"/>
    <s v="202294"/>
    <m/>
    <m/>
    <s v="January"/>
  </r>
  <r>
    <n v="437"/>
    <s v="UN Women Livelihood"/>
    <s v="JRP"/>
    <s v="RBGD21-FSC-173287-1"/>
    <x v="9"/>
    <x v="17"/>
    <x v="15"/>
    <s v="Food Security"/>
    <x v="3"/>
    <x v="4"/>
    <x v="0"/>
    <s v="Number of refugees participating in food for assets/cash for work activities by sex and age"/>
    <s v="Ongoing"/>
    <s v="Cash"/>
    <s v="Monthly"/>
    <n v="767.0625"/>
    <s v="BDT"/>
    <s v="Direct cash payment"/>
    <s v="Chittagong"/>
    <s v="Cox's Bazar"/>
    <x v="0"/>
    <x v="6"/>
    <x v="30"/>
    <s v="January"/>
    <s v="October"/>
    <s v="February"/>
    <x v="0"/>
    <x v="1"/>
    <n v="110"/>
    <n v="495"/>
    <n v="252.45000000000002"/>
    <n v="242.54999999999998"/>
    <m/>
    <n v="96"/>
    <n v="96"/>
    <n v="441.59999999999997"/>
    <n v="225.21599999999998"/>
    <n v="216.38399999999999"/>
    <n v="92.73599999999999"/>
    <n v="92.73599999999999"/>
    <n v="114.81599999999999"/>
    <n v="119.232"/>
    <n v="8.831999999999999"/>
    <n v="13.247999999999999"/>
    <m/>
    <m/>
    <s v="Faruque Azam"/>
    <s v="01885963895"/>
    <s v="fazam@oxfam.org.uk"/>
    <s v="Khodeza Akhtar Jahan Rume "/>
    <s v="01713060147"/>
    <s v="Khodeza.Rume@oxfam.org"/>
    <n v="20"/>
    <n v="2022"/>
    <s v="202294"/>
    <m/>
    <m/>
    <s v="January"/>
  </r>
  <r>
    <n v="438"/>
    <s v="UN Women Livelihood"/>
    <s v="JRP"/>
    <s v="RBGD21-FSC-173287-1"/>
    <x v="9"/>
    <x v="5"/>
    <x v="6"/>
    <s v="Food Security"/>
    <x v="2"/>
    <x v="9"/>
    <x v="1"/>
    <s v="Number of host community households reached with agricultural livelihood support disaggregated by sex of head of household"/>
    <s v="Planned"/>
    <s v="Training/Service delivery"/>
    <s v="Monthly"/>
    <m/>
    <s v="BDT"/>
    <m/>
    <s v="Chittagong"/>
    <s v="Cox's Bazar"/>
    <x v="1"/>
    <x v="2"/>
    <x v="34"/>
    <m/>
    <s v="January"/>
    <s v="December"/>
    <x v="1"/>
    <x v="1"/>
    <n v="275"/>
    <n v="1375"/>
    <n v="701.25"/>
    <n v="673.75"/>
    <m/>
    <n v="0"/>
    <n v="0"/>
    <n v="0"/>
    <n v="0"/>
    <n v="0"/>
    <n v="0"/>
    <n v="0"/>
    <n v="0"/>
    <n v="0"/>
    <n v="0"/>
    <n v="0"/>
    <m/>
    <m/>
    <s v="Faruque Azam"/>
    <s v="01885963895"/>
    <s v="fazam@oxfam.org.uk"/>
    <s v="Khodeza Akhtar Jahan Rume "/>
    <s v="01713060147"/>
    <s v="Khodeza.Rume@oxfam.org"/>
    <n v="20"/>
    <n v="2022"/>
    <s v="202290"/>
    <m/>
    <m/>
    <s v="January"/>
  </r>
  <r>
    <n v="439"/>
    <s v="UN Women Livelihood"/>
    <s v="JRP"/>
    <s v="RBGD21-FSC-173287-1"/>
    <x v="9"/>
    <x v="5"/>
    <x v="6"/>
    <s v="Food Security"/>
    <x v="2"/>
    <x v="9"/>
    <x v="1"/>
    <s v="Number of host community households reached with agricultural livelihood support disaggregated by sex of head of household"/>
    <s v="Planned"/>
    <s v="Training/Service delivery"/>
    <s v="Monthly"/>
    <m/>
    <s v="BDT"/>
    <m/>
    <s v="Chittagong"/>
    <s v="Cox's Bazar"/>
    <x v="1"/>
    <x v="2"/>
    <x v="27"/>
    <m/>
    <s v="January"/>
    <s v="December"/>
    <x v="1"/>
    <x v="1"/>
    <n v="275"/>
    <n v="1375"/>
    <n v="701.25"/>
    <n v="673.75"/>
    <m/>
    <n v="0"/>
    <n v="0"/>
    <n v="0"/>
    <n v="0"/>
    <n v="0"/>
    <n v="0"/>
    <n v="0"/>
    <n v="0"/>
    <n v="0"/>
    <n v="0"/>
    <n v="0"/>
    <m/>
    <m/>
    <s v="Faruque Azam"/>
    <s v="01885963895"/>
    <s v="fazam@oxfam.org.uk"/>
    <s v="Khodeza Akhtar Jahan Rume "/>
    <s v="01713060147"/>
    <s v="Khodeza.Rume@oxfam.org"/>
    <n v="20"/>
    <n v="2022"/>
    <s v="202290"/>
    <m/>
    <m/>
    <s v="January"/>
  </r>
  <r>
    <n v="440"/>
    <s v="UN Women Livelihood"/>
    <s v="JRP"/>
    <s v="RBGD21-FSC-173287-1"/>
    <x v="9"/>
    <x v="5"/>
    <x v="6"/>
    <s v="Food Security"/>
    <x v="2"/>
    <x v="9"/>
    <x v="1"/>
    <s v="Number of host community households reached with agricultural livelihood support disaggregated by sex of head of household"/>
    <s v="Planned"/>
    <s v="Training/Service delivery"/>
    <s v="Monthly"/>
    <m/>
    <s v="BDT"/>
    <m/>
    <s v="Chittagong"/>
    <s v="Cox's Bazar"/>
    <x v="0"/>
    <x v="6"/>
    <x v="16"/>
    <m/>
    <s v="January"/>
    <s v="December"/>
    <x v="1"/>
    <x v="1"/>
    <n v="275"/>
    <n v="1375"/>
    <n v="701.25"/>
    <n v="673.75"/>
    <m/>
    <n v="0"/>
    <n v="0"/>
    <n v="0"/>
    <n v="0"/>
    <n v="0"/>
    <n v="0"/>
    <n v="0"/>
    <n v="0"/>
    <n v="0"/>
    <n v="0"/>
    <n v="0"/>
    <m/>
    <m/>
    <s v="Faruque Azam"/>
    <s v="01885963895"/>
    <s v="fazam@oxfam.org.uk"/>
    <s v="Khodeza Akhtar Jahan Rume "/>
    <s v="01713060147"/>
    <s v="Khodeza.Rume@oxfam.org"/>
    <n v="20"/>
    <n v="2022"/>
    <s v="202294"/>
    <m/>
    <m/>
    <s v="January"/>
  </r>
  <r>
    <n v="441"/>
    <s v="UN Women Livelihood"/>
    <s v="JRP"/>
    <s v="RBGD21-FSC-173287-1"/>
    <x v="9"/>
    <x v="5"/>
    <x v="6"/>
    <s v="Food Security"/>
    <x v="2"/>
    <x v="9"/>
    <x v="1"/>
    <s v="Number of host community households reached with agricultural livelihood support disaggregated by sex of head of household"/>
    <s v="Planned"/>
    <s v="Training/Service delivery"/>
    <s v="Monthly"/>
    <m/>
    <s v="BDT"/>
    <m/>
    <s v="Chittagong"/>
    <s v="Cox's Bazar"/>
    <x v="0"/>
    <x v="6"/>
    <x v="31"/>
    <m/>
    <s v="January"/>
    <s v="December"/>
    <x v="1"/>
    <x v="1"/>
    <n v="275"/>
    <n v="1375"/>
    <n v="701.25"/>
    <n v="673.75"/>
    <m/>
    <n v="0"/>
    <n v="0"/>
    <n v="0"/>
    <n v="0"/>
    <n v="0"/>
    <n v="0"/>
    <n v="0"/>
    <n v="0"/>
    <n v="0"/>
    <n v="0"/>
    <n v="0"/>
    <m/>
    <m/>
    <s v="Faruque Azam"/>
    <s v="01885963895"/>
    <s v="fazam@oxfam.org.uk"/>
    <s v="Khodeza Akhtar Jahan Rume "/>
    <s v="01713060147"/>
    <s v="Khodeza.Rume@oxfam.org"/>
    <n v="20"/>
    <n v="2022"/>
    <s v="202294"/>
    <m/>
    <m/>
    <s v="January"/>
  </r>
  <r>
    <n v="442"/>
    <s v="UN Women Livelihood"/>
    <s v="JRP"/>
    <s v="RBGD21-FSC-173287-1"/>
    <x v="9"/>
    <x v="5"/>
    <x v="6"/>
    <s v="Food Security"/>
    <x v="5"/>
    <x v="15"/>
    <x v="1"/>
    <s v="Number of host community households reached with non-agricultural livelihoods support disaggregated by sex of head of household"/>
    <s v="Planned"/>
    <s v="Cash"/>
    <s v="Monthly"/>
    <m/>
    <s v="BDT"/>
    <m/>
    <s v="Chittagong"/>
    <s v="Cox's Bazar"/>
    <x v="1"/>
    <x v="2"/>
    <x v="34"/>
    <m/>
    <s v="January"/>
    <s v="December"/>
    <x v="1"/>
    <x v="1"/>
    <n v="275"/>
    <n v="1375"/>
    <n v="701.25"/>
    <n v="673.75"/>
    <m/>
    <n v="0"/>
    <n v="0"/>
    <n v="0"/>
    <n v="0"/>
    <n v="0"/>
    <n v="0"/>
    <n v="0"/>
    <n v="0"/>
    <n v="0"/>
    <n v="0"/>
    <n v="0"/>
    <m/>
    <m/>
    <s v="Faruque Azam"/>
    <s v="01885963895"/>
    <s v="fazam@oxfam.org.uk"/>
    <s v="Khodeza Akhtar Jahan Rume "/>
    <s v="01713060147"/>
    <s v="Khodeza.Rume@oxfam.org"/>
    <n v="20"/>
    <n v="2022"/>
    <s v="202290"/>
    <m/>
    <m/>
    <s v="January"/>
  </r>
  <r>
    <n v="443"/>
    <s v="UN Women Livelihood"/>
    <s v="JRP"/>
    <s v="RBGD21-FSC-173287-1"/>
    <x v="9"/>
    <x v="5"/>
    <x v="6"/>
    <s v="Food Security"/>
    <x v="5"/>
    <x v="15"/>
    <x v="1"/>
    <s v="Number of host community households reached with non-agricultural livelihoods support disaggregated by sex of head of household"/>
    <s v="Planned"/>
    <s v="Cash"/>
    <s v="Monthly"/>
    <m/>
    <s v="BDT"/>
    <m/>
    <s v="Chittagong"/>
    <s v="Cox's Bazar"/>
    <x v="1"/>
    <x v="2"/>
    <x v="27"/>
    <m/>
    <s v="January"/>
    <s v="December"/>
    <x v="1"/>
    <x v="1"/>
    <n v="275"/>
    <n v="1375"/>
    <n v="701.25"/>
    <n v="673.75"/>
    <m/>
    <n v="0"/>
    <n v="0"/>
    <n v="0"/>
    <n v="0"/>
    <n v="0"/>
    <n v="0"/>
    <n v="0"/>
    <n v="0"/>
    <n v="0"/>
    <n v="0"/>
    <n v="0"/>
    <m/>
    <m/>
    <s v="Faruque Azam"/>
    <s v="01885963895"/>
    <s v="fazam@oxfam.org.uk"/>
    <s v="Khodeza Akhtar Jahan Rume "/>
    <s v="01713060147"/>
    <s v="Khodeza.Rume@oxfam.org"/>
    <n v="20"/>
    <n v="2022"/>
    <s v="202290"/>
    <m/>
    <m/>
    <s v="January"/>
  </r>
  <r>
    <n v="444"/>
    <s v="UN Women Livelihood"/>
    <s v="JRP"/>
    <s v="RBGD21-FSC-173287-1"/>
    <x v="9"/>
    <x v="5"/>
    <x v="6"/>
    <s v="Food Security"/>
    <x v="5"/>
    <x v="15"/>
    <x v="1"/>
    <s v="Number of host community households reached with non-agricultural livelihoods support disaggregated by sex of head of household"/>
    <s v="Planned"/>
    <s v="Cash"/>
    <s v="Monthly"/>
    <m/>
    <s v="BDT"/>
    <m/>
    <s v="Chittagong"/>
    <s v="Cox's Bazar"/>
    <x v="0"/>
    <x v="6"/>
    <x v="16"/>
    <m/>
    <s v="January"/>
    <s v="December"/>
    <x v="1"/>
    <x v="1"/>
    <n v="275"/>
    <n v="1375"/>
    <n v="701.25"/>
    <n v="673.75"/>
    <m/>
    <n v="0"/>
    <n v="0"/>
    <n v="0"/>
    <n v="0"/>
    <n v="0"/>
    <n v="0"/>
    <n v="0"/>
    <n v="0"/>
    <n v="0"/>
    <n v="0"/>
    <n v="0"/>
    <m/>
    <m/>
    <s v="Faruque Azam"/>
    <s v="01885963895"/>
    <s v="fazam@oxfam.org.uk"/>
    <s v="Khodeza Akhtar Jahan Rume "/>
    <s v="01713060147"/>
    <s v="Khodeza.Rume@oxfam.org"/>
    <n v="20"/>
    <n v="2022"/>
    <s v="202294"/>
    <m/>
    <m/>
    <s v="January"/>
  </r>
  <r>
    <n v="445"/>
    <s v="UN Women Livelihood"/>
    <s v="JRP"/>
    <s v="RBGD21-FSC-173287-1"/>
    <x v="9"/>
    <x v="5"/>
    <x v="6"/>
    <s v="Food Security"/>
    <x v="5"/>
    <x v="15"/>
    <x v="1"/>
    <s v="Number of host community households reached with non-agricultural livelihoods support disaggregated by sex of head of household"/>
    <s v="Planned"/>
    <s v="Cash"/>
    <s v="Monthly"/>
    <m/>
    <s v="BDT"/>
    <m/>
    <s v="Chittagong"/>
    <s v="Cox's Bazar"/>
    <x v="0"/>
    <x v="6"/>
    <x v="31"/>
    <m/>
    <s v="January"/>
    <s v="December"/>
    <x v="1"/>
    <x v="1"/>
    <n v="275"/>
    <n v="1375"/>
    <n v="701.25"/>
    <n v="673.75"/>
    <m/>
    <n v="0"/>
    <n v="0"/>
    <n v="0"/>
    <n v="0"/>
    <n v="0"/>
    <n v="0"/>
    <n v="0"/>
    <n v="0"/>
    <n v="0"/>
    <n v="0"/>
    <n v="0"/>
    <m/>
    <m/>
    <s v="Faruque Azam"/>
    <s v="01885963895"/>
    <s v="fazam@oxfam.org.uk"/>
    <s v="Khodeza Akhtar Jahan Rume "/>
    <s v="01713060147"/>
    <s v="Khodeza.Rume@oxfam.org"/>
    <n v="20"/>
    <n v="2022"/>
    <s v="202294"/>
    <m/>
    <m/>
    <s v="January"/>
  </r>
  <r>
    <n v="471"/>
    <s v="General Food Assistance"/>
    <s v="JRP"/>
    <s v="RBGD21-FSC-173172-1"/>
    <x v="6"/>
    <x v="18"/>
    <x v="1"/>
    <s v="Food Security"/>
    <x v="7"/>
    <x v="13"/>
    <x v="2"/>
    <s v="Number of refugees receiving food assistance by sex and age "/>
    <s v="Ongoing"/>
    <s v="Voucher"/>
    <s v="Monthly"/>
    <n v="4287"/>
    <s v="BDT"/>
    <s v="E-voucher"/>
    <s v="Chittagong"/>
    <s v="Cox's Bazar"/>
    <x v="0"/>
    <x v="9"/>
    <x v="35"/>
    <s v="January"/>
    <s v="January"/>
    <s v="December"/>
    <x v="0"/>
    <x v="0"/>
    <n v="8456.4702558704103"/>
    <n v="38054.116151416849"/>
    <n v="19407.599237222592"/>
    <n v="18646.516914194257"/>
    <m/>
    <n v="8466.0302704793012"/>
    <n v="8466.0302704793012"/>
    <n v="38943.739244204786"/>
    <n v="19861.30701454444"/>
    <n v="19082.432229660346"/>
    <n v="8178.1852412830049"/>
    <n v="8178.1852412830049"/>
    <n v="10125.372203493245"/>
    <n v="10514.809595935292"/>
    <n v="778.87478488409579"/>
    <n v="1168.3121773261435"/>
    <m/>
    <m/>
    <m/>
    <m/>
    <m/>
    <s v="Nushrat Sharmin Diya "/>
    <s v="01711001707"/>
    <s v="nushratsharmin.diya@wfp.org"/>
    <n v="20"/>
    <n v="2022"/>
    <s v="202294"/>
    <m/>
    <m/>
    <s v="January"/>
  </r>
  <r>
    <n v="472"/>
    <s v="General Food Assistance"/>
    <s v="JRP"/>
    <s v="RBGD21-FSC-173172-1"/>
    <x v="6"/>
    <x v="18"/>
    <x v="1"/>
    <s v="Food Security"/>
    <x v="7"/>
    <x v="13"/>
    <x v="2"/>
    <s v="Number of refugees receiving food assistance by sex and age "/>
    <s v="Ongoing"/>
    <s v="Voucher"/>
    <s v="Monthly"/>
    <n v="4287"/>
    <s v="BDT"/>
    <s v="E-voucher"/>
    <s v="Chittagong"/>
    <s v="Cox's Bazar"/>
    <x v="0"/>
    <x v="9"/>
    <x v="36"/>
    <s v="January"/>
    <s v="January"/>
    <s v="December"/>
    <x v="0"/>
    <x v="0"/>
    <n v="8356.7006681418789"/>
    <n v="37605.153006638458"/>
    <n v="19178.628033385616"/>
    <n v="18426.524973252843"/>
    <m/>
    <n v="8366.1478935269733"/>
    <n v="8366.1478935269733"/>
    <n v="38484.280310224072"/>
    <n v="19626.982958214277"/>
    <n v="18857.297352009795"/>
    <n v="8081.6988651470547"/>
    <n v="8081.6988651470547"/>
    <n v="10005.912880658259"/>
    <n v="10390.755683760501"/>
    <n v="769.68560620448147"/>
    <n v="1154.5284093067221"/>
    <m/>
    <m/>
    <m/>
    <m/>
    <m/>
    <s v="Nushrat Sharmin Diya "/>
    <s v="01711001708"/>
    <s v="nushratsharmin.diya@wfp.org"/>
    <n v="20"/>
    <n v="2022"/>
    <s v="202294"/>
    <m/>
    <m/>
    <s v="January"/>
  </r>
  <r>
    <n v="473"/>
    <s v="General Food Assistance"/>
    <s v="JRP"/>
    <s v="RBGD21-FSC-173172-1"/>
    <x v="6"/>
    <x v="18"/>
    <x v="1"/>
    <s v="Food Security"/>
    <x v="7"/>
    <x v="13"/>
    <x v="2"/>
    <s v="Number of refugees receiving food assistance by sex and age "/>
    <s v="Ongoing"/>
    <s v="Voucher"/>
    <s v="Monthly"/>
    <n v="4287"/>
    <s v="BDT"/>
    <s v="E-voucher"/>
    <s v="Chittagong"/>
    <s v="Cox's Bazar"/>
    <x v="0"/>
    <x v="9"/>
    <x v="37"/>
    <s v="January"/>
    <s v="January"/>
    <s v="December"/>
    <x v="0"/>
    <x v="0"/>
    <n v="6070.9794132812003"/>
    <n v="27319.407359765402"/>
    <n v="13932.897753480356"/>
    <n v="13386.509606285046"/>
    <m/>
    <n v="6077.8426375491445"/>
    <n v="6077.8426375491445"/>
    <n v="27958.076132726062"/>
    <n v="14258.618827690292"/>
    <n v="13699.45730503577"/>
    <n v="5871.1959878724729"/>
    <n v="5871.1959878724729"/>
    <n v="7269.0997945087765"/>
    <n v="7548.6805558360375"/>
    <n v="559.16152265452126"/>
    <n v="838.74228398178184"/>
    <m/>
    <m/>
    <m/>
    <m/>
    <m/>
    <s v="Nushrat Sharmin Diya "/>
    <s v="01711001709"/>
    <s v="nushratsharmin.diya@wfp.org"/>
    <n v="20"/>
    <n v="2022"/>
    <s v="202294"/>
    <m/>
    <m/>
    <s v="January"/>
  </r>
  <r>
    <n v="474"/>
    <s v="General Food Assistance"/>
    <s v="JRP"/>
    <s v="RBGD21-FSC-173172-1"/>
    <x v="6"/>
    <x v="18"/>
    <x v="1"/>
    <s v="Food Security"/>
    <x v="7"/>
    <x v="13"/>
    <x v="2"/>
    <s v="Number of refugees receiving food assistance by sex and age "/>
    <s v="Ongoing"/>
    <s v="Voucher"/>
    <s v="Monthly"/>
    <n v="4287"/>
    <s v="BDT"/>
    <s v="E-voucher"/>
    <s v="Chittagong"/>
    <s v="Cox's Bazar"/>
    <x v="0"/>
    <x v="9"/>
    <x v="8"/>
    <s v="January"/>
    <s v="January"/>
    <s v="December"/>
    <x v="0"/>
    <x v="0"/>
    <n v="5431.4563559413073"/>
    <n v="24441.553601735883"/>
    <n v="12465.1923368853"/>
    <n v="11976.361264850582"/>
    <m/>
    <n v="5437.596601284723"/>
    <n v="5437.596601284723"/>
    <n v="25012.944365909723"/>
    <n v="12756.60162661396"/>
    <n v="12256.342739295764"/>
    <n v="5252.718316841042"/>
    <n v="5252.718316841042"/>
    <n v="6503.3655351365287"/>
    <n v="6753.4949787956257"/>
    <n v="500.25888731819447"/>
    <n v="750.38833097729162"/>
    <m/>
    <m/>
    <m/>
    <m/>
    <m/>
    <s v="Nushrat Sharmin Diya "/>
    <s v="01711001710"/>
    <s v="nushratsharmin.diya@wfp.org"/>
    <n v="20"/>
    <n v="2022"/>
    <s v="202294"/>
    <m/>
    <m/>
    <s v="January"/>
  </r>
  <r>
    <n v="475"/>
    <s v="General Food Assistance"/>
    <s v="JRP"/>
    <s v="RBGD21-FSC-173172-1"/>
    <x v="6"/>
    <x v="18"/>
    <x v="1"/>
    <s v="Food Security"/>
    <x v="7"/>
    <x v="13"/>
    <x v="2"/>
    <s v="Number of refugees receiving food assistance by sex and age "/>
    <s v="Ongoing"/>
    <s v="Voucher"/>
    <s v="Monthly"/>
    <n v="4287"/>
    <s v="BDT"/>
    <s v="E-voucher"/>
    <s v="Chittagong"/>
    <s v="Cox's Bazar"/>
    <x v="0"/>
    <x v="9"/>
    <x v="14"/>
    <s v="January"/>
    <s v="January"/>
    <s v="December"/>
    <x v="0"/>
    <x v="0"/>
    <n v="8035.4425956560044"/>
    <n v="36159.491680452018"/>
    <n v="18441.340757030528"/>
    <n v="17718.15092342149"/>
    <m/>
    <n v="8044.5266397404775"/>
    <n v="8044.5266397404775"/>
    <n v="37004.822542806192"/>
    <n v="18872.459496831158"/>
    <n v="18132.363045975035"/>
    <n v="7771.0127339892997"/>
    <n v="7771.0127339892997"/>
    <n v="9621.2538611296095"/>
    <n v="9991.3020865576727"/>
    <n v="740.09645085612385"/>
    <n v="1110.1446762841858"/>
    <m/>
    <m/>
    <m/>
    <m/>
    <m/>
    <s v="Nushrat Sharmin Diya "/>
    <s v="01711001711"/>
    <s v="nushratsharmin.diya@wfp.org"/>
    <n v="20"/>
    <n v="2022"/>
    <s v="202294"/>
    <m/>
    <m/>
    <s v="January"/>
  </r>
  <r>
    <n v="476"/>
    <s v="General Food Assistance"/>
    <s v="JRP"/>
    <s v="RBGD21-FSC-173172-1"/>
    <x v="6"/>
    <x v="18"/>
    <x v="1"/>
    <s v="Food Security"/>
    <x v="7"/>
    <x v="13"/>
    <x v="2"/>
    <s v="Number of refugees receiving food assistance by sex and age "/>
    <s v="Ongoing"/>
    <s v="Voucher"/>
    <s v="Monthly"/>
    <n v="4287"/>
    <s v="BDT"/>
    <s v="E-voucher"/>
    <s v="Chittagong"/>
    <s v="Cox's Bazar"/>
    <x v="0"/>
    <x v="9"/>
    <x v="11"/>
    <s v="January"/>
    <s v="January"/>
    <s v="December"/>
    <x v="0"/>
    <x v="0"/>
    <n v="7002.8273626656919"/>
    <n v="31512.723131995612"/>
    <n v="16071.488797317763"/>
    <n v="15441.234334677849"/>
    <m/>
    <n v="7010.7440382838849"/>
    <n v="7010.7440382838849"/>
    <n v="32249.42257610587"/>
    <n v="16447.205513813995"/>
    <n v="15802.217062291877"/>
    <n v="6772.3787409822326"/>
    <n v="6772.3787409822326"/>
    <n v="8384.8498697875257"/>
    <n v="8707.3440955485858"/>
    <n v="644.98845152211743"/>
    <n v="967.48267728317603"/>
    <m/>
    <m/>
    <m/>
    <m/>
    <m/>
    <s v="Nushrat Sharmin Diya "/>
    <s v="01711001712"/>
    <s v="nushratsharmin.diya@wfp.org"/>
    <n v="20"/>
    <n v="2022"/>
    <s v="202294"/>
    <m/>
    <m/>
    <s v="January"/>
  </r>
  <r>
    <n v="477"/>
    <s v="General Food Assistance"/>
    <s v="JRP"/>
    <s v="RBGD21-FSC-173172-1"/>
    <x v="6"/>
    <x v="18"/>
    <x v="1"/>
    <s v="Food Security"/>
    <x v="7"/>
    <x v="13"/>
    <x v="2"/>
    <s v="Number of refugees receiving food assistance by sex and age "/>
    <s v="Ongoing"/>
    <s v="Voucher"/>
    <s v="Monthly"/>
    <n v="4287"/>
    <s v="BDT"/>
    <s v="E-voucher"/>
    <s v="Chittagong"/>
    <s v="Cox's Bazar"/>
    <x v="0"/>
    <x v="9"/>
    <x v="13"/>
    <s v="January"/>
    <s v="January"/>
    <s v="December"/>
    <x v="0"/>
    <x v="0"/>
    <n v="1644.2028057662146"/>
    <n v="7398.9126259479654"/>
    <n v="3773.4454392334624"/>
    <n v="3625.467186714503"/>
    <m/>
    <n v="1646.0615721743613"/>
    <n v="1646.0615721743613"/>
    <n v="7571.883232002062"/>
    <n v="3861.6604483210517"/>
    <n v="3710.2227836810102"/>
    <n v="1590.095478720433"/>
    <n v="1590.095478720433"/>
    <n v="1968.6896403205362"/>
    <n v="2044.408472640557"/>
    <n v="151.43766464004125"/>
    <n v="227.15649696006184"/>
    <m/>
    <m/>
    <m/>
    <m/>
    <m/>
    <s v="Nushrat Sharmin Diya "/>
    <s v="01711001713"/>
    <s v="nushratsharmin.diya@wfp.org"/>
    <n v="20"/>
    <n v="2022"/>
    <s v="202294"/>
    <m/>
    <m/>
    <s v="January"/>
  </r>
  <r>
    <n v="478"/>
    <s v="General Food Assistance"/>
    <s v="JRP"/>
    <s v="RBGD21-FSC-173172-1"/>
    <x v="6"/>
    <x v="18"/>
    <x v="1"/>
    <s v="Food Security"/>
    <x v="7"/>
    <x v="13"/>
    <x v="2"/>
    <s v="Number of refugees receiving food assistance by sex and age "/>
    <s v="Ongoing"/>
    <s v="Voucher"/>
    <s v="Monthly"/>
    <n v="4287"/>
    <s v="BDT"/>
    <s v="E-voucher"/>
    <s v="Chittagong"/>
    <s v="Cox's Bazar"/>
    <x v="0"/>
    <x v="9"/>
    <x v="5"/>
    <s v="January"/>
    <s v="January"/>
    <s v="December"/>
    <x v="0"/>
    <x v="0"/>
    <n v="5470.3664951554347"/>
    <n v="24616.649228199458"/>
    <n v="12554.491106381724"/>
    <n v="12062.158121817734"/>
    <m/>
    <n v="5476.5507282961307"/>
    <n v="5476.5507282961307"/>
    <n v="25192.133350162199"/>
    <n v="12847.988008582723"/>
    <n v="12344.145341579477"/>
    <n v="5290.3480035340617"/>
    <n v="5290.3480035340617"/>
    <n v="6549.9546710421719"/>
    <n v="6801.8760045437939"/>
    <n v="503.842667003244"/>
    <n v="755.76400050486598"/>
    <m/>
    <m/>
    <m/>
    <m/>
    <m/>
    <s v="Nushrat Sharmin Diya "/>
    <s v="01711001714"/>
    <s v="nushratsharmin.diya@wfp.org"/>
    <n v="20"/>
    <n v="2022"/>
    <s v="202294"/>
    <m/>
    <m/>
    <s v="January"/>
  </r>
  <r>
    <n v="479"/>
    <s v="General Food Assistance"/>
    <s v="JRP"/>
    <s v="RBGD21-FSC-173172-1"/>
    <x v="6"/>
    <x v="18"/>
    <x v="1"/>
    <s v="Food Security"/>
    <x v="7"/>
    <x v="13"/>
    <x v="2"/>
    <s v="Number of refugees receiving food assistance by sex and age "/>
    <s v="Ongoing"/>
    <s v="Voucher"/>
    <s v="Monthly"/>
    <n v="4287"/>
    <s v="BDT"/>
    <s v="E-voucher"/>
    <s v="Chittagong"/>
    <s v="Cox's Bazar"/>
    <x v="0"/>
    <x v="9"/>
    <x v="12"/>
    <s v="January"/>
    <s v="January"/>
    <s v="December"/>
    <x v="0"/>
    <x v="0"/>
    <n v="4824.8572625518291"/>
    <n v="21711.85768148323"/>
    <n v="11073.047417556447"/>
    <n v="10638.810263926784"/>
    <m/>
    <n v="4830.3117494145699"/>
    <n v="4830.3117494145699"/>
    <n v="22219.434047307019"/>
    <n v="11331.911364126579"/>
    <n v="10887.522683180439"/>
    <n v="4666.0811499344736"/>
    <n v="4666.0811499344736"/>
    <n v="5777.0528522998247"/>
    <n v="5999.2471927728957"/>
    <n v="444.38868094614037"/>
    <n v="666.58302141921058"/>
    <m/>
    <m/>
    <m/>
    <m/>
    <m/>
    <s v="Nushrat Sharmin Diya "/>
    <s v="01711001715"/>
    <s v="nushratsharmin.diya@wfp.org"/>
    <n v="20"/>
    <n v="2022"/>
    <s v="202294"/>
    <m/>
    <m/>
    <s v="January"/>
  </r>
  <r>
    <n v="480"/>
    <s v="General Food Assistance"/>
    <s v="JRP"/>
    <s v="RBGD21-FSC-173172-1"/>
    <x v="6"/>
    <x v="18"/>
    <x v="1"/>
    <s v="Food Security"/>
    <x v="7"/>
    <x v="13"/>
    <x v="2"/>
    <s v="Number of refugees receiving food assistance by sex and age "/>
    <s v="Ongoing"/>
    <s v="Voucher"/>
    <s v="Monthly"/>
    <n v="4287"/>
    <s v="BDT"/>
    <s v="E-voucher"/>
    <s v="Chittagong"/>
    <s v="Cox's Bazar"/>
    <x v="0"/>
    <x v="9"/>
    <x v="38"/>
    <s v="January"/>
    <s v="January"/>
    <s v="December"/>
    <x v="0"/>
    <x v="0"/>
    <n v="8160.1545803166691"/>
    <n v="36720.695611425013"/>
    <n v="18727.554761826756"/>
    <n v="17993.140849598258"/>
    <m/>
    <n v="8169.3796109308869"/>
    <n v="8169.3796109308869"/>
    <n v="37579.146210282073"/>
    <n v="19165.364567243858"/>
    <n v="18413.781643038215"/>
    <n v="7891.6207041592352"/>
    <n v="7891.6207041592352"/>
    <n v="9770.5780146733396"/>
    <n v="10146.369476776161"/>
    <n v="751.58292420564146"/>
    <n v="1127.3743863084621"/>
    <m/>
    <m/>
    <m/>
    <m/>
    <m/>
    <s v="Nushrat Sharmin Diya "/>
    <s v="01711001716"/>
    <s v="nushratsharmin.diya@wfp.org"/>
    <n v="20"/>
    <n v="2022"/>
    <s v="202294"/>
    <m/>
    <m/>
    <s v="January"/>
  </r>
  <r>
    <n v="481"/>
    <s v="General Food Assistance"/>
    <s v="JRP"/>
    <s v="RBGD21-FSC-173172-1"/>
    <x v="6"/>
    <x v="9"/>
    <x v="1"/>
    <s v="Food Security"/>
    <x v="7"/>
    <x v="13"/>
    <x v="2"/>
    <s v="Number of refugees receiving food assistance by sex and age "/>
    <s v="Ongoing"/>
    <s v="Voucher"/>
    <s v="Monthly"/>
    <n v="4287"/>
    <s v="BDT"/>
    <s v="E-voucher"/>
    <s v="Chittagong"/>
    <s v="Cox's Bazar"/>
    <x v="0"/>
    <x v="9"/>
    <x v="20"/>
    <s v="January"/>
    <s v="January"/>
    <s v="December"/>
    <x v="0"/>
    <x v="0"/>
    <n v="6188.7075268008684"/>
    <n v="27849.183870603909"/>
    <n v="14203.083774007993"/>
    <n v="13646.100096595916"/>
    <m/>
    <n v="6195.7038423528911"/>
    <n v="6195.7038423528911"/>
    <n v="28500.237674823296"/>
    <n v="14535.121214159881"/>
    <n v="13965.116460663416"/>
    <n v="5985.049911712892"/>
    <n v="5985.049911712892"/>
    <n v="7410.0617954540576"/>
    <n v="7695.0641722022901"/>
    <n v="570.00475349646592"/>
    <n v="855.00713024469883"/>
    <m/>
    <m/>
    <m/>
    <m/>
    <m/>
    <s v="Nushrat Sharmin Diya "/>
    <s v="01711001717"/>
    <s v="nushratsharmin.diya@wfp.org"/>
    <n v="20"/>
    <n v="2022"/>
    <s v="202294"/>
    <m/>
    <m/>
    <s v="January"/>
  </r>
  <r>
    <n v="482"/>
    <s v="General Food Assistance"/>
    <s v="JRP"/>
    <s v="RBGD21-FSC-173172-1"/>
    <x v="6"/>
    <x v="9"/>
    <x v="1"/>
    <s v="Food Security"/>
    <x v="7"/>
    <x v="13"/>
    <x v="2"/>
    <s v="Number of refugees receiving food assistance by sex and age "/>
    <s v="Ongoing"/>
    <s v="Voucher"/>
    <s v="Monthly"/>
    <n v="4287"/>
    <s v="BDT"/>
    <s v="E-voucher"/>
    <s v="Chittagong"/>
    <s v="Cox's Bazar"/>
    <x v="0"/>
    <x v="9"/>
    <x v="21"/>
    <s v="January"/>
    <s v="January"/>
    <s v="December"/>
    <x v="0"/>
    <x v="0"/>
    <n v="3696.4632253421269"/>
    <n v="16634.084514039572"/>
    <n v="8483.3831021601818"/>
    <n v="8150.7014118793904"/>
    <m/>
    <n v="3700.642066083743"/>
    <n v="3700.642066083743"/>
    <n v="17022.953503985216"/>
    <n v="8681.7062870324608"/>
    <n v="8341.2472169527555"/>
    <n v="3574.8202358368953"/>
    <n v="3574.8202358368953"/>
    <n v="4425.9679110361567"/>
    <n v="4596.1974460760084"/>
    <n v="340.4590700797043"/>
    <n v="510.68860511955648"/>
    <m/>
    <m/>
    <m/>
    <m/>
    <m/>
    <s v="Nushrat Sharmin Diya "/>
    <s v="01711001718"/>
    <s v="nushratsharmin.diya@wfp.org"/>
    <n v="20"/>
    <n v="2022"/>
    <s v="202294"/>
    <m/>
    <m/>
    <s v="January"/>
  </r>
  <r>
    <n v="483"/>
    <s v="General Food Assistance"/>
    <s v="JRP"/>
    <s v="RBGD21-FSC-173172-1"/>
    <x v="6"/>
    <x v="9"/>
    <x v="1"/>
    <s v="Food Security"/>
    <x v="7"/>
    <x v="13"/>
    <x v="2"/>
    <s v="Number of refugees receiving food assistance by sex and age "/>
    <s v="Ongoing"/>
    <s v="Voucher"/>
    <s v="Monthly"/>
    <n v="4287"/>
    <s v="BDT"/>
    <s v="E-voucher"/>
    <s v="Chittagong"/>
    <s v="Cox's Bazar"/>
    <x v="0"/>
    <x v="9"/>
    <x v="22"/>
    <s v="January"/>
    <s v="January"/>
    <s v="December"/>
    <x v="0"/>
    <x v="0"/>
    <n v="7160.4633112767742"/>
    <n v="32222.084900745485"/>
    <n v="16433.263299380196"/>
    <n v="15788.821601365287"/>
    <m/>
    <n v="7168.5581938685627"/>
    <n v="7168.5581938685627"/>
    <n v="32975.367691795385"/>
    <n v="16817.437522815646"/>
    <n v="16157.930168979739"/>
    <n v="6924.8272152770305"/>
    <n v="6924.8272152770305"/>
    <n v="8573.5955998667996"/>
    <n v="8903.3492767847547"/>
    <n v="659.50735383590768"/>
    <n v="989.26103075386152"/>
    <m/>
    <m/>
    <m/>
    <m/>
    <m/>
    <s v="Nushrat Sharmin Diya "/>
    <s v="01711001719"/>
    <s v="nushratsharmin.diya@wfp.org"/>
    <n v="20"/>
    <n v="2022"/>
    <s v="202294"/>
    <m/>
    <m/>
    <s v="January"/>
  </r>
  <r>
    <n v="484"/>
    <s v="General Food Assistance"/>
    <s v="JRP"/>
    <s v="RBGD21-FSC-173172-1"/>
    <x v="6"/>
    <x v="9"/>
    <x v="1"/>
    <s v="Food Security"/>
    <x v="7"/>
    <x v="13"/>
    <x v="2"/>
    <s v="Number of refugees receiving food assistance by sex and age "/>
    <s v="Ongoing"/>
    <s v="Voucher"/>
    <s v="Monthly"/>
    <n v="4287"/>
    <s v="BDT"/>
    <s v="E-voucher"/>
    <s v="Chittagong"/>
    <s v="Cox's Bazar"/>
    <x v="0"/>
    <x v="9"/>
    <x v="23"/>
    <s v="January"/>
    <s v="January"/>
    <s v="December"/>
    <x v="0"/>
    <x v="0"/>
    <n v="6322.3987743571006"/>
    <n v="28450.794484606951"/>
    <n v="14509.905187149545"/>
    <n v="13940.889297457406"/>
    <m/>
    <n v="6329.546227469009"/>
    <n v="6329.546227469009"/>
    <n v="29115.912646357439"/>
    <n v="14849.115449642295"/>
    <n v="14266.797196715144"/>
    <n v="6114.341655735062"/>
    <n v="6114.341655735062"/>
    <n v="7570.1372880529343"/>
    <n v="7861.2964145165088"/>
    <n v="582.31825292714882"/>
    <n v="873.47737939072317"/>
    <m/>
    <m/>
    <m/>
    <m/>
    <m/>
    <s v="Nushrat Sharmin Diya "/>
    <s v="01711001720"/>
    <s v="nushratsharmin.diya@wfp.org"/>
    <n v="20"/>
    <n v="2022"/>
    <s v="202294"/>
    <m/>
    <m/>
    <s v="January"/>
  </r>
  <r>
    <n v="485"/>
    <s v="General Food Assistance"/>
    <s v="JRP"/>
    <s v="RBGD21-FSC-173172-1"/>
    <x v="6"/>
    <x v="9"/>
    <x v="1"/>
    <s v="Food Security"/>
    <x v="7"/>
    <x v="13"/>
    <x v="2"/>
    <s v="Number of refugees receiving food assistance by sex and age "/>
    <s v="Ongoing"/>
    <s v="Voucher"/>
    <s v="Monthly"/>
    <n v="4287"/>
    <s v="BDT"/>
    <s v="E-voucher"/>
    <s v="Chittagong"/>
    <s v="Cox's Bazar"/>
    <x v="0"/>
    <x v="9"/>
    <x v="24"/>
    <s v="January"/>
    <s v="January"/>
    <s v="December"/>
    <x v="0"/>
    <x v="0"/>
    <n v="6130.8411659183193"/>
    <n v="27588.785246632437"/>
    <n v="14070.280475782543"/>
    <n v="13518.504770849893"/>
    <m/>
    <n v="6137.7720637205412"/>
    <n v="6137.7720637205412"/>
    <n v="28233.751493114487"/>
    <n v="14399.213261488389"/>
    <n v="13834.538231626098"/>
    <n v="5929.0878135540424"/>
    <n v="5929.0878135540424"/>
    <n v="7340.7753882097668"/>
    <n v="7623.1129031409118"/>
    <n v="564.67502986228976"/>
    <n v="847.01254479343459"/>
    <m/>
    <m/>
    <m/>
    <m/>
    <m/>
    <s v="Nushrat Sharmin Diya "/>
    <s v="01711001721"/>
    <s v="nushratsharmin.diya@wfp.org"/>
    <n v="20"/>
    <n v="2022"/>
    <s v="202294"/>
    <m/>
    <m/>
    <s v="January"/>
  </r>
  <r>
    <n v="486"/>
    <s v="General Food Assistance"/>
    <s v="JRP"/>
    <s v="RBGD21-FSC-173172-1"/>
    <x v="6"/>
    <x v="9"/>
    <x v="1"/>
    <s v="Food Security"/>
    <x v="7"/>
    <x v="13"/>
    <x v="2"/>
    <s v="Number of refugees receiving food assistance by sex and age "/>
    <s v="Ongoing"/>
    <s v="Voucher"/>
    <s v="Monthly"/>
    <n v="4287"/>
    <s v="BDT"/>
    <s v="E-voucher"/>
    <s v="Chittagong"/>
    <s v="Cox's Bazar"/>
    <x v="0"/>
    <x v="9"/>
    <x v="25"/>
    <s v="January"/>
    <s v="January"/>
    <s v="December"/>
    <x v="0"/>
    <x v="0"/>
    <n v="5286.7904537349341"/>
    <n v="23790.557041807202"/>
    <n v="12133.184091321673"/>
    <n v="11657.372950485529"/>
    <m/>
    <n v="5292.7671547038481"/>
    <n v="5292.7671547038481"/>
    <n v="24346.7289116377"/>
    <n v="12416.831744935227"/>
    <n v="11929.897166702473"/>
    <n v="5112.8130714439167"/>
    <n v="5112.8130714439167"/>
    <n v="6330.1495170258022"/>
    <n v="6573.6168061421795"/>
    <n v="486.93457823275401"/>
    <n v="730.40186734913095"/>
    <m/>
    <m/>
    <m/>
    <m/>
    <m/>
    <s v="Nushrat Sharmin Diya "/>
    <s v="01711001722"/>
    <s v="nushratsharmin.diya@wfp.org"/>
    <n v="20"/>
    <n v="2022"/>
    <s v="202294"/>
    <m/>
    <m/>
    <s v="January"/>
  </r>
  <r>
    <n v="487"/>
    <s v="General Food Assistance"/>
    <s v="JRP"/>
    <s v="RBGD21-FSC-173172-1"/>
    <x v="6"/>
    <x v="10"/>
    <x v="1"/>
    <s v="Food Security"/>
    <x v="7"/>
    <x v="13"/>
    <x v="2"/>
    <s v="Number of refugees receiving food assistance by sex and age "/>
    <s v="Ongoing"/>
    <s v="Voucher"/>
    <s v="Monthly"/>
    <n v="4287"/>
    <s v="BDT"/>
    <s v="E-voucher"/>
    <s v="Chittagong"/>
    <s v="Cox's Bazar"/>
    <x v="0"/>
    <x v="9"/>
    <x v="0"/>
    <s v="January"/>
    <s v="January"/>
    <s v="December"/>
    <x v="0"/>
    <x v="0"/>
    <n v="8775.7329366017148"/>
    <n v="39490.798214707713"/>
    <n v="20140.307089500933"/>
    <n v="19350.49112520678"/>
    <m/>
    <n v="8785.6538767267502"/>
    <n v="8785.6538767267502"/>
    <n v="40414.007832943047"/>
    <n v="20611.143994800954"/>
    <n v="19802.863838142093"/>
    <n v="8486.9416449180389"/>
    <n v="8486.9416449180389"/>
    <n v="10507.642036565192"/>
    <n v="10911.782114894624"/>
    <n v="808.28015665886096"/>
    <n v="1212.4202349882914"/>
    <m/>
    <m/>
    <m/>
    <m/>
    <m/>
    <s v="Nushrat Sharmin Diya "/>
    <s v="01711001723"/>
    <s v="nushratsharmin.diya@wfp.org"/>
    <n v="20"/>
    <n v="2022"/>
    <s v="202294"/>
    <m/>
    <m/>
    <s v="January"/>
  </r>
  <r>
    <n v="488"/>
    <s v="General Food Assistance"/>
    <s v="JRP"/>
    <s v="RBGD21-FSC-173172-1"/>
    <x v="6"/>
    <x v="10"/>
    <x v="1"/>
    <s v="Food Security"/>
    <x v="7"/>
    <x v="13"/>
    <x v="2"/>
    <s v="Number of refugees receiving food assistance by sex and age "/>
    <s v="Ongoing"/>
    <s v="Voucher"/>
    <s v="Monthly"/>
    <n v="4287"/>
    <s v="BDT"/>
    <s v="E-voucher"/>
    <s v="Chittagong"/>
    <s v="Cox's Bazar"/>
    <x v="0"/>
    <x v="9"/>
    <x v="26"/>
    <s v="January"/>
    <s v="January"/>
    <s v="December"/>
    <x v="0"/>
    <x v="0"/>
    <n v="6557.8550013964377"/>
    <n v="29510.347506283972"/>
    <n v="15050.277228204826"/>
    <n v="14460.070278079145"/>
    <m/>
    <n v="6565.2686370765032"/>
    <n v="6565.2686370765032"/>
    <n v="30200.235730551911"/>
    <n v="15402.120222581474"/>
    <n v="14798.115507970437"/>
    <n v="6342.0495034159012"/>
    <n v="6342.0495034159012"/>
    <n v="7852.0612899434973"/>
    <n v="8154.0636472490169"/>
    <n v="604.00471461103825"/>
    <n v="906.00707191655727"/>
    <m/>
    <m/>
    <m/>
    <m/>
    <m/>
    <s v="Nushrat Sharmin Diya "/>
    <s v="01711001724"/>
    <s v="nushratsharmin.diya@wfp.org"/>
    <n v="20"/>
    <n v="2022"/>
    <s v="202294"/>
    <m/>
    <m/>
    <s v="January"/>
  </r>
  <r>
    <n v="489"/>
    <s v="General Food Assistance"/>
    <s v="JRP"/>
    <s v="RBGD21-FSC-173172-1"/>
    <x v="6"/>
    <x v="10"/>
    <x v="1"/>
    <s v="Food Security"/>
    <x v="7"/>
    <x v="13"/>
    <x v="2"/>
    <s v="Number of refugees receiving food assistance by sex and age "/>
    <s v="Ongoing"/>
    <s v="Voucher"/>
    <s v="Monthly"/>
    <n v="4287"/>
    <s v="BDT"/>
    <s v="E-voucher"/>
    <s v="Chittagong"/>
    <s v="Cox's Bazar"/>
    <x v="0"/>
    <x v="9"/>
    <x v="15"/>
    <s v="January"/>
    <s v="January"/>
    <s v="December"/>
    <x v="0"/>
    <x v="0"/>
    <n v="10440.887355790921"/>
    <n v="46983.993101059146"/>
    <n v="23961.836481540166"/>
    <n v="23022.156619518981"/>
    <m/>
    <n v="10452.690748061099"/>
    <n v="10452.690748061099"/>
    <n v="48082.377441081051"/>
    <n v="24522.012494951337"/>
    <n v="23560.364946129714"/>
    <n v="10097.299262627021"/>
    <n v="10097.299262627021"/>
    <n v="12501.418134681073"/>
    <n v="12982.241909091885"/>
    <n v="961.64754882162106"/>
    <n v="1442.4713232324316"/>
    <m/>
    <m/>
    <m/>
    <m/>
    <m/>
    <s v="Nushrat Sharmin Diya "/>
    <s v="01711001725"/>
    <s v="nushratsharmin.diya@wfp.org"/>
    <n v="20"/>
    <n v="2022"/>
    <s v="202294"/>
    <m/>
    <m/>
    <s v="January"/>
  </r>
  <r>
    <n v="490"/>
    <s v="General Food Assistance"/>
    <s v="JRP"/>
    <s v="RBGD21-FSC-173172-1"/>
    <x v="6"/>
    <x v="10"/>
    <x v="1"/>
    <s v="Food Security"/>
    <x v="7"/>
    <x v="13"/>
    <x v="2"/>
    <s v="Number of refugees receiving food assistance by sex and age "/>
    <s v="Ongoing"/>
    <s v="Voucher"/>
    <s v="Monthly"/>
    <n v="4287"/>
    <s v="BDT"/>
    <s v="E-voucher"/>
    <s v="Chittagong"/>
    <s v="Cox's Bazar"/>
    <x v="0"/>
    <x v="9"/>
    <x v="28"/>
    <s v="January"/>
    <s v="January"/>
    <s v="December"/>
    <x v="0"/>
    <x v="0"/>
    <n v="4484.6429683975339"/>
    <n v="20180.893357788904"/>
    <n v="10292.255612472341"/>
    <n v="9888.6377453165624"/>
    <m/>
    <n v="4489.7128440071328"/>
    <n v="4489.7128440071328"/>
    <n v="20652.679082432809"/>
    <n v="10532.866332040732"/>
    <n v="10119.812750392077"/>
    <n v="4337.0626073108897"/>
    <n v="4337.0626073108897"/>
    <n v="5369.6965614325309"/>
    <n v="5576.2233522568586"/>
    <n v="413.05358164865618"/>
    <n v="619.58037247298421"/>
    <m/>
    <m/>
    <m/>
    <m/>
    <m/>
    <s v="Nushrat Sharmin Diya "/>
    <s v="01711001726"/>
    <s v="nushratsharmin.diya@wfp.org"/>
    <n v="20"/>
    <n v="2022"/>
    <s v="202294"/>
    <m/>
    <m/>
    <s v="January"/>
  </r>
  <r>
    <n v="491"/>
    <s v="General Food Assistance"/>
    <s v="JRP"/>
    <s v="RBGD21-FSC-173172-1"/>
    <x v="6"/>
    <x v="9"/>
    <x v="1"/>
    <s v="Food Security"/>
    <x v="7"/>
    <x v="13"/>
    <x v="2"/>
    <s v="Number of refugees receiving food assistance by sex and age "/>
    <s v="Ongoing"/>
    <s v="Voucher"/>
    <s v="Monthly"/>
    <n v="4287"/>
    <s v="BDT"/>
    <s v="E-voucher"/>
    <s v="Chittagong"/>
    <s v="Cox's Bazar"/>
    <x v="0"/>
    <x v="9"/>
    <x v="6"/>
    <s v="January"/>
    <s v="January"/>
    <s v="December"/>
    <x v="0"/>
    <x v="0"/>
    <n v="3770.2927202612414"/>
    <n v="16966.317241175588"/>
    <n v="8652.8217929995499"/>
    <n v="8313.4954481760378"/>
    <m/>
    <n v="3774.5550250284659"/>
    <n v="3774.5550250284659"/>
    <n v="17362.953115130942"/>
    <n v="8855.1060887167805"/>
    <n v="8507.8470264141615"/>
    <n v="3646.2201541774975"/>
    <n v="3646.2201541774975"/>
    <n v="4514.367809934045"/>
    <n v="4687.9973410853545"/>
    <n v="347.25906230261887"/>
    <n v="520.88859345392825"/>
    <m/>
    <m/>
    <m/>
    <m/>
    <m/>
    <s v="Nushrat Sharmin Diya "/>
    <s v="01711001727"/>
    <s v="nushratsharmin.diya@wfp.org"/>
    <n v="20"/>
    <n v="2022"/>
    <s v="202294"/>
    <m/>
    <m/>
    <s v="January"/>
  </r>
  <r>
    <n v="492"/>
    <s v="General Food Assistance"/>
    <s v="JRP"/>
    <s v="RBGD21-FSC-173172-1"/>
    <x v="6"/>
    <x v="9"/>
    <x v="1"/>
    <s v="Food Security"/>
    <x v="7"/>
    <x v="13"/>
    <x v="2"/>
    <s v="Number of refugees receiving food assistance by sex and age "/>
    <s v="Ongoing"/>
    <s v="Voucher"/>
    <s v="Monthly"/>
    <n v="4287"/>
    <s v="BDT"/>
    <s v="E-voucher"/>
    <s v="Chittagong"/>
    <s v="Cox's Bazar"/>
    <x v="0"/>
    <x v="9"/>
    <x v="39"/>
    <s v="January"/>
    <s v="January"/>
    <s v="December"/>
    <x v="0"/>
    <x v="0"/>
    <n v="6052.0231916127777"/>
    <n v="27234.104362257502"/>
    <n v="13889.393224751326"/>
    <n v="13344.711137506176"/>
    <m/>
    <n v="6058.8649859282013"/>
    <n v="6058.8649859282013"/>
    <n v="27870.778935269725"/>
    <n v="14214.097256987559"/>
    <n v="13656.681678282166"/>
    <n v="5852.8635764066421"/>
    <n v="5852.8635764066421"/>
    <n v="7246.4025231701289"/>
    <n v="7525.1103125228265"/>
    <n v="557.41557870539452"/>
    <n v="836.12336805809173"/>
    <m/>
    <m/>
    <m/>
    <m/>
    <m/>
    <s v="Nushrat Sharmin Diya "/>
    <s v="01711001728"/>
    <s v="nushratsharmin.diya@wfp.org"/>
    <n v="20"/>
    <n v="2022"/>
    <s v="202294"/>
    <m/>
    <m/>
    <s v="January"/>
  </r>
  <r>
    <n v="493"/>
    <s v="General Food Assistance"/>
    <s v="JRP"/>
    <s v="RBGD21-FSC-173172-1"/>
    <x v="6"/>
    <x v="10"/>
    <x v="1"/>
    <s v="Food Security"/>
    <x v="7"/>
    <x v="13"/>
    <x v="2"/>
    <s v="Number of refugees receiving food assistance by sex and age "/>
    <s v="Ongoing"/>
    <s v="Voucher"/>
    <s v="Monthly"/>
    <n v="4287"/>
    <s v="BDT"/>
    <s v="E-voucher"/>
    <s v="Chittagong"/>
    <s v="Cox's Bazar"/>
    <x v="0"/>
    <x v="9"/>
    <x v="30"/>
    <s v="January"/>
    <s v="January"/>
    <s v="December"/>
    <x v="0"/>
    <x v="0"/>
    <n v="4860.7743141341007"/>
    <n v="21873.484413603452"/>
    <n v="11155.477050937761"/>
    <n v="10718.00736266569"/>
    <m/>
    <n v="4866.2694051174085"/>
    <n v="4866.2694051174085"/>
    <n v="22384.839263540078"/>
    <n v="11416.268024405439"/>
    <n v="10968.571239134639"/>
    <n v="4700.8162453434161"/>
    <n v="4700.8162453434161"/>
    <n v="5820.0582085204205"/>
    <n v="6043.9066011558216"/>
    <n v="447.69678527080157"/>
    <n v="671.5451779062023"/>
    <m/>
    <m/>
    <m/>
    <m/>
    <m/>
    <s v="Nushrat Sharmin Diya "/>
    <s v="01711001729"/>
    <s v="nushratsharmin.diya@wfp.org"/>
    <n v="20"/>
    <n v="2022"/>
    <s v="202294"/>
    <m/>
    <m/>
    <s v="January"/>
  </r>
  <r>
    <n v="494"/>
    <s v="General Food Assistance"/>
    <s v="JRP"/>
    <s v="RBGD21-FSC-173172-1"/>
    <x v="6"/>
    <x v="9"/>
    <x v="1"/>
    <s v="Food Security"/>
    <x v="7"/>
    <x v="13"/>
    <x v="2"/>
    <s v="Number of refugees receiving food assistance by sex and age "/>
    <s v="Ongoing"/>
    <s v="Voucher"/>
    <s v="Monthly"/>
    <n v="4287"/>
    <s v="BDT"/>
    <s v="E-voucher"/>
    <s v="Chittagong"/>
    <s v="Cox's Bazar"/>
    <x v="0"/>
    <x v="9"/>
    <x v="40"/>
    <s v="January"/>
    <s v="January"/>
    <s v="December"/>
    <x v="0"/>
    <x v="0"/>
    <n v="1568.3779190925302"/>
    <n v="7057.7006359163861"/>
    <n v="3599.427324317357"/>
    <n v="3458.2733115990291"/>
    <m/>
    <n v="1570.1509656905923"/>
    <n v="1570.1509656905923"/>
    <n v="7222.6944421767239"/>
    <n v="3683.5741655101292"/>
    <n v="3539.1202766665947"/>
    <n v="1516.7658328571119"/>
    <n v="1516.7658328571119"/>
    <n v="1877.9005549659482"/>
    <n v="1950.1274993877155"/>
    <n v="144.45388884353449"/>
    <n v="216.68083326530171"/>
    <m/>
    <m/>
    <m/>
    <m/>
    <m/>
    <s v="Nushrat Sharmin Diya "/>
    <s v="01711001730"/>
    <s v="nushratsharmin.diya@wfp.org"/>
    <n v="20"/>
    <n v="2022"/>
    <s v="202294"/>
    <m/>
    <m/>
    <s v="January"/>
  </r>
  <r>
    <n v="495"/>
    <s v="General Food Assistance"/>
    <s v="JRP"/>
    <s v="RBGD21-FSC-173172-1"/>
    <x v="6"/>
    <x v="9"/>
    <x v="1"/>
    <s v="Food Security"/>
    <x v="7"/>
    <x v="13"/>
    <x v="2"/>
    <s v="Number of refugees receiving food assistance by sex and age "/>
    <s v="Ongoing"/>
    <s v="Voucher"/>
    <s v="Monthly"/>
    <n v="4287"/>
    <s v="BDT"/>
    <s v="E-voucher"/>
    <s v="Chittagong"/>
    <s v="Cox's Bazar"/>
    <x v="0"/>
    <x v="9"/>
    <x v="41"/>
    <s v="January"/>
    <s v="January"/>
    <s v="December"/>
    <x v="0"/>
    <x v="0"/>
    <n v="1833.7650224504264"/>
    <n v="8251.9426010269181"/>
    <n v="4208.490726523728"/>
    <n v="4043.4518745031896"/>
    <m/>
    <n v="1835.838088383784"/>
    <n v="1835.838088383784"/>
    <n v="8444.8552065654058"/>
    <n v="4306.8761553483573"/>
    <n v="4137.9790512170484"/>
    <n v="1773.419593378735"/>
    <n v="1773.419593378735"/>
    <n v="2195.6623537070054"/>
    <n v="2280.1109057726599"/>
    <n v="168.89710413130811"/>
    <n v="253.34565619696215"/>
    <m/>
    <m/>
    <m/>
    <m/>
    <m/>
    <s v="Nushrat Sharmin Diya "/>
    <s v="01711001731"/>
    <s v="nushratsharmin.diya@wfp.org"/>
    <n v="20"/>
    <n v="2022"/>
    <s v="202294"/>
    <m/>
    <m/>
    <s v="January"/>
  </r>
  <r>
    <n v="496"/>
    <s v="General Food Assistance"/>
    <s v="JRP"/>
    <s v="RBGD21-FSC-173172-1"/>
    <x v="6"/>
    <x v="4"/>
    <x v="1"/>
    <s v="Food Security"/>
    <x v="7"/>
    <x v="13"/>
    <x v="2"/>
    <s v="Number of refugees receiving food assistance by sex and age "/>
    <s v="Ongoing"/>
    <s v="Voucher"/>
    <s v="Monthly"/>
    <n v="4287"/>
    <s v="BDT"/>
    <s v="E-voucher"/>
    <s v="Chittagong"/>
    <s v="Cox's Bazar"/>
    <x v="1"/>
    <x v="9"/>
    <x v="2"/>
    <s v="January"/>
    <s v="January"/>
    <s v="December"/>
    <x v="0"/>
    <x v="0"/>
    <n v="3821.1752100027929"/>
    <n v="17195.288445012568"/>
    <n v="8769.5971069564093"/>
    <n v="8425.6913380561582"/>
    <m/>
    <n v="3825.4950372741532"/>
    <n v="3825.4950372741532"/>
    <n v="17597.277171461104"/>
    <n v="8974.6113574451629"/>
    <n v="8622.6658140159416"/>
    <n v="3695.4282060068317"/>
    <n v="3695.4282060068317"/>
    <n v="4575.2920645798877"/>
    <n v="4751.2648362944983"/>
    <n v="351.94554342922208"/>
    <n v="527.91831514383307"/>
    <m/>
    <m/>
    <m/>
    <m/>
    <m/>
    <s v="Nushrat Sharmin Diya "/>
    <s v="01711001732"/>
    <s v="nushratsharmin.diya@wfp.org"/>
    <n v="20"/>
    <n v="2022"/>
    <s v="202290"/>
    <m/>
    <m/>
    <s v="January"/>
  </r>
  <r>
    <n v="497"/>
    <s v="General Food Assistance"/>
    <s v="JRP"/>
    <s v="RBGD21-FSC-173172-1"/>
    <x v="6"/>
    <x v="4"/>
    <x v="1"/>
    <s v="Food Security"/>
    <x v="7"/>
    <x v="13"/>
    <x v="2"/>
    <s v="Number of refugees receiving food assistance by sex and age "/>
    <s v="Ongoing"/>
    <s v="Voucher"/>
    <s v="Monthly"/>
    <n v="4287"/>
    <s v="BDT"/>
    <s v="E-voucher"/>
    <s v="Chittagong"/>
    <s v="Cox's Bazar"/>
    <x v="1"/>
    <x v="9"/>
    <x v="29"/>
    <s v="January"/>
    <s v="January"/>
    <s v="December"/>
    <x v="0"/>
    <x v="0"/>
    <n v="4270.1383547811893"/>
    <n v="19215.62259651535"/>
    <n v="9799.9675242228277"/>
    <n v="9415.6550722925222"/>
    <m/>
    <n v="4274.9657335596276"/>
    <n v="4274.9657335596276"/>
    <n v="19664.842374374286"/>
    <n v="10029.069610930886"/>
    <n v="9635.7727634433995"/>
    <n v="4129.6168986186003"/>
    <n v="4129.6168986186003"/>
    <n v="5112.859017337315"/>
    <n v="5309.5074410810576"/>
    <n v="393.29684748748571"/>
    <n v="589.9452712312285"/>
    <m/>
    <m/>
    <m/>
    <m/>
    <m/>
    <s v="Nushrat Sharmin Diya "/>
    <s v="01711001733"/>
    <s v="nushratsharmin.diya@wfp.org"/>
    <n v="20"/>
    <n v="2022"/>
    <s v="202290"/>
    <m/>
    <m/>
    <s v="January"/>
  </r>
  <r>
    <n v="498"/>
    <s v="General Food Assistance"/>
    <s v="JRP"/>
    <s v="RBGD21-FSC-173172-1"/>
    <x v="6"/>
    <x v="4"/>
    <x v="1"/>
    <s v="Food Security"/>
    <x v="7"/>
    <x v="13"/>
    <x v="2"/>
    <s v="Number of refugees receiving food assistance by sex and age "/>
    <s v="Ongoing"/>
    <s v="Voucher"/>
    <s v="Monthly"/>
    <n v="4287"/>
    <s v="BDT"/>
    <s v="E-voucher"/>
    <s v="Chittagong"/>
    <s v="Cox's Bazar"/>
    <x v="0"/>
    <x v="9"/>
    <x v="42"/>
    <s v="January"/>
    <s v="January"/>
    <s v="December"/>
    <x v="0"/>
    <x v="0"/>
    <n v="2372.5207961845017"/>
    <n v="10676.343582830257"/>
    <n v="5444.9352272434317"/>
    <n v="5231.4083555868256"/>
    <m/>
    <n v="2375.2029239263543"/>
    <n v="2375.2029239263543"/>
    <n v="10925.933450061229"/>
    <n v="5572.2260595312273"/>
    <n v="5353.7073905300022"/>
    <n v="2294.446024512858"/>
    <n v="2294.446024512858"/>
    <n v="2840.7426970159199"/>
    <n v="2950.002031516532"/>
    <n v="218.51866900122459"/>
    <n v="327.77800350183685"/>
    <m/>
    <m/>
    <m/>
    <m/>
    <m/>
    <s v="Nushrat Sharmin Diya "/>
    <s v="01711001734"/>
    <s v="nushratsharmin.diya@wfp.org"/>
    <n v="20"/>
    <n v="2022"/>
    <s v="202294"/>
    <m/>
    <m/>
    <s v="January"/>
  </r>
  <r>
    <n v="499"/>
    <s v="General Food Assistance"/>
    <s v="JRP"/>
    <s v="RBGD21-FSC-173172-1"/>
    <x v="6"/>
    <x v="4"/>
    <x v="1"/>
    <s v="Food Security"/>
    <x v="7"/>
    <x v="13"/>
    <x v="2"/>
    <s v="Number of refugees receiving food assistance by sex and age "/>
    <s v="Ongoing"/>
    <s v="Voucher"/>
    <s v="Monthly"/>
    <n v="4287"/>
    <s v="BDT"/>
    <s v="E-voucher"/>
    <s v="Chittagong"/>
    <s v="Cox's Bazar"/>
    <x v="1"/>
    <x v="9"/>
    <x v="3"/>
    <s v="January"/>
    <s v="January"/>
    <s v="December"/>
    <x v="0"/>
    <x v="0"/>
    <n v="5756.7052119363225"/>
    <n v="25905.173453713451"/>
    <n v="13211.638461393861"/>
    <n v="12693.53499231959"/>
    <m/>
    <n v="5763.2131501493113"/>
    <n v="5763.2131501493113"/>
    <n v="26510.78049068683"/>
    <n v="13520.498050250284"/>
    <n v="12990.282440436546"/>
    <n v="5567.2639030442342"/>
    <n v="5567.2639030442342"/>
    <n v="6892.8029275785757"/>
    <n v="7157.9107324854449"/>
    <n v="530.21560981373659"/>
    <n v="795.32341472060489"/>
    <m/>
    <m/>
    <m/>
    <m/>
    <m/>
    <s v="Nushrat Sharmin Diya "/>
    <s v="01711001735"/>
    <s v="nushratsharmin.diya@wfp.org"/>
    <n v="20"/>
    <n v="2022"/>
    <s v="202290"/>
    <m/>
    <m/>
    <s v="January"/>
  </r>
  <r>
    <n v="500"/>
    <s v="General Food Assistance"/>
    <s v="JRP"/>
    <s v="RBGD21-FSC-173172-1"/>
    <x v="6"/>
    <x v="4"/>
    <x v="1"/>
    <s v="Food Security"/>
    <x v="7"/>
    <x v="13"/>
    <x v="2"/>
    <s v="Number of refugees receiving food assistance by sex and age "/>
    <s v="Ongoing"/>
    <s v="Voucher"/>
    <s v="Monthly"/>
    <n v="4287"/>
    <s v="BDT"/>
    <s v="E-voucher"/>
    <s v="Chittagong"/>
    <s v="Cox's Bazar"/>
    <x v="1"/>
    <x v="9"/>
    <x v="43"/>
    <s v="January"/>
    <s v="January"/>
    <s v="December"/>
    <x v="0"/>
    <x v="0"/>
    <n v="1540.4424345285411"/>
    <n v="6931.9909553784346"/>
    <n v="3535.3153872430016"/>
    <n v="3396.675568135433"/>
    <m/>
    <n v="1542.1839001439405"/>
    <n v="1542.1839001439405"/>
    <n v="7094.0459406621258"/>
    <n v="3617.9634297376842"/>
    <n v="3476.0825109244415"/>
    <n v="1489.7496475390465"/>
    <n v="1489.7496475390465"/>
    <n v="1844.4519445721528"/>
    <n v="1915.3924039787742"/>
    <n v="141.88091881324252"/>
    <n v="212.82137821986376"/>
    <m/>
    <m/>
    <m/>
    <m/>
    <m/>
    <s v="Nushrat Sharmin Diya "/>
    <s v="01711001736"/>
    <s v="nushratsharmin.diya@wfp.org"/>
    <n v="20"/>
    <n v="2022"/>
    <s v="202290"/>
    <m/>
    <m/>
    <s v="January"/>
  </r>
  <r>
    <n v="501"/>
    <s v="General Food Assistance"/>
    <s v="JRP"/>
    <s v="RBGD21-FSC-173172-1"/>
    <x v="6"/>
    <x v="4"/>
    <x v="1"/>
    <s v="Food Security"/>
    <x v="7"/>
    <x v="13"/>
    <x v="2"/>
    <s v="Number of refugees receiving food assistance by sex and age "/>
    <s v="Ongoing"/>
    <s v="Voucher"/>
    <s v="Monthly"/>
    <n v="4287"/>
    <s v="BDT"/>
    <s v="E-voucher"/>
    <s v="Chittagong"/>
    <s v="Cox's Bazar"/>
    <x v="1"/>
    <x v="9"/>
    <x v="10"/>
    <s v="January"/>
    <s v="January"/>
    <s v="December"/>
    <x v="0"/>
    <x v="0"/>
    <n v="9022.1638182911902"/>
    <n v="40599.737182310353"/>
    <n v="20705.865962978281"/>
    <n v="19893.871219332072"/>
    <m/>
    <n v="9032.3633477989988"/>
    <n v="9032.3633477989988"/>
    <n v="41548.871399875388"/>
    <n v="21189.924413936449"/>
    <n v="20358.946985938939"/>
    <n v="8725.2629939738308"/>
    <n v="8725.2629939738308"/>
    <n v="10802.706563967602"/>
    <n v="11218.195277966355"/>
    <n v="830.97742799750779"/>
    <n v="1246.4661419962615"/>
    <m/>
    <m/>
    <m/>
    <m/>
    <m/>
    <s v="Nushrat Sharmin Diya "/>
    <s v="01711001737"/>
    <s v="nushratsharmin.diya@wfp.org"/>
    <n v="20"/>
    <n v="2022"/>
    <s v="202290"/>
    <m/>
    <m/>
    <s v="January"/>
  </r>
  <r>
    <n v="502"/>
    <s v="General Food Assistance"/>
    <s v="JRP"/>
    <s v="RBGD21-FSC-173172-1"/>
    <x v="6"/>
    <x v="4"/>
    <x v="1"/>
    <s v="Food Security"/>
    <x v="7"/>
    <x v="13"/>
    <x v="2"/>
    <s v="Number of refugees receiving food assistance by sex and age "/>
    <s v="Ongoing"/>
    <s v="Voucher"/>
    <s v="Monthly"/>
    <n v="4287"/>
    <s v="BDT"/>
    <s v="E-voucher"/>
    <s v="Chittagong"/>
    <s v="Cox's Bazar"/>
    <x v="1"/>
    <x v="9"/>
    <x v="4"/>
    <s v="January"/>
    <s v="January"/>
    <s v="December"/>
    <x v="0"/>
    <x v="0"/>
    <n v="3237.5231217908777"/>
    <n v="14568.854048058949"/>
    <n v="7430.1155645100644"/>
    <n v="7138.7384835488847"/>
    <m/>
    <n v="3241.1831321030354"/>
    <n v="3241.1831321030354"/>
    <n v="14909.442407673961"/>
    <n v="7603.8156279137202"/>
    <n v="7305.6267797602413"/>
    <n v="3130.9829056115318"/>
    <n v="3130.9829056115318"/>
    <n v="3876.4550259952302"/>
    <n v="4025.5494500719697"/>
    <n v="298.18884815347923"/>
    <n v="447.28327223021881"/>
    <m/>
    <m/>
    <m/>
    <m/>
    <m/>
    <s v="Nushrat Sharmin Diya "/>
    <s v="01711001738"/>
    <s v="nushratsharmin.diya@wfp.org"/>
    <n v="20"/>
    <n v="2022"/>
    <s v="202290"/>
    <m/>
    <m/>
    <s v="January"/>
  </r>
  <r>
    <n v="503"/>
    <s v="General Food Assistance"/>
    <s v="JRP"/>
    <s v="RBGD21-FSC-173172-1"/>
    <x v="6"/>
    <x v="18"/>
    <x v="1"/>
    <s v="Food Security"/>
    <x v="7"/>
    <x v="13"/>
    <x v="2"/>
    <s v="Number of refugees receiving food assistance by sex and age "/>
    <s v="Ongoing"/>
    <s v="Voucher"/>
    <s v="Monthly"/>
    <n v="4287"/>
    <s v="BDT"/>
    <s v="E-voucher"/>
    <s v="Chittagong"/>
    <s v="Cox's Bazar"/>
    <x v="0"/>
    <x v="9"/>
    <x v="7"/>
    <s v="January"/>
    <s v="January"/>
    <s v="December"/>
    <x v="0"/>
    <x v="0"/>
    <n v="4216.262777407781"/>
    <n v="18973.182498335016"/>
    <n v="9676.3230741508578"/>
    <n v="9296.8594241841583"/>
    <m/>
    <n v="4221.0292500053711"/>
    <n v="4221.0292500053711"/>
    <n v="19416.734550024707"/>
    <n v="9902.5346205126007"/>
    <n v="9514.1999295121059"/>
    <n v="4077.5142555051884"/>
    <n v="4077.5142555051884"/>
    <n v="5048.350983006424"/>
    <n v="5242.5183285066714"/>
    <n v="388.33469100049416"/>
    <n v="582.50203650074116"/>
    <m/>
    <m/>
    <m/>
    <m/>
    <m/>
    <s v="Nushrat Sharmin Diya "/>
    <s v="01711001739"/>
    <s v="nushratsharmin.diya@wfp.org"/>
    <n v="20"/>
    <n v="2022"/>
    <s v="202294"/>
    <m/>
    <m/>
    <s v="January"/>
  </r>
  <r>
    <n v="504"/>
    <s v="General Food Assistance"/>
    <s v="JRP"/>
    <s v="RBGD21-FSC-173172-1"/>
    <x v="6"/>
    <x v="4"/>
    <x v="1"/>
    <s v="Food Security"/>
    <x v="7"/>
    <x v="13"/>
    <x v="2"/>
    <s v="Number of refugees receiving food assistance by sex and age "/>
    <s v="Ongoing"/>
    <s v="Voucher"/>
    <s v="Monthly"/>
    <n v="4287"/>
    <s v="BDT"/>
    <s v="E-voucher"/>
    <s v="Chittagong"/>
    <s v="Cox's Bazar"/>
    <x v="1"/>
    <x v="9"/>
    <x v="9"/>
    <s v="January"/>
    <s v="January"/>
    <s v="December"/>
    <x v="0"/>
    <x v="0"/>
    <n v="2055.2535072077685"/>
    <n v="9248.640782434959"/>
    <n v="4716.8067990418294"/>
    <n v="4531.8339833931295"/>
    <m/>
    <n v="2057.576965217952"/>
    <n v="2057.576965217952"/>
    <n v="9464.8540400025777"/>
    <n v="4827.0755604013148"/>
    <n v="4637.7784796012629"/>
    <n v="1987.6193484005412"/>
    <n v="1987.6193484005412"/>
    <n v="2460.8620504006703"/>
    <n v="2555.5105908006963"/>
    <n v="189.29708080005156"/>
    <n v="283.94562120007731"/>
    <m/>
    <m/>
    <m/>
    <m/>
    <m/>
    <s v="Nushrat Sharmin Diya "/>
    <s v="01711001740"/>
    <s v="nushratsharmin.diya@wfp.org"/>
    <n v="20"/>
    <n v="2022"/>
    <s v="202290"/>
    <m/>
    <m/>
    <s v="January"/>
  </r>
  <r>
    <n v="505"/>
    <s v="General Food Assistance"/>
    <s v="JRP"/>
    <s v="RBGD21-FSC-173172-1"/>
    <x v="6"/>
    <x v="9"/>
    <x v="1"/>
    <s v="Food Security"/>
    <x v="7"/>
    <x v="21"/>
    <x v="2"/>
    <s v="Number of refugees receiving food assistance by sex and age "/>
    <s v="Ongoing"/>
    <s v="In-kind"/>
    <s v="Monthly"/>
    <m/>
    <m/>
    <m/>
    <s v="Chittagong"/>
    <s v="Cox's Bazar"/>
    <x v="0"/>
    <x v="9"/>
    <x v="21"/>
    <s v="January"/>
    <s v="January"/>
    <s v="December"/>
    <x v="0"/>
    <x v="0"/>
    <n v="2883.3410853545879"/>
    <n v="12975.034884095645"/>
    <n v="6617.267790888779"/>
    <n v="6357.7670932068659"/>
    <m/>
    <n v="2886.6006939222721"/>
    <n v="2886.6006939222721"/>
    <n v="13278.36319204245"/>
    <n v="6771.9652279416496"/>
    <n v="6506.3979641008009"/>
    <n v="2788.4562703289143"/>
    <n v="2788.4562703289143"/>
    <n v="3452.3744299310374"/>
    <n v="3585.1580618514618"/>
    <n v="265.56726384084902"/>
    <n v="398.35089576127348"/>
    <m/>
    <m/>
    <m/>
    <m/>
    <m/>
    <s v="Nushrat Sharmin Diya "/>
    <s v="01711001741"/>
    <s v="nushratsharmin.diya@wfp.org"/>
    <n v="20"/>
    <n v="2022"/>
    <s v="202294"/>
    <m/>
    <m/>
    <s v="January"/>
  </r>
  <r>
    <n v="446"/>
    <s v="Enhanching Food Security and Nutrition "/>
    <s v="JRP"/>
    <s v="RBGD21-FSC-173172-1"/>
    <x v="6"/>
    <x v="12"/>
    <x v="4"/>
    <s v="Food Security"/>
    <x v="5"/>
    <x v="10"/>
    <x v="1"/>
    <s v="Number of host community households reached with non-agricultural livelihoods support disaggregated by sex of head of household"/>
    <s v="Ongoing"/>
    <s v="Cash"/>
    <s v="Monthly"/>
    <n v="1050"/>
    <s v="BDT"/>
    <s v="Other"/>
    <s v="Chittagong"/>
    <s v="Cox's Bazar"/>
    <x v="0"/>
    <x v="0"/>
    <x v="1"/>
    <s v="January"/>
    <s v="January"/>
    <s v="December"/>
    <x v="1"/>
    <x v="0"/>
    <n v="731"/>
    <n v="3655"/>
    <n v="1864.05"/>
    <n v="1790.95"/>
    <m/>
    <n v="728"/>
    <n v="728"/>
    <n v="3640"/>
    <n v="1856.4"/>
    <n v="1783.6"/>
    <n v="764.4"/>
    <n v="764.4"/>
    <n v="946.4"/>
    <n v="982.80000000000007"/>
    <n v="72.8"/>
    <n v="109.2"/>
    <m/>
    <m/>
    <m/>
    <s v="Nurul Islam "/>
    <s v="+8801715359574"/>
    <s v="nurul@shushilan.org"/>
    <s v="Md. Mozahidul Islam "/>
    <s v="+8801644397847"/>
    <s v="mozahidul@shushilan.org"/>
    <n v="2022"/>
    <s v="202294"/>
    <m/>
    <m/>
    <s v="January"/>
  </r>
  <r>
    <n v="447"/>
    <s v="Enhanching Food Security and Nutrition "/>
    <s v="JRP"/>
    <s v="RBGD21-FSC-173172-1"/>
    <x v="6"/>
    <x v="12"/>
    <x v="4"/>
    <s v="Food Security"/>
    <x v="5"/>
    <x v="10"/>
    <x v="1"/>
    <s v="Number of host community households reached with non-agricultural livelihoods support disaggregated by sex of head of household"/>
    <s v="Ongoing"/>
    <s v="Cash"/>
    <s v="Monthly"/>
    <n v="1050"/>
    <s v="BDT"/>
    <s v="Other"/>
    <s v="Chittagong"/>
    <s v="Cox's Bazar"/>
    <x v="0"/>
    <x v="6"/>
    <x v="1"/>
    <s v="January"/>
    <s v="January"/>
    <s v="December"/>
    <x v="1"/>
    <x v="0"/>
    <n v="919"/>
    <n v="4595"/>
    <n v="2343.4499999999998"/>
    <n v="2251.5500000000002"/>
    <m/>
    <n v="915"/>
    <n v="915"/>
    <n v="4575"/>
    <n v="2333.25"/>
    <n v="2241.75"/>
    <n v="960.75"/>
    <n v="960.75"/>
    <n v="1189.5"/>
    <n v="1235.25"/>
    <n v="91.5"/>
    <n v="137.25"/>
    <m/>
    <m/>
    <m/>
    <s v="Nurul Islam "/>
    <s v="+8801715359574"/>
    <s v="nurul@shushilan.org"/>
    <s v="Md. Mozahidul Islam "/>
    <s v="+8801644397847"/>
    <s v="mozahidul@shushilan.org"/>
    <n v="2022"/>
    <s v="202294"/>
    <m/>
    <m/>
    <s v="January"/>
  </r>
  <r>
    <n v="448"/>
    <s v="Enhanching Food Security and Nutrition "/>
    <s v="JRP"/>
    <s v="RBGD21-FSC-173172-1"/>
    <x v="6"/>
    <x v="12"/>
    <x v="4"/>
    <s v="Food Security"/>
    <x v="5"/>
    <x v="10"/>
    <x v="1"/>
    <s v="Number of host community households reached with non-agricultural livelihoods support disaggregated by sex of head of household"/>
    <s v="Ongoing"/>
    <s v="Cash"/>
    <s v="Monthly"/>
    <n v="1050"/>
    <s v="BDT"/>
    <s v="Other"/>
    <s v="Chittagong"/>
    <s v="Cox's Bazar"/>
    <x v="0"/>
    <x v="5"/>
    <x v="1"/>
    <s v="January"/>
    <s v="January"/>
    <s v="December"/>
    <x v="1"/>
    <x v="0"/>
    <n v="590"/>
    <n v="2950"/>
    <n v="1504.5"/>
    <n v="1445.5"/>
    <m/>
    <n v="589"/>
    <n v="589"/>
    <n v="2945"/>
    <n v="1501.95"/>
    <n v="1443.05"/>
    <n v="618.44999999999993"/>
    <n v="618.44999999999993"/>
    <n v="765.7"/>
    <n v="795.15000000000009"/>
    <n v="58.9"/>
    <n v="88.35"/>
    <m/>
    <m/>
    <m/>
    <s v="Nurul Islam "/>
    <s v="+8801715359574"/>
    <s v="nurul@shushilan.org"/>
    <s v="Md. Mozahidul Islam "/>
    <s v="+8801644397847"/>
    <s v="mozahidul@shushilan.org"/>
    <n v="2022"/>
    <s v="202294"/>
    <m/>
    <m/>
    <s v="January"/>
  </r>
  <r>
    <n v="449"/>
    <s v="Enhanching Food Security and Nutrition "/>
    <s v="JRP"/>
    <s v="RBGD21-FSC-173172-1"/>
    <x v="6"/>
    <x v="12"/>
    <x v="4"/>
    <s v="Food Security"/>
    <x v="5"/>
    <x v="10"/>
    <x v="1"/>
    <s v="Number of host community households reached with non-agricultural livelihoods support disaggregated by sex of head of household"/>
    <s v="Ongoing"/>
    <s v="Cash"/>
    <s v="Monthly"/>
    <n v="1050"/>
    <s v="BDT"/>
    <s v="Other"/>
    <s v="Chittagong"/>
    <s v="Cox's Bazar"/>
    <x v="0"/>
    <x v="4"/>
    <x v="1"/>
    <s v="January"/>
    <s v="January"/>
    <s v="December"/>
    <x v="1"/>
    <x v="0"/>
    <n v="2259"/>
    <n v="11295"/>
    <n v="5760.45"/>
    <n v="5534.55"/>
    <m/>
    <n v="2252"/>
    <n v="2252"/>
    <n v="11260"/>
    <n v="5742.6"/>
    <n v="5517.4"/>
    <n v="2364.6"/>
    <n v="2364.6"/>
    <n v="2927.6"/>
    <n v="3040.2000000000003"/>
    <n v="225.20000000000002"/>
    <n v="337.8"/>
    <m/>
    <m/>
    <s v="Nurul Islam "/>
    <s v="+8801715359574"/>
    <s v="nurul@shushilan.org"/>
    <s v="Md. Mozahidul Islam "/>
    <s v="+8801644397847"/>
    <s v="mozahidul@shushilan.org"/>
    <s v="mozahidul@shushilan.org"/>
    <n v="2022"/>
    <s v="202294"/>
    <m/>
    <m/>
    <s v="January"/>
  </r>
  <r>
    <n v="450"/>
    <s v="Enhanching Food Security and Nutrition "/>
    <s v="JRP"/>
    <s v="RBGD21-FSC-173172-1"/>
    <x v="6"/>
    <x v="12"/>
    <x v="4"/>
    <s v="Food Security"/>
    <x v="5"/>
    <x v="10"/>
    <x v="1"/>
    <s v="Number of host community households reached with non-agricultural livelihoods support disaggregated by sex of head of household"/>
    <s v="Ongoing"/>
    <s v="Cash"/>
    <s v="Monthly"/>
    <n v="1050"/>
    <s v="BDT"/>
    <s v="Other"/>
    <s v="Chittagong"/>
    <s v="Cox's Bazar"/>
    <x v="0"/>
    <x v="7"/>
    <x v="1"/>
    <s v="January"/>
    <s v="January"/>
    <s v="December"/>
    <x v="1"/>
    <x v="0"/>
    <n v="865"/>
    <n v="4325"/>
    <n v="2205.75"/>
    <n v="2119.25"/>
    <m/>
    <n v="856"/>
    <n v="856"/>
    <n v="4280"/>
    <n v="2182.8000000000002"/>
    <n v="2097.1999999999998"/>
    <n v="898.8"/>
    <n v="898.8"/>
    <n v="1112.8"/>
    <n v="1155.6000000000001"/>
    <n v="85.600000000000009"/>
    <n v="128.4"/>
    <m/>
    <m/>
    <s v="Nurul Islam "/>
    <s v="+8801715359574"/>
    <s v="nurul@shushilan.org"/>
    <s v="Md. Mozahidul Islam "/>
    <s v="+8801644397847"/>
    <s v="mozahidul@shushilan.org"/>
    <s v="mozahidul@shushilan.org"/>
    <n v="2022"/>
    <s v="202294"/>
    <m/>
    <m/>
    <s v="January"/>
  </r>
  <r>
    <n v="451"/>
    <s v="Enhanching Food Security and Nutrition "/>
    <s v="JRP"/>
    <s v="RBGD21-FSC-173172-1"/>
    <x v="6"/>
    <x v="12"/>
    <x v="4"/>
    <s v="Food Security"/>
    <x v="5"/>
    <x v="10"/>
    <x v="1"/>
    <s v="Number of host community households reached with non-agricultural livelihoods support disaggregated by sex of head of household"/>
    <s v="Ongoing"/>
    <s v="Cash"/>
    <s v="Monthly"/>
    <n v="1050"/>
    <s v="BDT"/>
    <s v="Other"/>
    <s v="Chittagong"/>
    <s v="Cox's Bazar"/>
    <x v="1"/>
    <x v="3"/>
    <x v="1"/>
    <s v="January"/>
    <s v="January"/>
    <s v="December"/>
    <x v="1"/>
    <x v="0"/>
    <n v="563"/>
    <n v="2815"/>
    <n v="1435.65"/>
    <n v="1379.35"/>
    <m/>
    <n v="563"/>
    <n v="563"/>
    <n v="2815"/>
    <n v="1435.65"/>
    <n v="1379.35"/>
    <n v="591.15"/>
    <n v="591.15"/>
    <n v="731.9"/>
    <n v="760.05000000000007"/>
    <n v="56.300000000000004"/>
    <n v="84.45"/>
    <m/>
    <m/>
    <s v="Nurul Islam "/>
    <s v="+8801715359574"/>
    <s v="nurul@shushilan.org"/>
    <s v="Md. Mozahidul Islam "/>
    <s v="+8801644397847"/>
    <s v="mozahidul@shushilan.org"/>
    <s v="mozahidul@shushilan.org"/>
    <n v="2022"/>
    <s v="202290"/>
    <m/>
    <m/>
    <s v="January"/>
  </r>
  <r>
    <n v="452"/>
    <s v="Enhanching Food Security and Nutrition "/>
    <s v="JRP"/>
    <s v="RBGD21-FSC-173172-1"/>
    <x v="6"/>
    <x v="12"/>
    <x v="4"/>
    <s v="Food Security"/>
    <x v="5"/>
    <x v="10"/>
    <x v="1"/>
    <s v="Number of host community households reached with non-agricultural livelihoods support disaggregated by sex of head of household"/>
    <s v="Ongoing"/>
    <s v="Cash"/>
    <s v="Monthly"/>
    <n v="1050"/>
    <s v="BDT"/>
    <s v="Other"/>
    <s v="Chittagong"/>
    <s v="Cox's Bazar"/>
    <x v="1"/>
    <x v="17"/>
    <x v="1"/>
    <s v="January"/>
    <s v="January"/>
    <s v="December"/>
    <x v="1"/>
    <x v="0"/>
    <n v="979"/>
    <n v="4895"/>
    <n v="2496.4499999999998"/>
    <n v="2398.5500000000002"/>
    <m/>
    <n v="977"/>
    <n v="977"/>
    <n v="4885"/>
    <n v="2491.35"/>
    <n v="2393.65"/>
    <n v="1025.8499999999999"/>
    <n v="1025.8499999999999"/>
    <n v="1270.1000000000001"/>
    <n v="1318.95"/>
    <n v="97.7"/>
    <n v="146.54999999999998"/>
    <m/>
    <m/>
    <s v="Nurul Islam "/>
    <s v="+8801715359574"/>
    <s v="nurul@shushilan.org"/>
    <s v="Md. Mozahidul Islam "/>
    <s v="+8801644397847"/>
    <s v="mozahidul@shushilan.org"/>
    <s v="mozahidul@shushilan.org"/>
    <n v="2022"/>
    <s v="202290"/>
    <m/>
    <m/>
    <s v="January"/>
  </r>
  <r>
    <n v="453"/>
    <s v="Enhanching Food Security and Nutrition "/>
    <s v="JRP"/>
    <s v="RBGD21-FSC-173172-1"/>
    <x v="6"/>
    <x v="12"/>
    <x v="4"/>
    <s v="Food Security"/>
    <x v="5"/>
    <x v="10"/>
    <x v="1"/>
    <s v="Number of host community households reached with non-agricultural livelihoods support disaggregated by sex of head of household"/>
    <s v="Ongoing"/>
    <s v="Cash"/>
    <s v="Monthly"/>
    <n v="1050"/>
    <s v="BDT"/>
    <s v="Other"/>
    <s v="Chittagong"/>
    <s v="Cox's Bazar"/>
    <x v="1"/>
    <x v="1"/>
    <x v="1"/>
    <s v="January"/>
    <s v="January"/>
    <s v="December"/>
    <x v="1"/>
    <x v="0"/>
    <n v="855"/>
    <n v="4275"/>
    <n v="2180.25"/>
    <n v="2094.75"/>
    <m/>
    <n v="853"/>
    <n v="853"/>
    <n v="4265"/>
    <n v="2175.15"/>
    <n v="2089.85"/>
    <n v="895.65"/>
    <n v="895.65"/>
    <n v="1108.9000000000001"/>
    <n v="1151.5500000000002"/>
    <n v="85.3"/>
    <n v="127.94999999999999"/>
    <m/>
    <m/>
    <s v="Nurul Islam "/>
    <s v="+8801715359574"/>
    <s v="nurul@shushilan.org"/>
    <s v="Md. Mozahidul Islam "/>
    <s v="+8801644397847"/>
    <s v="mozahidul@shushilan.org"/>
    <s v="mozahidul@shushilan.org"/>
    <n v="2022"/>
    <s v="202290"/>
    <m/>
    <m/>
    <s v="January"/>
  </r>
  <r>
    <n v="454"/>
    <s v="Enhanching Food Security and Nutrition "/>
    <s v="JRP"/>
    <s v="RBGD21-FSC-173172-1"/>
    <x v="6"/>
    <x v="12"/>
    <x v="4"/>
    <s v="Food Security"/>
    <x v="5"/>
    <x v="10"/>
    <x v="1"/>
    <s v="Number of host community households reached with non-agricultural livelihoods support disaggregated by sex of head of household"/>
    <s v="Ongoing"/>
    <s v="Cash"/>
    <s v="Monthly"/>
    <n v="1050"/>
    <s v="BDT"/>
    <s v="Other"/>
    <s v="Chittagong"/>
    <s v="Cox's Bazar"/>
    <x v="1"/>
    <x v="2"/>
    <x v="1"/>
    <s v="January"/>
    <s v="January"/>
    <s v="December"/>
    <x v="1"/>
    <x v="0"/>
    <n v="1256"/>
    <n v="6280"/>
    <n v="3202.8"/>
    <n v="3077.2"/>
    <m/>
    <n v="1251"/>
    <n v="1251"/>
    <n v="6255"/>
    <n v="3190.05"/>
    <n v="3064.95"/>
    <n v="1313.55"/>
    <n v="1313.55"/>
    <n v="1626.3"/>
    <n v="1688.8500000000001"/>
    <n v="125.10000000000001"/>
    <n v="187.65"/>
    <m/>
    <m/>
    <s v="Nurul Islam "/>
    <s v="+8801715359574"/>
    <s v="nurul@shushilan.org"/>
    <s v="Md. Mozahidul Islam "/>
    <s v="+8801644397847"/>
    <s v="mozahidul@shushilan.org"/>
    <s v="mozahidul@shushilan.org"/>
    <n v="2022"/>
    <s v="202290"/>
    <m/>
    <m/>
    <s v="January"/>
  </r>
  <r>
    <n v="455"/>
    <s v="Enhanching Food Security and Nutrition "/>
    <s v="JRP"/>
    <s v="RBGD21-FSC-173172-1"/>
    <x v="6"/>
    <x v="12"/>
    <x v="4"/>
    <s v="Food Security"/>
    <x v="5"/>
    <x v="10"/>
    <x v="1"/>
    <s v="Number of host community households reached with non-agricultural livelihoods support disaggregated by sex of head of household"/>
    <s v="Ongoing"/>
    <s v="Cash"/>
    <s v="Monthly"/>
    <n v="1050"/>
    <s v="BDT"/>
    <s v="Other"/>
    <s v="Chittagong"/>
    <s v="Cox's Bazar"/>
    <x v="1"/>
    <x v="10"/>
    <x v="1"/>
    <s v="January"/>
    <s v="January"/>
    <s v="December"/>
    <x v="1"/>
    <x v="0"/>
    <n v="955"/>
    <n v="4775"/>
    <n v="2435.25"/>
    <n v="2339.75"/>
    <m/>
    <n v="954"/>
    <n v="954"/>
    <n v="4770"/>
    <n v="2432.6999999999998"/>
    <n v="2337.3000000000002"/>
    <n v="1001.6999999999999"/>
    <n v="1001.6999999999999"/>
    <n v="1240.2"/>
    <n v="1287.9000000000001"/>
    <n v="95.4"/>
    <n v="143.1"/>
    <m/>
    <m/>
    <s v="Nurul Islam "/>
    <s v="+8801715359574"/>
    <s v="nurul@shushilan.org"/>
    <s v="Md. Mozahidul Islam "/>
    <s v="+8801644397847"/>
    <s v="mozahidul@shushilan.org"/>
    <s v="mozahidul@shushilan.org"/>
    <n v="2022"/>
    <s v="202290"/>
    <m/>
    <m/>
    <s v="January"/>
  </r>
  <r>
    <n v="456"/>
    <s v="Enhanching Food Security and Nutrition "/>
    <s v="JRP"/>
    <s v="RBGD21-FSC-173172-1"/>
    <x v="6"/>
    <x v="12"/>
    <x v="4"/>
    <s v="Food Security"/>
    <x v="1"/>
    <x v="6"/>
    <x v="1"/>
    <s v="Number of host community households reached with agricultural livelihood support disaggregated by sex of head of household"/>
    <s v="Ongoing"/>
    <s v="Training/Service delivery"/>
    <s v="Monthly"/>
    <m/>
    <m/>
    <m/>
    <s v="Chittagong"/>
    <s v="Cox's Bazar"/>
    <x v="1"/>
    <x v="3"/>
    <x v="1"/>
    <s v="January"/>
    <s v="January"/>
    <s v="December"/>
    <x v="1"/>
    <x v="1"/>
    <n v="286.62"/>
    <n v="1433.1"/>
    <n v="730.88099999999997"/>
    <n v="702.21899999999994"/>
    <m/>
    <n v="286.62"/>
    <n v="286.62"/>
    <n v="1433.1"/>
    <n v="730.88099999999997"/>
    <n v="702.21899999999994"/>
    <n v="300.95099999999996"/>
    <n v="300.95099999999996"/>
    <n v="372.60599999999999"/>
    <n v="386.93700000000001"/>
    <n v="28.661999999999999"/>
    <n v="42.992999999999995"/>
    <m/>
    <m/>
    <s v="Nurul Islam "/>
    <s v="+8801715359574"/>
    <s v="nurul@shushilan.org"/>
    <s v="Md. Mozahidul Islam "/>
    <s v="+8801644397847"/>
    <s v="mozahidul@shushilan.org"/>
    <s v="mozahidul@shushilan.org"/>
    <n v="2022"/>
    <s v="202290"/>
    <m/>
    <m/>
    <s v="January"/>
  </r>
  <r>
    <n v="457"/>
    <s v="Enhanching Food Security and Nutrition "/>
    <s v="JRP"/>
    <s v="RBGD21-FSC-173172-1"/>
    <x v="6"/>
    <x v="12"/>
    <x v="4"/>
    <s v="Food Security"/>
    <x v="1"/>
    <x v="6"/>
    <x v="1"/>
    <s v="Number of host community households reached with agricultural livelihood support disaggregated by sex of head of household"/>
    <s v="Ongoing"/>
    <s v="Training/Service delivery"/>
    <s v="Monthly"/>
    <m/>
    <m/>
    <m/>
    <s v="Chittagong"/>
    <s v="Cox's Bazar"/>
    <x v="1"/>
    <x v="17"/>
    <x v="1"/>
    <s v="January"/>
    <s v="January"/>
    <s v="December"/>
    <x v="1"/>
    <x v="1"/>
    <n v="497.25000000000006"/>
    <n v="2486.2500000000005"/>
    <n v="1267.9875000000002"/>
    <n v="1218.2625000000003"/>
    <m/>
    <n v="497.25000000000006"/>
    <n v="497.25000000000006"/>
    <n v="2486.2500000000005"/>
    <n v="1267.9875000000002"/>
    <n v="1218.2625000000003"/>
    <n v="522.11250000000007"/>
    <n v="522.11250000000007"/>
    <n v="646.42500000000018"/>
    <n v="671.28750000000014"/>
    <n v="49.725000000000009"/>
    <n v="74.587500000000006"/>
    <m/>
    <m/>
    <s v="Nurul Islam "/>
    <s v="+8801715359574"/>
    <s v="nurul@shushilan.org"/>
    <s v="Md. Mozahidul Islam "/>
    <s v="+8801644397847"/>
    <s v="mozahidul@shushilan.org"/>
    <s v="mozahidul@shushilan.org"/>
    <n v="2022"/>
    <s v="202290"/>
    <m/>
    <m/>
    <s v="January"/>
  </r>
  <r>
    <n v="458"/>
    <s v="Enhanching Food Security and Nutrition "/>
    <s v="JRP"/>
    <s v="RBGD21-FSC-173172-1"/>
    <x v="6"/>
    <x v="12"/>
    <x v="4"/>
    <s v="Food Security"/>
    <x v="1"/>
    <x v="6"/>
    <x v="1"/>
    <s v="Number of host community households reached with agricultural livelihood support disaggregated by sex of head of household"/>
    <s v="Ongoing"/>
    <s v="Training/Service delivery"/>
    <s v="Monthly"/>
    <m/>
    <m/>
    <m/>
    <s v="Chittagong"/>
    <s v="Cox's Bazar"/>
    <x v="1"/>
    <x v="1"/>
    <x v="1"/>
    <s v="January"/>
    <s v="January"/>
    <s v="December"/>
    <x v="1"/>
    <x v="1"/>
    <n v="435.54"/>
    <n v="2177.7000000000003"/>
    <n v="1110.6270000000002"/>
    <n v="1067.0730000000001"/>
    <m/>
    <n v="435.54"/>
    <n v="435.54"/>
    <n v="2177.7000000000003"/>
    <n v="1110.6270000000002"/>
    <n v="1067.0730000000001"/>
    <n v="457.31700000000006"/>
    <n v="457.31700000000006"/>
    <n v="566.20200000000011"/>
    <n v="587.97900000000016"/>
    <n v="43.554000000000009"/>
    <n v="65.331000000000003"/>
    <m/>
    <m/>
    <s v="Nurul Islam "/>
    <s v="+8801715359574"/>
    <s v="nurul@shushilan.org"/>
    <s v="Md. Mozahidul Islam "/>
    <s v="+8801644397847"/>
    <s v="mozahidul@shushilan.org"/>
    <s v="mozahidul@shushilan.org"/>
    <n v="2022"/>
    <s v="202290"/>
    <m/>
    <m/>
    <s v="January"/>
  </r>
  <r>
    <n v="459"/>
    <s v="Enhanching Food Security and Nutrition "/>
    <s v="JRP"/>
    <s v="RBGD21-FSC-173172-1"/>
    <x v="6"/>
    <x v="12"/>
    <x v="4"/>
    <s v="Food Security"/>
    <x v="1"/>
    <x v="6"/>
    <x v="1"/>
    <s v="Number of host community households reached with agricultural livelihood support disaggregated by sex of head of household"/>
    <s v="Ongoing"/>
    <s v="Training/Service delivery"/>
    <s v="Monthly"/>
    <m/>
    <m/>
    <m/>
    <s v="Chittagong"/>
    <s v="Cox's Bazar"/>
    <x v="1"/>
    <x v="2"/>
    <x v="1"/>
    <s v="January"/>
    <s v="January"/>
    <s v="December"/>
    <x v="1"/>
    <x v="1"/>
    <n v="638.0100000000001"/>
    <n v="3190.0500000000006"/>
    <n v="1626.9255000000003"/>
    <n v="1563.1245000000004"/>
    <m/>
    <n v="638.0100000000001"/>
    <n v="638.0100000000001"/>
    <n v="3190.0500000000006"/>
    <n v="1626.9255000000003"/>
    <n v="1563.1245000000004"/>
    <n v="669.91050000000007"/>
    <n v="669.91050000000007"/>
    <n v="829.41300000000024"/>
    <n v="861.3135000000002"/>
    <n v="63.801000000000016"/>
    <n v="95.70150000000001"/>
    <m/>
    <m/>
    <s v="Nurul Islam "/>
    <s v="+8801715359574"/>
    <s v="nurul@shushilan.org"/>
    <s v="Md. Mozahidul Islam "/>
    <s v="+8801644397847"/>
    <s v="mozahidul@shushilan.org"/>
    <s v="mozahidul@shushilan.org"/>
    <n v="2022"/>
    <s v="202290"/>
    <m/>
    <m/>
    <s v="January"/>
  </r>
  <r>
    <n v="460"/>
    <s v="Enhanching Food Security and Nutrition "/>
    <s v="JRP"/>
    <s v="RBGD21-FSC-173172-1"/>
    <x v="6"/>
    <x v="12"/>
    <x v="4"/>
    <s v="Food Security"/>
    <x v="1"/>
    <x v="6"/>
    <x v="1"/>
    <s v="Number of host community households reached with agricultural livelihood support disaggregated by sex of head of household"/>
    <s v="Ongoing"/>
    <s v="Training/Service delivery"/>
    <s v="Monthly"/>
    <m/>
    <m/>
    <m/>
    <s v="Chittagong"/>
    <s v="Cox's Bazar"/>
    <x v="1"/>
    <x v="10"/>
    <x v="1"/>
    <s v="January"/>
    <s v="January"/>
    <s v="December"/>
    <x v="1"/>
    <x v="1"/>
    <n v="486.03000000000003"/>
    <n v="2430.15"/>
    <n v="1239.3765000000001"/>
    <n v="1190.7735"/>
    <m/>
    <n v="486.03000000000003"/>
    <n v="486.03000000000003"/>
    <n v="2430.15"/>
    <n v="1239.3765000000001"/>
    <n v="1190.7735"/>
    <n v="510.33150000000001"/>
    <n v="510.33150000000001"/>
    <n v="631.83900000000006"/>
    <n v="656.14050000000009"/>
    <n v="48.603000000000002"/>
    <n v="72.904499999999999"/>
    <m/>
    <m/>
    <s v="Nurul Islam "/>
    <s v="+8801715359574"/>
    <s v="nurul@shushilan.org"/>
    <s v="Md. Mozahidul Islam "/>
    <s v="+8801644397847"/>
    <s v="mozahidul@shushilan.org"/>
    <s v="mozahidul@shushilan.org"/>
    <n v="2022"/>
    <s v="202290"/>
    <m/>
    <m/>
    <s v="January"/>
  </r>
  <r>
    <n v="461"/>
    <s v="Enhanching Food Security and Nutrition "/>
    <s v="JRP"/>
    <s v="RBGD21-FSC-173172-1"/>
    <x v="6"/>
    <x v="12"/>
    <x v="4"/>
    <s v="Food Security"/>
    <x v="1"/>
    <x v="6"/>
    <x v="1"/>
    <s v="Number of host community households reached with agricultural livelihood support disaggregated by sex of head of household"/>
    <s v="Ongoing"/>
    <s v="Training/Service delivery"/>
    <s v="Monthly"/>
    <m/>
    <m/>
    <m/>
    <s v="Chittagong"/>
    <s v="Cox's Bazar"/>
    <x v="0"/>
    <x v="0"/>
    <x v="1"/>
    <s v="January"/>
    <s v="January"/>
    <s v="December"/>
    <x v="1"/>
    <x v="1"/>
    <n v="372.81000000000006"/>
    <n v="1864.0500000000002"/>
    <n v="950.66550000000007"/>
    <n v="913.38450000000012"/>
    <m/>
    <n v="372.81000000000006"/>
    <n v="372.81000000000006"/>
    <n v="1864.0500000000002"/>
    <n v="950.66550000000007"/>
    <n v="913.38450000000012"/>
    <n v="391.45050000000003"/>
    <n v="391.45050000000003"/>
    <n v="484.65300000000008"/>
    <n v="503.29350000000011"/>
    <n v="37.281000000000006"/>
    <n v="55.921500000000002"/>
    <m/>
    <m/>
    <s v="Nurul Islam "/>
    <s v="+8801715359574"/>
    <s v="nurul@shushilan.org"/>
    <s v="Md. Mozahidul Islam "/>
    <s v="+8801644397847"/>
    <s v="mozahidul@shushilan.org"/>
    <s v="mozahidul@shushilan.org"/>
    <n v="2022"/>
    <s v="202294"/>
    <m/>
    <m/>
    <s v="January"/>
  </r>
  <r>
    <n v="462"/>
    <s v="Enhanching Food Security and Nutrition "/>
    <s v="JRP"/>
    <s v="RBGD21-FSC-173172-1"/>
    <x v="6"/>
    <x v="12"/>
    <x v="4"/>
    <s v="Food Security"/>
    <x v="1"/>
    <x v="6"/>
    <x v="1"/>
    <s v="Number of host community households reached with agricultural livelihood support disaggregated by sex of head of household"/>
    <s v="Ongoing"/>
    <s v="Training/Service delivery"/>
    <s v="Monthly"/>
    <m/>
    <m/>
    <m/>
    <s v="Chittagong"/>
    <s v="Cox's Bazar"/>
    <x v="0"/>
    <x v="6"/>
    <x v="1"/>
    <s v="January"/>
    <s v="January"/>
    <s v="December"/>
    <x v="1"/>
    <x v="1"/>
    <n v="468.18000000000006"/>
    <n v="2340.9000000000005"/>
    <n v="1193.8590000000004"/>
    <n v="1147.0410000000002"/>
    <m/>
    <n v="468.18000000000006"/>
    <n v="468.18000000000006"/>
    <n v="2340.9000000000005"/>
    <n v="1193.8590000000004"/>
    <n v="1147.0410000000002"/>
    <n v="491.58900000000011"/>
    <n v="491.58900000000011"/>
    <n v="608.63400000000013"/>
    <n v="632.04300000000023"/>
    <n v="46.818000000000012"/>
    <n v="70.227000000000018"/>
    <m/>
    <m/>
    <s v="Nurul Islam "/>
    <s v="+8801715359574"/>
    <s v="nurul@shushilan.org"/>
    <s v="Md. Mozahidul Islam "/>
    <s v="+8801644397847"/>
    <s v="mozahidul@shushilan.org"/>
    <s v="mozahidul@shushilan.org"/>
    <n v="2022"/>
    <s v="202294"/>
    <m/>
    <m/>
    <s v="January"/>
  </r>
  <r>
    <n v="463"/>
    <s v="Enhanching Food Security and Nutrition "/>
    <s v="JRP"/>
    <s v="RBGD21-FSC-173172-1"/>
    <x v="6"/>
    <x v="12"/>
    <x v="4"/>
    <s v="Food Security"/>
    <x v="1"/>
    <x v="6"/>
    <x v="1"/>
    <s v="Number of host community households reached with agricultural livelihood support disaggregated by sex of head of household"/>
    <s v="Ongoing"/>
    <s v="Training/Service delivery"/>
    <s v="Monthly"/>
    <m/>
    <m/>
    <m/>
    <s v="Chittagong"/>
    <s v="Cox's Bazar"/>
    <x v="0"/>
    <x v="5"/>
    <x v="1"/>
    <s v="January"/>
    <s v="January"/>
    <s v="December"/>
    <x v="1"/>
    <x v="1"/>
    <n v="300.39000000000004"/>
    <n v="1501.9500000000003"/>
    <n v="765.99450000000013"/>
    <n v="735.95550000000014"/>
    <m/>
    <n v="300.39000000000004"/>
    <n v="300.39000000000004"/>
    <n v="1501.9500000000003"/>
    <n v="765.99450000000013"/>
    <n v="735.95550000000014"/>
    <n v="315.40950000000004"/>
    <n v="315.40950000000004"/>
    <n v="390.50700000000006"/>
    <n v="405.52650000000011"/>
    <n v="30.039000000000005"/>
    <n v="45.058500000000009"/>
    <m/>
    <m/>
    <s v="Nurul Islam "/>
    <s v="+8801715359574"/>
    <s v="nurul@shushilan.org"/>
    <s v="Md. Mozahidul Islam "/>
    <s v="+8801644397847"/>
    <s v="mozahidul@shushilan.org"/>
    <s v="mozahidul@shushilan.org"/>
    <n v="2022"/>
    <s v="202294"/>
    <m/>
    <m/>
    <s v="January"/>
  </r>
  <r>
    <n v="464"/>
    <s v="Enhanching Food Security and Nutrition "/>
    <s v="JRP"/>
    <s v="RBGD21-FSC-173172-1"/>
    <x v="6"/>
    <x v="12"/>
    <x v="4"/>
    <s v="Food Security"/>
    <x v="1"/>
    <x v="6"/>
    <x v="1"/>
    <s v="Number of host community households reached with agricultural livelihood support disaggregated by sex of head of household"/>
    <s v="Ongoing"/>
    <s v="Training/Service delivery"/>
    <s v="Monthly"/>
    <m/>
    <m/>
    <m/>
    <s v="Chittagong"/>
    <s v="Cox's Bazar"/>
    <x v="0"/>
    <x v="4"/>
    <x v="1"/>
    <s v="January"/>
    <s v="January"/>
    <s v="December"/>
    <x v="1"/>
    <x v="1"/>
    <n v="1147.5"/>
    <n v="5737.5"/>
    <n v="2926.125"/>
    <n v="2811.375"/>
    <m/>
    <n v="1147.5"/>
    <n v="1147.5"/>
    <n v="5737.5"/>
    <n v="2926.125"/>
    <n v="2811.375"/>
    <n v="1204.875"/>
    <n v="1204.875"/>
    <n v="1491.75"/>
    <n v="1549.125"/>
    <n v="114.75"/>
    <n v="172.125"/>
    <m/>
    <m/>
    <s v="Nurul Islam "/>
    <s v="+8801715359574"/>
    <s v="nurul@shushilan.org"/>
    <s v="Md. Mozahidul Islam "/>
    <s v="+8801644397847"/>
    <s v="mozahidul@shushilan.org"/>
    <s v="mozahidul@shushilan.org"/>
    <n v="2022"/>
    <s v="202294"/>
    <m/>
    <m/>
    <s v="January"/>
  </r>
  <r>
    <n v="465"/>
    <s v="Enhanching Food Security and Nutrition "/>
    <s v="JRP"/>
    <s v="RBGD21-FSC-173172-1"/>
    <x v="6"/>
    <x v="12"/>
    <x v="4"/>
    <s v="Food Security"/>
    <x v="1"/>
    <x v="6"/>
    <x v="1"/>
    <s v="Number of host community households reached with agricultural livelihood support disaggregated by sex of head of household"/>
    <s v="Ongoing"/>
    <s v="Training/Service delivery"/>
    <s v="Monthly"/>
    <m/>
    <m/>
    <m/>
    <s v="Chittagong"/>
    <s v="Cox's Bazar"/>
    <x v="0"/>
    <x v="7"/>
    <x v="1"/>
    <s v="January"/>
    <s v="January"/>
    <s v="December"/>
    <x v="1"/>
    <x v="1"/>
    <n v="439.11"/>
    <n v="2195.5500000000002"/>
    <n v="1119.7305000000001"/>
    <n v="1075.8195000000001"/>
    <m/>
    <n v="439.11"/>
    <n v="439.11"/>
    <n v="2195.5500000000002"/>
    <n v="1119.7305000000001"/>
    <n v="1075.8195000000001"/>
    <n v="461.06550000000004"/>
    <n v="461.06550000000004"/>
    <n v="570.84300000000007"/>
    <n v="592.7985000000001"/>
    <n v="43.911000000000001"/>
    <n v="65.866500000000002"/>
    <m/>
    <m/>
    <s v="Nurul Islam "/>
    <s v="+8801715359574"/>
    <s v="nurul@shushilan.org"/>
    <s v="Md. Mozahidul Islam "/>
    <s v="+8801644397847"/>
    <s v="mozahidul@shushilan.org"/>
    <s v="mozahidul@shushilan.org"/>
    <n v="2022"/>
    <s v="202294"/>
    <m/>
    <m/>
    <s v="January"/>
  </r>
  <r>
    <n v="466"/>
    <s v="Enhanching Food Security and Nutrition "/>
    <s v="JRP"/>
    <s v="RBGD21-FSC-173172-1"/>
    <x v="6"/>
    <x v="12"/>
    <x v="1"/>
    <s v="Food Security"/>
    <x v="1"/>
    <x v="22"/>
    <x v="1"/>
    <s v="Number of host community households reached with agricultural livelihood support disaggregated by sex of head of household"/>
    <s v="Ongoing"/>
    <s v="Training/Service delivery"/>
    <s v="Monthly"/>
    <m/>
    <m/>
    <m/>
    <s v="Chittagong"/>
    <s v="Cox's Bazar"/>
    <x v="1"/>
    <x v="10"/>
    <x v="1"/>
    <s v="January"/>
    <s v="January"/>
    <s v="December"/>
    <x v="1"/>
    <x v="0"/>
    <n v="294"/>
    <n v="1470"/>
    <n v="749.7"/>
    <n v="720.3"/>
    <m/>
    <n v="294"/>
    <n v="294"/>
    <n v="1470"/>
    <n v="749.7"/>
    <n v="720.3"/>
    <n v="308.7"/>
    <n v="308.7"/>
    <n v="382.2"/>
    <n v="396.90000000000003"/>
    <n v="29.400000000000002"/>
    <n v="44.1"/>
    <m/>
    <m/>
    <s v="Nurul Islam "/>
    <s v="+8801714133934"/>
    <s v="rabiul.islam@shushilan.org"/>
    <s v="Ariful Islam "/>
    <s v="+8801754208043"/>
    <s v="arifhasan@shushilan.org"/>
    <s v="arifhasan@shushilan.org"/>
    <n v="2022"/>
    <s v="202290"/>
    <m/>
    <m/>
    <s v="January"/>
  </r>
  <r>
    <n v="467"/>
    <s v="Enhanching Food Security and Nutrition "/>
    <s v="JRP"/>
    <s v="RBGD21-FSC-173172-1"/>
    <x v="6"/>
    <x v="12"/>
    <x v="1"/>
    <s v="Food Security"/>
    <x v="1"/>
    <x v="22"/>
    <x v="1"/>
    <s v="Number of host community households reached with agricultural livelihood support disaggregated by sex of head of household"/>
    <s v="Ongoing"/>
    <s v="Training/Service delivery"/>
    <s v="Monthly"/>
    <m/>
    <m/>
    <m/>
    <s v="Chittagong"/>
    <s v="Cox's Bazar"/>
    <x v="1"/>
    <x v="1"/>
    <x v="1"/>
    <s v="January"/>
    <s v="January"/>
    <s v="December"/>
    <x v="1"/>
    <x v="0"/>
    <n v="170"/>
    <n v="850"/>
    <n v="433.5"/>
    <n v="416.5"/>
    <m/>
    <n v="170"/>
    <n v="170"/>
    <n v="850"/>
    <n v="433.5"/>
    <n v="416.5"/>
    <n v="178.5"/>
    <n v="178.5"/>
    <n v="221"/>
    <n v="229.50000000000003"/>
    <n v="17"/>
    <n v="25.5"/>
    <m/>
    <m/>
    <s v="Nurul Islam "/>
    <s v="+8801714133934"/>
    <s v="rabiul.islam@shushilan.org"/>
    <s v="Ariful Islam "/>
    <s v="+8801754208043"/>
    <s v="arifhasan@shushilan.org"/>
    <s v="arifhasan@shushilan.org"/>
    <n v="2022"/>
    <s v="202290"/>
    <m/>
    <m/>
    <s v="January"/>
  </r>
  <r>
    <n v="468"/>
    <s v="Enhanching Food Security and Nutrition "/>
    <s v="JRP"/>
    <s v="RBGD21-FSC-173172-1"/>
    <x v="6"/>
    <x v="12"/>
    <x v="1"/>
    <s v="Food Security"/>
    <x v="1"/>
    <x v="22"/>
    <x v="1"/>
    <s v="Number of host community households reached with agricultural livelihood support disaggregated by sex of head of household"/>
    <s v="Ongoing"/>
    <s v="Training/Service delivery"/>
    <s v="Monthly"/>
    <m/>
    <m/>
    <m/>
    <s v="Chittagong"/>
    <s v="Cox's Bazar"/>
    <x v="1"/>
    <x v="2"/>
    <x v="1"/>
    <s v="January"/>
    <s v="January"/>
    <s v="December"/>
    <x v="1"/>
    <x v="0"/>
    <n v="160"/>
    <n v="800"/>
    <n v="408"/>
    <n v="392"/>
    <m/>
    <n v="160"/>
    <n v="160"/>
    <n v="800"/>
    <n v="408"/>
    <n v="392"/>
    <n v="168"/>
    <n v="168"/>
    <n v="208"/>
    <n v="216"/>
    <n v="16"/>
    <n v="24"/>
    <m/>
    <m/>
    <s v="Nurul Islam "/>
    <s v="+8801714133934"/>
    <s v="rabiul.islam@shushilan.org"/>
    <s v="Ariful Islam "/>
    <s v="+8801754208043"/>
    <s v="arifhasan@shushilan.org"/>
    <s v="arifhasan@shushilan.org"/>
    <n v="2022"/>
    <s v="202290"/>
    <m/>
    <m/>
    <s v="January"/>
  </r>
  <r>
    <n v="469"/>
    <s v="Enhanching Food Security and Nutrition "/>
    <s v="JRP"/>
    <s v="RBGD21-FSC-173172-1"/>
    <x v="6"/>
    <x v="12"/>
    <x v="1"/>
    <s v="Food Security"/>
    <x v="1"/>
    <x v="22"/>
    <x v="1"/>
    <s v="Number of host community households reached with agricultural livelihood support disaggregated by sex of head of household"/>
    <s v="Ongoing"/>
    <s v="Training/Service delivery"/>
    <s v="Monthly"/>
    <m/>
    <m/>
    <m/>
    <s v="Chittagong"/>
    <s v="Cox's Bazar"/>
    <x v="1"/>
    <x v="17"/>
    <x v="1"/>
    <s v="January"/>
    <s v="January"/>
    <s v="December"/>
    <x v="1"/>
    <x v="0"/>
    <n v="187"/>
    <n v="935"/>
    <n v="476.85"/>
    <n v="458.15"/>
    <m/>
    <n v="187"/>
    <n v="187"/>
    <n v="935"/>
    <n v="476.85"/>
    <n v="458.15"/>
    <n v="196.35"/>
    <n v="196.35"/>
    <n v="243.1"/>
    <n v="252.45000000000002"/>
    <n v="18.7"/>
    <n v="28.05"/>
    <m/>
    <m/>
    <s v="Rabiul Islam "/>
    <s v="+8801714133934"/>
    <s v="rabiul.islam@shushilan.org"/>
    <s v="Ariful Islam "/>
    <s v="+8801754208043"/>
    <s v="arifhasan@shushilan.org"/>
    <s v="arifhasan@shushilan.org"/>
    <n v="2022"/>
    <s v="202290"/>
    <m/>
    <m/>
    <s v="January"/>
  </r>
  <r>
    <n v="470"/>
    <s v="Enhanching Food Security and Nutrition "/>
    <s v="JRP"/>
    <s v="RBGD21-FSC-173172-1"/>
    <x v="6"/>
    <x v="12"/>
    <x v="1"/>
    <s v="Food Security"/>
    <x v="1"/>
    <x v="22"/>
    <x v="1"/>
    <s v="Number of host community households reached with agricultural livelihood support disaggregated by sex of head of household"/>
    <s v="Ongoing"/>
    <s v="Training/Service delivery"/>
    <s v="Monthly"/>
    <m/>
    <m/>
    <m/>
    <s v="Chittagong"/>
    <s v="Cox's Bazar"/>
    <x v="1"/>
    <x v="3"/>
    <x v="1"/>
    <s v="January"/>
    <s v="January"/>
    <s v="December"/>
    <x v="1"/>
    <x v="0"/>
    <n v="352"/>
    <n v="1760"/>
    <n v="897.6"/>
    <n v="862.4"/>
    <m/>
    <n v="352"/>
    <n v="352"/>
    <n v="1760"/>
    <n v="897.6"/>
    <n v="862.4"/>
    <n v="369.59999999999997"/>
    <n v="369.59999999999997"/>
    <n v="457.6"/>
    <n v="475.20000000000005"/>
    <n v="35.200000000000003"/>
    <n v="52.8"/>
    <m/>
    <m/>
    <s v="Rabiul Islam "/>
    <s v="+8801714133934"/>
    <s v="rabiul.islam@shushilan.org"/>
    <s v="Ariful Islam "/>
    <s v="+8801754208043"/>
    <s v="arifhasan@shushilan.org"/>
    <s v="arifhasan@shushilan.org"/>
    <n v="2022"/>
    <s v="202290"/>
    <m/>
    <m/>
    <s v="January"/>
  </r>
  <r>
    <n v="456"/>
    <s v="Enhanching Food Security and Nutrition "/>
    <s v="JRP"/>
    <s v="RBGD21-FSC-173172-1"/>
    <x v="6"/>
    <x v="12"/>
    <x v="4"/>
    <s v="Food Security"/>
    <x v="1"/>
    <x v="1"/>
    <x v="1"/>
    <s v="Number of host community households reached with agricultural livelihood support disaggregated by sex of head of household"/>
    <s v="Ongoing"/>
    <s v="Training/Service delivery"/>
    <s v="Monthly"/>
    <m/>
    <m/>
    <m/>
    <s v="Chittagong"/>
    <s v="Cox's Bazar"/>
    <x v="1"/>
    <x v="3"/>
    <x v="1"/>
    <s v="January"/>
    <s v="January"/>
    <s v="December"/>
    <x v="1"/>
    <x v="1"/>
    <n v="174.22"/>
    <n v="871.1"/>
    <n v="444.26100000000002"/>
    <n v="426.839"/>
    <m/>
    <n v="174.22"/>
    <n v="174.22"/>
    <n v="871.1"/>
    <n v="444.26100000000002"/>
    <n v="426.839"/>
    <n v="182.93100000000001"/>
    <n v="182.93100000000001"/>
    <n v="226.48600000000002"/>
    <n v="235.19700000000003"/>
    <n v="17.422000000000001"/>
    <n v="26.132999999999999"/>
    <m/>
    <m/>
    <s v="Rabiul Islam "/>
    <s v="+8801715359574"/>
    <s v="nurul@shushilan.org"/>
    <s v="Md. Mozahidul Islam "/>
    <s v="+8801644397847"/>
    <s v="mozahidul@shushilan.org"/>
    <s v="mozahidul@shushilan.org"/>
    <n v="2022"/>
    <s v="202290"/>
    <m/>
    <m/>
    <s v="January"/>
  </r>
  <r>
    <n v="457"/>
    <s v="Enhanching Food Security and Nutrition "/>
    <s v="JRP"/>
    <s v="RBGD21-FSC-173172-1"/>
    <x v="6"/>
    <x v="12"/>
    <x v="4"/>
    <s v="Food Security"/>
    <x v="1"/>
    <x v="1"/>
    <x v="1"/>
    <s v="Number of host community households reached with agricultural livelihood support disaggregated by sex of head of household"/>
    <s v="Ongoing"/>
    <s v="Training/Service delivery"/>
    <s v="Monthly"/>
    <m/>
    <m/>
    <m/>
    <s v="Chittagong"/>
    <s v="Cox's Bazar"/>
    <x v="1"/>
    <x v="17"/>
    <x v="1"/>
    <s v="January"/>
    <s v="January"/>
    <s v="December"/>
    <x v="1"/>
    <x v="1"/>
    <n v="302.25"/>
    <n v="1511.25"/>
    <n v="770.73750000000007"/>
    <n v="740.51249999999993"/>
    <m/>
    <n v="302.25"/>
    <n v="302.25"/>
    <n v="1511.25"/>
    <n v="770.73750000000007"/>
    <n v="740.51249999999993"/>
    <n v="317.36250000000001"/>
    <n v="317.36250000000001"/>
    <n v="392.92500000000001"/>
    <n v="408.03750000000002"/>
    <n v="30.225000000000001"/>
    <n v="45.337499999999999"/>
    <m/>
    <m/>
    <s v="Rabiul Islam "/>
    <s v="+8801715359574"/>
    <s v="nurul@shushilan.org"/>
    <s v="Md. Mozahidul Islam "/>
    <s v="+8801644397847"/>
    <s v="mozahidul@shushilan.org"/>
    <s v="mozahidul@shushilan.org"/>
    <n v="2022"/>
    <s v="202290"/>
    <m/>
    <m/>
    <s v="January"/>
  </r>
  <r>
    <n v="458"/>
    <s v="Enhanching Food Security and Nutrition "/>
    <s v="JRP"/>
    <s v="RBGD21-FSC-173172-1"/>
    <x v="6"/>
    <x v="12"/>
    <x v="4"/>
    <s v="Food Security"/>
    <x v="1"/>
    <x v="1"/>
    <x v="1"/>
    <s v="Number of host community households reached with agricultural livelihood support disaggregated by sex of head of household"/>
    <s v="Ongoing"/>
    <s v="Training/Service delivery"/>
    <s v="Monthly"/>
    <m/>
    <m/>
    <m/>
    <s v="Chittagong"/>
    <s v="Cox's Bazar"/>
    <x v="1"/>
    <x v="1"/>
    <x v="1"/>
    <s v="January"/>
    <s v="January"/>
    <s v="December"/>
    <x v="1"/>
    <x v="1"/>
    <n v="264.73999999999995"/>
    <n v="1323.6999999999998"/>
    <n v="675.08699999999988"/>
    <n v="648.61299999999994"/>
    <m/>
    <n v="264.73999999999995"/>
    <n v="264.73999999999995"/>
    <n v="1323.6999999999998"/>
    <n v="675.08699999999988"/>
    <n v="648.61299999999994"/>
    <n v="277.97699999999998"/>
    <n v="277.97699999999998"/>
    <n v="344.16199999999998"/>
    <n v="357.399"/>
    <n v="26.473999999999997"/>
    <n v="39.710999999999991"/>
    <m/>
    <m/>
    <s v="Rabiul Islam "/>
    <s v="+8801715359574"/>
    <s v="nurul@shushilan.org"/>
    <s v="Md. Mozahidul Islam "/>
    <s v="+8801644397847"/>
    <s v="mozahidul@shushilan.org"/>
    <s v="mozahidul@shushilan.org"/>
    <n v="2022"/>
    <s v="202290"/>
    <m/>
    <m/>
    <s v="January"/>
  </r>
  <r>
    <n v="459"/>
    <s v="Enhanching Food Security and Nutrition "/>
    <s v="JRP"/>
    <s v="RBGD21-FSC-173172-1"/>
    <x v="6"/>
    <x v="12"/>
    <x v="4"/>
    <s v="Food Security"/>
    <x v="1"/>
    <x v="1"/>
    <x v="1"/>
    <s v="Number of host community households reached with agricultural livelihood support disaggregated by sex of head of household"/>
    <s v="Ongoing"/>
    <s v="Training/Service delivery"/>
    <s v="Monthly"/>
    <m/>
    <m/>
    <m/>
    <s v="Chittagong"/>
    <s v="Cox's Bazar"/>
    <x v="1"/>
    <x v="2"/>
    <x v="1"/>
    <s v="January"/>
    <s v="January"/>
    <s v="December"/>
    <x v="1"/>
    <x v="1"/>
    <n v="387.81"/>
    <n v="1939.05"/>
    <n v="988.91549999999995"/>
    <n v="950.1345"/>
    <m/>
    <n v="387.81"/>
    <n v="387.81"/>
    <n v="1939.05"/>
    <n v="988.91549999999995"/>
    <n v="950.1345"/>
    <n v="407.20049999999998"/>
    <n v="407.20049999999998"/>
    <n v="504.15300000000002"/>
    <n v="523.54349999999999"/>
    <n v="38.780999999999999"/>
    <n v="58.171499999999995"/>
    <m/>
    <m/>
    <s v="Nurul Islam "/>
    <s v="+8801715359574"/>
    <s v="nurul@shushilan.org"/>
    <s v="Md. Mozahidul Islam "/>
    <s v="+8801644397847"/>
    <s v="mozahidul@shushilan.org"/>
    <s v="mozahidul@shushilan.org"/>
    <n v="2022"/>
    <s v="202290"/>
    <m/>
    <m/>
    <s v="January"/>
  </r>
  <r>
    <n v="460"/>
    <s v="Enhanching Food Security and Nutrition "/>
    <s v="JRP"/>
    <s v="RBGD21-FSC-173172-1"/>
    <x v="6"/>
    <x v="12"/>
    <x v="4"/>
    <s v="Food Security"/>
    <x v="1"/>
    <x v="1"/>
    <x v="1"/>
    <s v="Number of host community households reached with agricultural livelihood support disaggregated by sex of head of household"/>
    <s v="Ongoing"/>
    <s v="Training/Service delivery"/>
    <s v="Monthly"/>
    <m/>
    <m/>
    <m/>
    <s v="Chittagong"/>
    <s v="Cox's Bazar"/>
    <x v="1"/>
    <x v="10"/>
    <x v="1"/>
    <s v="January"/>
    <s v="January"/>
    <s v="December"/>
    <x v="1"/>
    <x v="1"/>
    <n v="295.42999999999995"/>
    <n v="1477.1499999999996"/>
    <n v="753.34649999999988"/>
    <n v="723.80349999999976"/>
    <m/>
    <n v="295.42999999999995"/>
    <n v="295.42999999999995"/>
    <n v="1477.1499999999996"/>
    <n v="753.34649999999988"/>
    <n v="723.80349999999976"/>
    <n v="310.2014999999999"/>
    <n v="310.2014999999999"/>
    <n v="384.05899999999991"/>
    <n v="398.83049999999992"/>
    <n v="29.542999999999992"/>
    <n v="44.314499999999988"/>
    <m/>
    <m/>
    <s v="Nurul Islam "/>
    <s v="+8801715359574"/>
    <s v="nurul@shushilan.org"/>
    <s v="Md. Mozahidul Islam "/>
    <s v="+8801644397847"/>
    <s v="mozahidul@shushilan.org"/>
    <s v="mozahidul@shushilan.org"/>
    <n v="2022"/>
    <s v="202290"/>
    <m/>
    <m/>
    <s v="January"/>
  </r>
  <r>
    <n v="461"/>
    <s v="Enhanching Food Security and Nutrition "/>
    <s v="JRP"/>
    <s v="RBGD21-FSC-173172-1"/>
    <x v="6"/>
    <x v="12"/>
    <x v="4"/>
    <s v="Food Security"/>
    <x v="1"/>
    <x v="1"/>
    <x v="1"/>
    <s v="Number of host community households reached with agricultural livelihood support disaggregated by sex of head of household"/>
    <s v="Ongoing"/>
    <s v="Training/Service delivery"/>
    <s v="Monthly"/>
    <m/>
    <m/>
    <m/>
    <s v="Chittagong"/>
    <s v="Cox's Bazar"/>
    <x v="0"/>
    <x v="0"/>
    <x v="1"/>
    <s v="January"/>
    <s v="January"/>
    <s v="December"/>
    <x v="1"/>
    <x v="1"/>
    <n v="226.61"/>
    <n v="1133.0500000000002"/>
    <n v="577.85550000000012"/>
    <n v="555.19450000000006"/>
    <m/>
    <n v="226.61"/>
    <n v="226.61"/>
    <n v="1133.0500000000002"/>
    <n v="577.85550000000012"/>
    <n v="555.19450000000006"/>
    <n v="237.94050000000004"/>
    <n v="237.94050000000004"/>
    <n v="294.59300000000007"/>
    <n v="305.92350000000005"/>
    <n v="22.661000000000005"/>
    <n v="33.991500000000002"/>
    <m/>
    <m/>
    <s v="Nurul Islam "/>
    <s v="+8801715359574"/>
    <s v="nurul@shushilan.org"/>
    <s v="Md. Mozahidul Islam "/>
    <s v="+8801644397847"/>
    <s v="mozahidul@shushilan.org"/>
    <s v="mozahidul@shushilan.org"/>
    <n v="2022"/>
    <s v="202294"/>
    <m/>
    <m/>
    <s v="January"/>
  </r>
  <r>
    <n v="462"/>
    <s v="Enhanching Food Security and Nutrition "/>
    <s v="JRP"/>
    <s v="RBGD21-FSC-173172-1"/>
    <x v="6"/>
    <x v="12"/>
    <x v="4"/>
    <s v="Food Security"/>
    <x v="1"/>
    <x v="1"/>
    <x v="1"/>
    <s v="Number of host community households reached with agricultural livelihood support disaggregated by sex of head of household"/>
    <s v="Ongoing"/>
    <s v="Training/Service delivery"/>
    <s v="Monthly"/>
    <m/>
    <m/>
    <m/>
    <s v="Chittagong"/>
    <s v="Cox's Bazar"/>
    <x v="0"/>
    <x v="6"/>
    <x v="1"/>
    <s v="January"/>
    <s v="January"/>
    <s v="December"/>
    <x v="1"/>
    <x v="1"/>
    <n v="284.58"/>
    <n v="1422.8999999999999"/>
    <n v="725.67899999999997"/>
    <n v="697.22099999999989"/>
    <m/>
    <n v="284.58"/>
    <n v="284.58"/>
    <n v="1422.8999999999999"/>
    <n v="725.67899999999997"/>
    <n v="697.22099999999989"/>
    <n v="298.80899999999997"/>
    <n v="298.80899999999997"/>
    <n v="369.95399999999995"/>
    <n v="384.18299999999999"/>
    <n v="28.457999999999998"/>
    <n v="42.686999999999998"/>
    <m/>
    <m/>
    <s v="Nurul Islam "/>
    <s v="+8801715359574"/>
    <s v="nurul@shushilan.org"/>
    <s v="Md. Mozahidul Islam "/>
    <s v="+8801644397847"/>
    <s v="mozahidul@shushilan.org"/>
    <s v="mozahidul@shushilan.org"/>
    <n v="2022"/>
    <s v="202294"/>
    <m/>
    <m/>
    <s v="January"/>
  </r>
  <r>
    <n v="463"/>
    <s v="Enhanching Food Security and Nutrition "/>
    <s v="JRP"/>
    <s v="RBGD21-FSC-173172-1"/>
    <x v="6"/>
    <x v="12"/>
    <x v="4"/>
    <s v="Food Security"/>
    <x v="1"/>
    <x v="1"/>
    <x v="1"/>
    <s v="Number of host community households reached with agricultural livelihood support disaggregated by sex of head of household"/>
    <s v="Ongoing"/>
    <s v="Training/Service delivery"/>
    <s v="Monthly"/>
    <m/>
    <m/>
    <m/>
    <s v="Chittagong"/>
    <s v="Cox's Bazar"/>
    <x v="0"/>
    <x v="5"/>
    <x v="1"/>
    <s v="January"/>
    <s v="January"/>
    <s v="December"/>
    <x v="1"/>
    <x v="1"/>
    <n v="182.59"/>
    <n v="912.95"/>
    <n v="465.60450000000003"/>
    <n v="447.34550000000002"/>
    <m/>
    <n v="182.59"/>
    <n v="182.59"/>
    <n v="912.95"/>
    <n v="465.60450000000003"/>
    <n v="447.34550000000002"/>
    <n v="191.71950000000001"/>
    <n v="191.71950000000001"/>
    <n v="237.36700000000002"/>
    <n v="246.49650000000003"/>
    <n v="18.259"/>
    <n v="27.388500000000001"/>
    <m/>
    <m/>
    <s v="Nurul Islam "/>
    <s v="+8801715359574"/>
    <s v="nurul@shushilan.org"/>
    <s v="Md. Mozahidul Islam "/>
    <s v="+8801644397847"/>
    <s v="mozahidul@shushilan.org"/>
    <s v="mozahidul@shushilan.org"/>
    <n v="2022"/>
    <s v="202294"/>
    <m/>
    <m/>
    <s v="January"/>
  </r>
  <r>
    <n v="464"/>
    <s v="Enhanching Food Security and Nutrition "/>
    <s v="JRP"/>
    <s v="RBGD21-FSC-173172-1"/>
    <x v="6"/>
    <x v="12"/>
    <x v="4"/>
    <s v="Food Security"/>
    <x v="1"/>
    <x v="1"/>
    <x v="1"/>
    <s v="Number of host community households reached with agricultural livelihood support disaggregated by sex of head of household"/>
    <s v="Ongoing"/>
    <s v="Training/Service delivery"/>
    <s v="Monthly"/>
    <m/>
    <m/>
    <m/>
    <s v="Chittagong"/>
    <s v="Cox's Bazar"/>
    <x v="0"/>
    <x v="4"/>
    <x v="1"/>
    <s v="January"/>
    <s v="January"/>
    <s v="December"/>
    <x v="1"/>
    <x v="1"/>
    <n v="697.49999999999989"/>
    <n v="3487.4999999999995"/>
    <n v="1778.6249999999998"/>
    <n v="1708.8749999999998"/>
    <m/>
    <n v="697.49999999999989"/>
    <n v="697.49999999999989"/>
    <n v="3487.4999999999995"/>
    <n v="1778.6249999999998"/>
    <n v="1708.8749999999998"/>
    <n v="732.37499999999989"/>
    <n v="732.37499999999989"/>
    <n v="906.74999999999989"/>
    <n v="941.62499999999989"/>
    <n v="69.749999999999986"/>
    <n v="104.62499999999999"/>
    <m/>
    <m/>
    <s v="Nurul Islam "/>
    <s v="+8801715359574"/>
    <s v="nurul@shushilan.org"/>
    <s v="Md. Mozahidul Islam "/>
    <s v="+8801644397847"/>
    <s v="mozahidul@shushilan.org"/>
    <s v="mozahidul@shushilan.org"/>
    <n v="2022"/>
    <s v="202294"/>
    <m/>
    <m/>
    <s v="January"/>
  </r>
  <r>
    <n v="465"/>
    <s v="Enhanching Food Security and Nutrition "/>
    <s v="JRP"/>
    <s v="RBGD21-FSC-173172-1"/>
    <x v="6"/>
    <x v="12"/>
    <x v="4"/>
    <s v="Food Security"/>
    <x v="1"/>
    <x v="1"/>
    <x v="1"/>
    <s v="Number of host community households reached with agricultural livelihood support disaggregated by sex of head of household"/>
    <s v="Ongoing"/>
    <s v="Training/Service delivery"/>
    <s v="Monthly"/>
    <m/>
    <m/>
    <m/>
    <s v="Chittagong"/>
    <s v="Cox's Bazar"/>
    <x v="0"/>
    <x v="7"/>
    <x v="1"/>
    <s v="January"/>
    <s v="January"/>
    <s v="December"/>
    <x v="1"/>
    <x v="1"/>
    <n v="266.90999999999997"/>
    <n v="1334.5499999999997"/>
    <n v="680.62049999999988"/>
    <n v="653.92949999999985"/>
    <m/>
    <n v="266.90999999999997"/>
    <n v="266.90999999999997"/>
    <n v="1334.5499999999997"/>
    <n v="680.62049999999988"/>
    <n v="653.92949999999985"/>
    <n v="280.25549999999993"/>
    <n v="280.25549999999993"/>
    <n v="346.98299999999995"/>
    <n v="360.32849999999996"/>
    <n v="26.690999999999995"/>
    <n v="40.03649999999999"/>
    <m/>
    <m/>
    <s v="Nurul Islam "/>
    <s v="+8801715359574"/>
    <s v="nurul@shushilan.org"/>
    <s v="Md. Mozahidul Islam "/>
    <s v="+8801644397847"/>
    <s v="mozahidul@shushilan.org"/>
    <s v="mozahidul@shushilan.org"/>
    <n v="2022"/>
    <s v="202294"/>
    <m/>
    <m/>
    <s v="January"/>
  </r>
  <r>
    <n v="456"/>
    <s v="Enhanching Food Security and Nutrition "/>
    <s v="JRP"/>
    <s v="RBGD21-FSC-173172-1"/>
    <x v="6"/>
    <x v="12"/>
    <x v="4"/>
    <s v="Food Security"/>
    <x v="2"/>
    <x v="9"/>
    <x v="1"/>
    <s v="Number of host community households reached with agricultural livelihood support disaggregated by sex of head of household"/>
    <s v="Ongoing"/>
    <s v="Training/Service delivery"/>
    <s v="Monthly"/>
    <m/>
    <m/>
    <m/>
    <s v="Chittagong"/>
    <s v="Cox's Bazar"/>
    <x v="1"/>
    <x v="3"/>
    <x v="1"/>
    <s v="January"/>
    <s v="January"/>
    <s v="December"/>
    <x v="1"/>
    <x v="1"/>
    <n v="101.15999999999998"/>
    <n v="505.7999999999999"/>
    <n v="257.95799999999997"/>
    <n v="247.84199999999996"/>
    <m/>
    <n v="101.15999999999998"/>
    <n v="101.15999999999998"/>
    <n v="505.7999999999999"/>
    <n v="257.95799999999997"/>
    <n v="247.84199999999996"/>
    <n v="106.21799999999998"/>
    <n v="106.21799999999998"/>
    <n v="131.50799999999998"/>
    <n v="136.56599999999997"/>
    <n v="10.115999999999998"/>
    <n v="15.173999999999996"/>
    <m/>
    <m/>
    <s v="Nurul Islam "/>
    <s v="+8801715359574"/>
    <s v="nurul@shushilan.org"/>
    <s v="Md. Mozahidul Islam "/>
    <s v="+8801644397847"/>
    <s v="mozahidul@shushilan.org"/>
    <s v="mozahidul@shushilan.org"/>
    <n v="2022"/>
    <s v="202290"/>
    <m/>
    <m/>
    <s v="January"/>
  </r>
  <r>
    <n v="457"/>
    <s v="Enhanching Food Security and Nutrition "/>
    <s v="JRP"/>
    <s v="RBGD21-FSC-173172-1"/>
    <x v="6"/>
    <x v="12"/>
    <x v="4"/>
    <s v="Food Security"/>
    <x v="2"/>
    <x v="9"/>
    <x v="1"/>
    <s v="Number of host community households reached with agricultural livelihood support disaggregated by sex of head of household"/>
    <s v="Ongoing"/>
    <s v="Training/Service delivery"/>
    <s v="Monthly"/>
    <m/>
    <m/>
    <m/>
    <s v="Chittagong"/>
    <s v="Cox's Bazar"/>
    <x v="1"/>
    <x v="17"/>
    <x v="1"/>
    <s v="January"/>
    <s v="January"/>
    <s v="December"/>
    <x v="1"/>
    <x v="1"/>
    <n v="175.49999999999997"/>
    <n v="877.49999999999989"/>
    <n v="447.52499999999998"/>
    <n v="429.97499999999991"/>
    <m/>
    <n v="175.49999999999997"/>
    <n v="175.49999999999997"/>
    <n v="877.49999999999989"/>
    <n v="447.52499999999998"/>
    <n v="429.97499999999991"/>
    <n v="184.27499999999998"/>
    <n v="184.27499999999998"/>
    <n v="228.14999999999998"/>
    <n v="236.92499999999998"/>
    <n v="17.549999999999997"/>
    <n v="26.324999999999996"/>
    <m/>
    <m/>
    <s v="Nurul Islam "/>
    <s v="+8801715359574"/>
    <s v="nurul@shushilan.org"/>
    <s v="Md. Mozahidul Islam "/>
    <s v="+8801644397847"/>
    <s v="mozahidul@shushilan.org"/>
    <s v="mozahidul@shushilan.org"/>
    <n v="2022"/>
    <s v="202290"/>
    <m/>
    <m/>
    <s v="January"/>
  </r>
  <r>
    <n v="458"/>
    <s v="Enhanching Food Security and Nutrition "/>
    <s v="JRP"/>
    <s v="RBGD21-FSC-173172-1"/>
    <x v="6"/>
    <x v="12"/>
    <x v="4"/>
    <s v="Food Security"/>
    <x v="2"/>
    <x v="9"/>
    <x v="1"/>
    <s v="Number of host community households reached with agricultural livelihood support disaggregated by sex of head of household"/>
    <s v="Ongoing"/>
    <s v="Training/Service delivery"/>
    <s v="Monthly"/>
    <m/>
    <m/>
    <m/>
    <s v="Chittagong"/>
    <s v="Cox's Bazar"/>
    <x v="1"/>
    <x v="1"/>
    <x v="1"/>
    <s v="January"/>
    <s v="January"/>
    <s v="December"/>
    <x v="1"/>
    <x v="1"/>
    <n v="153.71999999999997"/>
    <n v="768.59999999999991"/>
    <n v="391.98599999999993"/>
    <n v="376.61399999999998"/>
    <m/>
    <n v="153.71999999999997"/>
    <n v="153.71999999999997"/>
    <n v="768.59999999999991"/>
    <n v="391.98599999999993"/>
    <n v="376.61399999999998"/>
    <n v="161.40599999999998"/>
    <n v="161.40599999999998"/>
    <n v="199.83599999999998"/>
    <n v="207.52199999999999"/>
    <n v="15.371999999999998"/>
    <n v="23.057999999999996"/>
    <m/>
    <m/>
    <s v="Nurul Islam "/>
    <s v="+8801715359574"/>
    <s v="nurul@shushilan.org"/>
    <s v="Md. Mozahidul Islam "/>
    <s v="+8801644397847"/>
    <s v="mozahidul@shushilan.org"/>
    <s v="mozahidul@shushilan.org"/>
    <n v="2022"/>
    <s v="202290"/>
    <m/>
    <m/>
    <s v="January"/>
  </r>
  <r>
    <n v="459"/>
    <s v="Enhanching Food Security and Nutrition "/>
    <s v="JRP"/>
    <s v="RBGD21-FSC-173172-1"/>
    <x v="6"/>
    <x v="12"/>
    <x v="4"/>
    <s v="Food Security"/>
    <x v="2"/>
    <x v="9"/>
    <x v="1"/>
    <s v="Number of host community households reached with agricultural livelihood support disaggregated by sex of head of household"/>
    <s v="Ongoing"/>
    <s v="Training/Service delivery"/>
    <s v="Monthly"/>
    <m/>
    <m/>
    <m/>
    <s v="Chittagong"/>
    <s v="Cox's Bazar"/>
    <x v="1"/>
    <x v="2"/>
    <x v="1"/>
    <s v="January"/>
    <s v="January"/>
    <s v="December"/>
    <x v="1"/>
    <x v="1"/>
    <n v="225.17999999999998"/>
    <n v="1125.8999999999999"/>
    <n v="574.20899999999995"/>
    <n v="551.69099999999992"/>
    <m/>
    <n v="225.17999999999998"/>
    <n v="225.17999999999998"/>
    <n v="1125.8999999999999"/>
    <n v="574.20899999999995"/>
    <n v="551.69099999999992"/>
    <n v="236.43899999999996"/>
    <n v="236.43899999999996"/>
    <n v="292.73399999999998"/>
    <n v="303.99299999999999"/>
    <n v="22.517999999999997"/>
    <n v="33.776999999999994"/>
    <m/>
    <m/>
    <s v="Nurul Islam "/>
    <s v="+8801715359574"/>
    <s v="nurul@shushilan.org"/>
    <s v="Md. Mozahidul Islam "/>
    <s v="+8801644397847"/>
    <s v="mozahidul@shushilan.org"/>
    <s v="mozahidul@shushilan.org"/>
    <n v="2022"/>
    <s v="202290"/>
    <m/>
    <m/>
    <s v="January"/>
  </r>
  <r>
    <n v="460"/>
    <s v="Enhanching Food Security and Nutrition "/>
    <s v="JRP"/>
    <s v="RBGD21-FSC-173172-1"/>
    <x v="6"/>
    <x v="12"/>
    <x v="4"/>
    <s v="Food Security"/>
    <x v="2"/>
    <x v="9"/>
    <x v="1"/>
    <s v="Number of host community households reached with agricultural livelihood support disaggregated by sex of head of household"/>
    <s v="Ongoing"/>
    <s v="Training/Service delivery"/>
    <s v="Monthly"/>
    <m/>
    <m/>
    <m/>
    <s v="Chittagong"/>
    <s v="Cox's Bazar"/>
    <x v="1"/>
    <x v="10"/>
    <x v="1"/>
    <s v="January"/>
    <s v="January"/>
    <s v="December"/>
    <x v="1"/>
    <x v="1"/>
    <n v="171.54"/>
    <n v="857.69999999999993"/>
    <n v="437.42699999999996"/>
    <n v="420.27299999999997"/>
    <m/>
    <n v="171.54"/>
    <n v="171.54"/>
    <n v="857.69999999999993"/>
    <n v="437.42699999999996"/>
    <n v="420.27299999999997"/>
    <n v="180.11699999999999"/>
    <n v="180.11699999999999"/>
    <n v="223.00199999999998"/>
    <n v="231.57900000000001"/>
    <n v="17.154"/>
    <n v="25.730999999999998"/>
    <m/>
    <m/>
    <s v="Nurul Islam "/>
    <s v="+8801715359574"/>
    <s v="nurul@shushilan.org"/>
    <s v="Md. Mozahidul Islam "/>
    <s v="+8801644397847"/>
    <s v="mozahidul@shushilan.org"/>
    <s v="mozahidul@shushilan.org"/>
    <n v="2022"/>
    <s v="202290"/>
    <m/>
    <m/>
    <s v="January"/>
  </r>
  <r>
    <n v="461"/>
    <s v="Enhanching Food Security and Nutrition "/>
    <s v="JRP"/>
    <s v="RBGD21-FSC-173172-1"/>
    <x v="6"/>
    <x v="12"/>
    <x v="4"/>
    <s v="Food Security"/>
    <x v="2"/>
    <x v="9"/>
    <x v="1"/>
    <s v="Number of host community households reached with agricultural livelihood support disaggregated by sex of head of household"/>
    <s v="Ongoing"/>
    <s v="Training/Service delivery"/>
    <s v="Monthly"/>
    <m/>
    <m/>
    <m/>
    <s v="Chittagong"/>
    <s v="Cox's Bazar"/>
    <x v="0"/>
    <x v="0"/>
    <x v="1"/>
    <s v="January"/>
    <s v="January"/>
    <s v="December"/>
    <x v="1"/>
    <x v="1"/>
    <n v="131.57999999999998"/>
    <n v="657.89999999999986"/>
    <n v="335.52899999999994"/>
    <n v="322.37099999999992"/>
    <m/>
    <n v="131.57999999999998"/>
    <n v="131.57999999999998"/>
    <n v="657.89999999999986"/>
    <n v="335.52899999999994"/>
    <n v="322.37099999999992"/>
    <n v="138.15899999999996"/>
    <n v="138.15899999999996"/>
    <n v="171.05399999999997"/>
    <n v="177.63299999999998"/>
    <n v="13.157999999999998"/>
    <n v="19.736999999999995"/>
    <m/>
    <m/>
    <s v="Nurul Islam "/>
    <s v="+8801715359574"/>
    <s v="nurul@shushilan.org"/>
    <s v="Md. Mozahidul Islam "/>
    <s v="+8801644397847"/>
    <s v="mozahidul@shushilan.org"/>
    <s v="mozahidul@shushilan.org"/>
    <n v="2022"/>
    <s v="202294"/>
    <m/>
    <m/>
    <s v="January"/>
  </r>
  <r>
    <n v="462"/>
    <s v="Enhanching Food Security and Nutrition "/>
    <s v="JRP"/>
    <s v="RBGD21-FSC-173172-1"/>
    <x v="6"/>
    <x v="12"/>
    <x v="4"/>
    <s v="Food Security"/>
    <x v="2"/>
    <x v="9"/>
    <x v="1"/>
    <s v="Number of host community households reached with agricultural livelihood support disaggregated by sex of head of household"/>
    <s v="Ongoing"/>
    <s v="Training/Service delivery"/>
    <s v="Monthly"/>
    <m/>
    <m/>
    <m/>
    <s v="Chittagong"/>
    <s v="Cox's Bazar"/>
    <x v="0"/>
    <x v="6"/>
    <x v="1"/>
    <s v="January"/>
    <s v="January"/>
    <s v="December"/>
    <x v="1"/>
    <x v="1"/>
    <n v="165.23999999999998"/>
    <n v="826.19999999999993"/>
    <n v="421.36199999999997"/>
    <n v="404.83799999999997"/>
    <m/>
    <n v="165.23999999999998"/>
    <n v="165.23999999999998"/>
    <n v="826.19999999999993"/>
    <n v="421.36199999999997"/>
    <n v="404.83799999999997"/>
    <n v="173.50199999999998"/>
    <n v="173.50199999999998"/>
    <n v="214.81199999999998"/>
    <n v="223.07399999999998"/>
    <n v="16.523999999999997"/>
    <n v="24.785999999999998"/>
    <m/>
    <m/>
    <s v="Nurul Islam "/>
    <s v="+8801715359574"/>
    <s v="nurul@shushilan.org"/>
    <s v="Md. Mozahidul Islam "/>
    <s v="+8801644397847"/>
    <s v="mozahidul@shushilan.org"/>
    <s v="mozahidul@shushilan.org"/>
    <n v="2022"/>
    <s v="202294"/>
    <m/>
    <m/>
    <s v="January"/>
  </r>
  <r>
    <n v="463"/>
    <s v="Enhanching Food Security and Nutrition "/>
    <s v="JRP"/>
    <s v="RBGD21-FSC-173172-1"/>
    <x v="6"/>
    <x v="12"/>
    <x v="4"/>
    <s v="Food Security"/>
    <x v="2"/>
    <x v="9"/>
    <x v="1"/>
    <s v="Number of host community households reached with agricultural livelihood support disaggregated by sex of head of household"/>
    <s v="Ongoing"/>
    <s v="Training/Service delivery"/>
    <s v="Monthly"/>
    <m/>
    <m/>
    <m/>
    <s v="Chittagong"/>
    <s v="Cox's Bazar"/>
    <x v="0"/>
    <x v="5"/>
    <x v="1"/>
    <s v="January"/>
    <s v="January"/>
    <s v="December"/>
    <x v="1"/>
    <x v="1"/>
    <n v="106.02"/>
    <n v="530.1"/>
    <n v="270.351"/>
    <n v="259.74900000000002"/>
    <m/>
    <n v="106.02"/>
    <n v="106.02"/>
    <n v="530.1"/>
    <n v="270.351"/>
    <n v="259.74900000000002"/>
    <n v="111.321"/>
    <n v="111.321"/>
    <n v="137.82600000000002"/>
    <n v="143.12700000000001"/>
    <n v="10.602"/>
    <n v="15.903"/>
    <m/>
    <m/>
    <s v="Nurul Islam "/>
    <s v="+8801715359574"/>
    <s v="nurul@shushilan.org"/>
    <s v="Md. Mozahidul Islam "/>
    <s v="+8801644397847"/>
    <s v="mozahidul@shushilan.org"/>
    <s v="mozahidul@shushilan.org"/>
    <n v="2022"/>
    <s v="202294"/>
    <m/>
    <m/>
    <s v="January"/>
  </r>
  <r>
    <n v="464"/>
    <s v="Enhanching Food Security and Nutrition "/>
    <s v="JRP"/>
    <s v="RBGD21-FSC-173172-1"/>
    <x v="6"/>
    <x v="12"/>
    <x v="4"/>
    <s v="Food Security"/>
    <x v="2"/>
    <x v="9"/>
    <x v="1"/>
    <s v="Number of host community households reached with agricultural livelihood support disaggregated by sex of head of household"/>
    <s v="Ongoing"/>
    <s v="Training/Service delivery"/>
    <s v="Monthly"/>
    <m/>
    <m/>
    <m/>
    <s v="Chittagong"/>
    <s v="Cox's Bazar"/>
    <x v="0"/>
    <x v="4"/>
    <x v="1"/>
    <s v="January"/>
    <s v="January"/>
    <s v="December"/>
    <x v="1"/>
    <x v="1"/>
    <n v="404.99999999999994"/>
    <n v="2024.9999999999998"/>
    <n v="1032.75"/>
    <n v="992.24999999999989"/>
    <m/>
    <n v="404.99999999999994"/>
    <n v="404.99999999999994"/>
    <n v="2024.9999999999998"/>
    <n v="1032.75"/>
    <n v="992.24999999999989"/>
    <n v="425.24999999999994"/>
    <n v="425.24999999999994"/>
    <n v="526.5"/>
    <n v="546.75"/>
    <n v="40.499999999999993"/>
    <n v="60.749999999999993"/>
    <m/>
    <m/>
    <s v="Nurul Islam "/>
    <s v="+8801715359574"/>
    <s v="nurul@shushilan.org"/>
    <s v="Md. Mozahidul Islam "/>
    <s v="+8801644397847"/>
    <s v="mozahidul@shushilan.org"/>
    <s v="mozahidul@shushilan.org"/>
    <n v="2022"/>
    <s v="202294"/>
    <m/>
    <m/>
    <s v="January"/>
  </r>
  <r>
    <n v="465"/>
    <s v="Enhanching Food Security and Nutrition "/>
    <s v="JRP"/>
    <s v="RBGD21-FSC-173172-1"/>
    <x v="6"/>
    <x v="12"/>
    <x v="4"/>
    <s v="Food Security"/>
    <x v="2"/>
    <x v="9"/>
    <x v="1"/>
    <s v="Number of host community households reached with agricultural livelihood support disaggregated by sex of head of household"/>
    <s v="Ongoing"/>
    <s v="Training/Service delivery"/>
    <s v="Monthly"/>
    <m/>
    <m/>
    <m/>
    <s v="Chittagong"/>
    <s v="Cox's Bazar"/>
    <x v="0"/>
    <x v="7"/>
    <x v="1"/>
    <s v="January"/>
    <s v="January"/>
    <s v="December"/>
    <x v="1"/>
    <x v="1"/>
    <n v="154.97999999999999"/>
    <n v="774.9"/>
    <n v="395.19900000000001"/>
    <n v="379.70099999999996"/>
    <m/>
    <n v="154.97999999999999"/>
    <n v="154.97999999999999"/>
    <n v="774.9"/>
    <n v="395.19900000000001"/>
    <n v="379.70099999999996"/>
    <n v="162.72899999999998"/>
    <n v="162.72899999999998"/>
    <n v="201.47399999999999"/>
    <n v="209.22300000000001"/>
    <n v="15.497999999999999"/>
    <n v="23.247"/>
    <m/>
    <m/>
    <s v="Nurul Islam "/>
    <s v="+8801715359574"/>
    <s v="nurul@shushilan.org"/>
    <s v="Md. Mozahidul Islam "/>
    <s v="+8801644397847"/>
    <s v="mozahidul@shushilan.org"/>
    <s v="mozahidul@shushilan.org"/>
    <n v="2022"/>
    <s v="202294"/>
    <m/>
    <m/>
    <s v="January"/>
  </r>
  <r>
    <n v="471"/>
    <s v="Fresh Food Corner"/>
    <s v="JRP"/>
    <s v="RBGD21-FSC-173172-1"/>
    <x v="6"/>
    <x v="18"/>
    <x v="1"/>
    <s v="Food Security"/>
    <x v="7"/>
    <x v="14"/>
    <x v="2"/>
    <s v="Number of refugees receiving food assistance by sex and age "/>
    <s v="Planned"/>
    <s v="Voucher"/>
    <s v="Monthly"/>
    <n v="254"/>
    <s v="BDT"/>
    <s v="E-voucher"/>
    <s v="Chittagong"/>
    <s v="Cox's Bazar"/>
    <x v="0"/>
    <x v="9"/>
    <x v="35"/>
    <s v="January"/>
    <s v="January"/>
    <s v="December"/>
    <x v="0"/>
    <x v="0"/>
    <m/>
    <n v="0"/>
    <n v="0"/>
    <n v="0"/>
    <m/>
    <m/>
    <n v="0"/>
    <n v="0"/>
    <n v="0"/>
    <n v="0"/>
    <n v="0"/>
    <n v="0"/>
    <n v="0"/>
    <n v="0"/>
    <n v="0"/>
    <n v="0"/>
    <m/>
    <m/>
    <m/>
    <m/>
    <m/>
    <s v="Nushrat Sharmin Diya "/>
    <s v="01711001707"/>
    <s v="nushratsharmin.diya@wfp.org"/>
    <n v="20"/>
    <n v="2022"/>
    <s v="202294"/>
    <m/>
    <m/>
    <s v="January"/>
  </r>
  <r>
    <n v="472"/>
    <s v="Fresh Food Corner"/>
    <s v="JRP"/>
    <s v="RBGD21-FSC-173172-1"/>
    <x v="6"/>
    <x v="18"/>
    <x v="1"/>
    <s v="Food Security"/>
    <x v="7"/>
    <x v="14"/>
    <x v="2"/>
    <s v="Number of refugees receiving food assistance by sex and age "/>
    <s v="Ongoing"/>
    <s v="Voucher"/>
    <s v="Monthly"/>
    <n v="254"/>
    <s v="BDT"/>
    <s v="E-voucher"/>
    <s v="Chittagong"/>
    <s v="Cox's Bazar"/>
    <x v="0"/>
    <x v="9"/>
    <x v="36"/>
    <s v="January"/>
    <s v="January"/>
    <s v="December"/>
    <x v="0"/>
    <x v="0"/>
    <n v="645"/>
    <n v="2902.5"/>
    <n v="1480.2750000000001"/>
    <n v="1422.2249999999999"/>
    <m/>
    <n v="645"/>
    <n v="645"/>
    <n v="2966.9999999999995"/>
    <n v="1513.1699999999998"/>
    <n v="1453.8299999999997"/>
    <n v="623.06999999999994"/>
    <n v="623.06999999999994"/>
    <n v="771.42"/>
    <n v="801.08999999999992"/>
    <n v="59.339999999999989"/>
    <n v="89.009999999999977"/>
    <m/>
    <m/>
    <m/>
    <m/>
    <m/>
    <s v="Nushrat Sharmin Diya "/>
    <s v="01711001708"/>
    <s v="nushratsharmin.diya@wfp.org"/>
    <n v="20"/>
    <n v="2022"/>
    <s v="202294"/>
    <m/>
    <m/>
    <s v="January"/>
  </r>
  <r>
    <n v="473"/>
    <s v="Fresh Food Corner"/>
    <s v="JRP"/>
    <s v="RBGD21-FSC-173172-1"/>
    <x v="6"/>
    <x v="18"/>
    <x v="1"/>
    <s v="Food Security"/>
    <x v="7"/>
    <x v="14"/>
    <x v="2"/>
    <s v="Number of refugees receiving food assistance by sex and age "/>
    <s v="Ongoing"/>
    <s v="Voucher"/>
    <s v="Monthly"/>
    <n v="254"/>
    <s v="BDT"/>
    <s v="E-voucher"/>
    <s v="Chittagong"/>
    <s v="Cox's Bazar"/>
    <x v="0"/>
    <x v="9"/>
    <x v="37"/>
    <s v="January"/>
    <s v="January"/>
    <s v="December"/>
    <x v="0"/>
    <x v="0"/>
    <n v="372"/>
    <n v="1674"/>
    <n v="853.74"/>
    <n v="820.26"/>
    <m/>
    <n v="372"/>
    <n v="372"/>
    <n v="1711.1999999999998"/>
    <n v="872.71199999999988"/>
    <n v="838.48799999999994"/>
    <n v="359.35199999999998"/>
    <n v="359.35199999999998"/>
    <n v="444.91199999999998"/>
    <n v="462.024"/>
    <n v="34.223999999999997"/>
    <n v="51.335999999999991"/>
    <m/>
    <m/>
    <m/>
    <m/>
    <m/>
    <s v="Nushrat Sharmin Diya "/>
    <s v="01711001709"/>
    <s v="nushratsharmin.diya@wfp.org"/>
    <n v="20"/>
    <n v="2022"/>
    <s v="202294"/>
    <m/>
    <m/>
    <s v="January"/>
  </r>
  <r>
    <n v="474"/>
    <s v="Fresh Food Corner"/>
    <s v="JRP"/>
    <s v="RBGD21-FSC-173172-1"/>
    <x v="6"/>
    <x v="18"/>
    <x v="1"/>
    <s v="Food Security"/>
    <x v="7"/>
    <x v="14"/>
    <x v="2"/>
    <s v="Number of refugees receiving food assistance by sex and age "/>
    <s v="Ongoing"/>
    <s v="Voucher"/>
    <s v="Monthly"/>
    <n v="254"/>
    <s v="BDT"/>
    <s v="E-voucher"/>
    <s v="Chittagong"/>
    <s v="Cox's Bazar"/>
    <x v="0"/>
    <x v="9"/>
    <x v="8"/>
    <s v="January"/>
    <s v="January"/>
    <s v="December"/>
    <x v="0"/>
    <x v="0"/>
    <n v="1734"/>
    <n v="7803"/>
    <n v="3979.53"/>
    <n v="3823.47"/>
    <m/>
    <n v="1734"/>
    <n v="1734"/>
    <n v="7976.4"/>
    <n v="4067.9639999999999"/>
    <n v="3908.4359999999997"/>
    <n v="1675.0439999999999"/>
    <n v="1675.0439999999999"/>
    <n v="2073.864"/>
    <n v="2153.6280000000002"/>
    <n v="159.52799999999999"/>
    <n v="239.29199999999997"/>
    <m/>
    <m/>
    <m/>
    <m/>
    <m/>
    <s v="Nushrat Sharmin Diya "/>
    <s v="01711001710"/>
    <s v="nushratsharmin.diya@wfp.org"/>
    <n v="20"/>
    <n v="2022"/>
    <s v="202294"/>
    <m/>
    <m/>
    <s v="January"/>
  </r>
  <r>
    <n v="475"/>
    <s v="Fresh Food Corner"/>
    <s v="JRP"/>
    <s v="RBGD21-FSC-173172-1"/>
    <x v="6"/>
    <x v="18"/>
    <x v="1"/>
    <s v="Food Security"/>
    <x v="7"/>
    <x v="14"/>
    <x v="2"/>
    <s v="Number of refugees receiving food assistance by sex and age "/>
    <s v="Ongoing"/>
    <s v="Voucher"/>
    <s v="Monthly"/>
    <n v="254"/>
    <s v="BDT"/>
    <s v="E-voucher"/>
    <s v="Chittagong"/>
    <s v="Cox's Bazar"/>
    <x v="0"/>
    <x v="9"/>
    <x v="14"/>
    <s v="January"/>
    <s v="January"/>
    <s v="December"/>
    <x v="0"/>
    <x v="0"/>
    <n v="2211"/>
    <n v="9949.5"/>
    <n v="5074.2449999999999"/>
    <n v="4875.2550000000001"/>
    <m/>
    <n v="2211"/>
    <n v="2211"/>
    <n v="10170.599999999999"/>
    <n v="5187.0059999999994"/>
    <n v="4983.5939999999991"/>
    <n v="2135.8259999999996"/>
    <n v="2135.8259999999996"/>
    <n v="2644.3559999999998"/>
    <n v="2746.0619999999999"/>
    <n v="203.41199999999998"/>
    <n v="305.11799999999994"/>
    <m/>
    <m/>
    <m/>
    <m/>
    <m/>
    <s v="Nushrat Sharmin Diya "/>
    <s v="01711001711"/>
    <s v="nushratsharmin.diya@wfp.org"/>
    <n v="20"/>
    <n v="2022"/>
    <s v="202294"/>
    <m/>
    <m/>
    <s v="January"/>
  </r>
  <r>
    <n v="476"/>
    <s v="Fresh Food Corner"/>
    <s v="JRP"/>
    <s v="RBGD21-FSC-173172-1"/>
    <x v="6"/>
    <x v="18"/>
    <x v="1"/>
    <s v="Food Security"/>
    <x v="7"/>
    <x v="14"/>
    <x v="2"/>
    <s v="Number of refugees receiving food assistance by sex and age "/>
    <s v="Ongoing"/>
    <s v="Voucher"/>
    <s v="Monthly"/>
    <n v="254"/>
    <s v="BDT"/>
    <s v="E-voucher"/>
    <s v="Chittagong"/>
    <s v="Cox's Bazar"/>
    <x v="0"/>
    <x v="9"/>
    <x v="11"/>
    <s v="January"/>
    <s v="January"/>
    <s v="December"/>
    <x v="0"/>
    <x v="0"/>
    <n v="1888"/>
    <n v="8496"/>
    <n v="4332.96"/>
    <n v="4163.04"/>
    <m/>
    <n v="1888"/>
    <n v="1888"/>
    <n v="8684.7999999999993"/>
    <n v="4429.2479999999996"/>
    <n v="4255.5519999999997"/>
    <n v="1823.8079999999998"/>
    <n v="1823.8079999999998"/>
    <n v="2258.0479999999998"/>
    <n v="2344.8959999999997"/>
    <n v="173.696"/>
    <n v="260.54399999999998"/>
    <m/>
    <m/>
    <m/>
    <m/>
    <m/>
    <s v="Nushrat Sharmin Diya "/>
    <s v="01711001712"/>
    <s v="nushratsharmin.diya@wfp.org"/>
    <n v="20"/>
    <n v="2022"/>
    <s v="202294"/>
    <m/>
    <m/>
    <s v="January"/>
  </r>
  <r>
    <n v="477"/>
    <s v="Fresh Food Corner"/>
    <s v="JRP"/>
    <s v="RBGD21-FSC-173172-1"/>
    <x v="6"/>
    <x v="18"/>
    <x v="1"/>
    <s v="Food Security"/>
    <x v="7"/>
    <x v="14"/>
    <x v="2"/>
    <s v="Number of refugees receiving food assistance by sex and age "/>
    <s v="Ongoing"/>
    <s v="Voucher"/>
    <s v="Monthly"/>
    <n v="254"/>
    <s v="BDT"/>
    <s v="E-voucher"/>
    <s v="Chittagong"/>
    <s v="Cox's Bazar"/>
    <x v="0"/>
    <x v="9"/>
    <x v="13"/>
    <s v="January"/>
    <s v="January"/>
    <s v="December"/>
    <x v="0"/>
    <x v="0"/>
    <n v="483"/>
    <n v="2173.5"/>
    <n v="1108.4850000000001"/>
    <n v="1065.0149999999999"/>
    <m/>
    <n v="483"/>
    <n v="483"/>
    <n v="2221.7999999999997"/>
    <n v="1133.1179999999999"/>
    <n v="1088.6819999999998"/>
    <n v="466.57799999999992"/>
    <n v="466.57799999999992"/>
    <n v="577.66799999999989"/>
    <n v="599.88599999999997"/>
    <n v="44.435999999999993"/>
    <n v="66.653999999999996"/>
    <m/>
    <m/>
    <m/>
    <m/>
    <m/>
    <s v="Nushrat Sharmin Diya "/>
    <s v="01711001713"/>
    <s v="nushratsharmin.diya@wfp.org"/>
    <n v="20"/>
    <n v="2022"/>
    <s v="202294"/>
    <m/>
    <m/>
    <s v="January"/>
  </r>
  <r>
    <n v="478"/>
    <s v="Fresh Food Corner"/>
    <s v="JRP"/>
    <s v="RBGD21-FSC-173172-1"/>
    <x v="6"/>
    <x v="18"/>
    <x v="1"/>
    <s v="Food Security"/>
    <x v="7"/>
    <x v="14"/>
    <x v="2"/>
    <s v="Number of refugees receiving food assistance by sex and age "/>
    <s v="Ongoing"/>
    <s v="Voucher"/>
    <s v="Monthly"/>
    <n v="254"/>
    <s v="BDT"/>
    <s v="E-voucher"/>
    <s v="Chittagong"/>
    <s v="Cox's Bazar"/>
    <x v="0"/>
    <x v="9"/>
    <x v="5"/>
    <s v="January"/>
    <s v="January"/>
    <s v="December"/>
    <x v="0"/>
    <x v="0"/>
    <n v="1511"/>
    <n v="6799.5"/>
    <n v="3467.7449999999999"/>
    <n v="3331.7550000000001"/>
    <m/>
    <n v="1511"/>
    <n v="1511"/>
    <n v="6950.5999999999995"/>
    <n v="3544.8059999999996"/>
    <n v="3405.7939999999999"/>
    <n v="1459.6259999999997"/>
    <n v="1459.6259999999997"/>
    <n v="1807.1559999999999"/>
    <n v="1876.662"/>
    <n v="139.012"/>
    <n v="208.51799999999997"/>
    <m/>
    <m/>
    <m/>
    <m/>
    <m/>
    <s v="Nushrat Sharmin Diya "/>
    <s v="01711001714"/>
    <s v="nushratsharmin.diya@wfp.org"/>
    <n v="20"/>
    <n v="2022"/>
    <s v="202294"/>
    <m/>
    <m/>
    <s v="January"/>
  </r>
  <r>
    <n v="479"/>
    <s v="Fresh Food Corner"/>
    <s v="JRP"/>
    <s v="RBGD21-FSC-173172-1"/>
    <x v="6"/>
    <x v="18"/>
    <x v="1"/>
    <s v="Food Security"/>
    <x v="7"/>
    <x v="14"/>
    <x v="2"/>
    <s v="Number of refugees receiving food assistance by sex and age "/>
    <s v="Ongoing"/>
    <s v="Voucher"/>
    <s v="Monthly"/>
    <n v="254"/>
    <s v="BDT"/>
    <s v="E-voucher"/>
    <s v="Chittagong"/>
    <s v="Cox's Bazar"/>
    <x v="0"/>
    <x v="9"/>
    <x v="12"/>
    <s v="January"/>
    <s v="January"/>
    <s v="December"/>
    <x v="0"/>
    <x v="0"/>
    <n v="1256"/>
    <n v="5652"/>
    <n v="2882.52"/>
    <n v="2769.48"/>
    <m/>
    <n v="1256"/>
    <n v="1256"/>
    <n v="5777.5999999999995"/>
    <n v="2946.5759999999996"/>
    <n v="2831.0239999999999"/>
    <n v="1213.2959999999998"/>
    <n v="1213.2959999999998"/>
    <n v="1502.1759999999999"/>
    <n v="1559.952"/>
    <n v="115.55199999999999"/>
    <n v="173.32799999999997"/>
    <m/>
    <m/>
    <m/>
    <m/>
    <m/>
    <s v="Nushrat Sharmin Diya "/>
    <s v="01711001715"/>
    <s v="nushratsharmin.diya@wfp.org"/>
    <n v="20"/>
    <n v="2022"/>
    <s v="202294"/>
    <m/>
    <m/>
    <s v="January"/>
  </r>
  <r>
    <n v="480"/>
    <s v="Fresh Food Corner"/>
    <s v="JRP"/>
    <s v="RBGD21-FSC-173172-1"/>
    <x v="6"/>
    <x v="18"/>
    <x v="1"/>
    <s v="Food Security"/>
    <x v="7"/>
    <x v="14"/>
    <x v="2"/>
    <s v="Number of refugees receiving food assistance by sex and age "/>
    <s v="Planned"/>
    <s v="Voucher"/>
    <s v="Monthly"/>
    <n v="254"/>
    <s v="BDT"/>
    <s v="E-voucher"/>
    <s v="Chittagong"/>
    <s v="Cox's Bazar"/>
    <x v="0"/>
    <x v="9"/>
    <x v="38"/>
    <s v="January"/>
    <s v="January"/>
    <s v="December"/>
    <x v="0"/>
    <x v="0"/>
    <m/>
    <n v="0"/>
    <n v="0"/>
    <n v="0"/>
    <m/>
    <m/>
    <n v="0"/>
    <n v="0"/>
    <n v="0"/>
    <n v="0"/>
    <n v="0"/>
    <n v="0"/>
    <n v="0"/>
    <n v="0"/>
    <n v="0"/>
    <n v="0"/>
    <m/>
    <m/>
    <m/>
    <m/>
    <m/>
    <s v="Nushrat Sharmin Diya "/>
    <s v="01711001716"/>
    <s v="nushratsharmin.diya@wfp.org"/>
    <n v="20"/>
    <n v="2022"/>
    <s v="202294"/>
    <m/>
    <m/>
    <s v="January"/>
  </r>
  <r>
    <n v="481"/>
    <s v="Fresh Food Corner"/>
    <s v="JRP"/>
    <s v="RBGD21-FSC-173172-1"/>
    <x v="6"/>
    <x v="9"/>
    <x v="1"/>
    <s v="Food Security"/>
    <x v="7"/>
    <x v="14"/>
    <x v="2"/>
    <s v="Number of refugees receiving food assistance by sex and age "/>
    <s v="Planned"/>
    <s v="Voucher"/>
    <s v="Monthly"/>
    <n v="254"/>
    <s v="BDT"/>
    <s v="E-voucher"/>
    <s v="Chittagong"/>
    <s v="Cox's Bazar"/>
    <x v="0"/>
    <x v="9"/>
    <x v="20"/>
    <s v="January"/>
    <s v="January"/>
    <s v="December"/>
    <x v="0"/>
    <x v="0"/>
    <m/>
    <n v="0"/>
    <n v="0"/>
    <n v="0"/>
    <m/>
    <m/>
    <n v="0"/>
    <n v="0"/>
    <n v="0"/>
    <n v="0"/>
    <n v="0"/>
    <n v="0"/>
    <n v="0"/>
    <n v="0"/>
    <n v="0"/>
    <n v="0"/>
    <m/>
    <m/>
    <m/>
    <m/>
    <m/>
    <s v="Nushrat Sharmin Diya "/>
    <s v="01711001717"/>
    <s v="nushratsharmin.diya@wfp.org"/>
    <n v="20"/>
    <n v="2022"/>
    <s v="202294"/>
    <m/>
    <m/>
    <s v="January"/>
  </r>
  <r>
    <n v="482"/>
    <s v="Fresh Food Corner"/>
    <s v="JRP"/>
    <s v="RBGD21-FSC-173172-1"/>
    <x v="6"/>
    <x v="9"/>
    <x v="1"/>
    <s v="Food Security"/>
    <x v="7"/>
    <x v="14"/>
    <x v="2"/>
    <s v="Number of refugees receiving food assistance by sex and age "/>
    <s v="Ongoing"/>
    <s v="Voucher"/>
    <s v="Monthly"/>
    <n v="254"/>
    <s v="BDT"/>
    <s v="E-voucher"/>
    <s v="Chittagong"/>
    <s v="Cox's Bazar"/>
    <x v="0"/>
    <x v="9"/>
    <x v="21"/>
    <s v="January"/>
    <s v="January"/>
    <s v="December"/>
    <x v="0"/>
    <x v="0"/>
    <n v="2716"/>
    <n v="12222"/>
    <n v="6233.22"/>
    <n v="5988.78"/>
    <m/>
    <n v="2716"/>
    <n v="2716"/>
    <n v="12493.599999999999"/>
    <n v="6371.735999999999"/>
    <n v="6121.8639999999996"/>
    <n v="2623.6559999999995"/>
    <n v="2623.6559999999995"/>
    <n v="3248.3359999999998"/>
    <n v="3373.2719999999999"/>
    <n v="249.87199999999999"/>
    <n v="374.80799999999994"/>
    <m/>
    <m/>
    <m/>
    <m/>
    <m/>
    <s v="Nushrat Sharmin Diya "/>
    <s v="01711001718"/>
    <s v="nushratsharmin.diya@wfp.org"/>
    <n v="20"/>
    <n v="2022"/>
    <s v="202294"/>
    <m/>
    <m/>
    <s v="January"/>
  </r>
  <r>
    <n v="483"/>
    <s v="Fresh Food Corner"/>
    <s v="JRP"/>
    <s v="RBGD21-FSC-173172-1"/>
    <x v="6"/>
    <x v="9"/>
    <x v="1"/>
    <s v="Food Security"/>
    <x v="7"/>
    <x v="14"/>
    <x v="2"/>
    <s v="Number of refugees receiving food assistance by sex and age "/>
    <s v="Planned"/>
    <s v="Voucher"/>
    <s v="Monthly"/>
    <n v="254"/>
    <s v="BDT"/>
    <s v="E-voucher"/>
    <s v="Chittagong"/>
    <s v="Cox's Bazar"/>
    <x v="0"/>
    <x v="9"/>
    <x v="22"/>
    <s v="January"/>
    <s v="January"/>
    <s v="December"/>
    <x v="0"/>
    <x v="0"/>
    <m/>
    <n v="0"/>
    <n v="0"/>
    <n v="0"/>
    <m/>
    <m/>
    <n v="0"/>
    <n v="0"/>
    <n v="0"/>
    <n v="0"/>
    <n v="0"/>
    <n v="0"/>
    <n v="0"/>
    <n v="0"/>
    <n v="0"/>
    <n v="0"/>
    <m/>
    <m/>
    <m/>
    <m/>
    <m/>
    <s v="Nushrat Sharmin Diya "/>
    <s v="01711001719"/>
    <s v="nushratsharmin.diya@wfp.org"/>
    <n v="20"/>
    <n v="2022"/>
    <s v="202294"/>
    <m/>
    <m/>
    <s v="January"/>
  </r>
  <r>
    <n v="484"/>
    <s v="Fresh Food Corner"/>
    <s v="JRP"/>
    <s v="RBGD21-FSC-173172-1"/>
    <x v="6"/>
    <x v="9"/>
    <x v="1"/>
    <s v="Food Security"/>
    <x v="7"/>
    <x v="14"/>
    <x v="2"/>
    <s v="Number of refugees receiving food assistance by sex and age "/>
    <s v="Ongoing"/>
    <s v="Voucher"/>
    <s v="Monthly"/>
    <n v="254"/>
    <s v="BDT"/>
    <s v="E-voucher"/>
    <s v="Chittagong"/>
    <s v="Cox's Bazar"/>
    <x v="0"/>
    <x v="9"/>
    <x v="23"/>
    <s v="January"/>
    <s v="January"/>
    <s v="December"/>
    <x v="0"/>
    <x v="0"/>
    <n v="716"/>
    <n v="3222"/>
    <n v="1643.22"/>
    <n v="1578.78"/>
    <m/>
    <n v="716"/>
    <n v="716"/>
    <n v="3293.6"/>
    <n v="1679.7359999999999"/>
    <n v="1613.864"/>
    <n v="691.65599999999995"/>
    <n v="691.65599999999995"/>
    <n v="856.33600000000001"/>
    <n v="889.27200000000005"/>
    <n v="65.872"/>
    <n v="98.807999999999993"/>
    <m/>
    <m/>
    <m/>
    <m/>
    <m/>
    <s v="Nushrat Sharmin Diya "/>
    <s v="01711001720"/>
    <s v="nushratsharmin.diya@wfp.org"/>
    <n v="20"/>
    <n v="2022"/>
    <s v="202294"/>
    <m/>
    <m/>
    <s v="January"/>
  </r>
  <r>
    <n v="485"/>
    <s v="Fresh Food Corner"/>
    <s v="JRP"/>
    <s v="RBGD21-FSC-173172-1"/>
    <x v="6"/>
    <x v="9"/>
    <x v="1"/>
    <s v="Food Security"/>
    <x v="7"/>
    <x v="14"/>
    <x v="2"/>
    <s v="Number of refugees receiving food assistance by sex and age "/>
    <s v="Ongoing"/>
    <s v="Voucher"/>
    <s v="Monthly"/>
    <n v="254"/>
    <s v="BDT"/>
    <s v="E-voucher"/>
    <s v="Chittagong"/>
    <s v="Cox's Bazar"/>
    <x v="0"/>
    <x v="9"/>
    <x v="24"/>
    <s v="January"/>
    <s v="January"/>
    <s v="December"/>
    <x v="0"/>
    <x v="0"/>
    <n v="1429"/>
    <n v="6430.5"/>
    <n v="3279.5549999999998"/>
    <n v="3150.9450000000002"/>
    <m/>
    <n v="1429"/>
    <n v="1429"/>
    <n v="6573.4"/>
    <n v="3352.4339999999997"/>
    <n v="3220.9659999999999"/>
    <n v="1380.4139999999998"/>
    <n v="1380.4139999999998"/>
    <n v="1709.0840000000001"/>
    <n v="1774.818"/>
    <n v="131.46799999999999"/>
    <n v="197.20199999999997"/>
    <m/>
    <m/>
    <m/>
    <m/>
    <m/>
    <s v="Nushrat Sharmin Diya "/>
    <s v="01711001721"/>
    <s v="nushratsharmin.diya@wfp.org"/>
    <n v="20"/>
    <n v="2022"/>
    <s v="202294"/>
    <m/>
    <m/>
    <s v="January"/>
  </r>
  <r>
    <n v="486"/>
    <s v="Fresh Food Corner"/>
    <s v="JRP"/>
    <s v="RBGD21-FSC-173172-1"/>
    <x v="6"/>
    <x v="9"/>
    <x v="1"/>
    <s v="Food Security"/>
    <x v="7"/>
    <x v="14"/>
    <x v="2"/>
    <s v="Number of refugees receiving food assistance by sex and age "/>
    <s v="Ongoing"/>
    <s v="Voucher"/>
    <s v="Monthly"/>
    <n v="254"/>
    <s v="BDT"/>
    <s v="E-voucher"/>
    <s v="Chittagong"/>
    <s v="Cox's Bazar"/>
    <x v="0"/>
    <x v="9"/>
    <x v="25"/>
    <s v="January"/>
    <s v="January"/>
    <s v="December"/>
    <x v="0"/>
    <x v="0"/>
    <n v="1462"/>
    <n v="6579"/>
    <n v="3355.29"/>
    <n v="3223.71"/>
    <m/>
    <n v="1462"/>
    <n v="1462"/>
    <n v="6725.2"/>
    <n v="3429.8519999999999"/>
    <n v="3295.348"/>
    <n v="1412.2919999999999"/>
    <n v="1412.2919999999999"/>
    <n v="1748.5519999999999"/>
    <n v="1815.8040000000001"/>
    <n v="134.50399999999999"/>
    <n v="201.756"/>
    <m/>
    <m/>
    <m/>
    <m/>
    <m/>
    <s v="Nushrat Sharmin Diya "/>
    <s v="01711001722"/>
    <s v="nushratsharmin.diya@wfp.org"/>
    <n v="20"/>
    <n v="2022"/>
    <s v="202294"/>
    <m/>
    <m/>
    <s v="January"/>
  </r>
  <r>
    <n v="487"/>
    <s v="Fresh Food Corner"/>
    <s v="JRP"/>
    <s v="RBGD21-FSC-173172-1"/>
    <x v="6"/>
    <x v="10"/>
    <x v="1"/>
    <s v="Food Security"/>
    <x v="7"/>
    <x v="14"/>
    <x v="2"/>
    <s v="Number of refugees receiving food assistance by sex and age "/>
    <s v="Ongoing"/>
    <s v="Voucher"/>
    <s v="Monthly"/>
    <n v="254"/>
    <s v="BDT"/>
    <s v="E-voucher"/>
    <s v="Chittagong"/>
    <s v="Cox's Bazar"/>
    <x v="0"/>
    <x v="9"/>
    <x v="0"/>
    <s v="January"/>
    <s v="January"/>
    <s v="December"/>
    <x v="0"/>
    <x v="0"/>
    <n v="2224"/>
    <n v="10008"/>
    <n v="5104.08"/>
    <n v="4903.92"/>
    <m/>
    <n v="2224"/>
    <n v="2224"/>
    <n v="10230.4"/>
    <n v="5217.5039999999999"/>
    <n v="5012.8959999999997"/>
    <n v="2148.384"/>
    <n v="2148.384"/>
    <n v="2659.904"/>
    <n v="2762.2080000000001"/>
    <n v="204.608"/>
    <n v="306.91199999999998"/>
    <m/>
    <m/>
    <m/>
    <m/>
    <m/>
    <s v="Nushrat Sharmin Diya "/>
    <s v="01711001723"/>
    <s v="nushratsharmin.diya@wfp.org"/>
    <n v="20"/>
    <n v="2022"/>
    <s v="202294"/>
    <m/>
    <m/>
    <s v="January"/>
  </r>
  <r>
    <n v="488"/>
    <s v="Fresh Food Corner"/>
    <s v="JRP"/>
    <s v="RBGD21-FSC-173172-1"/>
    <x v="6"/>
    <x v="10"/>
    <x v="1"/>
    <s v="Food Security"/>
    <x v="7"/>
    <x v="14"/>
    <x v="2"/>
    <s v="Number of refugees receiving food assistance by sex and age "/>
    <s v="Ongoing"/>
    <s v="Voucher"/>
    <s v="Monthly"/>
    <n v="254"/>
    <s v="BDT"/>
    <s v="E-voucher"/>
    <s v="Chittagong"/>
    <s v="Cox's Bazar"/>
    <x v="0"/>
    <x v="9"/>
    <x v="26"/>
    <s v="January"/>
    <s v="January"/>
    <s v="December"/>
    <x v="0"/>
    <x v="0"/>
    <n v="1"/>
    <n v="4.5"/>
    <n v="2.2949999999999999"/>
    <n v="2.2050000000000001"/>
    <m/>
    <n v="1"/>
    <n v="1"/>
    <n v="4.5999999999999996"/>
    <n v="2.3459999999999996"/>
    <n v="2.254"/>
    <n v="0.96599999999999986"/>
    <n v="0.96599999999999986"/>
    <n v="1.196"/>
    <n v="1.242"/>
    <n v="9.1999999999999998E-2"/>
    <n v="0.13799999999999998"/>
    <m/>
    <m/>
    <m/>
    <m/>
    <m/>
    <s v="Nushrat Sharmin Diya "/>
    <s v="01711001724"/>
    <s v="nushratsharmin.diya@wfp.org"/>
    <n v="20"/>
    <n v="2022"/>
    <s v="202294"/>
    <m/>
    <m/>
    <s v="January"/>
  </r>
  <r>
    <n v="489"/>
    <s v="Fresh Food Corner"/>
    <s v="JRP"/>
    <s v="RBGD21-FSC-173172-1"/>
    <x v="6"/>
    <x v="10"/>
    <x v="1"/>
    <s v="Food Security"/>
    <x v="7"/>
    <x v="14"/>
    <x v="2"/>
    <s v="Number of refugees receiving food assistance by sex and age "/>
    <s v="Ongoing"/>
    <s v="Voucher"/>
    <s v="Monthly"/>
    <n v="254"/>
    <s v="BDT"/>
    <s v="E-voucher"/>
    <s v="Chittagong"/>
    <s v="Cox's Bazar"/>
    <x v="0"/>
    <x v="9"/>
    <x v="15"/>
    <s v="January"/>
    <s v="January"/>
    <s v="December"/>
    <x v="0"/>
    <x v="0"/>
    <n v="2783"/>
    <n v="12523.5"/>
    <n v="6386.9849999999997"/>
    <n v="6136.5150000000003"/>
    <m/>
    <n v="2783"/>
    <n v="2783"/>
    <n v="12801.8"/>
    <n v="6528.9179999999997"/>
    <n v="6272.8819999999996"/>
    <n v="2688.3779999999997"/>
    <n v="2688.3779999999997"/>
    <n v="3328.4679999999998"/>
    <n v="3456.4859999999999"/>
    <n v="256.036"/>
    <n v="384.05399999999997"/>
    <m/>
    <m/>
    <m/>
    <m/>
    <m/>
    <s v="Nushrat Sharmin Diya "/>
    <s v="01711001725"/>
    <s v="nushratsharmin.diya@wfp.org"/>
    <n v="20"/>
    <n v="2022"/>
    <s v="202294"/>
    <m/>
    <m/>
    <s v="January"/>
  </r>
  <r>
    <n v="490"/>
    <s v="Fresh Food Corner"/>
    <s v="JRP"/>
    <s v="RBGD21-FSC-173172-1"/>
    <x v="6"/>
    <x v="10"/>
    <x v="1"/>
    <s v="Food Security"/>
    <x v="7"/>
    <x v="14"/>
    <x v="2"/>
    <s v="Number of refugees receiving food assistance by sex and age "/>
    <s v="Ongoing"/>
    <s v="Voucher"/>
    <s v="Monthly"/>
    <n v="254"/>
    <s v="BDT"/>
    <s v="E-voucher"/>
    <s v="Chittagong"/>
    <s v="Cox's Bazar"/>
    <x v="0"/>
    <x v="9"/>
    <x v="28"/>
    <s v="January"/>
    <s v="January"/>
    <s v="December"/>
    <x v="0"/>
    <x v="0"/>
    <n v="1164"/>
    <n v="5238"/>
    <n v="2671.38"/>
    <n v="2566.62"/>
    <m/>
    <n v="1164"/>
    <n v="1164"/>
    <n v="5354.4"/>
    <n v="2730.7439999999997"/>
    <n v="2623.6559999999999"/>
    <n v="1124.424"/>
    <n v="1124.424"/>
    <n v="1392.144"/>
    <n v="1445.6880000000001"/>
    <n v="107.08799999999999"/>
    <n v="160.63199999999998"/>
    <m/>
    <m/>
    <m/>
    <m/>
    <m/>
    <s v="Nushrat Sharmin Diya "/>
    <s v="01711001726"/>
    <s v="nushratsharmin.diya@wfp.org"/>
    <n v="20"/>
    <n v="2022"/>
    <s v="202294"/>
    <m/>
    <m/>
    <s v="January"/>
  </r>
  <r>
    <n v="491"/>
    <s v="Fresh Food Corner"/>
    <s v="JRP"/>
    <s v="RBGD21-FSC-173172-1"/>
    <x v="6"/>
    <x v="9"/>
    <x v="1"/>
    <s v="Food Security"/>
    <x v="7"/>
    <x v="14"/>
    <x v="2"/>
    <s v="Number of refugees receiving food assistance by sex and age "/>
    <s v="Planned"/>
    <s v="Voucher"/>
    <s v="Monthly"/>
    <n v="254"/>
    <s v="BDT"/>
    <s v="E-voucher"/>
    <s v="Chittagong"/>
    <s v="Cox's Bazar"/>
    <x v="0"/>
    <x v="9"/>
    <x v="6"/>
    <s v="January"/>
    <s v="January"/>
    <s v="December"/>
    <x v="0"/>
    <x v="0"/>
    <m/>
    <n v="0"/>
    <n v="0"/>
    <n v="0"/>
    <m/>
    <m/>
    <n v="0"/>
    <n v="0"/>
    <n v="0"/>
    <n v="0"/>
    <n v="0"/>
    <n v="0"/>
    <n v="0"/>
    <n v="0"/>
    <n v="0"/>
    <n v="0"/>
    <m/>
    <m/>
    <m/>
    <m/>
    <m/>
    <s v="Nushrat Sharmin Diya "/>
    <s v="01711001727"/>
    <s v="nushratsharmin.diya@wfp.org"/>
    <n v="20"/>
    <n v="2022"/>
    <s v="202294"/>
    <m/>
    <m/>
    <s v="January"/>
  </r>
  <r>
    <n v="492"/>
    <s v="Fresh Food Corner"/>
    <s v="JRP"/>
    <s v="RBGD21-FSC-173172-1"/>
    <x v="6"/>
    <x v="9"/>
    <x v="1"/>
    <s v="Food Security"/>
    <x v="7"/>
    <x v="14"/>
    <x v="2"/>
    <s v="Number of refugees receiving food assistance by sex and age "/>
    <s v="Ongoing"/>
    <s v="Voucher"/>
    <s v="Monthly"/>
    <n v="254"/>
    <s v="BDT"/>
    <s v="E-voucher"/>
    <s v="Chittagong"/>
    <s v="Cox's Bazar"/>
    <x v="0"/>
    <x v="9"/>
    <x v="39"/>
    <s v="January"/>
    <s v="January"/>
    <s v="December"/>
    <x v="0"/>
    <x v="0"/>
    <n v="625"/>
    <n v="2812.5"/>
    <n v="1434.375"/>
    <n v="1378.125"/>
    <m/>
    <n v="625"/>
    <n v="625"/>
    <n v="2875"/>
    <n v="1466.25"/>
    <n v="1408.75"/>
    <n v="603.75"/>
    <n v="603.75"/>
    <n v="747.5"/>
    <n v="776.25"/>
    <n v="57.5"/>
    <n v="86.25"/>
    <m/>
    <m/>
    <m/>
    <m/>
    <m/>
    <s v="Nushrat Sharmin Diya "/>
    <s v="01711001728"/>
    <s v="nushratsharmin.diya@wfp.org"/>
    <n v="20"/>
    <n v="2022"/>
    <s v="202294"/>
    <m/>
    <m/>
    <s v="January"/>
  </r>
  <r>
    <n v="493"/>
    <s v="Fresh Food Corner"/>
    <s v="JRP"/>
    <s v="RBGD21-FSC-173172-1"/>
    <x v="6"/>
    <x v="10"/>
    <x v="1"/>
    <s v="Food Security"/>
    <x v="7"/>
    <x v="14"/>
    <x v="2"/>
    <s v="Number of refugees receiving food assistance by sex and age "/>
    <s v="Ongoing"/>
    <s v="Voucher"/>
    <s v="Monthly"/>
    <n v="254"/>
    <s v="BDT"/>
    <s v="E-voucher"/>
    <s v="Chittagong"/>
    <s v="Cox's Bazar"/>
    <x v="0"/>
    <x v="9"/>
    <x v="30"/>
    <s v="January"/>
    <s v="January"/>
    <s v="December"/>
    <x v="0"/>
    <x v="0"/>
    <n v="1322"/>
    <n v="5949"/>
    <n v="3033.9900000000002"/>
    <n v="2915.0099999999998"/>
    <m/>
    <n v="1322"/>
    <n v="1322"/>
    <n v="6081.2"/>
    <n v="3101.4119999999998"/>
    <n v="2979.788"/>
    <n v="1277.0519999999999"/>
    <n v="1277.0519999999999"/>
    <n v="1581.1120000000001"/>
    <n v="1641.924"/>
    <n v="121.624"/>
    <n v="182.43599999999998"/>
    <m/>
    <m/>
    <m/>
    <m/>
    <m/>
    <s v="Nushrat Sharmin Diya "/>
    <s v="01711001729"/>
    <s v="nushratsharmin.diya@wfp.org"/>
    <n v="20"/>
    <n v="2022"/>
    <s v="202294"/>
    <m/>
    <m/>
    <s v="January"/>
  </r>
  <r>
    <n v="494"/>
    <s v="Fresh Food Corner"/>
    <s v="JRP"/>
    <s v="RBGD21-FSC-173172-1"/>
    <x v="6"/>
    <x v="9"/>
    <x v="1"/>
    <s v="Food Security"/>
    <x v="7"/>
    <x v="14"/>
    <x v="2"/>
    <s v="Number of refugees receiving food assistance by sex and age "/>
    <s v="Ongoing"/>
    <s v="Voucher"/>
    <s v="Monthly"/>
    <n v="254"/>
    <s v="BDT"/>
    <s v="E-voucher"/>
    <s v="Chittagong"/>
    <s v="Cox's Bazar"/>
    <x v="0"/>
    <x v="9"/>
    <x v="40"/>
    <s v="January"/>
    <s v="January"/>
    <s v="December"/>
    <x v="0"/>
    <x v="0"/>
    <n v="456"/>
    <n v="2052"/>
    <n v="1046.52"/>
    <n v="1005.48"/>
    <m/>
    <n v="456"/>
    <n v="456"/>
    <n v="2097.6"/>
    <n v="1069.7760000000001"/>
    <n v="1027.8239999999998"/>
    <n v="440.49599999999998"/>
    <n v="440.49599999999998"/>
    <n v="545.37599999999998"/>
    <n v="566.35199999999998"/>
    <n v="41.951999999999998"/>
    <n v="62.927999999999997"/>
    <m/>
    <m/>
    <m/>
    <m/>
    <m/>
    <s v="Nushrat Sharmin Diya "/>
    <s v="01711001730"/>
    <s v="nushratsharmin.diya@wfp.org"/>
    <n v="20"/>
    <n v="2022"/>
    <s v="202294"/>
    <m/>
    <m/>
    <s v="January"/>
  </r>
  <r>
    <n v="495"/>
    <s v="Fresh Food Corner"/>
    <s v="JRP"/>
    <s v="RBGD21-FSC-173172-1"/>
    <x v="6"/>
    <x v="9"/>
    <x v="1"/>
    <s v="Food Security"/>
    <x v="7"/>
    <x v="14"/>
    <x v="2"/>
    <s v="Number of refugees receiving food assistance by sex and age "/>
    <s v="Ongoing"/>
    <s v="Voucher"/>
    <s v="Monthly"/>
    <n v="254"/>
    <s v="BDT"/>
    <s v="E-voucher"/>
    <s v="Chittagong"/>
    <s v="Cox's Bazar"/>
    <x v="0"/>
    <x v="9"/>
    <x v="41"/>
    <s v="January"/>
    <s v="January"/>
    <s v="December"/>
    <x v="0"/>
    <x v="0"/>
    <n v="492"/>
    <n v="2214"/>
    <n v="1129.1400000000001"/>
    <n v="1084.8599999999999"/>
    <m/>
    <n v="492"/>
    <n v="492"/>
    <n v="2263.1999999999998"/>
    <n v="1154.232"/>
    <n v="1108.9679999999998"/>
    <n v="475.27199999999993"/>
    <n v="475.27199999999993"/>
    <n v="588.43200000000002"/>
    <n v="611.06399999999996"/>
    <n v="45.263999999999996"/>
    <n v="67.895999999999987"/>
    <m/>
    <m/>
    <m/>
    <m/>
    <m/>
    <s v="Nushrat Sharmin Diya "/>
    <s v="01711001731"/>
    <s v="nushratsharmin.diya@wfp.org"/>
    <n v="20"/>
    <n v="2022"/>
    <s v="202294"/>
    <m/>
    <m/>
    <s v="January"/>
  </r>
  <r>
    <n v="496"/>
    <s v="Fresh Food Corner"/>
    <s v="JRP"/>
    <s v="RBGD21-FSC-173172-1"/>
    <x v="6"/>
    <x v="4"/>
    <x v="1"/>
    <s v="Food Security"/>
    <x v="7"/>
    <x v="14"/>
    <x v="2"/>
    <s v="Number of refugees receiving food assistance by sex and age "/>
    <s v="Planned"/>
    <s v="Voucher"/>
    <s v="Monthly"/>
    <n v="254"/>
    <s v="BDT"/>
    <s v="E-voucher"/>
    <s v="Chittagong"/>
    <s v="Cox's Bazar"/>
    <x v="1"/>
    <x v="9"/>
    <x v="2"/>
    <s v="January"/>
    <s v="January"/>
    <s v="December"/>
    <x v="0"/>
    <x v="0"/>
    <m/>
    <n v="0"/>
    <n v="0"/>
    <n v="0"/>
    <m/>
    <m/>
    <n v="0"/>
    <n v="0"/>
    <n v="0"/>
    <n v="0"/>
    <n v="0"/>
    <n v="0"/>
    <n v="0"/>
    <n v="0"/>
    <n v="0"/>
    <n v="0"/>
    <m/>
    <m/>
    <m/>
    <m/>
    <m/>
    <s v="Nushrat Sharmin Diya "/>
    <s v="01711001732"/>
    <s v="nushratsharmin.diya@wfp.org"/>
    <n v="20"/>
    <n v="2022"/>
    <s v="202290"/>
    <m/>
    <m/>
    <s v="January"/>
  </r>
  <r>
    <n v="497"/>
    <s v="Fresh Food Corner"/>
    <s v="JRP"/>
    <s v="RBGD21-FSC-173172-1"/>
    <x v="6"/>
    <x v="4"/>
    <x v="1"/>
    <s v="Food Security"/>
    <x v="7"/>
    <x v="14"/>
    <x v="2"/>
    <s v="Number of refugees receiving food assistance by sex and age "/>
    <s v="Ongoing"/>
    <s v="Voucher"/>
    <s v="Monthly"/>
    <n v="254"/>
    <s v="BDT"/>
    <s v="E-voucher"/>
    <s v="Chittagong"/>
    <s v="Cox's Bazar"/>
    <x v="1"/>
    <x v="9"/>
    <x v="29"/>
    <s v="January"/>
    <s v="January"/>
    <s v="December"/>
    <x v="0"/>
    <x v="0"/>
    <n v="1012"/>
    <n v="4554"/>
    <n v="2322.54"/>
    <n v="2231.46"/>
    <m/>
    <n v="1012"/>
    <n v="1012"/>
    <n v="4655.2"/>
    <n v="2374.152"/>
    <n v="2281.0479999999998"/>
    <n v="977.59199999999987"/>
    <n v="977.59199999999987"/>
    <n v="1210.3520000000001"/>
    <n v="1256.904"/>
    <n v="93.103999999999999"/>
    <n v="139.65599999999998"/>
    <m/>
    <m/>
    <m/>
    <m/>
    <m/>
    <s v="Nushrat Sharmin Diya "/>
    <s v="01711001733"/>
    <s v="nushratsharmin.diya@wfp.org"/>
    <n v="20"/>
    <n v="2022"/>
    <s v="202290"/>
    <m/>
    <m/>
    <s v="January"/>
  </r>
  <r>
    <n v="498"/>
    <s v="Fresh Food Corner"/>
    <s v="JRP"/>
    <s v="RBGD21-FSC-173172-1"/>
    <x v="6"/>
    <x v="4"/>
    <x v="1"/>
    <s v="Food Security"/>
    <x v="7"/>
    <x v="14"/>
    <x v="2"/>
    <s v="Number of refugees receiving food assistance by sex and age "/>
    <s v="Ongoing"/>
    <s v="Voucher"/>
    <s v="Monthly"/>
    <n v="254"/>
    <s v="BDT"/>
    <s v="E-voucher"/>
    <s v="Chittagong"/>
    <s v="Cox's Bazar"/>
    <x v="0"/>
    <x v="9"/>
    <x v="42"/>
    <s v="January"/>
    <s v="January"/>
    <s v="December"/>
    <x v="0"/>
    <x v="0"/>
    <n v="113"/>
    <n v="508.5"/>
    <n v="259.33499999999998"/>
    <n v="249.16499999999999"/>
    <m/>
    <n v="113"/>
    <n v="113"/>
    <n v="519.79999999999995"/>
    <n v="265.09799999999996"/>
    <n v="254.70199999999997"/>
    <n v="109.15799999999999"/>
    <n v="109.15799999999999"/>
    <n v="135.148"/>
    <n v="140.346"/>
    <n v="10.395999999999999"/>
    <n v="15.593999999999998"/>
    <m/>
    <m/>
    <m/>
    <m/>
    <m/>
    <s v="Nushrat Sharmin Diya "/>
    <s v="01711001734"/>
    <s v="nushratsharmin.diya@wfp.org"/>
    <n v="20"/>
    <n v="2022"/>
    <s v="202294"/>
    <m/>
    <m/>
    <s v="January"/>
  </r>
  <r>
    <n v="499"/>
    <s v="Fresh Food Corner"/>
    <s v="JRP"/>
    <s v="RBGD21-FSC-173172-1"/>
    <x v="6"/>
    <x v="4"/>
    <x v="1"/>
    <s v="Food Security"/>
    <x v="7"/>
    <x v="14"/>
    <x v="2"/>
    <s v="Number of refugees receiving food assistance by sex and age "/>
    <s v="Planned"/>
    <s v="Voucher"/>
    <s v="Monthly"/>
    <n v="254"/>
    <s v="BDT"/>
    <s v="E-voucher"/>
    <s v="Chittagong"/>
    <s v="Cox's Bazar"/>
    <x v="1"/>
    <x v="9"/>
    <x v="3"/>
    <s v="January"/>
    <s v="January"/>
    <s v="December"/>
    <x v="0"/>
    <x v="0"/>
    <m/>
    <n v="0"/>
    <n v="0"/>
    <n v="0"/>
    <m/>
    <m/>
    <n v="0"/>
    <n v="0"/>
    <n v="0"/>
    <n v="0"/>
    <n v="0"/>
    <n v="0"/>
    <n v="0"/>
    <n v="0"/>
    <n v="0"/>
    <n v="0"/>
    <m/>
    <m/>
    <m/>
    <m/>
    <m/>
    <s v="Nushrat Sharmin Diya "/>
    <s v="01711001735"/>
    <s v="nushratsharmin.diya@wfp.org"/>
    <n v="20"/>
    <n v="2022"/>
    <s v="202290"/>
    <m/>
    <m/>
    <s v="January"/>
  </r>
  <r>
    <n v="500"/>
    <s v="Fresh Food Corner"/>
    <s v="JRP"/>
    <s v="RBGD21-FSC-173172-1"/>
    <x v="6"/>
    <x v="4"/>
    <x v="1"/>
    <s v="Food Security"/>
    <x v="7"/>
    <x v="14"/>
    <x v="2"/>
    <s v="Number of refugees receiving food assistance by sex and age "/>
    <s v="Planned"/>
    <s v="Voucher"/>
    <s v="Monthly"/>
    <n v="254"/>
    <s v="BDT"/>
    <s v="E-voucher"/>
    <s v="Chittagong"/>
    <s v="Cox's Bazar"/>
    <x v="1"/>
    <x v="9"/>
    <x v="43"/>
    <s v="January"/>
    <s v="January"/>
    <s v="December"/>
    <x v="0"/>
    <x v="0"/>
    <m/>
    <n v="0"/>
    <n v="0"/>
    <n v="0"/>
    <m/>
    <m/>
    <n v="0"/>
    <n v="0"/>
    <n v="0"/>
    <n v="0"/>
    <n v="0"/>
    <n v="0"/>
    <n v="0"/>
    <n v="0"/>
    <n v="0"/>
    <n v="0"/>
    <m/>
    <m/>
    <m/>
    <m/>
    <m/>
    <s v="Nushrat Sharmin Diya "/>
    <s v="01711001736"/>
    <s v="nushratsharmin.diya@wfp.org"/>
    <n v="20"/>
    <n v="2022"/>
    <s v="202290"/>
    <m/>
    <m/>
    <s v="January"/>
  </r>
  <r>
    <n v="501"/>
    <s v="Fresh Food Corner"/>
    <s v="JRP"/>
    <s v="RBGD21-FSC-173172-1"/>
    <x v="6"/>
    <x v="4"/>
    <x v="1"/>
    <s v="Food Security"/>
    <x v="7"/>
    <x v="14"/>
    <x v="2"/>
    <s v="Number of refugees receiving food assistance by sex and age "/>
    <s v="Ongoing"/>
    <s v="Voucher"/>
    <s v="Monthly"/>
    <n v="254"/>
    <s v="BDT"/>
    <s v="E-voucher"/>
    <s v="Chittagong"/>
    <s v="Cox's Bazar"/>
    <x v="1"/>
    <x v="9"/>
    <x v="10"/>
    <s v="January"/>
    <s v="January"/>
    <s v="December"/>
    <x v="0"/>
    <x v="0"/>
    <n v="3186"/>
    <n v="14337"/>
    <n v="7311.87"/>
    <n v="7025.13"/>
    <m/>
    <n v="3186"/>
    <n v="3186"/>
    <n v="14655.599999999999"/>
    <n v="7474.3559999999998"/>
    <n v="7181.2439999999988"/>
    <n v="3077.6759999999995"/>
    <n v="3077.6759999999995"/>
    <n v="3810.4559999999997"/>
    <n v="3957.0119999999997"/>
    <n v="293.11199999999997"/>
    <n v="439.66799999999995"/>
    <m/>
    <m/>
    <m/>
    <m/>
    <m/>
    <s v="Nushrat Sharmin Diya "/>
    <s v="01711001737"/>
    <s v="nushratsharmin.diya@wfp.org"/>
    <n v="20"/>
    <n v="2022"/>
    <s v="202290"/>
    <m/>
    <m/>
    <s v="January"/>
  </r>
  <r>
    <n v="502"/>
    <s v="Fresh Food Corner"/>
    <s v="JRP"/>
    <s v="RBGD21-FSC-173172-1"/>
    <x v="6"/>
    <x v="4"/>
    <x v="1"/>
    <s v="Food Security"/>
    <x v="7"/>
    <x v="14"/>
    <x v="2"/>
    <s v="Number of refugees receiving food assistance by sex and age "/>
    <s v="Ongoing"/>
    <s v="Voucher"/>
    <s v="Monthly"/>
    <n v="254"/>
    <s v="BDT"/>
    <s v="E-voucher"/>
    <s v="Chittagong"/>
    <s v="Cox's Bazar"/>
    <x v="1"/>
    <x v="9"/>
    <x v="4"/>
    <s v="January"/>
    <s v="January"/>
    <s v="December"/>
    <x v="0"/>
    <x v="0"/>
    <n v="1078"/>
    <n v="4851"/>
    <n v="2474.0100000000002"/>
    <n v="2376.9899999999998"/>
    <m/>
    <n v="1078"/>
    <n v="1078"/>
    <n v="4958.7999999999993"/>
    <n v="2528.9879999999998"/>
    <n v="2429.8119999999994"/>
    <n v="1041.3479999999997"/>
    <n v="1041.3479999999997"/>
    <n v="1289.2879999999998"/>
    <n v="1338.876"/>
    <n v="99.175999999999988"/>
    <n v="148.76399999999998"/>
    <m/>
    <m/>
    <m/>
    <m/>
    <m/>
    <s v="Nushrat Sharmin Diya "/>
    <s v="01711001738"/>
    <s v="nushratsharmin.diya@wfp.org"/>
    <n v="20"/>
    <n v="2022"/>
    <s v="202290"/>
    <m/>
    <m/>
    <s v="January"/>
  </r>
  <r>
    <n v="503"/>
    <s v="Fresh Food Corner"/>
    <s v="JRP"/>
    <s v="RBGD21-FSC-173172-1"/>
    <x v="6"/>
    <x v="18"/>
    <x v="1"/>
    <s v="Food Security"/>
    <x v="7"/>
    <x v="14"/>
    <x v="2"/>
    <s v="Number of refugees receiving food assistance by sex and age "/>
    <s v="Planned"/>
    <s v="Voucher"/>
    <s v="Monthly"/>
    <n v="254"/>
    <s v="BDT"/>
    <s v="E-voucher"/>
    <s v="Chittagong"/>
    <s v="Cox's Bazar"/>
    <x v="0"/>
    <x v="9"/>
    <x v="7"/>
    <s v="January"/>
    <s v="January"/>
    <s v="December"/>
    <x v="0"/>
    <x v="0"/>
    <m/>
    <n v="0"/>
    <n v="0"/>
    <n v="0"/>
    <m/>
    <m/>
    <n v="0"/>
    <n v="0"/>
    <n v="0"/>
    <n v="0"/>
    <n v="0"/>
    <n v="0"/>
    <n v="0"/>
    <n v="0"/>
    <n v="0"/>
    <n v="0"/>
    <m/>
    <m/>
    <m/>
    <m/>
    <m/>
    <s v="Nushrat Sharmin Diya "/>
    <s v="01711001739"/>
    <s v="nushratsharmin.diya@wfp.org"/>
    <n v="20"/>
    <n v="2022"/>
    <s v="202294"/>
    <m/>
    <m/>
    <s v="January"/>
  </r>
  <r>
    <n v="504"/>
    <s v="Fresh Food Corner"/>
    <s v="JRP"/>
    <s v="RBGD21-FSC-173172-1"/>
    <x v="6"/>
    <x v="4"/>
    <x v="1"/>
    <s v="Food Security"/>
    <x v="7"/>
    <x v="14"/>
    <x v="2"/>
    <s v="Number of refugees receiving food assistance by sex and age "/>
    <s v="Ongoing"/>
    <s v="Voucher"/>
    <s v="Monthly"/>
    <n v="254"/>
    <s v="BDT"/>
    <s v="E-voucher"/>
    <s v="Chittagong"/>
    <s v="Cox's Bazar"/>
    <x v="1"/>
    <x v="9"/>
    <x v="9"/>
    <s v="January"/>
    <s v="January"/>
    <s v="December"/>
    <x v="0"/>
    <x v="0"/>
    <n v="316"/>
    <n v="1422"/>
    <n v="725.22"/>
    <n v="696.78"/>
    <m/>
    <n v="316"/>
    <n v="316"/>
    <n v="1453.6"/>
    <n v="741.33600000000001"/>
    <n v="712.2639999999999"/>
    <n v="305.25599999999997"/>
    <n v="305.25599999999997"/>
    <n v="377.93599999999998"/>
    <n v="392.47199999999998"/>
    <n v="29.071999999999999"/>
    <n v="43.607999999999997"/>
    <m/>
    <m/>
    <m/>
    <m/>
    <m/>
    <s v="Nushrat Sharmin Diya "/>
    <s v="01711001740"/>
    <s v="nushratsharmin.diya@wfp.org"/>
    <n v="20"/>
    <n v="2022"/>
    <s v="202290"/>
    <m/>
    <m/>
    <s v="January"/>
  </r>
  <r>
    <n v="505"/>
    <s v="Fresh Food Corner"/>
    <s v="JRP"/>
    <s v="RBGD21-FSC-173172-1"/>
    <x v="6"/>
    <x v="9"/>
    <x v="1"/>
    <s v="Food Security"/>
    <x v="7"/>
    <x v="14"/>
    <x v="2"/>
    <s v="Number of refugees receiving food assistance by sex and age "/>
    <s v="Planned"/>
    <s v="Voucher"/>
    <s v="Monthly"/>
    <n v="254"/>
    <m/>
    <m/>
    <s v="Chittagong"/>
    <s v="Cox's Bazar"/>
    <x v="0"/>
    <x v="9"/>
    <x v="21"/>
    <s v="January"/>
    <s v="January"/>
    <s v="December"/>
    <x v="0"/>
    <x v="0"/>
    <m/>
    <n v="0"/>
    <n v="0"/>
    <n v="0"/>
    <m/>
    <m/>
    <n v="0"/>
    <n v="0"/>
    <n v="0"/>
    <n v="0"/>
    <n v="0"/>
    <n v="0"/>
    <n v="0"/>
    <n v="0"/>
    <n v="0"/>
    <n v="0"/>
    <m/>
    <m/>
    <m/>
    <m/>
    <m/>
    <s v="Nushrat Sharmin Diya "/>
    <s v="01711001741"/>
    <s v="nushratsharmin.diya@wfp.org"/>
    <n v="20"/>
    <n v="2022"/>
    <s v="202294"/>
    <m/>
    <m/>
    <s v="January"/>
  </r>
  <r>
    <n v="561"/>
    <m/>
    <m/>
    <m/>
    <x v="13"/>
    <x v="19"/>
    <x v="6"/>
    <s v="Food Security"/>
    <x v="9"/>
    <x v="20"/>
    <x v="3"/>
    <m/>
    <s v="Planned"/>
    <m/>
    <m/>
    <m/>
    <m/>
    <m/>
    <s v="Chittagong"/>
    <s v="Cox's Bazar"/>
    <x v="6"/>
    <x v="9"/>
    <x v="1"/>
    <m/>
    <m/>
    <m/>
    <x v="2"/>
    <x v="2"/>
    <m/>
    <m/>
    <m/>
    <m/>
    <m/>
    <m/>
    <m/>
    <m/>
    <m/>
    <m/>
    <m/>
    <m/>
    <m/>
    <m/>
    <m/>
    <m/>
    <m/>
    <m/>
    <m/>
    <m/>
    <m/>
    <m/>
    <m/>
    <m/>
    <n v="20"/>
    <n v="2022"/>
    <s v=""/>
    <m/>
    <m/>
    <m/>
  </r>
  <r>
    <n v="562"/>
    <m/>
    <m/>
    <m/>
    <x v="13"/>
    <x v="19"/>
    <x v="6"/>
    <s v="Food Security"/>
    <x v="9"/>
    <x v="20"/>
    <x v="3"/>
    <m/>
    <s v="Planned"/>
    <m/>
    <m/>
    <m/>
    <m/>
    <m/>
    <s v="Chittagong"/>
    <s v="Cox's Bazar"/>
    <x v="6"/>
    <x v="9"/>
    <x v="1"/>
    <m/>
    <m/>
    <m/>
    <x v="2"/>
    <x v="2"/>
    <m/>
    <m/>
    <m/>
    <m/>
    <m/>
    <m/>
    <m/>
    <m/>
    <m/>
    <m/>
    <m/>
    <m/>
    <m/>
    <m/>
    <m/>
    <m/>
    <m/>
    <m/>
    <m/>
    <m/>
    <m/>
    <m/>
    <m/>
    <m/>
    <n v="20"/>
    <n v="2022"/>
    <s v=""/>
    <m/>
    <m/>
    <m/>
  </r>
  <r>
    <n v="563"/>
    <m/>
    <m/>
    <m/>
    <x v="13"/>
    <x v="19"/>
    <x v="6"/>
    <s v="Food Security"/>
    <x v="9"/>
    <x v="20"/>
    <x v="3"/>
    <m/>
    <s v="Planned"/>
    <m/>
    <m/>
    <m/>
    <m/>
    <m/>
    <s v="Chittagong"/>
    <s v="Cox's Bazar"/>
    <x v="6"/>
    <x v="9"/>
    <x v="1"/>
    <m/>
    <m/>
    <m/>
    <x v="2"/>
    <x v="2"/>
    <m/>
    <m/>
    <m/>
    <m/>
    <m/>
    <m/>
    <m/>
    <m/>
    <m/>
    <m/>
    <m/>
    <m/>
    <m/>
    <m/>
    <m/>
    <m/>
    <m/>
    <m/>
    <m/>
    <m/>
    <m/>
    <m/>
    <m/>
    <m/>
    <n v="20"/>
    <n v="2022"/>
    <s v=""/>
    <m/>
    <m/>
    <m/>
  </r>
  <r>
    <n v="564"/>
    <m/>
    <m/>
    <m/>
    <x v="13"/>
    <x v="19"/>
    <x v="6"/>
    <s v="Food Security"/>
    <x v="9"/>
    <x v="20"/>
    <x v="3"/>
    <m/>
    <s v="Planned"/>
    <m/>
    <m/>
    <m/>
    <m/>
    <m/>
    <s v="Chittagong"/>
    <s v="Cox's Bazar"/>
    <x v="6"/>
    <x v="9"/>
    <x v="1"/>
    <m/>
    <m/>
    <m/>
    <x v="2"/>
    <x v="2"/>
    <m/>
    <m/>
    <m/>
    <m/>
    <m/>
    <m/>
    <m/>
    <m/>
    <m/>
    <m/>
    <m/>
    <m/>
    <m/>
    <m/>
    <m/>
    <m/>
    <m/>
    <m/>
    <m/>
    <m/>
    <m/>
    <m/>
    <m/>
    <m/>
    <n v="20"/>
    <n v="2022"/>
    <s v=""/>
    <m/>
    <m/>
    <m/>
  </r>
  <r>
    <n v="565"/>
    <m/>
    <m/>
    <m/>
    <x v="13"/>
    <x v="19"/>
    <x v="6"/>
    <s v="Food Security"/>
    <x v="9"/>
    <x v="20"/>
    <x v="3"/>
    <m/>
    <s v="Planned"/>
    <m/>
    <m/>
    <m/>
    <m/>
    <m/>
    <s v="Chittagong"/>
    <s v="Cox's Bazar"/>
    <x v="6"/>
    <x v="9"/>
    <x v="1"/>
    <m/>
    <m/>
    <m/>
    <x v="2"/>
    <x v="2"/>
    <m/>
    <m/>
    <m/>
    <m/>
    <m/>
    <m/>
    <m/>
    <m/>
    <m/>
    <m/>
    <m/>
    <m/>
    <m/>
    <m/>
    <m/>
    <m/>
    <m/>
    <m/>
    <m/>
    <m/>
    <m/>
    <m/>
    <m/>
    <m/>
    <n v="20"/>
    <n v="2022"/>
    <s v=""/>
    <m/>
    <m/>
    <m/>
  </r>
  <r>
    <n v="566"/>
    <m/>
    <m/>
    <m/>
    <x v="13"/>
    <x v="19"/>
    <x v="6"/>
    <s v="Food Security"/>
    <x v="9"/>
    <x v="20"/>
    <x v="3"/>
    <m/>
    <s v="Planned"/>
    <m/>
    <m/>
    <m/>
    <m/>
    <m/>
    <s v="Chittagong"/>
    <s v="Cox's Bazar"/>
    <x v="6"/>
    <x v="9"/>
    <x v="1"/>
    <m/>
    <m/>
    <m/>
    <x v="2"/>
    <x v="2"/>
    <m/>
    <m/>
    <m/>
    <m/>
    <m/>
    <m/>
    <m/>
    <m/>
    <m/>
    <m/>
    <m/>
    <m/>
    <m/>
    <m/>
    <m/>
    <m/>
    <m/>
    <m/>
    <m/>
    <m/>
    <m/>
    <m/>
    <m/>
    <m/>
    <n v="20"/>
    <n v="2022"/>
    <s v=""/>
    <m/>
    <m/>
    <m/>
  </r>
  <r>
    <n v="567"/>
    <m/>
    <m/>
    <m/>
    <x v="13"/>
    <x v="19"/>
    <x v="6"/>
    <s v="Food Security"/>
    <x v="9"/>
    <x v="20"/>
    <x v="3"/>
    <m/>
    <s v="Planned"/>
    <m/>
    <m/>
    <m/>
    <m/>
    <m/>
    <s v="Chittagong"/>
    <s v="Cox's Bazar"/>
    <x v="6"/>
    <x v="9"/>
    <x v="1"/>
    <m/>
    <m/>
    <m/>
    <x v="2"/>
    <x v="2"/>
    <m/>
    <m/>
    <m/>
    <m/>
    <m/>
    <m/>
    <m/>
    <m/>
    <m/>
    <m/>
    <m/>
    <m/>
    <m/>
    <m/>
    <m/>
    <m/>
    <m/>
    <m/>
    <m/>
    <m/>
    <m/>
    <m/>
    <m/>
    <m/>
    <n v="20"/>
    <n v="2022"/>
    <s v=""/>
    <m/>
    <m/>
    <m/>
  </r>
  <r>
    <n v="568"/>
    <m/>
    <m/>
    <m/>
    <x v="13"/>
    <x v="19"/>
    <x v="6"/>
    <s v="Food Security"/>
    <x v="9"/>
    <x v="20"/>
    <x v="3"/>
    <m/>
    <s v="Planned"/>
    <m/>
    <m/>
    <m/>
    <m/>
    <m/>
    <s v="Chittagong"/>
    <s v="Cox's Bazar"/>
    <x v="6"/>
    <x v="9"/>
    <x v="1"/>
    <m/>
    <m/>
    <m/>
    <x v="2"/>
    <x v="2"/>
    <m/>
    <m/>
    <m/>
    <m/>
    <m/>
    <m/>
    <m/>
    <m/>
    <m/>
    <m/>
    <m/>
    <m/>
    <m/>
    <m/>
    <m/>
    <m/>
    <m/>
    <m/>
    <m/>
    <m/>
    <m/>
    <m/>
    <m/>
    <m/>
    <n v="20"/>
    <n v="2022"/>
    <s v=""/>
    <m/>
    <m/>
    <m/>
  </r>
  <r>
    <n v="569"/>
    <m/>
    <m/>
    <m/>
    <x v="13"/>
    <x v="19"/>
    <x v="6"/>
    <s v="Food Security"/>
    <x v="9"/>
    <x v="20"/>
    <x v="3"/>
    <m/>
    <s v="Planned"/>
    <m/>
    <m/>
    <m/>
    <m/>
    <m/>
    <s v="Chittagong"/>
    <s v="Cox's Bazar"/>
    <x v="6"/>
    <x v="9"/>
    <x v="1"/>
    <m/>
    <m/>
    <m/>
    <x v="2"/>
    <x v="2"/>
    <m/>
    <m/>
    <m/>
    <m/>
    <m/>
    <m/>
    <m/>
    <m/>
    <m/>
    <m/>
    <m/>
    <m/>
    <m/>
    <m/>
    <m/>
    <m/>
    <m/>
    <m/>
    <m/>
    <m/>
    <m/>
    <m/>
    <m/>
    <m/>
    <n v="20"/>
    <n v="2022"/>
    <s v=""/>
    <m/>
    <m/>
    <m/>
  </r>
  <r>
    <n v="570"/>
    <m/>
    <m/>
    <m/>
    <x v="13"/>
    <x v="19"/>
    <x v="6"/>
    <s v="Food Security"/>
    <x v="9"/>
    <x v="20"/>
    <x v="3"/>
    <m/>
    <s v="Planned"/>
    <m/>
    <m/>
    <m/>
    <m/>
    <m/>
    <s v="Chittagong"/>
    <s v="Cox's Bazar"/>
    <x v="6"/>
    <x v="9"/>
    <x v="1"/>
    <m/>
    <m/>
    <m/>
    <x v="2"/>
    <x v="2"/>
    <m/>
    <m/>
    <m/>
    <m/>
    <m/>
    <m/>
    <m/>
    <m/>
    <m/>
    <m/>
    <m/>
    <m/>
    <m/>
    <m/>
    <m/>
    <m/>
    <m/>
    <m/>
    <m/>
    <m/>
    <m/>
    <m/>
    <m/>
    <m/>
    <n v="20"/>
    <n v="2022"/>
    <s v=""/>
    <m/>
    <m/>
    <m/>
  </r>
  <r>
    <n v="571"/>
    <m/>
    <m/>
    <m/>
    <x v="13"/>
    <x v="19"/>
    <x v="6"/>
    <s v="Food Security"/>
    <x v="9"/>
    <x v="20"/>
    <x v="3"/>
    <m/>
    <s v="Planned"/>
    <m/>
    <m/>
    <m/>
    <m/>
    <m/>
    <s v="Chittagong"/>
    <s v="Cox's Bazar"/>
    <x v="6"/>
    <x v="9"/>
    <x v="1"/>
    <m/>
    <m/>
    <m/>
    <x v="2"/>
    <x v="2"/>
    <m/>
    <m/>
    <m/>
    <m/>
    <m/>
    <m/>
    <m/>
    <m/>
    <m/>
    <m/>
    <m/>
    <m/>
    <m/>
    <m/>
    <m/>
    <m/>
    <m/>
    <m/>
    <m/>
    <m/>
    <m/>
    <m/>
    <m/>
    <m/>
    <n v="20"/>
    <n v="2022"/>
    <s v=""/>
    <m/>
    <m/>
    <m/>
  </r>
  <r>
    <n v="572"/>
    <m/>
    <m/>
    <m/>
    <x v="13"/>
    <x v="19"/>
    <x v="6"/>
    <s v="Food Security"/>
    <x v="9"/>
    <x v="20"/>
    <x v="3"/>
    <m/>
    <s v="Planned"/>
    <m/>
    <m/>
    <m/>
    <m/>
    <m/>
    <s v="Chittagong"/>
    <s v="Cox's Bazar"/>
    <x v="6"/>
    <x v="9"/>
    <x v="1"/>
    <m/>
    <m/>
    <m/>
    <x v="2"/>
    <x v="2"/>
    <m/>
    <m/>
    <m/>
    <m/>
    <m/>
    <m/>
    <m/>
    <m/>
    <m/>
    <m/>
    <m/>
    <m/>
    <m/>
    <m/>
    <m/>
    <m/>
    <m/>
    <m/>
    <m/>
    <m/>
    <m/>
    <m/>
    <m/>
    <m/>
    <n v="20"/>
    <n v="2022"/>
    <s v=""/>
    <m/>
    <m/>
    <m/>
  </r>
  <r>
    <n v="573"/>
    <m/>
    <m/>
    <m/>
    <x v="13"/>
    <x v="19"/>
    <x v="6"/>
    <s v="Food Security"/>
    <x v="9"/>
    <x v="20"/>
    <x v="3"/>
    <m/>
    <s v="Planned"/>
    <m/>
    <m/>
    <m/>
    <m/>
    <m/>
    <s v="Chittagong"/>
    <s v="Cox's Bazar"/>
    <x v="6"/>
    <x v="9"/>
    <x v="1"/>
    <m/>
    <m/>
    <m/>
    <x v="2"/>
    <x v="2"/>
    <m/>
    <m/>
    <m/>
    <m/>
    <m/>
    <m/>
    <m/>
    <m/>
    <m/>
    <m/>
    <m/>
    <m/>
    <m/>
    <m/>
    <m/>
    <m/>
    <m/>
    <m/>
    <m/>
    <m/>
    <m/>
    <m/>
    <m/>
    <m/>
    <n v="20"/>
    <n v="2022"/>
    <s v=""/>
    <m/>
    <m/>
    <m/>
  </r>
  <r>
    <n v="574"/>
    <m/>
    <m/>
    <m/>
    <x v="13"/>
    <x v="19"/>
    <x v="6"/>
    <s v="Food Security"/>
    <x v="9"/>
    <x v="20"/>
    <x v="3"/>
    <m/>
    <s v="Planned"/>
    <m/>
    <m/>
    <m/>
    <m/>
    <m/>
    <s v="Chittagong"/>
    <s v="Cox's Bazar"/>
    <x v="6"/>
    <x v="9"/>
    <x v="1"/>
    <m/>
    <m/>
    <m/>
    <x v="2"/>
    <x v="2"/>
    <m/>
    <m/>
    <m/>
    <m/>
    <m/>
    <m/>
    <m/>
    <m/>
    <m/>
    <m/>
    <m/>
    <m/>
    <m/>
    <m/>
    <m/>
    <m/>
    <m/>
    <m/>
    <m/>
    <m/>
    <m/>
    <m/>
    <m/>
    <m/>
    <n v="20"/>
    <n v="2022"/>
    <s v=""/>
    <m/>
    <m/>
    <m/>
  </r>
  <r>
    <n v="575"/>
    <m/>
    <m/>
    <m/>
    <x v="13"/>
    <x v="19"/>
    <x v="6"/>
    <s v="Food Security"/>
    <x v="9"/>
    <x v="20"/>
    <x v="3"/>
    <m/>
    <s v="Planned"/>
    <m/>
    <m/>
    <m/>
    <m/>
    <m/>
    <s v="Chittagong"/>
    <s v="Cox's Bazar"/>
    <x v="6"/>
    <x v="9"/>
    <x v="1"/>
    <m/>
    <m/>
    <m/>
    <x v="2"/>
    <x v="2"/>
    <m/>
    <m/>
    <m/>
    <m/>
    <m/>
    <m/>
    <m/>
    <m/>
    <m/>
    <m/>
    <m/>
    <m/>
    <m/>
    <m/>
    <m/>
    <m/>
    <m/>
    <m/>
    <m/>
    <m/>
    <m/>
    <m/>
    <m/>
    <m/>
    <n v="20"/>
    <n v="2022"/>
    <s v=""/>
    <m/>
    <m/>
    <m/>
  </r>
  <r>
    <n v="576"/>
    <m/>
    <m/>
    <m/>
    <x v="13"/>
    <x v="19"/>
    <x v="6"/>
    <s v="Food Security"/>
    <x v="9"/>
    <x v="20"/>
    <x v="3"/>
    <m/>
    <s v="Planned"/>
    <m/>
    <m/>
    <m/>
    <m/>
    <m/>
    <s v="Chittagong"/>
    <s v="Cox's Bazar"/>
    <x v="6"/>
    <x v="9"/>
    <x v="1"/>
    <m/>
    <m/>
    <m/>
    <x v="2"/>
    <x v="2"/>
    <m/>
    <m/>
    <m/>
    <m/>
    <m/>
    <m/>
    <m/>
    <m/>
    <m/>
    <m/>
    <m/>
    <m/>
    <m/>
    <m/>
    <m/>
    <m/>
    <m/>
    <m/>
    <m/>
    <m/>
    <m/>
    <m/>
    <m/>
    <m/>
    <n v="20"/>
    <n v="2022"/>
    <s v=""/>
    <m/>
    <m/>
    <m/>
  </r>
  <r>
    <n v="577"/>
    <m/>
    <m/>
    <m/>
    <x v="13"/>
    <x v="19"/>
    <x v="6"/>
    <s v="Food Security"/>
    <x v="9"/>
    <x v="20"/>
    <x v="3"/>
    <m/>
    <s v="Planned"/>
    <m/>
    <m/>
    <m/>
    <m/>
    <m/>
    <s v="Chittagong"/>
    <s v="Cox's Bazar"/>
    <x v="6"/>
    <x v="9"/>
    <x v="1"/>
    <m/>
    <m/>
    <m/>
    <x v="2"/>
    <x v="2"/>
    <m/>
    <m/>
    <m/>
    <m/>
    <m/>
    <m/>
    <m/>
    <m/>
    <m/>
    <m/>
    <m/>
    <m/>
    <m/>
    <m/>
    <m/>
    <m/>
    <m/>
    <m/>
    <m/>
    <m/>
    <m/>
    <m/>
    <m/>
    <m/>
    <n v="20"/>
    <n v="2022"/>
    <s v=""/>
    <m/>
    <m/>
    <m/>
  </r>
  <r>
    <n v="578"/>
    <m/>
    <m/>
    <m/>
    <x v="13"/>
    <x v="19"/>
    <x v="6"/>
    <s v="Food Security"/>
    <x v="9"/>
    <x v="20"/>
    <x v="3"/>
    <m/>
    <s v="Planned"/>
    <m/>
    <m/>
    <m/>
    <m/>
    <m/>
    <s v="Chittagong"/>
    <s v="Cox's Bazar"/>
    <x v="6"/>
    <x v="9"/>
    <x v="1"/>
    <m/>
    <m/>
    <m/>
    <x v="2"/>
    <x v="2"/>
    <m/>
    <m/>
    <m/>
    <m/>
    <m/>
    <m/>
    <m/>
    <m/>
    <m/>
    <m/>
    <m/>
    <m/>
    <m/>
    <m/>
    <m/>
    <m/>
    <m/>
    <m/>
    <m/>
    <m/>
    <m/>
    <m/>
    <m/>
    <m/>
    <n v="20"/>
    <n v="2022"/>
    <s v=""/>
    <m/>
    <m/>
    <m/>
  </r>
  <r>
    <n v="579"/>
    <m/>
    <m/>
    <m/>
    <x v="13"/>
    <x v="19"/>
    <x v="6"/>
    <s v="Food Security"/>
    <x v="9"/>
    <x v="20"/>
    <x v="3"/>
    <m/>
    <s v="Planned"/>
    <m/>
    <m/>
    <m/>
    <m/>
    <m/>
    <s v="Chittagong"/>
    <s v="Cox's Bazar"/>
    <x v="6"/>
    <x v="9"/>
    <x v="1"/>
    <m/>
    <m/>
    <m/>
    <x v="2"/>
    <x v="2"/>
    <m/>
    <m/>
    <m/>
    <m/>
    <m/>
    <m/>
    <m/>
    <m/>
    <m/>
    <m/>
    <m/>
    <m/>
    <m/>
    <m/>
    <m/>
    <m/>
    <m/>
    <m/>
    <m/>
    <m/>
    <m/>
    <m/>
    <m/>
    <m/>
    <n v="20"/>
    <n v="2022"/>
    <s v=""/>
    <m/>
    <m/>
    <m/>
  </r>
  <r>
    <n v="580"/>
    <m/>
    <m/>
    <m/>
    <x v="13"/>
    <x v="19"/>
    <x v="6"/>
    <s v="Food Security"/>
    <x v="9"/>
    <x v="20"/>
    <x v="3"/>
    <m/>
    <s v="Planned"/>
    <m/>
    <m/>
    <m/>
    <m/>
    <m/>
    <s v="Chittagong"/>
    <s v="Cox's Bazar"/>
    <x v="6"/>
    <x v="9"/>
    <x v="1"/>
    <m/>
    <m/>
    <m/>
    <x v="2"/>
    <x v="2"/>
    <m/>
    <m/>
    <m/>
    <m/>
    <m/>
    <m/>
    <m/>
    <m/>
    <m/>
    <m/>
    <m/>
    <m/>
    <m/>
    <m/>
    <m/>
    <m/>
    <m/>
    <m/>
    <m/>
    <m/>
    <m/>
    <m/>
    <m/>
    <m/>
    <n v="20"/>
    <n v="2022"/>
    <s v=""/>
    <m/>
    <m/>
    <m/>
  </r>
  <r>
    <n v="581"/>
    <m/>
    <m/>
    <m/>
    <x v="13"/>
    <x v="19"/>
    <x v="6"/>
    <s v="Food Security"/>
    <x v="9"/>
    <x v="20"/>
    <x v="3"/>
    <m/>
    <s v="Planned"/>
    <m/>
    <m/>
    <m/>
    <m/>
    <m/>
    <s v="Chittagong"/>
    <s v="Cox's Bazar"/>
    <x v="6"/>
    <x v="9"/>
    <x v="1"/>
    <m/>
    <m/>
    <m/>
    <x v="2"/>
    <x v="2"/>
    <m/>
    <m/>
    <m/>
    <m/>
    <m/>
    <m/>
    <m/>
    <m/>
    <m/>
    <m/>
    <m/>
    <m/>
    <m/>
    <m/>
    <m/>
    <m/>
    <m/>
    <m/>
    <m/>
    <m/>
    <m/>
    <m/>
    <m/>
    <m/>
    <n v="20"/>
    <n v="2022"/>
    <s v=""/>
    <m/>
    <m/>
    <m/>
  </r>
  <r>
    <n v="582"/>
    <m/>
    <m/>
    <m/>
    <x v="13"/>
    <x v="19"/>
    <x v="6"/>
    <s v="Food Security"/>
    <x v="9"/>
    <x v="20"/>
    <x v="3"/>
    <m/>
    <s v="Planned"/>
    <m/>
    <m/>
    <m/>
    <m/>
    <m/>
    <s v="Chittagong"/>
    <s v="Cox's Bazar"/>
    <x v="6"/>
    <x v="9"/>
    <x v="1"/>
    <m/>
    <m/>
    <m/>
    <x v="2"/>
    <x v="2"/>
    <m/>
    <m/>
    <m/>
    <m/>
    <m/>
    <m/>
    <m/>
    <m/>
    <m/>
    <m/>
    <m/>
    <m/>
    <m/>
    <m/>
    <m/>
    <m/>
    <m/>
    <m/>
    <m/>
    <m/>
    <m/>
    <m/>
    <m/>
    <m/>
    <n v="20"/>
    <n v="2022"/>
    <s v=""/>
    <m/>
    <m/>
    <m/>
  </r>
  <r>
    <n v="583"/>
    <m/>
    <m/>
    <m/>
    <x v="13"/>
    <x v="19"/>
    <x v="6"/>
    <s v="Food Security"/>
    <x v="9"/>
    <x v="20"/>
    <x v="3"/>
    <m/>
    <s v="Planned"/>
    <m/>
    <m/>
    <m/>
    <m/>
    <m/>
    <s v="Chittagong"/>
    <s v="Cox's Bazar"/>
    <x v="6"/>
    <x v="9"/>
    <x v="1"/>
    <m/>
    <m/>
    <m/>
    <x v="2"/>
    <x v="2"/>
    <m/>
    <m/>
    <m/>
    <m/>
    <m/>
    <m/>
    <m/>
    <m/>
    <m/>
    <m/>
    <m/>
    <m/>
    <m/>
    <m/>
    <m/>
    <m/>
    <m/>
    <m/>
    <m/>
    <m/>
    <m/>
    <m/>
    <m/>
    <m/>
    <n v="20"/>
    <n v="2022"/>
    <s v=""/>
    <m/>
    <m/>
    <m/>
  </r>
  <r>
    <n v="584"/>
    <m/>
    <m/>
    <m/>
    <x v="13"/>
    <x v="19"/>
    <x v="6"/>
    <s v="Food Security"/>
    <x v="9"/>
    <x v="20"/>
    <x v="3"/>
    <m/>
    <s v="Planned"/>
    <m/>
    <m/>
    <m/>
    <m/>
    <m/>
    <s v="Chittagong"/>
    <s v="Cox's Bazar"/>
    <x v="6"/>
    <x v="9"/>
    <x v="1"/>
    <m/>
    <m/>
    <m/>
    <x v="2"/>
    <x v="2"/>
    <m/>
    <m/>
    <m/>
    <m/>
    <m/>
    <m/>
    <m/>
    <m/>
    <m/>
    <m/>
    <m/>
    <m/>
    <m/>
    <m/>
    <m/>
    <m/>
    <m/>
    <m/>
    <m/>
    <m/>
    <m/>
    <m/>
    <m/>
    <m/>
    <n v="20"/>
    <n v="2022"/>
    <s v=""/>
    <m/>
    <m/>
    <m/>
  </r>
  <r>
    <n v="585"/>
    <m/>
    <m/>
    <m/>
    <x v="13"/>
    <x v="19"/>
    <x v="6"/>
    <s v="Food Security"/>
    <x v="9"/>
    <x v="20"/>
    <x v="3"/>
    <m/>
    <s v="Planned"/>
    <m/>
    <m/>
    <m/>
    <m/>
    <m/>
    <s v="Chittagong"/>
    <s v="Cox's Bazar"/>
    <x v="6"/>
    <x v="9"/>
    <x v="1"/>
    <m/>
    <m/>
    <m/>
    <x v="2"/>
    <x v="2"/>
    <m/>
    <m/>
    <m/>
    <m/>
    <m/>
    <m/>
    <m/>
    <m/>
    <m/>
    <m/>
    <m/>
    <m/>
    <m/>
    <m/>
    <m/>
    <m/>
    <m/>
    <m/>
    <m/>
    <m/>
    <m/>
    <m/>
    <m/>
    <m/>
    <n v="20"/>
    <n v="2022"/>
    <s v=""/>
    <m/>
    <m/>
    <m/>
  </r>
  <r>
    <n v="586"/>
    <m/>
    <m/>
    <m/>
    <x v="13"/>
    <x v="19"/>
    <x v="6"/>
    <s v="Food Security"/>
    <x v="9"/>
    <x v="20"/>
    <x v="3"/>
    <m/>
    <s v="Planned"/>
    <m/>
    <m/>
    <m/>
    <m/>
    <m/>
    <s v="Chittagong"/>
    <s v="Cox's Bazar"/>
    <x v="6"/>
    <x v="9"/>
    <x v="1"/>
    <m/>
    <m/>
    <m/>
    <x v="2"/>
    <x v="2"/>
    <m/>
    <m/>
    <m/>
    <m/>
    <m/>
    <m/>
    <m/>
    <m/>
    <m/>
    <m/>
    <m/>
    <m/>
    <m/>
    <m/>
    <m/>
    <m/>
    <m/>
    <m/>
    <m/>
    <m/>
    <m/>
    <m/>
    <m/>
    <m/>
    <n v="20"/>
    <n v="2022"/>
    <s v=""/>
    <m/>
    <m/>
    <m/>
  </r>
  <r>
    <n v="587"/>
    <m/>
    <m/>
    <m/>
    <x v="13"/>
    <x v="19"/>
    <x v="6"/>
    <s v="Food Security"/>
    <x v="9"/>
    <x v="20"/>
    <x v="3"/>
    <m/>
    <s v="Planned"/>
    <m/>
    <m/>
    <m/>
    <m/>
    <m/>
    <s v="Chittagong"/>
    <s v="Cox's Bazar"/>
    <x v="6"/>
    <x v="9"/>
    <x v="1"/>
    <m/>
    <m/>
    <m/>
    <x v="2"/>
    <x v="2"/>
    <m/>
    <m/>
    <m/>
    <m/>
    <m/>
    <m/>
    <m/>
    <m/>
    <m/>
    <m/>
    <m/>
    <m/>
    <m/>
    <m/>
    <m/>
    <m/>
    <m/>
    <m/>
    <m/>
    <m/>
    <m/>
    <m/>
    <m/>
    <m/>
    <n v="20"/>
    <n v="2022"/>
    <s v=""/>
    <m/>
    <m/>
    <m/>
  </r>
  <r>
    <n v="588"/>
    <m/>
    <m/>
    <m/>
    <x v="13"/>
    <x v="19"/>
    <x v="6"/>
    <s v="Food Security"/>
    <x v="9"/>
    <x v="20"/>
    <x v="3"/>
    <m/>
    <s v="Planned"/>
    <m/>
    <m/>
    <m/>
    <m/>
    <m/>
    <s v="Chittagong"/>
    <s v="Cox's Bazar"/>
    <x v="6"/>
    <x v="9"/>
    <x v="1"/>
    <m/>
    <m/>
    <m/>
    <x v="2"/>
    <x v="2"/>
    <m/>
    <m/>
    <m/>
    <m/>
    <m/>
    <m/>
    <m/>
    <m/>
    <m/>
    <m/>
    <m/>
    <m/>
    <m/>
    <m/>
    <m/>
    <m/>
    <m/>
    <m/>
    <m/>
    <m/>
    <m/>
    <m/>
    <m/>
    <m/>
    <n v="20"/>
    <n v="2022"/>
    <s v=""/>
    <m/>
    <m/>
    <m/>
  </r>
  <r>
    <n v="589"/>
    <m/>
    <m/>
    <m/>
    <x v="13"/>
    <x v="19"/>
    <x v="6"/>
    <s v="Food Security"/>
    <x v="9"/>
    <x v="20"/>
    <x v="3"/>
    <m/>
    <s v="Planned"/>
    <m/>
    <m/>
    <m/>
    <m/>
    <m/>
    <s v="Chittagong"/>
    <s v="Cox's Bazar"/>
    <x v="6"/>
    <x v="9"/>
    <x v="1"/>
    <m/>
    <m/>
    <m/>
    <x v="2"/>
    <x v="2"/>
    <m/>
    <m/>
    <m/>
    <m/>
    <m/>
    <m/>
    <m/>
    <m/>
    <m/>
    <m/>
    <m/>
    <m/>
    <m/>
    <m/>
    <m/>
    <m/>
    <m/>
    <m/>
    <m/>
    <m/>
    <m/>
    <m/>
    <m/>
    <m/>
    <n v="20"/>
    <n v="2022"/>
    <s v=""/>
    <m/>
    <m/>
    <m/>
  </r>
  <r>
    <n v="590"/>
    <m/>
    <m/>
    <m/>
    <x v="13"/>
    <x v="19"/>
    <x v="6"/>
    <s v="Food Security"/>
    <x v="9"/>
    <x v="20"/>
    <x v="3"/>
    <m/>
    <s v="Planned"/>
    <m/>
    <m/>
    <m/>
    <m/>
    <m/>
    <s v="Chittagong"/>
    <s v="Cox's Bazar"/>
    <x v="6"/>
    <x v="9"/>
    <x v="1"/>
    <m/>
    <m/>
    <m/>
    <x v="2"/>
    <x v="2"/>
    <m/>
    <m/>
    <m/>
    <m/>
    <m/>
    <m/>
    <m/>
    <m/>
    <m/>
    <m/>
    <m/>
    <m/>
    <m/>
    <m/>
    <m/>
    <m/>
    <m/>
    <m/>
    <m/>
    <m/>
    <m/>
    <m/>
    <m/>
    <m/>
    <n v="20"/>
    <n v="2022"/>
    <s v=""/>
    <m/>
    <m/>
    <m/>
  </r>
  <r>
    <n v="591"/>
    <m/>
    <m/>
    <m/>
    <x v="13"/>
    <x v="19"/>
    <x v="6"/>
    <s v="Food Security"/>
    <x v="9"/>
    <x v="20"/>
    <x v="3"/>
    <m/>
    <s v="Planned"/>
    <m/>
    <m/>
    <m/>
    <m/>
    <m/>
    <s v="Chittagong"/>
    <s v="Cox's Bazar"/>
    <x v="6"/>
    <x v="9"/>
    <x v="1"/>
    <m/>
    <m/>
    <m/>
    <x v="2"/>
    <x v="2"/>
    <m/>
    <m/>
    <m/>
    <m/>
    <m/>
    <m/>
    <m/>
    <m/>
    <m/>
    <m/>
    <m/>
    <m/>
    <m/>
    <m/>
    <m/>
    <m/>
    <m/>
    <m/>
    <m/>
    <m/>
    <m/>
    <m/>
    <m/>
    <m/>
    <n v="20"/>
    <n v="2022"/>
    <s v=""/>
    <m/>
    <m/>
    <m/>
  </r>
  <r>
    <n v="592"/>
    <m/>
    <m/>
    <m/>
    <x v="13"/>
    <x v="19"/>
    <x v="6"/>
    <s v="Food Security"/>
    <x v="9"/>
    <x v="20"/>
    <x v="3"/>
    <m/>
    <s v="Planned"/>
    <m/>
    <m/>
    <m/>
    <m/>
    <m/>
    <s v="Chittagong"/>
    <s v="Cox's Bazar"/>
    <x v="6"/>
    <x v="9"/>
    <x v="1"/>
    <m/>
    <m/>
    <m/>
    <x v="2"/>
    <x v="2"/>
    <m/>
    <m/>
    <m/>
    <m/>
    <m/>
    <m/>
    <m/>
    <m/>
    <m/>
    <m/>
    <m/>
    <m/>
    <m/>
    <m/>
    <m/>
    <m/>
    <m/>
    <m/>
    <m/>
    <m/>
    <m/>
    <m/>
    <m/>
    <m/>
    <n v="20"/>
    <n v="2022"/>
    <s v=""/>
    <m/>
    <m/>
    <m/>
  </r>
  <r>
    <n v="593"/>
    <m/>
    <m/>
    <m/>
    <x v="13"/>
    <x v="19"/>
    <x v="6"/>
    <s v="Food Security"/>
    <x v="9"/>
    <x v="20"/>
    <x v="3"/>
    <m/>
    <s v="Planned"/>
    <m/>
    <m/>
    <m/>
    <m/>
    <m/>
    <s v="Chittagong"/>
    <s v="Cox's Bazar"/>
    <x v="6"/>
    <x v="9"/>
    <x v="1"/>
    <m/>
    <m/>
    <m/>
    <x v="2"/>
    <x v="2"/>
    <m/>
    <m/>
    <m/>
    <m/>
    <m/>
    <m/>
    <m/>
    <m/>
    <m/>
    <m/>
    <m/>
    <m/>
    <m/>
    <m/>
    <m/>
    <m/>
    <m/>
    <m/>
    <m/>
    <m/>
    <m/>
    <m/>
    <m/>
    <m/>
    <n v="20"/>
    <n v="2022"/>
    <s v=""/>
    <m/>
    <m/>
    <m/>
  </r>
  <r>
    <n v="594"/>
    <m/>
    <m/>
    <m/>
    <x v="13"/>
    <x v="19"/>
    <x v="6"/>
    <s v="Food Security"/>
    <x v="9"/>
    <x v="20"/>
    <x v="3"/>
    <m/>
    <s v="Planned"/>
    <m/>
    <m/>
    <m/>
    <m/>
    <m/>
    <s v="Chittagong"/>
    <s v="Cox's Bazar"/>
    <x v="6"/>
    <x v="9"/>
    <x v="1"/>
    <m/>
    <m/>
    <m/>
    <x v="2"/>
    <x v="2"/>
    <m/>
    <m/>
    <m/>
    <m/>
    <m/>
    <m/>
    <m/>
    <m/>
    <m/>
    <m/>
    <m/>
    <m/>
    <m/>
    <m/>
    <m/>
    <m/>
    <m/>
    <m/>
    <m/>
    <m/>
    <m/>
    <m/>
    <m/>
    <m/>
    <n v="20"/>
    <n v="2022"/>
    <s v=""/>
    <m/>
    <m/>
    <m/>
  </r>
  <r>
    <n v="595"/>
    <m/>
    <m/>
    <m/>
    <x v="13"/>
    <x v="19"/>
    <x v="6"/>
    <s v="Food Security"/>
    <x v="9"/>
    <x v="20"/>
    <x v="3"/>
    <m/>
    <s v="Planned"/>
    <m/>
    <m/>
    <m/>
    <m/>
    <m/>
    <s v="Chittagong"/>
    <s v="Cox's Bazar"/>
    <x v="6"/>
    <x v="9"/>
    <x v="1"/>
    <m/>
    <m/>
    <m/>
    <x v="2"/>
    <x v="2"/>
    <m/>
    <m/>
    <m/>
    <m/>
    <m/>
    <m/>
    <m/>
    <m/>
    <m/>
    <m/>
    <m/>
    <m/>
    <m/>
    <m/>
    <m/>
    <m/>
    <m/>
    <m/>
    <m/>
    <m/>
    <m/>
    <m/>
    <m/>
    <m/>
    <n v="20"/>
    <n v="2022"/>
    <s v=""/>
    <m/>
    <m/>
    <m/>
  </r>
  <r>
    <n v="596"/>
    <m/>
    <m/>
    <m/>
    <x v="13"/>
    <x v="19"/>
    <x v="6"/>
    <s v="Food Security"/>
    <x v="9"/>
    <x v="20"/>
    <x v="3"/>
    <m/>
    <s v="Planned"/>
    <m/>
    <m/>
    <m/>
    <m/>
    <m/>
    <s v="Chittagong"/>
    <s v="Cox's Bazar"/>
    <x v="6"/>
    <x v="9"/>
    <x v="1"/>
    <m/>
    <m/>
    <m/>
    <x v="2"/>
    <x v="2"/>
    <m/>
    <m/>
    <m/>
    <m/>
    <m/>
    <m/>
    <m/>
    <m/>
    <m/>
    <m/>
    <m/>
    <m/>
    <m/>
    <m/>
    <m/>
    <m/>
    <m/>
    <m/>
    <m/>
    <m/>
    <m/>
    <m/>
    <m/>
    <m/>
    <n v="20"/>
    <n v="2022"/>
    <s v=""/>
    <m/>
    <m/>
    <m/>
  </r>
  <r>
    <n v="597"/>
    <m/>
    <m/>
    <m/>
    <x v="13"/>
    <x v="19"/>
    <x v="6"/>
    <s v="Food Security"/>
    <x v="9"/>
    <x v="20"/>
    <x v="3"/>
    <m/>
    <s v="Planned"/>
    <m/>
    <m/>
    <m/>
    <m/>
    <m/>
    <s v="Chittagong"/>
    <s v="Cox's Bazar"/>
    <x v="6"/>
    <x v="9"/>
    <x v="1"/>
    <m/>
    <m/>
    <m/>
    <x v="2"/>
    <x v="2"/>
    <m/>
    <m/>
    <m/>
    <m/>
    <m/>
    <m/>
    <m/>
    <m/>
    <m/>
    <m/>
    <m/>
    <m/>
    <m/>
    <m/>
    <m/>
    <m/>
    <m/>
    <m/>
    <m/>
    <m/>
    <m/>
    <m/>
    <m/>
    <m/>
    <n v="20"/>
    <n v="2022"/>
    <s v=""/>
    <m/>
    <m/>
    <m/>
  </r>
  <r>
    <n v="598"/>
    <m/>
    <m/>
    <m/>
    <x v="13"/>
    <x v="19"/>
    <x v="6"/>
    <s v="Food Security"/>
    <x v="9"/>
    <x v="20"/>
    <x v="3"/>
    <m/>
    <s v="Planned"/>
    <m/>
    <m/>
    <m/>
    <m/>
    <m/>
    <s v="Chittagong"/>
    <s v="Cox's Bazar"/>
    <x v="6"/>
    <x v="9"/>
    <x v="1"/>
    <m/>
    <m/>
    <m/>
    <x v="2"/>
    <x v="2"/>
    <m/>
    <m/>
    <m/>
    <m/>
    <m/>
    <m/>
    <m/>
    <m/>
    <m/>
    <m/>
    <m/>
    <m/>
    <m/>
    <m/>
    <m/>
    <m/>
    <m/>
    <m/>
    <m/>
    <m/>
    <m/>
    <m/>
    <m/>
    <m/>
    <n v="20"/>
    <n v="2022"/>
    <s v=""/>
    <m/>
    <m/>
    <m/>
  </r>
  <r>
    <n v="599"/>
    <m/>
    <m/>
    <m/>
    <x v="13"/>
    <x v="19"/>
    <x v="6"/>
    <s v="Food Security"/>
    <x v="9"/>
    <x v="20"/>
    <x v="3"/>
    <m/>
    <s v="Planned"/>
    <m/>
    <m/>
    <m/>
    <m/>
    <m/>
    <s v="Chittagong"/>
    <s v="Cox's Bazar"/>
    <x v="6"/>
    <x v="9"/>
    <x v="1"/>
    <m/>
    <m/>
    <m/>
    <x v="2"/>
    <x v="2"/>
    <m/>
    <m/>
    <m/>
    <m/>
    <m/>
    <m/>
    <m/>
    <m/>
    <m/>
    <m/>
    <m/>
    <m/>
    <m/>
    <m/>
    <m/>
    <m/>
    <m/>
    <m/>
    <m/>
    <m/>
    <m/>
    <m/>
    <m/>
    <m/>
    <n v="20"/>
    <n v="2022"/>
    <s v=""/>
    <m/>
    <m/>
    <m/>
  </r>
  <r>
    <n v="600"/>
    <m/>
    <m/>
    <m/>
    <x v="13"/>
    <x v="19"/>
    <x v="6"/>
    <s v="Food Security"/>
    <x v="9"/>
    <x v="20"/>
    <x v="3"/>
    <m/>
    <s v="Planned"/>
    <m/>
    <m/>
    <m/>
    <m/>
    <m/>
    <s v="Chittagong"/>
    <s v="Cox's Bazar"/>
    <x v="6"/>
    <x v="9"/>
    <x v="1"/>
    <m/>
    <m/>
    <m/>
    <x v="2"/>
    <x v="2"/>
    <m/>
    <m/>
    <m/>
    <m/>
    <m/>
    <m/>
    <m/>
    <m/>
    <m/>
    <m/>
    <m/>
    <m/>
    <m/>
    <m/>
    <m/>
    <m/>
    <m/>
    <m/>
    <m/>
    <m/>
    <m/>
    <m/>
    <m/>
    <m/>
    <n v="20"/>
    <n v="2022"/>
    <s v=""/>
    <m/>
    <m/>
    <m/>
  </r>
  <r>
    <n v="601"/>
    <m/>
    <m/>
    <m/>
    <x v="13"/>
    <x v="19"/>
    <x v="6"/>
    <s v="Food Security"/>
    <x v="9"/>
    <x v="20"/>
    <x v="3"/>
    <m/>
    <s v="Planned"/>
    <m/>
    <m/>
    <m/>
    <m/>
    <m/>
    <s v="Chittagong"/>
    <s v="Cox's Bazar"/>
    <x v="6"/>
    <x v="9"/>
    <x v="1"/>
    <m/>
    <m/>
    <m/>
    <x v="2"/>
    <x v="2"/>
    <m/>
    <m/>
    <m/>
    <m/>
    <m/>
    <m/>
    <m/>
    <m/>
    <m/>
    <m/>
    <m/>
    <m/>
    <m/>
    <m/>
    <m/>
    <m/>
    <m/>
    <m/>
    <m/>
    <m/>
    <m/>
    <m/>
    <m/>
    <m/>
    <n v="20"/>
    <n v="2022"/>
    <s v=""/>
    <m/>
    <m/>
    <m/>
  </r>
  <r>
    <n v="602"/>
    <m/>
    <m/>
    <m/>
    <x v="13"/>
    <x v="19"/>
    <x v="6"/>
    <s v="Food Security"/>
    <x v="9"/>
    <x v="20"/>
    <x v="3"/>
    <m/>
    <s v="Planned"/>
    <m/>
    <m/>
    <m/>
    <m/>
    <m/>
    <s v="Chittagong"/>
    <s v="Cox's Bazar"/>
    <x v="6"/>
    <x v="9"/>
    <x v="1"/>
    <m/>
    <m/>
    <m/>
    <x v="2"/>
    <x v="2"/>
    <m/>
    <m/>
    <m/>
    <m/>
    <m/>
    <m/>
    <m/>
    <m/>
    <m/>
    <m/>
    <m/>
    <m/>
    <m/>
    <m/>
    <m/>
    <m/>
    <m/>
    <m/>
    <m/>
    <m/>
    <m/>
    <m/>
    <m/>
    <m/>
    <n v="20"/>
    <n v="2022"/>
    <s v=""/>
    <m/>
    <m/>
    <m/>
  </r>
  <r>
    <n v="603"/>
    <m/>
    <m/>
    <m/>
    <x v="13"/>
    <x v="19"/>
    <x v="6"/>
    <s v="Food Security"/>
    <x v="9"/>
    <x v="20"/>
    <x v="3"/>
    <m/>
    <s v="Planned"/>
    <m/>
    <m/>
    <m/>
    <m/>
    <m/>
    <s v="Chittagong"/>
    <s v="Cox's Bazar"/>
    <x v="6"/>
    <x v="9"/>
    <x v="1"/>
    <m/>
    <m/>
    <m/>
    <x v="2"/>
    <x v="2"/>
    <m/>
    <m/>
    <m/>
    <m/>
    <m/>
    <m/>
    <m/>
    <m/>
    <m/>
    <m/>
    <m/>
    <m/>
    <m/>
    <m/>
    <m/>
    <m/>
    <m/>
    <m/>
    <m/>
    <m/>
    <m/>
    <m/>
    <m/>
    <m/>
    <n v="20"/>
    <n v="2022"/>
    <s v=""/>
    <m/>
    <m/>
    <m/>
  </r>
  <r>
    <n v="604"/>
    <m/>
    <m/>
    <m/>
    <x v="13"/>
    <x v="19"/>
    <x v="6"/>
    <s v="Food Security"/>
    <x v="9"/>
    <x v="20"/>
    <x v="3"/>
    <m/>
    <s v="Planned"/>
    <m/>
    <m/>
    <m/>
    <m/>
    <m/>
    <s v="Chittagong"/>
    <s v="Cox's Bazar"/>
    <x v="6"/>
    <x v="9"/>
    <x v="1"/>
    <m/>
    <m/>
    <m/>
    <x v="2"/>
    <x v="2"/>
    <m/>
    <m/>
    <m/>
    <m/>
    <m/>
    <m/>
    <m/>
    <m/>
    <m/>
    <m/>
    <m/>
    <m/>
    <m/>
    <m/>
    <m/>
    <m/>
    <m/>
    <m/>
    <m/>
    <m/>
    <m/>
    <m/>
    <m/>
    <m/>
    <n v="20"/>
    <n v="2022"/>
    <s v=""/>
    <m/>
    <m/>
    <m/>
  </r>
  <r>
    <n v="605"/>
    <m/>
    <m/>
    <m/>
    <x v="13"/>
    <x v="19"/>
    <x v="6"/>
    <s v="Food Security"/>
    <x v="9"/>
    <x v="20"/>
    <x v="3"/>
    <m/>
    <s v="Planned"/>
    <m/>
    <m/>
    <m/>
    <m/>
    <m/>
    <s v="Chittagong"/>
    <s v="Cox's Bazar"/>
    <x v="6"/>
    <x v="9"/>
    <x v="1"/>
    <m/>
    <m/>
    <m/>
    <x v="2"/>
    <x v="2"/>
    <m/>
    <m/>
    <m/>
    <m/>
    <m/>
    <m/>
    <m/>
    <m/>
    <m/>
    <m/>
    <m/>
    <m/>
    <m/>
    <m/>
    <m/>
    <m/>
    <m/>
    <m/>
    <m/>
    <m/>
    <m/>
    <m/>
    <m/>
    <m/>
    <n v="20"/>
    <n v="2022"/>
    <s v=""/>
    <m/>
    <m/>
    <m/>
  </r>
  <r>
    <n v="606"/>
    <m/>
    <m/>
    <m/>
    <x v="13"/>
    <x v="19"/>
    <x v="6"/>
    <s v="Food Security"/>
    <x v="9"/>
    <x v="20"/>
    <x v="3"/>
    <m/>
    <s v="Planned"/>
    <m/>
    <m/>
    <m/>
    <m/>
    <m/>
    <s v="Chittagong"/>
    <s v="Cox's Bazar"/>
    <x v="6"/>
    <x v="9"/>
    <x v="1"/>
    <m/>
    <m/>
    <m/>
    <x v="2"/>
    <x v="2"/>
    <m/>
    <m/>
    <m/>
    <m/>
    <m/>
    <m/>
    <m/>
    <m/>
    <m/>
    <m/>
    <m/>
    <m/>
    <m/>
    <m/>
    <m/>
    <m/>
    <m/>
    <m/>
    <m/>
    <m/>
    <m/>
    <m/>
    <m/>
    <m/>
    <n v="20"/>
    <n v="2022"/>
    <s v=""/>
    <m/>
    <m/>
    <m/>
  </r>
  <r>
    <n v="607"/>
    <m/>
    <m/>
    <m/>
    <x v="13"/>
    <x v="19"/>
    <x v="6"/>
    <s v="Food Security"/>
    <x v="9"/>
    <x v="20"/>
    <x v="3"/>
    <m/>
    <s v="Planned"/>
    <m/>
    <m/>
    <m/>
    <m/>
    <m/>
    <s v="Chittagong"/>
    <s v="Cox's Bazar"/>
    <x v="6"/>
    <x v="9"/>
    <x v="1"/>
    <m/>
    <m/>
    <m/>
    <x v="2"/>
    <x v="2"/>
    <m/>
    <m/>
    <m/>
    <m/>
    <m/>
    <m/>
    <m/>
    <m/>
    <m/>
    <m/>
    <m/>
    <m/>
    <m/>
    <m/>
    <m/>
    <m/>
    <m/>
    <m/>
    <m/>
    <m/>
    <m/>
    <m/>
    <m/>
    <m/>
    <n v="20"/>
    <n v="2022"/>
    <s v=""/>
    <m/>
    <m/>
    <m/>
  </r>
  <r>
    <n v="608"/>
    <m/>
    <m/>
    <m/>
    <x v="13"/>
    <x v="19"/>
    <x v="6"/>
    <s v="Food Security"/>
    <x v="9"/>
    <x v="20"/>
    <x v="3"/>
    <m/>
    <s v="Planned"/>
    <m/>
    <m/>
    <m/>
    <m/>
    <m/>
    <s v="Chittagong"/>
    <s v="Cox's Bazar"/>
    <x v="6"/>
    <x v="9"/>
    <x v="1"/>
    <m/>
    <m/>
    <m/>
    <x v="2"/>
    <x v="2"/>
    <m/>
    <m/>
    <m/>
    <m/>
    <m/>
    <m/>
    <m/>
    <m/>
    <m/>
    <m/>
    <m/>
    <m/>
    <m/>
    <m/>
    <m/>
    <m/>
    <m/>
    <m/>
    <m/>
    <m/>
    <m/>
    <m/>
    <m/>
    <m/>
    <n v="20"/>
    <n v="2022"/>
    <s v=""/>
    <m/>
    <m/>
    <m/>
  </r>
  <r>
    <n v="609"/>
    <m/>
    <m/>
    <m/>
    <x v="13"/>
    <x v="19"/>
    <x v="6"/>
    <s v="Food Security"/>
    <x v="9"/>
    <x v="20"/>
    <x v="3"/>
    <m/>
    <s v="Planned"/>
    <m/>
    <m/>
    <m/>
    <m/>
    <m/>
    <s v="Chittagong"/>
    <s v="Cox's Bazar"/>
    <x v="6"/>
    <x v="9"/>
    <x v="1"/>
    <m/>
    <m/>
    <m/>
    <x v="2"/>
    <x v="2"/>
    <m/>
    <m/>
    <m/>
    <m/>
    <m/>
    <m/>
    <m/>
    <m/>
    <m/>
    <m/>
    <m/>
    <m/>
    <m/>
    <m/>
    <m/>
    <m/>
    <m/>
    <m/>
    <m/>
    <m/>
    <m/>
    <m/>
    <m/>
    <m/>
    <n v="20"/>
    <n v="2022"/>
    <s v=""/>
    <m/>
    <m/>
    <m/>
  </r>
  <r>
    <n v="610"/>
    <m/>
    <m/>
    <m/>
    <x v="13"/>
    <x v="19"/>
    <x v="6"/>
    <s v="Food Security"/>
    <x v="9"/>
    <x v="20"/>
    <x v="3"/>
    <m/>
    <s v="Planned"/>
    <m/>
    <m/>
    <m/>
    <m/>
    <m/>
    <s v="Chittagong"/>
    <s v="Cox's Bazar"/>
    <x v="6"/>
    <x v="9"/>
    <x v="1"/>
    <m/>
    <m/>
    <m/>
    <x v="2"/>
    <x v="2"/>
    <m/>
    <m/>
    <m/>
    <m/>
    <m/>
    <m/>
    <m/>
    <m/>
    <m/>
    <m/>
    <m/>
    <m/>
    <m/>
    <m/>
    <m/>
    <m/>
    <m/>
    <m/>
    <m/>
    <m/>
    <m/>
    <m/>
    <m/>
    <m/>
    <n v="20"/>
    <n v="2022"/>
    <s v=""/>
    <m/>
    <m/>
    <m/>
  </r>
  <r>
    <n v="611"/>
    <m/>
    <m/>
    <m/>
    <x v="13"/>
    <x v="19"/>
    <x v="6"/>
    <s v="Food Security"/>
    <x v="9"/>
    <x v="20"/>
    <x v="3"/>
    <m/>
    <s v="Planned"/>
    <m/>
    <m/>
    <m/>
    <m/>
    <m/>
    <s v="Chittagong"/>
    <s v="Cox's Bazar"/>
    <x v="6"/>
    <x v="9"/>
    <x v="1"/>
    <m/>
    <m/>
    <m/>
    <x v="2"/>
    <x v="2"/>
    <m/>
    <m/>
    <m/>
    <m/>
    <m/>
    <m/>
    <m/>
    <m/>
    <m/>
    <m/>
    <m/>
    <m/>
    <m/>
    <m/>
    <m/>
    <m/>
    <m/>
    <m/>
    <m/>
    <m/>
    <m/>
    <m/>
    <m/>
    <m/>
    <n v="20"/>
    <n v="2022"/>
    <s v=""/>
    <m/>
    <m/>
    <m/>
  </r>
  <r>
    <n v="612"/>
    <m/>
    <m/>
    <m/>
    <x v="13"/>
    <x v="19"/>
    <x v="6"/>
    <s v="Food Security"/>
    <x v="9"/>
    <x v="20"/>
    <x v="3"/>
    <m/>
    <s v="Planned"/>
    <m/>
    <m/>
    <m/>
    <m/>
    <m/>
    <s v="Chittagong"/>
    <s v="Cox's Bazar"/>
    <x v="6"/>
    <x v="9"/>
    <x v="1"/>
    <m/>
    <m/>
    <m/>
    <x v="2"/>
    <x v="2"/>
    <m/>
    <m/>
    <m/>
    <m/>
    <m/>
    <m/>
    <m/>
    <m/>
    <m/>
    <m/>
    <m/>
    <m/>
    <m/>
    <m/>
    <m/>
    <m/>
    <m/>
    <m/>
    <m/>
    <m/>
    <m/>
    <m/>
    <m/>
    <m/>
    <n v="20"/>
    <n v="2022"/>
    <s v=""/>
    <m/>
    <m/>
    <m/>
  </r>
  <r>
    <n v="613"/>
    <m/>
    <m/>
    <m/>
    <x v="13"/>
    <x v="19"/>
    <x v="6"/>
    <s v="Food Security"/>
    <x v="9"/>
    <x v="20"/>
    <x v="3"/>
    <m/>
    <s v="Planned"/>
    <m/>
    <m/>
    <m/>
    <m/>
    <m/>
    <s v="Chittagong"/>
    <s v="Cox's Bazar"/>
    <x v="6"/>
    <x v="9"/>
    <x v="1"/>
    <m/>
    <m/>
    <m/>
    <x v="2"/>
    <x v="2"/>
    <m/>
    <m/>
    <m/>
    <m/>
    <m/>
    <m/>
    <m/>
    <m/>
    <m/>
    <m/>
    <m/>
    <m/>
    <m/>
    <m/>
    <m/>
    <m/>
    <m/>
    <m/>
    <m/>
    <m/>
    <m/>
    <m/>
    <m/>
    <m/>
    <n v="20"/>
    <n v="2022"/>
    <s v=""/>
    <m/>
    <m/>
    <m/>
  </r>
  <r>
    <n v="614"/>
    <m/>
    <m/>
    <m/>
    <x v="13"/>
    <x v="19"/>
    <x v="6"/>
    <s v="Food Security"/>
    <x v="9"/>
    <x v="20"/>
    <x v="3"/>
    <m/>
    <s v="Planned"/>
    <m/>
    <m/>
    <m/>
    <m/>
    <m/>
    <s v="Chittagong"/>
    <s v="Cox's Bazar"/>
    <x v="6"/>
    <x v="9"/>
    <x v="1"/>
    <m/>
    <m/>
    <m/>
    <x v="2"/>
    <x v="2"/>
    <m/>
    <m/>
    <m/>
    <m/>
    <m/>
    <m/>
    <m/>
    <m/>
    <m/>
    <m/>
    <m/>
    <m/>
    <m/>
    <m/>
    <m/>
    <m/>
    <m/>
    <m/>
    <m/>
    <m/>
    <m/>
    <m/>
    <m/>
    <m/>
    <n v="20"/>
    <n v="2022"/>
    <s v=""/>
    <m/>
    <m/>
    <m/>
  </r>
  <r>
    <n v="615"/>
    <m/>
    <m/>
    <m/>
    <x v="13"/>
    <x v="19"/>
    <x v="6"/>
    <s v="Food Security"/>
    <x v="9"/>
    <x v="20"/>
    <x v="3"/>
    <m/>
    <s v="Planned"/>
    <m/>
    <m/>
    <m/>
    <m/>
    <m/>
    <s v="Chittagong"/>
    <s v="Cox's Bazar"/>
    <x v="6"/>
    <x v="9"/>
    <x v="1"/>
    <m/>
    <m/>
    <m/>
    <x v="2"/>
    <x v="2"/>
    <m/>
    <m/>
    <m/>
    <m/>
    <m/>
    <m/>
    <m/>
    <m/>
    <m/>
    <m/>
    <m/>
    <m/>
    <m/>
    <m/>
    <m/>
    <m/>
    <m/>
    <m/>
    <m/>
    <m/>
    <m/>
    <m/>
    <m/>
    <m/>
    <n v="20"/>
    <n v="2022"/>
    <s v=""/>
    <m/>
    <m/>
    <m/>
  </r>
  <r>
    <n v="616"/>
    <m/>
    <m/>
    <m/>
    <x v="13"/>
    <x v="19"/>
    <x v="6"/>
    <s v="Food Security"/>
    <x v="9"/>
    <x v="20"/>
    <x v="3"/>
    <m/>
    <s v="Planned"/>
    <m/>
    <m/>
    <m/>
    <m/>
    <m/>
    <s v="Chittagong"/>
    <s v="Cox's Bazar"/>
    <x v="6"/>
    <x v="9"/>
    <x v="1"/>
    <m/>
    <m/>
    <m/>
    <x v="2"/>
    <x v="2"/>
    <m/>
    <m/>
    <m/>
    <m/>
    <m/>
    <m/>
    <m/>
    <m/>
    <m/>
    <m/>
    <m/>
    <m/>
    <m/>
    <m/>
    <m/>
    <m/>
    <m/>
    <m/>
    <m/>
    <m/>
    <m/>
    <m/>
    <m/>
    <m/>
    <n v="20"/>
    <n v="2022"/>
    <s v=""/>
    <m/>
    <m/>
    <m/>
  </r>
  <r>
    <n v="617"/>
    <m/>
    <m/>
    <m/>
    <x v="13"/>
    <x v="19"/>
    <x v="6"/>
    <s v="Food Security"/>
    <x v="9"/>
    <x v="20"/>
    <x v="3"/>
    <m/>
    <s v="Planned"/>
    <m/>
    <m/>
    <m/>
    <m/>
    <m/>
    <s v="Chittagong"/>
    <s v="Cox's Bazar"/>
    <x v="6"/>
    <x v="9"/>
    <x v="1"/>
    <m/>
    <m/>
    <m/>
    <x v="2"/>
    <x v="2"/>
    <m/>
    <m/>
    <m/>
    <m/>
    <m/>
    <m/>
    <m/>
    <m/>
    <m/>
    <m/>
    <m/>
    <m/>
    <m/>
    <m/>
    <m/>
    <m/>
    <m/>
    <m/>
    <m/>
    <m/>
    <m/>
    <m/>
    <m/>
    <m/>
    <n v="20"/>
    <n v="2022"/>
    <s v=""/>
    <m/>
    <m/>
    <m/>
  </r>
  <r>
    <n v="618"/>
    <m/>
    <m/>
    <m/>
    <x v="13"/>
    <x v="19"/>
    <x v="6"/>
    <s v="Food Security"/>
    <x v="9"/>
    <x v="20"/>
    <x v="3"/>
    <m/>
    <s v="Planned"/>
    <m/>
    <m/>
    <m/>
    <m/>
    <m/>
    <s v="Chittagong"/>
    <s v="Cox's Bazar"/>
    <x v="6"/>
    <x v="9"/>
    <x v="1"/>
    <m/>
    <m/>
    <m/>
    <x v="2"/>
    <x v="2"/>
    <m/>
    <m/>
    <m/>
    <m/>
    <m/>
    <m/>
    <m/>
    <m/>
    <m/>
    <m/>
    <m/>
    <m/>
    <m/>
    <m/>
    <m/>
    <m/>
    <m/>
    <m/>
    <m/>
    <m/>
    <m/>
    <m/>
    <m/>
    <m/>
    <n v="20"/>
    <n v="2022"/>
    <s v=""/>
    <m/>
    <m/>
    <m/>
  </r>
  <r>
    <n v="619"/>
    <m/>
    <m/>
    <m/>
    <x v="13"/>
    <x v="19"/>
    <x v="6"/>
    <s v="Food Security"/>
    <x v="9"/>
    <x v="20"/>
    <x v="3"/>
    <m/>
    <s v="Planned"/>
    <m/>
    <m/>
    <m/>
    <m/>
    <m/>
    <s v="Chittagong"/>
    <s v="Cox's Bazar"/>
    <x v="6"/>
    <x v="9"/>
    <x v="1"/>
    <m/>
    <m/>
    <m/>
    <x v="2"/>
    <x v="2"/>
    <m/>
    <m/>
    <m/>
    <m/>
    <m/>
    <m/>
    <m/>
    <m/>
    <m/>
    <m/>
    <m/>
    <m/>
    <m/>
    <m/>
    <m/>
    <m/>
    <m/>
    <m/>
    <m/>
    <m/>
    <m/>
    <m/>
    <m/>
    <m/>
    <n v="20"/>
    <n v="2022"/>
    <s v=""/>
    <m/>
    <m/>
    <m/>
  </r>
  <r>
    <n v="620"/>
    <m/>
    <m/>
    <m/>
    <x v="13"/>
    <x v="19"/>
    <x v="6"/>
    <s v="Food Security"/>
    <x v="9"/>
    <x v="20"/>
    <x v="3"/>
    <m/>
    <s v="Planned"/>
    <m/>
    <m/>
    <m/>
    <m/>
    <m/>
    <s v="Chittagong"/>
    <s v="Cox's Bazar"/>
    <x v="6"/>
    <x v="9"/>
    <x v="1"/>
    <m/>
    <m/>
    <m/>
    <x v="2"/>
    <x v="2"/>
    <m/>
    <m/>
    <m/>
    <m/>
    <m/>
    <m/>
    <m/>
    <m/>
    <m/>
    <m/>
    <m/>
    <m/>
    <m/>
    <m/>
    <m/>
    <m/>
    <m/>
    <m/>
    <m/>
    <m/>
    <m/>
    <m/>
    <m/>
    <m/>
    <n v="20"/>
    <n v="2022"/>
    <s v=""/>
    <m/>
    <m/>
    <m/>
  </r>
  <r>
    <n v="621"/>
    <m/>
    <m/>
    <m/>
    <x v="13"/>
    <x v="19"/>
    <x v="6"/>
    <s v="Food Security"/>
    <x v="9"/>
    <x v="20"/>
    <x v="3"/>
    <m/>
    <s v="Planned"/>
    <m/>
    <m/>
    <m/>
    <m/>
    <m/>
    <s v="Chittagong"/>
    <s v="Cox's Bazar"/>
    <x v="6"/>
    <x v="9"/>
    <x v="1"/>
    <m/>
    <m/>
    <m/>
    <x v="2"/>
    <x v="2"/>
    <m/>
    <m/>
    <m/>
    <m/>
    <m/>
    <m/>
    <m/>
    <m/>
    <m/>
    <m/>
    <m/>
    <m/>
    <m/>
    <m/>
    <m/>
    <m/>
    <m/>
    <m/>
    <m/>
    <m/>
    <m/>
    <m/>
    <m/>
    <m/>
    <n v="20"/>
    <n v="2022"/>
    <s v=""/>
    <m/>
    <m/>
    <m/>
  </r>
  <r>
    <n v="622"/>
    <m/>
    <m/>
    <m/>
    <x v="13"/>
    <x v="19"/>
    <x v="6"/>
    <s v="Food Security"/>
    <x v="9"/>
    <x v="20"/>
    <x v="3"/>
    <m/>
    <s v="Planned"/>
    <m/>
    <m/>
    <m/>
    <m/>
    <m/>
    <s v="Chittagong"/>
    <s v="Cox's Bazar"/>
    <x v="6"/>
    <x v="9"/>
    <x v="1"/>
    <m/>
    <m/>
    <m/>
    <x v="2"/>
    <x v="2"/>
    <m/>
    <m/>
    <m/>
    <m/>
    <m/>
    <m/>
    <m/>
    <m/>
    <m/>
    <m/>
    <m/>
    <m/>
    <m/>
    <m/>
    <m/>
    <m/>
    <m/>
    <m/>
    <m/>
    <m/>
    <m/>
    <m/>
    <m/>
    <m/>
    <n v="20"/>
    <n v="2022"/>
    <s v=""/>
    <m/>
    <m/>
    <m/>
  </r>
  <r>
    <n v="623"/>
    <m/>
    <m/>
    <m/>
    <x v="13"/>
    <x v="19"/>
    <x v="6"/>
    <s v="Food Security"/>
    <x v="9"/>
    <x v="20"/>
    <x v="3"/>
    <m/>
    <s v="Planned"/>
    <m/>
    <m/>
    <m/>
    <m/>
    <m/>
    <s v="Chittagong"/>
    <s v="Cox's Bazar"/>
    <x v="6"/>
    <x v="9"/>
    <x v="1"/>
    <m/>
    <m/>
    <m/>
    <x v="2"/>
    <x v="2"/>
    <m/>
    <m/>
    <m/>
    <m/>
    <m/>
    <m/>
    <m/>
    <m/>
    <m/>
    <m/>
    <m/>
    <m/>
    <m/>
    <m/>
    <m/>
    <m/>
    <m/>
    <m/>
    <m/>
    <m/>
    <m/>
    <m/>
    <m/>
    <m/>
    <n v="20"/>
    <n v="2022"/>
    <s v=""/>
    <m/>
    <m/>
    <m/>
  </r>
  <r>
    <n v="624"/>
    <m/>
    <m/>
    <m/>
    <x v="13"/>
    <x v="19"/>
    <x v="6"/>
    <s v="Food Security"/>
    <x v="9"/>
    <x v="20"/>
    <x v="3"/>
    <m/>
    <s v="Planned"/>
    <m/>
    <m/>
    <m/>
    <m/>
    <m/>
    <s v="Chittagong"/>
    <s v="Cox's Bazar"/>
    <x v="6"/>
    <x v="9"/>
    <x v="1"/>
    <m/>
    <m/>
    <m/>
    <x v="2"/>
    <x v="2"/>
    <m/>
    <m/>
    <m/>
    <m/>
    <m/>
    <m/>
    <m/>
    <m/>
    <m/>
    <m/>
    <m/>
    <m/>
    <m/>
    <m/>
    <m/>
    <m/>
    <m/>
    <m/>
    <m/>
    <m/>
    <m/>
    <m/>
    <m/>
    <m/>
    <n v="20"/>
    <n v="2022"/>
    <s v=""/>
    <m/>
    <m/>
    <m/>
  </r>
  <r>
    <n v="625"/>
    <m/>
    <m/>
    <m/>
    <x v="13"/>
    <x v="19"/>
    <x v="6"/>
    <s v="Food Security"/>
    <x v="9"/>
    <x v="20"/>
    <x v="3"/>
    <m/>
    <s v="Planned"/>
    <m/>
    <m/>
    <m/>
    <m/>
    <m/>
    <s v="Chittagong"/>
    <s v="Cox's Bazar"/>
    <x v="6"/>
    <x v="9"/>
    <x v="1"/>
    <m/>
    <m/>
    <m/>
    <x v="2"/>
    <x v="2"/>
    <m/>
    <m/>
    <m/>
    <m/>
    <m/>
    <m/>
    <m/>
    <m/>
    <m/>
    <m/>
    <m/>
    <m/>
    <m/>
    <m/>
    <m/>
    <m/>
    <m/>
    <m/>
    <m/>
    <m/>
    <m/>
    <m/>
    <m/>
    <m/>
    <n v="20"/>
    <n v="2022"/>
    <s v=""/>
    <m/>
    <m/>
    <m/>
  </r>
  <r>
    <n v="626"/>
    <m/>
    <m/>
    <m/>
    <x v="13"/>
    <x v="19"/>
    <x v="6"/>
    <s v="Food Security"/>
    <x v="9"/>
    <x v="20"/>
    <x v="3"/>
    <m/>
    <s v="Planned"/>
    <m/>
    <m/>
    <m/>
    <m/>
    <m/>
    <s v="Chittagong"/>
    <s v="Cox's Bazar"/>
    <x v="6"/>
    <x v="9"/>
    <x v="1"/>
    <m/>
    <m/>
    <m/>
    <x v="2"/>
    <x v="2"/>
    <m/>
    <m/>
    <m/>
    <m/>
    <m/>
    <m/>
    <m/>
    <m/>
    <m/>
    <m/>
    <m/>
    <m/>
    <m/>
    <m/>
    <m/>
    <m/>
    <m/>
    <m/>
    <m/>
    <m/>
    <m/>
    <m/>
    <m/>
    <m/>
    <n v="20"/>
    <n v="2022"/>
    <s v=""/>
    <m/>
    <m/>
    <m/>
  </r>
  <r>
    <n v="627"/>
    <m/>
    <m/>
    <m/>
    <x v="13"/>
    <x v="19"/>
    <x v="6"/>
    <s v="Food Security"/>
    <x v="9"/>
    <x v="20"/>
    <x v="3"/>
    <m/>
    <s v="Planned"/>
    <m/>
    <m/>
    <m/>
    <m/>
    <m/>
    <s v="Chittagong"/>
    <s v="Cox's Bazar"/>
    <x v="6"/>
    <x v="9"/>
    <x v="1"/>
    <m/>
    <m/>
    <m/>
    <x v="2"/>
    <x v="2"/>
    <m/>
    <m/>
    <m/>
    <m/>
    <m/>
    <m/>
    <m/>
    <m/>
    <m/>
    <m/>
    <m/>
    <m/>
    <m/>
    <m/>
    <m/>
    <m/>
    <m/>
    <m/>
    <m/>
    <m/>
    <m/>
    <m/>
    <m/>
    <m/>
    <n v="20"/>
    <n v="2022"/>
    <s v=""/>
    <m/>
    <m/>
    <m/>
  </r>
  <r>
    <n v="628"/>
    <m/>
    <m/>
    <m/>
    <x v="13"/>
    <x v="19"/>
    <x v="6"/>
    <s v="Food Security"/>
    <x v="9"/>
    <x v="20"/>
    <x v="3"/>
    <m/>
    <s v="Planned"/>
    <m/>
    <m/>
    <m/>
    <m/>
    <m/>
    <s v="Chittagong"/>
    <s v="Cox's Bazar"/>
    <x v="6"/>
    <x v="9"/>
    <x v="1"/>
    <m/>
    <m/>
    <m/>
    <x v="2"/>
    <x v="2"/>
    <m/>
    <m/>
    <m/>
    <m/>
    <m/>
    <m/>
    <m/>
    <m/>
    <m/>
    <m/>
    <m/>
    <m/>
    <m/>
    <m/>
    <m/>
    <m/>
    <m/>
    <m/>
    <m/>
    <m/>
    <m/>
    <m/>
    <m/>
    <m/>
    <n v="20"/>
    <n v="2022"/>
    <s v=""/>
    <m/>
    <m/>
    <m/>
  </r>
  <r>
    <n v="629"/>
    <m/>
    <m/>
    <m/>
    <x v="13"/>
    <x v="19"/>
    <x v="6"/>
    <s v="Food Security"/>
    <x v="9"/>
    <x v="20"/>
    <x v="3"/>
    <m/>
    <s v="Planned"/>
    <m/>
    <m/>
    <m/>
    <m/>
    <m/>
    <s v="Chittagong"/>
    <s v="Cox's Bazar"/>
    <x v="6"/>
    <x v="9"/>
    <x v="1"/>
    <m/>
    <m/>
    <m/>
    <x v="2"/>
    <x v="2"/>
    <m/>
    <m/>
    <m/>
    <m/>
    <m/>
    <m/>
    <m/>
    <m/>
    <m/>
    <m/>
    <m/>
    <m/>
    <m/>
    <m/>
    <m/>
    <m/>
    <m/>
    <m/>
    <m/>
    <m/>
    <m/>
    <m/>
    <m/>
    <m/>
    <n v="20"/>
    <n v="2022"/>
    <s v=""/>
    <m/>
    <m/>
    <m/>
  </r>
  <r>
    <n v="630"/>
    <m/>
    <m/>
    <m/>
    <x v="13"/>
    <x v="19"/>
    <x v="6"/>
    <s v="Food Security"/>
    <x v="9"/>
    <x v="20"/>
    <x v="3"/>
    <m/>
    <s v="Planned"/>
    <m/>
    <m/>
    <m/>
    <m/>
    <m/>
    <s v="Chittagong"/>
    <s v="Cox's Bazar"/>
    <x v="6"/>
    <x v="9"/>
    <x v="1"/>
    <m/>
    <m/>
    <m/>
    <x v="2"/>
    <x v="2"/>
    <m/>
    <m/>
    <m/>
    <m/>
    <m/>
    <m/>
    <m/>
    <m/>
    <m/>
    <m/>
    <m/>
    <m/>
    <m/>
    <m/>
    <m/>
    <m/>
    <m/>
    <m/>
    <m/>
    <m/>
    <m/>
    <m/>
    <m/>
    <m/>
    <n v="20"/>
    <n v="2022"/>
    <s v=""/>
    <m/>
    <m/>
    <m/>
  </r>
  <r>
    <n v="631"/>
    <m/>
    <m/>
    <m/>
    <x v="13"/>
    <x v="19"/>
    <x v="6"/>
    <s v="Food Security"/>
    <x v="9"/>
    <x v="20"/>
    <x v="3"/>
    <m/>
    <s v="Planned"/>
    <m/>
    <m/>
    <m/>
    <m/>
    <m/>
    <s v="Chittagong"/>
    <s v="Cox's Bazar"/>
    <x v="6"/>
    <x v="9"/>
    <x v="1"/>
    <m/>
    <m/>
    <m/>
    <x v="2"/>
    <x v="2"/>
    <m/>
    <m/>
    <m/>
    <m/>
    <m/>
    <m/>
    <m/>
    <m/>
    <m/>
    <m/>
    <m/>
    <m/>
    <m/>
    <m/>
    <m/>
    <m/>
    <m/>
    <m/>
    <m/>
    <m/>
    <m/>
    <m/>
    <m/>
    <m/>
    <n v="20"/>
    <n v="2022"/>
    <s v=""/>
    <m/>
    <m/>
    <m/>
  </r>
  <r>
    <n v="632"/>
    <m/>
    <m/>
    <m/>
    <x v="13"/>
    <x v="19"/>
    <x v="6"/>
    <s v="Food Security"/>
    <x v="9"/>
    <x v="20"/>
    <x v="3"/>
    <m/>
    <s v="Planned"/>
    <m/>
    <m/>
    <m/>
    <m/>
    <m/>
    <s v="Chittagong"/>
    <s v="Cox's Bazar"/>
    <x v="6"/>
    <x v="9"/>
    <x v="1"/>
    <m/>
    <m/>
    <m/>
    <x v="2"/>
    <x v="2"/>
    <m/>
    <m/>
    <m/>
    <m/>
    <m/>
    <m/>
    <m/>
    <m/>
    <m/>
    <m/>
    <m/>
    <m/>
    <m/>
    <m/>
    <m/>
    <m/>
    <m/>
    <m/>
    <m/>
    <m/>
    <m/>
    <m/>
    <m/>
    <m/>
    <n v="20"/>
    <n v="2022"/>
    <s v=""/>
    <m/>
    <m/>
    <m/>
  </r>
  <r>
    <n v="633"/>
    <m/>
    <m/>
    <m/>
    <x v="13"/>
    <x v="19"/>
    <x v="6"/>
    <s v="Food Security"/>
    <x v="9"/>
    <x v="20"/>
    <x v="3"/>
    <m/>
    <s v="Planned"/>
    <m/>
    <m/>
    <m/>
    <m/>
    <m/>
    <s v="Chittagong"/>
    <s v="Cox's Bazar"/>
    <x v="6"/>
    <x v="9"/>
    <x v="1"/>
    <m/>
    <m/>
    <m/>
    <x v="2"/>
    <x v="2"/>
    <m/>
    <m/>
    <m/>
    <m/>
    <m/>
    <m/>
    <m/>
    <m/>
    <m/>
    <m/>
    <m/>
    <m/>
    <m/>
    <m/>
    <m/>
    <m/>
    <m/>
    <m/>
    <m/>
    <m/>
    <m/>
    <m/>
    <m/>
    <m/>
    <n v="20"/>
    <n v="2022"/>
    <s v=""/>
    <m/>
    <m/>
    <m/>
  </r>
  <r>
    <n v="634"/>
    <m/>
    <m/>
    <m/>
    <x v="13"/>
    <x v="19"/>
    <x v="6"/>
    <s v="Food Security"/>
    <x v="9"/>
    <x v="20"/>
    <x v="3"/>
    <m/>
    <s v="Planned"/>
    <m/>
    <m/>
    <m/>
    <m/>
    <m/>
    <s v="Chittagong"/>
    <s v="Cox's Bazar"/>
    <x v="6"/>
    <x v="9"/>
    <x v="1"/>
    <m/>
    <m/>
    <m/>
    <x v="2"/>
    <x v="2"/>
    <m/>
    <m/>
    <m/>
    <m/>
    <m/>
    <m/>
    <m/>
    <m/>
    <m/>
    <m/>
    <m/>
    <m/>
    <m/>
    <m/>
    <m/>
    <m/>
    <m/>
    <m/>
    <m/>
    <m/>
    <m/>
    <m/>
    <m/>
    <m/>
    <n v="20"/>
    <n v="2022"/>
    <s v=""/>
    <m/>
    <m/>
    <m/>
  </r>
  <r>
    <n v="635"/>
    <m/>
    <m/>
    <m/>
    <x v="13"/>
    <x v="19"/>
    <x v="6"/>
    <s v="Food Security"/>
    <x v="9"/>
    <x v="20"/>
    <x v="3"/>
    <m/>
    <s v="Planned"/>
    <m/>
    <m/>
    <m/>
    <m/>
    <m/>
    <s v="Chittagong"/>
    <s v="Cox's Bazar"/>
    <x v="6"/>
    <x v="9"/>
    <x v="1"/>
    <m/>
    <m/>
    <m/>
    <x v="2"/>
    <x v="2"/>
    <m/>
    <m/>
    <m/>
    <m/>
    <m/>
    <m/>
    <m/>
    <m/>
    <m/>
    <m/>
    <m/>
    <m/>
    <m/>
    <m/>
    <m/>
    <m/>
    <m/>
    <m/>
    <m/>
    <m/>
    <m/>
    <m/>
    <m/>
    <m/>
    <n v="20"/>
    <n v="2022"/>
    <s v=""/>
    <m/>
    <m/>
    <m/>
  </r>
  <r>
    <n v="636"/>
    <m/>
    <m/>
    <m/>
    <x v="13"/>
    <x v="19"/>
    <x v="6"/>
    <s v="Food Security"/>
    <x v="9"/>
    <x v="20"/>
    <x v="3"/>
    <m/>
    <s v="Planned"/>
    <m/>
    <m/>
    <m/>
    <m/>
    <m/>
    <s v="Chittagong"/>
    <s v="Cox's Bazar"/>
    <x v="6"/>
    <x v="9"/>
    <x v="1"/>
    <m/>
    <m/>
    <m/>
    <x v="2"/>
    <x v="2"/>
    <m/>
    <m/>
    <m/>
    <m/>
    <m/>
    <m/>
    <m/>
    <m/>
    <m/>
    <m/>
    <m/>
    <m/>
    <m/>
    <m/>
    <m/>
    <m/>
    <m/>
    <m/>
    <m/>
    <m/>
    <m/>
    <m/>
    <m/>
    <m/>
    <n v="20"/>
    <n v="2022"/>
    <s v=""/>
    <m/>
    <m/>
    <m/>
  </r>
  <r>
    <n v="637"/>
    <m/>
    <m/>
    <m/>
    <x v="13"/>
    <x v="19"/>
    <x v="6"/>
    <s v="Food Security"/>
    <x v="9"/>
    <x v="20"/>
    <x v="3"/>
    <m/>
    <s v="Planned"/>
    <m/>
    <m/>
    <m/>
    <m/>
    <m/>
    <s v="Chittagong"/>
    <s v="Cox's Bazar"/>
    <x v="6"/>
    <x v="9"/>
    <x v="1"/>
    <m/>
    <m/>
    <m/>
    <x v="2"/>
    <x v="2"/>
    <m/>
    <m/>
    <m/>
    <m/>
    <m/>
    <m/>
    <m/>
    <m/>
    <m/>
    <m/>
    <m/>
    <m/>
    <m/>
    <m/>
    <m/>
    <m/>
    <m/>
    <m/>
    <m/>
    <m/>
    <m/>
    <m/>
    <m/>
    <m/>
    <n v="20"/>
    <n v="2022"/>
    <s v=""/>
    <m/>
    <m/>
    <m/>
  </r>
  <r>
    <n v="638"/>
    <m/>
    <m/>
    <m/>
    <x v="13"/>
    <x v="19"/>
    <x v="6"/>
    <s v="Food Security"/>
    <x v="9"/>
    <x v="20"/>
    <x v="3"/>
    <m/>
    <s v="Planned"/>
    <m/>
    <m/>
    <m/>
    <m/>
    <m/>
    <s v="Chittagong"/>
    <s v="Cox's Bazar"/>
    <x v="6"/>
    <x v="9"/>
    <x v="1"/>
    <m/>
    <m/>
    <m/>
    <x v="2"/>
    <x v="2"/>
    <m/>
    <m/>
    <m/>
    <m/>
    <m/>
    <m/>
    <m/>
    <m/>
    <m/>
    <m/>
    <m/>
    <m/>
    <m/>
    <m/>
    <m/>
    <m/>
    <m/>
    <m/>
    <m/>
    <m/>
    <m/>
    <m/>
    <m/>
    <m/>
    <n v="20"/>
    <n v="2022"/>
    <s v=""/>
    <m/>
    <m/>
    <m/>
  </r>
  <r>
    <n v="639"/>
    <m/>
    <m/>
    <m/>
    <x v="13"/>
    <x v="19"/>
    <x v="6"/>
    <s v="Food Security"/>
    <x v="9"/>
    <x v="20"/>
    <x v="3"/>
    <m/>
    <s v="Planned"/>
    <m/>
    <m/>
    <m/>
    <m/>
    <m/>
    <s v="Chittagong"/>
    <s v="Cox's Bazar"/>
    <x v="6"/>
    <x v="9"/>
    <x v="1"/>
    <m/>
    <m/>
    <m/>
    <x v="2"/>
    <x v="2"/>
    <m/>
    <m/>
    <m/>
    <m/>
    <m/>
    <m/>
    <m/>
    <m/>
    <m/>
    <m/>
    <m/>
    <m/>
    <m/>
    <m/>
    <m/>
    <m/>
    <m/>
    <m/>
    <m/>
    <m/>
    <m/>
    <m/>
    <m/>
    <m/>
    <n v="20"/>
    <n v="2022"/>
    <s v=""/>
    <m/>
    <m/>
    <m/>
  </r>
  <r>
    <n v="640"/>
    <m/>
    <m/>
    <m/>
    <x v="13"/>
    <x v="19"/>
    <x v="6"/>
    <s v="Food Security"/>
    <x v="9"/>
    <x v="20"/>
    <x v="3"/>
    <m/>
    <s v="Planned"/>
    <m/>
    <m/>
    <m/>
    <m/>
    <m/>
    <s v="Chittagong"/>
    <s v="Cox's Bazar"/>
    <x v="6"/>
    <x v="9"/>
    <x v="1"/>
    <m/>
    <m/>
    <m/>
    <x v="2"/>
    <x v="2"/>
    <m/>
    <m/>
    <m/>
    <m/>
    <m/>
    <m/>
    <m/>
    <m/>
    <m/>
    <m/>
    <m/>
    <m/>
    <m/>
    <m/>
    <m/>
    <m/>
    <m/>
    <m/>
    <m/>
    <m/>
    <m/>
    <m/>
    <m/>
    <m/>
    <n v="20"/>
    <n v="2022"/>
    <s v=""/>
    <m/>
    <m/>
    <m/>
  </r>
  <r>
    <n v="641"/>
    <m/>
    <m/>
    <m/>
    <x v="13"/>
    <x v="19"/>
    <x v="6"/>
    <s v="Food Security"/>
    <x v="9"/>
    <x v="20"/>
    <x v="3"/>
    <m/>
    <s v="Planned"/>
    <m/>
    <m/>
    <m/>
    <m/>
    <m/>
    <s v="Chittagong"/>
    <s v="Cox's Bazar"/>
    <x v="6"/>
    <x v="9"/>
    <x v="1"/>
    <m/>
    <m/>
    <m/>
    <x v="2"/>
    <x v="2"/>
    <m/>
    <m/>
    <m/>
    <m/>
    <m/>
    <m/>
    <m/>
    <m/>
    <m/>
    <m/>
    <m/>
    <m/>
    <m/>
    <m/>
    <m/>
    <m/>
    <m/>
    <m/>
    <m/>
    <m/>
    <m/>
    <m/>
    <m/>
    <m/>
    <n v="20"/>
    <n v="2022"/>
    <s v=""/>
    <m/>
    <m/>
    <m/>
  </r>
  <r>
    <n v="642"/>
    <m/>
    <m/>
    <m/>
    <x v="13"/>
    <x v="19"/>
    <x v="6"/>
    <s v="Food Security"/>
    <x v="9"/>
    <x v="20"/>
    <x v="3"/>
    <m/>
    <s v="Planned"/>
    <m/>
    <m/>
    <m/>
    <m/>
    <m/>
    <s v="Chittagong"/>
    <s v="Cox's Bazar"/>
    <x v="6"/>
    <x v="9"/>
    <x v="1"/>
    <m/>
    <m/>
    <m/>
    <x v="2"/>
    <x v="2"/>
    <m/>
    <m/>
    <m/>
    <m/>
    <m/>
    <m/>
    <m/>
    <m/>
    <m/>
    <m/>
    <m/>
    <m/>
    <m/>
    <m/>
    <m/>
    <m/>
    <m/>
    <m/>
    <m/>
    <m/>
    <m/>
    <m/>
    <m/>
    <m/>
    <n v="20"/>
    <n v="2022"/>
    <s v=""/>
    <m/>
    <m/>
    <m/>
  </r>
  <r>
    <n v="643"/>
    <m/>
    <m/>
    <m/>
    <x v="13"/>
    <x v="19"/>
    <x v="6"/>
    <s v="Food Security"/>
    <x v="9"/>
    <x v="20"/>
    <x v="3"/>
    <m/>
    <s v="Planned"/>
    <m/>
    <m/>
    <m/>
    <m/>
    <m/>
    <s v="Chittagong"/>
    <s v="Cox's Bazar"/>
    <x v="6"/>
    <x v="9"/>
    <x v="1"/>
    <m/>
    <m/>
    <m/>
    <x v="2"/>
    <x v="2"/>
    <m/>
    <m/>
    <m/>
    <m/>
    <m/>
    <m/>
    <m/>
    <m/>
    <m/>
    <m/>
    <m/>
    <m/>
    <m/>
    <m/>
    <m/>
    <m/>
    <m/>
    <m/>
    <m/>
    <m/>
    <m/>
    <m/>
    <m/>
    <m/>
    <n v="20"/>
    <n v="2022"/>
    <s v=""/>
    <m/>
    <m/>
    <m/>
  </r>
  <r>
    <n v="644"/>
    <m/>
    <m/>
    <m/>
    <x v="13"/>
    <x v="19"/>
    <x v="6"/>
    <s v="Food Security"/>
    <x v="9"/>
    <x v="20"/>
    <x v="3"/>
    <m/>
    <s v="Planned"/>
    <m/>
    <m/>
    <m/>
    <m/>
    <m/>
    <s v="Chittagong"/>
    <s v="Cox's Bazar"/>
    <x v="6"/>
    <x v="9"/>
    <x v="1"/>
    <m/>
    <m/>
    <m/>
    <x v="2"/>
    <x v="2"/>
    <m/>
    <m/>
    <m/>
    <m/>
    <m/>
    <m/>
    <m/>
    <m/>
    <m/>
    <m/>
    <m/>
    <m/>
    <m/>
    <m/>
    <m/>
    <m/>
    <m/>
    <m/>
    <m/>
    <m/>
    <m/>
    <m/>
    <m/>
    <m/>
    <n v="20"/>
    <n v="2022"/>
    <s v=""/>
    <m/>
    <m/>
    <m/>
  </r>
  <r>
    <n v="645"/>
    <m/>
    <m/>
    <m/>
    <x v="13"/>
    <x v="19"/>
    <x v="6"/>
    <s v="Food Security"/>
    <x v="9"/>
    <x v="20"/>
    <x v="3"/>
    <m/>
    <s v="Planned"/>
    <m/>
    <m/>
    <m/>
    <m/>
    <m/>
    <s v="Chittagong"/>
    <s v="Cox's Bazar"/>
    <x v="6"/>
    <x v="9"/>
    <x v="1"/>
    <m/>
    <m/>
    <m/>
    <x v="2"/>
    <x v="2"/>
    <m/>
    <m/>
    <m/>
    <m/>
    <m/>
    <m/>
    <m/>
    <m/>
    <m/>
    <m/>
    <m/>
    <m/>
    <m/>
    <m/>
    <m/>
    <m/>
    <m/>
    <m/>
    <m/>
    <m/>
    <m/>
    <m/>
    <m/>
    <m/>
    <n v="20"/>
    <n v="2022"/>
    <s v=""/>
    <m/>
    <m/>
    <m/>
  </r>
  <r>
    <n v="646"/>
    <m/>
    <m/>
    <m/>
    <x v="13"/>
    <x v="19"/>
    <x v="6"/>
    <s v="Food Security"/>
    <x v="9"/>
    <x v="20"/>
    <x v="3"/>
    <m/>
    <s v="Planned"/>
    <m/>
    <m/>
    <m/>
    <m/>
    <m/>
    <s v="Chittagong"/>
    <s v="Cox's Bazar"/>
    <x v="6"/>
    <x v="9"/>
    <x v="1"/>
    <m/>
    <m/>
    <m/>
    <x v="2"/>
    <x v="2"/>
    <m/>
    <m/>
    <m/>
    <m/>
    <m/>
    <m/>
    <m/>
    <m/>
    <m/>
    <m/>
    <m/>
    <m/>
    <m/>
    <m/>
    <m/>
    <m/>
    <m/>
    <m/>
    <m/>
    <m/>
    <m/>
    <m/>
    <m/>
    <m/>
    <n v="20"/>
    <n v="2022"/>
    <s v=""/>
    <m/>
    <m/>
    <m/>
  </r>
  <r>
    <n v="647"/>
    <m/>
    <m/>
    <m/>
    <x v="13"/>
    <x v="19"/>
    <x v="6"/>
    <s v="Food Security"/>
    <x v="9"/>
    <x v="20"/>
    <x v="3"/>
    <m/>
    <s v="Planned"/>
    <m/>
    <m/>
    <m/>
    <m/>
    <m/>
    <s v="Chittagong"/>
    <s v="Cox's Bazar"/>
    <x v="6"/>
    <x v="9"/>
    <x v="1"/>
    <m/>
    <m/>
    <m/>
    <x v="2"/>
    <x v="2"/>
    <m/>
    <m/>
    <m/>
    <m/>
    <m/>
    <m/>
    <m/>
    <m/>
    <m/>
    <m/>
    <m/>
    <m/>
    <m/>
    <m/>
    <m/>
    <m/>
    <m/>
    <m/>
    <m/>
    <m/>
    <m/>
    <m/>
    <m/>
    <m/>
    <n v="20"/>
    <n v="2022"/>
    <s v=""/>
    <m/>
    <m/>
    <m/>
  </r>
  <r>
    <n v="648"/>
    <m/>
    <m/>
    <m/>
    <x v="13"/>
    <x v="19"/>
    <x v="6"/>
    <s v="Food Security"/>
    <x v="9"/>
    <x v="20"/>
    <x v="3"/>
    <m/>
    <s v="Planned"/>
    <m/>
    <m/>
    <m/>
    <m/>
    <m/>
    <s v="Chittagong"/>
    <s v="Cox's Bazar"/>
    <x v="6"/>
    <x v="9"/>
    <x v="1"/>
    <m/>
    <m/>
    <m/>
    <x v="2"/>
    <x v="2"/>
    <m/>
    <m/>
    <m/>
    <m/>
    <m/>
    <m/>
    <m/>
    <m/>
    <m/>
    <m/>
    <m/>
    <m/>
    <m/>
    <m/>
    <m/>
    <m/>
    <m/>
    <m/>
    <m/>
    <m/>
    <m/>
    <m/>
    <m/>
    <m/>
    <n v="20"/>
    <n v="2022"/>
    <s v=""/>
    <m/>
    <m/>
    <m/>
  </r>
  <r>
    <n v="649"/>
    <m/>
    <m/>
    <m/>
    <x v="13"/>
    <x v="19"/>
    <x v="6"/>
    <s v="Food Security"/>
    <x v="9"/>
    <x v="20"/>
    <x v="3"/>
    <m/>
    <s v="Planned"/>
    <m/>
    <m/>
    <m/>
    <m/>
    <m/>
    <s v="Chittagong"/>
    <s v="Cox's Bazar"/>
    <x v="6"/>
    <x v="9"/>
    <x v="1"/>
    <m/>
    <m/>
    <m/>
    <x v="2"/>
    <x v="2"/>
    <m/>
    <m/>
    <m/>
    <m/>
    <m/>
    <m/>
    <m/>
    <m/>
    <m/>
    <m/>
    <m/>
    <m/>
    <m/>
    <m/>
    <m/>
    <m/>
    <m/>
    <m/>
    <m/>
    <m/>
    <m/>
    <m/>
    <m/>
    <m/>
    <n v="20"/>
    <n v="2022"/>
    <s v=""/>
    <m/>
    <m/>
    <m/>
  </r>
  <r>
    <n v="650"/>
    <m/>
    <m/>
    <m/>
    <x v="13"/>
    <x v="19"/>
    <x v="6"/>
    <s v="Food Security"/>
    <x v="9"/>
    <x v="20"/>
    <x v="3"/>
    <m/>
    <s v="Planned"/>
    <m/>
    <m/>
    <m/>
    <m/>
    <m/>
    <s v="Chittagong"/>
    <s v="Cox's Bazar"/>
    <x v="6"/>
    <x v="9"/>
    <x v="1"/>
    <m/>
    <m/>
    <m/>
    <x v="2"/>
    <x v="2"/>
    <m/>
    <m/>
    <m/>
    <m/>
    <m/>
    <m/>
    <m/>
    <m/>
    <m/>
    <m/>
    <m/>
    <m/>
    <m/>
    <m/>
    <m/>
    <m/>
    <m/>
    <m/>
    <m/>
    <m/>
    <m/>
    <m/>
    <m/>
    <m/>
    <n v="20"/>
    <n v="2022"/>
    <s v=""/>
    <m/>
    <m/>
    <m/>
  </r>
  <r>
    <n v="651"/>
    <m/>
    <m/>
    <m/>
    <x v="13"/>
    <x v="19"/>
    <x v="6"/>
    <s v="Food Security"/>
    <x v="9"/>
    <x v="20"/>
    <x v="3"/>
    <m/>
    <s v="Planned"/>
    <m/>
    <m/>
    <m/>
    <m/>
    <m/>
    <s v="Chittagong"/>
    <s v="Cox's Bazar"/>
    <x v="6"/>
    <x v="9"/>
    <x v="1"/>
    <m/>
    <m/>
    <m/>
    <x v="2"/>
    <x v="2"/>
    <m/>
    <m/>
    <m/>
    <m/>
    <m/>
    <m/>
    <m/>
    <m/>
    <m/>
    <m/>
    <m/>
    <m/>
    <m/>
    <m/>
    <m/>
    <m/>
    <m/>
    <m/>
    <m/>
    <m/>
    <m/>
    <m/>
    <m/>
    <m/>
    <n v="20"/>
    <n v="2022"/>
    <s v=""/>
    <m/>
    <m/>
    <m/>
  </r>
  <r>
    <n v="652"/>
    <m/>
    <m/>
    <m/>
    <x v="13"/>
    <x v="19"/>
    <x v="6"/>
    <s v="Food Security"/>
    <x v="9"/>
    <x v="20"/>
    <x v="3"/>
    <m/>
    <s v="Planned"/>
    <m/>
    <m/>
    <m/>
    <m/>
    <m/>
    <s v="Chittagong"/>
    <s v="Cox's Bazar"/>
    <x v="6"/>
    <x v="9"/>
    <x v="1"/>
    <m/>
    <m/>
    <m/>
    <x v="2"/>
    <x v="2"/>
    <m/>
    <m/>
    <m/>
    <m/>
    <m/>
    <m/>
    <m/>
    <m/>
    <m/>
    <m/>
    <m/>
    <m/>
    <m/>
    <m/>
    <m/>
    <m/>
    <m/>
    <m/>
    <m/>
    <m/>
    <m/>
    <m/>
    <m/>
    <m/>
    <n v="20"/>
    <n v="2022"/>
    <s v=""/>
    <m/>
    <m/>
    <m/>
  </r>
  <r>
    <n v="653"/>
    <m/>
    <m/>
    <m/>
    <x v="13"/>
    <x v="19"/>
    <x v="6"/>
    <s v="Food Security"/>
    <x v="9"/>
    <x v="20"/>
    <x v="3"/>
    <m/>
    <s v="Planned"/>
    <m/>
    <m/>
    <m/>
    <m/>
    <m/>
    <s v="Chittagong"/>
    <s v="Cox's Bazar"/>
    <x v="6"/>
    <x v="9"/>
    <x v="1"/>
    <m/>
    <m/>
    <m/>
    <x v="2"/>
    <x v="2"/>
    <m/>
    <m/>
    <m/>
    <m/>
    <m/>
    <m/>
    <m/>
    <m/>
    <m/>
    <m/>
    <m/>
    <m/>
    <m/>
    <m/>
    <m/>
    <m/>
    <m/>
    <m/>
    <m/>
    <m/>
    <m/>
    <m/>
    <m/>
    <m/>
    <n v="20"/>
    <n v="2022"/>
    <s v=""/>
    <m/>
    <m/>
    <m/>
  </r>
  <r>
    <n v="654"/>
    <m/>
    <m/>
    <m/>
    <x v="13"/>
    <x v="19"/>
    <x v="6"/>
    <s v="Food Security"/>
    <x v="9"/>
    <x v="20"/>
    <x v="3"/>
    <m/>
    <s v="Planned"/>
    <m/>
    <m/>
    <m/>
    <m/>
    <m/>
    <s v="Chittagong"/>
    <s v="Cox's Bazar"/>
    <x v="6"/>
    <x v="9"/>
    <x v="1"/>
    <m/>
    <m/>
    <m/>
    <x v="2"/>
    <x v="2"/>
    <m/>
    <m/>
    <m/>
    <m/>
    <m/>
    <m/>
    <m/>
    <m/>
    <m/>
    <m/>
    <m/>
    <m/>
    <m/>
    <m/>
    <m/>
    <m/>
    <m/>
    <m/>
    <m/>
    <m/>
    <m/>
    <m/>
    <m/>
    <m/>
    <n v="20"/>
    <n v="2022"/>
    <s v=""/>
    <m/>
    <m/>
    <m/>
  </r>
  <r>
    <n v="655"/>
    <m/>
    <m/>
    <m/>
    <x v="13"/>
    <x v="19"/>
    <x v="6"/>
    <s v="Food Security"/>
    <x v="9"/>
    <x v="20"/>
    <x v="3"/>
    <m/>
    <s v="Planned"/>
    <m/>
    <m/>
    <m/>
    <m/>
    <m/>
    <s v="Chittagong"/>
    <s v="Cox's Bazar"/>
    <x v="6"/>
    <x v="9"/>
    <x v="1"/>
    <m/>
    <m/>
    <m/>
    <x v="2"/>
    <x v="2"/>
    <m/>
    <m/>
    <m/>
    <m/>
    <m/>
    <m/>
    <m/>
    <m/>
    <m/>
    <m/>
    <m/>
    <m/>
    <m/>
    <m/>
    <m/>
    <m/>
    <m/>
    <m/>
    <m/>
    <m/>
    <m/>
    <m/>
    <m/>
    <m/>
    <n v="20"/>
    <n v="2022"/>
    <s v=""/>
    <m/>
    <m/>
    <m/>
  </r>
  <r>
    <n v="656"/>
    <m/>
    <m/>
    <m/>
    <x v="13"/>
    <x v="19"/>
    <x v="6"/>
    <s v="Food Security"/>
    <x v="9"/>
    <x v="20"/>
    <x v="3"/>
    <m/>
    <s v="Planned"/>
    <m/>
    <m/>
    <m/>
    <m/>
    <m/>
    <s v="Chittagong"/>
    <s v="Cox's Bazar"/>
    <x v="6"/>
    <x v="9"/>
    <x v="1"/>
    <m/>
    <m/>
    <m/>
    <x v="2"/>
    <x v="2"/>
    <m/>
    <m/>
    <m/>
    <m/>
    <m/>
    <m/>
    <m/>
    <m/>
    <m/>
    <m/>
    <m/>
    <m/>
    <m/>
    <m/>
    <m/>
    <m/>
    <m/>
    <m/>
    <m/>
    <m/>
    <m/>
    <m/>
    <m/>
    <m/>
    <n v="20"/>
    <n v="2022"/>
    <s v=""/>
    <m/>
    <m/>
    <m/>
  </r>
  <r>
    <n v="657"/>
    <m/>
    <m/>
    <m/>
    <x v="13"/>
    <x v="19"/>
    <x v="6"/>
    <s v="Food Security"/>
    <x v="9"/>
    <x v="20"/>
    <x v="3"/>
    <m/>
    <s v="Planned"/>
    <m/>
    <m/>
    <m/>
    <m/>
    <m/>
    <s v="Chittagong"/>
    <s v="Cox's Bazar"/>
    <x v="6"/>
    <x v="9"/>
    <x v="1"/>
    <m/>
    <m/>
    <m/>
    <x v="2"/>
    <x v="2"/>
    <m/>
    <m/>
    <m/>
    <m/>
    <m/>
    <m/>
    <m/>
    <m/>
    <m/>
    <m/>
    <m/>
    <m/>
    <m/>
    <m/>
    <m/>
    <m/>
    <m/>
    <m/>
    <m/>
    <m/>
    <m/>
    <m/>
    <m/>
    <m/>
    <n v="20"/>
    <n v="2022"/>
    <s v=""/>
    <m/>
    <m/>
    <m/>
  </r>
  <r>
    <n v="658"/>
    <m/>
    <m/>
    <m/>
    <x v="13"/>
    <x v="19"/>
    <x v="6"/>
    <s v="Food Security"/>
    <x v="9"/>
    <x v="20"/>
    <x v="3"/>
    <m/>
    <s v="Planned"/>
    <m/>
    <m/>
    <m/>
    <m/>
    <m/>
    <s v="Chittagong"/>
    <s v="Cox's Bazar"/>
    <x v="6"/>
    <x v="9"/>
    <x v="1"/>
    <m/>
    <m/>
    <m/>
    <x v="2"/>
    <x v="2"/>
    <m/>
    <m/>
    <m/>
    <m/>
    <m/>
    <m/>
    <m/>
    <m/>
    <m/>
    <m/>
    <m/>
    <m/>
    <m/>
    <m/>
    <m/>
    <m/>
    <m/>
    <m/>
    <m/>
    <m/>
    <m/>
    <m/>
    <m/>
    <m/>
    <n v="20"/>
    <n v="2022"/>
    <s v=""/>
    <m/>
    <m/>
    <m/>
  </r>
  <r>
    <n v="659"/>
    <m/>
    <m/>
    <m/>
    <x v="13"/>
    <x v="19"/>
    <x v="6"/>
    <s v="Food Security"/>
    <x v="9"/>
    <x v="20"/>
    <x v="3"/>
    <m/>
    <s v="Planned"/>
    <m/>
    <m/>
    <m/>
    <m/>
    <m/>
    <s v="Chittagong"/>
    <s v="Cox's Bazar"/>
    <x v="6"/>
    <x v="9"/>
    <x v="1"/>
    <m/>
    <m/>
    <m/>
    <x v="2"/>
    <x v="2"/>
    <m/>
    <m/>
    <m/>
    <m/>
    <m/>
    <m/>
    <m/>
    <m/>
    <m/>
    <m/>
    <m/>
    <m/>
    <m/>
    <m/>
    <m/>
    <m/>
    <m/>
    <m/>
    <m/>
    <m/>
    <m/>
    <m/>
    <m/>
    <m/>
    <n v="20"/>
    <n v="2022"/>
    <s v=""/>
    <m/>
    <m/>
    <m/>
  </r>
  <r>
    <n v="660"/>
    <m/>
    <m/>
    <m/>
    <x v="13"/>
    <x v="19"/>
    <x v="6"/>
    <s v="Food Security"/>
    <x v="9"/>
    <x v="20"/>
    <x v="3"/>
    <m/>
    <s v="Planned"/>
    <m/>
    <m/>
    <m/>
    <m/>
    <m/>
    <s v="Chittagong"/>
    <s v="Cox's Bazar"/>
    <x v="6"/>
    <x v="9"/>
    <x v="1"/>
    <m/>
    <m/>
    <m/>
    <x v="2"/>
    <x v="2"/>
    <m/>
    <m/>
    <m/>
    <m/>
    <m/>
    <m/>
    <m/>
    <m/>
    <m/>
    <m/>
    <m/>
    <m/>
    <m/>
    <m/>
    <m/>
    <m/>
    <m/>
    <m/>
    <m/>
    <m/>
    <m/>
    <m/>
    <m/>
    <m/>
    <n v="20"/>
    <n v="2022"/>
    <s v=""/>
    <m/>
    <m/>
    <m/>
  </r>
  <r>
    <n v="661"/>
    <m/>
    <m/>
    <m/>
    <x v="13"/>
    <x v="19"/>
    <x v="6"/>
    <s v="Food Security"/>
    <x v="9"/>
    <x v="20"/>
    <x v="3"/>
    <m/>
    <s v="Planned"/>
    <m/>
    <m/>
    <m/>
    <m/>
    <m/>
    <s v="Chittagong"/>
    <s v="Cox's Bazar"/>
    <x v="6"/>
    <x v="9"/>
    <x v="1"/>
    <m/>
    <m/>
    <m/>
    <x v="2"/>
    <x v="2"/>
    <m/>
    <m/>
    <m/>
    <m/>
    <m/>
    <m/>
    <m/>
    <m/>
    <m/>
    <m/>
    <m/>
    <m/>
    <m/>
    <m/>
    <m/>
    <m/>
    <m/>
    <m/>
    <m/>
    <m/>
    <m/>
    <m/>
    <m/>
    <m/>
    <n v="20"/>
    <n v="2022"/>
    <s v=""/>
    <m/>
    <m/>
    <m/>
  </r>
  <r>
    <n v="662"/>
    <m/>
    <m/>
    <m/>
    <x v="13"/>
    <x v="19"/>
    <x v="6"/>
    <s v="Food Security"/>
    <x v="9"/>
    <x v="20"/>
    <x v="3"/>
    <m/>
    <s v="Planned"/>
    <m/>
    <m/>
    <m/>
    <m/>
    <m/>
    <s v="Chittagong"/>
    <s v="Cox's Bazar"/>
    <x v="6"/>
    <x v="9"/>
    <x v="1"/>
    <m/>
    <m/>
    <m/>
    <x v="2"/>
    <x v="2"/>
    <m/>
    <m/>
    <m/>
    <m/>
    <m/>
    <m/>
    <m/>
    <m/>
    <m/>
    <m/>
    <m/>
    <m/>
    <m/>
    <m/>
    <m/>
    <m/>
    <m/>
    <m/>
    <m/>
    <m/>
    <m/>
    <m/>
    <m/>
    <m/>
    <n v="20"/>
    <n v="2022"/>
    <s v=""/>
    <m/>
    <m/>
    <m/>
  </r>
  <r>
    <n v="663"/>
    <m/>
    <m/>
    <m/>
    <x v="13"/>
    <x v="19"/>
    <x v="6"/>
    <s v="Food Security"/>
    <x v="9"/>
    <x v="20"/>
    <x v="3"/>
    <m/>
    <s v="Planned"/>
    <m/>
    <m/>
    <m/>
    <m/>
    <m/>
    <s v="Chittagong"/>
    <s v="Cox's Bazar"/>
    <x v="6"/>
    <x v="9"/>
    <x v="1"/>
    <m/>
    <m/>
    <m/>
    <x v="2"/>
    <x v="2"/>
    <m/>
    <m/>
    <m/>
    <m/>
    <m/>
    <m/>
    <m/>
    <m/>
    <m/>
    <m/>
    <m/>
    <m/>
    <m/>
    <m/>
    <m/>
    <m/>
    <m/>
    <m/>
    <m/>
    <m/>
    <m/>
    <m/>
    <m/>
    <m/>
    <n v="20"/>
    <n v="2022"/>
    <s v=""/>
    <m/>
    <m/>
    <m/>
  </r>
  <r>
    <n v="664"/>
    <m/>
    <m/>
    <m/>
    <x v="13"/>
    <x v="19"/>
    <x v="6"/>
    <s v="Food Security"/>
    <x v="9"/>
    <x v="20"/>
    <x v="3"/>
    <m/>
    <s v="Planned"/>
    <m/>
    <m/>
    <m/>
    <m/>
    <m/>
    <s v="Chittagong"/>
    <s v="Cox's Bazar"/>
    <x v="6"/>
    <x v="9"/>
    <x v="1"/>
    <m/>
    <m/>
    <m/>
    <x v="2"/>
    <x v="2"/>
    <m/>
    <m/>
    <m/>
    <m/>
    <m/>
    <m/>
    <m/>
    <m/>
    <m/>
    <m/>
    <m/>
    <m/>
    <m/>
    <m/>
    <m/>
    <m/>
    <m/>
    <m/>
    <m/>
    <m/>
    <m/>
    <m/>
    <m/>
    <m/>
    <n v="20"/>
    <n v="2022"/>
    <s v=""/>
    <m/>
    <m/>
    <m/>
  </r>
  <r>
    <n v="665"/>
    <m/>
    <m/>
    <m/>
    <x v="13"/>
    <x v="19"/>
    <x v="6"/>
    <s v="Food Security"/>
    <x v="9"/>
    <x v="20"/>
    <x v="3"/>
    <m/>
    <s v="Planned"/>
    <m/>
    <m/>
    <m/>
    <m/>
    <m/>
    <s v="Chittagong"/>
    <s v="Cox's Bazar"/>
    <x v="6"/>
    <x v="9"/>
    <x v="1"/>
    <m/>
    <m/>
    <m/>
    <x v="2"/>
    <x v="2"/>
    <m/>
    <m/>
    <m/>
    <m/>
    <m/>
    <m/>
    <m/>
    <m/>
    <m/>
    <m/>
    <m/>
    <m/>
    <m/>
    <m/>
    <m/>
    <m/>
    <m/>
    <m/>
    <m/>
    <m/>
    <m/>
    <m/>
    <m/>
    <m/>
    <n v="20"/>
    <n v="2022"/>
    <s v=""/>
    <m/>
    <m/>
    <m/>
  </r>
  <r>
    <n v="666"/>
    <m/>
    <m/>
    <m/>
    <x v="13"/>
    <x v="19"/>
    <x v="6"/>
    <s v="Food Security"/>
    <x v="9"/>
    <x v="20"/>
    <x v="3"/>
    <m/>
    <s v="Planned"/>
    <m/>
    <m/>
    <m/>
    <m/>
    <m/>
    <s v="Chittagong"/>
    <s v="Cox's Bazar"/>
    <x v="6"/>
    <x v="9"/>
    <x v="1"/>
    <m/>
    <m/>
    <m/>
    <x v="2"/>
    <x v="2"/>
    <m/>
    <m/>
    <m/>
    <m/>
    <m/>
    <m/>
    <m/>
    <m/>
    <m/>
    <m/>
    <m/>
    <m/>
    <m/>
    <m/>
    <m/>
    <m/>
    <m/>
    <m/>
    <m/>
    <m/>
    <m/>
    <m/>
    <m/>
    <m/>
    <n v="20"/>
    <n v="2022"/>
    <s v=""/>
    <m/>
    <m/>
    <m/>
  </r>
  <r>
    <n v="667"/>
    <m/>
    <m/>
    <m/>
    <x v="13"/>
    <x v="19"/>
    <x v="6"/>
    <s v="Food Security"/>
    <x v="9"/>
    <x v="20"/>
    <x v="3"/>
    <m/>
    <s v="Planned"/>
    <m/>
    <m/>
    <m/>
    <m/>
    <m/>
    <s v="Chittagong"/>
    <s v="Cox's Bazar"/>
    <x v="6"/>
    <x v="9"/>
    <x v="1"/>
    <m/>
    <m/>
    <m/>
    <x v="2"/>
    <x v="2"/>
    <m/>
    <m/>
    <m/>
    <m/>
    <m/>
    <m/>
    <m/>
    <m/>
    <m/>
    <m/>
    <m/>
    <m/>
    <m/>
    <m/>
    <m/>
    <m/>
    <m/>
    <m/>
    <m/>
    <m/>
    <m/>
    <m/>
    <m/>
    <m/>
    <n v="20"/>
    <n v="2022"/>
    <s v=""/>
    <m/>
    <m/>
    <m/>
  </r>
  <r>
    <n v="668"/>
    <m/>
    <m/>
    <m/>
    <x v="13"/>
    <x v="19"/>
    <x v="6"/>
    <s v="Food Security"/>
    <x v="9"/>
    <x v="20"/>
    <x v="3"/>
    <m/>
    <s v="Planned"/>
    <m/>
    <m/>
    <m/>
    <m/>
    <m/>
    <s v="Chittagong"/>
    <s v="Cox's Bazar"/>
    <x v="6"/>
    <x v="9"/>
    <x v="1"/>
    <m/>
    <m/>
    <m/>
    <x v="2"/>
    <x v="2"/>
    <m/>
    <m/>
    <m/>
    <m/>
    <m/>
    <m/>
    <m/>
    <m/>
    <m/>
    <m/>
    <m/>
    <m/>
    <m/>
    <m/>
    <m/>
    <m/>
    <m/>
    <m/>
    <m/>
    <m/>
    <m/>
    <m/>
    <m/>
    <m/>
    <n v="20"/>
    <n v="2022"/>
    <s v=""/>
    <m/>
    <m/>
    <m/>
  </r>
  <r>
    <n v="669"/>
    <m/>
    <m/>
    <m/>
    <x v="13"/>
    <x v="19"/>
    <x v="6"/>
    <s v="Food Security"/>
    <x v="9"/>
    <x v="20"/>
    <x v="3"/>
    <m/>
    <s v="Planned"/>
    <m/>
    <m/>
    <m/>
    <m/>
    <m/>
    <s v="Chittagong"/>
    <s v="Cox's Bazar"/>
    <x v="6"/>
    <x v="9"/>
    <x v="1"/>
    <m/>
    <m/>
    <m/>
    <x v="2"/>
    <x v="2"/>
    <m/>
    <m/>
    <m/>
    <m/>
    <m/>
    <m/>
    <m/>
    <m/>
    <m/>
    <m/>
    <m/>
    <m/>
    <m/>
    <m/>
    <m/>
    <m/>
    <m/>
    <m/>
    <m/>
    <m/>
    <m/>
    <m/>
    <m/>
    <m/>
    <n v="20"/>
    <n v="2022"/>
    <s v=""/>
    <m/>
    <m/>
    <m/>
  </r>
  <r>
    <n v="670"/>
    <m/>
    <m/>
    <m/>
    <x v="13"/>
    <x v="19"/>
    <x v="6"/>
    <s v="Food Security"/>
    <x v="9"/>
    <x v="20"/>
    <x v="3"/>
    <m/>
    <s v="Planned"/>
    <m/>
    <m/>
    <m/>
    <m/>
    <m/>
    <s v="Chittagong"/>
    <s v="Cox's Bazar"/>
    <x v="6"/>
    <x v="9"/>
    <x v="1"/>
    <m/>
    <m/>
    <m/>
    <x v="2"/>
    <x v="2"/>
    <m/>
    <m/>
    <m/>
    <m/>
    <m/>
    <m/>
    <m/>
    <m/>
    <m/>
    <m/>
    <m/>
    <m/>
    <m/>
    <m/>
    <m/>
    <m/>
    <m/>
    <m/>
    <m/>
    <m/>
    <m/>
    <m/>
    <m/>
    <m/>
    <n v="20"/>
    <n v="2022"/>
    <s v=""/>
    <m/>
    <m/>
    <m/>
  </r>
  <r>
    <n v="671"/>
    <m/>
    <m/>
    <m/>
    <x v="13"/>
    <x v="19"/>
    <x v="6"/>
    <s v="Food Security"/>
    <x v="9"/>
    <x v="20"/>
    <x v="3"/>
    <m/>
    <s v="Planned"/>
    <m/>
    <m/>
    <m/>
    <m/>
    <m/>
    <s v="Chittagong"/>
    <s v="Cox's Bazar"/>
    <x v="6"/>
    <x v="9"/>
    <x v="1"/>
    <m/>
    <m/>
    <m/>
    <x v="2"/>
    <x v="2"/>
    <m/>
    <m/>
    <m/>
    <m/>
    <m/>
    <m/>
    <m/>
    <m/>
    <m/>
    <m/>
    <m/>
    <m/>
    <m/>
    <m/>
    <m/>
    <m/>
    <m/>
    <m/>
    <m/>
    <m/>
    <m/>
    <m/>
    <m/>
    <m/>
    <n v="20"/>
    <n v="2022"/>
    <s v=""/>
    <m/>
    <m/>
    <m/>
  </r>
  <r>
    <n v="672"/>
    <m/>
    <m/>
    <m/>
    <x v="13"/>
    <x v="19"/>
    <x v="6"/>
    <s v="Food Security"/>
    <x v="9"/>
    <x v="20"/>
    <x v="3"/>
    <m/>
    <s v="Planned"/>
    <m/>
    <m/>
    <m/>
    <m/>
    <m/>
    <s v="Chittagong"/>
    <s v="Cox's Bazar"/>
    <x v="6"/>
    <x v="9"/>
    <x v="1"/>
    <m/>
    <m/>
    <m/>
    <x v="2"/>
    <x v="2"/>
    <m/>
    <m/>
    <m/>
    <m/>
    <m/>
    <m/>
    <m/>
    <m/>
    <m/>
    <m/>
    <m/>
    <m/>
    <m/>
    <m/>
    <m/>
    <m/>
    <m/>
    <m/>
    <m/>
    <m/>
    <m/>
    <m/>
    <m/>
    <m/>
    <n v="20"/>
    <n v="2022"/>
    <s v=""/>
    <m/>
    <m/>
    <m/>
  </r>
  <r>
    <n v="673"/>
    <m/>
    <m/>
    <m/>
    <x v="13"/>
    <x v="19"/>
    <x v="6"/>
    <s v="Food Security"/>
    <x v="9"/>
    <x v="20"/>
    <x v="3"/>
    <m/>
    <s v="Planned"/>
    <m/>
    <m/>
    <m/>
    <m/>
    <m/>
    <s v="Chittagong"/>
    <s v="Cox's Bazar"/>
    <x v="6"/>
    <x v="9"/>
    <x v="1"/>
    <m/>
    <m/>
    <m/>
    <x v="2"/>
    <x v="2"/>
    <m/>
    <m/>
    <m/>
    <m/>
    <m/>
    <m/>
    <m/>
    <m/>
    <m/>
    <m/>
    <m/>
    <m/>
    <m/>
    <m/>
    <m/>
    <m/>
    <m/>
    <m/>
    <m/>
    <m/>
    <m/>
    <m/>
    <m/>
    <m/>
    <n v="20"/>
    <n v="2022"/>
    <s v=""/>
    <m/>
    <m/>
    <m/>
  </r>
  <r>
    <n v="674"/>
    <m/>
    <m/>
    <m/>
    <x v="13"/>
    <x v="19"/>
    <x v="6"/>
    <s v="Food Security"/>
    <x v="9"/>
    <x v="20"/>
    <x v="3"/>
    <m/>
    <s v="Planned"/>
    <m/>
    <m/>
    <m/>
    <m/>
    <m/>
    <s v="Chittagong"/>
    <s v="Cox's Bazar"/>
    <x v="6"/>
    <x v="9"/>
    <x v="1"/>
    <m/>
    <m/>
    <m/>
    <x v="2"/>
    <x v="2"/>
    <m/>
    <m/>
    <m/>
    <m/>
    <m/>
    <m/>
    <m/>
    <m/>
    <m/>
    <m/>
    <m/>
    <m/>
    <m/>
    <m/>
    <m/>
    <m/>
    <m/>
    <m/>
    <m/>
    <m/>
    <m/>
    <m/>
    <m/>
    <m/>
    <n v="20"/>
    <n v="2022"/>
    <s v=""/>
    <m/>
    <m/>
    <m/>
  </r>
  <r>
    <n v="675"/>
    <m/>
    <m/>
    <m/>
    <x v="13"/>
    <x v="19"/>
    <x v="6"/>
    <s v="Food Security"/>
    <x v="9"/>
    <x v="20"/>
    <x v="3"/>
    <m/>
    <s v="Planned"/>
    <m/>
    <m/>
    <m/>
    <m/>
    <m/>
    <s v="Chittagong"/>
    <s v="Cox's Bazar"/>
    <x v="6"/>
    <x v="9"/>
    <x v="1"/>
    <m/>
    <m/>
    <m/>
    <x v="2"/>
    <x v="2"/>
    <m/>
    <m/>
    <m/>
    <m/>
    <m/>
    <m/>
    <m/>
    <m/>
    <m/>
    <m/>
    <m/>
    <m/>
    <m/>
    <m/>
    <m/>
    <m/>
    <m/>
    <m/>
    <m/>
    <m/>
    <m/>
    <m/>
    <m/>
    <m/>
    <n v="20"/>
    <n v="2022"/>
    <s v=""/>
    <m/>
    <m/>
    <m/>
  </r>
  <r>
    <n v="676"/>
    <m/>
    <m/>
    <m/>
    <x v="13"/>
    <x v="19"/>
    <x v="6"/>
    <s v="Food Security"/>
    <x v="9"/>
    <x v="20"/>
    <x v="3"/>
    <m/>
    <s v="Planned"/>
    <m/>
    <m/>
    <m/>
    <m/>
    <m/>
    <s v="Chittagong"/>
    <s v="Cox's Bazar"/>
    <x v="6"/>
    <x v="9"/>
    <x v="1"/>
    <m/>
    <m/>
    <m/>
    <x v="2"/>
    <x v="2"/>
    <m/>
    <m/>
    <m/>
    <m/>
    <m/>
    <m/>
    <m/>
    <m/>
    <m/>
    <m/>
    <m/>
    <m/>
    <m/>
    <m/>
    <m/>
    <m/>
    <m/>
    <m/>
    <m/>
    <m/>
    <m/>
    <m/>
    <m/>
    <m/>
    <n v="20"/>
    <n v="2022"/>
    <s v=""/>
    <m/>
    <m/>
    <m/>
  </r>
  <r>
    <n v="677"/>
    <m/>
    <m/>
    <m/>
    <x v="13"/>
    <x v="19"/>
    <x v="6"/>
    <s v="Food Security"/>
    <x v="9"/>
    <x v="20"/>
    <x v="3"/>
    <m/>
    <s v="Planned"/>
    <m/>
    <m/>
    <m/>
    <m/>
    <m/>
    <s v="Chittagong"/>
    <s v="Cox's Bazar"/>
    <x v="6"/>
    <x v="9"/>
    <x v="1"/>
    <m/>
    <m/>
    <m/>
    <x v="2"/>
    <x v="2"/>
    <m/>
    <m/>
    <m/>
    <m/>
    <m/>
    <m/>
    <m/>
    <m/>
    <m/>
    <m/>
    <m/>
    <m/>
    <m/>
    <m/>
    <m/>
    <m/>
    <m/>
    <m/>
    <m/>
    <m/>
    <m/>
    <m/>
    <m/>
    <m/>
    <n v="20"/>
    <n v="2022"/>
    <s v=""/>
    <m/>
    <m/>
    <m/>
  </r>
  <r>
    <n v="678"/>
    <m/>
    <m/>
    <m/>
    <x v="13"/>
    <x v="19"/>
    <x v="6"/>
    <s v="Food Security"/>
    <x v="9"/>
    <x v="20"/>
    <x v="3"/>
    <m/>
    <s v="Planned"/>
    <m/>
    <m/>
    <m/>
    <m/>
    <m/>
    <s v="Chittagong"/>
    <s v="Cox's Bazar"/>
    <x v="6"/>
    <x v="9"/>
    <x v="1"/>
    <m/>
    <m/>
    <m/>
    <x v="2"/>
    <x v="2"/>
    <m/>
    <m/>
    <m/>
    <m/>
    <m/>
    <m/>
    <m/>
    <m/>
    <m/>
    <m/>
    <m/>
    <m/>
    <m/>
    <m/>
    <m/>
    <m/>
    <m/>
    <m/>
    <m/>
    <m/>
    <m/>
    <m/>
    <m/>
    <m/>
    <n v="20"/>
    <n v="2022"/>
    <s v=""/>
    <m/>
    <m/>
    <m/>
  </r>
  <r>
    <n v="679"/>
    <m/>
    <m/>
    <m/>
    <x v="13"/>
    <x v="19"/>
    <x v="6"/>
    <s v="Food Security"/>
    <x v="9"/>
    <x v="20"/>
    <x v="3"/>
    <m/>
    <s v="Planned"/>
    <m/>
    <m/>
    <m/>
    <m/>
    <m/>
    <s v="Chittagong"/>
    <s v="Cox's Bazar"/>
    <x v="6"/>
    <x v="9"/>
    <x v="1"/>
    <m/>
    <m/>
    <m/>
    <x v="2"/>
    <x v="2"/>
    <m/>
    <m/>
    <m/>
    <m/>
    <m/>
    <m/>
    <m/>
    <m/>
    <m/>
    <m/>
    <m/>
    <m/>
    <m/>
    <m/>
    <m/>
    <m/>
    <m/>
    <m/>
    <m/>
    <m/>
    <m/>
    <m/>
    <m/>
    <m/>
    <n v="20"/>
    <n v="2022"/>
    <s v=""/>
    <m/>
    <m/>
    <m/>
  </r>
  <r>
    <n v="680"/>
    <m/>
    <m/>
    <m/>
    <x v="13"/>
    <x v="19"/>
    <x v="6"/>
    <s v="Food Security"/>
    <x v="9"/>
    <x v="20"/>
    <x v="3"/>
    <m/>
    <s v="Planned"/>
    <m/>
    <m/>
    <m/>
    <m/>
    <m/>
    <s v="Chittagong"/>
    <s v="Cox's Bazar"/>
    <x v="6"/>
    <x v="9"/>
    <x v="1"/>
    <m/>
    <m/>
    <m/>
    <x v="2"/>
    <x v="2"/>
    <m/>
    <m/>
    <m/>
    <m/>
    <m/>
    <m/>
    <m/>
    <m/>
    <m/>
    <m/>
    <m/>
    <m/>
    <m/>
    <m/>
    <m/>
    <m/>
    <m/>
    <m/>
    <m/>
    <m/>
    <m/>
    <m/>
    <m/>
    <m/>
    <n v="20"/>
    <n v="2022"/>
    <s v=""/>
    <m/>
    <m/>
    <m/>
  </r>
  <r>
    <n v="681"/>
    <m/>
    <m/>
    <m/>
    <x v="13"/>
    <x v="19"/>
    <x v="6"/>
    <s v="Food Security"/>
    <x v="9"/>
    <x v="20"/>
    <x v="3"/>
    <m/>
    <s v="Planned"/>
    <m/>
    <m/>
    <m/>
    <m/>
    <m/>
    <s v="Chittagong"/>
    <s v="Cox's Bazar"/>
    <x v="6"/>
    <x v="9"/>
    <x v="1"/>
    <m/>
    <m/>
    <m/>
    <x v="2"/>
    <x v="2"/>
    <m/>
    <m/>
    <m/>
    <m/>
    <m/>
    <m/>
    <m/>
    <m/>
    <m/>
    <m/>
    <m/>
    <m/>
    <m/>
    <m/>
    <m/>
    <m/>
    <m/>
    <m/>
    <m/>
    <m/>
    <m/>
    <m/>
    <m/>
    <m/>
    <n v="20"/>
    <n v="2022"/>
    <s v=""/>
    <m/>
    <m/>
    <m/>
  </r>
  <r>
    <n v="682"/>
    <m/>
    <m/>
    <m/>
    <x v="13"/>
    <x v="19"/>
    <x v="6"/>
    <s v="Food Security"/>
    <x v="9"/>
    <x v="20"/>
    <x v="3"/>
    <m/>
    <s v="Planned"/>
    <m/>
    <m/>
    <m/>
    <m/>
    <m/>
    <s v="Chittagong"/>
    <s v="Cox's Bazar"/>
    <x v="6"/>
    <x v="9"/>
    <x v="1"/>
    <m/>
    <m/>
    <m/>
    <x v="2"/>
    <x v="2"/>
    <m/>
    <m/>
    <m/>
    <m/>
    <m/>
    <m/>
    <m/>
    <m/>
    <m/>
    <m/>
    <m/>
    <m/>
    <m/>
    <m/>
    <m/>
    <m/>
    <m/>
    <m/>
    <m/>
    <m/>
    <m/>
    <m/>
    <m/>
    <m/>
    <n v="20"/>
    <n v="2022"/>
    <s v=""/>
    <m/>
    <m/>
    <m/>
  </r>
  <r>
    <n v="683"/>
    <m/>
    <m/>
    <m/>
    <x v="13"/>
    <x v="19"/>
    <x v="6"/>
    <s v="Food Security"/>
    <x v="9"/>
    <x v="20"/>
    <x v="3"/>
    <m/>
    <s v="Planned"/>
    <m/>
    <m/>
    <m/>
    <m/>
    <m/>
    <s v="Chittagong"/>
    <s v="Cox's Bazar"/>
    <x v="6"/>
    <x v="9"/>
    <x v="1"/>
    <m/>
    <m/>
    <m/>
    <x v="2"/>
    <x v="2"/>
    <m/>
    <m/>
    <m/>
    <m/>
    <m/>
    <m/>
    <m/>
    <m/>
    <m/>
    <m/>
    <m/>
    <m/>
    <m/>
    <m/>
    <m/>
    <m/>
    <m/>
    <m/>
    <m/>
    <m/>
    <m/>
    <m/>
    <m/>
    <m/>
    <n v="20"/>
    <n v="2022"/>
    <s v=""/>
    <m/>
    <m/>
    <m/>
  </r>
  <r>
    <n v="684"/>
    <m/>
    <m/>
    <m/>
    <x v="13"/>
    <x v="19"/>
    <x v="6"/>
    <s v="Food Security"/>
    <x v="9"/>
    <x v="20"/>
    <x v="3"/>
    <m/>
    <s v="Planned"/>
    <m/>
    <m/>
    <m/>
    <m/>
    <m/>
    <s v="Chittagong"/>
    <s v="Cox's Bazar"/>
    <x v="6"/>
    <x v="9"/>
    <x v="1"/>
    <m/>
    <m/>
    <m/>
    <x v="2"/>
    <x v="2"/>
    <m/>
    <m/>
    <m/>
    <m/>
    <m/>
    <m/>
    <m/>
    <m/>
    <m/>
    <m/>
    <m/>
    <m/>
    <m/>
    <m/>
    <m/>
    <m/>
    <m/>
    <m/>
    <m/>
    <m/>
    <m/>
    <m/>
    <m/>
    <m/>
    <n v="20"/>
    <n v="2022"/>
    <s v=""/>
    <m/>
    <m/>
    <m/>
  </r>
  <r>
    <n v="685"/>
    <m/>
    <m/>
    <m/>
    <x v="13"/>
    <x v="19"/>
    <x v="6"/>
    <s v="Food Security"/>
    <x v="9"/>
    <x v="20"/>
    <x v="3"/>
    <m/>
    <s v="Planned"/>
    <m/>
    <m/>
    <m/>
    <m/>
    <m/>
    <s v="Chittagong"/>
    <s v="Cox's Bazar"/>
    <x v="6"/>
    <x v="9"/>
    <x v="1"/>
    <m/>
    <m/>
    <m/>
    <x v="2"/>
    <x v="2"/>
    <m/>
    <m/>
    <m/>
    <m/>
    <m/>
    <m/>
    <m/>
    <m/>
    <m/>
    <m/>
    <m/>
    <m/>
    <m/>
    <m/>
    <m/>
    <m/>
    <m/>
    <m/>
    <m/>
    <m/>
    <m/>
    <m/>
    <m/>
    <m/>
    <n v="20"/>
    <n v="2022"/>
    <s v=""/>
    <m/>
    <m/>
    <m/>
  </r>
  <r>
    <n v="686"/>
    <m/>
    <m/>
    <m/>
    <x v="13"/>
    <x v="19"/>
    <x v="6"/>
    <s v="Food Security"/>
    <x v="9"/>
    <x v="20"/>
    <x v="3"/>
    <m/>
    <s v="Planned"/>
    <m/>
    <m/>
    <m/>
    <m/>
    <m/>
    <s v="Chittagong"/>
    <s v="Cox's Bazar"/>
    <x v="6"/>
    <x v="9"/>
    <x v="1"/>
    <m/>
    <m/>
    <m/>
    <x v="2"/>
    <x v="2"/>
    <m/>
    <m/>
    <m/>
    <m/>
    <m/>
    <m/>
    <m/>
    <m/>
    <m/>
    <m/>
    <m/>
    <m/>
    <m/>
    <m/>
    <m/>
    <m/>
    <m/>
    <m/>
    <m/>
    <m/>
    <m/>
    <m/>
    <m/>
    <m/>
    <n v="20"/>
    <n v="2022"/>
    <s v=""/>
    <m/>
    <m/>
    <m/>
  </r>
  <r>
    <n v="687"/>
    <m/>
    <m/>
    <m/>
    <x v="13"/>
    <x v="19"/>
    <x v="6"/>
    <s v="Food Security"/>
    <x v="9"/>
    <x v="20"/>
    <x v="3"/>
    <m/>
    <s v="Planned"/>
    <m/>
    <m/>
    <m/>
    <m/>
    <m/>
    <s v="Chittagong"/>
    <s v="Cox's Bazar"/>
    <x v="6"/>
    <x v="9"/>
    <x v="1"/>
    <m/>
    <m/>
    <m/>
    <x v="2"/>
    <x v="2"/>
    <m/>
    <m/>
    <m/>
    <m/>
    <m/>
    <m/>
    <m/>
    <m/>
    <m/>
    <m/>
    <m/>
    <m/>
    <m/>
    <m/>
    <m/>
    <m/>
    <m/>
    <m/>
    <m/>
    <m/>
    <m/>
    <m/>
    <m/>
    <m/>
    <n v="20"/>
    <n v="2022"/>
    <s v=""/>
    <m/>
    <m/>
    <m/>
  </r>
  <r>
    <n v="688"/>
    <m/>
    <m/>
    <m/>
    <x v="13"/>
    <x v="19"/>
    <x v="6"/>
    <s v="Food Security"/>
    <x v="9"/>
    <x v="20"/>
    <x v="3"/>
    <m/>
    <s v="Planned"/>
    <m/>
    <m/>
    <m/>
    <m/>
    <m/>
    <s v="Chittagong"/>
    <s v="Cox's Bazar"/>
    <x v="6"/>
    <x v="9"/>
    <x v="1"/>
    <m/>
    <m/>
    <m/>
    <x v="2"/>
    <x v="2"/>
    <m/>
    <m/>
    <m/>
    <m/>
    <m/>
    <m/>
    <m/>
    <m/>
    <m/>
    <m/>
    <m/>
    <m/>
    <m/>
    <m/>
    <m/>
    <m/>
    <m/>
    <m/>
    <m/>
    <m/>
    <m/>
    <m/>
    <m/>
    <m/>
    <n v="20"/>
    <n v="2022"/>
    <s v=""/>
    <m/>
    <m/>
    <m/>
  </r>
  <r>
    <n v="689"/>
    <m/>
    <m/>
    <m/>
    <x v="13"/>
    <x v="19"/>
    <x v="6"/>
    <s v="Food Security"/>
    <x v="9"/>
    <x v="20"/>
    <x v="3"/>
    <m/>
    <s v="Planned"/>
    <m/>
    <m/>
    <m/>
    <m/>
    <m/>
    <s v="Chittagong"/>
    <s v="Cox's Bazar"/>
    <x v="6"/>
    <x v="9"/>
    <x v="1"/>
    <m/>
    <m/>
    <m/>
    <x v="2"/>
    <x v="2"/>
    <m/>
    <m/>
    <m/>
    <m/>
    <m/>
    <m/>
    <m/>
    <m/>
    <m/>
    <m/>
    <m/>
    <m/>
    <m/>
    <m/>
    <m/>
    <m/>
    <m/>
    <m/>
    <m/>
    <m/>
    <m/>
    <m/>
    <m/>
    <m/>
    <n v="20"/>
    <n v="2022"/>
    <s v=""/>
    <m/>
    <m/>
    <m/>
  </r>
  <r>
    <n v="690"/>
    <m/>
    <m/>
    <m/>
    <x v="13"/>
    <x v="19"/>
    <x v="6"/>
    <s v="Food Security"/>
    <x v="9"/>
    <x v="20"/>
    <x v="3"/>
    <m/>
    <s v="Planned"/>
    <m/>
    <m/>
    <m/>
    <m/>
    <m/>
    <s v="Chittagong"/>
    <s v="Cox's Bazar"/>
    <x v="6"/>
    <x v="9"/>
    <x v="1"/>
    <m/>
    <m/>
    <m/>
    <x v="2"/>
    <x v="2"/>
    <m/>
    <m/>
    <m/>
    <m/>
    <m/>
    <m/>
    <m/>
    <m/>
    <m/>
    <m/>
    <m/>
    <m/>
    <m/>
    <m/>
    <m/>
    <m/>
    <m/>
    <m/>
    <m/>
    <m/>
    <m/>
    <m/>
    <m/>
    <m/>
    <n v="20"/>
    <n v="2022"/>
    <s v=""/>
    <m/>
    <m/>
    <m/>
  </r>
  <r>
    <n v="691"/>
    <m/>
    <m/>
    <m/>
    <x v="13"/>
    <x v="19"/>
    <x v="6"/>
    <s v="Food Security"/>
    <x v="9"/>
    <x v="20"/>
    <x v="3"/>
    <m/>
    <s v="Planned"/>
    <m/>
    <m/>
    <m/>
    <m/>
    <m/>
    <s v="Chittagong"/>
    <s v="Cox's Bazar"/>
    <x v="6"/>
    <x v="9"/>
    <x v="1"/>
    <m/>
    <m/>
    <m/>
    <x v="2"/>
    <x v="2"/>
    <m/>
    <m/>
    <m/>
    <m/>
    <m/>
    <m/>
    <m/>
    <m/>
    <m/>
    <m/>
    <m/>
    <m/>
    <m/>
    <m/>
    <m/>
    <m/>
    <m/>
    <m/>
    <m/>
    <m/>
    <m/>
    <m/>
    <m/>
    <m/>
    <n v="20"/>
    <n v="2022"/>
    <s v=""/>
    <m/>
    <m/>
    <m/>
  </r>
  <r>
    <n v="692"/>
    <m/>
    <m/>
    <m/>
    <x v="13"/>
    <x v="19"/>
    <x v="6"/>
    <s v="Food Security"/>
    <x v="9"/>
    <x v="20"/>
    <x v="3"/>
    <m/>
    <s v="Planned"/>
    <m/>
    <m/>
    <m/>
    <m/>
    <m/>
    <s v="Chittagong"/>
    <s v="Cox's Bazar"/>
    <x v="6"/>
    <x v="9"/>
    <x v="1"/>
    <m/>
    <m/>
    <m/>
    <x v="2"/>
    <x v="2"/>
    <m/>
    <m/>
    <m/>
    <m/>
    <m/>
    <m/>
    <m/>
    <m/>
    <m/>
    <m/>
    <m/>
    <m/>
    <m/>
    <m/>
    <m/>
    <m/>
    <m/>
    <m/>
    <m/>
    <m/>
    <m/>
    <m/>
    <m/>
    <m/>
    <n v="20"/>
    <n v="2022"/>
    <s v=""/>
    <m/>
    <m/>
    <m/>
  </r>
  <r>
    <n v="693"/>
    <m/>
    <m/>
    <m/>
    <x v="13"/>
    <x v="19"/>
    <x v="6"/>
    <s v="Food Security"/>
    <x v="9"/>
    <x v="20"/>
    <x v="3"/>
    <m/>
    <s v="Planned"/>
    <m/>
    <m/>
    <m/>
    <m/>
    <m/>
    <s v="Chittagong"/>
    <s v="Cox's Bazar"/>
    <x v="6"/>
    <x v="9"/>
    <x v="1"/>
    <m/>
    <m/>
    <m/>
    <x v="2"/>
    <x v="2"/>
    <m/>
    <m/>
    <m/>
    <m/>
    <m/>
    <m/>
    <m/>
    <m/>
    <m/>
    <m/>
    <m/>
    <m/>
    <m/>
    <m/>
    <m/>
    <m/>
    <m/>
    <m/>
    <m/>
    <m/>
    <m/>
    <m/>
    <m/>
    <m/>
    <n v="20"/>
    <n v="2022"/>
    <s v=""/>
    <m/>
    <m/>
    <m/>
  </r>
  <r>
    <n v="694"/>
    <m/>
    <m/>
    <m/>
    <x v="13"/>
    <x v="19"/>
    <x v="6"/>
    <s v="Food Security"/>
    <x v="9"/>
    <x v="20"/>
    <x v="3"/>
    <m/>
    <s v="Planned"/>
    <m/>
    <m/>
    <m/>
    <m/>
    <m/>
    <s v="Chittagong"/>
    <s v="Cox's Bazar"/>
    <x v="6"/>
    <x v="9"/>
    <x v="1"/>
    <m/>
    <m/>
    <m/>
    <x v="2"/>
    <x v="2"/>
    <m/>
    <m/>
    <m/>
    <m/>
    <m/>
    <m/>
    <m/>
    <m/>
    <m/>
    <m/>
    <m/>
    <m/>
    <m/>
    <m/>
    <m/>
    <m/>
    <m/>
    <m/>
    <m/>
    <m/>
    <m/>
    <m/>
    <m/>
    <m/>
    <n v="20"/>
    <n v="2022"/>
    <s v=""/>
    <m/>
    <m/>
    <m/>
  </r>
  <r>
    <n v="695"/>
    <m/>
    <m/>
    <m/>
    <x v="13"/>
    <x v="19"/>
    <x v="6"/>
    <s v="Food Security"/>
    <x v="9"/>
    <x v="20"/>
    <x v="3"/>
    <m/>
    <s v="Planned"/>
    <m/>
    <m/>
    <m/>
    <m/>
    <m/>
    <s v="Chittagong"/>
    <s v="Cox's Bazar"/>
    <x v="6"/>
    <x v="9"/>
    <x v="1"/>
    <m/>
    <m/>
    <m/>
    <x v="2"/>
    <x v="2"/>
    <m/>
    <m/>
    <m/>
    <m/>
    <m/>
    <m/>
    <m/>
    <m/>
    <m/>
    <m/>
    <m/>
    <m/>
    <m/>
    <m/>
    <m/>
    <m/>
    <m/>
    <m/>
    <m/>
    <m/>
    <m/>
    <m/>
    <m/>
    <m/>
    <n v="20"/>
    <n v="2022"/>
    <s v=""/>
    <m/>
    <m/>
    <m/>
  </r>
  <r>
    <n v="696"/>
    <m/>
    <m/>
    <m/>
    <x v="13"/>
    <x v="19"/>
    <x v="6"/>
    <s v="Food Security"/>
    <x v="9"/>
    <x v="20"/>
    <x v="3"/>
    <m/>
    <s v="Planned"/>
    <m/>
    <m/>
    <m/>
    <m/>
    <m/>
    <s v="Chittagong"/>
    <s v="Cox's Bazar"/>
    <x v="6"/>
    <x v="9"/>
    <x v="1"/>
    <m/>
    <m/>
    <m/>
    <x v="2"/>
    <x v="2"/>
    <m/>
    <m/>
    <m/>
    <m/>
    <m/>
    <m/>
    <m/>
    <m/>
    <m/>
    <m/>
    <m/>
    <m/>
    <m/>
    <m/>
    <m/>
    <m/>
    <m/>
    <m/>
    <m/>
    <m/>
    <m/>
    <m/>
    <m/>
    <m/>
    <n v="20"/>
    <n v="2022"/>
    <s v=""/>
    <m/>
    <m/>
    <m/>
  </r>
  <r>
    <n v="697"/>
    <m/>
    <m/>
    <m/>
    <x v="13"/>
    <x v="19"/>
    <x v="6"/>
    <s v="Food Security"/>
    <x v="9"/>
    <x v="20"/>
    <x v="3"/>
    <m/>
    <s v="Planned"/>
    <m/>
    <m/>
    <m/>
    <m/>
    <m/>
    <s v="Chittagong"/>
    <s v="Cox's Bazar"/>
    <x v="6"/>
    <x v="9"/>
    <x v="1"/>
    <m/>
    <m/>
    <m/>
    <x v="2"/>
    <x v="2"/>
    <m/>
    <m/>
    <m/>
    <m/>
    <m/>
    <m/>
    <m/>
    <m/>
    <m/>
    <m/>
    <m/>
    <m/>
    <m/>
    <m/>
    <m/>
    <m/>
    <m/>
    <m/>
    <m/>
    <m/>
    <m/>
    <m/>
    <m/>
    <m/>
    <n v="20"/>
    <n v="2022"/>
    <s v=""/>
    <m/>
    <m/>
    <m/>
  </r>
  <r>
    <n v="698"/>
    <m/>
    <m/>
    <m/>
    <x v="13"/>
    <x v="19"/>
    <x v="6"/>
    <s v="Food Security"/>
    <x v="9"/>
    <x v="20"/>
    <x v="3"/>
    <m/>
    <s v="Planned"/>
    <m/>
    <m/>
    <m/>
    <m/>
    <m/>
    <s v="Chittagong"/>
    <s v="Cox's Bazar"/>
    <x v="6"/>
    <x v="9"/>
    <x v="1"/>
    <m/>
    <m/>
    <m/>
    <x v="2"/>
    <x v="2"/>
    <m/>
    <m/>
    <m/>
    <m/>
    <m/>
    <m/>
    <m/>
    <m/>
    <m/>
    <m/>
    <m/>
    <m/>
    <m/>
    <m/>
    <m/>
    <m/>
    <m/>
    <m/>
    <m/>
    <m/>
    <m/>
    <m/>
    <m/>
    <m/>
    <n v="20"/>
    <n v="2022"/>
    <s v=""/>
    <m/>
    <m/>
    <m/>
  </r>
  <r>
    <n v="699"/>
    <m/>
    <m/>
    <m/>
    <x v="13"/>
    <x v="19"/>
    <x v="6"/>
    <s v="Food Security"/>
    <x v="9"/>
    <x v="20"/>
    <x v="3"/>
    <m/>
    <s v="Planned"/>
    <m/>
    <m/>
    <m/>
    <m/>
    <m/>
    <s v="Chittagong"/>
    <s v="Cox's Bazar"/>
    <x v="6"/>
    <x v="9"/>
    <x v="1"/>
    <m/>
    <m/>
    <m/>
    <x v="2"/>
    <x v="2"/>
    <m/>
    <m/>
    <m/>
    <m/>
    <m/>
    <m/>
    <m/>
    <m/>
    <m/>
    <m/>
    <m/>
    <m/>
    <m/>
    <m/>
    <m/>
    <m/>
    <m/>
    <m/>
    <m/>
    <m/>
    <m/>
    <m/>
    <m/>
    <m/>
    <n v="20"/>
    <n v="2022"/>
    <s v=""/>
    <m/>
    <m/>
    <m/>
  </r>
  <r>
    <n v="700"/>
    <m/>
    <m/>
    <m/>
    <x v="13"/>
    <x v="19"/>
    <x v="6"/>
    <s v="Food Security"/>
    <x v="9"/>
    <x v="20"/>
    <x v="3"/>
    <m/>
    <s v="Planned"/>
    <m/>
    <m/>
    <m/>
    <m/>
    <m/>
    <s v="Chittagong"/>
    <s v="Cox's Bazar"/>
    <x v="6"/>
    <x v="9"/>
    <x v="1"/>
    <m/>
    <m/>
    <m/>
    <x v="2"/>
    <x v="2"/>
    <m/>
    <m/>
    <m/>
    <m/>
    <m/>
    <m/>
    <m/>
    <m/>
    <m/>
    <m/>
    <m/>
    <m/>
    <m/>
    <m/>
    <m/>
    <m/>
    <m/>
    <m/>
    <m/>
    <m/>
    <m/>
    <m/>
    <m/>
    <m/>
    <n v="20"/>
    <n v="2022"/>
    <s v=""/>
    <m/>
    <m/>
    <m/>
  </r>
  <r>
    <n v="701"/>
    <m/>
    <m/>
    <m/>
    <x v="13"/>
    <x v="19"/>
    <x v="6"/>
    <s v="Food Security"/>
    <x v="9"/>
    <x v="20"/>
    <x v="3"/>
    <m/>
    <s v="Planned"/>
    <m/>
    <m/>
    <m/>
    <m/>
    <m/>
    <s v="Chittagong"/>
    <s v="Cox's Bazar"/>
    <x v="6"/>
    <x v="9"/>
    <x v="1"/>
    <m/>
    <m/>
    <m/>
    <x v="2"/>
    <x v="2"/>
    <m/>
    <m/>
    <m/>
    <m/>
    <m/>
    <m/>
    <m/>
    <m/>
    <m/>
    <m/>
    <m/>
    <m/>
    <m/>
    <m/>
    <m/>
    <m/>
    <m/>
    <m/>
    <m/>
    <m/>
    <m/>
    <m/>
    <m/>
    <m/>
    <n v="20"/>
    <n v="2022"/>
    <s v=""/>
    <m/>
    <m/>
    <m/>
  </r>
  <r>
    <n v="702"/>
    <m/>
    <m/>
    <m/>
    <x v="13"/>
    <x v="19"/>
    <x v="6"/>
    <s v="Food Security"/>
    <x v="9"/>
    <x v="20"/>
    <x v="3"/>
    <m/>
    <s v="Planned"/>
    <m/>
    <m/>
    <m/>
    <m/>
    <m/>
    <s v="Chittagong"/>
    <s v="Cox's Bazar"/>
    <x v="6"/>
    <x v="9"/>
    <x v="1"/>
    <m/>
    <m/>
    <m/>
    <x v="2"/>
    <x v="2"/>
    <m/>
    <m/>
    <m/>
    <m/>
    <m/>
    <m/>
    <m/>
    <m/>
    <m/>
    <m/>
    <m/>
    <m/>
    <m/>
    <m/>
    <m/>
    <m/>
    <m/>
    <m/>
    <m/>
    <m/>
    <m/>
    <m/>
    <m/>
    <m/>
    <n v="20"/>
    <n v="2022"/>
    <s v=""/>
    <m/>
    <m/>
    <m/>
  </r>
  <r>
    <n v="703"/>
    <m/>
    <m/>
    <m/>
    <x v="13"/>
    <x v="19"/>
    <x v="6"/>
    <s v="Food Security"/>
    <x v="9"/>
    <x v="20"/>
    <x v="3"/>
    <m/>
    <s v="Planned"/>
    <m/>
    <m/>
    <m/>
    <m/>
    <m/>
    <s v="Chittagong"/>
    <s v="Cox's Bazar"/>
    <x v="6"/>
    <x v="9"/>
    <x v="1"/>
    <m/>
    <m/>
    <m/>
    <x v="2"/>
    <x v="2"/>
    <m/>
    <m/>
    <m/>
    <m/>
    <m/>
    <m/>
    <m/>
    <m/>
    <m/>
    <m/>
    <m/>
    <m/>
    <m/>
    <m/>
    <m/>
    <m/>
    <m/>
    <m/>
    <m/>
    <m/>
    <m/>
    <m/>
    <m/>
    <m/>
    <n v="20"/>
    <n v="2022"/>
    <s v=""/>
    <m/>
    <m/>
    <m/>
  </r>
  <r>
    <n v="704"/>
    <m/>
    <m/>
    <m/>
    <x v="13"/>
    <x v="19"/>
    <x v="6"/>
    <s v="Food Security"/>
    <x v="9"/>
    <x v="20"/>
    <x v="3"/>
    <m/>
    <s v="Planned"/>
    <m/>
    <m/>
    <m/>
    <m/>
    <m/>
    <s v="Chittagong"/>
    <s v="Cox's Bazar"/>
    <x v="6"/>
    <x v="9"/>
    <x v="1"/>
    <m/>
    <m/>
    <m/>
    <x v="2"/>
    <x v="2"/>
    <m/>
    <m/>
    <m/>
    <m/>
    <m/>
    <m/>
    <m/>
    <m/>
    <m/>
    <m/>
    <m/>
    <m/>
    <m/>
    <m/>
    <m/>
    <m/>
    <m/>
    <m/>
    <m/>
    <m/>
    <m/>
    <m/>
    <m/>
    <m/>
    <n v="20"/>
    <n v="2022"/>
    <s v=""/>
    <m/>
    <m/>
    <m/>
  </r>
  <r>
    <n v="705"/>
    <m/>
    <m/>
    <m/>
    <x v="13"/>
    <x v="19"/>
    <x v="6"/>
    <s v="Food Security"/>
    <x v="9"/>
    <x v="20"/>
    <x v="3"/>
    <m/>
    <s v="Planned"/>
    <m/>
    <m/>
    <m/>
    <m/>
    <m/>
    <s v="Chittagong"/>
    <s v="Cox's Bazar"/>
    <x v="6"/>
    <x v="9"/>
    <x v="1"/>
    <m/>
    <m/>
    <m/>
    <x v="2"/>
    <x v="2"/>
    <m/>
    <m/>
    <m/>
    <m/>
    <m/>
    <m/>
    <m/>
    <m/>
    <m/>
    <m/>
    <m/>
    <m/>
    <m/>
    <m/>
    <m/>
    <m/>
    <m/>
    <m/>
    <m/>
    <m/>
    <m/>
    <m/>
    <m/>
    <m/>
    <n v="20"/>
    <n v="2022"/>
    <s v=""/>
    <m/>
    <m/>
    <m/>
  </r>
  <r>
    <n v="706"/>
    <m/>
    <m/>
    <m/>
    <x v="13"/>
    <x v="19"/>
    <x v="6"/>
    <s v="Food Security"/>
    <x v="9"/>
    <x v="20"/>
    <x v="3"/>
    <m/>
    <s v="Planned"/>
    <m/>
    <m/>
    <m/>
    <m/>
    <m/>
    <s v="Chittagong"/>
    <s v="Cox's Bazar"/>
    <x v="6"/>
    <x v="9"/>
    <x v="1"/>
    <m/>
    <m/>
    <m/>
    <x v="2"/>
    <x v="2"/>
    <m/>
    <m/>
    <m/>
    <m/>
    <m/>
    <m/>
    <m/>
    <m/>
    <m/>
    <m/>
    <m/>
    <m/>
    <m/>
    <m/>
    <m/>
    <m/>
    <m/>
    <m/>
    <m/>
    <m/>
    <m/>
    <m/>
    <m/>
    <m/>
    <n v="20"/>
    <n v="2022"/>
    <s v=""/>
    <m/>
    <m/>
    <m/>
  </r>
  <r>
    <n v="707"/>
    <m/>
    <m/>
    <m/>
    <x v="13"/>
    <x v="19"/>
    <x v="6"/>
    <s v="Food Security"/>
    <x v="9"/>
    <x v="20"/>
    <x v="3"/>
    <m/>
    <s v="Planned"/>
    <m/>
    <m/>
    <m/>
    <m/>
    <m/>
    <s v="Chittagong"/>
    <s v="Cox's Bazar"/>
    <x v="6"/>
    <x v="9"/>
    <x v="1"/>
    <m/>
    <m/>
    <m/>
    <x v="2"/>
    <x v="2"/>
    <m/>
    <m/>
    <m/>
    <m/>
    <m/>
    <m/>
    <m/>
    <m/>
    <m/>
    <m/>
    <m/>
    <m/>
    <m/>
    <m/>
    <m/>
    <m/>
    <m/>
    <m/>
    <m/>
    <m/>
    <m/>
    <m/>
    <m/>
    <m/>
    <n v="20"/>
    <n v="2022"/>
    <s v=""/>
    <m/>
    <m/>
    <m/>
  </r>
  <r>
    <n v="708"/>
    <m/>
    <m/>
    <m/>
    <x v="13"/>
    <x v="19"/>
    <x v="6"/>
    <s v="Food Security"/>
    <x v="9"/>
    <x v="20"/>
    <x v="3"/>
    <m/>
    <s v="Planned"/>
    <m/>
    <m/>
    <m/>
    <m/>
    <m/>
    <s v="Chittagong"/>
    <s v="Cox's Bazar"/>
    <x v="6"/>
    <x v="9"/>
    <x v="1"/>
    <m/>
    <m/>
    <m/>
    <x v="2"/>
    <x v="2"/>
    <m/>
    <m/>
    <m/>
    <m/>
    <m/>
    <m/>
    <m/>
    <m/>
    <m/>
    <m/>
    <m/>
    <m/>
    <m/>
    <m/>
    <m/>
    <m/>
    <m/>
    <m/>
    <m/>
    <m/>
    <m/>
    <m/>
    <m/>
    <m/>
    <n v="20"/>
    <n v="2022"/>
    <s v=""/>
    <m/>
    <m/>
    <m/>
  </r>
  <r>
    <n v="709"/>
    <m/>
    <m/>
    <m/>
    <x v="13"/>
    <x v="19"/>
    <x v="6"/>
    <s v="Food Security"/>
    <x v="9"/>
    <x v="20"/>
    <x v="3"/>
    <m/>
    <s v="Planned"/>
    <m/>
    <m/>
    <m/>
    <m/>
    <m/>
    <s v="Chittagong"/>
    <s v="Cox's Bazar"/>
    <x v="6"/>
    <x v="9"/>
    <x v="1"/>
    <m/>
    <m/>
    <m/>
    <x v="2"/>
    <x v="2"/>
    <m/>
    <m/>
    <m/>
    <m/>
    <m/>
    <m/>
    <m/>
    <m/>
    <m/>
    <m/>
    <m/>
    <m/>
    <m/>
    <m/>
    <m/>
    <m/>
    <m/>
    <m/>
    <m/>
    <m/>
    <m/>
    <m/>
    <m/>
    <m/>
    <n v="20"/>
    <n v="2022"/>
    <s v=""/>
    <m/>
    <m/>
    <m/>
  </r>
  <r>
    <n v="710"/>
    <m/>
    <m/>
    <m/>
    <x v="13"/>
    <x v="19"/>
    <x v="6"/>
    <s v="Food Security"/>
    <x v="9"/>
    <x v="20"/>
    <x v="3"/>
    <m/>
    <s v="Planned"/>
    <m/>
    <m/>
    <m/>
    <m/>
    <m/>
    <s v="Chittagong"/>
    <s v="Cox's Bazar"/>
    <x v="6"/>
    <x v="9"/>
    <x v="1"/>
    <m/>
    <m/>
    <m/>
    <x v="2"/>
    <x v="2"/>
    <m/>
    <m/>
    <m/>
    <m/>
    <m/>
    <m/>
    <m/>
    <m/>
    <m/>
    <m/>
    <m/>
    <m/>
    <m/>
    <m/>
    <m/>
    <m/>
    <m/>
    <m/>
    <m/>
    <m/>
    <m/>
    <m/>
    <m/>
    <m/>
    <n v="20"/>
    <n v="2022"/>
    <s v=""/>
    <m/>
    <m/>
    <m/>
  </r>
  <r>
    <n v="711"/>
    <m/>
    <m/>
    <m/>
    <x v="13"/>
    <x v="19"/>
    <x v="6"/>
    <s v="Food Security"/>
    <x v="9"/>
    <x v="20"/>
    <x v="3"/>
    <m/>
    <s v="Planned"/>
    <m/>
    <m/>
    <m/>
    <m/>
    <m/>
    <s v="Chittagong"/>
    <s v="Cox's Bazar"/>
    <x v="6"/>
    <x v="9"/>
    <x v="1"/>
    <m/>
    <m/>
    <m/>
    <x v="2"/>
    <x v="2"/>
    <m/>
    <m/>
    <m/>
    <m/>
    <m/>
    <m/>
    <m/>
    <m/>
    <m/>
    <m/>
    <m/>
    <m/>
    <m/>
    <m/>
    <m/>
    <m/>
    <m/>
    <m/>
    <m/>
    <m/>
    <m/>
    <m/>
    <m/>
    <m/>
    <n v="20"/>
    <n v="2022"/>
    <s v=""/>
    <m/>
    <m/>
    <m/>
  </r>
  <r>
    <n v="712"/>
    <m/>
    <m/>
    <m/>
    <x v="13"/>
    <x v="19"/>
    <x v="6"/>
    <s v="Food Security"/>
    <x v="9"/>
    <x v="20"/>
    <x v="3"/>
    <m/>
    <s v="Planned"/>
    <m/>
    <m/>
    <m/>
    <m/>
    <m/>
    <s v="Chittagong"/>
    <s v="Cox's Bazar"/>
    <x v="6"/>
    <x v="9"/>
    <x v="1"/>
    <m/>
    <m/>
    <m/>
    <x v="2"/>
    <x v="2"/>
    <m/>
    <m/>
    <m/>
    <m/>
    <m/>
    <m/>
    <m/>
    <m/>
    <m/>
    <m/>
    <m/>
    <m/>
    <m/>
    <m/>
    <m/>
    <m/>
    <m/>
    <m/>
    <m/>
    <m/>
    <m/>
    <m/>
    <m/>
    <m/>
    <n v="20"/>
    <n v="2022"/>
    <s v=""/>
    <m/>
    <m/>
    <m/>
  </r>
  <r>
    <n v="713"/>
    <m/>
    <m/>
    <m/>
    <x v="13"/>
    <x v="19"/>
    <x v="6"/>
    <s v="Food Security"/>
    <x v="9"/>
    <x v="20"/>
    <x v="3"/>
    <m/>
    <s v="Planned"/>
    <m/>
    <m/>
    <m/>
    <m/>
    <m/>
    <s v="Chittagong"/>
    <s v="Cox's Bazar"/>
    <x v="6"/>
    <x v="9"/>
    <x v="1"/>
    <m/>
    <m/>
    <m/>
    <x v="2"/>
    <x v="2"/>
    <m/>
    <m/>
    <m/>
    <m/>
    <m/>
    <m/>
    <m/>
    <m/>
    <m/>
    <m/>
    <m/>
    <m/>
    <m/>
    <m/>
    <m/>
    <m/>
    <m/>
    <m/>
    <m/>
    <m/>
    <m/>
    <m/>
    <m/>
    <m/>
    <n v="20"/>
    <n v="2022"/>
    <s v=""/>
    <m/>
    <m/>
    <m/>
  </r>
  <r>
    <n v="714"/>
    <m/>
    <m/>
    <m/>
    <x v="13"/>
    <x v="19"/>
    <x v="6"/>
    <s v="Food Security"/>
    <x v="9"/>
    <x v="20"/>
    <x v="3"/>
    <m/>
    <s v="Planned"/>
    <m/>
    <m/>
    <m/>
    <m/>
    <m/>
    <s v="Chittagong"/>
    <s v="Cox's Bazar"/>
    <x v="6"/>
    <x v="9"/>
    <x v="1"/>
    <m/>
    <m/>
    <m/>
    <x v="2"/>
    <x v="2"/>
    <m/>
    <m/>
    <m/>
    <m/>
    <m/>
    <m/>
    <m/>
    <m/>
    <m/>
    <m/>
    <m/>
    <m/>
    <m/>
    <m/>
    <m/>
    <m/>
    <m/>
    <m/>
    <m/>
    <m/>
    <m/>
    <m/>
    <m/>
    <m/>
    <n v="20"/>
    <n v="2022"/>
    <s v=""/>
    <m/>
    <m/>
    <m/>
  </r>
  <r>
    <n v="715"/>
    <m/>
    <m/>
    <m/>
    <x v="13"/>
    <x v="19"/>
    <x v="6"/>
    <s v="Food Security"/>
    <x v="9"/>
    <x v="20"/>
    <x v="3"/>
    <m/>
    <s v="Planned"/>
    <m/>
    <m/>
    <m/>
    <m/>
    <m/>
    <s v="Chittagong"/>
    <s v="Cox's Bazar"/>
    <x v="6"/>
    <x v="9"/>
    <x v="1"/>
    <m/>
    <m/>
    <m/>
    <x v="2"/>
    <x v="2"/>
    <m/>
    <m/>
    <m/>
    <m/>
    <m/>
    <m/>
    <m/>
    <m/>
    <m/>
    <m/>
    <m/>
    <m/>
    <m/>
    <m/>
    <m/>
    <m/>
    <m/>
    <m/>
    <m/>
    <m/>
    <m/>
    <m/>
    <m/>
    <m/>
    <n v="20"/>
    <n v="2022"/>
    <s v=""/>
    <m/>
    <m/>
    <m/>
  </r>
  <r>
    <n v="716"/>
    <m/>
    <m/>
    <m/>
    <x v="13"/>
    <x v="19"/>
    <x v="6"/>
    <s v="Food Security"/>
    <x v="9"/>
    <x v="20"/>
    <x v="3"/>
    <m/>
    <s v="Planned"/>
    <m/>
    <m/>
    <m/>
    <m/>
    <m/>
    <s v="Chittagong"/>
    <s v="Cox's Bazar"/>
    <x v="6"/>
    <x v="9"/>
    <x v="1"/>
    <m/>
    <m/>
    <m/>
    <x v="2"/>
    <x v="2"/>
    <m/>
    <m/>
    <m/>
    <m/>
    <m/>
    <m/>
    <m/>
    <m/>
    <m/>
    <m/>
    <m/>
    <m/>
    <m/>
    <m/>
    <m/>
    <m/>
    <m/>
    <m/>
    <m/>
    <m/>
    <m/>
    <m/>
    <m/>
    <m/>
    <n v="20"/>
    <n v="2022"/>
    <s v=""/>
    <m/>
    <m/>
    <m/>
  </r>
  <r>
    <n v="717"/>
    <m/>
    <m/>
    <m/>
    <x v="13"/>
    <x v="19"/>
    <x v="6"/>
    <s v="Food Security"/>
    <x v="9"/>
    <x v="20"/>
    <x v="3"/>
    <m/>
    <s v="Planned"/>
    <m/>
    <m/>
    <m/>
    <m/>
    <m/>
    <s v="Chittagong"/>
    <s v="Cox's Bazar"/>
    <x v="6"/>
    <x v="9"/>
    <x v="1"/>
    <m/>
    <m/>
    <m/>
    <x v="2"/>
    <x v="2"/>
    <m/>
    <m/>
    <m/>
    <m/>
    <m/>
    <m/>
    <m/>
    <m/>
    <m/>
    <m/>
    <m/>
    <m/>
    <m/>
    <m/>
    <m/>
    <m/>
    <m/>
    <m/>
    <m/>
    <m/>
    <m/>
    <m/>
    <m/>
    <m/>
    <n v="20"/>
    <n v="2022"/>
    <s v=""/>
    <m/>
    <m/>
    <m/>
  </r>
  <r>
    <n v="718"/>
    <m/>
    <m/>
    <m/>
    <x v="13"/>
    <x v="19"/>
    <x v="6"/>
    <s v="Food Security"/>
    <x v="9"/>
    <x v="20"/>
    <x v="3"/>
    <m/>
    <s v="Planned"/>
    <m/>
    <m/>
    <m/>
    <m/>
    <m/>
    <s v="Chittagong"/>
    <s v="Cox's Bazar"/>
    <x v="6"/>
    <x v="9"/>
    <x v="1"/>
    <m/>
    <m/>
    <m/>
    <x v="2"/>
    <x v="2"/>
    <m/>
    <m/>
    <m/>
    <m/>
    <m/>
    <m/>
    <m/>
    <m/>
    <m/>
    <m/>
    <m/>
    <m/>
    <m/>
    <m/>
    <m/>
    <m/>
    <m/>
    <m/>
    <m/>
    <m/>
    <m/>
    <m/>
    <m/>
    <m/>
    <n v="20"/>
    <n v="2022"/>
    <s v=""/>
    <m/>
    <m/>
    <m/>
  </r>
  <r>
    <n v="719"/>
    <m/>
    <m/>
    <m/>
    <x v="13"/>
    <x v="19"/>
    <x v="6"/>
    <s v="Food Security"/>
    <x v="9"/>
    <x v="20"/>
    <x v="3"/>
    <m/>
    <s v="Planned"/>
    <m/>
    <m/>
    <m/>
    <m/>
    <m/>
    <s v="Chittagong"/>
    <s v="Cox's Bazar"/>
    <x v="6"/>
    <x v="9"/>
    <x v="1"/>
    <m/>
    <m/>
    <m/>
    <x v="2"/>
    <x v="2"/>
    <m/>
    <m/>
    <m/>
    <m/>
    <m/>
    <m/>
    <m/>
    <m/>
    <m/>
    <m/>
    <m/>
    <m/>
    <m/>
    <m/>
    <m/>
    <m/>
    <m/>
    <m/>
    <m/>
    <m/>
    <m/>
    <m/>
    <m/>
    <m/>
    <n v="20"/>
    <n v="2022"/>
    <s v=""/>
    <m/>
    <m/>
    <m/>
  </r>
  <r>
    <n v="720"/>
    <m/>
    <m/>
    <m/>
    <x v="13"/>
    <x v="19"/>
    <x v="6"/>
    <s v="Food Security"/>
    <x v="9"/>
    <x v="20"/>
    <x v="3"/>
    <m/>
    <s v="Planned"/>
    <m/>
    <m/>
    <m/>
    <m/>
    <m/>
    <s v="Chittagong"/>
    <s v="Cox's Bazar"/>
    <x v="6"/>
    <x v="9"/>
    <x v="1"/>
    <m/>
    <m/>
    <m/>
    <x v="2"/>
    <x v="2"/>
    <m/>
    <m/>
    <m/>
    <m/>
    <m/>
    <m/>
    <m/>
    <m/>
    <m/>
    <m/>
    <m/>
    <m/>
    <m/>
    <m/>
    <m/>
    <m/>
    <m/>
    <m/>
    <m/>
    <m/>
    <m/>
    <m/>
    <m/>
    <m/>
    <n v="20"/>
    <n v="2022"/>
    <s v=""/>
    <m/>
    <m/>
    <m/>
  </r>
  <r>
    <n v="721"/>
    <m/>
    <m/>
    <m/>
    <x v="13"/>
    <x v="19"/>
    <x v="6"/>
    <s v="Food Security"/>
    <x v="9"/>
    <x v="20"/>
    <x v="3"/>
    <m/>
    <s v="Planned"/>
    <m/>
    <m/>
    <m/>
    <m/>
    <m/>
    <s v="Chittagong"/>
    <s v="Cox's Bazar"/>
    <x v="6"/>
    <x v="9"/>
    <x v="1"/>
    <m/>
    <m/>
    <m/>
    <x v="2"/>
    <x v="2"/>
    <m/>
    <m/>
    <m/>
    <m/>
    <m/>
    <m/>
    <m/>
    <m/>
    <m/>
    <m/>
    <m/>
    <m/>
    <m/>
    <m/>
    <m/>
    <m/>
    <m/>
    <m/>
    <m/>
    <m/>
    <m/>
    <m/>
    <m/>
    <m/>
    <n v="20"/>
    <n v="2022"/>
    <s v=""/>
    <m/>
    <m/>
    <m/>
  </r>
  <r>
    <n v="722"/>
    <m/>
    <m/>
    <m/>
    <x v="13"/>
    <x v="19"/>
    <x v="6"/>
    <s v="Food Security"/>
    <x v="9"/>
    <x v="20"/>
    <x v="3"/>
    <m/>
    <s v="Planned"/>
    <m/>
    <m/>
    <m/>
    <m/>
    <m/>
    <s v="Chittagong"/>
    <s v="Cox's Bazar"/>
    <x v="6"/>
    <x v="9"/>
    <x v="1"/>
    <m/>
    <m/>
    <m/>
    <x v="2"/>
    <x v="2"/>
    <m/>
    <m/>
    <m/>
    <m/>
    <m/>
    <m/>
    <m/>
    <m/>
    <m/>
    <m/>
    <m/>
    <m/>
    <m/>
    <m/>
    <m/>
    <m/>
    <m/>
    <m/>
    <m/>
    <m/>
    <m/>
    <m/>
    <m/>
    <m/>
    <n v="20"/>
    <n v="2022"/>
    <s v=""/>
    <m/>
    <m/>
    <m/>
  </r>
  <r>
    <n v="723"/>
    <m/>
    <m/>
    <m/>
    <x v="13"/>
    <x v="19"/>
    <x v="6"/>
    <s v="Food Security"/>
    <x v="9"/>
    <x v="20"/>
    <x v="3"/>
    <m/>
    <s v="Planned"/>
    <m/>
    <m/>
    <m/>
    <m/>
    <m/>
    <s v="Chittagong"/>
    <s v="Cox's Bazar"/>
    <x v="6"/>
    <x v="9"/>
    <x v="1"/>
    <m/>
    <m/>
    <m/>
    <x v="2"/>
    <x v="2"/>
    <m/>
    <m/>
    <m/>
    <m/>
    <m/>
    <m/>
    <m/>
    <m/>
    <m/>
    <m/>
    <m/>
    <m/>
    <m/>
    <m/>
    <m/>
    <m/>
    <m/>
    <m/>
    <m/>
    <m/>
    <m/>
    <m/>
    <m/>
    <m/>
    <n v="20"/>
    <n v="2022"/>
    <s v=""/>
    <m/>
    <m/>
    <m/>
  </r>
  <r>
    <n v="724"/>
    <m/>
    <m/>
    <m/>
    <x v="13"/>
    <x v="19"/>
    <x v="6"/>
    <s v="Food Security"/>
    <x v="9"/>
    <x v="20"/>
    <x v="3"/>
    <m/>
    <s v="Planned"/>
    <m/>
    <m/>
    <m/>
    <m/>
    <m/>
    <s v="Chittagong"/>
    <s v="Cox's Bazar"/>
    <x v="6"/>
    <x v="9"/>
    <x v="1"/>
    <m/>
    <m/>
    <m/>
    <x v="2"/>
    <x v="2"/>
    <m/>
    <m/>
    <m/>
    <m/>
    <m/>
    <m/>
    <m/>
    <m/>
    <m/>
    <m/>
    <m/>
    <m/>
    <m/>
    <m/>
    <m/>
    <m/>
    <m/>
    <m/>
    <m/>
    <m/>
    <m/>
    <m/>
    <m/>
    <m/>
    <n v="20"/>
    <n v="2022"/>
    <s v=""/>
    <m/>
    <m/>
    <m/>
  </r>
  <r>
    <n v="725"/>
    <m/>
    <m/>
    <m/>
    <x v="13"/>
    <x v="19"/>
    <x v="6"/>
    <s v="Food Security"/>
    <x v="9"/>
    <x v="20"/>
    <x v="3"/>
    <m/>
    <s v="Planned"/>
    <m/>
    <m/>
    <m/>
    <m/>
    <m/>
    <s v="Chittagong"/>
    <s v="Cox's Bazar"/>
    <x v="6"/>
    <x v="9"/>
    <x v="1"/>
    <m/>
    <m/>
    <m/>
    <x v="2"/>
    <x v="2"/>
    <m/>
    <m/>
    <m/>
    <m/>
    <m/>
    <m/>
    <m/>
    <m/>
    <m/>
    <m/>
    <m/>
    <m/>
    <m/>
    <m/>
    <m/>
    <m/>
    <m/>
    <m/>
    <m/>
    <m/>
    <m/>
    <m/>
    <m/>
    <m/>
    <n v="20"/>
    <n v="2022"/>
    <s v=""/>
    <m/>
    <m/>
    <m/>
  </r>
  <r>
    <n v="726"/>
    <m/>
    <m/>
    <m/>
    <x v="13"/>
    <x v="19"/>
    <x v="6"/>
    <s v="Food Security"/>
    <x v="9"/>
    <x v="20"/>
    <x v="3"/>
    <m/>
    <s v="Planned"/>
    <m/>
    <m/>
    <m/>
    <m/>
    <m/>
    <s v="Chittagong"/>
    <s v="Cox's Bazar"/>
    <x v="6"/>
    <x v="9"/>
    <x v="1"/>
    <m/>
    <m/>
    <m/>
    <x v="2"/>
    <x v="2"/>
    <m/>
    <m/>
    <m/>
    <m/>
    <m/>
    <m/>
    <m/>
    <m/>
    <m/>
    <m/>
    <m/>
    <m/>
    <m/>
    <m/>
    <m/>
    <m/>
    <m/>
    <m/>
    <m/>
    <m/>
    <m/>
    <m/>
    <m/>
    <m/>
    <n v="20"/>
    <n v="2022"/>
    <s v=""/>
    <m/>
    <m/>
    <m/>
  </r>
  <r>
    <n v="727"/>
    <m/>
    <m/>
    <m/>
    <x v="13"/>
    <x v="19"/>
    <x v="6"/>
    <s v="Food Security"/>
    <x v="9"/>
    <x v="20"/>
    <x v="3"/>
    <m/>
    <s v="Planned"/>
    <m/>
    <m/>
    <m/>
    <m/>
    <m/>
    <s v="Chittagong"/>
    <s v="Cox's Bazar"/>
    <x v="6"/>
    <x v="9"/>
    <x v="1"/>
    <m/>
    <m/>
    <m/>
    <x v="2"/>
    <x v="2"/>
    <m/>
    <m/>
    <m/>
    <m/>
    <m/>
    <m/>
    <m/>
    <m/>
    <m/>
    <m/>
    <m/>
    <m/>
    <m/>
    <m/>
    <m/>
    <m/>
    <m/>
    <m/>
    <m/>
    <m/>
    <m/>
    <m/>
    <m/>
    <m/>
    <n v="20"/>
    <n v="2022"/>
    <s v=""/>
    <m/>
    <m/>
    <m/>
  </r>
  <r>
    <n v="728"/>
    <m/>
    <m/>
    <m/>
    <x v="13"/>
    <x v="19"/>
    <x v="6"/>
    <s v="Food Security"/>
    <x v="9"/>
    <x v="20"/>
    <x v="3"/>
    <m/>
    <s v="Planned"/>
    <m/>
    <m/>
    <m/>
    <m/>
    <m/>
    <s v="Chittagong"/>
    <s v="Cox's Bazar"/>
    <x v="6"/>
    <x v="9"/>
    <x v="1"/>
    <m/>
    <m/>
    <m/>
    <x v="2"/>
    <x v="2"/>
    <m/>
    <m/>
    <m/>
    <m/>
    <m/>
    <m/>
    <m/>
    <m/>
    <m/>
    <m/>
    <m/>
    <m/>
    <m/>
    <m/>
    <m/>
    <m/>
    <m/>
    <m/>
    <m/>
    <m/>
    <m/>
    <m/>
    <m/>
    <m/>
    <n v="20"/>
    <n v="2022"/>
    <s v=""/>
    <m/>
    <m/>
    <m/>
  </r>
  <r>
    <n v="729"/>
    <m/>
    <m/>
    <m/>
    <x v="13"/>
    <x v="19"/>
    <x v="6"/>
    <s v="Food Security"/>
    <x v="9"/>
    <x v="20"/>
    <x v="3"/>
    <m/>
    <s v="Planned"/>
    <m/>
    <m/>
    <m/>
    <m/>
    <m/>
    <s v="Chittagong"/>
    <s v="Cox's Bazar"/>
    <x v="6"/>
    <x v="9"/>
    <x v="1"/>
    <m/>
    <m/>
    <m/>
    <x v="2"/>
    <x v="2"/>
    <m/>
    <m/>
    <m/>
    <m/>
    <m/>
    <m/>
    <m/>
    <m/>
    <m/>
    <m/>
    <m/>
    <m/>
    <m/>
    <m/>
    <m/>
    <m/>
    <m/>
    <m/>
    <m/>
    <m/>
    <m/>
    <m/>
    <m/>
    <m/>
    <n v="20"/>
    <n v="2022"/>
    <s v=""/>
    <m/>
    <m/>
    <m/>
  </r>
  <r>
    <n v="730"/>
    <m/>
    <m/>
    <m/>
    <x v="13"/>
    <x v="19"/>
    <x v="6"/>
    <s v="Food Security"/>
    <x v="9"/>
    <x v="20"/>
    <x v="3"/>
    <m/>
    <s v="Planned"/>
    <m/>
    <m/>
    <m/>
    <m/>
    <m/>
    <s v="Chittagong"/>
    <s v="Cox's Bazar"/>
    <x v="6"/>
    <x v="9"/>
    <x v="1"/>
    <m/>
    <m/>
    <m/>
    <x v="2"/>
    <x v="2"/>
    <m/>
    <m/>
    <m/>
    <m/>
    <m/>
    <m/>
    <m/>
    <m/>
    <m/>
    <m/>
    <m/>
    <m/>
    <m/>
    <m/>
    <m/>
    <m/>
    <m/>
    <m/>
    <m/>
    <m/>
    <m/>
    <m/>
    <m/>
    <m/>
    <n v="20"/>
    <n v="2022"/>
    <s v=""/>
    <m/>
    <m/>
    <m/>
  </r>
  <r>
    <n v="731"/>
    <m/>
    <m/>
    <m/>
    <x v="13"/>
    <x v="19"/>
    <x v="6"/>
    <s v="Food Security"/>
    <x v="9"/>
    <x v="20"/>
    <x v="3"/>
    <m/>
    <s v="Planned"/>
    <m/>
    <m/>
    <m/>
    <m/>
    <m/>
    <s v="Chittagong"/>
    <s v="Cox's Bazar"/>
    <x v="6"/>
    <x v="9"/>
    <x v="1"/>
    <m/>
    <m/>
    <m/>
    <x v="2"/>
    <x v="2"/>
    <m/>
    <m/>
    <m/>
    <m/>
    <m/>
    <m/>
    <m/>
    <m/>
    <m/>
    <m/>
    <m/>
    <m/>
    <m/>
    <m/>
    <m/>
    <m/>
    <m/>
    <m/>
    <m/>
    <m/>
    <m/>
    <m/>
    <m/>
    <m/>
    <n v="20"/>
    <n v="2022"/>
    <s v=""/>
    <m/>
    <m/>
    <m/>
  </r>
  <r>
    <n v="732"/>
    <m/>
    <m/>
    <m/>
    <x v="13"/>
    <x v="19"/>
    <x v="6"/>
    <s v="Food Security"/>
    <x v="9"/>
    <x v="20"/>
    <x v="3"/>
    <m/>
    <s v="Planned"/>
    <m/>
    <m/>
    <m/>
    <m/>
    <m/>
    <s v="Chittagong"/>
    <s v="Cox's Bazar"/>
    <x v="6"/>
    <x v="9"/>
    <x v="1"/>
    <m/>
    <m/>
    <m/>
    <x v="2"/>
    <x v="2"/>
    <m/>
    <m/>
    <m/>
    <m/>
    <m/>
    <m/>
    <m/>
    <m/>
    <m/>
    <m/>
    <m/>
    <m/>
    <m/>
    <m/>
    <m/>
    <m/>
    <m/>
    <m/>
    <m/>
    <m/>
    <m/>
    <m/>
    <m/>
    <m/>
    <n v="20"/>
    <n v="2022"/>
    <s v=""/>
    <m/>
    <m/>
    <m/>
  </r>
  <r>
    <n v="733"/>
    <m/>
    <m/>
    <m/>
    <x v="13"/>
    <x v="19"/>
    <x v="6"/>
    <s v="Food Security"/>
    <x v="9"/>
    <x v="20"/>
    <x v="3"/>
    <m/>
    <s v="Planned"/>
    <m/>
    <m/>
    <m/>
    <m/>
    <m/>
    <s v="Chittagong"/>
    <s v="Cox's Bazar"/>
    <x v="6"/>
    <x v="9"/>
    <x v="1"/>
    <m/>
    <m/>
    <m/>
    <x v="2"/>
    <x v="2"/>
    <m/>
    <m/>
    <m/>
    <m/>
    <m/>
    <m/>
    <m/>
    <m/>
    <m/>
    <m/>
    <m/>
    <m/>
    <m/>
    <m/>
    <m/>
    <m/>
    <m/>
    <m/>
    <m/>
    <m/>
    <m/>
    <m/>
    <m/>
    <m/>
    <n v="20"/>
    <n v="2022"/>
    <s v=""/>
    <m/>
    <m/>
    <m/>
  </r>
  <r>
    <n v="734"/>
    <m/>
    <m/>
    <m/>
    <x v="13"/>
    <x v="19"/>
    <x v="6"/>
    <s v="Food Security"/>
    <x v="9"/>
    <x v="20"/>
    <x v="3"/>
    <m/>
    <s v="Planned"/>
    <m/>
    <m/>
    <m/>
    <m/>
    <m/>
    <s v="Chittagong"/>
    <s v="Cox's Bazar"/>
    <x v="6"/>
    <x v="9"/>
    <x v="1"/>
    <m/>
    <m/>
    <m/>
    <x v="2"/>
    <x v="2"/>
    <m/>
    <m/>
    <m/>
    <m/>
    <m/>
    <m/>
    <m/>
    <m/>
    <m/>
    <m/>
    <m/>
    <m/>
    <m/>
    <m/>
    <m/>
    <m/>
    <m/>
    <m/>
    <m/>
    <m/>
    <m/>
    <m/>
    <m/>
    <m/>
    <n v="20"/>
    <n v="2022"/>
    <s v=""/>
    <m/>
    <m/>
    <m/>
  </r>
  <r>
    <n v="735"/>
    <m/>
    <m/>
    <m/>
    <x v="13"/>
    <x v="19"/>
    <x v="6"/>
    <s v="Food Security"/>
    <x v="9"/>
    <x v="20"/>
    <x v="3"/>
    <m/>
    <s v="Planned"/>
    <m/>
    <m/>
    <m/>
    <m/>
    <m/>
    <s v="Chittagong"/>
    <s v="Cox's Bazar"/>
    <x v="6"/>
    <x v="9"/>
    <x v="1"/>
    <m/>
    <m/>
    <m/>
    <x v="2"/>
    <x v="2"/>
    <m/>
    <m/>
    <m/>
    <m/>
    <m/>
    <m/>
    <m/>
    <m/>
    <m/>
    <m/>
    <m/>
    <m/>
    <m/>
    <m/>
    <m/>
    <m/>
    <m/>
    <m/>
    <m/>
    <m/>
    <m/>
    <m/>
    <m/>
    <m/>
    <n v="20"/>
    <n v="2022"/>
    <s v=""/>
    <m/>
    <m/>
    <m/>
  </r>
  <r>
    <n v="736"/>
    <m/>
    <m/>
    <m/>
    <x v="13"/>
    <x v="19"/>
    <x v="6"/>
    <s v="Food Security"/>
    <x v="9"/>
    <x v="20"/>
    <x v="3"/>
    <m/>
    <s v="Planned"/>
    <m/>
    <m/>
    <m/>
    <m/>
    <m/>
    <s v="Chittagong"/>
    <s v="Cox's Bazar"/>
    <x v="6"/>
    <x v="9"/>
    <x v="1"/>
    <m/>
    <m/>
    <m/>
    <x v="2"/>
    <x v="2"/>
    <m/>
    <m/>
    <m/>
    <m/>
    <m/>
    <m/>
    <m/>
    <m/>
    <m/>
    <m/>
    <m/>
    <m/>
    <m/>
    <m/>
    <m/>
    <m/>
    <m/>
    <m/>
    <m/>
    <m/>
    <m/>
    <m/>
    <m/>
    <m/>
    <n v="20"/>
    <n v="2022"/>
    <s v=""/>
    <m/>
    <m/>
    <m/>
  </r>
  <r>
    <n v="737"/>
    <m/>
    <m/>
    <m/>
    <x v="13"/>
    <x v="19"/>
    <x v="6"/>
    <s v="Food Security"/>
    <x v="9"/>
    <x v="20"/>
    <x v="3"/>
    <m/>
    <s v="Planned"/>
    <m/>
    <m/>
    <m/>
    <m/>
    <m/>
    <s v="Chittagong"/>
    <s v="Cox's Bazar"/>
    <x v="6"/>
    <x v="9"/>
    <x v="1"/>
    <m/>
    <m/>
    <m/>
    <x v="2"/>
    <x v="2"/>
    <m/>
    <m/>
    <m/>
    <m/>
    <m/>
    <m/>
    <m/>
    <m/>
    <m/>
    <m/>
    <m/>
    <m/>
    <m/>
    <m/>
    <m/>
    <m/>
    <m/>
    <m/>
    <m/>
    <m/>
    <m/>
    <m/>
    <m/>
    <m/>
    <n v="20"/>
    <n v="2022"/>
    <s v=""/>
    <m/>
    <m/>
    <m/>
  </r>
  <r>
    <n v="738"/>
    <m/>
    <m/>
    <m/>
    <x v="13"/>
    <x v="19"/>
    <x v="6"/>
    <s v="Food Security"/>
    <x v="9"/>
    <x v="20"/>
    <x v="3"/>
    <m/>
    <s v="Planned"/>
    <m/>
    <m/>
    <m/>
    <m/>
    <m/>
    <s v="Chittagong"/>
    <s v="Cox's Bazar"/>
    <x v="6"/>
    <x v="9"/>
    <x v="1"/>
    <m/>
    <m/>
    <m/>
    <x v="2"/>
    <x v="2"/>
    <m/>
    <m/>
    <m/>
    <m/>
    <m/>
    <m/>
    <m/>
    <m/>
    <m/>
    <m/>
    <m/>
    <m/>
    <m/>
    <m/>
    <m/>
    <m/>
    <m/>
    <m/>
    <m/>
    <m/>
    <m/>
    <m/>
    <m/>
    <m/>
    <n v="20"/>
    <n v="2022"/>
    <s v=""/>
    <m/>
    <m/>
    <m/>
  </r>
  <r>
    <n v="739"/>
    <m/>
    <m/>
    <m/>
    <x v="13"/>
    <x v="19"/>
    <x v="6"/>
    <s v="Food Security"/>
    <x v="9"/>
    <x v="20"/>
    <x v="3"/>
    <m/>
    <s v="Planned"/>
    <m/>
    <m/>
    <m/>
    <m/>
    <m/>
    <s v="Chittagong"/>
    <s v="Cox's Bazar"/>
    <x v="6"/>
    <x v="9"/>
    <x v="1"/>
    <m/>
    <m/>
    <m/>
    <x v="2"/>
    <x v="2"/>
    <m/>
    <m/>
    <m/>
    <m/>
    <m/>
    <m/>
    <m/>
    <m/>
    <m/>
    <m/>
    <m/>
    <m/>
    <m/>
    <m/>
    <m/>
    <m/>
    <m/>
    <m/>
    <m/>
    <m/>
    <m/>
    <m/>
    <m/>
    <m/>
    <n v="20"/>
    <n v="2022"/>
    <s v=""/>
    <m/>
    <m/>
    <m/>
  </r>
  <r>
    <n v="740"/>
    <m/>
    <m/>
    <m/>
    <x v="13"/>
    <x v="19"/>
    <x v="6"/>
    <s v="Food Security"/>
    <x v="9"/>
    <x v="20"/>
    <x v="3"/>
    <m/>
    <s v="Planned"/>
    <m/>
    <m/>
    <m/>
    <m/>
    <m/>
    <s v="Chittagong"/>
    <s v="Cox's Bazar"/>
    <x v="6"/>
    <x v="9"/>
    <x v="1"/>
    <m/>
    <m/>
    <m/>
    <x v="2"/>
    <x v="2"/>
    <m/>
    <m/>
    <m/>
    <m/>
    <m/>
    <m/>
    <m/>
    <m/>
    <m/>
    <m/>
    <m/>
    <m/>
    <m/>
    <m/>
    <m/>
    <m/>
    <m/>
    <m/>
    <m/>
    <m/>
    <m/>
    <m/>
    <m/>
    <m/>
    <n v="20"/>
    <n v="2022"/>
    <s v=""/>
    <m/>
    <m/>
    <m/>
  </r>
  <r>
    <n v="741"/>
    <m/>
    <m/>
    <m/>
    <x v="13"/>
    <x v="19"/>
    <x v="6"/>
    <s v="Food Security"/>
    <x v="9"/>
    <x v="20"/>
    <x v="3"/>
    <m/>
    <s v="Planned"/>
    <m/>
    <m/>
    <m/>
    <m/>
    <m/>
    <s v="Chittagong"/>
    <s v="Cox's Bazar"/>
    <x v="6"/>
    <x v="9"/>
    <x v="1"/>
    <m/>
    <m/>
    <m/>
    <x v="2"/>
    <x v="2"/>
    <m/>
    <m/>
    <m/>
    <m/>
    <m/>
    <m/>
    <m/>
    <m/>
    <m/>
    <m/>
    <m/>
    <m/>
    <m/>
    <m/>
    <m/>
    <m/>
    <m/>
    <m/>
    <m/>
    <m/>
    <m/>
    <m/>
    <m/>
    <m/>
    <n v="20"/>
    <n v="2022"/>
    <s v=""/>
    <m/>
    <m/>
    <m/>
  </r>
  <r>
    <n v="742"/>
    <m/>
    <m/>
    <m/>
    <x v="13"/>
    <x v="19"/>
    <x v="6"/>
    <s v="Food Security"/>
    <x v="9"/>
    <x v="20"/>
    <x v="3"/>
    <m/>
    <s v="Planned"/>
    <m/>
    <m/>
    <m/>
    <m/>
    <m/>
    <s v="Chittagong"/>
    <s v="Cox's Bazar"/>
    <x v="6"/>
    <x v="9"/>
    <x v="1"/>
    <m/>
    <m/>
    <m/>
    <x v="2"/>
    <x v="2"/>
    <m/>
    <m/>
    <m/>
    <m/>
    <m/>
    <m/>
    <m/>
    <m/>
    <m/>
    <m/>
    <m/>
    <m/>
    <m/>
    <m/>
    <m/>
    <m/>
    <m/>
    <m/>
    <m/>
    <m/>
    <m/>
    <m/>
    <m/>
    <m/>
    <n v="20"/>
    <n v="2022"/>
    <s v=""/>
    <m/>
    <m/>
    <m/>
  </r>
  <r>
    <n v="743"/>
    <m/>
    <m/>
    <m/>
    <x v="13"/>
    <x v="19"/>
    <x v="6"/>
    <s v="Food Security"/>
    <x v="9"/>
    <x v="20"/>
    <x v="3"/>
    <m/>
    <s v="Planned"/>
    <m/>
    <m/>
    <m/>
    <m/>
    <m/>
    <s v="Chittagong"/>
    <s v="Cox's Bazar"/>
    <x v="6"/>
    <x v="9"/>
    <x v="1"/>
    <m/>
    <m/>
    <m/>
    <x v="2"/>
    <x v="2"/>
    <m/>
    <m/>
    <m/>
    <m/>
    <m/>
    <m/>
    <m/>
    <m/>
    <m/>
    <m/>
    <m/>
    <m/>
    <m/>
    <m/>
    <m/>
    <m/>
    <m/>
    <m/>
    <m/>
    <m/>
    <m/>
    <m/>
    <m/>
    <m/>
    <n v="20"/>
    <n v="2022"/>
    <s v=""/>
    <m/>
    <m/>
    <m/>
  </r>
  <r>
    <n v="744"/>
    <m/>
    <m/>
    <m/>
    <x v="13"/>
    <x v="19"/>
    <x v="6"/>
    <s v="Food Security"/>
    <x v="9"/>
    <x v="20"/>
    <x v="3"/>
    <m/>
    <s v="Planned"/>
    <m/>
    <m/>
    <m/>
    <m/>
    <m/>
    <s v="Chittagong"/>
    <s v="Cox's Bazar"/>
    <x v="6"/>
    <x v="9"/>
    <x v="1"/>
    <m/>
    <m/>
    <m/>
    <x v="2"/>
    <x v="2"/>
    <m/>
    <m/>
    <m/>
    <m/>
    <m/>
    <m/>
    <m/>
    <m/>
    <m/>
    <m/>
    <m/>
    <m/>
    <m/>
    <m/>
    <m/>
    <m/>
    <m/>
    <m/>
    <m/>
    <m/>
    <m/>
    <m/>
    <m/>
    <m/>
    <n v="20"/>
    <n v="2022"/>
    <s v=""/>
    <m/>
    <m/>
    <m/>
  </r>
  <r>
    <n v="745"/>
    <m/>
    <m/>
    <m/>
    <x v="13"/>
    <x v="19"/>
    <x v="6"/>
    <s v="Food Security"/>
    <x v="9"/>
    <x v="20"/>
    <x v="3"/>
    <m/>
    <s v="Planned"/>
    <m/>
    <m/>
    <m/>
    <m/>
    <m/>
    <s v="Chittagong"/>
    <s v="Cox's Bazar"/>
    <x v="6"/>
    <x v="9"/>
    <x v="1"/>
    <m/>
    <m/>
    <m/>
    <x v="2"/>
    <x v="2"/>
    <m/>
    <m/>
    <m/>
    <m/>
    <m/>
    <m/>
    <m/>
    <m/>
    <m/>
    <m/>
    <m/>
    <m/>
    <m/>
    <m/>
    <m/>
    <m/>
    <m/>
    <m/>
    <m/>
    <m/>
    <m/>
    <m/>
    <m/>
    <m/>
    <n v="20"/>
    <n v="2022"/>
    <s v=""/>
    <m/>
    <m/>
    <m/>
  </r>
  <r>
    <n v="746"/>
    <m/>
    <m/>
    <m/>
    <x v="13"/>
    <x v="19"/>
    <x v="6"/>
    <s v="Food Security"/>
    <x v="9"/>
    <x v="20"/>
    <x v="3"/>
    <m/>
    <s v="Planned"/>
    <m/>
    <m/>
    <m/>
    <m/>
    <m/>
    <s v="Chittagong"/>
    <s v="Cox's Bazar"/>
    <x v="6"/>
    <x v="9"/>
    <x v="1"/>
    <m/>
    <m/>
    <m/>
    <x v="2"/>
    <x v="2"/>
    <m/>
    <m/>
    <m/>
    <m/>
    <m/>
    <m/>
    <m/>
    <m/>
    <m/>
    <m/>
    <m/>
    <m/>
    <m/>
    <m/>
    <m/>
    <m/>
    <m/>
    <m/>
    <m/>
    <m/>
    <m/>
    <m/>
    <m/>
    <m/>
    <n v="20"/>
    <n v="2022"/>
    <s v=""/>
    <m/>
    <m/>
    <m/>
  </r>
  <r>
    <n v="747"/>
    <m/>
    <m/>
    <m/>
    <x v="13"/>
    <x v="19"/>
    <x v="6"/>
    <s v="Food Security"/>
    <x v="9"/>
    <x v="20"/>
    <x v="3"/>
    <m/>
    <s v="Planned"/>
    <m/>
    <m/>
    <m/>
    <m/>
    <m/>
    <s v="Chittagong"/>
    <s v="Cox's Bazar"/>
    <x v="6"/>
    <x v="9"/>
    <x v="1"/>
    <m/>
    <m/>
    <m/>
    <x v="2"/>
    <x v="2"/>
    <m/>
    <m/>
    <m/>
    <m/>
    <m/>
    <m/>
    <m/>
    <m/>
    <m/>
    <m/>
    <m/>
    <m/>
    <m/>
    <m/>
    <m/>
    <m/>
    <m/>
    <m/>
    <m/>
    <m/>
    <m/>
    <m/>
    <m/>
    <m/>
    <n v="20"/>
    <n v="2022"/>
    <s v=""/>
    <m/>
    <m/>
    <m/>
  </r>
  <r>
    <n v="748"/>
    <m/>
    <m/>
    <m/>
    <x v="13"/>
    <x v="19"/>
    <x v="6"/>
    <s v="Food Security"/>
    <x v="9"/>
    <x v="20"/>
    <x v="3"/>
    <m/>
    <s v="Planned"/>
    <m/>
    <m/>
    <m/>
    <m/>
    <m/>
    <s v="Chittagong"/>
    <s v="Cox's Bazar"/>
    <x v="6"/>
    <x v="9"/>
    <x v="1"/>
    <m/>
    <m/>
    <m/>
    <x v="2"/>
    <x v="2"/>
    <m/>
    <m/>
    <m/>
    <m/>
    <m/>
    <m/>
    <m/>
    <m/>
    <m/>
    <m/>
    <m/>
    <m/>
    <m/>
    <m/>
    <m/>
    <m/>
    <m/>
    <m/>
    <m/>
    <m/>
    <m/>
    <m/>
    <m/>
    <m/>
    <n v="20"/>
    <n v="2022"/>
    <s v=""/>
    <m/>
    <m/>
    <m/>
  </r>
  <r>
    <n v="749"/>
    <m/>
    <m/>
    <m/>
    <x v="13"/>
    <x v="19"/>
    <x v="6"/>
    <s v="Food Security"/>
    <x v="9"/>
    <x v="20"/>
    <x v="3"/>
    <m/>
    <s v="Planned"/>
    <m/>
    <m/>
    <m/>
    <m/>
    <m/>
    <s v="Chittagong"/>
    <s v="Cox's Bazar"/>
    <x v="6"/>
    <x v="9"/>
    <x v="1"/>
    <m/>
    <m/>
    <m/>
    <x v="2"/>
    <x v="2"/>
    <m/>
    <m/>
    <m/>
    <m/>
    <m/>
    <m/>
    <m/>
    <m/>
    <m/>
    <m/>
    <m/>
    <m/>
    <m/>
    <m/>
    <m/>
    <m/>
    <m/>
    <m/>
    <m/>
    <m/>
    <m/>
    <m/>
    <m/>
    <m/>
    <n v="20"/>
    <n v="2022"/>
    <s v=""/>
    <m/>
    <m/>
    <m/>
  </r>
  <r>
    <n v="750"/>
    <m/>
    <m/>
    <m/>
    <x v="13"/>
    <x v="19"/>
    <x v="6"/>
    <s v="Food Security"/>
    <x v="9"/>
    <x v="20"/>
    <x v="3"/>
    <m/>
    <s v="Planned"/>
    <m/>
    <m/>
    <m/>
    <m/>
    <m/>
    <s v="Chittagong"/>
    <s v="Cox's Bazar"/>
    <x v="6"/>
    <x v="9"/>
    <x v="1"/>
    <m/>
    <m/>
    <m/>
    <x v="2"/>
    <x v="2"/>
    <m/>
    <m/>
    <m/>
    <m/>
    <m/>
    <m/>
    <m/>
    <m/>
    <m/>
    <m/>
    <m/>
    <m/>
    <m/>
    <m/>
    <m/>
    <m/>
    <m/>
    <m/>
    <m/>
    <m/>
    <m/>
    <m/>
    <m/>
    <m/>
    <n v="20"/>
    <n v="2022"/>
    <s v=""/>
    <m/>
    <m/>
    <m/>
  </r>
  <r>
    <n v="751"/>
    <m/>
    <m/>
    <m/>
    <x v="13"/>
    <x v="19"/>
    <x v="6"/>
    <s v="Food Security"/>
    <x v="9"/>
    <x v="20"/>
    <x v="3"/>
    <m/>
    <s v="Planned"/>
    <m/>
    <m/>
    <m/>
    <m/>
    <m/>
    <s v="Chittagong"/>
    <s v="Cox's Bazar"/>
    <x v="6"/>
    <x v="9"/>
    <x v="1"/>
    <m/>
    <m/>
    <m/>
    <x v="2"/>
    <x v="2"/>
    <m/>
    <m/>
    <m/>
    <m/>
    <m/>
    <m/>
    <m/>
    <m/>
    <m/>
    <m/>
    <m/>
    <m/>
    <m/>
    <m/>
    <m/>
    <m/>
    <m/>
    <m/>
    <m/>
    <m/>
    <m/>
    <m/>
    <m/>
    <m/>
    <n v="20"/>
    <n v="2022"/>
    <s v=""/>
    <m/>
    <m/>
    <m/>
  </r>
  <r>
    <n v="752"/>
    <m/>
    <m/>
    <m/>
    <x v="13"/>
    <x v="19"/>
    <x v="6"/>
    <s v="Food Security"/>
    <x v="9"/>
    <x v="20"/>
    <x v="3"/>
    <m/>
    <s v="Planned"/>
    <m/>
    <m/>
    <m/>
    <m/>
    <m/>
    <s v="Chittagong"/>
    <s v="Cox's Bazar"/>
    <x v="6"/>
    <x v="9"/>
    <x v="1"/>
    <m/>
    <m/>
    <m/>
    <x v="2"/>
    <x v="2"/>
    <m/>
    <m/>
    <m/>
    <m/>
    <m/>
    <m/>
    <m/>
    <m/>
    <m/>
    <m/>
    <m/>
    <m/>
    <m/>
    <m/>
    <m/>
    <m/>
    <m/>
    <m/>
    <m/>
    <m/>
    <m/>
    <m/>
    <m/>
    <m/>
    <n v="20"/>
    <n v="2022"/>
    <s v=""/>
    <m/>
    <m/>
    <m/>
  </r>
  <r>
    <n v="753"/>
    <m/>
    <m/>
    <m/>
    <x v="13"/>
    <x v="19"/>
    <x v="6"/>
    <s v="Food Security"/>
    <x v="9"/>
    <x v="20"/>
    <x v="3"/>
    <m/>
    <s v="Planned"/>
    <m/>
    <m/>
    <m/>
    <m/>
    <m/>
    <s v="Chittagong"/>
    <s v="Cox's Bazar"/>
    <x v="6"/>
    <x v="9"/>
    <x v="1"/>
    <m/>
    <m/>
    <m/>
    <x v="2"/>
    <x v="2"/>
    <m/>
    <m/>
    <m/>
    <m/>
    <m/>
    <m/>
    <m/>
    <m/>
    <m/>
    <m/>
    <m/>
    <m/>
    <m/>
    <m/>
    <m/>
    <m/>
    <m/>
    <m/>
    <m/>
    <m/>
    <m/>
    <m/>
    <m/>
    <m/>
    <n v="20"/>
    <n v="2022"/>
    <s v=""/>
    <m/>
    <m/>
    <m/>
  </r>
  <r>
    <n v="754"/>
    <m/>
    <m/>
    <m/>
    <x v="13"/>
    <x v="19"/>
    <x v="6"/>
    <s v="Food Security"/>
    <x v="9"/>
    <x v="20"/>
    <x v="3"/>
    <m/>
    <s v="Planned"/>
    <m/>
    <m/>
    <m/>
    <m/>
    <m/>
    <s v="Chittagong"/>
    <s v="Cox's Bazar"/>
    <x v="6"/>
    <x v="9"/>
    <x v="1"/>
    <m/>
    <m/>
    <m/>
    <x v="2"/>
    <x v="2"/>
    <m/>
    <m/>
    <m/>
    <m/>
    <m/>
    <m/>
    <m/>
    <m/>
    <m/>
    <m/>
    <m/>
    <m/>
    <m/>
    <m/>
    <m/>
    <m/>
    <m/>
    <m/>
    <m/>
    <m/>
    <m/>
    <m/>
    <m/>
    <m/>
    <n v="20"/>
    <n v="2022"/>
    <s v=""/>
    <m/>
    <m/>
    <m/>
  </r>
  <r>
    <n v="755"/>
    <m/>
    <m/>
    <m/>
    <x v="13"/>
    <x v="19"/>
    <x v="6"/>
    <s v="Food Security"/>
    <x v="9"/>
    <x v="20"/>
    <x v="3"/>
    <m/>
    <s v="Planned"/>
    <m/>
    <m/>
    <m/>
    <m/>
    <m/>
    <s v="Chittagong"/>
    <s v="Cox's Bazar"/>
    <x v="6"/>
    <x v="9"/>
    <x v="1"/>
    <m/>
    <m/>
    <m/>
    <x v="2"/>
    <x v="2"/>
    <m/>
    <m/>
    <m/>
    <m/>
    <m/>
    <m/>
    <m/>
    <m/>
    <m/>
    <m/>
    <m/>
    <m/>
    <m/>
    <m/>
    <m/>
    <m/>
    <m/>
    <m/>
    <m/>
    <m/>
    <m/>
    <m/>
    <m/>
    <m/>
    <n v="20"/>
    <n v="2022"/>
    <s v=""/>
    <m/>
    <m/>
    <m/>
  </r>
  <r>
    <n v="756"/>
    <m/>
    <m/>
    <m/>
    <x v="13"/>
    <x v="19"/>
    <x v="6"/>
    <s v="Food Security"/>
    <x v="9"/>
    <x v="20"/>
    <x v="3"/>
    <m/>
    <s v="Planned"/>
    <m/>
    <m/>
    <m/>
    <m/>
    <m/>
    <s v="Chittagong"/>
    <s v="Cox's Bazar"/>
    <x v="6"/>
    <x v="9"/>
    <x v="1"/>
    <m/>
    <m/>
    <m/>
    <x v="2"/>
    <x v="2"/>
    <m/>
    <m/>
    <m/>
    <m/>
    <m/>
    <m/>
    <m/>
    <m/>
    <m/>
    <m/>
    <m/>
    <m/>
    <m/>
    <m/>
    <m/>
    <m/>
    <m/>
    <m/>
    <m/>
    <m/>
    <m/>
    <m/>
    <m/>
    <m/>
    <n v="20"/>
    <n v="2022"/>
    <s v=""/>
    <m/>
    <m/>
    <m/>
  </r>
  <r>
    <n v="757"/>
    <m/>
    <m/>
    <m/>
    <x v="13"/>
    <x v="19"/>
    <x v="6"/>
    <s v="Food Security"/>
    <x v="9"/>
    <x v="20"/>
    <x v="3"/>
    <m/>
    <s v="Planned"/>
    <m/>
    <m/>
    <m/>
    <m/>
    <m/>
    <s v="Chittagong"/>
    <s v="Cox's Bazar"/>
    <x v="6"/>
    <x v="9"/>
    <x v="1"/>
    <m/>
    <m/>
    <m/>
    <x v="2"/>
    <x v="2"/>
    <m/>
    <m/>
    <m/>
    <m/>
    <m/>
    <m/>
    <m/>
    <m/>
    <m/>
    <m/>
    <m/>
    <m/>
    <m/>
    <m/>
    <m/>
    <m/>
    <m/>
    <m/>
    <m/>
    <m/>
    <m/>
    <m/>
    <m/>
    <m/>
    <n v="20"/>
    <n v="2022"/>
    <s v=""/>
    <m/>
    <m/>
    <m/>
  </r>
  <r>
    <n v="758"/>
    <m/>
    <m/>
    <m/>
    <x v="13"/>
    <x v="19"/>
    <x v="6"/>
    <s v="Food Security"/>
    <x v="9"/>
    <x v="20"/>
    <x v="3"/>
    <m/>
    <s v="Planned"/>
    <m/>
    <m/>
    <m/>
    <m/>
    <m/>
    <s v="Chittagong"/>
    <s v="Cox's Bazar"/>
    <x v="6"/>
    <x v="9"/>
    <x v="1"/>
    <m/>
    <m/>
    <m/>
    <x v="2"/>
    <x v="2"/>
    <m/>
    <m/>
    <m/>
    <m/>
    <m/>
    <m/>
    <m/>
    <m/>
    <m/>
    <m/>
    <m/>
    <m/>
    <m/>
    <m/>
    <m/>
    <m/>
    <m/>
    <m/>
    <m/>
    <m/>
    <m/>
    <m/>
    <m/>
    <m/>
    <n v="20"/>
    <n v="2022"/>
    <s v=""/>
    <m/>
    <m/>
    <m/>
  </r>
  <r>
    <n v="759"/>
    <m/>
    <m/>
    <m/>
    <x v="13"/>
    <x v="19"/>
    <x v="6"/>
    <s v="Food Security"/>
    <x v="9"/>
    <x v="20"/>
    <x v="3"/>
    <m/>
    <s v="Planned"/>
    <m/>
    <m/>
    <m/>
    <m/>
    <m/>
    <s v="Chittagong"/>
    <s v="Cox's Bazar"/>
    <x v="6"/>
    <x v="9"/>
    <x v="1"/>
    <m/>
    <m/>
    <m/>
    <x v="2"/>
    <x v="2"/>
    <m/>
    <m/>
    <m/>
    <m/>
    <m/>
    <m/>
    <m/>
    <m/>
    <m/>
    <m/>
    <m/>
    <m/>
    <m/>
    <m/>
    <m/>
    <m/>
    <m/>
    <m/>
    <m/>
    <m/>
    <m/>
    <m/>
    <m/>
    <m/>
    <n v="20"/>
    <n v="2022"/>
    <s v=""/>
    <m/>
    <m/>
    <m/>
  </r>
  <r>
    <n v="760"/>
    <m/>
    <m/>
    <m/>
    <x v="13"/>
    <x v="19"/>
    <x v="6"/>
    <s v="Food Security"/>
    <x v="9"/>
    <x v="20"/>
    <x v="3"/>
    <m/>
    <s v="Planned"/>
    <m/>
    <m/>
    <m/>
    <m/>
    <m/>
    <s v="Chittagong"/>
    <s v="Cox's Bazar"/>
    <x v="6"/>
    <x v="9"/>
    <x v="1"/>
    <m/>
    <m/>
    <m/>
    <x v="2"/>
    <x v="2"/>
    <m/>
    <m/>
    <m/>
    <m/>
    <m/>
    <m/>
    <m/>
    <m/>
    <m/>
    <m/>
    <m/>
    <m/>
    <m/>
    <m/>
    <m/>
    <m/>
    <m/>
    <m/>
    <m/>
    <m/>
    <m/>
    <m/>
    <m/>
    <m/>
    <n v="20"/>
    <n v="2022"/>
    <s v=""/>
    <m/>
    <m/>
    <m/>
  </r>
  <r>
    <n v="761"/>
    <m/>
    <m/>
    <m/>
    <x v="13"/>
    <x v="19"/>
    <x v="6"/>
    <s v="Food Security"/>
    <x v="9"/>
    <x v="20"/>
    <x v="3"/>
    <m/>
    <s v="Planned"/>
    <m/>
    <m/>
    <m/>
    <m/>
    <m/>
    <s v="Chittagong"/>
    <s v="Cox's Bazar"/>
    <x v="6"/>
    <x v="9"/>
    <x v="1"/>
    <m/>
    <m/>
    <m/>
    <x v="2"/>
    <x v="2"/>
    <m/>
    <m/>
    <m/>
    <m/>
    <m/>
    <m/>
    <m/>
    <m/>
    <m/>
    <m/>
    <m/>
    <m/>
    <m/>
    <m/>
    <m/>
    <m/>
    <m/>
    <m/>
    <m/>
    <m/>
    <m/>
    <m/>
    <m/>
    <m/>
    <n v="20"/>
    <n v="2022"/>
    <s v=""/>
    <m/>
    <m/>
    <m/>
  </r>
  <r>
    <n v="762"/>
    <m/>
    <m/>
    <m/>
    <x v="13"/>
    <x v="19"/>
    <x v="6"/>
    <s v="Food Security"/>
    <x v="9"/>
    <x v="20"/>
    <x v="3"/>
    <m/>
    <s v="Planned"/>
    <m/>
    <m/>
    <m/>
    <m/>
    <m/>
    <s v="Chittagong"/>
    <s v="Cox's Bazar"/>
    <x v="6"/>
    <x v="9"/>
    <x v="1"/>
    <m/>
    <m/>
    <m/>
    <x v="2"/>
    <x v="2"/>
    <m/>
    <m/>
    <m/>
    <m/>
    <m/>
    <m/>
    <m/>
    <m/>
    <m/>
    <m/>
    <m/>
    <m/>
    <m/>
    <m/>
    <m/>
    <m/>
    <m/>
    <m/>
    <m/>
    <m/>
    <m/>
    <m/>
    <m/>
    <m/>
    <n v="20"/>
    <n v="2022"/>
    <s v=""/>
    <m/>
    <m/>
    <m/>
  </r>
  <r>
    <n v="763"/>
    <m/>
    <m/>
    <m/>
    <x v="13"/>
    <x v="19"/>
    <x v="6"/>
    <s v="Food Security"/>
    <x v="9"/>
    <x v="20"/>
    <x v="3"/>
    <m/>
    <s v="Planned"/>
    <m/>
    <m/>
    <m/>
    <m/>
    <m/>
    <s v="Chittagong"/>
    <s v="Cox's Bazar"/>
    <x v="6"/>
    <x v="9"/>
    <x v="1"/>
    <m/>
    <m/>
    <m/>
    <x v="2"/>
    <x v="2"/>
    <m/>
    <m/>
    <m/>
    <m/>
    <m/>
    <m/>
    <m/>
    <m/>
    <m/>
    <m/>
    <m/>
    <m/>
    <m/>
    <m/>
    <m/>
    <m/>
    <m/>
    <m/>
    <m/>
    <m/>
    <m/>
    <m/>
    <m/>
    <m/>
    <n v="20"/>
    <n v="2022"/>
    <s v=""/>
    <m/>
    <m/>
    <m/>
  </r>
  <r>
    <n v="764"/>
    <m/>
    <m/>
    <m/>
    <x v="13"/>
    <x v="19"/>
    <x v="6"/>
    <s v="Food Security"/>
    <x v="9"/>
    <x v="20"/>
    <x v="3"/>
    <m/>
    <s v="Planned"/>
    <m/>
    <m/>
    <m/>
    <m/>
    <m/>
    <s v="Chittagong"/>
    <s v="Cox's Bazar"/>
    <x v="6"/>
    <x v="9"/>
    <x v="1"/>
    <m/>
    <m/>
    <m/>
    <x v="2"/>
    <x v="2"/>
    <m/>
    <m/>
    <m/>
    <m/>
    <m/>
    <m/>
    <m/>
    <m/>
    <m/>
    <m/>
    <m/>
    <m/>
    <m/>
    <m/>
    <m/>
    <m/>
    <m/>
    <m/>
    <m/>
    <m/>
    <m/>
    <m/>
    <m/>
    <m/>
    <n v="20"/>
    <n v="2022"/>
    <s v=""/>
    <m/>
    <m/>
    <m/>
  </r>
  <r>
    <n v="765"/>
    <m/>
    <m/>
    <m/>
    <x v="13"/>
    <x v="19"/>
    <x v="6"/>
    <s v="Food Security"/>
    <x v="9"/>
    <x v="20"/>
    <x v="3"/>
    <m/>
    <s v="Planned"/>
    <m/>
    <m/>
    <m/>
    <m/>
    <m/>
    <s v="Chittagong"/>
    <s v="Cox's Bazar"/>
    <x v="6"/>
    <x v="9"/>
    <x v="1"/>
    <m/>
    <m/>
    <m/>
    <x v="2"/>
    <x v="2"/>
    <m/>
    <m/>
    <m/>
    <m/>
    <m/>
    <m/>
    <m/>
    <m/>
    <m/>
    <m/>
    <m/>
    <m/>
    <m/>
    <m/>
    <m/>
    <m/>
    <m/>
    <m/>
    <m/>
    <m/>
    <m/>
    <m/>
    <m/>
    <m/>
    <n v="20"/>
    <n v="2022"/>
    <s v=""/>
    <m/>
    <m/>
    <m/>
  </r>
  <r>
    <n v="766"/>
    <m/>
    <m/>
    <m/>
    <x v="13"/>
    <x v="19"/>
    <x v="6"/>
    <s v="Food Security"/>
    <x v="9"/>
    <x v="20"/>
    <x v="3"/>
    <m/>
    <s v="Planned"/>
    <m/>
    <m/>
    <m/>
    <m/>
    <m/>
    <s v="Chittagong"/>
    <s v="Cox's Bazar"/>
    <x v="6"/>
    <x v="9"/>
    <x v="1"/>
    <m/>
    <m/>
    <m/>
    <x v="2"/>
    <x v="2"/>
    <m/>
    <m/>
    <m/>
    <m/>
    <m/>
    <m/>
    <m/>
    <m/>
    <m/>
    <m/>
    <m/>
    <m/>
    <m/>
    <m/>
    <m/>
    <m/>
    <m/>
    <m/>
    <m/>
    <m/>
    <m/>
    <m/>
    <m/>
    <m/>
    <n v="20"/>
    <n v="2022"/>
    <s v=""/>
    <m/>
    <m/>
    <m/>
  </r>
  <r>
    <n v="767"/>
    <m/>
    <m/>
    <m/>
    <x v="13"/>
    <x v="19"/>
    <x v="6"/>
    <s v="Food Security"/>
    <x v="9"/>
    <x v="20"/>
    <x v="3"/>
    <m/>
    <s v="Planned"/>
    <m/>
    <m/>
    <m/>
    <m/>
    <m/>
    <s v="Chittagong"/>
    <s v="Cox's Bazar"/>
    <x v="6"/>
    <x v="9"/>
    <x v="1"/>
    <m/>
    <m/>
    <m/>
    <x v="2"/>
    <x v="2"/>
    <m/>
    <m/>
    <m/>
    <m/>
    <m/>
    <m/>
    <m/>
    <m/>
    <m/>
    <m/>
    <m/>
    <m/>
    <m/>
    <m/>
    <m/>
    <m/>
    <m/>
    <m/>
    <m/>
    <m/>
    <m/>
    <m/>
    <m/>
    <m/>
    <n v="20"/>
    <n v="2022"/>
    <s v=""/>
    <m/>
    <m/>
    <m/>
  </r>
  <r>
    <n v="768"/>
    <m/>
    <m/>
    <m/>
    <x v="13"/>
    <x v="19"/>
    <x v="6"/>
    <s v="Food Security"/>
    <x v="9"/>
    <x v="20"/>
    <x v="3"/>
    <m/>
    <s v="Planned"/>
    <m/>
    <m/>
    <m/>
    <m/>
    <m/>
    <s v="Chittagong"/>
    <s v="Cox's Bazar"/>
    <x v="6"/>
    <x v="9"/>
    <x v="1"/>
    <m/>
    <m/>
    <m/>
    <x v="2"/>
    <x v="2"/>
    <m/>
    <m/>
    <m/>
    <m/>
    <m/>
    <m/>
    <m/>
    <m/>
    <m/>
    <m/>
    <m/>
    <m/>
    <m/>
    <m/>
    <m/>
    <m/>
    <m/>
    <m/>
    <m/>
    <m/>
    <m/>
    <m/>
    <m/>
    <m/>
    <n v="20"/>
    <n v="2022"/>
    <s v=""/>
    <m/>
    <m/>
    <m/>
  </r>
  <r>
    <n v="769"/>
    <m/>
    <m/>
    <m/>
    <x v="13"/>
    <x v="19"/>
    <x v="6"/>
    <s v="Food Security"/>
    <x v="9"/>
    <x v="20"/>
    <x v="3"/>
    <m/>
    <s v="Planned"/>
    <m/>
    <m/>
    <m/>
    <m/>
    <m/>
    <s v="Chittagong"/>
    <s v="Cox's Bazar"/>
    <x v="6"/>
    <x v="9"/>
    <x v="1"/>
    <m/>
    <m/>
    <m/>
    <x v="2"/>
    <x v="2"/>
    <m/>
    <m/>
    <m/>
    <m/>
    <m/>
    <m/>
    <m/>
    <m/>
    <m/>
    <m/>
    <m/>
    <m/>
    <m/>
    <m/>
    <m/>
    <m/>
    <m/>
    <m/>
    <m/>
    <m/>
    <m/>
    <m/>
    <m/>
    <m/>
    <n v="20"/>
    <n v="2022"/>
    <s v=""/>
    <m/>
    <m/>
    <m/>
  </r>
  <r>
    <n v="770"/>
    <m/>
    <m/>
    <m/>
    <x v="13"/>
    <x v="19"/>
    <x v="6"/>
    <s v="Food Security"/>
    <x v="9"/>
    <x v="20"/>
    <x v="3"/>
    <m/>
    <s v="Planned"/>
    <m/>
    <m/>
    <m/>
    <m/>
    <m/>
    <s v="Chittagong"/>
    <s v="Cox's Bazar"/>
    <x v="6"/>
    <x v="9"/>
    <x v="1"/>
    <m/>
    <m/>
    <m/>
    <x v="2"/>
    <x v="2"/>
    <m/>
    <m/>
    <m/>
    <m/>
    <m/>
    <m/>
    <m/>
    <m/>
    <m/>
    <m/>
    <m/>
    <m/>
    <m/>
    <m/>
    <m/>
    <m/>
    <m/>
    <m/>
    <m/>
    <m/>
    <m/>
    <m/>
    <m/>
    <m/>
    <n v="20"/>
    <n v="2022"/>
    <s v=""/>
    <m/>
    <m/>
    <m/>
  </r>
  <r>
    <n v="771"/>
    <m/>
    <m/>
    <m/>
    <x v="13"/>
    <x v="19"/>
    <x v="6"/>
    <s v="Food Security"/>
    <x v="9"/>
    <x v="20"/>
    <x v="3"/>
    <m/>
    <s v="Planned"/>
    <m/>
    <m/>
    <m/>
    <m/>
    <m/>
    <s v="Chittagong"/>
    <s v="Cox's Bazar"/>
    <x v="6"/>
    <x v="9"/>
    <x v="1"/>
    <m/>
    <m/>
    <m/>
    <x v="2"/>
    <x v="2"/>
    <m/>
    <m/>
    <m/>
    <m/>
    <m/>
    <m/>
    <m/>
    <m/>
    <m/>
    <m/>
    <m/>
    <m/>
    <m/>
    <m/>
    <m/>
    <m/>
    <m/>
    <m/>
    <m/>
    <m/>
    <m/>
    <m/>
    <m/>
    <m/>
    <n v="20"/>
    <n v="2022"/>
    <s v=""/>
    <m/>
    <m/>
    <m/>
  </r>
  <r>
    <n v="772"/>
    <m/>
    <m/>
    <m/>
    <x v="13"/>
    <x v="19"/>
    <x v="6"/>
    <s v="Food Security"/>
    <x v="9"/>
    <x v="20"/>
    <x v="3"/>
    <m/>
    <s v="Planned"/>
    <m/>
    <m/>
    <m/>
    <m/>
    <m/>
    <s v="Chittagong"/>
    <s v="Cox's Bazar"/>
    <x v="6"/>
    <x v="9"/>
    <x v="1"/>
    <m/>
    <m/>
    <m/>
    <x v="2"/>
    <x v="2"/>
    <m/>
    <m/>
    <m/>
    <m/>
    <m/>
    <m/>
    <m/>
    <m/>
    <m/>
    <m/>
    <m/>
    <m/>
    <m/>
    <m/>
    <m/>
    <m/>
    <m/>
    <m/>
    <m/>
    <m/>
    <m/>
    <m/>
    <m/>
    <m/>
    <n v="20"/>
    <n v="2022"/>
    <s v=""/>
    <m/>
    <m/>
    <m/>
  </r>
  <r>
    <n v="773"/>
    <m/>
    <m/>
    <m/>
    <x v="13"/>
    <x v="19"/>
    <x v="6"/>
    <s v="Food Security"/>
    <x v="9"/>
    <x v="20"/>
    <x v="3"/>
    <m/>
    <s v="Planned"/>
    <m/>
    <m/>
    <m/>
    <m/>
    <m/>
    <s v="Chittagong"/>
    <s v="Cox's Bazar"/>
    <x v="6"/>
    <x v="9"/>
    <x v="1"/>
    <m/>
    <m/>
    <m/>
    <x v="2"/>
    <x v="2"/>
    <m/>
    <m/>
    <m/>
    <m/>
    <m/>
    <m/>
    <m/>
    <m/>
    <m/>
    <m/>
    <m/>
    <m/>
    <m/>
    <m/>
    <m/>
    <m/>
    <m/>
    <m/>
    <m/>
    <m/>
    <m/>
    <m/>
    <m/>
    <m/>
    <n v="20"/>
    <n v="2022"/>
    <s v=""/>
    <m/>
    <m/>
    <m/>
  </r>
  <r>
    <n v="774"/>
    <m/>
    <m/>
    <m/>
    <x v="13"/>
    <x v="19"/>
    <x v="6"/>
    <s v="Food Security"/>
    <x v="9"/>
    <x v="20"/>
    <x v="3"/>
    <m/>
    <s v="Planned"/>
    <m/>
    <m/>
    <m/>
    <m/>
    <m/>
    <s v="Chittagong"/>
    <s v="Cox's Bazar"/>
    <x v="6"/>
    <x v="9"/>
    <x v="1"/>
    <m/>
    <m/>
    <m/>
    <x v="2"/>
    <x v="2"/>
    <m/>
    <m/>
    <m/>
    <m/>
    <m/>
    <m/>
    <m/>
    <m/>
    <m/>
    <m/>
    <m/>
    <m/>
    <m/>
    <m/>
    <m/>
    <m/>
    <m/>
    <m/>
    <m/>
    <m/>
    <m/>
    <m/>
    <m/>
    <m/>
    <n v="20"/>
    <n v="2022"/>
    <s v=""/>
    <m/>
    <m/>
    <m/>
  </r>
  <r>
    <n v="775"/>
    <m/>
    <m/>
    <m/>
    <x v="13"/>
    <x v="19"/>
    <x v="6"/>
    <s v="Food Security"/>
    <x v="9"/>
    <x v="20"/>
    <x v="3"/>
    <m/>
    <s v="Planned"/>
    <m/>
    <m/>
    <m/>
    <m/>
    <m/>
    <s v="Chittagong"/>
    <s v="Cox's Bazar"/>
    <x v="6"/>
    <x v="9"/>
    <x v="1"/>
    <m/>
    <m/>
    <m/>
    <x v="2"/>
    <x v="2"/>
    <m/>
    <m/>
    <m/>
    <m/>
    <m/>
    <m/>
    <m/>
    <m/>
    <m/>
    <m/>
    <m/>
    <m/>
    <m/>
    <m/>
    <m/>
    <m/>
    <m/>
    <m/>
    <m/>
    <m/>
    <m/>
    <m/>
    <m/>
    <m/>
    <n v="20"/>
    <n v="2022"/>
    <s v=""/>
    <m/>
    <m/>
    <m/>
  </r>
  <r>
    <n v="776"/>
    <m/>
    <m/>
    <m/>
    <x v="13"/>
    <x v="19"/>
    <x v="6"/>
    <s v="Food Security"/>
    <x v="9"/>
    <x v="20"/>
    <x v="3"/>
    <m/>
    <s v="Planned"/>
    <m/>
    <m/>
    <m/>
    <m/>
    <m/>
    <s v="Chittagong"/>
    <s v="Cox's Bazar"/>
    <x v="6"/>
    <x v="9"/>
    <x v="1"/>
    <m/>
    <m/>
    <m/>
    <x v="2"/>
    <x v="2"/>
    <m/>
    <m/>
    <m/>
    <m/>
    <m/>
    <m/>
    <m/>
    <m/>
    <m/>
    <m/>
    <m/>
    <m/>
    <m/>
    <m/>
    <m/>
    <m/>
    <m/>
    <m/>
    <m/>
    <m/>
    <m/>
    <m/>
    <m/>
    <m/>
    <n v="20"/>
    <n v="2022"/>
    <s v=""/>
    <m/>
    <m/>
    <m/>
  </r>
  <r>
    <n v="777"/>
    <m/>
    <m/>
    <m/>
    <x v="13"/>
    <x v="19"/>
    <x v="6"/>
    <s v="Food Security"/>
    <x v="9"/>
    <x v="20"/>
    <x v="3"/>
    <m/>
    <s v="Planned"/>
    <m/>
    <m/>
    <m/>
    <m/>
    <m/>
    <s v="Chittagong"/>
    <s v="Cox's Bazar"/>
    <x v="6"/>
    <x v="9"/>
    <x v="1"/>
    <m/>
    <m/>
    <m/>
    <x v="2"/>
    <x v="2"/>
    <m/>
    <m/>
    <m/>
    <m/>
    <m/>
    <m/>
    <m/>
    <m/>
    <m/>
    <m/>
    <m/>
    <m/>
    <m/>
    <m/>
    <m/>
    <m/>
    <m/>
    <m/>
    <m/>
    <m/>
    <m/>
    <m/>
    <m/>
    <m/>
    <n v="20"/>
    <n v="2022"/>
    <s v=""/>
    <m/>
    <m/>
    <m/>
  </r>
  <r>
    <n v="778"/>
    <m/>
    <m/>
    <m/>
    <x v="13"/>
    <x v="19"/>
    <x v="6"/>
    <s v="Food Security"/>
    <x v="9"/>
    <x v="20"/>
    <x v="3"/>
    <m/>
    <s v="Planned"/>
    <m/>
    <m/>
    <m/>
    <m/>
    <m/>
    <s v="Chittagong"/>
    <s v="Cox's Bazar"/>
    <x v="6"/>
    <x v="9"/>
    <x v="1"/>
    <m/>
    <m/>
    <m/>
    <x v="2"/>
    <x v="2"/>
    <m/>
    <m/>
    <m/>
    <m/>
    <m/>
    <m/>
    <m/>
    <m/>
    <m/>
    <m/>
    <m/>
    <m/>
    <m/>
    <m/>
    <m/>
    <m/>
    <m/>
    <m/>
    <m/>
    <m/>
    <m/>
    <m/>
    <m/>
    <m/>
    <n v="20"/>
    <n v="2022"/>
    <s v=""/>
    <m/>
    <m/>
    <m/>
  </r>
  <r>
    <n v="779"/>
    <m/>
    <m/>
    <m/>
    <x v="13"/>
    <x v="19"/>
    <x v="6"/>
    <s v="Food Security"/>
    <x v="9"/>
    <x v="20"/>
    <x v="3"/>
    <m/>
    <s v="Planned"/>
    <m/>
    <m/>
    <m/>
    <m/>
    <m/>
    <s v="Chittagong"/>
    <s v="Cox's Bazar"/>
    <x v="6"/>
    <x v="9"/>
    <x v="1"/>
    <m/>
    <m/>
    <m/>
    <x v="2"/>
    <x v="2"/>
    <m/>
    <m/>
    <m/>
    <m/>
    <m/>
    <m/>
    <m/>
    <m/>
    <m/>
    <m/>
    <m/>
    <m/>
    <m/>
    <m/>
    <m/>
    <m/>
    <m/>
    <m/>
    <m/>
    <m/>
    <m/>
    <m/>
    <m/>
    <m/>
    <n v="20"/>
    <n v="2022"/>
    <s v=""/>
    <m/>
    <m/>
    <m/>
  </r>
  <r>
    <n v="780"/>
    <m/>
    <m/>
    <m/>
    <x v="13"/>
    <x v="19"/>
    <x v="6"/>
    <s v="Food Security"/>
    <x v="9"/>
    <x v="20"/>
    <x v="3"/>
    <m/>
    <s v="Planned"/>
    <m/>
    <m/>
    <m/>
    <m/>
    <m/>
    <s v="Chittagong"/>
    <s v="Cox's Bazar"/>
    <x v="6"/>
    <x v="9"/>
    <x v="1"/>
    <m/>
    <m/>
    <m/>
    <x v="2"/>
    <x v="2"/>
    <m/>
    <m/>
    <m/>
    <m/>
    <m/>
    <m/>
    <m/>
    <m/>
    <m/>
    <m/>
    <m/>
    <m/>
    <m/>
    <m/>
    <m/>
    <m/>
    <m/>
    <m/>
    <m/>
    <m/>
    <m/>
    <m/>
    <m/>
    <m/>
    <n v="20"/>
    <n v="2022"/>
    <s v=""/>
    <m/>
    <m/>
    <m/>
  </r>
  <r>
    <n v="781"/>
    <m/>
    <m/>
    <m/>
    <x v="13"/>
    <x v="19"/>
    <x v="6"/>
    <s v="Food Security"/>
    <x v="9"/>
    <x v="20"/>
    <x v="3"/>
    <m/>
    <s v="Planned"/>
    <m/>
    <m/>
    <m/>
    <m/>
    <m/>
    <s v="Chittagong"/>
    <s v="Cox's Bazar"/>
    <x v="6"/>
    <x v="9"/>
    <x v="1"/>
    <m/>
    <m/>
    <m/>
    <x v="2"/>
    <x v="2"/>
    <m/>
    <m/>
    <m/>
    <m/>
    <m/>
    <m/>
    <m/>
    <m/>
    <m/>
    <m/>
    <m/>
    <m/>
    <m/>
    <m/>
    <m/>
    <m/>
    <m/>
    <m/>
    <m/>
    <m/>
    <m/>
    <m/>
    <m/>
    <m/>
    <n v="20"/>
    <n v="2022"/>
    <s v=""/>
    <m/>
    <m/>
    <m/>
  </r>
  <r>
    <n v="782"/>
    <m/>
    <m/>
    <m/>
    <x v="13"/>
    <x v="19"/>
    <x v="6"/>
    <s v="Food Security"/>
    <x v="9"/>
    <x v="20"/>
    <x v="3"/>
    <m/>
    <s v="Planned"/>
    <m/>
    <m/>
    <m/>
    <m/>
    <m/>
    <s v="Chittagong"/>
    <s v="Cox's Bazar"/>
    <x v="6"/>
    <x v="9"/>
    <x v="1"/>
    <m/>
    <m/>
    <m/>
    <x v="2"/>
    <x v="2"/>
    <m/>
    <m/>
    <m/>
    <m/>
    <m/>
    <m/>
    <m/>
    <m/>
    <m/>
    <m/>
    <m/>
    <m/>
    <m/>
    <m/>
    <m/>
    <m/>
    <m/>
    <m/>
    <m/>
    <m/>
    <m/>
    <m/>
    <m/>
    <m/>
    <n v="20"/>
    <n v="2022"/>
    <s v=""/>
    <m/>
    <m/>
    <m/>
  </r>
  <r>
    <n v="783"/>
    <m/>
    <m/>
    <m/>
    <x v="13"/>
    <x v="19"/>
    <x v="6"/>
    <s v="Food Security"/>
    <x v="9"/>
    <x v="20"/>
    <x v="3"/>
    <m/>
    <s v="Planned"/>
    <m/>
    <m/>
    <m/>
    <m/>
    <m/>
    <s v="Chittagong"/>
    <s v="Cox's Bazar"/>
    <x v="6"/>
    <x v="9"/>
    <x v="1"/>
    <m/>
    <m/>
    <m/>
    <x v="2"/>
    <x v="2"/>
    <m/>
    <m/>
    <m/>
    <m/>
    <m/>
    <m/>
    <m/>
    <m/>
    <m/>
    <m/>
    <m/>
    <m/>
    <m/>
    <m/>
    <m/>
    <m/>
    <m/>
    <m/>
    <m/>
    <m/>
    <m/>
    <m/>
    <m/>
    <m/>
    <n v="20"/>
    <n v="2022"/>
    <s v=""/>
    <m/>
    <m/>
    <m/>
  </r>
  <r>
    <n v="784"/>
    <m/>
    <m/>
    <m/>
    <x v="13"/>
    <x v="19"/>
    <x v="6"/>
    <s v="Food Security"/>
    <x v="9"/>
    <x v="20"/>
    <x v="3"/>
    <m/>
    <s v="Planned"/>
    <m/>
    <m/>
    <m/>
    <m/>
    <m/>
    <s v="Chittagong"/>
    <s v="Cox's Bazar"/>
    <x v="6"/>
    <x v="9"/>
    <x v="1"/>
    <m/>
    <m/>
    <m/>
    <x v="2"/>
    <x v="2"/>
    <m/>
    <m/>
    <m/>
    <m/>
    <m/>
    <m/>
    <m/>
    <m/>
    <m/>
    <m/>
    <m/>
    <m/>
    <m/>
    <m/>
    <m/>
    <m/>
    <m/>
    <m/>
    <m/>
    <m/>
    <m/>
    <m/>
    <m/>
    <m/>
    <n v="20"/>
    <n v="2022"/>
    <s v=""/>
    <m/>
    <m/>
    <m/>
  </r>
  <r>
    <n v="785"/>
    <m/>
    <m/>
    <m/>
    <x v="13"/>
    <x v="19"/>
    <x v="6"/>
    <s v="Food Security"/>
    <x v="9"/>
    <x v="20"/>
    <x v="3"/>
    <m/>
    <s v="Planned"/>
    <m/>
    <m/>
    <m/>
    <m/>
    <m/>
    <s v="Chittagong"/>
    <s v="Cox's Bazar"/>
    <x v="6"/>
    <x v="9"/>
    <x v="1"/>
    <m/>
    <m/>
    <m/>
    <x v="2"/>
    <x v="2"/>
    <m/>
    <m/>
    <m/>
    <m/>
    <m/>
    <m/>
    <m/>
    <m/>
    <m/>
    <m/>
    <m/>
    <m/>
    <m/>
    <m/>
    <m/>
    <m/>
    <m/>
    <m/>
    <m/>
    <m/>
    <m/>
    <m/>
    <m/>
    <m/>
    <n v="20"/>
    <n v="2022"/>
    <s v=""/>
    <m/>
    <m/>
    <m/>
  </r>
  <r>
    <n v="786"/>
    <m/>
    <m/>
    <m/>
    <x v="13"/>
    <x v="19"/>
    <x v="6"/>
    <s v="Food Security"/>
    <x v="9"/>
    <x v="20"/>
    <x v="3"/>
    <m/>
    <s v="Planned"/>
    <m/>
    <m/>
    <m/>
    <m/>
    <m/>
    <s v="Chittagong"/>
    <s v="Cox's Bazar"/>
    <x v="6"/>
    <x v="9"/>
    <x v="1"/>
    <m/>
    <m/>
    <m/>
    <x v="2"/>
    <x v="2"/>
    <m/>
    <m/>
    <m/>
    <m/>
    <m/>
    <m/>
    <m/>
    <m/>
    <m/>
    <m/>
    <m/>
    <m/>
    <m/>
    <m/>
    <m/>
    <m/>
    <m/>
    <m/>
    <m/>
    <m/>
    <m/>
    <m/>
    <m/>
    <m/>
    <n v="20"/>
    <n v="2022"/>
    <s v=""/>
    <m/>
    <m/>
    <m/>
  </r>
  <r>
    <n v="787"/>
    <m/>
    <m/>
    <m/>
    <x v="13"/>
    <x v="19"/>
    <x v="6"/>
    <s v="Food Security"/>
    <x v="9"/>
    <x v="20"/>
    <x v="3"/>
    <m/>
    <s v="Planned"/>
    <m/>
    <m/>
    <m/>
    <m/>
    <m/>
    <s v="Chittagong"/>
    <s v="Cox's Bazar"/>
    <x v="6"/>
    <x v="9"/>
    <x v="1"/>
    <m/>
    <m/>
    <m/>
    <x v="2"/>
    <x v="2"/>
    <m/>
    <m/>
    <m/>
    <m/>
    <m/>
    <m/>
    <m/>
    <m/>
    <m/>
    <m/>
    <m/>
    <m/>
    <m/>
    <m/>
    <m/>
    <m/>
    <m/>
    <m/>
    <m/>
    <m/>
    <m/>
    <m/>
    <m/>
    <m/>
    <n v="20"/>
    <n v="2022"/>
    <s v=""/>
    <m/>
    <m/>
    <m/>
  </r>
  <r>
    <n v="788"/>
    <m/>
    <m/>
    <m/>
    <x v="13"/>
    <x v="19"/>
    <x v="6"/>
    <s v="Food Security"/>
    <x v="9"/>
    <x v="20"/>
    <x v="3"/>
    <m/>
    <s v="Planned"/>
    <m/>
    <m/>
    <m/>
    <m/>
    <m/>
    <s v="Chittagong"/>
    <s v="Cox's Bazar"/>
    <x v="6"/>
    <x v="9"/>
    <x v="1"/>
    <m/>
    <m/>
    <m/>
    <x v="2"/>
    <x v="2"/>
    <m/>
    <m/>
    <m/>
    <m/>
    <m/>
    <m/>
    <m/>
    <m/>
    <m/>
    <m/>
    <m/>
    <m/>
    <m/>
    <m/>
    <m/>
    <m/>
    <m/>
    <m/>
    <m/>
    <m/>
    <m/>
    <m/>
    <m/>
    <m/>
    <n v="20"/>
    <n v="2022"/>
    <s v=""/>
    <m/>
    <m/>
    <m/>
  </r>
  <r>
    <n v="789"/>
    <m/>
    <m/>
    <m/>
    <x v="13"/>
    <x v="19"/>
    <x v="6"/>
    <s v="Food Security"/>
    <x v="9"/>
    <x v="20"/>
    <x v="3"/>
    <m/>
    <s v="Planned"/>
    <m/>
    <m/>
    <m/>
    <m/>
    <m/>
    <s v="Chittagong"/>
    <s v="Cox's Bazar"/>
    <x v="6"/>
    <x v="9"/>
    <x v="1"/>
    <m/>
    <m/>
    <m/>
    <x v="2"/>
    <x v="2"/>
    <m/>
    <m/>
    <m/>
    <m/>
    <m/>
    <m/>
    <m/>
    <m/>
    <m/>
    <m/>
    <m/>
    <m/>
    <m/>
    <m/>
    <m/>
    <m/>
    <m/>
    <m/>
    <m/>
    <m/>
    <m/>
    <m/>
    <m/>
    <m/>
    <n v="20"/>
    <n v="2022"/>
    <s v=""/>
    <m/>
    <m/>
    <m/>
  </r>
  <r>
    <n v="790"/>
    <m/>
    <m/>
    <m/>
    <x v="13"/>
    <x v="19"/>
    <x v="6"/>
    <s v="Food Security"/>
    <x v="9"/>
    <x v="20"/>
    <x v="3"/>
    <m/>
    <s v="Planned"/>
    <m/>
    <m/>
    <m/>
    <m/>
    <m/>
    <s v="Chittagong"/>
    <s v="Cox's Bazar"/>
    <x v="6"/>
    <x v="9"/>
    <x v="1"/>
    <m/>
    <m/>
    <m/>
    <x v="2"/>
    <x v="2"/>
    <m/>
    <m/>
    <m/>
    <m/>
    <m/>
    <m/>
    <m/>
    <m/>
    <m/>
    <m/>
    <m/>
    <m/>
    <m/>
    <m/>
    <m/>
    <m/>
    <m/>
    <m/>
    <m/>
    <m/>
    <m/>
    <m/>
    <m/>
    <m/>
    <n v="20"/>
    <n v="2022"/>
    <s v=""/>
    <m/>
    <m/>
    <m/>
  </r>
  <r>
    <n v="791"/>
    <m/>
    <m/>
    <m/>
    <x v="13"/>
    <x v="19"/>
    <x v="6"/>
    <s v="Food Security"/>
    <x v="9"/>
    <x v="20"/>
    <x v="3"/>
    <m/>
    <s v="Planned"/>
    <m/>
    <m/>
    <m/>
    <m/>
    <m/>
    <s v="Chittagong"/>
    <s v="Cox's Bazar"/>
    <x v="6"/>
    <x v="9"/>
    <x v="1"/>
    <m/>
    <m/>
    <m/>
    <x v="2"/>
    <x v="2"/>
    <m/>
    <m/>
    <m/>
    <m/>
    <m/>
    <m/>
    <m/>
    <m/>
    <m/>
    <m/>
    <m/>
    <m/>
    <m/>
    <m/>
    <m/>
    <m/>
    <m/>
    <m/>
    <m/>
    <m/>
    <m/>
    <m/>
    <m/>
    <m/>
    <n v="20"/>
    <n v="2022"/>
    <s v=""/>
    <m/>
    <m/>
    <m/>
  </r>
  <r>
    <n v="792"/>
    <m/>
    <m/>
    <m/>
    <x v="13"/>
    <x v="19"/>
    <x v="6"/>
    <s v="Food Security"/>
    <x v="9"/>
    <x v="20"/>
    <x v="3"/>
    <m/>
    <s v="Planned"/>
    <m/>
    <m/>
    <m/>
    <m/>
    <m/>
    <s v="Chittagong"/>
    <s v="Cox's Bazar"/>
    <x v="6"/>
    <x v="9"/>
    <x v="1"/>
    <m/>
    <m/>
    <m/>
    <x v="2"/>
    <x v="2"/>
    <m/>
    <m/>
    <m/>
    <m/>
    <m/>
    <m/>
    <m/>
    <m/>
    <m/>
    <m/>
    <m/>
    <m/>
    <m/>
    <m/>
    <m/>
    <m/>
    <m/>
    <m/>
    <m/>
    <m/>
    <m/>
    <m/>
    <m/>
    <m/>
    <n v="20"/>
    <n v="2022"/>
    <s v=""/>
    <m/>
    <m/>
    <m/>
  </r>
  <r>
    <n v="793"/>
    <m/>
    <m/>
    <m/>
    <x v="13"/>
    <x v="19"/>
    <x v="6"/>
    <s v="Food Security"/>
    <x v="9"/>
    <x v="20"/>
    <x v="3"/>
    <m/>
    <s v="Planned"/>
    <m/>
    <m/>
    <m/>
    <m/>
    <m/>
    <s v="Chittagong"/>
    <s v="Cox's Bazar"/>
    <x v="6"/>
    <x v="9"/>
    <x v="1"/>
    <m/>
    <m/>
    <m/>
    <x v="2"/>
    <x v="2"/>
    <m/>
    <m/>
    <m/>
    <m/>
    <m/>
    <m/>
    <m/>
    <m/>
    <m/>
    <m/>
    <m/>
    <m/>
    <m/>
    <m/>
    <m/>
    <m/>
    <m/>
    <m/>
    <m/>
    <m/>
    <m/>
    <m/>
    <m/>
    <m/>
    <n v="20"/>
    <n v="2022"/>
    <s v=""/>
    <m/>
    <m/>
    <m/>
  </r>
  <r>
    <n v="794"/>
    <m/>
    <m/>
    <m/>
    <x v="13"/>
    <x v="19"/>
    <x v="6"/>
    <s v="Food Security"/>
    <x v="9"/>
    <x v="20"/>
    <x v="3"/>
    <m/>
    <s v="Planned"/>
    <m/>
    <m/>
    <m/>
    <m/>
    <m/>
    <s v="Chittagong"/>
    <s v="Cox's Bazar"/>
    <x v="6"/>
    <x v="9"/>
    <x v="1"/>
    <m/>
    <m/>
    <m/>
    <x v="2"/>
    <x v="2"/>
    <m/>
    <m/>
    <m/>
    <m/>
    <m/>
    <m/>
    <m/>
    <m/>
    <m/>
    <m/>
    <m/>
    <m/>
    <m/>
    <m/>
    <m/>
    <m/>
    <m/>
    <m/>
    <m/>
    <m/>
    <m/>
    <m/>
    <m/>
    <m/>
    <n v="20"/>
    <n v="2022"/>
    <s v=""/>
    <m/>
    <m/>
    <m/>
  </r>
  <r>
    <n v="795"/>
    <m/>
    <m/>
    <m/>
    <x v="13"/>
    <x v="19"/>
    <x v="6"/>
    <s v="Food Security"/>
    <x v="9"/>
    <x v="20"/>
    <x v="3"/>
    <m/>
    <s v="Planned"/>
    <m/>
    <m/>
    <m/>
    <m/>
    <m/>
    <s v="Chittagong"/>
    <s v="Cox's Bazar"/>
    <x v="6"/>
    <x v="9"/>
    <x v="1"/>
    <m/>
    <m/>
    <m/>
    <x v="2"/>
    <x v="2"/>
    <m/>
    <m/>
    <m/>
    <m/>
    <m/>
    <m/>
    <m/>
    <m/>
    <m/>
    <m/>
    <m/>
    <m/>
    <m/>
    <m/>
    <m/>
    <m/>
    <m/>
    <m/>
    <m/>
    <m/>
    <m/>
    <m/>
    <m/>
    <m/>
    <n v="20"/>
    <n v="2022"/>
    <s v=""/>
    <m/>
    <m/>
    <m/>
  </r>
  <r>
    <n v="796"/>
    <m/>
    <m/>
    <m/>
    <x v="13"/>
    <x v="19"/>
    <x v="6"/>
    <s v="Food Security"/>
    <x v="9"/>
    <x v="20"/>
    <x v="3"/>
    <m/>
    <s v="Planned"/>
    <m/>
    <m/>
    <m/>
    <m/>
    <m/>
    <s v="Chittagong"/>
    <s v="Cox's Bazar"/>
    <x v="6"/>
    <x v="9"/>
    <x v="1"/>
    <m/>
    <m/>
    <m/>
    <x v="2"/>
    <x v="2"/>
    <m/>
    <m/>
    <m/>
    <m/>
    <m/>
    <m/>
    <m/>
    <m/>
    <m/>
    <m/>
    <m/>
    <m/>
    <m/>
    <m/>
    <m/>
    <m/>
    <m/>
    <m/>
    <m/>
    <m/>
    <m/>
    <m/>
    <m/>
    <m/>
    <n v="20"/>
    <n v="2022"/>
    <s v=""/>
    <m/>
    <m/>
    <m/>
  </r>
  <r>
    <n v="797"/>
    <m/>
    <m/>
    <m/>
    <x v="13"/>
    <x v="19"/>
    <x v="6"/>
    <s v="Food Security"/>
    <x v="9"/>
    <x v="20"/>
    <x v="3"/>
    <m/>
    <s v="Planned"/>
    <m/>
    <m/>
    <m/>
    <m/>
    <m/>
    <s v="Chittagong"/>
    <s v="Cox's Bazar"/>
    <x v="6"/>
    <x v="9"/>
    <x v="1"/>
    <m/>
    <m/>
    <m/>
    <x v="2"/>
    <x v="2"/>
    <m/>
    <m/>
    <m/>
    <m/>
    <m/>
    <m/>
    <m/>
    <m/>
    <m/>
    <m/>
    <m/>
    <m/>
    <m/>
    <m/>
    <m/>
    <m/>
    <m/>
    <m/>
    <m/>
    <m/>
    <m/>
    <m/>
    <m/>
    <m/>
    <n v="20"/>
    <n v="2022"/>
    <s v=""/>
    <m/>
    <m/>
    <m/>
  </r>
  <r>
    <n v="798"/>
    <m/>
    <m/>
    <m/>
    <x v="13"/>
    <x v="19"/>
    <x v="6"/>
    <s v="Food Security"/>
    <x v="9"/>
    <x v="20"/>
    <x v="3"/>
    <m/>
    <s v="Planned"/>
    <m/>
    <m/>
    <m/>
    <m/>
    <m/>
    <s v="Chittagong"/>
    <s v="Cox's Bazar"/>
    <x v="6"/>
    <x v="9"/>
    <x v="1"/>
    <m/>
    <m/>
    <m/>
    <x v="2"/>
    <x v="2"/>
    <m/>
    <m/>
    <m/>
    <m/>
    <m/>
    <m/>
    <m/>
    <m/>
    <m/>
    <m/>
    <m/>
    <m/>
    <m/>
    <m/>
    <m/>
    <m/>
    <m/>
    <m/>
    <m/>
    <m/>
    <m/>
    <m/>
    <m/>
    <m/>
    <n v="20"/>
    <n v="2022"/>
    <s v=""/>
    <m/>
    <m/>
    <m/>
  </r>
  <r>
    <n v="799"/>
    <m/>
    <m/>
    <m/>
    <x v="13"/>
    <x v="19"/>
    <x v="6"/>
    <s v="Food Security"/>
    <x v="9"/>
    <x v="20"/>
    <x v="3"/>
    <m/>
    <s v="Planned"/>
    <m/>
    <m/>
    <m/>
    <m/>
    <m/>
    <s v="Chittagong"/>
    <s v="Cox's Bazar"/>
    <x v="6"/>
    <x v="9"/>
    <x v="1"/>
    <m/>
    <m/>
    <m/>
    <x v="2"/>
    <x v="2"/>
    <m/>
    <m/>
    <m/>
    <m/>
    <m/>
    <m/>
    <m/>
    <m/>
    <m/>
    <m/>
    <m/>
    <m/>
    <m/>
    <m/>
    <m/>
    <m/>
    <m/>
    <m/>
    <m/>
    <m/>
    <m/>
    <m/>
    <m/>
    <m/>
    <n v="20"/>
    <n v="2022"/>
    <s v=""/>
    <m/>
    <m/>
    <m/>
  </r>
  <r>
    <n v="800"/>
    <m/>
    <m/>
    <m/>
    <x v="13"/>
    <x v="19"/>
    <x v="6"/>
    <s v="Food Security"/>
    <x v="9"/>
    <x v="20"/>
    <x v="3"/>
    <m/>
    <s v="Planned"/>
    <m/>
    <m/>
    <m/>
    <m/>
    <m/>
    <s v="Chittagong"/>
    <s v="Cox's Bazar"/>
    <x v="6"/>
    <x v="9"/>
    <x v="1"/>
    <m/>
    <m/>
    <m/>
    <x v="2"/>
    <x v="2"/>
    <m/>
    <m/>
    <m/>
    <m/>
    <m/>
    <m/>
    <m/>
    <m/>
    <m/>
    <m/>
    <m/>
    <m/>
    <m/>
    <m/>
    <m/>
    <m/>
    <m/>
    <m/>
    <m/>
    <m/>
    <m/>
    <m/>
    <m/>
    <m/>
    <n v="20"/>
    <n v="2022"/>
    <s v=""/>
    <m/>
    <m/>
    <m/>
  </r>
  <r>
    <n v="801"/>
    <m/>
    <m/>
    <m/>
    <x v="13"/>
    <x v="19"/>
    <x v="6"/>
    <s v="Food Security"/>
    <x v="9"/>
    <x v="20"/>
    <x v="3"/>
    <m/>
    <s v="Planned"/>
    <m/>
    <m/>
    <m/>
    <m/>
    <m/>
    <s v="Chittagong"/>
    <s v="Cox's Bazar"/>
    <x v="6"/>
    <x v="9"/>
    <x v="1"/>
    <m/>
    <m/>
    <m/>
    <x v="2"/>
    <x v="2"/>
    <m/>
    <m/>
    <m/>
    <m/>
    <m/>
    <m/>
    <m/>
    <m/>
    <m/>
    <m/>
    <m/>
    <m/>
    <m/>
    <m/>
    <m/>
    <m/>
    <m/>
    <m/>
    <m/>
    <m/>
    <m/>
    <m/>
    <m/>
    <m/>
    <n v="20"/>
    <n v="2022"/>
    <s v=""/>
    <m/>
    <m/>
    <m/>
  </r>
  <r>
    <n v="802"/>
    <m/>
    <m/>
    <m/>
    <x v="13"/>
    <x v="19"/>
    <x v="6"/>
    <s v="Food Security"/>
    <x v="9"/>
    <x v="20"/>
    <x v="3"/>
    <m/>
    <s v="Planned"/>
    <m/>
    <m/>
    <m/>
    <m/>
    <m/>
    <s v="Chittagong"/>
    <s v="Cox's Bazar"/>
    <x v="6"/>
    <x v="9"/>
    <x v="1"/>
    <m/>
    <m/>
    <m/>
    <x v="2"/>
    <x v="2"/>
    <m/>
    <m/>
    <m/>
    <m/>
    <m/>
    <m/>
    <m/>
    <m/>
    <m/>
    <m/>
    <m/>
    <m/>
    <m/>
    <m/>
    <m/>
    <m/>
    <m/>
    <m/>
    <m/>
    <m/>
    <m/>
    <m/>
    <m/>
    <m/>
    <n v="20"/>
    <n v="2022"/>
    <s v=""/>
    <m/>
    <m/>
    <m/>
  </r>
  <r>
    <n v="803"/>
    <m/>
    <m/>
    <m/>
    <x v="13"/>
    <x v="19"/>
    <x v="6"/>
    <s v="Food Security"/>
    <x v="9"/>
    <x v="20"/>
    <x v="3"/>
    <m/>
    <s v="Planned"/>
    <m/>
    <m/>
    <m/>
    <m/>
    <m/>
    <s v="Chittagong"/>
    <s v="Cox's Bazar"/>
    <x v="6"/>
    <x v="9"/>
    <x v="1"/>
    <m/>
    <m/>
    <m/>
    <x v="2"/>
    <x v="2"/>
    <m/>
    <m/>
    <m/>
    <m/>
    <m/>
    <m/>
    <m/>
    <m/>
    <m/>
    <m/>
    <m/>
    <m/>
    <m/>
    <m/>
    <m/>
    <m/>
    <m/>
    <m/>
    <m/>
    <m/>
    <m/>
    <m/>
    <m/>
    <m/>
    <n v="20"/>
    <n v="2022"/>
    <s v=""/>
    <m/>
    <m/>
    <m/>
  </r>
  <r>
    <n v="804"/>
    <m/>
    <m/>
    <m/>
    <x v="13"/>
    <x v="19"/>
    <x v="6"/>
    <s v="Food Security"/>
    <x v="9"/>
    <x v="20"/>
    <x v="3"/>
    <m/>
    <s v="Planned"/>
    <m/>
    <m/>
    <m/>
    <m/>
    <m/>
    <s v="Chittagong"/>
    <s v="Cox's Bazar"/>
    <x v="6"/>
    <x v="9"/>
    <x v="1"/>
    <m/>
    <m/>
    <m/>
    <x v="2"/>
    <x v="2"/>
    <m/>
    <m/>
    <m/>
    <m/>
    <m/>
    <m/>
    <m/>
    <m/>
    <m/>
    <m/>
    <m/>
    <m/>
    <m/>
    <m/>
    <m/>
    <m/>
    <m/>
    <m/>
    <m/>
    <m/>
    <m/>
    <m/>
    <m/>
    <m/>
    <n v="20"/>
    <n v="2022"/>
    <s v=""/>
    <m/>
    <m/>
    <m/>
  </r>
  <r>
    <n v="805"/>
    <m/>
    <m/>
    <m/>
    <x v="13"/>
    <x v="19"/>
    <x v="6"/>
    <s v="Food Security"/>
    <x v="9"/>
    <x v="20"/>
    <x v="3"/>
    <m/>
    <s v="Planned"/>
    <m/>
    <m/>
    <m/>
    <m/>
    <m/>
    <s v="Chittagong"/>
    <s v="Cox's Bazar"/>
    <x v="6"/>
    <x v="9"/>
    <x v="1"/>
    <m/>
    <m/>
    <m/>
    <x v="2"/>
    <x v="2"/>
    <m/>
    <m/>
    <m/>
    <m/>
    <m/>
    <m/>
    <m/>
    <m/>
    <m/>
    <m/>
    <m/>
    <m/>
    <m/>
    <m/>
    <m/>
    <m/>
    <m/>
    <m/>
    <m/>
    <m/>
    <m/>
    <m/>
    <m/>
    <m/>
    <n v="20"/>
    <n v="2022"/>
    <s v=""/>
    <m/>
    <m/>
    <m/>
  </r>
  <r>
    <n v="806"/>
    <m/>
    <m/>
    <m/>
    <x v="13"/>
    <x v="19"/>
    <x v="6"/>
    <s v="Food Security"/>
    <x v="9"/>
    <x v="20"/>
    <x v="3"/>
    <m/>
    <s v="Planned"/>
    <m/>
    <m/>
    <m/>
    <m/>
    <m/>
    <s v="Chittagong"/>
    <s v="Cox's Bazar"/>
    <x v="6"/>
    <x v="9"/>
    <x v="1"/>
    <m/>
    <m/>
    <m/>
    <x v="2"/>
    <x v="2"/>
    <m/>
    <m/>
    <m/>
    <m/>
    <m/>
    <m/>
    <m/>
    <m/>
    <m/>
    <m/>
    <m/>
    <m/>
    <m/>
    <m/>
    <m/>
    <m/>
    <m/>
    <m/>
    <m/>
    <m/>
    <m/>
    <m/>
    <m/>
    <m/>
    <n v="20"/>
    <n v="2022"/>
    <s v=""/>
    <m/>
    <m/>
    <m/>
  </r>
  <r>
    <n v="807"/>
    <m/>
    <m/>
    <m/>
    <x v="13"/>
    <x v="19"/>
    <x v="6"/>
    <s v="Food Security"/>
    <x v="9"/>
    <x v="20"/>
    <x v="3"/>
    <m/>
    <s v="Planned"/>
    <m/>
    <m/>
    <m/>
    <m/>
    <m/>
    <s v="Chittagong"/>
    <s v="Cox's Bazar"/>
    <x v="6"/>
    <x v="9"/>
    <x v="1"/>
    <m/>
    <m/>
    <m/>
    <x v="2"/>
    <x v="2"/>
    <m/>
    <m/>
    <m/>
    <m/>
    <m/>
    <m/>
    <m/>
    <m/>
    <m/>
    <m/>
    <m/>
    <m/>
    <m/>
    <m/>
    <m/>
    <m/>
    <m/>
    <m/>
    <m/>
    <m/>
    <m/>
    <m/>
    <m/>
    <m/>
    <n v="20"/>
    <n v="2022"/>
    <s v=""/>
    <m/>
    <m/>
    <m/>
  </r>
  <r>
    <n v="808"/>
    <m/>
    <m/>
    <m/>
    <x v="13"/>
    <x v="19"/>
    <x v="6"/>
    <s v="Food Security"/>
    <x v="9"/>
    <x v="20"/>
    <x v="3"/>
    <m/>
    <s v="Planned"/>
    <m/>
    <m/>
    <m/>
    <m/>
    <m/>
    <s v="Chittagong"/>
    <s v="Cox's Bazar"/>
    <x v="6"/>
    <x v="9"/>
    <x v="1"/>
    <m/>
    <m/>
    <m/>
    <x v="2"/>
    <x v="2"/>
    <m/>
    <m/>
    <m/>
    <m/>
    <m/>
    <m/>
    <m/>
    <m/>
    <m/>
    <m/>
    <m/>
    <m/>
    <m/>
    <m/>
    <m/>
    <m/>
    <m/>
    <m/>
    <m/>
    <m/>
    <m/>
    <m/>
    <m/>
    <m/>
    <n v="20"/>
    <n v="2022"/>
    <s v=""/>
    <m/>
    <m/>
    <m/>
  </r>
  <r>
    <n v="809"/>
    <m/>
    <m/>
    <m/>
    <x v="13"/>
    <x v="19"/>
    <x v="6"/>
    <s v="Food Security"/>
    <x v="9"/>
    <x v="20"/>
    <x v="3"/>
    <m/>
    <s v="Planned"/>
    <m/>
    <m/>
    <m/>
    <m/>
    <m/>
    <s v="Chittagong"/>
    <s v="Cox's Bazar"/>
    <x v="6"/>
    <x v="9"/>
    <x v="1"/>
    <m/>
    <m/>
    <m/>
    <x v="2"/>
    <x v="2"/>
    <m/>
    <m/>
    <m/>
    <m/>
    <m/>
    <m/>
    <m/>
    <m/>
    <m/>
    <m/>
    <m/>
    <m/>
    <m/>
    <m/>
    <m/>
    <m/>
    <m/>
    <m/>
    <m/>
    <m/>
    <m/>
    <m/>
    <m/>
    <m/>
    <n v="20"/>
    <n v="2022"/>
    <s v=""/>
    <m/>
    <m/>
    <m/>
  </r>
  <r>
    <n v="810"/>
    <m/>
    <m/>
    <m/>
    <x v="13"/>
    <x v="19"/>
    <x v="6"/>
    <s v="Food Security"/>
    <x v="9"/>
    <x v="20"/>
    <x v="3"/>
    <m/>
    <s v="Planned"/>
    <m/>
    <m/>
    <m/>
    <m/>
    <m/>
    <s v="Chittagong"/>
    <s v="Cox's Bazar"/>
    <x v="6"/>
    <x v="9"/>
    <x v="1"/>
    <m/>
    <m/>
    <m/>
    <x v="2"/>
    <x v="2"/>
    <m/>
    <m/>
    <m/>
    <m/>
    <m/>
    <m/>
    <m/>
    <m/>
    <m/>
    <m/>
    <m/>
    <m/>
    <m/>
    <m/>
    <m/>
    <m/>
    <m/>
    <m/>
    <m/>
    <m/>
    <m/>
    <m/>
    <m/>
    <m/>
    <n v="20"/>
    <n v="2022"/>
    <s v=""/>
    <m/>
    <m/>
    <m/>
  </r>
  <r>
    <n v="811"/>
    <m/>
    <m/>
    <m/>
    <x v="13"/>
    <x v="19"/>
    <x v="6"/>
    <s v="Food Security"/>
    <x v="9"/>
    <x v="20"/>
    <x v="3"/>
    <m/>
    <s v="Planned"/>
    <m/>
    <m/>
    <m/>
    <m/>
    <m/>
    <s v="Chittagong"/>
    <s v="Cox's Bazar"/>
    <x v="6"/>
    <x v="9"/>
    <x v="1"/>
    <m/>
    <m/>
    <m/>
    <x v="2"/>
    <x v="2"/>
    <m/>
    <m/>
    <m/>
    <m/>
    <m/>
    <m/>
    <m/>
    <m/>
    <m/>
    <m/>
    <m/>
    <m/>
    <m/>
    <m/>
    <m/>
    <m/>
    <m/>
    <m/>
    <m/>
    <m/>
    <m/>
    <m/>
    <m/>
    <m/>
    <n v="20"/>
    <n v="2022"/>
    <s v=""/>
    <m/>
    <m/>
    <m/>
  </r>
  <r>
    <n v="812"/>
    <m/>
    <m/>
    <m/>
    <x v="13"/>
    <x v="19"/>
    <x v="6"/>
    <s v="Food Security"/>
    <x v="9"/>
    <x v="20"/>
    <x v="3"/>
    <m/>
    <s v="Planned"/>
    <m/>
    <m/>
    <m/>
    <m/>
    <m/>
    <s v="Chittagong"/>
    <s v="Cox's Bazar"/>
    <x v="6"/>
    <x v="9"/>
    <x v="1"/>
    <m/>
    <m/>
    <m/>
    <x v="2"/>
    <x v="2"/>
    <m/>
    <m/>
    <m/>
    <m/>
    <m/>
    <m/>
    <m/>
    <m/>
    <m/>
    <m/>
    <m/>
    <m/>
    <m/>
    <m/>
    <m/>
    <m/>
    <m/>
    <m/>
    <m/>
    <m/>
    <m/>
    <m/>
    <m/>
    <m/>
    <n v="20"/>
    <n v="2022"/>
    <s v=""/>
    <m/>
    <m/>
    <m/>
  </r>
  <r>
    <n v="813"/>
    <m/>
    <m/>
    <m/>
    <x v="13"/>
    <x v="19"/>
    <x v="6"/>
    <s v="Food Security"/>
    <x v="9"/>
    <x v="20"/>
    <x v="3"/>
    <m/>
    <s v="Planned"/>
    <m/>
    <m/>
    <m/>
    <m/>
    <m/>
    <s v="Chittagong"/>
    <s v="Cox's Bazar"/>
    <x v="6"/>
    <x v="9"/>
    <x v="1"/>
    <m/>
    <m/>
    <m/>
    <x v="2"/>
    <x v="2"/>
    <m/>
    <m/>
    <m/>
    <m/>
    <m/>
    <m/>
    <m/>
    <m/>
    <m/>
    <m/>
    <m/>
    <m/>
    <m/>
    <m/>
    <m/>
    <m/>
    <m/>
    <m/>
    <m/>
    <m/>
    <m/>
    <m/>
    <m/>
    <m/>
    <n v="20"/>
    <n v="2022"/>
    <s v=""/>
    <m/>
    <m/>
    <m/>
  </r>
  <r>
    <n v="814"/>
    <m/>
    <m/>
    <m/>
    <x v="13"/>
    <x v="19"/>
    <x v="6"/>
    <s v="Food Security"/>
    <x v="9"/>
    <x v="20"/>
    <x v="3"/>
    <m/>
    <s v="Planned"/>
    <m/>
    <m/>
    <m/>
    <m/>
    <m/>
    <s v="Chittagong"/>
    <s v="Cox's Bazar"/>
    <x v="6"/>
    <x v="9"/>
    <x v="1"/>
    <m/>
    <m/>
    <m/>
    <x v="2"/>
    <x v="2"/>
    <m/>
    <m/>
    <m/>
    <m/>
    <m/>
    <m/>
    <m/>
    <m/>
    <m/>
    <m/>
    <m/>
    <m/>
    <m/>
    <m/>
    <m/>
    <m/>
    <m/>
    <m/>
    <m/>
    <m/>
    <m/>
    <m/>
    <m/>
    <m/>
    <n v="20"/>
    <n v="2022"/>
    <s v=""/>
    <m/>
    <m/>
    <m/>
  </r>
  <r>
    <n v="815"/>
    <m/>
    <m/>
    <m/>
    <x v="13"/>
    <x v="19"/>
    <x v="6"/>
    <s v="Food Security"/>
    <x v="9"/>
    <x v="20"/>
    <x v="3"/>
    <m/>
    <s v="Planned"/>
    <m/>
    <m/>
    <m/>
    <m/>
    <m/>
    <s v="Chittagong"/>
    <s v="Cox's Bazar"/>
    <x v="6"/>
    <x v="9"/>
    <x v="1"/>
    <m/>
    <m/>
    <m/>
    <x v="2"/>
    <x v="2"/>
    <m/>
    <m/>
    <m/>
    <m/>
    <m/>
    <m/>
    <m/>
    <m/>
    <m/>
    <m/>
    <m/>
    <m/>
    <m/>
    <m/>
    <m/>
    <m/>
    <m/>
    <m/>
    <m/>
    <m/>
    <m/>
    <m/>
    <m/>
    <m/>
    <n v="20"/>
    <n v="2022"/>
    <s v=""/>
    <m/>
    <m/>
    <m/>
  </r>
  <r>
    <n v="816"/>
    <m/>
    <m/>
    <m/>
    <x v="13"/>
    <x v="19"/>
    <x v="6"/>
    <s v="Food Security"/>
    <x v="9"/>
    <x v="20"/>
    <x v="3"/>
    <m/>
    <s v="Planned"/>
    <m/>
    <m/>
    <m/>
    <m/>
    <m/>
    <s v="Chittagong"/>
    <s v="Cox's Bazar"/>
    <x v="6"/>
    <x v="9"/>
    <x v="1"/>
    <m/>
    <m/>
    <m/>
    <x v="2"/>
    <x v="2"/>
    <m/>
    <m/>
    <m/>
    <m/>
    <m/>
    <m/>
    <m/>
    <m/>
    <m/>
    <m/>
    <m/>
    <m/>
    <m/>
    <m/>
    <m/>
    <m/>
    <m/>
    <m/>
    <m/>
    <m/>
    <m/>
    <m/>
    <m/>
    <m/>
    <n v="20"/>
    <n v="2022"/>
    <s v=""/>
    <m/>
    <m/>
    <m/>
  </r>
  <r>
    <n v="817"/>
    <m/>
    <m/>
    <m/>
    <x v="13"/>
    <x v="19"/>
    <x v="6"/>
    <s v="Food Security"/>
    <x v="9"/>
    <x v="20"/>
    <x v="3"/>
    <m/>
    <s v="Planned"/>
    <m/>
    <m/>
    <m/>
    <m/>
    <m/>
    <s v="Chittagong"/>
    <s v="Cox's Bazar"/>
    <x v="6"/>
    <x v="9"/>
    <x v="1"/>
    <m/>
    <m/>
    <m/>
    <x v="2"/>
    <x v="2"/>
    <m/>
    <m/>
    <m/>
    <m/>
    <m/>
    <m/>
    <m/>
    <m/>
    <m/>
    <m/>
    <m/>
    <m/>
    <m/>
    <m/>
    <m/>
    <m/>
    <m/>
    <m/>
    <m/>
    <m/>
    <m/>
    <m/>
    <m/>
    <m/>
    <n v="20"/>
    <n v="2022"/>
    <s v=""/>
    <m/>
    <m/>
    <m/>
  </r>
  <r>
    <n v="818"/>
    <m/>
    <m/>
    <m/>
    <x v="13"/>
    <x v="19"/>
    <x v="6"/>
    <s v="Food Security"/>
    <x v="9"/>
    <x v="20"/>
    <x v="3"/>
    <m/>
    <s v="Planned"/>
    <m/>
    <m/>
    <m/>
    <m/>
    <m/>
    <s v="Chittagong"/>
    <s v="Cox's Bazar"/>
    <x v="6"/>
    <x v="9"/>
    <x v="1"/>
    <m/>
    <m/>
    <m/>
    <x v="2"/>
    <x v="2"/>
    <m/>
    <m/>
    <m/>
    <m/>
    <m/>
    <m/>
    <m/>
    <m/>
    <m/>
    <m/>
    <m/>
    <m/>
    <m/>
    <m/>
    <m/>
    <m/>
    <m/>
    <m/>
    <m/>
    <m/>
    <m/>
    <m/>
    <m/>
    <m/>
    <n v="20"/>
    <n v="2022"/>
    <s v=""/>
    <m/>
    <m/>
    <m/>
  </r>
  <r>
    <n v="819"/>
    <m/>
    <m/>
    <m/>
    <x v="13"/>
    <x v="19"/>
    <x v="6"/>
    <s v="Food Security"/>
    <x v="9"/>
    <x v="20"/>
    <x v="3"/>
    <m/>
    <s v="Planned"/>
    <m/>
    <m/>
    <m/>
    <m/>
    <m/>
    <s v="Chittagong"/>
    <s v="Cox's Bazar"/>
    <x v="6"/>
    <x v="9"/>
    <x v="1"/>
    <m/>
    <m/>
    <m/>
    <x v="2"/>
    <x v="2"/>
    <m/>
    <m/>
    <m/>
    <m/>
    <m/>
    <m/>
    <m/>
    <m/>
    <m/>
    <m/>
    <m/>
    <m/>
    <m/>
    <m/>
    <m/>
    <m/>
    <m/>
    <m/>
    <m/>
    <m/>
    <m/>
    <m/>
    <m/>
    <m/>
    <n v="20"/>
    <n v="2022"/>
    <s v=""/>
    <m/>
    <m/>
    <m/>
  </r>
  <r>
    <n v="820"/>
    <m/>
    <m/>
    <m/>
    <x v="13"/>
    <x v="19"/>
    <x v="6"/>
    <s v="Food Security"/>
    <x v="9"/>
    <x v="20"/>
    <x v="3"/>
    <m/>
    <s v="Planned"/>
    <m/>
    <m/>
    <m/>
    <m/>
    <m/>
    <s v="Chittagong"/>
    <s v="Cox's Bazar"/>
    <x v="6"/>
    <x v="9"/>
    <x v="1"/>
    <m/>
    <m/>
    <m/>
    <x v="2"/>
    <x v="2"/>
    <m/>
    <m/>
    <m/>
    <m/>
    <m/>
    <m/>
    <m/>
    <m/>
    <m/>
    <m/>
    <m/>
    <m/>
    <m/>
    <m/>
    <m/>
    <m/>
    <m/>
    <m/>
    <m/>
    <m/>
    <m/>
    <m/>
    <m/>
    <m/>
    <n v="20"/>
    <n v="2022"/>
    <s v=""/>
    <m/>
    <m/>
    <m/>
  </r>
  <r>
    <n v="821"/>
    <m/>
    <m/>
    <m/>
    <x v="13"/>
    <x v="19"/>
    <x v="6"/>
    <s v="Food Security"/>
    <x v="9"/>
    <x v="20"/>
    <x v="3"/>
    <m/>
    <s v="Planned"/>
    <m/>
    <m/>
    <m/>
    <m/>
    <m/>
    <s v="Chittagong"/>
    <s v="Cox's Bazar"/>
    <x v="6"/>
    <x v="9"/>
    <x v="1"/>
    <m/>
    <m/>
    <m/>
    <x v="2"/>
    <x v="2"/>
    <m/>
    <m/>
    <m/>
    <m/>
    <m/>
    <m/>
    <m/>
    <m/>
    <m/>
    <m/>
    <m/>
    <m/>
    <m/>
    <m/>
    <m/>
    <m/>
    <m/>
    <m/>
    <m/>
    <m/>
    <m/>
    <m/>
    <m/>
    <m/>
    <n v="20"/>
    <n v="2022"/>
    <s v=""/>
    <m/>
    <m/>
    <m/>
  </r>
  <r>
    <n v="822"/>
    <m/>
    <m/>
    <m/>
    <x v="13"/>
    <x v="19"/>
    <x v="6"/>
    <s v="Food Security"/>
    <x v="9"/>
    <x v="20"/>
    <x v="3"/>
    <m/>
    <s v="Planned"/>
    <m/>
    <m/>
    <m/>
    <m/>
    <m/>
    <s v="Chittagong"/>
    <s v="Cox's Bazar"/>
    <x v="6"/>
    <x v="9"/>
    <x v="1"/>
    <m/>
    <m/>
    <m/>
    <x v="2"/>
    <x v="2"/>
    <m/>
    <m/>
    <m/>
    <m/>
    <m/>
    <m/>
    <m/>
    <m/>
    <m/>
    <m/>
    <m/>
    <m/>
    <m/>
    <m/>
    <m/>
    <m/>
    <m/>
    <m/>
    <m/>
    <m/>
    <m/>
    <m/>
    <m/>
    <m/>
    <n v="20"/>
    <n v="2022"/>
    <s v=""/>
    <m/>
    <m/>
    <m/>
  </r>
  <r>
    <n v="823"/>
    <m/>
    <m/>
    <m/>
    <x v="13"/>
    <x v="19"/>
    <x v="6"/>
    <s v="Food Security"/>
    <x v="9"/>
    <x v="20"/>
    <x v="3"/>
    <m/>
    <s v="Planned"/>
    <m/>
    <m/>
    <m/>
    <m/>
    <m/>
    <s v="Chittagong"/>
    <s v="Cox's Bazar"/>
    <x v="6"/>
    <x v="9"/>
    <x v="1"/>
    <m/>
    <m/>
    <m/>
    <x v="2"/>
    <x v="2"/>
    <m/>
    <m/>
    <m/>
    <m/>
    <m/>
    <m/>
    <m/>
    <m/>
    <m/>
    <m/>
    <m/>
    <m/>
    <m/>
    <m/>
    <m/>
    <m/>
    <m/>
    <m/>
    <m/>
    <m/>
    <m/>
    <m/>
    <m/>
    <m/>
    <n v="20"/>
    <n v="2022"/>
    <s v=""/>
    <m/>
    <m/>
    <m/>
  </r>
  <r>
    <n v="824"/>
    <m/>
    <m/>
    <m/>
    <x v="13"/>
    <x v="19"/>
    <x v="6"/>
    <s v="Food Security"/>
    <x v="9"/>
    <x v="20"/>
    <x v="3"/>
    <m/>
    <s v="Planned"/>
    <m/>
    <m/>
    <m/>
    <m/>
    <m/>
    <s v="Chittagong"/>
    <s v="Cox's Bazar"/>
    <x v="6"/>
    <x v="9"/>
    <x v="1"/>
    <m/>
    <m/>
    <m/>
    <x v="2"/>
    <x v="2"/>
    <m/>
    <m/>
    <m/>
    <m/>
    <m/>
    <m/>
    <m/>
    <m/>
    <m/>
    <m/>
    <m/>
    <m/>
    <m/>
    <m/>
    <m/>
    <m/>
    <m/>
    <m/>
    <m/>
    <m/>
    <m/>
    <m/>
    <m/>
    <m/>
    <n v="20"/>
    <n v="2022"/>
    <s v=""/>
    <m/>
    <m/>
    <m/>
  </r>
  <r>
    <n v="825"/>
    <m/>
    <m/>
    <m/>
    <x v="13"/>
    <x v="19"/>
    <x v="6"/>
    <s v="Food Security"/>
    <x v="9"/>
    <x v="20"/>
    <x v="3"/>
    <m/>
    <s v="Planned"/>
    <m/>
    <m/>
    <m/>
    <m/>
    <m/>
    <s v="Chittagong"/>
    <s v="Cox's Bazar"/>
    <x v="6"/>
    <x v="9"/>
    <x v="1"/>
    <m/>
    <m/>
    <m/>
    <x v="2"/>
    <x v="2"/>
    <m/>
    <m/>
    <m/>
    <m/>
    <m/>
    <m/>
    <m/>
    <m/>
    <m/>
    <m/>
    <m/>
    <m/>
    <m/>
    <m/>
    <m/>
    <m/>
    <m/>
    <m/>
    <m/>
    <m/>
    <m/>
    <m/>
    <m/>
    <m/>
    <n v="20"/>
    <n v="2022"/>
    <s v=""/>
    <m/>
    <m/>
    <m/>
  </r>
  <r>
    <n v="826"/>
    <m/>
    <m/>
    <m/>
    <x v="13"/>
    <x v="19"/>
    <x v="6"/>
    <s v="Food Security"/>
    <x v="9"/>
    <x v="20"/>
    <x v="3"/>
    <m/>
    <s v="Planned"/>
    <m/>
    <m/>
    <m/>
    <m/>
    <m/>
    <s v="Chittagong"/>
    <s v="Cox's Bazar"/>
    <x v="6"/>
    <x v="9"/>
    <x v="1"/>
    <m/>
    <m/>
    <m/>
    <x v="2"/>
    <x v="2"/>
    <m/>
    <m/>
    <m/>
    <m/>
    <m/>
    <m/>
    <m/>
    <m/>
    <m/>
    <m/>
    <m/>
    <m/>
    <m/>
    <m/>
    <m/>
    <m/>
    <m/>
    <m/>
    <m/>
    <m/>
    <m/>
    <m/>
    <m/>
    <m/>
    <n v="20"/>
    <n v="2022"/>
    <s v=""/>
    <m/>
    <m/>
    <m/>
  </r>
  <r>
    <n v="827"/>
    <m/>
    <m/>
    <m/>
    <x v="13"/>
    <x v="19"/>
    <x v="6"/>
    <s v="Food Security"/>
    <x v="9"/>
    <x v="20"/>
    <x v="3"/>
    <m/>
    <s v="Planned"/>
    <m/>
    <m/>
    <m/>
    <m/>
    <m/>
    <s v="Chittagong"/>
    <s v="Cox's Bazar"/>
    <x v="6"/>
    <x v="9"/>
    <x v="1"/>
    <m/>
    <m/>
    <m/>
    <x v="2"/>
    <x v="2"/>
    <m/>
    <m/>
    <m/>
    <m/>
    <m/>
    <m/>
    <m/>
    <m/>
    <m/>
    <m/>
    <m/>
    <m/>
    <m/>
    <m/>
    <m/>
    <m/>
    <m/>
    <m/>
    <m/>
    <m/>
    <m/>
    <m/>
    <m/>
    <m/>
    <n v="20"/>
    <n v="2022"/>
    <s v=""/>
    <m/>
    <m/>
    <m/>
  </r>
  <r>
    <n v="828"/>
    <m/>
    <m/>
    <m/>
    <x v="13"/>
    <x v="19"/>
    <x v="6"/>
    <s v="Food Security"/>
    <x v="9"/>
    <x v="20"/>
    <x v="3"/>
    <m/>
    <s v="Planned"/>
    <m/>
    <m/>
    <m/>
    <m/>
    <m/>
    <s v="Chittagong"/>
    <s v="Cox's Bazar"/>
    <x v="6"/>
    <x v="9"/>
    <x v="1"/>
    <m/>
    <m/>
    <m/>
    <x v="2"/>
    <x v="2"/>
    <m/>
    <m/>
    <m/>
    <m/>
    <m/>
    <m/>
    <m/>
    <m/>
    <m/>
    <m/>
    <m/>
    <m/>
    <m/>
    <m/>
    <m/>
    <m/>
    <m/>
    <m/>
    <m/>
    <m/>
    <m/>
    <m/>
    <m/>
    <m/>
    <n v="20"/>
    <n v="2022"/>
    <s v=""/>
    <m/>
    <m/>
    <m/>
  </r>
  <r>
    <n v="829"/>
    <m/>
    <m/>
    <m/>
    <x v="13"/>
    <x v="19"/>
    <x v="6"/>
    <s v="Food Security"/>
    <x v="9"/>
    <x v="20"/>
    <x v="3"/>
    <m/>
    <s v="Planned"/>
    <m/>
    <m/>
    <m/>
    <m/>
    <m/>
    <s v="Chittagong"/>
    <s v="Cox's Bazar"/>
    <x v="6"/>
    <x v="9"/>
    <x v="1"/>
    <m/>
    <m/>
    <m/>
    <x v="2"/>
    <x v="2"/>
    <m/>
    <m/>
    <m/>
    <m/>
    <m/>
    <m/>
    <m/>
    <m/>
    <m/>
    <m/>
    <m/>
    <m/>
    <m/>
    <m/>
    <m/>
    <m/>
    <m/>
    <m/>
    <m/>
    <m/>
    <m/>
    <m/>
    <m/>
    <m/>
    <n v="20"/>
    <n v="2022"/>
    <s v=""/>
    <m/>
    <m/>
    <m/>
  </r>
  <r>
    <n v="830"/>
    <m/>
    <m/>
    <m/>
    <x v="13"/>
    <x v="19"/>
    <x v="6"/>
    <s v="Food Security"/>
    <x v="9"/>
    <x v="20"/>
    <x v="3"/>
    <m/>
    <s v="Planned"/>
    <m/>
    <m/>
    <m/>
    <m/>
    <m/>
    <s v="Chittagong"/>
    <s v="Cox's Bazar"/>
    <x v="6"/>
    <x v="9"/>
    <x v="1"/>
    <m/>
    <m/>
    <m/>
    <x v="2"/>
    <x v="2"/>
    <m/>
    <m/>
    <m/>
    <m/>
    <m/>
    <m/>
    <m/>
    <m/>
    <m/>
    <m/>
    <m/>
    <m/>
    <m/>
    <m/>
    <m/>
    <m/>
    <m/>
    <m/>
    <m/>
    <m/>
    <m/>
    <m/>
    <m/>
    <m/>
    <n v="20"/>
    <n v="2022"/>
    <s v=""/>
    <m/>
    <m/>
    <m/>
  </r>
  <r>
    <n v="831"/>
    <m/>
    <m/>
    <m/>
    <x v="13"/>
    <x v="19"/>
    <x v="6"/>
    <s v="Food Security"/>
    <x v="9"/>
    <x v="20"/>
    <x v="3"/>
    <m/>
    <s v="Planned"/>
    <m/>
    <m/>
    <m/>
    <m/>
    <m/>
    <s v="Chittagong"/>
    <s v="Cox's Bazar"/>
    <x v="6"/>
    <x v="9"/>
    <x v="1"/>
    <m/>
    <m/>
    <m/>
    <x v="2"/>
    <x v="2"/>
    <m/>
    <m/>
    <m/>
    <m/>
    <m/>
    <m/>
    <m/>
    <m/>
    <m/>
    <m/>
    <m/>
    <m/>
    <m/>
    <m/>
    <m/>
    <m/>
    <m/>
    <m/>
    <m/>
    <m/>
    <m/>
    <m/>
    <m/>
    <m/>
    <n v="20"/>
    <n v="2022"/>
    <s v=""/>
    <m/>
    <m/>
    <m/>
  </r>
  <r>
    <n v="832"/>
    <m/>
    <m/>
    <m/>
    <x v="13"/>
    <x v="19"/>
    <x v="6"/>
    <s v="Food Security"/>
    <x v="9"/>
    <x v="20"/>
    <x v="3"/>
    <m/>
    <s v="Planned"/>
    <m/>
    <m/>
    <m/>
    <m/>
    <m/>
    <s v="Chittagong"/>
    <s v="Cox's Bazar"/>
    <x v="6"/>
    <x v="9"/>
    <x v="1"/>
    <m/>
    <m/>
    <m/>
    <x v="2"/>
    <x v="2"/>
    <m/>
    <m/>
    <m/>
    <m/>
    <m/>
    <m/>
    <m/>
    <m/>
    <m/>
    <m/>
    <m/>
    <m/>
    <m/>
    <m/>
    <m/>
    <m/>
    <m/>
    <m/>
    <m/>
    <m/>
    <m/>
    <m/>
    <m/>
    <m/>
    <n v="20"/>
    <n v="2022"/>
    <s v=""/>
    <m/>
    <m/>
    <m/>
  </r>
  <r>
    <n v="833"/>
    <m/>
    <m/>
    <m/>
    <x v="13"/>
    <x v="19"/>
    <x v="6"/>
    <s v="Food Security"/>
    <x v="9"/>
    <x v="20"/>
    <x v="3"/>
    <m/>
    <s v="Planned"/>
    <m/>
    <m/>
    <m/>
    <m/>
    <m/>
    <s v="Chittagong"/>
    <s v="Cox's Bazar"/>
    <x v="6"/>
    <x v="9"/>
    <x v="1"/>
    <m/>
    <m/>
    <m/>
    <x v="2"/>
    <x v="2"/>
    <m/>
    <m/>
    <m/>
    <m/>
    <m/>
    <m/>
    <m/>
    <m/>
    <m/>
    <m/>
    <m/>
    <m/>
    <m/>
    <m/>
    <m/>
    <m/>
    <m/>
    <m/>
    <m/>
    <m/>
    <m/>
    <m/>
    <m/>
    <m/>
    <n v="20"/>
    <n v="2022"/>
    <s v=""/>
    <m/>
    <m/>
    <m/>
  </r>
  <r>
    <n v="834"/>
    <m/>
    <m/>
    <m/>
    <x v="13"/>
    <x v="19"/>
    <x v="6"/>
    <s v="Food Security"/>
    <x v="9"/>
    <x v="20"/>
    <x v="3"/>
    <m/>
    <s v="Planned"/>
    <m/>
    <m/>
    <m/>
    <m/>
    <m/>
    <s v="Chittagong"/>
    <s v="Cox's Bazar"/>
    <x v="6"/>
    <x v="9"/>
    <x v="1"/>
    <m/>
    <m/>
    <m/>
    <x v="2"/>
    <x v="2"/>
    <m/>
    <m/>
    <m/>
    <m/>
    <m/>
    <m/>
    <m/>
    <m/>
    <m/>
    <m/>
    <m/>
    <m/>
    <m/>
    <m/>
    <m/>
    <m/>
    <m/>
    <m/>
    <m/>
    <m/>
    <m/>
    <m/>
    <m/>
    <m/>
    <n v="20"/>
    <n v="2022"/>
    <s v=""/>
    <m/>
    <m/>
    <m/>
  </r>
  <r>
    <n v="835"/>
    <m/>
    <m/>
    <m/>
    <x v="13"/>
    <x v="19"/>
    <x v="6"/>
    <s v="Food Security"/>
    <x v="9"/>
    <x v="20"/>
    <x v="3"/>
    <m/>
    <s v="Planned"/>
    <m/>
    <m/>
    <m/>
    <m/>
    <m/>
    <s v="Chittagong"/>
    <s v="Cox's Bazar"/>
    <x v="6"/>
    <x v="9"/>
    <x v="1"/>
    <m/>
    <m/>
    <m/>
    <x v="2"/>
    <x v="2"/>
    <m/>
    <m/>
    <m/>
    <m/>
    <m/>
    <m/>
    <m/>
    <m/>
    <m/>
    <m/>
    <m/>
    <m/>
    <m/>
    <m/>
    <m/>
    <m/>
    <m/>
    <m/>
    <m/>
    <m/>
    <m/>
    <m/>
    <m/>
    <m/>
    <n v="20"/>
    <n v="2022"/>
    <s v=""/>
    <m/>
    <m/>
    <m/>
  </r>
  <r>
    <n v="836"/>
    <m/>
    <m/>
    <m/>
    <x v="13"/>
    <x v="19"/>
    <x v="6"/>
    <s v="Food Security"/>
    <x v="9"/>
    <x v="20"/>
    <x v="3"/>
    <m/>
    <s v="Planned"/>
    <m/>
    <m/>
    <m/>
    <m/>
    <m/>
    <s v="Chittagong"/>
    <s v="Cox's Bazar"/>
    <x v="6"/>
    <x v="9"/>
    <x v="1"/>
    <m/>
    <m/>
    <m/>
    <x v="2"/>
    <x v="2"/>
    <m/>
    <m/>
    <m/>
    <m/>
    <m/>
    <m/>
    <m/>
    <m/>
    <m/>
    <m/>
    <m/>
    <m/>
    <m/>
    <m/>
    <m/>
    <m/>
    <m/>
    <m/>
    <m/>
    <m/>
    <m/>
    <m/>
    <m/>
    <m/>
    <n v="20"/>
    <n v="2022"/>
    <s v=""/>
    <m/>
    <m/>
    <m/>
  </r>
  <r>
    <n v="837"/>
    <m/>
    <m/>
    <m/>
    <x v="13"/>
    <x v="19"/>
    <x v="6"/>
    <s v="Food Security"/>
    <x v="9"/>
    <x v="20"/>
    <x v="3"/>
    <m/>
    <s v="Planned"/>
    <m/>
    <m/>
    <m/>
    <m/>
    <m/>
    <s v="Chittagong"/>
    <s v="Cox's Bazar"/>
    <x v="6"/>
    <x v="9"/>
    <x v="1"/>
    <m/>
    <m/>
    <m/>
    <x v="2"/>
    <x v="2"/>
    <m/>
    <m/>
    <m/>
    <m/>
    <m/>
    <m/>
    <m/>
    <m/>
    <m/>
    <m/>
    <m/>
    <m/>
    <m/>
    <m/>
    <m/>
    <m/>
    <m/>
    <m/>
    <m/>
    <m/>
    <m/>
    <m/>
    <m/>
    <m/>
    <n v="20"/>
    <n v="2022"/>
    <s v=""/>
    <m/>
    <m/>
    <m/>
  </r>
  <r>
    <n v="838"/>
    <m/>
    <m/>
    <m/>
    <x v="13"/>
    <x v="19"/>
    <x v="6"/>
    <s v="Food Security"/>
    <x v="9"/>
    <x v="20"/>
    <x v="3"/>
    <m/>
    <s v="Planned"/>
    <m/>
    <m/>
    <m/>
    <m/>
    <m/>
    <s v="Chittagong"/>
    <s v="Cox's Bazar"/>
    <x v="6"/>
    <x v="9"/>
    <x v="1"/>
    <m/>
    <m/>
    <m/>
    <x v="2"/>
    <x v="2"/>
    <m/>
    <m/>
    <m/>
    <m/>
    <m/>
    <m/>
    <m/>
    <m/>
    <m/>
    <m/>
    <m/>
    <m/>
    <m/>
    <m/>
    <m/>
    <m/>
    <m/>
    <m/>
    <m/>
    <m/>
    <m/>
    <m/>
    <m/>
    <m/>
    <n v="20"/>
    <n v="2022"/>
    <s v=""/>
    <m/>
    <m/>
    <m/>
  </r>
  <r>
    <n v="839"/>
    <m/>
    <m/>
    <m/>
    <x v="13"/>
    <x v="19"/>
    <x v="6"/>
    <s v="Food Security"/>
    <x v="9"/>
    <x v="20"/>
    <x v="3"/>
    <m/>
    <s v="Planned"/>
    <m/>
    <m/>
    <m/>
    <m/>
    <m/>
    <s v="Chittagong"/>
    <s v="Cox's Bazar"/>
    <x v="6"/>
    <x v="9"/>
    <x v="1"/>
    <m/>
    <m/>
    <m/>
    <x v="2"/>
    <x v="2"/>
    <m/>
    <m/>
    <m/>
    <m/>
    <m/>
    <m/>
    <m/>
    <m/>
    <m/>
    <m/>
    <m/>
    <m/>
    <m/>
    <m/>
    <m/>
    <m/>
    <m/>
    <m/>
    <m/>
    <m/>
    <m/>
    <m/>
    <m/>
    <m/>
    <n v="20"/>
    <n v="2022"/>
    <s v=""/>
    <m/>
    <m/>
    <m/>
  </r>
  <r>
    <n v="840"/>
    <m/>
    <m/>
    <m/>
    <x v="13"/>
    <x v="19"/>
    <x v="6"/>
    <s v="Food Security"/>
    <x v="9"/>
    <x v="20"/>
    <x v="3"/>
    <m/>
    <s v="Planned"/>
    <m/>
    <m/>
    <m/>
    <m/>
    <m/>
    <s v="Chittagong"/>
    <s v="Cox's Bazar"/>
    <x v="6"/>
    <x v="9"/>
    <x v="1"/>
    <m/>
    <m/>
    <m/>
    <x v="2"/>
    <x v="2"/>
    <m/>
    <m/>
    <m/>
    <m/>
    <m/>
    <m/>
    <m/>
    <m/>
    <m/>
    <m/>
    <m/>
    <m/>
    <m/>
    <m/>
    <m/>
    <m/>
    <m/>
    <m/>
    <m/>
    <m/>
    <m/>
    <m/>
    <m/>
    <m/>
    <n v="20"/>
    <n v="2022"/>
    <s v=""/>
    <m/>
    <m/>
    <m/>
  </r>
  <r>
    <n v="841"/>
    <m/>
    <m/>
    <m/>
    <x v="13"/>
    <x v="19"/>
    <x v="6"/>
    <s v="Food Security"/>
    <x v="9"/>
    <x v="20"/>
    <x v="3"/>
    <m/>
    <s v="Planned"/>
    <m/>
    <m/>
    <m/>
    <m/>
    <m/>
    <s v="Chittagong"/>
    <s v="Cox's Bazar"/>
    <x v="6"/>
    <x v="9"/>
    <x v="1"/>
    <m/>
    <m/>
    <m/>
    <x v="2"/>
    <x v="2"/>
    <m/>
    <m/>
    <m/>
    <m/>
    <m/>
    <m/>
    <m/>
    <m/>
    <m/>
    <m/>
    <m/>
    <m/>
    <m/>
    <m/>
    <m/>
    <m/>
    <m/>
    <m/>
    <m/>
    <m/>
    <m/>
    <m/>
    <m/>
    <m/>
    <n v="20"/>
    <n v="2022"/>
    <s v=""/>
    <m/>
    <m/>
    <m/>
  </r>
  <r>
    <n v="842"/>
    <m/>
    <m/>
    <m/>
    <x v="13"/>
    <x v="19"/>
    <x v="6"/>
    <s v="Food Security"/>
    <x v="9"/>
    <x v="20"/>
    <x v="3"/>
    <m/>
    <s v="Planned"/>
    <m/>
    <m/>
    <m/>
    <m/>
    <m/>
    <s v="Chittagong"/>
    <s v="Cox's Bazar"/>
    <x v="6"/>
    <x v="9"/>
    <x v="1"/>
    <m/>
    <m/>
    <m/>
    <x v="2"/>
    <x v="2"/>
    <m/>
    <m/>
    <m/>
    <m/>
    <m/>
    <m/>
    <m/>
    <m/>
    <m/>
    <m/>
    <m/>
    <m/>
    <m/>
    <m/>
    <m/>
    <m/>
    <m/>
    <m/>
    <m/>
    <m/>
    <m/>
    <m/>
    <m/>
    <m/>
    <n v="20"/>
    <n v="2022"/>
    <s v=""/>
    <m/>
    <m/>
    <m/>
  </r>
  <r>
    <n v="843"/>
    <m/>
    <m/>
    <m/>
    <x v="13"/>
    <x v="19"/>
    <x v="6"/>
    <s v="Food Security"/>
    <x v="9"/>
    <x v="20"/>
    <x v="3"/>
    <m/>
    <s v="Planned"/>
    <m/>
    <m/>
    <m/>
    <m/>
    <m/>
    <s v="Chittagong"/>
    <s v="Cox's Bazar"/>
    <x v="6"/>
    <x v="9"/>
    <x v="1"/>
    <m/>
    <m/>
    <m/>
    <x v="2"/>
    <x v="2"/>
    <m/>
    <m/>
    <m/>
    <m/>
    <m/>
    <m/>
    <m/>
    <m/>
    <m/>
    <m/>
    <m/>
    <m/>
    <m/>
    <m/>
    <m/>
    <m/>
    <m/>
    <m/>
    <m/>
    <m/>
    <m/>
    <m/>
    <m/>
    <m/>
    <n v="20"/>
    <n v="2022"/>
    <s v=""/>
    <m/>
    <m/>
    <m/>
  </r>
  <r>
    <n v="844"/>
    <m/>
    <m/>
    <m/>
    <x v="13"/>
    <x v="19"/>
    <x v="6"/>
    <s v="Food Security"/>
    <x v="9"/>
    <x v="20"/>
    <x v="3"/>
    <m/>
    <s v="Planned"/>
    <m/>
    <m/>
    <m/>
    <m/>
    <m/>
    <s v="Chittagong"/>
    <s v="Cox's Bazar"/>
    <x v="6"/>
    <x v="9"/>
    <x v="1"/>
    <m/>
    <m/>
    <m/>
    <x v="2"/>
    <x v="2"/>
    <m/>
    <m/>
    <m/>
    <m/>
    <m/>
    <m/>
    <m/>
    <m/>
    <m/>
    <m/>
    <m/>
    <m/>
    <m/>
    <m/>
    <m/>
    <m/>
    <m/>
    <m/>
    <m/>
    <m/>
    <m/>
    <m/>
    <m/>
    <m/>
    <n v="20"/>
    <n v="2022"/>
    <s v=""/>
    <m/>
    <m/>
    <m/>
  </r>
  <r>
    <n v="845"/>
    <m/>
    <m/>
    <m/>
    <x v="13"/>
    <x v="19"/>
    <x v="6"/>
    <s v="Food Security"/>
    <x v="9"/>
    <x v="20"/>
    <x v="3"/>
    <m/>
    <s v="Planned"/>
    <m/>
    <m/>
    <m/>
    <m/>
    <m/>
    <s v="Chittagong"/>
    <s v="Cox's Bazar"/>
    <x v="6"/>
    <x v="9"/>
    <x v="1"/>
    <m/>
    <m/>
    <m/>
    <x v="2"/>
    <x v="2"/>
    <m/>
    <m/>
    <m/>
    <m/>
    <m/>
    <m/>
    <m/>
    <m/>
    <m/>
    <m/>
    <m/>
    <m/>
    <m/>
    <m/>
    <m/>
    <m/>
    <m/>
    <m/>
    <m/>
    <m/>
    <m/>
    <m/>
    <m/>
    <m/>
    <n v="20"/>
    <n v="2022"/>
    <s v=""/>
    <m/>
    <m/>
    <m/>
  </r>
  <r>
    <n v="846"/>
    <m/>
    <m/>
    <m/>
    <x v="13"/>
    <x v="19"/>
    <x v="6"/>
    <s v="Food Security"/>
    <x v="9"/>
    <x v="20"/>
    <x v="3"/>
    <m/>
    <s v="Planned"/>
    <m/>
    <m/>
    <m/>
    <m/>
    <m/>
    <s v="Chittagong"/>
    <s v="Cox's Bazar"/>
    <x v="6"/>
    <x v="9"/>
    <x v="1"/>
    <m/>
    <m/>
    <m/>
    <x v="2"/>
    <x v="2"/>
    <m/>
    <m/>
    <m/>
    <m/>
    <m/>
    <m/>
    <m/>
    <m/>
    <m/>
    <m/>
    <m/>
    <m/>
    <m/>
    <m/>
    <m/>
    <m/>
    <m/>
    <m/>
    <m/>
    <m/>
    <m/>
    <m/>
    <m/>
    <m/>
    <n v="20"/>
    <n v="2022"/>
    <s v=""/>
    <m/>
    <m/>
    <m/>
  </r>
  <r>
    <n v="847"/>
    <m/>
    <m/>
    <m/>
    <x v="13"/>
    <x v="19"/>
    <x v="6"/>
    <s v="Food Security"/>
    <x v="9"/>
    <x v="20"/>
    <x v="3"/>
    <m/>
    <s v="Planned"/>
    <m/>
    <m/>
    <m/>
    <m/>
    <m/>
    <s v="Chittagong"/>
    <s v="Cox's Bazar"/>
    <x v="6"/>
    <x v="9"/>
    <x v="1"/>
    <m/>
    <m/>
    <m/>
    <x v="2"/>
    <x v="2"/>
    <m/>
    <m/>
    <m/>
    <m/>
    <m/>
    <m/>
    <m/>
    <m/>
    <m/>
    <m/>
    <m/>
    <m/>
    <m/>
    <m/>
    <m/>
    <m/>
    <m/>
    <m/>
    <m/>
    <m/>
    <m/>
    <m/>
    <m/>
    <m/>
    <n v="20"/>
    <n v="2022"/>
    <s v=""/>
    <m/>
    <m/>
    <m/>
  </r>
  <r>
    <n v="848"/>
    <m/>
    <m/>
    <m/>
    <x v="13"/>
    <x v="19"/>
    <x v="6"/>
    <s v="Food Security"/>
    <x v="9"/>
    <x v="20"/>
    <x v="3"/>
    <m/>
    <s v="Planned"/>
    <m/>
    <m/>
    <m/>
    <m/>
    <m/>
    <s v="Chittagong"/>
    <s v="Cox's Bazar"/>
    <x v="6"/>
    <x v="9"/>
    <x v="1"/>
    <m/>
    <m/>
    <m/>
    <x v="2"/>
    <x v="2"/>
    <m/>
    <m/>
    <m/>
    <m/>
    <m/>
    <m/>
    <m/>
    <m/>
    <m/>
    <m/>
    <m/>
    <m/>
    <m/>
    <m/>
    <m/>
    <m/>
    <m/>
    <m/>
    <m/>
    <m/>
    <m/>
    <m/>
    <m/>
    <m/>
    <n v="20"/>
    <n v="2022"/>
    <s v=""/>
    <m/>
    <m/>
    <m/>
  </r>
  <r>
    <n v="849"/>
    <m/>
    <m/>
    <m/>
    <x v="13"/>
    <x v="19"/>
    <x v="6"/>
    <s v="Food Security"/>
    <x v="9"/>
    <x v="20"/>
    <x v="3"/>
    <m/>
    <s v="Planned"/>
    <m/>
    <m/>
    <m/>
    <m/>
    <m/>
    <s v="Chittagong"/>
    <s v="Cox's Bazar"/>
    <x v="6"/>
    <x v="9"/>
    <x v="1"/>
    <m/>
    <m/>
    <m/>
    <x v="2"/>
    <x v="2"/>
    <m/>
    <m/>
    <m/>
    <m/>
    <m/>
    <m/>
    <m/>
    <m/>
    <m/>
    <m/>
    <m/>
    <m/>
    <m/>
    <m/>
    <m/>
    <m/>
    <m/>
    <m/>
    <m/>
    <m/>
    <m/>
    <m/>
    <m/>
    <m/>
    <n v="20"/>
    <n v="2022"/>
    <s v=""/>
    <m/>
    <m/>
    <m/>
  </r>
  <r>
    <n v="850"/>
    <m/>
    <m/>
    <m/>
    <x v="13"/>
    <x v="19"/>
    <x v="6"/>
    <s v="Food Security"/>
    <x v="9"/>
    <x v="20"/>
    <x v="3"/>
    <m/>
    <s v="Planned"/>
    <m/>
    <m/>
    <m/>
    <m/>
    <m/>
    <s v="Chittagong"/>
    <s v="Cox's Bazar"/>
    <x v="6"/>
    <x v="9"/>
    <x v="1"/>
    <m/>
    <m/>
    <m/>
    <x v="2"/>
    <x v="2"/>
    <m/>
    <m/>
    <m/>
    <m/>
    <m/>
    <m/>
    <m/>
    <m/>
    <m/>
    <m/>
    <m/>
    <m/>
    <m/>
    <m/>
    <m/>
    <m/>
    <m/>
    <m/>
    <m/>
    <m/>
    <m/>
    <m/>
    <m/>
    <m/>
    <n v="20"/>
    <n v="2022"/>
    <s v=""/>
    <m/>
    <m/>
    <m/>
  </r>
  <r>
    <n v="851"/>
    <m/>
    <m/>
    <m/>
    <x v="13"/>
    <x v="19"/>
    <x v="6"/>
    <s v="Food Security"/>
    <x v="9"/>
    <x v="20"/>
    <x v="3"/>
    <m/>
    <s v="Planned"/>
    <m/>
    <m/>
    <m/>
    <m/>
    <m/>
    <s v="Chittagong"/>
    <s v="Cox's Bazar"/>
    <x v="6"/>
    <x v="9"/>
    <x v="1"/>
    <m/>
    <m/>
    <m/>
    <x v="2"/>
    <x v="2"/>
    <m/>
    <m/>
    <m/>
    <m/>
    <m/>
    <m/>
    <m/>
    <m/>
    <m/>
    <m/>
    <m/>
    <m/>
    <m/>
    <m/>
    <m/>
    <m/>
    <m/>
    <m/>
    <m/>
    <m/>
    <m/>
    <m/>
    <m/>
    <m/>
    <n v="20"/>
    <n v="2022"/>
    <s v=""/>
    <m/>
    <m/>
    <m/>
  </r>
  <r>
    <n v="852"/>
    <m/>
    <m/>
    <m/>
    <x v="13"/>
    <x v="19"/>
    <x v="6"/>
    <s v="Food Security"/>
    <x v="9"/>
    <x v="20"/>
    <x v="3"/>
    <m/>
    <s v="Planned"/>
    <m/>
    <m/>
    <m/>
    <m/>
    <m/>
    <s v="Chittagong"/>
    <s v="Cox's Bazar"/>
    <x v="6"/>
    <x v="9"/>
    <x v="1"/>
    <m/>
    <m/>
    <m/>
    <x v="2"/>
    <x v="2"/>
    <m/>
    <m/>
    <m/>
    <m/>
    <m/>
    <m/>
    <m/>
    <m/>
    <m/>
    <m/>
    <m/>
    <m/>
    <m/>
    <m/>
    <m/>
    <m/>
    <m/>
    <m/>
    <m/>
    <m/>
    <m/>
    <m/>
    <m/>
    <m/>
    <n v="20"/>
    <n v="2022"/>
    <s v=""/>
    <m/>
    <m/>
    <m/>
  </r>
  <r>
    <n v="853"/>
    <m/>
    <m/>
    <m/>
    <x v="13"/>
    <x v="19"/>
    <x v="6"/>
    <s v="Food Security"/>
    <x v="9"/>
    <x v="20"/>
    <x v="3"/>
    <m/>
    <s v="Planned"/>
    <m/>
    <m/>
    <m/>
    <m/>
    <m/>
    <s v="Chittagong"/>
    <s v="Cox's Bazar"/>
    <x v="6"/>
    <x v="9"/>
    <x v="1"/>
    <m/>
    <m/>
    <m/>
    <x v="2"/>
    <x v="2"/>
    <m/>
    <m/>
    <m/>
    <m/>
    <m/>
    <m/>
    <m/>
    <m/>
    <m/>
    <m/>
    <m/>
    <m/>
    <m/>
    <m/>
    <m/>
    <m/>
    <m/>
    <m/>
    <m/>
    <m/>
    <m/>
    <m/>
    <m/>
    <m/>
    <n v="20"/>
    <n v="2022"/>
    <s v=""/>
    <m/>
    <m/>
    <m/>
  </r>
  <r>
    <n v="854"/>
    <m/>
    <m/>
    <m/>
    <x v="13"/>
    <x v="19"/>
    <x v="6"/>
    <s v="Food Security"/>
    <x v="9"/>
    <x v="20"/>
    <x v="3"/>
    <m/>
    <s v="Planned"/>
    <m/>
    <m/>
    <m/>
    <m/>
    <m/>
    <s v="Chittagong"/>
    <s v="Cox's Bazar"/>
    <x v="6"/>
    <x v="9"/>
    <x v="1"/>
    <m/>
    <m/>
    <m/>
    <x v="2"/>
    <x v="2"/>
    <m/>
    <m/>
    <m/>
    <m/>
    <m/>
    <m/>
    <m/>
    <m/>
    <m/>
    <m/>
    <m/>
    <m/>
    <m/>
    <m/>
    <m/>
    <m/>
    <m/>
    <m/>
    <m/>
    <m/>
    <m/>
    <m/>
    <m/>
    <m/>
    <n v="20"/>
    <n v="2022"/>
    <s v=""/>
    <m/>
    <m/>
    <m/>
  </r>
  <r>
    <n v="855"/>
    <m/>
    <m/>
    <m/>
    <x v="13"/>
    <x v="19"/>
    <x v="6"/>
    <s v="Food Security"/>
    <x v="9"/>
    <x v="20"/>
    <x v="3"/>
    <m/>
    <s v="Planned"/>
    <m/>
    <m/>
    <m/>
    <m/>
    <m/>
    <s v="Chittagong"/>
    <s v="Cox's Bazar"/>
    <x v="6"/>
    <x v="9"/>
    <x v="1"/>
    <m/>
    <m/>
    <m/>
    <x v="2"/>
    <x v="2"/>
    <m/>
    <m/>
    <m/>
    <m/>
    <m/>
    <m/>
    <m/>
    <m/>
    <m/>
    <m/>
    <m/>
    <m/>
    <m/>
    <m/>
    <m/>
    <m/>
    <m/>
    <m/>
    <m/>
    <m/>
    <m/>
    <m/>
    <m/>
    <m/>
    <n v="20"/>
    <n v="2022"/>
    <s v=""/>
    <m/>
    <m/>
    <m/>
  </r>
  <r>
    <n v="856"/>
    <m/>
    <m/>
    <m/>
    <x v="13"/>
    <x v="19"/>
    <x v="6"/>
    <s v="Food Security"/>
    <x v="9"/>
    <x v="20"/>
    <x v="3"/>
    <m/>
    <s v="Planned"/>
    <m/>
    <m/>
    <m/>
    <m/>
    <m/>
    <s v="Chittagong"/>
    <s v="Cox's Bazar"/>
    <x v="6"/>
    <x v="9"/>
    <x v="1"/>
    <m/>
    <m/>
    <m/>
    <x v="2"/>
    <x v="2"/>
    <m/>
    <m/>
    <m/>
    <m/>
    <m/>
    <m/>
    <m/>
    <m/>
    <m/>
    <m/>
    <m/>
    <m/>
    <m/>
    <m/>
    <m/>
    <m/>
    <m/>
    <m/>
    <m/>
    <m/>
    <m/>
    <m/>
    <m/>
    <m/>
    <n v="20"/>
    <n v="2022"/>
    <s v=""/>
    <m/>
    <m/>
    <m/>
  </r>
  <r>
    <n v="857"/>
    <m/>
    <m/>
    <m/>
    <x v="13"/>
    <x v="19"/>
    <x v="6"/>
    <s v="Food Security"/>
    <x v="9"/>
    <x v="20"/>
    <x v="3"/>
    <m/>
    <s v="Planned"/>
    <m/>
    <m/>
    <m/>
    <m/>
    <m/>
    <s v="Chittagong"/>
    <s v="Cox's Bazar"/>
    <x v="6"/>
    <x v="9"/>
    <x v="1"/>
    <m/>
    <m/>
    <m/>
    <x v="2"/>
    <x v="2"/>
    <m/>
    <m/>
    <m/>
    <m/>
    <m/>
    <m/>
    <m/>
    <m/>
    <m/>
    <m/>
    <m/>
    <m/>
    <m/>
    <m/>
    <m/>
    <m/>
    <m/>
    <m/>
    <m/>
    <m/>
    <m/>
    <m/>
    <m/>
    <m/>
    <n v="20"/>
    <n v="2022"/>
    <s v=""/>
    <m/>
    <m/>
    <m/>
  </r>
  <r>
    <n v="858"/>
    <m/>
    <m/>
    <m/>
    <x v="13"/>
    <x v="19"/>
    <x v="6"/>
    <s v="Food Security"/>
    <x v="9"/>
    <x v="20"/>
    <x v="3"/>
    <m/>
    <s v="Planned"/>
    <m/>
    <m/>
    <m/>
    <m/>
    <m/>
    <s v="Chittagong"/>
    <s v="Cox's Bazar"/>
    <x v="6"/>
    <x v="9"/>
    <x v="1"/>
    <m/>
    <m/>
    <m/>
    <x v="2"/>
    <x v="2"/>
    <m/>
    <m/>
    <m/>
    <m/>
    <m/>
    <m/>
    <m/>
    <m/>
    <m/>
    <m/>
    <m/>
    <m/>
    <m/>
    <m/>
    <m/>
    <m/>
    <m/>
    <m/>
    <m/>
    <m/>
    <m/>
    <m/>
    <m/>
    <m/>
    <n v="20"/>
    <n v="2022"/>
    <s v=""/>
    <m/>
    <m/>
    <m/>
  </r>
  <r>
    <n v="859"/>
    <m/>
    <m/>
    <m/>
    <x v="13"/>
    <x v="19"/>
    <x v="6"/>
    <s v="Food Security"/>
    <x v="9"/>
    <x v="20"/>
    <x v="3"/>
    <m/>
    <s v="Planned"/>
    <m/>
    <m/>
    <m/>
    <m/>
    <m/>
    <s v="Chittagong"/>
    <s v="Cox's Bazar"/>
    <x v="6"/>
    <x v="9"/>
    <x v="1"/>
    <m/>
    <m/>
    <m/>
    <x v="2"/>
    <x v="2"/>
    <m/>
    <m/>
    <m/>
    <m/>
    <m/>
    <m/>
    <m/>
    <m/>
    <m/>
    <m/>
    <m/>
    <m/>
    <m/>
    <m/>
    <m/>
    <m/>
    <m/>
    <m/>
    <m/>
    <m/>
    <m/>
    <m/>
    <m/>
    <m/>
    <n v="20"/>
    <n v="2022"/>
    <s v=""/>
    <m/>
    <m/>
    <m/>
  </r>
  <r>
    <n v="860"/>
    <m/>
    <m/>
    <m/>
    <x v="13"/>
    <x v="19"/>
    <x v="6"/>
    <s v="Food Security"/>
    <x v="9"/>
    <x v="20"/>
    <x v="3"/>
    <m/>
    <s v="Planned"/>
    <m/>
    <m/>
    <m/>
    <m/>
    <m/>
    <s v="Chittagong"/>
    <s v="Cox's Bazar"/>
    <x v="6"/>
    <x v="9"/>
    <x v="1"/>
    <m/>
    <m/>
    <m/>
    <x v="2"/>
    <x v="2"/>
    <m/>
    <m/>
    <m/>
    <m/>
    <m/>
    <m/>
    <m/>
    <m/>
    <m/>
    <m/>
    <m/>
    <m/>
    <m/>
    <m/>
    <m/>
    <m/>
    <m/>
    <m/>
    <m/>
    <m/>
    <m/>
    <m/>
    <m/>
    <m/>
    <n v="20"/>
    <n v="2022"/>
    <s v=""/>
    <m/>
    <m/>
    <m/>
  </r>
  <r>
    <n v="861"/>
    <m/>
    <m/>
    <m/>
    <x v="13"/>
    <x v="19"/>
    <x v="6"/>
    <s v="Food Security"/>
    <x v="9"/>
    <x v="20"/>
    <x v="3"/>
    <m/>
    <s v="Planned"/>
    <m/>
    <m/>
    <m/>
    <m/>
    <m/>
    <s v="Chittagong"/>
    <s v="Cox's Bazar"/>
    <x v="6"/>
    <x v="9"/>
    <x v="1"/>
    <m/>
    <m/>
    <m/>
    <x v="2"/>
    <x v="2"/>
    <m/>
    <m/>
    <m/>
    <m/>
    <m/>
    <m/>
    <m/>
    <m/>
    <m/>
    <m/>
    <m/>
    <m/>
    <m/>
    <m/>
    <m/>
    <m/>
    <m/>
    <m/>
    <m/>
    <m/>
    <m/>
    <m/>
    <m/>
    <m/>
    <n v="20"/>
    <n v="2022"/>
    <s v=""/>
    <m/>
    <m/>
    <m/>
  </r>
  <r>
    <n v="862"/>
    <m/>
    <m/>
    <m/>
    <x v="13"/>
    <x v="19"/>
    <x v="6"/>
    <s v="Food Security"/>
    <x v="9"/>
    <x v="20"/>
    <x v="3"/>
    <m/>
    <s v="Planned"/>
    <m/>
    <m/>
    <m/>
    <m/>
    <m/>
    <s v="Chittagong"/>
    <s v="Cox's Bazar"/>
    <x v="6"/>
    <x v="9"/>
    <x v="1"/>
    <m/>
    <m/>
    <m/>
    <x v="2"/>
    <x v="2"/>
    <m/>
    <m/>
    <m/>
    <m/>
    <m/>
    <m/>
    <m/>
    <m/>
    <m/>
    <m/>
    <m/>
    <m/>
    <m/>
    <m/>
    <m/>
    <m/>
    <m/>
    <m/>
    <m/>
    <m/>
    <m/>
    <m/>
    <m/>
    <m/>
    <n v="20"/>
    <n v="2022"/>
    <s v=""/>
    <m/>
    <m/>
    <m/>
  </r>
  <r>
    <n v="863"/>
    <m/>
    <m/>
    <m/>
    <x v="13"/>
    <x v="19"/>
    <x v="6"/>
    <s v="Food Security"/>
    <x v="9"/>
    <x v="20"/>
    <x v="3"/>
    <m/>
    <s v="Planned"/>
    <m/>
    <m/>
    <m/>
    <m/>
    <m/>
    <s v="Chittagong"/>
    <s v="Cox's Bazar"/>
    <x v="6"/>
    <x v="9"/>
    <x v="1"/>
    <m/>
    <m/>
    <m/>
    <x v="2"/>
    <x v="2"/>
    <m/>
    <m/>
    <m/>
    <m/>
    <m/>
    <m/>
    <m/>
    <m/>
    <m/>
    <m/>
    <m/>
    <m/>
    <m/>
    <m/>
    <m/>
    <m/>
    <m/>
    <m/>
    <m/>
    <m/>
    <m/>
    <m/>
    <m/>
    <m/>
    <n v="20"/>
    <n v="2022"/>
    <s v=""/>
    <m/>
    <m/>
    <m/>
  </r>
  <r>
    <n v="864"/>
    <m/>
    <m/>
    <m/>
    <x v="13"/>
    <x v="19"/>
    <x v="6"/>
    <s v="Food Security"/>
    <x v="9"/>
    <x v="20"/>
    <x v="3"/>
    <m/>
    <s v="Planned"/>
    <m/>
    <m/>
    <m/>
    <m/>
    <m/>
    <s v="Chittagong"/>
    <s v="Cox's Bazar"/>
    <x v="6"/>
    <x v="9"/>
    <x v="1"/>
    <m/>
    <m/>
    <m/>
    <x v="2"/>
    <x v="2"/>
    <m/>
    <m/>
    <m/>
    <m/>
    <m/>
    <m/>
    <m/>
    <m/>
    <m/>
    <m/>
    <m/>
    <m/>
    <m/>
    <m/>
    <m/>
    <m/>
    <m/>
    <m/>
    <m/>
    <m/>
    <m/>
    <m/>
    <m/>
    <m/>
    <n v="20"/>
    <n v="2022"/>
    <s v=""/>
    <m/>
    <m/>
    <m/>
  </r>
  <r>
    <n v="865"/>
    <m/>
    <m/>
    <m/>
    <x v="13"/>
    <x v="19"/>
    <x v="6"/>
    <s v="Food Security"/>
    <x v="9"/>
    <x v="20"/>
    <x v="3"/>
    <m/>
    <s v="Planned"/>
    <m/>
    <m/>
    <m/>
    <m/>
    <m/>
    <s v="Chittagong"/>
    <s v="Cox's Bazar"/>
    <x v="6"/>
    <x v="9"/>
    <x v="1"/>
    <m/>
    <m/>
    <m/>
    <x v="2"/>
    <x v="2"/>
    <m/>
    <m/>
    <m/>
    <m/>
    <m/>
    <m/>
    <m/>
    <m/>
    <m/>
    <m/>
    <m/>
    <m/>
    <m/>
    <m/>
    <m/>
    <m/>
    <m/>
    <m/>
    <m/>
    <m/>
    <m/>
    <m/>
    <m/>
    <m/>
    <n v="20"/>
    <n v="2022"/>
    <s v=""/>
    <m/>
    <m/>
    <m/>
  </r>
  <r>
    <n v="866"/>
    <m/>
    <m/>
    <m/>
    <x v="13"/>
    <x v="19"/>
    <x v="6"/>
    <s v="Food Security"/>
    <x v="9"/>
    <x v="20"/>
    <x v="3"/>
    <m/>
    <s v="Planned"/>
    <m/>
    <m/>
    <m/>
    <m/>
    <m/>
    <s v="Chittagong"/>
    <s v="Cox's Bazar"/>
    <x v="6"/>
    <x v="9"/>
    <x v="1"/>
    <m/>
    <m/>
    <m/>
    <x v="2"/>
    <x v="2"/>
    <m/>
    <m/>
    <m/>
    <m/>
    <m/>
    <m/>
    <m/>
    <m/>
    <m/>
    <m/>
    <m/>
    <m/>
    <m/>
    <m/>
    <m/>
    <m/>
    <m/>
    <m/>
    <m/>
    <m/>
    <m/>
    <m/>
    <m/>
    <m/>
    <n v="20"/>
    <n v="2022"/>
    <s v=""/>
    <m/>
    <m/>
    <m/>
  </r>
  <r>
    <n v="867"/>
    <m/>
    <m/>
    <m/>
    <x v="13"/>
    <x v="19"/>
    <x v="6"/>
    <s v="Food Security"/>
    <x v="9"/>
    <x v="20"/>
    <x v="3"/>
    <m/>
    <s v="Planned"/>
    <m/>
    <m/>
    <m/>
    <m/>
    <m/>
    <s v="Chittagong"/>
    <s v="Cox's Bazar"/>
    <x v="6"/>
    <x v="9"/>
    <x v="1"/>
    <m/>
    <m/>
    <m/>
    <x v="2"/>
    <x v="2"/>
    <m/>
    <m/>
    <m/>
    <m/>
    <m/>
    <m/>
    <m/>
    <m/>
    <m/>
    <m/>
    <m/>
    <m/>
    <m/>
    <m/>
    <m/>
    <m/>
    <m/>
    <m/>
    <m/>
    <m/>
    <m/>
    <m/>
    <m/>
    <m/>
    <n v="20"/>
    <n v="2022"/>
    <s v=""/>
    <m/>
    <m/>
    <m/>
  </r>
  <r>
    <n v="868"/>
    <m/>
    <m/>
    <m/>
    <x v="13"/>
    <x v="19"/>
    <x v="6"/>
    <s v="Food Security"/>
    <x v="9"/>
    <x v="20"/>
    <x v="3"/>
    <m/>
    <s v="Planned"/>
    <m/>
    <m/>
    <m/>
    <m/>
    <m/>
    <s v="Chittagong"/>
    <s v="Cox's Bazar"/>
    <x v="6"/>
    <x v="9"/>
    <x v="1"/>
    <m/>
    <m/>
    <m/>
    <x v="2"/>
    <x v="2"/>
    <m/>
    <m/>
    <m/>
    <m/>
    <m/>
    <m/>
    <m/>
    <m/>
    <m/>
    <m/>
    <m/>
    <m/>
    <m/>
    <m/>
    <m/>
    <m/>
    <m/>
    <m/>
    <m/>
    <m/>
    <m/>
    <m/>
    <m/>
    <m/>
    <n v="20"/>
    <n v="2022"/>
    <s v=""/>
    <m/>
    <m/>
    <m/>
  </r>
  <r>
    <n v="869"/>
    <m/>
    <m/>
    <m/>
    <x v="13"/>
    <x v="19"/>
    <x v="6"/>
    <s v="Food Security"/>
    <x v="9"/>
    <x v="20"/>
    <x v="3"/>
    <m/>
    <s v="Planned"/>
    <m/>
    <m/>
    <m/>
    <m/>
    <m/>
    <s v="Chittagong"/>
    <s v="Cox's Bazar"/>
    <x v="6"/>
    <x v="9"/>
    <x v="1"/>
    <m/>
    <m/>
    <m/>
    <x v="2"/>
    <x v="2"/>
    <m/>
    <m/>
    <m/>
    <m/>
    <m/>
    <m/>
    <m/>
    <m/>
    <m/>
    <m/>
    <m/>
    <m/>
    <m/>
    <m/>
    <m/>
    <m/>
    <m/>
    <m/>
    <m/>
    <m/>
    <m/>
    <m/>
    <m/>
    <m/>
    <n v="20"/>
    <n v="2022"/>
    <s v=""/>
    <m/>
    <m/>
    <m/>
  </r>
  <r>
    <n v="870"/>
    <m/>
    <m/>
    <m/>
    <x v="13"/>
    <x v="19"/>
    <x v="6"/>
    <s v="Food Security"/>
    <x v="9"/>
    <x v="20"/>
    <x v="3"/>
    <m/>
    <s v="Planned"/>
    <m/>
    <m/>
    <m/>
    <m/>
    <m/>
    <s v="Chittagong"/>
    <s v="Cox's Bazar"/>
    <x v="6"/>
    <x v="9"/>
    <x v="1"/>
    <m/>
    <m/>
    <m/>
    <x v="2"/>
    <x v="2"/>
    <m/>
    <m/>
    <m/>
    <m/>
    <m/>
    <m/>
    <m/>
    <m/>
    <m/>
    <m/>
    <m/>
    <m/>
    <m/>
    <m/>
    <m/>
    <m/>
    <m/>
    <m/>
    <m/>
    <m/>
    <m/>
    <m/>
    <m/>
    <m/>
    <n v="20"/>
    <n v="2022"/>
    <s v=""/>
    <m/>
    <m/>
    <m/>
  </r>
  <r>
    <n v="871"/>
    <m/>
    <m/>
    <m/>
    <x v="13"/>
    <x v="19"/>
    <x v="6"/>
    <s v="Food Security"/>
    <x v="9"/>
    <x v="20"/>
    <x v="3"/>
    <m/>
    <s v="Planned"/>
    <m/>
    <m/>
    <m/>
    <m/>
    <m/>
    <s v="Chittagong"/>
    <s v="Cox's Bazar"/>
    <x v="6"/>
    <x v="9"/>
    <x v="1"/>
    <m/>
    <m/>
    <m/>
    <x v="2"/>
    <x v="2"/>
    <m/>
    <m/>
    <m/>
    <m/>
    <m/>
    <m/>
    <m/>
    <m/>
    <m/>
    <m/>
    <m/>
    <m/>
    <m/>
    <m/>
    <m/>
    <m/>
    <m/>
    <m/>
    <m/>
    <m/>
    <m/>
    <m/>
    <m/>
    <m/>
    <n v="20"/>
    <n v="2022"/>
    <s v=""/>
    <m/>
    <m/>
    <m/>
  </r>
  <r>
    <n v="872"/>
    <m/>
    <m/>
    <m/>
    <x v="13"/>
    <x v="19"/>
    <x v="6"/>
    <s v="Food Security"/>
    <x v="9"/>
    <x v="20"/>
    <x v="3"/>
    <m/>
    <s v="Planned"/>
    <m/>
    <m/>
    <m/>
    <m/>
    <m/>
    <s v="Chittagong"/>
    <s v="Cox's Bazar"/>
    <x v="6"/>
    <x v="9"/>
    <x v="1"/>
    <m/>
    <m/>
    <m/>
    <x v="2"/>
    <x v="2"/>
    <m/>
    <m/>
    <m/>
    <m/>
    <m/>
    <m/>
    <m/>
    <m/>
    <m/>
    <m/>
    <m/>
    <m/>
    <m/>
    <m/>
    <m/>
    <m/>
    <m/>
    <m/>
    <m/>
    <m/>
    <m/>
    <m/>
    <m/>
    <m/>
    <n v="20"/>
    <n v="2022"/>
    <s v=""/>
    <m/>
    <m/>
    <m/>
  </r>
  <r>
    <n v="873"/>
    <m/>
    <m/>
    <m/>
    <x v="13"/>
    <x v="19"/>
    <x v="6"/>
    <s v="Food Security"/>
    <x v="9"/>
    <x v="20"/>
    <x v="3"/>
    <m/>
    <s v="Planned"/>
    <m/>
    <m/>
    <m/>
    <m/>
    <m/>
    <s v="Chittagong"/>
    <s v="Cox's Bazar"/>
    <x v="6"/>
    <x v="9"/>
    <x v="1"/>
    <m/>
    <m/>
    <m/>
    <x v="2"/>
    <x v="2"/>
    <m/>
    <m/>
    <m/>
    <m/>
    <m/>
    <m/>
    <m/>
    <m/>
    <m/>
    <m/>
    <m/>
    <m/>
    <m/>
    <m/>
    <m/>
    <m/>
    <m/>
    <m/>
    <m/>
    <m/>
    <m/>
    <m/>
    <m/>
    <m/>
    <n v="20"/>
    <n v="2022"/>
    <s v=""/>
    <m/>
    <m/>
    <m/>
  </r>
  <r>
    <n v="874"/>
    <m/>
    <m/>
    <m/>
    <x v="13"/>
    <x v="19"/>
    <x v="6"/>
    <s v="Food Security"/>
    <x v="9"/>
    <x v="20"/>
    <x v="3"/>
    <m/>
    <s v="Planned"/>
    <m/>
    <m/>
    <m/>
    <m/>
    <m/>
    <s v="Chittagong"/>
    <s v="Cox's Bazar"/>
    <x v="6"/>
    <x v="9"/>
    <x v="1"/>
    <m/>
    <m/>
    <m/>
    <x v="2"/>
    <x v="2"/>
    <m/>
    <m/>
    <m/>
    <m/>
    <m/>
    <m/>
    <m/>
    <m/>
    <m/>
    <m/>
    <m/>
    <m/>
    <m/>
    <m/>
    <m/>
    <m/>
    <m/>
    <m/>
    <m/>
    <m/>
    <m/>
    <m/>
    <m/>
    <m/>
    <n v="20"/>
    <n v="2022"/>
    <s v=""/>
    <m/>
    <m/>
    <m/>
  </r>
  <r>
    <n v="875"/>
    <m/>
    <m/>
    <m/>
    <x v="13"/>
    <x v="19"/>
    <x v="6"/>
    <s v="Food Security"/>
    <x v="9"/>
    <x v="20"/>
    <x v="3"/>
    <m/>
    <s v="Planned"/>
    <m/>
    <m/>
    <m/>
    <m/>
    <m/>
    <s v="Chittagong"/>
    <s v="Cox's Bazar"/>
    <x v="6"/>
    <x v="9"/>
    <x v="1"/>
    <m/>
    <m/>
    <m/>
    <x v="2"/>
    <x v="2"/>
    <m/>
    <m/>
    <m/>
    <m/>
    <m/>
    <m/>
    <m/>
    <m/>
    <m/>
    <m/>
    <m/>
    <m/>
    <m/>
    <m/>
    <m/>
    <m/>
    <m/>
    <m/>
    <m/>
    <m/>
    <m/>
    <m/>
    <m/>
    <m/>
    <n v="20"/>
    <n v="2022"/>
    <s v=""/>
    <m/>
    <m/>
    <m/>
  </r>
  <r>
    <n v="876"/>
    <m/>
    <m/>
    <m/>
    <x v="13"/>
    <x v="19"/>
    <x v="6"/>
    <s v="Food Security"/>
    <x v="9"/>
    <x v="20"/>
    <x v="3"/>
    <m/>
    <s v="Planned"/>
    <m/>
    <m/>
    <m/>
    <m/>
    <m/>
    <s v="Chittagong"/>
    <s v="Cox's Bazar"/>
    <x v="6"/>
    <x v="9"/>
    <x v="1"/>
    <m/>
    <m/>
    <m/>
    <x v="2"/>
    <x v="2"/>
    <m/>
    <m/>
    <m/>
    <m/>
    <m/>
    <m/>
    <m/>
    <m/>
    <m/>
    <m/>
    <m/>
    <m/>
    <m/>
    <m/>
    <m/>
    <m/>
    <m/>
    <m/>
    <m/>
    <m/>
    <m/>
    <m/>
    <m/>
    <m/>
    <n v="20"/>
    <n v="2022"/>
    <s v=""/>
    <m/>
    <m/>
    <m/>
  </r>
  <r>
    <n v="877"/>
    <m/>
    <m/>
    <m/>
    <x v="13"/>
    <x v="19"/>
    <x v="6"/>
    <s v="Food Security"/>
    <x v="9"/>
    <x v="20"/>
    <x v="3"/>
    <m/>
    <s v="Planned"/>
    <m/>
    <m/>
    <m/>
    <m/>
    <m/>
    <s v="Chittagong"/>
    <s v="Cox's Bazar"/>
    <x v="6"/>
    <x v="9"/>
    <x v="1"/>
    <m/>
    <m/>
    <m/>
    <x v="2"/>
    <x v="2"/>
    <m/>
    <m/>
    <m/>
    <m/>
    <m/>
    <m/>
    <m/>
    <m/>
    <m/>
    <m/>
    <m/>
    <m/>
    <m/>
    <m/>
    <m/>
    <m/>
    <m/>
    <m/>
    <m/>
    <m/>
    <m/>
    <m/>
    <m/>
    <m/>
    <n v="20"/>
    <n v="2022"/>
    <s v=""/>
    <m/>
    <m/>
    <m/>
  </r>
  <r>
    <n v="878"/>
    <m/>
    <m/>
    <m/>
    <x v="13"/>
    <x v="19"/>
    <x v="6"/>
    <s v="Food Security"/>
    <x v="9"/>
    <x v="20"/>
    <x v="3"/>
    <m/>
    <s v="Planned"/>
    <m/>
    <m/>
    <m/>
    <m/>
    <m/>
    <s v="Chittagong"/>
    <s v="Cox's Bazar"/>
    <x v="6"/>
    <x v="9"/>
    <x v="1"/>
    <m/>
    <m/>
    <m/>
    <x v="2"/>
    <x v="2"/>
    <m/>
    <m/>
    <m/>
    <m/>
    <m/>
    <m/>
    <m/>
    <m/>
    <m/>
    <m/>
    <m/>
    <m/>
    <m/>
    <m/>
    <m/>
    <m/>
    <m/>
    <m/>
    <m/>
    <m/>
    <m/>
    <m/>
    <m/>
    <m/>
    <n v="20"/>
    <n v="2022"/>
    <s v=""/>
    <m/>
    <m/>
    <m/>
  </r>
  <r>
    <n v="879"/>
    <m/>
    <m/>
    <m/>
    <x v="13"/>
    <x v="19"/>
    <x v="6"/>
    <s v="Food Security"/>
    <x v="9"/>
    <x v="20"/>
    <x v="3"/>
    <m/>
    <s v="Planned"/>
    <m/>
    <m/>
    <m/>
    <m/>
    <m/>
    <s v="Chittagong"/>
    <s v="Cox's Bazar"/>
    <x v="6"/>
    <x v="9"/>
    <x v="1"/>
    <m/>
    <m/>
    <m/>
    <x v="2"/>
    <x v="2"/>
    <m/>
    <m/>
    <m/>
    <m/>
    <m/>
    <m/>
    <m/>
    <m/>
    <m/>
    <m/>
    <m/>
    <m/>
    <m/>
    <m/>
    <m/>
    <m/>
    <m/>
    <m/>
    <m/>
    <m/>
    <m/>
    <m/>
    <m/>
    <m/>
    <n v="20"/>
    <n v="2022"/>
    <s v=""/>
    <m/>
    <m/>
    <m/>
  </r>
  <r>
    <n v="880"/>
    <m/>
    <m/>
    <m/>
    <x v="13"/>
    <x v="19"/>
    <x v="6"/>
    <s v="Food Security"/>
    <x v="9"/>
    <x v="20"/>
    <x v="3"/>
    <m/>
    <s v="Planned"/>
    <m/>
    <m/>
    <m/>
    <m/>
    <m/>
    <s v="Chittagong"/>
    <s v="Cox's Bazar"/>
    <x v="6"/>
    <x v="9"/>
    <x v="1"/>
    <m/>
    <m/>
    <m/>
    <x v="2"/>
    <x v="2"/>
    <m/>
    <m/>
    <m/>
    <m/>
    <m/>
    <m/>
    <m/>
    <m/>
    <m/>
    <m/>
    <m/>
    <m/>
    <m/>
    <m/>
    <m/>
    <m/>
    <m/>
    <m/>
    <m/>
    <m/>
    <m/>
    <m/>
    <m/>
    <m/>
    <n v="20"/>
    <n v="2022"/>
    <s v=""/>
    <m/>
    <m/>
    <m/>
  </r>
  <r>
    <n v="881"/>
    <m/>
    <m/>
    <m/>
    <x v="13"/>
    <x v="19"/>
    <x v="6"/>
    <s v="Food Security"/>
    <x v="9"/>
    <x v="20"/>
    <x v="3"/>
    <m/>
    <s v="Planned"/>
    <m/>
    <m/>
    <m/>
    <m/>
    <m/>
    <s v="Chittagong"/>
    <s v="Cox's Bazar"/>
    <x v="6"/>
    <x v="9"/>
    <x v="1"/>
    <m/>
    <m/>
    <m/>
    <x v="2"/>
    <x v="2"/>
    <m/>
    <m/>
    <m/>
    <m/>
    <m/>
    <m/>
    <m/>
    <m/>
    <m/>
    <m/>
    <m/>
    <m/>
    <m/>
    <m/>
    <m/>
    <m/>
    <m/>
    <m/>
    <m/>
    <m/>
    <m/>
    <m/>
    <m/>
    <m/>
    <n v="20"/>
    <n v="2022"/>
    <s v=""/>
    <m/>
    <m/>
    <m/>
  </r>
  <r>
    <n v="882"/>
    <m/>
    <m/>
    <m/>
    <x v="13"/>
    <x v="19"/>
    <x v="6"/>
    <s v="Food Security"/>
    <x v="9"/>
    <x v="20"/>
    <x v="3"/>
    <m/>
    <s v="Planned"/>
    <m/>
    <m/>
    <m/>
    <m/>
    <m/>
    <s v="Chittagong"/>
    <s v="Cox's Bazar"/>
    <x v="6"/>
    <x v="9"/>
    <x v="1"/>
    <m/>
    <m/>
    <m/>
    <x v="2"/>
    <x v="2"/>
    <m/>
    <m/>
    <m/>
    <m/>
    <m/>
    <m/>
    <m/>
    <m/>
    <m/>
    <m/>
    <m/>
    <m/>
    <m/>
    <m/>
    <m/>
    <m/>
    <m/>
    <m/>
    <m/>
    <m/>
    <m/>
    <m/>
    <m/>
    <m/>
    <n v="20"/>
    <n v="2022"/>
    <s v=""/>
    <m/>
    <m/>
    <m/>
  </r>
  <r>
    <n v="883"/>
    <m/>
    <m/>
    <m/>
    <x v="13"/>
    <x v="19"/>
    <x v="6"/>
    <s v="Food Security"/>
    <x v="9"/>
    <x v="20"/>
    <x v="3"/>
    <m/>
    <s v="Planned"/>
    <m/>
    <m/>
    <m/>
    <m/>
    <m/>
    <s v="Chittagong"/>
    <s v="Cox's Bazar"/>
    <x v="6"/>
    <x v="9"/>
    <x v="1"/>
    <m/>
    <m/>
    <m/>
    <x v="2"/>
    <x v="2"/>
    <m/>
    <m/>
    <m/>
    <m/>
    <m/>
    <m/>
    <m/>
    <m/>
    <m/>
    <m/>
    <m/>
    <m/>
    <m/>
    <m/>
    <m/>
    <m/>
    <m/>
    <m/>
    <m/>
    <m/>
    <m/>
    <m/>
    <m/>
    <m/>
    <n v="20"/>
    <n v="2022"/>
    <s v=""/>
    <m/>
    <m/>
    <m/>
  </r>
  <r>
    <n v="884"/>
    <m/>
    <m/>
    <m/>
    <x v="13"/>
    <x v="19"/>
    <x v="6"/>
    <s v="Food Security"/>
    <x v="9"/>
    <x v="20"/>
    <x v="3"/>
    <m/>
    <s v="Planned"/>
    <m/>
    <m/>
    <m/>
    <m/>
    <m/>
    <s v="Chittagong"/>
    <s v="Cox's Bazar"/>
    <x v="6"/>
    <x v="9"/>
    <x v="1"/>
    <m/>
    <m/>
    <m/>
    <x v="2"/>
    <x v="2"/>
    <m/>
    <m/>
    <m/>
    <m/>
    <m/>
    <m/>
    <m/>
    <m/>
    <m/>
    <m/>
    <m/>
    <m/>
    <m/>
    <m/>
    <m/>
    <m/>
    <m/>
    <m/>
    <m/>
    <m/>
    <m/>
    <m/>
    <m/>
    <m/>
    <n v="20"/>
    <n v="2022"/>
    <s v=""/>
    <m/>
    <m/>
    <m/>
  </r>
  <r>
    <n v="885"/>
    <m/>
    <m/>
    <m/>
    <x v="13"/>
    <x v="19"/>
    <x v="6"/>
    <s v="Food Security"/>
    <x v="9"/>
    <x v="20"/>
    <x v="3"/>
    <m/>
    <s v="Planned"/>
    <m/>
    <m/>
    <m/>
    <m/>
    <m/>
    <s v="Chittagong"/>
    <s v="Cox's Bazar"/>
    <x v="6"/>
    <x v="9"/>
    <x v="1"/>
    <m/>
    <m/>
    <m/>
    <x v="2"/>
    <x v="2"/>
    <m/>
    <m/>
    <m/>
    <m/>
    <m/>
    <m/>
    <m/>
    <m/>
    <m/>
    <m/>
    <m/>
    <m/>
    <m/>
    <m/>
    <m/>
    <m/>
    <m/>
    <m/>
    <m/>
    <m/>
    <m/>
    <m/>
    <m/>
    <m/>
    <n v="20"/>
    <n v="2022"/>
    <s v=""/>
    <m/>
    <m/>
    <m/>
  </r>
  <r>
    <n v="886"/>
    <m/>
    <m/>
    <m/>
    <x v="13"/>
    <x v="19"/>
    <x v="6"/>
    <s v="Food Security"/>
    <x v="9"/>
    <x v="20"/>
    <x v="3"/>
    <m/>
    <s v="Planned"/>
    <m/>
    <m/>
    <m/>
    <m/>
    <m/>
    <s v="Chittagong"/>
    <s v="Cox's Bazar"/>
    <x v="6"/>
    <x v="9"/>
    <x v="1"/>
    <m/>
    <m/>
    <m/>
    <x v="2"/>
    <x v="2"/>
    <m/>
    <m/>
    <m/>
    <m/>
    <m/>
    <m/>
    <m/>
    <m/>
    <m/>
    <m/>
    <m/>
    <m/>
    <m/>
    <m/>
    <m/>
    <m/>
    <m/>
    <m/>
    <m/>
    <m/>
    <m/>
    <m/>
    <m/>
    <m/>
    <n v="20"/>
    <n v="2022"/>
    <s v=""/>
    <m/>
    <m/>
    <m/>
  </r>
  <r>
    <n v="887"/>
    <m/>
    <m/>
    <m/>
    <x v="13"/>
    <x v="19"/>
    <x v="6"/>
    <s v="Food Security"/>
    <x v="9"/>
    <x v="20"/>
    <x v="3"/>
    <m/>
    <s v="Planned"/>
    <m/>
    <m/>
    <m/>
    <m/>
    <m/>
    <s v="Chittagong"/>
    <s v="Cox's Bazar"/>
    <x v="6"/>
    <x v="9"/>
    <x v="1"/>
    <m/>
    <m/>
    <m/>
    <x v="2"/>
    <x v="2"/>
    <m/>
    <m/>
    <m/>
    <m/>
    <m/>
    <m/>
    <m/>
    <m/>
    <m/>
    <m/>
    <m/>
    <m/>
    <m/>
    <m/>
    <m/>
    <m/>
    <m/>
    <m/>
    <m/>
    <m/>
    <m/>
    <m/>
    <m/>
    <m/>
    <n v="20"/>
    <n v="2022"/>
    <s v=""/>
    <m/>
    <m/>
    <m/>
  </r>
  <r>
    <n v="888"/>
    <m/>
    <m/>
    <m/>
    <x v="13"/>
    <x v="19"/>
    <x v="6"/>
    <s v="Food Security"/>
    <x v="9"/>
    <x v="20"/>
    <x v="3"/>
    <m/>
    <s v="Planned"/>
    <m/>
    <m/>
    <m/>
    <m/>
    <m/>
    <s v="Chittagong"/>
    <s v="Cox's Bazar"/>
    <x v="6"/>
    <x v="9"/>
    <x v="1"/>
    <m/>
    <m/>
    <m/>
    <x v="2"/>
    <x v="2"/>
    <m/>
    <m/>
    <m/>
    <m/>
    <m/>
    <m/>
    <m/>
    <m/>
    <m/>
    <m/>
    <m/>
    <m/>
    <m/>
    <m/>
    <m/>
    <m/>
    <m/>
    <m/>
    <m/>
    <m/>
    <m/>
    <m/>
    <m/>
    <m/>
    <n v="20"/>
    <n v="2022"/>
    <s v=""/>
    <m/>
    <m/>
    <m/>
  </r>
  <r>
    <n v="889"/>
    <m/>
    <m/>
    <m/>
    <x v="13"/>
    <x v="19"/>
    <x v="6"/>
    <s v="Food Security"/>
    <x v="9"/>
    <x v="20"/>
    <x v="3"/>
    <m/>
    <s v="Planned"/>
    <m/>
    <m/>
    <m/>
    <m/>
    <m/>
    <s v="Chittagong"/>
    <s v="Cox's Bazar"/>
    <x v="6"/>
    <x v="9"/>
    <x v="1"/>
    <m/>
    <m/>
    <m/>
    <x v="2"/>
    <x v="2"/>
    <m/>
    <m/>
    <m/>
    <m/>
    <m/>
    <m/>
    <m/>
    <m/>
    <m/>
    <m/>
    <m/>
    <m/>
    <m/>
    <m/>
    <m/>
    <m/>
    <m/>
    <m/>
    <m/>
    <m/>
    <m/>
    <m/>
    <m/>
    <m/>
    <n v="20"/>
    <n v="2022"/>
    <s v=""/>
    <m/>
    <m/>
    <m/>
  </r>
  <r>
    <n v="890"/>
    <m/>
    <m/>
    <m/>
    <x v="13"/>
    <x v="19"/>
    <x v="6"/>
    <s v="Food Security"/>
    <x v="9"/>
    <x v="20"/>
    <x v="3"/>
    <m/>
    <s v="Planned"/>
    <m/>
    <m/>
    <m/>
    <m/>
    <m/>
    <s v="Chittagong"/>
    <s v="Cox's Bazar"/>
    <x v="6"/>
    <x v="9"/>
    <x v="1"/>
    <m/>
    <m/>
    <m/>
    <x v="2"/>
    <x v="2"/>
    <m/>
    <m/>
    <m/>
    <m/>
    <m/>
    <m/>
    <m/>
    <m/>
    <m/>
    <m/>
    <m/>
    <m/>
    <m/>
    <m/>
    <m/>
    <m/>
    <m/>
    <m/>
    <m/>
    <m/>
    <m/>
    <m/>
    <m/>
    <m/>
    <n v="20"/>
    <n v="2022"/>
    <s v=""/>
    <m/>
    <m/>
    <m/>
  </r>
  <r>
    <n v="891"/>
    <m/>
    <m/>
    <m/>
    <x v="13"/>
    <x v="19"/>
    <x v="6"/>
    <s v="Food Security"/>
    <x v="9"/>
    <x v="20"/>
    <x v="3"/>
    <m/>
    <s v="Planned"/>
    <m/>
    <m/>
    <m/>
    <m/>
    <m/>
    <s v="Chittagong"/>
    <s v="Cox's Bazar"/>
    <x v="6"/>
    <x v="9"/>
    <x v="1"/>
    <m/>
    <m/>
    <m/>
    <x v="2"/>
    <x v="2"/>
    <m/>
    <m/>
    <m/>
    <m/>
    <m/>
    <m/>
    <m/>
    <m/>
    <m/>
    <m/>
    <m/>
    <m/>
    <m/>
    <m/>
    <m/>
    <m/>
    <m/>
    <m/>
    <m/>
    <m/>
    <m/>
    <m/>
    <m/>
    <m/>
    <n v="20"/>
    <n v="2022"/>
    <s v=""/>
    <m/>
    <m/>
    <m/>
  </r>
  <r>
    <n v="892"/>
    <m/>
    <m/>
    <m/>
    <x v="13"/>
    <x v="19"/>
    <x v="6"/>
    <s v="Food Security"/>
    <x v="9"/>
    <x v="20"/>
    <x v="3"/>
    <m/>
    <s v="Planned"/>
    <m/>
    <m/>
    <m/>
    <m/>
    <m/>
    <s v="Chittagong"/>
    <s v="Cox's Bazar"/>
    <x v="6"/>
    <x v="9"/>
    <x v="1"/>
    <m/>
    <m/>
    <m/>
    <x v="2"/>
    <x v="2"/>
    <m/>
    <m/>
    <m/>
    <m/>
    <m/>
    <m/>
    <m/>
    <m/>
    <m/>
    <m/>
    <m/>
    <m/>
    <m/>
    <m/>
    <m/>
    <m/>
    <m/>
    <m/>
    <m/>
    <m/>
    <m/>
    <m/>
    <m/>
    <m/>
    <n v="20"/>
    <n v="2022"/>
    <s v=""/>
    <m/>
    <m/>
    <m/>
  </r>
  <r>
    <n v="893"/>
    <m/>
    <m/>
    <m/>
    <x v="13"/>
    <x v="19"/>
    <x v="6"/>
    <s v="Food Security"/>
    <x v="9"/>
    <x v="20"/>
    <x v="3"/>
    <m/>
    <s v="Planned"/>
    <m/>
    <m/>
    <m/>
    <m/>
    <m/>
    <s v="Chittagong"/>
    <s v="Cox's Bazar"/>
    <x v="6"/>
    <x v="9"/>
    <x v="1"/>
    <m/>
    <m/>
    <m/>
    <x v="2"/>
    <x v="2"/>
    <m/>
    <m/>
    <m/>
    <m/>
    <m/>
    <m/>
    <m/>
    <m/>
    <m/>
    <m/>
    <m/>
    <m/>
    <m/>
    <m/>
    <m/>
    <m/>
    <m/>
    <m/>
    <m/>
    <m/>
    <m/>
    <m/>
    <m/>
    <m/>
    <n v="20"/>
    <n v="2022"/>
    <s v=""/>
    <m/>
    <m/>
    <m/>
  </r>
  <r>
    <n v="894"/>
    <m/>
    <m/>
    <m/>
    <x v="13"/>
    <x v="19"/>
    <x v="6"/>
    <s v="Food Security"/>
    <x v="9"/>
    <x v="20"/>
    <x v="3"/>
    <m/>
    <s v="Planned"/>
    <m/>
    <m/>
    <m/>
    <m/>
    <m/>
    <s v="Chittagong"/>
    <s v="Cox's Bazar"/>
    <x v="6"/>
    <x v="9"/>
    <x v="1"/>
    <m/>
    <m/>
    <m/>
    <x v="2"/>
    <x v="2"/>
    <m/>
    <m/>
    <m/>
    <m/>
    <m/>
    <m/>
    <m/>
    <m/>
    <m/>
    <m/>
    <m/>
    <m/>
    <m/>
    <m/>
    <m/>
    <m/>
    <m/>
    <m/>
    <m/>
    <m/>
    <m/>
    <m/>
    <m/>
    <m/>
    <n v="20"/>
    <n v="2022"/>
    <s v=""/>
    <m/>
    <m/>
    <m/>
  </r>
  <r>
    <n v="895"/>
    <m/>
    <m/>
    <m/>
    <x v="13"/>
    <x v="19"/>
    <x v="6"/>
    <s v="Food Security"/>
    <x v="9"/>
    <x v="20"/>
    <x v="3"/>
    <m/>
    <s v="Planned"/>
    <m/>
    <m/>
    <m/>
    <m/>
    <m/>
    <s v="Chittagong"/>
    <s v="Cox's Bazar"/>
    <x v="6"/>
    <x v="9"/>
    <x v="1"/>
    <m/>
    <m/>
    <m/>
    <x v="2"/>
    <x v="2"/>
    <m/>
    <m/>
    <m/>
    <m/>
    <m/>
    <m/>
    <m/>
    <m/>
    <m/>
    <m/>
    <m/>
    <m/>
    <m/>
    <m/>
    <m/>
    <m/>
    <m/>
    <m/>
    <m/>
    <m/>
    <m/>
    <m/>
    <m/>
    <m/>
    <n v="20"/>
    <n v="2022"/>
    <s v=""/>
    <m/>
    <m/>
    <m/>
  </r>
  <r>
    <n v="896"/>
    <m/>
    <m/>
    <m/>
    <x v="13"/>
    <x v="19"/>
    <x v="6"/>
    <s v="Food Security"/>
    <x v="9"/>
    <x v="20"/>
    <x v="3"/>
    <m/>
    <s v="Planned"/>
    <m/>
    <m/>
    <m/>
    <m/>
    <m/>
    <s v="Chittagong"/>
    <s v="Cox's Bazar"/>
    <x v="6"/>
    <x v="9"/>
    <x v="1"/>
    <m/>
    <m/>
    <m/>
    <x v="2"/>
    <x v="2"/>
    <m/>
    <m/>
    <m/>
    <m/>
    <m/>
    <m/>
    <m/>
    <m/>
    <m/>
    <m/>
    <m/>
    <m/>
    <m/>
    <m/>
    <m/>
    <m/>
    <m/>
    <m/>
    <m/>
    <m/>
    <m/>
    <m/>
    <m/>
    <m/>
    <n v="20"/>
    <n v="2022"/>
    <s v=""/>
    <m/>
    <m/>
    <m/>
  </r>
  <r>
    <n v="897"/>
    <m/>
    <m/>
    <m/>
    <x v="13"/>
    <x v="19"/>
    <x v="6"/>
    <s v="Food Security"/>
    <x v="9"/>
    <x v="20"/>
    <x v="3"/>
    <m/>
    <s v="Planned"/>
    <m/>
    <m/>
    <m/>
    <m/>
    <m/>
    <s v="Chittagong"/>
    <s v="Cox's Bazar"/>
    <x v="6"/>
    <x v="9"/>
    <x v="1"/>
    <m/>
    <m/>
    <m/>
    <x v="2"/>
    <x v="2"/>
    <m/>
    <m/>
    <m/>
    <m/>
    <m/>
    <m/>
    <m/>
    <m/>
    <m/>
    <m/>
    <m/>
    <m/>
    <m/>
    <m/>
    <m/>
    <m/>
    <m/>
    <m/>
    <m/>
    <m/>
    <m/>
    <m/>
    <m/>
    <m/>
    <n v="20"/>
    <n v="2022"/>
    <s v=""/>
    <m/>
    <m/>
    <m/>
  </r>
  <r>
    <n v="898"/>
    <m/>
    <m/>
    <m/>
    <x v="13"/>
    <x v="19"/>
    <x v="6"/>
    <s v="Food Security"/>
    <x v="9"/>
    <x v="20"/>
    <x v="3"/>
    <m/>
    <s v="Planned"/>
    <m/>
    <m/>
    <m/>
    <m/>
    <m/>
    <s v="Chittagong"/>
    <s v="Cox's Bazar"/>
    <x v="6"/>
    <x v="9"/>
    <x v="1"/>
    <m/>
    <m/>
    <m/>
    <x v="2"/>
    <x v="2"/>
    <m/>
    <m/>
    <m/>
    <m/>
    <m/>
    <m/>
    <m/>
    <m/>
    <m/>
    <m/>
    <m/>
    <m/>
    <m/>
    <m/>
    <m/>
    <m/>
    <m/>
    <m/>
    <m/>
    <m/>
    <m/>
    <m/>
    <m/>
    <m/>
    <n v="20"/>
    <n v="2022"/>
    <s v=""/>
    <m/>
    <m/>
    <m/>
  </r>
  <r>
    <n v="899"/>
    <m/>
    <m/>
    <m/>
    <x v="13"/>
    <x v="19"/>
    <x v="6"/>
    <s v="Food Security"/>
    <x v="9"/>
    <x v="20"/>
    <x v="3"/>
    <m/>
    <s v="Planned"/>
    <m/>
    <m/>
    <m/>
    <m/>
    <m/>
    <s v="Chittagong"/>
    <s v="Cox's Bazar"/>
    <x v="6"/>
    <x v="9"/>
    <x v="1"/>
    <m/>
    <m/>
    <m/>
    <x v="2"/>
    <x v="2"/>
    <m/>
    <m/>
    <m/>
    <m/>
    <m/>
    <m/>
    <m/>
    <m/>
    <m/>
    <m/>
    <m/>
    <m/>
    <m/>
    <m/>
    <m/>
    <m/>
    <m/>
    <m/>
    <m/>
    <m/>
    <m/>
    <m/>
    <m/>
    <m/>
    <n v="20"/>
    <n v="2022"/>
    <s v=""/>
    <m/>
    <m/>
    <m/>
  </r>
  <r>
    <n v="900"/>
    <m/>
    <m/>
    <m/>
    <x v="13"/>
    <x v="19"/>
    <x v="6"/>
    <s v="Food Security"/>
    <x v="9"/>
    <x v="20"/>
    <x v="3"/>
    <m/>
    <s v="Planned"/>
    <m/>
    <m/>
    <m/>
    <m/>
    <m/>
    <s v="Chittagong"/>
    <s v="Cox's Bazar"/>
    <x v="6"/>
    <x v="9"/>
    <x v="1"/>
    <m/>
    <m/>
    <m/>
    <x v="2"/>
    <x v="2"/>
    <m/>
    <m/>
    <m/>
    <m/>
    <m/>
    <m/>
    <m/>
    <m/>
    <m/>
    <m/>
    <m/>
    <m/>
    <m/>
    <m/>
    <m/>
    <m/>
    <m/>
    <m/>
    <m/>
    <m/>
    <m/>
    <m/>
    <m/>
    <m/>
    <n v="20"/>
    <n v="2022"/>
    <s v=""/>
    <m/>
    <m/>
    <m/>
  </r>
  <r>
    <n v="901"/>
    <m/>
    <m/>
    <m/>
    <x v="13"/>
    <x v="19"/>
    <x v="6"/>
    <s v="Food Security"/>
    <x v="9"/>
    <x v="20"/>
    <x v="3"/>
    <m/>
    <s v="Planned"/>
    <m/>
    <m/>
    <m/>
    <m/>
    <m/>
    <s v="Chittagong"/>
    <s v="Cox's Bazar"/>
    <x v="6"/>
    <x v="9"/>
    <x v="1"/>
    <m/>
    <m/>
    <m/>
    <x v="2"/>
    <x v="2"/>
    <m/>
    <m/>
    <m/>
    <m/>
    <m/>
    <m/>
    <m/>
    <m/>
    <m/>
    <m/>
    <m/>
    <m/>
    <m/>
    <m/>
    <m/>
    <m/>
    <m/>
    <m/>
    <m/>
    <m/>
    <m/>
    <m/>
    <m/>
    <m/>
    <n v="20"/>
    <n v="2022"/>
    <s v=""/>
    <m/>
    <m/>
    <m/>
  </r>
  <r>
    <n v="902"/>
    <m/>
    <m/>
    <m/>
    <x v="13"/>
    <x v="19"/>
    <x v="6"/>
    <s v="Food Security"/>
    <x v="9"/>
    <x v="20"/>
    <x v="3"/>
    <m/>
    <s v="Planned"/>
    <m/>
    <m/>
    <m/>
    <m/>
    <m/>
    <s v="Chittagong"/>
    <s v="Cox's Bazar"/>
    <x v="6"/>
    <x v="9"/>
    <x v="1"/>
    <m/>
    <m/>
    <m/>
    <x v="2"/>
    <x v="2"/>
    <m/>
    <m/>
    <m/>
    <m/>
    <m/>
    <m/>
    <m/>
    <m/>
    <m/>
    <m/>
    <m/>
    <m/>
    <m/>
    <m/>
    <m/>
    <m/>
    <m/>
    <m/>
    <m/>
    <m/>
    <m/>
    <m/>
    <m/>
    <m/>
    <n v="20"/>
    <n v="2022"/>
    <s v=""/>
    <m/>
    <m/>
    <m/>
  </r>
  <r>
    <n v="903"/>
    <m/>
    <m/>
    <m/>
    <x v="13"/>
    <x v="19"/>
    <x v="6"/>
    <s v="Food Security"/>
    <x v="9"/>
    <x v="20"/>
    <x v="3"/>
    <m/>
    <s v="Planned"/>
    <m/>
    <m/>
    <m/>
    <m/>
    <m/>
    <s v="Chittagong"/>
    <s v="Cox's Bazar"/>
    <x v="6"/>
    <x v="9"/>
    <x v="1"/>
    <m/>
    <m/>
    <m/>
    <x v="2"/>
    <x v="2"/>
    <m/>
    <m/>
    <m/>
    <m/>
    <m/>
    <m/>
    <m/>
    <m/>
    <m/>
    <m/>
    <m/>
    <m/>
    <m/>
    <m/>
    <m/>
    <m/>
    <m/>
    <m/>
    <m/>
    <m/>
    <m/>
    <m/>
    <m/>
    <m/>
    <n v="20"/>
    <n v="2022"/>
    <s v=""/>
    <m/>
    <m/>
    <m/>
  </r>
  <r>
    <n v="904"/>
    <m/>
    <m/>
    <m/>
    <x v="13"/>
    <x v="19"/>
    <x v="6"/>
    <s v="Food Security"/>
    <x v="9"/>
    <x v="20"/>
    <x v="3"/>
    <m/>
    <s v="Planned"/>
    <m/>
    <m/>
    <m/>
    <m/>
    <m/>
    <s v="Chittagong"/>
    <s v="Cox's Bazar"/>
    <x v="6"/>
    <x v="9"/>
    <x v="1"/>
    <m/>
    <m/>
    <m/>
    <x v="2"/>
    <x v="2"/>
    <m/>
    <m/>
    <m/>
    <m/>
    <m/>
    <m/>
    <m/>
    <m/>
    <m/>
    <m/>
    <m/>
    <m/>
    <m/>
    <m/>
    <m/>
    <m/>
    <m/>
    <m/>
    <m/>
    <m/>
    <m/>
    <m/>
    <m/>
    <m/>
    <n v="20"/>
    <n v="2022"/>
    <s v=""/>
    <m/>
    <m/>
    <m/>
  </r>
  <r>
    <n v="905"/>
    <m/>
    <m/>
    <m/>
    <x v="13"/>
    <x v="19"/>
    <x v="6"/>
    <s v="Food Security"/>
    <x v="9"/>
    <x v="20"/>
    <x v="3"/>
    <m/>
    <s v="Planned"/>
    <m/>
    <m/>
    <m/>
    <m/>
    <m/>
    <s v="Chittagong"/>
    <s v="Cox's Bazar"/>
    <x v="6"/>
    <x v="9"/>
    <x v="1"/>
    <m/>
    <m/>
    <m/>
    <x v="2"/>
    <x v="2"/>
    <m/>
    <m/>
    <m/>
    <m/>
    <m/>
    <m/>
    <m/>
    <m/>
    <m/>
    <m/>
    <m/>
    <m/>
    <m/>
    <m/>
    <m/>
    <m/>
    <m/>
    <m/>
    <m/>
    <m/>
    <m/>
    <m/>
    <m/>
    <m/>
    <n v="20"/>
    <n v="2022"/>
    <s v=""/>
    <m/>
    <m/>
    <m/>
  </r>
  <r>
    <n v="906"/>
    <m/>
    <m/>
    <m/>
    <x v="13"/>
    <x v="19"/>
    <x v="6"/>
    <s v="Food Security"/>
    <x v="9"/>
    <x v="20"/>
    <x v="3"/>
    <m/>
    <s v="Planned"/>
    <m/>
    <m/>
    <m/>
    <m/>
    <m/>
    <s v="Chittagong"/>
    <s v="Cox's Bazar"/>
    <x v="6"/>
    <x v="9"/>
    <x v="1"/>
    <m/>
    <m/>
    <m/>
    <x v="2"/>
    <x v="2"/>
    <m/>
    <m/>
    <m/>
    <m/>
    <m/>
    <m/>
    <m/>
    <m/>
    <m/>
    <m/>
    <m/>
    <m/>
    <m/>
    <m/>
    <m/>
    <m/>
    <m/>
    <m/>
    <m/>
    <m/>
    <m/>
    <m/>
    <m/>
    <m/>
    <n v="20"/>
    <n v="2022"/>
    <s v=""/>
    <m/>
    <m/>
    <m/>
  </r>
  <r>
    <n v="907"/>
    <m/>
    <m/>
    <m/>
    <x v="13"/>
    <x v="19"/>
    <x v="6"/>
    <s v="Food Security"/>
    <x v="9"/>
    <x v="20"/>
    <x v="3"/>
    <m/>
    <s v="Planned"/>
    <m/>
    <m/>
    <m/>
    <m/>
    <m/>
    <s v="Chittagong"/>
    <s v="Cox's Bazar"/>
    <x v="6"/>
    <x v="9"/>
    <x v="1"/>
    <m/>
    <m/>
    <m/>
    <x v="2"/>
    <x v="2"/>
    <m/>
    <m/>
    <m/>
    <m/>
    <m/>
    <m/>
    <m/>
    <m/>
    <m/>
    <m/>
    <m/>
    <m/>
    <m/>
    <m/>
    <m/>
    <m/>
    <m/>
    <m/>
    <m/>
    <m/>
    <m/>
    <m/>
    <m/>
    <m/>
    <n v="20"/>
    <n v="2022"/>
    <s v=""/>
    <m/>
    <m/>
    <m/>
  </r>
  <r>
    <n v="908"/>
    <m/>
    <m/>
    <m/>
    <x v="13"/>
    <x v="19"/>
    <x v="6"/>
    <s v="Food Security"/>
    <x v="9"/>
    <x v="20"/>
    <x v="3"/>
    <m/>
    <s v="Planned"/>
    <m/>
    <m/>
    <m/>
    <m/>
    <m/>
    <s v="Chittagong"/>
    <s v="Cox's Bazar"/>
    <x v="6"/>
    <x v="9"/>
    <x v="1"/>
    <m/>
    <m/>
    <m/>
    <x v="2"/>
    <x v="2"/>
    <m/>
    <m/>
    <m/>
    <m/>
    <m/>
    <m/>
    <m/>
    <m/>
    <m/>
    <m/>
    <m/>
    <m/>
    <m/>
    <m/>
    <m/>
    <m/>
    <m/>
    <m/>
    <m/>
    <m/>
    <m/>
    <m/>
    <m/>
    <m/>
    <n v="20"/>
    <n v="2022"/>
    <s v=""/>
    <m/>
    <m/>
    <m/>
  </r>
  <r>
    <n v="909"/>
    <m/>
    <m/>
    <m/>
    <x v="13"/>
    <x v="19"/>
    <x v="6"/>
    <s v="Food Security"/>
    <x v="9"/>
    <x v="20"/>
    <x v="3"/>
    <m/>
    <s v="Planned"/>
    <m/>
    <m/>
    <m/>
    <m/>
    <m/>
    <s v="Chittagong"/>
    <s v="Cox's Bazar"/>
    <x v="6"/>
    <x v="9"/>
    <x v="1"/>
    <m/>
    <m/>
    <m/>
    <x v="2"/>
    <x v="2"/>
    <m/>
    <m/>
    <m/>
    <m/>
    <m/>
    <m/>
    <m/>
    <m/>
    <m/>
    <m/>
    <m/>
    <m/>
    <m/>
    <m/>
    <m/>
    <m/>
    <m/>
    <m/>
    <m/>
    <m/>
    <m/>
    <m/>
    <m/>
    <m/>
    <n v="20"/>
    <n v="2022"/>
    <s v=""/>
    <m/>
    <m/>
    <m/>
  </r>
  <r>
    <n v="910"/>
    <m/>
    <m/>
    <m/>
    <x v="13"/>
    <x v="19"/>
    <x v="6"/>
    <s v="Food Security"/>
    <x v="9"/>
    <x v="20"/>
    <x v="3"/>
    <m/>
    <s v="Planned"/>
    <m/>
    <m/>
    <m/>
    <m/>
    <m/>
    <s v="Chittagong"/>
    <s v="Cox's Bazar"/>
    <x v="6"/>
    <x v="9"/>
    <x v="1"/>
    <m/>
    <m/>
    <m/>
    <x v="2"/>
    <x v="2"/>
    <m/>
    <m/>
    <m/>
    <m/>
    <m/>
    <m/>
    <m/>
    <m/>
    <m/>
    <m/>
    <m/>
    <m/>
    <m/>
    <m/>
    <m/>
    <m/>
    <m/>
    <m/>
    <m/>
    <m/>
    <m/>
    <m/>
    <m/>
    <m/>
    <n v="20"/>
    <n v="2022"/>
    <s v=""/>
    <m/>
    <m/>
    <m/>
  </r>
  <r>
    <n v="911"/>
    <m/>
    <m/>
    <m/>
    <x v="13"/>
    <x v="19"/>
    <x v="6"/>
    <s v="Food Security"/>
    <x v="9"/>
    <x v="20"/>
    <x v="3"/>
    <m/>
    <s v="Planned"/>
    <m/>
    <m/>
    <m/>
    <m/>
    <m/>
    <s v="Chittagong"/>
    <s v="Cox's Bazar"/>
    <x v="6"/>
    <x v="9"/>
    <x v="1"/>
    <m/>
    <m/>
    <m/>
    <x v="2"/>
    <x v="2"/>
    <m/>
    <m/>
    <m/>
    <m/>
    <m/>
    <m/>
    <m/>
    <m/>
    <m/>
    <m/>
    <m/>
    <m/>
    <m/>
    <m/>
    <m/>
    <m/>
    <m/>
    <m/>
    <m/>
    <m/>
    <m/>
    <m/>
    <m/>
    <m/>
    <n v="20"/>
    <n v="2022"/>
    <s v=""/>
    <m/>
    <m/>
    <m/>
  </r>
  <r>
    <n v="912"/>
    <m/>
    <m/>
    <m/>
    <x v="13"/>
    <x v="19"/>
    <x v="6"/>
    <s v="Food Security"/>
    <x v="9"/>
    <x v="20"/>
    <x v="3"/>
    <m/>
    <s v="Planned"/>
    <m/>
    <m/>
    <m/>
    <m/>
    <m/>
    <s v="Chittagong"/>
    <s v="Cox's Bazar"/>
    <x v="6"/>
    <x v="9"/>
    <x v="1"/>
    <m/>
    <m/>
    <m/>
    <x v="2"/>
    <x v="2"/>
    <m/>
    <m/>
    <m/>
    <m/>
    <m/>
    <m/>
    <m/>
    <m/>
    <m/>
    <m/>
    <m/>
    <m/>
    <m/>
    <m/>
    <m/>
    <m/>
    <m/>
    <m/>
    <m/>
    <m/>
    <m/>
    <m/>
    <m/>
    <m/>
    <n v="20"/>
    <n v="2022"/>
    <s v=""/>
    <m/>
    <m/>
    <m/>
  </r>
  <r>
    <n v="913"/>
    <m/>
    <m/>
    <m/>
    <x v="13"/>
    <x v="19"/>
    <x v="6"/>
    <s v="Food Security"/>
    <x v="9"/>
    <x v="20"/>
    <x v="3"/>
    <m/>
    <s v="Planned"/>
    <m/>
    <m/>
    <m/>
    <m/>
    <m/>
    <s v="Chittagong"/>
    <s v="Cox's Bazar"/>
    <x v="6"/>
    <x v="9"/>
    <x v="1"/>
    <m/>
    <m/>
    <m/>
    <x v="2"/>
    <x v="2"/>
    <m/>
    <m/>
    <m/>
    <m/>
    <m/>
    <m/>
    <m/>
    <m/>
    <m/>
    <m/>
    <m/>
    <m/>
    <m/>
    <m/>
    <m/>
    <m/>
    <m/>
    <m/>
    <m/>
    <m/>
    <m/>
    <m/>
    <m/>
    <m/>
    <n v="20"/>
    <n v="2022"/>
    <s v=""/>
    <m/>
    <m/>
    <m/>
  </r>
  <r>
    <n v="914"/>
    <m/>
    <m/>
    <m/>
    <x v="13"/>
    <x v="19"/>
    <x v="6"/>
    <s v="Food Security"/>
    <x v="9"/>
    <x v="20"/>
    <x v="3"/>
    <m/>
    <s v="Planned"/>
    <m/>
    <m/>
    <m/>
    <m/>
    <m/>
    <s v="Chittagong"/>
    <s v="Cox's Bazar"/>
    <x v="6"/>
    <x v="9"/>
    <x v="1"/>
    <m/>
    <m/>
    <m/>
    <x v="2"/>
    <x v="2"/>
    <m/>
    <m/>
    <m/>
    <m/>
    <m/>
    <m/>
    <m/>
    <m/>
    <m/>
    <m/>
    <m/>
    <m/>
    <m/>
    <m/>
    <m/>
    <m/>
    <m/>
    <m/>
    <m/>
    <m/>
    <m/>
    <m/>
    <m/>
    <m/>
    <n v="20"/>
    <n v="2022"/>
    <s v=""/>
    <m/>
    <m/>
    <m/>
  </r>
  <r>
    <n v="915"/>
    <m/>
    <m/>
    <m/>
    <x v="13"/>
    <x v="19"/>
    <x v="6"/>
    <s v="Food Security"/>
    <x v="9"/>
    <x v="20"/>
    <x v="3"/>
    <m/>
    <s v="Planned"/>
    <m/>
    <m/>
    <m/>
    <m/>
    <m/>
    <s v="Chittagong"/>
    <s v="Cox's Bazar"/>
    <x v="6"/>
    <x v="9"/>
    <x v="1"/>
    <m/>
    <m/>
    <m/>
    <x v="2"/>
    <x v="2"/>
    <m/>
    <m/>
    <m/>
    <m/>
    <m/>
    <m/>
    <m/>
    <m/>
    <m/>
    <m/>
    <m/>
    <m/>
    <m/>
    <m/>
    <m/>
    <m/>
    <m/>
    <m/>
    <m/>
    <m/>
    <m/>
    <m/>
    <m/>
    <m/>
    <n v="20"/>
    <n v="2022"/>
    <s v=""/>
    <m/>
    <m/>
    <m/>
  </r>
  <r>
    <n v="916"/>
    <m/>
    <m/>
    <m/>
    <x v="13"/>
    <x v="19"/>
    <x v="6"/>
    <s v="Food Security"/>
    <x v="9"/>
    <x v="20"/>
    <x v="3"/>
    <m/>
    <s v="Planned"/>
    <m/>
    <m/>
    <m/>
    <m/>
    <m/>
    <s v="Chittagong"/>
    <s v="Cox's Bazar"/>
    <x v="6"/>
    <x v="9"/>
    <x v="1"/>
    <m/>
    <m/>
    <m/>
    <x v="2"/>
    <x v="2"/>
    <m/>
    <m/>
    <m/>
    <m/>
    <m/>
    <m/>
    <m/>
    <m/>
    <m/>
    <m/>
    <m/>
    <m/>
    <m/>
    <m/>
    <m/>
    <m/>
    <m/>
    <m/>
    <m/>
    <m/>
    <m/>
    <m/>
    <m/>
    <m/>
    <n v="20"/>
    <n v="2022"/>
    <s v=""/>
    <m/>
    <m/>
    <m/>
  </r>
  <r>
    <n v="917"/>
    <m/>
    <m/>
    <m/>
    <x v="13"/>
    <x v="19"/>
    <x v="6"/>
    <s v="Food Security"/>
    <x v="9"/>
    <x v="20"/>
    <x v="3"/>
    <m/>
    <s v="Planned"/>
    <m/>
    <m/>
    <m/>
    <m/>
    <m/>
    <s v="Chittagong"/>
    <s v="Cox's Bazar"/>
    <x v="6"/>
    <x v="9"/>
    <x v="1"/>
    <m/>
    <m/>
    <m/>
    <x v="2"/>
    <x v="2"/>
    <m/>
    <m/>
    <m/>
    <m/>
    <m/>
    <m/>
    <m/>
    <m/>
    <m/>
    <m/>
    <m/>
    <m/>
    <m/>
    <m/>
    <m/>
    <m/>
    <m/>
    <m/>
    <m/>
    <m/>
    <m/>
    <m/>
    <m/>
    <m/>
    <n v="20"/>
    <n v="2022"/>
    <s v=""/>
    <m/>
    <m/>
    <m/>
  </r>
  <r>
    <n v="918"/>
    <m/>
    <m/>
    <m/>
    <x v="13"/>
    <x v="19"/>
    <x v="6"/>
    <s v="Food Security"/>
    <x v="9"/>
    <x v="20"/>
    <x v="3"/>
    <m/>
    <s v="Planned"/>
    <m/>
    <m/>
    <m/>
    <m/>
    <m/>
    <s v="Chittagong"/>
    <s v="Cox's Bazar"/>
    <x v="6"/>
    <x v="9"/>
    <x v="1"/>
    <m/>
    <m/>
    <m/>
    <x v="2"/>
    <x v="2"/>
    <m/>
    <m/>
    <m/>
    <m/>
    <m/>
    <m/>
    <m/>
    <m/>
    <m/>
    <m/>
    <m/>
    <m/>
    <m/>
    <m/>
    <m/>
    <m/>
    <m/>
    <m/>
    <m/>
    <m/>
    <m/>
    <m/>
    <m/>
    <m/>
    <n v="20"/>
    <n v="2022"/>
    <s v=""/>
    <m/>
    <m/>
    <m/>
  </r>
  <r>
    <n v="919"/>
    <m/>
    <m/>
    <m/>
    <x v="13"/>
    <x v="19"/>
    <x v="6"/>
    <s v="Food Security"/>
    <x v="9"/>
    <x v="20"/>
    <x v="3"/>
    <m/>
    <s v="Planned"/>
    <m/>
    <m/>
    <m/>
    <m/>
    <m/>
    <s v="Chittagong"/>
    <s v="Cox's Bazar"/>
    <x v="6"/>
    <x v="9"/>
    <x v="1"/>
    <m/>
    <m/>
    <m/>
    <x v="2"/>
    <x v="2"/>
    <m/>
    <m/>
    <m/>
    <m/>
    <m/>
    <m/>
    <m/>
    <m/>
    <m/>
    <m/>
    <m/>
    <m/>
    <m/>
    <m/>
    <m/>
    <m/>
    <m/>
    <m/>
    <m/>
    <m/>
    <m/>
    <m/>
    <m/>
    <m/>
    <n v="20"/>
    <n v="2022"/>
    <s v=""/>
    <m/>
    <m/>
    <m/>
  </r>
  <r>
    <n v="920"/>
    <m/>
    <m/>
    <m/>
    <x v="13"/>
    <x v="19"/>
    <x v="6"/>
    <s v="Food Security"/>
    <x v="9"/>
    <x v="20"/>
    <x v="3"/>
    <m/>
    <s v="Planned"/>
    <m/>
    <m/>
    <m/>
    <m/>
    <m/>
    <s v="Chittagong"/>
    <s v="Cox's Bazar"/>
    <x v="6"/>
    <x v="9"/>
    <x v="1"/>
    <m/>
    <m/>
    <m/>
    <x v="2"/>
    <x v="2"/>
    <m/>
    <m/>
    <m/>
    <m/>
    <m/>
    <m/>
    <m/>
    <m/>
    <m/>
    <m/>
    <m/>
    <m/>
    <m/>
    <m/>
    <m/>
    <m/>
    <m/>
    <m/>
    <m/>
    <m/>
    <m/>
    <m/>
    <m/>
    <m/>
    <n v="20"/>
    <n v="2022"/>
    <s v=""/>
    <m/>
    <m/>
    <m/>
  </r>
  <r>
    <n v="921"/>
    <m/>
    <m/>
    <m/>
    <x v="13"/>
    <x v="19"/>
    <x v="6"/>
    <s v="Food Security"/>
    <x v="9"/>
    <x v="20"/>
    <x v="3"/>
    <m/>
    <s v="Planned"/>
    <m/>
    <m/>
    <m/>
    <m/>
    <m/>
    <s v="Chittagong"/>
    <s v="Cox's Bazar"/>
    <x v="6"/>
    <x v="9"/>
    <x v="1"/>
    <m/>
    <m/>
    <m/>
    <x v="2"/>
    <x v="2"/>
    <m/>
    <m/>
    <m/>
    <m/>
    <m/>
    <m/>
    <m/>
    <m/>
    <m/>
    <m/>
    <m/>
    <m/>
    <m/>
    <m/>
    <m/>
    <m/>
    <m/>
    <m/>
    <m/>
    <m/>
    <m/>
    <m/>
    <m/>
    <m/>
    <n v="20"/>
    <n v="2022"/>
    <s v=""/>
    <m/>
    <m/>
    <m/>
  </r>
  <r>
    <n v="922"/>
    <m/>
    <m/>
    <m/>
    <x v="13"/>
    <x v="19"/>
    <x v="6"/>
    <s v="Food Security"/>
    <x v="9"/>
    <x v="20"/>
    <x v="3"/>
    <m/>
    <s v="Planned"/>
    <m/>
    <m/>
    <m/>
    <m/>
    <m/>
    <s v="Chittagong"/>
    <s v="Cox's Bazar"/>
    <x v="6"/>
    <x v="9"/>
    <x v="1"/>
    <m/>
    <m/>
    <m/>
    <x v="2"/>
    <x v="2"/>
    <m/>
    <m/>
    <m/>
    <m/>
    <m/>
    <m/>
    <m/>
    <m/>
    <m/>
    <m/>
    <m/>
    <m/>
    <m/>
    <m/>
    <m/>
    <m/>
    <m/>
    <m/>
    <m/>
    <m/>
    <m/>
    <m/>
    <m/>
    <m/>
    <n v="20"/>
    <n v="2022"/>
    <s v=""/>
    <m/>
    <m/>
    <m/>
  </r>
  <r>
    <n v="923"/>
    <m/>
    <m/>
    <m/>
    <x v="13"/>
    <x v="19"/>
    <x v="6"/>
    <s v="Food Security"/>
    <x v="9"/>
    <x v="20"/>
    <x v="3"/>
    <m/>
    <s v="Planned"/>
    <m/>
    <m/>
    <m/>
    <m/>
    <m/>
    <s v="Chittagong"/>
    <s v="Cox's Bazar"/>
    <x v="6"/>
    <x v="9"/>
    <x v="1"/>
    <m/>
    <m/>
    <m/>
    <x v="2"/>
    <x v="2"/>
    <m/>
    <m/>
    <m/>
    <m/>
    <m/>
    <m/>
    <m/>
    <m/>
    <m/>
    <m/>
    <m/>
    <m/>
    <m/>
    <m/>
    <m/>
    <m/>
    <m/>
    <m/>
    <m/>
    <m/>
    <m/>
    <m/>
    <m/>
    <m/>
    <n v="20"/>
    <n v="2022"/>
    <s v=""/>
    <m/>
    <m/>
    <m/>
  </r>
  <r>
    <n v="924"/>
    <m/>
    <m/>
    <m/>
    <x v="13"/>
    <x v="19"/>
    <x v="6"/>
    <s v="Food Security"/>
    <x v="9"/>
    <x v="20"/>
    <x v="3"/>
    <m/>
    <s v="Planned"/>
    <m/>
    <m/>
    <m/>
    <m/>
    <m/>
    <s v="Chittagong"/>
    <s v="Cox's Bazar"/>
    <x v="6"/>
    <x v="9"/>
    <x v="1"/>
    <m/>
    <m/>
    <m/>
    <x v="2"/>
    <x v="2"/>
    <m/>
    <m/>
    <m/>
    <m/>
    <m/>
    <m/>
    <m/>
    <m/>
    <m/>
    <m/>
    <m/>
    <m/>
    <m/>
    <m/>
    <m/>
    <m/>
    <m/>
    <m/>
    <m/>
    <m/>
    <m/>
    <m/>
    <m/>
    <m/>
    <n v="20"/>
    <n v="2022"/>
    <s v=""/>
    <m/>
    <m/>
    <m/>
  </r>
  <r>
    <n v="925"/>
    <m/>
    <m/>
    <m/>
    <x v="13"/>
    <x v="19"/>
    <x v="6"/>
    <s v="Food Security"/>
    <x v="9"/>
    <x v="20"/>
    <x v="3"/>
    <m/>
    <s v="Planned"/>
    <m/>
    <m/>
    <m/>
    <m/>
    <m/>
    <s v="Chittagong"/>
    <s v="Cox's Bazar"/>
    <x v="6"/>
    <x v="9"/>
    <x v="1"/>
    <m/>
    <m/>
    <m/>
    <x v="2"/>
    <x v="2"/>
    <m/>
    <m/>
    <m/>
    <m/>
    <m/>
    <m/>
    <m/>
    <m/>
    <m/>
    <m/>
    <m/>
    <m/>
    <m/>
    <m/>
    <m/>
    <m/>
    <m/>
    <m/>
    <m/>
    <m/>
    <m/>
    <m/>
    <m/>
    <m/>
    <n v="20"/>
    <n v="2022"/>
    <s v=""/>
    <m/>
    <m/>
    <m/>
  </r>
  <r>
    <n v="926"/>
    <m/>
    <m/>
    <m/>
    <x v="13"/>
    <x v="19"/>
    <x v="6"/>
    <s v="Food Security"/>
    <x v="9"/>
    <x v="20"/>
    <x v="3"/>
    <m/>
    <s v="Planned"/>
    <m/>
    <m/>
    <m/>
    <m/>
    <m/>
    <s v="Chittagong"/>
    <s v="Cox's Bazar"/>
    <x v="6"/>
    <x v="9"/>
    <x v="1"/>
    <m/>
    <m/>
    <m/>
    <x v="2"/>
    <x v="2"/>
    <m/>
    <m/>
    <m/>
    <m/>
    <m/>
    <m/>
    <m/>
    <m/>
    <m/>
    <m/>
    <m/>
    <m/>
    <m/>
    <m/>
    <m/>
    <m/>
    <m/>
    <m/>
    <m/>
    <m/>
    <m/>
    <m/>
    <m/>
    <m/>
    <n v="20"/>
    <n v="2022"/>
    <s v=""/>
    <m/>
    <m/>
    <m/>
  </r>
  <r>
    <n v="927"/>
    <m/>
    <m/>
    <m/>
    <x v="13"/>
    <x v="19"/>
    <x v="6"/>
    <s v="Food Security"/>
    <x v="9"/>
    <x v="20"/>
    <x v="3"/>
    <m/>
    <s v="Planned"/>
    <m/>
    <m/>
    <m/>
    <m/>
    <m/>
    <s v="Chittagong"/>
    <s v="Cox's Bazar"/>
    <x v="6"/>
    <x v="9"/>
    <x v="1"/>
    <m/>
    <m/>
    <m/>
    <x v="2"/>
    <x v="2"/>
    <m/>
    <m/>
    <m/>
    <m/>
    <m/>
    <m/>
    <m/>
    <m/>
    <m/>
    <m/>
    <m/>
    <m/>
    <m/>
    <m/>
    <m/>
    <m/>
    <m/>
    <m/>
    <m/>
    <m/>
    <m/>
    <m/>
    <m/>
    <m/>
    <n v="20"/>
    <n v="2022"/>
    <s v=""/>
    <m/>
    <m/>
    <m/>
  </r>
  <r>
    <n v="928"/>
    <m/>
    <m/>
    <m/>
    <x v="13"/>
    <x v="19"/>
    <x v="6"/>
    <s v="Food Security"/>
    <x v="9"/>
    <x v="20"/>
    <x v="3"/>
    <m/>
    <s v="Planned"/>
    <m/>
    <m/>
    <m/>
    <m/>
    <m/>
    <s v="Chittagong"/>
    <s v="Cox's Bazar"/>
    <x v="6"/>
    <x v="9"/>
    <x v="1"/>
    <m/>
    <m/>
    <m/>
    <x v="2"/>
    <x v="2"/>
    <m/>
    <m/>
    <m/>
    <m/>
    <m/>
    <m/>
    <m/>
    <m/>
    <m/>
    <m/>
    <m/>
    <m/>
    <m/>
    <m/>
    <m/>
    <m/>
    <m/>
    <m/>
    <m/>
    <m/>
    <m/>
    <m/>
    <m/>
    <m/>
    <n v="20"/>
    <n v="2022"/>
    <s v=""/>
    <m/>
    <m/>
    <m/>
  </r>
  <r>
    <n v="929"/>
    <m/>
    <m/>
    <m/>
    <x v="13"/>
    <x v="19"/>
    <x v="6"/>
    <s v="Food Security"/>
    <x v="9"/>
    <x v="20"/>
    <x v="3"/>
    <m/>
    <s v="Planned"/>
    <m/>
    <m/>
    <m/>
    <m/>
    <m/>
    <s v="Chittagong"/>
    <s v="Cox's Bazar"/>
    <x v="6"/>
    <x v="9"/>
    <x v="1"/>
    <m/>
    <m/>
    <m/>
    <x v="2"/>
    <x v="2"/>
    <m/>
    <m/>
    <m/>
    <m/>
    <m/>
    <m/>
    <m/>
    <m/>
    <m/>
    <m/>
    <m/>
    <m/>
    <m/>
    <m/>
    <m/>
    <m/>
    <m/>
    <m/>
    <m/>
    <m/>
    <m/>
    <m/>
    <m/>
    <m/>
    <n v="20"/>
    <n v="2022"/>
    <s v=""/>
    <m/>
    <m/>
    <m/>
  </r>
  <r>
    <n v="930"/>
    <m/>
    <m/>
    <m/>
    <x v="13"/>
    <x v="19"/>
    <x v="6"/>
    <s v="Food Security"/>
    <x v="9"/>
    <x v="20"/>
    <x v="3"/>
    <m/>
    <s v="Planned"/>
    <m/>
    <m/>
    <m/>
    <m/>
    <m/>
    <s v="Chittagong"/>
    <s v="Cox's Bazar"/>
    <x v="6"/>
    <x v="9"/>
    <x v="1"/>
    <m/>
    <m/>
    <m/>
    <x v="2"/>
    <x v="2"/>
    <m/>
    <m/>
    <m/>
    <m/>
    <m/>
    <m/>
    <m/>
    <m/>
    <m/>
    <m/>
    <m/>
    <m/>
    <m/>
    <m/>
    <m/>
    <m/>
    <m/>
    <m/>
    <m/>
    <m/>
    <m/>
    <m/>
    <m/>
    <m/>
    <n v="20"/>
    <n v="2022"/>
    <s v=""/>
    <m/>
    <m/>
    <m/>
  </r>
  <r>
    <n v="931"/>
    <m/>
    <m/>
    <m/>
    <x v="13"/>
    <x v="19"/>
    <x v="6"/>
    <s v="Food Security"/>
    <x v="9"/>
    <x v="20"/>
    <x v="3"/>
    <m/>
    <s v="Planned"/>
    <m/>
    <m/>
    <m/>
    <m/>
    <m/>
    <s v="Chittagong"/>
    <s v="Cox's Bazar"/>
    <x v="6"/>
    <x v="9"/>
    <x v="1"/>
    <m/>
    <m/>
    <m/>
    <x v="2"/>
    <x v="2"/>
    <m/>
    <m/>
    <m/>
    <m/>
    <m/>
    <m/>
    <m/>
    <m/>
    <m/>
    <m/>
    <m/>
    <m/>
    <m/>
    <m/>
    <m/>
    <m/>
    <m/>
    <m/>
    <m/>
    <m/>
    <m/>
    <m/>
    <m/>
    <m/>
    <n v="20"/>
    <n v="2022"/>
    <s v=""/>
    <m/>
    <m/>
    <m/>
  </r>
  <r>
    <n v="932"/>
    <m/>
    <m/>
    <m/>
    <x v="13"/>
    <x v="19"/>
    <x v="6"/>
    <s v="Food Security"/>
    <x v="9"/>
    <x v="20"/>
    <x v="3"/>
    <m/>
    <s v="Planned"/>
    <m/>
    <m/>
    <m/>
    <m/>
    <m/>
    <s v="Chittagong"/>
    <s v="Cox's Bazar"/>
    <x v="6"/>
    <x v="9"/>
    <x v="1"/>
    <m/>
    <m/>
    <m/>
    <x v="2"/>
    <x v="2"/>
    <m/>
    <m/>
    <m/>
    <m/>
    <m/>
    <m/>
    <m/>
    <m/>
    <m/>
    <m/>
    <m/>
    <m/>
    <m/>
    <m/>
    <m/>
    <m/>
    <m/>
    <m/>
    <m/>
    <m/>
    <m/>
    <m/>
    <m/>
    <m/>
    <n v="20"/>
    <n v="2022"/>
    <s v=""/>
    <m/>
    <m/>
    <m/>
  </r>
  <r>
    <n v="933"/>
    <m/>
    <m/>
    <m/>
    <x v="13"/>
    <x v="19"/>
    <x v="6"/>
    <s v="Food Security"/>
    <x v="9"/>
    <x v="20"/>
    <x v="3"/>
    <m/>
    <s v="Planned"/>
    <m/>
    <m/>
    <m/>
    <m/>
    <m/>
    <s v="Chittagong"/>
    <s v="Cox's Bazar"/>
    <x v="6"/>
    <x v="9"/>
    <x v="1"/>
    <m/>
    <m/>
    <m/>
    <x v="2"/>
    <x v="2"/>
    <m/>
    <m/>
    <m/>
    <m/>
    <m/>
    <m/>
    <m/>
    <m/>
    <m/>
    <m/>
    <m/>
    <m/>
    <m/>
    <m/>
    <m/>
    <m/>
    <m/>
    <m/>
    <m/>
    <m/>
    <m/>
    <m/>
    <m/>
    <m/>
    <n v="20"/>
    <n v="2022"/>
    <s v=""/>
    <m/>
    <m/>
    <m/>
  </r>
  <r>
    <n v="934"/>
    <m/>
    <m/>
    <m/>
    <x v="13"/>
    <x v="19"/>
    <x v="6"/>
    <s v="Food Security"/>
    <x v="9"/>
    <x v="20"/>
    <x v="3"/>
    <m/>
    <s v="Planned"/>
    <m/>
    <m/>
    <m/>
    <m/>
    <m/>
    <s v="Chittagong"/>
    <s v="Cox's Bazar"/>
    <x v="6"/>
    <x v="9"/>
    <x v="1"/>
    <m/>
    <m/>
    <m/>
    <x v="2"/>
    <x v="2"/>
    <m/>
    <m/>
    <m/>
    <m/>
    <m/>
    <m/>
    <m/>
    <m/>
    <m/>
    <m/>
    <m/>
    <m/>
    <m/>
    <m/>
    <m/>
    <m/>
    <m/>
    <m/>
    <m/>
    <m/>
    <m/>
    <m/>
    <m/>
    <m/>
    <n v="20"/>
    <n v="2022"/>
    <s v=""/>
    <m/>
    <m/>
    <m/>
  </r>
  <r>
    <n v="935"/>
    <m/>
    <m/>
    <m/>
    <x v="13"/>
    <x v="19"/>
    <x v="6"/>
    <s v="Food Security"/>
    <x v="9"/>
    <x v="20"/>
    <x v="3"/>
    <m/>
    <s v="Planned"/>
    <m/>
    <m/>
    <m/>
    <m/>
    <m/>
    <s v="Chittagong"/>
    <s v="Cox's Bazar"/>
    <x v="6"/>
    <x v="9"/>
    <x v="1"/>
    <m/>
    <m/>
    <m/>
    <x v="2"/>
    <x v="2"/>
    <m/>
    <m/>
    <m/>
    <m/>
    <m/>
    <m/>
    <m/>
    <m/>
    <m/>
    <m/>
    <m/>
    <m/>
    <m/>
    <m/>
    <m/>
    <m/>
    <m/>
    <m/>
    <m/>
    <m/>
    <m/>
    <m/>
    <m/>
    <m/>
    <n v="20"/>
    <n v="2022"/>
    <s v=""/>
    <m/>
    <m/>
    <m/>
  </r>
  <r>
    <n v="936"/>
    <m/>
    <m/>
    <m/>
    <x v="13"/>
    <x v="19"/>
    <x v="6"/>
    <s v="Food Security"/>
    <x v="9"/>
    <x v="20"/>
    <x v="3"/>
    <m/>
    <s v="Planned"/>
    <m/>
    <m/>
    <m/>
    <m/>
    <m/>
    <s v="Chittagong"/>
    <s v="Cox's Bazar"/>
    <x v="6"/>
    <x v="9"/>
    <x v="1"/>
    <m/>
    <m/>
    <m/>
    <x v="2"/>
    <x v="2"/>
    <m/>
    <m/>
    <m/>
    <m/>
    <m/>
    <m/>
    <m/>
    <m/>
    <m/>
    <m/>
    <m/>
    <m/>
    <m/>
    <m/>
    <m/>
    <m/>
    <m/>
    <m/>
    <m/>
    <m/>
    <m/>
    <m/>
    <m/>
    <m/>
    <n v="20"/>
    <n v="2022"/>
    <s v=""/>
    <m/>
    <m/>
    <m/>
  </r>
  <r>
    <n v="937"/>
    <m/>
    <m/>
    <m/>
    <x v="13"/>
    <x v="19"/>
    <x v="6"/>
    <s v="Food Security"/>
    <x v="9"/>
    <x v="20"/>
    <x v="3"/>
    <m/>
    <s v="Planned"/>
    <m/>
    <m/>
    <m/>
    <m/>
    <m/>
    <s v="Chittagong"/>
    <s v="Cox's Bazar"/>
    <x v="6"/>
    <x v="9"/>
    <x v="1"/>
    <m/>
    <m/>
    <m/>
    <x v="2"/>
    <x v="2"/>
    <m/>
    <m/>
    <m/>
    <m/>
    <m/>
    <m/>
    <m/>
    <m/>
    <m/>
    <m/>
    <m/>
    <m/>
    <m/>
    <m/>
    <m/>
    <m/>
    <m/>
    <m/>
    <m/>
    <m/>
    <m/>
    <m/>
    <m/>
    <m/>
    <n v="20"/>
    <n v="2022"/>
    <s v=""/>
    <m/>
    <m/>
    <m/>
  </r>
  <r>
    <n v="938"/>
    <m/>
    <m/>
    <m/>
    <x v="13"/>
    <x v="19"/>
    <x v="6"/>
    <s v="Food Security"/>
    <x v="9"/>
    <x v="20"/>
    <x v="3"/>
    <m/>
    <s v="Planned"/>
    <m/>
    <m/>
    <m/>
    <m/>
    <m/>
    <s v="Chittagong"/>
    <s v="Cox's Bazar"/>
    <x v="6"/>
    <x v="9"/>
    <x v="1"/>
    <m/>
    <m/>
    <m/>
    <x v="2"/>
    <x v="2"/>
    <m/>
    <m/>
    <m/>
    <m/>
    <m/>
    <m/>
    <m/>
    <m/>
    <m/>
    <m/>
    <m/>
    <m/>
    <m/>
    <m/>
    <m/>
    <m/>
    <m/>
    <m/>
    <m/>
    <m/>
    <m/>
    <m/>
    <m/>
    <m/>
    <n v="20"/>
    <n v="2022"/>
    <s v=""/>
    <m/>
    <m/>
    <m/>
  </r>
  <r>
    <n v="939"/>
    <m/>
    <m/>
    <m/>
    <x v="13"/>
    <x v="19"/>
    <x v="6"/>
    <s v="Food Security"/>
    <x v="9"/>
    <x v="20"/>
    <x v="3"/>
    <m/>
    <s v="Planned"/>
    <m/>
    <m/>
    <m/>
    <m/>
    <m/>
    <s v="Chittagong"/>
    <s v="Cox's Bazar"/>
    <x v="6"/>
    <x v="9"/>
    <x v="1"/>
    <m/>
    <m/>
    <m/>
    <x v="2"/>
    <x v="2"/>
    <m/>
    <m/>
    <m/>
    <m/>
    <m/>
    <m/>
    <m/>
    <m/>
    <m/>
    <m/>
    <m/>
    <m/>
    <m/>
    <m/>
    <m/>
    <m/>
    <m/>
    <m/>
    <m/>
    <m/>
    <m/>
    <m/>
    <m/>
    <m/>
    <n v="20"/>
    <n v="2022"/>
    <s v=""/>
    <m/>
    <m/>
    <m/>
  </r>
  <r>
    <n v="940"/>
    <m/>
    <m/>
    <m/>
    <x v="13"/>
    <x v="19"/>
    <x v="6"/>
    <s v="Food Security"/>
    <x v="9"/>
    <x v="20"/>
    <x v="3"/>
    <m/>
    <s v="Planned"/>
    <m/>
    <m/>
    <m/>
    <m/>
    <m/>
    <s v="Chittagong"/>
    <s v="Cox's Bazar"/>
    <x v="6"/>
    <x v="9"/>
    <x v="1"/>
    <m/>
    <m/>
    <m/>
    <x v="2"/>
    <x v="2"/>
    <m/>
    <m/>
    <m/>
    <m/>
    <m/>
    <m/>
    <m/>
    <m/>
    <m/>
    <m/>
    <m/>
    <m/>
    <m/>
    <m/>
    <m/>
    <m/>
    <m/>
    <m/>
    <m/>
    <m/>
    <m/>
    <m/>
    <m/>
    <m/>
    <n v="20"/>
    <n v="2022"/>
    <s v=""/>
    <m/>
    <m/>
    <m/>
  </r>
  <r>
    <n v="941"/>
    <m/>
    <m/>
    <m/>
    <x v="13"/>
    <x v="19"/>
    <x v="6"/>
    <s v="Food Security"/>
    <x v="9"/>
    <x v="20"/>
    <x v="3"/>
    <m/>
    <s v="Planned"/>
    <m/>
    <m/>
    <m/>
    <m/>
    <m/>
    <s v="Chittagong"/>
    <s v="Cox's Bazar"/>
    <x v="6"/>
    <x v="9"/>
    <x v="1"/>
    <m/>
    <m/>
    <m/>
    <x v="2"/>
    <x v="2"/>
    <m/>
    <m/>
    <m/>
    <m/>
    <m/>
    <m/>
    <m/>
    <m/>
    <m/>
    <m/>
    <m/>
    <m/>
    <m/>
    <m/>
    <m/>
    <m/>
    <m/>
    <m/>
    <m/>
    <m/>
    <m/>
    <m/>
    <m/>
    <m/>
    <n v="20"/>
    <n v="2022"/>
    <s v=""/>
    <m/>
    <m/>
    <m/>
  </r>
  <r>
    <n v="942"/>
    <m/>
    <m/>
    <m/>
    <x v="13"/>
    <x v="19"/>
    <x v="6"/>
    <s v="Food Security"/>
    <x v="9"/>
    <x v="20"/>
    <x v="3"/>
    <m/>
    <s v="Planned"/>
    <m/>
    <m/>
    <m/>
    <m/>
    <m/>
    <s v="Chittagong"/>
    <s v="Cox's Bazar"/>
    <x v="6"/>
    <x v="9"/>
    <x v="1"/>
    <m/>
    <m/>
    <m/>
    <x v="2"/>
    <x v="2"/>
    <m/>
    <m/>
    <m/>
    <m/>
    <m/>
    <m/>
    <m/>
    <m/>
    <m/>
    <m/>
    <m/>
    <m/>
    <m/>
    <m/>
    <m/>
    <m/>
    <m/>
    <m/>
    <m/>
    <m/>
    <m/>
    <m/>
    <m/>
    <m/>
    <n v="20"/>
    <n v="2022"/>
    <s v=""/>
    <m/>
    <m/>
    <m/>
  </r>
  <r>
    <n v="943"/>
    <m/>
    <m/>
    <m/>
    <x v="13"/>
    <x v="19"/>
    <x v="6"/>
    <s v="Food Security"/>
    <x v="9"/>
    <x v="20"/>
    <x v="3"/>
    <m/>
    <s v="Planned"/>
    <m/>
    <m/>
    <m/>
    <m/>
    <m/>
    <s v="Chittagong"/>
    <s v="Cox's Bazar"/>
    <x v="6"/>
    <x v="9"/>
    <x v="1"/>
    <m/>
    <m/>
    <m/>
    <x v="2"/>
    <x v="2"/>
    <m/>
    <m/>
    <m/>
    <m/>
    <m/>
    <m/>
    <m/>
    <m/>
    <m/>
    <m/>
    <m/>
    <m/>
    <m/>
    <m/>
    <m/>
    <m/>
    <m/>
    <m/>
    <m/>
    <m/>
    <m/>
    <m/>
    <m/>
    <m/>
    <n v="20"/>
    <n v="2022"/>
    <s v=""/>
    <m/>
    <m/>
    <m/>
  </r>
  <r>
    <n v="944"/>
    <m/>
    <m/>
    <m/>
    <x v="13"/>
    <x v="19"/>
    <x v="6"/>
    <s v="Food Security"/>
    <x v="9"/>
    <x v="20"/>
    <x v="3"/>
    <m/>
    <s v="Planned"/>
    <m/>
    <m/>
    <m/>
    <m/>
    <m/>
    <s v="Chittagong"/>
    <s v="Cox's Bazar"/>
    <x v="6"/>
    <x v="9"/>
    <x v="1"/>
    <m/>
    <m/>
    <m/>
    <x v="2"/>
    <x v="2"/>
    <m/>
    <m/>
    <m/>
    <m/>
    <m/>
    <m/>
    <m/>
    <m/>
    <m/>
    <m/>
    <m/>
    <m/>
    <m/>
    <m/>
    <m/>
    <m/>
    <m/>
    <m/>
    <m/>
    <m/>
    <m/>
    <m/>
    <m/>
    <m/>
    <n v="20"/>
    <n v="2022"/>
    <s v=""/>
    <m/>
    <m/>
    <m/>
  </r>
  <r>
    <n v="945"/>
    <m/>
    <m/>
    <m/>
    <x v="13"/>
    <x v="19"/>
    <x v="6"/>
    <s v="Food Security"/>
    <x v="9"/>
    <x v="20"/>
    <x v="3"/>
    <m/>
    <s v="Planned"/>
    <m/>
    <m/>
    <m/>
    <m/>
    <m/>
    <s v="Chittagong"/>
    <s v="Cox's Bazar"/>
    <x v="6"/>
    <x v="9"/>
    <x v="1"/>
    <m/>
    <m/>
    <m/>
    <x v="2"/>
    <x v="2"/>
    <m/>
    <m/>
    <m/>
    <m/>
    <m/>
    <m/>
    <m/>
    <m/>
    <m/>
    <m/>
    <m/>
    <m/>
    <m/>
    <m/>
    <m/>
    <m/>
    <m/>
    <m/>
    <m/>
    <m/>
    <m/>
    <m/>
    <m/>
    <m/>
    <n v="20"/>
    <n v="2022"/>
    <s v=""/>
    <m/>
    <m/>
    <m/>
  </r>
  <r>
    <n v="946"/>
    <m/>
    <m/>
    <m/>
    <x v="13"/>
    <x v="19"/>
    <x v="6"/>
    <s v="Food Security"/>
    <x v="9"/>
    <x v="20"/>
    <x v="3"/>
    <m/>
    <s v="Planned"/>
    <m/>
    <m/>
    <m/>
    <m/>
    <m/>
    <s v="Chittagong"/>
    <s v="Cox's Bazar"/>
    <x v="6"/>
    <x v="9"/>
    <x v="1"/>
    <m/>
    <m/>
    <m/>
    <x v="2"/>
    <x v="2"/>
    <m/>
    <m/>
    <m/>
    <m/>
    <m/>
    <m/>
    <m/>
    <m/>
    <m/>
    <m/>
    <m/>
    <m/>
    <m/>
    <m/>
    <m/>
    <m/>
    <m/>
    <m/>
    <m/>
    <m/>
    <m/>
    <m/>
    <m/>
    <m/>
    <n v="20"/>
    <n v="2022"/>
    <s v=""/>
    <m/>
    <m/>
    <m/>
  </r>
  <r>
    <n v="947"/>
    <m/>
    <m/>
    <m/>
    <x v="13"/>
    <x v="19"/>
    <x v="6"/>
    <s v="Food Security"/>
    <x v="9"/>
    <x v="20"/>
    <x v="3"/>
    <m/>
    <s v="Planned"/>
    <m/>
    <m/>
    <m/>
    <m/>
    <m/>
    <s v="Chittagong"/>
    <s v="Cox's Bazar"/>
    <x v="6"/>
    <x v="9"/>
    <x v="1"/>
    <m/>
    <m/>
    <m/>
    <x v="2"/>
    <x v="2"/>
    <m/>
    <m/>
    <m/>
    <m/>
    <m/>
    <m/>
    <m/>
    <m/>
    <m/>
    <m/>
    <m/>
    <m/>
    <m/>
    <m/>
    <m/>
    <m/>
    <m/>
    <m/>
    <m/>
    <m/>
    <m/>
    <m/>
    <m/>
    <m/>
    <n v="20"/>
    <n v="2022"/>
    <s v=""/>
    <m/>
    <m/>
    <m/>
  </r>
  <r>
    <n v="948"/>
    <m/>
    <m/>
    <m/>
    <x v="13"/>
    <x v="19"/>
    <x v="6"/>
    <s v="Food Security"/>
    <x v="9"/>
    <x v="20"/>
    <x v="3"/>
    <m/>
    <s v="Planned"/>
    <m/>
    <m/>
    <m/>
    <m/>
    <m/>
    <s v="Chittagong"/>
    <s v="Cox's Bazar"/>
    <x v="6"/>
    <x v="9"/>
    <x v="1"/>
    <m/>
    <m/>
    <m/>
    <x v="2"/>
    <x v="2"/>
    <m/>
    <m/>
    <m/>
    <m/>
    <m/>
    <m/>
    <m/>
    <m/>
    <m/>
    <m/>
    <m/>
    <m/>
    <m/>
    <m/>
    <m/>
    <m/>
    <m/>
    <m/>
    <m/>
    <m/>
    <m/>
    <m/>
    <m/>
    <m/>
    <n v="20"/>
    <n v="2022"/>
    <s v=""/>
    <m/>
    <m/>
    <m/>
  </r>
  <r>
    <n v="949"/>
    <m/>
    <m/>
    <m/>
    <x v="13"/>
    <x v="19"/>
    <x v="6"/>
    <s v="Food Security"/>
    <x v="9"/>
    <x v="20"/>
    <x v="3"/>
    <m/>
    <s v="Planned"/>
    <m/>
    <m/>
    <m/>
    <m/>
    <m/>
    <s v="Chittagong"/>
    <s v="Cox's Bazar"/>
    <x v="6"/>
    <x v="9"/>
    <x v="1"/>
    <m/>
    <m/>
    <m/>
    <x v="2"/>
    <x v="2"/>
    <m/>
    <m/>
    <m/>
    <m/>
    <m/>
    <m/>
    <m/>
    <m/>
    <m/>
    <m/>
    <m/>
    <m/>
    <m/>
    <m/>
    <m/>
    <m/>
    <m/>
    <m/>
    <m/>
    <m/>
    <m/>
    <m/>
    <m/>
    <m/>
    <n v="20"/>
    <n v="2022"/>
    <s v=""/>
    <m/>
    <m/>
    <m/>
  </r>
  <r>
    <n v="950"/>
    <m/>
    <m/>
    <m/>
    <x v="13"/>
    <x v="19"/>
    <x v="6"/>
    <s v="Food Security"/>
    <x v="9"/>
    <x v="20"/>
    <x v="3"/>
    <m/>
    <s v="Planned"/>
    <m/>
    <m/>
    <m/>
    <m/>
    <m/>
    <s v="Chittagong"/>
    <s v="Cox's Bazar"/>
    <x v="6"/>
    <x v="9"/>
    <x v="1"/>
    <m/>
    <m/>
    <m/>
    <x v="2"/>
    <x v="2"/>
    <m/>
    <m/>
    <m/>
    <m/>
    <m/>
    <m/>
    <m/>
    <m/>
    <m/>
    <m/>
    <m/>
    <m/>
    <m/>
    <m/>
    <m/>
    <m/>
    <m/>
    <m/>
    <m/>
    <m/>
    <m/>
    <m/>
    <m/>
    <m/>
    <n v="20"/>
    <n v="2022"/>
    <s v=""/>
    <m/>
    <m/>
    <m/>
  </r>
  <r>
    <n v="951"/>
    <m/>
    <m/>
    <m/>
    <x v="13"/>
    <x v="19"/>
    <x v="6"/>
    <s v="Food Security"/>
    <x v="9"/>
    <x v="20"/>
    <x v="3"/>
    <m/>
    <s v="Planned"/>
    <m/>
    <m/>
    <m/>
    <m/>
    <m/>
    <s v="Chittagong"/>
    <s v="Cox's Bazar"/>
    <x v="6"/>
    <x v="9"/>
    <x v="1"/>
    <m/>
    <m/>
    <m/>
    <x v="2"/>
    <x v="2"/>
    <m/>
    <m/>
    <m/>
    <m/>
    <m/>
    <m/>
    <m/>
    <m/>
    <m/>
    <m/>
    <m/>
    <m/>
    <m/>
    <m/>
    <m/>
    <m/>
    <m/>
    <m/>
    <m/>
    <m/>
    <m/>
    <m/>
    <m/>
    <m/>
    <n v="20"/>
    <n v="2022"/>
    <s v=""/>
    <m/>
    <m/>
    <m/>
  </r>
  <r>
    <n v="952"/>
    <m/>
    <m/>
    <m/>
    <x v="13"/>
    <x v="19"/>
    <x v="6"/>
    <s v="Food Security"/>
    <x v="9"/>
    <x v="20"/>
    <x v="3"/>
    <m/>
    <s v="Planned"/>
    <m/>
    <m/>
    <m/>
    <m/>
    <m/>
    <s v="Chittagong"/>
    <s v="Cox's Bazar"/>
    <x v="6"/>
    <x v="9"/>
    <x v="1"/>
    <m/>
    <m/>
    <m/>
    <x v="2"/>
    <x v="2"/>
    <m/>
    <m/>
    <m/>
    <m/>
    <m/>
    <m/>
    <m/>
    <m/>
    <m/>
    <m/>
    <m/>
    <m/>
    <m/>
    <m/>
    <m/>
    <m/>
    <m/>
    <m/>
    <m/>
    <m/>
    <m/>
    <m/>
    <m/>
    <m/>
    <n v="20"/>
    <n v="2022"/>
    <s v=""/>
    <m/>
    <m/>
    <m/>
  </r>
  <r>
    <n v="953"/>
    <m/>
    <m/>
    <m/>
    <x v="13"/>
    <x v="19"/>
    <x v="6"/>
    <s v="Food Security"/>
    <x v="9"/>
    <x v="20"/>
    <x v="3"/>
    <m/>
    <s v="Planned"/>
    <m/>
    <m/>
    <m/>
    <m/>
    <m/>
    <s v="Chittagong"/>
    <s v="Cox's Bazar"/>
    <x v="6"/>
    <x v="9"/>
    <x v="1"/>
    <m/>
    <m/>
    <m/>
    <x v="2"/>
    <x v="2"/>
    <m/>
    <m/>
    <m/>
    <m/>
    <m/>
    <m/>
    <m/>
    <m/>
    <m/>
    <m/>
    <m/>
    <m/>
    <m/>
    <m/>
    <m/>
    <m/>
    <m/>
    <m/>
    <m/>
    <m/>
    <m/>
    <m/>
    <m/>
    <m/>
    <n v="20"/>
    <n v="2022"/>
    <s v=""/>
    <m/>
    <m/>
    <m/>
  </r>
  <r>
    <n v="954"/>
    <m/>
    <m/>
    <m/>
    <x v="13"/>
    <x v="19"/>
    <x v="6"/>
    <s v="Food Security"/>
    <x v="9"/>
    <x v="20"/>
    <x v="3"/>
    <m/>
    <s v="Planned"/>
    <m/>
    <m/>
    <m/>
    <m/>
    <m/>
    <s v="Chittagong"/>
    <s v="Cox's Bazar"/>
    <x v="6"/>
    <x v="9"/>
    <x v="1"/>
    <m/>
    <m/>
    <m/>
    <x v="2"/>
    <x v="2"/>
    <m/>
    <m/>
    <m/>
    <m/>
    <m/>
    <m/>
    <m/>
    <m/>
    <m/>
    <m/>
    <m/>
    <m/>
    <m/>
    <m/>
    <m/>
    <m/>
    <m/>
    <m/>
    <m/>
    <m/>
    <m/>
    <m/>
    <m/>
    <m/>
    <n v="20"/>
    <n v="2022"/>
    <s v=""/>
    <m/>
    <m/>
    <m/>
  </r>
  <r>
    <n v="955"/>
    <m/>
    <m/>
    <m/>
    <x v="13"/>
    <x v="19"/>
    <x v="6"/>
    <s v="Food Security"/>
    <x v="9"/>
    <x v="20"/>
    <x v="3"/>
    <m/>
    <s v="Planned"/>
    <m/>
    <m/>
    <m/>
    <m/>
    <m/>
    <s v="Chittagong"/>
    <s v="Cox's Bazar"/>
    <x v="6"/>
    <x v="9"/>
    <x v="1"/>
    <m/>
    <m/>
    <m/>
    <x v="2"/>
    <x v="2"/>
    <m/>
    <m/>
    <m/>
    <m/>
    <m/>
    <m/>
    <m/>
    <m/>
    <m/>
    <m/>
    <m/>
    <m/>
    <m/>
    <m/>
    <m/>
    <m/>
    <m/>
    <m/>
    <m/>
    <m/>
    <m/>
    <m/>
    <m/>
    <m/>
    <n v="20"/>
    <n v="2022"/>
    <s v=""/>
    <m/>
    <m/>
    <m/>
  </r>
  <r>
    <n v="956"/>
    <m/>
    <m/>
    <m/>
    <x v="13"/>
    <x v="19"/>
    <x v="6"/>
    <s v="Food Security"/>
    <x v="9"/>
    <x v="20"/>
    <x v="3"/>
    <m/>
    <s v="Planned"/>
    <m/>
    <m/>
    <m/>
    <m/>
    <m/>
    <s v="Chittagong"/>
    <s v="Cox's Bazar"/>
    <x v="6"/>
    <x v="9"/>
    <x v="1"/>
    <m/>
    <m/>
    <m/>
    <x v="2"/>
    <x v="2"/>
    <m/>
    <m/>
    <m/>
    <m/>
    <m/>
    <m/>
    <m/>
    <m/>
    <m/>
    <m/>
    <m/>
    <m/>
    <m/>
    <m/>
    <m/>
    <m/>
    <m/>
    <m/>
    <m/>
    <m/>
    <m/>
    <m/>
    <m/>
    <m/>
    <n v="20"/>
    <n v="2022"/>
    <s v=""/>
    <m/>
    <m/>
    <m/>
  </r>
  <r>
    <n v="957"/>
    <m/>
    <m/>
    <m/>
    <x v="13"/>
    <x v="19"/>
    <x v="6"/>
    <s v="Food Security"/>
    <x v="9"/>
    <x v="20"/>
    <x v="3"/>
    <m/>
    <s v="Planned"/>
    <m/>
    <m/>
    <m/>
    <m/>
    <m/>
    <s v="Chittagong"/>
    <s v="Cox's Bazar"/>
    <x v="6"/>
    <x v="9"/>
    <x v="1"/>
    <m/>
    <m/>
    <m/>
    <x v="2"/>
    <x v="2"/>
    <m/>
    <m/>
    <m/>
    <m/>
    <m/>
    <m/>
    <m/>
    <m/>
    <m/>
    <m/>
    <m/>
    <m/>
    <m/>
    <m/>
    <m/>
    <m/>
    <m/>
    <m/>
    <m/>
    <m/>
    <m/>
    <m/>
    <m/>
    <m/>
    <n v="20"/>
    <n v="2022"/>
    <s v=""/>
    <m/>
    <m/>
    <m/>
  </r>
  <r>
    <n v="958"/>
    <m/>
    <m/>
    <m/>
    <x v="13"/>
    <x v="19"/>
    <x v="6"/>
    <s v="Food Security"/>
    <x v="9"/>
    <x v="20"/>
    <x v="3"/>
    <m/>
    <s v="Planned"/>
    <m/>
    <m/>
    <m/>
    <m/>
    <m/>
    <s v="Chittagong"/>
    <s v="Cox's Bazar"/>
    <x v="6"/>
    <x v="9"/>
    <x v="1"/>
    <m/>
    <m/>
    <m/>
    <x v="2"/>
    <x v="2"/>
    <m/>
    <m/>
    <m/>
    <m/>
    <m/>
    <m/>
    <m/>
    <m/>
    <m/>
    <m/>
    <m/>
    <m/>
    <m/>
    <m/>
    <m/>
    <m/>
    <m/>
    <m/>
    <m/>
    <m/>
    <m/>
    <m/>
    <m/>
    <m/>
    <n v="20"/>
    <n v="2022"/>
    <s v=""/>
    <m/>
    <m/>
    <m/>
  </r>
  <r>
    <n v="959"/>
    <m/>
    <m/>
    <m/>
    <x v="13"/>
    <x v="19"/>
    <x v="6"/>
    <s v="Food Security"/>
    <x v="9"/>
    <x v="20"/>
    <x v="3"/>
    <m/>
    <s v="Planned"/>
    <m/>
    <m/>
    <m/>
    <m/>
    <m/>
    <s v="Chittagong"/>
    <s v="Cox's Bazar"/>
    <x v="6"/>
    <x v="9"/>
    <x v="1"/>
    <m/>
    <m/>
    <m/>
    <x v="2"/>
    <x v="2"/>
    <m/>
    <m/>
    <m/>
    <m/>
    <m/>
    <m/>
    <m/>
    <m/>
    <m/>
    <m/>
    <m/>
    <m/>
    <m/>
    <m/>
    <m/>
    <m/>
    <m/>
    <m/>
    <m/>
    <m/>
    <m/>
    <m/>
    <m/>
    <m/>
    <n v="20"/>
    <n v="2022"/>
    <s v=""/>
    <m/>
    <m/>
    <m/>
  </r>
  <r>
    <n v="960"/>
    <m/>
    <m/>
    <m/>
    <x v="13"/>
    <x v="19"/>
    <x v="6"/>
    <s v="Food Security"/>
    <x v="9"/>
    <x v="20"/>
    <x v="3"/>
    <m/>
    <s v="Planned"/>
    <m/>
    <m/>
    <m/>
    <m/>
    <m/>
    <s v="Chittagong"/>
    <s v="Cox's Bazar"/>
    <x v="6"/>
    <x v="9"/>
    <x v="1"/>
    <m/>
    <m/>
    <m/>
    <x v="2"/>
    <x v="2"/>
    <m/>
    <m/>
    <m/>
    <m/>
    <m/>
    <m/>
    <m/>
    <m/>
    <m/>
    <m/>
    <m/>
    <m/>
    <m/>
    <m/>
    <m/>
    <m/>
    <m/>
    <m/>
    <m/>
    <m/>
    <m/>
    <m/>
    <m/>
    <m/>
    <n v="20"/>
    <n v="2022"/>
    <s v=""/>
    <m/>
    <m/>
    <m/>
  </r>
  <r>
    <n v="961"/>
    <m/>
    <m/>
    <m/>
    <x v="13"/>
    <x v="19"/>
    <x v="6"/>
    <s v="Food Security"/>
    <x v="9"/>
    <x v="20"/>
    <x v="3"/>
    <m/>
    <s v="Planned"/>
    <m/>
    <m/>
    <m/>
    <m/>
    <m/>
    <s v="Chittagong"/>
    <s v="Cox's Bazar"/>
    <x v="6"/>
    <x v="9"/>
    <x v="1"/>
    <m/>
    <m/>
    <m/>
    <x v="2"/>
    <x v="2"/>
    <m/>
    <m/>
    <m/>
    <m/>
    <m/>
    <m/>
    <m/>
    <m/>
    <m/>
    <m/>
    <m/>
    <m/>
    <m/>
    <m/>
    <m/>
    <m/>
    <m/>
    <m/>
    <m/>
    <m/>
    <m/>
    <m/>
    <m/>
    <m/>
    <n v="20"/>
    <n v="2022"/>
    <s v=""/>
    <m/>
    <m/>
    <m/>
  </r>
  <r>
    <n v="962"/>
    <m/>
    <m/>
    <m/>
    <x v="13"/>
    <x v="19"/>
    <x v="6"/>
    <s v="Food Security"/>
    <x v="9"/>
    <x v="20"/>
    <x v="3"/>
    <m/>
    <s v="Planned"/>
    <m/>
    <m/>
    <m/>
    <m/>
    <m/>
    <s v="Chittagong"/>
    <s v="Cox's Bazar"/>
    <x v="6"/>
    <x v="9"/>
    <x v="1"/>
    <m/>
    <m/>
    <m/>
    <x v="2"/>
    <x v="2"/>
    <m/>
    <m/>
    <m/>
    <m/>
    <m/>
    <m/>
    <m/>
    <m/>
    <m/>
    <m/>
    <m/>
    <m/>
    <m/>
    <m/>
    <m/>
    <m/>
    <m/>
    <m/>
    <m/>
    <m/>
    <m/>
    <m/>
    <m/>
    <m/>
    <n v="20"/>
    <n v="2022"/>
    <s v=""/>
    <m/>
    <m/>
    <m/>
  </r>
  <r>
    <n v="963"/>
    <m/>
    <m/>
    <m/>
    <x v="13"/>
    <x v="19"/>
    <x v="6"/>
    <s v="Food Security"/>
    <x v="9"/>
    <x v="20"/>
    <x v="3"/>
    <m/>
    <s v="Planned"/>
    <m/>
    <m/>
    <m/>
    <m/>
    <m/>
    <s v="Chittagong"/>
    <s v="Cox's Bazar"/>
    <x v="6"/>
    <x v="9"/>
    <x v="1"/>
    <m/>
    <m/>
    <m/>
    <x v="2"/>
    <x v="2"/>
    <m/>
    <m/>
    <m/>
    <m/>
    <m/>
    <m/>
    <m/>
    <m/>
    <m/>
    <m/>
    <m/>
    <m/>
    <m/>
    <m/>
    <m/>
    <m/>
    <m/>
    <m/>
    <m/>
    <m/>
    <m/>
    <m/>
    <m/>
    <m/>
    <n v="20"/>
    <n v="2022"/>
    <s v=""/>
    <m/>
    <m/>
    <m/>
  </r>
  <r>
    <n v="964"/>
    <m/>
    <m/>
    <m/>
    <x v="13"/>
    <x v="19"/>
    <x v="6"/>
    <s v="Food Security"/>
    <x v="9"/>
    <x v="20"/>
    <x v="3"/>
    <m/>
    <s v="Planned"/>
    <m/>
    <m/>
    <m/>
    <m/>
    <m/>
    <s v="Chittagong"/>
    <s v="Cox's Bazar"/>
    <x v="6"/>
    <x v="9"/>
    <x v="1"/>
    <m/>
    <m/>
    <m/>
    <x v="2"/>
    <x v="2"/>
    <m/>
    <m/>
    <m/>
    <m/>
    <m/>
    <m/>
    <m/>
    <m/>
    <m/>
    <m/>
    <m/>
    <m/>
    <m/>
    <m/>
    <m/>
    <m/>
    <m/>
    <m/>
    <m/>
    <m/>
    <m/>
    <m/>
    <m/>
    <m/>
    <n v="20"/>
    <n v="2022"/>
    <s v=""/>
    <m/>
    <m/>
    <m/>
  </r>
  <r>
    <n v="965"/>
    <m/>
    <m/>
    <m/>
    <x v="13"/>
    <x v="19"/>
    <x v="6"/>
    <s v="Food Security"/>
    <x v="9"/>
    <x v="20"/>
    <x v="3"/>
    <m/>
    <s v="Planned"/>
    <m/>
    <m/>
    <m/>
    <m/>
    <m/>
    <s v="Chittagong"/>
    <s v="Cox's Bazar"/>
    <x v="6"/>
    <x v="9"/>
    <x v="1"/>
    <m/>
    <m/>
    <m/>
    <x v="2"/>
    <x v="2"/>
    <m/>
    <m/>
    <m/>
    <m/>
    <m/>
    <m/>
    <m/>
    <m/>
    <m/>
    <m/>
    <m/>
    <m/>
    <m/>
    <m/>
    <m/>
    <m/>
    <m/>
    <m/>
    <m/>
    <m/>
    <m/>
    <m/>
    <m/>
    <m/>
    <n v="20"/>
    <n v="2022"/>
    <s v=""/>
    <m/>
    <m/>
    <m/>
  </r>
  <r>
    <n v="966"/>
    <m/>
    <m/>
    <m/>
    <x v="13"/>
    <x v="19"/>
    <x v="6"/>
    <s v="Food Security"/>
    <x v="9"/>
    <x v="20"/>
    <x v="3"/>
    <m/>
    <s v="Planned"/>
    <m/>
    <m/>
    <m/>
    <m/>
    <m/>
    <s v="Chittagong"/>
    <s v="Cox's Bazar"/>
    <x v="6"/>
    <x v="9"/>
    <x v="1"/>
    <m/>
    <m/>
    <m/>
    <x v="2"/>
    <x v="2"/>
    <m/>
    <m/>
    <m/>
    <m/>
    <m/>
    <m/>
    <m/>
    <m/>
    <m/>
    <m/>
    <m/>
    <m/>
    <m/>
    <m/>
    <m/>
    <m/>
    <m/>
    <m/>
    <m/>
    <m/>
    <m/>
    <m/>
    <m/>
    <m/>
    <n v="20"/>
    <n v="2022"/>
    <s v=""/>
    <m/>
    <m/>
    <m/>
  </r>
  <r>
    <n v="967"/>
    <m/>
    <m/>
    <m/>
    <x v="13"/>
    <x v="19"/>
    <x v="6"/>
    <s v="Food Security"/>
    <x v="9"/>
    <x v="20"/>
    <x v="3"/>
    <m/>
    <s v="Planned"/>
    <m/>
    <m/>
    <m/>
    <m/>
    <m/>
    <s v="Chittagong"/>
    <s v="Cox's Bazar"/>
    <x v="6"/>
    <x v="9"/>
    <x v="1"/>
    <m/>
    <m/>
    <m/>
    <x v="2"/>
    <x v="2"/>
    <m/>
    <m/>
    <m/>
    <m/>
    <m/>
    <m/>
    <m/>
    <m/>
    <m/>
    <m/>
    <m/>
    <m/>
    <m/>
    <m/>
    <m/>
    <m/>
    <m/>
    <m/>
    <m/>
    <m/>
    <m/>
    <m/>
    <m/>
    <m/>
    <n v="20"/>
    <n v="2022"/>
    <s v=""/>
    <m/>
    <m/>
    <m/>
  </r>
  <r>
    <n v="968"/>
    <m/>
    <m/>
    <m/>
    <x v="13"/>
    <x v="19"/>
    <x v="6"/>
    <s v="Food Security"/>
    <x v="9"/>
    <x v="20"/>
    <x v="3"/>
    <m/>
    <s v="Planned"/>
    <m/>
    <m/>
    <m/>
    <m/>
    <m/>
    <s v="Chittagong"/>
    <s v="Cox's Bazar"/>
    <x v="6"/>
    <x v="9"/>
    <x v="1"/>
    <m/>
    <m/>
    <m/>
    <x v="2"/>
    <x v="2"/>
    <m/>
    <m/>
    <m/>
    <m/>
    <m/>
    <m/>
    <m/>
    <m/>
    <m/>
    <m/>
    <m/>
    <m/>
    <m/>
    <m/>
    <m/>
    <m/>
    <m/>
    <m/>
    <m/>
    <m/>
    <m/>
    <m/>
    <m/>
    <m/>
    <n v="20"/>
    <n v="2022"/>
    <s v=""/>
    <m/>
    <m/>
    <m/>
  </r>
  <r>
    <n v="969"/>
    <m/>
    <m/>
    <m/>
    <x v="13"/>
    <x v="19"/>
    <x v="6"/>
    <s v="Food Security"/>
    <x v="9"/>
    <x v="20"/>
    <x v="3"/>
    <m/>
    <s v="Planned"/>
    <m/>
    <m/>
    <m/>
    <m/>
    <m/>
    <s v="Chittagong"/>
    <s v="Cox's Bazar"/>
    <x v="6"/>
    <x v="9"/>
    <x v="1"/>
    <m/>
    <m/>
    <m/>
    <x v="2"/>
    <x v="2"/>
    <m/>
    <m/>
    <m/>
    <m/>
    <m/>
    <m/>
    <m/>
    <m/>
    <m/>
    <m/>
    <m/>
    <m/>
    <m/>
    <m/>
    <m/>
    <m/>
    <m/>
    <m/>
    <m/>
    <m/>
    <m/>
    <m/>
    <m/>
    <m/>
    <n v="20"/>
    <n v="2022"/>
    <s v=""/>
    <m/>
    <m/>
    <m/>
  </r>
  <r>
    <n v="970"/>
    <m/>
    <m/>
    <m/>
    <x v="13"/>
    <x v="19"/>
    <x v="6"/>
    <s v="Food Security"/>
    <x v="9"/>
    <x v="20"/>
    <x v="3"/>
    <m/>
    <s v="Planned"/>
    <m/>
    <m/>
    <m/>
    <m/>
    <m/>
    <s v="Chittagong"/>
    <s v="Cox's Bazar"/>
    <x v="6"/>
    <x v="9"/>
    <x v="1"/>
    <m/>
    <m/>
    <m/>
    <x v="2"/>
    <x v="2"/>
    <m/>
    <m/>
    <m/>
    <m/>
    <m/>
    <m/>
    <m/>
    <m/>
    <m/>
    <m/>
    <m/>
    <m/>
    <m/>
    <m/>
    <m/>
    <m/>
    <m/>
    <m/>
    <m/>
    <m/>
    <m/>
    <m/>
    <m/>
    <m/>
    <n v="20"/>
    <n v="2022"/>
    <s v=""/>
    <m/>
    <m/>
    <m/>
  </r>
  <r>
    <n v="971"/>
    <m/>
    <m/>
    <m/>
    <x v="13"/>
    <x v="19"/>
    <x v="6"/>
    <s v="Food Security"/>
    <x v="9"/>
    <x v="20"/>
    <x v="3"/>
    <m/>
    <s v="Planned"/>
    <m/>
    <m/>
    <m/>
    <m/>
    <m/>
    <s v="Chittagong"/>
    <s v="Cox's Bazar"/>
    <x v="6"/>
    <x v="9"/>
    <x v="1"/>
    <m/>
    <m/>
    <m/>
    <x v="2"/>
    <x v="2"/>
    <m/>
    <m/>
    <m/>
    <m/>
    <m/>
    <m/>
    <m/>
    <m/>
    <m/>
    <m/>
    <m/>
    <m/>
    <m/>
    <m/>
    <m/>
    <m/>
    <m/>
    <m/>
    <m/>
    <m/>
    <m/>
    <m/>
    <m/>
    <m/>
    <n v="20"/>
    <n v="2022"/>
    <s v=""/>
    <m/>
    <m/>
    <m/>
  </r>
  <r>
    <n v="972"/>
    <m/>
    <m/>
    <m/>
    <x v="13"/>
    <x v="19"/>
    <x v="6"/>
    <s v="Food Security"/>
    <x v="9"/>
    <x v="20"/>
    <x v="3"/>
    <m/>
    <s v="Planned"/>
    <m/>
    <m/>
    <m/>
    <m/>
    <m/>
    <s v="Chittagong"/>
    <s v="Cox's Bazar"/>
    <x v="6"/>
    <x v="9"/>
    <x v="1"/>
    <m/>
    <m/>
    <m/>
    <x v="2"/>
    <x v="2"/>
    <m/>
    <m/>
    <m/>
    <m/>
    <m/>
    <m/>
    <m/>
    <m/>
    <m/>
    <m/>
    <m/>
    <m/>
    <m/>
    <m/>
    <m/>
    <m/>
    <m/>
    <m/>
    <m/>
    <m/>
    <m/>
    <m/>
    <m/>
    <m/>
    <n v="20"/>
    <n v="2022"/>
    <s v=""/>
    <m/>
    <m/>
    <m/>
  </r>
  <r>
    <n v="973"/>
    <m/>
    <m/>
    <m/>
    <x v="13"/>
    <x v="19"/>
    <x v="6"/>
    <s v="Food Security"/>
    <x v="9"/>
    <x v="20"/>
    <x v="3"/>
    <m/>
    <s v="Planned"/>
    <m/>
    <m/>
    <m/>
    <m/>
    <m/>
    <s v="Chittagong"/>
    <s v="Cox's Bazar"/>
    <x v="6"/>
    <x v="9"/>
    <x v="1"/>
    <m/>
    <m/>
    <m/>
    <x v="2"/>
    <x v="2"/>
    <m/>
    <m/>
    <m/>
    <m/>
    <m/>
    <m/>
    <m/>
    <m/>
    <m/>
    <m/>
    <m/>
    <m/>
    <m/>
    <m/>
    <m/>
    <m/>
    <m/>
    <m/>
    <m/>
    <m/>
    <m/>
    <m/>
    <m/>
    <m/>
    <n v="20"/>
    <n v="2022"/>
    <s v=""/>
    <m/>
    <m/>
    <m/>
  </r>
  <r>
    <n v="974"/>
    <m/>
    <m/>
    <m/>
    <x v="13"/>
    <x v="19"/>
    <x v="6"/>
    <s v="Food Security"/>
    <x v="9"/>
    <x v="20"/>
    <x v="3"/>
    <m/>
    <s v="Planned"/>
    <m/>
    <m/>
    <m/>
    <m/>
    <m/>
    <s v="Chittagong"/>
    <s v="Cox's Bazar"/>
    <x v="6"/>
    <x v="9"/>
    <x v="1"/>
    <m/>
    <m/>
    <m/>
    <x v="2"/>
    <x v="2"/>
    <m/>
    <m/>
    <m/>
    <m/>
    <m/>
    <m/>
    <m/>
    <m/>
    <m/>
    <m/>
    <m/>
    <m/>
    <m/>
    <m/>
    <m/>
    <m/>
    <m/>
    <m/>
    <m/>
    <m/>
    <m/>
    <m/>
    <m/>
    <m/>
    <n v="20"/>
    <n v="2022"/>
    <s v=""/>
    <m/>
    <m/>
    <m/>
  </r>
  <r>
    <n v="975"/>
    <m/>
    <m/>
    <m/>
    <x v="13"/>
    <x v="19"/>
    <x v="6"/>
    <s v="Food Security"/>
    <x v="9"/>
    <x v="20"/>
    <x v="3"/>
    <m/>
    <s v="Planned"/>
    <m/>
    <m/>
    <m/>
    <m/>
    <m/>
    <s v="Chittagong"/>
    <s v="Cox's Bazar"/>
    <x v="6"/>
    <x v="9"/>
    <x v="1"/>
    <m/>
    <m/>
    <m/>
    <x v="2"/>
    <x v="2"/>
    <m/>
    <m/>
    <m/>
    <m/>
    <m/>
    <m/>
    <m/>
    <m/>
    <m/>
    <m/>
    <m/>
    <m/>
    <m/>
    <m/>
    <m/>
    <m/>
    <m/>
    <m/>
    <m/>
    <m/>
    <m/>
    <m/>
    <m/>
    <m/>
    <n v="20"/>
    <n v="2022"/>
    <s v=""/>
    <m/>
    <m/>
    <m/>
  </r>
  <r>
    <n v="976"/>
    <m/>
    <m/>
    <m/>
    <x v="13"/>
    <x v="19"/>
    <x v="6"/>
    <s v="Food Security"/>
    <x v="9"/>
    <x v="20"/>
    <x v="3"/>
    <m/>
    <s v="Planned"/>
    <m/>
    <m/>
    <m/>
    <m/>
    <m/>
    <s v="Chittagong"/>
    <s v="Cox's Bazar"/>
    <x v="6"/>
    <x v="9"/>
    <x v="1"/>
    <m/>
    <m/>
    <m/>
    <x v="2"/>
    <x v="2"/>
    <m/>
    <m/>
    <m/>
    <m/>
    <m/>
    <m/>
    <m/>
    <m/>
    <m/>
    <m/>
    <m/>
    <m/>
    <m/>
    <m/>
    <m/>
    <m/>
    <m/>
    <m/>
    <m/>
    <m/>
    <m/>
    <m/>
    <m/>
    <m/>
    <n v="20"/>
    <n v="2022"/>
    <s v=""/>
    <m/>
    <m/>
    <m/>
  </r>
  <r>
    <n v="977"/>
    <m/>
    <m/>
    <m/>
    <x v="13"/>
    <x v="19"/>
    <x v="6"/>
    <s v="Food Security"/>
    <x v="9"/>
    <x v="20"/>
    <x v="3"/>
    <m/>
    <s v="Planned"/>
    <m/>
    <m/>
    <m/>
    <m/>
    <m/>
    <s v="Chittagong"/>
    <s v="Cox's Bazar"/>
    <x v="6"/>
    <x v="9"/>
    <x v="1"/>
    <m/>
    <m/>
    <m/>
    <x v="2"/>
    <x v="2"/>
    <m/>
    <m/>
    <m/>
    <m/>
    <m/>
    <m/>
    <m/>
    <m/>
    <m/>
    <m/>
    <m/>
    <m/>
    <m/>
    <m/>
    <m/>
    <m/>
    <m/>
    <m/>
    <m/>
    <m/>
    <m/>
    <m/>
    <m/>
    <m/>
    <n v="20"/>
    <n v="2022"/>
    <s v=""/>
    <m/>
    <m/>
    <m/>
  </r>
  <r>
    <n v="978"/>
    <m/>
    <m/>
    <m/>
    <x v="13"/>
    <x v="19"/>
    <x v="6"/>
    <s v="Food Security"/>
    <x v="9"/>
    <x v="20"/>
    <x v="3"/>
    <m/>
    <s v="Planned"/>
    <m/>
    <m/>
    <m/>
    <m/>
    <m/>
    <s v="Chittagong"/>
    <s v="Cox's Bazar"/>
    <x v="6"/>
    <x v="9"/>
    <x v="1"/>
    <m/>
    <m/>
    <m/>
    <x v="2"/>
    <x v="2"/>
    <m/>
    <m/>
    <m/>
    <m/>
    <m/>
    <m/>
    <m/>
    <m/>
    <m/>
    <m/>
    <m/>
    <m/>
    <m/>
    <m/>
    <m/>
    <m/>
    <m/>
    <m/>
    <m/>
    <m/>
    <m/>
    <m/>
    <m/>
    <m/>
    <n v="20"/>
    <n v="2022"/>
    <s v=""/>
    <m/>
    <m/>
    <m/>
  </r>
  <r>
    <n v="979"/>
    <m/>
    <m/>
    <m/>
    <x v="13"/>
    <x v="19"/>
    <x v="6"/>
    <s v="Food Security"/>
    <x v="9"/>
    <x v="20"/>
    <x v="3"/>
    <m/>
    <s v="Planned"/>
    <m/>
    <m/>
    <m/>
    <m/>
    <m/>
    <s v="Chittagong"/>
    <s v="Cox's Bazar"/>
    <x v="6"/>
    <x v="9"/>
    <x v="1"/>
    <m/>
    <m/>
    <m/>
    <x v="2"/>
    <x v="2"/>
    <m/>
    <m/>
    <m/>
    <m/>
    <m/>
    <m/>
    <m/>
    <m/>
    <m/>
    <m/>
    <m/>
    <m/>
    <m/>
    <m/>
    <m/>
    <m/>
    <m/>
    <m/>
    <m/>
    <m/>
    <m/>
    <m/>
    <m/>
    <m/>
    <n v="20"/>
    <n v="2022"/>
    <s v=""/>
    <m/>
    <m/>
    <m/>
  </r>
  <r>
    <n v="980"/>
    <m/>
    <m/>
    <m/>
    <x v="13"/>
    <x v="19"/>
    <x v="6"/>
    <s v="Food Security"/>
    <x v="9"/>
    <x v="20"/>
    <x v="3"/>
    <m/>
    <s v="Planned"/>
    <m/>
    <m/>
    <m/>
    <m/>
    <m/>
    <s v="Chittagong"/>
    <s v="Cox's Bazar"/>
    <x v="6"/>
    <x v="9"/>
    <x v="1"/>
    <m/>
    <m/>
    <m/>
    <x v="2"/>
    <x v="2"/>
    <m/>
    <m/>
    <m/>
    <m/>
    <m/>
    <m/>
    <m/>
    <m/>
    <m/>
    <m/>
    <m/>
    <m/>
    <m/>
    <m/>
    <m/>
    <m/>
    <m/>
    <m/>
    <m/>
    <m/>
    <m/>
    <m/>
    <m/>
    <m/>
    <n v="20"/>
    <n v="2022"/>
    <s v=""/>
    <m/>
    <m/>
    <m/>
  </r>
  <r>
    <n v="981"/>
    <m/>
    <m/>
    <m/>
    <x v="13"/>
    <x v="19"/>
    <x v="6"/>
    <s v="Food Security"/>
    <x v="9"/>
    <x v="20"/>
    <x v="3"/>
    <m/>
    <s v="Planned"/>
    <m/>
    <m/>
    <m/>
    <m/>
    <m/>
    <s v="Chittagong"/>
    <s v="Cox's Bazar"/>
    <x v="6"/>
    <x v="9"/>
    <x v="1"/>
    <m/>
    <m/>
    <m/>
    <x v="2"/>
    <x v="2"/>
    <m/>
    <m/>
    <m/>
    <m/>
    <m/>
    <m/>
    <m/>
    <m/>
    <m/>
    <m/>
    <m/>
    <m/>
    <m/>
    <m/>
    <m/>
    <m/>
    <m/>
    <m/>
    <m/>
    <m/>
    <m/>
    <m/>
    <m/>
    <m/>
    <n v="20"/>
    <n v="2022"/>
    <s v=""/>
    <m/>
    <m/>
    <m/>
  </r>
  <r>
    <n v="982"/>
    <m/>
    <m/>
    <m/>
    <x v="13"/>
    <x v="19"/>
    <x v="6"/>
    <s v="Food Security"/>
    <x v="9"/>
    <x v="20"/>
    <x v="3"/>
    <m/>
    <s v="Planned"/>
    <m/>
    <m/>
    <m/>
    <m/>
    <m/>
    <s v="Chittagong"/>
    <s v="Cox's Bazar"/>
    <x v="6"/>
    <x v="9"/>
    <x v="1"/>
    <m/>
    <m/>
    <m/>
    <x v="2"/>
    <x v="2"/>
    <m/>
    <m/>
    <m/>
    <m/>
    <m/>
    <m/>
    <m/>
    <m/>
    <m/>
    <m/>
    <m/>
    <m/>
    <m/>
    <m/>
    <m/>
    <m/>
    <m/>
    <m/>
    <m/>
    <m/>
    <m/>
    <m/>
    <m/>
    <m/>
    <n v="20"/>
    <n v="2022"/>
    <s v=""/>
    <m/>
    <m/>
    <m/>
  </r>
  <r>
    <n v="983"/>
    <m/>
    <m/>
    <m/>
    <x v="13"/>
    <x v="19"/>
    <x v="6"/>
    <s v="Food Security"/>
    <x v="9"/>
    <x v="20"/>
    <x v="3"/>
    <m/>
    <s v="Planned"/>
    <m/>
    <m/>
    <m/>
    <m/>
    <m/>
    <s v="Chittagong"/>
    <s v="Cox's Bazar"/>
    <x v="6"/>
    <x v="9"/>
    <x v="1"/>
    <m/>
    <m/>
    <m/>
    <x v="2"/>
    <x v="2"/>
    <m/>
    <m/>
    <m/>
    <m/>
    <m/>
    <m/>
    <m/>
    <m/>
    <m/>
    <m/>
    <m/>
    <m/>
    <m/>
    <m/>
    <m/>
    <m/>
    <m/>
    <m/>
    <m/>
    <m/>
    <m/>
    <m/>
    <m/>
    <m/>
    <n v="20"/>
    <n v="2022"/>
    <s v=""/>
    <m/>
    <m/>
    <m/>
  </r>
  <r>
    <n v="984"/>
    <m/>
    <m/>
    <m/>
    <x v="13"/>
    <x v="19"/>
    <x v="6"/>
    <s v="Food Security"/>
    <x v="9"/>
    <x v="20"/>
    <x v="3"/>
    <m/>
    <s v="Planned"/>
    <m/>
    <m/>
    <m/>
    <m/>
    <m/>
    <s v="Chittagong"/>
    <s v="Cox's Bazar"/>
    <x v="6"/>
    <x v="9"/>
    <x v="1"/>
    <m/>
    <m/>
    <m/>
    <x v="2"/>
    <x v="2"/>
    <m/>
    <m/>
    <m/>
    <m/>
    <m/>
    <m/>
    <m/>
    <m/>
    <m/>
    <m/>
    <m/>
    <m/>
    <m/>
    <m/>
    <m/>
    <m/>
    <m/>
    <m/>
    <m/>
    <m/>
    <m/>
    <m/>
    <m/>
    <m/>
    <n v="20"/>
    <n v="2022"/>
    <s v=""/>
    <m/>
    <m/>
    <m/>
  </r>
  <r>
    <n v="985"/>
    <m/>
    <m/>
    <m/>
    <x v="13"/>
    <x v="19"/>
    <x v="6"/>
    <s v="Food Security"/>
    <x v="9"/>
    <x v="20"/>
    <x v="3"/>
    <m/>
    <s v="Planned"/>
    <m/>
    <m/>
    <m/>
    <m/>
    <m/>
    <s v="Chittagong"/>
    <s v="Cox's Bazar"/>
    <x v="6"/>
    <x v="9"/>
    <x v="1"/>
    <m/>
    <m/>
    <m/>
    <x v="2"/>
    <x v="2"/>
    <m/>
    <m/>
    <m/>
    <m/>
    <m/>
    <m/>
    <m/>
    <m/>
    <m/>
    <m/>
    <m/>
    <m/>
    <m/>
    <m/>
    <m/>
    <m/>
    <m/>
    <m/>
    <m/>
    <m/>
    <m/>
    <m/>
    <m/>
    <m/>
    <n v="20"/>
    <n v="2022"/>
    <s v=""/>
    <m/>
    <m/>
    <m/>
  </r>
  <r>
    <n v="986"/>
    <m/>
    <m/>
    <m/>
    <x v="13"/>
    <x v="19"/>
    <x v="6"/>
    <s v="Food Security"/>
    <x v="9"/>
    <x v="20"/>
    <x v="3"/>
    <m/>
    <s v="Planned"/>
    <m/>
    <m/>
    <m/>
    <m/>
    <m/>
    <s v="Chittagong"/>
    <s v="Cox's Bazar"/>
    <x v="6"/>
    <x v="9"/>
    <x v="1"/>
    <m/>
    <m/>
    <m/>
    <x v="2"/>
    <x v="2"/>
    <m/>
    <m/>
    <m/>
    <m/>
    <m/>
    <m/>
    <m/>
    <m/>
    <m/>
    <m/>
    <m/>
    <m/>
    <m/>
    <m/>
    <m/>
    <m/>
    <m/>
    <m/>
    <m/>
    <m/>
    <m/>
    <m/>
    <m/>
    <m/>
    <n v="20"/>
    <n v="2022"/>
    <s v=""/>
    <m/>
    <m/>
    <m/>
  </r>
  <r>
    <n v="987"/>
    <m/>
    <m/>
    <m/>
    <x v="13"/>
    <x v="19"/>
    <x v="6"/>
    <s v="Food Security"/>
    <x v="9"/>
    <x v="20"/>
    <x v="3"/>
    <m/>
    <s v="Planned"/>
    <m/>
    <m/>
    <m/>
    <m/>
    <m/>
    <s v="Chittagong"/>
    <s v="Cox's Bazar"/>
    <x v="6"/>
    <x v="9"/>
    <x v="1"/>
    <m/>
    <m/>
    <m/>
    <x v="2"/>
    <x v="2"/>
    <m/>
    <m/>
    <m/>
    <m/>
    <m/>
    <m/>
    <m/>
    <m/>
    <m/>
    <m/>
    <m/>
    <m/>
    <m/>
    <m/>
    <m/>
    <m/>
    <m/>
    <m/>
    <m/>
    <m/>
    <m/>
    <m/>
    <m/>
    <m/>
    <n v="20"/>
    <n v="2022"/>
    <s v=""/>
    <m/>
    <m/>
    <m/>
  </r>
  <r>
    <n v="988"/>
    <m/>
    <m/>
    <m/>
    <x v="13"/>
    <x v="19"/>
    <x v="6"/>
    <s v="Food Security"/>
    <x v="9"/>
    <x v="20"/>
    <x v="3"/>
    <m/>
    <s v="Planned"/>
    <m/>
    <m/>
    <m/>
    <m/>
    <m/>
    <s v="Chittagong"/>
    <s v="Cox's Bazar"/>
    <x v="6"/>
    <x v="9"/>
    <x v="1"/>
    <m/>
    <m/>
    <m/>
    <x v="2"/>
    <x v="2"/>
    <m/>
    <m/>
    <m/>
    <m/>
    <m/>
    <m/>
    <m/>
    <m/>
    <m/>
    <m/>
    <m/>
    <m/>
    <m/>
    <m/>
    <m/>
    <m/>
    <m/>
    <m/>
    <m/>
    <m/>
    <m/>
    <m/>
    <m/>
    <m/>
    <n v="20"/>
    <n v="2022"/>
    <s v=""/>
    <m/>
    <m/>
    <m/>
  </r>
  <r>
    <n v="989"/>
    <m/>
    <m/>
    <m/>
    <x v="13"/>
    <x v="19"/>
    <x v="6"/>
    <s v="Food Security"/>
    <x v="9"/>
    <x v="20"/>
    <x v="3"/>
    <m/>
    <s v="Planned"/>
    <m/>
    <m/>
    <m/>
    <m/>
    <m/>
    <s v="Chittagong"/>
    <s v="Cox's Bazar"/>
    <x v="6"/>
    <x v="9"/>
    <x v="1"/>
    <m/>
    <m/>
    <m/>
    <x v="2"/>
    <x v="2"/>
    <m/>
    <m/>
    <m/>
    <m/>
    <m/>
    <m/>
    <m/>
    <m/>
    <m/>
    <m/>
    <m/>
    <m/>
    <m/>
    <m/>
    <m/>
    <m/>
    <m/>
    <m/>
    <m/>
    <m/>
    <m/>
    <m/>
    <m/>
    <m/>
    <n v="20"/>
    <n v="2022"/>
    <s v=""/>
    <m/>
    <m/>
    <m/>
  </r>
  <r>
    <n v="990"/>
    <m/>
    <m/>
    <m/>
    <x v="13"/>
    <x v="19"/>
    <x v="6"/>
    <s v="Food Security"/>
    <x v="9"/>
    <x v="20"/>
    <x v="3"/>
    <m/>
    <s v="Planned"/>
    <m/>
    <m/>
    <m/>
    <m/>
    <m/>
    <s v="Chittagong"/>
    <s v="Cox's Bazar"/>
    <x v="6"/>
    <x v="9"/>
    <x v="1"/>
    <m/>
    <m/>
    <m/>
    <x v="2"/>
    <x v="2"/>
    <m/>
    <m/>
    <m/>
    <m/>
    <m/>
    <m/>
    <m/>
    <m/>
    <m/>
    <m/>
    <m/>
    <m/>
    <m/>
    <m/>
    <m/>
    <m/>
    <m/>
    <m/>
    <m/>
    <m/>
    <m/>
    <m/>
    <m/>
    <m/>
    <n v="20"/>
    <n v="2022"/>
    <s v=""/>
    <m/>
    <m/>
    <m/>
  </r>
  <r>
    <n v="991"/>
    <m/>
    <m/>
    <m/>
    <x v="13"/>
    <x v="19"/>
    <x v="6"/>
    <s v="Food Security"/>
    <x v="9"/>
    <x v="20"/>
    <x v="3"/>
    <m/>
    <s v="Planned"/>
    <m/>
    <m/>
    <m/>
    <m/>
    <m/>
    <s v="Chittagong"/>
    <s v="Cox's Bazar"/>
    <x v="6"/>
    <x v="9"/>
    <x v="1"/>
    <m/>
    <m/>
    <m/>
    <x v="2"/>
    <x v="2"/>
    <m/>
    <m/>
    <m/>
    <m/>
    <m/>
    <m/>
    <m/>
    <m/>
    <m/>
    <m/>
    <m/>
    <m/>
    <m/>
    <m/>
    <m/>
    <m/>
    <m/>
    <m/>
    <m/>
    <m/>
    <m/>
    <m/>
    <m/>
    <m/>
    <n v="20"/>
    <n v="2022"/>
    <s v=""/>
    <m/>
    <m/>
    <m/>
  </r>
  <r>
    <n v="992"/>
    <m/>
    <m/>
    <m/>
    <x v="13"/>
    <x v="19"/>
    <x v="6"/>
    <s v="Food Security"/>
    <x v="9"/>
    <x v="20"/>
    <x v="3"/>
    <m/>
    <s v="Planned"/>
    <m/>
    <m/>
    <m/>
    <m/>
    <m/>
    <s v="Chittagong"/>
    <s v="Cox's Bazar"/>
    <x v="6"/>
    <x v="9"/>
    <x v="1"/>
    <m/>
    <m/>
    <m/>
    <x v="2"/>
    <x v="2"/>
    <m/>
    <m/>
    <m/>
    <m/>
    <m/>
    <m/>
    <m/>
    <m/>
    <m/>
    <m/>
    <m/>
    <m/>
    <m/>
    <m/>
    <m/>
    <m/>
    <m/>
    <m/>
    <m/>
    <m/>
    <m/>
    <m/>
    <m/>
    <m/>
    <n v="20"/>
    <n v="2022"/>
    <s v=""/>
    <m/>
    <m/>
    <m/>
  </r>
  <r>
    <n v="993"/>
    <m/>
    <m/>
    <m/>
    <x v="13"/>
    <x v="19"/>
    <x v="6"/>
    <s v="Food Security"/>
    <x v="9"/>
    <x v="20"/>
    <x v="3"/>
    <m/>
    <s v="Planned"/>
    <m/>
    <m/>
    <m/>
    <m/>
    <m/>
    <s v="Chittagong"/>
    <s v="Cox's Bazar"/>
    <x v="6"/>
    <x v="9"/>
    <x v="1"/>
    <m/>
    <m/>
    <m/>
    <x v="2"/>
    <x v="2"/>
    <m/>
    <m/>
    <m/>
    <m/>
    <m/>
    <m/>
    <m/>
    <m/>
    <m/>
    <m/>
    <m/>
    <m/>
    <m/>
    <m/>
    <m/>
    <m/>
    <m/>
    <m/>
    <m/>
    <m/>
    <m/>
    <m/>
    <m/>
    <m/>
    <n v="20"/>
    <n v="2022"/>
    <s v=""/>
    <m/>
    <m/>
    <m/>
  </r>
  <r>
    <n v="994"/>
    <m/>
    <m/>
    <m/>
    <x v="13"/>
    <x v="19"/>
    <x v="6"/>
    <s v="Food Security"/>
    <x v="9"/>
    <x v="20"/>
    <x v="3"/>
    <m/>
    <s v="Planned"/>
    <m/>
    <m/>
    <m/>
    <m/>
    <m/>
    <s v="Chittagong"/>
    <s v="Cox's Bazar"/>
    <x v="6"/>
    <x v="9"/>
    <x v="1"/>
    <m/>
    <m/>
    <m/>
    <x v="2"/>
    <x v="2"/>
    <m/>
    <m/>
    <m/>
    <m/>
    <m/>
    <m/>
    <m/>
    <m/>
    <m/>
    <m/>
    <m/>
    <m/>
    <m/>
    <m/>
    <m/>
    <m/>
    <m/>
    <m/>
    <m/>
    <m/>
    <m/>
    <m/>
    <m/>
    <m/>
    <n v="20"/>
    <n v="2022"/>
    <s v=""/>
    <m/>
    <m/>
    <m/>
  </r>
  <r>
    <n v="995"/>
    <m/>
    <m/>
    <m/>
    <x v="13"/>
    <x v="19"/>
    <x v="6"/>
    <s v="Food Security"/>
    <x v="9"/>
    <x v="20"/>
    <x v="3"/>
    <m/>
    <s v="Planned"/>
    <m/>
    <m/>
    <m/>
    <m/>
    <m/>
    <s v="Chittagong"/>
    <s v="Cox's Bazar"/>
    <x v="6"/>
    <x v="9"/>
    <x v="1"/>
    <m/>
    <m/>
    <m/>
    <x v="2"/>
    <x v="2"/>
    <m/>
    <m/>
    <m/>
    <m/>
    <m/>
    <m/>
    <m/>
    <m/>
    <m/>
    <m/>
    <m/>
    <m/>
    <m/>
    <m/>
    <m/>
    <m/>
    <m/>
    <m/>
    <m/>
    <m/>
    <m/>
    <m/>
    <m/>
    <m/>
    <n v="20"/>
    <n v="2022"/>
    <s v=""/>
    <m/>
    <m/>
    <m/>
  </r>
  <r>
    <n v="996"/>
    <m/>
    <m/>
    <m/>
    <x v="13"/>
    <x v="19"/>
    <x v="6"/>
    <s v="Food Security"/>
    <x v="9"/>
    <x v="20"/>
    <x v="3"/>
    <m/>
    <s v="Planned"/>
    <m/>
    <m/>
    <m/>
    <m/>
    <m/>
    <s v="Chittagong"/>
    <s v="Cox's Bazar"/>
    <x v="6"/>
    <x v="9"/>
    <x v="1"/>
    <m/>
    <m/>
    <m/>
    <x v="2"/>
    <x v="2"/>
    <m/>
    <m/>
    <m/>
    <m/>
    <m/>
    <m/>
    <m/>
    <m/>
    <m/>
    <m/>
    <m/>
    <m/>
    <m/>
    <m/>
    <m/>
    <m/>
    <m/>
    <m/>
    <m/>
    <m/>
    <m/>
    <m/>
    <m/>
    <m/>
    <n v="20"/>
    <n v="2022"/>
    <s v=""/>
    <m/>
    <m/>
    <m/>
  </r>
  <r>
    <n v="997"/>
    <m/>
    <m/>
    <m/>
    <x v="13"/>
    <x v="19"/>
    <x v="6"/>
    <s v="Food Security"/>
    <x v="9"/>
    <x v="20"/>
    <x v="3"/>
    <m/>
    <s v="Planned"/>
    <m/>
    <m/>
    <m/>
    <m/>
    <m/>
    <s v="Chittagong"/>
    <s v="Cox's Bazar"/>
    <x v="6"/>
    <x v="9"/>
    <x v="1"/>
    <m/>
    <m/>
    <m/>
    <x v="2"/>
    <x v="2"/>
    <m/>
    <m/>
    <m/>
    <m/>
    <m/>
    <m/>
    <m/>
    <m/>
    <m/>
    <m/>
    <m/>
    <m/>
    <m/>
    <m/>
    <m/>
    <m/>
    <m/>
    <m/>
    <m/>
    <m/>
    <m/>
    <m/>
    <m/>
    <m/>
    <n v="20"/>
    <n v="2022"/>
    <s v=""/>
    <m/>
    <m/>
    <m/>
  </r>
  <r>
    <n v="998"/>
    <m/>
    <m/>
    <m/>
    <x v="13"/>
    <x v="19"/>
    <x v="6"/>
    <s v="Food Security"/>
    <x v="9"/>
    <x v="20"/>
    <x v="3"/>
    <m/>
    <s v="Planned"/>
    <m/>
    <m/>
    <m/>
    <m/>
    <m/>
    <s v="Chittagong"/>
    <s v="Cox's Bazar"/>
    <x v="6"/>
    <x v="9"/>
    <x v="1"/>
    <m/>
    <m/>
    <m/>
    <x v="2"/>
    <x v="2"/>
    <m/>
    <m/>
    <m/>
    <m/>
    <m/>
    <m/>
    <m/>
    <m/>
    <m/>
    <m/>
    <m/>
    <m/>
    <m/>
    <m/>
    <m/>
    <m/>
    <m/>
    <m/>
    <m/>
    <m/>
    <m/>
    <m/>
    <m/>
    <m/>
    <n v="20"/>
    <n v="2022"/>
    <s v=""/>
    <m/>
    <m/>
    <m/>
  </r>
  <r>
    <n v="999"/>
    <m/>
    <m/>
    <m/>
    <x v="13"/>
    <x v="19"/>
    <x v="6"/>
    <s v="Food Security"/>
    <x v="9"/>
    <x v="20"/>
    <x v="3"/>
    <m/>
    <s v="Planned"/>
    <m/>
    <m/>
    <m/>
    <m/>
    <m/>
    <s v="Chittagong"/>
    <s v="Cox's Bazar"/>
    <x v="6"/>
    <x v="9"/>
    <x v="1"/>
    <m/>
    <m/>
    <m/>
    <x v="2"/>
    <x v="2"/>
    <m/>
    <m/>
    <m/>
    <m/>
    <m/>
    <m/>
    <m/>
    <m/>
    <m/>
    <m/>
    <m/>
    <m/>
    <m/>
    <m/>
    <m/>
    <m/>
    <m/>
    <m/>
    <m/>
    <m/>
    <m/>
    <m/>
    <m/>
    <m/>
    <n v="20"/>
    <n v="2022"/>
    <s v=""/>
    <m/>
    <m/>
    <m/>
  </r>
  <r>
    <n v="1000"/>
    <m/>
    <m/>
    <m/>
    <x v="13"/>
    <x v="19"/>
    <x v="6"/>
    <s v="Food Security"/>
    <x v="9"/>
    <x v="20"/>
    <x v="3"/>
    <m/>
    <s v="Planned"/>
    <m/>
    <m/>
    <m/>
    <m/>
    <m/>
    <s v="Chittagong"/>
    <s v="Cox's Bazar"/>
    <x v="6"/>
    <x v="9"/>
    <x v="1"/>
    <m/>
    <m/>
    <m/>
    <x v="2"/>
    <x v="2"/>
    <m/>
    <m/>
    <m/>
    <m/>
    <m/>
    <m/>
    <m/>
    <m/>
    <m/>
    <m/>
    <m/>
    <m/>
    <m/>
    <m/>
    <m/>
    <m/>
    <m/>
    <m/>
    <m/>
    <m/>
    <m/>
    <m/>
    <m/>
    <m/>
    <n v="20"/>
    <n v="2022"/>
    <s v=""/>
    <m/>
    <m/>
    <m/>
  </r>
  <r>
    <n v="1001"/>
    <m/>
    <m/>
    <m/>
    <x v="13"/>
    <x v="19"/>
    <x v="6"/>
    <s v="Food Security"/>
    <x v="9"/>
    <x v="20"/>
    <x v="3"/>
    <m/>
    <s v="Planned"/>
    <m/>
    <m/>
    <m/>
    <m/>
    <m/>
    <s v="Chittagong"/>
    <s v="Cox's Bazar"/>
    <x v="6"/>
    <x v="9"/>
    <x v="1"/>
    <m/>
    <m/>
    <m/>
    <x v="2"/>
    <x v="2"/>
    <m/>
    <m/>
    <m/>
    <m/>
    <m/>
    <m/>
    <m/>
    <m/>
    <m/>
    <m/>
    <m/>
    <m/>
    <m/>
    <m/>
    <m/>
    <m/>
    <m/>
    <m/>
    <m/>
    <m/>
    <m/>
    <m/>
    <m/>
    <m/>
    <n v="20"/>
    <n v="2022"/>
    <s v=""/>
    <m/>
    <m/>
    <m/>
  </r>
  <r>
    <n v="1002"/>
    <m/>
    <m/>
    <m/>
    <x v="13"/>
    <x v="19"/>
    <x v="6"/>
    <s v="Food Security"/>
    <x v="9"/>
    <x v="20"/>
    <x v="3"/>
    <m/>
    <s v="Planned"/>
    <m/>
    <m/>
    <m/>
    <m/>
    <m/>
    <s v="Chittagong"/>
    <s v="Cox's Bazar"/>
    <x v="6"/>
    <x v="9"/>
    <x v="1"/>
    <m/>
    <m/>
    <m/>
    <x v="2"/>
    <x v="2"/>
    <m/>
    <m/>
    <m/>
    <m/>
    <m/>
    <m/>
    <m/>
    <m/>
    <m/>
    <m/>
    <m/>
    <m/>
    <m/>
    <m/>
    <m/>
    <m/>
    <m/>
    <m/>
    <m/>
    <m/>
    <m/>
    <m/>
    <m/>
    <m/>
    <n v="20"/>
    <n v="2022"/>
    <s v=""/>
    <m/>
    <m/>
    <m/>
  </r>
  <r>
    <n v="1003"/>
    <m/>
    <m/>
    <m/>
    <x v="13"/>
    <x v="19"/>
    <x v="6"/>
    <s v="Food Security"/>
    <x v="9"/>
    <x v="20"/>
    <x v="3"/>
    <m/>
    <s v="Planned"/>
    <m/>
    <m/>
    <m/>
    <m/>
    <m/>
    <s v="Chittagong"/>
    <s v="Cox's Bazar"/>
    <x v="6"/>
    <x v="9"/>
    <x v="1"/>
    <m/>
    <m/>
    <m/>
    <x v="2"/>
    <x v="2"/>
    <m/>
    <m/>
    <m/>
    <m/>
    <m/>
    <m/>
    <m/>
    <m/>
    <m/>
    <m/>
    <m/>
    <m/>
    <m/>
    <m/>
    <m/>
    <m/>
    <m/>
    <m/>
    <m/>
    <m/>
    <m/>
    <m/>
    <m/>
    <m/>
    <n v="20"/>
    <n v="2022"/>
    <s v=""/>
    <m/>
    <m/>
    <m/>
  </r>
  <r>
    <n v="1004"/>
    <m/>
    <m/>
    <m/>
    <x v="13"/>
    <x v="19"/>
    <x v="6"/>
    <s v="Food Security"/>
    <x v="9"/>
    <x v="20"/>
    <x v="3"/>
    <m/>
    <s v="Planned"/>
    <m/>
    <m/>
    <m/>
    <m/>
    <m/>
    <s v="Chittagong"/>
    <s v="Cox's Bazar"/>
    <x v="6"/>
    <x v="9"/>
    <x v="1"/>
    <m/>
    <m/>
    <m/>
    <x v="2"/>
    <x v="2"/>
    <m/>
    <m/>
    <m/>
    <m/>
    <m/>
    <m/>
    <m/>
    <m/>
    <m/>
    <m/>
    <m/>
    <m/>
    <m/>
    <m/>
    <m/>
    <m/>
    <m/>
    <m/>
    <m/>
    <m/>
    <m/>
    <m/>
    <m/>
    <m/>
    <n v="20"/>
    <n v="2022"/>
    <s v=""/>
    <m/>
    <m/>
    <m/>
  </r>
  <r>
    <n v="1005"/>
    <m/>
    <m/>
    <m/>
    <x v="13"/>
    <x v="19"/>
    <x v="6"/>
    <s v="Food Security"/>
    <x v="9"/>
    <x v="20"/>
    <x v="3"/>
    <m/>
    <s v="Planned"/>
    <m/>
    <m/>
    <m/>
    <m/>
    <m/>
    <s v="Chittagong"/>
    <s v="Cox's Bazar"/>
    <x v="6"/>
    <x v="9"/>
    <x v="1"/>
    <m/>
    <m/>
    <m/>
    <x v="2"/>
    <x v="2"/>
    <m/>
    <m/>
    <m/>
    <m/>
    <m/>
    <m/>
    <m/>
    <m/>
    <m/>
    <m/>
    <m/>
    <m/>
    <m/>
    <m/>
    <m/>
    <m/>
    <m/>
    <m/>
    <m/>
    <m/>
    <m/>
    <m/>
    <m/>
    <m/>
    <n v="20"/>
    <n v="2022"/>
    <s v=""/>
    <m/>
    <m/>
    <m/>
  </r>
  <r>
    <n v="1006"/>
    <m/>
    <m/>
    <m/>
    <x v="13"/>
    <x v="19"/>
    <x v="6"/>
    <s v="Food Security"/>
    <x v="9"/>
    <x v="20"/>
    <x v="3"/>
    <m/>
    <s v="Planned"/>
    <m/>
    <m/>
    <m/>
    <m/>
    <m/>
    <s v="Chittagong"/>
    <s v="Cox's Bazar"/>
    <x v="6"/>
    <x v="9"/>
    <x v="1"/>
    <m/>
    <m/>
    <m/>
    <x v="2"/>
    <x v="2"/>
    <m/>
    <m/>
    <m/>
    <m/>
    <m/>
    <m/>
    <m/>
    <m/>
    <m/>
    <m/>
    <m/>
    <m/>
    <m/>
    <m/>
    <m/>
    <m/>
    <m/>
    <m/>
    <m/>
    <m/>
    <m/>
    <m/>
    <m/>
    <m/>
    <n v="20"/>
    <n v="2022"/>
    <s v=""/>
    <m/>
    <m/>
    <m/>
  </r>
  <r>
    <n v="1007"/>
    <m/>
    <m/>
    <m/>
    <x v="13"/>
    <x v="19"/>
    <x v="6"/>
    <s v="Food Security"/>
    <x v="9"/>
    <x v="20"/>
    <x v="3"/>
    <m/>
    <s v="Planned"/>
    <m/>
    <m/>
    <m/>
    <m/>
    <m/>
    <s v="Chittagong"/>
    <s v="Cox's Bazar"/>
    <x v="6"/>
    <x v="9"/>
    <x v="1"/>
    <m/>
    <m/>
    <m/>
    <x v="2"/>
    <x v="2"/>
    <m/>
    <m/>
    <m/>
    <m/>
    <m/>
    <m/>
    <m/>
    <m/>
    <m/>
    <m/>
    <m/>
    <m/>
    <m/>
    <m/>
    <m/>
    <m/>
    <m/>
    <m/>
    <m/>
    <m/>
    <m/>
    <m/>
    <m/>
    <m/>
    <n v="20"/>
    <n v="2022"/>
    <s v=""/>
    <m/>
    <m/>
    <m/>
  </r>
  <r>
    <n v="1008"/>
    <m/>
    <m/>
    <m/>
    <x v="13"/>
    <x v="19"/>
    <x v="6"/>
    <s v="Food Security"/>
    <x v="9"/>
    <x v="20"/>
    <x v="3"/>
    <m/>
    <s v="Planned"/>
    <m/>
    <m/>
    <m/>
    <m/>
    <m/>
    <s v="Chittagong"/>
    <s v="Cox's Bazar"/>
    <x v="6"/>
    <x v="9"/>
    <x v="1"/>
    <m/>
    <m/>
    <m/>
    <x v="2"/>
    <x v="2"/>
    <m/>
    <m/>
    <m/>
    <m/>
    <m/>
    <m/>
    <m/>
    <m/>
    <m/>
    <m/>
    <m/>
    <m/>
    <m/>
    <m/>
    <m/>
    <m/>
    <m/>
    <m/>
    <m/>
    <m/>
    <m/>
    <m/>
    <m/>
    <m/>
    <n v="20"/>
    <n v="2022"/>
    <s v=""/>
    <m/>
    <m/>
    <m/>
  </r>
  <r>
    <n v="1009"/>
    <m/>
    <m/>
    <m/>
    <x v="13"/>
    <x v="19"/>
    <x v="6"/>
    <s v="Food Security"/>
    <x v="9"/>
    <x v="20"/>
    <x v="3"/>
    <m/>
    <s v="Planned"/>
    <m/>
    <m/>
    <m/>
    <m/>
    <m/>
    <s v="Chittagong"/>
    <s v="Cox's Bazar"/>
    <x v="6"/>
    <x v="9"/>
    <x v="1"/>
    <m/>
    <m/>
    <m/>
    <x v="2"/>
    <x v="2"/>
    <m/>
    <m/>
    <m/>
    <m/>
    <m/>
    <m/>
    <m/>
    <m/>
    <m/>
    <m/>
    <m/>
    <m/>
    <m/>
    <m/>
    <m/>
    <m/>
    <m/>
    <m/>
    <m/>
    <m/>
    <m/>
    <m/>
    <m/>
    <m/>
    <n v="20"/>
    <n v="2022"/>
    <s v=""/>
    <m/>
    <m/>
    <m/>
  </r>
  <r>
    <n v="1010"/>
    <m/>
    <m/>
    <m/>
    <x v="13"/>
    <x v="19"/>
    <x v="6"/>
    <s v="Food Security"/>
    <x v="9"/>
    <x v="20"/>
    <x v="3"/>
    <m/>
    <s v="Planned"/>
    <m/>
    <m/>
    <m/>
    <m/>
    <m/>
    <s v="Chittagong"/>
    <s v="Cox's Bazar"/>
    <x v="6"/>
    <x v="9"/>
    <x v="1"/>
    <m/>
    <m/>
    <m/>
    <x v="2"/>
    <x v="2"/>
    <m/>
    <m/>
    <m/>
    <m/>
    <m/>
    <m/>
    <m/>
    <m/>
    <m/>
    <m/>
    <m/>
    <m/>
    <m/>
    <m/>
    <m/>
    <m/>
    <m/>
    <m/>
    <m/>
    <m/>
    <m/>
    <m/>
    <m/>
    <m/>
    <n v="20"/>
    <n v="2022"/>
    <s v=""/>
    <m/>
    <m/>
    <m/>
  </r>
  <r>
    <n v="1011"/>
    <m/>
    <m/>
    <m/>
    <x v="13"/>
    <x v="19"/>
    <x v="6"/>
    <s v="Food Security"/>
    <x v="9"/>
    <x v="20"/>
    <x v="3"/>
    <m/>
    <s v="Planned"/>
    <m/>
    <m/>
    <m/>
    <m/>
    <m/>
    <s v="Chittagong"/>
    <s v="Cox's Bazar"/>
    <x v="6"/>
    <x v="9"/>
    <x v="1"/>
    <m/>
    <m/>
    <m/>
    <x v="2"/>
    <x v="2"/>
    <m/>
    <m/>
    <m/>
    <m/>
    <m/>
    <m/>
    <m/>
    <m/>
    <m/>
    <m/>
    <m/>
    <m/>
    <m/>
    <m/>
    <m/>
    <m/>
    <m/>
    <m/>
    <m/>
    <m/>
    <m/>
    <m/>
    <m/>
    <m/>
    <n v="20"/>
    <n v="2022"/>
    <s v=""/>
    <m/>
    <m/>
    <m/>
  </r>
  <r>
    <n v="1012"/>
    <m/>
    <m/>
    <m/>
    <x v="13"/>
    <x v="19"/>
    <x v="6"/>
    <s v="Food Security"/>
    <x v="9"/>
    <x v="20"/>
    <x v="3"/>
    <m/>
    <s v="Planned"/>
    <m/>
    <m/>
    <m/>
    <m/>
    <m/>
    <s v="Chittagong"/>
    <s v="Cox's Bazar"/>
    <x v="6"/>
    <x v="9"/>
    <x v="1"/>
    <m/>
    <m/>
    <m/>
    <x v="2"/>
    <x v="2"/>
    <m/>
    <m/>
    <m/>
    <m/>
    <m/>
    <m/>
    <m/>
    <m/>
    <m/>
    <m/>
    <m/>
    <m/>
    <m/>
    <m/>
    <m/>
    <m/>
    <m/>
    <m/>
    <m/>
    <m/>
    <m/>
    <m/>
    <m/>
    <m/>
    <n v="20"/>
    <n v="2022"/>
    <s v=""/>
    <m/>
    <m/>
    <m/>
  </r>
  <r>
    <n v="1013"/>
    <m/>
    <m/>
    <m/>
    <x v="13"/>
    <x v="19"/>
    <x v="6"/>
    <s v="Food Security"/>
    <x v="9"/>
    <x v="20"/>
    <x v="3"/>
    <m/>
    <s v="Planned"/>
    <m/>
    <m/>
    <m/>
    <m/>
    <m/>
    <s v="Chittagong"/>
    <s v="Cox's Bazar"/>
    <x v="6"/>
    <x v="9"/>
    <x v="1"/>
    <m/>
    <m/>
    <m/>
    <x v="2"/>
    <x v="2"/>
    <m/>
    <m/>
    <m/>
    <m/>
    <m/>
    <m/>
    <m/>
    <m/>
    <m/>
    <m/>
    <m/>
    <m/>
    <m/>
    <m/>
    <m/>
    <m/>
    <m/>
    <m/>
    <m/>
    <m/>
    <m/>
    <m/>
    <m/>
    <m/>
    <n v="20"/>
    <n v="2022"/>
    <s v=""/>
    <m/>
    <m/>
    <m/>
  </r>
  <r>
    <n v="1014"/>
    <m/>
    <m/>
    <m/>
    <x v="13"/>
    <x v="19"/>
    <x v="6"/>
    <s v="Food Security"/>
    <x v="9"/>
    <x v="20"/>
    <x v="3"/>
    <m/>
    <s v="Planned"/>
    <m/>
    <m/>
    <m/>
    <m/>
    <m/>
    <s v="Chittagong"/>
    <s v="Cox's Bazar"/>
    <x v="6"/>
    <x v="9"/>
    <x v="1"/>
    <m/>
    <m/>
    <m/>
    <x v="2"/>
    <x v="2"/>
    <m/>
    <m/>
    <m/>
    <m/>
    <m/>
    <m/>
    <m/>
    <m/>
    <m/>
    <m/>
    <m/>
    <m/>
    <m/>
    <m/>
    <m/>
    <m/>
    <m/>
    <m/>
    <m/>
    <m/>
    <m/>
    <m/>
    <m/>
    <m/>
    <n v="20"/>
    <n v="2022"/>
    <s v=""/>
    <m/>
    <m/>
    <m/>
  </r>
  <r>
    <n v="1015"/>
    <m/>
    <m/>
    <m/>
    <x v="13"/>
    <x v="19"/>
    <x v="6"/>
    <s v="Food Security"/>
    <x v="9"/>
    <x v="20"/>
    <x v="3"/>
    <m/>
    <s v="Planned"/>
    <m/>
    <m/>
    <m/>
    <m/>
    <m/>
    <s v="Chittagong"/>
    <s v="Cox's Bazar"/>
    <x v="6"/>
    <x v="9"/>
    <x v="1"/>
    <m/>
    <m/>
    <m/>
    <x v="2"/>
    <x v="2"/>
    <m/>
    <m/>
    <m/>
    <m/>
    <m/>
    <m/>
    <m/>
    <m/>
    <m/>
    <m/>
    <m/>
    <m/>
    <m/>
    <m/>
    <m/>
    <m/>
    <m/>
    <m/>
    <m/>
    <m/>
    <m/>
    <m/>
    <m/>
    <m/>
    <n v="20"/>
    <n v="2022"/>
    <s v=""/>
    <m/>
    <m/>
    <m/>
  </r>
  <r>
    <n v="1016"/>
    <m/>
    <m/>
    <m/>
    <x v="13"/>
    <x v="19"/>
    <x v="6"/>
    <s v="Food Security"/>
    <x v="9"/>
    <x v="20"/>
    <x v="3"/>
    <m/>
    <s v="Planned"/>
    <m/>
    <m/>
    <m/>
    <m/>
    <m/>
    <s v="Chittagong"/>
    <s v="Cox's Bazar"/>
    <x v="6"/>
    <x v="9"/>
    <x v="1"/>
    <m/>
    <m/>
    <m/>
    <x v="2"/>
    <x v="2"/>
    <m/>
    <m/>
    <m/>
    <m/>
    <m/>
    <m/>
    <m/>
    <m/>
    <m/>
    <m/>
    <m/>
    <m/>
    <m/>
    <m/>
    <m/>
    <m/>
    <m/>
    <m/>
    <m/>
    <m/>
    <m/>
    <m/>
    <m/>
    <m/>
    <n v="20"/>
    <n v="2022"/>
    <s v=""/>
    <m/>
    <m/>
    <m/>
  </r>
  <r>
    <n v="1017"/>
    <m/>
    <m/>
    <m/>
    <x v="13"/>
    <x v="19"/>
    <x v="6"/>
    <s v="Food Security"/>
    <x v="9"/>
    <x v="20"/>
    <x v="3"/>
    <m/>
    <s v="Planned"/>
    <m/>
    <m/>
    <m/>
    <m/>
    <m/>
    <s v="Chittagong"/>
    <s v="Cox's Bazar"/>
    <x v="6"/>
    <x v="9"/>
    <x v="1"/>
    <m/>
    <m/>
    <m/>
    <x v="2"/>
    <x v="2"/>
    <m/>
    <m/>
    <m/>
    <m/>
    <m/>
    <m/>
    <m/>
    <m/>
    <m/>
    <m/>
    <m/>
    <m/>
    <m/>
    <m/>
    <m/>
    <m/>
    <m/>
    <m/>
    <m/>
    <m/>
    <m/>
    <m/>
    <m/>
    <m/>
    <n v="20"/>
    <n v="2022"/>
    <s v=""/>
    <m/>
    <m/>
    <m/>
  </r>
  <r>
    <n v="1018"/>
    <m/>
    <m/>
    <m/>
    <x v="13"/>
    <x v="19"/>
    <x v="6"/>
    <s v="Food Security"/>
    <x v="9"/>
    <x v="20"/>
    <x v="3"/>
    <m/>
    <s v="Planned"/>
    <m/>
    <m/>
    <m/>
    <m/>
    <m/>
    <s v="Chittagong"/>
    <s v="Cox's Bazar"/>
    <x v="6"/>
    <x v="9"/>
    <x v="1"/>
    <m/>
    <m/>
    <m/>
    <x v="2"/>
    <x v="2"/>
    <m/>
    <m/>
    <m/>
    <m/>
    <m/>
    <m/>
    <m/>
    <m/>
    <m/>
    <m/>
    <m/>
    <m/>
    <m/>
    <m/>
    <m/>
    <m/>
    <m/>
    <m/>
    <m/>
    <m/>
    <m/>
    <m/>
    <m/>
    <m/>
    <n v="20"/>
    <n v="2022"/>
    <s v=""/>
    <m/>
    <m/>
    <m/>
  </r>
  <r>
    <n v="1019"/>
    <m/>
    <m/>
    <m/>
    <x v="13"/>
    <x v="19"/>
    <x v="6"/>
    <s v="Food Security"/>
    <x v="9"/>
    <x v="20"/>
    <x v="3"/>
    <m/>
    <s v="Planned"/>
    <m/>
    <m/>
    <m/>
    <m/>
    <m/>
    <s v="Chittagong"/>
    <s v="Cox's Bazar"/>
    <x v="6"/>
    <x v="9"/>
    <x v="1"/>
    <m/>
    <m/>
    <m/>
    <x v="2"/>
    <x v="2"/>
    <m/>
    <m/>
    <m/>
    <m/>
    <m/>
    <m/>
    <m/>
    <m/>
    <m/>
    <m/>
    <m/>
    <m/>
    <m/>
    <m/>
    <m/>
    <m/>
    <m/>
    <m/>
    <m/>
    <m/>
    <m/>
    <m/>
    <m/>
    <m/>
    <n v="20"/>
    <n v="2022"/>
    <s v=""/>
    <m/>
    <m/>
    <m/>
  </r>
  <r>
    <n v="1020"/>
    <m/>
    <m/>
    <m/>
    <x v="13"/>
    <x v="19"/>
    <x v="6"/>
    <s v="Food Security"/>
    <x v="9"/>
    <x v="20"/>
    <x v="3"/>
    <m/>
    <s v="Planned"/>
    <m/>
    <m/>
    <m/>
    <m/>
    <m/>
    <s v="Chittagong"/>
    <s v="Cox's Bazar"/>
    <x v="6"/>
    <x v="9"/>
    <x v="1"/>
    <m/>
    <m/>
    <m/>
    <x v="2"/>
    <x v="2"/>
    <m/>
    <m/>
    <m/>
    <m/>
    <m/>
    <m/>
    <m/>
    <m/>
    <m/>
    <m/>
    <m/>
    <m/>
    <m/>
    <m/>
    <m/>
    <m/>
    <m/>
    <m/>
    <m/>
    <m/>
    <m/>
    <m/>
    <m/>
    <m/>
    <n v="20"/>
    <n v="2022"/>
    <s v=""/>
    <m/>
    <m/>
    <m/>
  </r>
  <r>
    <n v="1021"/>
    <m/>
    <m/>
    <m/>
    <x v="13"/>
    <x v="19"/>
    <x v="6"/>
    <s v="Food Security"/>
    <x v="9"/>
    <x v="20"/>
    <x v="3"/>
    <m/>
    <s v="Planned"/>
    <m/>
    <m/>
    <m/>
    <m/>
    <m/>
    <s v="Chittagong"/>
    <s v="Cox's Bazar"/>
    <x v="6"/>
    <x v="9"/>
    <x v="1"/>
    <m/>
    <m/>
    <m/>
    <x v="2"/>
    <x v="2"/>
    <m/>
    <m/>
    <m/>
    <m/>
    <m/>
    <m/>
    <m/>
    <m/>
    <m/>
    <m/>
    <m/>
    <m/>
    <m/>
    <m/>
    <m/>
    <m/>
    <m/>
    <m/>
    <m/>
    <m/>
    <m/>
    <m/>
    <m/>
    <m/>
    <n v="20"/>
    <n v="2022"/>
    <s v=""/>
    <m/>
    <m/>
    <m/>
  </r>
  <r>
    <n v="1022"/>
    <m/>
    <m/>
    <m/>
    <x v="13"/>
    <x v="19"/>
    <x v="6"/>
    <s v="Food Security"/>
    <x v="9"/>
    <x v="20"/>
    <x v="3"/>
    <m/>
    <s v="Planned"/>
    <m/>
    <m/>
    <m/>
    <m/>
    <m/>
    <s v="Chittagong"/>
    <s v="Cox's Bazar"/>
    <x v="6"/>
    <x v="9"/>
    <x v="1"/>
    <m/>
    <m/>
    <m/>
    <x v="2"/>
    <x v="2"/>
    <m/>
    <m/>
    <m/>
    <m/>
    <m/>
    <m/>
    <m/>
    <m/>
    <m/>
    <m/>
    <m/>
    <m/>
    <m/>
    <m/>
    <m/>
    <m/>
    <m/>
    <m/>
    <m/>
    <m/>
    <m/>
    <m/>
    <m/>
    <m/>
    <n v="20"/>
    <n v="2022"/>
    <s v=""/>
    <m/>
    <m/>
    <m/>
  </r>
  <r>
    <n v="1023"/>
    <m/>
    <m/>
    <m/>
    <x v="13"/>
    <x v="19"/>
    <x v="6"/>
    <s v="Food Security"/>
    <x v="9"/>
    <x v="20"/>
    <x v="3"/>
    <m/>
    <s v="Planned"/>
    <m/>
    <m/>
    <m/>
    <m/>
    <m/>
    <s v="Chittagong"/>
    <s v="Cox's Bazar"/>
    <x v="6"/>
    <x v="9"/>
    <x v="1"/>
    <m/>
    <m/>
    <m/>
    <x v="2"/>
    <x v="2"/>
    <m/>
    <m/>
    <m/>
    <m/>
    <m/>
    <m/>
    <m/>
    <m/>
    <m/>
    <m/>
    <m/>
    <m/>
    <m/>
    <m/>
    <m/>
    <m/>
    <m/>
    <m/>
    <m/>
    <m/>
    <m/>
    <m/>
    <m/>
    <m/>
    <n v="20"/>
    <n v="2022"/>
    <s v=""/>
    <m/>
    <m/>
    <m/>
  </r>
  <r>
    <n v="1024"/>
    <m/>
    <m/>
    <m/>
    <x v="13"/>
    <x v="19"/>
    <x v="6"/>
    <s v="Food Security"/>
    <x v="9"/>
    <x v="20"/>
    <x v="3"/>
    <m/>
    <s v="Planned"/>
    <m/>
    <m/>
    <m/>
    <m/>
    <m/>
    <s v="Chittagong"/>
    <s v="Cox's Bazar"/>
    <x v="6"/>
    <x v="9"/>
    <x v="1"/>
    <m/>
    <m/>
    <m/>
    <x v="2"/>
    <x v="2"/>
    <m/>
    <m/>
    <m/>
    <m/>
    <m/>
    <m/>
    <m/>
    <m/>
    <m/>
    <m/>
    <m/>
    <m/>
    <m/>
    <m/>
    <m/>
    <m/>
    <m/>
    <m/>
    <m/>
    <m/>
    <m/>
    <m/>
    <m/>
    <m/>
    <n v="20"/>
    <n v="2022"/>
    <s v=""/>
    <m/>
    <m/>
    <m/>
  </r>
  <r>
    <n v="1025"/>
    <m/>
    <m/>
    <m/>
    <x v="13"/>
    <x v="19"/>
    <x v="6"/>
    <s v="Food Security"/>
    <x v="9"/>
    <x v="20"/>
    <x v="3"/>
    <m/>
    <s v="Planned"/>
    <m/>
    <m/>
    <m/>
    <m/>
    <m/>
    <s v="Chittagong"/>
    <s v="Cox's Bazar"/>
    <x v="6"/>
    <x v="9"/>
    <x v="1"/>
    <m/>
    <m/>
    <m/>
    <x v="2"/>
    <x v="2"/>
    <m/>
    <m/>
    <m/>
    <m/>
    <m/>
    <m/>
    <m/>
    <m/>
    <m/>
    <m/>
    <m/>
    <m/>
    <m/>
    <m/>
    <m/>
    <m/>
    <m/>
    <m/>
    <m/>
    <m/>
    <m/>
    <m/>
    <m/>
    <m/>
    <n v="20"/>
    <n v="2022"/>
    <s v=""/>
    <m/>
    <m/>
    <m/>
  </r>
  <r>
    <n v="1026"/>
    <m/>
    <m/>
    <m/>
    <x v="13"/>
    <x v="19"/>
    <x v="6"/>
    <s v="Food Security"/>
    <x v="9"/>
    <x v="20"/>
    <x v="3"/>
    <m/>
    <s v="Planned"/>
    <m/>
    <m/>
    <m/>
    <m/>
    <m/>
    <s v="Chittagong"/>
    <s v="Cox's Bazar"/>
    <x v="6"/>
    <x v="9"/>
    <x v="1"/>
    <m/>
    <m/>
    <m/>
    <x v="2"/>
    <x v="2"/>
    <m/>
    <m/>
    <m/>
    <m/>
    <m/>
    <m/>
    <m/>
    <m/>
    <m/>
    <m/>
    <m/>
    <m/>
    <m/>
    <m/>
    <m/>
    <m/>
    <m/>
    <m/>
    <m/>
    <m/>
    <m/>
    <m/>
    <m/>
    <m/>
    <n v="20"/>
    <n v="2022"/>
    <s v=""/>
    <m/>
    <m/>
    <m/>
  </r>
  <r>
    <n v="1027"/>
    <m/>
    <m/>
    <m/>
    <x v="13"/>
    <x v="19"/>
    <x v="6"/>
    <s v="Food Security"/>
    <x v="9"/>
    <x v="20"/>
    <x v="3"/>
    <m/>
    <s v="Planned"/>
    <m/>
    <m/>
    <m/>
    <m/>
    <m/>
    <s v="Chittagong"/>
    <s v="Cox's Bazar"/>
    <x v="6"/>
    <x v="9"/>
    <x v="1"/>
    <m/>
    <m/>
    <m/>
    <x v="2"/>
    <x v="2"/>
    <m/>
    <m/>
    <m/>
    <m/>
    <m/>
    <m/>
    <m/>
    <m/>
    <m/>
    <m/>
    <m/>
    <m/>
    <m/>
    <m/>
    <m/>
    <m/>
    <m/>
    <m/>
    <m/>
    <m/>
    <m/>
    <m/>
    <m/>
    <m/>
    <n v="20"/>
    <n v="2022"/>
    <s v=""/>
    <m/>
    <m/>
    <m/>
  </r>
  <r>
    <n v="1028"/>
    <m/>
    <m/>
    <m/>
    <x v="13"/>
    <x v="19"/>
    <x v="6"/>
    <s v="Food Security"/>
    <x v="9"/>
    <x v="20"/>
    <x v="3"/>
    <m/>
    <s v="Planned"/>
    <m/>
    <m/>
    <m/>
    <m/>
    <m/>
    <s v="Chittagong"/>
    <s v="Cox's Bazar"/>
    <x v="6"/>
    <x v="9"/>
    <x v="1"/>
    <m/>
    <m/>
    <m/>
    <x v="2"/>
    <x v="2"/>
    <m/>
    <m/>
    <m/>
    <m/>
    <m/>
    <m/>
    <m/>
    <m/>
    <m/>
    <m/>
    <m/>
    <m/>
    <m/>
    <m/>
    <m/>
    <m/>
    <m/>
    <m/>
    <m/>
    <m/>
    <m/>
    <m/>
    <m/>
    <m/>
    <n v="20"/>
    <n v="2022"/>
    <s v=""/>
    <m/>
    <m/>
    <m/>
  </r>
  <r>
    <n v="1029"/>
    <m/>
    <m/>
    <m/>
    <x v="13"/>
    <x v="19"/>
    <x v="6"/>
    <s v="Food Security"/>
    <x v="9"/>
    <x v="20"/>
    <x v="3"/>
    <m/>
    <s v="Planned"/>
    <m/>
    <m/>
    <m/>
    <m/>
    <m/>
    <s v="Chittagong"/>
    <s v="Cox's Bazar"/>
    <x v="6"/>
    <x v="9"/>
    <x v="1"/>
    <m/>
    <m/>
    <m/>
    <x v="2"/>
    <x v="2"/>
    <m/>
    <m/>
    <m/>
    <m/>
    <m/>
    <m/>
    <m/>
    <m/>
    <m/>
    <m/>
    <m/>
    <m/>
    <m/>
    <m/>
    <m/>
    <m/>
    <m/>
    <m/>
    <m/>
    <m/>
    <m/>
    <m/>
    <m/>
    <m/>
    <n v="20"/>
    <n v="2022"/>
    <s v=""/>
    <m/>
    <m/>
    <m/>
  </r>
  <r>
    <n v="1030"/>
    <m/>
    <m/>
    <m/>
    <x v="13"/>
    <x v="19"/>
    <x v="6"/>
    <s v="Food Security"/>
    <x v="9"/>
    <x v="20"/>
    <x v="3"/>
    <m/>
    <s v="Planned"/>
    <m/>
    <m/>
    <m/>
    <m/>
    <m/>
    <s v="Chittagong"/>
    <s v="Cox's Bazar"/>
    <x v="6"/>
    <x v="9"/>
    <x v="1"/>
    <m/>
    <m/>
    <m/>
    <x v="2"/>
    <x v="2"/>
    <m/>
    <m/>
    <m/>
    <m/>
    <m/>
    <m/>
    <m/>
    <m/>
    <m/>
    <m/>
    <m/>
    <m/>
    <m/>
    <m/>
    <m/>
    <m/>
    <m/>
    <m/>
    <m/>
    <m/>
    <m/>
    <m/>
    <m/>
    <m/>
    <n v="20"/>
    <n v="2022"/>
    <s v=""/>
    <m/>
    <m/>
    <m/>
  </r>
  <r>
    <n v="1031"/>
    <m/>
    <m/>
    <m/>
    <x v="13"/>
    <x v="19"/>
    <x v="6"/>
    <s v="Food Security"/>
    <x v="9"/>
    <x v="20"/>
    <x v="3"/>
    <m/>
    <s v="Planned"/>
    <m/>
    <m/>
    <m/>
    <m/>
    <m/>
    <s v="Chittagong"/>
    <s v="Cox's Bazar"/>
    <x v="6"/>
    <x v="9"/>
    <x v="1"/>
    <m/>
    <m/>
    <m/>
    <x v="2"/>
    <x v="2"/>
    <m/>
    <m/>
    <m/>
    <m/>
    <m/>
    <m/>
    <m/>
    <m/>
    <m/>
    <m/>
    <m/>
    <m/>
    <m/>
    <m/>
    <m/>
    <m/>
    <m/>
    <m/>
    <m/>
    <m/>
    <m/>
    <m/>
    <m/>
    <m/>
    <n v="20"/>
    <n v="2022"/>
    <s v=""/>
    <m/>
    <m/>
    <m/>
  </r>
  <r>
    <n v="1032"/>
    <m/>
    <m/>
    <m/>
    <x v="13"/>
    <x v="19"/>
    <x v="6"/>
    <s v="Food Security"/>
    <x v="9"/>
    <x v="20"/>
    <x v="3"/>
    <m/>
    <s v="Planned"/>
    <m/>
    <m/>
    <m/>
    <m/>
    <m/>
    <s v="Chittagong"/>
    <s v="Cox's Bazar"/>
    <x v="6"/>
    <x v="9"/>
    <x v="1"/>
    <m/>
    <m/>
    <m/>
    <x v="2"/>
    <x v="2"/>
    <m/>
    <m/>
    <m/>
    <m/>
    <m/>
    <m/>
    <m/>
    <m/>
    <m/>
    <m/>
    <m/>
    <m/>
    <m/>
    <m/>
    <m/>
    <m/>
    <m/>
    <m/>
    <m/>
    <m/>
    <m/>
    <m/>
    <m/>
    <m/>
    <n v="20"/>
    <n v="2022"/>
    <s v=""/>
    <m/>
    <m/>
    <m/>
  </r>
  <r>
    <n v="1033"/>
    <m/>
    <m/>
    <m/>
    <x v="13"/>
    <x v="19"/>
    <x v="6"/>
    <s v="Food Security"/>
    <x v="9"/>
    <x v="20"/>
    <x v="3"/>
    <m/>
    <s v="Planned"/>
    <m/>
    <m/>
    <m/>
    <m/>
    <m/>
    <s v="Chittagong"/>
    <s v="Cox's Bazar"/>
    <x v="6"/>
    <x v="9"/>
    <x v="1"/>
    <m/>
    <m/>
    <m/>
    <x v="2"/>
    <x v="2"/>
    <m/>
    <m/>
    <m/>
    <m/>
    <m/>
    <m/>
    <m/>
    <m/>
    <m/>
    <m/>
    <m/>
    <m/>
    <m/>
    <m/>
    <m/>
    <m/>
    <m/>
    <m/>
    <m/>
    <m/>
    <m/>
    <m/>
    <m/>
    <m/>
    <n v="20"/>
    <n v="2022"/>
    <s v=""/>
    <m/>
    <m/>
    <m/>
  </r>
  <r>
    <n v="1034"/>
    <m/>
    <m/>
    <m/>
    <x v="13"/>
    <x v="19"/>
    <x v="6"/>
    <s v="Food Security"/>
    <x v="9"/>
    <x v="20"/>
    <x v="3"/>
    <m/>
    <s v="Planned"/>
    <m/>
    <m/>
    <m/>
    <m/>
    <m/>
    <s v="Chittagong"/>
    <s v="Cox's Bazar"/>
    <x v="6"/>
    <x v="9"/>
    <x v="1"/>
    <m/>
    <m/>
    <m/>
    <x v="2"/>
    <x v="2"/>
    <m/>
    <m/>
    <m/>
    <m/>
    <m/>
    <m/>
    <m/>
    <m/>
    <m/>
    <m/>
    <m/>
    <m/>
    <m/>
    <m/>
    <m/>
    <m/>
    <m/>
    <m/>
    <m/>
    <m/>
    <m/>
    <m/>
    <m/>
    <m/>
    <n v="20"/>
    <n v="2022"/>
    <s v=""/>
    <m/>
    <m/>
    <m/>
  </r>
  <r>
    <n v="1035"/>
    <m/>
    <m/>
    <m/>
    <x v="13"/>
    <x v="19"/>
    <x v="6"/>
    <s v="Food Security"/>
    <x v="9"/>
    <x v="20"/>
    <x v="3"/>
    <m/>
    <s v="Planned"/>
    <m/>
    <m/>
    <m/>
    <m/>
    <m/>
    <s v="Chittagong"/>
    <s v="Cox's Bazar"/>
    <x v="6"/>
    <x v="9"/>
    <x v="1"/>
    <m/>
    <m/>
    <m/>
    <x v="2"/>
    <x v="2"/>
    <m/>
    <m/>
    <m/>
    <m/>
    <m/>
    <m/>
    <m/>
    <m/>
    <m/>
    <m/>
    <m/>
    <m/>
    <m/>
    <m/>
    <m/>
    <m/>
    <m/>
    <m/>
    <m/>
    <m/>
    <m/>
    <m/>
    <m/>
    <m/>
    <n v="20"/>
    <n v="2022"/>
    <s v=""/>
    <m/>
    <m/>
    <m/>
  </r>
  <r>
    <n v="1036"/>
    <m/>
    <m/>
    <m/>
    <x v="13"/>
    <x v="19"/>
    <x v="6"/>
    <s v="Food Security"/>
    <x v="9"/>
    <x v="20"/>
    <x v="3"/>
    <m/>
    <s v="Planned"/>
    <m/>
    <m/>
    <m/>
    <m/>
    <m/>
    <s v="Chittagong"/>
    <s v="Cox's Bazar"/>
    <x v="6"/>
    <x v="9"/>
    <x v="1"/>
    <m/>
    <m/>
    <m/>
    <x v="2"/>
    <x v="2"/>
    <m/>
    <m/>
    <m/>
    <m/>
    <m/>
    <m/>
    <m/>
    <m/>
    <m/>
    <m/>
    <m/>
    <m/>
    <m/>
    <m/>
    <m/>
    <m/>
    <m/>
    <m/>
    <m/>
    <m/>
    <m/>
    <m/>
    <m/>
    <m/>
    <n v="20"/>
    <n v="2022"/>
    <s v=""/>
    <m/>
    <m/>
    <m/>
  </r>
  <r>
    <n v="1037"/>
    <m/>
    <m/>
    <m/>
    <x v="13"/>
    <x v="19"/>
    <x v="6"/>
    <s v="Food Security"/>
    <x v="9"/>
    <x v="20"/>
    <x v="3"/>
    <m/>
    <s v="Planned"/>
    <m/>
    <m/>
    <m/>
    <m/>
    <m/>
    <s v="Chittagong"/>
    <s v="Cox's Bazar"/>
    <x v="6"/>
    <x v="9"/>
    <x v="1"/>
    <m/>
    <m/>
    <m/>
    <x v="2"/>
    <x v="2"/>
    <m/>
    <m/>
    <m/>
    <m/>
    <m/>
    <m/>
    <m/>
    <m/>
    <m/>
    <m/>
    <m/>
    <m/>
    <m/>
    <m/>
    <m/>
    <m/>
    <m/>
    <m/>
    <m/>
    <m/>
    <m/>
    <m/>
    <m/>
    <m/>
    <n v="20"/>
    <n v="2022"/>
    <s v=""/>
    <m/>
    <m/>
    <m/>
  </r>
  <r>
    <n v="1038"/>
    <m/>
    <m/>
    <m/>
    <x v="13"/>
    <x v="19"/>
    <x v="6"/>
    <s v="Food Security"/>
    <x v="9"/>
    <x v="20"/>
    <x v="3"/>
    <m/>
    <s v="Planned"/>
    <m/>
    <m/>
    <m/>
    <m/>
    <m/>
    <s v="Chittagong"/>
    <s v="Cox's Bazar"/>
    <x v="6"/>
    <x v="9"/>
    <x v="1"/>
    <m/>
    <m/>
    <m/>
    <x v="2"/>
    <x v="2"/>
    <m/>
    <m/>
    <m/>
    <m/>
    <m/>
    <m/>
    <m/>
    <m/>
    <m/>
    <m/>
    <m/>
    <m/>
    <m/>
    <m/>
    <m/>
    <m/>
    <m/>
    <m/>
    <m/>
    <m/>
    <m/>
    <m/>
    <m/>
    <m/>
    <n v="20"/>
    <n v="2022"/>
    <s v=""/>
    <m/>
    <m/>
    <m/>
  </r>
  <r>
    <n v="1039"/>
    <m/>
    <m/>
    <m/>
    <x v="13"/>
    <x v="19"/>
    <x v="6"/>
    <s v="Food Security"/>
    <x v="9"/>
    <x v="20"/>
    <x v="3"/>
    <m/>
    <s v="Planned"/>
    <m/>
    <m/>
    <m/>
    <m/>
    <m/>
    <s v="Chittagong"/>
    <s v="Cox's Bazar"/>
    <x v="6"/>
    <x v="9"/>
    <x v="1"/>
    <m/>
    <m/>
    <m/>
    <x v="2"/>
    <x v="2"/>
    <m/>
    <m/>
    <m/>
    <m/>
    <m/>
    <m/>
    <m/>
    <m/>
    <m/>
    <m/>
    <m/>
    <m/>
    <m/>
    <m/>
    <m/>
    <m/>
    <m/>
    <m/>
    <m/>
    <m/>
    <m/>
    <m/>
    <m/>
    <m/>
    <n v="20"/>
    <n v="2022"/>
    <s v=""/>
    <m/>
    <m/>
    <m/>
  </r>
  <r>
    <n v="1040"/>
    <m/>
    <m/>
    <m/>
    <x v="13"/>
    <x v="19"/>
    <x v="6"/>
    <s v="Food Security"/>
    <x v="9"/>
    <x v="20"/>
    <x v="3"/>
    <m/>
    <s v="Planned"/>
    <m/>
    <m/>
    <m/>
    <m/>
    <m/>
    <s v="Chittagong"/>
    <s v="Cox's Bazar"/>
    <x v="6"/>
    <x v="9"/>
    <x v="1"/>
    <m/>
    <m/>
    <m/>
    <x v="2"/>
    <x v="2"/>
    <m/>
    <m/>
    <m/>
    <m/>
    <m/>
    <m/>
    <m/>
    <m/>
    <m/>
    <m/>
    <m/>
    <m/>
    <m/>
    <m/>
    <m/>
    <m/>
    <m/>
    <m/>
    <m/>
    <m/>
    <m/>
    <m/>
    <m/>
    <m/>
    <n v="20"/>
    <n v="2022"/>
    <s v=""/>
    <m/>
    <m/>
    <m/>
  </r>
  <r>
    <n v="1041"/>
    <m/>
    <m/>
    <m/>
    <x v="13"/>
    <x v="19"/>
    <x v="6"/>
    <s v="Food Security"/>
    <x v="9"/>
    <x v="20"/>
    <x v="3"/>
    <m/>
    <s v="Planned"/>
    <m/>
    <m/>
    <m/>
    <m/>
    <m/>
    <s v="Chittagong"/>
    <s v="Cox's Bazar"/>
    <x v="6"/>
    <x v="9"/>
    <x v="1"/>
    <m/>
    <m/>
    <m/>
    <x v="2"/>
    <x v="2"/>
    <m/>
    <m/>
    <m/>
    <m/>
    <m/>
    <m/>
    <m/>
    <m/>
    <m/>
    <m/>
    <m/>
    <m/>
    <m/>
    <m/>
    <m/>
    <m/>
    <m/>
    <m/>
    <m/>
    <m/>
    <m/>
    <m/>
    <m/>
    <m/>
    <n v="20"/>
    <n v="2022"/>
    <s v=""/>
    <m/>
    <m/>
    <m/>
  </r>
  <r>
    <n v="1042"/>
    <m/>
    <m/>
    <m/>
    <x v="13"/>
    <x v="19"/>
    <x v="6"/>
    <s v="Food Security"/>
    <x v="9"/>
    <x v="20"/>
    <x v="3"/>
    <m/>
    <s v="Planned"/>
    <m/>
    <m/>
    <m/>
    <m/>
    <m/>
    <s v="Chittagong"/>
    <s v="Cox's Bazar"/>
    <x v="6"/>
    <x v="9"/>
    <x v="1"/>
    <m/>
    <m/>
    <m/>
    <x v="2"/>
    <x v="2"/>
    <m/>
    <m/>
    <m/>
    <m/>
    <m/>
    <m/>
    <m/>
    <m/>
    <m/>
    <m/>
    <m/>
    <m/>
    <m/>
    <m/>
    <m/>
    <m/>
    <m/>
    <m/>
    <m/>
    <m/>
    <m/>
    <m/>
    <m/>
    <m/>
    <n v="20"/>
    <n v="2022"/>
    <s v=""/>
    <m/>
    <m/>
    <m/>
  </r>
  <r>
    <n v="1043"/>
    <m/>
    <m/>
    <m/>
    <x v="13"/>
    <x v="19"/>
    <x v="6"/>
    <s v="Food Security"/>
    <x v="9"/>
    <x v="20"/>
    <x v="3"/>
    <m/>
    <s v="Planned"/>
    <m/>
    <m/>
    <m/>
    <m/>
    <m/>
    <s v="Chittagong"/>
    <s v="Cox's Bazar"/>
    <x v="6"/>
    <x v="9"/>
    <x v="1"/>
    <m/>
    <m/>
    <m/>
    <x v="2"/>
    <x v="2"/>
    <m/>
    <m/>
    <m/>
    <m/>
    <m/>
    <m/>
    <m/>
    <m/>
    <m/>
    <m/>
    <m/>
    <m/>
    <m/>
    <m/>
    <m/>
    <m/>
    <m/>
    <m/>
    <m/>
    <m/>
    <m/>
    <m/>
    <m/>
    <m/>
    <n v="20"/>
    <n v="2022"/>
    <s v=""/>
    <m/>
    <m/>
    <m/>
  </r>
  <r>
    <n v="1044"/>
    <m/>
    <m/>
    <m/>
    <x v="13"/>
    <x v="19"/>
    <x v="6"/>
    <s v="Food Security"/>
    <x v="9"/>
    <x v="20"/>
    <x v="3"/>
    <m/>
    <s v="Planned"/>
    <m/>
    <m/>
    <m/>
    <m/>
    <m/>
    <s v="Chittagong"/>
    <s v="Cox's Bazar"/>
    <x v="6"/>
    <x v="9"/>
    <x v="1"/>
    <m/>
    <m/>
    <m/>
    <x v="2"/>
    <x v="2"/>
    <m/>
    <m/>
    <m/>
    <m/>
    <m/>
    <m/>
    <m/>
    <m/>
    <m/>
    <m/>
    <m/>
    <m/>
    <m/>
    <m/>
    <m/>
    <m/>
    <m/>
    <m/>
    <m/>
    <m/>
    <m/>
    <m/>
    <m/>
    <m/>
    <n v="20"/>
    <n v="2022"/>
    <s v=""/>
    <m/>
    <m/>
    <m/>
  </r>
  <r>
    <n v="1045"/>
    <m/>
    <m/>
    <m/>
    <x v="13"/>
    <x v="19"/>
    <x v="6"/>
    <s v="Food Security"/>
    <x v="9"/>
    <x v="20"/>
    <x v="3"/>
    <m/>
    <s v="Planned"/>
    <m/>
    <m/>
    <m/>
    <m/>
    <m/>
    <s v="Chittagong"/>
    <s v="Cox's Bazar"/>
    <x v="6"/>
    <x v="9"/>
    <x v="1"/>
    <m/>
    <m/>
    <m/>
    <x v="2"/>
    <x v="2"/>
    <m/>
    <m/>
    <m/>
    <m/>
    <m/>
    <m/>
    <m/>
    <m/>
    <m/>
    <m/>
    <m/>
    <m/>
    <m/>
    <m/>
    <m/>
    <m/>
    <m/>
    <m/>
    <m/>
    <m/>
    <m/>
    <m/>
    <m/>
    <m/>
    <n v="20"/>
    <n v="2022"/>
    <s v=""/>
    <m/>
    <m/>
    <m/>
  </r>
  <r>
    <n v="1046"/>
    <m/>
    <m/>
    <m/>
    <x v="13"/>
    <x v="19"/>
    <x v="6"/>
    <s v="Food Security"/>
    <x v="9"/>
    <x v="20"/>
    <x v="3"/>
    <m/>
    <s v="Planned"/>
    <m/>
    <m/>
    <m/>
    <m/>
    <m/>
    <s v="Chittagong"/>
    <s v="Cox's Bazar"/>
    <x v="6"/>
    <x v="9"/>
    <x v="1"/>
    <m/>
    <m/>
    <m/>
    <x v="2"/>
    <x v="2"/>
    <m/>
    <m/>
    <m/>
    <m/>
    <m/>
    <m/>
    <m/>
    <m/>
    <m/>
    <m/>
    <m/>
    <m/>
    <m/>
    <m/>
    <m/>
    <m/>
    <m/>
    <m/>
    <m/>
    <m/>
    <m/>
    <m/>
    <m/>
    <m/>
    <n v="20"/>
    <n v="2022"/>
    <s v=""/>
    <m/>
    <m/>
    <m/>
  </r>
  <r>
    <n v="1047"/>
    <m/>
    <m/>
    <m/>
    <x v="13"/>
    <x v="19"/>
    <x v="6"/>
    <s v="Food Security"/>
    <x v="9"/>
    <x v="20"/>
    <x v="3"/>
    <m/>
    <s v="Planned"/>
    <m/>
    <m/>
    <m/>
    <m/>
    <m/>
    <s v="Chittagong"/>
    <s v="Cox's Bazar"/>
    <x v="6"/>
    <x v="9"/>
    <x v="1"/>
    <m/>
    <m/>
    <m/>
    <x v="2"/>
    <x v="2"/>
    <m/>
    <m/>
    <m/>
    <m/>
    <m/>
    <m/>
    <m/>
    <m/>
    <m/>
    <m/>
    <m/>
    <m/>
    <m/>
    <m/>
    <m/>
    <m/>
    <m/>
    <m/>
    <m/>
    <m/>
    <m/>
    <m/>
    <m/>
    <m/>
    <n v="20"/>
    <n v="2022"/>
    <s v=""/>
    <m/>
    <m/>
    <m/>
  </r>
  <r>
    <n v="1048"/>
    <m/>
    <m/>
    <m/>
    <x v="13"/>
    <x v="19"/>
    <x v="6"/>
    <s v="Food Security"/>
    <x v="9"/>
    <x v="20"/>
    <x v="3"/>
    <m/>
    <s v="Planned"/>
    <m/>
    <m/>
    <m/>
    <m/>
    <m/>
    <s v="Chittagong"/>
    <s v="Cox's Bazar"/>
    <x v="6"/>
    <x v="9"/>
    <x v="1"/>
    <m/>
    <m/>
    <m/>
    <x v="2"/>
    <x v="2"/>
    <m/>
    <m/>
    <m/>
    <m/>
    <m/>
    <m/>
    <m/>
    <m/>
    <m/>
    <m/>
    <m/>
    <m/>
    <m/>
    <m/>
    <m/>
    <m/>
    <m/>
    <m/>
    <m/>
    <m/>
    <m/>
    <m/>
    <m/>
    <m/>
    <n v="20"/>
    <n v="2022"/>
    <s v=""/>
    <m/>
    <m/>
    <m/>
  </r>
  <r>
    <n v="1049"/>
    <m/>
    <m/>
    <m/>
    <x v="13"/>
    <x v="19"/>
    <x v="6"/>
    <s v="Food Security"/>
    <x v="9"/>
    <x v="20"/>
    <x v="3"/>
    <m/>
    <s v="Planned"/>
    <m/>
    <m/>
    <m/>
    <m/>
    <m/>
    <s v="Chittagong"/>
    <s v="Cox's Bazar"/>
    <x v="6"/>
    <x v="9"/>
    <x v="1"/>
    <m/>
    <m/>
    <m/>
    <x v="2"/>
    <x v="2"/>
    <m/>
    <m/>
    <m/>
    <m/>
    <m/>
    <m/>
    <m/>
    <m/>
    <m/>
    <m/>
    <m/>
    <m/>
    <m/>
    <m/>
    <m/>
    <m/>
    <m/>
    <m/>
    <m/>
    <m/>
    <m/>
    <m/>
    <m/>
    <m/>
    <n v="20"/>
    <n v="2022"/>
    <s v=""/>
    <m/>
    <m/>
    <m/>
  </r>
  <r>
    <n v="1050"/>
    <m/>
    <m/>
    <m/>
    <x v="13"/>
    <x v="19"/>
    <x v="6"/>
    <s v="Food Security"/>
    <x v="9"/>
    <x v="20"/>
    <x v="3"/>
    <m/>
    <s v="Planned"/>
    <m/>
    <m/>
    <m/>
    <m/>
    <m/>
    <s v="Chittagong"/>
    <s v="Cox's Bazar"/>
    <x v="6"/>
    <x v="9"/>
    <x v="1"/>
    <m/>
    <m/>
    <m/>
    <x v="2"/>
    <x v="2"/>
    <m/>
    <m/>
    <m/>
    <m/>
    <m/>
    <m/>
    <m/>
    <m/>
    <m/>
    <m/>
    <m/>
    <m/>
    <m/>
    <m/>
    <m/>
    <m/>
    <m/>
    <m/>
    <m/>
    <m/>
    <m/>
    <m/>
    <m/>
    <m/>
    <n v="20"/>
    <n v="2022"/>
    <s v=""/>
    <m/>
    <m/>
    <m/>
  </r>
  <r>
    <n v="1051"/>
    <m/>
    <m/>
    <m/>
    <x v="13"/>
    <x v="19"/>
    <x v="6"/>
    <s v="Food Security"/>
    <x v="9"/>
    <x v="20"/>
    <x v="3"/>
    <m/>
    <s v="Planned"/>
    <m/>
    <m/>
    <m/>
    <m/>
    <m/>
    <s v="Chittagong"/>
    <s v="Cox's Bazar"/>
    <x v="6"/>
    <x v="9"/>
    <x v="1"/>
    <m/>
    <m/>
    <m/>
    <x v="2"/>
    <x v="2"/>
    <m/>
    <m/>
    <m/>
    <m/>
    <m/>
    <m/>
    <m/>
    <m/>
    <m/>
    <m/>
    <m/>
    <m/>
    <m/>
    <m/>
    <m/>
    <m/>
    <m/>
    <m/>
    <m/>
    <m/>
    <m/>
    <m/>
    <m/>
    <m/>
    <n v="20"/>
    <n v="2022"/>
    <s v=""/>
    <m/>
    <m/>
    <m/>
  </r>
  <r>
    <n v="1052"/>
    <m/>
    <m/>
    <m/>
    <x v="13"/>
    <x v="19"/>
    <x v="6"/>
    <s v="Food Security"/>
    <x v="9"/>
    <x v="20"/>
    <x v="3"/>
    <m/>
    <s v="Planned"/>
    <m/>
    <m/>
    <m/>
    <m/>
    <m/>
    <s v="Chittagong"/>
    <s v="Cox's Bazar"/>
    <x v="6"/>
    <x v="9"/>
    <x v="1"/>
    <m/>
    <m/>
    <m/>
    <x v="2"/>
    <x v="2"/>
    <m/>
    <m/>
    <m/>
    <m/>
    <m/>
    <m/>
    <m/>
    <m/>
    <m/>
    <m/>
    <m/>
    <m/>
    <m/>
    <m/>
    <m/>
    <m/>
    <m/>
    <m/>
    <m/>
    <m/>
    <m/>
    <m/>
    <m/>
    <m/>
    <n v="20"/>
    <n v="2022"/>
    <s v=""/>
    <m/>
    <m/>
    <m/>
  </r>
  <r>
    <n v="1053"/>
    <m/>
    <m/>
    <m/>
    <x v="13"/>
    <x v="19"/>
    <x v="6"/>
    <s v="Food Security"/>
    <x v="9"/>
    <x v="20"/>
    <x v="3"/>
    <m/>
    <s v="Planned"/>
    <m/>
    <m/>
    <m/>
    <m/>
    <m/>
    <s v="Chittagong"/>
    <s v="Cox's Bazar"/>
    <x v="6"/>
    <x v="9"/>
    <x v="1"/>
    <m/>
    <m/>
    <m/>
    <x v="2"/>
    <x v="2"/>
    <m/>
    <m/>
    <m/>
    <m/>
    <m/>
    <m/>
    <m/>
    <m/>
    <m/>
    <m/>
    <m/>
    <m/>
    <m/>
    <m/>
    <m/>
    <m/>
    <m/>
    <m/>
    <m/>
    <m/>
    <m/>
    <m/>
    <m/>
    <m/>
    <n v="20"/>
    <n v="2022"/>
    <s v=""/>
    <m/>
    <m/>
    <m/>
  </r>
  <r>
    <n v="1054"/>
    <m/>
    <m/>
    <m/>
    <x v="13"/>
    <x v="19"/>
    <x v="6"/>
    <s v="Food Security"/>
    <x v="9"/>
    <x v="20"/>
    <x v="3"/>
    <m/>
    <s v="Planned"/>
    <m/>
    <m/>
    <m/>
    <m/>
    <m/>
    <s v="Chittagong"/>
    <s v="Cox's Bazar"/>
    <x v="6"/>
    <x v="9"/>
    <x v="1"/>
    <m/>
    <m/>
    <m/>
    <x v="2"/>
    <x v="2"/>
    <m/>
    <m/>
    <m/>
    <m/>
    <m/>
    <m/>
    <m/>
    <m/>
    <m/>
    <m/>
    <m/>
    <m/>
    <m/>
    <m/>
    <m/>
    <m/>
    <m/>
    <m/>
    <m/>
    <m/>
    <m/>
    <m/>
    <m/>
    <m/>
    <n v="20"/>
    <n v="2022"/>
    <s v=""/>
    <m/>
    <m/>
    <m/>
  </r>
  <r>
    <n v="1055"/>
    <m/>
    <m/>
    <m/>
    <x v="13"/>
    <x v="19"/>
    <x v="6"/>
    <s v="Food Security"/>
    <x v="9"/>
    <x v="20"/>
    <x v="3"/>
    <m/>
    <s v="Planned"/>
    <m/>
    <m/>
    <m/>
    <m/>
    <m/>
    <s v="Chittagong"/>
    <s v="Cox's Bazar"/>
    <x v="6"/>
    <x v="9"/>
    <x v="1"/>
    <m/>
    <m/>
    <m/>
    <x v="2"/>
    <x v="2"/>
    <m/>
    <m/>
    <m/>
    <m/>
    <m/>
    <m/>
    <m/>
    <m/>
    <m/>
    <m/>
    <m/>
    <m/>
    <m/>
    <m/>
    <m/>
    <m/>
    <m/>
    <m/>
    <m/>
    <m/>
    <m/>
    <m/>
    <m/>
    <m/>
    <n v="20"/>
    <n v="2022"/>
    <s v=""/>
    <m/>
    <m/>
    <m/>
  </r>
  <r>
    <n v="1056"/>
    <m/>
    <m/>
    <m/>
    <x v="13"/>
    <x v="19"/>
    <x v="6"/>
    <s v="Food Security"/>
    <x v="9"/>
    <x v="20"/>
    <x v="3"/>
    <m/>
    <s v="Planned"/>
    <m/>
    <m/>
    <m/>
    <m/>
    <m/>
    <s v="Chittagong"/>
    <s v="Cox's Bazar"/>
    <x v="6"/>
    <x v="9"/>
    <x v="1"/>
    <m/>
    <m/>
    <m/>
    <x v="2"/>
    <x v="2"/>
    <m/>
    <m/>
    <m/>
    <m/>
    <m/>
    <m/>
    <m/>
    <m/>
    <m/>
    <m/>
    <m/>
    <m/>
    <m/>
    <m/>
    <m/>
    <m/>
    <m/>
    <m/>
    <m/>
    <m/>
    <m/>
    <m/>
    <m/>
    <m/>
    <n v="20"/>
    <n v="2022"/>
    <s v=""/>
    <m/>
    <m/>
    <m/>
  </r>
  <r>
    <n v="1057"/>
    <m/>
    <m/>
    <m/>
    <x v="13"/>
    <x v="19"/>
    <x v="6"/>
    <s v="Food Security"/>
    <x v="9"/>
    <x v="20"/>
    <x v="3"/>
    <m/>
    <s v="Planned"/>
    <m/>
    <m/>
    <m/>
    <m/>
    <m/>
    <s v="Chittagong"/>
    <s v="Cox's Bazar"/>
    <x v="6"/>
    <x v="9"/>
    <x v="1"/>
    <m/>
    <m/>
    <m/>
    <x v="2"/>
    <x v="2"/>
    <m/>
    <m/>
    <m/>
    <m/>
    <m/>
    <m/>
    <m/>
    <m/>
    <m/>
    <m/>
    <m/>
    <m/>
    <m/>
    <m/>
    <m/>
    <m/>
    <m/>
    <m/>
    <m/>
    <m/>
    <m/>
    <m/>
    <m/>
    <m/>
    <n v="20"/>
    <n v="2022"/>
    <s v=""/>
    <m/>
    <m/>
    <m/>
  </r>
  <r>
    <n v="1058"/>
    <m/>
    <m/>
    <m/>
    <x v="13"/>
    <x v="19"/>
    <x v="6"/>
    <s v="Food Security"/>
    <x v="9"/>
    <x v="20"/>
    <x v="3"/>
    <m/>
    <s v="Planned"/>
    <m/>
    <m/>
    <m/>
    <m/>
    <m/>
    <s v="Chittagong"/>
    <s v="Cox's Bazar"/>
    <x v="6"/>
    <x v="9"/>
    <x v="1"/>
    <m/>
    <m/>
    <m/>
    <x v="2"/>
    <x v="2"/>
    <m/>
    <m/>
    <m/>
    <m/>
    <m/>
    <m/>
    <m/>
    <m/>
    <m/>
    <m/>
    <m/>
    <m/>
    <m/>
    <m/>
    <m/>
    <m/>
    <m/>
    <m/>
    <m/>
    <m/>
    <m/>
    <m/>
    <m/>
    <m/>
    <n v="20"/>
    <n v="2022"/>
    <s v=""/>
    <m/>
    <m/>
    <m/>
  </r>
  <r>
    <n v="1059"/>
    <m/>
    <m/>
    <m/>
    <x v="13"/>
    <x v="19"/>
    <x v="6"/>
    <s v="Food Security"/>
    <x v="9"/>
    <x v="20"/>
    <x v="3"/>
    <m/>
    <s v="Planned"/>
    <m/>
    <m/>
    <m/>
    <m/>
    <m/>
    <s v="Chittagong"/>
    <s v="Cox's Bazar"/>
    <x v="6"/>
    <x v="9"/>
    <x v="1"/>
    <m/>
    <m/>
    <m/>
    <x v="2"/>
    <x v="2"/>
    <m/>
    <m/>
    <m/>
    <m/>
    <m/>
    <m/>
    <m/>
    <m/>
    <m/>
    <m/>
    <m/>
    <m/>
    <m/>
    <m/>
    <m/>
    <m/>
    <m/>
    <m/>
    <m/>
    <m/>
    <m/>
    <m/>
    <m/>
    <m/>
    <n v="20"/>
    <n v="2022"/>
    <s v=""/>
    <m/>
    <m/>
    <m/>
  </r>
  <r>
    <n v="1060"/>
    <m/>
    <m/>
    <m/>
    <x v="13"/>
    <x v="19"/>
    <x v="6"/>
    <s v="Food Security"/>
    <x v="9"/>
    <x v="20"/>
    <x v="3"/>
    <m/>
    <s v="Planned"/>
    <m/>
    <m/>
    <m/>
    <m/>
    <m/>
    <s v="Chittagong"/>
    <s v="Cox's Bazar"/>
    <x v="6"/>
    <x v="9"/>
    <x v="1"/>
    <m/>
    <m/>
    <m/>
    <x v="2"/>
    <x v="2"/>
    <m/>
    <m/>
    <m/>
    <m/>
    <m/>
    <m/>
    <m/>
    <m/>
    <m/>
    <m/>
    <m/>
    <m/>
    <m/>
    <m/>
    <m/>
    <m/>
    <m/>
    <m/>
    <m/>
    <m/>
    <m/>
    <m/>
    <m/>
    <m/>
    <n v="20"/>
    <n v="2022"/>
    <s v=""/>
    <m/>
    <m/>
    <m/>
  </r>
  <r>
    <n v="1061"/>
    <m/>
    <m/>
    <m/>
    <x v="13"/>
    <x v="19"/>
    <x v="6"/>
    <s v="Food Security"/>
    <x v="9"/>
    <x v="20"/>
    <x v="3"/>
    <m/>
    <s v="Planned"/>
    <m/>
    <m/>
    <m/>
    <m/>
    <m/>
    <s v="Chittagong"/>
    <s v="Cox's Bazar"/>
    <x v="6"/>
    <x v="9"/>
    <x v="1"/>
    <m/>
    <m/>
    <m/>
    <x v="2"/>
    <x v="2"/>
    <m/>
    <m/>
    <m/>
    <m/>
    <m/>
    <m/>
    <m/>
    <m/>
    <m/>
    <m/>
    <m/>
    <m/>
    <m/>
    <m/>
    <m/>
    <m/>
    <m/>
    <m/>
    <m/>
    <m/>
    <m/>
    <m/>
    <m/>
    <m/>
    <n v="20"/>
    <n v="2022"/>
    <s v=""/>
    <m/>
    <m/>
    <m/>
  </r>
  <r>
    <n v="1062"/>
    <m/>
    <m/>
    <m/>
    <x v="13"/>
    <x v="19"/>
    <x v="6"/>
    <s v="Food Security"/>
    <x v="9"/>
    <x v="20"/>
    <x v="3"/>
    <m/>
    <s v="Planned"/>
    <m/>
    <m/>
    <m/>
    <m/>
    <m/>
    <s v="Chittagong"/>
    <s v="Cox's Bazar"/>
    <x v="6"/>
    <x v="9"/>
    <x v="1"/>
    <m/>
    <m/>
    <m/>
    <x v="2"/>
    <x v="2"/>
    <m/>
    <m/>
    <m/>
    <m/>
    <m/>
    <m/>
    <m/>
    <m/>
    <m/>
    <m/>
    <m/>
    <m/>
    <m/>
    <m/>
    <m/>
    <m/>
    <m/>
    <m/>
    <m/>
    <m/>
    <m/>
    <m/>
    <m/>
    <m/>
    <n v="20"/>
    <n v="2022"/>
    <s v=""/>
    <m/>
    <m/>
    <m/>
  </r>
  <r>
    <n v="1063"/>
    <m/>
    <m/>
    <m/>
    <x v="13"/>
    <x v="19"/>
    <x v="6"/>
    <s v="Food Security"/>
    <x v="9"/>
    <x v="20"/>
    <x v="3"/>
    <m/>
    <s v="Planned"/>
    <m/>
    <m/>
    <m/>
    <m/>
    <m/>
    <s v="Chittagong"/>
    <s v="Cox's Bazar"/>
    <x v="6"/>
    <x v="9"/>
    <x v="1"/>
    <m/>
    <m/>
    <m/>
    <x v="2"/>
    <x v="2"/>
    <m/>
    <m/>
    <m/>
    <m/>
    <m/>
    <m/>
    <m/>
    <m/>
    <m/>
    <m/>
    <m/>
    <m/>
    <m/>
    <m/>
    <m/>
    <m/>
    <m/>
    <m/>
    <m/>
    <m/>
    <m/>
    <m/>
    <m/>
    <m/>
    <n v="20"/>
    <n v="2022"/>
    <s v=""/>
    <m/>
    <m/>
    <m/>
  </r>
  <r>
    <n v="1064"/>
    <m/>
    <m/>
    <m/>
    <x v="13"/>
    <x v="19"/>
    <x v="6"/>
    <s v="Food Security"/>
    <x v="9"/>
    <x v="20"/>
    <x v="3"/>
    <m/>
    <s v="Planned"/>
    <m/>
    <m/>
    <m/>
    <m/>
    <m/>
    <s v="Chittagong"/>
    <s v="Cox's Bazar"/>
    <x v="6"/>
    <x v="9"/>
    <x v="1"/>
    <m/>
    <m/>
    <m/>
    <x v="2"/>
    <x v="2"/>
    <m/>
    <m/>
    <m/>
    <m/>
    <m/>
    <m/>
    <m/>
    <m/>
    <m/>
    <m/>
    <m/>
    <m/>
    <m/>
    <m/>
    <m/>
    <m/>
    <m/>
    <m/>
    <m/>
    <m/>
    <m/>
    <m/>
    <m/>
    <m/>
    <n v="20"/>
    <n v="2022"/>
    <s v=""/>
    <m/>
    <m/>
    <m/>
  </r>
  <r>
    <n v="1065"/>
    <m/>
    <m/>
    <m/>
    <x v="13"/>
    <x v="19"/>
    <x v="6"/>
    <s v="Food Security"/>
    <x v="9"/>
    <x v="20"/>
    <x v="3"/>
    <m/>
    <s v="Planned"/>
    <m/>
    <m/>
    <m/>
    <m/>
    <m/>
    <s v="Chittagong"/>
    <s v="Cox's Bazar"/>
    <x v="6"/>
    <x v="9"/>
    <x v="1"/>
    <m/>
    <m/>
    <m/>
    <x v="2"/>
    <x v="2"/>
    <m/>
    <m/>
    <m/>
    <m/>
    <m/>
    <m/>
    <m/>
    <m/>
    <m/>
    <m/>
    <m/>
    <m/>
    <m/>
    <m/>
    <m/>
    <m/>
    <m/>
    <m/>
    <m/>
    <m/>
    <m/>
    <m/>
    <m/>
    <m/>
    <n v="20"/>
    <n v="2022"/>
    <s v=""/>
    <m/>
    <m/>
    <m/>
  </r>
  <r>
    <n v="1066"/>
    <m/>
    <m/>
    <m/>
    <x v="13"/>
    <x v="19"/>
    <x v="6"/>
    <s v="Food Security"/>
    <x v="9"/>
    <x v="20"/>
    <x v="3"/>
    <m/>
    <s v="Planned"/>
    <m/>
    <m/>
    <m/>
    <m/>
    <m/>
    <s v="Chittagong"/>
    <s v="Cox's Bazar"/>
    <x v="6"/>
    <x v="9"/>
    <x v="1"/>
    <m/>
    <m/>
    <m/>
    <x v="2"/>
    <x v="2"/>
    <m/>
    <m/>
    <m/>
    <m/>
    <m/>
    <m/>
    <m/>
    <m/>
    <m/>
    <m/>
    <m/>
    <m/>
    <m/>
    <m/>
    <m/>
    <m/>
    <m/>
    <m/>
    <m/>
    <m/>
    <m/>
    <m/>
    <m/>
    <m/>
    <n v="20"/>
    <n v="2022"/>
    <s v=""/>
    <m/>
    <m/>
    <m/>
  </r>
  <r>
    <n v="1067"/>
    <m/>
    <m/>
    <m/>
    <x v="13"/>
    <x v="19"/>
    <x v="6"/>
    <s v="Food Security"/>
    <x v="9"/>
    <x v="20"/>
    <x v="3"/>
    <m/>
    <s v="Planned"/>
    <m/>
    <m/>
    <m/>
    <m/>
    <m/>
    <s v="Chittagong"/>
    <s v="Cox's Bazar"/>
    <x v="6"/>
    <x v="9"/>
    <x v="1"/>
    <m/>
    <m/>
    <m/>
    <x v="2"/>
    <x v="2"/>
    <m/>
    <m/>
    <m/>
    <m/>
    <m/>
    <m/>
    <m/>
    <m/>
    <m/>
    <m/>
    <m/>
    <m/>
    <m/>
    <m/>
    <m/>
    <m/>
    <m/>
    <m/>
    <m/>
    <m/>
    <m/>
    <m/>
    <m/>
    <m/>
    <n v="20"/>
    <n v="2022"/>
    <s v=""/>
    <m/>
    <m/>
    <m/>
  </r>
  <r>
    <n v="1068"/>
    <m/>
    <m/>
    <m/>
    <x v="13"/>
    <x v="19"/>
    <x v="6"/>
    <s v="Food Security"/>
    <x v="9"/>
    <x v="20"/>
    <x v="3"/>
    <m/>
    <s v="Planned"/>
    <m/>
    <m/>
    <m/>
    <m/>
    <m/>
    <s v="Chittagong"/>
    <s v="Cox's Bazar"/>
    <x v="6"/>
    <x v="9"/>
    <x v="1"/>
    <m/>
    <m/>
    <m/>
    <x v="2"/>
    <x v="2"/>
    <m/>
    <m/>
    <m/>
    <m/>
    <m/>
    <m/>
    <m/>
    <m/>
    <m/>
    <m/>
    <m/>
    <m/>
    <m/>
    <m/>
    <m/>
    <m/>
    <m/>
    <m/>
    <m/>
    <m/>
    <m/>
    <m/>
    <m/>
    <m/>
    <n v="20"/>
    <n v="2022"/>
    <s v=""/>
    <m/>
    <m/>
    <m/>
  </r>
  <r>
    <n v="1069"/>
    <m/>
    <m/>
    <m/>
    <x v="13"/>
    <x v="19"/>
    <x v="6"/>
    <s v="Food Security"/>
    <x v="9"/>
    <x v="20"/>
    <x v="3"/>
    <m/>
    <s v="Planned"/>
    <m/>
    <m/>
    <m/>
    <m/>
    <m/>
    <s v="Chittagong"/>
    <s v="Cox's Bazar"/>
    <x v="6"/>
    <x v="9"/>
    <x v="1"/>
    <m/>
    <m/>
    <m/>
    <x v="2"/>
    <x v="2"/>
    <m/>
    <m/>
    <m/>
    <m/>
    <m/>
    <m/>
    <m/>
    <m/>
    <m/>
    <m/>
    <m/>
    <m/>
    <m/>
    <m/>
    <m/>
    <m/>
    <m/>
    <m/>
    <m/>
    <m/>
    <m/>
    <m/>
    <m/>
    <m/>
    <n v="20"/>
    <n v="2022"/>
    <s v=""/>
    <m/>
    <m/>
    <m/>
  </r>
  <r>
    <n v="1070"/>
    <m/>
    <m/>
    <m/>
    <x v="13"/>
    <x v="19"/>
    <x v="6"/>
    <s v="Food Security"/>
    <x v="9"/>
    <x v="20"/>
    <x v="3"/>
    <m/>
    <s v="Planned"/>
    <m/>
    <m/>
    <m/>
    <m/>
    <m/>
    <s v="Chittagong"/>
    <s v="Cox's Bazar"/>
    <x v="6"/>
    <x v="9"/>
    <x v="1"/>
    <m/>
    <m/>
    <m/>
    <x v="2"/>
    <x v="2"/>
    <m/>
    <m/>
    <m/>
    <m/>
    <m/>
    <m/>
    <m/>
    <m/>
    <m/>
    <m/>
    <m/>
    <m/>
    <m/>
    <m/>
    <m/>
    <m/>
    <m/>
    <m/>
    <m/>
    <m/>
    <m/>
    <m/>
    <m/>
    <m/>
    <n v="20"/>
    <n v="2022"/>
    <s v=""/>
    <m/>
    <m/>
    <m/>
  </r>
  <r>
    <n v="1071"/>
    <m/>
    <m/>
    <m/>
    <x v="13"/>
    <x v="19"/>
    <x v="6"/>
    <s v="Food Security"/>
    <x v="9"/>
    <x v="20"/>
    <x v="3"/>
    <m/>
    <s v="Planned"/>
    <m/>
    <m/>
    <m/>
    <m/>
    <m/>
    <s v="Chittagong"/>
    <s v="Cox's Bazar"/>
    <x v="6"/>
    <x v="9"/>
    <x v="1"/>
    <m/>
    <m/>
    <m/>
    <x v="2"/>
    <x v="2"/>
    <m/>
    <m/>
    <m/>
    <m/>
    <m/>
    <m/>
    <m/>
    <m/>
    <m/>
    <m/>
    <m/>
    <m/>
    <m/>
    <m/>
    <m/>
    <m/>
    <m/>
    <m/>
    <m/>
    <m/>
    <m/>
    <m/>
    <m/>
    <m/>
    <n v="20"/>
    <n v="2022"/>
    <s v=""/>
    <m/>
    <m/>
    <m/>
  </r>
  <r>
    <n v="1072"/>
    <m/>
    <m/>
    <m/>
    <x v="13"/>
    <x v="19"/>
    <x v="6"/>
    <s v="Food Security"/>
    <x v="9"/>
    <x v="20"/>
    <x v="3"/>
    <m/>
    <s v="Planned"/>
    <m/>
    <m/>
    <m/>
    <m/>
    <m/>
    <s v="Chittagong"/>
    <s v="Cox's Bazar"/>
    <x v="6"/>
    <x v="9"/>
    <x v="1"/>
    <m/>
    <m/>
    <m/>
    <x v="2"/>
    <x v="2"/>
    <m/>
    <m/>
    <m/>
    <m/>
    <m/>
    <m/>
    <m/>
    <m/>
    <m/>
    <m/>
    <m/>
    <m/>
    <m/>
    <m/>
    <m/>
    <m/>
    <m/>
    <m/>
    <m/>
    <m/>
    <m/>
    <m/>
    <m/>
    <m/>
    <n v="20"/>
    <n v="2022"/>
    <s v=""/>
    <m/>
    <m/>
    <m/>
  </r>
  <r>
    <n v="1073"/>
    <m/>
    <m/>
    <m/>
    <x v="13"/>
    <x v="19"/>
    <x v="6"/>
    <s v="Food Security"/>
    <x v="9"/>
    <x v="20"/>
    <x v="3"/>
    <m/>
    <s v="Planned"/>
    <m/>
    <m/>
    <m/>
    <m/>
    <m/>
    <s v="Chittagong"/>
    <s v="Cox's Bazar"/>
    <x v="6"/>
    <x v="9"/>
    <x v="1"/>
    <m/>
    <m/>
    <m/>
    <x v="2"/>
    <x v="2"/>
    <m/>
    <m/>
    <m/>
    <m/>
    <m/>
    <m/>
    <m/>
    <m/>
    <m/>
    <m/>
    <m/>
    <m/>
    <m/>
    <m/>
    <m/>
    <m/>
    <m/>
    <m/>
    <m/>
    <m/>
    <m/>
    <m/>
    <m/>
    <m/>
    <n v="20"/>
    <n v="2022"/>
    <s v=""/>
    <m/>
    <m/>
    <m/>
  </r>
  <r>
    <n v="1074"/>
    <m/>
    <m/>
    <m/>
    <x v="13"/>
    <x v="19"/>
    <x v="6"/>
    <s v="Food Security"/>
    <x v="9"/>
    <x v="20"/>
    <x v="3"/>
    <m/>
    <s v="Planned"/>
    <m/>
    <m/>
    <m/>
    <m/>
    <m/>
    <s v="Chittagong"/>
    <s v="Cox's Bazar"/>
    <x v="6"/>
    <x v="9"/>
    <x v="1"/>
    <m/>
    <m/>
    <m/>
    <x v="2"/>
    <x v="2"/>
    <m/>
    <m/>
    <m/>
    <m/>
    <m/>
    <m/>
    <m/>
    <m/>
    <m/>
    <m/>
    <m/>
    <m/>
    <m/>
    <m/>
    <m/>
    <m/>
    <m/>
    <m/>
    <m/>
    <m/>
    <m/>
    <m/>
    <m/>
    <m/>
    <n v="20"/>
    <n v="2022"/>
    <s v=""/>
    <m/>
    <m/>
    <m/>
  </r>
  <r>
    <n v="1075"/>
    <m/>
    <m/>
    <m/>
    <x v="13"/>
    <x v="19"/>
    <x v="6"/>
    <s v="Food Security"/>
    <x v="9"/>
    <x v="20"/>
    <x v="3"/>
    <m/>
    <s v="Planned"/>
    <m/>
    <m/>
    <m/>
    <m/>
    <m/>
    <s v="Chittagong"/>
    <s v="Cox's Bazar"/>
    <x v="6"/>
    <x v="9"/>
    <x v="1"/>
    <m/>
    <m/>
    <m/>
    <x v="2"/>
    <x v="2"/>
    <m/>
    <m/>
    <m/>
    <m/>
    <m/>
    <m/>
    <m/>
    <m/>
    <m/>
    <m/>
    <m/>
    <m/>
    <m/>
    <m/>
    <m/>
    <m/>
    <m/>
    <m/>
    <m/>
    <m/>
    <m/>
    <m/>
    <m/>
    <m/>
    <n v="20"/>
    <n v="2022"/>
    <s v=""/>
    <m/>
    <m/>
    <m/>
  </r>
  <r>
    <n v="1076"/>
    <m/>
    <m/>
    <m/>
    <x v="13"/>
    <x v="19"/>
    <x v="6"/>
    <s v="Food Security"/>
    <x v="9"/>
    <x v="20"/>
    <x v="3"/>
    <m/>
    <s v="Planned"/>
    <m/>
    <m/>
    <m/>
    <m/>
    <m/>
    <s v="Chittagong"/>
    <s v="Cox's Bazar"/>
    <x v="6"/>
    <x v="9"/>
    <x v="1"/>
    <m/>
    <m/>
    <m/>
    <x v="2"/>
    <x v="2"/>
    <m/>
    <m/>
    <m/>
    <m/>
    <m/>
    <m/>
    <m/>
    <m/>
    <m/>
    <m/>
    <m/>
    <m/>
    <m/>
    <m/>
    <m/>
    <m/>
    <m/>
    <m/>
    <m/>
    <m/>
    <m/>
    <m/>
    <m/>
    <m/>
    <n v="20"/>
    <n v="2022"/>
    <s v=""/>
    <m/>
    <m/>
    <m/>
  </r>
  <r>
    <n v="1077"/>
    <m/>
    <m/>
    <m/>
    <x v="13"/>
    <x v="19"/>
    <x v="6"/>
    <s v="Food Security"/>
    <x v="9"/>
    <x v="20"/>
    <x v="3"/>
    <m/>
    <s v="Planned"/>
    <m/>
    <m/>
    <m/>
    <m/>
    <m/>
    <s v="Chittagong"/>
    <s v="Cox's Bazar"/>
    <x v="6"/>
    <x v="9"/>
    <x v="1"/>
    <m/>
    <m/>
    <m/>
    <x v="2"/>
    <x v="2"/>
    <m/>
    <m/>
    <m/>
    <m/>
    <m/>
    <m/>
    <m/>
    <m/>
    <m/>
    <m/>
    <m/>
    <m/>
    <m/>
    <m/>
    <m/>
    <m/>
    <m/>
    <m/>
    <m/>
    <m/>
    <m/>
    <m/>
    <m/>
    <m/>
    <n v="20"/>
    <n v="2022"/>
    <s v=""/>
    <m/>
    <m/>
    <m/>
  </r>
  <r>
    <n v="1078"/>
    <m/>
    <m/>
    <m/>
    <x v="13"/>
    <x v="19"/>
    <x v="6"/>
    <s v="Food Security"/>
    <x v="9"/>
    <x v="20"/>
    <x v="3"/>
    <m/>
    <s v="Planned"/>
    <m/>
    <m/>
    <m/>
    <m/>
    <m/>
    <s v="Chittagong"/>
    <s v="Cox's Bazar"/>
    <x v="6"/>
    <x v="9"/>
    <x v="1"/>
    <m/>
    <m/>
    <m/>
    <x v="2"/>
    <x v="2"/>
    <m/>
    <m/>
    <m/>
    <m/>
    <m/>
    <m/>
    <m/>
    <m/>
    <m/>
    <m/>
    <m/>
    <m/>
    <m/>
    <m/>
    <m/>
    <m/>
    <m/>
    <m/>
    <m/>
    <m/>
    <m/>
    <m/>
    <m/>
    <m/>
    <n v="20"/>
    <n v="2022"/>
    <s v=""/>
    <m/>
    <m/>
    <m/>
  </r>
  <r>
    <n v="1079"/>
    <m/>
    <m/>
    <m/>
    <x v="13"/>
    <x v="19"/>
    <x v="6"/>
    <s v="Food Security"/>
    <x v="9"/>
    <x v="20"/>
    <x v="3"/>
    <m/>
    <s v="Planned"/>
    <m/>
    <m/>
    <m/>
    <m/>
    <m/>
    <s v="Chittagong"/>
    <s v="Cox's Bazar"/>
    <x v="6"/>
    <x v="9"/>
    <x v="1"/>
    <m/>
    <m/>
    <m/>
    <x v="2"/>
    <x v="2"/>
    <m/>
    <m/>
    <m/>
    <m/>
    <m/>
    <m/>
    <m/>
    <m/>
    <m/>
    <m/>
    <m/>
    <m/>
    <m/>
    <m/>
    <m/>
    <m/>
    <m/>
    <m/>
    <m/>
    <m/>
    <m/>
    <m/>
    <m/>
    <m/>
    <n v="20"/>
    <n v="2022"/>
    <s v=""/>
    <m/>
    <m/>
    <m/>
  </r>
  <r>
    <n v="1080"/>
    <m/>
    <m/>
    <m/>
    <x v="13"/>
    <x v="19"/>
    <x v="6"/>
    <s v="Food Security"/>
    <x v="9"/>
    <x v="20"/>
    <x v="3"/>
    <m/>
    <s v="Planned"/>
    <m/>
    <m/>
    <m/>
    <m/>
    <m/>
    <s v="Chittagong"/>
    <s v="Cox's Bazar"/>
    <x v="6"/>
    <x v="9"/>
    <x v="1"/>
    <m/>
    <m/>
    <m/>
    <x v="2"/>
    <x v="2"/>
    <m/>
    <m/>
    <m/>
    <m/>
    <m/>
    <m/>
    <m/>
    <m/>
    <m/>
    <m/>
    <m/>
    <m/>
    <m/>
    <m/>
    <m/>
    <m/>
    <m/>
    <m/>
    <m/>
    <m/>
    <m/>
    <m/>
    <m/>
    <m/>
    <n v="20"/>
    <n v="2022"/>
    <s v=""/>
    <m/>
    <m/>
    <m/>
  </r>
  <r>
    <n v="1081"/>
    <m/>
    <m/>
    <m/>
    <x v="13"/>
    <x v="19"/>
    <x v="6"/>
    <s v="Food Security"/>
    <x v="9"/>
    <x v="20"/>
    <x v="3"/>
    <m/>
    <s v="Planned"/>
    <m/>
    <m/>
    <m/>
    <m/>
    <m/>
    <s v="Chittagong"/>
    <s v="Cox's Bazar"/>
    <x v="6"/>
    <x v="9"/>
    <x v="1"/>
    <m/>
    <m/>
    <m/>
    <x v="2"/>
    <x v="2"/>
    <m/>
    <m/>
    <m/>
    <m/>
    <m/>
    <m/>
    <m/>
    <m/>
    <m/>
    <m/>
    <m/>
    <m/>
    <m/>
    <m/>
    <m/>
    <m/>
    <m/>
    <m/>
    <m/>
    <m/>
    <m/>
    <m/>
    <m/>
    <m/>
    <n v="20"/>
    <n v="2022"/>
    <s v=""/>
    <m/>
    <m/>
    <m/>
  </r>
  <r>
    <n v="1082"/>
    <m/>
    <m/>
    <m/>
    <x v="13"/>
    <x v="19"/>
    <x v="6"/>
    <s v="Food Security"/>
    <x v="9"/>
    <x v="20"/>
    <x v="3"/>
    <m/>
    <s v="Planned"/>
    <m/>
    <m/>
    <m/>
    <m/>
    <m/>
    <s v="Chittagong"/>
    <s v="Cox's Bazar"/>
    <x v="6"/>
    <x v="9"/>
    <x v="1"/>
    <m/>
    <m/>
    <m/>
    <x v="2"/>
    <x v="2"/>
    <m/>
    <m/>
    <m/>
    <m/>
    <m/>
    <m/>
    <m/>
    <m/>
    <m/>
    <m/>
    <m/>
    <m/>
    <m/>
    <m/>
    <m/>
    <m/>
    <m/>
    <m/>
    <m/>
    <m/>
    <m/>
    <m/>
    <m/>
    <m/>
    <n v="20"/>
    <n v="2022"/>
    <s v=""/>
    <m/>
    <m/>
    <m/>
  </r>
  <r>
    <n v="1083"/>
    <m/>
    <m/>
    <m/>
    <x v="13"/>
    <x v="19"/>
    <x v="6"/>
    <s v="Food Security"/>
    <x v="9"/>
    <x v="20"/>
    <x v="3"/>
    <m/>
    <s v="Planned"/>
    <m/>
    <m/>
    <m/>
    <m/>
    <m/>
    <s v="Chittagong"/>
    <s v="Cox's Bazar"/>
    <x v="6"/>
    <x v="9"/>
    <x v="1"/>
    <m/>
    <m/>
    <m/>
    <x v="2"/>
    <x v="2"/>
    <m/>
    <m/>
    <m/>
    <m/>
    <m/>
    <m/>
    <m/>
    <m/>
    <m/>
    <m/>
    <m/>
    <m/>
    <m/>
    <m/>
    <m/>
    <m/>
    <m/>
    <m/>
    <m/>
    <m/>
    <m/>
    <m/>
    <m/>
    <m/>
    <n v="20"/>
    <n v="2022"/>
    <s v=""/>
    <m/>
    <m/>
    <m/>
  </r>
  <r>
    <n v="1084"/>
    <m/>
    <m/>
    <m/>
    <x v="13"/>
    <x v="19"/>
    <x v="6"/>
    <s v="Food Security"/>
    <x v="9"/>
    <x v="20"/>
    <x v="3"/>
    <m/>
    <s v="Planned"/>
    <m/>
    <m/>
    <m/>
    <m/>
    <m/>
    <s v="Chittagong"/>
    <s v="Cox's Bazar"/>
    <x v="6"/>
    <x v="9"/>
    <x v="1"/>
    <m/>
    <m/>
    <m/>
    <x v="2"/>
    <x v="2"/>
    <m/>
    <m/>
    <m/>
    <m/>
    <m/>
    <m/>
    <m/>
    <m/>
    <m/>
    <m/>
    <m/>
    <m/>
    <m/>
    <m/>
    <m/>
    <m/>
    <m/>
    <m/>
    <m/>
    <m/>
    <m/>
    <m/>
    <m/>
    <m/>
    <n v="20"/>
    <n v="2022"/>
    <s v=""/>
    <m/>
    <m/>
    <m/>
  </r>
  <r>
    <n v="1085"/>
    <m/>
    <m/>
    <m/>
    <x v="13"/>
    <x v="19"/>
    <x v="6"/>
    <s v="Food Security"/>
    <x v="9"/>
    <x v="20"/>
    <x v="3"/>
    <m/>
    <s v="Planned"/>
    <m/>
    <m/>
    <m/>
    <m/>
    <m/>
    <s v="Chittagong"/>
    <s v="Cox's Bazar"/>
    <x v="6"/>
    <x v="9"/>
    <x v="1"/>
    <m/>
    <m/>
    <m/>
    <x v="2"/>
    <x v="2"/>
    <m/>
    <m/>
    <m/>
    <m/>
    <m/>
    <m/>
    <m/>
    <m/>
    <m/>
    <m/>
    <m/>
    <m/>
    <m/>
    <m/>
    <m/>
    <m/>
    <m/>
    <m/>
    <m/>
    <m/>
    <m/>
    <m/>
    <m/>
    <m/>
    <n v="20"/>
    <n v="2022"/>
    <s v=""/>
    <m/>
    <m/>
    <m/>
  </r>
  <r>
    <n v="1086"/>
    <m/>
    <m/>
    <m/>
    <x v="13"/>
    <x v="19"/>
    <x v="6"/>
    <s v="Food Security"/>
    <x v="9"/>
    <x v="20"/>
    <x v="3"/>
    <m/>
    <s v="Planned"/>
    <m/>
    <m/>
    <m/>
    <m/>
    <m/>
    <s v="Chittagong"/>
    <s v="Cox's Bazar"/>
    <x v="6"/>
    <x v="9"/>
    <x v="1"/>
    <m/>
    <m/>
    <m/>
    <x v="2"/>
    <x v="2"/>
    <m/>
    <m/>
    <m/>
    <m/>
    <m/>
    <m/>
    <m/>
    <m/>
    <m/>
    <m/>
    <m/>
    <m/>
    <m/>
    <m/>
    <m/>
    <m/>
    <m/>
    <m/>
    <m/>
    <m/>
    <m/>
    <m/>
    <m/>
    <m/>
    <n v="20"/>
    <n v="2022"/>
    <s v=""/>
    <m/>
    <m/>
    <m/>
  </r>
  <r>
    <n v="1087"/>
    <m/>
    <m/>
    <m/>
    <x v="13"/>
    <x v="19"/>
    <x v="6"/>
    <s v="Food Security"/>
    <x v="9"/>
    <x v="20"/>
    <x v="3"/>
    <m/>
    <s v="Planned"/>
    <m/>
    <m/>
    <m/>
    <m/>
    <m/>
    <s v="Chittagong"/>
    <s v="Cox's Bazar"/>
    <x v="6"/>
    <x v="9"/>
    <x v="1"/>
    <m/>
    <m/>
    <m/>
    <x v="2"/>
    <x v="2"/>
    <m/>
    <m/>
    <m/>
    <m/>
    <m/>
    <m/>
    <m/>
    <m/>
    <m/>
    <m/>
    <m/>
    <m/>
    <m/>
    <m/>
    <m/>
    <m/>
    <m/>
    <m/>
    <m/>
    <m/>
    <m/>
    <m/>
    <m/>
    <m/>
    <n v="20"/>
    <n v="2022"/>
    <s v=""/>
    <m/>
    <m/>
    <m/>
  </r>
  <r>
    <n v="1088"/>
    <m/>
    <m/>
    <m/>
    <x v="13"/>
    <x v="19"/>
    <x v="6"/>
    <s v="Food Security"/>
    <x v="9"/>
    <x v="20"/>
    <x v="3"/>
    <m/>
    <s v="Planned"/>
    <m/>
    <m/>
    <m/>
    <m/>
    <m/>
    <s v="Chittagong"/>
    <s v="Cox's Bazar"/>
    <x v="6"/>
    <x v="9"/>
    <x v="1"/>
    <m/>
    <m/>
    <m/>
    <x v="2"/>
    <x v="2"/>
    <m/>
    <m/>
    <m/>
    <m/>
    <m/>
    <m/>
    <m/>
    <m/>
    <m/>
    <m/>
    <m/>
    <m/>
    <m/>
    <m/>
    <m/>
    <m/>
    <m/>
    <m/>
    <m/>
    <m/>
    <m/>
    <m/>
    <m/>
    <m/>
    <n v="20"/>
    <n v="2022"/>
    <s v=""/>
    <m/>
    <m/>
    <m/>
  </r>
  <r>
    <n v="1089"/>
    <m/>
    <m/>
    <m/>
    <x v="13"/>
    <x v="19"/>
    <x v="6"/>
    <s v="Food Security"/>
    <x v="9"/>
    <x v="20"/>
    <x v="3"/>
    <m/>
    <s v="Planned"/>
    <m/>
    <m/>
    <m/>
    <m/>
    <m/>
    <s v="Chittagong"/>
    <s v="Cox's Bazar"/>
    <x v="6"/>
    <x v="9"/>
    <x v="1"/>
    <m/>
    <m/>
    <m/>
    <x v="2"/>
    <x v="2"/>
    <m/>
    <m/>
    <m/>
    <m/>
    <m/>
    <m/>
    <m/>
    <m/>
    <m/>
    <m/>
    <m/>
    <m/>
    <m/>
    <m/>
    <m/>
    <m/>
    <m/>
    <m/>
    <m/>
    <m/>
    <m/>
    <m/>
    <m/>
    <m/>
    <n v="20"/>
    <n v="2022"/>
    <s v=""/>
    <m/>
    <m/>
    <m/>
  </r>
  <r>
    <n v="1090"/>
    <m/>
    <m/>
    <m/>
    <x v="13"/>
    <x v="19"/>
    <x v="6"/>
    <s v="Food Security"/>
    <x v="9"/>
    <x v="20"/>
    <x v="3"/>
    <m/>
    <s v="Planned"/>
    <m/>
    <m/>
    <m/>
    <m/>
    <m/>
    <s v="Chittagong"/>
    <s v="Cox's Bazar"/>
    <x v="6"/>
    <x v="9"/>
    <x v="1"/>
    <m/>
    <m/>
    <m/>
    <x v="2"/>
    <x v="2"/>
    <m/>
    <m/>
    <m/>
    <m/>
    <m/>
    <m/>
    <m/>
    <m/>
    <m/>
    <m/>
    <m/>
    <m/>
    <m/>
    <m/>
    <m/>
    <m/>
    <m/>
    <m/>
    <m/>
    <m/>
    <m/>
    <m/>
    <m/>
    <m/>
    <n v="20"/>
    <n v="2022"/>
    <s v=""/>
    <m/>
    <m/>
    <m/>
  </r>
  <r>
    <n v="1091"/>
    <m/>
    <m/>
    <m/>
    <x v="13"/>
    <x v="19"/>
    <x v="6"/>
    <s v="Food Security"/>
    <x v="9"/>
    <x v="20"/>
    <x v="3"/>
    <m/>
    <s v="Planned"/>
    <m/>
    <m/>
    <m/>
    <m/>
    <m/>
    <s v="Chittagong"/>
    <s v="Cox's Bazar"/>
    <x v="6"/>
    <x v="9"/>
    <x v="1"/>
    <m/>
    <m/>
    <m/>
    <x v="2"/>
    <x v="2"/>
    <m/>
    <m/>
    <m/>
    <m/>
    <m/>
    <m/>
    <m/>
    <m/>
    <m/>
    <m/>
    <m/>
    <m/>
    <m/>
    <m/>
    <m/>
    <m/>
    <m/>
    <m/>
    <m/>
    <m/>
    <m/>
    <m/>
    <m/>
    <m/>
    <n v="20"/>
    <n v="2022"/>
    <s v=""/>
    <m/>
    <m/>
    <m/>
  </r>
  <r>
    <n v="1092"/>
    <m/>
    <m/>
    <m/>
    <x v="13"/>
    <x v="19"/>
    <x v="6"/>
    <s v="Food Security"/>
    <x v="9"/>
    <x v="20"/>
    <x v="3"/>
    <m/>
    <s v="Planned"/>
    <m/>
    <m/>
    <m/>
    <m/>
    <m/>
    <s v="Chittagong"/>
    <s v="Cox's Bazar"/>
    <x v="6"/>
    <x v="9"/>
    <x v="1"/>
    <m/>
    <m/>
    <m/>
    <x v="2"/>
    <x v="2"/>
    <m/>
    <m/>
    <m/>
    <m/>
    <m/>
    <m/>
    <m/>
    <m/>
    <m/>
    <m/>
    <m/>
    <m/>
    <m/>
    <m/>
    <m/>
    <m/>
    <m/>
    <m/>
    <m/>
    <m/>
    <m/>
    <m/>
    <m/>
    <m/>
    <n v="20"/>
    <n v="2022"/>
    <s v=""/>
    <m/>
    <m/>
    <m/>
  </r>
  <r>
    <n v="1093"/>
    <m/>
    <m/>
    <m/>
    <x v="13"/>
    <x v="19"/>
    <x v="6"/>
    <s v="Food Security"/>
    <x v="9"/>
    <x v="20"/>
    <x v="3"/>
    <m/>
    <s v="Planned"/>
    <m/>
    <m/>
    <m/>
    <m/>
    <m/>
    <s v="Chittagong"/>
    <s v="Cox's Bazar"/>
    <x v="6"/>
    <x v="9"/>
    <x v="1"/>
    <m/>
    <m/>
    <m/>
    <x v="2"/>
    <x v="2"/>
    <m/>
    <m/>
    <m/>
    <m/>
    <m/>
    <m/>
    <m/>
    <m/>
    <m/>
    <m/>
    <m/>
    <m/>
    <m/>
    <m/>
    <m/>
    <m/>
    <m/>
    <m/>
    <m/>
    <m/>
    <m/>
    <m/>
    <m/>
    <m/>
    <n v="20"/>
    <n v="2022"/>
    <s v=""/>
    <m/>
    <m/>
    <m/>
  </r>
  <r>
    <n v="1094"/>
    <m/>
    <m/>
    <m/>
    <x v="13"/>
    <x v="19"/>
    <x v="6"/>
    <s v="Food Security"/>
    <x v="9"/>
    <x v="20"/>
    <x v="3"/>
    <m/>
    <s v="Planned"/>
    <m/>
    <m/>
    <m/>
    <m/>
    <m/>
    <s v="Chittagong"/>
    <s v="Cox's Bazar"/>
    <x v="6"/>
    <x v="9"/>
    <x v="1"/>
    <m/>
    <m/>
    <m/>
    <x v="2"/>
    <x v="2"/>
    <m/>
    <m/>
    <m/>
    <m/>
    <m/>
    <m/>
    <m/>
    <m/>
    <m/>
    <m/>
    <m/>
    <m/>
    <m/>
    <m/>
    <m/>
    <m/>
    <m/>
    <m/>
    <m/>
    <m/>
    <m/>
    <m/>
    <m/>
    <m/>
    <n v="20"/>
    <n v="2022"/>
    <s v=""/>
    <m/>
    <m/>
    <m/>
  </r>
  <r>
    <n v="1095"/>
    <m/>
    <m/>
    <m/>
    <x v="13"/>
    <x v="19"/>
    <x v="6"/>
    <s v="Food Security"/>
    <x v="9"/>
    <x v="20"/>
    <x v="3"/>
    <m/>
    <s v="Planned"/>
    <m/>
    <m/>
    <m/>
    <m/>
    <m/>
    <s v="Chittagong"/>
    <s v="Cox's Bazar"/>
    <x v="6"/>
    <x v="9"/>
    <x v="1"/>
    <m/>
    <m/>
    <m/>
    <x v="2"/>
    <x v="2"/>
    <m/>
    <m/>
    <m/>
    <m/>
    <m/>
    <m/>
    <m/>
    <m/>
    <m/>
    <m/>
    <m/>
    <m/>
    <m/>
    <m/>
    <m/>
    <m/>
    <m/>
    <m/>
    <m/>
    <m/>
    <m/>
    <m/>
    <m/>
    <m/>
    <n v="20"/>
    <n v="2022"/>
    <s v=""/>
    <m/>
    <m/>
    <m/>
  </r>
  <r>
    <n v="1096"/>
    <m/>
    <m/>
    <m/>
    <x v="13"/>
    <x v="19"/>
    <x v="6"/>
    <s v="Food Security"/>
    <x v="9"/>
    <x v="20"/>
    <x v="3"/>
    <m/>
    <s v="Planned"/>
    <m/>
    <m/>
    <m/>
    <m/>
    <m/>
    <s v="Chittagong"/>
    <s v="Cox's Bazar"/>
    <x v="6"/>
    <x v="9"/>
    <x v="1"/>
    <m/>
    <m/>
    <m/>
    <x v="2"/>
    <x v="2"/>
    <m/>
    <m/>
    <m/>
    <m/>
    <m/>
    <m/>
    <m/>
    <m/>
    <m/>
    <m/>
    <m/>
    <m/>
    <m/>
    <m/>
    <m/>
    <m/>
    <m/>
    <m/>
    <m/>
    <m/>
    <m/>
    <m/>
    <m/>
    <m/>
    <n v="20"/>
    <n v="2022"/>
    <s v=""/>
    <m/>
    <m/>
    <m/>
  </r>
  <r>
    <n v="1097"/>
    <m/>
    <m/>
    <m/>
    <x v="13"/>
    <x v="19"/>
    <x v="6"/>
    <s v="Food Security"/>
    <x v="9"/>
    <x v="20"/>
    <x v="3"/>
    <m/>
    <s v="Planned"/>
    <m/>
    <m/>
    <m/>
    <m/>
    <m/>
    <s v="Chittagong"/>
    <s v="Cox's Bazar"/>
    <x v="6"/>
    <x v="9"/>
    <x v="1"/>
    <m/>
    <m/>
    <m/>
    <x v="2"/>
    <x v="2"/>
    <m/>
    <m/>
    <m/>
    <m/>
    <m/>
    <m/>
    <m/>
    <m/>
    <m/>
    <m/>
    <m/>
    <m/>
    <m/>
    <m/>
    <m/>
    <m/>
    <m/>
    <m/>
    <m/>
    <m/>
    <m/>
    <m/>
    <m/>
    <m/>
    <n v="20"/>
    <n v="2022"/>
    <s v=""/>
    <m/>
    <m/>
    <m/>
  </r>
  <r>
    <n v="1098"/>
    <m/>
    <m/>
    <m/>
    <x v="13"/>
    <x v="19"/>
    <x v="6"/>
    <s v="Food Security"/>
    <x v="9"/>
    <x v="20"/>
    <x v="3"/>
    <m/>
    <s v="Planned"/>
    <m/>
    <m/>
    <m/>
    <m/>
    <m/>
    <s v="Chittagong"/>
    <s v="Cox's Bazar"/>
    <x v="6"/>
    <x v="9"/>
    <x v="1"/>
    <m/>
    <m/>
    <m/>
    <x v="2"/>
    <x v="2"/>
    <m/>
    <m/>
    <m/>
    <m/>
    <m/>
    <m/>
    <m/>
    <m/>
    <m/>
    <m/>
    <m/>
    <m/>
    <m/>
    <m/>
    <m/>
    <m/>
    <m/>
    <m/>
    <m/>
    <m/>
    <m/>
    <m/>
    <m/>
    <m/>
    <n v="20"/>
    <n v="2022"/>
    <s v=""/>
    <m/>
    <m/>
    <m/>
  </r>
  <r>
    <n v="1099"/>
    <m/>
    <m/>
    <m/>
    <x v="13"/>
    <x v="19"/>
    <x v="6"/>
    <s v="Food Security"/>
    <x v="9"/>
    <x v="20"/>
    <x v="3"/>
    <m/>
    <s v="Planned"/>
    <m/>
    <m/>
    <m/>
    <m/>
    <m/>
    <s v="Chittagong"/>
    <s v="Cox's Bazar"/>
    <x v="6"/>
    <x v="9"/>
    <x v="1"/>
    <m/>
    <m/>
    <m/>
    <x v="2"/>
    <x v="2"/>
    <m/>
    <m/>
    <m/>
    <m/>
    <m/>
    <m/>
    <m/>
    <m/>
    <m/>
    <m/>
    <m/>
    <m/>
    <m/>
    <m/>
    <m/>
    <m/>
    <m/>
    <m/>
    <m/>
    <m/>
    <m/>
    <m/>
    <m/>
    <m/>
    <n v="20"/>
    <n v="2022"/>
    <s v=""/>
    <m/>
    <m/>
    <m/>
  </r>
  <r>
    <n v="1100"/>
    <m/>
    <m/>
    <m/>
    <x v="13"/>
    <x v="19"/>
    <x v="6"/>
    <s v="Food Security"/>
    <x v="9"/>
    <x v="20"/>
    <x v="3"/>
    <m/>
    <s v="Planned"/>
    <m/>
    <m/>
    <m/>
    <m/>
    <m/>
    <s v="Chittagong"/>
    <s v="Cox's Bazar"/>
    <x v="6"/>
    <x v="9"/>
    <x v="1"/>
    <m/>
    <m/>
    <m/>
    <x v="2"/>
    <x v="2"/>
    <m/>
    <m/>
    <m/>
    <m/>
    <m/>
    <m/>
    <m/>
    <m/>
    <m/>
    <m/>
    <m/>
    <m/>
    <m/>
    <m/>
    <m/>
    <m/>
    <m/>
    <m/>
    <m/>
    <m/>
    <m/>
    <m/>
    <m/>
    <m/>
    <n v="20"/>
    <n v="2022"/>
    <s v=""/>
    <m/>
    <m/>
    <m/>
  </r>
  <r>
    <n v="1101"/>
    <m/>
    <m/>
    <m/>
    <x v="13"/>
    <x v="19"/>
    <x v="6"/>
    <s v="Food Security"/>
    <x v="9"/>
    <x v="20"/>
    <x v="3"/>
    <m/>
    <s v="Planned"/>
    <m/>
    <m/>
    <m/>
    <m/>
    <m/>
    <s v="Chittagong"/>
    <s v="Cox's Bazar"/>
    <x v="6"/>
    <x v="9"/>
    <x v="1"/>
    <m/>
    <m/>
    <m/>
    <x v="2"/>
    <x v="2"/>
    <m/>
    <m/>
    <m/>
    <m/>
    <m/>
    <m/>
    <m/>
    <m/>
    <m/>
    <m/>
    <m/>
    <m/>
    <m/>
    <m/>
    <m/>
    <m/>
    <m/>
    <m/>
    <m/>
    <m/>
    <m/>
    <m/>
    <m/>
    <m/>
    <n v="20"/>
    <n v="2022"/>
    <s v=""/>
    <m/>
    <m/>
    <m/>
  </r>
  <r>
    <n v="1102"/>
    <m/>
    <m/>
    <m/>
    <x v="13"/>
    <x v="19"/>
    <x v="6"/>
    <s v="Food Security"/>
    <x v="9"/>
    <x v="20"/>
    <x v="3"/>
    <m/>
    <s v="Planned"/>
    <m/>
    <m/>
    <m/>
    <m/>
    <m/>
    <s v="Chittagong"/>
    <s v="Cox's Bazar"/>
    <x v="6"/>
    <x v="9"/>
    <x v="1"/>
    <m/>
    <m/>
    <m/>
    <x v="2"/>
    <x v="2"/>
    <m/>
    <m/>
    <m/>
    <m/>
    <m/>
    <m/>
    <m/>
    <m/>
    <m/>
    <m/>
    <m/>
    <m/>
    <m/>
    <m/>
    <m/>
    <m/>
    <m/>
    <m/>
    <m/>
    <m/>
    <m/>
    <m/>
    <m/>
    <m/>
    <n v="20"/>
    <n v="2022"/>
    <s v=""/>
    <m/>
    <m/>
    <m/>
  </r>
  <r>
    <n v="1103"/>
    <m/>
    <m/>
    <m/>
    <x v="13"/>
    <x v="19"/>
    <x v="6"/>
    <s v="Food Security"/>
    <x v="9"/>
    <x v="20"/>
    <x v="3"/>
    <m/>
    <s v="Planned"/>
    <m/>
    <m/>
    <m/>
    <m/>
    <m/>
    <s v="Chittagong"/>
    <s v="Cox's Bazar"/>
    <x v="6"/>
    <x v="9"/>
    <x v="1"/>
    <m/>
    <m/>
    <m/>
    <x v="2"/>
    <x v="2"/>
    <m/>
    <m/>
    <m/>
    <m/>
    <m/>
    <m/>
    <m/>
    <m/>
    <m/>
    <m/>
    <m/>
    <m/>
    <m/>
    <m/>
    <m/>
    <m/>
    <m/>
    <m/>
    <m/>
    <m/>
    <m/>
    <m/>
    <m/>
    <m/>
    <n v="20"/>
    <n v="2022"/>
    <s v=""/>
    <m/>
    <m/>
    <m/>
  </r>
  <r>
    <n v="1104"/>
    <m/>
    <m/>
    <m/>
    <x v="13"/>
    <x v="19"/>
    <x v="6"/>
    <s v="Food Security"/>
    <x v="9"/>
    <x v="20"/>
    <x v="3"/>
    <m/>
    <s v="Planned"/>
    <m/>
    <m/>
    <m/>
    <m/>
    <m/>
    <s v="Chittagong"/>
    <s v="Cox's Bazar"/>
    <x v="6"/>
    <x v="9"/>
    <x v="1"/>
    <m/>
    <m/>
    <m/>
    <x v="2"/>
    <x v="2"/>
    <m/>
    <m/>
    <m/>
    <m/>
    <m/>
    <m/>
    <m/>
    <m/>
    <m/>
    <m/>
    <m/>
    <m/>
    <m/>
    <m/>
    <m/>
    <m/>
    <m/>
    <m/>
    <m/>
    <m/>
    <m/>
    <m/>
    <m/>
    <m/>
    <n v="20"/>
    <n v="2022"/>
    <s v=""/>
    <m/>
    <m/>
    <m/>
  </r>
  <r>
    <n v="1105"/>
    <m/>
    <m/>
    <m/>
    <x v="13"/>
    <x v="19"/>
    <x v="6"/>
    <s v="Food Security"/>
    <x v="9"/>
    <x v="20"/>
    <x v="3"/>
    <m/>
    <s v="Planned"/>
    <m/>
    <m/>
    <m/>
    <m/>
    <m/>
    <s v="Chittagong"/>
    <s v="Cox's Bazar"/>
    <x v="6"/>
    <x v="9"/>
    <x v="1"/>
    <m/>
    <m/>
    <m/>
    <x v="2"/>
    <x v="2"/>
    <m/>
    <m/>
    <m/>
    <m/>
    <m/>
    <m/>
    <m/>
    <m/>
    <m/>
    <m/>
    <m/>
    <m/>
    <m/>
    <m/>
    <m/>
    <m/>
    <m/>
    <m/>
    <m/>
    <m/>
    <m/>
    <m/>
    <m/>
    <m/>
    <n v="20"/>
    <n v="2022"/>
    <s v=""/>
    <m/>
    <m/>
    <m/>
  </r>
  <r>
    <n v="1106"/>
    <m/>
    <m/>
    <m/>
    <x v="13"/>
    <x v="19"/>
    <x v="6"/>
    <s v="Food Security"/>
    <x v="9"/>
    <x v="20"/>
    <x v="3"/>
    <m/>
    <s v="Planned"/>
    <m/>
    <m/>
    <m/>
    <m/>
    <m/>
    <s v="Chittagong"/>
    <s v="Cox's Bazar"/>
    <x v="6"/>
    <x v="9"/>
    <x v="1"/>
    <m/>
    <m/>
    <m/>
    <x v="2"/>
    <x v="2"/>
    <m/>
    <m/>
    <m/>
    <m/>
    <m/>
    <m/>
    <m/>
    <m/>
    <m/>
    <m/>
    <m/>
    <m/>
    <m/>
    <m/>
    <m/>
    <m/>
    <m/>
    <m/>
    <m/>
    <m/>
    <m/>
    <m/>
    <m/>
    <m/>
    <n v="20"/>
    <n v="2022"/>
    <s v=""/>
    <m/>
    <m/>
    <m/>
  </r>
  <r>
    <n v="1107"/>
    <m/>
    <m/>
    <m/>
    <x v="13"/>
    <x v="19"/>
    <x v="6"/>
    <s v="Food Security"/>
    <x v="9"/>
    <x v="20"/>
    <x v="3"/>
    <m/>
    <s v="Planned"/>
    <m/>
    <m/>
    <m/>
    <m/>
    <m/>
    <s v="Chittagong"/>
    <s v="Cox's Bazar"/>
    <x v="6"/>
    <x v="9"/>
    <x v="1"/>
    <m/>
    <m/>
    <m/>
    <x v="2"/>
    <x v="2"/>
    <m/>
    <m/>
    <m/>
    <m/>
    <m/>
    <m/>
    <m/>
    <m/>
    <m/>
    <m/>
    <m/>
    <m/>
    <m/>
    <m/>
    <m/>
    <m/>
    <m/>
    <m/>
    <m/>
    <m/>
    <m/>
    <m/>
    <m/>
    <m/>
    <n v="20"/>
    <n v="2022"/>
    <s v=""/>
    <m/>
    <m/>
    <m/>
  </r>
  <r>
    <n v="1108"/>
    <m/>
    <m/>
    <m/>
    <x v="13"/>
    <x v="19"/>
    <x v="6"/>
    <s v="Food Security"/>
    <x v="9"/>
    <x v="20"/>
    <x v="3"/>
    <m/>
    <s v="Planned"/>
    <m/>
    <m/>
    <m/>
    <m/>
    <m/>
    <s v="Chittagong"/>
    <s v="Cox's Bazar"/>
    <x v="6"/>
    <x v="9"/>
    <x v="1"/>
    <m/>
    <m/>
    <m/>
    <x v="2"/>
    <x v="2"/>
    <m/>
    <m/>
    <m/>
    <m/>
    <m/>
    <m/>
    <m/>
    <m/>
    <m/>
    <m/>
    <m/>
    <m/>
    <m/>
    <m/>
    <m/>
    <m/>
    <m/>
    <m/>
    <m/>
    <m/>
    <m/>
    <m/>
    <m/>
    <m/>
    <n v="20"/>
    <n v="2022"/>
    <s v=""/>
    <m/>
    <m/>
    <m/>
  </r>
  <r>
    <n v="1109"/>
    <m/>
    <m/>
    <m/>
    <x v="13"/>
    <x v="19"/>
    <x v="6"/>
    <s v="Food Security"/>
    <x v="9"/>
    <x v="20"/>
    <x v="3"/>
    <m/>
    <s v="Planned"/>
    <m/>
    <m/>
    <m/>
    <m/>
    <m/>
    <s v="Chittagong"/>
    <s v="Cox's Bazar"/>
    <x v="6"/>
    <x v="9"/>
    <x v="1"/>
    <m/>
    <m/>
    <m/>
    <x v="2"/>
    <x v="2"/>
    <m/>
    <m/>
    <m/>
    <m/>
    <m/>
    <m/>
    <m/>
    <m/>
    <m/>
    <m/>
    <m/>
    <m/>
    <m/>
    <m/>
    <m/>
    <m/>
    <m/>
    <m/>
    <m/>
    <m/>
    <m/>
    <m/>
    <m/>
    <m/>
    <n v="20"/>
    <n v="2022"/>
    <s v=""/>
    <m/>
    <m/>
    <m/>
  </r>
  <r>
    <n v="1110"/>
    <m/>
    <m/>
    <m/>
    <x v="13"/>
    <x v="19"/>
    <x v="6"/>
    <s v="Food Security"/>
    <x v="9"/>
    <x v="20"/>
    <x v="3"/>
    <m/>
    <s v="Planned"/>
    <m/>
    <m/>
    <m/>
    <m/>
    <m/>
    <s v="Chittagong"/>
    <s v="Cox's Bazar"/>
    <x v="6"/>
    <x v="9"/>
    <x v="1"/>
    <m/>
    <m/>
    <m/>
    <x v="2"/>
    <x v="2"/>
    <m/>
    <m/>
    <m/>
    <m/>
    <m/>
    <m/>
    <m/>
    <m/>
    <m/>
    <m/>
    <m/>
    <m/>
    <m/>
    <m/>
    <m/>
    <m/>
    <m/>
    <m/>
    <m/>
    <m/>
    <m/>
    <m/>
    <m/>
    <m/>
    <n v="20"/>
    <n v="2022"/>
    <s v=""/>
    <m/>
    <m/>
    <m/>
  </r>
  <r>
    <n v="1111"/>
    <m/>
    <m/>
    <m/>
    <x v="13"/>
    <x v="19"/>
    <x v="6"/>
    <s v="Food Security"/>
    <x v="9"/>
    <x v="20"/>
    <x v="3"/>
    <m/>
    <s v="Planned"/>
    <m/>
    <m/>
    <m/>
    <m/>
    <m/>
    <s v="Chittagong"/>
    <s v="Cox's Bazar"/>
    <x v="6"/>
    <x v="9"/>
    <x v="1"/>
    <m/>
    <m/>
    <m/>
    <x v="2"/>
    <x v="2"/>
    <m/>
    <m/>
    <m/>
    <m/>
    <m/>
    <m/>
    <m/>
    <m/>
    <m/>
    <m/>
    <m/>
    <m/>
    <m/>
    <m/>
    <m/>
    <m/>
    <m/>
    <m/>
    <m/>
    <m/>
    <m/>
    <m/>
    <m/>
    <m/>
    <n v="20"/>
    <n v="2022"/>
    <s v=""/>
    <m/>
    <m/>
    <m/>
  </r>
  <r>
    <n v="1112"/>
    <m/>
    <m/>
    <m/>
    <x v="13"/>
    <x v="19"/>
    <x v="6"/>
    <s v="Food Security"/>
    <x v="9"/>
    <x v="20"/>
    <x v="3"/>
    <m/>
    <s v="Planned"/>
    <m/>
    <m/>
    <m/>
    <m/>
    <m/>
    <s v="Chittagong"/>
    <s v="Cox's Bazar"/>
    <x v="6"/>
    <x v="9"/>
    <x v="1"/>
    <m/>
    <m/>
    <m/>
    <x v="2"/>
    <x v="2"/>
    <m/>
    <m/>
    <m/>
    <m/>
    <m/>
    <m/>
    <m/>
    <m/>
    <m/>
    <m/>
    <m/>
    <m/>
    <m/>
    <m/>
    <m/>
    <m/>
    <m/>
    <m/>
    <m/>
    <m/>
    <m/>
    <m/>
    <m/>
    <m/>
    <n v="20"/>
    <n v="2022"/>
    <s v=""/>
    <m/>
    <m/>
    <m/>
  </r>
  <r>
    <n v="1113"/>
    <m/>
    <m/>
    <m/>
    <x v="13"/>
    <x v="19"/>
    <x v="6"/>
    <s v="Food Security"/>
    <x v="9"/>
    <x v="20"/>
    <x v="3"/>
    <m/>
    <s v="Planned"/>
    <m/>
    <m/>
    <m/>
    <m/>
    <m/>
    <s v="Chittagong"/>
    <s v="Cox's Bazar"/>
    <x v="6"/>
    <x v="9"/>
    <x v="1"/>
    <m/>
    <m/>
    <m/>
    <x v="2"/>
    <x v="2"/>
    <m/>
    <m/>
    <m/>
    <m/>
    <m/>
    <m/>
    <m/>
    <m/>
    <m/>
    <m/>
    <m/>
    <m/>
    <m/>
    <m/>
    <m/>
    <m/>
    <m/>
    <m/>
    <m/>
    <m/>
    <m/>
    <m/>
    <m/>
    <m/>
    <n v="20"/>
    <n v="2022"/>
    <s v=""/>
    <m/>
    <m/>
    <m/>
  </r>
  <r>
    <n v="1114"/>
    <m/>
    <m/>
    <m/>
    <x v="13"/>
    <x v="19"/>
    <x v="6"/>
    <s v="Food Security"/>
    <x v="9"/>
    <x v="20"/>
    <x v="3"/>
    <m/>
    <s v="Planned"/>
    <m/>
    <m/>
    <m/>
    <m/>
    <m/>
    <s v="Chittagong"/>
    <s v="Cox's Bazar"/>
    <x v="6"/>
    <x v="9"/>
    <x v="1"/>
    <m/>
    <m/>
    <m/>
    <x v="2"/>
    <x v="2"/>
    <m/>
    <m/>
    <m/>
    <m/>
    <m/>
    <m/>
    <m/>
    <m/>
    <m/>
    <m/>
    <m/>
    <m/>
    <m/>
    <m/>
    <m/>
    <m/>
    <m/>
    <m/>
    <m/>
    <m/>
    <m/>
    <m/>
    <m/>
    <m/>
    <n v="20"/>
    <n v="2022"/>
    <s v=""/>
    <m/>
    <m/>
    <m/>
  </r>
  <r>
    <n v="1115"/>
    <m/>
    <m/>
    <m/>
    <x v="13"/>
    <x v="19"/>
    <x v="6"/>
    <s v="Food Security"/>
    <x v="9"/>
    <x v="20"/>
    <x v="3"/>
    <m/>
    <s v="Planned"/>
    <m/>
    <m/>
    <m/>
    <m/>
    <m/>
    <s v="Chittagong"/>
    <s v="Cox's Bazar"/>
    <x v="6"/>
    <x v="9"/>
    <x v="1"/>
    <m/>
    <m/>
    <m/>
    <x v="2"/>
    <x v="2"/>
    <m/>
    <m/>
    <m/>
    <m/>
    <m/>
    <m/>
    <m/>
    <m/>
    <m/>
    <m/>
    <m/>
    <m/>
    <m/>
    <m/>
    <m/>
    <m/>
    <m/>
    <m/>
    <m/>
    <m/>
    <m/>
    <m/>
    <m/>
    <m/>
    <n v="20"/>
    <n v="2022"/>
    <s v=""/>
    <m/>
    <m/>
    <m/>
  </r>
  <r>
    <n v="1116"/>
    <m/>
    <m/>
    <m/>
    <x v="13"/>
    <x v="19"/>
    <x v="6"/>
    <s v="Food Security"/>
    <x v="9"/>
    <x v="20"/>
    <x v="3"/>
    <m/>
    <s v="Planned"/>
    <m/>
    <m/>
    <m/>
    <m/>
    <m/>
    <s v="Chittagong"/>
    <s v="Cox's Bazar"/>
    <x v="6"/>
    <x v="9"/>
    <x v="1"/>
    <m/>
    <m/>
    <m/>
    <x v="2"/>
    <x v="2"/>
    <m/>
    <m/>
    <m/>
    <m/>
    <m/>
    <m/>
    <m/>
    <m/>
    <m/>
    <m/>
    <m/>
    <m/>
    <m/>
    <m/>
    <m/>
    <m/>
    <m/>
    <m/>
    <m/>
    <m/>
    <m/>
    <m/>
    <m/>
    <m/>
    <n v="20"/>
    <n v="2022"/>
    <s v=""/>
    <m/>
    <m/>
    <m/>
  </r>
  <r>
    <n v="1117"/>
    <m/>
    <m/>
    <m/>
    <x v="13"/>
    <x v="19"/>
    <x v="6"/>
    <s v="Food Security"/>
    <x v="9"/>
    <x v="20"/>
    <x v="3"/>
    <m/>
    <s v="Planned"/>
    <m/>
    <m/>
    <m/>
    <m/>
    <m/>
    <s v="Chittagong"/>
    <s v="Cox's Bazar"/>
    <x v="6"/>
    <x v="9"/>
    <x v="1"/>
    <m/>
    <m/>
    <m/>
    <x v="2"/>
    <x v="2"/>
    <m/>
    <m/>
    <m/>
    <m/>
    <m/>
    <m/>
    <m/>
    <m/>
    <m/>
    <m/>
    <m/>
    <m/>
    <m/>
    <m/>
    <m/>
    <m/>
    <m/>
    <m/>
    <m/>
    <m/>
    <m/>
    <m/>
    <m/>
    <m/>
    <n v="20"/>
    <n v="2022"/>
    <s v=""/>
    <m/>
    <m/>
    <m/>
  </r>
  <r>
    <n v="1118"/>
    <m/>
    <m/>
    <m/>
    <x v="13"/>
    <x v="19"/>
    <x v="6"/>
    <s v="Food Security"/>
    <x v="9"/>
    <x v="20"/>
    <x v="3"/>
    <m/>
    <s v="Planned"/>
    <m/>
    <m/>
    <m/>
    <m/>
    <m/>
    <s v="Chittagong"/>
    <s v="Cox's Bazar"/>
    <x v="6"/>
    <x v="9"/>
    <x v="1"/>
    <m/>
    <m/>
    <m/>
    <x v="2"/>
    <x v="2"/>
    <m/>
    <m/>
    <m/>
    <m/>
    <m/>
    <m/>
    <m/>
    <m/>
    <m/>
    <m/>
    <m/>
    <m/>
    <m/>
    <m/>
    <m/>
    <m/>
    <m/>
    <m/>
    <m/>
    <m/>
    <m/>
    <m/>
    <m/>
    <m/>
    <n v="20"/>
    <n v="2022"/>
    <s v=""/>
    <m/>
    <m/>
    <m/>
  </r>
  <r>
    <n v="1119"/>
    <m/>
    <m/>
    <m/>
    <x v="13"/>
    <x v="19"/>
    <x v="6"/>
    <s v="Food Security"/>
    <x v="9"/>
    <x v="20"/>
    <x v="3"/>
    <m/>
    <s v="Planned"/>
    <m/>
    <m/>
    <m/>
    <m/>
    <m/>
    <s v="Chittagong"/>
    <s v="Cox's Bazar"/>
    <x v="6"/>
    <x v="9"/>
    <x v="1"/>
    <m/>
    <m/>
    <m/>
    <x v="2"/>
    <x v="2"/>
    <m/>
    <m/>
    <m/>
    <m/>
    <m/>
    <m/>
    <m/>
    <m/>
    <m/>
    <m/>
    <m/>
    <m/>
    <m/>
    <m/>
    <m/>
    <m/>
    <m/>
    <m/>
    <m/>
    <m/>
    <m/>
    <m/>
    <m/>
    <m/>
    <n v="20"/>
    <n v="2022"/>
    <s v=""/>
    <m/>
    <m/>
    <m/>
  </r>
  <r>
    <n v="1120"/>
    <m/>
    <m/>
    <m/>
    <x v="13"/>
    <x v="19"/>
    <x v="6"/>
    <s v="Food Security"/>
    <x v="9"/>
    <x v="20"/>
    <x v="3"/>
    <m/>
    <s v="Planned"/>
    <m/>
    <m/>
    <m/>
    <m/>
    <m/>
    <s v="Chittagong"/>
    <s v="Cox's Bazar"/>
    <x v="6"/>
    <x v="9"/>
    <x v="1"/>
    <m/>
    <m/>
    <m/>
    <x v="2"/>
    <x v="2"/>
    <m/>
    <m/>
    <m/>
    <m/>
    <m/>
    <m/>
    <m/>
    <m/>
    <m/>
    <m/>
    <m/>
    <m/>
    <m/>
    <m/>
    <m/>
    <m/>
    <m/>
    <m/>
    <m/>
    <m/>
    <m/>
    <m/>
    <m/>
    <m/>
    <n v="20"/>
    <n v="2022"/>
    <s v=""/>
    <m/>
    <m/>
    <m/>
  </r>
  <r>
    <n v="1121"/>
    <m/>
    <m/>
    <m/>
    <x v="13"/>
    <x v="19"/>
    <x v="6"/>
    <s v="Food Security"/>
    <x v="9"/>
    <x v="20"/>
    <x v="3"/>
    <m/>
    <s v="Planned"/>
    <m/>
    <m/>
    <m/>
    <m/>
    <m/>
    <s v="Chittagong"/>
    <s v="Cox's Bazar"/>
    <x v="6"/>
    <x v="9"/>
    <x v="1"/>
    <m/>
    <m/>
    <m/>
    <x v="2"/>
    <x v="2"/>
    <m/>
    <m/>
    <m/>
    <m/>
    <m/>
    <m/>
    <m/>
    <m/>
    <m/>
    <m/>
    <m/>
    <m/>
    <m/>
    <m/>
    <m/>
    <m/>
    <m/>
    <m/>
    <m/>
    <m/>
    <m/>
    <m/>
    <m/>
    <m/>
    <n v="20"/>
    <n v="2022"/>
    <s v=""/>
    <m/>
    <m/>
    <m/>
  </r>
  <r>
    <n v="1122"/>
    <m/>
    <m/>
    <m/>
    <x v="13"/>
    <x v="19"/>
    <x v="6"/>
    <s v="Food Security"/>
    <x v="9"/>
    <x v="20"/>
    <x v="3"/>
    <m/>
    <s v="Planned"/>
    <m/>
    <m/>
    <m/>
    <m/>
    <m/>
    <s v="Chittagong"/>
    <s v="Cox's Bazar"/>
    <x v="6"/>
    <x v="9"/>
    <x v="1"/>
    <m/>
    <m/>
    <m/>
    <x v="2"/>
    <x v="2"/>
    <m/>
    <m/>
    <m/>
    <m/>
    <m/>
    <m/>
    <m/>
    <m/>
    <m/>
    <m/>
    <m/>
    <m/>
    <m/>
    <m/>
    <m/>
    <m/>
    <m/>
    <m/>
    <m/>
    <m/>
    <m/>
    <m/>
    <m/>
    <m/>
    <n v="20"/>
    <n v="2022"/>
    <s v=""/>
    <m/>
    <m/>
    <m/>
  </r>
  <r>
    <n v="1123"/>
    <m/>
    <m/>
    <m/>
    <x v="13"/>
    <x v="19"/>
    <x v="6"/>
    <s v="Food Security"/>
    <x v="9"/>
    <x v="20"/>
    <x v="3"/>
    <m/>
    <s v="Planned"/>
    <m/>
    <m/>
    <m/>
    <m/>
    <m/>
    <s v="Chittagong"/>
    <s v="Cox's Bazar"/>
    <x v="6"/>
    <x v="9"/>
    <x v="1"/>
    <m/>
    <m/>
    <m/>
    <x v="2"/>
    <x v="2"/>
    <m/>
    <m/>
    <m/>
    <m/>
    <m/>
    <m/>
    <m/>
    <m/>
    <m/>
    <m/>
    <m/>
    <m/>
    <m/>
    <m/>
    <m/>
    <m/>
    <m/>
    <m/>
    <m/>
    <m/>
    <m/>
    <m/>
    <m/>
    <m/>
    <n v="20"/>
    <n v="2022"/>
    <s v=""/>
    <m/>
    <m/>
    <m/>
  </r>
  <r>
    <n v="1124"/>
    <m/>
    <m/>
    <m/>
    <x v="13"/>
    <x v="19"/>
    <x v="6"/>
    <s v="Food Security"/>
    <x v="9"/>
    <x v="20"/>
    <x v="3"/>
    <m/>
    <s v="Planned"/>
    <m/>
    <m/>
    <m/>
    <m/>
    <m/>
    <s v="Chittagong"/>
    <s v="Cox's Bazar"/>
    <x v="6"/>
    <x v="9"/>
    <x v="1"/>
    <m/>
    <m/>
    <m/>
    <x v="2"/>
    <x v="2"/>
    <m/>
    <m/>
    <m/>
    <m/>
    <m/>
    <m/>
    <m/>
    <m/>
    <m/>
    <m/>
    <m/>
    <m/>
    <m/>
    <m/>
    <m/>
    <m/>
    <m/>
    <m/>
    <m/>
    <m/>
    <m/>
    <m/>
    <m/>
    <m/>
    <n v="20"/>
    <n v="2022"/>
    <s v=""/>
    <m/>
    <m/>
    <m/>
  </r>
  <r>
    <n v="1125"/>
    <m/>
    <m/>
    <m/>
    <x v="13"/>
    <x v="19"/>
    <x v="6"/>
    <s v="Food Security"/>
    <x v="9"/>
    <x v="20"/>
    <x v="3"/>
    <m/>
    <s v="Planned"/>
    <m/>
    <m/>
    <m/>
    <m/>
    <m/>
    <s v="Chittagong"/>
    <s v="Cox's Bazar"/>
    <x v="6"/>
    <x v="9"/>
    <x v="1"/>
    <m/>
    <m/>
    <m/>
    <x v="2"/>
    <x v="2"/>
    <m/>
    <m/>
    <m/>
    <m/>
    <m/>
    <m/>
    <m/>
    <m/>
    <m/>
    <m/>
    <m/>
    <m/>
    <m/>
    <m/>
    <m/>
    <m/>
    <m/>
    <m/>
    <m/>
    <m/>
    <m/>
    <m/>
    <m/>
    <m/>
    <n v="20"/>
    <n v="2022"/>
    <s v=""/>
    <m/>
    <m/>
    <m/>
  </r>
  <r>
    <n v="1126"/>
    <m/>
    <m/>
    <m/>
    <x v="13"/>
    <x v="19"/>
    <x v="6"/>
    <s v="Food Security"/>
    <x v="9"/>
    <x v="20"/>
    <x v="3"/>
    <m/>
    <s v="Planned"/>
    <m/>
    <m/>
    <m/>
    <m/>
    <m/>
    <s v="Chittagong"/>
    <s v="Cox's Bazar"/>
    <x v="6"/>
    <x v="9"/>
    <x v="1"/>
    <m/>
    <m/>
    <m/>
    <x v="2"/>
    <x v="2"/>
    <m/>
    <m/>
    <m/>
    <m/>
    <m/>
    <m/>
    <m/>
    <m/>
    <m/>
    <m/>
    <m/>
    <m/>
    <m/>
    <m/>
    <m/>
    <m/>
    <m/>
    <m/>
    <m/>
    <m/>
    <m/>
    <m/>
    <m/>
    <m/>
    <n v="20"/>
    <n v="2022"/>
    <s v=""/>
    <m/>
    <m/>
    <m/>
  </r>
  <r>
    <n v="1127"/>
    <m/>
    <m/>
    <m/>
    <x v="13"/>
    <x v="19"/>
    <x v="6"/>
    <s v="Food Security"/>
    <x v="9"/>
    <x v="20"/>
    <x v="3"/>
    <m/>
    <s v="Planned"/>
    <m/>
    <m/>
    <m/>
    <m/>
    <m/>
    <s v="Chittagong"/>
    <s v="Cox's Bazar"/>
    <x v="6"/>
    <x v="9"/>
    <x v="1"/>
    <m/>
    <m/>
    <m/>
    <x v="2"/>
    <x v="2"/>
    <m/>
    <m/>
    <m/>
    <m/>
    <m/>
    <m/>
    <m/>
    <m/>
    <m/>
    <m/>
    <m/>
    <m/>
    <m/>
    <m/>
    <m/>
    <m/>
    <m/>
    <m/>
    <m/>
    <m/>
    <m/>
    <m/>
    <m/>
    <m/>
    <n v="20"/>
    <n v="2022"/>
    <s v=""/>
    <m/>
    <m/>
    <m/>
  </r>
  <r>
    <n v="1128"/>
    <m/>
    <m/>
    <m/>
    <x v="13"/>
    <x v="19"/>
    <x v="6"/>
    <s v="Food Security"/>
    <x v="9"/>
    <x v="20"/>
    <x v="3"/>
    <m/>
    <s v="Planned"/>
    <m/>
    <m/>
    <m/>
    <m/>
    <m/>
    <s v="Chittagong"/>
    <s v="Cox's Bazar"/>
    <x v="6"/>
    <x v="9"/>
    <x v="1"/>
    <m/>
    <m/>
    <m/>
    <x v="2"/>
    <x v="2"/>
    <m/>
    <m/>
    <m/>
    <m/>
    <m/>
    <m/>
    <m/>
    <m/>
    <m/>
    <m/>
    <m/>
    <m/>
    <m/>
    <m/>
    <m/>
    <m/>
    <m/>
    <m/>
    <m/>
    <m/>
    <m/>
    <m/>
    <m/>
    <m/>
    <n v="20"/>
    <n v="2022"/>
    <s v=""/>
    <m/>
    <m/>
    <m/>
  </r>
  <r>
    <n v="1129"/>
    <m/>
    <m/>
    <m/>
    <x v="13"/>
    <x v="19"/>
    <x v="6"/>
    <s v="Food Security"/>
    <x v="9"/>
    <x v="20"/>
    <x v="3"/>
    <m/>
    <s v="Planned"/>
    <m/>
    <m/>
    <m/>
    <m/>
    <m/>
    <s v="Chittagong"/>
    <s v="Cox's Bazar"/>
    <x v="6"/>
    <x v="9"/>
    <x v="1"/>
    <m/>
    <m/>
    <m/>
    <x v="2"/>
    <x v="2"/>
    <m/>
    <m/>
    <m/>
    <m/>
    <m/>
    <m/>
    <m/>
    <m/>
    <m/>
    <m/>
    <m/>
    <m/>
    <m/>
    <m/>
    <m/>
    <m/>
    <m/>
    <m/>
    <m/>
    <m/>
    <m/>
    <m/>
    <m/>
    <m/>
    <n v="20"/>
    <n v="2022"/>
    <s v=""/>
    <m/>
    <m/>
    <m/>
  </r>
  <r>
    <n v="1130"/>
    <m/>
    <m/>
    <m/>
    <x v="13"/>
    <x v="19"/>
    <x v="6"/>
    <s v="Food Security"/>
    <x v="9"/>
    <x v="20"/>
    <x v="3"/>
    <m/>
    <s v="Planned"/>
    <m/>
    <m/>
    <m/>
    <m/>
    <m/>
    <s v="Chittagong"/>
    <s v="Cox's Bazar"/>
    <x v="6"/>
    <x v="9"/>
    <x v="1"/>
    <m/>
    <m/>
    <m/>
    <x v="2"/>
    <x v="2"/>
    <m/>
    <m/>
    <m/>
    <m/>
    <m/>
    <m/>
    <m/>
    <m/>
    <m/>
    <m/>
    <m/>
    <m/>
    <m/>
    <m/>
    <m/>
    <m/>
    <m/>
    <m/>
    <m/>
    <m/>
    <m/>
    <m/>
    <m/>
    <m/>
    <n v="20"/>
    <n v="2022"/>
    <s v=""/>
    <m/>
    <m/>
    <m/>
  </r>
  <r>
    <n v="1131"/>
    <m/>
    <m/>
    <m/>
    <x v="13"/>
    <x v="19"/>
    <x v="6"/>
    <s v="Food Security"/>
    <x v="9"/>
    <x v="20"/>
    <x v="3"/>
    <m/>
    <s v="Planned"/>
    <m/>
    <m/>
    <m/>
    <m/>
    <m/>
    <s v="Chittagong"/>
    <s v="Cox's Bazar"/>
    <x v="6"/>
    <x v="9"/>
    <x v="1"/>
    <m/>
    <m/>
    <m/>
    <x v="2"/>
    <x v="2"/>
    <m/>
    <m/>
    <m/>
    <m/>
    <m/>
    <m/>
    <m/>
    <m/>
    <m/>
    <m/>
    <m/>
    <m/>
    <m/>
    <m/>
    <m/>
    <m/>
    <m/>
    <m/>
    <m/>
    <m/>
    <m/>
    <m/>
    <m/>
    <m/>
    <n v="20"/>
    <n v="2022"/>
    <s v=""/>
    <m/>
    <m/>
    <m/>
  </r>
  <r>
    <n v="1132"/>
    <m/>
    <m/>
    <m/>
    <x v="13"/>
    <x v="19"/>
    <x v="6"/>
    <s v="Food Security"/>
    <x v="9"/>
    <x v="20"/>
    <x v="3"/>
    <m/>
    <s v="Planned"/>
    <m/>
    <m/>
    <m/>
    <m/>
    <m/>
    <s v="Chittagong"/>
    <s v="Cox's Bazar"/>
    <x v="6"/>
    <x v="9"/>
    <x v="1"/>
    <m/>
    <m/>
    <m/>
    <x v="2"/>
    <x v="2"/>
    <m/>
    <m/>
    <m/>
    <m/>
    <m/>
    <m/>
    <m/>
    <m/>
    <m/>
    <m/>
    <m/>
    <m/>
    <m/>
    <m/>
    <m/>
    <m/>
    <m/>
    <m/>
    <m/>
    <m/>
    <m/>
    <m/>
    <m/>
    <m/>
    <n v="20"/>
    <n v="2022"/>
    <s v=""/>
    <m/>
    <m/>
    <m/>
  </r>
  <r>
    <n v="1133"/>
    <m/>
    <m/>
    <m/>
    <x v="13"/>
    <x v="19"/>
    <x v="6"/>
    <s v="Food Security"/>
    <x v="9"/>
    <x v="20"/>
    <x v="3"/>
    <m/>
    <s v="Planned"/>
    <m/>
    <m/>
    <m/>
    <m/>
    <m/>
    <s v="Chittagong"/>
    <s v="Cox's Bazar"/>
    <x v="6"/>
    <x v="9"/>
    <x v="1"/>
    <m/>
    <m/>
    <m/>
    <x v="2"/>
    <x v="2"/>
    <m/>
    <m/>
    <m/>
    <m/>
    <m/>
    <m/>
    <m/>
    <m/>
    <m/>
    <m/>
    <m/>
    <m/>
    <m/>
    <m/>
    <m/>
    <m/>
    <m/>
    <m/>
    <m/>
    <m/>
    <m/>
    <m/>
    <m/>
    <m/>
    <n v="20"/>
    <n v="2022"/>
    <s v=""/>
    <m/>
    <m/>
    <m/>
  </r>
  <r>
    <n v="1134"/>
    <m/>
    <m/>
    <m/>
    <x v="13"/>
    <x v="19"/>
    <x v="6"/>
    <s v="Food Security"/>
    <x v="9"/>
    <x v="20"/>
    <x v="3"/>
    <m/>
    <s v="Planned"/>
    <m/>
    <m/>
    <m/>
    <m/>
    <m/>
    <s v="Chittagong"/>
    <s v="Cox's Bazar"/>
    <x v="6"/>
    <x v="9"/>
    <x v="1"/>
    <m/>
    <m/>
    <m/>
    <x v="2"/>
    <x v="2"/>
    <m/>
    <m/>
    <m/>
    <m/>
    <m/>
    <m/>
    <m/>
    <m/>
    <m/>
    <m/>
    <m/>
    <m/>
    <m/>
    <m/>
    <m/>
    <m/>
    <m/>
    <m/>
    <m/>
    <m/>
    <m/>
    <m/>
    <m/>
    <m/>
    <n v="20"/>
    <n v="2022"/>
    <s v=""/>
    <m/>
    <m/>
    <m/>
  </r>
  <r>
    <n v="1135"/>
    <m/>
    <m/>
    <m/>
    <x v="13"/>
    <x v="19"/>
    <x v="6"/>
    <s v="Food Security"/>
    <x v="9"/>
    <x v="20"/>
    <x v="3"/>
    <m/>
    <s v="Planned"/>
    <m/>
    <m/>
    <m/>
    <m/>
    <m/>
    <s v="Chittagong"/>
    <s v="Cox's Bazar"/>
    <x v="6"/>
    <x v="9"/>
    <x v="1"/>
    <m/>
    <m/>
    <m/>
    <x v="2"/>
    <x v="2"/>
    <m/>
    <m/>
    <m/>
    <m/>
    <m/>
    <m/>
    <m/>
    <m/>
    <m/>
    <m/>
    <m/>
    <m/>
    <m/>
    <m/>
    <m/>
    <m/>
    <m/>
    <m/>
    <m/>
    <m/>
    <m/>
    <m/>
    <m/>
    <m/>
    <n v="20"/>
    <n v="2022"/>
    <s v=""/>
    <m/>
    <m/>
    <m/>
  </r>
  <r>
    <n v="1136"/>
    <m/>
    <m/>
    <m/>
    <x v="13"/>
    <x v="19"/>
    <x v="6"/>
    <s v="Food Security"/>
    <x v="9"/>
    <x v="20"/>
    <x v="3"/>
    <m/>
    <s v="Planned"/>
    <m/>
    <m/>
    <m/>
    <m/>
    <m/>
    <s v="Chittagong"/>
    <s v="Cox's Bazar"/>
    <x v="6"/>
    <x v="9"/>
    <x v="1"/>
    <m/>
    <m/>
    <m/>
    <x v="2"/>
    <x v="2"/>
    <m/>
    <m/>
    <m/>
    <m/>
    <m/>
    <m/>
    <m/>
    <m/>
    <m/>
    <m/>
    <m/>
    <m/>
    <m/>
    <m/>
    <m/>
    <m/>
    <m/>
    <m/>
    <m/>
    <m/>
    <m/>
    <m/>
    <m/>
    <m/>
    <n v="20"/>
    <n v="2022"/>
    <s v=""/>
    <m/>
    <m/>
    <m/>
  </r>
  <r>
    <n v="1137"/>
    <m/>
    <m/>
    <m/>
    <x v="13"/>
    <x v="19"/>
    <x v="6"/>
    <s v="Food Security"/>
    <x v="9"/>
    <x v="20"/>
    <x v="3"/>
    <m/>
    <s v="Planned"/>
    <m/>
    <m/>
    <m/>
    <m/>
    <m/>
    <s v="Chittagong"/>
    <s v="Cox's Bazar"/>
    <x v="6"/>
    <x v="9"/>
    <x v="1"/>
    <m/>
    <m/>
    <m/>
    <x v="2"/>
    <x v="2"/>
    <m/>
    <m/>
    <m/>
    <m/>
    <m/>
    <m/>
    <m/>
    <m/>
    <m/>
    <m/>
    <m/>
    <m/>
    <m/>
    <m/>
    <m/>
    <m/>
    <m/>
    <m/>
    <m/>
    <m/>
    <m/>
    <m/>
    <m/>
    <m/>
    <n v="20"/>
    <n v="2022"/>
    <s v=""/>
    <m/>
    <m/>
    <m/>
  </r>
  <r>
    <n v="1138"/>
    <m/>
    <m/>
    <m/>
    <x v="13"/>
    <x v="19"/>
    <x v="6"/>
    <s v="Food Security"/>
    <x v="9"/>
    <x v="20"/>
    <x v="3"/>
    <m/>
    <s v="Planned"/>
    <m/>
    <m/>
    <m/>
    <m/>
    <m/>
    <s v="Chittagong"/>
    <s v="Cox's Bazar"/>
    <x v="6"/>
    <x v="9"/>
    <x v="1"/>
    <m/>
    <m/>
    <m/>
    <x v="2"/>
    <x v="2"/>
    <m/>
    <m/>
    <m/>
    <m/>
    <m/>
    <m/>
    <m/>
    <m/>
    <m/>
    <m/>
    <m/>
    <m/>
    <m/>
    <m/>
    <m/>
    <m/>
    <m/>
    <m/>
    <m/>
    <m/>
    <m/>
    <m/>
    <m/>
    <m/>
    <n v="20"/>
    <n v="2022"/>
    <s v=""/>
    <m/>
    <m/>
    <m/>
  </r>
  <r>
    <n v="1139"/>
    <m/>
    <m/>
    <m/>
    <x v="13"/>
    <x v="19"/>
    <x v="6"/>
    <s v="Food Security"/>
    <x v="9"/>
    <x v="20"/>
    <x v="3"/>
    <m/>
    <s v="Planned"/>
    <m/>
    <m/>
    <m/>
    <m/>
    <m/>
    <s v="Chittagong"/>
    <s v="Cox's Bazar"/>
    <x v="6"/>
    <x v="9"/>
    <x v="1"/>
    <m/>
    <m/>
    <m/>
    <x v="2"/>
    <x v="2"/>
    <m/>
    <m/>
    <m/>
    <m/>
    <m/>
    <m/>
    <m/>
    <m/>
    <m/>
    <m/>
    <m/>
    <m/>
    <m/>
    <m/>
    <m/>
    <m/>
    <m/>
    <m/>
    <m/>
    <m/>
    <m/>
    <m/>
    <m/>
    <m/>
    <n v="20"/>
    <n v="2022"/>
    <s v=""/>
    <m/>
    <m/>
    <m/>
  </r>
  <r>
    <n v="1140"/>
    <m/>
    <m/>
    <m/>
    <x v="13"/>
    <x v="19"/>
    <x v="6"/>
    <s v="Food Security"/>
    <x v="9"/>
    <x v="20"/>
    <x v="3"/>
    <m/>
    <s v="Planned"/>
    <m/>
    <m/>
    <m/>
    <m/>
    <m/>
    <s v="Chittagong"/>
    <s v="Cox's Bazar"/>
    <x v="6"/>
    <x v="9"/>
    <x v="1"/>
    <m/>
    <m/>
    <m/>
    <x v="2"/>
    <x v="2"/>
    <m/>
    <m/>
    <m/>
    <m/>
    <m/>
    <m/>
    <m/>
    <m/>
    <m/>
    <m/>
    <m/>
    <m/>
    <m/>
    <m/>
    <m/>
    <m/>
    <m/>
    <m/>
    <m/>
    <m/>
    <m/>
    <m/>
    <m/>
    <m/>
    <n v="20"/>
    <n v="2022"/>
    <s v=""/>
    <m/>
    <m/>
    <m/>
  </r>
  <r>
    <n v="1141"/>
    <m/>
    <m/>
    <m/>
    <x v="13"/>
    <x v="19"/>
    <x v="6"/>
    <s v="Food Security"/>
    <x v="9"/>
    <x v="20"/>
    <x v="3"/>
    <m/>
    <s v="Planned"/>
    <m/>
    <m/>
    <m/>
    <m/>
    <m/>
    <s v="Chittagong"/>
    <s v="Cox's Bazar"/>
    <x v="6"/>
    <x v="9"/>
    <x v="1"/>
    <m/>
    <m/>
    <m/>
    <x v="2"/>
    <x v="2"/>
    <m/>
    <m/>
    <m/>
    <m/>
    <m/>
    <m/>
    <m/>
    <m/>
    <m/>
    <m/>
    <m/>
    <m/>
    <m/>
    <m/>
    <m/>
    <m/>
    <m/>
    <m/>
    <m/>
    <m/>
    <m/>
    <m/>
    <m/>
    <m/>
    <n v="20"/>
    <n v="2022"/>
    <s v=""/>
    <m/>
    <m/>
    <m/>
  </r>
  <r>
    <n v="1142"/>
    <m/>
    <m/>
    <m/>
    <x v="13"/>
    <x v="19"/>
    <x v="6"/>
    <s v="Food Security"/>
    <x v="9"/>
    <x v="20"/>
    <x v="3"/>
    <m/>
    <s v="Planned"/>
    <m/>
    <m/>
    <m/>
    <m/>
    <m/>
    <s v="Chittagong"/>
    <s v="Cox's Bazar"/>
    <x v="6"/>
    <x v="9"/>
    <x v="1"/>
    <m/>
    <m/>
    <m/>
    <x v="2"/>
    <x v="2"/>
    <m/>
    <m/>
    <m/>
    <m/>
    <m/>
    <m/>
    <m/>
    <m/>
    <m/>
    <m/>
    <m/>
    <m/>
    <m/>
    <m/>
    <m/>
    <m/>
    <m/>
    <m/>
    <m/>
    <m/>
    <m/>
    <m/>
    <m/>
    <m/>
    <n v="20"/>
    <n v="2022"/>
    <s v=""/>
    <m/>
    <m/>
    <m/>
  </r>
  <r>
    <n v="1143"/>
    <m/>
    <m/>
    <m/>
    <x v="13"/>
    <x v="19"/>
    <x v="6"/>
    <s v="Food Security"/>
    <x v="9"/>
    <x v="20"/>
    <x v="3"/>
    <m/>
    <s v="Planned"/>
    <m/>
    <m/>
    <m/>
    <m/>
    <m/>
    <s v="Chittagong"/>
    <s v="Cox's Bazar"/>
    <x v="6"/>
    <x v="9"/>
    <x v="1"/>
    <m/>
    <m/>
    <m/>
    <x v="2"/>
    <x v="2"/>
    <m/>
    <m/>
    <m/>
    <m/>
    <m/>
    <m/>
    <m/>
    <m/>
    <m/>
    <m/>
    <m/>
    <m/>
    <m/>
    <m/>
    <m/>
    <m/>
    <m/>
    <m/>
    <m/>
    <m/>
    <m/>
    <m/>
    <m/>
    <m/>
    <n v="20"/>
    <n v="2022"/>
    <s v=""/>
    <m/>
    <m/>
    <m/>
  </r>
  <r>
    <n v="1144"/>
    <m/>
    <m/>
    <m/>
    <x v="13"/>
    <x v="19"/>
    <x v="6"/>
    <s v="Food Security"/>
    <x v="9"/>
    <x v="20"/>
    <x v="3"/>
    <m/>
    <s v="Planned"/>
    <m/>
    <m/>
    <m/>
    <m/>
    <m/>
    <s v="Chittagong"/>
    <s v="Cox's Bazar"/>
    <x v="6"/>
    <x v="9"/>
    <x v="1"/>
    <m/>
    <m/>
    <m/>
    <x v="2"/>
    <x v="2"/>
    <m/>
    <m/>
    <m/>
    <m/>
    <m/>
    <m/>
    <m/>
    <m/>
    <m/>
    <m/>
    <m/>
    <m/>
    <m/>
    <m/>
    <m/>
    <m/>
    <m/>
    <m/>
    <m/>
    <m/>
    <m/>
    <m/>
    <m/>
    <m/>
    <n v="20"/>
    <n v="2022"/>
    <s v=""/>
    <m/>
    <m/>
    <m/>
  </r>
  <r>
    <n v="1145"/>
    <m/>
    <m/>
    <m/>
    <x v="13"/>
    <x v="19"/>
    <x v="6"/>
    <s v="Food Security"/>
    <x v="9"/>
    <x v="20"/>
    <x v="3"/>
    <m/>
    <s v="Planned"/>
    <m/>
    <m/>
    <m/>
    <m/>
    <m/>
    <s v="Chittagong"/>
    <s v="Cox's Bazar"/>
    <x v="6"/>
    <x v="9"/>
    <x v="1"/>
    <m/>
    <m/>
    <m/>
    <x v="2"/>
    <x v="2"/>
    <m/>
    <m/>
    <m/>
    <m/>
    <m/>
    <m/>
    <m/>
    <m/>
    <m/>
    <m/>
    <m/>
    <m/>
    <m/>
    <m/>
    <m/>
    <m/>
    <m/>
    <m/>
    <m/>
    <m/>
    <m/>
    <m/>
    <m/>
    <m/>
    <n v="20"/>
    <n v="2022"/>
    <s v=""/>
    <m/>
    <m/>
    <m/>
  </r>
  <r>
    <n v="1146"/>
    <m/>
    <m/>
    <m/>
    <x v="13"/>
    <x v="19"/>
    <x v="6"/>
    <s v="Food Security"/>
    <x v="9"/>
    <x v="20"/>
    <x v="3"/>
    <m/>
    <s v="Planned"/>
    <m/>
    <m/>
    <m/>
    <m/>
    <m/>
    <s v="Chittagong"/>
    <s v="Cox's Bazar"/>
    <x v="6"/>
    <x v="9"/>
    <x v="1"/>
    <m/>
    <m/>
    <m/>
    <x v="2"/>
    <x v="2"/>
    <m/>
    <m/>
    <m/>
    <m/>
    <m/>
    <m/>
    <m/>
    <m/>
    <m/>
    <m/>
    <m/>
    <m/>
    <m/>
    <m/>
    <m/>
    <m/>
    <m/>
    <m/>
    <m/>
    <m/>
    <m/>
    <m/>
    <m/>
    <m/>
    <n v="20"/>
    <n v="2022"/>
    <s v=""/>
    <m/>
    <m/>
    <m/>
  </r>
  <r>
    <n v="1147"/>
    <m/>
    <m/>
    <m/>
    <x v="13"/>
    <x v="19"/>
    <x v="6"/>
    <s v="Food Security"/>
    <x v="9"/>
    <x v="20"/>
    <x v="3"/>
    <m/>
    <s v="Planned"/>
    <m/>
    <m/>
    <m/>
    <m/>
    <m/>
    <s v="Chittagong"/>
    <s v="Cox's Bazar"/>
    <x v="6"/>
    <x v="9"/>
    <x v="1"/>
    <m/>
    <m/>
    <m/>
    <x v="2"/>
    <x v="2"/>
    <m/>
    <m/>
    <m/>
    <m/>
    <m/>
    <m/>
    <m/>
    <m/>
    <m/>
    <m/>
    <m/>
    <m/>
    <m/>
    <m/>
    <m/>
    <m/>
    <m/>
    <m/>
    <m/>
    <m/>
    <m/>
    <m/>
    <m/>
    <m/>
    <n v="20"/>
    <n v="2022"/>
    <s v=""/>
    <m/>
    <m/>
    <m/>
  </r>
  <r>
    <n v="1148"/>
    <m/>
    <m/>
    <m/>
    <x v="13"/>
    <x v="19"/>
    <x v="6"/>
    <s v="Food Security"/>
    <x v="9"/>
    <x v="20"/>
    <x v="3"/>
    <m/>
    <s v="Planned"/>
    <m/>
    <m/>
    <m/>
    <m/>
    <m/>
    <s v="Chittagong"/>
    <s v="Cox's Bazar"/>
    <x v="6"/>
    <x v="9"/>
    <x v="1"/>
    <m/>
    <m/>
    <m/>
    <x v="2"/>
    <x v="2"/>
    <m/>
    <m/>
    <m/>
    <m/>
    <m/>
    <m/>
    <m/>
    <m/>
    <m/>
    <m/>
    <m/>
    <m/>
    <m/>
    <m/>
    <m/>
    <m/>
    <m/>
    <m/>
    <m/>
    <m/>
    <m/>
    <m/>
    <m/>
    <m/>
    <n v="20"/>
    <n v="2022"/>
    <s v=""/>
    <m/>
    <m/>
    <m/>
  </r>
  <r>
    <n v="1149"/>
    <m/>
    <m/>
    <m/>
    <x v="13"/>
    <x v="19"/>
    <x v="6"/>
    <s v="Food Security"/>
    <x v="9"/>
    <x v="20"/>
    <x v="3"/>
    <m/>
    <s v="Planned"/>
    <m/>
    <m/>
    <m/>
    <m/>
    <m/>
    <s v="Chittagong"/>
    <s v="Cox's Bazar"/>
    <x v="6"/>
    <x v="9"/>
    <x v="1"/>
    <m/>
    <m/>
    <m/>
    <x v="2"/>
    <x v="2"/>
    <m/>
    <m/>
    <m/>
    <m/>
    <m/>
    <m/>
    <m/>
    <m/>
    <m/>
    <m/>
    <m/>
    <m/>
    <m/>
    <m/>
    <m/>
    <m/>
    <m/>
    <m/>
    <m/>
    <m/>
    <m/>
    <m/>
    <m/>
    <m/>
    <n v="20"/>
    <n v="2022"/>
    <s v=""/>
    <m/>
    <m/>
    <m/>
  </r>
  <r>
    <n v="1150"/>
    <m/>
    <m/>
    <m/>
    <x v="13"/>
    <x v="19"/>
    <x v="6"/>
    <s v="Food Security"/>
    <x v="9"/>
    <x v="20"/>
    <x v="3"/>
    <m/>
    <s v="Planned"/>
    <m/>
    <m/>
    <m/>
    <m/>
    <m/>
    <s v="Chittagong"/>
    <s v="Cox's Bazar"/>
    <x v="6"/>
    <x v="9"/>
    <x v="1"/>
    <m/>
    <m/>
    <m/>
    <x v="2"/>
    <x v="2"/>
    <m/>
    <m/>
    <m/>
    <m/>
    <m/>
    <m/>
    <m/>
    <m/>
    <m/>
    <m/>
    <m/>
    <m/>
    <m/>
    <m/>
    <m/>
    <m/>
    <m/>
    <m/>
    <m/>
    <m/>
    <m/>
    <m/>
    <m/>
    <m/>
    <n v="20"/>
    <n v="2022"/>
    <s v=""/>
    <m/>
    <m/>
    <m/>
  </r>
  <r>
    <n v="1151"/>
    <m/>
    <m/>
    <m/>
    <x v="13"/>
    <x v="19"/>
    <x v="6"/>
    <s v="Food Security"/>
    <x v="9"/>
    <x v="20"/>
    <x v="3"/>
    <m/>
    <s v="Planned"/>
    <m/>
    <m/>
    <m/>
    <m/>
    <m/>
    <s v="Chittagong"/>
    <s v="Cox's Bazar"/>
    <x v="6"/>
    <x v="9"/>
    <x v="1"/>
    <m/>
    <m/>
    <m/>
    <x v="2"/>
    <x v="2"/>
    <m/>
    <m/>
    <m/>
    <m/>
    <m/>
    <m/>
    <m/>
    <m/>
    <m/>
    <m/>
    <m/>
    <m/>
    <m/>
    <m/>
    <m/>
    <m/>
    <m/>
    <m/>
    <m/>
    <m/>
    <m/>
    <m/>
    <m/>
    <m/>
    <n v="20"/>
    <n v="2022"/>
    <s v=""/>
    <m/>
    <m/>
    <m/>
  </r>
  <r>
    <n v="1152"/>
    <m/>
    <m/>
    <m/>
    <x v="13"/>
    <x v="19"/>
    <x v="6"/>
    <s v="Food Security"/>
    <x v="9"/>
    <x v="20"/>
    <x v="3"/>
    <m/>
    <s v="Planned"/>
    <m/>
    <m/>
    <m/>
    <m/>
    <m/>
    <s v="Chittagong"/>
    <s v="Cox's Bazar"/>
    <x v="6"/>
    <x v="9"/>
    <x v="1"/>
    <m/>
    <m/>
    <m/>
    <x v="2"/>
    <x v="2"/>
    <m/>
    <m/>
    <m/>
    <m/>
    <m/>
    <m/>
    <m/>
    <m/>
    <m/>
    <m/>
    <m/>
    <m/>
    <m/>
    <m/>
    <m/>
    <m/>
    <m/>
    <m/>
    <m/>
    <m/>
    <m/>
    <m/>
    <m/>
    <m/>
    <n v="20"/>
    <n v="2022"/>
    <s v=""/>
    <m/>
    <m/>
    <m/>
  </r>
  <r>
    <n v="1153"/>
    <m/>
    <m/>
    <m/>
    <x v="13"/>
    <x v="19"/>
    <x v="6"/>
    <s v="Food Security"/>
    <x v="9"/>
    <x v="20"/>
    <x v="3"/>
    <m/>
    <s v="Planned"/>
    <m/>
    <m/>
    <m/>
    <m/>
    <m/>
    <s v="Chittagong"/>
    <s v="Cox's Bazar"/>
    <x v="6"/>
    <x v="9"/>
    <x v="1"/>
    <m/>
    <m/>
    <m/>
    <x v="2"/>
    <x v="2"/>
    <m/>
    <m/>
    <m/>
    <m/>
    <m/>
    <m/>
    <m/>
    <m/>
    <m/>
    <m/>
    <m/>
    <m/>
    <m/>
    <m/>
    <m/>
    <m/>
    <m/>
    <m/>
    <m/>
    <m/>
    <m/>
    <m/>
    <m/>
    <m/>
    <n v="20"/>
    <n v="2022"/>
    <s v=""/>
    <m/>
    <m/>
    <m/>
  </r>
  <r>
    <n v="1154"/>
    <m/>
    <m/>
    <m/>
    <x v="13"/>
    <x v="19"/>
    <x v="6"/>
    <s v="Food Security"/>
    <x v="9"/>
    <x v="20"/>
    <x v="3"/>
    <m/>
    <s v="Planned"/>
    <m/>
    <m/>
    <m/>
    <m/>
    <m/>
    <s v="Chittagong"/>
    <s v="Cox's Bazar"/>
    <x v="6"/>
    <x v="9"/>
    <x v="1"/>
    <m/>
    <m/>
    <m/>
    <x v="2"/>
    <x v="2"/>
    <m/>
    <m/>
    <m/>
    <m/>
    <m/>
    <m/>
    <m/>
    <m/>
    <m/>
    <m/>
    <m/>
    <m/>
    <m/>
    <m/>
    <m/>
    <m/>
    <m/>
    <m/>
    <m/>
    <m/>
    <m/>
    <m/>
    <m/>
    <m/>
    <n v="20"/>
    <n v="2022"/>
    <s v=""/>
    <m/>
    <m/>
    <m/>
  </r>
  <r>
    <n v="1155"/>
    <m/>
    <m/>
    <m/>
    <x v="13"/>
    <x v="19"/>
    <x v="6"/>
    <s v="Food Security"/>
    <x v="9"/>
    <x v="20"/>
    <x v="3"/>
    <m/>
    <s v="Planned"/>
    <m/>
    <m/>
    <m/>
    <m/>
    <m/>
    <s v="Chittagong"/>
    <s v="Cox's Bazar"/>
    <x v="6"/>
    <x v="9"/>
    <x v="1"/>
    <m/>
    <m/>
    <m/>
    <x v="2"/>
    <x v="2"/>
    <m/>
    <m/>
    <m/>
    <m/>
    <m/>
    <m/>
    <m/>
    <m/>
    <m/>
    <m/>
    <m/>
    <m/>
    <m/>
    <m/>
    <m/>
    <m/>
    <m/>
    <m/>
    <m/>
    <m/>
    <m/>
    <m/>
    <m/>
    <m/>
    <n v="20"/>
    <n v="2022"/>
    <s v=""/>
    <m/>
    <m/>
    <m/>
  </r>
  <r>
    <n v="1156"/>
    <m/>
    <m/>
    <m/>
    <x v="13"/>
    <x v="19"/>
    <x v="6"/>
    <s v="Food Security"/>
    <x v="9"/>
    <x v="20"/>
    <x v="3"/>
    <m/>
    <s v="Planned"/>
    <m/>
    <m/>
    <m/>
    <m/>
    <m/>
    <s v="Chittagong"/>
    <s v="Cox's Bazar"/>
    <x v="6"/>
    <x v="9"/>
    <x v="1"/>
    <m/>
    <m/>
    <m/>
    <x v="2"/>
    <x v="2"/>
    <m/>
    <m/>
    <m/>
    <m/>
    <m/>
    <m/>
    <m/>
    <m/>
    <m/>
    <m/>
    <m/>
    <m/>
    <m/>
    <m/>
    <m/>
    <m/>
    <m/>
    <m/>
    <m/>
    <m/>
    <m/>
    <m/>
    <m/>
    <m/>
    <n v="20"/>
    <n v="2022"/>
    <s v=""/>
    <m/>
    <m/>
    <m/>
  </r>
  <r>
    <n v="1157"/>
    <m/>
    <m/>
    <m/>
    <x v="13"/>
    <x v="19"/>
    <x v="6"/>
    <s v="Food Security"/>
    <x v="9"/>
    <x v="20"/>
    <x v="3"/>
    <m/>
    <s v="Planned"/>
    <m/>
    <m/>
    <m/>
    <m/>
    <m/>
    <s v="Chittagong"/>
    <s v="Cox's Bazar"/>
    <x v="6"/>
    <x v="9"/>
    <x v="1"/>
    <m/>
    <m/>
    <m/>
    <x v="2"/>
    <x v="2"/>
    <m/>
    <m/>
    <m/>
    <m/>
    <m/>
    <m/>
    <m/>
    <m/>
    <m/>
    <m/>
    <m/>
    <m/>
    <m/>
    <m/>
    <m/>
    <m/>
    <m/>
    <m/>
    <m/>
    <m/>
    <m/>
    <m/>
    <m/>
    <m/>
    <n v="20"/>
    <n v="2022"/>
    <s v=""/>
    <m/>
    <m/>
    <m/>
  </r>
  <r>
    <n v="1158"/>
    <m/>
    <m/>
    <m/>
    <x v="13"/>
    <x v="19"/>
    <x v="6"/>
    <s v="Food Security"/>
    <x v="9"/>
    <x v="20"/>
    <x v="3"/>
    <m/>
    <s v="Planned"/>
    <m/>
    <m/>
    <m/>
    <m/>
    <m/>
    <s v="Chittagong"/>
    <s v="Cox's Bazar"/>
    <x v="6"/>
    <x v="9"/>
    <x v="1"/>
    <m/>
    <m/>
    <m/>
    <x v="2"/>
    <x v="2"/>
    <m/>
    <m/>
    <m/>
    <m/>
    <m/>
    <m/>
    <m/>
    <m/>
    <m/>
    <m/>
    <m/>
    <m/>
    <m/>
    <m/>
    <m/>
    <m/>
    <m/>
    <m/>
    <m/>
    <m/>
    <m/>
    <m/>
    <m/>
    <m/>
    <n v="20"/>
    <n v="2022"/>
    <s v=""/>
    <m/>
    <m/>
    <m/>
  </r>
  <r>
    <n v="1159"/>
    <m/>
    <m/>
    <m/>
    <x v="13"/>
    <x v="19"/>
    <x v="6"/>
    <s v="Food Security"/>
    <x v="9"/>
    <x v="20"/>
    <x v="3"/>
    <m/>
    <s v="Planned"/>
    <m/>
    <m/>
    <m/>
    <m/>
    <m/>
    <s v="Chittagong"/>
    <s v="Cox's Bazar"/>
    <x v="6"/>
    <x v="9"/>
    <x v="1"/>
    <m/>
    <m/>
    <m/>
    <x v="2"/>
    <x v="2"/>
    <m/>
    <m/>
    <m/>
    <m/>
    <m/>
    <m/>
    <m/>
    <m/>
    <m/>
    <m/>
    <m/>
    <m/>
    <m/>
    <m/>
    <m/>
    <m/>
    <m/>
    <m/>
    <m/>
    <m/>
    <m/>
    <m/>
    <m/>
    <m/>
    <n v="20"/>
    <n v="2022"/>
    <s v=""/>
    <m/>
    <m/>
    <m/>
  </r>
  <r>
    <n v="1160"/>
    <m/>
    <m/>
    <m/>
    <x v="13"/>
    <x v="19"/>
    <x v="6"/>
    <s v="Food Security"/>
    <x v="9"/>
    <x v="20"/>
    <x v="3"/>
    <m/>
    <s v="Planned"/>
    <m/>
    <m/>
    <m/>
    <m/>
    <m/>
    <s v="Chittagong"/>
    <s v="Cox's Bazar"/>
    <x v="6"/>
    <x v="9"/>
    <x v="1"/>
    <m/>
    <m/>
    <m/>
    <x v="2"/>
    <x v="2"/>
    <m/>
    <m/>
    <m/>
    <m/>
    <m/>
    <m/>
    <m/>
    <m/>
    <m/>
    <m/>
    <m/>
    <m/>
    <m/>
    <m/>
    <m/>
    <m/>
    <m/>
    <m/>
    <m/>
    <m/>
    <m/>
    <m/>
    <m/>
    <m/>
    <n v="20"/>
    <n v="2022"/>
    <s v=""/>
    <m/>
    <m/>
    <m/>
  </r>
  <r>
    <n v="1161"/>
    <m/>
    <m/>
    <m/>
    <x v="13"/>
    <x v="19"/>
    <x v="6"/>
    <s v="Food Security"/>
    <x v="9"/>
    <x v="20"/>
    <x v="3"/>
    <m/>
    <s v="Planned"/>
    <m/>
    <m/>
    <m/>
    <m/>
    <m/>
    <s v="Chittagong"/>
    <s v="Cox's Bazar"/>
    <x v="6"/>
    <x v="9"/>
    <x v="1"/>
    <m/>
    <m/>
    <m/>
    <x v="2"/>
    <x v="2"/>
    <m/>
    <m/>
    <m/>
    <m/>
    <m/>
    <m/>
    <m/>
    <m/>
    <m/>
    <m/>
    <m/>
    <m/>
    <m/>
    <m/>
    <m/>
    <m/>
    <m/>
    <m/>
    <m/>
    <m/>
    <m/>
    <m/>
    <m/>
    <m/>
    <n v="20"/>
    <n v="2022"/>
    <s v=""/>
    <m/>
    <m/>
    <m/>
  </r>
  <r>
    <n v="1162"/>
    <m/>
    <m/>
    <m/>
    <x v="13"/>
    <x v="19"/>
    <x v="6"/>
    <s v="Food Security"/>
    <x v="9"/>
    <x v="20"/>
    <x v="3"/>
    <m/>
    <s v="Planned"/>
    <m/>
    <m/>
    <m/>
    <m/>
    <m/>
    <s v="Chittagong"/>
    <s v="Cox's Bazar"/>
    <x v="6"/>
    <x v="9"/>
    <x v="1"/>
    <m/>
    <m/>
    <m/>
    <x v="2"/>
    <x v="2"/>
    <m/>
    <m/>
    <m/>
    <m/>
    <m/>
    <m/>
    <m/>
    <m/>
    <m/>
    <m/>
    <m/>
    <m/>
    <m/>
    <m/>
    <m/>
    <m/>
    <m/>
    <m/>
    <m/>
    <m/>
    <m/>
    <m/>
    <m/>
    <m/>
    <n v="20"/>
    <n v="2022"/>
    <s v=""/>
    <m/>
    <m/>
    <m/>
  </r>
  <r>
    <n v="1163"/>
    <m/>
    <m/>
    <m/>
    <x v="13"/>
    <x v="19"/>
    <x v="6"/>
    <s v="Food Security"/>
    <x v="9"/>
    <x v="20"/>
    <x v="3"/>
    <m/>
    <s v="Planned"/>
    <m/>
    <m/>
    <m/>
    <m/>
    <m/>
    <s v="Chittagong"/>
    <s v="Cox's Bazar"/>
    <x v="6"/>
    <x v="9"/>
    <x v="1"/>
    <m/>
    <m/>
    <m/>
    <x v="2"/>
    <x v="2"/>
    <m/>
    <m/>
    <m/>
    <m/>
    <m/>
    <m/>
    <m/>
    <m/>
    <m/>
    <m/>
    <m/>
    <m/>
    <m/>
    <m/>
    <m/>
    <m/>
    <m/>
    <m/>
    <m/>
    <m/>
    <m/>
    <m/>
    <m/>
    <m/>
    <n v="20"/>
    <n v="2022"/>
    <s v=""/>
    <m/>
    <m/>
    <m/>
  </r>
  <r>
    <n v="1164"/>
    <m/>
    <m/>
    <m/>
    <x v="13"/>
    <x v="19"/>
    <x v="6"/>
    <s v="Food Security"/>
    <x v="9"/>
    <x v="20"/>
    <x v="3"/>
    <m/>
    <s v="Planned"/>
    <m/>
    <m/>
    <m/>
    <m/>
    <m/>
    <s v="Chittagong"/>
    <s v="Cox's Bazar"/>
    <x v="6"/>
    <x v="9"/>
    <x v="1"/>
    <m/>
    <m/>
    <m/>
    <x v="2"/>
    <x v="2"/>
    <m/>
    <m/>
    <m/>
    <m/>
    <m/>
    <m/>
    <m/>
    <m/>
    <m/>
    <m/>
    <m/>
    <m/>
    <m/>
    <m/>
    <m/>
    <m/>
    <m/>
    <m/>
    <m/>
    <m/>
    <m/>
    <m/>
    <m/>
    <m/>
    <n v="20"/>
    <n v="2022"/>
    <s v=""/>
    <m/>
    <m/>
    <m/>
  </r>
  <r>
    <n v="1165"/>
    <m/>
    <m/>
    <m/>
    <x v="13"/>
    <x v="19"/>
    <x v="6"/>
    <s v="Food Security"/>
    <x v="9"/>
    <x v="20"/>
    <x v="3"/>
    <m/>
    <s v="Planned"/>
    <m/>
    <m/>
    <m/>
    <m/>
    <m/>
    <s v="Chittagong"/>
    <s v="Cox's Bazar"/>
    <x v="6"/>
    <x v="9"/>
    <x v="1"/>
    <m/>
    <m/>
    <m/>
    <x v="2"/>
    <x v="2"/>
    <m/>
    <m/>
    <m/>
    <m/>
    <m/>
    <m/>
    <m/>
    <m/>
    <m/>
    <m/>
    <m/>
    <m/>
    <m/>
    <m/>
    <m/>
    <m/>
    <m/>
    <m/>
    <m/>
    <m/>
    <m/>
    <m/>
    <m/>
    <m/>
    <n v="20"/>
    <n v="2022"/>
    <s v=""/>
    <m/>
    <m/>
    <m/>
  </r>
  <r>
    <n v="1166"/>
    <m/>
    <m/>
    <m/>
    <x v="13"/>
    <x v="19"/>
    <x v="6"/>
    <s v="Food Security"/>
    <x v="9"/>
    <x v="20"/>
    <x v="3"/>
    <m/>
    <s v="Planned"/>
    <m/>
    <m/>
    <m/>
    <m/>
    <m/>
    <s v="Chittagong"/>
    <s v="Cox's Bazar"/>
    <x v="6"/>
    <x v="9"/>
    <x v="1"/>
    <m/>
    <m/>
    <m/>
    <x v="2"/>
    <x v="2"/>
    <m/>
    <m/>
    <m/>
    <m/>
    <m/>
    <m/>
    <m/>
    <m/>
    <m/>
    <m/>
    <m/>
    <m/>
    <m/>
    <m/>
    <m/>
    <m/>
    <m/>
    <m/>
    <m/>
    <m/>
    <m/>
    <m/>
    <m/>
    <m/>
    <n v="20"/>
    <n v="2022"/>
    <s v=""/>
    <m/>
    <m/>
    <m/>
  </r>
  <r>
    <n v="1167"/>
    <m/>
    <m/>
    <m/>
    <x v="13"/>
    <x v="19"/>
    <x v="6"/>
    <s v="Food Security"/>
    <x v="9"/>
    <x v="20"/>
    <x v="3"/>
    <m/>
    <s v="Planned"/>
    <m/>
    <m/>
    <m/>
    <m/>
    <m/>
    <s v="Chittagong"/>
    <s v="Cox's Bazar"/>
    <x v="6"/>
    <x v="9"/>
    <x v="1"/>
    <m/>
    <m/>
    <m/>
    <x v="2"/>
    <x v="2"/>
    <m/>
    <m/>
    <m/>
    <m/>
    <m/>
    <m/>
    <m/>
    <m/>
    <m/>
    <m/>
    <m/>
    <m/>
    <m/>
    <m/>
    <m/>
    <m/>
    <m/>
    <m/>
    <m/>
    <m/>
    <m/>
    <m/>
    <m/>
    <m/>
    <n v="20"/>
    <n v="2022"/>
    <s v=""/>
    <m/>
    <m/>
    <m/>
  </r>
  <r>
    <n v="1168"/>
    <m/>
    <m/>
    <m/>
    <x v="13"/>
    <x v="19"/>
    <x v="6"/>
    <s v="Food Security"/>
    <x v="9"/>
    <x v="20"/>
    <x v="3"/>
    <m/>
    <s v="Planned"/>
    <m/>
    <m/>
    <m/>
    <m/>
    <m/>
    <s v="Chittagong"/>
    <s v="Cox's Bazar"/>
    <x v="6"/>
    <x v="9"/>
    <x v="1"/>
    <m/>
    <m/>
    <m/>
    <x v="2"/>
    <x v="2"/>
    <m/>
    <m/>
    <m/>
    <m/>
    <m/>
    <m/>
    <m/>
    <m/>
    <m/>
    <m/>
    <m/>
    <m/>
    <m/>
    <m/>
    <m/>
    <m/>
    <m/>
    <m/>
    <m/>
    <m/>
    <m/>
    <m/>
    <m/>
    <m/>
    <n v="20"/>
    <n v="2022"/>
    <s v=""/>
    <m/>
    <m/>
    <m/>
  </r>
  <r>
    <n v="1169"/>
    <m/>
    <m/>
    <m/>
    <x v="13"/>
    <x v="19"/>
    <x v="6"/>
    <s v="Food Security"/>
    <x v="9"/>
    <x v="20"/>
    <x v="3"/>
    <m/>
    <s v="Planned"/>
    <m/>
    <m/>
    <m/>
    <m/>
    <m/>
    <s v="Chittagong"/>
    <s v="Cox's Bazar"/>
    <x v="6"/>
    <x v="9"/>
    <x v="1"/>
    <m/>
    <m/>
    <m/>
    <x v="2"/>
    <x v="2"/>
    <m/>
    <m/>
    <m/>
    <m/>
    <m/>
    <m/>
    <m/>
    <m/>
    <m/>
    <m/>
    <m/>
    <m/>
    <m/>
    <m/>
    <m/>
    <m/>
    <m/>
    <m/>
    <m/>
    <m/>
    <m/>
    <m/>
    <m/>
    <m/>
    <n v="20"/>
    <n v="2022"/>
    <s v=""/>
    <m/>
    <m/>
    <m/>
  </r>
  <r>
    <n v="1170"/>
    <m/>
    <m/>
    <m/>
    <x v="13"/>
    <x v="19"/>
    <x v="6"/>
    <s v="Food Security"/>
    <x v="9"/>
    <x v="20"/>
    <x v="3"/>
    <m/>
    <s v="Planned"/>
    <m/>
    <m/>
    <m/>
    <m/>
    <m/>
    <s v="Chittagong"/>
    <s v="Cox's Bazar"/>
    <x v="6"/>
    <x v="9"/>
    <x v="1"/>
    <m/>
    <m/>
    <m/>
    <x v="2"/>
    <x v="2"/>
    <m/>
    <m/>
    <m/>
    <m/>
    <m/>
    <m/>
    <m/>
    <m/>
    <m/>
    <m/>
    <m/>
    <m/>
    <m/>
    <m/>
    <m/>
    <m/>
    <m/>
    <m/>
    <m/>
    <m/>
    <m/>
    <m/>
    <m/>
    <m/>
    <n v="20"/>
    <n v="2022"/>
    <s v=""/>
    <m/>
    <m/>
    <m/>
  </r>
  <r>
    <n v="1171"/>
    <m/>
    <m/>
    <m/>
    <x v="13"/>
    <x v="19"/>
    <x v="6"/>
    <s v="Food Security"/>
    <x v="9"/>
    <x v="20"/>
    <x v="3"/>
    <m/>
    <s v="Planned"/>
    <m/>
    <m/>
    <m/>
    <m/>
    <m/>
    <s v="Chittagong"/>
    <s v="Cox's Bazar"/>
    <x v="6"/>
    <x v="9"/>
    <x v="1"/>
    <m/>
    <m/>
    <m/>
    <x v="2"/>
    <x v="2"/>
    <m/>
    <m/>
    <m/>
    <m/>
    <m/>
    <m/>
    <m/>
    <m/>
    <m/>
    <m/>
    <m/>
    <m/>
    <m/>
    <m/>
    <m/>
    <m/>
    <m/>
    <m/>
    <m/>
    <m/>
    <m/>
    <m/>
    <m/>
    <m/>
    <n v="20"/>
    <n v="2022"/>
    <s v=""/>
    <m/>
    <m/>
    <m/>
  </r>
  <r>
    <n v="1172"/>
    <m/>
    <m/>
    <m/>
    <x v="13"/>
    <x v="19"/>
    <x v="6"/>
    <s v="Food Security"/>
    <x v="9"/>
    <x v="20"/>
    <x v="3"/>
    <m/>
    <s v="Planned"/>
    <m/>
    <m/>
    <m/>
    <m/>
    <m/>
    <s v="Chittagong"/>
    <s v="Cox's Bazar"/>
    <x v="6"/>
    <x v="9"/>
    <x v="1"/>
    <m/>
    <m/>
    <m/>
    <x v="2"/>
    <x v="2"/>
    <m/>
    <m/>
    <m/>
    <m/>
    <m/>
    <m/>
    <m/>
    <m/>
    <m/>
    <m/>
    <m/>
    <m/>
    <m/>
    <m/>
    <m/>
    <m/>
    <m/>
    <m/>
    <m/>
    <m/>
    <m/>
    <m/>
    <m/>
    <m/>
    <n v="20"/>
    <n v="2022"/>
    <s v=""/>
    <m/>
    <m/>
    <m/>
  </r>
  <r>
    <n v="1173"/>
    <m/>
    <m/>
    <m/>
    <x v="13"/>
    <x v="19"/>
    <x v="6"/>
    <s v="Food Security"/>
    <x v="9"/>
    <x v="20"/>
    <x v="3"/>
    <m/>
    <s v="Planned"/>
    <m/>
    <m/>
    <m/>
    <m/>
    <m/>
    <s v="Chittagong"/>
    <s v="Cox's Bazar"/>
    <x v="6"/>
    <x v="9"/>
    <x v="1"/>
    <m/>
    <m/>
    <m/>
    <x v="2"/>
    <x v="2"/>
    <m/>
    <m/>
    <m/>
    <m/>
    <m/>
    <m/>
    <m/>
    <m/>
    <m/>
    <m/>
    <m/>
    <m/>
    <m/>
    <m/>
    <m/>
    <m/>
    <m/>
    <m/>
    <m/>
    <m/>
    <m/>
    <m/>
    <m/>
    <m/>
    <n v="20"/>
    <n v="2022"/>
    <s v=""/>
    <m/>
    <m/>
    <m/>
  </r>
  <r>
    <n v="1174"/>
    <m/>
    <m/>
    <m/>
    <x v="13"/>
    <x v="19"/>
    <x v="6"/>
    <s v="Food Security"/>
    <x v="9"/>
    <x v="20"/>
    <x v="3"/>
    <m/>
    <s v="Planned"/>
    <m/>
    <m/>
    <m/>
    <m/>
    <m/>
    <s v="Chittagong"/>
    <s v="Cox's Bazar"/>
    <x v="6"/>
    <x v="9"/>
    <x v="1"/>
    <m/>
    <m/>
    <m/>
    <x v="2"/>
    <x v="2"/>
    <m/>
    <m/>
    <m/>
    <m/>
    <m/>
    <m/>
    <m/>
    <m/>
    <m/>
    <m/>
    <m/>
    <m/>
    <m/>
    <m/>
    <m/>
    <m/>
    <m/>
    <m/>
    <m/>
    <m/>
    <m/>
    <m/>
    <m/>
    <m/>
    <n v="20"/>
    <n v="2022"/>
    <s v=""/>
    <m/>
    <m/>
    <m/>
  </r>
  <r>
    <n v="1175"/>
    <m/>
    <m/>
    <m/>
    <x v="13"/>
    <x v="19"/>
    <x v="6"/>
    <s v="Food Security"/>
    <x v="9"/>
    <x v="20"/>
    <x v="3"/>
    <m/>
    <s v="Planned"/>
    <m/>
    <m/>
    <m/>
    <m/>
    <m/>
    <s v="Chittagong"/>
    <s v="Cox's Bazar"/>
    <x v="6"/>
    <x v="9"/>
    <x v="1"/>
    <m/>
    <m/>
    <m/>
    <x v="2"/>
    <x v="2"/>
    <m/>
    <m/>
    <m/>
    <m/>
    <m/>
    <m/>
    <m/>
    <m/>
    <m/>
    <m/>
    <m/>
    <m/>
    <m/>
    <m/>
    <m/>
    <m/>
    <m/>
    <m/>
    <m/>
    <m/>
    <m/>
    <m/>
    <m/>
    <m/>
    <n v="20"/>
    <n v="2022"/>
    <s v=""/>
    <m/>
    <m/>
    <m/>
  </r>
  <r>
    <n v="1176"/>
    <m/>
    <m/>
    <m/>
    <x v="13"/>
    <x v="19"/>
    <x v="6"/>
    <s v="Food Security"/>
    <x v="9"/>
    <x v="20"/>
    <x v="3"/>
    <m/>
    <s v="Planned"/>
    <m/>
    <m/>
    <m/>
    <m/>
    <m/>
    <s v="Chittagong"/>
    <s v="Cox's Bazar"/>
    <x v="6"/>
    <x v="9"/>
    <x v="1"/>
    <m/>
    <m/>
    <m/>
    <x v="2"/>
    <x v="2"/>
    <m/>
    <m/>
    <m/>
    <m/>
    <m/>
    <m/>
    <m/>
    <m/>
    <m/>
    <m/>
    <m/>
    <m/>
    <m/>
    <m/>
    <m/>
    <m/>
    <m/>
    <m/>
    <m/>
    <m/>
    <m/>
    <m/>
    <m/>
    <m/>
    <n v="20"/>
    <n v="2022"/>
    <s v=""/>
    <m/>
    <m/>
    <m/>
  </r>
  <r>
    <n v="1177"/>
    <m/>
    <m/>
    <m/>
    <x v="13"/>
    <x v="19"/>
    <x v="6"/>
    <s v="Food Security"/>
    <x v="9"/>
    <x v="20"/>
    <x v="3"/>
    <m/>
    <s v="Planned"/>
    <m/>
    <m/>
    <m/>
    <m/>
    <m/>
    <s v="Chittagong"/>
    <s v="Cox's Bazar"/>
    <x v="6"/>
    <x v="9"/>
    <x v="1"/>
    <m/>
    <m/>
    <m/>
    <x v="2"/>
    <x v="2"/>
    <m/>
    <m/>
    <m/>
    <m/>
    <m/>
    <m/>
    <m/>
    <m/>
    <m/>
    <m/>
    <m/>
    <m/>
    <m/>
    <m/>
    <m/>
    <m/>
    <m/>
    <m/>
    <m/>
    <m/>
    <m/>
    <m/>
    <m/>
    <m/>
    <n v="20"/>
    <n v="2022"/>
    <s v=""/>
    <m/>
    <m/>
    <m/>
  </r>
  <r>
    <n v="1178"/>
    <m/>
    <m/>
    <m/>
    <x v="13"/>
    <x v="19"/>
    <x v="6"/>
    <s v="Food Security"/>
    <x v="9"/>
    <x v="20"/>
    <x v="3"/>
    <m/>
    <s v="Planned"/>
    <m/>
    <m/>
    <m/>
    <m/>
    <m/>
    <s v="Chittagong"/>
    <s v="Cox's Bazar"/>
    <x v="6"/>
    <x v="9"/>
    <x v="1"/>
    <m/>
    <m/>
    <m/>
    <x v="2"/>
    <x v="2"/>
    <m/>
    <m/>
    <m/>
    <m/>
    <m/>
    <m/>
    <m/>
    <m/>
    <m/>
    <m/>
    <m/>
    <m/>
    <m/>
    <m/>
    <m/>
    <m/>
    <m/>
    <m/>
    <m/>
    <m/>
    <m/>
    <m/>
    <m/>
    <m/>
    <n v="20"/>
    <n v="2022"/>
    <s v=""/>
    <m/>
    <m/>
    <m/>
  </r>
  <r>
    <n v="1179"/>
    <m/>
    <m/>
    <m/>
    <x v="13"/>
    <x v="19"/>
    <x v="6"/>
    <s v="Food Security"/>
    <x v="9"/>
    <x v="20"/>
    <x v="3"/>
    <m/>
    <s v="Planned"/>
    <m/>
    <m/>
    <m/>
    <m/>
    <m/>
    <s v="Chittagong"/>
    <s v="Cox's Bazar"/>
    <x v="6"/>
    <x v="9"/>
    <x v="1"/>
    <m/>
    <m/>
    <m/>
    <x v="2"/>
    <x v="2"/>
    <m/>
    <m/>
    <m/>
    <m/>
    <m/>
    <m/>
    <m/>
    <m/>
    <m/>
    <m/>
    <m/>
    <m/>
    <m/>
    <m/>
    <m/>
    <m/>
    <m/>
    <m/>
    <m/>
    <m/>
    <m/>
    <m/>
    <m/>
    <m/>
    <n v="20"/>
    <n v="2022"/>
    <s v=""/>
    <m/>
    <m/>
    <m/>
  </r>
  <r>
    <n v="1180"/>
    <m/>
    <m/>
    <m/>
    <x v="13"/>
    <x v="19"/>
    <x v="6"/>
    <s v="Food Security"/>
    <x v="9"/>
    <x v="20"/>
    <x v="3"/>
    <m/>
    <s v="Planned"/>
    <m/>
    <m/>
    <m/>
    <m/>
    <m/>
    <s v="Chittagong"/>
    <s v="Cox's Bazar"/>
    <x v="6"/>
    <x v="9"/>
    <x v="1"/>
    <m/>
    <m/>
    <m/>
    <x v="2"/>
    <x v="2"/>
    <m/>
    <m/>
    <m/>
    <m/>
    <m/>
    <m/>
    <m/>
    <m/>
    <m/>
    <m/>
    <m/>
    <m/>
    <m/>
    <m/>
    <m/>
    <m/>
    <m/>
    <m/>
    <m/>
    <m/>
    <m/>
    <m/>
    <m/>
    <m/>
    <n v="20"/>
    <n v="2022"/>
    <s v=""/>
    <m/>
    <m/>
    <m/>
  </r>
  <r>
    <n v="1181"/>
    <m/>
    <m/>
    <m/>
    <x v="13"/>
    <x v="19"/>
    <x v="6"/>
    <s v="Food Security"/>
    <x v="9"/>
    <x v="20"/>
    <x v="3"/>
    <m/>
    <s v="Planned"/>
    <m/>
    <m/>
    <m/>
    <m/>
    <m/>
    <s v="Chittagong"/>
    <s v="Cox's Bazar"/>
    <x v="6"/>
    <x v="9"/>
    <x v="1"/>
    <m/>
    <m/>
    <m/>
    <x v="2"/>
    <x v="2"/>
    <m/>
    <m/>
    <m/>
    <m/>
    <m/>
    <m/>
    <m/>
    <m/>
    <m/>
    <m/>
    <m/>
    <m/>
    <m/>
    <m/>
    <m/>
    <m/>
    <m/>
    <m/>
    <m/>
    <m/>
    <m/>
    <m/>
    <m/>
    <m/>
    <n v="20"/>
    <n v="2022"/>
    <s v=""/>
    <m/>
    <m/>
    <m/>
  </r>
  <r>
    <n v="1182"/>
    <m/>
    <m/>
    <m/>
    <x v="13"/>
    <x v="19"/>
    <x v="6"/>
    <s v="Food Security"/>
    <x v="9"/>
    <x v="20"/>
    <x v="3"/>
    <m/>
    <s v="Planned"/>
    <m/>
    <m/>
    <m/>
    <m/>
    <m/>
    <s v="Chittagong"/>
    <s v="Cox's Bazar"/>
    <x v="6"/>
    <x v="9"/>
    <x v="1"/>
    <m/>
    <m/>
    <m/>
    <x v="2"/>
    <x v="2"/>
    <m/>
    <m/>
    <m/>
    <m/>
    <m/>
    <m/>
    <m/>
    <m/>
    <m/>
    <m/>
    <m/>
    <m/>
    <m/>
    <m/>
    <m/>
    <m/>
    <m/>
    <m/>
    <m/>
    <m/>
    <m/>
    <m/>
    <m/>
    <m/>
    <n v="20"/>
    <n v="2022"/>
    <s v=""/>
    <m/>
    <m/>
    <m/>
  </r>
  <r>
    <n v="1183"/>
    <m/>
    <m/>
    <m/>
    <x v="13"/>
    <x v="19"/>
    <x v="6"/>
    <s v="Food Security"/>
    <x v="9"/>
    <x v="20"/>
    <x v="3"/>
    <m/>
    <s v="Planned"/>
    <m/>
    <m/>
    <m/>
    <m/>
    <m/>
    <s v="Chittagong"/>
    <s v="Cox's Bazar"/>
    <x v="6"/>
    <x v="9"/>
    <x v="1"/>
    <m/>
    <m/>
    <m/>
    <x v="2"/>
    <x v="2"/>
    <m/>
    <m/>
    <m/>
    <m/>
    <m/>
    <m/>
    <m/>
    <m/>
    <m/>
    <m/>
    <m/>
    <m/>
    <m/>
    <m/>
    <m/>
    <m/>
    <m/>
    <m/>
    <m/>
    <m/>
    <m/>
    <m/>
    <m/>
    <m/>
    <n v="20"/>
    <n v="2022"/>
    <s v=""/>
    <m/>
    <m/>
    <m/>
  </r>
  <r>
    <n v="1184"/>
    <m/>
    <m/>
    <m/>
    <x v="13"/>
    <x v="19"/>
    <x v="6"/>
    <s v="Food Security"/>
    <x v="9"/>
    <x v="20"/>
    <x v="3"/>
    <m/>
    <s v="Planned"/>
    <m/>
    <m/>
    <m/>
    <m/>
    <m/>
    <s v="Chittagong"/>
    <s v="Cox's Bazar"/>
    <x v="6"/>
    <x v="9"/>
    <x v="1"/>
    <m/>
    <m/>
    <m/>
    <x v="2"/>
    <x v="2"/>
    <m/>
    <m/>
    <m/>
    <m/>
    <m/>
    <m/>
    <m/>
    <m/>
    <m/>
    <m/>
    <m/>
    <m/>
    <m/>
    <m/>
    <m/>
    <m/>
    <m/>
    <m/>
    <m/>
    <m/>
    <m/>
    <m/>
    <m/>
    <m/>
    <n v="20"/>
    <n v="2022"/>
    <s v=""/>
    <m/>
    <m/>
    <m/>
  </r>
  <r>
    <n v="1185"/>
    <m/>
    <m/>
    <m/>
    <x v="13"/>
    <x v="19"/>
    <x v="6"/>
    <s v="Food Security"/>
    <x v="9"/>
    <x v="20"/>
    <x v="3"/>
    <m/>
    <s v="Planned"/>
    <m/>
    <m/>
    <m/>
    <m/>
    <m/>
    <s v="Chittagong"/>
    <s v="Cox's Bazar"/>
    <x v="6"/>
    <x v="9"/>
    <x v="1"/>
    <m/>
    <m/>
    <m/>
    <x v="2"/>
    <x v="2"/>
    <m/>
    <m/>
    <m/>
    <m/>
    <m/>
    <m/>
    <m/>
    <m/>
    <m/>
    <m/>
    <m/>
    <m/>
    <m/>
    <m/>
    <m/>
    <m/>
    <m/>
    <m/>
    <m/>
    <m/>
    <m/>
    <m/>
    <m/>
    <m/>
    <n v="20"/>
    <n v="2022"/>
    <s v=""/>
    <m/>
    <m/>
    <m/>
  </r>
  <r>
    <n v="1186"/>
    <m/>
    <m/>
    <m/>
    <x v="13"/>
    <x v="19"/>
    <x v="6"/>
    <s v="Food Security"/>
    <x v="9"/>
    <x v="20"/>
    <x v="3"/>
    <m/>
    <s v="Planned"/>
    <m/>
    <m/>
    <m/>
    <m/>
    <m/>
    <s v="Chittagong"/>
    <s v="Cox's Bazar"/>
    <x v="6"/>
    <x v="9"/>
    <x v="1"/>
    <m/>
    <m/>
    <m/>
    <x v="2"/>
    <x v="2"/>
    <m/>
    <m/>
    <m/>
    <m/>
    <m/>
    <m/>
    <m/>
    <m/>
    <m/>
    <m/>
    <m/>
    <m/>
    <m/>
    <m/>
    <m/>
    <m/>
    <m/>
    <m/>
    <m/>
    <m/>
    <m/>
    <m/>
    <m/>
    <m/>
    <n v="20"/>
    <n v="2022"/>
    <s v=""/>
    <m/>
    <m/>
    <m/>
  </r>
  <r>
    <n v="1187"/>
    <m/>
    <m/>
    <m/>
    <x v="13"/>
    <x v="19"/>
    <x v="6"/>
    <s v="Food Security"/>
    <x v="9"/>
    <x v="20"/>
    <x v="3"/>
    <m/>
    <s v="Planned"/>
    <m/>
    <m/>
    <m/>
    <m/>
    <m/>
    <s v="Chittagong"/>
    <s v="Cox's Bazar"/>
    <x v="6"/>
    <x v="9"/>
    <x v="1"/>
    <m/>
    <m/>
    <m/>
    <x v="2"/>
    <x v="2"/>
    <m/>
    <m/>
    <m/>
    <m/>
    <m/>
    <m/>
    <m/>
    <m/>
    <m/>
    <m/>
    <m/>
    <m/>
    <m/>
    <m/>
    <m/>
    <m/>
    <m/>
    <m/>
    <m/>
    <m/>
    <m/>
    <m/>
    <m/>
    <m/>
    <n v="20"/>
    <n v="2022"/>
    <s v=""/>
    <m/>
    <m/>
    <m/>
  </r>
  <r>
    <n v="1188"/>
    <m/>
    <m/>
    <m/>
    <x v="13"/>
    <x v="19"/>
    <x v="6"/>
    <s v="Food Security"/>
    <x v="9"/>
    <x v="20"/>
    <x v="3"/>
    <m/>
    <s v="Planned"/>
    <m/>
    <m/>
    <m/>
    <m/>
    <m/>
    <s v="Chittagong"/>
    <s v="Cox's Bazar"/>
    <x v="6"/>
    <x v="9"/>
    <x v="1"/>
    <m/>
    <m/>
    <m/>
    <x v="2"/>
    <x v="2"/>
    <m/>
    <m/>
    <m/>
    <m/>
    <m/>
    <m/>
    <m/>
    <m/>
    <m/>
    <m/>
    <m/>
    <m/>
    <m/>
    <m/>
    <m/>
    <m/>
    <m/>
    <m/>
    <m/>
    <m/>
    <m/>
    <m/>
    <m/>
    <m/>
    <n v="20"/>
    <n v="2022"/>
    <s v=""/>
    <m/>
    <m/>
    <m/>
  </r>
  <r>
    <n v="1189"/>
    <m/>
    <m/>
    <m/>
    <x v="13"/>
    <x v="19"/>
    <x v="6"/>
    <s v="Food Security"/>
    <x v="9"/>
    <x v="20"/>
    <x v="3"/>
    <m/>
    <s v="Planned"/>
    <m/>
    <m/>
    <m/>
    <m/>
    <m/>
    <s v="Chittagong"/>
    <s v="Cox's Bazar"/>
    <x v="6"/>
    <x v="9"/>
    <x v="1"/>
    <m/>
    <m/>
    <m/>
    <x v="2"/>
    <x v="2"/>
    <m/>
    <m/>
    <m/>
    <m/>
    <m/>
    <m/>
    <m/>
    <m/>
    <m/>
    <m/>
    <m/>
    <m/>
    <m/>
    <m/>
    <m/>
    <m/>
    <m/>
    <m/>
    <m/>
    <m/>
    <m/>
    <m/>
    <m/>
    <m/>
    <n v="20"/>
    <n v="2022"/>
    <s v=""/>
    <m/>
    <m/>
    <m/>
  </r>
  <r>
    <n v="1190"/>
    <m/>
    <m/>
    <m/>
    <x v="13"/>
    <x v="19"/>
    <x v="6"/>
    <s v="Food Security"/>
    <x v="9"/>
    <x v="20"/>
    <x v="3"/>
    <m/>
    <s v="Planned"/>
    <m/>
    <m/>
    <m/>
    <m/>
    <m/>
    <s v="Chittagong"/>
    <s v="Cox's Bazar"/>
    <x v="6"/>
    <x v="9"/>
    <x v="1"/>
    <m/>
    <m/>
    <m/>
    <x v="2"/>
    <x v="2"/>
    <m/>
    <m/>
    <m/>
    <m/>
    <m/>
    <m/>
    <m/>
    <m/>
    <m/>
    <m/>
    <m/>
    <m/>
    <m/>
    <m/>
    <m/>
    <m/>
    <m/>
    <m/>
    <m/>
    <m/>
    <m/>
    <m/>
    <m/>
    <m/>
    <n v="20"/>
    <n v="2022"/>
    <s v=""/>
    <m/>
    <m/>
    <m/>
  </r>
  <r>
    <n v="1191"/>
    <m/>
    <m/>
    <m/>
    <x v="13"/>
    <x v="19"/>
    <x v="6"/>
    <s v="Food Security"/>
    <x v="9"/>
    <x v="20"/>
    <x v="3"/>
    <m/>
    <s v="Planned"/>
    <m/>
    <m/>
    <m/>
    <m/>
    <m/>
    <s v="Chittagong"/>
    <s v="Cox's Bazar"/>
    <x v="6"/>
    <x v="9"/>
    <x v="1"/>
    <m/>
    <m/>
    <m/>
    <x v="2"/>
    <x v="2"/>
    <m/>
    <m/>
    <m/>
    <m/>
    <m/>
    <m/>
    <m/>
    <m/>
    <m/>
    <m/>
    <m/>
    <m/>
    <m/>
    <m/>
    <m/>
    <m/>
    <m/>
    <m/>
    <m/>
    <m/>
    <m/>
    <m/>
    <m/>
    <m/>
    <n v="20"/>
    <n v="2022"/>
    <s v=""/>
    <m/>
    <m/>
    <m/>
  </r>
  <r>
    <n v="1192"/>
    <m/>
    <m/>
    <m/>
    <x v="13"/>
    <x v="19"/>
    <x v="6"/>
    <s v="Food Security"/>
    <x v="9"/>
    <x v="20"/>
    <x v="3"/>
    <m/>
    <s v="Planned"/>
    <m/>
    <m/>
    <m/>
    <m/>
    <m/>
    <s v="Chittagong"/>
    <s v="Cox's Bazar"/>
    <x v="6"/>
    <x v="9"/>
    <x v="1"/>
    <m/>
    <m/>
    <m/>
    <x v="2"/>
    <x v="2"/>
    <m/>
    <m/>
    <m/>
    <m/>
    <m/>
    <m/>
    <m/>
    <m/>
    <m/>
    <m/>
    <m/>
    <m/>
    <m/>
    <m/>
    <m/>
    <m/>
    <m/>
    <m/>
    <m/>
    <m/>
    <m/>
    <m/>
    <m/>
    <m/>
    <n v="20"/>
    <n v="2022"/>
    <s v=""/>
    <m/>
    <m/>
    <m/>
  </r>
  <r>
    <n v="1193"/>
    <m/>
    <m/>
    <m/>
    <x v="13"/>
    <x v="19"/>
    <x v="6"/>
    <s v="Food Security"/>
    <x v="9"/>
    <x v="20"/>
    <x v="3"/>
    <m/>
    <s v="Planned"/>
    <m/>
    <m/>
    <m/>
    <m/>
    <m/>
    <s v="Chittagong"/>
    <s v="Cox's Bazar"/>
    <x v="6"/>
    <x v="9"/>
    <x v="1"/>
    <m/>
    <m/>
    <m/>
    <x v="2"/>
    <x v="2"/>
    <m/>
    <m/>
    <m/>
    <m/>
    <m/>
    <m/>
    <m/>
    <m/>
    <m/>
    <m/>
    <m/>
    <m/>
    <m/>
    <m/>
    <m/>
    <m/>
    <m/>
    <m/>
    <m/>
    <m/>
    <m/>
    <m/>
    <m/>
    <m/>
    <n v="20"/>
    <n v="2022"/>
    <s v=""/>
    <m/>
    <m/>
    <m/>
  </r>
  <r>
    <n v="1194"/>
    <m/>
    <m/>
    <m/>
    <x v="13"/>
    <x v="19"/>
    <x v="6"/>
    <s v="Food Security"/>
    <x v="9"/>
    <x v="20"/>
    <x v="3"/>
    <m/>
    <s v="Planned"/>
    <m/>
    <m/>
    <m/>
    <m/>
    <m/>
    <s v="Chittagong"/>
    <s v="Cox's Bazar"/>
    <x v="6"/>
    <x v="9"/>
    <x v="1"/>
    <m/>
    <m/>
    <m/>
    <x v="2"/>
    <x v="2"/>
    <m/>
    <m/>
    <m/>
    <m/>
    <m/>
    <m/>
    <m/>
    <m/>
    <m/>
    <m/>
    <m/>
    <m/>
    <m/>
    <m/>
    <m/>
    <m/>
    <m/>
    <m/>
    <m/>
    <m/>
    <m/>
    <m/>
    <m/>
    <m/>
    <n v="20"/>
    <n v="2022"/>
    <s v=""/>
    <m/>
    <m/>
    <m/>
  </r>
  <r>
    <n v="1195"/>
    <m/>
    <m/>
    <m/>
    <x v="13"/>
    <x v="19"/>
    <x v="6"/>
    <s v="Food Security"/>
    <x v="9"/>
    <x v="20"/>
    <x v="3"/>
    <m/>
    <s v="Planned"/>
    <m/>
    <m/>
    <m/>
    <m/>
    <m/>
    <s v="Chittagong"/>
    <s v="Cox's Bazar"/>
    <x v="6"/>
    <x v="9"/>
    <x v="1"/>
    <m/>
    <m/>
    <m/>
    <x v="2"/>
    <x v="2"/>
    <m/>
    <m/>
    <m/>
    <m/>
    <m/>
    <m/>
    <m/>
    <m/>
    <m/>
    <m/>
    <m/>
    <m/>
    <m/>
    <m/>
    <m/>
    <m/>
    <m/>
    <m/>
    <m/>
    <m/>
    <m/>
    <m/>
    <m/>
    <m/>
    <n v="20"/>
    <n v="2022"/>
    <s v=""/>
    <m/>
    <m/>
    <m/>
  </r>
  <r>
    <n v="1196"/>
    <m/>
    <m/>
    <m/>
    <x v="13"/>
    <x v="19"/>
    <x v="6"/>
    <s v="Food Security"/>
    <x v="9"/>
    <x v="20"/>
    <x v="3"/>
    <m/>
    <s v="Planned"/>
    <m/>
    <m/>
    <m/>
    <m/>
    <m/>
    <s v="Chittagong"/>
    <s v="Cox's Bazar"/>
    <x v="6"/>
    <x v="9"/>
    <x v="1"/>
    <m/>
    <m/>
    <m/>
    <x v="2"/>
    <x v="2"/>
    <m/>
    <m/>
    <m/>
    <m/>
    <m/>
    <m/>
    <m/>
    <m/>
    <m/>
    <m/>
    <m/>
    <m/>
    <m/>
    <m/>
    <m/>
    <m/>
    <m/>
    <m/>
    <m/>
    <m/>
    <m/>
    <m/>
    <m/>
    <m/>
    <n v="20"/>
    <n v="2022"/>
    <s v=""/>
    <m/>
    <m/>
    <m/>
  </r>
  <r>
    <n v="1197"/>
    <m/>
    <m/>
    <m/>
    <x v="13"/>
    <x v="19"/>
    <x v="6"/>
    <s v="Food Security"/>
    <x v="9"/>
    <x v="20"/>
    <x v="3"/>
    <m/>
    <s v="Planned"/>
    <m/>
    <m/>
    <m/>
    <m/>
    <m/>
    <s v="Chittagong"/>
    <s v="Cox's Bazar"/>
    <x v="6"/>
    <x v="9"/>
    <x v="1"/>
    <m/>
    <m/>
    <m/>
    <x v="2"/>
    <x v="2"/>
    <m/>
    <m/>
    <m/>
    <m/>
    <m/>
    <m/>
    <m/>
    <m/>
    <m/>
    <m/>
    <m/>
    <m/>
    <m/>
    <m/>
    <m/>
    <m/>
    <m/>
    <m/>
    <m/>
    <m/>
    <m/>
    <m/>
    <m/>
    <m/>
    <n v="20"/>
    <n v="2022"/>
    <s v=""/>
    <m/>
    <m/>
    <m/>
  </r>
  <r>
    <n v="1198"/>
    <m/>
    <m/>
    <m/>
    <x v="13"/>
    <x v="19"/>
    <x v="6"/>
    <s v="Food Security"/>
    <x v="9"/>
    <x v="20"/>
    <x v="3"/>
    <m/>
    <s v="Planned"/>
    <m/>
    <m/>
    <m/>
    <m/>
    <m/>
    <s v="Chittagong"/>
    <s v="Cox's Bazar"/>
    <x v="6"/>
    <x v="9"/>
    <x v="1"/>
    <m/>
    <m/>
    <m/>
    <x v="2"/>
    <x v="2"/>
    <m/>
    <m/>
    <m/>
    <m/>
    <m/>
    <m/>
    <m/>
    <m/>
    <m/>
    <m/>
    <m/>
    <m/>
    <m/>
    <m/>
    <m/>
    <m/>
    <m/>
    <m/>
    <m/>
    <m/>
    <m/>
    <m/>
    <m/>
    <m/>
    <n v="20"/>
    <n v="2022"/>
    <s v=""/>
    <m/>
    <m/>
    <m/>
  </r>
  <r>
    <n v="1199"/>
    <m/>
    <m/>
    <m/>
    <x v="13"/>
    <x v="19"/>
    <x v="6"/>
    <s v="Food Security"/>
    <x v="9"/>
    <x v="20"/>
    <x v="3"/>
    <m/>
    <s v="Planned"/>
    <m/>
    <m/>
    <m/>
    <m/>
    <m/>
    <s v="Chittagong"/>
    <s v="Cox's Bazar"/>
    <x v="6"/>
    <x v="9"/>
    <x v="1"/>
    <m/>
    <m/>
    <m/>
    <x v="2"/>
    <x v="2"/>
    <m/>
    <m/>
    <m/>
    <m/>
    <m/>
    <m/>
    <m/>
    <m/>
    <m/>
    <m/>
    <m/>
    <m/>
    <m/>
    <m/>
    <m/>
    <m/>
    <m/>
    <m/>
    <m/>
    <m/>
    <m/>
    <m/>
    <m/>
    <m/>
    <n v="20"/>
    <n v="2022"/>
    <s v=""/>
    <m/>
    <m/>
    <m/>
  </r>
  <r>
    <n v="1200"/>
    <m/>
    <m/>
    <m/>
    <x v="13"/>
    <x v="19"/>
    <x v="6"/>
    <s v="Food Security"/>
    <x v="9"/>
    <x v="20"/>
    <x v="3"/>
    <m/>
    <s v="Planned"/>
    <m/>
    <m/>
    <m/>
    <m/>
    <m/>
    <s v="Chittagong"/>
    <s v="Cox's Bazar"/>
    <x v="6"/>
    <x v="9"/>
    <x v="1"/>
    <m/>
    <m/>
    <m/>
    <x v="2"/>
    <x v="2"/>
    <m/>
    <m/>
    <m/>
    <m/>
    <m/>
    <m/>
    <m/>
    <m/>
    <m/>
    <m/>
    <m/>
    <m/>
    <m/>
    <m/>
    <m/>
    <m/>
    <m/>
    <m/>
    <m/>
    <m/>
    <m/>
    <m/>
    <m/>
    <m/>
    <n v="20"/>
    <n v="2022"/>
    <s v=""/>
    <m/>
    <m/>
    <m/>
  </r>
  <r>
    <n v="1201"/>
    <m/>
    <m/>
    <m/>
    <x v="13"/>
    <x v="19"/>
    <x v="6"/>
    <s v="Food Security"/>
    <x v="9"/>
    <x v="20"/>
    <x v="3"/>
    <m/>
    <s v="Planned"/>
    <m/>
    <m/>
    <m/>
    <m/>
    <m/>
    <s v="Chittagong"/>
    <s v="Cox's Bazar"/>
    <x v="6"/>
    <x v="9"/>
    <x v="1"/>
    <m/>
    <m/>
    <m/>
    <x v="2"/>
    <x v="2"/>
    <m/>
    <m/>
    <m/>
    <m/>
    <m/>
    <m/>
    <m/>
    <m/>
    <m/>
    <m/>
    <m/>
    <m/>
    <m/>
    <m/>
    <m/>
    <m/>
    <m/>
    <m/>
    <m/>
    <m/>
    <m/>
    <m/>
    <m/>
    <m/>
    <n v="20"/>
    <n v="2022"/>
    <s v=""/>
    <m/>
    <m/>
    <m/>
  </r>
  <r>
    <n v="1202"/>
    <m/>
    <m/>
    <m/>
    <x v="13"/>
    <x v="19"/>
    <x v="6"/>
    <s v="Food Security"/>
    <x v="9"/>
    <x v="20"/>
    <x v="3"/>
    <m/>
    <s v="Planned"/>
    <m/>
    <m/>
    <m/>
    <m/>
    <m/>
    <s v="Chittagong"/>
    <s v="Cox's Bazar"/>
    <x v="6"/>
    <x v="9"/>
    <x v="1"/>
    <m/>
    <m/>
    <m/>
    <x v="2"/>
    <x v="2"/>
    <m/>
    <m/>
    <m/>
    <m/>
    <m/>
    <m/>
    <m/>
    <m/>
    <m/>
    <m/>
    <m/>
    <m/>
    <m/>
    <m/>
    <m/>
    <m/>
    <m/>
    <m/>
    <m/>
    <m/>
    <m/>
    <m/>
    <m/>
    <m/>
    <n v="20"/>
    <n v="2022"/>
    <s v=""/>
    <m/>
    <m/>
    <m/>
  </r>
  <r>
    <n v="1203"/>
    <m/>
    <m/>
    <m/>
    <x v="13"/>
    <x v="19"/>
    <x v="6"/>
    <s v="Food Security"/>
    <x v="9"/>
    <x v="20"/>
    <x v="3"/>
    <m/>
    <s v="Planned"/>
    <m/>
    <m/>
    <m/>
    <m/>
    <m/>
    <s v="Chittagong"/>
    <s v="Cox's Bazar"/>
    <x v="6"/>
    <x v="9"/>
    <x v="1"/>
    <m/>
    <m/>
    <m/>
    <x v="2"/>
    <x v="2"/>
    <m/>
    <m/>
    <m/>
    <m/>
    <m/>
    <m/>
    <m/>
    <m/>
    <m/>
    <m/>
    <m/>
    <m/>
    <m/>
    <m/>
    <m/>
    <m/>
    <m/>
    <m/>
    <m/>
    <m/>
    <m/>
    <m/>
    <m/>
    <m/>
    <n v="20"/>
    <n v="2022"/>
    <s v=""/>
    <m/>
    <m/>
    <m/>
  </r>
  <r>
    <n v="1204"/>
    <m/>
    <m/>
    <m/>
    <x v="13"/>
    <x v="19"/>
    <x v="6"/>
    <s v="Food Security"/>
    <x v="9"/>
    <x v="20"/>
    <x v="3"/>
    <m/>
    <s v="Planned"/>
    <m/>
    <m/>
    <m/>
    <m/>
    <m/>
    <s v="Chittagong"/>
    <s v="Cox's Bazar"/>
    <x v="6"/>
    <x v="9"/>
    <x v="1"/>
    <m/>
    <m/>
    <m/>
    <x v="2"/>
    <x v="2"/>
    <m/>
    <m/>
    <m/>
    <m/>
    <m/>
    <m/>
    <m/>
    <m/>
    <m/>
    <m/>
    <m/>
    <m/>
    <m/>
    <m/>
    <m/>
    <m/>
    <m/>
    <m/>
    <m/>
    <m/>
    <m/>
    <m/>
    <m/>
    <m/>
    <n v="20"/>
    <n v="2022"/>
    <s v=""/>
    <m/>
    <m/>
    <m/>
  </r>
  <r>
    <n v="1205"/>
    <m/>
    <m/>
    <m/>
    <x v="13"/>
    <x v="19"/>
    <x v="6"/>
    <s v="Food Security"/>
    <x v="9"/>
    <x v="20"/>
    <x v="3"/>
    <m/>
    <s v="Planned"/>
    <m/>
    <m/>
    <m/>
    <m/>
    <m/>
    <s v="Chittagong"/>
    <s v="Cox's Bazar"/>
    <x v="6"/>
    <x v="9"/>
    <x v="1"/>
    <m/>
    <m/>
    <m/>
    <x v="2"/>
    <x v="2"/>
    <m/>
    <m/>
    <m/>
    <m/>
    <m/>
    <m/>
    <m/>
    <m/>
    <m/>
    <m/>
    <m/>
    <m/>
    <m/>
    <m/>
    <m/>
    <m/>
    <m/>
    <m/>
    <m/>
    <m/>
    <m/>
    <m/>
    <m/>
    <m/>
    <n v="20"/>
    <n v="2022"/>
    <s v=""/>
    <m/>
    <m/>
    <m/>
  </r>
  <r>
    <n v="1206"/>
    <m/>
    <m/>
    <m/>
    <x v="13"/>
    <x v="19"/>
    <x v="6"/>
    <s v="Food Security"/>
    <x v="9"/>
    <x v="20"/>
    <x v="3"/>
    <m/>
    <s v="Planned"/>
    <m/>
    <m/>
    <m/>
    <m/>
    <m/>
    <s v="Chittagong"/>
    <s v="Cox's Bazar"/>
    <x v="6"/>
    <x v="9"/>
    <x v="1"/>
    <m/>
    <m/>
    <m/>
    <x v="2"/>
    <x v="2"/>
    <m/>
    <m/>
    <m/>
    <m/>
    <m/>
    <m/>
    <m/>
    <m/>
    <m/>
    <m/>
    <m/>
    <m/>
    <m/>
    <m/>
    <m/>
    <m/>
    <m/>
    <m/>
    <m/>
    <m/>
    <m/>
    <m/>
    <m/>
    <m/>
    <n v="20"/>
    <n v="2022"/>
    <s v=""/>
    <m/>
    <m/>
    <m/>
  </r>
  <r>
    <n v="1207"/>
    <m/>
    <m/>
    <m/>
    <x v="13"/>
    <x v="19"/>
    <x v="6"/>
    <s v="Food Security"/>
    <x v="9"/>
    <x v="20"/>
    <x v="3"/>
    <m/>
    <s v="Planned"/>
    <m/>
    <m/>
    <m/>
    <m/>
    <m/>
    <s v="Chittagong"/>
    <s v="Cox's Bazar"/>
    <x v="6"/>
    <x v="9"/>
    <x v="1"/>
    <m/>
    <m/>
    <m/>
    <x v="2"/>
    <x v="2"/>
    <m/>
    <m/>
    <m/>
    <m/>
    <m/>
    <m/>
    <m/>
    <m/>
    <m/>
    <m/>
    <m/>
    <m/>
    <m/>
    <m/>
    <m/>
    <m/>
    <m/>
    <m/>
    <m/>
    <m/>
    <m/>
    <m/>
    <m/>
    <m/>
    <n v="20"/>
    <n v="2022"/>
    <s v=""/>
    <m/>
    <m/>
    <m/>
  </r>
  <r>
    <n v="1208"/>
    <m/>
    <m/>
    <m/>
    <x v="13"/>
    <x v="19"/>
    <x v="6"/>
    <s v="Food Security"/>
    <x v="9"/>
    <x v="20"/>
    <x v="3"/>
    <m/>
    <s v="Planned"/>
    <m/>
    <m/>
    <m/>
    <m/>
    <m/>
    <s v="Chittagong"/>
    <s v="Cox's Bazar"/>
    <x v="6"/>
    <x v="9"/>
    <x v="1"/>
    <m/>
    <m/>
    <m/>
    <x v="2"/>
    <x v="2"/>
    <m/>
    <m/>
    <m/>
    <m/>
    <m/>
    <m/>
    <m/>
    <m/>
    <m/>
    <m/>
    <m/>
    <m/>
    <m/>
    <m/>
    <m/>
    <m/>
    <m/>
    <m/>
    <m/>
    <m/>
    <m/>
    <m/>
    <m/>
    <m/>
    <n v="20"/>
    <n v="2022"/>
    <s v=""/>
    <m/>
    <m/>
    <m/>
  </r>
  <r>
    <n v="1209"/>
    <m/>
    <m/>
    <m/>
    <x v="13"/>
    <x v="19"/>
    <x v="6"/>
    <s v="Food Security"/>
    <x v="9"/>
    <x v="20"/>
    <x v="3"/>
    <m/>
    <s v="Planned"/>
    <m/>
    <m/>
    <m/>
    <m/>
    <m/>
    <s v="Chittagong"/>
    <s v="Cox's Bazar"/>
    <x v="6"/>
    <x v="9"/>
    <x v="1"/>
    <m/>
    <m/>
    <m/>
    <x v="2"/>
    <x v="2"/>
    <m/>
    <m/>
    <m/>
    <m/>
    <m/>
    <m/>
    <m/>
    <m/>
    <m/>
    <m/>
    <m/>
    <m/>
    <m/>
    <m/>
    <m/>
    <m/>
    <m/>
    <m/>
    <m/>
    <m/>
    <m/>
    <m/>
    <m/>
    <m/>
    <n v="20"/>
    <n v="2022"/>
    <s v=""/>
    <m/>
    <m/>
    <m/>
  </r>
  <r>
    <n v="1210"/>
    <m/>
    <m/>
    <m/>
    <x v="13"/>
    <x v="19"/>
    <x v="6"/>
    <s v="Food Security"/>
    <x v="9"/>
    <x v="20"/>
    <x v="3"/>
    <m/>
    <s v="Planned"/>
    <m/>
    <m/>
    <m/>
    <m/>
    <m/>
    <s v="Chittagong"/>
    <s v="Cox's Bazar"/>
    <x v="6"/>
    <x v="9"/>
    <x v="1"/>
    <m/>
    <m/>
    <m/>
    <x v="2"/>
    <x v="2"/>
    <m/>
    <m/>
    <m/>
    <m/>
    <m/>
    <m/>
    <m/>
    <m/>
    <m/>
    <m/>
    <m/>
    <m/>
    <m/>
    <m/>
    <m/>
    <m/>
    <m/>
    <m/>
    <m/>
    <m/>
    <m/>
    <m/>
    <m/>
    <m/>
    <n v="20"/>
    <n v="2022"/>
    <s v=""/>
    <m/>
    <m/>
    <m/>
  </r>
  <r>
    <n v="1211"/>
    <m/>
    <m/>
    <m/>
    <x v="13"/>
    <x v="19"/>
    <x v="6"/>
    <s v="Food Security"/>
    <x v="9"/>
    <x v="20"/>
    <x v="3"/>
    <m/>
    <s v="Planned"/>
    <m/>
    <m/>
    <m/>
    <m/>
    <m/>
    <s v="Chittagong"/>
    <s v="Cox's Bazar"/>
    <x v="6"/>
    <x v="9"/>
    <x v="1"/>
    <m/>
    <m/>
    <m/>
    <x v="2"/>
    <x v="2"/>
    <m/>
    <m/>
    <m/>
    <m/>
    <m/>
    <m/>
    <m/>
    <m/>
    <m/>
    <m/>
    <m/>
    <m/>
    <m/>
    <m/>
    <m/>
    <m/>
    <m/>
    <m/>
    <m/>
    <m/>
    <m/>
    <m/>
    <m/>
    <m/>
    <n v="20"/>
    <n v="2022"/>
    <s v=""/>
    <m/>
    <m/>
    <m/>
  </r>
  <r>
    <n v="1212"/>
    <m/>
    <m/>
    <m/>
    <x v="13"/>
    <x v="19"/>
    <x v="6"/>
    <s v="Food Security"/>
    <x v="9"/>
    <x v="20"/>
    <x v="3"/>
    <m/>
    <s v="Planned"/>
    <m/>
    <m/>
    <m/>
    <m/>
    <m/>
    <s v="Chittagong"/>
    <s v="Cox's Bazar"/>
    <x v="6"/>
    <x v="9"/>
    <x v="1"/>
    <m/>
    <m/>
    <m/>
    <x v="2"/>
    <x v="2"/>
    <m/>
    <m/>
    <m/>
    <m/>
    <m/>
    <m/>
    <m/>
    <m/>
    <m/>
    <m/>
    <m/>
    <m/>
    <m/>
    <m/>
    <m/>
    <m/>
    <m/>
    <m/>
    <m/>
    <m/>
    <m/>
    <m/>
    <m/>
    <m/>
    <n v="20"/>
    <n v="2022"/>
    <s v=""/>
    <m/>
    <m/>
    <m/>
  </r>
  <r>
    <n v="1213"/>
    <m/>
    <m/>
    <m/>
    <x v="13"/>
    <x v="19"/>
    <x v="6"/>
    <s v="Food Security"/>
    <x v="9"/>
    <x v="20"/>
    <x v="3"/>
    <m/>
    <s v="Planned"/>
    <m/>
    <m/>
    <m/>
    <m/>
    <m/>
    <s v="Chittagong"/>
    <s v="Cox's Bazar"/>
    <x v="6"/>
    <x v="9"/>
    <x v="1"/>
    <m/>
    <m/>
    <m/>
    <x v="2"/>
    <x v="2"/>
    <m/>
    <m/>
    <m/>
    <m/>
    <m/>
    <m/>
    <m/>
    <m/>
    <m/>
    <m/>
    <m/>
    <m/>
    <m/>
    <m/>
    <m/>
    <m/>
    <m/>
    <m/>
    <m/>
    <m/>
    <m/>
    <m/>
    <m/>
    <m/>
    <n v="20"/>
    <n v="2022"/>
    <s v=""/>
    <m/>
    <m/>
    <m/>
  </r>
  <r>
    <n v="1214"/>
    <m/>
    <m/>
    <m/>
    <x v="13"/>
    <x v="19"/>
    <x v="6"/>
    <s v="Food Security"/>
    <x v="9"/>
    <x v="20"/>
    <x v="3"/>
    <m/>
    <s v="Planned"/>
    <m/>
    <m/>
    <m/>
    <m/>
    <m/>
    <s v="Chittagong"/>
    <s v="Cox's Bazar"/>
    <x v="6"/>
    <x v="9"/>
    <x v="1"/>
    <m/>
    <m/>
    <m/>
    <x v="2"/>
    <x v="2"/>
    <m/>
    <m/>
    <m/>
    <m/>
    <m/>
    <m/>
    <m/>
    <m/>
    <m/>
    <m/>
    <m/>
    <m/>
    <m/>
    <m/>
    <m/>
    <m/>
    <m/>
    <m/>
    <m/>
    <m/>
    <m/>
    <m/>
    <m/>
    <m/>
    <n v="20"/>
    <n v="2022"/>
    <s v=""/>
    <m/>
    <m/>
    <m/>
  </r>
  <r>
    <n v="1215"/>
    <m/>
    <m/>
    <m/>
    <x v="13"/>
    <x v="19"/>
    <x v="6"/>
    <s v="Food Security"/>
    <x v="9"/>
    <x v="20"/>
    <x v="3"/>
    <m/>
    <s v="Planned"/>
    <m/>
    <m/>
    <m/>
    <m/>
    <m/>
    <s v="Chittagong"/>
    <s v="Cox's Bazar"/>
    <x v="6"/>
    <x v="9"/>
    <x v="1"/>
    <m/>
    <m/>
    <m/>
    <x v="2"/>
    <x v="2"/>
    <m/>
    <m/>
    <m/>
    <m/>
    <m/>
    <m/>
    <m/>
    <m/>
    <m/>
    <m/>
    <m/>
    <m/>
    <m/>
    <m/>
    <m/>
    <m/>
    <m/>
    <m/>
    <m/>
    <m/>
    <m/>
    <m/>
    <m/>
    <m/>
    <n v="20"/>
    <n v="2022"/>
    <s v=""/>
    <m/>
    <m/>
    <m/>
  </r>
  <r>
    <n v="1216"/>
    <m/>
    <m/>
    <m/>
    <x v="13"/>
    <x v="19"/>
    <x v="6"/>
    <s v="Food Security"/>
    <x v="9"/>
    <x v="20"/>
    <x v="3"/>
    <m/>
    <s v="Planned"/>
    <m/>
    <m/>
    <m/>
    <m/>
    <m/>
    <s v="Chittagong"/>
    <s v="Cox's Bazar"/>
    <x v="6"/>
    <x v="9"/>
    <x v="1"/>
    <m/>
    <m/>
    <m/>
    <x v="2"/>
    <x v="2"/>
    <m/>
    <m/>
    <m/>
    <m/>
    <m/>
    <m/>
    <m/>
    <m/>
    <m/>
    <m/>
    <m/>
    <m/>
    <m/>
    <m/>
    <m/>
    <m/>
    <m/>
    <m/>
    <m/>
    <m/>
    <m/>
    <m/>
    <m/>
    <m/>
    <n v="20"/>
    <n v="2022"/>
    <s v=""/>
    <m/>
    <m/>
    <m/>
  </r>
  <r>
    <n v="1217"/>
    <m/>
    <m/>
    <m/>
    <x v="13"/>
    <x v="19"/>
    <x v="6"/>
    <s v="Food Security"/>
    <x v="9"/>
    <x v="20"/>
    <x v="3"/>
    <m/>
    <s v="Planned"/>
    <m/>
    <m/>
    <m/>
    <m/>
    <m/>
    <s v="Chittagong"/>
    <s v="Cox's Bazar"/>
    <x v="6"/>
    <x v="9"/>
    <x v="1"/>
    <m/>
    <m/>
    <m/>
    <x v="2"/>
    <x v="2"/>
    <m/>
    <m/>
    <m/>
    <m/>
    <m/>
    <m/>
    <m/>
    <m/>
    <m/>
    <m/>
    <m/>
    <m/>
    <m/>
    <m/>
    <m/>
    <m/>
    <m/>
    <m/>
    <m/>
    <m/>
    <m/>
    <m/>
    <m/>
    <m/>
    <n v="20"/>
    <n v="2022"/>
    <s v=""/>
    <m/>
    <m/>
    <m/>
  </r>
  <r>
    <n v="1218"/>
    <m/>
    <m/>
    <m/>
    <x v="13"/>
    <x v="19"/>
    <x v="6"/>
    <s v="Food Security"/>
    <x v="9"/>
    <x v="20"/>
    <x v="3"/>
    <m/>
    <s v="Planned"/>
    <m/>
    <m/>
    <m/>
    <m/>
    <m/>
    <s v="Chittagong"/>
    <s v="Cox's Bazar"/>
    <x v="6"/>
    <x v="9"/>
    <x v="1"/>
    <m/>
    <m/>
    <m/>
    <x v="2"/>
    <x v="2"/>
    <m/>
    <m/>
    <m/>
    <m/>
    <m/>
    <m/>
    <m/>
    <m/>
    <m/>
    <m/>
    <m/>
    <m/>
    <m/>
    <m/>
    <m/>
    <m/>
    <m/>
    <m/>
    <m/>
    <m/>
    <m/>
    <m/>
    <m/>
    <m/>
    <n v="20"/>
    <n v="2022"/>
    <s v=""/>
    <m/>
    <m/>
    <m/>
  </r>
  <r>
    <n v="1219"/>
    <m/>
    <m/>
    <m/>
    <x v="13"/>
    <x v="19"/>
    <x v="6"/>
    <s v="Food Security"/>
    <x v="9"/>
    <x v="20"/>
    <x v="3"/>
    <m/>
    <s v="Planned"/>
    <m/>
    <m/>
    <m/>
    <m/>
    <m/>
    <s v="Chittagong"/>
    <s v="Cox's Bazar"/>
    <x v="6"/>
    <x v="9"/>
    <x v="1"/>
    <m/>
    <m/>
    <m/>
    <x v="2"/>
    <x v="2"/>
    <m/>
    <m/>
    <m/>
    <m/>
    <m/>
    <m/>
    <m/>
    <m/>
    <m/>
    <m/>
    <m/>
    <m/>
    <m/>
    <m/>
    <m/>
    <m/>
    <m/>
    <m/>
    <m/>
    <m/>
    <m/>
    <m/>
    <m/>
    <m/>
    <n v="20"/>
    <n v="2022"/>
    <s v=""/>
    <m/>
    <m/>
    <m/>
  </r>
  <r>
    <n v="1220"/>
    <m/>
    <m/>
    <m/>
    <x v="13"/>
    <x v="19"/>
    <x v="6"/>
    <s v="Food Security"/>
    <x v="9"/>
    <x v="20"/>
    <x v="3"/>
    <m/>
    <s v="Planned"/>
    <m/>
    <m/>
    <m/>
    <m/>
    <m/>
    <s v="Chittagong"/>
    <s v="Cox's Bazar"/>
    <x v="6"/>
    <x v="9"/>
    <x v="1"/>
    <m/>
    <m/>
    <m/>
    <x v="2"/>
    <x v="2"/>
    <m/>
    <m/>
    <m/>
    <m/>
    <m/>
    <m/>
    <m/>
    <m/>
    <m/>
    <m/>
    <m/>
    <m/>
    <m/>
    <m/>
    <m/>
    <m/>
    <m/>
    <m/>
    <m/>
    <m/>
    <m/>
    <m/>
    <m/>
    <m/>
    <n v="20"/>
    <n v="2022"/>
    <s v=""/>
    <m/>
    <m/>
    <m/>
  </r>
  <r>
    <n v="1221"/>
    <m/>
    <m/>
    <m/>
    <x v="13"/>
    <x v="19"/>
    <x v="6"/>
    <s v="Food Security"/>
    <x v="9"/>
    <x v="20"/>
    <x v="3"/>
    <m/>
    <s v="Planned"/>
    <m/>
    <m/>
    <m/>
    <m/>
    <m/>
    <s v="Chittagong"/>
    <s v="Cox's Bazar"/>
    <x v="6"/>
    <x v="9"/>
    <x v="1"/>
    <m/>
    <m/>
    <m/>
    <x v="2"/>
    <x v="2"/>
    <m/>
    <m/>
    <m/>
    <m/>
    <m/>
    <m/>
    <m/>
    <m/>
    <m/>
    <m/>
    <m/>
    <m/>
    <m/>
    <m/>
    <m/>
    <m/>
    <m/>
    <m/>
    <m/>
    <m/>
    <m/>
    <m/>
    <m/>
    <m/>
    <n v="20"/>
    <n v="2022"/>
    <s v=""/>
    <m/>
    <m/>
    <m/>
  </r>
  <r>
    <n v="1222"/>
    <m/>
    <m/>
    <m/>
    <x v="13"/>
    <x v="19"/>
    <x v="6"/>
    <s v="Food Security"/>
    <x v="9"/>
    <x v="20"/>
    <x v="3"/>
    <m/>
    <s v="Planned"/>
    <m/>
    <m/>
    <m/>
    <m/>
    <m/>
    <s v="Chittagong"/>
    <s v="Cox's Bazar"/>
    <x v="6"/>
    <x v="9"/>
    <x v="1"/>
    <m/>
    <m/>
    <m/>
    <x v="2"/>
    <x v="2"/>
    <m/>
    <m/>
    <m/>
    <m/>
    <m/>
    <m/>
    <m/>
    <m/>
    <m/>
    <m/>
    <m/>
    <m/>
    <m/>
    <m/>
    <m/>
    <m/>
    <m/>
    <m/>
    <m/>
    <m/>
    <m/>
    <m/>
    <m/>
    <m/>
    <n v="20"/>
    <n v="2022"/>
    <s v=""/>
    <m/>
    <m/>
    <m/>
  </r>
  <r>
    <n v="1223"/>
    <m/>
    <m/>
    <m/>
    <x v="13"/>
    <x v="19"/>
    <x v="6"/>
    <s v="Food Security"/>
    <x v="9"/>
    <x v="20"/>
    <x v="3"/>
    <m/>
    <s v="Planned"/>
    <m/>
    <m/>
    <m/>
    <m/>
    <m/>
    <s v="Chittagong"/>
    <s v="Cox's Bazar"/>
    <x v="6"/>
    <x v="9"/>
    <x v="1"/>
    <m/>
    <m/>
    <m/>
    <x v="2"/>
    <x v="2"/>
    <m/>
    <m/>
    <m/>
    <m/>
    <m/>
    <m/>
    <m/>
    <m/>
    <m/>
    <m/>
    <m/>
    <m/>
    <m/>
    <m/>
    <m/>
    <m/>
    <m/>
    <m/>
    <m/>
    <m/>
    <m/>
    <m/>
    <m/>
    <m/>
    <n v="20"/>
    <n v="2022"/>
    <s v=""/>
    <m/>
    <m/>
    <m/>
  </r>
  <r>
    <n v="1224"/>
    <m/>
    <m/>
    <m/>
    <x v="13"/>
    <x v="19"/>
    <x v="6"/>
    <s v="Food Security"/>
    <x v="9"/>
    <x v="20"/>
    <x v="3"/>
    <m/>
    <s v="Planned"/>
    <m/>
    <m/>
    <m/>
    <m/>
    <m/>
    <s v="Chittagong"/>
    <s v="Cox's Bazar"/>
    <x v="6"/>
    <x v="9"/>
    <x v="1"/>
    <m/>
    <m/>
    <m/>
    <x v="2"/>
    <x v="2"/>
    <m/>
    <m/>
    <m/>
    <m/>
    <m/>
    <m/>
    <m/>
    <m/>
    <m/>
    <m/>
    <m/>
    <m/>
    <m/>
    <m/>
    <m/>
    <m/>
    <m/>
    <m/>
    <m/>
    <m/>
    <m/>
    <m/>
    <m/>
    <m/>
    <n v="20"/>
    <n v="2022"/>
    <s v=""/>
    <m/>
    <m/>
    <m/>
  </r>
  <r>
    <n v="1225"/>
    <m/>
    <m/>
    <m/>
    <x v="13"/>
    <x v="19"/>
    <x v="6"/>
    <s v="Food Security"/>
    <x v="9"/>
    <x v="20"/>
    <x v="3"/>
    <m/>
    <s v="Planned"/>
    <m/>
    <m/>
    <m/>
    <m/>
    <m/>
    <s v="Chittagong"/>
    <s v="Cox's Bazar"/>
    <x v="6"/>
    <x v="9"/>
    <x v="1"/>
    <m/>
    <m/>
    <m/>
    <x v="2"/>
    <x v="2"/>
    <m/>
    <m/>
    <m/>
    <m/>
    <m/>
    <m/>
    <m/>
    <m/>
    <m/>
    <m/>
    <m/>
    <m/>
    <m/>
    <m/>
    <m/>
    <m/>
    <m/>
    <m/>
    <m/>
    <m/>
    <m/>
    <m/>
    <m/>
    <m/>
    <n v="20"/>
    <n v="2022"/>
    <s v=""/>
    <m/>
    <m/>
    <m/>
  </r>
  <r>
    <n v="1226"/>
    <m/>
    <m/>
    <m/>
    <x v="13"/>
    <x v="19"/>
    <x v="6"/>
    <s v="Food Security"/>
    <x v="9"/>
    <x v="20"/>
    <x v="3"/>
    <m/>
    <s v="Planned"/>
    <m/>
    <m/>
    <m/>
    <m/>
    <m/>
    <s v="Chittagong"/>
    <s v="Cox's Bazar"/>
    <x v="6"/>
    <x v="9"/>
    <x v="1"/>
    <m/>
    <m/>
    <m/>
    <x v="2"/>
    <x v="2"/>
    <m/>
    <m/>
    <m/>
    <m/>
    <m/>
    <m/>
    <m/>
    <m/>
    <m/>
    <m/>
    <m/>
    <m/>
    <m/>
    <m/>
    <m/>
    <m/>
    <m/>
    <m/>
    <m/>
    <m/>
    <m/>
    <m/>
    <m/>
    <m/>
    <n v="20"/>
    <n v="2022"/>
    <s v=""/>
    <m/>
    <m/>
    <m/>
  </r>
  <r>
    <n v="1227"/>
    <m/>
    <m/>
    <m/>
    <x v="13"/>
    <x v="19"/>
    <x v="6"/>
    <s v="Food Security"/>
    <x v="9"/>
    <x v="20"/>
    <x v="3"/>
    <m/>
    <s v="Planned"/>
    <m/>
    <m/>
    <m/>
    <m/>
    <m/>
    <s v="Chittagong"/>
    <s v="Cox's Bazar"/>
    <x v="6"/>
    <x v="9"/>
    <x v="1"/>
    <m/>
    <m/>
    <m/>
    <x v="2"/>
    <x v="2"/>
    <m/>
    <m/>
    <m/>
    <m/>
    <m/>
    <m/>
    <m/>
    <m/>
    <m/>
    <m/>
    <m/>
    <m/>
    <m/>
    <m/>
    <m/>
    <m/>
    <m/>
    <m/>
    <m/>
    <m/>
    <m/>
    <m/>
    <m/>
    <m/>
    <n v="20"/>
    <n v="2022"/>
    <s v=""/>
    <m/>
    <m/>
    <m/>
  </r>
  <r>
    <n v="1228"/>
    <m/>
    <m/>
    <m/>
    <x v="13"/>
    <x v="19"/>
    <x v="6"/>
    <s v="Food Security"/>
    <x v="9"/>
    <x v="20"/>
    <x v="3"/>
    <m/>
    <s v="Planned"/>
    <m/>
    <m/>
    <m/>
    <m/>
    <m/>
    <s v="Chittagong"/>
    <s v="Cox's Bazar"/>
    <x v="6"/>
    <x v="9"/>
    <x v="1"/>
    <m/>
    <m/>
    <m/>
    <x v="2"/>
    <x v="2"/>
    <m/>
    <m/>
    <m/>
    <m/>
    <m/>
    <m/>
    <m/>
    <m/>
    <m/>
    <m/>
    <m/>
    <m/>
    <m/>
    <m/>
    <m/>
    <m/>
    <m/>
    <m/>
    <m/>
    <m/>
    <m/>
    <m/>
    <m/>
    <m/>
    <n v="20"/>
    <n v="2022"/>
    <s v=""/>
    <m/>
    <m/>
    <m/>
  </r>
  <r>
    <n v="1229"/>
    <m/>
    <m/>
    <m/>
    <x v="13"/>
    <x v="19"/>
    <x v="6"/>
    <s v="Food Security"/>
    <x v="9"/>
    <x v="20"/>
    <x v="3"/>
    <m/>
    <s v="Planned"/>
    <m/>
    <m/>
    <m/>
    <m/>
    <m/>
    <s v="Chittagong"/>
    <s v="Cox's Bazar"/>
    <x v="6"/>
    <x v="9"/>
    <x v="1"/>
    <m/>
    <m/>
    <m/>
    <x v="2"/>
    <x v="2"/>
    <m/>
    <m/>
    <m/>
    <m/>
    <m/>
    <m/>
    <m/>
    <m/>
    <m/>
    <m/>
    <m/>
    <m/>
    <m/>
    <m/>
    <m/>
    <m/>
    <m/>
    <m/>
    <m/>
    <m/>
    <m/>
    <m/>
    <m/>
    <m/>
    <n v="20"/>
    <n v="2022"/>
    <s v=""/>
    <m/>
    <m/>
    <m/>
  </r>
  <r>
    <n v="1230"/>
    <m/>
    <m/>
    <m/>
    <x v="13"/>
    <x v="19"/>
    <x v="6"/>
    <s v="Food Security"/>
    <x v="9"/>
    <x v="20"/>
    <x v="3"/>
    <m/>
    <s v="Planned"/>
    <m/>
    <m/>
    <m/>
    <m/>
    <m/>
    <s v="Chittagong"/>
    <s v="Cox's Bazar"/>
    <x v="6"/>
    <x v="9"/>
    <x v="1"/>
    <m/>
    <m/>
    <m/>
    <x v="2"/>
    <x v="2"/>
    <m/>
    <m/>
    <m/>
    <m/>
    <m/>
    <m/>
    <m/>
    <m/>
    <m/>
    <m/>
    <m/>
    <m/>
    <m/>
    <m/>
    <m/>
    <m/>
    <m/>
    <m/>
    <m/>
    <m/>
    <m/>
    <m/>
    <m/>
    <m/>
    <n v="20"/>
    <n v="2022"/>
    <s v=""/>
    <m/>
    <m/>
    <m/>
  </r>
  <r>
    <n v="1231"/>
    <m/>
    <m/>
    <m/>
    <x v="13"/>
    <x v="19"/>
    <x v="6"/>
    <s v="Food Security"/>
    <x v="9"/>
    <x v="20"/>
    <x v="3"/>
    <m/>
    <s v="Planned"/>
    <m/>
    <m/>
    <m/>
    <m/>
    <m/>
    <s v="Chittagong"/>
    <s v="Cox's Bazar"/>
    <x v="6"/>
    <x v="9"/>
    <x v="1"/>
    <m/>
    <m/>
    <m/>
    <x v="2"/>
    <x v="2"/>
    <m/>
    <m/>
    <m/>
    <m/>
    <m/>
    <m/>
    <m/>
    <m/>
    <m/>
    <m/>
    <m/>
    <m/>
    <m/>
    <m/>
    <m/>
    <m/>
    <m/>
    <m/>
    <m/>
    <m/>
    <m/>
    <m/>
    <m/>
    <m/>
    <n v="20"/>
    <n v="2022"/>
    <s v=""/>
    <m/>
    <m/>
    <m/>
  </r>
  <r>
    <n v="1232"/>
    <m/>
    <m/>
    <m/>
    <x v="13"/>
    <x v="19"/>
    <x v="6"/>
    <s v="Food Security"/>
    <x v="9"/>
    <x v="20"/>
    <x v="3"/>
    <m/>
    <s v="Planned"/>
    <m/>
    <m/>
    <m/>
    <m/>
    <m/>
    <s v="Chittagong"/>
    <s v="Cox's Bazar"/>
    <x v="6"/>
    <x v="9"/>
    <x v="1"/>
    <m/>
    <m/>
    <m/>
    <x v="2"/>
    <x v="2"/>
    <m/>
    <m/>
    <m/>
    <m/>
    <m/>
    <m/>
    <m/>
    <m/>
    <m/>
    <m/>
    <m/>
    <m/>
    <m/>
    <m/>
    <m/>
    <m/>
    <m/>
    <m/>
    <m/>
    <m/>
    <m/>
    <m/>
    <m/>
    <m/>
    <n v="20"/>
    <n v="2022"/>
    <s v=""/>
    <m/>
    <m/>
    <m/>
  </r>
  <r>
    <n v="1233"/>
    <m/>
    <m/>
    <m/>
    <x v="13"/>
    <x v="19"/>
    <x v="6"/>
    <s v="Food Security"/>
    <x v="9"/>
    <x v="20"/>
    <x v="3"/>
    <m/>
    <s v="Planned"/>
    <m/>
    <m/>
    <m/>
    <m/>
    <m/>
    <s v="Chittagong"/>
    <s v="Cox's Bazar"/>
    <x v="6"/>
    <x v="9"/>
    <x v="1"/>
    <m/>
    <m/>
    <m/>
    <x v="2"/>
    <x v="2"/>
    <m/>
    <m/>
    <m/>
    <m/>
    <m/>
    <m/>
    <m/>
    <m/>
    <m/>
    <m/>
    <m/>
    <m/>
    <m/>
    <m/>
    <m/>
    <m/>
    <m/>
    <m/>
    <m/>
    <m/>
    <m/>
    <m/>
    <m/>
    <m/>
    <n v="20"/>
    <n v="2022"/>
    <s v=""/>
    <m/>
    <m/>
    <m/>
  </r>
  <r>
    <n v="1234"/>
    <m/>
    <m/>
    <m/>
    <x v="13"/>
    <x v="19"/>
    <x v="6"/>
    <s v="Food Security"/>
    <x v="9"/>
    <x v="20"/>
    <x v="3"/>
    <m/>
    <s v="Planned"/>
    <m/>
    <m/>
    <m/>
    <m/>
    <m/>
    <s v="Chittagong"/>
    <s v="Cox's Bazar"/>
    <x v="6"/>
    <x v="9"/>
    <x v="1"/>
    <m/>
    <m/>
    <m/>
    <x v="2"/>
    <x v="2"/>
    <m/>
    <m/>
    <m/>
    <m/>
    <m/>
    <m/>
    <m/>
    <m/>
    <m/>
    <m/>
    <m/>
    <m/>
    <m/>
    <m/>
    <m/>
    <m/>
    <m/>
    <m/>
    <m/>
    <m/>
    <m/>
    <m/>
    <m/>
    <m/>
    <n v="20"/>
    <n v="2022"/>
    <s v=""/>
    <m/>
    <m/>
    <m/>
  </r>
  <r>
    <n v="1235"/>
    <m/>
    <m/>
    <m/>
    <x v="13"/>
    <x v="19"/>
    <x v="6"/>
    <s v="Food Security"/>
    <x v="9"/>
    <x v="20"/>
    <x v="3"/>
    <m/>
    <s v="Planned"/>
    <m/>
    <m/>
    <m/>
    <m/>
    <m/>
    <s v="Chittagong"/>
    <s v="Cox's Bazar"/>
    <x v="6"/>
    <x v="9"/>
    <x v="1"/>
    <m/>
    <m/>
    <m/>
    <x v="2"/>
    <x v="2"/>
    <m/>
    <m/>
    <m/>
    <m/>
    <m/>
    <m/>
    <m/>
    <m/>
    <m/>
    <m/>
    <m/>
    <m/>
    <m/>
    <m/>
    <m/>
    <m/>
    <m/>
    <m/>
    <m/>
    <m/>
    <m/>
    <m/>
    <m/>
    <m/>
    <n v="20"/>
    <n v="2022"/>
    <s v=""/>
    <m/>
    <m/>
    <m/>
  </r>
  <r>
    <n v="1236"/>
    <m/>
    <m/>
    <m/>
    <x v="13"/>
    <x v="19"/>
    <x v="6"/>
    <s v="Food Security"/>
    <x v="9"/>
    <x v="20"/>
    <x v="3"/>
    <m/>
    <s v="Planned"/>
    <m/>
    <m/>
    <m/>
    <m/>
    <m/>
    <s v="Chittagong"/>
    <s v="Cox's Bazar"/>
    <x v="6"/>
    <x v="9"/>
    <x v="1"/>
    <m/>
    <m/>
    <m/>
    <x v="2"/>
    <x v="2"/>
    <m/>
    <m/>
    <m/>
    <m/>
    <m/>
    <m/>
    <m/>
    <m/>
    <m/>
    <m/>
    <m/>
    <m/>
    <m/>
    <m/>
    <m/>
    <m/>
    <m/>
    <m/>
    <m/>
    <m/>
    <m/>
    <m/>
    <m/>
    <m/>
    <n v="20"/>
    <n v="2022"/>
    <s v=""/>
    <m/>
    <m/>
    <m/>
  </r>
  <r>
    <n v="1237"/>
    <m/>
    <m/>
    <m/>
    <x v="13"/>
    <x v="19"/>
    <x v="6"/>
    <s v="Food Security"/>
    <x v="9"/>
    <x v="20"/>
    <x v="3"/>
    <m/>
    <s v="Planned"/>
    <m/>
    <m/>
    <m/>
    <m/>
    <m/>
    <s v="Chittagong"/>
    <s v="Cox's Bazar"/>
    <x v="6"/>
    <x v="9"/>
    <x v="1"/>
    <m/>
    <m/>
    <m/>
    <x v="2"/>
    <x v="2"/>
    <m/>
    <m/>
    <m/>
    <m/>
    <m/>
    <m/>
    <m/>
    <m/>
    <m/>
    <m/>
    <m/>
    <m/>
    <m/>
    <m/>
    <m/>
    <m/>
    <m/>
    <m/>
    <m/>
    <m/>
    <m/>
    <m/>
    <m/>
    <m/>
    <n v="20"/>
    <n v="2022"/>
    <s v=""/>
    <m/>
    <m/>
    <m/>
  </r>
  <r>
    <n v="1238"/>
    <m/>
    <m/>
    <m/>
    <x v="13"/>
    <x v="19"/>
    <x v="6"/>
    <s v="Food Security"/>
    <x v="9"/>
    <x v="20"/>
    <x v="3"/>
    <m/>
    <s v="Planned"/>
    <m/>
    <m/>
    <m/>
    <m/>
    <m/>
    <s v="Chittagong"/>
    <s v="Cox's Bazar"/>
    <x v="6"/>
    <x v="9"/>
    <x v="1"/>
    <m/>
    <m/>
    <m/>
    <x v="2"/>
    <x v="2"/>
    <m/>
    <m/>
    <m/>
    <m/>
    <m/>
    <m/>
    <m/>
    <m/>
    <m/>
    <m/>
    <m/>
    <m/>
    <m/>
    <m/>
    <m/>
    <m/>
    <m/>
    <m/>
    <m/>
    <m/>
    <m/>
    <m/>
    <m/>
    <m/>
    <n v="20"/>
    <n v="2022"/>
    <s v=""/>
    <m/>
    <m/>
    <m/>
  </r>
  <r>
    <n v="1239"/>
    <m/>
    <m/>
    <m/>
    <x v="13"/>
    <x v="19"/>
    <x v="6"/>
    <s v="Food Security"/>
    <x v="9"/>
    <x v="20"/>
    <x v="3"/>
    <m/>
    <s v="Planned"/>
    <m/>
    <m/>
    <m/>
    <m/>
    <m/>
    <s v="Chittagong"/>
    <s v="Cox's Bazar"/>
    <x v="6"/>
    <x v="9"/>
    <x v="1"/>
    <m/>
    <m/>
    <m/>
    <x v="2"/>
    <x v="2"/>
    <m/>
    <m/>
    <m/>
    <m/>
    <m/>
    <m/>
    <m/>
    <m/>
    <m/>
    <m/>
    <m/>
    <m/>
    <m/>
    <m/>
    <m/>
    <m/>
    <m/>
    <m/>
    <m/>
    <m/>
    <m/>
    <m/>
    <m/>
    <m/>
    <n v="20"/>
    <n v="2022"/>
    <s v=""/>
    <m/>
    <m/>
    <m/>
  </r>
  <r>
    <n v="1240"/>
    <m/>
    <m/>
    <m/>
    <x v="13"/>
    <x v="19"/>
    <x v="6"/>
    <s v="Food Security"/>
    <x v="9"/>
    <x v="20"/>
    <x v="3"/>
    <m/>
    <s v="Planned"/>
    <m/>
    <m/>
    <m/>
    <m/>
    <m/>
    <s v="Chittagong"/>
    <s v="Cox's Bazar"/>
    <x v="6"/>
    <x v="9"/>
    <x v="1"/>
    <m/>
    <m/>
    <m/>
    <x v="2"/>
    <x v="2"/>
    <m/>
    <m/>
    <m/>
    <m/>
    <m/>
    <m/>
    <m/>
    <m/>
    <m/>
    <m/>
    <m/>
    <m/>
    <m/>
    <m/>
    <m/>
    <m/>
    <m/>
    <m/>
    <m/>
    <m/>
    <m/>
    <m/>
    <m/>
    <m/>
    <n v="20"/>
    <n v="2022"/>
    <s v=""/>
    <m/>
    <m/>
    <m/>
  </r>
  <r>
    <n v="1241"/>
    <m/>
    <m/>
    <m/>
    <x v="13"/>
    <x v="19"/>
    <x v="6"/>
    <s v="Food Security"/>
    <x v="9"/>
    <x v="20"/>
    <x v="3"/>
    <m/>
    <s v="Planned"/>
    <m/>
    <m/>
    <m/>
    <m/>
    <m/>
    <s v="Chittagong"/>
    <s v="Cox's Bazar"/>
    <x v="6"/>
    <x v="9"/>
    <x v="1"/>
    <m/>
    <m/>
    <m/>
    <x v="2"/>
    <x v="2"/>
    <m/>
    <m/>
    <m/>
    <m/>
    <m/>
    <m/>
    <m/>
    <m/>
    <m/>
    <m/>
    <m/>
    <m/>
    <m/>
    <m/>
    <m/>
    <m/>
    <m/>
    <m/>
    <m/>
    <m/>
    <m/>
    <m/>
    <m/>
    <m/>
    <n v="20"/>
    <n v="2022"/>
    <s v=""/>
    <m/>
    <m/>
    <m/>
  </r>
  <r>
    <n v="1242"/>
    <m/>
    <m/>
    <m/>
    <x v="13"/>
    <x v="19"/>
    <x v="6"/>
    <s v="Food Security"/>
    <x v="9"/>
    <x v="20"/>
    <x v="3"/>
    <m/>
    <s v="Planned"/>
    <m/>
    <m/>
    <m/>
    <m/>
    <m/>
    <s v="Chittagong"/>
    <s v="Cox's Bazar"/>
    <x v="6"/>
    <x v="9"/>
    <x v="1"/>
    <m/>
    <m/>
    <m/>
    <x v="2"/>
    <x v="2"/>
    <m/>
    <m/>
    <m/>
    <m/>
    <m/>
    <m/>
    <m/>
    <m/>
    <m/>
    <m/>
    <m/>
    <m/>
    <m/>
    <m/>
    <m/>
    <m/>
    <m/>
    <m/>
    <m/>
    <m/>
    <m/>
    <m/>
    <m/>
    <m/>
    <n v="20"/>
    <n v="2022"/>
    <s v=""/>
    <m/>
    <m/>
    <m/>
  </r>
  <r>
    <n v="1243"/>
    <m/>
    <m/>
    <m/>
    <x v="13"/>
    <x v="19"/>
    <x v="6"/>
    <s v="Food Security"/>
    <x v="9"/>
    <x v="20"/>
    <x v="3"/>
    <m/>
    <s v="Planned"/>
    <m/>
    <m/>
    <m/>
    <m/>
    <m/>
    <s v="Chittagong"/>
    <s v="Cox's Bazar"/>
    <x v="6"/>
    <x v="9"/>
    <x v="1"/>
    <m/>
    <m/>
    <m/>
    <x v="2"/>
    <x v="2"/>
    <m/>
    <m/>
    <m/>
    <m/>
    <m/>
    <m/>
    <m/>
    <m/>
    <m/>
    <m/>
    <m/>
    <m/>
    <m/>
    <m/>
    <m/>
    <m/>
    <m/>
    <m/>
    <m/>
    <m/>
    <m/>
    <m/>
    <m/>
    <m/>
    <n v="20"/>
    <n v="2022"/>
    <s v=""/>
    <m/>
    <m/>
    <m/>
  </r>
  <r>
    <n v="1244"/>
    <m/>
    <m/>
    <m/>
    <x v="13"/>
    <x v="19"/>
    <x v="6"/>
    <s v="Food Security"/>
    <x v="9"/>
    <x v="20"/>
    <x v="3"/>
    <m/>
    <s v="Planned"/>
    <m/>
    <m/>
    <m/>
    <m/>
    <m/>
    <s v="Chittagong"/>
    <s v="Cox's Bazar"/>
    <x v="6"/>
    <x v="9"/>
    <x v="1"/>
    <m/>
    <m/>
    <m/>
    <x v="2"/>
    <x v="2"/>
    <m/>
    <m/>
    <m/>
    <m/>
    <m/>
    <m/>
    <m/>
    <m/>
    <m/>
    <m/>
    <m/>
    <m/>
    <m/>
    <m/>
    <m/>
    <m/>
    <m/>
    <m/>
    <m/>
    <m/>
    <m/>
    <m/>
    <m/>
    <m/>
    <n v="20"/>
    <n v="2022"/>
    <s v=""/>
    <m/>
    <m/>
    <m/>
  </r>
  <r>
    <n v="1245"/>
    <m/>
    <m/>
    <m/>
    <x v="13"/>
    <x v="19"/>
    <x v="6"/>
    <s v="Food Security"/>
    <x v="9"/>
    <x v="20"/>
    <x v="3"/>
    <m/>
    <s v="Planned"/>
    <m/>
    <m/>
    <m/>
    <m/>
    <m/>
    <s v="Chittagong"/>
    <s v="Cox's Bazar"/>
    <x v="6"/>
    <x v="9"/>
    <x v="1"/>
    <m/>
    <m/>
    <m/>
    <x v="2"/>
    <x v="2"/>
    <m/>
    <m/>
    <m/>
    <m/>
    <m/>
    <m/>
    <m/>
    <m/>
    <m/>
    <m/>
    <m/>
    <m/>
    <m/>
    <m/>
    <m/>
    <m/>
    <m/>
    <m/>
    <m/>
    <m/>
    <m/>
    <m/>
    <m/>
    <m/>
    <n v="20"/>
    <n v="2022"/>
    <s v=""/>
    <m/>
    <m/>
    <m/>
  </r>
  <r>
    <n v="1246"/>
    <m/>
    <m/>
    <m/>
    <x v="13"/>
    <x v="19"/>
    <x v="6"/>
    <s v="Food Security"/>
    <x v="9"/>
    <x v="20"/>
    <x v="3"/>
    <m/>
    <s v="Planned"/>
    <m/>
    <m/>
    <m/>
    <m/>
    <m/>
    <s v="Chittagong"/>
    <s v="Cox's Bazar"/>
    <x v="6"/>
    <x v="9"/>
    <x v="1"/>
    <m/>
    <m/>
    <m/>
    <x v="2"/>
    <x v="2"/>
    <m/>
    <m/>
    <m/>
    <m/>
    <m/>
    <m/>
    <m/>
    <m/>
    <m/>
    <m/>
    <m/>
    <m/>
    <m/>
    <m/>
    <m/>
    <m/>
    <m/>
    <m/>
    <m/>
    <m/>
    <m/>
    <m/>
    <m/>
    <m/>
    <n v="20"/>
    <n v="2022"/>
    <s v=""/>
    <m/>
    <m/>
    <m/>
  </r>
  <r>
    <n v="1247"/>
    <m/>
    <m/>
    <m/>
    <x v="13"/>
    <x v="19"/>
    <x v="6"/>
    <s v="Food Security"/>
    <x v="9"/>
    <x v="20"/>
    <x v="3"/>
    <m/>
    <s v="Planned"/>
    <m/>
    <m/>
    <m/>
    <m/>
    <m/>
    <s v="Chittagong"/>
    <s v="Cox's Bazar"/>
    <x v="6"/>
    <x v="9"/>
    <x v="1"/>
    <m/>
    <m/>
    <m/>
    <x v="2"/>
    <x v="2"/>
    <m/>
    <m/>
    <m/>
    <m/>
    <m/>
    <m/>
    <m/>
    <m/>
    <m/>
    <m/>
    <m/>
    <m/>
    <m/>
    <m/>
    <m/>
    <m/>
    <m/>
    <m/>
    <m/>
    <m/>
    <m/>
    <m/>
    <m/>
    <m/>
    <n v="20"/>
    <n v="2022"/>
    <s v=""/>
    <m/>
    <m/>
    <m/>
  </r>
  <r>
    <n v="1248"/>
    <m/>
    <m/>
    <m/>
    <x v="13"/>
    <x v="19"/>
    <x v="6"/>
    <s v="Food Security"/>
    <x v="9"/>
    <x v="20"/>
    <x v="3"/>
    <m/>
    <s v="Planned"/>
    <m/>
    <m/>
    <m/>
    <m/>
    <m/>
    <s v="Chittagong"/>
    <s v="Cox's Bazar"/>
    <x v="6"/>
    <x v="9"/>
    <x v="1"/>
    <m/>
    <m/>
    <m/>
    <x v="2"/>
    <x v="2"/>
    <m/>
    <m/>
    <m/>
    <m/>
    <m/>
    <m/>
    <m/>
    <m/>
    <m/>
    <m/>
    <m/>
    <m/>
    <m/>
    <m/>
    <m/>
    <m/>
    <m/>
    <m/>
    <m/>
    <m/>
    <m/>
    <m/>
    <m/>
    <m/>
    <n v="20"/>
    <n v="2022"/>
    <s v=""/>
    <m/>
    <m/>
    <m/>
  </r>
  <r>
    <n v="1249"/>
    <m/>
    <m/>
    <m/>
    <x v="13"/>
    <x v="19"/>
    <x v="6"/>
    <s v="Food Security"/>
    <x v="9"/>
    <x v="20"/>
    <x v="3"/>
    <m/>
    <s v="Planned"/>
    <m/>
    <m/>
    <m/>
    <m/>
    <m/>
    <s v="Chittagong"/>
    <s v="Cox's Bazar"/>
    <x v="6"/>
    <x v="9"/>
    <x v="1"/>
    <m/>
    <m/>
    <m/>
    <x v="2"/>
    <x v="2"/>
    <m/>
    <m/>
    <m/>
    <m/>
    <m/>
    <m/>
    <m/>
    <m/>
    <m/>
    <m/>
    <m/>
    <m/>
    <m/>
    <m/>
    <m/>
    <m/>
    <m/>
    <m/>
    <m/>
    <m/>
    <m/>
    <m/>
    <m/>
    <m/>
    <n v="20"/>
    <n v="2022"/>
    <s v=""/>
    <m/>
    <m/>
    <m/>
  </r>
  <r>
    <n v="1250"/>
    <m/>
    <m/>
    <m/>
    <x v="13"/>
    <x v="19"/>
    <x v="6"/>
    <s v="Food Security"/>
    <x v="9"/>
    <x v="20"/>
    <x v="3"/>
    <m/>
    <s v="Planned"/>
    <m/>
    <m/>
    <m/>
    <m/>
    <m/>
    <s v="Chittagong"/>
    <s v="Cox's Bazar"/>
    <x v="6"/>
    <x v="9"/>
    <x v="1"/>
    <m/>
    <m/>
    <m/>
    <x v="2"/>
    <x v="2"/>
    <m/>
    <m/>
    <m/>
    <m/>
    <m/>
    <m/>
    <m/>
    <m/>
    <m/>
    <m/>
    <m/>
    <m/>
    <m/>
    <m/>
    <m/>
    <m/>
    <m/>
    <m/>
    <m/>
    <m/>
    <m/>
    <m/>
    <m/>
    <m/>
    <n v="20"/>
    <n v="2022"/>
    <s v=""/>
    <m/>
    <m/>
    <m/>
  </r>
  <r>
    <n v="1251"/>
    <m/>
    <m/>
    <m/>
    <x v="13"/>
    <x v="19"/>
    <x v="6"/>
    <s v="Food Security"/>
    <x v="9"/>
    <x v="20"/>
    <x v="3"/>
    <m/>
    <s v="Planned"/>
    <m/>
    <m/>
    <m/>
    <m/>
    <m/>
    <s v="Chittagong"/>
    <s v="Cox's Bazar"/>
    <x v="6"/>
    <x v="9"/>
    <x v="1"/>
    <m/>
    <m/>
    <m/>
    <x v="2"/>
    <x v="2"/>
    <m/>
    <m/>
    <m/>
    <m/>
    <m/>
    <m/>
    <m/>
    <m/>
    <m/>
    <m/>
    <m/>
    <m/>
    <m/>
    <m/>
    <m/>
    <m/>
    <m/>
    <m/>
    <m/>
    <m/>
    <m/>
    <m/>
    <m/>
    <m/>
    <n v="20"/>
    <n v="2022"/>
    <s v=""/>
    <m/>
    <m/>
    <m/>
  </r>
  <r>
    <n v="1252"/>
    <m/>
    <m/>
    <m/>
    <x v="13"/>
    <x v="19"/>
    <x v="6"/>
    <s v="Food Security"/>
    <x v="9"/>
    <x v="20"/>
    <x v="3"/>
    <m/>
    <s v="Planned"/>
    <m/>
    <m/>
    <m/>
    <m/>
    <m/>
    <s v="Chittagong"/>
    <s v="Cox's Bazar"/>
    <x v="6"/>
    <x v="9"/>
    <x v="1"/>
    <m/>
    <m/>
    <m/>
    <x v="2"/>
    <x v="2"/>
    <m/>
    <m/>
    <m/>
    <m/>
    <m/>
    <m/>
    <m/>
    <m/>
    <m/>
    <m/>
    <m/>
    <m/>
    <m/>
    <m/>
    <m/>
    <m/>
    <m/>
    <m/>
    <m/>
    <m/>
    <m/>
    <m/>
    <m/>
    <m/>
    <n v="20"/>
    <n v="2022"/>
    <s v=""/>
    <m/>
    <m/>
    <m/>
  </r>
  <r>
    <n v="1253"/>
    <m/>
    <m/>
    <m/>
    <x v="13"/>
    <x v="19"/>
    <x v="6"/>
    <s v="Food Security"/>
    <x v="9"/>
    <x v="20"/>
    <x v="3"/>
    <m/>
    <s v="Planned"/>
    <m/>
    <m/>
    <m/>
    <m/>
    <m/>
    <s v="Chittagong"/>
    <s v="Cox's Bazar"/>
    <x v="6"/>
    <x v="9"/>
    <x v="1"/>
    <m/>
    <m/>
    <m/>
    <x v="2"/>
    <x v="2"/>
    <m/>
    <m/>
    <m/>
    <m/>
    <m/>
    <m/>
    <m/>
    <m/>
    <m/>
    <m/>
    <m/>
    <m/>
    <m/>
    <m/>
    <m/>
    <m/>
    <m/>
    <m/>
    <m/>
    <m/>
    <m/>
    <m/>
    <m/>
    <m/>
    <n v="20"/>
    <n v="2022"/>
    <s v=""/>
    <m/>
    <m/>
    <m/>
  </r>
  <r>
    <n v="1254"/>
    <m/>
    <m/>
    <m/>
    <x v="13"/>
    <x v="19"/>
    <x v="6"/>
    <s v="Food Security"/>
    <x v="9"/>
    <x v="20"/>
    <x v="3"/>
    <m/>
    <s v="Planned"/>
    <m/>
    <m/>
    <m/>
    <m/>
    <m/>
    <s v="Chittagong"/>
    <s v="Cox's Bazar"/>
    <x v="6"/>
    <x v="9"/>
    <x v="1"/>
    <m/>
    <m/>
    <m/>
    <x v="2"/>
    <x v="2"/>
    <m/>
    <m/>
    <m/>
    <m/>
    <m/>
    <m/>
    <m/>
    <m/>
    <m/>
    <m/>
    <m/>
    <m/>
    <m/>
    <m/>
    <m/>
    <m/>
    <m/>
    <m/>
    <m/>
    <m/>
    <m/>
    <m/>
    <m/>
    <m/>
    <n v="20"/>
    <n v="2022"/>
    <s v=""/>
    <m/>
    <m/>
    <m/>
  </r>
  <r>
    <n v="1255"/>
    <m/>
    <m/>
    <m/>
    <x v="13"/>
    <x v="19"/>
    <x v="6"/>
    <s v="Food Security"/>
    <x v="9"/>
    <x v="20"/>
    <x v="3"/>
    <m/>
    <s v="Planned"/>
    <m/>
    <m/>
    <m/>
    <m/>
    <m/>
    <s v="Chittagong"/>
    <s v="Cox's Bazar"/>
    <x v="6"/>
    <x v="9"/>
    <x v="1"/>
    <m/>
    <m/>
    <m/>
    <x v="2"/>
    <x v="2"/>
    <m/>
    <m/>
    <m/>
    <m/>
    <m/>
    <m/>
    <m/>
    <m/>
    <m/>
    <m/>
    <m/>
    <m/>
    <m/>
    <m/>
    <m/>
    <m/>
    <m/>
    <m/>
    <m/>
    <m/>
    <m/>
    <m/>
    <m/>
    <m/>
    <n v="20"/>
    <n v="2022"/>
    <s v=""/>
    <m/>
    <m/>
    <m/>
  </r>
  <r>
    <n v="1256"/>
    <m/>
    <m/>
    <m/>
    <x v="13"/>
    <x v="19"/>
    <x v="6"/>
    <s v="Food Security"/>
    <x v="9"/>
    <x v="20"/>
    <x v="3"/>
    <m/>
    <s v="Planned"/>
    <m/>
    <m/>
    <m/>
    <m/>
    <m/>
    <s v="Chittagong"/>
    <s v="Cox's Bazar"/>
    <x v="6"/>
    <x v="9"/>
    <x v="1"/>
    <m/>
    <m/>
    <m/>
    <x v="2"/>
    <x v="2"/>
    <m/>
    <m/>
    <m/>
    <m/>
    <m/>
    <m/>
    <m/>
    <m/>
    <m/>
    <m/>
    <m/>
    <m/>
    <m/>
    <m/>
    <m/>
    <m/>
    <m/>
    <m/>
    <m/>
    <m/>
    <m/>
    <m/>
    <m/>
    <m/>
    <n v="20"/>
    <n v="2022"/>
    <s v=""/>
    <m/>
    <m/>
    <m/>
  </r>
  <r>
    <n v="1257"/>
    <m/>
    <m/>
    <m/>
    <x v="13"/>
    <x v="19"/>
    <x v="6"/>
    <s v="Food Security"/>
    <x v="9"/>
    <x v="20"/>
    <x v="3"/>
    <m/>
    <s v="Planned"/>
    <m/>
    <m/>
    <m/>
    <m/>
    <m/>
    <s v="Chittagong"/>
    <s v="Cox's Bazar"/>
    <x v="6"/>
    <x v="9"/>
    <x v="1"/>
    <m/>
    <m/>
    <m/>
    <x v="2"/>
    <x v="2"/>
    <m/>
    <m/>
    <m/>
    <m/>
    <m/>
    <m/>
    <m/>
    <m/>
    <m/>
    <m/>
    <m/>
    <m/>
    <m/>
    <m/>
    <m/>
    <m/>
    <m/>
    <m/>
    <m/>
    <m/>
    <m/>
    <m/>
    <m/>
    <m/>
    <n v="20"/>
    <n v="2022"/>
    <s v=""/>
    <m/>
    <m/>
    <m/>
  </r>
  <r>
    <n v="1258"/>
    <m/>
    <m/>
    <m/>
    <x v="13"/>
    <x v="19"/>
    <x v="6"/>
    <s v="Food Security"/>
    <x v="9"/>
    <x v="20"/>
    <x v="3"/>
    <m/>
    <s v="Planned"/>
    <m/>
    <m/>
    <m/>
    <m/>
    <m/>
    <s v="Chittagong"/>
    <s v="Cox's Bazar"/>
    <x v="6"/>
    <x v="9"/>
    <x v="1"/>
    <m/>
    <m/>
    <m/>
    <x v="2"/>
    <x v="2"/>
    <m/>
    <m/>
    <m/>
    <m/>
    <m/>
    <m/>
    <m/>
    <m/>
    <m/>
    <m/>
    <m/>
    <m/>
    <m/>
    <m/>
    <m/>
    <m/>
    <m/>
    <m/>
    <m/>
    <m/>
    <m/>
    <m/>
    <m/>
    <m/>
    <n v="20"/>
    <n v="2022"/>
    <s v=""/>
    <m/>
    <m/>
    <m/>
  </r>
  <r>
    <n v="1259"/>
    <m/>
    <m/>
    <m/>
    <x v="13"/>
    <x v="19"/>
    <x v="6"/>
    <s v="Food Security"/>
    <x v="9"/>
    <x v="20"/>
    <x v="3"/>
    <m/>
    <s v="Planned"/>
    <m/>
    <m/>
    <m/>
    <m/>
    <m/>
    <s v="Chittagong"/>
    <s v="Cox's Bazar"/>
    <x v="6"/>
    <x v="9"/>
    <x v="1"/>
    <m/>
    <m/>
    <m/>
    <x v="2"/>
    <x v="2"/>
    <m/>
    <m/>
    <m/>
    <m/>
    <m/>
    <m/>
    <m/>
    <m/>
    <m/>
    <m/>
    <m/>
    <m/>
    <m/>
    <m/>
    <m/>
    <m/>
    <m/>
    <m/>
    <m/>
    <m/>
    <m/>
    <m/>
    <m/>
    <m/>
    <n v="20"/>
    <n v="2022"/>
    <s v=""/>
    <m/>
    <m/>
    <m/>
  </r>
  <r>
    <n v="1260"/>
    <m/>
    <m/>
    <m/>
    <x v="13"/>
    <x v="19"/>
    <x v="6"/>
    <s v="Food Security"/>
    <x v="9"/>
    <x v="20"/>
    <x v="3"/>
    <m/>
    <s v="Planned"/>
    <m/>
    <m/>
    <m/>
    <m/>
    <m/>
    <s v="Chittagong"/>
    <s v="Cox's Bazar"/>
    <x v="6"/>
    <x v="9"/>
    <x v="1"/>
    <m/>
    <m/>
    <m/>
    <x v="2"/>
    <x v="2"/>
    <m/>
    <m/>
    <m/>
    <m/>
    <m/>
    <m/>
    <m/>
    <m/>
    <m/>
    <m/>
    <m/>
    <m/>
    <m/>
    <m/>
    <m/>
    <m/>
    <m/>
    <m/>
    <m/>
    <m/>
    <m/>
    <m/>
    <m/>
    <m/>
    <n v="20"/>
    <n v="2022"/>
    <s v=""/>
    <m/>
    <m/>
    <m/>
  </r>
  <r>
    <n v="1261"/>
    <m/>
    <m/>
    <m/>
    <x v="13"/>
    <x v="19"/>
    <x v="6"/>
    <s v="Food Security"/>
    <x v="9"/>
    <x v="20"/>
    <x v="3"/>
    <m/>
    <s v="Planned"/>
    <m/>
    <m/>
    <m/>
    <m/>
    <m/>
    <s v="Chittagong"/>
    <s v="Cox's Bazar"/>
    <x v="6"/>
    <x v="9"/>
    <x v="1"/>
    <m/>
    <m/>
    <m/>
    <x v="2"/>
    <x v="2"/>
    <m/>
    <m/>
    <m/>
    <m/>
    <m/>
    <m/>
    <m/>
    <m/>
    <m/>
    <m/>
    <m/>
    <m/>
    <m/>
    <m/>
    <m/>
    <m/>
    <m/>
    <m/>
    <m/>
    <m/>
    <m/>
    <m/>
    <m/>
    <m/>
    <n v="20"/>
    <n v="2022"/>
    <s v=""/>
    <m/>
    <m/>
    <m/>
  </r>
  <r>
    <n v="1262"/>
    <m/>
    <m/>
    <m/>
    <x v="13"/>
    <x v="19"/>
    <x v="6"/>
    <s v="Food Security"/>
    <x v="9"/>
    <x v="20"/>
    <x v="3"/>
    <m/>
    <s v="Planned"/>
    <m/>
    <m/>
    <m/>
    <m/>
    <m/>
    <s v="Chittagong"/>
    <s v="Cox's Bazar"/>
    <x v="6"/>
    <x v="9"/>
    <x v="1"/>
    <m/>
    <m/>
    <m/>
    <x v="2"/>
    <x v="2"/>
    <m/>
    <m/>
    <m/>
    <m/>
    <m/>
    <m/>
    <m/>
    <m/>
    <m/>
    <m/>
    <m/>
    <m/>
    <m/>
    <m/>
    <m/>
    <m/>
    <m/>
    <m/>
    <m/>
    <m/>
    <m/>
    <m/>
    <m/>
    <m/>
    <n v="20"/>
    <n v="2022"/>
    <s v=""/>
    <m/>
    <m/>
    <m/>
  </r>
  <r>
    <n v="1263"/>
    <m/>
    <m/>
    <m/>
    <x v="13"/>
    <x v="19"/>
    <x v="6"/>
    <s v="Food Security"/>
    <x v="9"/>
    <x v="20"/>
    <x v="3"/>
    <m/>
    <s v="Planned"/>
    <m/>
    <m/>
    <m/>
    <m/>
    <m/>
    <s v="Chittagong"/>
    <s v="Cox's Bazar"/>
    <x v="6"/>
    <x v="9"/>
    <x v="1"/>
    <m/>
    <m/>
    <m/>
    <x v="2"/>
    <x v="2"/>
    <m/>
    <m/>
    <m/>
    <m/>
    <m/>
    <m/>
    <m/>
    <m/>
    <m/>
    <m/>
    <m/>
    <m/>
    <m/>
    <m/>
    <m/>
    <m/>
    <m/>
    <m/>
    <m/>
    <m/>
    <m/>
    <m/>
    <m/>
    <m/>
    <n v="20"/>
    <n v="2022"/>
    <s v=""/>
    <m/>
    <m/>
    <m/>
  </r>
  <r>
    <n v="1264"/>
    <m/>
    <m/>
    <m/>
    <x v="13"/>
    <x v="19"/>
    <x v="6"/>
    <s v="Food Security"/>
    <x v="9"/>
    <x v="20"/>
    <x v="3"/>
    <m/>
    <s v="Planned"/>
    <m/>
    <m/>
    <m/>
    <m/>
    <m/>
    <s v="Chittagong"/>
    <s v="Cox's Bazar"/>
    <x v="6"/>
    <x v="9"/>
    <x v="1"/>
    <m/>
    <m/>
    <m/>
    <x v="2"/>
    <x v="2"/>
    <m/>
    <m/>
    <m/>
    <m/>
    <m/>
    <m/>
    <m/>
    <m/>
    <m/>
    <m/>
    <m/>
    <m/>
    <m/>
    <m/>
    <m/>
    <m/>
    <m/>
    <m/>
    <m/>
    <m/>
    <m/>
    <m/>
    <m/>
    <m/>
    <n v="20"/>
    <n v="2022"/>
    <s v=""/>
    <m/>
    <m/>
    <m/>
  </r>
  <r>
    <n v="1265"/>
    <m/>
    <m/>
    <m/>
    <x v="13"/>
    <x v="19"/>
    <x v="6"/>
    <s v="Food Security"/>
    <x v="9"/>
    <x v="20"/>
    <x v="3"/>
    <m/>
    <s v="Planned"/>
    <m/>
    <m/>
    <m/>
    <m/>
    <m/>
    <s v="Chittagong"/>
    <s v="Cox's Bazar"/>
    <x v="6"/>
    <x v="9"/>
    <x v="1"/>
    <m/>
    <m/>
    <m/>
    <x v="2"/>
    <x v="2"/>
    <m/>
    <m/>
    <m/>
    <m/>
    <m/>
    <m/>
    <m/>
    <m/>
    <m/>
    <m/>
    <m/>
    <m/>
    <m/>
    <m/>
    <m/>
    <m/>
    <m/>
    <m/>
    <m/>
    <m/>
    <m/>
    <m/>
    <m/>
    <m/>
    <n v="20"/>
    <n v="2022"/>
    <s v=""/>
    <m/>
    <m/>
    <m/>
  </r>
  <r>
    <n v="1266"/>
    <m/>
    <m/>
    <m/>
    <x v="13"/>
    <x v="19"/>
    <x v="6"/>
    <s v="Food Security"/>
    <x v="9"/>
    <x v="20"/>
    <x v="3"/>
    <m/>
    <s v="Planned"/>
    <m/>
    <m/>
    <m/>
    <m/>
    <m/>
    <s v="Chittagong"/>
    <s v="Cox's Bazar"/>
    <x v="6"/>
    <x v="9"/>
    <x v="1"/>
    <m/>
    <m/>
    <m/>
    <x v="2"/>
    <x v="2"/>
    <m/>
    <m/>
    <m/>
    <m/>
    <m/>
    <m/>
    <m/>
    <m/>
    <m/>
    <m/>
    <m/>
    <m/>
    <m/>
    <m/>
    <m/>
    <m/>
    <m/>
    <m/>
    <m/>
    <m/>
    <m/>
    <m/>
    <m/>
    <m/>
    <n v="20"/>
    <n v="2022"/>
    <s v=""/>
    <m/>
    <m/>
    <m/>
  </r>
  <r>
    <n v="1267"/>
    <m/>
    <m/>
    <m/>
    <x v="13"/>
    <x v="19"/>
    <x v="6"/>
    <s v="Food Security"/>
    <x v="9"/>
    <x v="20"/>
    <x v="3"/>
    <m/>
    <s v="Planned"/>
    <m/>
    <m/>
    <m/>
    <m/>
    <m/>
    <s v="Chittagong"/>
    <s v="Cox's Bazar"/>
    <x v="6"/>
    <x v="9"/>
    <x v="1"/>
    <m/>
    <m/>
    <m/>
    <x v="2"/>
    <x v="2"/>
    <m/>
    <m/>
    <m/>
    <m/>
    <m/>
    <m/>
    <m/>
    <m/>
    <m/>
    <m/>
    <m/>
    <m/>
    <m/>
    <m/>
    <m/>
    <m/>
    <m/>
    <m/>
    <m/>
    <m/>
    <m/>
    <m/>
    <m/>
    <m/>
    <n v="20"/>
    <n v="2022"/>
    <s v=""/>
    <m/>
    <m/>
    <m/>
  </r>
  <r>
    <n v="1268"/>
    <m/>
    <m/>
    <m/>
    <x v="13"/>
    <x v="19"/>
    <x v="6"/>
    <s v="Food Security"/>
    <x v="9"/>
    <x v="20"/>
    <x v="3"/>
    <m/>
    <s v="Planned"/>
    <m/>
    <m/>
    <m/>
    <m/>
    <m/>
    <s v="Chittagong"/>
    <s v="Cox's Bazar"/>
    <x v="6"/>
    <x v="9"/>
    <x v="1"/>
    <m/>
    <m/>
    <m/>
    <x v="2"/>
    <x v="2"/>
    <m/>
    <m/>
    <m/>
    <m/>
    <m/>
    <m/>
    <m/>
    <m/>
    <m/>
    <m/>
    <m/>
    <m/>
    <m/>
    <m/>
    <m/>
    <m/>
    <m/>
    <m/>
    <m/>
    <m/>
    <m/>
    <m/>
    <m/>
    <m/>
    <n v="20"/>
    <n v="2022"/>
    <s v=""/>
    <m/>
    <m/>
    <m/>
  </r>
  <r>
    <n v="1269"/>
    <m/>
    <m/>
    <m/>
    <x v="13"/>
    <x v="19"/>
    <x v="6"/>
    <s v="Food Security"/>
    <x v="9"/>
    <x v="20"/>
    <x v="3"/>
    <m/>
    <s v="Planned"/>
    <m/>
    <m/>
    <m/>
    <m/>
    <m/>
    <s v="Chittagong"/>
    <s v="Cox's Bazar"/>
    <x v="6"/>
    <x v="9"/>
    <x v="1"/>
    <m/>
    <m/>
    <m/>
    <x v="2"/>
    <x v="2"/>
    <m/>
    <m/>
    <m/>
    <m/>
    <m/>
    <m/>
    <m/>
    <m/>
    <m/>
    <m/>
    <m/>
    <m/>
    <m/>
    <m/>
    <m/>
    <m/>
    <m/>
    <m/>
    <m/>
    <m/>
    <m/>
    <m/>
    <m/>
    <m/>
    <n v="20"/>
    <n v="2022"/>
    <s v=""/>
    <m/>
    <m/>
    <m/>
  </r>
  <r>
    <n v="1270"/>
    <m/>
    <m/>
    <m/>
    <x v="13"/>
    <x v="19"/>
    <x v="6"/>
    <s v="Food Security"/>
    <x v="9"/>
    <x v="20"/>
    <x v="3"/>
    <m/>
    <s v="Planned"/>
    <m/>
    <m/>
    <m/>
    <m/>
    <m/>
    <s v="Chittagong"/>
    <s v="Cox's Bazar"/>
    <x v="6"/>
    <x v="9"/>
    <x v="1"/>
    <m/>
    <m/>
    <m/>
    <x v="2"/>
    <x v="2"/>
    <m/>
    <m/>
    <m/>
    <m/>
    <m/>
    <m/>
    <m/>
    <m/>
    <m/>
    <m/>
    <m/>
    <m/>
    <m/>
    <m/>
    <m/>
    <m/>
    <m/>
    <m/>
    <m/>
    <m/>
    <m/>
    <m/>
    <m/>
    <m/>
    <n v="20"/>
    <n v="2022"/>
    <s v=""/>
    <m/>
    <m/>
    <m/>
  </r>
  <r>
    <n v="1271"/>
    <m/>
    <m/>
    <m/>
    <x v="13"/>
    <x v="19"/>
    <x v="6"/>
    <s v="Food Security"/>
    <x v="9"/>
    <x v="20"/>
    <x v="3"/>
    <m/>
    <s v="Planned"/>
    <m/>
    <m/>
    <m/>
    <m/>
    <m/>
    <s v="Chittagong"/>
    <s v="Cox's Bazar"/>
    <x v="6"/>
    <x v="9"/>
    <x v="1"/>
    <m/>
    <m/>
    <m/>
    <x v="2"/>
    <x v="2"/>
    <m/>
    <m/>
    <m/>
    <m/>
    <m/>
    <m/>
    <m/>
    <m/>
    <m/>
    <m/>
    <m/>
    <m/>
    <m/>
    <m/>
    <m/>
    <m/>
    <m/>
    <m/>
    <m/>
    <m/>
    <m/>
    <m/>
    <m/>
    <m/>
    <n v="20"/>
    <n v="2022"/>
    <s v=""/>
    <m/>
    <m/>
    <m/>
  </r>
  <r>
    <n v="1272"/>
    <m/>
    <m/>
    <m/>
    <x v="13"/>
    <x v="19"/>
    <x v="6"/>
    <s v="Food Security"/>
    <x v="9"/>
    <x v="20"/>
    <x v="3"/>
    <m/>
    <s v="Planned"/>
    <m/>
    <m/>
    <m/>
    <m/>
    <m/>
    <s v="Chittagong"/>
    <s v="Cox's Bazar"/>
    <x v="6"/>
    <x v="9"/>
    <x v="1"/>
    <m/>
    <m/>
    <m/>
    <x v="2"/>
    <x v="2"/>
    <m/>
    <m/>
    <m/>
    <m/>
    <m/>
    <m/>
    <m/>
    <m/>
    <m/>
    <m/>
    <m/>
    <m/>
    <m/>
    <m/>
    <m/>
    <m/>
    <m/>
    <m/>
    <m/>
    <m/>
    <m/>
    <m/>
    <m/>
    <m/>
    <n v="20"/>
    <n v="2022"/>
    <s v=""/>
    <m/>
    <m/>
    <m/>
  </r>
  <r>
    <n v="1273"/>
    <m/>
    <m/>
    <m/>
    <x v="13"/>
    <x v="19"/>
    <x v="6"/>
    <s v="Food Security"/>
    <x v="9"/>
    <x v="20"/>
    <x v="3"/>
    <m/>
    <s v="Planned"/>
    <m/>
    <m/>
    <m/>
    <m/>
    <m/>
    <s v="Chittagong"/>
    <s v="Cox's Bazar"/>
    <x v="6"/>
    <x v="9"/>
    <x v="1"/>
    <m/>
    <m/>
    <m/>
    <x v="2"/>
    <x v="2"/>
    <m/>
    <m/>
    <m/>
    <m/>
    <m/>
    <m/>
    <m/>
    <m/>
    <m/>
    <m/>
    <m/>
    <m/>
    <m/>
    <m/>
    <m/>
    <m/>
    <m/>
    <m/>
    <m/>
    <m/>
    <m/>
    <m/>
    <m/>
    <m/>
    <n v="20"/>
    <n v="2022"/>
    <s v=""/>
    <m/>
    <m/>
    <m/>
  </r>
  <r>
    <n v="1274"/>
    <m/>
    <m/>
    <m/>
    <x v="13"/>
    <x v="19"/>
    <x v="6"/>
    <s v="Food Security"/>
    <x v="9"/>
    <x v="20"/>
    <x v="3"/>
    <m/>
    <s v="Planned"/>
    <m/>
    <m/>
    <m/>
    <m/>
    <m/>
    <s v="Chittagong"/>
    <s v="Cox's Bazar"/>
    <x v="6"/>
    <x v="9"/>
    <x v="1"/>
    <m/>
    <m/>
    <m/>
    <x v="2"/>
    <x v="2"/>
    <m/>
    <m/>
    <m/>
    <m/>
    <m/>
    <m/>
    <m/>
    <m/>
    <m/>
    <m/>
    <m/>
    <m/>
    <m/>
    <m/>
    <m/>
    <m/>
    <m/>
    <m/>
    <m/>
    <m/>
    <m/>
    <m/>
    <m/>
    <m/>
    <n v="20"/>
    <n v="2022"/>
    <s v=""/>
    <m/>
    <m/>
    <m/>
  </r>
  <r>
    <n v="1275"/>
    <m/>
    <m/>
    <m/>
    <x v="13"/>
    <x v="19"/>
    <x v="6"/>
    <s v="Food Security"/>
    <x v="9"/>
    <x v="20"/>
    <x v="3"/>
    <m/>
    <s v="Planned"/>
    <m/>
    <m/>
    <m/>
    <m/>
    <m/>
    <s v="Chittagong"/>
    <s v="Cox's Bazar"/>
    <x v="6"/>
    <x v="9"/>
    <x v="1"/>
    <m/>
    <m/>
    <m/>
    <x v="2"/>
    <x v="2"/>
    <m/>
    <m/>
    <m/>
    <m/>
    <m/>
    <m/>
    <m/>
    <m/>
    <m/>
    <m/>
    <m/>
    <m/>
    <m/>
    <m/>
    <m/>
    <m/>
    <m/>
    <m/>
    <m/>
    <m/>
    <m/>
    <m/>
    <m/>
    <m/>
    <n v="20"/>
    <n v="2022"/>
    <s v=""/>
    <m/>
    <m/>
    <m/>
  </r>
  <r>
    <n v="1276"/>
    <m/>
    <m/>
    <m/>
    <x v="13"/>
    <x v="19"/>
    <x v="6"/>
    <s v="Food Security"/>
    <x v="9"/>
    <x v="20"/>
    <x v="3"/>
    <m/>
    <s v="Planned"/>
    <m/>
    <m/>
    <m/>
    <m/>
    <m/>
    <s v="Chittagong"/>
    <s v="Cox's Bazar"/>
    <x v="6"/>
    <x v="9"/>
    <x v="1"/>
    <m/>
    <m/>
    <m/>
    <x v="2"/>
    <x v="2"/>
    <m/>
    <m/>
    <m/>
    <m/>
    <m/>
    <m/>
    <m/>
    <m/>
    <m/>
    <m/>
    <m/>
    <m/>
    <m/>
    <m/>
    <m/>
    <m/>
    <m/>
    <m/>
    <m/>
    <m/>
    <m/>
    <m/>
    <m/>
    <m/>
    <n v="20"/>
    <n v="2022"/>
    <s v=""/>
    <m/>
    <m/>
    <m/>
  </r>
  <r>
    <n v="1277"/>
    <m/>
    <m/>
    <m/>
    <x v="13"/>
    <x v="19"/>
    <x v="6"/>
    <s v="Food Security"/>
    <x v="9"/>
    <x v="20"/>
    <x v="3"/>
    <m/>
    <s v="Planned"/>
    <m/>
    <m/>
    <m/>
    <m/>
    <m/>
    <s v="Chittagong"/>
    <s v="Cox's Bazar"/>
    <x v="6"/>
    <x v="9"/>
    <x v="1"/>
    <m/>
    <m/>
    <m/>
    <x v="2"/>
    <x v="2"/>
    <m/>
    <m/>
    <m/>
    <m/>
    <m/>
    <m/>
    <m/>
    <m/>
    <m/>
    <m/>
    <m/>
    <m/>
    <m/>
    <m/>
    <m/>
    <m/>
    <m/>
    <m/>
    <m/>
    <m/>
    <m/>
    <m/>
    <m/>
    <m/>
    <n v="20"/>
    <n v="2022"/>
    <s v=""/>
    <m/>
    <m/>
    <m/>
  </r>
  <r>
    <n v="1278"/>
    <m/>
    <m/>
    <m/>
    <x v="13"/>
    <x v="19"/>
    <x v="6"/>
    <s v="Food Security"/>
    <x v="9"/>
    <x v="20"/>
    <x v="3"/>
    <m/>
    <s v="Planned"/>
    <m/>
    <m/>
    <m/>
    <m/>
    <m/>
    <s v="Chittagong"/>
    <s v="Cox's Bazar"/>
    <x v="6"/>
    <x v="9"/>
    <x v="1"/>
    <m/>
    <m/>
    <m/>
    <x v="2"/>
    <x v="2"/>
    <m/>
    <m/>
    <m/>
    <m/>
    <m/>
    <m/>
    <m/>
    <m/>
    <m/>
    <m/>
    <m/>
    <m/>
    <m/>
    <m/>
    <m/>
    <m/>
    <m/>
    <m/>
    <m/>
    <m/>
    <m/>
    <m/>
    <m/>
    <m/>
    <n v="20"/>
    <n v="2022"/>
    <s v=""/>
    <m/>
    <m/>
    <m/>
  </r>
  <r>
    <n v="1279"/>
    <m/>
    <m/>
    <m/>
    <x v="13"/>
    <x v="19"/>
    <x v="6"/>
    <s v="Food Security"/>
    <x v="9"/>
    <x v="20"/>
    <x v="3"/>
    <m/>
    <s v="Planned"/>
    <m/>
    <m/>
    <m/>
    <m/>
    <m/>
    <s v="Chittagong"/>
    <s v="Cox's Bazar"/>
    <x v="6"/>
    <x v="9"/>
    <x v="1"/>
    <m/>
    <m/>
    <m/>
    <x v="2"/>
    <x v="2"/>
    <m/>
    <m/>
    <m/>
    <m/>
    <m/>
    <m/>
    <m/>
    <m/>
    <m/>
    <m/>
    <m/>
    <m/>
    <m/>
    <m/>
    <m/>
    <m/>
    <m/>
    <m/>
    <m/>
    <m/>
    <m/>
    <m/>
    <m/>
    <m/>
    <n v="20"/>
    <n v="2022"/>
    <s v=""/>
    <m/>
    <m/>
    <m/>
  </r>
  <r>
    <n v="1280"/>
    <m/>
    <m/>
    <m/>
    <x v="13"/>
    <x v="19"/>
    <x v="6"/>
    <s v="Food Security"/>
    <x v="9"/>
    <x v="20"/>
    <x v="3"/>
    <m/>
    <s v="Planned"/>
    <m/>
    <m/>
    <m/>
    <m/>
    <m/>
    <s v="Chittagong"/>
    <s v="Cox's Bazar"/>
    <x v="6"/>
    <x v="9"/>
    <x v="1"/>
    <m/>
    <m/>
    <m/>
    <x v="2"/>
    <x v="2"/>
    <m/>
    <m/>
    <m/>
    <m/>
    <m/>
    <m/>
    <m/>
    <m/>
    <m/>
    <m/>
    <m/>
    <m/>
    <m/>
    <m/>
    <m/>
    <m/>
    <m/>
    <m/>
    <m/>
    <m/>
    <m/>
    <m/>
    <m/>
    <m/>
    <n v="20"/>
    <n v="2022"/>
    <s v=""/>
    <m/>
    <m/>
    <m/>
  </r>
  <r>
    <n v="1281"/>
    <m/>
    <m/>
    <m/>
    <x v="13"/>
    <x v="19"/>
    <x v="6"/>
    <s v="Food Security"/>
    <x v="9"/>
    <x v="20"/>
    <x v="3"/>
    <m/>
    <s v="Planned"/>
    <m/>
    <m/>
    <m/>
    <m/>
    <m/>
    <s v="Chittagong"/>
    <s v="Cox's Bazar"/>
    <x v="6"/>
    <x v="9"/>
    <x v="1"/>
    <m/>
    <m/>
    <m/>
    <x v="2"/>
    <x v="2"/>
    <m/>
    <m/>
    <m/>
    <m/>
    <m/>
    <m/>
    <m/>
    <m/>
    <m/>
    <m/>
    <m/>
    <m/>
    <m/>
    <m/>
    <m/>
    <m/>
    <m/>
    <m/>
    <m/>
    <m/>
    <m/>
    <m/>
    <m/>
    <m/>
    <n v="20"/>
    <n v="2022"/>
    <s v=""/>
    <m/>
    <m/>
    <m/>
  </r>
  <r>
    <n v="1282"/>
    <m/>
    <m/>
    <m/>
    <x v="13"/>
    <x v="19"/>
    <x v="6"/>
    <s v="Food Security"/>
    <x v="9"/>
    <x v="20"/>
    <x v="3"/>
    <m/>
    <s v="Planned"/>
    <m/>
    <m/>
    <m/>
    <m/>
    <m/>
    <s v="Chittagong"/>
    <s v="Cox's Bazar"/>
    <x v="6"/>
    <x v="9"/>
    <x v="1"/>
    <m/>
    <m/>
    <m/>
    <x v="2"/>
    <x v="2"/>
    <m/>
    <m/>
    <m/>
    <m/>
    <m/>
    <m/>
    <m/>
    <m/>
    <m/>
    <m/>
    <m/>
    <m/>
    <m/>
    <m/>
    <m/>
    <m/>
    <m/>
    <m/>
    <m/>
    <m/>
    <m/>
    <m/>
    <m/>
    <m/>
    <n v="20"/>
    <n v="2022"/>
    <s v=""/>
    <m/>
    <m/>
    <m/>
  </r>
  <r>
    <n v="1283"/>
    <m/>
    <m/>
    <m/>
    <x v="13"/>
    <x v="19"/>
    <x v="6"/>
    <s v="Food Security"/>
    <x v="9"/>
    <x v="20"/>
    <x v="3"/>
    <m/>
    <s v="Planned"/>
    <m/>
    <m/>
    <m/>
    <m/>
    <m/>
    <s v="Chittagong"/>
    <s v="Cox's Bazar"/>
    <x v="6"/>
    <x v="9"/>
    <x v="1"/>
    <m/>
    <m/>
    <m/>
    <x v="2"/>
    <x v="2"/>
    <m/>
    <m/>
    <m/>
    <m/>
    <m/>
    <m/>
    <m/>
    <m/>
    <m/>
    <m/>
    <m/>
    <m/>
    <m/>
    <m/>
    <m/>
    <m/>
    <m/>
    <m/>
    <m/>
    <m/>
    <m/>
    <m/>
    <m/>
    <m/>
    <n v="20"/>
    <n v="2022"/>
    <s v=""/>
    <m/>
    <m/>
    <m/>
  </r>
  <r>
    <n v="1284"/>
    <m/>
    <m/>
    <m/>
    <x v="13"/>
    <x v="19"/>
    <x v="6"/>
    <s v="Food Security"/>
    <x v="9"/>
    <x v="20"/>
    <x v="3"/>
    <m/>
    <s v="Planned"/>
    <m/>
    <m/>
    <m/>
    <m/>
    <m/>
    <s v="Chittagong"/>
    <s v="Cox's Bazar"/>
    <x v="6"/>
    <x v="9"/>
    <x v="1"/>
    <m/>
    <m/>
    <m/>
    <x v="2"/>
    <x v="2"/>
    <m/>
    <m/>
    <m/>
    <m/>
    <m/>
    <m/>
    <m/>
    <m/>
    <m/>
    <m/>
    <m/>
    <m/>
    <m/>
    <m/>
    <m/>
    <m/>
    <m/>
    <m/>
    <m/>
    <m/>
    <m/>
    <m/>
    <m/>
    <m/>
    <n v="20"/>
    <n v="2022"/>
    <s v=""/>
    <m/>
    <m/>
    <m/>
  </r>
  <r>
    <n v="1285"/>
    <m/>
    <m/>
    <m/>
    <x v="13"/>
    <x v="19"/>
    <x v="6"/>
    <s v="Food Security"/>
    <x v="9"/>
    <x v="20"/>
    <x v="3"/>
    <m/>
    <s v="Planned"/>
    <m/>
    <m/>
    <m/>
    <m/>
    <m/>
    <s v="Chittagong"/>
    <s v="Cox's Bazar"/>
    <x v="6"/>
    <x v="9"/>
    <x v="1"/>
    <m/>
    <m/>
    <m/>
    <x v="2"/>
    <x v="2"/>
    <m/>
    <m/>
    <m/>
    <m/>
    <m/>
    <m/>
    <m/>
    <m/>
    <m/>
    <m/>
    <m/>
    <m/>
    <m/>
    <m/>
    <m/>
    <m/>
    <m/>
    <m/>
    <m/>
    <m/>
    <m/>
    <m/>
    <m/>
    <m/>
    <n v="20"/>
    <n v="2022"/>
    <s v=""/>
    <m/>
    <m/>
    <m/>
  </r>
  <r>
    <n v="1286"/>
    <m/>
    <m/>
    <m/>
    <x v="13"/>
    <x v="19"/>
    <x v="6"/>
    <s v="Food Security"/>
    <x v="9"/>
    <x v="20"/>
    <x v="3"/>
    <m/>
    <s v="Planned"/>
    <m/>
    <m/>
    <m/>
    <m/>
    <m/>
    <s v="Chittagong"/>
    <s v="Cox's Bazar"/>
    <x v="6"/>
    <x v="9"/>
    <x v="1"/>
    <m/>
    <m/>
    <m/>
    <x v="2"/>
    <x v="2"/>
    <m/>
    <m/>
    <m/>
    <m/>
    <m/>
    <m/>
    <m/>
    <m/>
    <m/>
    <m/>
    <m/>
    <m/>
    <m/>
    <m/>
    <m/>
    <m/>
    <m/>
    <m/>
    <m/>
    <m/>
    <m/>
    <m/>
    <m/>
    <m/>
    <n v="20"/>
    <n v="2022"/>
    <s v=""/>
    <m/>
    <m/>
    <m/>
  </r>
  <r>
    <n v="1287"/>
    <m/>
    <m/>
    <m/>
    <x v="13"/>
    <x v="19"/>
    <x v="6"/>
    <s v="Food Security"/>
    <x v="9"/>
    <x v="20"/>
    <x v="3"/>
    <m/>
    <s v="Planned"/>
    <m/>
    <m/>
    <m/>
    <m/>
    <m/>
    <s v="Chittagong"/>
    <s v="Cox's Bazar"/>
    <x v="6"/>
    <x v="9"/>
    <x v="1"/>
    <m/>
    <m/>
    <m/>
    <x v="2"/>
    <x v="2"/>
    <m/>
    <m/>
    <m/>
    <m/>
    <m/>
    <m/>
    <m/>
    <m/>
    <m/>
    <m/>
    <m/>
    <m/>
    <m/>
    <m/>
    <m/>
    <m/>
    <m/>
    <m/>
    <m/>
    <m/>
    <m/>
    <m/>
    <m/>
    <m/>
    <n v="20"/>
    <n v="2022"/>
    <s v=""/>
    <m/>
    <m/>
    <m/>
  </r>
  <r>
    <n v="1288"/>
    <m/>
    <m/>
    <m/>
    <x v="13"/>
    <x v="19"/>
    <x v="6"/>
    <s v="Food Security"/>
    <x v="9"/>
    <x v="20"/>
    <x v="3"/>
    <m/>
    <s v="Planned"/>
    <m/>
    <m/>
    <m/>
    <m/>
    <m/>
    <s v="Chittagong"/>
    <s v="Cox's Bazar"/>
    <x v="6"/>
    <x v="9"/>
    <x v="1"/>
    <m/>
    <m/>
    <m/>
    <x v="2"/>
    <x v="2"/>
    <m/>
    <m/>
    <m/>
    <m/>
    <m/>
    <m/>
    <m/>
    <m/>
    <m/>
    <m/>
    <m/>
    <m/>
    <m/>
    <m/>
    <m/>
    <m/>
    <m/>
    <m/>
    <m/>
    <m/>
    <m/>
    <m/>
    <m/>
    <m/>
    <n v="20"/>
    <n v="2022"/>
    <s v=""/>
    <m/>
    <m/>
    <m/>
  </r>
  <r>
    <n v="1289"/>
    <m/>
    <m/>
    <m/>
    <x v="13"/>
    <x v="19"/>
    <x v="6"/>
    <s v="Food Security"/>
    <x v="9"/>
    <x v="20"/>
    <x v="3"/>
    <m/>
    <s v="Planned"/>
    <m/>
    <m/>
    <m/>
    <m/>
    <m/>
    <s v="Chittagong"/>
    <s v="Cox's Bazar"/>
    <x v="6"/>
    <x v="9"/>
    <x v="1"/>
    <m/>
    <m/>
    <m/>
    <x v="2"/>
    <x v="2"/>
    <m/>
    <m/>
    <m/>
    <m/>
    <m/>
    <m/>
    <m/>
    <m/>
    <m/>
    <m/>
    <m/>
    <m/>
    <m/>
    <m/>
    <m/>
    <m/>
    <m/>
    <m/>
    <m/>
    <m/>
    <m/>
    <m/>
    <m/>
    <m/>
    <n v="20"/>
    <n v="2022"/>
    <s v=""/>
    <m/>
    <m/>
    <m/>
  </r>
  <r>
    <n v="1290"/>
    <m/>
    <m/>
    <m/>
    <x v="13"/>
    <x v="19"/>
    <x v="6"/>
    <s v="Food Security"/>
    <x v="9"/>
    <x v="20"/>
    <x v="3"/>
    <m/>
    <s v="Planned"/>
    <m/>
    <m/>
    <m/>
    <m/>
    <m/>
    <s v="Chittagong"/>
    <s v="Cox's Bazar"/>
    <x v="6"/>
    <x v="9"/>
    <x v="1"/>
    <m/>
    <m/>
    <m/>
    <x v="2"/>
    <x v="2"/>
    <m/>
    <m/>
    <m/>
    <m/>
    <m/>
    <m/>
    <m/>
    <m/>
    <m/>
    <m/>
    <m/>
    <m/>
    <m/>
    <m/>
    <m/>
    <m/>
    <m/>
    <m/>
    <m/>
    <m/>
    <m/>
    <m/>
    <m/>
    <m/>
    <n v="20"/>
    <n v="2022"/>
    <s v=""/>
    <m/>
    <m/>
    <m/>
  </r>
  <r>
    <n v="1291"/>
    <m/>
    <m/>
    <m/>
    <x v="13"/>
    <x v="19"/>
    <x v="6"/>
    <s v="Food Security"/>
    <x v="9"/>
    <x v="20"/>
    <x v="3"/>
    <m/>
    <s v="Planned"/>
    <m/>
    <m/>
    <m/>
    <m/>
    <m/>
    <s v="Chittagong"/>
    <s v="Cox's Bazar"/>
    <x v="6"/>
    <x v="9"/>
    <x v="1"/>
    <m/>
    <m/>
    <m/>
    <x v="2"/>
    <x v="2"/>
    <m/>
    <m/>
    <m/>
    <m/>
    <m/>
    <m/>
    <m/>
    <m/>
    <m/>
    <m/>
    <m/>
    <m/>
    <m/>
    <m/>
    <m/>
    <m/>
    <m/>
    <m/>
    <m/>
    <m/>
    <m/>
    <m/>
    <m/>
    <m/>
    <n v="20"/>
    <n v="2022"/>
    <s v=""/>
    <m/>
    <m/>
    <m/>
  </r>
  <r>
    <n v="1292"/>
    <m/>
    <m/>
    <m/>
    <x v="13"/>
    <x v="19"/>
    <x v="6"/>
    <s v="Food Security"/>
    <x v="9"/>
    <x v="20"/>
    <x v="3"/>
    <m/>
    <s v="Planned"/>
    <m/>
    <m/>
    <m/>
    <m/>
    <m/>
    <s v="Chittagong"/>
    <s v="Cox's Bazar"/>
    <x v="6"/>
    <x v="9"/>
    <x v="1"/>
    <m/>
    <m/>
    <m/>
    <x v="2"/>
    <x v="2"/>
    <m/>
    <m/>
    <m/>
    <m/>
    <m/>
    <m/>
    <m/>
    <m/>
    <m/>
    <m/>
    <m/>
    <m/>
    <m/>
    <m/>
    <m/>
    <m/>
    <m/>
    <m/>
    <m/>
    <m/>
    <m/>
    <m/>
    <m/>
    <m/>
    <n v="20"/>
    <n v="2022"/>
    <s v=""/>
    <m/>
    <m/>
    <m/>
  </r>
  <r>
    <n v="1293"/>
    <m/>
    <m/>
    <m/>
    <x v="13"/>
    <x v="19"/>
    <x v="6"/>
    <s v="Food Security"/>
    <x v="9"/>
    <x v="20"/>
    <x v="3"/>
    <m/>
    <s v="Planned"/>
    <m/>
    <m/>
    <m/>
    <m/>
    <m/>
    <s v="Chittagong"/>
    <s v="Cox's Bazar"/>
    <x v="6"/>
    <x v="9"/>
    <x v="1"/>
    <m/>
    <m/>
    <m/>
    <x v="2"/>
    <x v="2"/>
    <m/>
    <m/>
    <m/>
    <m/>
    <m/>
    <m/>
    <m/>
    <m/>
    <m/>
    <m/>
    <m/>
    <m/>
    <m/>
    <m/>
    <m/>
    <m/>
    <m/>
    <m/>
    <m/>
    <m/>
    <m/>
    <m/>
    <m/>
    <m/>
    <n v="20"/>
    <n v="2022"/>
    <s v=""/>
    <m/>
    <m/>
    <m/>
  </r>
  <r>
    <n v="1294"/>
    <m/>
    <m/>
    <m/>
    <x v="13"/>
    <x v="19"/>
    <x v="6"/>
    <s v="Food Security"/>
    <x v="9"/>
    <x v="20"/>
    <x v="3"/>
    <m/>
    <s v="Planned"/>
    <m/>
    <m/>
    <m/>
    <m/>
    <m/>
    <s v="Chittagong"/>
    <s v="Cox's Bazar"/>
    <x v="6"/>
    <x v="9"/>
    <x v="1"/>
    <m/>
    <m/>
    <m/>
    <x v="2"/>
    <x v="2"/>
    <m/>
    <m/>
    <m/>
    <m/>
    <m/>
    <m/>
    <m/>
    <m/>
    <m/>
    <m/>
    <m/>
    <m/>
    <m/>
    <m/>
    <m/>
    <m/>
    <m/>
    <m/>
    <m/>
    <m/>
    <m/>
    <m/>
    <m/>
    <m/>
    <n v="20"/>
    <n v="2022"/>
    <s v=""/>
    <m/>
    <m/>
    <m/>
  </r>
  <r>
    <n v="1295"/>
    <m/>
    <m/>
    <m/>
    <x v="13"/>
    <x v="19"/>
    <x v="6"/>
    <s v="Food Security"/>
    <x v="9"/>
    <x v="20"/>
    <x v="3"/>
    <m/>
    <s v="Planned"/>
    <m/>
    <m/>
    <m/>
    <m/>
    <m/>
    <s v="Chittagong"/>
    <s v="Cox's Bazar"/>
    <x v="6"/>
    <x v="9"/>
    <x v="1"/>
    <m/>
    <m/>
    <m/>
    <x v="2"/>
    <x v="2"/>
    <m/>
    <m/>
    <m/>
    <m/>
    <m/>
    <m/>
    <m/>
    <m/>
    <m/>
    <m/>
    <m/>
    <m/>
    <m/>
    <m/>
    <m/>
    <m/>
    <m/>
    <m/>
    <m/>
    <m/>
    <m/>
    <m/>
    <m/>
    <m/>
    <n v="20"/>
    <n v="2022"/>
    <s v=""/>
    <m/>
    <m/>
    <m/>
  </r>
  <r>
    <n v="1296"/>
    <m/>
    <m/>
    <m/>
    <x v="13"/>
    <x v="19"/>
    <x v="6"/>
    <s v="Food Security"/>
    <x v="9"/>
    <x v="20"/>
    <x v="3"/>
    <m/>
    <s v="Planned"/>
    <m/>
    <m/>
    <m/>
    <m/>
    <m/>
    <s v="Chittagong"/>
    <s v="Cox's Bazar"/>
    <x v="6"/>
    <x v="9"/>
    <x v="1"/>
    <m/>
    <m/>
    <m/>
    <x v="2"/>
    <x v="2"/>
    <m/>
    <m/>
    <m/>
    <m/>
    <m/>
    <m/>
    <m/>
    <m/>
    <m/>
    <m/>
    <m/>
    <m/>
    <m/>
    <m/>
    <m/>
    <m/>
    <m/>
    <m/>
    <m/>
    <m/>
    <m/>
    <m/>
    <m/>
    <m/>
    <n v="20"/>
    <n v="2022"/>
    <s v=""/>
    <m/>
    <m/>
    <m/>
  </r>
  <r>
    <n v="1297"/>
    <m/>
    <m/>
    <m/>
    <x v="13"/>
    <x v="19"/>
    <x v="6"/>
    <s v="Food Security"/>
    <x v="9"/>
    <x v="20"/>
    <x v="3"/>
    <m/>
    <s v="Planned"/>
    <m/>
    <m/>
    <m/>
    <m/>
    <m/>
    <s v="Chittagong"/>
    <s v="Cox's Bazar"/>
    <x v="6"/>
    <x v="9"/>
    <x v="1"/>
    <m/>
    <m/>
    <m/>
    <x v="2"/>
    <x v="2"/>
    <m/>
    <m/>
    <m/>
    <m/>
    <m/>
    <m/>
    <m/>
    <m/>
    <m/>
    <m/>
    <m/>
    <m/>
    <m/>
    <m/>
    <m/>
    <m/>
    <m/>
    <m/>
    <m/>
    <m/>
    <m/>
    <m/>
    <m/>
    <m/>
    <n v="20"/>
    <n v="2022"/>
    <s v=""/>
    <m/>
    <m/>
    <m/>
  </r>
  <r>
    <n v="1298"/>
    <m/>
    <m/>
    <m/>
    <x v="13"/>
    <x v="19"/>
    <x v="6"/>
    <s v="Food Security"/>
    <x v="9"/>
    <x v="20"/>
    <x v="3"/>
    <m/>
    <s v="Planned"/>
    <m/>
    <m/>
    <m/>
    <m/>
    <m/>
    <s v="Chittagong"/>
    <s v="Cox's Bazar"/>
    <x v="6"/>
    <x v="9"/>
    <x v="1"/>
    <m/>
    <m/>
    <m/>
    <x v="2"/>
    <x v="2"/>
    <m/>
    <m/>
    <m/>
    <m/>
    <m/>
    <m/>
    <m/>
    <m/>
    <m/>
    <m/>
    <m/>
    <m/>
    <m/>
    <m/>
    <m/>
    <m/>
    <m/>
    <m/>
    <m/>
    <m/>
    <m/>
    <m/>
    <m/>
    <m/>
    <n v="20"/>
    <n v="2022"/>
    <s v=""/>
    <m/>
    <m/>
    <m/>
  </r>
  <r>
    <n v="1299"/>
    <m/>
    <m/>
    <m/>
    <x v="13"/>
    <x v="19"/>
    <x v="6"/>
    <s v="Food Security"/>
    <x v="9"/>
    <x v="20"/>
    <x v="3"/>
    <m/>
    <s v="Planned"/>
    <m/>
    <m/>
    <m/>
    <m/>
    <m/>
    <s v="Chittagong"/>
    <s v="Cox's Bazar"/>
    <x v="6"/>
    <x v="9"/>
    <x v="1"/>
    <m/>
    <m/>
    <m/>
    <x v="2"/>
    <x v="2"/>
    <m/>
    <m/>
    <m/>
    <m/>
    <m/>
    <m/>
    <m/>
    <m/>
    <m/>
    <m/>
    <m/>
    <m/>
    <m/>
    <m/>
    <m/>
    <m/>
    <m/>
    <m/>
    <m/>
    <m/>
    <m/>
    <m/>
    <m/>
    <m/>
    <n v="20"/>
    <n v="2022"/>
    <s v=""/>
    <m/>
    <m/>
    <m/>
  </r>
  <r>
    <n v="1300"/>
    <m/>
    <m/>
    <m/>
    <x v="13"/>
    <x v="19"/>
    <x v="6"/>
    <s v="Food Security"/>
    <x v="9"/>
    <x v="20"/>
    <x v="3"/>
    <m/>
    <s v="Planned"/>
    <m/>
    <m/>
    <m/>
    <m/>
    <m/>
    <s v="Chittagong"/>
    <s v="Cox's Bazar"/>
    <x v="6"/>
    <x v="9"/>
    <x v="1"/>
    <m/>
    <m/>
    <m/>
    <x v="2"/>
    <x v="2"/>
    <m/>
    <m/>
    <m/>
    <m/>
    <m/>
    <m/>
    <m/>
    <m/>
    <m/>
    <m/>
    <m/>
    <m/>
    <m/>
    <m/>
    <m/>
    <m/>
    <m/>
    <m/>
    <m/>
    <m/>
    <m/>
    <m/>
    <m/>
    <m/>
    <n v="20"/>
    <n v="2022"/>
    <s v=""/>
    <m/>
    <m/>
    <m/>
  </r>
  <r>
    <n v="1301"/>
    <m/>
    <m/>
    <m/>
    <x v="13"/>
    <x v="19"/>
    <x v="6"/>
    <s v="Food Security"/>
    <x v="9"/>
    <x v="20"/>
    <x v="3"/>
    <m/>
    <s v="Planned"/>
    <m/>
    <m/>
    <m/>
    <m/>
    <m/>
    <s v="Chittagong"/>
    <s v="Cox's Bazar"/>
    <x v="6"/>
    <x v="9"/>
    <x v="1"/>
    <m/>
    <m/>
    <m/>
    <x v="2"/>
    <x v="2"/>
    <m/>
    <m/>
    <m/>
    <m/>
    <m/>
    <m/>
    <m/>
    <m/>
    <m/>
    <m/>
    <m/>
    <m/>
    <m/>
    <m/>
    <m/>
    <m/>
    <m/>
    <m/>
    <m/>
    <m/>
    <m/>
    <m/>
    <m/>
    <m/>
    <n v="20"/>
    <n v="2022"/>
    <s v=""/>
    <m/>
    <m/>
    <m/>
  </r>
  <r>
    <n v="1302"/>
    <m/>
    <m/>
    <m/>
    <x v="13"/>
    <x v="19"/>
    <x v="6"/>
    <s v="Food Security"/>
    <x v="9"/>
    <x v="20"/>
    <x v="3"/>
    <m/>
    <s v="Planned"/>
    <m/>
    <m/>
    <m/>
    <m/>
    <m/>
    <s v="Chittagong"/>
    <s v="Cox's Bazar"/>
    <x v="6"/>
    <x v="9"/>
    <x v="1"/>
    <m/>
    <m/>
    <m/>
    <x v="2"/>
    <x v="2"/>
    <m/>
    <m/>
    <m/>
    <m/>
    <m/>
    <m/>
    <m/>
    <m/>
    <m/>
    <m/>
    <m/>
    <m/>
    <m/>
    <m/>
    <m/>
    <m/>
    <m/>
    <m/>
    <m/>
    <m/>
    <m/>
    <m/>
    <m/>
    <m/>
    <n v="20"/>
    <n v="2022"/>
    <s v=""/>
    <m/>
    <m/>
    <m/>
  </r>
  <r>
    <n v="1303"/>
    <m/>
    <m/>
    <m/>
    <x v="13"/>
    <x v="19"/>
    <x v="6"/>
    <s v="Food Security"/>
    <x v="9"/>
    <x v="20"/>
    <x v="3"/>
    <m/>
    <s v="Planned"/>
    <m/>
    <m/>
    <m/>
    <m/>
    <m/>
    <s v="Chittagong"/>
    <s v="Cox's Bazar"/>
    <x v="6"/>
    <x v="9"/>
    <x v="1"/>
    <m/>
    <m/>
    <m/>
    <x v="2"/>
    <x v="2"/>
    <m/>
    <m/>
    <m/>
    <m/>
    <m/>
    <m/>
    <m/>
    <m/>
    <m/>
    <m/>
    <m/>
    <m/>
    <m/>
    <m/>
    <m/>
    <m/>
    <m/>
    <m/>
    <m/>
    <m/>
    <m/>
    <m/>
    <m/>
    <m/>
    <n v="20"/>
    <n v="2022"/>
    <s v=""/>
    <m/>
    <m/>
    <m/>
  </r>
  <r>
    <n v="1304"/>
    <m/>
    <m/>
    <m/>
    <x v="13"/>
    <x v="19"/>
    <x v="6"/>
    <s v="Food Security"/>
    <x v="9"/>
    <x v="20"/>
    <x v="3"/>
    <m/>
    <s v="Planned"/>
    <m/>
    <m/>
    <m/>
    <m/>
    <m/>
    <s v="Chittagong"/>
    <s v="Cox's Bazar"/>
    <x v="6"/>
    <x v="9"/>
    <x v="1"/>
    <m/>
    <m/>
    <m/>
    <x v="2"/>
    <x v="2"/>
    <m/>
    <m/>
    <m/>
    <m/>
    <m/>
    <m/>
    <m/>
    <m/>
    <m/>
    <m/>
    <m/>
    <m/>
    <m/>
    <m/>
    <m/>
    <m/>
    <m/>
    <m/>
    <m/>
    <m/>
    <m/>
    <m/>
    <m/>
    <m/>
    <n v="20"/>
    <n v="2022"/>
    <s v=""/>
    <m/>
    <m/>
    <m/>
  </r>
  <r>
    <n v="1305"/>
    <m/>
    <m/>
    <m/>
    <x v="13"/>
    <x v="19"/>
    <x v="6"/>
    <s v="Food Security"/>
    <x v="9"/>
    <x v="20"/>
    <x v="3"/>
    <m/>
    <s v="Planned"/>
    <m/>
    <m/>
    <m/>
    <m/>
    <m/>
    <s v="Chittagong"/>
    <s v="Cox's Bazar"/>
    <x v="6"/>
    <x v="9"/>
    <x v="1"/>
    <m/>
    <m/>
    <m/>
    <x v="2"/>
    <x v="2"/>
    <m/>
    <m/>
    <m/>
    <m/>
    <m/>
    <m/>
    <m/>
    <m/>
    <m/>
    <m/>
    <m/>
    <m/>
    <m/>
    <m/>
    <m/>
    <m/>
    <m/>
    <m/>
    <m/>
    <m/>
    <m/>
    <m/>
    <m/>
    <m/>
    <n v="20"/>
    <n v="2022"/>
    <s v=""/>
    <m/>
    <m/>
    <m/>
  </r>
  <r>
    <n v="1306"/>
    <m/>
    <m/>
    <m/>
    <x v="13"/>
    <x v="19"/>
    <x v="6"/>
    <s v="Food Security"/>
    <x v="9"/>
    <x v="20"/>
    <x v="3"/>
    <m/>
    <s v="Planned"/>
    <m/>
    <m/>
    <m/>
    <m/>
    <m/>
    <s v="Chittagong"/>
    <s v="Cox's Bazar"/>
    <x v="6"/>
    <x v="9"/>
    <x v="1"/>
    <m/>
    <m/>
    <m/>
    <x v="2"/>
    <x v="2"/>
    <m/>
    <m/>
    <m/>
    <m/>
    <m/>
    <m/>
    <m/>
    <m/>
    <m/>
    <m/>
    <m/>
    <m/>
    <m/>
    <m/>
    <m/>
    <m/>
    <m/>
    <m/>
    <m/>
    <m/>
    <m/>
    <m/>
    <m/>
    <m/>
    <n v="20"/>
    <n v="2022"/>
    <s v=""/>
    <m/>
    <m/>
    <m/>
  </r>
  <r>
    <n v="1307"/>
    <m/>
    <m/>
    <m/>
    <x v="13"/>
    <x v="19"/>
    <x v="6"/>
    <s v="Food Security"/>
    <x v="9"/>
    <x v="20"/>
    <x v="3"/>
    <m/>
    <s v="Planned"/>
    <m/>
    <m/>
    <m/>
    <m/>
    <m/>
    <s v="Chittagong"/>
    <s v="Cox's Bazar"/>
    <x v="6"/>
    <x v="9"/>
    <x v="1"/>
    <m/>
    <m/>
    <m/>
    <x v="2"/>
    <x v="2"/>
    <m/>
    <m/>
    <m/>
    <m/>
    <m/>
    <m/>
    <m/>
    <m/>
    <m/>
    <m/>
    <m/>
    <m/>
    <m/>
    <m/>
    <m/>
    <m/>
    <m/>
    <m/>
    <m/>
    <m/>
    <m/>
    <m/>
    <m/>
    <m/>
    <n v="20"/>
    <n v="2022"/>
    <s v=""/>
    <m/>
    <m/>
    <m/>
  </r>
  <r>
    <n v="1308"/>
    <m/>
    <m/>
    <m/>
    <x v="13"/>
    <x v="19"/>
    <x v="6"/>
    <s v="Food Security"/>
    <x v="9"/>
    <x v="20"/>
    <x v="3"/>
    <m/>
    <s v="Planned"/>
    <m/>
    <m/>
    <m/>
    <m/>
    <m/>
    <s v="Chittagong"/>
    <s v="Cox's Bazar"/>
    <x v="6"/>
    <x v="9"/>
    <x v="1"/>
    <m/>
    <m/>
    <m/>
    <x v="2"/>
    <x v="2"/>
    <m/>
    <m/>
    <m/>
    <m/>
    <m/>
    <m/>
    <m/>
    <m/>
    <m/>
    <m/>
    <m/>
    <m/>
    <m/>
    <m/>
    <m/>
    <m/>
    <m/>
    <m/>
    <m/>
    <m/>
    <m/>
    <m/>
    <m/>
    <m/>
    <n v="20"/>
    <n v="2022"/>
    <s v=""/>
    <m/>
    <m/>
    <m/>
  </r>
  <r>
    <n v="1309"/>
    <m/>
    <m/>
    <m/>
    <x v="13"/>
    <x v="19"/>
    <x v="6"/>
    <s v="Food Security"/>
    <x v="9"/>
    <x v="20"/>
    <x v="3"/>
    <m/>
    <s v="Planned"/>
    <m/>
    <m/>
    <m/>
    <m/>
    <m/>
    <s v="Chittagong"/>
    <s v="Cox's Bazar"/>
    <x v="6"/>
    <x v="9"/>
    <x v="1"/>
    <m/>
    <m/>
    <m/>
    <x v="2"/>
    <x v="2"/>
    <m/>
    <m/>
    <m/>
    <m/>
    <m/>
    <m/>
    <m/>
    <m/>
    <m/>
    <m/>
    <m/>
    <m/>
    <m/>
    <m/>
    <m/>
    <m/>
    <m/>
    <m/>
    <m/>
    <m/>
    <m/>
    <m/>
    <m/>
    <m/>
    <n v="20"/>
    <n v="2022"/>
    <s v=""/>
    <m/>
    <m/>
    <m/>
  </r>
  <r>
    <n v="1310"/>
    <m/>
    <m/>
    <m/>
    <x v="13"/>
    <x v="19"/>
    <x v="6"/>
    <s v="Food Security"/>
    <x v="9"/>
    <x v="20"/>
    <x v="3"/>
    <m/>
    <s v="Planned"/>
    <m/>
    <m/>
    <m/>
    <m/>
    <m/>
    <s v="Chittagong"/>
    <s v="Cox's Bazar"/>
    <x v="6"/>
    <x v="9"/>
    <x v="1"/>
    <m/>
    <m/>
    <m/>
    <x v="2"/>
    <x v="2"/>
    <m/>
    <m/>
    <m/>
    <m/>
    <m/>
    <m/>
    <m/>
    <m/>
    <m/>
    <m/>
    <m/>
    <m/>
    <m/>
    <m/>
    <m/>
    <m/>
    <m/>
    <m/>
    <m/>
    <m/>
    <m/>
    <m/>
    <m/>
    <m/>
    <n v="20"/>
    <n v="2022"/>
    <s v=""/>
    <m/>
    <m/>
    <m/>
  </r>
  <r>
    <n v="1311"/>
    <m/>
    <m/>
    <m/>
    <x v="13"/>
    <x v="19"/>
    <x v="6"/>
    <s v="Food Security"/>
    <x v="9"/>
    <x v="20"/>
    <x v="3"/>
    <m/>
    <s v="Planned"/>
    <m/>
    <m/>
    <m/>
    <m/>
    <m/>
    <s v="Chittagong"/>
    <s v="Cox's Bazar"/>
    <x v="6"/>
    <x v="9"/>
    <x v="1"/>
    <m/>
    <m/>
    <m/>
    <x v="2"/>
    <x v="2"/>
    <m/>
    <m/>
    <m/>
    <m/>
    <m/>
    <m/>
    <m/>
    <m/>
    <m/>
    <m/>
    <m/>
    <m/>
    <m/>
    <m/>
    <m/>
    <m/>
    <m/>
    <m/>
    <m/>
    <m/>
    <m/>
    <m/>
    <m/>
    <m/>
    <n v="20"/>
    <n v="2022"/>
    <s v=""/>
    <m/>
    <m/>
    <m/>
  </r>
  <r>
    <n v="1312"/>
    <m/>
    <m/>
    <m/>
    <x v="13"/>
    <x v="19"/>
    <x v="6"/>
    <s v="Food Security"/>
    <x v="9"/>
    <x v="20"/>
    <x v="3"/>
    <m/>
    <s v="Planned"/>
    <m/>
    <m/>
    <m/>
    <m/>
    <m/>
    <s v="Chittagong"/>
    <s v="Cox's Bazar"/>
    <x v="6"/>
    <x v="9"/>
    <x v="1"/>
    <m/>
    <m/>
    <m/>
    <x v="2"/>
    <x v="2"/>
    <m/>
    <m/>
    <m/>
    <m/>
    <m/>
    <m/>
    <m/>
    <m/>
    <m/>
    <m/>
    <m/>
    <m/>
    <m/>
    <m/>
    <m/>
    <m/>
    <m/>
    <m/>
    <m/>
    <m/>
    <m/>
    <m/>
    <m/>
    <m/>
    <n v="20"/>
    <n v="2022"/>
    <s v=""/>
    <m/>
    <m/>
    <m/>
  </r>
  <r>
    <n v="1313"/>
    <m/>
    <m/>
    <m/>
    <x v="13"/>
    <x v="19"/>
    <x v="6"/>
    <s v="Food Security"/>
    <x v="9"/>
    <x v="20"/>
    <x v="3"/>
    <m/>
    <s v="Planned"/>
    <m/>
    <m/>
    <m/>
    <m/>
    <m/>
    <s v="Chittagong"/>
    <s v="Cox's Bazar"/>
    <x v="6"/>
    <x v="9"/>
    <x v="1"/>
    <m/>
    <m/>
    <m/>
    <x v="2"/>
    <x v="2"/>
    <m/>
    <m/>
    <m/>
    <m/>
    <m/>
    <m/>
    <m/>
    <m/>
    <m/>
    <m/>
    <m/>
    <m/>
    <m/>
    <m/>
    <m/>
    <m/>
    <m/>
    <m/>
    <m/>
    <m/>
    <m/>
    <m/>
    <m/>
    <m/>
    <n v="20"/>
    <n v="2022"/>
    <s v=""/>
    <m/>
    <m/>
    <m/>
  </r>
  <r>
    <n v="1314"/>
    <m/>
    <m/>
    <m/>
    <x v="13"/>
    <x v="19"/>
    <x v="6"/>
    <s v="Food Security"/>
    <x v="9"/>
    <x v="20"/>
    <x v="3"/>
    <m/>
    <s v="Planned"/>
    <m/>
    <m/>
    <m/>
    <m/>
    <m/>
    <s v="Chittagong"/>
    <s v="Cox's Bazar"/>
    <x v="6"/>
    <x v="9"/>
    <x v="1"/>
    <m/>
    <m/>
    <m/>
    <x v="2"/>
    <x v="2"/>
    <m/>
    <m/>
    <m/>
    <m/>
    <m/>
    <m/>
    <m/>
    <m/>
    <m/>
    <m/>
    <m/>
    <m/>
    <m/>
    <m/>
    <m/>
    <m/>
    <m/>
    <m/>
    <m/>
    <m/>
    <m/>
    <m/>
    <m/>
    <m/>
    <n v="20"/>
    <n v="2022"/>
    <s v=""/>
    <m/>
    <m/>
    <m/>
  </r>
  <r>
    <n v="1315"/>
    <m/>
    <m/>
    <m/>
    <x v="13"/>
    <x v="19"/>
    <x v="6"/>
    <s v="Food Security"/>
    <x v="9"/>
    <x v="20"/>
    <x v="3"/>
    <m/>
    <s v="Planned"/>
    <m/>
    <m/>
    <m/>
    <m/>
    <m/>
    <s v="Chittagong"/>
    <s v="Cox's Bazar"/>
    <x v="6"/>
    <x v="9"/>
    <x v="1"/>
    <m/>
    <m/>
    <m/>
    <x v="2"/>
    <x v="2"/>
    <m/>
    <m/>
    <m/>
    <m/>
    <m/>
    <m/>
    <m/>
    <m/>
    <m/>
    <m/>
    <m/>
    <m/>
    <m/>
    <m/>
    <m/>
    <m/>
    <m/>
    <m/>
    <m/>
    <m/>
    <m/>
    <m/>
    <m/>
    <m/>
    <n v="20"/>
    <n v="2022"/>
    <s v=""/>
    <m/>
    <m/>
    <m/>
  </r>
  <r>
    <n v="1316"/>
    <m/>
    <m/>
    <m/>
    <x v="13"/>
    <x v="19"/>
    <x v="6"/>
    <s v="Food Security"/>
    <x v="9"/>
    <x v="20"/>
    <x v="3"/>
    <m/>
    <s v="Planned"/>
    <m/>
    <m/>
    <m/>
    <m/>
    <m/>
    <s v="Chittagong"/>
    <s v="Cox's Bazar"/>
    <x v="6"/>
    <x v="9"/>
    <x v="1"/>
    <m/>
    <m/>
    <m/>
    <x v="2"/>
    <x v="2"/>
    <m/>
    <m/>
    <m/>
    <m/>
    <m/>
    <m/>
    <m/>
    <m/>
    <m/>
    <m/>
    <m/>
    <m/>
    <m/>
    <m/>
    <m/>
    <m/>
    <m/>
    <m/>
    <m/>
    <m/>
    <m/>
    <m/>
    <m/>
    <m/>
    <n v="20"/>
    <n v="2022"/>
    <s v=""/>
    <m/>
    <m/>
    <m/>
  </r>
  <r>
    <n v="1317"/>
    <m/>
    <m/>
    <m/>
    <x v="13"/>
    <x v="19"/>
    <x v="6"/>
    <s v="Food Security"/>
    <x v="9"/>
    <x v="20"/>
    <x v="3"/>
    <m/>
    <s v="Planned"/>
    <m/>
    <m/>
    <m/>
    <m/>
    <m/>
    <s v="Chittagong"/>
    <s v="Cox's Bazar"/>
    <x v="6"/>
    <x v="9"/>
    <x v="1"/>
    <m/>
    <m/>
    <m/>
    <x v="2"/>
    <x v="2"/>
    <m/>
    <m/>
    <m/>
    <m/>
    <m/>
    <m/>
    <m/>
    <m/>
    <m/>
    <m/>
    <m/>
    <m/>
    <m/>
    <m/>
    <m/>
    <m/>
    <m/>
    <m/>
    <m/>
    <m/>
    <m/>
    <m/>
    <m/>
    <m/>
    <n v="20"/>
    <n v="2022"/>
    <s v=""/>
    <m/>
    <m/>
    <m/>
  </r>
  <r>
    <n v="1318"/>
    <m/>
    <m/>
    <m/>
    <x v="13"/>
    <x v="19"/>
    <x v="6"/>
    <s v="Food Security"/>
    <x v="9"/>
    <x v="20"/>
    <x v="3"/>
    <m/>
    <s v="Planned"/>
    <m/>
    <m/>
    <m/>
    <m/>
    <m/>
    <s v="Chittagong"/>
    <s v="Cox's Bazar"/>
    <x v="6"/>
    <x v="9"/>
    <x v="1"/>
    <m/>
    <m/>
    <m/>
    <x v="2"/>
    <x v="2"/>
    <m/>
    <m/>
    <m/>
    <m/>
    <m/>
    <m/>
    <m/>
    <m/>
    <m/>
    <m/>
    <m/>
    <m/>
    <m/>
    <m/>
    <m/>
    <m/>
    <m/>
    <m/>
    <m/>
    <m/>
    <m/>
    <m/>
    <m/>
    <m/>
    <n v="20"/>
    <n v="2022"/>
    <s v=""/>
    <m/>
    <m/>
    <m/>
  </r>
  <r>
    <n v="1319"/>
    <m/>
    <m/>
    <m/>
    <x v="13"/>
    <x v="19"/>
    <x v="6"/>
    <s v="Food Security"/>
    <x v="9"/>
    <x v="20"/>
    <x v="3"/>
    <m/>
    <s v="Planned"/>
    <m/>
    <m/>
    <m/>
    <m/>
    <m/>
    <s v="Chittagong"/>
    <s v="Cox's Bazar"/>
    <x v="6"/>
    <x v="9"/>
    <x v="1"/>
    <m/>
    <m/>
    <m/>
    <x v="2"/>
    <x v="2"/>
    <m/>
    <m/>
    <m/>
    <m/>
    <m/>
    <m/>
    <m/>
    <m/>
    <m/>
    <m/>
    <m/>
    <m/>
    <m/>
    <m/>
    <m/>
    <m/>
    <m/>
    <m/>
    <m/>
    <m/>
    <m/>
    <m/>
    <m/>
    <m/>
    <n v="20"/>
    <n v="2022"/>
    <s v=""/>
    <m/>
    <m/>
    <m/>
  </r>
  <r>
    <n v="1320"/>
    <m/>
    <m/>
    <m/>
    <x v="13"/>
    <x v="19"/>
    <x v="6"/>
    <s v="Food Security"/>
    <x v="9"/>
    <x v="20"/>
    <x v="3"/>
    <m/>
    <s v="Planned"/>
    <m/>
    <m/>
    <m/>
    <m/>
    <m/>
    <s v="Chittagong"/>
    <s v="Cox's Bazar"/>
    <x v="6"/>
    <x v="9"/>
    <x v="1"/>
    <m/>
    <m/>
    <m/>
    <x v="2"/>
    <x v="2"/>
    <m/>
    <m/>
    <m/>
    <m/>
    <m/>
    <m/>
    <m/>
    <m/>
    <m/>
    <m/>
    <m/>
    <m/>
    <m/>
    <m/>
    <m/>
    <m/>
    <m/>
    <m/>
    <m/>
    <m/>
    <m/>
    <m/>
    <m/>
    <m/>
    <n v="20"/>
    <n v="2022"/>
    <s v=""/>
    <m/>
    <m/>
    <m/>
  </r>
  <r>
    <n v="1321"/>
    <m/>
    <m/>
    <m/>
    <x v="13"/>
    <x v="19"/>
    <x v="6"/>
    <s v="Food Security"/>
    <x v="9"/>
    <x v="20"/>
    <x v="3"/>
    <m/>
    <s v="Planned"/>
    <m/>
    <m/>
    <m/>
    <m/>
    <m/>
    <s v="Chittagong"/>
    <s v="Cox's Bazar"/>
    <x v="6"/>
    <x v="9"/>
    <x v="1"/>
    <m/>
    <m/>
    <m/>
    <x v="2"/>
    <x v="2"/>
    <m/>
    <m/>
    <m/>
    <m/>
    <m/>
    <m/>
    <m/>
    <m/>
    <m/>
    <m/>
    <m/>
    <m/>
    <m/>
    <m/>
    <m/>
    <m/>
    <m/>
    <m/>
    <m/>
    <m/>
    <m/>
    <m/>
    <m/>
    <m/>
    <n v="20"/>
    <n v="2022"/>
    <s v=""/>
    <m/>
    <m/>
    <m/>
  </r>
  <r>
    <n v="1322"/>
    <m/>
    <m/>
    <m/>
    <x v="13"/>
    <x v="19"/>
    <x v="6"/>
    <s v="Food Security"/>
    <x v="9"/>
    <x v="20"/>
    <x v="3"/>
    <m/>
    <s v="Planned"/>
    <m/>
    <m/>
    <m/>
    <m/>
    <m/>
    <s v="Chittagong"/>
    <s v="Cox's Bazar"/>
    <x v="6"/>
    <x v="9"/>
    <x v="1"/>
    <m/>
    <m/>
    <m/>
    <x v="2"/>
    <x v="2"/>
    <m/>
    <m/>
    <m/>
    <m/>
    <m/>
    <m/>
    <m/>
    <m/>
    <m/>
    <m/>
    <m/>
    <m/>
    <m/>
    <m/>
    <m/>
    <m/>
    <m/>
    <m/>
    <m/>
    <m/>
    <m/>
    <m/>
    <m/>
    <m/>
    <n v="20"/>
    <n v="2022"/>
    <s v=""/>
    <m/>
    <m/>
    <m/>
  </r>
  <r>
    <n v="1323"/>
    <m/>
    <m/>
    <m/>
    <x v="13"/>
    <x v="19"/>
    <x v="6"/>
    <s v="Food Security"/>
    <x v="9"/>
    <x v="20"/>
    <x v="3"/>
    <m/>
    <s v="Planned"/>
    <m/>
    <m/>
    <m/>
    <m/>
    <m/>
    <s v="Chittagong"/>
    <s v="Cox's Bazar"/>
    <x v="6"/>
    <x v="9"/>
    <x v="1"/>
    <m/>
    <m/>
    <m/>
    <x v="2"/>
    <x v="2"/>
    <m/>
    <m/>
    <m/>
    <m/>
    <m/>
    <m/>
    <m/>
    <m/>
    <m/>
    <m/>
    <m/>
    <m/>
    <m/>
    <m/>
    <m/>
    <m/>
    <m/>
    <m/>
    <m/>
    <m/>
    <m/>
    <m/>
    <m/>
    <m/>
    <n v="20"/>
    <n v="2022"/>
    <s v=""/>
    <m/>
    <m/>
    <m/>
  </r>
  <r>
    <n v="1324"/>
    <m/>
    <m/>
    <m/>
    <x v="13"/>
    <x v="19"/>
    <x v="6"/>
    <s v="Food Security"/>
    <x v="9"/>
    <x v="20"/>
    <x v="3"/>
    <m/>
    <s v="Planned"/>
    <m/>
    <m/>
    <m/>
    <m/>
    <m/>
    <s v="Chittagong"/>
    <s v="Cox's Bazar"/>
    <x v="6"/>
    <x v="9"/>
    <x v="1"/>
    <m/>
    <m/>
    <m/>
    <x v="2"/>
    <x v="2"/>
    <m/>
    <m/>
    <m/>
    <m/>
    <m/>
    <m/>
    <m/>
    <m/>
    <m/>
    <m/>
    <m/>
    <m/>
    <m/>
    <m/>
    <m/>
    <m/>
    <m/>
    <m/>
    <m/>
    <m/>
    <m/>
    <m/>
    <m/>
    <m/>
    <n v="20"/>
    <n v="2022"/>
    <s v=""/>
    <m/>
    <m/>
    <m/>
  </r>
  <r>
    <n v="1325"/>
    <m/>
    <m/>
    <m/>
    <x v="13"/>
    <x v="19"/>
    <x v="6"/>
    <s v="Food Security"/>
    <x v="9"/>
    <x v="20"/>
    <x v="3"/>
    <m/>
    <s v="Planned"/>
    <m/>
    <m/>
    <m/>
    <m/>
    <m/>
    <s v="Chittagong"/>
    <s v="Cox's Bazar"/>
    <x v="6"/>
    <x v="9"/>
    <x v="1"/>
    <m/>
    <m/>
    <m/>
    <x v="2"/>
    <x v="2"/>
    <m/>
    <m/>
    <m/>
    <m/>
    <m/>
    <m/>
    <m/>
    <m/>
    <m/>
    <m/>
    <m/>
    <m/>
    <m/>
    <m/>
    <m/>
    <m/>
    <m/>
    <m/>
    <m/>
    <m/>
    <m/>
    <m/>
    <m/>
    <m/>
    <n v="20"/>
    <n v="2022"/>
    <s v=""/>
    <m/>
    <m/>
    <m/>
  </r>
  <r>
    <n v="1326"/>
    <m/>
    <m/>
    <m/>
    <x v="13"/>
    <x v="19"/>
    <x v="6"/>
    <s v="Food Security"/>
    <x v="9"/>
    <x v="20"/>
    <x v="3"/>
    <m/>
    <s v="Planned"/>
    <m/>
    <m/>
    <m/>
    <m/>
    <m/>
    <s v="Chittagong"/>
    <s v="Cox's Bazar"/>
    <x v="6"/>
    <x v="9"/>
    <x v="1"/>
    <m/>
    <m/>
    <m/>
    <x v="2"/>
    <x v="2"/>
    <m/>
    <m/>
    <m/>
    <m/>
    <m/>
    <m/>
    <m/>
    <m/>
    <m/>
    <m/>
    <m/>
    <m/>
    <m/>
    <m/>
    <m/>
    <m/>
    <m/>
    <m/>
    <m/>
    <m/>
    <m/>
    <m/>
    <m/>
    <m/>
    <n v="20"/>
    <n v="2022"/>
    <s v=""/>
    <m/>
    <m/>
    <m/>
  </r>
  <r>
    <n v="1327"/>
    <m/>
    <m/>
    <m/>
    <x v="13"/>
    <x v="19"/>
    <x v="6"/>
    <s v="Food Security"/>
    <x v="9"/>
    <x v="20"/>
    <x v="3"/>
    <m/>
    <s v="Planned"/>
    <m/>
    <m/>
    <m/>
    <m/>
    <m/>
    <s v="Chittagong"/>
    <s v="Cox's Bazar"/>
    <x v="6"/>
    <x v="9"/>
    <x v="1"/>
    <m/>
    <m/>
    <m/>
    <x v="2"/>
    <x v="2"/>
    <m/>
    <m/>
    <m/>
    <m/>
    <m/>
    <m/>
    <m/>
    <m/>
    <m/>
    <m/>
    <m/>
    <m/>
    <m/>
    <m/>
    <m/>
    <m/>
    <m/>
    <m/>
    <m/>
    <m/>
    <m/>
    <m/>
    <m/>
    <m/>
    <n v="20"/>
    <n v="2022"/>
    <s v=""/>
    <m/>
    <m/>
    <m/>
  </r>
  <r>
    <n v="1328"/>
    <m/>
    <m/>
    <m/>
    <x v="13"/>
    <x v="19"/>
    <x v="6"/>
    <s v="Food Security"/>
    <x v="9"/>
    <x v="20"/>
    <x v="3"/>
    <m/>
    <s v="Planned"/>
    <m/>
    <m/>
    <m/>
    <m/>
    <m/>
    <s v="Chittagong"/>
    <s v="Cox's Bazar"/>
    <x v="6"/>
    <x v="9"/>
    <x v="1"/>
    <m/>
    <m/>
    <m/>
    <x v="2"/>
    <x v="2"/>
    <m/>
    <m/>
    <m/>
    <m/>
    <m/>
    <m/>
    <m/>
    <m/>
    <m/>
    <m/>
    <m/>
    <m/>
    <m/>
    <m/>
    <m/>
    <m/>
    <m/>
    <m/>
    <m/>
    <m/>
    <m/>
    <m/>
    <m/>
    <m/>
    <n v="20"/>
    <n v="2022"/>
    <s v=""/>
    <m/>
    <m/>
    <m/>
  </r>
  <r>
    <n v="1329"/>
    <m/>
    <m/>
    <m/>
    <x v="13"/>
    <x v="19"/>
    <x v="6"/>
    <s v="Food Security"/>
    <x v="9"/>
    <x v="20"/>
    <x v="3"/>
    <m/>
    <s v="Planned"/>
    <m/>
    <m/>
    <m/>
    <m/>
    <m/>
    <s v="Chittagong"/>
    <s v="Cox's Bazar"/>
    <x v="6"/>
    <x v="9"/>
    <x v="1"/>
    <m/>
    <m/>
    <m/>
    <x v="2"/>
    <x v="2"/>
    <m/>
    <m/>
    <m/>
    <m/>
    <m/>
    <m/>
    <m/>
    <m/>
    <m/>
    <m/>
    <m/>
    <m/>
    <m/>
    <m/>
    <m/>
    <m/>
    <m/>
    <m/>
    <m/>
    <m/>
    <m/>
    <m/>
    <m/>
    <m/>
    <n v="20"/>
    <n v="2022"/>
    <s v=""/>
    <m/>
    <m/>
    <m/>
  </r>
  <r>
    <n v="1330"/>
    <m/>
    <m/>
    <m/>
    <x v="13"/>
    <x v="19"/>
    <x v="6"/>
    <s v="Food Security"/>
    <x v="9"/>
    <x v="20"/>
    <x v="3"/>
    <m/>
    <s v="Planned"/>
    <m/>
    <m/>
    <m/>
    <m/>
    <m/>
    <s v="Chittagong"/>
    <s v="Cox's Bazar"/>
    <x v="6"/>
    <x v="9"/>
    <x v="1"/>
    <m/>
    <m/>
    <m/>
    <x v="2"/>
    <x v="2"/>
    <m/>
    <m/>
    <m/>
    <m/>
    <m/>
    <m/>
    <m/>
    <m/>
    <m/>
    <m/>
    <m/>
    <m/>
    <m/>
    <m/>
    <m/>
    <m/>
    <m/>
    <m/>
    <m/>
    <m/>
    <m/>
    <m/>
    <m/>
    <m/>
    <n v="20"/>
    <n v="2022"/>
    <s v=""/>
    <m/>
    <m/>
    <m/>
  </r>
  <r>
    <n v="1331"/>
    <m/>
    <m/>
    <m/>
    <x v="13"/>
    <x v="19"/>
    <x v="6"/>
    <s v="Food Security"/>
    <x v="9"/>
    <x v="20"/>
    <x v="3"/>
    <m/>
    <s v="Planned"/>
    <m/>
    <m/>
    <m/>
    <m/>
    <m/>
    <s v="Chittagong"/>
    <s v="Cox's Bazar"/>
    <x v="6"/>
    <x v="9"/>
    <x v="1"/>
    <m/>
    <m/>
    <m/>
    <x v="2"/>
    <x v="2"/>
    <m/>
    <m/>
    <m/>
    <m/>
    <m/>
    <m/>
    <m/>
    <m/>
    <m/>
    <m/>
    <m/>
    <m/>
    <m/>
    <m/>
    <m/>
    <m/>
    <m/>
    <m/>
    <m/>
    <m/>
    <m/>
    <m/>
    <m/>
    <m/>
    <n v="20"/>
    <n v="2022"/>
    <s v=""/>
    <m/>
    <m/>
    <m/>
  </r>
  <r>
    <n v="1332"/>
    <m/>
    <m/>
    <m/>
    <x v="13"/>
    <x v="19"/>
    <x v="6"/>
    <s v="Food Security"/>
    <x v="9"/>
    <x v="20"/>
    <x v="3"/>
    <m/>
    <s v="Planned"/>
    <m/>
    <m/>
    <m/>
    <m/>
    <m/>
    <s v="Chittagong"/>
    <s v="Cox's Bazar"/>
    <x v="6"/>
    <x v="9"/>
    <x v="1"/>
    <m/>
    <m/>
    <m/>
    <x v="2"/>
    <x v="2"/>
    <m/>
    <m/>
    <m/>
    <m/>
    <m/>
    <m/>
    <m/>
    <m/>
    <m/>
    <m/>
    <m/>
    <m/>
    <m/>
    <m/>
    <m/>
    <m/>
    <m/>
    <m/>
    <m/>
    <m/>
    <m/>
    <m/>
    <m/>
    <m/>
    <n v="20"/>
    <n v="2022"/>
    <s v=""/>
    <m/>
    <m/>
    <m/>
  </r>
  <r>
    <n v="1333"/>
    <m/>
    <m/>
    <m/>
    <x v="13"/>
    <x v="19"/>
    <x v="6"/>
    <s v="Food Security"/>
    <x v="9"/>
    <x v="20"/>
    <x v="3"/>
    <m/>
    <s v="Planned"/>
    <m/>
    <m/>
    <m/>
    <m/>
    <m/>
    <s v="Chittagong"/>
    <s v="Cox's Bazar"/>
    <x v="6"/>
    <x v="9"/>
    <x v="1"/>
    <m/>
    <m/>
    <m/>
    <x v="2"/>
    <x v="2"/>
    <m/>
    <m/>
    <m/>
    <m/>
    <m/>
    <m/>
    <m/>
    <m/>
    <m/>
    <m/>
    <m/>
    <m/>
    <m/>
    <m/>
    <m/>
    <m/>
    <m/>
    <m/>
    <m/>
    <m/>
    <m/>
    <m/>
    <m/>
    <m/>
    <n v="20"/>
    <n v="2022"/>
    <s v=""/>
    <m/>
    <m/>
    <m/>
  </r>
  <r>
    <n v="1334"/>
    <m/>
    <m/>
    <m/>
    <x v="13"/>
    <x v="19"/>
    <x v="6"/>
    <s v="Food Security"/>
    <x v="9"/>
    <x v="20"/>
    <x v="3"/>
    <m/>
    <s v="Planned"/>
    <m/>
    <m/>
    <m/>
    <m/>
    <m/>
    <s v="Chittagong"/>
    <s v="Cox's Bazar"/>
    <x v="6"/>
    <x v="9"/>
    <x v="1"/>
    <m/>
    <m/>
    <m/>
    <x v="2"/>
    <x v="2"/>
    <m/>
    <m/>
    <m/>
    <m/>
    <m/>
    <m/>
    <m/>
    <m/>
    <m/>
    <m/>
    <m/>
    <m/>
    <m/>
    <m/>
    <m/>
    <m/>
    <m/>
    <m/>
    <m/>
    <m/>
    <m/>
    <m/>
    <m/>
    <m/>
    <n v="20"/>
    <n v="2022"/>
    <s v=""/>
    <m/>
    <m/>
    <m/>
  </r>
  <r>
    <n v="1335"/>
    <m/>
    <m/>
    <m/>
    <x v="13"/>
    <x v="19"/>
    <x v="6"/>
    <s v="Food Security"/>
    <x v="9"/>
    <x v="20"/>
    <x v="3"/>
    <m/>
    <s v="Planned"/>
    <m/>
    <m/>
    <m/>
    <m/>
    <m/>
    <s v="Chittagong"/>
    <s v="Cox's Bazar"/>
    <x v="6"/>
    <x v="9"/>
    <x v="1"/>
    <m/>
    <m/>
    <m/>
    <x v="2"/>
    <x v="2"/>
    <m/>
    <m/>
    <m/>
    <m/>
    <m/>
    <m/>
    <m/>
    <m/>
    <m/>
    <m/>
    <m/>
    <m/>
    <m/>
    <m/>
    <m/>
    <m/>
    <m/>
    <m/>
    <m/>
    <m/>
    <m/>
    <m/>
    <m/>
    <m/>
    <n v="20"/>
    <n v="2022"/>
    <s v=""/>
    <m/>
    <m/>
    <m/>
  </r>
  <r>
    <n v="1336"/>
    <m/>
    <m/>
    <m/>
    <x v="13"/>
    <x v="19"/>
    <x v="6"/>
    <s v="Food Security"/>
    <x v="9"/>
    <x v="20"/>
    <x v="3"/>
    <m/>
    <s v="Planned"/>
    <m/>
    <m/>
    <m/>
    <m/>
    <m/>
    <s v="Chittagong"/>
    <s v="Cox's Bazar"/>
    <x v="6"/>
    <x v="9"/>
    <x v="1"/>
    <m/>
    <m/>
    <m/>
    <x v="2"/>
    <x v="2"/>
    <m/>
    <m/>
    <m/>
    <m/>
    <m/>
    <m/>
    <m/>
    <m/>
    <m/>
    <m/>
    <m/>
    <m/>
    <m/>
    <m/>
    <m/>
    <m/>
    <m/>
    <m/>
    <m/>
    <m/>
    <m/>
    <m/>
    <m/>
    <m/>
    <n v="20"/>
    <n v="2022"/>
    <s v=""/>
    <m/>
    <m/>
    <m/>
  </r>
  <r>
    <n v="1337"/>
    <m/>
    <m/>
    <m/>
    <x v="13"/>
    <x v="19"/>
    <x v="6"/>
    <s v="Food Security"/>
    <x v="9"/>
    <x v="20"/>
    <x v="3"/>
    <m/>
    <s v="Planned"/>
    <m/>
    <m/>
    <m/>
    <m/>
    <m/>
    <s v="Chittagong"/>
    <s v="Cox's Bazar"/>
    <x v="6"/>
    <x v="9"/>
    <x v="1"/>
    <m/>
    <m/>
    <m/>
    <x v="2"/>
    <x v="2"/>
    <m/>
    <m/>
    <m/>
    <m/>
    <m/>
    <m/>
    <m/>
    <m/>
    <m/>
    <m/>
    <m/>
    <m/>
    <m/>
    <m/>
    <m/>
    <m/>
    <m/>
    <m/>
    <m/>
    <m/>
    <m/>
    <m/>
    <m/>
    <m/>
    <n v="20"/>
    <n v="2022"/>
    <s v=""/>
    <m/>
    <m/>
    <m/>
  </r>
  <r>
    <n v="1338"/>
    <m/>
    <m/>
    <m/>
    <x v="13"/>
    <x v="19"/>
    <x v="6"/>
    <s v="Food Security"/>
    <x v="9"/>
    <x v="20"/>
    <x v="3"/>
    <m/>
    <s v="Planned"/>
    <m/>
    <m/>
    <m/>
    <m/>
    <m/>
    <s v="Chittagong"/>
    <s v="Cox's Bazar"/>
    <x v="6"/>
    <x v="9"/>
    <x v="1"/>
    <m/>
    <m/>
    <m/>
    <x v="2"/>
    <x v="2"/>
    <m/>
    <m/>
    <m/>
    <m/>
    <m/>
    <m/>
    <m/>
    <m/>
    <m/>
    <m/>
    <m/>
    <m/>
    <m/>
    <m/>
    <m/>
    <m/>
    <m/>
    <m/>
    <m/>
    <m/>
    <m/>
    <m/>
    <m/>
    <m/>
    <n v="20"/>
    <n v="2022"/>
    <s v=""/>
    <m/>
    <m/>
    <m/>
  </r>
  <r>
    <n v="1339"/>
    <m/>
    <m/>
    <m/>
    <x v="13"/>
    <x v="19"/>
    <x v="6"/>
    <s v="Food Security"/>
    <x v="9"/>
    <x v="20"/>
    <x v="3"/>
    <m/>
    <s v="Planned"/>
    <m/>
    <m/>
    <m/>
    <m/>
    <m/>
    <s v="Chittagong"/>
    <s v="Cox's Bazar"/>
    <x v="6"/>
    <x v="9"/>
    <x v="1"/>
    <m/>
    <m/>
    <m/>
    <x v="2"/>
    <x v="2"/>
    <m/>
    <m/>
    <m/>
    <m/>
    <m/>
    <m/>
    <m/>
    <m/>
    <m/>
    <m/>
    <m/>
    <m/>
    <m/>
    <m/>
    <m/>
    <m/>
    <m/>
    <m/>
    <m/>
    <m/>
    <m/>
    <m/>
    <m/>
    <m/>
    <n v="20"/>
    <n v="2022"/>
    <s v=""/>
    <m/>
    <m/>
    <m/>
  </r>
  <r>
    <n v="1340"/>
    <m/>
    <m/>
    <m/>
    <x v="13"/>
    <x v="19"/>
    <x v="6"/>
    <s v="Food Security"/>
    <x v="9"/>
    <x v="20"/>
    <x v="3"/>
    <m/>
    <s v="Planned"/>
    <m/>
    <m/>
    <m/>
    <m/>
    <m/>
    <s v="Chittagong"/>
    <s v="Cox's Bazar"/>
    <x v="6"/>
    <x v="9"/>
    <x v="1"/>
    <m/>
    <m/>
    <m/>
    <x v="2"/>
    <x v="2"/>
    <m/>
    <m/>
    <m/>
    <m/>
    <m/>
    <m/>
    <m/>
    <m/>
    <m/>
    <m/>
    <m/>
    <m/>
    <m/>
    <m/>
    <m/>
    <m/>
    <m/>
    <m/>
    <m/>
    <m/>
    <m/>
    <m/>
    <m/>
    <m/>
    <n v="20"/>
    <n v="2022"/>
    <s v=""/>
    <m/>
    <m/>
    <m/>
  </r>
  <r>
    <n v="1341"/>
    <m/>
    <m/>
    <m/>
    <x v="13"/>
    <x v="19"/>
    <x v="6"/>
    <s v="Food Security"/>
    <x v="9"/>
    <x v="20"/>
    <x v="3"/>
    <m/>
    <s v="Planned"/>
    <m/>
    <m/>
    <m/>
    <m/>
    <m/>
    <s v="Chittagong"/>
    <s v="Cox's Bazar"/>
    <x v="6"/>
    <x v="9"/>
    <x v="1"/>
    <m/>
    <m/>
    <m/>
    <x v="2"/>
    <x v="2"/>
    <m/>
    <m/>
    <m/>
    <m/>
    <m/>
    <m/>
    <m/>
    <m/>
    <m/>
    <m/>
    <m/>
    <m/>
    <m/>
    <m/>
    <m/>
    <m/>
    <m/>
    <m/>
    <m/>
    <m/>
    <m/>
    <m/>
    <m/>
    <m/>
    <n v="20"/>
    <n v="2022"/>
    <s v=""/>
    <m/>
    <m/>
    <m/>
  </r>
  <r>
    <n v="1342"/>
    <m/>
    <m/>
    <m/>
    <x v="13"/>
    <x v="19"/>
    <x v="6"/>
    <s v="Food Security"/>
    <x v="9"/>
    <x v="20"/>
    <x v="3"/>
    <m/>
    <s v="Planned"/>
    <m/>
    <m/>
    <m/>
    <m/>
    <m/>
    <s v="Chittagong"/>
    <s v="Cox's Bazar"/>
    <x v="6"/>
    <x v="9"/>
    <x v="1"/>
    <m/>
    <m/>
    <m/>
    <x v="2"/>
    <x v="2"/>
    <m/>
    <m/>
    <m/>
    <m/>
    <m/>
    <m/>
    <m/>
    <m/>
    <m/>
    <m/>
    <m/>
    <m/>
    <m/>
    <m/>
    <m/>
    <m/>
    <m/>
    <m/>
    <m/>
    <m/>
    <m/>
    <m/>
    <m/>
    <m/>
    <n v="20"/>
    <n v="2022"/>
    <s v=""/>
    <m/>
    <m/>
    <m/>
  </r>
  <r>
    <n v="1343"/>
    <m/>
    <m/>
    <m/>
    <x v="13"/>
    <x v="19"/>
    <x v="6"/>
    <s v="Food Security"/>
    <x v="9"/>
    <x v="20"/>
    <x v="3"/>
    <m/>
    <s v="Planned"/>
    <m/>
    <m/>
    <m/>
    <m/>
    <m/>
    <s v="Chittagong"/>
    <s v="Cox's Bazar"/>
    <x v="6"/>
    <x v="9"/>
    <x v="1"/>
    <m/>
    <m/>
    <m/>
    <x v="2"/>
    <x v="2"/>
    <m/>
    <m/>
    <m/>
    <m/>
    <m/>
    <m/>
    <m/>
    <m/>
    <m/>
    <m/>
    <m/>
    <m/>
    <m/>
    <m/>
    <m/>
    <m/>
    <m/>
    <m/>
    <m/>
    <m/>
    <m/>
    <m/>
    <m/>
    <m/>
    <n v="20"/>
    <n v="2022"/>
    <s v=""/>
    <m/>
    <m/>
    <m/>
  </r>
  <r>
    <n v="1344"/>
    <m/>
    <m/>
    <m/>
    <x v="13"/>
    <x v="19"/>
    <x v="6"/>
    <s v="Food Security"/>
    <x v="9"/>
    <x v="20"/>
    <x v="3"/>
    <m/>
    <s v="Planned"/>
    <m/>
    <m/>
    <m/>
    <m/>
    <m/>
    <s v="Chittagong"/>
    <s v="Cox's Bazar"/>
    <x v="6"/>
    <x v="9"/>
    <x v="1"/>
    <m/>
    <m/>
    <m/>
    <x v="2"/>
    <x v="2"/>
    <m/>
    <m/>
    <m/>
    <m/>
    <m/>
    <m/>
    <m/>
    <m/>
    <m/>
    <m/>
    <m/>
    <m/>
    <m/>
    <m/>
    <m/>
    <m/>
    <m/>
    <m/>
    <m/>
    <m/>
    <m/>
    <m/>
    <m/>
    <m/>
    <n v="20"/>
    <n v="2022"/>
    <s v=""/>
    <m/>
    <m/>
    <m/>
  </r>
  <r>
    <n v="1345"/>
    <m/>
    <m/>
    <m/>
    <x v="13"/>
    <x v="19"/>
    <x v="6"/>
    <s v="Food Security"/>
    <x v="9"/>
    <x v="20"/>
    <x v="3"/>
    <m/>
    <s v="Planned"/>
    <m/>
    <m/>
    <m/>
    <m/>
    <m/>
    <s v="Chittagong"/>
    <s v="Cox's Bazar"/>
    <x v="6"/>
    <x v="9"/>
    <x v="1"/>
    <m/>
    <m/>
    <m/>
    <x v="2"/>
    <x v="2"/>
    <m/>
    <m/>
    <m/>
    <m/>
    <m/>
    <m/>
    <m/>
    <m/>
    <m/>
    <m/>
    <m/>
    <m/>
    <m/>
    <m/>
    <m/>
    <m/>
    <m/>
    <m/>
    <m/>
    <m/>
    <m/>
    <m/>
    <m/>
    <m/>
    <n v="20"/>
    <n v="2022"/>
    <s v=""/>
    <m/>
    <m/>
    <m/>
  </r>
  <r>
    <n v="1346"/>
    <m/>
    <m/>
    <m/>
    <x v="13"/>
    <x v="19"/>
    <x v="6"/>
    <s v="Food Security"/>
    <x v="9"/>
    <x v="20"/>
    <x v="3"/>
    <m/>
    <s v="Planned"/>
    <m/>
    <m/>
    <m/>
    <m/>
    <m/>
    <s v="Chittagong"/>
    <s v="Cox's Bazar"/>
    <x v="6"/>
    <x v="9"/>
    <x v="1"/>
    <m/>
    <m/>
    <m/>
    <x v="2"/>
    <x v="2"/>
    <m/>
    <m/>
    <m/>
    <m/>
    <m/>
    <m/>
    <m/>
    <m/>
    <m/>
    <m/>
    <m/>
    <m/>
    <m/>
    <m/>
    <m/>
    <m/>
    <m/>
    <m/>
    <m/>
    <m/>
    <m/>
    <m/>
    <m/>
    <m/>
    <n v="20"/>
    <n v="2022"/>
    <s v=""/>
    <m/>
    <m/>
    <m/>
  </r>
  <r>
    <n v="1347"/>
    <m/>
    <m/>
    <m/>
    <x v="13"/>
    <x v="19"/>
    <x v="6"/>
    <s v="Food Security"/>
    <x v="9"/>
    <x v="20"/>
    <x v="3"/>
    <m/>
    <s v="Planned"/>
    <m/>
    <m/>
    <m/>
    <m/>
    <m/>
    <s v="Chittagong"/>
    <s v="Cox's Bazar"/>
    <x v="6"/>
    <x v="9"/>
    <x v="1"/>
    <m/>
    <m/>
    <m/>
    <x v="2"/>
    <x v="2"/>
    <m/>
    <m/>
    <m/>
    <m/>
    <m/>
    <m/>
    <m/>
    <m/>
    <m/>
    <m/>
    <m/>
    <m/>
    <m/>
    <m/>
    <m/>
    <m/>
    <m/>
    <m/>
    <m/>
    <m/>
    <m/>
    <m/>
    <m/>
    <m/>
    <n v="20"/>
    <n v="2022"/>
    <s v=""/>
    <m/>
    <m/>
    <m/>
  </r>
  <r>
    <n v="1348"/>
    <m/>
    <m/>
    <m/>
    <x v="13"/>
    <x v="19"/>
    <x v="6"/>
    <s v="Food Security"/>
    <x v="9"/>
    <x v="20"/>
    <x v="3"/>
    <m/>
    <s v="Planned"/>
    <m/>
    <m/>
    <m/>
    <m/>
    <m/>
    <s v="Chittagong"/>
    <s v="Cox's Bazar"/>
    <x v="6"/>
    <x v="9"/>
    <x v="1"/>
    <m/>
    <m/>
    <m/>
    <x v="2"/>
    <x v="2"/>
    <m/>
    <m/>
    <m/>
    <m/>
    <m/>
    <m/>
    <m/>
    <m/>
    <m/>
    <m/>
    <m/>
    <m/>
    <m/>
    <m/>
    <m/>
    <m/>
    <m/>
    <m/>
    <m/>
    <m/>
    <m/>
    <m/>
    <m/>
    <m/>
    <n v="20"/>
    <n v="2022"/>
    <s v=""/>
    <m/>
    <m/>
    <m/>
  </r>
  <r>
    <n v="1349"/>
    <m/>
    <m/>
    <m/>
    <x v="13"/>
    <x v="19"/>
    <x v="6"/>
    <s v="Food Security"/>
    <x v="9"/>
    <x v="20"/>
    <x v="3"/>
    <m/>
    <s v="Planned"/>
    <m/>
    <m/>
    <m/>
    <m/>
    <m/>
    <s v="Chittagong"/>
    <s v="Cox's Bazar"/>
    <x v="6"/>
    <x v="9"/>
    <x v="1"/>
    <m/>
    <m/>
    <m/>
    <x v="2"/>
    <x v="2"/>
    <m/>
    <m/>
    <m/>
    <m/>
    <m/>
    <m/>
    <m/>
    <m/>
    <m/>
    <m/>
    <m/>
    <m/>
    <m/>
    <m/>
    <m/>
    <m/>
    <m/>
    <m/>
    <m/>
    <m/>
    <m/>
    <m/>
    <m/>
    <m/>
    <n v="20"/>
    <n v="2022"/>
    <s v=""/>
    <m/>
    <m/>
    <m/>
  </r>
  <r>
    <n v="1350"/>
    <m/>
    <m/>
    <m/>
    <x v="13"/>
    <x v="19"/>
    <x v="6"/>
    <s v="Food Security"/>
    <x v="9"/>
    <x v="20"/>
    <x v="3"/>
    <m/>
    <s v="Planned"/>
    <m/>
    <m/>
    <m/>
    <m/>
    <m/>
    <s v="Chittagong"/>
    <s v="Cox's Bazar"/>
    <x v="6"/>
    <x v="9"/>
    <x v="1"/>
    <m/>
    <m/>
    <m/>
    <x v="2"/>
    <x v="2"/>
    <m/>
    <m/>
    <m/>
    <m/>
    <m/>
    <m/>
    <m/>
    <m/>
    <m/>
    <m/>
    <m/>
    <m/>
    <m/>
    <m/>
    <m/>
    <m/>
    <m/>
    <m/>
    <m/>
    <m/>
    <m/>
    <m/>
    <m/>
    <m/>
    <n v="20"/>
    <n v="2022"/>
    <s v=""/>
    <m/>
    <m/>
    <m/>
  </r>
  <r>
    <n v="1351"/>
    <m/>
    <m/>
    <m/>
    <x v="13"/>
    <x v="19"/>
    <x v="6"/>
    <s v="Food Security"/>
    <x v="9"/>
    <x v="20"/>
    <x v="3"/>
    <m/>
    <s v="Planned"/>
    <m/>
    <m/>
    <m/>
    <m/>
    <m/>
    <s v="Chittagong"/>
    <s v="Cox's Bazar"/>
    <x v="6"/>
    <x v="9"/>
    <x v="1"/>
    <m/>
    <m/>
    <m/>
    <x v="2"/>
    <x v="2"/>
    <m/>
    <m/>
    <m/>
    <m/>
    <m/>
    <m/>
    <m/>
    <m/>
    <m/>
    <m/>
    <m/>
    <m/>
    <m/>
    <m/>
    <m/>
    <m/>
    <m/>
    <m/>
    <m/>
    <m/>
    <m/>
    <m/>
    <m/>
    <m/>
    <n v="20"/>
    <n v="2022"/>
    <s v=""/>
    <m/>
    <m/>
    <m/>
  </r>
  <r>
    <n v="1352"/>
    <m/>
    <m/>
    <m/>
    <x v="13"/>
    <x v="19"/>
    <x v="6"/>
    <s v="Food Security"/>
    <x v="9"/>
    <x v="20"/>
    <x v="3"/>
    <m/>
    <s v="Planned"/>
    <m/>
    <m/>
    <m/>
    <m/>
    <m/>
    <s v="Chittagong"/>
    <s v="Cox's Bazar"/>
    <x v="6"/>
    <x v="9"/>
    <x v="1"/>
    <m/>
    <m/>
    <m/>
    <x v="2"/>
    <x v="2"/>
    <m/>
    <m/>
    <m/>
    <m/>
    <m/>
    <m/>
    <m/>
    <m/>
    <m/>
    <m/>
    <m/>
    <m/>
    <m/>
    <m/>
    <m/>
    <m/>
    <m/>
    <m/>
    <m/>
    <m/>
    <m/>
    <m/>
    <m/>
    <m/>
    <n v="20"/>
    <n v="2022"/>
    <s v=""/>
    <m/>
    <m/>
    <m/>
  </r>
  <r>
    <n v="1353"/>
    <m/>
    <m/>
    <m/>
    <x v="13"/>
    <x v="19"/>
    <x v="6"/>
    <s v="Food Security"/>
    <x v="9"/>
    <x v="20"/>
    <x v="3"/>
    <m/>
    <s v="Planned"/>
    <m/>
    <m/>
    <m/>
    <m/>
    <m/>
    <s v="Chittagong"/>
    <s v="Cox's Bazar"/>
    <x v="6"/>
    <x v="9"/>
    <x v="1"/>
    <m/>
    <m/>
    <m/>
    <x v="2"/>
    <x v="2"/>
    <m/>
    <m/>
    <m/>
    <m/>
    <m/>
    <m/>
    <m/>
    <m/>
    <m/>
    <m/>
    <m/>
    <m/>
    <m/>
    <m/>
    <m/>
    <m/>
    <m/>
    <m/>
    <m/>
    <m/>
    <m/>
    <m/>
    <m/>
    <m/>
    <n v="20"/>
    <n v="2022"/>
    <s v=""/>
    <m/>
    <m/>
    <m/>
  </r>
  <r>
    <n v="1354"/>
    <m/>
    <m/>
    <m/>
    <x v="13"/>
    <x v="19"/>
    <x v="6"/>
    <s v="Food Security"/>
    <x v="9"/>
    <x v="20"/>
    <x v="3"/>
    <m/>
    <s v="Planned"/>
    <m/>
    <m/>
    <m/>
    <m/>
    <m/>
    <s v="Chittagong"/>
    <s v="Cox's Bazar"/>
    <x v="6"/>
    <x v="9"/>
    <x v="1"/>
    <m/>
    <m/>
    <m/>
    <x v="2"/>
    <x v="2"/>
    <m/>
    <m/>
    <m/>
    <m/>
    <m/>
    <m/>
    <m/>
    <m/>
    <m/>
    <m/>
    <m/>
    <m/>
    <m/>
    <m/>
    <m/>
    <m/>
    <m/>
    <m/>
    <m/>
    <m/>
    <m/>
    <m/>
    <m/>
    <m/>
    <n v="20"/>
    <n v="2022"/>
    <s v=""/>
    <m/>
    <m/>
    <m/>
  </r>
  <r>
    <n v="1355"/>
    <m/>
    <m/>
    <m/>
    <x v="13"/>
    <x v="19"/>
    <x v="6"/>
    <s v="Food Security"/>
    <x v="9"/>
    <x v="20"/>
    <x v="3"/>
    <m/>
    <s v="Planned"/>
    <m/>
    <m/>
    <m/>
    <m/>
    <m/>
    <s v="Chittagong"/>
    <s v="Cox's Bazar"/>
    <x v="6"/>
    <x v="9"/>
    <x v="1"/>
    <m/>
    <m/>
    <m/>
    <x v="2"/>
    <x v="2"/>
    <m/>
    <m/>
    <m/>
    <m/>
    <m/>
    <m/>
    <m/>
    <m/>
    <m/>
    <m/>
    <m/>
    <m/>
    <m/>
    <m/>
    <m/>
    <m/>
    <m/>
    <m/>
    <m/>
    <m/>
    <m/>
    <m/>
    <m/>
    <m/>
    <n v="20"/>
    <n v="2022"/>
    <s v=""/>
    <m/>
    <m/>
    <m/>
  </r>
  <r>
    <n v="1356"/>
    <m/>
    <m/>
    <m/>
    <x v="13"/>
    <x v="19"/>
    <x v="6"/>
    <s v="Food Security"/>
    <x v="9"/>
    <x v="20"/>
    <x v="3"/>
    <m/>
    <s v="Planned"/>
    <m/>
    <m/>
    <m/>
    <m/>
    <m/>
    <s v="Chittagong"/>
    <s v="Cox's Bazar"/>
    <x v="6"/>
    <x v="9"/>
    <x v="1"/>
    <m/>
    <m/>
    <m/>
    <x v="2"/>
    <x v="2"/>
    <m/>
    <m/>
    <m/>
    <m/>
    <m/>
    <m/>
    <m/>
    <m/>
    <m/>
    <m/>
    <m/>
    <m/>
    <m/>
    <m/>
    <m/>
    <m/>
    <m/>
    <m/>
    <m/>
    <m/>
    <m/>
    <m/>
    <m/>
    <m/>
    <n v="20"/>
    <n v="2022"/>
    <s v=""/>
    <m/>
    <m/>
    <m/>
  </r>
  <r>
    <n v="1357"/>
    <m/>
    <m/>
    <m/>
    <x v="13"/>
    <x v="19"/>
    <x v="6"/>
    <s v="Food Security"/>
    <x v="9"/>
    <x v="20"/>
    <x v="3"/>
    <m/>
    <s v="Planned"/>
    <m/>
    <m/>
    <m/>
    <m/>
    <m/>
    <s v="Chittagong"/>
    <s v="Cox's Bazar"/>
    <x v="6"/>
    <x v="9"/>
    <x v="1"/>
    <m/>
    <m/>
    <m/>
    <x v="2"/>
    <x v="2"/>
    <m/>
    <m/>
    <m/>
    <m/>
    <m/>
    <m/>
    <m/>
    <m/>
    <m/>
    <m/>
    <m/>
    <m/>
    <m/>
    <m/>
    <m/>
    <m/>
    <m/>
    <m/>
    <m/>
    <m/>
    <m/>
    <m/>
    <m/>
    <m/>
    <n v="20"/>
    <n v="2022"/>
    <s v=""/>
    <m/>
    <m/>
    <m/>
  </r>
  <r>
    <n v="1358"/>
    <m/>
    <m/>
    <m/>
    <x v="13"/>
    <x v="19"/>
    <x v="6"/>
    <s v="Food Security"/>
    <x v="9"/>
    <x v="20"/>
    <x v="3"/>
    <m/>
    <s v="Planned"/>
    <m/>
    <m/>
    <m/>
    <m/>
    <m/>
    <s v="Chittagong"/>
    <s v="Cox's Bazar"/>
    <x v="6"/>
    <x v="9"/>
    <x v="1"/>
    <m/>
    <m/>
    <m/>
    <x v="2"/>
    <x v="2"/>
    <m/>
    <m/>
    <m/>
    <m/>
    <m/>
    <m/>
    <m/>
    <m/>
    <m/>
    <m/>
    <m/>
    <m/>
    <m/>
    <m/>
    <m/>
    <m/>
    <m/>
    <m/>
    <m/>
    <m/>
    <m/>
    <m/>
    <m/>
    <m/>
    <n v="20"/>
    <n v="2022"/>
    <s v=""/>
    <m/>
    <m/>
    <m/>
  </r>
  <r>
    <n v="1359"/>
    <m/>
    <m/>
    <m/>
    <x v="13"/>
    <x v="19"/>
    <x v="6"/>
    <s v="Food Security"/>
    <x v="9"/>
    <x v="20"/>
    <x v="3"/>
    <m/>
    <s v="Planned"/>
    <m/>
    <m/>
    <m/>
    <m/>
    <m/>
    <s v="Chittagong"/>
    <s v="Cox's Bazar"/>
    <x v="6"/>
    <x v="9"/>
    <x v="1"/>
    <m/>
    <m/>
    <m/>
    <x v="2"/>
    <x v="2"/>
    <m/>
    <m/>
    <m/>
    <m/>
    <m/>
    <m/>
    <m/>
    <m/>
    <m/>
    <m/>
    <m/>
    <m/>
    <m/>
    <m/>
    <m/>
    <m/>
    <m/>
    <m/>
    <m/>
    <m/>
    <m/>
    <m/>
    <m/>
    <m/>
    <n v="20"/>
    <n v="2022"/>
    <s v=""/>
    <m/>
    <m/>
    <m/>
  </r>
  <r>
    <n v="1360"/>
    <m/>
    <m/>
    <m/>
    <x v="13"/>
    <x v="19"/>
    <x v="6"/>
    <s v="Food Security"/>
    <x v="9"/>
    <x v="20"/>
    <x v="3"/>
    <m/>
    <s v="Planned"/>
    <m/>
    <m/>
    <m/>
    <m/>
    <m/>
    <s v="Chittagong"/>
    <s v="Cox's Bazar"/>
    <x v="6"/>
    <x v="9"/>
    <x v="1"/>
    <m/>
    <m/>
    <m/>
    <x v="2"/>
    <x v="2"/>
    <m/>
    <m/>
    <m/>
    <m/>
    <m/>
    <m/>
    <m/>
    <m/>
    <m/>
    <m/>
    <m/>
    <m/>
    <m/>
    <m/>
    <m/>
    <m/>
    <m/>
    <m/>
    <m/>
    <m/>
    <m/>
    <m/>
    <m/>
    <m/>
    <n v="20"/>
    <n v="2022"/>
    <s v=""/>
    <m/>
    <m/>
    <m/>
  </r>
  <r>
    <n v="1361"/>
    <m/>
    <m/>
    <m/>
    <x v="13"/>
    <x v="19"/>
    <x v="6"/>
    <s v="Food Security"/>
    <x v="9"/>
    <x v="20"/>
    <x v="3"/>
    <m/>
    <s v="Planned"/>
    <m/>
    <m/>
    <m/>
    <m/>
    <m/>
    <s v="Chittagong"/>
    <s v="Cox's Bazar"/>
    <x v="6"/>
    <x v="9"/>
    <x v="1"/>
    <m/>
    <m/>
    <m/>
    <x v="2"/>
    <x v="2"/>
    <m/>
    <m/>
    <m/>
    <m/>
    <m/>
    <m/>
    <m/>
    <m/>
    <m/>
    <m/>
    <m/>
    <m/>
    <m/>
    <m/>
    <m/>
    <m/>
    <m/>
    <m/>
    <m/>
    <m/>
    <m/>
    <m/>
    <m/>
    <m/>
    <n v="20"/>
    <n v="2022"/>
    <s v=""/>
    <m/>
    <m/>
    <m/>
  </r>
  <r>
    <n v="1362"/>
    <m/>
    <m/>
    <m/>
    <x v="13"/>
    <x v="19"/>
    <x v="6"/>
    <s v="Food Security"/>
    <x v="9"/>
    <x v="20"/>
    <x v="3"/>
    <m/>
    <s v="Planned"/>
    <m/>
    <m/>
    <m/>
    <m/>
    <m/>
    <s v="Chittagong"/>
    <s v="Cox's Bazar"/>
    <x v="6"/>
    <x v="9"/>
    <x v="1"/>
    <m/>
    <m/>
    <m/>
    <x v="2"/>
    <x v="2"/>
    <m/>
    <m/>
    <m/>
    <m/>
    <m/>
    <m/>
    <m/>
    <m/>
    <m/>
    <m/>
    <m/>
    <m/>
    <m/>
    <m/>
    <m/>
    <m/>
    <m/>
    <m/>
    <m/>
    <m/>
    <m/>
    <m/>
    <m/>
    <m/>
    <n v="20"/>
    <n v="2022"/>
    <s v=""/>
    <m/>
    <m/>
    <m/>
  </r>
  <r>
    <n v="1363"/>
    <m/>
    <m/>
    <m/>
    <x v="13"/>
    <x v="19"/>
    <x v="6"/>
    <s v="Food Security"/>
    <x v="9"/>
    <x v="20"/>
    <x v="3"/>
    <m/>
    <s v="Planned"/>
    <m/>
    <m/>
    <m/>
    <m/>
    <m/>
    <s v="Chittagong"/>
    <s v="Cox's Bazar"/>
    <x v="6"/>
    <x v="9"/>
    <x v="1"/>
    <m/>
    <m/>
    <m/>
    <x v="2"/>
    <x v="2"/>
    <m/>
    <m/>
    <m/>
    <m/>
    <m/>
    <m/>
    <m/>
    <m/>
    <m/>
    <m/>
    <m/>
    <m/>
    <m/>
    <m/>
    <m/>
    <m/>
    <m/>
    <m/>
    <m/>
    <m/>
    <m/>
    <m/>
    <m/>
    <m/>
    <n v="20"/>
    <n v="2022"/>
    <s v=""/>
    <m/>
    <m/>
    <m/>
  </r>
  <r>
    <n v="1364"/>
    <m/>
    <m/>
    <m/>
    <x v="13"/>
    <x v="19"/>
    <x v="6"/>
    <s v="Food Security"/>
    <x v="9"/>
    <x v="20"/>
    <x v="3"/>
    <m/>
    <s v="Planned"/>
    <m/>
    <m/>
    <m/>
    <m/>
    <m/>
    <s v="Chittagong"/>
    <s v="Cox's Bazar"/>
    <x v="6"/>
    <x v="9"/>
    <x v="1"/>
    <m/>
    <m/>
    <m/>
    <x v="2"/>
    <x v="2"/>
    <m/>
    <m/>
    <m/>
    <m/>
    <m/>
    <m/>
    <m/>
    <m/>
    <m/>
    <m/>
    <m/>
    <m/>
    <m/>
    <m/>
    <m/>
    <m/>
    <m/>
    <m/>
    <m/>
    <m/>
    <m/>
    <m/>
    <m/>
    <m/>
    <n v="20"/>
    <n v="2022"/>
    <s v=""/>
    <m/>
    <m/>
    <m/>
  </r>
  <r>
    <n v="1365"/>
    <m/>
    <m/>
    <m/>
    <x v="13"/>
    <x v="19"/>
    <x v="6"/>
    <s v="Food Security"/>
    <x v="9"/>
    <x v="20"/>
    <x v="3"/>
    <m/>
    <s v="Planned"/>
    <m/>
    <m/>
    <m/>
    <m/>
    <m/>
    <s v="Chittagong"/>
    <s v="Cox's Bazar"/>
    <x v="6"/>
    <x v="9"/>
    <x v="1"/>
    <m/>
    <m/>
    <m/>
    <x v="2"/>
    <x v="2"/>
    <m/>
    <m/>
    <m/>
    <m/>
    <m/>
    <m/>
    <m/>
    <m/>
    <m/>
    <m/>
    <m/>
    <m/>
    <m/>
    <m/>
    <m/>
    <m/>
    <m/>
    <m/>
    <m/>
    <m/>
    <m/>
    <m/>
    <m/>
    <m/>
    <n v="20"/>
    <n v="2022"/>
    <s v=""/>
    <m/>
    <m/>
    <m/>
  </r>
  <r>
    <n v="1366"/>
    <m/>
    <m/>
    <m/>
    <x v="13"/>
    <x v="19"/>
    <x v="6"/>
    <s v="Food Security"/>
    <x v="9"/>
    <x v="20"/>
    <x v="3"/>
    <m/>
    <s v="Planned"/>
    <m/>
    <m/>
    <m/>
    <m/>
    <m/>
    <s v="Chittagong"/>
    <s v="Cox's Bazar"/>
    <x v="6"/>
    <x v="9"/>
    <x v="1"/>
    <m/>
    <m/>
    <m/>
    <x v="2"/>
    <x v="2"/>
    <m/>
    <m/>
    <m/>
    <m/>
    <m/>
    <m/>
    <m/>
    <m/>
    <m/>
    <m/>
    <m/>
    <m/>
    <m/>
    <m/>
    <m/>
    <m/>
    <m/>
    <m/>
    <m/>
    <m/>
    <m/>
    <m/>
    <m/>
    <m/>
    <n v="20"/>
    <n v="2022"/>
    <s v=""/>
    <m/>
    <m/>
    <m/>
  </r>
  <r>
    <n v="1367"/>
    <m/>
    <m/>
    <m/>
    <x v="13"/>
    <x v="19"/>
    <x v="6"/>
    <s v="Food Security"/>
    <x v="9"/>
    <x v="20"/>
    <x v="3"/>
    <m/>
    <s v="Planned"/>
    <m/>
    <m/>
    <m/>
    <m/>
    <m/>
    <s v="Chittagong"/>
    <s v="Cox's Bazar"/>
    <x v="6"/>
    <x v="9"/>
    <x v="1"/>
    <m/>
    <m/>
    <m/>
    <x v="2"/>
    <x v="2"/>
    <m/>
    <m/>
    <m/>
    <m/>
    <m/>
    <m/>
    <m/>
    <m/>
    <m/>
    <m/>
    <m/>
    <m/>
    <m/>
    <m/>
    <m/>
    <m/>
    <m/>
    <m/>
    <m/>
    <m/>
    <m/>
    <m/>
    <m/>
    <m/>
    <n v="20"/>
    <n v="2022"/>
    <s v=""/>
    <m/>
    <m/>
    <m/>
  </r>
  <r>
    <n v="1368"/>
    <m/>
    <m/>
    <m/>
    <x v="13"/>
    <x v="19"/>
    <x v="6"/>
    <s v="Food Security"/>
    <x v="9"/>
    <x v="20"/>
    <x v="3"/>
    <m/>
    <s v="Planned"/>
    <m/>
    <m/>
    <m/>
    <m/>
    <m/>
    <s v="Chittagong"/>
    <s v="Cox's Bazar"/>
    <x v="6"/>
    <x v="9"/>
    <x v="1"/>
    <m/>
    <m/>
    <m/>
    <x v="2"/>
    <x v="2"/>
    <m/>
    <m/>
    <m/>
    <m/>
    <m/>
    <m/>
    <m/>
    <m/>
    <m/>
    <m/>
    <m/>
    <m/>
    <m/>
    <m/>
    <m/>
    <m/>
    <m/>
    <m/>
    <m/>
    <m/>
    <m/>
    <m/>
    <m/>
    <m/>
    <n v="20"/>
    <n v="2022"/>
    <s v=""/>
    <m/>
    <m/>
    <m/>
  </r>
  <r>
    <n v="1369"/>
    <m/>
    <m/>
    <m/>
    <x v="13"/>
    <x v="19"/>
    <x v="6"/>
    <s v="Food Security"/>
    <x v="9"/>
    <x v="20"/>
    <x v="3"/>
    <m/>
    <s v="Planned"/>
    <m/>
    <m/>
    <m/>
    <m/>
    <m/>
    <s v="Chittagong"/>
    <s v="Cox's Bazar"/>
    <x v="6"/>
    <x v="9"/>
    <x v="1"/>
    <m/>
    <m/>
    <m/>
    <x v="2"/>
    <x v="2"/>
    <m/>
    <m/>
    <m/>
    <m/>
    <m/>
    <m/>
    <m/>
    <m/>
    <m/>
    <m/>
    <m/>
    <m/>
    <m/>
    <m/>
    <m/>
    <m/>
    <m/>
    <m/>
    <m/>
    <m/>
    <m/>
    <m/>
    <m/>
    <m/>
    <n v="20"/>
    <n v="2022"/>
    <s v=""/>
    <m/>
    <m/>
    <m/>
  </r>
  <r>
    <n v="1370"/>
    <m/>
    <m/>
    <m/>
    <x v="13"/>
    <x v="19"/>
    <x v="6"/>
    <s v="Food Security"/>
    <x v="9"/>
    <x v="20"/>
    <x v="3"/>
    <m/>
    <s v="Planned"/>
    <m/>
    <m/>
    <m/>
    <m/>
    <m/>
    <s v="Chittagong"/>
    <s v="Cox's Bazar"/>
    <x v="6"/>
    <x v="9"/>
    <x v="1"/>
    <m/>
    <m/>
    <m/>
    <x v="2"/>
    <x v="2"/>
    <m/>
    <m/>
    <m/>
    <m/>
    <m/>
    <m/>
    <m/>
    <m/>
    <m/>
    <m/>
    <m/>
    <m/>
    <m/>
    <m/>
    <m/>
    <m/>
    <m/>
    <m/>
    <m/>
    <m/>
    <m/>
    <m/>
    <m/>
    <m/>
    <n v="20"/>
    <n v="2022"/>
    <s v=""/>
    <m/>
    <m/>
    <m/>
  </r>
  <r>
    <n v="1371"/>
    <m/>
    <m/>
    <m/>
    <x v="13"/>
    <x v="19"/>
    <x v="6"/>
    <s v="Food Security"/>
    <x v="9"/>
    <x v="20"/>
    <x v="3"/>
    <m/>
    <s v="Planned"/>
    <m/>
    <m/>
    <m/>
    <m/>
    <m/>
    <s v="Chittagong"/>
    <s v="Cox's Bazar"/>
    <x v="6"/>
    <x v="9"/>
    <x v="1"/>
    <m/>
    <m/>
    <m/>
    <x v="2"/>
    <x v="2"/>
    <m/>
    <m/>
    <m/>
    <m/>
    <m/>
    <m/>
    <m/>
    <m/>
    <m/>
    <m/>
    <m/>
    <m/>
    <m/>
    <m/>
    <m/>
    <m/>
    <m/>
    <m/>
    <m/>
    <m/>
    <m/>
    <m/>
    <m/>
    <m/>
    <n v="20"/>
    <n v="2022"/>
    <s v=""/>
    <m/>
    <m/>
    <m/>
  </r>
  <r>
    <n v="1372"/>
    <m/>
    <m/>
    <m/>
    <x v="13"/>
    <x v="19"/>
    <x v="6"/>
    <s v="Food Security"/>
    <x v="9"/>
    <x v="20"/>
    <x v="3"/>
    <m/>
    <s v="Planned"/>
    <m/>
    <m/>
    <m/>
    <m/>
    <m/>
    <s v="Chittagong"/>
    <s v="Cox's Bazar"/>
    <x v="6"/>
    <x v="9"/>
    <x v="1"/>
    <m/>
    <m/>
    <m/>
    <x v="2"/>
    <x v="2"/>
    <m/>
    <m/>
    <m/>
    <m/>
    <m/>
    <m/>
    <m/>
    <m/>
    <m/>
    <m/>
    <m/>
    <m/>
    <m/>
    <m/>
    <m/>
    <m/>
    <m/>
    <m/>
    <m/>
    <m/>
    <m/>
    <m/>
    <m/>
    <m/>
    <n v="20"/>
    <n v="2022"/>
    <s v=""/>
    <m/>
    <m/>
    <m/>
  </r>
  <r>
    <n v="1373"/>
    <m/>
    <m/>
    <m/>
    <x v="13"/>
    <x v="19"/>
    <x v="6"/>
    <s v="Food Security"/>
    <x v="9"/>
    <x v="20"/>
    <x v="3"/>
    <m/>
    <s v="Planned"/>
    <m/>
    <m/>
    <m/>
    <m/>
    <m/>
    <s v="Chittagong"/>
    <s v="Cox's Bazar"/>
    <x v="6"/>
    <x v="9"/>
    <x v="1"/>
    <m/>
    <m/>
    <m/>
    <x v="2"/>
    <x v="2"/>
    <m/>
    <m/>
    <m/>
    <m/>
    <m/>
    <m/>
    <m/>
    <m/>
    <m/>
    <m/>
    <m/>
    <m/>
    <m/>
    <m/>
    <m/>
    <m/>
    <m/>
    <m/>
    <m/>
    <m/>
    <m/>
    <m/>
    <m/>
    <m/>
    <n v="20"/>
    <n v="2022"/>
    <s v=""/>
    <m/>
    <m/>
    <m/>
  </r>
  <r>
    <n v="1374"/>
    <m/>
    <m/>
    <m/>
    <x v="13"/>
    <x v="19"/>
    <x v="6"/>
    <s v="Food Security"/>
    <x v="9"/>
    <x v="20"/>
    <x v="3"/>
    <m/>
    <s v="Planned"/>
    <m/>
    <m/>
    <m/>
    <m/>
    <m/>
    <s v="Chittagong"/>
    <s v="Cox's Bazar"/>
    <x v="6"/>
    <x v="9"/>
    <x v="1"/>
    <m/>
    <m/>
    <m/>
    <x v="2"/>
    <x v="2"/>
    <m/>
    <m/>
    <m/>
    <m/>
    <m/>
    <m/>
    <m/>
    <m/>
    <m/>
    <m/>
    <m/>
    <m/>
    <m/>
    <m/>
    <m/>
    <m/>
    <m/>
    <m/>
    <m/>
    <m/>
    <m/>
    <m/>
    <m/>
    <m/>
    <n v="20"/>
    <n v="2022"/>
    <s v=""/>
    <m/>
    <m/>
    <m/>
  </r>
  <r>
    <n v="1375"/>
    <m/>
    <m/>
    <m/>
    <x v="13"/>
    <x v="19"/>
    <x v="6"/>
    <s v="Food Security"/>
    <x v="9"/>
    <x v="20"/>
    <x v="3"/>
    <m/>
    <s v="Planned"/>
    <m/>
    <m/>
    <m/>
    <m/>
    <m/>
    <s v="Chittagong"/>
    <s v="Cox's Bazar"/>
    <x v="6"/>
    <x v="9"/>
    <x v="1"/>
    <m/>
    <m/>
    <m/>
    <x v="2"/>
    <x v="2"/>
    <m/>
    <m/>
    <m/>
    <m/>
    <m/>
    <m/>
    <m/>
    <m/>
    <m/>
    <m/>
    <m/>
    <m/>
    <m/>
    <m/>
    <m/>
    <m/>
    <m/>
    <m/>
    <m/>
    <m/>
    <m/>
    <m/>
    <m/>
    <m/>
    <n v="20"/>
    <n v="2022"/>
    <s v=""/>
    <m/>
    <m/>
    <m/>
  </r>
  <r>
    <n v="1376"/>
    <m/>
    <m/>
    <m/>
    <x v="13"/>
    <x v="19"/>
    <x v="6"/>
    <s v="Food Security"/>
    <x v="9"/>
    <x v="20"/>
    <x v="3"/>
    <m/>
    <s v="Planned"/>
    <m/>
    <m/>
    <m/>
    <m/>
    <m/>
    <s v="Chittagong"/>
    <s v="Cox's Bazar"/>
    <x v="6"/>
    <x v="9"/>
    <x v="1"/>
    <m/>
    <m/>
    <m/>
    <x v="2"/>
    <x v="2"/>
    <m/>
    <m/>
    <m/>
    <m/>
    <m/>
    <m/>
    <m/>
    <m/>
    <m/>
    <m/>
    <m/>
    <m/>
    <m/>
    <m/>
    <m/>
    <m/>
    <m/>
    <m/>
    <m/>
    <m/>
    <m/>
    <m/>
    <m/>
    <m/>
    <n v="20"/>
    <n v="2022"/>
    <s v=""/>
    <m/>
    <m/>
    <m/>
  </r>
  <r>
    <n v="1377"/>
    <m/>
    <m/>
    <m/>
    <x v="13"/>
    <x v="19"/>
    <x v="6"/>
    <s v="Food Security"/>
    <x v="9"/>
    <x v="20"/>
    <x v="3"/>
    <m/>
    <s v="Planned"/>
    <m/>
    <m/>
    <m/>
    <m/>
    <m/>
    <s v="Chittagong"/>
    <s v="Cox's Bazar"/>
    <x v="6"/>
    <x v="9"/>
    <x v="1"/>
    <m/>
    <m/>
    <m/>
    <x v="2"/>
    <x v="2"/>
    <m/>
    <m/>
    <m/>
    <m/>
    <m/>
    <m/>
    <m/>
    <m/>
    <m/>
    <m/>
    <m/>
    <m/>
    <m/>
    <m/>
    <m/>
    <m/>
    <m/>
    <m/>
    <m/>
    <m/>
    <m/>
    <m/>
    <m/>
    <m/>
    <n v="20"/>
    <n v="2022"/>
    <s v=""/>
    <m/>
    <m/>
    <m/>
  </r>
  <r>
    <n v="1378"/>
    <m/>
    <m/>
    <m/>
    <x v="13"/>
    <x v="19"/>
    <x v="6"/>
    <s v="Food Security"/>
    <x v="9"/>
    <x v="20"/>
    <x v="3"/>
    <m/>
    <s v="Planned"/>
    <m/>
    <m/>
    <m/>
    <m/>
    <m/>
    <s v="Chittagong"/>
    <s v="Cox's Bazar"/>
    <x v="6"/>
    <x v="9"/>
    <x v="1"/>
    <m/>
    <m/>
    <m/>
    <x v="2"/>
    <x v="2"/>
    <m/>
    <m/>
    <m/>
    <m/>
    <m/>
    <m/>
    <m/>
    <m/>
    <m/>
    <m/>
    <m/>
    <m/>
    <m/>
    <m/>
    <m/>
    <m/>
    <m/>
    <m/>
    <m/>
    <m/>
    <m/>
    <m/>
    <m/>
    <m/>
    <n v="20"/>
    <n v="2022"/>
    <s v=""/>
    <m/>
    <m/>
    <m/>
  </r>
  <r>
    <n v="1379"/>
    <m/>
    <m/>
    <m/>
    <x v="13"/>
    <x v="19"/>
    <x v="6"/>
    <s v="Food Security"/>
    <x v="9"/>
    <x v="20"/>
    <x v="3"/>
    <m/>
    <s v="Planned"/>
    <m/>
    <m/>
    <m/>
    <m/>
    <m/>
    <s v="Chittagong"/>
    <s v="Cox's Bazar"/>
    <x v="6"/>
    <x v="9"/>
    <x v="1"/>
    <m/>
    <m/>
    <m/>
    <x v="2"/>
    <x v="2"/>
    <m/>
    <m/>
    <m/>
    <m/>
    <m/>
    <m/>
    <m/>
    <m/>
    <m/>
    <m/>
    <m/>
    <m/>
    <m/>
    <m/>
    <m/>
    <m/>
    <m/>
    <m/>
    <m/>
    <m/>
    <m/>
    <m/>
    <m/>
    <m/>
    <n v="20"/>
    <n v="2022"/>
    <s v=""/>
    <m/>
    <m/>
    <m/>
  </r>
  <r>
    <n v="1380"/>
    <m/>
    <m/>
    <m/>
    <x v="13"/>
    <x v="19"/>
    <x v="6"/>
    <s v="Food Security"/>
    <x v="9"/>
    <x v="20"/>
    <x v="3"/>
    <m/>
    <s v="Planned"/>
    <m/>
    <m/>
    <m/>
    <m/>
    <m/>
    <s v="Chittagong"/>
    <s v="Cox's Bazar"/>
    <x v="6"/>
    <x v="9"/>
    <x v="1"/>
    <m/>
    <m/>
    <m/>
    <x v="2"/>
    <x v="2"/>
    <m/>
    <m/>
    <m/>
    <m/>
    <m/>
    <m/>
    <m/>
    <m/>
    <m/>
    <m/>
    <m/>
    <m/>
    <m/>
    <m/>
    <m/>
    <m/>
    <m/>
    <m/>
    <m/>
    <m/>
    <m/>
    <m/>
    <m/>
    <m/>
    <n v="20"/>
    <n v="2022"/>
    <s v=""/>
    <m/>
    <m/>
    <m/>
  </r>
  <r>
    <n v="1381"/>
    <m/>
    <m/>
    <m/>
    <x v="13"/>
    <x v="19"/>
    <x v="6"/>
    <s v="Food Security"/>
    <x v="9"/>
    <x v="20"/>
    <x v="3"/>
    <m/>
    <s v="Planned"/>
    <m/>
    <m/>
    <m/>
    <m/>
    <m/>
    <s v="Chittagong"/>
    <s v="Cox's Bazar"/>
    <x v="6"/>
    <x v="9"/>
    <x v="1"/>
    <m/>
    <m/>
    <m/>
    <x v="2"/>
    <x v="2"/>
    <m/>
    <m/>
    <m/>
    <m/>
    <m/>
    <m/>
    <m/>
    <m/>
    <m/>
    <m/>
    <m/>
    <m/>
    <m/>
    <m/>
    <m/>
    <m/>
    <m/>
    <m/>
    <m/>
    <m/>
    <m/>
    <m/>
    <m/>
    <m/>
    <n v="20"/>
    <n v="2022"/>
    <s v=""/>
    <m/>
    <m/>
    <m/>
  </r>
  <r>
    <n v="1382"/>
    <m/>
    <m/>
    <m/>
    <x v="13"/>
    <x v="19"/>
    <x v="6"/>
    <s v="Food Security"/>
    <x v="9"/>
    <x v="20"/>
    <x v="3"/>
    <m/>
    <s v="Planned"/>
    <m/>
    <m/>
    <m/>
    <m/>
    <m/>
    <s v="Chittagong"/>
    <s v="Cox's Bazar"/>
    <x v="6"/>
    <x v="9"/>
    <x v="1"/>
    <m/>
    <m/>
    <m/>
    <x v="2"/>
    <x v="2"/>
    <m/>
    <m/>
    <m/>
    <m/>
    <m/>
    <m/>
    <m/>
    <m/>
    <m/>
    <m/>
    <m/>
    <m/>
    <m/>
    <m/>
    <m/>
    <m/>
    <m/>
    <m/>
    <m/>
    <m/>
    <m/>
    <m/>
    <m/>
    <m/>
    <n v="20"/>
    <n v="2022"/>
    <s v=""/>
    <m/>
    <m/>
    <m/>
  </r>
  <r>
    <n v="1383"/>
    <m/>
    <m/>
    <m/>
    <x v="13"/>
    <x v="19"/>
    <x v="6"/>
    <s v="Food Security"/>
    <x v="9"/>
    <x v="20"/>
    <x v="3"/>
    <m/>
    <s v="Planned"/>
    <m/>
    <m/>
    <m/>
    <m/>
    <m/>
    <s v="Chittagong"/>
    <s v="Cox's Bazar"/>
    <x v="6"/>
    <x v="9"/>
    <x v="1"/>
    <m/>
    <m/>
    <m/>
    <x v="2"/>
    <x v="2"/>
    <m/>
    <m/>
    <m/>
    <m/>
    <m/>
    <m/>
    <m/>
    <m/>
    <m/>
    <m/>
    <m/>
    <m/>
    <m/>
    <m/>
    <m/>
    <m/>
    <m/>
    <m/>
    <m/>
    <m/>
    <m/>
    <m/>
    <m/>
    <m/>
    <n v="20"/>
    <n v="2022"/>
    <s v=""/>
    <m/>
    <m/>
    <m/>
  </r>
  <r>
    <n v="1384"/>
    <m/>
    <m/>
    <m/>
    <x v="13"/>
    <x v="19"/>
    <x v="6"/>
    <s v="Food Security"/>
    <x v="9"/>
    <x v="20"/>
    <x v="3"/>
    <m/>
    <s v="Planned"/>
    <m/>
    <m/>
    <m/>
    <m/>
    <m/>
    <s v="Chittagong"/>
    <s v="Cox's Bazar"/>
    <x v="6"/>
    <x v="9"/>
    <x v="1"/>
    <m/>
    <m/>
    <m/>
    <x v="2"/>
    <x v="2"/>
    <m/>
    <m/>
    <m/>
    <m/>
    <m/>
    <m/>
    <m/>
    <m/>
    <m/>
    <m/>
    <m/>
    <m/>
    <m/>
    <m/>
    <m/>
    <m/>
    <m/>
    <m/>
    <m/>
    <m/>
    <m/>
    <m/>
    <m/>
    <m/>
    <n v="20"/>
    <n v="2022"/>
    <s v=""/>
    <m/>
    <m/>
    <m/>
  </r>
  <r>
    <n v="1385"/>
    <m/>
    <m/>
    <m/>
    <x v="13"/>
    <x v="19"/>
    <x v="6"/>
    <s v="Food Security"/>
    <x v="9"/>
    <x v="20"/>
    <x v="3"/>
    <m/>
    <s v="Planned"/>
    <m/>
    <m/>
    <m/>
    <m/>
    <m/>
    <s v="Chittagong"/>
    <s v="Cox's Bazar"/>
    <x v="6"/>
    <x v="9"/>
    <x v="1"/>
    <m/>
    <m/>
    <m/>
    <x v="2"/>
    <x v="2"/>
    <m/>
    <m/>
    <m/>
    <m/>
    <m/>
    <m/>
    <m/>
    <m/>
    <m/>
    <m/>
    <m/>
    <m/>
    <m/>
    <m/>
    <m/>
    <m/>
    <m/>
    <m/>
    <m/>
    <m/>
    <m/>
    <m/>
    <m/>
    <m/>
    <n v="20"/>
    <n v="2022"/>
    <s v=""/>
    <m/>
    <m/>
    <m/>
  </r>
  <r>
    <n v="1386"/>
    <m/>
    <m/>
    <m/>
    <x v="13"/>
    <x v="19"/>
    <x v="6"/>
    <s v="Food Security"/>
    <x v="9"/>
    <x v="20"/>
    <x v="3"/>
    <m/>
    <s v="Planned"/>
    <m/>
    <m/>
    <m/>
    <m/>
    <m/>
    <s v="Chittagong"/>
    <s v="Cox's Bazar"/>
    <x v="6"/>
    <x v="9"/>
    <x v="1"/>
    <m/>
    <m/>
    <m/>
    <x v="2"/>
    <x v="2"/>
    <m/>
    <m/>
    <m/>
    <m/>
    <m/>
    <m/>
    <m/>
    <m/>
    <m/>
    <m/>
    <m/>
    <m/>
    <m/>
    <m/>
    <m/>
    <m/>
    <m/>
    <m/>
    <m/>
    <m/>
    <m/>
    <m/>
    <m/>
    <m/>
    <n v="20"/>
    <n v="2022"/>
    <s v=""/>
    <m/>
    <m/>
    <m/>
  </r>
  <r>
    <n v="1387"/>
    <m/>
    <m/>
    <m/>
    <x v="13"/>
    <x v="19"/>
    <x v="6"/>
    <s v="Food Security"/>
    <x v="9"/>
    <x v="20"/>
    <x v="3"/>
    <m/>
    <s v="Planned"/>
    <m/>
    <m/>
    <m/>
    <m/>
    <m/>
    <s v="Chittagong"/>
    <s v="Cox's Bazar"/>
    <x v="6"/>
    <x v="9"/>
    <x v="1"/>
    <m/>
    <m/>
    <m/>
    <x v="2"/>
    <x v="2"/>
    <m/>
    <m/>
    <m/>
    <m/>
    <m/>
    <m/>
    <m/>
    <m/>
    <m/>
    <m/>
    <m/>
    <m/>
    <m/>
    <m/>
    <m/>
    <m/>
    <m/>
    <m/>
    <m/>
    <m/>
    <m/>
    <m/>
    <m/>
    <m/>
    <n v="20"/>
    <n v="2022"/>
    <s v=""/>
    <m/>
    <m/>
    <m/>
  </r>
  <r>
    <n v="1388"/>
    <m/>
    <m/>
    <m/>
    <x v="13"/>
    <x v="19"/>
    <x v="6"/>
    <s v="Food Security"/>
    <x v="9"/>
    <x v="20"/>
    <x v="3"/>
    <m/>
    <s v="Planned"/>
    <m/>
    <m/>
    <m/>
    <m/>
    <m/>
    <s v="Chittagong"/>
    <s v="Cox's Bazar"/>
    <x v="6"/>
    <x v="9"/>
    <x v="1"/>
    <m/>
    <m/>
    <m/>
    <x v="2"/>
    <x v="2"/>
    <m/>
    <m/>
    <m/>
    <m/>
    <m/>
    <m/>
    <m/>
    <m/>
    <m/>
    <m/>
    <m/>
    <m/>
    <m/>
    <m/>
    <m/>
    <m/>
    <m/>
    <m/>
    <m/>
    <m/>
    <m/>
    <m/>
    <m/>
    <m/>
    <n v="20"/>
    <n v="2022"/>
    <s v=""/>
    <m/>
    <m/>
    <m/>
  </r>
  <r>
    <n v="1389"/>
    <m/>
    <m/>
    <m/>
    <x v="13"/>
    <x v="19"/>
    <x v="6"/>
    <s v="Food Security"/>
    <x v="9"/>
    <x v="20"/>
    <x v="3"/>
    <m/>
    <s v="Planned"/>
    <m/>
    <m/>
    <m/>
    <m/>
    <m/>
    <s v="Chittagong"/>
    <s v="Cox's Bazar"/>
    <x v="6"/>
    <x v="9"/>
    <x v="1"/>
    <m/>
    <m/>
    <m/>
    <x v="2"/>
    <x v="2"/>
    <m/>
    <m/>
    <m/>
    <m/>
    <m/>
    <m/>
    <m/>
    <m/>
    <m/>
    <m/>
    <m/>
    <m/>
    <m/>
    <m/>
    <m/>
    <m/>
    <m/>
    <m/>
    <m/>
    <m/>
    <m/>
    <m/>
    <m/>
    <m/>
    <n v="20"/>
    <n v="2022"/>
    <s v=""/>
    <m/>
    <m/>
    <m/>
  </r>
  <r>
    <n v="1390"/>
    <m/>
    <m/>
    <m/>
    <x v="13"/>
    <x v="19"/>
    <x v="6"/>
    <s v="Food Security"/>
    <x v="9"/>
    <x v="20"/>
    <x v="3"/>
    <m/>
    <s v="Planned"/>
    <m/>
    <m/>
    <m/>
    <m/>
    <m/>
    <s v="Chittagong"/>
    <s v="Cox's Bazar"/>
    <x v="6"/>
    <x v="9"/>
    <x v="1"/>
    <m/>
    <m/>
    <m/>
    <x v="2"/>
    <x v="2"/>
    <m/>
    <m/>
    <m/>
    <m/>
    <m/>
    <m/>
    <m/>
    <m/>
    <m/>
    <m/>
    <m/>
    <m/>
    <m/>
    <m/>
    <m/>
    <m/>
    <m/>
    <m/>
    <m/>
    <m/>
    <m/>
    <m/>
    <m/>
    <m/>
    <n v="20"/>
    <n v="2022"/>
    <s v=""/>
    <m/>
    <m/>
    <m/>
  </r>
  <r>
    <n v="1391"/>
    <m/>
    <m/>
    <m/>
    <x v="13"/>
    <x v="19"/>
    <x v="6"/>
    <s v="Food Security"/>
    <x v="9"/>
    <x v="20"/>
    <x v="3"/>
    <m/>
    <s v="Planned"/>
    <m/>
    <m/>
    <m/>
    <m/>
    <m/>
    <s v="Chittagong"/>
    <s v="Cox's Bazar"/>
    <x v="6"/>
    <x v="9"/>
    <x v="1"/>
    <m/>
    <m/>
    <m/>
    <x v="2"/>
    <x v="2"/>
    <m/>
    <m/>
    <m/>
    <m/>
    <m/>
    <m/>
    <m/>
    <m/>
    <m/>
    <m/>
    <m/>
    <m/>
    <m/>
    <m/>
    <m/>
    <m/>
    <m/>
    <m/>
    <m/>
    <m/>
    <m/>
    <m/>
    <m/>
    <m/>
    <n v="20"/>
    <n v="2022"/>
    <s v=""/>
    <m/>
    <m/>
    <m/>
  </r>
  <r>
    <n v="1392"/>
    <m/>
    <m/>
    <m/>
    <x v="13"/>
    <x v="19"/>
    <x v="6"/>
    <s v="Food Security"/>
    <x v="9"/>
    <x v="20"/>
    <x v="3"/>
    <m/>
    <s v="Planned"/>
    <m/>
    <m/>
    <m/>
    <m/>
    <m/>
    <s v="Chittagong"/>
    <s v="Cox's Bazar"/>
    <x v="6"/>
    <x v="9"/>
    <x v="1"/>
    <m/>
    <m/>
    <m/>
    <x v="2"/>
    <x v="2"/>
    <m/>
    <m/>
    <m/>
    <m/>
    <m/>
    <m/>
    <m/>
    <m/>
    <m/>
    <m/>
    <m/>
    <m/>
    <m/>
    <m/>
    <m/>
    <m/>
    <m/>
    <m/>
    <m/>
    <m/>
    <m/>
    <m/>
    <m/>
    <m/>
    <n v="20"/>
    <n v="2022"/>
    <s v=""/>
    <m/>
    <m/>
    <m/>
  </r>
  <r>
    <n v="1393"/>
    <m/>
    <m/>
    <m/>
    <x v="13"/>
    <x v="19"/>
    <x v="6"/>
    <s v="Food Security"/>
    <x v="9"/>
    <x v="20"/>
    <x v="3"/>
    <m/>
    <s v="Planned"/>
    <m/>
    <m/>
    <m/>
    <m/>
    <m/>
    <s v="Chittagong"/>
    <s v="Cox's Bazar"/>
    <x v="6"/>
    <x v="9"/>
    <x v="1"/>
    <m/>
    <m/>
    <m/>
    <x v="2"/>
    <x v="2"/>
    <m/>
    <m/>
    <m/>
    <m/>
    <m/>
    <m/>
    <m/>
    <m/>
    <m/>
    <m/>
    <m/>
    <m/>
    <m/>
    <m/>
    <m/>
    <m/>
    <m/>
    <m/>
    <m/>
    <m/>
    <m/>
    <m/>
    <m/>
    <m/>
    <n v="20"/>
    <n v="2022"/>
    <s v=""/>
    <m/>
    <m/>
    <m/>
  </r>
  <r>
    <n v="1394"/>
    <m/>
    <m/>
    <m/>
    <x v="13"/>
    <x v="19"/>
    <x v="6"/>
    <s v="Food Security"/>
    <x v="9"/>
    <x v="20"/>
    <x v="3"/>
    <m/>
    <s v="Planned"/>
    <m/>
    <m/>
    <m/>
    <m/>
    <m/>
    <s v="Chittagong"/>
    <s v="Cox's Bazar"/>
    <x v="6"/>
    <x v="9"/>
    <x v="1"/>
    <m/>
    <m/>
    <m/>
    <x v="2"/>
    <x v="2"/>
    <m/>
    <m/>
    <m/>
    <m/>
    <m/>
    <m/>
    <m/>
    <m/>
    <m/>
    <m/>
    <m/>
    <m/>
    <m/>
    <m/>
    <m/>
    <m/>
    <m/>
    <m/>
    <m/>
    <m/>
    <m/>
    <m/>
    <m/>
    <m/>
    <n v="20"/>
    <n v="2022"/>
    <s v=""/>
    <m/>
    <m/>
    <m/>
  </r>
  <r>
    <n v="1395"/>
    <m/>
    <m/>
    <m/>
    <x v="13"/>
    <x v="19"/>
    <x v="6"/>
    <s v="Food Security"/>
    <x v="9"/>
    <x v="20"/>
    <x v="3"/>
    <m/>
    <s v="Planned"/>
    <m/>
    <m/>
    <m/>
    <m/>
    <m/>
    <s v="Chittagong"/>
    <s v="Cox's Bazar"/>
    <x v="6"/>
    <x v="9"/>
    <x v="1"/>
    <m/>
    <m/>
    <m/>
    <x v="2"/>
    <x v="2"/>
    <m/>
    <m/>
    <m/>
    <m/>
    <m/>
    <m/>
    <m/>
    <m/>
    <m/>
    <m/>
    <m/>
    <m/>
    <m/>
    <m/>
    <m/>
    <m/>
    <m/>
    <m/>
    <m/>
    <m/>
    <m/>
    <m/>
    <m/>
    <m/>
    <n v="20"/>
    <n v="2022"/>
    <s v=""/>
    <m/>
    <m/>
    <m/>
  </r>
  <r>
    <n v="1396"/>
    <m/>
    <m/>
    <m/>
    <x v="13"/>
    <x v="19"/>
    <x v="6"/>
    <s v="Food Security"/>
    <x v="9"/>
    <x v="20"/>
    <x v="3"/>
    <m/>
    <s v="Planned"/>
    <m/>
    <m/>
    <m/>
    <m/>
    <m/>
    <s v="Chittagong"/>
    <s v="Cox's Bazar"/>
    <x v="6"/>
    <x v="9"/>
    <x v="1"/>
    <m/>
    <m/>
    <m/>
    <x v="2"/>
    <x v="2"/>
    <m/>
    <m/>
    <m/>
    <m/>
    <m/>
    <m/>
    <m/>
    <m/>
    <m/>
    <m/>
    <m/>
    <m/>
    <m/>
    <m/>
    <m/>
    <m/>
    <m/>
    <m/>
    <m/>
    <m/>
    <m/>
    <m/>
    <m/>
    <m/>
    <n v="20"/>
    <n v="2022"/>
    <s v=""/>
    <m/>
    <m/>
    <m/>
  </r>
  <r>
    <n v="1397"/>
    <m/>
    <m/>
    <m/>
    <x v="13"/>
    <x v="19"/>
    <x v="6"/>
    <s v="Food Security"/>
    <x v="9"/>
    <x v="20"/>
    <x v="3"/>
    <m/>
    <s v="Planned"/>
    <m/>
    <m/>
    <m/>
    <m/>
    <m/>
    <s v="Chittagong"/>
    <s v="Cox's Bazar"/>
    <x v="6"/>
    <x v="9"/>
    <x v="1"/>
    <m/>
    <m/>
    <m/>
    <x v="2"/>
    <x v="2"/>
    <m/>
    <m/>
    <m/>
    <m/>
    <m/>
    <m/>
    <m/>
    <m/>
    <m/>
    <m/>
    <m/>
    <m/>
    <m/>
    <m/>
    <m/>
    <m/>
    <m/>
    <m/>
    <m/>
    <m/>
    <m/>
    <m/>
    <m/>
    <m/>
    <n v="20"/>
    <n v="2022"/>
    <s v=""/>
    <m/>
    <m/>
    <m/>
  </r>
  <r>
    <n v="1398"/>
    <m/>
    <m/>
    <m/>
    <x v="13"/>
    <x v="19"/>
    <x v="6"/>
    <s v="Food Security"/>
    <x v="9"/>
    <x v="20"/>
    <x v="3"/>
    <m/>
    <s v="Planned"/>
    <m/>
    <m/>
    <m/>
    <m/>
    <m/>
    <s v="Chittagong"/>
    <s v="Cox's Bazar"/>
    <x v="6"/>
    <x v="9"/>
    <x v="1"/>
    <m/>
    <m/>
    <m/>
    <x v="2"/>
    <x v="2"/>
    <m/>
    <m/>
    <m/>
    <m/>
    <m/>
    <m/>
    <m/>
    <m/>
    <m/>
    <m/>
    <m/>
    <m/>
    <m/>
    <m/>
    <m/>
    <m/>
    <m/>
    <m/>
    <m/>
    <m/>
    <m/>
    <m/>
    <m/>
    <m/>
    <n v="20"/>
    <n v="2022"/>
    <s v=""/>
    <m/>
    <m/>
    <m/>
  </r>
  <r>
    <n v="1399"/>
    <m/>
    <m/>
    <m/>
    <x v="13"/>
    <x v="19"/>
    <x v="6"/>
    <s v="Food Security"/>
    <x v="9"/>
    <x v="20"/>
    <x v="3"/>
    <m/>
    <s v="Planned"/>
    <m/>
    <m/>
    <m/>
    <m/>
    <m/>
    <s v="Chittagong"/>
    <s v="Cox's Bazar"/>
    <x v="6"/>
    <x v="9"/>
    <x v="1"/>
    <m/>
    <m/>
    <m/>
    <x v="2"/>
    <x v="2"/>
    <m/>
    <m/>
    <m/>
    <m/>
    <m/>
    <m/>
    <m/>
    <m/>
    <m/>
    <m/>
    <m/>
    <m/>
    <m/>
    <m/>
    <m/>
    <m/>
    <m/>
    <m/>
    <m/>
    <m/>
    <m/>
    <m/>
    <m/>
    <m/>
    <n v="20"/>
    <n v="2022"/>
    <s v=""/>
    <m/>
    <m/>
    <m/>
  </r>
  <r>
    <n v="1400"/>
    <m/>
    <m/>
    <m/>
    <x v="13"/>
    <x v="19"/>
    <x v="6"/>
    <s v="Food Security"/>
    <x v="9"/>
    <x v="20"/>
    <x v="3"/>
    <m/>
    <s v="Planned"/>
    <m/>
    <m/>
    <m/>
    <m/>
    <m/>
    <s v="Chittagong"/>
    <s v="Cox's Bazar"/>
    <x v="6"/>
    <x v="9"/>
    <x v="1"/>
    <m/>
    <m/>
    <m/>
    <x v="2"/>
    <x v="2"/>
    <m/>
    <m/>
    <m/>
    <m/>
    <m/>
    <m/>
    <m/>
    <m/>
    <m/>
    <m/>
    <m/>
    <m/>
    <m/>
    <m/>
    <m/>
    <m/>
    <m/>
    <m/>
    <m/>
    <m/>
    <m/>
    <m/>
    <m/>
    <m/>
    <n v="20"/>
    <n v="2022"/>
    <s v=""/>
    <m/>
    <m/>
    <m/>
  </r>
  <r>
    <n v="1401"/>
    <m/>
    <m/>
    <m/>
    <x v="13"/>
    <x v="19"/>
    <x v="6"/>
    <s v="Food Security"/>
    <x v="9"/>
    <x v="20"/>
    <x v="3"/>
    <m/>
    <s v="Planned"/>
    <m/>
    <m/>
    <m/>
    <m/>
    <m/>
    <s v="Chittagong"/>
    <s v="Cox's Bazar"/>
    <x v="6"/>
    <x v="9"/>
    <x v="1"/>
    <m/>
    <m/>
    <m/>
    <x v="2"/>
    <x v="2"/>
    <m/>
    <m/>
    <m/>
    <m/>
    <m/>
    <m/>
    <m/>
    <m/>
    <m/>
    <m/>
    <m/>
    <m/>
    <m/>
    <m/>
    <m/>
    <m/>
    <m/>
    <m/>
    <m/>
    <m/>
    <m/>
    <m/>
    <m/>
    <m/>
    <n v="20"/>
    <n v="2022"/>
    <s v=""/>
    <m/>
    <m/>
    <m/>
  </r>
  <r>
    <n v="1402"/>
    <m/>
    <m/>
    <m/>
    <x v="13"/>
    <x v="19"/>
    <x v="6"/>
    <s v="Food Security"/>
    <x v="9"/>
    <x v="20"/>
    <x v="3"/>
    <m/>
    <s v="Planned"/>
    <m/>
    <m/>
    <m/>
    <m/>
    <m/>
    <s v="Chittagong"/>
    <s v="Cox's Bazar"/>
    <x v="6"/>
    <x v="9"/>
    <x v="1"/>
    <m/>
    <m/>
    <m/>
    <x v="2"/>
    <x v="2"/>
    <m/>
    <m/>
    <m/>
    <m/>
    <m/>
    <m/>
    <m/>
    <m/>
    <m/>
    <m/>
    <m/>
    <m/>
    <m/>
    <m/>
    <m/>
    <m/>
    <m/>
    <m/>
    <m/>
    <m/>
    <m/>
    <m/>
    <m/>
    <m/>
    <n v="20"/>
    <n v="2022"/>
    <s v=""/>
    <m/>
    <m/>
    <m/>
  </r>
  <r>
    <n v="1403"/>
    <m/>
    <m/>
    <m/>
    <x v="13"/>
    <x v="19"/>
    <x v="6"/>
    <s v="Food Security"/>
    <x v="9"/>
    <x v="20"/>
    <x v="3"/>
    <m/>
    <s v="Planned"/>
    <m/>
    <m/>
    <m/>
    <m/>
    <m/>
    <s v="Chittagong"/>
    <s v="Cox's Bazar"/>
    <x v="6"/>
    <x v="9"/>
    <x v="1"/>
    <m/>
    <m/>
    <m/>
    <x v="2"/>
    <x v="2"/>
    <m/>
    <m/>
    <m/>
    <m/>
    <m/>
    <m/>
    <m/>
    <m/>
    <m/>
    <m/>
    <m/>
    <m/>
    <m/>
    <m/>
    <m/>
    <m/>
    <m/>
    <m/>
    <m/>
    <m/>
    <m/>
    <m/>
    <m/>
    <m/>
    <n v="20"/>
    <n v="2022"/>
    <s v=""/>
    <m/>
    <m/>
    <m/>
  </r>
  <r>
    <n v="1404"/>
    <m/>
    <m/>
    <m/>
    <x v="13"/>
    <x v="19"/>
    <x v="6"/>
    <s v="Food Security"/>
    <x v="9"/>
    <x v="20"/>
    <x v="3"/>
    <m/>
    <s v="Planned"/>
    <m/>
    <m/>
    <m/>
    <m/>
    <m/>
    <s v="Chittagong"/>
    <s v="Cox's Bazar"/>
    <x v="6"/>
    <x v="9"/>
    <x v="1"/>
    <m/>
    <m/>
    <m/>
    <x v="2"/>
    <x v="2"/>
    <m/>
    <m/>
    <m/>
    <m/>
    <m/>
    <m/>
    <m/>
    <m/>
    <m/>
    <m/>
    <m/>
    <m/>
    <m/>
    <m/>
    <m/>
    <m/>
    <m/>
    <m/>
    <m/>
    <m/>
    <m/>
    <m/>
    <m/>
    <m/>
    <n v="20"/>
    <n v="2022"/>
    <s v=""/>
    <m/>
    <m/>
    <m/>
  </r>
  <r>
    <n v="1405"/>
    <m/>
    <m/>
    <m/>
    <x v="13"/>
    <x v="19"/>
    <x v="6"/>
    <s v="Food Security"/>
    <x v="9"/>
    <x v="20"/>
    <x v="3"/>
    <m/>
    <s v="Planned"/>
    <m/>
    <m/>
    <m/>
    <m/>
    <m/>
    <s v="Chittagong"/>
    <s v="Cox's Bazar"/>
    <x v="6"/>
    <x v="9"/>
    <x v="1"/>
    <m/>
    <m/>
    <m/>
    <x v="2"/>
    <x v="2"/>
    <m/>
    <m/>
    <m/>
    <m/>
    <m/>
    <m/>
    <m/>
    <m/>
    <m/>
    <m/>
    <m/>
    <m/>
    <m/>
    <m/>
    <m/>
    <m/>
    <m/>
    <m/>
    <m/>
    <m/>
    <m/>
    <m/>
    <m/>
    <m/>
    <n v="20"/>
    <n v="2022"/>
    <s v=""/>
    <m/>
    <m/>
    <m/>
  </r>
  <r>
    <n v="1406"/>
    <m/>
    <m/>
    <m/>
    <x v="13"/>
    <x v="19"/>
    <x v="6"/>
    <s v="Food Security"/>
    <x v="9"/>
    <x v="20"/>
    <x v="3"/>
    <m/>
    <s v="Planned"/>
    <m/>
    <m/>
    <m/>
    <m/>
    <m/>
    <s v="Chittagong"/>
    <s v="Cox's Bazar"/>
    <x v="6"/>
    <x v="9"/>
    <x v="1"/>
    <m/>
    <m/>
    <m/>
    <x v="2"/>
    <x v="2"/>
    <m/>
    <m/>
    <m/>
    <m/>
    <m/>
    <m/>
    <m/>
    <m/>
    <m/>
    <m/>
    <m/>
    <m/>
    <m/>
    <m/>
    <m/>
    <m/>
    <m/>
    <m/>
    <m/>
    <m/>
    <m/>
    <m/>
    <m/>
    <m/>
    <n v="20"/>
    <n v="2022"/>
    <s v=""/>
    <m/>
    <m/>
    <m/>
  </r>
  <r>
    <n v="1407"/>
    <m/>
    <m/>
    <m/>
    <x v="13"/>
    <x v="19"/>
    <x v="6"/>
    <s v="Food Security"/>
    <x v="9"/>
    <x v="20"/>
    <x v="3"/>
    <m/>
    <s v="Planned"/>
    <m/>
    <m/>
    <m/>
    <m/>
    <m/>
    <s v="Chittagong"/>
    <s v="Cox's Bazar"/>
    <x v="6"/>
    <x v="9"/>
    <x v="1"/>
    <m/>
    <m/>
    <m/>
    <x v="2"/>
    <x v="2"/>
    <m/>
    <m/>
    <m/>
    <m/>
    <m/>
    <m/>
    <m/>
    <m/>
    <m/>
    <m/>
    <m/>
    <m/>
    <m/>
    <m/>
    <m/>
    <m/>
    <m/>
    <m/>
    <m/>
    <m/>
    <m/>
    <m/>
    <m/>
    <m/>
    <n v="20"/>
    <n v="2022"/>
    <s v=""/>
    <m/>
    <m/>
    <m/>
  </r>
  <r>
    <n v="1408"/>
    <m/>
    <m/>
    <m/>
    <x v="13"/>
    <x v="19"/>
    <x v="6"/>
    <s v="Food Security"/>
    <x v="9"/>
    <x v="20"/>
    <x v="3"/>
    <m/>
    <s v="Planned"/>
    <m/>
    <m/>
    <m/>
    <m/>
    <m/>
    <s v="Chittagong"/>
    <s v="Cox's Bazar"/>
    <x v="6"/>
    <x v="9"/>
    <x v="1"/>
    <m/>
    <m/>
    <m/>
    <x v="2"/>
    <x v="2"/>
    <m/>
    <m/>
    <m/>
    <m/>
    <m/>
    <m/>
    <m/>
    <m/>
    <m/>
    <m/>
    <m/>
    <m/>
    <m/>
    <m/>
    <m/>
    <m/>
    <m/>
    <m/>
    <m/>
    <m/>
    <m/>
    <m/>
    <m/>
    <m/>
    <n v="20"/>
    <n v="2022"/>
    <s v=""/>
    <m/>
    <m/>
    <m/>
  </r>
  <r>
    <n v="1409"/>
    <m/>
    <m/>
    <m/>
    <x v="13"/>
    <x v="19"/>
    <x v="6"/>
    <s v="Food Security"/>
    <x v="9"/>
    <x v="20"/>
    <x v="3"/>
    <m/>
    <s v="Planned"/>
    <m/>
    <m/>
    <m/>
    <m/>
    <m/>
    <s v="Chittagong"/>
    <s v="Cox's Bazar"/>
    <x v="6"/>
    <x v="9"/>
    <x v="1"/>
    <m/>
    <m/>
    <m/>
    <x v="2"/>
    <x v="2"/>
    <m/>
    <m/>
    <m/>
    <m/>
    <m/>
    <m/>
    <m/>
    <m/>
    <m/>
    <m/>
    <m/>
    <m/>
    <m/>
    <m/>
    <m/>
    <m/>
    <m/>
    <m/>
    <m/>
    <m/>
    <m/>
    <m/>
    <m/>
    <m/>
    <n v="20"/>
    <n v="2022"/>
    <s v=""/>
    <m/>
    <m/>
    <m/>
  </r>
  <r>
    <n v="1410"/>
    <m/>
    <m/>
    <m/>
    <x v="13"/>
    <x v="19"/>
    <x v="6"/>
    <s v="Food Security"/>
    <x v="9"/>
    <x v="20"/>
    <x v="3"/>
    <m/>
    <s v="Planned"/>
    <m/>
    <m/>
    <m/>
    <m/>
    <m/>
    <s v="Chittagong"/>
    <s v="Cox's Bazar"/>
    <x v="6"/>
    <x v="9"/>
    <x v="1"/>
    <m/>
    <m/>
    <m/>
    <x v="2"/>
    <x v="2"/>
    <m/>
    <m/>
    <m/>
    <m/>
    <m/>
    <m/>
    <m/>
    <m/>
    <m/>
    <m/>
    <m/>
    <m/>
    <m/>
    <m/>
    <m/>
    <m/>
    <m/>
    <m/>
    <m/>
    <m/>
    <m/>
    <m/>
    <m/>
    <m/>
    <n v="20"/>
    <n v="2022"/>
    <s v=""/>
    <m/>
    <m/>
    <m/>
  </r>
  <r>
    <n v="1411"/>
    <m/>
    <m/>
    <m/>
    <x v="13"/>
    <x v="19"/>
    <x v="6"/>
    <s v="Food Security"/>
    <x v="9"/>
    <x v="20"/>
    <x v="3"/>
    <m/>
    <s v="Planned"/>
    <m/>
    <m/>
    <m/>
    <m/>
    <m/>
    <s v="Chittagong"/>
    <s v="Cox's Bazar"/>
    <x v="6"/>
    <x v="9"/>
    <x v="1"/>
    <m/>
    <m/>
    <m/>
    <x v="2"/>
    <x v="2"/>
    <m/>
    <m/>
    <m/>
    <m/>
    <m/>
    <m/>
    <m/>
    <m/>
    <m/>
    <m/>
    <m/>
    <m/>
    <m/>
    <m/>
    <m/>
    <m/>
    <m/>
    <m/>
    <m/>
    <m/>
    <m/>
    <m/>
    <m/>
    <m/>
    <n v="20"/>
    <n v="2022"/>
    <s v=""/>
    <m/>
    <m/>
    <m/>
  </r>
  <r>
    <n v="1412"/>
    <m/>
    <m/>
    <m/>
    <x v="13"/>
    <x v="19"/>
    <x v="6"/>
    <s v="Food Security"/>
    <x v="9"/>
    <x v="20"/>
    <x v="3"/>
    <m/>
    <s v="Planned"/>
    <m/>
    <m/>
    <m/>
    <m/>
    <m/>
    <s v="Chittagong"/>
    <s v="Cox's Bazar"/>
    <x v="6"/>
    <x v="9"/>
    <x v="1"/>
    <m/>
    <m/>
    <m/>
    <x v="2"/>
    <x v="2"/>
    <m/>
    <m/>
    <m/>
    <m/>
    <m/>
    <m/>
    <m/>
    <m/>
    <m/>
    <m/>
    <m/>
    <m/>
    <m/>
    <m/>
    <m/>
    <m/>
    <m/>
    <m/>
    <m/>
    <m/>
    <m/>
    <m/>
    <m/>
    <m/>
    <n v="20"/>
    <n v="2022"/>
    <s v=""/>
    <m/>
    <m/>
    <m/>
  </r>
  <r>
    <n v="1413"/>
    <m/>
    <m/>
    <m/>
    <x v="13"/>
    <x v="19"/>
    <x v="6"/>
    <s v="Food Security"/>
    <x v="9"/>
    <x v="20"/>
    <x v="3"/>
    <m/>
    <s v="Planned"/>
    <m/>
    <m/>
    <m/>
    <m/>
    <m/>
    <s v="Chittagong"/>
    <s v="Cox's Bazar"/>
    <x v="6"/>
    <x v="9"/>
    <x v="1"/>
    <m/>
    <m/>
    <m/>
    <x v="2"/>
    <x v="2"/>
    <m/>
    <m/>
    <m/>
    <m/>
    <m/>
    <m/>
    <m/>
    <m/>
    <m/>
    <m/>
    <m/>
    <m/>
    <m/>
    <m/>
    <m/>
    <m/>
    <m/>
    <m/>
    <m/>
    <m/>
    <m/>
    <m/>
    <m/>
    <m/>
    <n v="20"/>
    <n v="2022"/>
    <s v=""/>
    <m/>
    <m/>
    <m/>
  </r>
  <r>
    <n v="1414"/>
    <m/>
    <m/>
    <m/>
    <x v="13"/>
    <x v="19"/>
    <x v="6"/>
    <s v="Food Security"/>
    <x v="9"/>
    <x v="20"/>
    <x v="3"/>
    <m/>
    <s v="Planned"/>
    <m/>
    <m/>
    <m/>
    <m/>
    <m/>
    <s v="Chittagong"/>
    <s v="Cox's Bazar"/>
    <x v="6"/>
    <x v="9"/>
    <x v="1"/>
    <m/>
    <m/>
    <m/>
    <x v="2"/>
    <x v="2"/>
    <m/>
    <m/>
    <m/>
    <m/>
    <m/>
    <m/>
    <m/>
    <m/>
    <m/>
    <m/>
    <m/>
    <m/>
    <m/>
    <m/>
    <m/>
    <m/>
    <m/>
    <m/>
    <m/>
    <m/>
    <m/>
    <m/>
    <m/>
    <m/>
    <n v="20"/>
    <n v="2022"/>
    <s v=""/>
    <m/>
    <m/>
    <m/>
  </r>
  <r>
    <n v="1415"/>
    <m/>
    <m/>
    <m/>
    <x v="13"/>
    <x v="19"/>
    <x v="6"/>
    <s v="Food Security"/>
    <x v="9"/>
    <x v="20"/>
    <x v="3"/>
    <m/>
    <s v="Planned"/>
    <m/>
    <m/>
    <m/>
    <m/>
    <m/>
    <s v="Chittagong"/>
    <s v="Cox's Bazar"/>
    <x v="6"/>
    <x v="9"/>
    <x v="1"/>
    <m/>
    <m/>
    <m/>
    <x v="2"/>
    <x v="2"/>
    <m/>
    <m/>
    <m/>
    <m/>
    <m/>
    <m/>
    <m/>
    <m/>
    <m/>
    <m/>
    <m/>
    <m/>
    <m/>
    <m/>
    <m/>
    <m/>
    <m/>
    <m/>
    <m/>
    <m/>
    <m/>
    <m/>
    <m/>
    <m/>
    <n v="20"/>
    <n v="2022"/>
    <s v=""/>
    <m/>
    <m/>
    <m/>
  </r>
  <r>
    <n v="1416"/>
    <m/>
    <m/>
    <m/>
    <x v="13"/>
    <x v="19"/>
    <x v="6"/>
    <s v="Food Security"/>
    <x v="9"/>
    <x v="20"/>
    <x v="3"/>
    <m/>
    <s v="Planned"/>
    <m/>
    <m/>
    <m/>
    <m/>
    <m/>
    <s v="Chittagong"/>
    <s v="Cox's Bazar"/>
    <x v="6"/>
    <x v="9"/>
    <x v="1"/>
    <m/>
    <m/>
    <m/>
    <x v="2"/>
    <x v="2"/>
    <m/>
    <m/>
    <m/>
    <m/>
    <m/>
    <m/>
    <m/>
    <m/>
    <m/>
    <m/>
    <m/>
    <m/>
    <m/>
    <m/>
    <m/>
    <m/>
    <m/>
    <m/>
    <m/>
    <m/>
    <m/>
    <m/>
    <m/>
    <m/>
    <n v="20"/>
    <n v="2022"/>
    <s v=""/>
    <m/>
    <m/>
    <m/>
  </r>
  <r>
    <n v="1417"/>
    <m/>
    <m/>
    <m/>
    <x v="13"/>
    <x v="19"/>
    <x v="6"/>
    <s v="Food Security"/>
    <x v="9"/>
    <x v="20"/>
    <x v="3"/>
    <m/>
    <s v="Planned"/>
    <m/>
    <m/>
    <m/>
    <m/>
    <m/>
    <s v="Chittagong"/>
    <s v="Cox's Bazar"/>
    <x v="6"/>
    <x v="9"/>
    <x v="1"/>
    <m/>
    <m/>
    <m/>
    <x v="2"/>
    <x v="2"/>
    <m/>
    <m/>
    <m/>
    <m/>
    <m/>
    <m/>
    <m/>
    <m/>
    <m/>
    <m/>
    <m/>
    <m/>
    <m/>
    <m/>
    <m/>
    <m/>
    <m/>
    <m/>
    <m/>
    <m/>
    <m/>
    <m/>
    <m/>
    <m/>
    <n v="20"/>
    <n v="2022"/>
    <s v=""/>
    <m/>
    <m/>
    <m/>
  </r>
  <r>
    <n v="1418"/>
    <m/>
    <m/>
    <m/>
    <x v="13"/>
    <x v="19"/>
    <x v="6"/>
    <s v="Food Security"/>
    <x v="9"/>
    <x v="20"/>
    <x v="3"/>
    <m/>
    <s v="Planned"/>
    <m/>
    <m/>
    <m/>
    <m/>
    <m/>
    <s v="Chittagong"/>
    <s v="Cox's Bazar"/>
    <x v="6"/>
    <x v="9"/>
    <x v="1"/>
    <m/>
    <m/>
    <m/>
    <x v="2"/>
    <x v="2"/>
    <m/>
    <m/>
    <m/>
    <m/>
    <m/>
    <m/>
    <m/>
    <m/>
    <m/>
    <m/>
    <m/>
    <m/>
    <m/>
    <m/>
    <m/>
    <m/>
    <m/>
    <m/>
    <m/>
    <m/>
    <m/>
    <m/>
    <m/>
    <m/>
    <n v="20"/>
    <n v="2022"/>
    <s v=""/>
    <m/>
    <m/>
    <m/>
  </r>
  <r>
    <n v="1419"/>
    <m/>
    <m/>
    <m/>
    <x v="13"/>
    <x v="19"/>
    <x v="6"/>
    <s v="Food Security"/>
    <x v="9"/>
    <x v="20"/>
    <x v="3"/>
    <m/>
    <s v="Planned"/>
    <m/>
    <m/>
    <m/>
    <m/>
    <m/>
    <s v="Chittagong"/>
    <s v="Cox's Bazar"/>
    <x v="6"/>
    <x v="9"/>
    <x v="1"/>
    <m/>
    <m/>
    <m/>
    <x v="2"/>
    <x v="2"/>
    <m/>
    <m/>
    <m/>
    <m/>
    <m/>
    <m/>
    <m/>
    <m/>
    <m/>
    <m/>
    <m/>
    <m/>
    <m/>
    <m/>
    <m/>
    <m/>
    <m/>
    <m/>
    <m/>
    <m/>
    <m/>
    <m/>
    <m/>
    <m/>
    <n v="20"/>
    <n v="2022"/>
    <s v=""/>
    <m/>
    <m/>
    <m/>
  </r>
  <r>
    <n v="1420"/>
    <m/>
    <m/>
    <m/>
    <x v="13"/>
    <x v="19"/>
    <x v="6"/>
    <s v="Food Security"/>
    <x v="9"/>
    <x v="20"/>
    <x v="3"/>
    <m/>
    <s v="Planned"/>
    <m/>
    <m/>
    <m/>
    <m/>
    <m/>
    <s v="Chittagong"/>
    <s v="Cox's Bazar"/>
    <x v="6"/>
    <x v="9"/>
    <x v="1"/>
    <m/>
    <m/>
    <m/>
    <x v="2"/>
    <x v="2"/>
    <m/>
    <m/>
    <m/>
    <m/>
    <m/>
    <m/>
    <m/>
    <m/>
    <m/>
    <m/>
    <m/>
    <m/>
    <m/>
    <m/>
    <m/>
    <m/>
    <m/>
    <m/>
    <m/>
    <m/>
    <m/>
    <m/>
    <m/>
    <m/>
    <n v="20"/>
    <n v="2022"/>
    <s v=""/>
    <m/>
    <m/>
    <m/>
  </r>
  <r>
    <n v="1421"/>
    <m/>
    <m/>
    <m/>
    <x v="13"/>
    <x v="19"/>
    <x v="6"/>
    <s v="Food Security"/>
    <x v="9"/>
    <x v="20"/>
    <x v="3"/>
    <m/>
    <s v="Planned"/>
    <m/>
    <m/>
    <m/>
    <m/>
    <m/>
    <s v="Chittagong"/>
    <s v="Cox's Bazar"/>
    <x v="6"/>
    <x v="9"/>
    <x v="1"/>
    <m/>
    <m/>
    <m/>
    <x v="2"/>
    <x v="2"/>
    <m/>
    <m/>
    <m/>
    <m/>
    <m/>
    <m/>
    <m/>
    <m/>
    <m/>
    <m/>
    <m/>
    <m/>
    <m/>
    <m/>
    <m/>
    <m/>
    <m/>
    <m/>
    <m/>
    <m/>
    <m/>
    <m/>
    <m/>
    <m/>
    <n v="20"/>
    <n v="2022"/>
    <s v=""/>
    <m/>
    <m/>
    <m/>
  </r>
  <r>
    <n v="1422"/>
    <m/>
    <m/>
    <m/>
    <x v="13"/>
    <x v="19"/>
    <x v="6"/>
    <s v="Food Security"/>
    <x v="9"/>
    <x v="20"/>
    <x v="3"/>
    <m/>
    <s v="Planned"/>
    <m/>
    <m/>
    <m/>
    <m/>
    <m/>
    <s v="Chittagong"/>
    <s v="Cox's Bazar"/>
    <x v="6"/>
    <x v="9"/>
    <x v="1"/>
    <m/>
    <m/>
    <m/>
    <x v="2"/>
    <x v="2"/>
    <m/>
    <m/>
    <m/>
    <m/>
    <m/>
    <m/>
    <m/>
    <m/>
    <m/>
    <m/>
    <m/>
    <m/>
    <m/>
    <m/>
    <m/>
    <m/>
    <m/>
    <m/>
    <m/>
    <m/>
    <m/>
    <m/>
    <m/>
    <m/>
    <n v="20"/>
    <n v="2022"/>
    <s v=""/>
    <m/>
    <m/>
    <m/>
  </r>
  <r>
    <n v="1423"/>
    <m/>
    <m/>
    <m/>
    <x v="13"/>
    <x v="19"/>
    <x v="6"/>
    <s v="Food Security"/>
    <x v="9"/>
    <x v="20"/>
    <x v="3"/>
    <m/>
    <s v="Planned"/>
    <m/>
    <m/>
    <m/>
    <m/>
    <m/>
    <s v="Chittagong"/>
    <s v="Cox's Bazar"/>
    <x v="6"/>
    <x v="9"/>
    <x v="1"/>
    <m/>
    <m/>
    <m/>
    <x v="2"/>
    <x v="2"/>
    <m/>
    <m/>
    <m/>
    <m/>
    <m/>
    <m/>
    <m/>
    <m/>
    <m/>
    <m/>
    <m/>
    <m/>
    <m/>
    <m/>
    <m/>
    <m/>
    <m/>
    <m/>
    <m/>
    <m/>
    <m/>
    <m/>
    <m/>
    <m/>
    <n v="20"/>
    <n v="2022"/>
    <s v=""/>
    <m/>
    <m/>
    <m/>
  </r>
  <r>
    <n v="1424"/>
    <m/>
    <m/>
    <m/>
    <x v="13"/>
    <x v="19"/>
    <x v="6"/>
    <s v="Food Security"/>
    <x v="9"/>
    <x v="20"/>
    <x v="3"/>
    <m/>
    <s v="Planned"/>
    <m/>
    <m/>
    <m/>
    <m/>
    <m/>
    <s v="Chittagong"/>
    <s v="Cox's Bazar"/>
    <x v="6"/>
    <x v="9"/>
    <x v="1"/>
    <m/>
    <m/>
    <m/>
    <x v="2"/>
    <x v="2"/>
    <m/>
    <m/>
    <m/>
    <m/>
    <m/>
    <m/>
    <m/>
    <m/>
    <m/>
    <m/>
    <m/>
    <m/>
    <m/>
    <m/>
    <m/>
    <m/>
    <m/>
    <m/>
    <m/>
    <m/>
    <m/>
    <m/>
    <m/>
    <m/>
    <n v="20"/>
    <n v="2022"/>
    <s v=""/>
    <m/>
    <m/>
    <m/>
  </r>
  <r>
    <n v="1425"/>
    <m/>
    <m/>
    <m/>
    <x v="13"/>
    <x v="19"/>
    <x v="6"/>
    <s v="Food Security"/>
    <x v="9"/>
    <x v="20"/>
    <x v="3"/>
    <m/>
    <s v="Planned"/>
    <m/>
    <m/>
    <m/>
    <m/>
    <m/>
    <s v="Chittagong"/>
    <s v="Cox's Bazar"/>
    <x v="6"/>
    <x v="9"/>
    <x v="1"/>
    <m/>
    <m/>
    <m/>
    <x v="2"/>
    <x v="2"/>
    <m/>
    <m/>
    <m/>
    <m/>
    <m/>
    <m/>
    <m/>
    <m/>
    <m/>
    <m/>
    <m/>
    <m/>
    <m/>
    <m/>
    <m/>
    <m/>
    <m/>
    <m/>
    <m/>
    <m/>
    <m/>
    <m/>
    <m/>
    <m/>
    <n v="20"/>
    <n v="2022"/>
    <s v=""/>
    <m/>
    <m/>
    <m/>
  </r>
  <r>
    <n v="1426"/>
    <m/>
    <m/>
    <m/>
    <x v="13"/>
    <x v="19"/>
    <x v="6"/>
    <s v="Food Security"/>
    <x v="9"/>
    <x v="20"/>
    <x v="3"/>
    <m/>
    <s v="Planned"/>
    <m/>
    <m/>
    <m/>
    <m/>
    <m/>
    <s v="Chittagong"/>
    <s v="Cox's Bazar"/>
    <x v="6"/>
    <x v="9"/>
    <x v="1"/>
    <m/>
    <m/>
    <m/>
    <x v="2"/>
    <x v="2"/>
    <m/>
    <m/>
    <m/>
    <m/>
    <m/>
    <m/>
    <m/>
    <m/>
    <m/>
    <m/>
    <m/>
    <m/>
    <m/>
    <m/>
    <m/>
    <m/>
    <m/>
    <m/>
    <m/>
    <m/>
    <m/>
    <m/>
    <m/>
    <m/>
    <n v="20"/>
    <n v="2022"/>
    <s v=""/>
    <m/>
    <m/>
    <m/>
  </r>
  <r>
    <n v="1427"/>
    <m/>
    <m/>
    <m/>
    <x v="13"/>
    <x v="19"/>
    <x v="6"/>
    <s v="Food Security"/>
    <x v="9"/>
    <x v="20"/>
    <x v="3"/>
    <m/>
    <s v="Planned"/>
    <m/>
    <m/>
    <m/>
    <m/>
    <m/>
    <s v="Chittagong"/>
    <s v="Cox's Bazar"/>
    <x v="6"/>
    <x v="9"/>
    <x v="1"/>
    <m/>
    <m/>
    <m/>
    <x v="2"/>
    <x v="2"/>
    <m/>
    <m/>
    <m/>
    <m/>
    <m/>
    <m/>
    <m/>
    <m/>
    <m/>
    <m/>
    <m/>
    <m/>
    <m/>
    <m/>
    <m/>
    <m/>
    <m/>
    <m/>
    <m/>
    <m/>
    <m/>
    <m/>
    <m/>
    <m/>
    <n v="20"/>
    <n v="2022"/>
    <s v=""/>
    <m/>
    <m/>
    <m/>
  </r>
  <r>
    <n v="1428"/>
    <m/>
    <m/>
    <m/>
    <x v="13"/>
    <x v="19"/>
    <x v="6"/>
    <s v="Food Security"/>
    <x v="9"/>
    <x v="20"/>
    <x v="3"/>
    <m/>
    <s v="Planned"/>
    <m/>
    <m/>
    <m/>
    <m/>
    <m/>
    <s v="Chittagong"/>
    <s v="Cox's Bazar"/>
    <x v="6"/>
    <x v="9"/>
    <x v="1"/>
    <m/>
    <m/>
    <m/>
    <x v="2"/>
    <x v="2"/>
    <m/>
    <m/>
    <m/>
    <m/>
    <m/>
    <m/>
    <m/>
    <m/>
    <m/>
    <m/>
    <m/>
    <m/>
    <m/>
    <m/>
    <m/>
    <m/>
    <m/>
    <m/>
    <m/>
    <m/>
    <m/>
    <m/>
    <m/>
    <m/>
    <n v="20"/>
    <n v="2022"/>
    <s v=""/>
    <m/>
    <m/>
    <m/>
  </r>
  <r>
    <n v="1429"/>
    <m/>
    <m/>
    <m/>
    <x v="13"/>
    <x v="19"/>
    <x v="6"/>
    <s v="Food Security"/>
    <x v="9"/>
    <x v="20"/>
    <x v="3"/>
    <m/>
    <s v="Planned"/>
    <m/>
    <m/>
    <m/>
    <m/>
    <m/>
    <s v="Chittagong"/>
    <s v="Cox's Bazar"/>
    <x v="6"/>
    <x v="9"/>
    <x v="1"/>
    <m/>
    <m/>
    <m/>
    <x v="2"/>
    <x v="2"/>
    <m/>
    <m/>
    <m/>
    <m/>
    <m/>
    <m/>
    <m/>
    <m/>
    <m/>
    <m/>
    <m/>
    <m/>
    <m/>
    <m/>
    <m/>
    <m/>
    <m/>
    <m/>
    <m/>
    <m/>
    <m/>
    <m/>
    <m/>
    <m/>
    <n v="20"/>
    <n v="2022"/>
    <s v=""/>
    <m/>
    <m/>
    <m/>
  </r>
  <r>
    <n v="1430"/>
    <m/>
    <m/>
    <m/>
    <x v="13"/>
    <x v="19"/>
    <x v="6"/>
    <s v="Food Security"/>
    <x v="9"/>
    <x v="20"/>
    <x v="3"/>
    <m/>
    <s v="Planned"/>
    <m/>
    <m/>
    <m/>
    <m/>
    <m/>
    <s v="Chittagong"/>
    <s v="Cox's Bazar"/>
    <x v="6"/>
    <x v="9"/>
    <x v="1"/>
    <m/>
    <m/>
    <m/>
    <x v="2"/>
    <x v="2"/>
    <m/>
    <m/>
    <m/>
    <m/>
    <m/>
    <m/>
    <m/>
    <m/>
    <m/>
    <m/>
    <m/>
    <m/>
    <m/>
    <m/>
    <m/>
    <m/>
    <m/>
    <m/>
    <m/>
    <m/>
    <m/>
    <m/>
    <m/>
    <m/>
    <n v="20"/>
    <n v="2022"/>
    <s v=""/>
    <m/>
    <m/>
    <m/>
  </r>
  <r>
    <n v="1431"/>
    <m/>
    <m/>
    <m/>
    <x v="13"/>
    <x v="19"/>
    <x v="6"/>
    <s v="Food Security"/>
    <x v="9"/>
    <x v="20"/>
    <x v="3"/>
    <m/>
    <s v="Planned"/>
    <m/>
    <m/>
    <m/>
    <m/>
    <m/>
    <s v="Chittagong"/>
    <s v="Cox's Bazar"/>
    <x v="6"/>
    <x v="9"/>
    <x v="1"/>
    <m/>
    <m/>
    <m/>
    <x v="2"/>
    <x v="2"/>
    <m/>
    <m/>
    <m/>
    <m/>
    <m/>
    <m/>
    <m/>
    <m/>
    <m/>
    <m/>
    <m/>
    <m/>
    <m/>
    <m/>
    <m/>
    <m/>
    <m/>
    <m/>
    <m/>
    <m/>
    <m/>
    <m/>
    <m/>
    <m/>
    <n v="20"/>
    <n v="2022"/>
    <s v=""/>
    <m/>
    <m/>
    <m/>
  </r>
  <r>
    <n v="1432"/>
    <m/>
    <m/>
    <m/>
    <x v="13"/>
    <x v="19"/>
    <x v="6"/>
    <s v="Food Security"/>
    <x v="9"/>
    <x v="20"/>
    <x v="3"/>
    <m/>
    <s v="Planned"/>
    <m/>
    <m/>
    <m/>
    <m/>
    <m/>
    <s v="Chittagong"/>
    <s v="Cox's Bazar"/>
    <x v="6"/>
    <x v="9"/>
    <x v="1"/>
    <m/>
    <m/>
    <m/>
    <x v="2"/>
    <x v="2"/>
    <m/>
    <m/>
    <m/>
    <m/>
    <m/>
    <m/>
    <m/>
    <m/>
    <m/>
    <m/>
    <m/>
    <m/>
    <m/>
    <m/>
    <m/>
    <m/>
    <m/>
    <m/>
    <m/>
    <m/>
    <m/>
    <m/>
    <m/>
    <m/>
    <n v="20"/>
    <n v="2022"/>
    <s v=""/>
    <m/>
    <m/>
    <m/>
  </r>
  <r>
    <n v="1433"/>
    <m/>
    <m/>
    <m/>
    <x v="13"/>
    <x v="19"/>
    <x v="6"/>
    <s v="Food Security"/>
    <x v="9"/>
    <x v="20"/>
    <x v="3"/>
    <m/>
    <s v="Planned"/>
    <m/>
    <m/>
    <m/>
    <m/>
    <m/>
    <s v="Chittagong"/>
    <s v="Cox's Bazar"/>
    <x v="6"/>
    <x v="9"/>
    <x v="1"/>
    <m/>
    <m/>
    <m/>
    <x v="2"/>
    <x v="2"/>
    <m/>
    <m/>
    <m/>
    <m/>
    <m/>
    <m/>
    <m/>
    <m/>
    <m/>
    <m/>
    <m/>
    <m/>
    <m/>
    <m/>
    <m/>
    <m/>
    <m/>
    <m/>
    <m/>
    <m/>
    <m/>
    <m/>
    <m/>
    <m/>
    <n v="20"/>
    <n v="2022"/>
    <s v=""/>
    <m/>
    <m/>
    <m/>
  </r>
  <r>
    <n v="1434"/>
    <m/>
    <m/>
    <m/>
    <x v="13"/>
    <x v="19"/>
    <x v="6"/>
    <s v="Food Security"/>
    <x v="9"/>
    <x v="20"/>
    <x v="3"/>
    <m/>
    <s v="Planned"/>
    <m/>
    <m/>
    <m/>
    <m/>
    <m/>
    <s v="Chittagong"/>
    <s v="Cox's Bazar"/>
    <x v="6"/>
    <x v="9"/>
    <x v="1"/>
    <m/>
    <m/>
    <m/>
    <x v="2"/>
    <x v="2"/>
    <m/>
    <m/>
    <m/>
    <m/>
    <m/>
    <m/>
    <m/>
    <m/>
    <m/>
    <m/>
    <m/>
    <m/>
    <m/>
    <m/>
    <m/>
    <m/>
    <m/>
    <m/>
    <m/>
    <m/>
    <m/>
    <m/>
    <m/>
    <m/>
    <n v="20"/>
    <n v="2022"/>
    <s v=""/>
    <m/>
    <m/>
    <m/>
  </r>
  <r>
    <n v="1435"/>
    <m/>
    <m/>
    <m/>
    <x v="13"/>
    <x v="19"/>
    <x v="6"/>
    <s v="Food Security"/>
    <x v="9"/>
    <x v="20"/>
    <x v="3"/>
    <m/>
    <s v="Planned"/>
    <m/>
    <m/>
    <m/>
    <m/>
    <m/>
    <s v="Chittagong"/>
    <s v="Cox's Bazar"/>
    <x v="6"/>
    <x v="9"/>
    <x v="1"/>
    <m/>
    <m/>
    <m/>
    <x v="2"/>
    <x v="2"/>
    <m/>
    <m/>
    <m/>
    <m/>
    <m/>
    <m/>
    <m/>
    <m/>
    <m/>
    <m/>
    <m/>
    <m/>
    <m/>
    <m/>
    <m/>
    <m/>
    <m/>
    <m/>
    <m/>
    <m/>
    <m/>
    <m/>
    <m/>
    <m/>
    <n v="20"/>
    <n v="2022"/>
    <s v=""/>
    <m/>
    <m/>
    <m/>
  </r>
  <r>
    <n v="1436"/>
    <m/>
    <m/>
    <m/>
    <x v="13"/>
    <x v="19"/>
    <x v="6"/>
    <s v="Food Security"/>
    <x v="9"/>
    <x v="20"/>
    <x v="3"/>
    <m/>
    <s v="Planned"/>
    <m/>
    <m/>
    <m/>
    <m/>
    <m/>
    <s v="Chittagong"/>
    <s v="Cox's Bazar"/>
    <x v="6"/>
    <x v="9"/>
    <x v="1"/>
    <m/>
    <m/>
    <m/>
    <x v="2"/>
    <x v="2"/>
    <m/>
    <m/>
    <m/>
    <m/>
    <m/>
    <m/>
    <m/>
    <m/>
    <m/>
    <m/>
    <m/>
    <m/>
    <m/>
    <m/>
    <m/>
    <m/>
    <m/>
    <m/>
    <m/>
    <m/>
    <m/>
    <m/>
    <m/>
    <m/>
    <n v="20"/>
    <n v="2022"/>
    <s v=""/>
    <m/>
    <m/>
    <m/>
  </r>
  <r>
    <n v="1437"/>
    <m/>
    <m/>
    <m/>
    <x v="13"/>
    <x v="19"/>
    <x v="6"/>
    <s v="Food Security"/>
    <x v="9"/>
    <x v="20"/>
    <x v="3"/>
    <m/>
    <s v="Planned"/>
    <m/>
    <m/>
    <m/>
    <m/>
    <m/>
    <s v="Chittagong"/>
    <s v="Cox's Bazar"/>
    <x v="6"/>
    <x v="9"/>
    <x v="1"/>
    <m/>
    <m/>
    <m/>
    <x v="2"/>
    <x v="2"/>
    <m/>
    <m/>
    <m/>
    <m/>
    <m/>
    <m/>
    <m/>
    <m/>
    <m/>
    <m/>
    <m/>
    <m/>
    <m/>
    <m/>
    <m/>
    <m/>
    <m/>
    <m/>
    <m/>
    <m/>
    <m/>
    <m/>
    <m/>
    <m/>
    <n v="20"/>
    <n v="2022"/>
    <s v=""/>
    <m/>
    <m/>
    <m/>
  </r>
  <r>
    <n v="1438"/>
    <m/>
    <m/>
    <m/>
    <x v="13"/>
    <x v="19"/>
    <x v="6"/>
    <s v="Food Security"/>
    <x v="9"/>
    <x v="20"/>
    <x v="3"/>
    <m/>
    <s v="Planned"/>
    <m/>
    <m/>
    <m/>
    <m/>
    <m/>
    <s v="Chittagong"/>
    <s v="Cox's Bazar"/>
    <x v="6"/>
    <x v="9"/>
    <x v="1"/>
    <m/>
    <m/>
    <m/>
    <x v="2"/>
    <x v="2"/>
    <m/>
    <m/>
    <m/>
    <m/>
    <m/>
    <m/>
    <m/>
    <m/>
    <m/>
    <m/>
    <m/>
    <m/>
    <m/>
    <m/>
    <m/>
    <m/>
    <m/>
    <m/>
    <m/>
    <m/>
    <m/>
    <m/>
    <m/>
    <m/>
    <n v="20"/>
    <n v="2022"/>
    <s v=""/>
    <m/>
    <m/>
    <m/>
  </r>
  <r>
    <n v="1439"/>
    <m/>
    <m/>
    <m/>
    <x v="13"/>
    <x v="19"/>
    <x v="6"/>
    <s v="Food Security"/>
    <x v="9"/>
    <x v="20"/>
    <x v="3"/>
    <m/>
    <s v="Planned"/>
    <m/>
    <m/>
    <m/>
    <m/>
    <m/>
    <s v="Chittagong"/>
    <s v="Cox's Bazar"/>
    <x v="6"/>
    <x v="9"/>
    <x v="1"/>
    <m/>
    <m/>
    <m/>
    <x v="2"/>
    <x v="2"/>
    <m/>
    <m/>
    <m/>
    <m/>
    <m/>
    <m/>
    <m/>
    <m/>
    <m/>
    <m/>
    <m/>
    <m/>
    <m/>
    <m/>
    <m/>
    <m/>
    <m/>
    <m/>
    <m/>
    <m/>
    <m/>
    <m/>
    <m/>
    <m/>
    <n v="20"/>
    <n v="2022"/>
    <s v=""/>
    <m/>
    <m/>
    <m/>
  </r>
  <r>
    <n v="1440"/>
    <m/>
    <m/>
    <m/>
    <x v="13"/>
    <x v="19"/>
    <x v="6"/>
    <s v="Food Security"/>
    <x v="9"/>
    <x v="20"/>
    <x v="3"/>
    <m/>
    <s v="Planned"/>
    <m/>
    <m/>
    <m/>
    <m/>
    <m/>
    <s v="Chittagong"/>
    <s v="Cox's Bazar"/>
    <x v="6"/>
    <x v="9"/>
    <x v="1"/>
    <m/>
    <m/>
    <m/>
    <x v="2"/>
    <x v="2"/>
    <m/>
    <m/>
    <m/>
    <m/>
    <m/>
    <m/>
    <m/>
    <m/>
    <m/>
    <m/>
    <m/>
    <m/>
    <m/>
    <m/>
    <m/>
    <m/>
    <m/>
    <m/>
    <m/>
    <m/>
    <m/>
    <m/>
    <m/>
    <m/>
    <n v="20"/>
    <n v="2022"/>
    <s v=""/>
    <m/>
    <m/>
    <m/>
  </r>
  <r>
    <n v="1441"/>
    <m/>
    <m/>
    <m/>
    <x v="13"/>
    <x v="19"/>
    <x v="6"/>
    <s v="Food Security"/>
    <x v="9"/>
    <x v="20"/>
    <x v="3"/>
    <m/>
    <s v="Planned"/>
    <m/>
    <m/>
    <m/>
    <m/>
    <m/>
    <s v="Chittagong"/>
    <s v="Cox's Bazar"/>
    <x v="6"/>
    <x v="9"/>
    <x v="1"/>
    <m/>
    <m/>
    <m/>
    <x v="2"/>
    <x v="2"/>
    <m/>
    <m/>
    <m/>
    <m/>
    <m/>
    <m/>
    <m/>
    <m/>
    <m/>
    <m/>
    <m/>
    <m/>
    <m/>
    <m/>
    <m/>
    <m/>
    <m/>
    <m/>
    <m/>
    <m/>
    <m/>
    <m/>
    <m/>
    <m/>
    <n v="20"/>
    <n v="2022"/>
    <s v=""/>
    <m/>
    <m/>
    <m/>
  </r>
  <r>
    <n v="1442"/>
    <m/>
    <m/>
    <m/>
    <x v="13"/>
    <x v="19"/>
    <x v="6"/>
    <s v="Food Security"/>
    <x v="9"/>
    <x v="20"/>
    <x v="3"/>
    <m/>
    <s v="Planned"/>
    <m/>
    <m/>
    <m/>
    <m/>
    <m/>
    <s v="Chittagong"/>
    <s v="Cox's Bazar"/>
    <x v="6"/>
    <x v="9"/>
    <x v="1"/>
    <m/>
    <m/>
    <m/>
    <x v="2"/>
    <x v="2"/>
    <m/>
    <m/>
    <m/>
    <m/>
    <m/>
    <m/>
    <m/>
    <m/>
    <m/>
    <m/>
    <m/>
    <m/>
    <m/>
    <m/>
    <m/>
    <m/>
    <m/>
    <m/>
    <m/>
    <m/>
    <m/>
    <m/>
    <m/>
    <m/>
    <n v="20"/>
    <n v="2022"/>
    <s v=""/>
    <m/>
    <m/>
    <m/>
  </r>
  <r>
    <n v="1443"/>
    <m/>
    <m/>
    <m/>
    <x v="13"/>
    <x v="19"/>
    <x v="6"/>
    <s v="Food Security"/>
    <x v="9"/>
    <x v="20"/>
    <x v="3"/>
    <m/>
    <s v="Planned"/>
    <m/>
    <m/>
    <m/>
    <m/>
    <m/>
    <s v="Chittagong"/>
    <s v="Cox's Bazar"/>
    <x v="6"/>
    <x v="9"/>
    <x v="1"/>
    <m/>
    <m/>
    <m/>
    <x v="2"/>
    <x v="2"/>
    <m/>
    <m/>
    <m/>
    <m/>
    <m/>
    <m/>
    <m/>
    <m/>
    <m/>
    <m/>
    <m/>
    <m/>
    <m/>
    <m/>
    <m/>
    <m/>
    <m/>
    <m/>
    <m/>
    <m/>
    <m/>
    <m/>
    <m/>
    <m/>
    <n v="20"/>
    <n v="2022"/>
    <s v=""/>
    <m/>
    <m/>
    <m/>
  </r>
  <r>
    <n v="1444"/>
    <m/>
    <m/>
    <m/>
    <x v="13"/>
    <x v="19"/>
    <x v="6"/>
    <s v="Food Security"/>
    <x v="9"/>
    <x v="20"/>
    <x v="3"/>
    <m/>
    <s v="Planned"/>
    <m/>
    <m/>
    <m/>
    <m/>
    <m/>
    <s v="Chittagong"/>
    <s v="Cox's Bazar"/>
    <x v="6"/>
    <x v="9"/>
    <x v="1"/>
    <m/>
    <m/>
    <m/>
    <x v="2"/>
    <x v="2"/>
    <m/>
    <m/>
    <m/>
    <m/>
    <m/>
    <m/>
    <m/>
    <m/>
    <m/>
    <m/>
    <m/>
    <m/>
    <m/>
    <m/>
    <m/>
    <m/>
    <m/>
    <m/>
    <m/>
    <m/>
    <m/>
    <m/>
    <m/>
    <m/>
    <n v="20"/>
    <n v="2022"/>
    <s v=""/>
    <m/>
    <m/>
    <m/>
  </r>
  <r>
    <n v="1445"/>
    <m/>
    <m/>
    <m/>
    <x v="13"/>
    <x v="19"/>
    <x v="6"/>
    <s v="Food Security"/>
    <x v="9"/>
    <x v="20"/>
    <x v="3"/>
    <m/>
    <s v="Planned"/>
    <m/>
    <m/>
    <m/>
    <m/>
    <m/>
    <s v="Chittagong"/>
    <s v="Cox's Bazar"/>
    <x v="6"/>
    <x v="9"/>
    <x v="1"/>
    <m/>
    <m/>
    <m/>
    <x v="2"/>
    <x v="2"/>
    <m/>
    <m/>
    <m/>
    <m/>
    <m/>
    <m/>
    <m/>
    <m/>
    <m/>
    <m/>
    <m/>
    <m/>
    <m/>
    <m/>
    <m/>
    <m/>
    <m/>
    <m/>
    <m/>
    <m/>
    <m/>
    <m/>
    <m/>
    <m/>
    <n v="20"/>
    <n v="2022"/>
    <s v=""/>
    <m/>
    <m/>
    <m/>
  </r>
  <r>
    <n v="1446"/>
    <m/>
    <m/>
    <m/>
    <x v="13"/>
    <x v="19"/>
    <x v="6"/>
    <s v="Food Security"/>
    <x v="9"/>
    <x v="20"/>
    <x v="3"/>
    <m/>
    <s v="Planned"/>
    <m/>
    <m/>
    <m/>
    <m/>
    <m/>
    <s v="Chittagong"/>
    <s v="Cox's Bazar"/>
    <x v="6"/>
    <x v="9"/>
    <x v="1"/>
    <m/>
    <m/>
    <m/>
    <x v="2"/>
    <x v="2"/>
    <m/>
    <m/>
    <m/>
    <m/>
    <m/>
    <m/>
    <m/>
    <m/>
    <m/>
    <m/>
    <m/>
    <m/>
    <m/>
    <m/>
    <m/>
    <m/>
    <m/>
    <m/>
    <m/>
    <m/>
    <m/>
    <m/>
    <m/>
    <m/>
    <n v="20"/>
    <n v="2022"/>
    <s v=""/>
    <m/>
    <m/>
    <m/>
  </r>
  <r>
    <n v="1447"/>
    <m/>
    <m/>
    <m/>
    <x v="13"/>
    <x v="19"/>
    <x v="6"/>
    <s v="Food Security"/>
    <x v="9"/>
    <x v="20"/>
    <x v="3"/>
    <m/>
    <s v="Planned"/>
    <m/>
    <m/>
    <m/>
    <m/>
    <m/>
    <s v="Chittagong"/>
    <s v="Cox's Bazar"/>
    <x v="6"/>
    <x v="9"/>
    <x v="1"/>
    <m/>
    <m/>
    <m/>
    <x v="2"/>
    <x v="2"/>
    <m/>
    <m/>
    <m/>
    <m/>
    <m/>
    <m/>
    <m/>
    <m/>
    <m/>
    <m/>
    <m/>
    <m/>
    <m/>
    <m/>
    <m/>
    <m/>
    <m/>
    <m/>
    <m/>
    <m/>
    <m/>
    <m/>
    <m/>
    <m/>
    <n v="20"/>
    <n v="2022"/>
    <s v=""/>
    <m/>
    <m/>
    <m/>
  </r>
  <r>
    <n v="1448"/>
    <m/>
    <m/>
    <m/>
    <x v="13"/>
    <x v="19"/>
    <x v="6"/>
    <s v="Food Security"/>
    <x v="9"/>
    <x v="20"/>
    <x v="3"/>
    <m/>
    <s v="Planned"/>
    <m/>
    <m/>
    <m/>
    <m/>
    <m/>
    <s v="Chittagong"/>
    <s v="Cox's Bazar"/>
    <x v="6"/>
    <x v="9"/>
    <x v="1"/>
    <m/>
    <m/>
    <m/>
    <x v="2"/>
    <x v="2"/>
    <m/>
    <m/>
    <m/>
    <m/>
    <m/>
    <m/>
    <m/>
    <m/>
    <m/>
    <m/>
    <m/>
    <m/>
    <m/>
    <m/>
    <m/>
    <m/>
    <m/>
    <m/>
    <m/>
    <m/>
    <m/>
    <m/>
    <m/>
    <m/>
    <n v="20"/>
    <n v="2022"/>
    <s v=""/>
    <m/>
    <m/>
    <m/>
  </r>
  <r>
    <n v="1449"/>
    <m/>
    <m/>
    <m/>
    <x v="13"/>
    <x v="19"/>
    <x v="6"/>
    <s v="Food Security"/>
    <x v="9"/>
    <x v="20"/>
    <x v="3"/>
    <m/>
    <s v="Planned"/>
    <m/>
    <m/>
    <m/>
    <m/>
    <m/>
    <s v="Chittagong"/>
    <s v="Cox's Bazar"/>
    <x v="6"/>
    <x v="9"/>
    <x v="1"/>
    <m/>
    <m/>
    <m/>
    <x v="2"/>
    <x v="2"/>
    <m/>
    <m/>
    <m/>
    <m/>
    <m/>
    <m/>
    <m/>
    <m/>
    <m/>
    <m/>
    <m/>
    <m/>
    <m/>
    <m/>
    <m/>
    <m/>
    <m/>
    <m/>
    <m/>
    <m/>
    <m/>
    <m/>
    <m/>
    <m/>
    <n v="20"/>
    <n v="2022"/>
    <s v=""/>
    <m/>
    <m/>
    <m/>
  </r>
  <r>
    <n v="1450"/>
    <m/>
    <m/>
    <m/>
    <x v="13"/>
    <x v="19"/>
    <x v="6"/>
    <s v="Food Security"/>
    <x v="9"/>
    <x v="20"/>
    <x v="3"/>
    <m/>
    <s v="Planned"/>
    <m/>
    <m/>
    <m/>
    <m/>
    <m/>
    <s v="Chittagong"/>
    <s v="Cox's Bazar"/>
    <x v="6"/>
    <x v="9"/>
    <x v="1"/>
    <m/>
    <m/>
    <m/>
    <x v="2"/>
    <x v="2"/>
    <m/>
    <m/>
    <m/>
    <m/>
    <m/>
    <m/>
    <m/>
    <m/>
    <m/>
    <m/>
    <m/>
    <m/>
    <m/>
    <m/>
    <m/>
    <m/>
    <m/>
    <m/>
    <m/>
    <m/>
    <m/>
    <m/>
    <m/>
    <m/>
    <n v="20"/>
    <n v="2022"/>
    <s v=""/>
    <m/>
    <m/>
    <m/>
  </r>
  <r>
    <n v="1451"/>
    <m/>
    <m/>
    <m/>
    <x v="13"/>
    <x v="19"/>
    <x v="6"/>
    <s v="Food Security"/>
    <x v="9"/>
    <x v="20"/>
    <x v="3"/>
    <m/>
    <s v="Planned"/>
    <m/>
    <m/>
    <m/>
    <m/>
    <m/>
    <s v="Chittagong"/>
    <s v="Cox's Bazar"/>
    <x v="6"/>
    <x v="9"/>
    <x v="1"/>
    <m/>
    <m/>
    <m/>
    <x v="2"/>
    <x v="2"/>
    <m/>
    <m/>
    <m/>
    <m/>
    <m/>
    <m/>
    <m/>
    <m/>
    <m/>
    <m/>
    <m/>
    <m/>
    <m/>
    <m/>
    <m/>
    <m/>
    <m/>
    <m/>
    <m/>
    <m/>
    <m/>
    <m/>
    <m/>
    <m/>
    <n v="20"/>
    <n v="2022"/>
    <s v=""/>
    <m/>
    <m/>
    <m/>
  </r>
  <r>
    <n v="1452"/>
    <m/>
    <m/>
    <m/>
    <x v="13"/>
    <x v="19"/>
    <x v="6"/>
    <s v="Food Security"/>
    <x v="9"/>
    <x v="20"/>
    <x v="3"/>
    <m/>
    <s v="Planned"/>
    <m/>
    <m/>
    <m/>
    <m/>
    <m/>
    <s v="Chittagong"/>
    <s v="Cox's Bazar"/>
    <x v="6"/>
    <x v="9"/>
    <x v="1"/>
    <m/>
    <m/>
    <m/>
    <x v="2"/>
    <x v="2"/>
    <m/>
    <m/>
    <m/>
    <m/>
    <m/>
    <m/>
    <m/>
    <m/>
    <m/>
    <m/>
    <m/>
    <m/>
    <m/>
    <m/>
    <m/>
    <m/>
    <m/>
    <m/>
    <m/>
    <m/>
    <m/>
    <m/>
    <m/>
    <m/>
    <n v="20"/>
    <n v="2022"/>
    <s v=""/>
    <m/>
    <m/>
    <m/>
  </r>
  <r>
    <n v="1453"/>
    <m/>
    <m/>
    <m/>
    <x v="13"/>
    <x v="19"/>
    <x v="6"/>
    <s v="Food Security"/>
    <x v="9"/>
    <x v="20"/>
    <x v="3"/>
    <m/>
    <s v="Planned"/>
    <m/>
    <m/>
    <m/>
    <m/>
    <m/>
    <s v="Chittagong"/>
    <s v="Cox's Bazar"/>
    <x v="6"/>
    <x v="9"/>
    <x v="1"/>
    <m/>
    <m/>
    <m/>
    <x v="2"/>
    <x v="2"/>
    <m/>
    <m/>
    <m/>
    <m/>
    <m/>
    <m/>
    <m/>
    <m/>
    <m/>
    <m/>
    <m/>
    <m/>
    <m/>
    <m/>
    <m/>
    <m/>
    <m/>
    <m/>
    <m/>
    <m/>
    <m/>
    <m/>
    <m/>
    <m/>
    <n v="20"/>
    <n v="2022"/>
    <s v=""/>
    <m/>
    <m/>
    <m/>
  </r>
  <r>
    <n v="1454"/>
    <m/>
    <m/>
    <m/>
    <x v="13"/>
    <x v="19"/>
    <x v="6"/>
    <s v="Food Security"/>
    <x v="9"/>
    <x v="20"/>
    <x v="3"/>
    <m/>
    <s v="Planned"/>
    <m/>
    <m/>
    <m/>
    <m/>
    <m/>
    <s v="Chittagong"/>
    <s v="Cox's Bazar"/>
    <x v="6"/>
    <x v="9"/>
    <x v="1"/>
    <m/>
    <m/>
    <m/>
    <x v="2"/>
    <x v="2"/>
    <m/>
    <m/>
    <m/>
    <m/>
    <m/>
    <m/>
    <m/>
    <m/>
    <m/>
    <m/>
    <m/>
    <m/>
    <m/>
    <m/>
    <m/>
    <m/>
    <m/>
    <m/>
    <m/>
    <m/>
    <m/>
    <m/>
    <m/>
    <m/>
    <n v="20"/>
    <n v="2022"/>
    <s v=""/>
    <m/>
    <m/>
    <m/>
  </r>
  <r>
    <n v="1455"/>
    <m/>
    <m/>
    <m/>
    <x v="13"/>
    <x v="19"/>
    <x v="6"/>
    <s v="Food Security"/>
    <x v="9"/>
    <x v="20"/>
    <x v="3"/>
    <m/>
    <s v="Planned"/>
    <m/>
    <m/>
    <m/>
    <m/>
    <m/>
    <s v="Chittagong"/>
    <s v="Cox's Bazar"/>
    <x v="6"/>
    <x v="9"/>
    <x v="1"/>
    <m/>
    <m/>
    <m/>
    <x v="2"/>
    <x v="2"/>
    <m/>
    <m/>
    <m/>
    <m/>
    <m/>
    <m/>
    <m/>
    <m/>
    <m/>
    <m/>
    <m/>
    <m/>
    <m/>
    <m/>
    <m/>
    <m/>
    <m/>
    <m/>
    <m/>
    <m/>
    <m/>
    <m/>
    <m/>
    <m/>
    <n v="20"/>
    <n v="2022"/>
    <s v=""/>
    <m/>
    <m/>
    <m/>
  </r>
  <r>
    <n v="1456"/>
    <m/>
    <m/>
    <m/>
    <x v="13"/>
    <x v="19"/>
    <x v="6"/>
    <s v="Food Security"/>
    <x v="9"/>
    <x v="20"/>
    <x v="3"/>
    <m/>
    <s v="Planned"/>
    <m/>
    <m/>
    <m/>
    <m/>
    <m/>
    <s v="Chittagong"/>
    <s v="Cox's Bazar"/>
    <x v="6"/>
    <x v="9"/>
    <x v="1"/>
    <m/>
    <m/>
    <m/>
    <x v="2"/>
    <x v="2"/>
    <m/>
    <m/>
    <m/>
    <m/>
    <m/>
    <m/>
    <m/>
    <m/>
    <m/>
    <m/>
    <m/>
    <m/>
    <m/>
    <m/>
    <m/>
    <m/>
    <m/>
    <m/>
    <m/>
    <m/>
    <m/>
    <m/>
    <m/>
    <m/>
    <n v="20"/>
    <n v="2022"/>
    <s v=""/>
    <m/>
    <m/>
    <m/>
  </r>
  <r>
    <n v="1457"/>
    <m/>
    <m/>
    <m/>
    <x v="13"/>
    <x v="19"/>
    <x v="6"/>
    <s v="Food Security"/>
    <x v="9"/>
    <x v="20"/>
    <x v="3"/>
    <m/>
    <s v="Planned"/>
    <m/>
    <m/>
    <m/>
    <m/>
    <m/>
    <s v="Chittagong"/>
    <s v="Cox's Bazar"/>
    <x v="6"/>
    <x v="9"/>
    <x v="1"/>
    <m/>
    <m/>
    <m/>
    <x v="2"/>
    <x v="2"/>
    <m/>
    <m/>
    <m/>
    <m/>
    <m/>
    <m/>
    <m/>
    <m/>
    <m/>
    <m/>
    <m/>
    <m/>
    <m/>
    <m/>
    <m/>
    <m/>
    <m/>
    <m/>
    <m/>
    <m/>
    <m/>
    <m/>
    <m/>
    <m/>
    <n v="20"/>
    <n v="2022"/>
    <s v=""/>
    <m/>
    <m/>
    <m/>
  </r>
  <r>
    <n v="1458"/>
    <m/>
    <m/>
    <m/>
    <x v="13"/>
    <x v="19"/>
    <x v="6"/>
    <s v="Food Security"/>
    <x v="9"/>
    <x v="20"/>
    <x v="3"/>
    <m/>
    <s v="Planned"/>
    <m/>
    <m/>
    <m/>
    <m/>
    <m/>
    <s v="Chittagong"/>
    <s v="Cox's Bazar"/>
    <x v="6"/>
    <x v="9"/>
    <x v="1"/>
    <m/>
    <m/>
    <m/>
    <x v="2"/>
    <x v="2"/>
    <m/>
    <m/>
    <m/>
    <m/>
    <m/>
    <m/>
    <m/>
    <m/>
    <m/>
    <m/>
    <m/>
    <m/>
    <m/>
    <m/>
    <m/>
    <m/>
    <m/>
    <m/>
    <m/>
    <m/>
    <m/>
    <m/>
    <m/>
    <m/>
    <n v="20"/>
    <n v="2022"/>
    <s v=""/>
    <m/>
    <m/>
    <m/>
  </r>
  <r>
    <n v="1459"/>
    <m/>
    <m/>
    <m/>
    <x v="13"/>
    <x v="19"/>
    <x v="6"/>
    <s v="Food Security"/>
    <x v="9"/>
    <x v="20"/>
    <x v="3"/>
    <m/>
    <s v="Planned"/>
    <m/>
    <m/>
    <m/>
    <m/>
    <m/>
    <s v="Chittagong"/>
    <s v="Cox's Bazar"/>
    <x v="6"/>
    <x v="9"/>
    <x v="1"/>
    <m/>
    <m/>
    <m/>
    <x v="2"/>
    <x v="2"/>
    <m/>
    <m/>
    <m/>
    <m/>
    <m/>
    <m/>
    <m/>
    <m/>
    <m/>
    <m/>
    <m/>
    <m/>
    <m/>
    <m/>
    <m/>
    <m/>
    <m/>
    <m/>
    <m/>
    <m/>
    <m/>
    <m/>
    <m/>
    <m/>
    <n v="20"/>
    <n v="2022"/>
    <s v=""/>
    <m/>
    <m/>
    <m/>
  </r>
  <r>
    <n v="1460"/>
    <m/>
    <m/>
    <m/>
    <x v="13"/>
    <x v="19"/>
    <x v="6"/>
    <s v="Food Security"/>
    <x v="9"/>
    <x v="20"/>
    <x v="3"/>
    <m/>
    <s v="Planned"/>
    <m/>
    <m/>
    <m/>
    <m/>
    <m/>
    <s v="Chittagong"/>
    <s v="Cox's Bazar"/>
    <x v="6"/>
    <x v="9"/>
    <x v="1"/>
    <m/>
    <m/>
    <m/>
    <x v="2"/>
    <x v="2"/>
    <m/>
    <m/>
    <m/>
    <m/>
    <m/>
    <m/>
    <m/>
    <m/>
    <m/>
    <m/>
    <m/>
    <m/>
    <m/>
    <m/>
    <m/>
    <m/>
    <m/>
    <m/>
    <m/>
    <m/>
    <m/>
    <m/>
    <m/>
    <m/>
    <n v="20"/>
    <n v="2022"/>
    <s v=""/>
    <m/>
    <m/>
    <m/>
  </r>
  <r>
    <n v="1461"/>
    <m/>
    <m/>
    <m/>
    <x v="13"/>
    <x v="19"/>
    <x v="6"/>
    <s v="Food Security"/>
    <x v="9"/>
    <x v="20"/>
    <x v="3"/>
    <m/>
    <s v="Planned"/>
    <m/>
    <m/>
    <m/>
    <m/>
    <m/>
    <s v="Chittagong"/>
    <s v="Cox's Bazar"/>
    <x v="6"/>
    <x v="9"/>
    <x v="1"/>
    <m/>
    <m/>
    <m/>
    <x v="2"/>
    <x v="2"/>
    <m/>
    <m/>
    <m/>
    <m/>
    <m/>
    <m/>
    <m/>
    <m/>
    <m/>
    <m/>
    <m/>
    <m/>
    <m/>
    <m/>
    <m/>
    <m/>
    <m/>
    <m/>
    <m/>
    <m/>
    <m/>
    <m/>
    <m/>
    <m/>
    <n v="20"/>
    <n v="2022"/>
    <s v=""/>
    <m/>
    <m/>
    <m/>
  </r>
  <r>
    <n v="1462"/>
    <m/>
    <m/>
    <m/>
    <x v="13"/>
    <x v="19"/>
    <x v="6"/>
    <s v="Food Security"/>
    <x v="9"/>
    <x v="20"/>
    <x v="3"/>
    <m/>
    <s v="Planned"/>
    <m/>
    <m/>
    <m/>
    <m/>
    <m/>
    <s v="Chittagong"/>
    <s v="Cox's Bazar"/>
    <x v="6"/>
    <x v="9"/>
    <x v="1"/>
    <m/>
    <m/>
    <m/>
    <x v="2"/>
    <x v="2"/>
    <m/>
    <m/>
    <m/>
    <m/>
    <m/>
    <m/>
    <m/>
    <m/>
    <m/>
    <m/>
    <m/>
    <m/>
    <m/>
    <m/>
    <m/>
    <m/>
    <m/>
    <m/>
    <m/>
    <m/>
    <m/>
    <m/>
    <m/>
    <m/>
    <n v="20"/>
    <n v="2022"/>
    <s v=""/>
    <m/>
    <m/>
    <m/>
  </r>
  <r>
    <n v="1463"/>
    <m/>
    <m/>
    <m/>
    <x v="13"/>
    <x v="19"/>
    <x v="6"/>
    <s v="Food Security"/>
    <x v="9"/>
    <x v="20"/>
    <x v="3"/>
    <m/>
    <s v="Planned"/>
    <m/>
    <m/>
    <m/>
    <m/>
    <m/>
    <s v="Chittagong"/>
    <s v="Cox's Bazar"/>
    <x v="6"/>
    <x v="9"/>
    <x v="1"/>
    <m/>
    <m/>
    <m/>
    <x v="2"/>
    <x v="2"/>
    <m/>
    <m/>
    <m/>
    <m/>
    <m/>
    <m/>
    <m/>
    <m/>
    <m/>
    <m/>
    <m/>
    <m/>
    <m/>
    <m/>
    <m/>
    <m/>
    <m/>
    <m/>
    <m/>
    <m/>
    <m/>
    <m/>
    <m/>
    <m/>
    <n v="20"/>
    <n v="2022"/>
    <s v=""/>
    <m/>
    <m/>
    <m/>
  </r>
  <r>
    <n v="1464"/>
    <m/>
    <m/>
    <m/>
    <x v="13"/>
    <x v="19"/>
    <x v="6"/>
    <s v="Food Security"/>
    <x v="9"/>
    <x v="20"/>
    <x v="3"/>
    <m/>
    <s v="Planned"/>
    <m/>
    <m/>
    <m/>
    <m/>
    <m/>
    <s v="Chittagong"/>
    <s v="Cox's Bazar"/>
    <x v="6"/>
    <x v="9"/>
    <x v="1"/>
    <m/>
    <m/>
    <m/>
    <x v="2"/>
    <x v="2"/>
    <m/>
    <m/>
    <m/>
    <m/>
    <m/>
    <m/>
    <m/>
    <m/>
    <m/>
    <m/>
    <m/>
    <m/>
    <m/>
    <m/>
    <m/>
    <m/>
    <m/>
    <m/>
    <m/>
    <m/>
    <m/>
    <m/>
    <m/>
    <m/>
    <n v="20"/>
    <n v="2022"/>
    <s v=""/>
    <m/>
    <m/>
    <m/>
  </r>
  <r>
    <n v="1465"/>
    <m/>
    <m/>
    <m/>
    <x v="13"/>
    <x v="19"/>
    <x v="6"/>
    <s v="Food Security"/>
    <x v="9"/>
    <x v="20"/>
    <x v="3"/>
    <m/>
    <s v="Planned"/>
    <m/>
    <m/>
    <m/>
    <m/>
    <m/>
    <s v="Chittagong"/>
    <s v="Cox's Bazar"/>
    <x v="6"/>
    <x v="9"/>
    <x v="1"/>
    <m/>
    <m/>
    <m/>
    <x v="2"/>
    <x v="2"/>
    <m/>
    <m/>
    <m/>
    <m/>
    <m/>
    <m/>
    <m/>
    <m/>
    <m/>
    <m/>
    <m/>
    <m/>
    <m/>
    <m/>
    <m/>
    <m/>
    <m/>
    <m/>
    <m/>
    <m/>
    <m/>
    <m/>
    <m/>
    <m/>
    <n v="20"/>
    <n v="2022"/>
    <s v=""/>
    <m/>
    <m/>
    <m/>
  </r>
  <r>
    <n v="1466"/>
    <m/>
    <m/>
    <m/>
    <x v="13"/>
    <x v="19"/>
    <x v="6"/>
    <s v="Food Security"/>
    <x v="9"/>
    <x v="20"/>
    <x v="3"/>
    <m/>
    <s v="Planned"/>
    <m/>
    <m/>
    <m/>
    <m/>
    <m/>
    <s v="Chittagong"/>
    <s v="Cox's Bazar"/>
    <x v="6"/>
    <x v="9"/>
    <x v="1"/>
    <m/>
    <m/>
    <m/>
    <x v="2"/>
    <x v="2"/>
    <m/>
    <m/>
    <m/>
    <m/>
    <m/>
    <m/>
    <m/>
    <m/>
    <m/>
    <m/>
    <m/>
    <m/>
    <m/>
    <m/>
    <m/>
    <m/>
    <m/>
    <m/>
    <m/>
    <m/>
    <m/>
    <m/>
    <m/>
    <m/>
    <n v="20"/>
    <n v="2022"/>
    <s v=""/>
    <m/>
    <m/>
    <m/>
  </r>
  <r>
    <n v="1467"/>
    <m/>
    <m/>
    <m/>
    <x v="13"/>
    <x v="19"/>
    <x v="6"/>
    <s v="Food Security"/>
    <x v="9"/>
    <x v="20"/>
    <x v="3"/>
    <m/>
    <s v="Planned"/>
    <m/>
    <m/>
    <m/>
    <m/>
    <m/>
    <s v="Chittagong"/>
    <s v="Cox's Bazar"/>
    <x v="6"/>
    <x v="9"/>
    <x v="1"/>
    <m/>
    <m/>
    <m/>
    <x v="2"/>
    <x v="2"/>
    <m/>
    <m/>
    <m/>
    <m/>
    <m/>
    <m/>
    <m/>
    <m/>
    <m/>
    <m/>
    <m/>
    <m/>
    <m/>
    <m/>
    <m/>
    <m/>
    <m/>
    <m/>
    <m/>
    <m/>
    <m/>
    <m/>
    <m/>
    <m/>
    <n v="20"/>
    <n v="2022"/>
    <s v=""/>
    <m/>
    <m/>
    <m/>
  </r>
  <r>
    <n v="1468"/>
    <m/>
    <m/>
    <m/>
    <x v="13"/>
    <x v="19"/>
    <x v="6"/>
    <s v="Food Security"/>
    <x v="9"/>
    <x v="20"/>
    <x v="3"/>
    <m/>
    <s v="Planned"/>
    <m/>
    <m/>
    <m/>
    <m/>
    <m/>
    <s v="Chittagong"/>
    <s v="Cox's Bazar"/>
    <x v="6"/>
    <x v="9"/>
    <x v="1"/>
    <m/>
    <m/>
    <m/>
    <x v="2"/>
    <x v="2"/>
    <m/>
    <m/>
    <m/>
    <m/>
    <m/>
    <m/>
    <m/>
    <m/>
    <m/>
    <m/>
    <m/>
    <m/>
    <m/>
    <m/>
    <m/>
    <m/>
    <m/>
    <m/>
    <m/>
    <m/>
    <m/>
    <m/>
    <m/>
    <m/>
    <n v="20"/>
    <n v="2022"/>
    <s v=""/>
    <m/>
    <m/>
    <m/>
  </r>
  <r>
    <n v="1469"/>
    <m/>
    <m/>
    <m/>
    <x v="13"/>
    <x v="19"/>
    <x v="6"/>
    <s v="Food Security"/>
    <x v="9"/>
    <x v="20"/>
    <x v="3"/>
    <m/>
    <s v="Planned"/>
    <m/>
    <m/>
    <m/>
    <m/>
    <m/>
    <s v="Chittagong"/>
    <s v="Cox's Bazar"/>
    <x v="6"/>
    <x v="9"/>
    <x v="1"/>
    <m/>
    <m/>
    <m/>
    <x v="2"/>
    <x v="2"/>
    <m/>
    <m/>
    <m/>
    <m/>
    <m/>
    <m/>
    <m/>
    <m/>
    <m/>
    <m/>
    <m/>
    <m/>
    <m/>
    <m/>
    <m/>
    <m/>
    <m/>
    <m/>
    <m/>
    <m/>
    <m/>
    <m/>
    <m/>
    <m/>
    <n v="20"/>
    <n v="2022"/>
    <s v=""/>
    <m/>
    <m/>
    <m/>
  </r>
  <r>
    <n v="1470"/>
    <m/>
    <m/>
    <m/>
    <x v="13"/>
    <x v="19"/>
    <x v="6"/>
    <s v="Food Security"/>
    <x v="9"/>
    <x v="20"/>
    <x v="3"/>
    <m/>
    <s v="Planned"/>
    <m/>
    <m/>
    <m/>
    <m/>
    <m/>
    <s v="Chittagong"/>
    <s v="Cox's Bazar"/>
    <x v="6"/>
    <x v="9"/>
    <x v="1"/>
    <m/>
    <m/>
    <m/>
    <x v="2"/>
    <x v="2"/>
    <m/>
    <m/>
    <m/>
    <m/>
    <m/>
    <m/>
    <m/>
    <m/>
    <m/>
    <m/>
    <m/>
    <m/>
    <m/>
    <m/>
    <m/>
    <m/>
    <m/>
    <m/>
    <m/>
    <m/>
    <m/>
    <m/>
    <m/>
    <m/>
    <n v="20"/>
    <n v="2022"/>
    <s v=""/>
    <m/>
    <m/>
    <m/>
  </r>
  <r>
    <n v="1471"/>
    <m/>
    <m/>
    <m/>
    <x v="13"/>
    <x v="19"/>
    <x v="6"/>
    <s v="Food Security"/>
    <x v="9"/>
    <x v="20"/>
    <x v="3"/>
    <m/>
    <s v="Planned"/>
    <m/>
    <m/>
    <m/>
    <m/>
    <m/>
    <s v="Chittagong"/>
    <s v="Cox's Bazar"/>
    <x v="6"/>
    <x v="9"/>
    <x v="1"/>
    <m/>
    <m/>
    <m/>
    <x v="2"/>
    <x v="2"/>
    <m/>
    <m/>
    <m/>
    <m/>
    <m/>
    <m/>
    <m/>
    <m/>
    <m/>
    <m/>
    <m/>
    <m/>
    <m/>
    <m/>
    <m/>
    <m/>
    <m/>
    <m/>
    <m/>
    <m/>
    <m/>
    <m/>
    <m/>
    <m/>
    <n v="20"/>
    <n v="2022"/>
    <s v=""/>
    <m/>
    <m/>
    <m/>
  </r>
  <r>
    <n v="1472"/>
    <m/>
    <m/>
    <m/>
    <x v="13"/>
    <x v="19"/>
    <x v="6"/>
    <s v="Food Security"/>
    <x v="9"/>
    <x v="20"/>
    <x v="3"/>
    <m/>
    <s v="Planned"/>
    <m/>
    <m/>
    <m/>
    <m/>
    <m/>
    <s v="Chittagong"/>
    <s v="Cox's Bazar"/>
    <x v="6"/>
    <x v="9"/>
    <x v="1"/>
    <m/>
    <m/>
    <m/>
    <x v="2"/>
    <x v="2"/>
    <m/>
    <m/>
    <m/>
    <m/>
    <m/>
    <m/>
    <m/>
    <m/>
    <m/>
    <m/>
    <m/>
    <m/>
    <m/>
    <m/>
    <m/>
    <m/>
    <m/>
    <m/>
    <m/>
    <m/>
    <m/>
    <m/>
    <m/>
    <m/>
    <n v="20"/>
    <n v="2022"/>
    <s v=""/>
    <m/>
    <m/>
    <m/>
  </r>
  <r>
    <n v="1473"/>
    <m/>
    <m/>
    <m/>
    <x v="13"/>
    <x v="19"/>
    <x v="6"/>
    <s v="Food Security"/>
    <x v="9"/>
    <x v="20"/>
    <x v="3"/>
    <m/>
    <s v="Planned"/>
    <m/>
    <m/>
    <m/>
    <m/>
    <m/>
    <s v="Chittagong"/>
    <s v="Cox's Bazar"/>
    <x v="6"/>
    <x v="9"/>
    <x v="1"/>
    <m/>
    <m/>
    <m/>
    <x v="2"/>
    <x v="2"/>
    <m/>
    <m/>
    <m/>
    <m/>
    <m/>
    <m/>
    <m/>
    <m/>
    <m/>
    <m/>
    <m/>
    <m/>
    <m/>
    <m/>
    <m/>
    <m/>
    <m/>
    <m/>
    <m/>
    <m/>
    <m/>
    <m/>
    <m/>
    <m/>
    <n v="20"/>
    <n v="2022"/>
    <s v=""/>
    <m/>
    <m/>
    <m/>
  </r>
  <r>
    <n v="1474"/>
    <m/>
    <m/>
    <m/>
    <x v="13"/>
    <x v="19"/>
    <x v="6"/>
    <s v="Food Security"/>
    <x v="9"/>
    <x v="20"/>
    <x v="3"/>
    <m/>
    <s v="Planned"/>
    <m/>
    <m/>
    <m/>
    <m/>
    <m/>
    <s v="Chittagong"/>
    <s v="Cox's Bazar"/>
    <x v="6"/>
    <x v="9"/>
    <x v="1"/>
    <m/>
    <m/>
    <m/>
    <x v="2"/>
    <x v="2"/>
    <m/>
    <m/>
    <m/>
    <m/>
    <m/>
    <m/>
    <m/>
    <m/>
    <m/>
    <m/>
    <m/>
    <m/>
    <m/>
    <m/>
    <m/>
    <m/>
    <m/>
    <m/>
    <m/>
    <m/>
    <m/>
    <m/>
    <m/>
    <m/>
    <n v="20"/>
    <n v="2022"/>
    <s v=""/>
    <m/>
    <m/>
    <m/>
  </r>
  <r>
    <n v="1475"/>
    <m/>
    <m/>
    <m/>
    <x v="13"/>
    <x v="19"/>
    <x v="6"/>
    <s v="Food Security"/>
    <x v="9"/>
    <x v="20"/>
    <x v="3"/>
    <m/>
    <s v="Planned"/>
    <m/>
    <m/>
    <m/>
    <m/>
    <m/>
    <s v="Chittagong"/>
    <s v="Cox's Bazar"/>
    <x v="6"/>
    <x v="9"/>
    <x v="1"/>
    <m/>
    <m/>
    <m/>
    <x v="2"/>
    <x v="2"/>
    <m/>
    <m/>
    <m/>
    <m/>
    <m/>
    <m/>
    <m/>
    <m/>
    <m/>
    <m/>
    <m/>
    <m/>
    <m/>
    <m/>
    <m/>
    <m/>
    <m/>
    <m/>
    <m/>
    <m/>
    <m/>
    <m/>
    <m/>
    <m/>
    <n v="20"/>
    <n v="2022"/>
    <s v=""/>
    <m/>
    <m/>
    <m/>
  </r>
  <r>
    <n v="1476"/>
    <m/>
    <m/>
    <m/>
    <x v="13"/>
    <x v="19"/>
    <x v="6"/>
    <s v="Food Security"/>
    <x v="9"/>
    <x v="20"/>
    <x v="3"/>
    <m/>
    <s v="Planned"/>
    <m/>
    <m/>
    <m/>
    <m/>
    <m/>
    <s v="Chittagong"/>
    <s v="Cox's Bazar"/>
    <x v="6"/>
    <x v="9"/>
    <x v="1"/>
    <m/>
    <m/>
    <m/>
    <x v="2"/>
    <x v="2"/>
    <m/>
    <m/>
    <m/>
    <m/>
    <m/>
    <m/>
    <m/>
    <m/>
    <m/>
    <m/>
    <m/>
    <m/>
    <m/>
    <m/>
    <m/>
    <m/>
    <m/>
    <m/>
    <m/>
    <m/>
    <m/>
    <m/>
    <m/>
    <m/>
    <n v="20"/>
    <n v="2022"/>
    <s v=""/>
    <m/>
    <m/>
    <m/>
  </r>
  <r>
    <n v="1477"/>
    <m/>
    <m/>
    <m/>
    <x v="13"/>
    <x v="19"/>
    <x v="6"/>
    <s v="Food Security"/>
    <x v="9"/>
    <x v="20"/>
    <x v="3"/>
    <m/>
    <s v="Planned"/>
    <m/>
    <m/>
    <m/>
    <m/>
    <m/>
    <s v="Chittagong"/>
    <s v="Cox's Bazar"/>
    <x v="6"/>
    <x v="9"/>
    <x v="1"/>
    <m/>
    <m/>
    <m/>
    <x v="2"/>
    <x v="2"/>
    <m/>
    <m/>
    <m/>
    <m/>
    <m/>
    <m/>
    <m/>
    <m/>
    <m/>
    <m/>
    <m/>
    <m/>
    <m/>
    <m/>
    <m/>
    <m/>
    <m/>
    <m/>
    <m/>
    <m/>
    <m/>
    <m/>
    <m/>
    <m/>
    <n v="20"/>
    <n v="2022"/>
    <s v=""/>
    <m/>
    <m/>
    <m/>
  </r>
  <r>
    <n v="1478"/>
    <m/>
    <m/>
    <m/>
    <x v="13"/>
    <x v="19"/>
    <x v="6"/>
    <s v="Food Security"/>
    <x v="9"/>
    <x v="20"/>
    <x v="3"/>
    <m/>
    <s v="Planned"/>
    <m/>
    <m/>
    <m/>
    <m/>
    <m/>
    <s v="Chittagong"/>
    <s v="Cox's Bazar"/>
    <x v="6"/>
    <x v="9"/>
    <x v="1"/>
    <m/>
    <m/>
    <m/>
    <x v="2"/>
    <x v="2"/>
    <m/>
    <m/>
    <m/>
    <m/>
    <m/>
    <m/>
    <m/>
    <m/>
    <m/>
    <m/>
    <m/>
    <m/>
    <m/>
    <m/>
    <m/>
    <m/>
    <m/>
    <m/>
    <m/>
    <m/>
    <m/>
    <m/>
    <m/>
    <m/>
    <n v="20"/>
    <n v="2022"/>
    <s v=""/>
    <m/>
    <m/>
    <m/>
  </r>
  <r>
    <n v="1479"/>
    <m/>
    <m/>
    <m/>
    <x v="13"/>
    <x v="19"/>
    <x v="6"/>
    <s v="Food Security"/>
    <x v="9"/>
    <x v="20"/>
    <x v="3"/>
    <m/>
    <s v="Planned"/>
    <m/>
    <m/>
    <m/>
    <m/>
    <m/>
    <s v="Chittagong"/>
    <s v="Cox's Bazar"/>
    <x v="6"/>
    <x v="9"/>
    <x v="1"/>
    <m/>
    <m/>
    <m/>
    <x v="2"/>
    <x v="2"/>
    <m/>
    <m/>
    <m/>
    <m/>
    <m/>
    <m/>
    <m/>
    <m/>
    <m/>
    <m/>
    <m/>
    <m/>
    <m/>
    <m/>
    <m/>
    <m/>
    <m/>
    <m/>
    <m/>
    <m/>
    <m/>
    <m/>
    <m/>
    <m/>
    <n v="20"/>
    <n v="2022"/>
    <s v=""/>
    <m/>
    <m/>
    <m/>
  </r>
  <r>
    <n v="1480"/>
    <m/>
    <m/>
    <m/>
    <x v="13"/>
    <x v="19"/>
    <x v="6"/>
    <s v="Food Security"/>
    <x v="9"/>
    <x v="20"/>
    <x v="3"/>
    <m/>
    <s v="Planned"/>
    <m/>
    <m/>
    <m/>
    <m/>
    <m/>
    <s v="Chittagong"/>
    <s v="Cox's Bazar"/>
    <x v="6"/>
    <x v="9"/>
    <x v="1"/>
    <m/>
    <m/>
    <m/>
    <x v="2"/>
    <x v="2"/>
    <m/>
    <m/>
    <m/>
    <m/>
    <m/>
    <m/>
    <m/>
    <m/>
    <m/>
    <m/>
    <m/>
    <m/>
    <m/>
    <m/>
    <m/>
    <m/>
    <m/>
    <m/>
    <m/>
    <m/>
    <m/>
    <m/>
    <m/>
    <m/>
    <n v="20"/>
    <n v="2022"/>
    <s v=""/>
    <m/>
    <m/>
    <m/>
  </r>
  <r>
    <n v="1481"/>
    <m/>
    <m/>
    <m/>
    <x v="13"/>
    <x v="19"/>
    <x v="6"/>
    <s v="Food Security"/>
    <x v="9"/>
    <x v="20"/>
    <x v="3"/>
    <m/>
    <s v="Planned"/>
    <m/>
    <m/>
    <m/>
    <m/>
    <m/>
    <s v="Chittagong"/>
    <s v="Cox's Bazar"/>
    <x v="6"/>
    <x v="9"/>
    <x v="1"/>
    <m/>
    <m/>
    <m/>
    <x v="2"/>
    <x v="2"/>
    <m/>
    <m/>
    <m/>
    <m/>
    <m/>
    <m/>
    <m/>
    <m/>
    <m/>
    <m/>
    <m/>
    <m/>
    <m/>
    <m/>
    <m/>
    <m/>
    <m/>
    <m/>
    <m/>
    <m/>
    <m/>
    <m/>
    <m/>
    <m/>
    <n v="20"/>
    <n v="2022"/>
    <s v=""/>
    <m/>
    <m/>
    <m/>
  </r>
  <r>
    <n v="1482"/>
    <m/>
    <m/>
    <m/>
    <x v="13"/>
    <x v="19"/>
    <x v="6"/>
    <s v="Food Security"/>
    <x v="9"/>
    <x v="20"/>
    <x v="3"/>
    <m/>
    <s v="Planned"/>
    <m/>
    <m/>
    <m/>
    <m/>
    <m/>
    <s v="Chittagong"/>
    <s v="Cox's Bazar"/>
    <x v="6"/>
    <x v="9"/>
    <x v="1"/>
    <m/>
    <m/>
    <m/>
    <x v="2"/>
    <x v="2"/>
    <m/>
    <m/>
    <m/>
    <m/>
    <m/>
    <m/>
    <m/>
    <m/>
    <m/>
    <m/>
    <m/>
    <m/>
    <m/>
    <m/>
    <m/>
    <m/>
    <m/>
    <m/>
    <m/>
    <m/>
    <m/>
    <m/>
    <m/>
    <m/>
    <n v="20"/>
    <n v="2022"/>
    <s v=""/>
    <m/>
    <m/>
    <m/>
  </r>
  <r>
    <n v="1483"/>
    <m/>
    <m/>
    <m/>
    <x v="13"/>
    <x v="19"/>
    <x v="6"/>
    <s v="Food Security"/>
    <x v="9"/>
    <x v="20"/>
    <x v="3"/>
    <m/>
    <s v="Planned"/>
    <m/>
    <m/>
    <m/>
    <m/>
    <m/>
    <s v="Chittagong"/>
    <s v="Cox's Bazar"/>
    <x v="6"/>
    <x v="9"/>
    <x v="1"/>
    <m/>
    <m/>
    <m/>
    <x v="2"/>
    <x v="2"/>
    <m/>
    <m/>
    <m/>
    <m/>
    <m/>
    <m/>
    <m/>
    <m/>
    <m/>
    <m/>
    <m/>
    <m/>
    <m/>
    <m/>
    <m/>
    <m/>
    <m/>
    <m/>
    <m/>
    <m/>
    <m/>
    <m/>
    <m/>
    <m/>
    <n v="20"/>
    <n v="2022"/>
    <s v=""/>
    <m/>
    <m/>
    <m/>
  </r>
  <r>
    <n v="1484"/>
    <m/>
    <m/>
    <m/>
    <x v="13"/>
    <x v="19"/>
    <x v="6"/>
    <s v="Food Security"/>
    <x v="9"/>
    <x v="20"/>
    <x v="3"/>
    <m/>
    <s v="Planned"/>
    <m/>
    <m/>
    <m/>
    <m/>
    <m/>
    <s v="Chittagong"/>
    <s v="Cox's Bazar"/>
    <x v="6"/>
    <x v="9"/>
    <x v="1"/>
    <m/>
    <m/>
    <m/>
    <x v="2"/>
    <x v="2"/>
    <m/>
    <m/>
    <m/>
    <m/>
    <m/>
    <m/>
    <m/>
    <m/>
    <m/>
    <m/>
    <m/>
    <m/>
    <m/>
    <m/>
    <m/>
    <m/>
    <m/>
    <m/>
    <m/>
    <m/>
    <m/>
    <m/>
    <m/>
    <m/>
    <n v="20"/>
    <n v="2022"/>
    <s v=""/>
    <m/>
    <m/>
    <m/>
  </r>
  <r>
    <n v="1485"/>
    <m/>
    <m/>
    <m/>
    <x v="13"/>
    <x v="19"/>
    <x v="6"/>
    <s v="Food Security"/>
    <x v="9"/>
    <x v="20"/>
    <x v="3"/>
    <m/>
    <s v="Planned"/>
    <m/>
    <m/>
    <m/>
    <m/>
    <m/>
    <s v="Chittagong"/>
    <s v="Cox's Bazar"/>
    <x v="6"/>
    <x v="9"/>
    <x v="1"/>
    <m/>
    <m/>
    <m/>
    <x v="2"/>
    <x v="2"/>
    <m/>
    <m/>
    <m/>
    <m/>
    <m/>
    <m/>
    <m/>
    <m/>
    <m/>
    <m/>
    <m/>
    <m/>
    <m/>
    <m/>
    <m/>
    <m/>
    <m/>
    <m/>
    <m/>
    <m/>
    <m/>
    <m/>
    <m/>
    <m/>
    <n v="20"/>
    <n v="2022"/>
    <s v=""/>
    <m/>
    <m/>
    <m/>
  </r>
  <r>
    <n v="1486"/>
    <m/>
    <m/>
    <m/>
    <x v="13"/>
    <x v="19"/>
    <x v="6"/>
    <s v="Food Security"/>
    <x v="9"/>
    <x v="20"/>
    <x v="3"/>
    <m/>
    <s v="Planned"/>
    <m/>
    <m/>
    <m/>
    <m/>
    <m/>
    <s v="Chittagong"/>
    <s v="Cox's Bazar"/>
    <x v="6"/>
    <x v="9"/>
    <x v="1"/>
    <m/>
    <m/>
    <m/>
    <x v="2"/>
    <x v="2"/>
    <m/>
    <m/>
    <m/>
    <m/>
    <m/>
    <m/>
    <m/>
    <m/>
    <m/>
    <m/>
    <m/>
    <m/>
    <m/>
    <m/>
    <m/>
    <m/>
    <m/>
    <m/>
    <m/>
    <m/>
    <m/>
    <m/>
    <m/>
    <m/>
    <n v="20"/>
    <n v="2022"/>
    <s v=""/>
    <m/>
    <m/>
    <m/>
  </r>
  <r>
    <n v="1487"/>
    <m/>
    <m/>
    <m/>
    <x v="13"/>
    <x v="19"/>
    <x v="6"/>
    <s v="Food Security"/>
    <x v="9"/>
    <x v="20"/>
    <x v="3"/>
    <m/>
    <s v="Planned"/>
    <m/>
    <m/>
    <m/>
    <m/>
    <m/>
    <s v="Chittagong"/>
    <s v="Cox's Bazar"/>
    <x v="6"/>
    <x v="9"/>
    <x v="1"/>
    <m/>
    <m/>
    <m/>
    <x v="2"/>
    <x v="2"/>
    <m/>
    <m/>
    <m/>
    <m/>
    <m/>
    <m/>
    <m/>
    <m/>
    <m/>
    <m/>
    <m/>
    <m/>
    <m/>
    <m/>
    <m/>
    <m/>
    <m/>
    <m/>
    <m/>
    <m/>
    <m/>
    <m/>
    <m/>
    <m/>
    <n v="20"/>
    <n v="2022"/>
    <s v=""/>
    <m/>
    <m/>
    <m/>
  </r>
  <r>
    <n v="1488"/>
    <m/>
    <m/>
    <m/>
    <x v="13"/>
    <x v="19"/>
    <x v="6"/>
    <s v="Food Security"/>
    <x v="9"/>
    <x v="20"/>
    <x v="3"/>
    <m/>
    <s v="Planned"/>
    <m/>
    <m/>
    <m/>
    <m/>
    <m/>
    <s v="Chittagong"/>
    <s v="Cox's Bazar"/>
    <x v="6"/>
    <x v="9"/>
    <x v="1"/>
    <m/>
    <m/>
    <m/>
    <x v="2"/>
    <x v="2"/>
    <m/>
    <m/>
    <m/>
    <m/>
    <m/>
    <m/>
    <m/>
    <m/>
    <m/>
    <m/>
    <m/>
    <m/>
    <m/>
    <m/>
    <m/>
    <m/>
    <m/>
    <m/>
    <m/>
    <m/>
    <m/>
    <m/>
    <m/>
    <m/>
    <n v="20"/>
    <n v="2022"/>
    <s v=""/>
    <m/>
    <m/>
    <m/>
  </r>
  <r>
    <n v="1489"/>
    <m/>
    <m/>
    <m/>
    <x v="13"/>
    <x v="19"/>
    <x v="6"/>
    <s v="Food Security"/>
    <x v="9"/>
    <x v="20"/>
    <x v="3"/>
    <m/>
    <s v="Planned"/>
    <m/>
    <m/>
    <m/>
    <m/>
    <m/>
    <s v="Chittagong"/>
    <s v="Cox's Bazar"/>
    <x v="6"/>
    <x v="9"/>
    <x v="1"/>
    <m/>
    <m/>
    <m/>
    <x v="2"/>
    <x v="2"/>
    <m/>
    <m/>
    <m/>
    <m/>
    <m/>
    <m/>
    <m/>
    <m/>
    <m/>
    <m/>
    <m/>
    <m/>
    <m/>
    <m/>
    <m/>
    <m/>
    <m/>
    <m/>
    <m/>
    <m/>
    <m/>
    <m/>
    <m/>
    <m/>
    <n v="20"/>
    <n v="2022"/>
    <s v=""/>
    <m/>
    <m/>
    <m/>
  </r>
  <r>
    <n v="1490"/>
    <m/>
    <m/>
    <m/>
    <x v="13"/>
    <x v="19"/>
    <x v="6"/>
    <s v="Food Security"/>
    <x v="9"/>
    <x v="20"/>
    <x v="3"/>
    <m/>
    <s v="Planned"/>
    <m/>
    <m/>
    <m/>
    <m/>
    <m/>
    <s v="Chittagong"/>
    <s v="Cox's Bazar"/>
    <x v="6"/>
    <x v="9"/>
    <x v="1"/>
    <m/>
    <m/>
    <m/>
    <x v="2"/>
    <x v="2"/>
    <m/>
    <m/>
    <m/>
    <m/>
    <m/>
    <m/>
    <m/>
    <m/>
    <m/>
    <m/>
    <m/>
    <m/>
    <m/>
    <m/>
    <m/>
    <m/>
    <m/>
    <m/>
    <m/>
    <m/>
    <m/>
    <m/>
    <m/>
    <m/>
    <n v="20"/>
    <n v="2022"/>
    <s v=""/>
    <m/>
    <m/>
    <m/>
  </r>
  <r>
    <n v="1491"/>
    <m/>
    <m/>
    <m/>
    <x v="13"/>
    <x v="19"/>
    <x v="6"/>
    <s v="Food Security"/>
    <x v="9"/>
    <x v="20"/>
    <x v="3"/>
    <m/>
    <s v="Planned"/>
    <m/>
    <m/>
    <m/>
    <m/>
    <m/>
    <s v="Chittagong"/>
    <s v="Cox's Bazar"/>
    <x v="6"/>
    <x v="9"/>
    <x v="1"/>
    <m/>
    <m/>
    <m/>
    <x v="2"/>
    <x v="2"/>
    <m/>
    <m/>
    <m/>
    <m/>
    <m/>
    <m/>
    <m/>
    <m/>
    <m/>
    <m/>
    <m/>
    <m/>
    <m/>
    <m/>
    <m/>
    <m/>
    <m/>
    <m/>
    <m/>
    <m/>
    <m/>
    <m/>
    <m/>
    <m/>
    <n v="20"/>
    <n v="2022"/>
    <s v=""/>
    <m/>
    <m/>
    <m/>
  </r>
  <r>
    <n v="1492"/>
    <m/>
    <m/>
    <m/>
    <x v="13"/>
    <x v="19"/>
    <x v="6"/>
    <s v="Food Security"/>
    <x v="9"/>
    <x v="20"/>
    <x v="3"/>
    <m/>
    <s v="Planned"/>
    <m/>
    <m/>
    <m/>
    <m/>
    <m/>
    <s v="Chittagong"/>
    <s v="Cox's Bazar"/>
    <x v="6"/>
    <x v="9"/>
    <x v="1"/>
    <m/>
    <m/>
    <m/>
    <x v="2"/>
    <x v="2"/>
    <m/>
    <m/>
    <m/>
    <m/>
    <m/>
    <m/>
    <m/>
    <m/>
    <m/>
    <m/>
    <m/>
    <m/>
    <m/>
    <m/>
    <m/>
    <m/>
    <m/>
    <m/>
    <m/>
    <m/>
    <m/>
    <m/>
    <m/>
    <m/>
    <n v="20"/>
    <n v="2022"/>
    <s v=""/>
    <m/>
    <m/>
    <m/>
  </r>
  <r>
    <n v="1493"/>
    <m/>
    <m/>
    <m/>
    <x v="13"/>
    <x v="19"/>
    <x v="6"/>
    <s v="Food Security"/>
    <x v="9"/>
    <x v="20"/>
    <x v="3"/>
    <m/>
    <s v="Planned"/>
    <m/>
    <m/>
    <m/>
    <m/>
    <m/>
    <s v="Chittagong"/>
    <s v="Cox's Bazar"/>
    <x v="6"/>
    <x v="9"/>
    <x v="1"/>
    <m/>
    <m/>
    <m/>
    <x v="2"/>
    <x v="2"/>
    <m/>
    <m/>
    <m/>
    <m/>
    <m/>
    <m/>
    <m/>
    <m/>
    <m/>
    <m/>
    <m/>
    <m/>
    <m/>
    <m/>
    <m/>
    <m/>
    <m/>
    <m/>
    <m/>
    <m/>
    <m/>
    <m/>
    <m/>
    <m/>
    <n v="20"/>
    <n v="2022"/>
    <s v=""/>
    <m/>
    <m/>
    <m/>
  </r>
  <r>
    <n v="1494"/>
    <m/>
    <m/>
    <m/>
    <x v="13"/>
    <x v="19"/>
    <x v="6"/>
    <s v="Food Security"/>
    <x v="9"/>
    <x v="20"/>
    <x v="3"/>
    <m/>
    <s v="Planned"/>
    <m/>
    <m/>
    <m/>
    <m/>
    <m/>
    <s v="Chittagong"/>
    <s v="Cox's Bazar"/>
    <x v="6"/>
    <x v="9"/>
    <x v="1"/>
    <m/>
    <m/>
    <m/>
    <x v="2"/>
    <x v="2"/>
    <m/>
    <m/>
    <m/>
    <m/>
    <m/>
    <m/>
    <m/>
    <m/>
    <m/>
    <m/>
    <m/>
    <m/>
    <m/>
    <m/>
    <m/>
    <m/>
    <m/>
    <m/>
    <m/>
    <m/>
    <m/>
    <m/>
    <m/>
    <m/>
    <n v="20"/>
    <n v="2022"/>
    <s v=""/>
    <m/>
    <m/>
    <m/>
  </r>
  <r>
    <n v="1495"/>
    <m/>
    <m/>
    <m/>
    <x v="13"/>
    <x v="19"/>
    <x v="6"/>
    <s v="Food Security"/>
    <x v="9"/>
    <x v="20"/>
    <x v="3"/>
    <m/>
    <s v="Planned"/>
    <m/>
    <m/>
    <m/>
    <m/>
    <m/>
    <s v="Chittagong"/>
    <s v="Cox's Bazar"/>
    <x v="6"/>
    <x v="9"/>
    <x v="1"/>
    <m/>
    <m/>
    <m/>
    <x v="2"/>
    <x v="2"/>
    <m/>
    <m/>
    <m/>
    <m/>
    <m/>
    <m/>
    <m/>
    <m/>
    <m/>
    <m/>
    <m/>
    <m/>
    <m/>
    <m/>
    <m/>
    <m/>
    <m/>
    <m/>
    <m/>
    <m/>
    <m/>
    <m/>
    <m/>
    <m/>
    <n v="20"/>
    <n v="2022"/>
    <s v=""/>
    <m/>
    <m/>
    <m/>
  </r>
  <r>
    <n v="1496"/>
    <m/>
    <m/>
    <m/>
    <x v="13"/>
    <x v="19"/>
    <x v="6"/>
    <s v="Food Security"/>
    <x v="9"/>
    <x v="20"/>
    <x v="3"/>
    <m/>
    <s v="Planned"/>
    <m/>
    <m/>
    <m/>
    <m/>
    <m/>
    <s v="Chittagong"/>
    <s v="Cox's Bazar"/>
    <x v="6"/>
    <x v="9"/>
    <x v="1"/>
    <m/>
    <m/>
    <m/>
    <x v="2"/>
    <x v="2"/>
    <m/>
    <m/>
    <m/>
    <m/>
    <m/>
    <m/>
    <m/>
    <m/>
    <m/>
    <m/>
    <m/>
    <m/>
    <m/>
    <m/>
    <m/>
    <m/>
    <m/>
    <m/>
    <m/>
    <m/>
    <m/>
    <m/>
    <m/>
    <m/>
    <n v="20"/>
    <n v="2022"/>
    <s v=""/>
    <m/>
    <m/>
    <m/>
  </r>
  <r>
    <n v="1497"/>
    <m/>
    <m/>
    <m/>
    <x v="13"/>
    <x v="19"/>
    <x v="6"/>
    <s v="Food Security"/>
    <x v="9"/>
    <x v="20"/>
    <x v="3"/>
    <m/>
    <s v="Planned"/>
    <m/>
    <m/>
    <m/>
    <m/>
    <m/>
    <s v="Chittagong"/>
    <s v="Cox's Bazar"/>
    <x v="6"/>
    <x v="9"/>
    <x v="1"/>
    <m/>
    <m/>
    <m/>
    <x v="2"/>
    <x v="2"/>
    <m/>
    <m/>
    <m/>
    <m/>
    <m/>
    <m/>
    <m/>
    <m/>
    <m/>
    <m/>
    <m/>
    <m/>
    <m/>
    <m/>
    <m/>
    <m/>
    <m/>
    <m/>
    <m/>
    <m/>
    <m/>
    <m/>
    <m/>
    <m/>
    <n v="20"/>
    <n v="2022"/>
    <s v=""/>
    <m/>
    <m/>
    <m/>
  </r>
  <r>
    <n v="1498"/>
    <m/>
    <m/>
    <m/>
    <x v="13"/>
    <x v="19"/>
    <x v="6"/>
    <s v="Food Security"/>
    <x v="9"/>
    <x v="20"/>
    <x v="3"/>
    <m/>
    <s v="Planned"/>
    <m/>
    <m/>
    <m/>
    <m/>
    <m/>
    <s v="Chittagong"/>
    <s v="Cox's Bazar"/>
    <x v="6"/>
    <x v="9"/>
    <x v="1"/>
    <m/>
    <m/>
    <m/>
    <x v="2"/>
    <x v="2"/>
    <m/>
    <m/>
    <m/>
    <m/>
    <m/>
    <m/>
    <m/>
    <m/>
    <m/>
    <m/>
    <m/>
    <m/>
    <m/>
    <m/>
    <m/>
    <m/>
    <m/>
    <m/>
    <m/>
    <m/>
    <m/>
    <m/>
    <m/>
    <m/>
    <n v="20"/>
    <n v="2022"/>
    <s v=""/>
    <m/>
    <m/>
    <m/>
  </r>
  <r>
    <n v="1499"/>
    <m/>
    <m/>
    <m/>
    <x v="13"/>
    <x v="19"/>
    <x v="6"/>
    <s v="Food Security"/>
    <x v="9"/>
    <x v="20"/>
    <x v="3"/>
    <m/>
    <s v="Planned"/>
    <m/>
    <m/>
    <m/>
    <m/>
    <m/>
    <s v="Chittagong"/>
    <s v="Cox's Bazar"/>
    <x v="6"/>
    <x v="9"/>
    <x v="1"/>
    <m/>
    <m/>
    <m/>
    <x v="2"/>
    <x v="2"/>
    <m/>
    <m/>
    <m/>
    <m/>
    <m/>
    <m/>
    <m/>
    <m/>
    <m/>
    <m/>
    <m/>
    <m/>
    <m/>
    <m/>
    <m/>
    <m/>
    <m/>
    <m/>
    <m/>
    <m/>
    <m/>
    <m/>
    <m/>
    <m/>
    <n v="20"/>
    <n v="2022"/>
    <s v=""/>
    <m/>
    <m/>
    <m/>
  </r>
  <r>
    <n v="1500"/>
    <m/>
    <m/>
    <m/>
    <x v="13"/>
    <x v="19"/>
    <x v="6"/>
    <s v="Food Security"/>
    <x v="9"/>
    <x v="20"/>
    <x v="3"/>
    <m/>
    <s v="Planned"/>
    <m/>
    <m/>
    <m/>
    <m/>
    <m/>
    <s v="Chittagong"/>
    <s v="Cox's Bazar"/>
    <x v="6"/>
    <x v="9"/>
    <x v="1"/>
    <m/>
    <m/>
    <m/>
    <x v="2"/>
    <x v="2"/>
    <m/>
    <m/>
    <m/>
    <m/>
    <m/>
    <m/>
    <m/>
    <m/>
    <m/>
    <m/>
    <m/>
    <m/>
    <m/>
    <m/>
    <m/>
    <m/>
    <m/>
    <m/>
    <m/>
    <m/>
    <m/>
    <m/>
    <m/>
    <m/>
    <n v="20"/>
    <n v="2022"/>
    <s v=""/>
    <m/>
    <m/>
    <m/>
  </r>
  <r>
    <n v="1501"/>
    <m/>
    <m/>
    <m/>
    <x v="13"/>
    <x v="19"/>
    <x v="6"/>
    <s v="Food Security"/>
    <x v="9"/>
    <x v="20"/>
    <x v="3"/>
    <m/>
    <s v="Planned"/>
    <m/>
    <m/>
    <m/>
    <m/>
    <m/>
    <s v="Chittagong"/>
    <s v="Cox's Bazar"/>
    <x v="6"/>
    <x v="9"/>
    <x v="1"/>
    <m/>
    <m/>
    <m/>
    <x v="2"/>
    <x v="2"/>
    <m/>
    <m/>
    <m/>
    <m/>
    <m/>
    <m/>
    <m/>
    <m/>
    <m/>
    <m/>
    <m/>
    <m/>
    <m/>
    <m/>
    <m/>
    <m/>
    <m/>
    <m/>
    <m/>
    <m/>
    <m/>
    <m/>
    <m/>
    <m/>
    <n v="20"/>
    <n v="2022"/>
    <s v=""/>
    <m/>
    <m/>
    <m/>
  </r>
  <r>
    <n v="1502"/>
    <m/>
    <m/>
    <m/>
    <x v="13"/>
    <x v="19"/>
    <x v="6"/>
    <s v="Food Security"/>
    <x v="9"/>
    <x v="20"/>
    <x v="3"/>
    <m/>
    <s v="Planned"/>
    <m/>
    <m/>
    <m/>
    <m/>
    <m/>
    <s v="Chittagong"/>
    <s v="Cox's Bazar"/>
    <x v="6"/>
    <x v="9"/>
    <x v="1"/>
    <m/>
    <m/>
    <m/>
    <x v="2"/>
    <x v="2"/>
    <m/>
    <m/>
    <m/>
    <m/>
    <m/>
    <m/>
    <m/>
    <m/>
    <m/>
    <m/>
    <m/>
    <m/>
    <m/>
    <m/>
    <m/>
    <m/>
    <m/>
    <m/>
    <m/>
    <m/>
    <m/>
    <m/>
    <m/>
    <m/>
    <n v="20"/>
    <n v="2022"/>
    <s v=""/>
    <m/>
    <m/>
    <m/>
  </r>
  <r>
    <n v="1503"/>
    <m/>
    <m/>
    <m/>
    <x v="13"/>
    <x v="19"/>
    <x v="6"/>
    <s v="Food Security"/>
    <x v="9"/>
    <x v="20"/>
    <x v="3"/>
    <m/>
    <s v="Planned"/>
    <m/>
    <m/>
    <m/>
    <m/>
    <m/>
    <s v="Chittagong"/>
    <s v="Cox's Bazar"/>
    <x v="6"/>
    <x v="9"/>
    <x v="1"/>
    <m/>
    <m/>
    <m/>
    <x v="2"/>
    <x v="2"/>
    <m/>
    <m/>
    <m/>
    <m/>
    <m/>
    <m/>
    <m/>
    <m/>
    <m/>
    <m/>
    <m/>
    <m/>
    <m/>
    <m/>
    <m/>
    <m/>
    <m/>
    <m/>
    <m/>
    <m/>
    <m/>
    <m/>
    <m/>
    <m/>
    <n v="20"/>
    <n v="2022"/>
    <s v=""/>
    <m/>
    <m/>
    <m/>
  </r>
  <r>
    <n v="1504"/>
    <m/>
    <m/>
    <m/>
    <x v="13"/>
    <x v="19"/>
    <x v="6"/>
    <s v="Food Security"/>
    <x v="9"/>
    <x v="20"/>
    <x v="3"/>
    <m/>
    <s v="Planned"/>
    <m/>
    <m/>
    <m/>
    <m/>
    <m/>
    <s v="Chittagong"/>
    <s v="Cox's Bazar"/>
    <x v="6"/>
    <x v="9"/>
    <x v="1"/>
    <m/>
    <m/>
    <m/>
    <x v="2"/>
    <x v="2"/>
    <m/>
    <m/>
    <m/>
    <m/>
    <m/>
    <m/>
    <m/>
    <m/>
    <m/>
    <m/>
    <m/>
    <m/>
    <m/>
    <m/>
    <m/>
    <m/>
    <m/>
    <m/>
    <m/>
    <m/>
    <m/>
    <m/>
    <m/>
    <m/>
    <n v="20"/>
    <n v="2022"/>
    <s v=""/>
    <m/>
    <m/>
    <m/>
  </r>
  <r>
    <n v="1505"/>
    <m/>
    <m/>
    <m/>
    <x v="13"/>
    <x v="19"/>
    <x v="6"/>
    <s v="Food Security"/>
    <x v="9"/>
    <x v="20"/>
    <x v="3"/>
    <m/>
    <s v="Planned"/>
    <m/>
    <m/>
    <m/>
    <m/>
    <m/>
    <s v="Chittagong"/>
    <s v="Cox's Bazar"/>
    <x v="6"/>
    <x v="9"/>
    <x v="1"/>
    <m/>
    <m/>
    <m/>
    <x v="2"/>
    <x v="2"/>
    <m/>
    <m/>
    <m/>
    <m/>
    <m/>
    <m/>
    <m/>
    <m/>
    <m/>
    <m/>
    <m/>
    <m/>
    <m/>
    <m/>
    <m/>
    <m/>
    <m/>
    <m/>
    <m/>
    <m/>
    <m/>
    <m/>
    <m/>
    <m/>
    <n v="20"/>
    <n v="2022"/>
    <s v=""/>
    <m/>
    <m/>
    <m/>
  </r>
  <r>
    <n v="1506"/>
    <m/>
    <m/>
    <m/>
    <x v="13"/>
    <x v="19"/>
    <x v="6"/>
    <s v="Food Security"/>
    <x v="9"/>
    <x v="20"/>
    <x v="3"/>
    <m/>
    <s v="Planned"/>
    <m/>
    <m/>
    <m/>
    <m/>
    <m/>
    <s v="Chittagong"/>
    <s v="Cox's Bazar"/>
    <x v="6"/>
    <x v="9"/>
    <x v="1"/>
    <m/>
    <m/>
    <m/>
    <x v="2"/>
    <x v="2"/>
    <m/>
    <m/>
    <m/>
    <m/>
    <m/>
    <m/>
    <m/>
    <m/>
    <m/>
    <m/>
    <m/>
    <m/>
    <m/>
    <m/>
    <m/>
    <m/>
    <m/>
    <m/>
    <m/>
    <m/>
    <m/>
    <m/>
    <m/>
    <m/>
    <n v="20"/>
    <n v="2022"/>
    <s v=""/>
    <m/>
    <m/>
    <m/>
  </r>
  <r>
    <n v="1507"/>
    <m/>
    <m/>
    <m/>
    <x v="13"/>
    <x v="19"/>
    <x v="6"/>
    <s v="Food Security"/>
    <x v="9"/>
    <x v="20"/>
    <x v="3"/>
    <m/>
    <s v="Planned"/>
    <m/>
    <m/>
    <m/>
    <m/>
    <m/>
    <s v="Chittagong"/>
    <s v="Cox's Bazar"/>
    <x v="6"/>
    <x v="9"/>
    <x v="1"/>
    <m/>
    <m/>
    <m/>
    <x v="2"/>
    <x v="2"/>
    <m/>
    <m/>
    <m/>
    <m/>
    <m/>
    <m/>
    <m/>
    <m/>
    <m/>
    <m/>
    <m/>
    <m/>
    <m/>
    <m/>
    <m/>
    <m/>
    <m/>
    <m/>
    <m/>
    <m/>
    <m/>
    <m/>
    <m/>
    <m/>
    <n v="20"/>
    <n v="2022"/>
    <s v=""/>
    <m/>
    <m/>
    <m/>
  </r>
  <r>
    <n v="1508"/>
    <m/>
    <m/>
    <m/>
    <x v="13"/>
    <x v="19"/>
    <x v="6"/>
    <s v="Food Security"/>
    <x v="9"/>
    <x v="20"/>
    <x v="3"/>
    <m/>
    <s v="Planned"/>
    <m/>
    <m/>
    <m/>
    <m/>
    <m/>
    <s v="Chittagong"/>
    <s v="Cox's Bazar"/>
    <x v="6"/>
    <x v="9"/>
    <x v="1"/>
    <m/>
    <m/>
    <m/>
    <x v="2"/>
    <x v="2"/>
    <m/>
    <m/>
    <m/>
    <m/>
    <m/>
    <m/>
    <m/>
    <m/>
    <m/>
    <m/>
    <m/>
    <m/>
    <m/>
    <m/>
    <m/>
    <m/>
    <m/>
    <m/>
    <m/>
    <m/>
    <m/>
    <m/>
    <m/>
    <m/>
    <n v="20"/>
    <n v="2022"/>
    <s v=""/>
    <m/>
    <m/>
    <m/>
  </r>
  <r>
    <n v="1509"/>
    <m/>
    <m/>
    <m/>
    <x v="13"/>
    <x v="19"/>
    <x v="6"/>
    <s v="Food Security"/>
    <x v="9"/>
    <x v="20"/>
    <x v="3"/>
    <m/>
    <s v="Planned"/>
    <m/>
    <m/>
    <m/>
    <m/>
    <m/>
    <s v="Chittagong"/>
    <s v="Cox's Bazar"/>
    <x v="6"/>
    <x v="9"/>
    <x v="1"/>
    <m/>
    <m/>
    <m/>
    <x v="2"/>
    <x v="2"/>
    <m/>
    <m/>
    <m/>
    <m/>
    <m/>
    <m/>
    <m/>
    <m/>
    <m/>
    <m/>
    <m/>
    <m/>
    <m/>
    <m/>
    <m/>
    <m/>
    <m/>
    <m/>
    <m/>
    <m/>
    <m/>
    <m/>
    <m/>
    <m/>
    <n v="20"/>
    <n v="2022"/>
    <s v=""/>
    <m/>
    <m/>
    <m/>
  </r>
  <r>
    <n v="1510"/>
    <m/>
    <m/>
    <m/>
    <x v="13"/>
    <x v="19"/>
    <x v="6"/>
    <s v="Food Security"/>
    <x v="9"/>
    <x v="20"/>
    <x v="3"/>
    <m/>
    <s v="Planned"/>
    <m/>
    <m/>
    <m/>
    <m/>
    <m/>
    <s v="Chittagong"/>
    <s v="Cox's Bazar"/>
    <x v="6"/>
    <x v="9"/>
    <x v="1"/>
    <m/>
    <m/>
    <m/>
    <x v="2"/>
    <x v="2"/>
    <m/>
    <m/>
    <m/>
    <m/>
    <m/>
    <m/>
    <m/>
    <m/>
    <m/>
    <m/>
    <m/>
    <m/>
    <m/>
    <m/>
    <m/>
    <m/>
    <m/>
    <m/>
    <m/>
    <m/>
    <m/>
    <m/>
    <m/>
    <m/>
    <n v="20"/>
    <n v="2022"/>
    <s v=""/>
    <m/>
    <m/>
    <m/>
  </r>
  <r>
    <n v="1511"/>
    <m/>
    <m/>
    <m/>
    <x v="13"/>
    <x v="19"/>
    <x v="6"/>
    <s v="Food Security"/>
    <x v="9"/>
    <x v="20"/>
    <x v="3"/>
    <m/>
    <s v="Planned"/>
    <m/>
    <m/>
    <m/>
    <m/>
    <m/>
    <s v="Chittagong"/>
    <s v="Cox's Bazar"/>
    <x v="6"/>
    <x v="9"/>
    <x v="1"/>
    <m/>
    <m/>
    <m/>
    <x v="2"/>
    <x v="2"/>
    <m/>
    <m/>
    <m/>
    <m/>
    <m/>
    <m/>
    <m/>
    <m/>
    <m/>
    <m/>
    <m/>
    <m/>
    <m/>
    <m/>
    <m/>
    <m/>
    <m/>
    <m/>
    <m/>
    <m/>
    <m/>
    <m/>
    <m/>
    <m/>
    <n v="20"/>
    <n v="2022"/>
    <s v=""/>
    <m/>
    <m/>
    <m/>
  </r>
  <r>
    <n v="1512"/>
    <m/>
    <m/>
    <m/>
    <x v="13"/>
    <x v="19"/>
    <x v="6"/>
    <s v="Food Security"/>
    <x v="9"/>
    <x v="20"/>
    <x v="3"/>
    <m/>
    <s v="Planned"/>
    <m/>
    <m/>
    <m/>
    <m/>
    <m/>
    <s v="Chittagong"/>
    <s v="Cox's Bazar"/>
    <x v="6"/>
    <x v="9"/>
    <x v="1"/>
    <m/>
    <m/>
    <m/>
    <x v="2"/>
    <x v="2"/>
    <m/>
    <m/>
    <m/>
    <m/>
    <m/>
    <m/>
    <m/>
    <m/>
    <m/>
    <m/>
    <m/>
    <m/>
    <m/>
    <m/>
    <m/>
    <m/>
    <m/>
    <m/>
    <m/>
    <m/>
    <m/>
    <m/>
    <m/>
    <m/>
    <n v="20"/>
    <n v="2022"/>
    <s v=""/>
    <m/>
    <m/>
    <m/>
  </r>
  <r>
    <n v="1513"/>
    <m/>
    <m/>
    <m/>
    <x v="13"/>
    <x v="19"/>
    <x v="6"/>
    <s v="Food Security"/>
    <x v="9"/>
    <x v="20"/>
    <x v="3"/>
    <m/>
    <s v="Planned"/>
    <m/>
    <m/>
    <m/>
    <m/>
    <m/>
    <s v="Chittagong"/>
    <s v="Cox's Bazar"/>
    <x v="6"/>
    <x v="9"/>
    <x v="1"/>
    <m/>
    <m/>
    <m/>
    <x v="2"/>
    <x v="2"/>
    <m/>
    <m/>
    <m/>
    <m/>
    <m/>
    <m/>
    <m/>
    <m/>
    <m/>
    <m/>
    <m/>
    <m/>
    <m/>
    <m/>
    <m/>
    <m/>
    <m/>
    <m/>
    <m/>
    <m/>
    <m/>
    <m/>
    <m/>
    <m/>
    <n v="20"/>
    <n v="2022"/>
    <s v=""/>
    <m/>
    <m/>
    <m/>
  </r>
  <r>
    <n v="1514"/>
    <m/>
    <m/>
    <m/>
    <x v="13"/>
    <x v="19"/>
    <x v="6"/>
    <s v="Food Security"/>
    <x v="9"/>
    <x v="20"/>
    <x v="3"/>
    <m/>
    <s v="Planned"/>
    <m/>
    <m/>
    <m/>
    <m/>
    <m/>
    <s v="Chittagong"/>
    <s v="Cox's Bazar"/>
    <x v="6"/>
    <x v="9"/>
    <x v="1"/>
    <m/>
    <m/>
    <m/>
    <x v="2"/>
    <x v="2"/>
    <m/>
    <m/>
    <m/>
    <m/>
    <m/>
    <m/>
    <m/>
    <m/>
    <m/>
    <m/>
    <m/>
    <m/>
    <m/>
    <m/>
    <m/>
    <m/>
    <m/>
    <m/>
    <m/>
    <m/>
    <m/>
    <m/>
    <m/>
    <m/>
    <n v="20"/>
    <n v="2022"/>
    <s v=""/>
    <m/>
    <m/>
    <m/>
  </r>
  <r>
    <n v="1515"/>
    <m/>
    <m/>
    <m/>
    <x v="13"/>
    <x v="19"/>
    <x v="6"/>
    <s v="Food Security"/>
    <x v="9"/>
    <x v="20"/>
    <x v="3"/>
    <m/>
    <s v="Planned"/>
    <m/>
    <m/>
    <m/>
    <m/>
    <m/>
    <s v="Chittagong"/>
    <s v="Cox's Bazar"/>
    <x v="6"/>
    <x v="9"/>
    <x v="1"/>
    <m/>
    <m/>
    <m/>
    <x v="2"/>
    <x v="2"/>
    <m/>
    <m/>
    <m/>
    <m/>
    <m/>
    <m/>
    <m/>
    <m/>
    <m/>
    <m/>
    <m/>
    <m/>
    <m/>
    <m/>
    <m/>
    <m/>
    <m/>
    <m/>
    <m/>
    <m/>
    <m/>
    <m/>
    <m/>
    <m/>
    <n v="20"/>
    <n v="2022"/>
    <s v=""/>
    <m/>
    <m/>
    <m/>
  </r>
  <r>
    <n v="1516"/>
    <m/>
    <m/>
    <m/>
    <x v="13"/>
    <x v="19"/>
    <x v="6"/>
    <s v="Food Security"/>
    <x v="9"/>
    <x v="20"/>
    <x v="3"/>
    <m/>
    <s v="Planned"/>
    <m/>
    <m/>
    <m/>
    <m/>
    <m/>
    <s v="Chittagong"/>
    <s v="Cox's Bazar"/>
    <x v="6"/>
    <x v="9"/>
    <x v="1"/>
    <m/>
    <m/>
    <m/>
    <x v="2"/>
    <x v="2"/>
    <m/>
    <m/>
    <m/>
    <m/>
    <m/>
    <m/>
    <m/>
    <m/>
    <m/>
    <m/>
    <m/>
    <m/>
    <m/>
    <m/>
    <m/>
    <m/>
    <m/>
    <m/>
    <m/>
    <m/>
    <m/>
    <m/>
    <m/>
    <m/>
    <n v="20"/>
    <n v="2022"/>
    <s v=""/>
    <m/>
    <m/>
    <m/>
  </r>
  <r>
    <n v="1517"/>
    <m/>
    <m/>
    <m/>
    <x v="13"/>
    <x v="19"/>
    <x v="6"/>
    <s v="Food Security"/>
    <x v="9"/>
    <x v="20"/>
    <x v="3"/>
    <m/>
    <s v="Planned"/>
    <m/>
    <m/>
    <m/>
    <m/>
    <m/>
    <s v="Chittagong"/>
    <s v="Cox's Bazar"/>
    <x v="6"/>
    <x v="9"/>
    <x v="1"/>
    <m/>
    <m/>
    <m/>
    <x v="2"/>
    <x v="2"/>
    <m/>
    <m/>
    <m/>
    <m/>
    <m/>
    <m/>
    <m/>
    <m/>
    <m/>
    <m/>
    <m/>
    <m/>
    <m/>
    <m/>
    <m/>
    <m/>
    <m/>
    <m/>
    <m/>
    <m/>
    <m/>
    <m/>
    <m/>
    <m/>
    <n v="20"/>
    <n v="2022"/>
    <s v=""/>
    <m/>
    <m/>
    <m/>
  </r>
  <r>
    <n v="1518"/>
    <m/>
    <m/>
    <m/>
    <x v="13"/>
    <x v="19"/>
    <x v="6"/>
    <s v="Food Security"/>
    <x v="9"/>
    <x v="20"/>
    <x v="3"/>
    <m/>
    <s v="Planned"/>
    <m/>
    <m/>
    <m/>
    <m/>
    <m/>
    <s v="Chittagong"/>
    <s v="Cox's Bazar"/>
    <x v="6"/>
    <x v="9"/>
    <x v="1"/>
    <m/>
    <m/>
    <m/>
    <x v="2"/>
    <x v="2"/>
    <m/>
    <m/>
    <m/>
    <m/>
    <m/>
    <m/>
    <m/>
    <m/>
    <m/>
    <m/>
    <m/>
    <m/>
    <m/>
    <m/>
    <m/>
    <m/>
    <m/>
    <m/>
    <m/>
    <m/>
    <m/>
    <m/>
    <m/>
    <m/>
    <n v="20"/>
    <n v="2022"/>
    <s v=""/>
    <m/>
    <m/>
    <m/>
  </r>
  <r>
    <n v="1519"/>
    <m/>
    <m/>
    <m/>
    <x v="13"/>
    <x v="19"/>
    <x v="6"/>
    <s v="Food Security"/>
    <x v="9"/>
    <x v="20"/>
    <x v="3"/>
    <m/>
    <s v="Planned"/>
    <m/>
    <m/>
    <m/>
    <m/>
    <m/>
    <s v="Chittagong"/>
    <s v="Cox's Bazar"/>
    <x v="6"/>
    <x v="9"/>
    <x v="1"/>
    <m/>
    <m/>
    <m/>
    <x v="2"/>
    <x v="2"/>
    <m/>
    <m/>
    <m/>
    <m/>
    <m/>
    <m/>
    <m/>
    <m/>
    <m/>
    <m/>
    <m/>
    <m/>
    <m/>
    <m/>
    <m/>
    <m/>
    <m/>
    <m/>
    <m/>
    <m/>
    <m/>
    <m/>
    <m/>
    <m/>
    <n v="20"/>
    <n v="2022"/>
    <s v=""/>
    <m/>
    <m/>
    <m/>
  </r>
  <r>
    <n v="1520"/>
    <m/>
    <m/>
    <m/>
    <x v="13"/>
    <x v="19"/>
    <x v="6"/>
    <s v="Food Security"/>
    <x v="9"/>
    <x v="20"/>
    <x v="3"/>
    <m/>
    <s v="Planned"/>
    <m/>
    <m/>
    <m/>
    <m/>
    <m/>
    <s v="Chittagong"/>
    <s v="Cox's Bazar"/>
    <x v="6"/>
    <x v="9"/>
    <x v="1"/>
    <m/>
    <m/>
    <m/>
    <x v="2"/>
    <x v="2"/>
    <m/>
    <m/>
    <m/>
    <m/>
    <m/>
    <m/>
    <m/>
    <m/>
    <m/>
    <m/>
    <m/>
    <m/>
    <m/>
    <m/>
    <m/>
    <m/>
    <m/>
    <m/>
    <m/>
    <m/>
    <m/>
    <m/>
    <m/>
    <m/>
    <n v="20"/>
    <n v="2022"/>
    <s v=""/>
    <m/>
    <m/>
    <m/>
  </r>
  <r>
    <n v="1521"/>
    <m/>
    <m/>
    <m/>
    <x v="13"/>
    <x v="19"/>
    <x v="6"/>
    <s v="Food Security"/>
    <x v="9"/>
    <x v="20"/>
    <x v="3"/>
    <m/>
    <s v="Planned"/>
    <m/>
    <m/>
    <m/>
    <m/>
    <m/>
    <s v="Chittagong"/>
    <s v="Cox's Bazar"/>
    <x v="6"/>
    <x v="9"/>
    <x v="1"/>
    <m/>
    <m/>
    <m/>
    <x v="2"/>
    <x v="2"/>
    <m/>
    <m/>
    <m/>
    <m/>
    <m/>
    <m/>
    <m/>
    <m/>
    <m/>
    <m/>
    <m/>
    <m/>
    <m/>
    <m/>
    <m/>
    <m/>
    <m/>
    <m/>
    <m/>
    <m/>
    <m/>
    <m/>
    <m/>
    <m/>
    <n v="20"/>
    <n v="2022"/>
    <s v=""/>
    <m/>
    <m/>
    <m/>
  </r>
  <r>
    <n v="1522"/>
    <m/>
    <m/>
    <m/>
    <x v="13"/>
    <x v="19"/>
    <x v="6"/>
    <s v="Food Security"/>
    <x v="9"/>
    <x v="20"/>
    <x v="3"/>
    <m/>
    <s v="Planned"/>
    <m/>
    <m/>
    <m/>
    <m/>
    <m/>
    <s v="Chittagong"/>
    <s v="Cox's Bazar"/>
    <x v="6"/>
    <x v="9"/>
    <x v="1"/>
    <m/>
    <m/>
    <m/>
    <x v="2"/>
    <x v="2"/>
    <m/>
    <m/>
    <m/>
    <m/>
    <m/>
    <m/>
    <m/>
    <m/>
    <m/>
    <m/>
    <m/>
    <m/>
    <m/>
    <m/>
    <m/>
    <m/>
    <m/>
    <m/>
    <m/>
    <m/>
    <m/>
    <m/>
    <m/>
    <m/>
    <n v="20"/>
    <n v="2022"/>
    <s v=""/>
    <m/>
    <m/>
    <m/>
  </r>
  <r>
    <n v="1523"/>
    <m/>
    <m/>
    <m/>
    <x v="13"/>
    <x v="19"/>
    <x v="6"/>
    <s v="Food Security"/>
    <x v="9"/>
    <x v="20"/>
    <x v="3"/>
    <m/>
    <s v="Planned"/>
    <m/>
    <m/>
    <m/>
    <m/>
    <m/>
    <s v="Chittagong"/>
    <s v="Cox's Bazar"/>
    <x v="6"/>
    <x v="9"/>
    <x v="1"/>
    <m/>
    <m/>
    <m/>
    <x v="2"/>
    <x v="2"/>
    <m/>
    <m/>
    <m/>
    <m/>
    <m/>
    <m/>
    <m/>
    <m/>
    <m/>
    <m/>
    <m/>
    <m/>
    <m/>
    <m/>
    <m/>
    <m/>
    <m/>
    <m/>
    <m/>
    <m/>
    <m/>
    <m/>
    <m/>
    <m/>
    <n v="20"/>
    <n v="2022"/>
    <s v=""/>
    <m/>
    <m/>
    <m/>
  </r>
  <r>
    <n v="1524"/>
    <m/>
    <m/>
    <m/>
    <x v="13"/>
    <x v="19"/>
    <x v="6"/>
    <s v="Food Security"/>
    <x v="9"/>
    <x v="20"/>
    <x v="3"/>
    <m/>
    <s v="Planned"/>
    <m/>
    <m/>
    <m/>
    <m/>
    <m/>
    <s v="Chittagong"/>
    <s v="Cox's Bazar"/>
    <x v="6"/>
    <x v="9"/>
    <x v="1"/>
    <m/>
    <m/>
    <m/>
    <x v="2"/>
    <x v="2"/>
    <m/>
    <m/>
    <m/>
    <m/>
    <m/>
    <m/>
    <m/>
    <m/>
    <m/>
    <m/>
    <m/>
    <m/>
    <m/>
    <m/>
    <m/>
    <m/>
    <m/>
    <m/>
    <m/>
    <m/>
    <m/>
    <m/>
    <m/>
    <m/>
    <n v="20"/>
    <n v="2022"/>
    <s v=""/>
    <m/>
    <m/>
    <m/>
  </r>
  <r>
    <n v="1525"/>
    <m/>
    <m/>
    <m/>
    <x v="13"/>
    <x v="19"/>
    <x v="6"/>
    <s v="Food Security"/>
    <x v="9"/>
    <x v="20"/>
    <x v="3"/>
    <m/>
    <s v="Planned"/>
    <m/>
    <m/>
    <m/>
    <m/>
    <m/>
    <s v="Chittagong"/>
    <s v="Cox's Bazar"/>
    <x v="6"/>
    <x v="9"/>
    <x v="1"/>
    <m/>
    <m/>
    <m/>
    <x v="2"/>
    <x v="2"/>
    <m/>
    <m/>
    <m/>
    <m/>
    <m/>
    <m/>
    <m/>
    <m/>
    <m/>
    <m/>
    <m/>
    <m/>
    <m/>
    <m/>
    <m/>
    <m/>
    <m/>
    <m/>
    <m/>
    <m/>
    <m/>
    <m/>
    <m/>
    <m/>
    <n v="20"/>
    <n v="2022"/>
    <s v=""/>
    <m/>
    <m/>
    <m/>
  </r>
  <r>
    <n v="1526"/>
    <m/>
    <m/>
    <m/>
    <x v="13"/>
    <x v="19"/>
    <x v="6"/>
    <s v="Food Security"/>
    <x v="9"/>
    <x v="20"/>
    <x v="3"/>
    <m/>
    <s v="Planned"/>
    <m/>
    <m/>
    <m/>
    <m/>
    <m/>
    <s v="Chittagong"/>
    <s v="Cox's Bazar"/>
    <x v="6"/>
    <x v="9"/>
    <x v="1"/>
    <m/>
    <m/>
    <m/>
    <x v="2"/>
    <x v="2"/>
    <m/>
    <m/>
    <m/>
    <m/>
    <m/>
    <m/>
    <m/>
    <m/>
    <m/>
    <m/>
    <m/>
    <m/>
    <m/>
    <m/>
    <m/>
    <m/>
    <m/>
    <m/>
    <m/>
    <m/>
    <m/>
    <m/>
    <m/>
    <m/>
    <n v="20"/>
    <n v="2022"/>
    <s v=""/>
    <m/>
    <m/>
    <m/>
  </r>
  <r>
    <n v="1527"/>
    <m/>
    <m/>
    <m/>
    <x v="13"/>
    <x v="19"/>
    <x v="6"/>
    <s v="Food Security"/>
    <x v="9"/>
    <x v="20"/>
    <x v="3"/>
    <m/>
    <s v="Planned"/>
    <m/>
    <m/>
    <m/>
    <m/>
    <m/>
    <s v="Chittagong"/>
    <s v="Cox's Bazar"/>
    <x v="6"/>
    <x v="9"/>
    <x v="1"/>
    <m/>
    <m/>
    <m/>
    <x v="2"/>
    <x v="2"/>
    <m/>
    <m/>
    <m/>
    <m/>
    <m/>
    <m/>
    <m/>
    <m/>
    <m/>
    <m/>
    <m/>
    <m/>
    <m/>
    <m/>
    <m/>
    <m/>
    <m/>
    <m/>
    <m/>
    <m/>
    <m/>
    <m/>
    <m/>
    <m/>
    <n v="20"/>
    <n v="2022"/>
    <s v=""/>
    <m/>
    <m/>
    <m/>
  </r>
  <r>
    <n v="1528"/>
    <m/>
    <m/>
    <m/>
    <x v="13"/>
    <x v="19"/>
    <x v="6"/>
    <s v="Food Security"/>
    <x v="9"/>
    <x v="20"/>
    <x v="3"/>
    <m/>
    <s v="Planned"/>
    <m/>
    <m/>
    <m/>
    <m/>
    <m/>
    <s v="Chittagong"/>
    <s v="Cox's Bazar"/>
    <x v="6"/>
    <x v="9"/>
    <x v="1"/>
    <m/>
    <m/>
    <m/>
    <x v="2"/>
    <x v="2"/>
    <m/>
    <m/>
    <m/>
    <m/>
    <m/>
    <m/>
    <m/>
    <m/>
    <m/>
    <m/>
    <m/>
    <m/>
    <m/>
    <m/>
    <m/>
    <m/>
    <m/>
    <m/>
    <m/>
    <m/>
    <m/>
    <m/>
    <m/>
    <m/>
    <n v="20"/>
    <n v="2022"/>
    <s v=""/>
    <m/>
    <m/>
    <m/>
  </r>
  <r>
    <n v="1529"/>
    <m/>
    <m/>
    <m/>
    <x v="13"/>
    <x v="19"/>
    <x v="6"/>
    <s v="Food Security"/>
    <x v="9"/>
    <x v="20"/>
    <x v="3"/>
    <m/>
    <s v="Planned"/>
    <m/>
    <m/>
    <m/>
    <m/>
    <m/>
    <s v="Chittagong"/>
    <s v="Cox's Bazar"/>
    <x v="6"/>
    <x v="9"/>
    <x v="1"/>
    <m/>
    <m/>
    <m/>
    <x v="2"/>
    <x v="2"/>
    <m/>
    <m/>
    <m/>
    <m/>
    <m/>
    <m/>
    <m/>
    <m/>
    <m/>
    <m/>
    <m/>
    <m/>
    <m/>
    <m/>
    <m/>
    <m/>
    <m/>
    <m/>
    <m/>
    <m/>
    <m/>
    <m/>
    <m/>
    <m/>
    <n v="20"/>
    <n v="2022"/>
    <s v=""/>
    <m/>
    <m/>
    <m/>
  </r>
  <r>
    <n v="1530"/>
    <m/>
    <m/>
    <m/>
    <x v="13"/>
    <x v="19"/>
    <x v="6"/>
    <s v="Food Security"/>
    <x v="9"/>
    <x v="20"/>
    <x v="3"/>
    <m/>
    <s v="Planned"/>
    <m/>
    <m/>
    <m/>
    <m/>
    <m/>
    <s v="Chittagong"/>
    <s v="Cox's Bazar"/>
    <x v="6"/>
    <x v="9"/>
    <x v="1"/>
    <m/>
    <m/>
    <m/>
    <x v="2"/>
    <x v="2"/>
    <m/>
    <m/>
    <m/>
    <m/>
    <m/>
    <m/>
    <m/>
    <m/>
    <m/>
    <m/>
    <m/>
    <m/>
    <m/>
    <m/>
    <m/>
    <m/>
    <m/>
    <m/>
    <m/>
    <m/>
    <m/>
    <m/>
    <m/>
    <m/>
    <n v="20"/>
    <n v="2022"/>
    <s v=""/>
    <m/>
    <m/>
    <m/>
  </r>
  <r>
    <n v="1531"/>
    <m/>
    <m/>
    <m/>
    <x v="13"/>
    <x v="19"/>
    <x v="6"/>
    <s v="Food Security"/>
    <x v="9"/>
    <x v="20"/>
    <x v="3"/>
    <m/>
    <s v="Planned"/>
    <m/>
    <m/>
    <m/>
    <m/>
    <m/>
    <s v="Chittagong"/>
    <s v="Cox's Bazar"/>
    <x v="6"/>
    <x v="9"/>
    <x v="1"/>
    <m/>
    <m/>
    <m/>
    <x v="2"/>
    <x v="2"/>
    <m/>
    <m/>
    <m/>
    <m/>
    <m/>
    <m/>
    <m/>
    <m/>
    <m/>
    <m/>
    <m/>
    <m/>
    <m/>
    <m/>
    <m/>
    <m/>
    <m/>
    <m/>
    <m/>
    <m/>
    <m/>
    <m/>
    <m/>
    <m/>
    <n v="20"/>
    <n v="2022"/>
    <s v=""/>
    <m/>
    <m/>
    <m/>
  </r>
  <r>
    <n v="1532"/>
    <m/>
    <m/>
    <m/>
    <x v="13"/>
    <x v="19"/>
    <x v="6"/>
    <s v="Food Security"/>
    <x v="9"/>
    <x v="20"/>
    <x v="3"/>
    <m/>
    <s v="Planned"/>
    <m/>
    <m/>
    <m/>
    <m/>
    <m/>
    <s v="Chittagong"/>
    <s v="Cox's Bazar"/>
    <x v="6"/>
    <x v="9"/>
    <x v="1"/>
    <m/>
    <m/>
    <m/>
    <x v="2"/>
    <x v="2"/>
    <m/>
    <m/>
    <m/>
    <m/>
    <m/>
    <m/>
    <m/>
    <m/>
    <m/>
    <m/>
    <m/>
    <m/>
    <m/>
    <m/>
    <m/>
    <m/>
    <m/>
    <m/>
    <m/>
    <m/>
    <m/>
    <m/>
    <m/>
    <m/>
    <n v="20"/>
    <n v="2022"/>
    <s v=""/>
    <m/>
    <m/>
    <m/>
  </r>
  <r>
    <n v="1533"/>
    <m/>
    <m/>
    <m/>
    <x v="13"/>
    <x v="19"/>
    <x v="6"/>
    <s v="Food Security"/>
    <x v="9"/>
    <x v="20"/>
    <x v="3"/>
    <m/>
    <s v="Planned"/>
    <m/>
    <m/>
    <m/>
    <m/>
    <m/>
    <s v="Chittagong"/>
    <s v="Cox's Bazar"/>
    <x v="6"/>
    <x v="9"/>
    <x v="1"/>
    <m/>
    <m/>
    <m/>
    <x v="2"/>
    <x v="2"/>
    <m/>
    <m/>
    <m/>
    <m/>
    <m/>
    <m/>
    <m/>
    <m/>
    <m/>
    <m/>
    <m/>
    <m/>
    <m/>
    <m/>
    <m/>
    <m/>
    <m/>
    <m/>
    <m/>
    <m/>
    <m/>
    <m/>
    <m/>
    <m/>
    <n v="20"/>
    <n v="2022"/>
    <s v=""/>
    <m/>
    <m/>
    <m/>
  </r>
  <r>
    <n v="1534"/>
    <m/>
    <m/>
    <m/>
    <x v="13"/>
    <x v="19"/>
    <x v="6"/>
    <s v="Food Security"/>
    <x v="9"/>
    <x v="20"/>
    <x v="3"/>
    <m/>
    <s v="Planned"/>
    <m/>
    <m/>
    <m/>
    <m/>
    <m/>
    <s v="Chittagong"/>
    <s v="Cox's Bazar"/>
    <x v="6"/>
    <x v="9"/>
    <x v="1"/>
    <m/>
    <m/>
    <m/>
    <x v="2"/>
    <x v="2"/>
    <m/>
    <m/>
    <m/>
    <m/>
    <m/>
    <m/>
    <m/>
    <m/>
    <m/>
    <m/>
    <m/>
    <m/>
    <m/>
    <m/>
    <m/>
    <m/>
    <m/>
    <m/>
    <m/>
    <m/>
    <m/>
    <m/>
    <m/>
    <m/>
    <n v="20"/>
    <n v="2022"/>
    <s v=""/>
    <m/>
    <m/>
    <m/>
  </r>
  <r>
    <n v="1535"/>
    <m/>
    <m/>
    <m/>
    <x v="13"/>
    <x v="19"/>
    <x v="6"/>
    <s v="Food Security"/>
    <x v="9"/>
    <x v="20"/>
    <x v="3"/>
    <m/>
    <s v="Planned"/>
    <m/>
    <m/>
    <m/>
    <m/>
    <m/>
    <s v="Chittagong"/>
    <s v="Cox's Bazar"/>
    <x v="6"/>
    <x v="9"/>
    <x v="1"/>
    <m/>
    <m/>
    <m/>
    <x v="2"/>
    <x v="2"/>
    <m/>
    <m/>
    <m/>
    <m/>
    <m/>
    <m/>
    <m/>
    <m/>
    <m/>
    <m/>
    <m/>
    <m/>
    <m/>
    <m/>
    <m/>
    <m/>
    <m/>
    <m/>
    <m/>
    <m/>
    <m/>
    <m/>
    <m/>
    <m/>
    <n v="20"/>
    <n v="2022"/>
    <s v=""/>
    <m/>
    <m/>
    <m/>
  </r>
  <r>
    <n v="1536"/>
    <m/>
    <m/>
    <m/>
    <x v="13"/>
    <x v="19"/>
    <x v="6"/>
    <s v="Food Security"/>
    <x v="9"/>
    <x v="20"/>
    <x v="3"/>
    <m/>
    <s v="Planned"/>
    <m/>
    <m/>
    <m/>
    <m/>
    <m/>
    <s v="Chittagong"/>
    <s v="Cox's Bazar"/>
    <x v="6"/>
    <x v="9"/>
    <x v="1"/>
    <m/>
    <m/>
    <m/>
    <x v="2"/>
    <x v="2"/>
    <m/>
    <m/>
    <m/>
    <m/>
    <m/>
    <m/>
    <m/>
    <m/>
    <m/>
    <m/>
    <m/>
    <m/>
    <m/>
    <m/>
    <m/>
    <m/>
    <m/>
    <m/>
    <m/>
    <m/>
    <m/>
    <m/>
    <m/>
    <m/>
    <n v="20"/>
    <n v="2022"/>
    <s v=""/>
    <m/>
    <m/>
    <m/>
  </r>
  <r>
    <n v="1537"/>
    <m/>
    <m/>
    <m/>
    <x v="13"/>
    <x v="19"/>
    <x v="6"/>
    <s v="Food Security"/>
    <x v="9"/>
    <x v="20"/>
    <x v="3"/>
    <m/>
    <s v="Planned"/>
    <m/>
    <m/>
    <m/>
    <m/>
    <m/>
    <s v="Chittagong"/>
    <s v="Cox's Bazar"/>
    <x v="6"/>
    <x v="9"/>
    <x v="1"/>
    <m/>
    <m/>
    <m/>
    <x v="2"/>
    <x v="2"/>
    <m/>
    <m/>
    <m/>
    <m/>
    <m/>
    <m/>
    <m/>
    <m/>
    <m/>
    <m/>
    <m/>
    <m/>
    <m/>
    <m/>
    <m/>
    <m/>
    <m/>
    <m/>
    <m/>
    <m/>
    <m/>
    <m/>
    <m/>
    <m/>
    <n v="20"/>
    <n v="2022"/>
    <s v=""/>
    <m/>
    <m/>
    <m/>
  </r>
  <r>
    <n v="1538"/>
    <m/>
    <m/>
    <m/>
    <x v="13"/>
    <x v="19"/>
    <x v="6"/>
    <s v="Food Security"/>
    <x v="9"/>
    <x v="20"/>
    <x v="3"/>
    <m/>
    <s v="Planned"/>
    <m/>
    <m/>
    <m/>
    <m/>
    <m/>
    <s v="Chittagong"/>
    <s v="Cox's Bazar"/>
    <x v="6"/>
    <x v="9"/>
    <x v="1"/>
    <m/>
    <m/>
    <m/>
    <x v="2"/>
    <x v="2"/>
    <m/>
    <m/>
    <m/>
    <m/>
    <m/>
    <m/>
    <m/>
    <m/>
    <m/>
    <m/>
    <m/>
    <m/>
    <m/>
    <m/>
    <m/>
    <m/>
    <m/>
    <m/>
    <m/>
    <m/>
    <m/>
    <m/>
    <m/>
    <m/>
    <n v="20"/>
    <n v="2022"/>
    <s v=""/>
    <m/>
    <m/>
    <m/>
  </r>
  <r>
    <n v="1539"/>
    <m/>
    <m/>
    <m/>
    <x v="13"/>
    <x v="19"/>
    <x v="6"/>
    <s v="Food Security"/>
    <x v="9"/>
    <x v="20"/>
    <x v="3"/>
    <m/>
    <s v="Planned"/>
    <m/>
    <m/>
    <m/>
    <m/>
    <m/>
    <s v="Chittagong"/>
    <s v="Cox's Bazar"/>
    <x v="6"/>
    <x v="9"/>
    <x v="1"/>
    <m/>
    <m/>
    <m/>
    <x v="2"/>
    <x v="2"/>
    <m/>
    <m/>
    <m/>
    <m/>
    <m/>
    <m/>
    <m/>
    <m/>
    <m/>
    <m/>
    <m/>
    <m/>
    <m/>
    <m/>
    <m/>
    <m/>
    <m/>
    <m/>
    <m/>
    <m/>
    <m/>
    <m/>
    <m/>
    <m/>
    <n v="20"/>
    <n v="2022"/>
    <s v=""/>
    <m/>
    <m/>
    <m/>
  </r>
  <r>
    <n v="1540"/>
    <m/>
    <m/>
    <m/>
    <x v="13"/>
    <x v="19"/>
    <x v="6"/>
    <s v="Food Security"/>
    <x v="9"/>
    <x v="20"/>
    <x v="3"/>
    <m/>
    <s v="Planned"/>
    <m/>
    <m/>
    <m/>
    <m/>
    <m/>
    <s v="Chittagong"/>
    <s v="Cox's Bazar"/>
    <x v="6"/>
    <x v="9"/>
    <x v="1"/>
    <m/>
    <m/>
    <m/>
    <x v="2"/>
    <x v="2"/>
    <m/>
    <m/>
    <m/>
    <m/>
    <m/>
    <m/>
    <m/>
    <m/>
    <m/>
    <m/>
    <m/>
    <m/>
    <m/>
    <m/>
    <m/>
    <m/>
    <m/>
    <m/>
    <m/>
    <m/>
    <m/>
    <m/>
    <m/>
    <m/>
    <n v="20"/>
    <n v="2022"/>
    <s v=""/>
    <m/>
    <m/>
    <m/>
  </r>
  <r>
    <n v="1541"/>
    <m/>
    <m/>
    <m/>
    <x v="13"/>
    <x v="19"/>
    <x v="6"/>
    <s v="Food Security"/>
    <x v="9"/>
    <x v="20"/>
    <x v="3"/>
    <m/>
    <s v="Planned"/>
    <m/>
    <m/>
    <m/>
    <m/>
    <m/>
    <s v="Chittagong"/>
    <s v="Cox's Bazar"/>
    <x v="6"/>
    <x v="9"/>
    <x v="1"/>
    <m/>
    <m/>
    <m/>
    <x v="2"/>
    <x v="2"/>
    <m/>
    <m/>
    <m/>
    <m/>
    <m/>
    <m/>
    <m/>
    <m/>
    <m/>
    <m/>
    <m/>
    <m/>
    <m/>
    <m/>
    <m/>
    <m/>
    <m/>
    <m/>
    <m/>
    <m/>
    <m/>
    <m/>
    <m/>
    <m/>
    <n v="20"/>
    <n v="2022"/>
    <s v=""/>
    <m/>
    <m/>
    <m/>
  </r>
  <r>
    <n v="1542"/>
    <m/>
    <m/>
    <m/>
    <x v="13"/>
    <x v="19"/>
    <x v="6"/>
    <s v="Food Security"/>
    <x v="9"/>
    <x v="20"/>
    <x v="3"/>
    <m/>
    <s v="Planned"/>
    <m/>
    <m/>
    <m/>
    <m/>
    <m/>
    <s v="Chittagong"/>
    <s v="Cox's Bazar"/>
    <x v="6"/>
    <x v="9"/>
    <x v="1"/>
    <m/>
    <m/>
    <m/>
    <x v="2"/>
    <x v="2"/>
    <m/>
    <m/>
    <m/>
    <m/>
    <m/>
    <m/>
    <m/>
    <m/>
    <m/>
    <m/>
    <m/>
    <m/>
    <m/>
    <m/>
    <m/>
    <m/>
    <m/>
    <m/>
    <m/>
    <m/>
    <m/>
    <m/>
    <m/>
    <m/>
    <n v="20"/>
    <n v="2022"/>
    <s v=""/>
    <m/>
    <m/>
    <m/>
  </r>
  <r>
    <n v="1543"/>
    <m/>
    <m/>
    <m/>
    <x v="13"/>
    <x v="19"/>
    <x v="6"/>
    <s v="Food Security"/>
    <x v="9"/>
    <x v="20"/>
    <x v="3"/>
    <m/>
    <s v="Planned"/>
    <m/>
    <m/>
    <m/>
    <m/>
    <m/>
    <s v="Chittagong"/>
    <s v="Cox's Bazar"/>
    <x v="6"/>
    <x v="9"/>
    <x v="1"/>
    <m/>
    <m/>
    <m/>
    <x v="2"/>
    <x v="2"/>
    <m/>
    <m/>
    <m/>
    <m/>
    <m/>
    <m/>
    <m/>
    <m/>
    <m/>
    <m/>
    <m/>
    <m/>
    <m/>
    <m/>
    <m/>
    <m/>
    <m/>
    <m/>
    <m/>
    <m/>
    <m/>
    <m/>
    <m/>
    <m/>
    <n v="20"/>
    <n v="2022"/>
    <s v=""/>
    <m/>
    <m/>
    <m/>
  </r>
  <r>
    <n v="1544"/>
    <m/>
    <m/>
    <m/>
    <x v="13"/>
    <x v="19"/>
    <x v="6"/>
    <s v="Food Security"/>
    <x v="9"/>
    <x v="20"/>
    <x v="3"/>
    <m/>
    <s v="Planned"/>
    <m/>
    <m/>
    <m/>
    <m/>
    <m/>
    <s v="Chittagong"/>
    <s v="Cox's Bazar"/>
    <x v="6"/>
    <x v="9"/>
    <x v="1"/>
    <m/>
    <m/>
    <m/>
    <x v="2"/>
    <x v="2"/>
    <m/>
    <m/>
    <m/>
    <m/>
    <m/>
    <m/>
    <m/>
    <m/>
    <m/>
    <m/>
    <m/>
    <m/>
    <m/>
    <m/>
    <m/>
    <m/>
    <m/>
    <m/>
    <m/>
    <m/>
    <m/>
    <m/>
    <m/>
    <m/>
    <n v="20"/>
    <n v="2022"/>
    <s v=""/>
    <m/>
    <m/>
    <m/>
  </r>
  <r>
    <n v="1545"/>
    <m/>
    <m/>
    <m/>
    <x v="13"/>
    <x v="19"/>
    <x v="6"/>
    <s v="Food Security"/>
    <x v="9"/>
    <x v="20"/>
    <x v="3"/>
    <m/>
    <s v="Planned"/>
    <m/>
    <m/>
    <m/>
    <m/>
    <m/>
    <s v="Chittagong"/>
    <s v="Cox's Bazar"/>
    <x v="6"/>
    <x v="9"/>
    <x v="1"/>
    <m/>
    <m/>
    <m/>
    <x v="2"/>
    <x v="2"/>
    <m/>
    <m/>
    <m/>
    <m/>
    <m/>
    <m/>
    <m/>
    <m/>
    <m/>
    <m/>
    <m/>
    <m/>
    <m/>
    <m/>
    <m/>
    <m/>
    <m/>
    <m/>
    <m/>
    <m/>
    <m/>
    <m/>
    <m/>
    <m/>
    <n v="20"/>
    <n v="2022"/>
    <s v=""/>
    <m/>
    <m/>
    <m/>
  </r>
  <r>
    <n v="1546"/>
    <m/>
    <m/>
    <m/>
    <x v="13"/>
    <x v="19"/>
    <x v="6"/>
    <s v="Food Security"/>
    <x v="9"/>
    <x v="20"/>
    <x v="3"/>
    <m/>
    <s v="Planned"/>
    <m/>
    <m/>
    <m/>
    <m/>
    <m/>
    <s v="Chittagong"/>
    <s v="Cox's Bazar"/>
    <x v="6"/>
    <x v="9"/>
    <x v="1"/>
    <m/>
    <m/>
    <m/>
    <x v="2"/>
    <x v="2"/>
    <m/>
    <m/>
    <m/>
    <m/>
    <m/>
    <m/>
    <m/>
    <m/>
    <m/>
    <m/>
    <m/>
    <m/>
    <m/>
    <m/>
    <m/>
    <m/>
    <m/>
    <m/>
    <m/>
    <m/>
    <m/>
    <m/>
    <m/>
    <m/>
    <n v="20"/>
    <n v="2022"/>
    <s v=""/>
    <m/>
    <m/>
    <m/>
  </r>
  <r>
    <n v="1547"/>
    <m/>
    <m/>
    <m/>
    <x v="13"/>
    <x v="19"/>
    <x v="6"/>
    <s v="Food Security"/>
    <x v="9"/>
    <x v="20"/>
    <x v="3"/>
    <m/>
    <s v="Planned"/>
    <m/>
    <m/>
    <m/>
    <m/>
    <m/>
    <s v="Chittagong"/>
    <s v="Cox's Bazar"/>
    <x v="6"/>
    <x v="9"/>
    <x v="1"/>
    <m/>
    <m/>
    <m/>
    <x v="2"/>
    <x v="2"/>
    <m/>
    <m/>
    <m/>
    <m/>
    <m/>
    <m/>
    <m/>
    <m/>
    <m/>
    <m/>
    <m/>
    <m/>
    <m/>
    <m/>
    <m/>
    <m/>
    <m/>
    <m/>
    <m/>
    <m/>
    <m/>
    <m/>
    <m/>
    <m/>
    <n v="20"/>
    <n v="2022"/>
    <s v=""/>
    <m/>
    <m/>
    <m/>
  </r>
  <r>
    <n v="1548"/>
    <m/>
    <m/>
    <m/>
    <x v="13"/>
    <x v="19"/>
    <x v="6"/>
    <s v="Food Security"/>
    <x v="9"/>
    <x v="20"/>
    <x v="3"/>
    <m/>
    <s v="Planned"/>
    <m/>
    <m/>
    <m/>
    <m/>
    <m/>
    <s v="Chittagong"/>
    <s v="Cox's Bazar"/>
    <x v="6"/>
    <x v="9"/>
    <x v="1"/>
    <m/>
    <m/>
    <m/>
    <x v="2"/>
    <x v="2"/>
    <m/>
    <m/>
    <m/>
    <m/>
    <m/>
    <m/>
    <m/>
    <m/>
    <m/>
    <m/>
    <m/>
    <m/>
    <m/>
    <m/>
    <m/>
    <m/>
    <m/>
    <m/>
    <m/>
    <m/>
    <m/>
    <m/>
    <m/>
    <m/>
    <n v="20"/>
    <n v="2022"/>
    <s v=""/>
    <m/>
    <m/>
    <m/>
  </r>
  <r>
    <n v="1549"/>
    <m/>
    <m/>
    <m/>
    <x v="13"/>
    <x v="19"/>
    <x v="6"/>
    <s v="Food Security"/>
    <x v="9"/>
    <x v="20"/>
    <x v="3"/>
    <m/>
    <s v="Planned"/>
    <m/>
    <m/>
    <m/>
    <m/>
    <m/>
    <s v="Chittagong"/>
    <s v="Cox's Bazar"/>
    <x v="6"/>
    <x v="9"/>
    <x v="1"/>
    <m/>
    <m/>
    <m/>
    <x v="2"/>
    <x v="2"/>
    <m/>
    <m/>
    <m/>
    <m/>
    <m/>
    <m/>
    <m/>
    <m/>
    <m/>
    <m/>
    <m/>
    <m/>
    <m/>
    <m/>
    <m/>
    <m/>
    <m/>
    <m/>
    <m/>
    <m/>
    <m/>
    <m/>
    <m/>
    <m/>
    <n v="20"/>
    <n v="2022"/>
    <s v=""/>
    <m/>
    <m/>
    <m/>
  </r>
  <r>
    <n v="1550"/>
    <m/>
    <m/>
    <m/>
    <x v="13"/>
    <x v="19"/>
    <x v="6"/>
    <s v="Food Security"/>
    <x v="9"/>
    <x v="20"/>
    <x v="3"/>
    <m/>
    <s v="Planned"/>
    <m/>
    <m/>
    <m/>
    <m/>
    <m/>
    <s v="Chittagong"/>
    <s v="Cox's Bazar"/>
    <x v="6"/>
    <x v="9"/>
    <x v="1"/>
    <m/>
    <m/>
    <m/>
    <x v="2"/>
    <x v="2"/>
    <m/>
    <m/>
    <m/>
    <m/>
    <m/>
    <m/>
    <m/>
    <m/>
    <m/>
    <m/>
    <m/>
    <m/>
    <m/>
    <m/>
    <m/>
    <m/>
    <m/>
    <m/>
    <m/>
    <m/>
    <m/>
    <m/>
    <m/>
    <m/>
    <n v="20"/>
    <n v="2022"/>
    <s v=""/>
    <m/>
    <m/>
    <m/>
  </r>
  <r>
    <n v="1551"/>
    <m/>
    <m/>
    <m/>
    <x v="13"/>
    <x v="19"/>
    <x v="6"/>
    <s v="Food Security"/>
    <x v="9"/>
    <x v="20"/>
    <x v="3"/>
    <m/>
    <s v="Planned"/>
    <m/>
    <m/>
    <m/>
    <m/>
    <m/>
    <s v="Chittagong"/>
    <s v="Cox's Bazar"/>
    <x v="6"/>
    <x v="9"/>
    <x v="1"/>
    <m/>
    <m/>
    <m/>
    <x v="2"/>
    <x v="2"/>
    <m/>
    <m/>
    <m/>
    <m/>
    <m/>
    <m/>
    <m/>
    <m/>
    <m/>
    <m/>
    <m/>
    <m/>
    <m/>
    <m/>
    <m/>
    <m/>
    <m/>
    <m/>
    <m/>
    <m/>
    <m/>
    <m/>
    <m/>
    <m/>
    <n v="20"/>
    <n v="2022"/>
    <s v=""/>
    <m/>
    <m/>
    <m/>
  </r>
  <r>
    <n v="1552"/>
    <m/>
    <m/>
    <m/>
    <x v="13"/>
    <x v="19"/>
    <x v="6"/>
    <s v="Food Security"/>
    <x v="9"/>
    <x v="20"/>
    <x v="3"/>
    <m/>
    <s v="Planned"/>
    <m/>
    <m/>
    <m/>
    <m/>
    <m/>
    <s v="Chittagong"/>
    <s v="Cox's Bazar"/>
    <x v="6"/>
    <x v="9"/>
    <x v="1"/>
    <m/>
    <m/>
    <m/>
    <x v="2"/>
    <x v="2"/>
    <m/>
    <m/>
    <m/>
    <m/>
    <m/>
    <m/>
    <m/>
    <m/>
    <m/>
    <m/>
    <m/>
    <m/>
    <m/>
    <m/>
    <m/>
    <m/>
    <m/>
    <m/>
    <m/>
    <m/>
    <m/>
    <m/>
    <m/>
    <m/>
    <n v="20"/>
    <n v="2022"/>
    <s v=""/>
    <m/>
    <m/>
    <m/>
  </r>
  <r>
    <n v="1553"/>
    <m/>
    <m/>
    <m/>
    <x v="13"/>
    <x v="19"/>
    <x v="6"/>
    <s v="Food Security"/>
    <x v="9"/>
    <x v="20"/>
    <x v="3"/>
    <m/>
    <s v="Planned"/>
    <m/>
    <m/>
    <m/>
    <m/>
    <m/>
    <s v="Chittagong"/>
    <s v="Cox's Bazar"/>
    <x v="6"/>
    <x v="9"/>
    <x v="1"/>
    <m/>
    <m/>
    <m/>
    <x v="2"/>
    <x v="2"/>
    <m/>
    <m/>
    <m/>
    <m/>
    <m/>
    <m/>
    <m/>
    <m/>
    <m/>
    <m/>
    <m/>
    <m/>
    <m/>
    <m/>
    <m/>
    <m/>
    <m/>
    <m/>
    <m/>
    <m/>
    <m/>
    <m/>
    <m/>
    <m/>
    <n v="20"/>
    <n v="2022"/>
    <s v=""/>
    <m/>
    <m/>
    <m/>
  </r>
  <r>
    <n v="1554"/>
    <m/>
    <m/>
    <m/>
    <x v="13"/>
    <x v="19"/>
    <x v="6"/>
    <s v="Food Security"/>
    <x v="9"/>
    <x v="20"/>
    <x v="3"/>
    <m/>
    <s v="Planned"/>
    <m/>
    <m/>
    <m/>
    <m/>
    <m/>
    <s v="Chittagong"/>
    <s v="Cox's Bazar"/>
    <x v="6"/>
    <x v="9"/>
    <x v="1"/>
    <m/>
    <m/>
    <m/>
    <x v="2"/>
    <x v="2"/>
    <m/>
    <m/>
    <m/>
    <m/>
    <m/>
    <m/>
    <m/>
    <m/>
    <m/>
    <m/>
    <m/>
    <m/>
    <m/>
    <m/>
    <m/>
    <m/>
    <m/>
    <m/>
    <m/>
    <m/>
    <m/>
    <m/>
    <m/>
    <m/>
    <n v="20"/>
    <n v="2022"/>
    <s v=""/>
    <m/>
    <m/>
    <m/>
  </r>
  <r>
    <n v="1555"/>
    <m/>
    <m/>
    <m/>
    <x v="13"/>
    <x v="19"/>
    <x v="6"/>
    <s v="Food Security"/>
    <x v="9"/>
    <x v="20"/>
    <x v="3"/>
    <m/>
    <s v="Planned"/>
    <m/>
    <m/>
    <m/>
    <m/>
    <m/>
    <s v="Chittagong"/>
    <s v="Cox's Bazar"/>
    <x v="6"/>
    <x v="9"/>
    <x v="1"/>
    <m/>
    <m/>
    <m/>
    <x v="2"/>
    <x v="2"/>
    <m/>
    <m/>
    <m/>
    <m/>
    <m/>
    <m/>
    <m/>
    <m/>
    <m/>
    <m/>
    <m/>
    <m/>
    <m/>
    <m/>
    <m/>
    <m/>
    <m/>
    <m/>
    <m/>
    <m/>
    <m/>
    <m/>
    <m/>
    <m/>
    <n v="20"/>
    <n v="2022"/>
    <s v=""/>
    <m/>
    <m/>
    <m/>
  </r>
  <r>
    <n v="1556"/>
    <m/>
    <m/>
    <m/>
    <x v="13"/>
    <x v="19"/>
    <x v="6"/>
    <s v="Food Security"/>
    <x v="9"/>
    <x v="20"/>
    <x v="3"/>
    <m/>
    <s v="Planned"/>
    <m/>
    <m/>
    <m/>
    <m/>
    <m/>
    <s v="Chittagong"/>
    <s v="Cox's Bazar"/>
    <x v="6"/>
    <x v="9"/>
    <x v="1"/>
    <m/>
    <m/>
    <m/>
    <x v="2"/>
    <x v="2"/>
    <m/>
    <m/>
    <m/>
    <m/>
    <m/>
    <m/>
    <m/>
    <m/>
    <m/>
    <m/>
    <m/>
    <m/>
    <m/>
    <m/>
    <m/>
    <m/>
    <m/>
    <m/>
    <m/>
    <m/>
    <m/>
    <m/>
    <m/>
    <m/>
    <n v="20"/>
    <n v="2022"/>
    <s v=""/>
    <m/>
    <m/>
    <m/>
  </r>
  <r>
    <n v="1557"/>
    <m/>
    <m/>
    <m/>
    <x v="13"/>
    <x v="19"/>
    <x v="6"/>
    <s v="Food Security"/>
    <x v="9"/>
    <x v="20"/>
    <x v="3"/>
    <m/>
    <s v="Planned"/>
    <m/>
    <m/>
    <m/>
    <m/>
    <m/>
    <s v="Chittagong"/>
    <s v="Cox's Bazar"/>
    <x v="6"/>
    <x v="9"/>
    <x v="1"/>
    <m/>
    <m/>
    <m/>
    <x v="2"/>
    <x v="2"/>
    <m/>
    <m/>
    <m/>
    <m/>
    <m/>
    <m/>
    <m/>
    <m/>
    <m/>
    <m/>
    <m/>
    <m/>
    <m/>
    <m/>
    <m/>
    <m/>
    <m/>
    <m/>
    <m/>
    <m/>
    <m/>
    <m/>
    <m/>
    <m/>
    <n v="20"/>
    <n v="2022"/>
    <s v=""/>
    <m/>
    <m/>
    <m/>
  </r>
  <r>
    <n v="1558"/>
    <m/>
    <m/>
    <m/>
    <x v="13"/>
    <x v="19"/>
    <x v="6"/>
    <s v="Food Security"/>
    <x v="9"/>
    <x v="20"/>
    <x v="3"/>
    <m/>
    <s v="Planned"/>
    <m/>
    <m/>
    <m/>
    <m/>
    <m/>
    <s v="Chittagong"/>
    <s v="Cox's Bazar"/>
    <x v="6"/>
    <x v="9"/>
    <x v="1"/>
    <m/>
    <m/>
    <m/>
    <x v="2"/>
    <x v="2"/>
    <m/>
    <m/>
    <m/>
    <m/>
    <m/>
    <m/>
    <m/>
    <m/>
    <m/>
    <m/>
    <m/>
    <m/>
    <m/>
    <m/>
    <m/>
    <m/>
    <m/>
    <m/>
    <m/>
    <m/>
    <m/>
    <m/>
    <m/>
    <m/>
    <n v="20"/>
    <n v="2022"/>
    <s v=""/>
    <m/>
    <m/>
    <m/>
  </r>
  <r>
    <n v="1559"/>
    <m/>
    <m/>
    <m/>
    <x v="13"/>
    <x v="19"/>
    <x v="6"/>
    <s v="Food Security"/>
    <x v="9"/>
    <x v="20"/>
    <x v="3"/>
    <m/>
    <s v="Planned"/>
    <m/>
    <m/>
    <m/>
    <m/>
    <m/>
    <s v="Chittagong"/>
    <s v="Cox's Bazar"/>
    <x v="6"/>
    <x v="9"/>
    <x v="1"/>
    <m/>
    <m/>
    <m/>
    <x v="2"/>
    <x v="2"/>
    <m/>
    <m/>
    <m/>
    <m/>
    <m/>
    <m/>
    <m/>
    <m/>
    <m/>
    <m/>
    <m/>
    <m/>
    <m/>
    <m/>
    <m/>
    <m/>
    <m/>
    <m/>
    <m/>
    <m/>
    <m/>
    <m/>
    <m/>
    <m/>
    <n v="20"/>
    <n v="2022"/>
    <s v=""/>
    <m/>
    <m/>
    <m/>
  </r>
  <r>
    <n v="1560"/>
    <m/>
    <m/>
    <m/>
    <x v="13"/>
    <x v="19"/>
    <x v="6"/>
    <s v="Food Security"/>
    <x v="9"/>
    <x v="20"/>
    <x v="3"/>
    <m/>
    <s v="Planned"/>
    <m/>
    <m/>
    <m/>
    <m/>
    <m/>
    <s v="Chittagong"/>
    <s v="Cox's Bazar"/>
    <x v="6"/>
    <x v="9"/>
    <x v="1"/>
    <m/>
    <m/>
    <m/>
    <x v="2"/>
    <x v="2"/>
    <m/>
    <m/>
    <m/>
    <m/>
    <m/>
    <m/>
    <m/>
    <m/>
    <m/>
    <m/>
    <m/>
    <m/>
    <m/>
    <m/>
    <m/>
    <m/>
    <m/>
    <m/>
    <m/>
    <m/>
    <m/>
    <m/>
    <m/>
    <m/>
    <n v="20"/>
    <n v="2022"/>
    <s v=""/>
    <m/>
    <m/>
    <m/>
  </r>
  <r>
    <n v="1561"/>
    <m/>
    <m/>
    <m/>
    <x v="13"/>
    <x v="19"/>
    <x v="6"/>
    <s v="Food Security"/>
    <x v="9"/>
    <x v="20"/>
    <x v="3"/>
    <m/>
    <s v="Planned"/>
    <m/>
    <m/>
    <m/>
    <m/>
    <m/>
    <s v="Chittagong"/>
    <s v="Cox's Bazar"/>
    <x v="6"/>
    <x v="9"/>
    <x v="1"/>
    <m/>
    <m/>
    <m/>
    <x v="2"/>
    <x v="2"/>
    <m/>
    <m/>
    <m/>
    <m/>
    <m/>
    <m/>
    <m/>
    <m/>
    <m/>
    <m/>
    <m/>
    <m/>
    <m/>
    <m/>
    <m/>
    <m/>
    <m/>
    <m/>
    <m/>
    <m/>
    <m/>
    <m/>
    <m/>
    <m/>
    <n v="20"/>
    <n v="2022"/>
    <s v=""/>
    <m/>
    <m/>
    <m/>
  </r>
  <r>
    <n v="1562"/>
    <m/>
    <m/>
    <m/>
    <x v="13"/>
    <x v="19"/>
    <x v="6"/>
    <s v="Food Security"/>
    <x v="9"/>
    <x v="20"/>
    <x v="3"/>
    <m/>
    <s v="Planned"/>
    <m/>
    <m/>
    <m/>
    <m/>
    <m/>
    <s v="Chittagong"/>
    <s v="Cox's Bazar"/>
    <x v="6"/>
    <x v="9"/>
    <x v="1"/>
    <m/>
    <m/>
    <m/>
    <x v="2"/>
    <x v="2"/>
    <m/>
    <m/>
    <m/>
    <m/>
    <m/>
    <m/>
    <m/>
    <m/>
    <m/>
    <m/>
    <m/>
    <m/>
    <m/>
    <m/>
    <m/>
    <m/>
    <m/>
    <m/>
    <m/>
    <m/>
    <m/>
    <m/>
    <m/>
    <m/>
    <n v="20"/>
    <n v="2022"/>
    <s v=""/>
    <m/>
    <m/>
    <m/>
  </r>
  <r>
    <n v="1563"/>
    <m/>
    <m/>
    <m/>
    <x v="13"/>
    <x v="19"/>
    <x v="6"/>
    <s v="Food Security"/>
    <x v="9"/>
    <x v="20"/>
    <x v="3"/>
    <m/>
    <s v="Planned"/>
    <m/>
    <m/>
    <m/>
    <m/>
    <m/>
    <s v="Chittagong"/>
    <s v="Cox's Bazar"/>
    <x v="6"/>
    <x v="9"/>
    <x v="1"/>
    <m/>
    <m/>
    <m/>
    <x v="2"/>
    <x v="2"/>
    <m/>
    <m/>
    <m/>
    <m/>
    <m/>
    <m/>
    <m/>
    <m/>
    <m/>
    <m/>
    <m/>
    <m/>
    <m/>
    <m/>
    <m/>
    <m/>
    <m/>
    <m/>
    <m/>
    <m/>
    <m/>
    <m/>
    <m/>
    <m/>
    <n v="20"/>
    <n v="2022"/>
    <s v=""/>
    <m/>
    <m/>
    <m/>
  </r>
  <r>
    <n v="1564"/>
    <m/>
    <m/>
    <m/>
    <x v="13"/>
    <x v="19"/>
    <x v="6"/>
    <s v="Food Security"/>
    <x v="9"/>
    <x v="20"/>
    <x v="3"/>
    <m/>
    <s v="Planned"/>
    <m/>
    <m/>
    <m/>
    <m/>
    <m/>
    <s v="Chittagong"/>
    <s v="Cox's Bazar"/>
    <x v="6"/>
    <x v="9"/>
    <x v="1"/>
    <m/>
    <m/>
    <m/>
    <x v="2"/>
    <x v="2"/>
    <m/>
    <m/>
    <m/>
    <m/>
    <m/>
    <m/>
    <m/>
    <m/>
    <m/>
    <m/>
    <m/>
    <m/>
    <m/>
    <m/>
    <m/>
    <m/>
    <m/>
    <m/>
    <m/>
    <m/>
    <m/>
    <m/>
    <m/>
    <m/>
    <n v="20"/>
    <n v="2022"/>
    <s v=""/>
    <m/>
    <m/>
    <m/>
  </r>
  <r>
    <n v="1565"/>
    <m/>
    <m/>
    <m/>
    <x v="13"/>
    <x v="19"/>
    <x v="6"/>
    <s v="Food Security"/>
    <x v="9"/>
    <x v="20"/>
    <x v="3"/>
    <m/>
    <s v="Planned"/>
    <m/>
    <m/>
    <m/>
    <m/>
    <m/>
    <s v="Chittagong"/>
    <s v="Cox's Bazar"/>
    <x v="6"/>
    <x v="9"/>
    <x v="1"/>
    <m/>
    <m/>
    <m/>
    <x v="2"/>
    <x v="2"/>
    <m/>
    <m/>
    <m/>
    <m/>
    <m/>
    <m/>
    <m/>
    <m/>
    <m/>
    <m/>
    <m/>
    <m/>
    <m/>
    <m/>
    <m/>
    <m/>
    <m/>
    <m/>
    <m/>
    <m/>
    <m/>
    <m/>
    <m/>
    <m/>
    <n v="20"/>
    <n v="2022"/>
    <s v=""/>
    <m/>
    <m/>
    <m/>
  </r>
  <r>
    <n v="1566"/>
    <m/>
    <m/>
    <m/>
    <x v="13"/>
    <x v="19"/>
    <x v="6"/>
    <s v="Food Security"/>
    <x v="9"/>
    <x v="20"/>
    <x v="3"/>
    <m/>
    <s v="Planned"/>
    <m/>
    <m/>
    <m/>
    <m/>
    <m/>
    <s v="Chittagong"/>
    <s v="Cox's Bazar"/>
    <x v="6"/>
    <x v="9"/>
    <x v="1"/>
    <m/>
    <m/>
    <m/>
    <x v="2"/>
    <x v="2"/>
    <m/>
    <m/>
    <m/>
    <m/>
    <m/>
    <m/>
    <m/>
    <m/>
    <m/>
    <m/>
    <m/>
    <m/>
    <m/>
    <m/>
    <m/>
    <m/>
    <m/>
    <m/>
    <m/>
    <m/>
    <m/>
    <m/>
    <m/>
    <m/>
    <n v="20"/>
    <n v="2022"/>
    <s v=""/>
    <m/>
    <m/>
    <m/>
  </r>
  <r>
    <n v="1567"/>
    <m/>
    <m/>
    <m/>
    <x v="13"/>
    <x v="19"/>
    <x v="6"/>
    <s v="Food Security"/>
    <x v="9"/>
    <x v="20"/>
    <x v="3"/>
    <m/>
    <s v="Planned"/>
    <m/>
    <m/>
    <m/>
    <m/>
    <m/>
    <s v="Chittagong"/>
    <s v="Cox's Bazar"/>
    <x v="6"/>
    <x v="9"/>
    <x v="1"/>
    <m/>
    <m/>
    <m/>
    <x v="2"/>
    <x v="2"/>
    <m/>
    <m/>
    <m/>
    <m/>
    <m/>
    <m/>
    <m/>
    <m/>
    <m/>
    <m/>
    <m/>
    <m/>
    <m/>
    <m/>
    <m/>
    <m/>
    <m/>
    <m/>
    <m/>
    <m/>
    <m/>
    <m/>
    <m/>
    <m/>
    <n v="20"/>
    <n v="2022"/>
    <s v=""/>
    <m/>
    <m/>
    <m/>
  </r>
  <r>
    <n v="1568"/>
    <m/>
    <m/>
    <m/>
    <x v="13"/>
    <x v="19"/>
    <x v="6"/>
    <s v="Food Security"/>
    <x v="9"/>
    <x v="20"/>
    <x v="3"/>
    <m/>
    <s v="Planned"/>
    <m/>
    <m/>
    <m/>
    <m/>
    <m/>
    <s v="Chittagong"/>
    <s v="Cox's Bazar"/>
    <x v="6"/>
    <x v="9"/>
    <x v="1"/>
    <m/>
    <m/>
    <m/>
    <x v="2"/>
    <x v="2"/>
    <m/>
    <m/>
    <m/>
    <m/>
    <m/>
    <m/>
    <m/>
    <m/>
    <m/>
    <m/>
    <m/>
    <m/>
    <m/>
    <m/>
    <m/>
    <m/>
    <m/>
    <m/>
    <m/>
    <m/>
    <m/>
    <m/>
    <m/>
    <m/>
    <n v="20"/>
    <n v="2022"/>
    <s v=""/>
    <m/>
    <m/>
    <m/>
  </r>
  <r>
    <n v="1569"/>
    <m/>
    <m/>
    <m/>
    <x v="13"/>
    <x v="19"/>
    <x v="6"/>
    <s v="Food Security"/>
    <x v="9"/>
    <x v="20"/>
    <x v="3"/>
    <m/>
    <s v="Planned"/>
    <m/>
    <m/>
    <m/>
    <m/>
    <m/>
    <s v="Chittagong"/>
    <s v="Cox's Bazar"/>
    <x v="6"/>
    <x v="9"/>
    <x v="1"/>
    <m/>
    <m/>
    <m/>
    <x v="2"/>
    <x v="2"/>
    <m/>
    <m/>
    <m/>
    <m/>
    <m/>
    <m/>
    <m/>
    <m/>
    <m/>
    <m/>
    <m/>
    <m/>
    <m/>
    <m/>
    <m/>
    <m/>
    <m/>
    <m/>
    <m/>
    <m/>
    <m/>
    <m/>
    <m/>
    <m/>
    <n v="20"/>
    <n v="2022"/>
    <s v=""/>
    <m/>
    <m/>
    <m/>
  </r>
  <r>
    <n v="1570"/>
    <m/>
    <m/>
    <m/>
    <x v="13"/>
    <x v="19"/>
    <x v="6"/>
    <s v="Food Security"/>
    <x v="9"/>
    <x v="20"/>
    <x v="3"/>
    <m/>
    <s v="Planned"/>
    <m/>
    <m/>
    <m/>
    <m/>
    <m/>
    <s v="Chittagong"/>
    <s v="Cox's Bazar"/>
    <x v="6"/>
    <x v="9"/>
    <x v="1"/>
    <m/>
    <m/>
    <m/>
    <x v="2"/>
    <x v="2"/>
    <m/>
    <m/>
    <m/>
    <m/>
    <m/>
    <m/>
    <m/>
    <m/>
    <m/>
    <m/>
    <m/>
    <m/>
    <m/>
    <m/>
    <m/>
    <m/>
    <m/>
    <m/>
    <m/>
    <m/>
    <m/>
    <m/>
    <m/>
    <m/>
    <n v="20"/>
    <n v="2022"/>
    <s v=""/>
    <m/>
    <m/>
    <m/>
  </r>
  <r>
    <n v="1571"/>
    <m/>
    <m/>
    <m/>
    <x v="13"/>
    <x v="19"/>
    <x v="6"/>
    <s v="Food Security"/>
    <x v="9"/>
    <x v="20"/>
    <x v="3"/>
    <m/>
    <s v="Planned"/>
    <m/>
    <m/>
    <m/>
    <m/>
    <m/>
    <s v="Chittagong"/>
    <s v="Cox's Bazar"/>
    <x v="6"/>
    <x v="9"/>
    <x v="1"/>
    <m/>
    <m/>
    <m/>
    <x v="2"/>
    <x v="2"/>
    <m/>
    <m/>
    <m/>
    <m/>
    <m/>
    <m/>
    <m/>
    <m/>
    <m/>
    <m/>
    <m/>
    <m/>
    <m/>
    <m/>
    <m/>
    <m/>
    <m/>
    <m/>
    <m/>
    <m/>
    <m/>
    <m/>
    <m/>
    <m/>
    <n v="20"/>
    <n v="2022"/>
    <s v=""/>
    <m/>
    <m/>
    <m/>
  </r>
  <r>
    <n v="1572"/>
    <m/>
    <m/>
    <m/>
    <x v="13"/>
    <x v="19"/>
    <x v="6"/>
    <s v="Food Security"/>
    <x v="9"/>
    <x v="20"/>
    <x v="3"/>
    <m/>
    <s v="Planned"/>
    <m/>
    <m/>
    <m/>
    <m/>
    <m/>
    <s v="Chittagong"/>
    <s v="Cox's Bazar"/>
    <x v="6"/>
    <x v="9"/>
    <x v="1"/>
    <m/>
    <m/>
    <m/>
    <x v="2"/>
    <x v="2"/>
    <m/>
    <m/>
    <m/>
    <m/>
    <m/>
    <m/>
    <m/>
    <m/>
    <m/>
    <m/>
    <m/>
    <m/>
    <m/>
    <m/>
    <m/>
    <m/>
    <m/>
    <m/>
    <m/>
    <m/>
    <m/>
    <m/>
    <m/>
    <m/>
    <n v="20"/>
    <n v="2022"/>
    <s v=""/>
    <m/>
    <m/>
    <m/>
  </r>
  <r>
    <n v="1573"/>
    <m/>
    <m/>
    <m/>
    <x v="13"/>
    <x v="19"/>
    <x v="6"/>
    <s v="Food Security"/>
    <x v="9"/>
    <x v="20"/>
    <x v="3"/>
    <m/>
    <s v="Planned"/>
    <m/>
    <m/>
    <m/>
    <m/>
    <m/>
    <s v="Chittagong"/>
    <s v="Cox's Bazar"/>
    <x v="6"/>
    <x v="9"/>
    <x v="1"/>
    <m/>
    <m/>
    <m/>
    <x v="2"/>
    <x v="2"/>
    <m/>
    <m/>
    <m/>
    <m/>
    <m/>
    <m/>
    <m/>
    <m/>
    <m/>
    <m/>
    <m/>
    <m/>
    <m/>
    <m/>
    <m/>
    <m/>
    <m/>
    <m/>
    <m/>
    <m/>
    <m/>
    <m/>
    <m/>
    <m/>
    <n v="20"/>
    <n v="2022"/>
    <s v=""/>
    <m/>
    <m/>
    <m/>
  </r>
  <r>
    <n v="1574"/>
    <m/>
    <m/>
    <m/>
    <x v="13"/>
    <x v="19"/>
    <x v="6"/>
    <s v="Food Security"/>
    <x v="9"/>
    <x v="20"/>
    <x v="3"/>
    <m/>
    <s v="Planned"/>
    <m/>
    <m/>
    <m/>
    <m/>
    <m/>
    <s v="Chittagong"/>
    <s v="Cox's Bazar"/>
    <x v="6"/>
    <x v="9"/>
    <x v="1"/>
    <m/>
    <m/>
    <m/>
    <x v="2"/>
    <x v="2"/>
    <m/>
    <m/>
    <m/>
    <m/>
    <m/>
    <m/>
    <m/>
    <m/>
    <m/>
    <m/>
    <m/>
    <m/>
    <m/>
    <m/>
    <m/>
    <m/>
    <m/>
    <m/>
    <m/>
    <m/>
    <m/>
    <m/>
    <m/>
    <m/>
    <n v="20"/>
    <n v="2022"/>
    <s v=""/>
    <m/>
    <m/>
    <m/>
  </r>
  <r>
    <n v="1575"/>
    <m/>
    <m/>
    <m/>
    <x v="13"/>
    <x v="19"/>
    <x v="6"/>
    <s v="Food Security"/>
    <x v="9"/>
    <x v="20"/>
    <x v="3"/>
    <m/>
    <s v="Planned"/>
    <m/>
    <m/>
    <m/>
    <m/>
    <m/>
    <s v="Chittagong"/>
    <s v="Cox's Bazar"/>
    <x v="6"/>
    <x v="9"/>
    <x v="1"/>
    <m/>
    <m/>
    <m/>
    <x v="2"/>
    <x v="2"/>
    <m/>
    <m/>
    <m/>
    <m/>
    <m/>
    <m/>
    <m/>
    <m/>
    <m/>
    <m/>
    <m/>
    <m/>
    <m/>
    <m/>
    <m/>
    <m/>
    <m/>
    <m/>
    <m/>
    <m/>
    <m/>
    <m/>
    <m/>
    <m/>
    <n v="20"/>
    <n v="2022"/>
    <s v=""/>
    <m/>
    <m/>
    <m/>
  </r>
  <r>
    <n v="1576"/>
    <m/>
    <m/>
    <m/>
    <x v="13"/>
    <x v="19"/>
    <x v="6"/>
    <s v="Food Security"/>
    <x v="9"/>
    <x v="20"/>
    <x v="3"/>
    <m/>
    <s v="Planned"/>
    <m/>
    <m/>
    <m/>
    <m/>
    <m/>
    <s v="Chittagong"/>
    <s v="Cox's Bazar"/>
    <x v="6"/>
    <x v="9"/>
    <x v="1"/>
    <m/>
    <m/>
    <m/>
    <x v="2"/>
    <x v="2"/>
    <m/>
    <m/>
    <m/>
    <m/>
    <m/>
    <m/>
    <m/>
    <m/>
    <m/>
    <m/>
    <m/>
    <m/>
    <m/>
    <m/>
    <m/>
    <m/>
    <m/>
    <m/>
    <m/>
    <m/>
    <m/>
    <m/>
    <m/>
    <m/>
    <n v="20"/>
    <n v="2022"/>
    <s v=""/>
    <m/>
    <m/>
    <m/>
  </r>
  <r>
    <n v="1577"/>
    <m/>
    <m/>
    <m/>
    <x v="13"/>
    <x v="19"/>
    <x v="6"/>
    <s v="Food Security"/>
    <x v="9"/>
    <x v="20"/>
    <x v="3"/>
    <m/>
    <s v="Planned"/>
    <m/>
    <m/>
    <m/>
    <m/>
    <m/>
    <s v="Chittagong"/>
    <s v="Cox's Bazar"/>
    <x v="6"/>
    <x v="9"/>
    <x v="1"/>
    <m/>
    <m/>
    <m/>
    <x v="2"/>
    <x v="2"/>
    <m/>
    <m/>
    <m/>
    <m/>
    <m/>
    <m/>
    <m/>
    <m/>
    <m/>
    <m/>
    <m/>
    <m/>
    <m/>
    <m/>
    <m/>
    <m/>
    <m/>
    <m/>
    <m/>
    <m/>
    <m/>
    <m/>
    <m/>
    <m/>
    <n v="20"/>
    <n v="2022"/>
    <s v=""/>
    <m/>
    <m/>
    <m/>
  </r>
  <r>
    <n v="1578"/>
    <m/>
    <m/>
    <m/>
    <x v="13"/>
    <x v="19"/>
    <x v="6"/>
    <s v="Food Security"/>
    <x v="9"/>
    <x v="20"/>
    <x v="3"/>
    <m/>
    <s v="Planned"/>
    <m/>
    <m/>
    <m/>
    <m/>
    <m/>
    <s v="Chittagong"/>
    <s v="Cox's Bazar"/>
    <x v="6"/>
    <x v="9"/>
    <x v="1"/>
    <m/>
    <m/>
    <m/>
    <x v="2"/>
    <x v="2"/>
    <m/>
    <m/>
    <m/>
    <m/>
    <m/>
    <m/>
    <m/>
    <m/>
    <m/>
    <m/>
    <m/>
    <m/>
    <m/>
    <m/>
    <m/>
    <m/>
    <m/>
    <m/>
    <m/>
    <m/>
    <m/>
    <m/>
    <m/>
    <m/>
    <n v="20"/>
    <n v="2022"/>
    <s v=""/>
    <m/>
    <m/>
    <m/>
  </r>
  <r>
    <n v="1579"/>
    <m/>
    <m/>
    <m/>
    <x v="13"/>
    <x v="19"/>
    <x v="6"/>
    <s v="Food Security"/>
    <x v="9"/>
    <x v="20"/>
    <x v="3"/>
    <m/>
    <s v="Planned"/>
    <m/>
    <m/>
    <m/>
    <m/>
    <m/>
    <s v="Chittagong"/>
    <s v="Cox's Bazar"/>
    <x v="6"/>
    <x v="9"/>
    <x v="1"/>
    <m/>
    <m/>
    <m/>
    <x v="2"/>
    <x v="2"/>
    <m/>
    <m/>
    <m/>
    <m/>
    <m/>
    <m/>
    <m/>
    <m/>
    <m/>
    <m/>
    <m/>
    <m/>
    <m/>
    <m/>
    <m/>
    <m/>
    <m/>
    <m/>
    <m/>
    <m/>
    <m/>
    <m/>
    <m/>
    <m/>
    <n v="20"/>
    <n v="2022"/>
    <s v=""/>
    <m/>
    <m/>
    <m/>
  </r>
  <r>
    <n v="1580"/>
    <m/>
    <m/>
    <m/>
    <x v="13"/>
    <x v="19"/>
    <x v="6"/>
    <s v="Food Security"/>
    <x v="9"/>
    <x v="20"/>
    <x v="3"/>
    <m/>
    <s v="Planned"/>
    <m/>
    <m/>
    <m/>
    <m/>
    <m/>
    <s v="Chittagong"/>
    <s v="Cox's Bazar"/>
    <x v="6"/>
    <x v="9"/>
    <x v="1"/>
    <m/>
    <m/>
    <m/>
    <x v="2"/>
    <x v="2"/>
    <m/>
    <m/>
    <m/>
    <m/>
    <m/>
    <m/>
    <m/>
    <m/>
    <m/>
    <m/>
    <m/>
    <m/>
    <m/>
    <m/>
    <m/>
    <m/>
    <m/>
    <m/>
    <m/>
    <m/>
    <m/>
    <m/>
    <m/>
    <m/>
    <n v="20"/>
    <n v="2022"/>
    <s v=""/>
    <m/>
    <m/>
    <m/>
  </r>
  <r>
    <n v="1581"/>
    <m/>
    <m/>
    <m/>
    <x v="13"/>
    <x v="19"/>
    <x v="6"/>
    <s v="Food Security"/>
    <x v="9"/>
    <x v="20"/>
    <x v="3"/>
    <m/>
    <s v="Planned"/>
    <m/>
    <m/>
    <m/>
    <m/>
    <m/>
    <s v="Chittagong"/>
    <s v="Cox's Bazar"/>
    <x v="6"/>
    <x v="9"/>
    <x v="1"/>
    <m/>
    <m/>
    <m/>
    <x v="2"/>
    <x v="2"/>
    <m/>
    <m/>
    <m/>
    <m/>
    <m/>
    <m/>
    <m/>
    <m/>
    <m/>
    <m/>
    <m/>
    <m/>
    <m/>
    <m/>
    <m/>
    <m/>
    <m/>
    <m/>
    <m/>
    <m/>
    <m/>
    <m/>
    <m/>
    <m/>
    <n v="20"/>
    <n v="2022"/>
    <s v=""/>
    <m/>
    <m/>
    <m/>
  </r>
  <r>
    <n v="1582"/>
    <m/>
    <m/>
    <m/>
    <x v="13"/>
    <x v="19"/>
    <x v="6"/>
    <s v="Food Security"/>
    <x v="9"/>
    <x v="20"/>
    <x v="3"/>
    <m/>
    <s v="Planned"/>
    <m/>
    <m/>
    <m/>
    <m/>
    <m/>
    <s v="Chittagong"/>
    <s v="Cox's Bazar"/>
    <x v="6"/>
    <x v="9"/>
    <x v="1"/>
    <m/>
    <m/>
    <m/>
    <x v="2"/>
    <x v="2"/>
    <m/>
    <m/>
    <m/>
    <m/>
    <m/>
    <m/>
    <m/>
    <m/>
    <m/>
    <m/>
    <m/>
    <m/>
    <m/>
    <m/>
    <m/>
    <m/>
    <m/>
    <m/>
    <m/>
    <m/>
    <m/>
    <m/>
    <m/>
    <m/>
    <n v="20"/>
    <n v="2022"/>
    <s v=""/>
    <m/>
    <m/>
    <m/>
  </r>
  <r>
    <n v="1583"/>
    <m/>
    <m/>
    <m/>
    <x v="13"/>
    <x v="19"/>
    <x v="6"/>
    <s v="Food Security"/>
    <x v="9"/>
    <x v="20"/>
    <x v="3"/>
    <m/>
    <s v="Planned"/>
    <m/>
    <m/>
    <m/>
    <m/>
    <m/>
    <s v="Chittagong"/>
    <s v="Cox's Bazar"/>
    <x v="6"/>
    <x v="9"/>
    <x v="1"/>
    <m/>
    <m/>
    <m/>
    <x v="2"/>
    <x v="2"/>
    <m/>
    <m/>
    <m/>
    <m/>
    <m/>
    <m/>
    <m/>
    <m/>
    <m/>
    <m/>
    <m/>
    <m/>
    <m/>
    <m/>
    <m/>
    <m/>
    <m/>
    <m/>
    <m/>
    <m/>
    <m/>
    <m/>
    <m/>
    <m/>
    <n v="20"/>
    <n v="2022"/>
    <s v=""/>
    <m/>
    <m/>
    <m/>
  </r>
  <r>
    <n v="1584"/>
    <m/>
    <m/>
    <m/>
    <x v="13"/>
    <x v="19"/>
    <x v="6"/>
    <s v="Food Security"/>
    <x v="9"/>
    <x v="20"/>
    <x v="3"/>
    <m/>
    <s v="Planned"/>
    <m/>
    <m/>
    <m/>
    <m/>
    <m/>
    <s v="Chittagong"/>
    <s v="Cox's Bazar"/>
    <x v="6"/>
    <x v="9"/>
    <x v="1"/>
    <m/>
    <m/>
    <m/>
    <x v="2"/>
    <x v="2"/>
    <m/>
    <m/>
    <m/>
    <m/>
    <m/>
    <m/>
    <m/>
    <m/>
    <m/>
    <m/>
    <m/>
    <m/>
    <m/>
    <m/>
    <m/>
    <m/>
    <m/>
    <m/>
    <m/>
    <m/>
    <m/>
    <m/>
    <m/>
    <m/>
    <n v="20"/>
    <n v="2022"/>
    <s v=""/>
    <m/>
    <m/>
    <m/>
  </r>
  <r>
    <n v="1585"/>
    <m/>
    <m/>
    <m/>
    <x v="13"/>
    <x v="19"/>
    <x v="6"/>
    <s v="Food Security"/>
    <x v="9"/>
    <x v="20"/>
    <x v="3"/>
    <m/>
    <s v="Planned"/>
    <m/>
    <m/>
    <m/>
    <m/>
    <m/>
    <s v="Chittagong"/>
    <s v="Cox's Bazar"/>
    <x v="6"/>
    <x v="9"/>
    <x v="1"/>
    <m/>
    <m/>
    <m/>
    <x v="2"/>
    <x v="2"/>
    <m/>
    <m/>
    <m/>
    <m/>
    <m/>
    <m/>
    <m/>
    <m/>
    <m/>
    <m/>
    <m/>
    <m/>
    <m/>
    <m/>
    <m/>
    <m/>
    <m/>
    <m/>
    <m/>
    <m/>
    <m/>
    <m/>
    <m/>
    <m/>
    <n v="20"/>
    <n v="2022"/>
    <s v=""/>
    <m/>
    <m/>
    <m/>
  </r>
  <r>
    <n v="1586"/>
    <m/>
    <m/>
    <m/>
    <x v="13"/>
    <x v="19"/>
    <x v="6"/>
    <s v="Food Security"/>
    <x v="9"/>
    <x v="20"/>
    <x v="3"/>
    <m/>
    <s v="Planned"/>
    <m/>
    <m/>
    <m/>
    <m/>
    <m/>
    <s v="Chittagong"/>
    <s v="Cox's Bazar"/>
    <x v="6"/>
    <x v="9"/>
    <x v="1"/>
    <m/>
    <m/>
    <m/>
    <x v="2"/>
    <x v="2"/>
    <m/>
    <m/>
    <m/>
    <m/>
    <m/>
    <m/>
    <m/>
    <m/>
    <m/>
    <m/>
    <m/>
    <m/>
    <m/>
    <m/>
    <m/>
    <m/>
    <m/>
    <m/>
    <m/>
    <m/>
    <m/>
    <m/>
    <m/>
    <m/>
    <n v="20"/>
    <n v="2022"/>
    <s v=""/>
    <m/>
    <m/>
    <m/>
  </r>
  <r>
    <n v="1587"/>
    <m/>
    <m/>
    <m/>
    <x v="13"/>
    <x v="19"/>
    <x v="6"/>
    <s v="Food Security"/>
    <x v="9"/>
    <x v="20"/>
    <x v="3"/>
    <m/>
    <s v="Planned"/>
    <m/>
    <m/>
    <m/>
    <m/>
    <m/>
    <s v="Chittagong"/>
    <s v="Cox's Bazar"/>
    <x v="6"/>
    <x v="9"/>
    <x v="1"/>
    <m/>
    <m/>
    <m/>
    <x v="2"/>
    <x v="2"/>
    <m/>
    <m/>
    <m/>
    <m/>
    <m/>
    <m/>
    <m/>
    <m/>
    <m/>
    <m/>
    <m/>
    <m/>
    <m/>
    <m/>
    <m/>
    <m/>
    <m/>
    <m/>
    <m/>
    <m/>
    <m/>
    <m/>
    <m/>
    <m/>
    <n v="20"/>
    <n v="2022"/>
    <s v=""/>
    <m/>
    <m/>
    <m/>
  </r>
  <r>
    <n v="1588"/>
    <m/>
    <m/>
    <m/>
    <x v="13"/>
    <x v="19"/>
    <x v="6"/>
    <s v="Food Security"/>
    <x v="9"/>
    <x v="20"/>
    <x v="3"/>
    <m/>
    <s v="Planned"/>
    <m/>
    <m/>
    <m/>
    <m/>
    <m/>
    <s v="Chittagong"/>
    <s v="Cox's Bazar"/>
    <x v="6"/>
    <x v="9"/>
    <x v="1"/>
    <m/>
    <m/>
    <m/>
    <x v="2"/>
    <x v="2"/>
    <m/>
    <m/>
    <m/>
    <m/>
    <m/>
    <m/>
    <m/>
    <m/>
    <m/>
    <m/>
    <m/>
    <m/>
    <m/>
    <m/>
    <m/>
    <m/>
    <m/>
    <m/>
    <m/>
    <m/>
    <m/>
    <m/>
    <m/>
    <m/>
    <n v="20"/>
    <n v="2022"/>
    <s v=""/>
    <m/>
    <m/>
    <m/>
  </r>
  <r>
    <n v="1589"/>
    <m/>
    <m/>
    <m/>
    <x v="13"/>
    <x v="19"/>
    <x v="6"/>
    <s v="Food Security"/>
    <x v="9"/>
    <x v="20"/>
    <x v="3"/>
    <m/>
    <s v="Planned"/>
    <m/>
    <m/>
    <m/>
    <m/>
    <m/>
    <s v="Chittagong"/>
    <s v="Cox's Bazar"/>
    <x v="6"/>
    <x v="9"/>
    <x v="1"/>
    <m/>
    <m/>
    <m/>
    <x v="2"/>
    <x v="2"/>
    <m/>
    <m/>
    <m/>
    <m/>
    <m/>
    <m/>
    <m/>
    <m/>
    <m/>
    <m/>
    <m/>
    <m/>
    <m/>
    <m/>
    <m/>
    <m/>
    <m/>
    <m/>
    <m/>
    <m/>
    <m/>
    <m/>
    <m/>
    <m/>
    <n v="20"/>
    <n v="2022"/>
    <s v=""/>
    <m/>
    <m/>
    <m/>
  </r>
  <r>
    <n v="1590"/>
    <m/>
    <m/>
    <m/>
    <x v="13"/>
    <x v="19"/>
    <x v="6"/>
    <s v="Food Security"/>
    <x v="9"/>
    <x v="20"/>
    <x v="3"/>
    <m/>
    <s v="Planned"/>
    <m/>
    <m/>
    <m/>
    <m/>
    <m/>
    <s v="Chittagong"/>
    <s v="Cox's Bazar"/>
    <x v="6"/>
    <x v="9"/>
    <x v="1"/>
    <m/>
    <m/>
    <m/>
    <x v="2"/>
    <x v="2"/>
    <m/>
    <m/>
    <m/>
    <m/>
    <m/>
    <m/>
    <m/>
    <m/>
    <m/>
    <m/>
    <m/>
    <m/>
    <m/>
    <m/>
    <m/>
    <m/>
    <m/>
    <m/>
    <m/>
    <m/>
    <m/>
    <m/>
    <m/>
    <m/>
    <n v="20"/>
    <n v="2022"/>
    <s v=""/>
    <m/>
    <m/>
    <m/>
  </r>
  <r>
    <n v="1591"/>
    <m/>
    <m/>
    <m/>
    <x v="13"/>
    <x v="19"/>
    <x v="6"/>
    <s v="Food Security"/>
    <x v="9"/>
    <x v="20"/>
    <x v="3"/>
    <m/>
    <s v="Planned"/>
    <m/>
    <m/>
    <m/>
    <m/>
    <m/>
    <s v="Chittagong"/>
    <s v="Cox's Bazar"/>
    <x v="6"/>
    <x v="9"/>
    <x v="1"/>
    <m/>
    <m/>
    <m/>
    <x v="2"/>
    <x v="2"/>
    <m/>
    <m/>
    <m/>
    <m/>
    <m/>
    <m/>
    <m/>
    <m/>
    <m/>
    <m/>
    <m/>
    <m/>
    <m/>
    <m/>
    <m/>
    <m/>
    <m/>
    <m/>
    <m/>
    <m/>
    <m/>
    <m/>
    <m/>
    <m/>
    <n v="20"/>
    <n v="2022"/>
    <s v=""/>
    <m/>
    <m/>
    <m/>
  </r>
  <r>
    <n v="1592"/>
    <m/>
    <m/>
    <m/>
    <x v="13"/>
    <x v="19"/>
    <x v="6"/>
    <s v="Food Security"/>
    <x v="9"/>
    <x v="20"/>
    <x v="3"/>
    <m/>
    <s v="Planned"/>
    <m/>
    <m/>
    <m/>
    <m/>
    <m/>
    <s v="Chittagong"/>
    <s v="Cox's Bazar"/>
    <x v="6"/>
    <x v="9"/>
    <x v="1"/>
    <m/>
    <m/>
    <m/>
    <x v="2"/>
    <x v="2"/>
    <m/>
    <m/>
    <m/>
    <m/>
    <m/>
    <m/>
    <m/>
    <m/>
    <m/>
    <m/>
    <m/>
    <m/>
    <m/>
    <m/>
    <m/>
    <m/>
    <m/>
    <m/>
    <m/>
    <m/>
    <m/>
    <m/>
    <m/>
    <m/>
    <n v="20"/>
    <n v="2022"/>
    <s v=""/>
    <m/>
    <m/>
    <m/>
  </r>
  <r>
    <n v="1593"/>
    <m/>
    <m/>
    <m/>
    <x v="13"/>
    <x v="19"/>
    <x v="6"/>
    <s v="Food Security"/>
    <x v="9"/>
    <x v="20"/>
    <x v="3"/>
    <m/>
    <s v="Planned"/>
    <m/>
    <m/>
    <m/>
    <m/>
    <m/>
    <s v="Chittagong"/>
    <s v="Cox's Bazar"/>
    <x v="6"/>
    <x v="9"/>
    <x v="1"/>
    <m/>
    <m/>
    <m/>
    <x v="2"/>
    <x v="2"/>
    <m/>
    <m/>
    <m/>
    <m/>
    <m/>
    <m/>
    <m/>
    <m/>
    <m/>
    <m/>
    <m/>
    <m/>
    <m/>
    <m/>
    <m/>
    <m/>
    <m/>
    <m/>
    <m/>
    <m/>
    <m/>
    <m/>
    <m/>
    <m/>
    <n v="20"/>
    <n v="2022"/>
    <s v=""/>
    <m/>
    <m/>
    <m/>
  </r>
  <r>
    <n v="1594"/>
    <m/>
    <m/>
    <m/>
    <x v="13"/>
    <x v="19"/>
    <x v="6"/>
    <s v="Food Security"/>
    <x v="9"/>
    <x v="20"/>
    <x v="3"/>
    <m/>
    <s v="Planned"/>
    <m/>
    <m/>
    <m/>
    <m/>
    <m/>
    <s v="Chittagong"/>
    <s v="Cox's Bazar"/>
    <x v="6"/>
    <x v="9"/>
    <x v="1"/>
    <m/>
    <m/>
    <m/>
    <x v="2"/>
    <x v="2"/>
    <m/>
    <m/>
    <m/>
    <m/>
    <m/>
    <m/>
    <m/>
    <m/>
    <m/>
    <m/>
    <m/>
    <m/>
    <m/>
    <m/>
    <m/>
    <m/>
    <m/>
    <m/>
    <m/>
    <m/>
    <m/>
    <m/>
    <m/>
    <m/>
    <n v="20"/>
    <n v="2022"/>
    <s v=""/>
    <m/>
    <m/>
    <m/>
  </r>
  <r>
    <n v="1595"/>
    <m/>
    <m/>
    <m/>
    <x v="13"/>
    <x v="19"/>
    <x v="6"/>
    <s v="Food Security"/>
    <x v="9"/>
    <x v="20"/>
    <x v="3"/>
    <m/>
    <s v="Planned"/>
    <m/>
    <m/>
    <m/>
    <m/>
    <m/>
    <s v="Chittagong"/>
    <s v="Cox's Bazar"/>
    <x v="6"/>
    <x v="9"/>
    <x v="1"/>
    <m/>
    <m/>
    <m/>
    <x v="2"/>
    <x v="2"/>
    <m/>
    <m/>
    <m/>
    <m/>
    <m/>
    <m/>
    <m/>
    <m/>
    <m/>
    <m/>
    <m/>
    <m/>
    <m/>
    <m/>
    <m/>
    <m/>
    <m/>
    <m/>
    <m/>
    <m/>
    <m/>
    <m/>
    <m/>
    <m/>
    <n v="20"/>
    <n v="2022"/>
    <s v=""/>
    <m/>
    <m/>
    <m/>
  </r>
  <r>
    <n v="1596"/>
    <m/>
    <m/>
    <m/>
    <x v="13"/>
    <x v="19"/>
    <x v="6"/>
    <s v="Food Security"/>
    <x v="9"/>
    <x v="20"/>
    <x v="3"/>
    <m/>
    <s v="Planned"/>
    <m/>
    <m/>
    <m/>
    <m/>
    <m/>
    <s v="Chittagong"/>
    <s v="Cox's Bazar"/>
    <x v="6"/>
    <x v="9"/>
    <x v="1"/>
    <m/>
    <m/>
    <m/>
    <x v="2"/>
    <x v="2"/>
    <m/>
    <m/>
    <m/>
    <m/>
    <m/>
    <m/>
    <m/>
    <m/>
    <m/>
    <m/>
    <m/>
    <m/>
    <m/>
    <m/>
    <m/>
    <m/>
    <m/>
    <m/>
    <m/>
    <m/>
    <m/>
    <m/>
    <m/>
    <m/>
    <n v="20"/>
    <n v="2022"/>
    <s v=""/>
    <m/>
    <m/>
    <m/>
  </r>
  <r>
    <n v="1597"/>
    <m/>
    <m/>
    <m/>
    <x v="13"/>
    <x v="19"/>
    <x v="6"/>
    <s v="Food Security"/>
    <x v="9"/>
    <x v="20"/>
    <x v="3"/>
    <m/>
    <s v="Planned"/>
    <m/>
    <m/>
    <m/>
    <m/>
    <m/>
    <s v="Chittagong"/>
    <s v="Cox's Bazar"/>
    <x v="6"/>
    <x v="9"/>
    <x v="1"/>
    <m/>
    <m/>
    <m/>
    <x v="2"/>
    <x v="2"/>
    <m/>
    <m/>
    <m/>
    <m/>
    <m/>
    <m/>
    <m/>
    <m/>
    <m/>
    <m/>
    <m/>
    <m/>
    <m/>
    <m/>
    <m/>
    <m/>
    <m/>
    <m/>
    <m/>
    <m/>
    <m/>
    <m/>
    <m/>
    <m/>
    <n v="20"/>
    <n v="2022"/>
    <s v=""/>
    <m/>
    <m/>
    <m/>
  </r>
  <r>
    <n v="1598"/>
    <m/>
    <m/>
    <m/>
    <x v="13"/>
    <x v="19"/>
    <x v="6"/>
    <s v="Food Security"/>
    <x v="9"/>
    <x v="20"/>
    <x v="3"/>
    <m/>
    <s v="Planned"/>
    <m/>
    <m/>
    <m/>
    <m/>
    <m/>
    <s v="Chittagong"/>
    <s v="Cox's Bazar"/>
    <x v="6"/>
    <x v="9"/>
    <x v="1"/>
    <m/>
    <m/>
    <m/>
    <x v="2"/>
    <x v="2"/>
    <m/>
    <m/>
    <m/>
    <m/>
    <m/>
    <m/>
    <m/>
    <m/>
    <m/>
    <m/>
    <m/>
    <m/>
    <m/>
    <m/>
    <m/>
    <m/>
    <m/>
    <m/>
    <m/>
    <m/>
    <m/>
    <m/>
    <m/>
    <m/>
    <n v="20"/>
    <n v="2022"/>
    <s v=""/>
    <m/>
    <m/>
    <m/>
  </r>
  <r>
    <n v="1599"/>
    <m/>
    <m/>
    <m/>
    <x v="13"/>
    <x v="19"/>
    <x v="6"/>
    <s v="Food Security"/>
    <x v="9"/>
    <x v="20"/>
    <x v="3"/>
    <m/>
    <s v="Planned"/>
    <m/>
    <m/>
    <m/>
    <m/>
    <m/>
    <s v="Chittagong"/>
    <s v="Cox's Bazar"/>
    <x v="6"/>
    <x v="9"/>
    <x v="1"/>
    <m/>
    <m/>
    <m/>
    <x v="2"/>
    <x v="2"/>
    <m/>
    <m/>
    <m/>
    <m/>
    <m/>
    <m/>
    <m/>
    <m/>
    <m/>
    <m/>
    <m/>
    <m/>
    <m/>
    <m/>
    <m/>
    <m/>
    <m/>
    <m/>
    <m/>
    <m/>
    <m/>
    <m/>
    <m/>
    <m/>
    <n v="20"/>
    <n v="2022"/>
    <s v=""/>
    <m/>
    <m/>
    <m/>
  </r>
  <r>
    <n v="1600"/>
    <m/>
    <m/>
    <m/>
    <x v="13"/>
    <x v="19"/>
    <x v="6"/>
    <s v="Food Security"/>
    <x v="9"/>
    <x v="20"/>
    <x v="3"/>
    <m/>
    <s v="Planned"/>
    <m/>
    <m/>
    <m/>
    <m/>
    <m/>
    <s v="Chittagong"/>
    <s v="Cox's Bazar"/>
    <x v="6"/>
    <x v="9"/>
    <x v="1"/>
    <m/>
    <m/>
    <m/>
    <x v="2"/>
    <x v="2"/>
    <m/>
    <m/>
    <m/>
    <m/>
    <m/>
    <m/>
    <m/>
    <m/>
    <m/>
    <m/>
    <m/>
    <m/>
    <m/>
    <m/>
    <m/>
    <m/>
    <m/>
    <m/>
    <m/>
    <m/>
    <m/>
    <m/>
    <m/>
    <m/>
    <n v="20"/>
    <n v="2022"/>
    <s v=""/>
    <m/>
    <m/>
    <m/>
  </r>
  <r>
    <n v="1601"/>
    <m/>
    <m/>
    <m/>
    <x v="13"/>
    <x v="19"/>
    <x v="6"/>
    <s v="Food Security"/>
    <x v="9"/>
    <x v="20"/>
    <x v="3"/>
    <m/>
    <s v="Planned"/>
    <m/>
    <m/>
    <m/>
    <m/>
    <m/>
    <s v="Chittagong"/>
    <s v="Cox's Bazar"/>
    <x v="6"/>
    <x v="9"/>
    <x v="1"/>
    <m/>
    <m/>
    <m/>
    <x v="2"/>
    <x v="2"/>
    <m/>
    <m/>
    <m/>
    <m/>
    <m/>
    <m/>
    <m/>
    <m/>
    <m/>
    <m/>
    <m/>
    <m/>
    <m/>
    <m/>
    <m/>
    <m/>
    <m/>
    <m/>
    <m/>
    <m/>
    <m/>
    <m/>
    <m/>
    <m/>
    <n v="20"/>
    <n v="2022"/>
    <s v=""/>
    <m/>
    <m/>
    <m/>
  </r>
  <r>
    <n v="1602"/>
    <m/>
    <m/>
    <m/>
    <x v="13"/>
    <x v="19"/>
    <x v="6"/>
    <s v="Food Security"/>
    <x v="9"/>
    <x v="20"/>
    <x v="3"/>
    <m/>
    <s v="Planned"/>
    <m/>
    <m/>
    <m/>
    <m/>
    <m/>
    <s v="Chittagong"/>
    <s v="Cox's Bazar"/>
    <x v="6"/>
    <x v="9"/>
    <x v="1"/>
    <m/>
    <m/>
    <m/>
    <x v="2"/>
    <x v="2"/>
    <m/>
    <m/>
    <m/>
    <m/>
    <m/>
    <m/>
    <m/>
    <m/>
    <m/>
    <m/>
    <m/>
    <m/>
    <m/>
    <m/>
    <m/>
    <m/>
    <m/>
    <m/>
    <m/>
    <m/>
    <m/>
    <m/>
    <m/>
    <m/>
    <n v="20"/>
    <n v="2022"/>
    <s v=""/>
    <m/>
    <m/>
    <m/>
  </r>
  <r>
    <n v="1603"/>
    <m/>
    <m/>
    <m/>
    <x v="13"/>
    <x v="19"/>
    <x v="6"/>
    <s v="Food Security"/>
    <x v="9"/>
    <x v="20"/>
    <x v="3"/>
    <m/>
    <s v="Planned"/>
    <m/>
    <m/>
    <m/>
    <m/>
    <m/>
    <s v="Chittagong"/>
    <s v="Cox's Bazar"/>
    <x v="6"/>
    <x v="9"/>
    <x v="1"/>
    <m/>
    <m/>
    <m/>
    <x v="2"/>
    <x v="2"/>
    <m/>
    <m/>
    <m/>
    <m/>
    <m/>
    <m/>
    <m/>
    <m/>
    <m/>
    <m/>
    <m/>
    <m/>
    <m/>
    <m/>
    <m/>
    <m/>
    <m/>
    <m/>
    <m/>
    <m/>
    <m/>
    <m/>
    <m/>
    <m/>
    <n v="20"/>
    <n v="2022"/>
    <s v=""/>
    <m/>
    <m/>
    <m/>
  </r>
  <r>
    <n v="1604"/>
    <m/>
    <m/>
    <m/>
    <x v="13"/>
    <x v="19"/>
    <x v="6"/>
    <s v="Food Security"/>
    <x v="9"/>
    <x v="20"/>
    <x v="3"/>
    <m/>
    <s v="Planned"/>
    <m/>
    <m/>
    <m/>
    <m/>
    <m/>
    <s v="Chittagong"/>
    <s v="Cox's Bazar"/>
    <x v="6"/>
    <x v="9"/>
    <x v="1"/>
    <m/>
    <m/>
    <m/>
    <x v="2"/>
    <x v="2"/>
    <m/>
    <m/>
    <m/>
    <m/>
    <m/>
    <m/>
    <m/>
    <m/>
    <m/>
    <m/>
    <m/>
    <m/>
    <m/>
    <m/>
    <m/>
    <m/>
    <m/>
    <m/>
    <m/>
    <m/>
    <m/>
    <m/>
    <m/>
    <m/>
    <n v="20"/>
    <n v="2022"/>
    <s v=""/>
    <m/>
    <m/>
    <m/>
  </r>
  <r>
    <n v="1605"/>
    <m/>
    <m/>
    <m/>
    <x v="13"/>
    <x v="19"/>
    <x v="6"/>
    <s v="Food Security"/>
    <x v="9"/>
    <x v="20"/>
    <x v="3"/>
    <m/>
    <s v="Planned"/>
    <m/>
    <m/>
    <m/>
    <m/>
    <m/>
    <s v="Chittagong"/>
    <s v="Cox's Bazar"/>
    <x v="6"/>
    <x v="9"/>
    <x v="1"/>
    <m/>
    <m/>
    <m/>
    <x v="2"/>
    <x v="2"/>
    <m/>
    <m/>
    <m/>
    <m/>
    <m/>
    <m/>
    <m/>
    <m/>
    <m/>
    <m/>
    <m/>
    <m/>
    <m/>
    <m/>
    <m/>
    <m/>
    <m/>
    <m/>
    <m/>
    <m/>
    <m/>
    <m/>
    <m/>
    <m/>
    <n v="20"/>
    <n v="2022"/>
    <s v=""/>
    <m/>
    <m/>
    <m/>
  </r>
  <r>
    <n v="1606"/>
    <m/>
    <m/>
    <m/>
    <x v="13"/>
    <x v="19"/>
    <x v="6"/>
    <s v="Food Security"/>
    <x v="9"/>
    <x v="20"/>
    <x v="3"/>
    <m/>
    <s v="Planned"/>
    <m/>
    <m/>
    <m/>
    <m/>
    <m/>
    <s v="Chittagong"/>
    <s v="Cox's Bazar"/>
    <x v="6"/>
    <x v="9"/>
    <x v="1"/>
    <m/>
    <m/>
    <m/>
    <x v="2"/>
    <x v="2"/>
    <m/>
    <m/>
    <m/>
    <m/>
    <m/>
    <m/>
    <m/>
    <m/>
    <m/>
    <m/>
    <m/>
    <m/>
    <m/>
    <m/>
    <m/>
    <m/>
    <m/>
    <m/>
    <m/>
    <m/>
    <m/>
    <m/>
    <m/>
    <m/>
    <n v="20"/>
    <n v="2022"/>
    <s v=""/>
    <m/>
    <m/>
    <m/>
  </r>
  <r>
    <n v="1607"/>
    <m/>
    <m/>
    <m/>
    <x v="13"/>
    <x v="19"/>
    <x v="6"/>
    <s v="Food Security"/>
    <x v="9"/>
    <x v="20"/>
    <x v="3"/>
    <m/>
    <s v="Planned"/>
    <m/>
    <m/>
    <m/>
    <m/>
    <m/>
    <s v="Chittagong"/>
    <s v="Cox's Bazar"/>
    <x v="6"/>
    <x v="9"/>
    <x v="1"/>
    <m/>
    <m/>
    <m/>
    <x v="2"/>
    <x v="2"/>
    <m/>
    <m/>
    <m/>
    <m/>
    <m/>
    <m/>
    <m/>
    <m/>
    <m/>
    <m/>
    <m/>
    <m/>
    <m/>
    <m/>
    <m/>
    <m/>
    <m/>
    <m/>
    <m/>
    <m/>
    <m/>
    <m/>
    <m/>
    <m/>
    <n v="20"/>
    <n v="2022"/>
    <s v=""/>
    <m/>
    <m/>
    <m/>
  </r>
  <r>
    <n v="1608"/>
    <m/>
    <m/>
    <m/>
    <x v="13"/>
    <x v="19"/>
    <x v="6"/>
    <s v="Food Security"/>
    <x v="9"/>
    <x v="20"/>
    <x v="3"/>
    <m/>
    <s v="Planned"/>
    <m/>
    <m/>
    <m/>
    <m/>
    <m/>
    <s v="Chittagong"/>
    <s v="Cox's Bazar"/>
    <x v="6"/>
    <x v="9"/>
    <x v="1"/>
    <m/>
    <m/>
    <m/>
    <x v="2"/>
    <x v="2"/>
    <m/>
    <m/>
    <m/>
    <m/>
    <m/>
    <m/>
    <m/>
    <m/>
    <m/>
    <m/>
    <m/>
    <m/>
    <m/>
    <m/>
    <m/>
    <m/>
    <m/>
    <m/>
    <m/>
    <m/>
    <m/>
    <m/>
    <m/>
    <m/>
    <n v="20"/>
    <n v="2022"/>
    <s v=""/>
    <m/>
    <m/>
    <m/>
  </r>
  <r>
    <n v="1609"/>
    <m/>
    <m/>
    <m/>
    <x v="13"/>
    <x v="19"/>
    <x v="6"/>
    <s v="Food Security"/>
    <x v="9"/>
    <x v="20"/>
    <x v="3"/>
    <m/>
    <s v="Planned"/>
    <m/>
    <m/>
    <m/>
    <m/>
    <m/>
    <s v="Chittagong"/>
    <s v="Cox's Bazar"/>
    <x v="6"/>
    <x v="9"/>
    <x v="1"/>
    <m/>
    <m/>
    <m/>
    <x v="2"/>
    <x v="2"/>
    <m/>
    <m/>
    <m/>
    <m/>
    <m/>
    <m/>
    <m/>
    <m/>
    <m/>
    <m/>
    <m/>
    <m/>
    <m/>
    <m/>
    <m/>
    <m/>
    <m/>
    <m/>
    <m/>
    <m/>
    <m/>
    <m/>
    <m/>
    <m/>
    <n v="20"/>
    <n v="2022"/>
    <s v=""/>
    <m/>
    <m/>
    <m/>
  </r>
  <r>
    <n v="1610"/>
    <m/>
    <m/>
    <m/>
    <x v="13"/>
    <x v="19"/>
    <x v="6"/>
    <s v="Food Security"/>
    <x v="9"/>
    <x v="20"/>
    <x v="3"/>
    <m/>
    <s v="Planned"/>
    <m/>
    <m/>
    <m/>
    <m/>
    <m/>
    <s v="Chittagong"/>
    <s v="Cox's Bazar"/>
    <x v="6"/>
    <x v="9"/>
    <x v="1"/>
    <m/>
    <m/>
    <m/>
    <x v="2"/>
    <x v="2"/>
    <m/>
    <m/>
    <m/>
    <m/>
    <m/>
    <m/>
    <m/>
    <m/>
    <m/>
    <m/>
    <m/>
    <m/>
    <m/>
    <m/>
    <m/>
    <m/>
    <m/>
    <m/>
    <m/>
    <m/>
    <m/>
    <m/>
    <m/>
    <m/>
    <n v="20"/>
    <n v="2022"/>
    <s v=""/>
    <m/>
    <m/>
    <m/>
  </r>
  <r>
    <n v="1611"/>
    <m/>
    <m/>
    <m/>
    <x v="13"/>
    <x v="19"/>
    <x v="6"/>
    <s v="Food Security"/>
    <x v="9"/>
    <x v="20"/>
    <x v="3"/>
    <m/>
    <s v="Planned"/>
    <m/>
    <m/>
    <m/>
    <m/>
    <m/>
    <s v="Chittagong"/>
    <s v="Cox's Bazar"/>
    <x v="6"/>
    <x v="9"/>
    <x v="1"/>
    <m/>
    <m/>
    <m/>
    <x v="2"/>
    <x v="2"/>
    <m/>
    <m/>
    <m/>
    <m/>
    <m/>
    <m/>
    <m/>
    <m/>
    <m/>
    <m/>
    <m/>
    <m/>
    <m/>
    <m/>
    <m/>
    <m/>
    <m/>
    <m/>
    <m/>
    <m/>
    <m/>
    <m/>
    <m/>
    <m/>
    <n v="20"/>
    <n v="2022"/>
    <s v=""/>
    <m/>
    <m/>
    <m/>
  </r>
  <r>
    <n v="1612"/>
    <m/>
    <m/>
    <m/>
    <x v="13"/>
    <x v="19"/>
    <x v="6"/>
    <s v="Food Security"/>
    <x v="9"/>
    <x v="20"/>
    <x v="3"/>
    <m/>
    <s v="Planned"/>
    <m/>
    <m/>
    <m/>
    <m/>
    <m/>
    <s v="Chittagong"/>
    <s v="Cox's Bazar"/>
    <x v="6"/>
    <x v="9"/>
    <x v="1"/>
    <m/>
    <m/>
    <m/>
    <x v="2"/>
    <x v="2"/>
    <m/>
    <m/>
    <m/>
    <m/>
    <m/>
    <m/>
    <m/>
    <m/>
    <m/>
    <m/>
    <m/>
    <m/>
    <m/>
    <m/>
    <m/>
    <m/>
    <m/>
    <m/>
    <m/>
    <m/>
    <m/>
    <m/>
    <m/>
    <m/>
    <n v="20"/>
    <n v="2022"/>
    <s v=""/>
    <m/>
    <m/>
    <m/>
  </r>
  <r>
    <n v="1613"/>
    <m/>
    <m/>
    <m/>
    <x v="13"/>
    <x v="19"/>
    <x v="6"/>
    <s v="Food Security"/>
    <x v="9"/>
    <x v="20"/>
    <x v="3"/>
    <m/>
    <s v="Planned"/>
    <m/>
    <m/>
    <m/>
    <m/>
    <m/>
    <s v="Chittagong"/>
    <s v="Cox's Bazar"/>
    <x v="6"/>
    <x v="9"/>
    <x v="1"/>
    <m/>
    <m/>
    <m/>
    <x v="2"/>
    <x v="2"/>
    <m/>
    <m/>
    <m/>
    <m/>
    <m/>
    <m/>
    <m/>
    <m/>
    <m/>
    <m/>
    <m/>
    <m/>
    <m/>
    <m/>
    <m/>
    <m/>
    <m/>
    <m/>
    <m/>
    <m/>
    <m/>
    <m/>
    <m/>
    <m/>
    <n v="20"/>
    <n v="2022"/>
    <s v=""/>
    <m/>
    <m/>
    <m/>
  </r>
  <r>
    <n v="1614"/>
    <m/>
    <m/>
    <m/>
    <x v="13"/>
    <x v="19"/>
    <x v="6"/>
    <s v="Food Security"/>
    <x v="9"/>
    <x v="20"/>
    <x v="3"/>
    <m/>
    <s v="Planned"/>
    <m/>
    <m/>
    <m/>
    <m/>
    <m/>
    <s v="Chittagong"/>
    <s v="Cox's Bazar"/>
    <x v="6"/>
    <x v="9"/>
    <x v="1"/>
    <m/>
    <m/>
    <m/>
    <x v="2"/>
    <x v="2"/>
    <m/>
    <m/>
    <m/>
    <m/>
    <m/>
    <m/>
    <m/>
    <m/>
    <m/>
    <m/>
    <m/>
    <m/>
    <m/>
    <m/>
    <m/>
    <m/>
    <m/>
    <m/>
    <m/>
    <m/>
    <m/>
    <m/>
    <m/>
    <m/>
    <n v="20"/>
    <n v="2022"/>
    <s v=""/>
    <m/>
    <m/>
    <m/>
  </r>
  <r>
    <n v="1615"/>
    <m/>
    <m/>
    <m/>
    <x v="13"/>
    <x v="19"/>
    <x v="6"/>
    <s v="Food Security"/>
    <x v="9"/>
    <x v="20"/>
    <x v="3"/>
    <m/>
    <s v="Planned"/>
    <m/>
    <m/>
    <m/>
    <m/>
    <m/>
    <s v="Chittagong"/>
    <s v="Cox's Bazar"/>
    <x v="6"/>
    <x v="9"/>
    <x v="1"/>
    <m/>
    <m/>
    <m/>
    <x v="2"/>
    <x v="2"/>
    <m/>
    <m/>
    <m/>
    <m/>
    <m/>
    <m/>
    <m/>
    <m/>
    <m/>
    <m/>
    <m/>
    <m/>
    <m/>
    <m/>
    <m/>
    <m/>
    <m/>
    <m/>
    <m/>
    <m/>
    <m/>
    <m/>
    <m/>
    <m/>
    <n v="20"/>
    <n v="2022"/>
    <s v=""/>
    <m/>
    <m/>
    <m/>
  </r>
  <r>
    <n v="1616"/>
    <m/>
    <m/>
    <m/>
    <x v="13"/>
    <x v="19"/>
    <x v="6"/>
    <s v="Food Security"/>
    <x v="9"/>
    <x v="20"/>
    <x v="3"/>
    <m/>
    <s v="Planned"/>
    <m/>
    <m/>
    <m/>
    <m/>
    <m/>
    <s v="Chittagong"/>
    <s v="Cox's Bazar"/>
    <x v="6"/>
    <x v="9"/>
    <x v="1"/>
    <m/>
    <m/>
    <m/>
    <x v="2"/>
    <x v="2"/>
    <m/>
    <m/>
    <m/>
    <m/>
    <m/>
    <m/>
    <m/>
    <m/>
    <m/>
    <m/>
    <m/>
    <m/>
    <m/>
    <m/>
    <m/>
    <m/>
    <m/>
    <m/>
    <m/>
    <m/>
    <m/>
    <m/>
    <m/>
    <m/>
    <n v="20"/>
    <n v="2022"/>
    <s v=""/>
    <m/>
    <m/>
    <m/>
  </r>
  <r>
    <n v="1617"/>
    <m/>
    <m/>
    <m/>
    <x v="13"/>
    <x v="19"/>
    <x v="6"/>
    <s v="Food Security"/>
    <x v="9"/>
    <x v="20"/>
    <x v="3"/>
    <m/>
    <s v="Planned"/>
    <m/>
    <m/>
    <m/>
    <m/>
    <m/>
    <s v="Chittagong"/>
    <s v="Cox's Bazar"/>
    <x v="6"/>
    <x v="9"/>
    <x v="1"/>
    <m/>
    <m/>
    <m/>
    <x v="2"/>
    <x v="2"/>
    <m/>
    <m/>
    <m/>
    <m/>
    <m/>
    <m/>
    <m/>
    <m/>
    <m/>
    <m/>
    <m/>
    <m/>
    <m/>
    <m/>
    <m/>
    <m/>
    <m/>
    <m/>
    <m/>
    <m/>
    <m/>
    <m/>
    <m/>
    <m/>
    <n v="20"/>
    <n v="2022"/>
    <s v=""/>
    <m/>
    <m/>
    <m/>
  </r>
  <r>
    <n v="1618"/>
    <m/>
    <m/>
    <m/>
    <x v="13"/>
    <x v="19"/>
    <x v="6"/>
    <s v="Food Security"/>
    <x v="9"/>
    <x v="20"/>
    <x v="3"/>
    <m/>
    <s v="Planned"/>
    <m/>
    <m/>
    <m/>
    <m/>
    <m/>
    <s v="Chittagong"/>
    <s v="Cox's Bazar"/>
    <x v="6"/>
    <x v="9"/>
    <x v="1"/>
    <m/>
    <m/>
    <m/>
    <x v="2"/>
    <x v="2"/>
    <m/>
    <m/>
    <m/>
    <m/>
    <m/>
    <m/>
    <m/>
    <m/>
    <m/>
    <m/>
    <m/>
    <m/>
    <m/>
    <m/>
    <m/>
    <m/>
    <m/>
    <m/>
    <m/>
    <m/>
    <m/>
    <m/>
    <m/>
    <m/>
    <n v="20"/>
    <n v="2022"/>
    <s v=""/>
    <m/>
    <m/>
    <m/>
  </r>
  <r>
    <n v="1619"/>
    <m/>
    <m/>
    <m/>
    <x v="13"/>
    <x v="19"/>
    <x v="6"/>
    <s v="Food Security"/>
    <x v="9"/>
    <x v="20"/>
    <x v="3"/>
    <m/>
    <s v="Planned"/>
    <m/>
    <m/>
    <m/>
    <m/>
    <m/>
    <s v="Chittagong"/>
    <s v="Cox's Bazar"/>
    <x v="6"/>
    <x v="9"/>
    <x v="1"/>
    <m/>
    <m/>
    <m/>
    <x v="2"/>
    <x v="2"/>
    <m/>
    <m/>
    <m/>
    <m/>
    <m/>
    <m/>
    <m/>
    <m/>
    <m/>
    <m/>
    <m/>
    <m/>
    <m/>
    <m/>
    <m/>
    <m/>
    <m/>
    <m/>
    <m/>
    <m/>
    <m/>
    <m/>
    <m/>
    <m/>
    <n v="20"/>
    <n v="2022"/>
    <s v=""/>
    <m/>
    <m/>
    <m/>
  </r>
  <r>
    <n v="1620"/>
    <m/>
    <m/>
    <m/>
    <x v="13"/>
    <x v="19"/>
    <x v="6"/>
    <s v="Food Security"/>
    <x v="9"/>
    <x v="20"/>
    <x v="3"/>
    <m/>
    <s v="Planned"/>
    <m/>
    <m/>
    <m/>
    <m/>
    <m/>
    <s v="Chittagong"/>
    <s v="Cox's Bazar"/>
    <x v="6"/>
    <x v="9"/>
    <x v="1"/>
    <m/>
    <m/>
    <m/>
    <x v="2"/>
    <x v="2"/>
    <m/>
    <m/>
    <m/>
    <m/>
    <m/>
    <m/>
    <m/>
    <m/>
    <m/>
    <m/>
    <m/>
    <m/>
    <m/>
    <m/>
    <m/>
    <m/>
    <m/>
    <m/>
    <m/>
    <m/>
    <m/>
    <m/>
    <m/>
    <m/>
    <n v="20"/>
    <n v="2022"/>
    <s v=""/>
    <m/>
    <m/>
    <m/>
  </r>
  <r>
    <n v="1621"/>
    <m/>
    <m/>
    <m/>
    <x v="13"/>
    <x v="19"/>
    <x v="6"/>
    <s v="Food Security"/>
    <x v="9"/>
    <x v="20"/>
    <x v="3"/>
    <m/>
    <s v="Planned"/>
    <m/>
    <m/>
    <m/>
    <m/>
    <m/>
    <s v="Chittagong"/>
    <s v="Cox's Bazar"/>
    <x v="6"/>
    <x v="9"/>
    <x v="1"/>
    <m/>
    <m/>
    <m/>
    <x v="2"/>
    <x v="2"/>
    <m/>
    <m/>
    <m/>
    <m/>
    <m/>
    <m/>
    <m/>
    <m/>
    <m/>
    <m/>
    <m/>
    <m/>
    <m/>
    <m/>
    <m/>
    <m/>
    <m/>
    <m/>
    <m/>
    <m/>
    <m/>
    <m/>
    <m/>
    <m/>
    <n v="20"/>
    <n v="2022"/>
    <s v=""/>
    <m/>
    <m/>
    <m/>
  </r>
  <r>
    <n v="1622"/>
    <m/>
    <m/>
    <m/>
    <x v="13"/>
    <x v="19"/>
    <x v="6"/>
    <s v="Food Security"/>
    <x v="9"/>
    <x v="20"/>
    <x v="3"/>
    <m/>
    <s v="Planned"/>
    <m/>
    <m/>
    <m/>
    <m/>
    <m/>
    <s v="Chittagong"/>
    <s v="Cox's Bazar"/>
    <x v="6"/>
    <x v="9"/>
    <x v="1"/>
    <m/>
    <m/>
    <m/>
    <x v="2"/>
    <x v="2"/>
    <m/>
    <m/>
    <m/>
    <m/>
    <m/>
    <m/>
    <m/>
    <m/>
    <m/>
    <m/>
    <m/>
    <m/>
    <m/>
    <m/>
    <m/>
    <m/>
    <m/>
    <m/>
    <m/>
    <m/>
    <m/>
    <m/>
    <m/>
    <m/>
    <n v="20"/>
    <n v="2022"/>
    <s v=""/>
    <m/>
    <m/>
    <m/>
  </r>
  <r>
    <n v="1623"/>
    <m/>
    <m/>
    <m/>
    <x v="13"/>
    <x v="19"/>
    <x v="6"/>
    <s v="Food Security"/>
    <x v="9"/>
    <x v="20"/>
    <x v="3"/>
    <m/>
    <s v="Planned"/>
    <m/>
    <m/>
    <m/>
    <m/>
    <m/>
    <s v="Chittagong"/>
    <s v="Cox's Bazar"/>
    <x v="6"/>
    <x v="9"/>
    <x v="1"/>
    <m/>
    <m/>
    <m/>
    <x v="2"/>
    <x v="2"/>
    <m/>
    <m/>
    <m/>
    <m/>
    <m/>
    <m/>
    <m/>
    <m/>
    <m/>
    <m/>
    <m/>
    <m/>
    <m/>
    <m/>
    <m/>
    <m/>
    <m/>
    <m/>
    <m/>
    <m/>
    <m/>
    <m/>
    <m/>
    <m/>
    <n v="20"/>
    <n v="2022"/>
    <s v=""/>
    <m/>
    <m/>
    <m/>
  </r>
  <r>
    <n v="1624"/>
    <m/>
    <m/>
    <m/>
    <x v="13"/>
    <x v="19"/>
    <x v="6"/>
    <s v="Food Security"/>
    <x v="9"/>
    <x v="20"/>
    <x v="3"/>
    <m/>
    <s v="Planned"/>
    <m/>
    <m/>
    <m/>
    <m/>
    <m/>
    <s v="Chittagong"/>
    <s v="Cox's Bazar"/>
    <x v="6"/>
    <x v="9"/>
    <x v="1"/>
    <m/>
    <m/>
    <m/>
    <x v="2"/>
    <x v="2"/>
    <m/>
    <m/>
    <m/>
    <m/>
    <m/>
    <m/>
    <m/>
    <m/>
    <m/>
    <m/>
    <m/>
    <m/>
    <m/>
    <m/>
    <m/>
    <m/>
    <m/>
    <m/>
    <m/>
    <m/>
    <m/>
    <m/>
    <m/>
    <m/>
    <n v="20"/>
    <n v="2022"/>
    <s v=""/>
    <m/>
    <m/>
    <m/>
  </r>
  <r>
    <n v="1625"/>
    <m/>
    <m/>
    <m/>
    <x v="13"/>
    <x v="19"/>
    <x v="6"/>
    <s v="Food Security"/>
    <x v="9"/>
    <x v="20"/>
    <x v="3"/>
    <m/>
    <s v="Planned"/>
    <m/>
    <m/>
    <m/>
    <m/>
    <m/>
    <s v="Chittagong"/>
    <s v="Cox's Bazar"/>
    <x v="6"/>
    <x v="9"/>
    <x v="1"/>
    <m/>
    <m/>
    <m/>
    <x v="2"/>
    <x v="2"/>
    <m/>
    <m/>
    <m/>
    <m/>
    <m/>
    <m/>
    <m/>
    <m/>
    <m/>
    <m/>
    <m/>
    <m/>
    <m/>
    <m/>
    <m/>
    <m/>
    <m/>
    <m/>
    <m/>
    <m/>
    <m/>
    <m/>
    <m/>
    <m/>
    <n v="20"/>
    <n v="2022"/>
    <s v=""/>
    <m/>
    <m/>
    <m/>
  </r>
  <r>
    <n v="1626"/>
    <m/>
    <m/>
    <m/>
    <x v="13"/>
    <x v="19"/>
    <x v="6"/>
    <s v="Food Security"/>
    <x v="9"/>
    <x v="20"/>
    <x v="3"/>
    <m/>
    <s v="Planned"/>
    <m/>
    <m/>
    <m/>
    <m/>
    <m/>
    <s v="Chittagong"/>
    <s v="Cox's Bazar"/>
    <x v="6"/>
    <x v="9"/>
    <x v="1"/>
    <m/>
    <m/>
    <m/>
    <x v="2"/>
    <x v="2"/>
    <m/>
    <m/>
    <m/>
    <m/>
    <m/>
    <m/>
    <m/>
    <m/>
    <m/>
    <m/>
    <m/>
    <m/>
    <m/>
    <m/>
    <m/>
    <m/>
    <m/>
    <m/>
    <m/>
    <m/>
    <m/>
    <m/>
    <m/>
    <m/>
    <n v="20"/>
    <n v="2022"/>
    <s v=""/>
    <m/>
    <m/>
    <m/>
  </r>
  <r>
    <n v="1627"/>
    <m/>
    <m/>
    <m/>
    <x v="13"/>
    <x v="19"/>
    <x v="6"/>
    <s v="Food Security"/>
    <x v="9"/>
    <x v="20"/>
    <x v="3"/>
    <m/>
    <s v="Planned"/>
    <m/>
    <m/>
    <m/>
    <m/>
    <m/>
    <s v="Chittagong"/>
    <s v="Cox's Bazar"/>
    <x v="6"/>
    <x v="9"/>
    <x v="1"/>
    <m/>
    <m/>
    <m/>
    <x v="2"/>
    <x v="2"/>
    <m/>
    <m/>
    <m/>
    <m/>
    <m/>
    <m/>
    <m/>
    <m/>
    <m/>
    <m/>
    <m/>
    <m/>
    <m/>
    <m/>
    <m/>
    <m/>
    <m/>
    <m/>
    <m/>
    <m/>
    <m/>
    <m/>
    <m/>
    <m/>
    <n v="20"/>
    <n v="2022"/>
    <s v=""/>
    <m/>
    <m/>
    <m/>
  </r>
  <r>
    <n v="1628"/>
    <m/>
    <m/>
    <m/>
    <x v="13"/>
    <x v="19"/>
    <x v="6"/>
    <s v="Food Security"/>
    <x v="9"/>
    <x v="20"/>
    <x v="3"/>
    <m/>
    <s v="Planned"/>
    <m/>
    <m/>
    <m/>
    <m/>
    <m/>
    <s v="Chittagong"/>
    <s v="Cox's Bazar"/>
    <x v="6"/>
    <x v="9"/>
    <x v="1"/>
    <m/>
    <m/>
    <m/>
    <x v="2"/>
    <x v="2"/>
    <m/>
    <m/>
    <m/>
    <m/>
    <m/>
    <m/>
    <m/>
    <m/>
    <m/>
    <m/>
    <m/>
    <m/>
    <m/>
    <m/>
    <m/>
    <m/>
    <m/>
    <m/>
    <m/>
    <m/>
    <m/>
    <m/>
    <m/>
    <m/>
    <n v="20"/>
    <n v="2022"/>
    <s v=""/>
    <m/>
    <m/>
    <m/>
  </r>
  <r>
    <n v="1629"/>
    <m/>
    <m/>
    <m/>
    <x v="13"/>
    <x v="19"/>
    <x v="6"/>
    <s v="Food Security"/>
    <x v="9"/>
    <x v="20"/>
    <x v="3"/>
    <m/>
    <s v="Planned"/>
    <m/>
    <m/>
    <m/>
    <m/>
    <m/>
    <s v="Chittagong"/>
    <s v="Cox's Bazar"/>
    <x v="6"/>
    <x v="9"/>
    <x v="1"/>
    <m/>
    <m/>
    <m/>
    <x v="2"/>
    <x v="2"/>
    <m/>
    <m/>
    <m/>
    <m/>
    <m/>
    <m/>
    <m/>
    <m/>
    <m/>
    <m/>
    <m/>
    <m/>
    <m/>
    <m/>
    <m/>
    <m/>
    <m/>
    <m/>
    <m/>
    <m/>
    <m/>
    <m/>
    <m/>
    <m/>
    <n v="20"/>
    <n v="2022"/>
    <s v=""/>
    <m/>
    <m/>
    <m/>
  </r>
  <r>
    <n v="1630"/>
    <m/>
    <m/>
    <m/>
    <x v="13"/>
    <x v="19"/>
    <x v="6"/>
    <s v="Food Security"/>
    <x v="9"/>
    <x v="20"/>
    <x v="3"/>
    <m/>
    <s v="Planned"/>
    <m/>
    <m/>
    <m/>
    <m/>
    <m/>
    <s v="Chittagong"/>
    <s v="Cox's Bazar"/>
    <x v="6"/>
    <x v="9"/>
    <x v="1"/>
    <m/>
    <m/>
    <m/>
    <x v="2"/>
    <x v="2"/>
    <m/>
    <m/>
    <m/>
    <m/>
    <m/>
    <m/>
    <m/>
    <m/>
    <m/>
    <m/>
    <m/>
    <m/>
    <m/>
    <m/>
    <m/>
    <m/>
    <m/>
    <m/>
    <m/>
    <m/>
    <m/>
    <m/>
    <m/>
    <m/>
    <n v="20"/>
    <n v="2022"/>
    <s v=""/>
    <m/>
    <m/>
    <m/>
  </r>
  <r>
    <n v="1631"/>
    <m/>
    <m/>
    <m/>
    <x v="13"/>
    <x v="19"/>
    <x v="6"/>
    <s v="Food Security"/>
    <x v="9"/>
    <x v="20"/>
    <x v="3"/>
    <m/>
    <s v="Planned"/>
    <m/>
    <m/>
    <m/>
    <m/>
    <m/>
    <s v="Chittagong"/>
    <s v="Cox's Bazar"/>
    <x v="6"/>
    <x v="9"/>
    <x v="1"/>
    <m/>
    <m/>
    <m/>
    <x v="2"/>
    <x v="2"/>
    <m/>
    <m/>
    <m/>
    <m/>
    <m/>
    <m/>
    <m/>
    <m/>
    <m/>
    <m/>
    <m/>
    <m/>
    <m/>
    <m/>
    <m/>
    <m/>
    <m/>
    <m/>
    <m/>
    <m/>
    <m/>
    <m/>
    <m/>
    <m/>
    <n v="20"/>
    <n v="2022"/>
    <s v=""/>
    <m/>
    <m/>
    <m/>
  </r>
  <r>
    <n v="1632"/>
    <m/>
    <m/>
    <m/>
    <x v="13"/>
    <x v="19"/>
    <x v="6"/>
    <s v="Food Security"/>
    <x v="9"/>
    <x v="20"/>
    <x v="3"/>
    <m/>
    <s v="Planned"/>
    <m/>
    <m/>
    <m/>
    <m/>
    <m/>
    <s v="Chittagong"/>
    <s v="Cox's Bazar"/>
    <x v="6"/>
    <x v="9"/>
    <x v="1"/>
    <m/>
    <m/>
    <m/>
    <x v="2"/>
    <x v="2"/>
    <m/>
    <m/>
    <m/>
    <m/>
    <m/>
    <m/>
    <m/>
    <m/>
    <m/>
    <m/>
    <m/>
    <m/>
    <m/>
    <m/>
    <m/>
    <m/>
    <m/>
    <m/>
    <m/>
    <m/>
    <m/>
    <m/>
    <m/>
    <m/>
    <n v="20"/>
    <n v="2022"/>
    <s v=""/>
    <m/>
    <m/>
    <m/>
  </r>
  <r>
    <n v="1633"/>
    <m/>
    <m/>
    <m/>
    <x v="13"/>
    <x v="19"/>
    <x v="6"/>
    <s v="Food Security"/>
    <x v="9"/>
    <x v="20"/>
    <x v="3"/>
    <m/>
    <s v="Planned"/>
    <m/>
    <m/>
    <m/>
    <m/>
    <m/>
    <s v="Chittagong"/>
    <s v="Cox's Bazar"/>
    <x v="6"/>
    <x v="9"/>
    <x v="1"/>
    <m/>
    <m/>
    <m/>
    <x v="2"/>
    <x v="2"/>
    <m/>
    <m/>
    <m/>
    <m/>
    <m/>
    <m/>
    <m/>
    <m/>
    <m/>
    <m/>
    <m/>
    <m/>
    <m/>
    <m/>
    <m/>
    <m/>
    <m/>
    <m/>
    <m/>
    <m/>
    <m/>
    <m/>
    <m/>
    <m/>
    <n v="20"/>
    <n v="2022"/>
    <s v=""/>
    <m/>
    <m/>
    <m/>
  </r>
  <r>
    <n v="1634"/>
    <m/>
    <m/>
    <m/>
    <x v="13"/>
    <x v="19"/>
    <x v="6"/>
    <s v="Food Security"/>
    <x v="9"/>
    <x v="20"/>
    <x v="3"/>
    <m/>
    <s v="Planned"/>
    <m/>
    <m/>
    <m/>
    <m/>
    <m/>
    <s v="Chittagong"/>
    <s v="Cox's Bazar"/>
    <x v="6"/>
    <x v="9"/>
    <x v="1"/>
    <m/>
    <m/>
    <m/>
    <x v="2"/>
    <x v="2"/>
    <m/>
    <m/>
    <m/>
    <m/>
    <m/>
    <m/>
    <m/>
    <m/>
    <m/>
    <m/>
    <m/>
    <m/>
    <m/>
    <m/>
    <m/>
    <m/>
    <m/>
    <m/>
    <m/>
    <m/>
    <m/>
    <m/>
    <m/>
    <m/>
    <n v="20"/>
    <n v="2022"/>
    <s v=""/>
    <m/>
    <m/>
    <m/>
  </r>
  <r>
    <n v="1635"/>
    <m/>
    <m/>
    <m/>
    <x v="13"/>
    <x v="19"/>
    <x v="6"/>
    <s v="Food Security"/>
    <x v="9"/>
    <x v="20"/>
    <x v="3"/>
    <m/>
    <s v="Planned"/>
    <m/>
    <m/>
    <m/>
    <m/>
    <m/>
    <s v="Chittagong"/>
    <s v="Cox's Bazar"/>
    <x v="6"/>
    <x v="9"/>
    <x v="1"/>
    <m/>
    <m/>
    <m/>
    <x v="2"/>
    <x v="2"/>
    <m/>
    <m/>
    <m/>
    <m/>
    <m/>
    <m/>
    <m/>
    <m/>
    <m/>
    <m/>
    <m/>
    <m/>
    <m/>
    <m/>
    <m/>
    <m/>
    <m/>
    <m/>
    <m/>
    <m/>
    <m/>
    <m/>
    <m/>
    <m/>
    <n v="20"/>
    <n v="2022"/>
    <s v=""/>
    <m/>
    <m/>
    <m/>
  </r>
  <r>
    <n v="1636"/>
    <m/>
    <m/>
    <m/>
    <x v="13"/>
    <x v="19"/>
    <x v="6"/>
    <s v="Food Security"/>
    <x v="9"/>
    <x v="20"/>
    <x v="3"/>
    <m/>
    <s v="Planned"/>
    <m/>
    <m/>
    <m/>
    <m/>
    <m/>
    <s v="Chittagong"/>
    <s v="Cox's Bazar"/>
    <x v="6"/>
    <x v="9"/>
    <x v="1"/>
    <m/>
    <m/>
    <m/>
    <x v="2"/>
    <x v="2"/>
    <m/>
    <m/>
    <m/>
    <m/>
    <m/>
    <m/>
    <m/>
    <m/>
    <m/>
    <m/>
    <m/>
    <m/>
    <m/>
    <m/>
    <m/>
    <m/>
    <m/>
    <m/>
    <m/>
    <m/>
    <m/>
    <m/>
    <m/>
    <m/>
    <n v="20"/>
    <n v="2022"/>
    <s v=""/>
    <m/>
    <m/>
    <m/>
  </r>
  <r>
    <n v="1637"/>
    <m/>
    <m/>
    <m/>
    <x v="13"/>
    <x v="19"/>
    <x v="6"/>
    <s v="Food Security"/>
    <x v="9"/>
    <x v="20"/>
    <x v="3"/>
    <m/>
    <s v="Planned"/>
    <m/>
    <m/>
    <m/>
    <m/>
    <m/>
    <s v="Chittagong"/>
    <s v="Cox's Bazar"/>
    <x v="6"/>
    <x v="9"/>
    <x v="1"/>
    <m/>
    <m/>
    <m/>
    <x v="2"/>
    <x v="2"/>
    <m/>
    <m/>
    <m/>
    <m/>
    <m/>
    <m/>
    <m/>
    <m/>
    <m/>
    <m/>
    <m/>
    <m/>
    <m/>
    <m/>
    <m/>
    <m/>
    <m/>
    <m/>
    <m/>
    <m/>
    <m/>
    <m/>
    <m/>
    <m/>
    <n v="20"/>
    <n v="2022"/>
    <s v=""/>
    <m/>
    <m/>
    <m/>
  </r>
  <r>
    <n v="1638"/>
    <m/>
    <m/>
    <m/>
    <x v="13"/>
    <x v="19"/>
    <x v="6"/>
    <s v="Food Security"/>
    <x v="9"/>
    <x v="20"/>
    <x v="3"/>
    <m/>
    <s v="Planned"/>
    <m/>
    <m/>
    <m/>
    <m/>
    <m/>
    <s v="Chittagong"/>
    <s v="Cox's Bazar"/>
    <x v="6"/>
    <x v="9"/>
    <x v="1"/>
    <m/>
    <m/>
    <m/>
    <x v="2"/>
    <x v="2"/>
    <m/>
    <m/>
    <m/>
    <m/>
    <m/>
    <m/>
    <m/>
    <m/>
    <m/>
    <m/>
    <m/>
    <m/>
    <m/>
    <m/>
    <m/>
    <m/>
    <m/>
    <m/>
    <m/>
    <m/>
    <m/>
    <m/>
    <m/>
    <m/>
    <n v="20"/>
    <n v="2022"/>
    <s v=""/>
    <m/>
    <m/>
    <m/>
  </r>
  <r>
    <n v="1639"/>
    <m/>
    <m/>
    <m/>
    <x v="13"/>
    <x v="19"/>
    <x v="6"/>
    <s v="Food Security"/>
    <x v="9"/>
    <x v="20"/>
    <x v="3"/>
    <m/>
    <s v="Planned"/>
    <m/>
    <m/>
    <m/>
    <m/>
    <m/>
    <s v="Chittagong"/>
    <s v="Cox's Bazar"/>
    <x v="6"/>
    <x v="9"/>
    <x v="1"/>
    <m/>
    <m/>
    <m/>
    <x v="2"/>
    <x v="2"/>
    <m/>
    <m/>
    <m/>
    <m/>
    <m/>
    <m/>
    <m/>
    <m/>
    <m/>
    <m/>
    <m/>
    <m/>
    <m/>
    <m/>
    <m/>
    <m/>
    <m/>
    <m/>
    <m/>
    <m/>
    <m/>
    <m/>
    <m/>
    <m/>
    <n v="20"/>
    <n v="2022"/>
    <s v=""/>
    <m/>
    <m/>
    <m/>
  </r>
  <r>
    <n v="1640"/>
    <m/>
    <m/>
    <m/>
    <x v="13"/>
    <x v="19"/>
    <x v="6"/>
    <s v="Food Security"/>
    <x v="9"/>
    <x v="20"/>
    <x v="3"/>
    <m/>
    <s v="Planned"/>
    <m/>
    <m/>
    <m/>
    <m/>
    <m/>
    <s v="Chittagong"/>
    <s v="Cox's Bazar"/>
    <x v="6"/>
    <x v="9"/>
    <x v="1"/>
    <m/>
    <m/>
    <m/>
    <x v="2"/>
    <x v="2"/>
    <m/>
    <m/>
    <m/>
    <m/>
    <m/>
    <m/>
    <m/>
    <m/>
    <m/>
    <m/>
    <m/>
    <m/>
    <m/>
    <m/>
    <m/>
    <m/>
    <m/>
    <m/>
    <m/>
    <m/>
    <m/>
    <m/>
    <m/>
    <m/>
    <n v="20"/>
    <n v="2022"/>
    <s v=""/>
    <m/>
    <m/>
    <m/>
  </r>
  <r>
    <n v="1641"/>
    <m/>
    <m/>
    <m/>
    <x v="13"/>
    <x v="19"/>
    <x v="6"/>
    <s v="Food Security"/>
    <x v="9"/>
    <x v="20"/>
    <x v="3"/>
    <m/>
    <s v="Planned"/>
    <m/>
    <m/>
    <m/>
    <m/>
    <m/>
    <s v="Chittagong"/>
    <s v="Cox's Bazar"/>
    <x v="6"/>
    <x v="9"/>
    <x v="1"/>
    <m/>
    <m/>
    <m/>
    <x v="2"/>
    <x v="2"/>
    <m/>
    <m/>
    <m/>
    <m/>
    <m/>
    <m/>
    <m/>
    <m/>
    <m/>
    <m/>
    <m/>
    <m/>
    <m/>
    <m/>
    <m/>
    <m/>
    <m/>
    <m/>
    <m/>
    <m/>
    <m/>
    <m/>
    <m/>
    <m/>
    <n v="20"/>
    <n v="2022"/>
    <s v=""/>
    <m/>
    <m/>
    <m/>
  </r>
  <r>
    <n v="1642"/>
    <m/>
    <m/>
    <m/>
    <x v="13"/>
    <x v="19"/>
    <x v="6"/>
    <s v="Food Security"/>
    <x v="9"/>
    <x v="20"/>
    <x v="3"/>
    <m/>
    <s v="Planned"/>
    <m/>
    <m/>
    <m/>
    <m/>
    <m/>
    <s v="Chittagong"/>
    <s v="Cox's Bazar"/>
    <x v="6"/>
    <x v="9"/>
    <x v="1"/>
    <m/>
    <m/>
    <m/>
    <x v="2"/>
    <x v="2"/>
    <m/>
    <m/>
    <m/>
    <m/>
    <m/>
    <m/>
    <m/>
    <m/>
    <m/>
    <m/>
    <m/>
    <m/>
    <m/>
    <m/>
    <m/>
    <m/>
    <m/>
    <m/>
    <m/>
    <m/>
    <m/>
    <m/>
    <m/>
    <m/>
    <n v="20"/>
    <n v="2022"/>
    <s v=""/>
    <m/>
    <m/>
    <m/>
  </r>
  <r>
    <n v="1643"/>
    <m/>
    <m/>
    <m/>
    <x v="13"/>
    <x v="19"/>
    <x v="6"/>
    <s v="Food Security"/>
    <x v="9"/>
    <x v="20"/>
    <x v="3"/>
    <m/>
    <s v="Planned"/>
    <m/>
    <m/>
    <m/>
    <m/>
    <m/>
    <s v="Chittagong"/>
    <s v="Cox's Bazar"/>
    <x v="6"/>
    <x v="9"/>
    <x v="1"/>
    <m/>
    <m/>
    <m/>
    <x v="2"/>
    <x v="2"/>
    <m/>
    <m/>
    <m/>
    <m/>
    <m/>
    <m/>
    <m/>
    <m/>
    <m/>
    <m/>
    <m/>
    <m/>
    <m/>
    <m/>
    <m/>
    <m/>
    <m/>
    <m/>
    <m/>
    <m/>
    <m/>
    <m/>
    <m/>
    <m/>
    <n v="20"/>
    <n v="2022"/>
    <s v=""/>
    <m/>
    <m/>
    <m/>
  </r>
  <r>
    <n v="1644"/>
    <m/>
    <m/>
    <m/>
    <x v="13"/>
    <x v="19"/>
    <x v="6"/>
    <s v="Food Security"/>
    <x v="9"/>
    <x v="20"/>
    <x v="3"/>
    <m/>
    <s v="Planned"/>
    <m/>
    <m/>
    <m/>
    <m/>
    <m/>
    <s v="Chittagong"/>
    <s v="Cox's Bazar"/>
    <x v="6"/>
    <x v="9"/>
    <x v="1"/>
    <m/>
    <m/>
    <m/>
    <x v="2"/>
    <x v="2"/>
    <m/>
    <m/>
    <m/>
    <m/>
    <m/>
    <m/>
    <m/>
    <m/>
    <m/>
    <m/>
    <m/>
    <m/>
    <m/>
    <m/>
    <m/>
    <m/>
    <m/>
    <m/>
    <m/>
    <m/>
    <m/>
    <m/>
    <m/>
    <m/>
    <n v="20"/>
    <n v="2022"/>
    <s v=""/>
    <m/>
    <m/>
    <m/>
  </r>
  <r>
    <n v="1645"/>
    <m/>
    <m/>
    <m/>
    <x v="13"/>
    <x v="19"/>
    <x v="6"/>
    <s v="Food Security"/>
    <x v="9"/>
    <x v="20"/>
    <x v="3"/>
    <m/>
    <s v="Planned"/>
    <m/>
    <m/>
    <m/>
    <m/>
    <m/>
    <s v="Chittagong"/>
    <s v="Cox's Bazar"/>
    <x v="6"/>
    <x v="9"/>
    <x v="1"/>
    <m/>
    <m/>
    <m/>
    <x v="2"/>
    <x v="2"/>
    <m/>
    <m/>
    <m/>
    <m/>
    <m/>
    <m/>
    <m/>
    <m/>
    <m/>
    <m/>
    <m/>
    <m/>
    <m/>
    <m/>
    <m/>
    <m/>
    <m/>
    <m/>
    <m/>
    <m/>
    <m/>
    <m/>
    <m/>
    <m/>
    <n v="20"/>
    <n v="2022"/>
    <s v=""/>
    <m/>
    <m/>
    <m/>
  </r>
  <r>
    <n v="1646"/>
    <m/>
    <m/>
    <m/>
    <x v="13"/>
    <x v="19"/>
    <x v="6"/>
    <s v="Food Security"/>
    <x v="9"/>
    <x v="20"/>
    <x v="3"/>
    <m/>
    <s v="Planned"/>
    <m/>
    <m/>
    <m/>
    <m/>
    <m/>
    <s v="Chittagong"/>
    <s v="Cox's Bazar"/>
    <x v="6"/>
    <x v="9"/>
    <x v="1"/>
    <m/>
    <m/>
    <m/>
    <x v="2"/>
    <x v="2"/>
    <m/>
    <m/>
    <m/>
    <m/>
    <m/>
    <m/>
    <m/>
    <m/>
    <m/>
    <m/>
    <m/>
    <m/>
    <m/>
    <m/>
    <m/>
    <m/>
    <m/>
    <m/>
    <m/>
    <m/>
    <m/>
    <m/>
    <m/>
    <m/>
    <n v="20"/>
    <n v="2022"/>
    <s v=""/>
    <m/>
    <m/>
    <m/>
  </r>
  <r>
    <n v="1647"/>
    <m/>
    <m/>
    <m/>
    <x v="13"/>
    <x v="19"/>
    <x v="6"/>
    <s v="Food Security"/>
    <x v="9"/>
    <x v="20"/>
    <x v="3"/>
    <m/>
    <s v="Planned"/>
    <m/>
    <m/>
    <m/>
    <m/>
    <m/>
    <s v="Chittagong"/>
    <s v="Cox's Bazar"/>
    <x v="6"/>
    <x v="9"/>
    <x v="1"/>
    <m/>
    <m/>
    <m/>
    <x v="2"/>
    <x v="2"/>
    <m/>
    <m/>
    <m/>
    <m/>
    <m/>
    <m/>
    <m/>
    <m/>
    <m/>
    <m/>
    <m/>
    <m/>
    <m/>
    <m/>
    <m/>
    <m/>
    <m/>
    <m/>
    <m/>
    <m/>
    <m/>
    <m/>
    <m/>
    <m/>
    <n v="20"/>
    <n v="2022"/>
    <s v=""/>
    <m/>
    <m/>
    <m/>
  </r>
  <r>
    <n v="1648"/>
    <m/>
    <m/>
    <m/>
    <x v="13"/>
    <x v="19"/>
    <x v="6"/>
    <s v="Food Security"/>
    <x v="9"/>
    <x v="20"/>
    <x v="3"/>
    <m/>
    <s v="Planned"/>
    <m/>
    <m/>
    <m/>
    <m/>
    <m/>
    <s v="Chittagong"/>
    <s v="Cox's Bazar"/>
    <x v="6"/>
    <x v="9"/>
    <x v="1"/>
    <m/>
    <m/>
    <m/>
    <x v="2"/>
    <x v="2"/>
    <m/>
    <m/>
    <m/>
    <m/>
    <m/>
    <m/>
    <m/>
    <m/>
    <m/>
    <m/>
    <m/>
    <m/>
    <m/>
    <m/>
    <m/>
    <m/>
    <m/>
    <m/>
    <m/>
    <m/>
    <m/>
    <m/>
    <m/>
    <m/>
    <n v="20"/>
    <n v="2022"/>
    <s v=""/>
    <m/>
    <m/>
    <m/>
  </r>
  <r>
    <n v="1649"/>
    <m/>
    <m/>
    <m/>
    <x v="13"/>
    <x v="19"/>
    <x v="6"/>
    <s v="Food Security"/>
    <x v="9"/>
    <x v="20"/>
    <x v="3"/>
    <m/>
    <s v="Planned"/>
    <m/>
    <m/>
    <m/>
    <m/>
    <m/>
    <s v="Chittagong"/>
    <s v="Cox's Bazar"/>
    <x v="6"/>
    <x v="9"/>
    <x v="1"/>
    <m/>
    <m/>
    <m/>
    <x v="2"/>
    <x v="2"/>
    <m/>
    <m/>
    <m/>
    <m/>
    <m/>
    <m/>
    <m/>
    <m/>
    <m/>
    <m/>
    <m/>
    <m/>
    <m/>
    <m/>
    <m/>
    <m/>
    <m/>
    <m/>
    <m/>
    <m/>
    <m/>
    <m/>
    <m/>
    <m/>
    <n v="20"/>
    <n v="2022"/>
    <s v=""/>
    <m/>
    <m/>
    <m/>
  </r>
  <r>
    <n v="1650"/>
    <m/>
    <m/>
    <m/>
    <x v="13"/>
    <x v="19"/>
    <x v="6"/>
    <s v="Food Security"/>
    <x v="9"/>
    <x v="20"/>
    <x v="3"/>
    <m/>
    <s v="Planned"/>
    <m/>
    <m/>
    <m/>
    <m/>
    <m/>
    <s v="Chittagong"/>
    <s v="Cox's Bazar"/>
    <x v="6"/>
    <x v="9"/>
    <x v="1"/>
    <m/>
    <m/>
    <m/>
    <x v="2"/>
    <x v="2"/>
    <m/>
    <m/>
    <m/>
    <m/>
    <m/>
    <m/>
    <m/>
    <m/>
    <m/>
    <m/>
    <m/>
    <m/>
    <m/>
    <m/>
    <m/>
    <m/>
    <m/>
    <m/>
    <m/>
    <m/>
    <m/>
    <m/>
    <m/>
    <m/>
    <n v="20"/>
    <n v="2022"/>
    <s v=""/>
    <m/>
    <m/>
    <m/>
  </r>
  <r>
    <n v="1651"/>
    <m/>
    <m/>
    <m/>
    <x v="13"/>
    <x v="19"/>
    <x v="6"/>
    <s v="Food Security"/>
    <x v="9"/>
    <x v="20"/>
    <x v="3"/>
    <m/>
    <s v="Planned"/>
    <m/>
    <m/>
    <m/>
    <m/>
    <m/>
    <s v="Chittagong"/>
    <s v="Cox's Bazar"/>
    <x v="6"/>
    <x v="9"/>
    <x v="1"/>
    <m/>
    <m/>
    <m/>
    <x v="2"/>
    <x v="2"/>
    <m/>
    <m/>
    <m/>
    <m/>
    <m/>
    <m/>
    <m/>
    <m/>
    <m/>
    <m/>
    <m/>
    <m/>
    <m/>
    <m/>
    <m/>
    <m/>
    <m/>
    <m/>
    <m/>
    <m/>
    <m/>
    <m/>
    <m/>
    <m/>
    <n v="20"/>
    <n v="2022"/>
    <s v=""/>
    <m/>
    <m/>
    <m/>
  </r>
  <r>
    <n v="1652"/>
    <m/>
    <m/>
    <m/>
    <x v="13"/>
    <x v="19"/>
    <x v="6"/>
    <s v="Food Security"/>
    <x v="9"/>
    <x v="20"/>
    <x v="3"/>
    <m/>
    <s v="Planned"/>
    <m/>
    <m/>
    <m/>
    <m/>
    <m/>
    <s v="Chittagong"/>
    <s v="Cox's Bazar"/>
    <x v="6"/>
    <x v="9"/>
    <x v="1"/>
    <m/>
    <m/>
    <m/>
    <x v="2"/>
    <x v="2"/>
    <m/>
    <m/>
    <m/>
    <m/>
    <m/>
    <m/>
    <m/>
    <m/>
    <m/>
    <m/>
    <m/>
    <m/>
    <m/>
    <m/>
    <m/>
    <m/>
    <m/>
    <m/>
    <m/>
    <m/>
    <m/>
    <m/>
    <m/>
    <m/>
    <n v="20"/>
    <n v="2022"/>
    <s v=""/>
    <m/>
    <m/>
    <m/>
  </r>
  <r>
    <n v="1653"/>
    <m/>
    <m/>
    <m/>
    <x v="13"/>
    <x v="19"/>
    <x v="6"/>
    <s v="Food Security"/>
    <x v="9"/>
    <x v="20"/>
    <x v="3"/>
    <m/>
    <s v="Planned"/>
    <m/>
    <m/>
    <m/>
    <m/>
    <m/>
    <s v="Chittagong"/>
    <s v="Cox's Bazar"/>
    <x v="6"/>
    <x v="9"/>
    <x v="1"/>
    <m/>
    <m/>
    <m/>
    <x v="2"/>
    <x v="2"/>
    <m/>
    <m/>
    <m/>
    <m/>
    <m/>
    <m/>
    <m/>
    <m/>
    <m/>
    <m/>
    <m/>
    <m/>
    <m/>
    <m/>
    <m/>
    <m/>
    <m/>
    <m/>
    <m/>
    <m/>
    <m/>
    <m/>
    <m/>
    <m/>
    <n v="20"/>
    <n v="2022"/>
    <s v=""/>
    <m/>
    <m/>
    <m/>
  </r>
  <r>
    <n v="1654"/>
    <m/>
    <m/>
    <m/>
    <x v="13"/>
    <x v="19"/>
    <x v="6"/>
    <s v="Food Security"/>
    <x v="9"/>
    <x v="20"/>
    <x v="3"/>
    <m/>
    <s v="Planned"/>
    <m/>
    <m/>
    <m/>
    <m/>
    <m/>
    <s v="Chittagong"/>
    <s v="Cox's Bazar"/>
    <x v="6"/>
    <x v="9"/>
    <x v="1"/>
    <m/>
    <m/>
    <m/>
    <x v="2"/>
    <x v="2"/>
    <m/>
    <m/>
    <m/>
    <m/>
    <m/>
    <m/>
    <m/>
    <m/>
    <m/>
    <m/>
    <m/>
    <m/>
    <m/>
    <m/>
    <m/>
    <m/>
    <m/>
    <m/>
    <m/>
    <m/>
    <m/>
    <m/>
    <m/>
    <m/>
    <n v="20"/>
    <n v="2022"/>
    <s v=""/>
    <m/>
    <m/>
    <m/>
  </r>
  <r>
    <n v="1655"/>
    <m/>
    <m/>
    <m/>
    <x v="13"/>
    <x v="19"/>
    <x v="6"/>
    <s v="Food Security"/>
    <x v="9"/>
    <x v="20"/>
    <x v="3"/>
    <m/>
    <s v="Planned"/>
    <m/>
    <m/>
    <m/>
    <m/>
    <m/>
    <s v="Chittagong"/>
    <s v="Cox's Bazar"/>
    <x v="6"/>
    <x v="9"/>
    <x v="1"/>
    <m/>
    <m/>
    <m/>
    <x v="2"/>
    <x v="2"/>
    <m/>
    <m/>
    <m/>
    <m/>
    <m/>
    <m/>
    <m/>
    <m/>
    <m/>
    <m/>
    <m/>
    <m/>
    <m/>
    <m/>
    <m/>
    <m/>
    <m/>
    <m/>
    <m/>
    <m/>
    <m/>
    <m/>
    <m/>
    <m/>
    <n v="20"/>
    <n v="2022"/>
    <s v=""/>
    <m/>
    <m/>
    <m/>
  </r>
  <r>
    <n v="1656"/>
    <m/>
    <m/>
    <m/>
    <x v="13"/>
    <x v="19"/>
    <x v="6"/>
    <s v="Food Security"/>
    <x v="9"/>
    <x v="20"/>
    <x v="3"/>
    <m/>
    <s v="Planned"/>
    <m/>
    <m/>
    <m/>
    <m/>
    <m/>
    <s v="Chittagong"/>
    <s v="Cox's Bazar"/>
    <x v="6"/>
    <x v="9"/>
    <x v="1"/>
    <m/>
    <m/>
    <m/>
    <x v="2"/>
    <x v="2"/>
    <m/>
    <m/>
    <m/>
    <m/>
    <m/>
    <m/>
    <m/>
    <m/>
    <m/>
    <m/>
    <m/>
    <m/>
    <m/>
    <m/>
    <m/>
    <m/>
    <m/>
    <m/>
    <m/>
    <m/>
    <m/>
    <m/>
    <m/>
    <m/>
    <n v="20"/>
    <n v="2022"/>
    <s v=""/>
    <m/>
    <m/>
    <m/>
  </r>
  <r>
    <n v="1657"/>
    <m/>
    <m/>
    <m/>
    <x v="13"/>
    <x v="19"/>
    <x v="6"/>
    <s v="Food Security"/>
    <x v="9"/>
    <x v="20"/>
    <x v="3"/>
    <m/>
    <s v="Planned"/>
    <m/>
    <m/>
    <m/>
    <m/>
    <m/>
    <s v="Chittagong"/>
    <s v="Cox's Bazar"/>
    <x v="6"/>
    <x v="9"/>
    <x v="1"/>
    <m/>
    <m/>
    <m/>
    <x v="2"/>
    <x v="2"/>
    <m/>
    <m/>
    <m/>
    <m/>
    <m/>
    <m/>
    <m/>
    <m/>
    <m/>
    <m/>
    <m/>
    <m/>
    <m/>
    <m/>
    <m/>
    <m/>
    <m/>
    <m/>
    <m/>
    <m/>
    <m/>
    <m/>
    <m/>
    <m/>
    <n v="20"/>
    <n v="2022"/>
    <s v=""/>
    <m/>
    <m/>
    <m/>
  </r>
  <r>
    <n v="1658"/>
    <m/>
    <m/>
    <m/>
    <x v="13"/>
    <x v="19"/>
    <x v="6"/>
    <s v="Food Security"/>
    <x v="9"/>
    <x v="20"/>
    <x v="3"/>
    <m/>
    <s v="Planned"/>
    <m/>
    <m/>
    <m/>
    <m/>
    <m/>
    <s v="Chittagong"/>
    <s v="Cox's Bazar"/>
    <x v="6"/>
    <x v="9"/>
    <x v="1"/>
    <m/>
    <m/>
    <m/>
    <x v="2"/>
    <x v="2"/>
    <m/>
    <m/>
    <m/>
    <m/>
    <m/>
    <m/>
    <m/>
    <m/>
    <m/>
    <m/>
    <m/>
    <m/>
    <m/>
    <m/>
    <m/>
    <m/>
    <m/>
    <m/>
    <m/>
    <m/>
    <m/>
    <m/>
    <m/>
    <m/>
    <n v="20"/>
    <n v="2022"/>
    <s v=""/>
    <m/>
    <m/>
    <m/>
  </r>
  <r>
    <n v="1659"/>
    <m/>
    <m/>
    <m/>
    <x v="13"/>
    <x v="19"/>
    <x v="6"/>
    <s v="Food Security"/>
    <x v="9"/>
    <x v="20"/>
    <x v="3"/>
    <m/>
    <s v="Planned"/>
    <m/>
    <m/>
    <m/>
    <m/>
    <m/>
    <s v="Chittagong"/>
    <s v="Cox's Bazar"/>
    <x v="6"/>
    <x v="9"/>
    <x v="1"/>
    <m/>
    <m/>
    <m/>
    <x v="2"/>
    <x v="2"/>
    <m/>
    <m/>
    <m/>
    <m/>
    <m/>
    <m/>
    <m/>
    <m/>
    <m/>
    <m/>
    <m/>
    <m/>
    <m/>
    <m/>
    <m/>
    <m/>
    <m/>
    <m/>
    <m/>
    <m/>
    <m/>
    <m/>
    <m/>
    <m/>
    <n v="20"/>
    <n v="2022"/>
    <s v=""/>
    <m/>
    <m/>
    <m/>
  </r>
  <r>
    <n v="1660"/>
    <m/>
    <m/>
    <m/>
    <x v="13"/>
    <x v="19"/>
    <x v="6"/>
    <s v="Food Security"/>
    <x v="9"/>
    <x v="20"/>
    <x v="3"/>
    <m/>
    <s v="Planned"/>
    <m/>
    <m/>
    <m/>
    <m/>
    <m/>
    <s v="Chittagong"/>
    <s v="Cox's Bazar"/>
    <x v="6"/>
    <x v="9"/>
    <x v="1"/>
    <m/>
    <m/>
    <m/>
    <x v="2"/>
    <x v="2"/>
    <m/>
    <m/>
    <m/>
    <m/>
    <m/>
    <m/>
    <m/>
    <m/>
    <m/>
    <m/>
    <m/>
    <m/>
    <m/>
    <m/>
    <m/>
    <m/>
    <m/>
    <m/>
    <m/>
    <m/>
    <m/>
    <m/>
    <m/>
    <m/>
    <n v="20"/>
    <n v="2022"/>
    <s v=""/>
    <m/>
    <m/>
    <m/>
  </r>
  <r>
    <n v="1661"/>
    <m/>
    <m/>
    <m/>
    <x v="13"/>
    <x v="19"/>
    <x v="6"/>
    <s v="Food Security"/>
    <x v="9"/>
    <x v="20"/>
    <x v="3"/>
    <m/>
    <s v="Planned"/>
    <m/>
    <m/>
    <m/>
    <m/>
    <m/>
    <s v="Chittagong"/>
    <s v="Cox's Bazar"/>
    <x v="6"/>
    <x v="9"/>
    <x v="1"/>
    <m/>
    <m/>
    <m/>
    <x v="2"/>
    <x v="2"/>
    <m/>
    <m/>
    <m/>
    <m/>
    <m/>
    <m/>
    <m/>
    <m/>
    <m/>
    <m/>
    <m/>
    <m/>
    <m/>
    <m/>
    <m/>
    <m/>
    <m/>
    <m/>
    <m/>
    <m/>
    <m/>
    <m/>
    <m/>
    <m/>
    <n v="20"/>
    <n v="2022"/>
    <s v=""/>
    <m/>
    <m/>
    <m/>
  </r>
  <r>
    <n v="1662"/>
    <m/>
    <m/>
    <m/>
    <x v="13"/>
    <x v="19"/>
    <x v="6"/>
    <s v="Food Security"/>
    <x v="9"/>
    <x v="20"/>
    <x v="3"/>
    <m/>
    <s v="Planned"/>
    <m/>
    <m/>
    <m/>
    <m/>
    <m/>
    <s v="Chittagong"/>
    <s v="Cox's Bazar"/>
    <x v="6"/>
    <x v="9"/>
    <x v="1"/>
    <m/>
    <m/>
    <m/>
    <x v="2"/>
    <x v="2"/>
    <m/>
    <m/>
    <m/>
    <m/>
    <m/>
    <m/>
    <m/>
    <m/>
    <m/>
    <m/>
    <m/>
    <m/>
    <m/>
    <m/>
    <m/>
    <m/>
    <m/>
    <m/>
    <m/>
    <m/>
    <m/>
    <m/>
    <m/>
    <m/>
    <n v="20"/>
    <n v="2022"/>
    <s v=""/>
    <m/>
    <m/>
    <m/>
  </r>
  <r>
    <n v="1663"/>
    <m/>
    <m/>
    <m/>
    <x v="13"/>
    <x v="19"/>
    <x v="6"/>
    <s v="Food Security"/>
    <x v="9"/>
    <x v="20"/>
    <x v="3"/>
    <m/>
    <s v="Planned"/>
    <m/>
    <m/>
    <m/>
    <m/>
    <m/>
    <s v="Chittagong"/>
    <s v="Cox's Bazar"/>
    <x v="6"/>
    <x v="9"/>
    <x v="1"/>
    <m/>
    <m/>
    <m/>
    <x v="2"/>
    <x v="2"/>
    <m/>
    <m/>
    <m/>
    <m/>
    <m/>
    <m/>
    <m/>
    <m/>
    <m/>
    <m/>
    <m/>
    <m/>
    <m/>
    <m/>
    <m/>
    <m/>
    <m/>
    <m/>
    <m/>
    <m/>
    <m/>
    <m/>
    <m/>
    <m/>
    <n v="20"/>
    <n v="2022"/>
    <s v=""/>
    <m/>
    <m/>
    <m/>
  </r>
  <r>
    <n v="1664"/>
    <m/>
    <m/>
    <m/>
    <x v="13"/>
    <x v="19"/>
    <x v="6"/>
    <s v="Food Security"/>
    <x v="9"/>
    <x v="20"/>
    <x v="3"/>
    <m/>
    <s v="Planned"/>
    <m/>
    <m/>
    <m/>
    <m/>
    <m/>
    <s v="Chittagong"/>
    <s v="Cox's Bazar"/>
    <x v="6"/>
    <x v="9"/>
    <x v="1"/>
    <m/>
    <m/>
    <m/>
    <x v="2"/>
    <x v="2"/>
    <m/>
    <m/>
    <m/>
    <m/>
    <m/>
    <m/>
    <m/>
    <m/>
    <m/>
    <m/>
    <m/>
    <m/>
    <m/>
    <m/>
    <m/>
    <m/>
    <m/>
    <m/>
    <m/>
    <m/>
    <m/>
    <m/>
    <m/>
    <m/>
    <n v="20"/>
    <n v="2022"/>
    <s v=""/>
    <m/>
    <m/>
    <m/>
  </r>
  <r>
    <n v="1665"/>
    <m/>
    <m/>
    <m/>
    <x v="13"/>
    <x v="19"/>
    <x v="6"/>
    <s v="Food Security"/>
    <x v="9"/>
    <x v="20"/>
    <x v="3"/>
    <m/>
    <s v="Planned"/>
    <m/>
    <m/>
    <m/>
    <m/>
    <m/>
    <s v="Chittagong"/>
    <s v="Cox's Bazar"/>
    <x v="6"/>
    <x v="9"/>
    <x v="1"/>
    <m/>
    <m/>
    <m/>
    <x v="2"/>
    <x v="2"/>
    <m/>
    <m/>
    <m/>
    <m/>
    <m/>
    <m/>
    <m/>
    <m/>
    <m/>
    <m/>
    <m/>
    <m/>
    <m/>
    <m/>
    <m/>
    <m/>
    <m/>
    <m/>
    <m/>
    <m/>
    <m/>
    <m/>
    <m/>
    <m/>
    <n v="20"/>
    <n v="2022"/>
    <s v=""/>
    <m/>
    <m/>
    <m/>
  </r>
  <r>
    <n v="1666"/>
    <m/>
    <m/>
    <m/>
    <x v="13"/>
    <x v="19"/>
    <x v="6"/>
    <s v="Food Security"/>
    <x v="9"/>
    <x v="20"/>
    <x v="3"/>
    <m/>
    <s v="Planned"/>
    <m/>
    <m/>
    <m/>
    <m/>
    <m/>
    <s v="Chittagong"/>
    <s v="Cox's Bazar"/>
    <x v="6"/>
    <x v="9"/>
    <x v="1"/>
    <m/>
    <m/>
    <m/>
    <x v="2"/>
    <x v="2"/>
    <m/>
    <m/>
    <m/>
    <m/>
    <m/>
    <m/>
    <m/>
    <m/>
    <m/>
    <m/>
    <m/>
    <m/>
    <m/>
    <m/>
    <m/>
    <m/>
    <m/>
    <m/>
    <m/>
    <m/>
    <m/>
    <m/>
    <m/>
    <m/>
    <n v="20"/>
    <n v="2022"/>
    <s v=""/>
    <m/>
    <m/>
    <m/>
  </r>
  <r>
    <n v="1667"/>
    <m/>
    <m/>
    <m/>
    <x v="13"/>
    <x v="19"/>
    <x v="6"/>
    <s v="Food Security"/>
    <x v="9"/>
    <x v="20"/>
    <x v="3"/>
    <m/>
    <s v="Planned"/>
    <m/>
    <m/>
    <m/>
    <m/>
    <m/>
    <s v="Chittagong"/>
    <s v="Cox's Bazar"/>
    <x v="6"/>
    <x v="9"/>
    <x v="1"/>
    <m/>
    <m/>
    <m/>
    <x v="2"/>
    <x v="2"/>
    <m/>
    <m/>
    <m/>
    <m/>
    <m/>
    <m/>
    <m/>
    <m/>
    <m/>
    <m/>
    <m/>
    <m/>
    <m/>
    <m/>
    <m/>
    <m/>
    <m/>
    <m/>
    <m/>
    <m/>
    <m/>
    <m/>
    <m/>
    <m/>
    <n v="20"/>
    <n v="2022"/>
    <s v=""/>
    <m/>
    <m/>
    <m/>
  </r>
  <r>
    <n v="1668"/>
    <m/>
    <m/>
    <m/>
    <x v="13"/>
    <x v="19"/>
    <x v="6"/>
    <s v="Food Security"/>
    <x v="9"/>
    <x v="20"/>
    <x v="3"/>
    <m/>
    <s v="Planned"/>
    <m/>
    <m/>
    <m/>
    <m/>
    <m/>
    <s v="Chittagong"/>
    <s v="Cox's Bazar"/>
    <x v="6"/>
    <x v="9"/>
    <x v="1"/>
    <m/>
    <m/>
    <m/>
    <x v="2"/>
    <x v="2"/>
    <m/>
    <m/>
    <m/>
    <m/>
    <m/>
    <m/>
    <m/>
    <m/>
    <m/>
    <m/>
    <m/>
    <m/>
    <m/>
    <m/>
    <m/>
    <m/>
    <m/>
    <m/>
    <m/>
    <m/>
    <m/>
    <m/>
    <m/>
    <m/>
    <n v="20"/>
    <n v="2022"/>
    <s v=""/>
    <m/>
    <m/>
    <m/>
  </r>
  <r>
    <n v="1669"/>
    <m/>
    <m/>
    <m/>
    <x v="13"/>
    <x v="19"/>
    <x v="6"/>
    <s v="Food Security"/>
    <x v="9"/>
    <x v="20"/>
    <x v="3"/>
    <m/>
    <s v="Planned"/>
    <m/>
    <m/>
    <m/>
    <m/>
    <m/>
    <s v="Chittagong"/>
    <s v="Cox's Bazar"/>
    <x v="6"/>
    <x v="9"/>
    <x v="1"/>
    <m/>
    <m/>
    <m/>
    <x v="2"/>
    <x v="2"/>
    <m/>
    <m/>
    <m/>
    <m/>
    <m/>
    <m/>
    <m/>
    <m/>
    <m/>
    <m/>
    <m/>
    <m/>
    <m/>
    <m/>
    <m/>
    <m/>
    <m/>
    <m/>
    <m/>
    <m/>
    <m/>
    <m/>
    <m/>
    <m/>
    <n v="20"/>
    <n v="2022"/>
    <s v=""/>
    <m/>
    <m/>
    <m/>
  </r>
  <r>
    <n v="1670"/>
    <m/>
    <m/>
    <m/>
    <x v="13"/>
    <x v="19"/>
    <x v="6"/>
    <s v="Food Security"/>
    <x v="9"/>
    <x v="20"/>
    <x v="3"/>
    <m/>
    <s v="Planned"/>
    <m/>
    <m/>
    <m/>
    <m/>
    <m/>
    <s v="Chittagong"/>
    <s v="Cox's Bazar"/>
    <x v="6"/>
    <x v="9"/>
    <x v="1"/>
    <m/>
    <m/>
    <m/>
    <x v="2"/>
    <x v="2"/>
    <m/>
    <m/>
    <m/>
    <m/>
    <m/>
    <m/>
    <m/>
    <m/>
    <m/>
    <m/>
    <m/>
    <m/>
    <m/>
    <m/>
    <m/>
    <m/>
    <m/>
    <m/>
    <m/>
    <m/>
    <m/>
    <m/>
    <m/>
    <m/>
    <n v="20"/>
    <n v="2022"/>
    <s v=""/>
    <m/>
    <m/>
    <m/>
  </r>
  <r>
    <n v="1671"/>
    <m/>
    <m/>
    <m/>
    <x v="13"/>
    <x v="19"/>
    <x v="6"/>
    <s v="Food Security"/>
    <x v="9"/>
    <x v="20"/>
    <x v="3"/>
    <m/>
    <s v="Planned"/>
    <m/>
    <m/>
    <m/>
    <m/>
    <m/>
    <s v="Chittagong"/>
    <s v="Cox's Bazar"/>
    <x v="6"/>
    <x v="9"/>
    <x v="1"/>
    <m/>
    <m/>
    <m/>
    <x v="2"/>
    <x v="2"/>
    <m/>
    <m/>
    <m/>
    <m/>
    <m/>
    <m/>
    <m/>
    <m/>
    <m/>
    <m/>
    <m/>
    <m/>
    <m/>
    <m/>
    <m/>
    <m/>
    <m/>
    <m/>
    <m/>
    <m/>
    <m/>
    <m/>
    <m/>
    <m/>
    <n v="20"/>
    <n v="2022"/>
    <s v=""/>
    <m/>
    <m/>
    <m/>
  </r>
  <r>
    <n v="1672"/>
    <m/>
    <m/>
    <m/>
    <x v="13"/>
    <x v="19"/>
    <x v="6"/>
    <s v="Food Security"/>
    <x v="9"/>
    <x v="20"/>
    <x v="3"/>
    <m/>
    <s v="Planned"/>
    <m/>
    <m/>
    <m/>
    <m/>
    <m/>
    <s v="Chittagong"/>
    <s v="Cox's Bazar"/>
    <x v="6"/>
    <x v="9"/>
    <x v="1"/>
    <m/>
    <m/>
    <m/>
    <x v="2"/>
    <x v="2"/>
    <m/>
    <m/>
    <m/>
    <m/>
    <m/>
    <m/>
    <m/>
    <m/>
    <m/>
    <m/>
    <m/>
    <m/>
    <m/>
    <m/>
    <m/>
    <m/>
    <m/>
    <m/>
    <m/>
    <m/>
    <m/>
    <m/>
    <m/>
    <m/>
    <n v="20"/>
    <n v="2022"/>
    <s v=""/>
    <m/>
    <m/>
    <m/>
  </r>
  <r>
    <n v="1673"/>
    <m/>
    <m/>
    <m/>
    <x v="13"/>
    <x v="19"/>
    <x v="6"/>
    <s v="Food Security"/>
    <x v="9"/>
    <x v="20"/>
    <x v="3"/>
    <m/>
    <s v="Planned"/>
    <m/>
    <m/>
    <m/>
    <m/>
    <m/>
    <s v="Chittagong"/>
    <s v="Cox's Bazar"/>
    <x v="6"/>
    <x v="9"/>
    <x v="1"/>
    <m/>
    <m/>
    <m/>
    <x v="2"/>
    <x v="2"/>
    <m/>
    <m/>
    <m/>
    <m/>
    <m/>
    <m/>
    <m/>
    <m/>
    <m/>
    <m/>
    <m/>
    <m/>
    <m/>
    <m/>
    <m/>
    <m/>
    <m/>
    <m/>
    <m/>
    <m/>
    <m/>
    <m/>
    <m/>
    <m/>
    <n v="20"/>
    <n v="2022"/>
    <s v=""/>
    <m/>
    <m/>
    <m/>
  </r>
  <r>
    <n v="1674"/>
    <m/>
    <m/>
    <m/>
    <x v="13"/>
    <x v="19"/>
    <x v="6"/>
    <s v="Food Security"/>
    <x v="9"/>
    <x v="20"/>
    <x v="3"/>
    <m/>
    <s v="Planned"/>
    <m/>
    <m/>
    <m/>
    <m/>
    <m/>
    <s v="Chittagong"/>
    <s v="Cox's Bazar"/>
    <x v="6"/>
    <x v="9"/>
    <x v="1"/>
    <m/>
    <m/>
    <m/>
    <x v="2"/>
    <x v="2"/>
    <m/>
    <m/>
    <m/>
    <m/>
    <m/>
    <m/>
    <m/>
    <m/>
    <m/>
    <m/>
    <m/>
    <m/>
    <m/>
    <m/>
    <m/>
    <m/>
    <m/>
    <m/>
    <m/>
    <m/>
    <m/>
    <m/>
    <m/>
    <m/>
    <n v="20"/>
    <n v="2022"/>
    <s v=""/>
    <m/>
    <m/>
    <m/>
  </r>
  <r>
    <n v="1675"/>
    <m/>
    <m/>
    <m/>
    <x v="13"/>
    <x v="19"/>
    <x v="6"/>
    <s v="Food Security"/>
    <x v="9"/>
    <x v="20"/>
    <x v="3"/>
    <m/>
    <s v="Planned"/>
    <m/>
    <m/>
    <m/>
    <m/>
    <m/>
    <s v="Chittagong"/>
    <s v="Cox's Bazar"/>
    <x v="6"/>
    <x v="9"/>
    <x v="1"/>
    <m/>
    <m/>
    <m/>
    <x v="2"/>
    <x v="2"/>
    <m/>
    <m/>
    <m/>
    <m/>
    <m/>
    <m/>
    <m/>
    <m/>
    <m/>
    <m/>
    <m/>
    <m/>
    <m/>
    <m/>
    <m/>
    <m/>
    <m/>
    <m/>
    <m/>
    <m/>
    <m/>
    <m/>
    <m/>
    <m/>
    <n v="20"/>
    <n v="2022"/>
    <s v=""/>
    <m/>
    <m/>
    <m/>
  </r>
  <r>
    <n v="1676"/>
    <m/>
    <m/>
    <m/>
    <x v="13"/>
    <x v="19"/>
    <x v="6"/>
    <s v="Food Security"/>
    <x v="9"/>
    <x v="20"/>
    <x v="3"/>
    <m/>
    <s v="Planned"/>
    <m/>
    <m/>
    <m/>
    <m/>
    <m/>
    <s v="Chittagong"/>
    <s v="Cox's Bazar"/>
    <x v="6"/>
    <x v="9"/>
    <x v="1"/>
    <m/>
    <m/>
    <m/>
    <x v="2"/>
    <x v="2"/>
    <m/>
    <m/>
    <m/>
    <m/>
    <m/>
    <m/>
    <m/>
    <m/>
    <m/>
    <m/>
    <m/>
    <m/>
    <m/>
    <m/>
    <m/>
    <m/>
    <m/>
    <m/>
    <m/>
    <m/>
    <m/>
    <m/>
    <m/>
    <m/>
    <n v="20"/>
    <n v="2022"/>
    <s v=""/>
    <m/>
    <m/>
    <m/>
  </r>
  <r>
    <n v="1677"/>
    <m/>
    <m/>
    <m/>
    <x v="13"/>
    <x v="19"/>
    <x v="6"/>
    <s v="Food Security"/>
    <x v="9"/>
    <x v="20"/>
    <x v="3"/>
    <m/>
    <s v="Planned"/>
    <m/>
    <m/>
    <m/>
    <m/>
    <m/>
    <s v="Chittagong"/>
    <s v="Cox's Bazar"/>
    <x v="6"/>
    <x v="9"/>
    <x v="1"/>
    <m/>
    <m/>
    <m/>
    <x v="2"/>
    <x v="2"/>
    <m/>
    <m/>
    <m/>
    <m/>
    <m/>
    <m/>
    <m/>
    <m/>
    <m/>
    <m/>
    <m/>
    <m/>
    <m/>
    <m/>
    <m/>
    <m/>
    <m/>
    <m/>
    <m/>
    <m/>
    <m/>
    <m/>
    <m/>
    <m/>
    <n v="20"/>
    <n v="2022"/>
    <s v=""/>
    <m/>
    <m/>
    <m/>
  </r>
  <r>
    <n v="1678"/>
    <m/>
    <m/>
    <m/>
    <x v="13"/>
    <x v="19"/>
    <x v="6"/>
    <s v="Food Security"/>
    <x v="9"/>
    <x v="20"/>
    <x v="3"/>
    <m/>
    <s v="Planned"/>
    <m/>
    <m/>
    <m/>
    <m/>
    <m/>
    <s v="Chittagong"/>
    <s v="Cox's Bazar"/>
    <x v="6"/>
    <x v="9"/>
    <x v="1"/>
    <m/>
    <m/>
    <m/>
    <x v="2"/>
    <x v="2"/>
    <m/>
    <m/>
    <m/>
    <m/>
    <m/>
    <m/>
    <m/>
    <m/>
    <m/>
    <m/>
    <m/>
    <m/>
    <m/>
    <m/>
    <m/>
    <m/>
    <m/>
    <m/>
    <m/>
    <m/>
    <m/>
    <m/>
    <m/>
    <m/>
    <n v="20"/>
    <n v="2022"/>
    <s v=""/>
    <m/>
    <m/>
    <m/>
  </r>
  <r>
    <n v="1679"/>
    <m/>
    <m/>
    <m/>
    <x v="13"/>
    <x v="19"/>
    <x v="6"/>
    <s v="Food Security"/>
    <x v="9"/>
    <x v="20"/>
    <x v="3"/>
    <m/>
    <s v="Planned"/>
    <m/>
    <m/>
    <m/>
    <m/>
    <m/>
    <s v="Chittagong"/>
    <s v="Cox's Bazar"/>
    <x v="6"/>
    <x v="9"/>
    <x v="1"/>
    <m/>
    <m/>
    <m/>
    <x v="2"/>
    <x v="2"/>
    <m/>
    <m/>
    <m/>
    <m/>
    <m/>
    <m/>
    <m/>
    <m/>
    <m/>
    <m/>
    <m/>
    <m/>
    <m/>
    <m/>
    <m/>
    <m/>
    <m/>
    <m/>
    <m/>
    <m/>
    <m/>
    <m/>
    <m/>
    <m/>
    <n v="20"/>
    <n v="2022"/>
    <s v=""/>
    <m/>
    <m/>
    <m/>
  </r>
  <r>
    <n v="1680"/>
    <m/>
    <m/>
    <m/>
    <x v="13"/>
    <x v="19"/>
    <x v="6"/>
    <s v="Food Security"/>
    <x v="9"/>
    <x v="20"/>
    <x v="3"/>
    <m/>
    <s v="Planned"/>
    <m/>
    <m/>
    <m/>
    <m/>
    <m/>
    <s v="Chittagong"/>
    <s v="Cox's Bazar"/>
    <x v="6"/>
    <x v="9"/>
    <x v="1"/>
    <m/>
    <m/>
    <m/>
    <x v="2"/>
    <x v="2"/>
    <m/>
    <m/>
    <m/>
    <m/>
    <m/>
    <m/>
    <m/>
    <m/>
    <m/>
    <m/>
    <m/>
    <m/>
    <m/>
    <m/>
    <m/>
    <m/>
    <m/>
    <m/>
    <m/>
    <m/>
    <m/>
    <m/>
    <m/>
    <m/>
    <n v="20"/>
    <n v="2022"/>
    <s v=""/>
    <m/>
    <m/>
    <m/>
  </r>
  <r>
    <n v="1681"/>
    <m/>
    <m/>
    <m/>
    <x v="13"/>
    <x v="19"/>
    <x v="6"/>
    <s v="Food Security"/>
    <x v="9"/>
    <x v="20"/>
    <x v="3"/>
    <m/>
    <s v="Planned"/>
    <m/>
    <m/>
    <m/>
    <m/>
    <m/>
    <s v="Chittagong"/>
    <s v="Cox's Bazar"/>
    <x v="6"/>
    <x v="9"/>
    <x v="1"/>
    <m/>
    <m/>
    <m/>
    <x v="2"/>
    <x v="2"/>
    <m/>
    <m/>
    <m/>
    <m/>
    <m/>
    <m/>
    <m/>
    <m/>
    <m/>
    <m/>
    <m/>
    <m/>
    <m/>
    <m/>
    <m/>
    <m/>
    <m/>
    <m/>
    <m/>
    <m/>
    <m/>
    <m/>
    <m/>
    <m/>
    <n v="20"/>
    <n v="2022"/>
    <s v=""/>
    <m/>
    <m/>
    <m/>
  </r>
  <r>
    <n v="1682"/>
    <m/>
    <m/>
    <m/>
    <x v="13"/>
    <x v="19"/>
    <x v="6"/>
    <s v="Food Security"/>
    <x v="9"/>
    <x v="20"/>
    <x v="3"/>
    <m/>
    <s v="Planned"/>
    <m/>
    <m/>
    <m/>
    <m/>
    <m/>
    <s v="Chittagong"/>
    <s v="Cox's Bazar"/>
    <x v="6"/>
    <x v="9"/>
    <x v="1"/>
    <m/>
    <m/>
    <m/>
    <x v="2"/>
    <x v="2"/>
    <m/>
    <m/>
    <m/>
    <m/>
    <m/>
    <m/>
    <m/>
    <m/>
    <m/>
    <m/>
    <m/>
    <m/>
    <m/>
    <m/>
    <m/>
    <m/>
    <m/>
    <m/>
    <m/>
    <m/>
    <m/>
    <m/>
    <m/>
    <m/>
    <n v="20"/>
    <n v="2022"/>
    <s v=""/>
    <m/>
    <m/>
    <m/>
  </r>
  <r>
    <n v="1683"/>
    <m/>
    <m/>
    <m/>
    <x v="13"/>
    <x v="19"/>
    <x v="6"/>
    <s v="Food Security"/>
    <x v="9"/>
    <x v="20"/>
    <x v="3"/>
    <m/>
    <s v="Planned"/>
    <m/>
    <m/>
    <m/>
    <m/>
    <m/>
    <s v="Chittagong"/>
    <s v="Cox's Bazar"/>
    <x v="6"/>
    <x v="9"/>
    <x v="1"/>
    <m/>
    <m/>
    <m/>
    <x v="2"/>
    <x v="2"/>
    <m/>
    <m/>
    <m/>
    <m/>
    <m/>
    <m/>
    <m/>
    <m/>
    <m/>
    <m/>
    <m/>
    <m/>
    <m/>
    <m/>
    <m/>
    <m/>
    <m/>
    <m/>
    <m/>
    <m/>
    <m/>
    <m/>
    <m/>
    <m/>
    <n v="20"/>
    <n v="2022"/>
    <s v=""/>
    <m/>
    <m/>
    <m/>
  </r>
  <r>
    <n v="1684"/>
    <m/>
    <m/>
    <m/>
    <x v="13"/>
    <x v="19"/>
    <x v="6"/>
    <s v="Food Security"/>
    <x v="9"/>
    <x v="20"/>
    <x v="3"/>
    <m/>
    <s v="Planned"/>
    <m/>
    <m/>
    <m/>
    <m/>
    <m/>
    <s v="Chittagong"/>
    <s v="Cox's Bazar"/>
    <x v="6"/>
    <x v="9"/>
    <x v="1"/>
    <m/>
    <m/>
    <m/>
    <x v="2"/>
    <x v="2"/>
    <m/>
    <m/>
    <m/>
    <m/>
    <m/>
    <m/>
    <m/>
    <m/>
    <m/>
    <m/>
    <m/>
    <m/>
    <m/>
    <m/>
    <m/>
    <m/>
    <m/>
    <m/>
    <m/>
    <m/>
    <m/>
    <m/>
    <m/>
    <m/>
    <n v="20"/>
    <n v="2022"/>
    <s v=""/>
    <m/>
    <m/>
    <m/>
  </r>
  <r>
    <n v="1685"/>
    <m/>
    <m/>
    <m/>
    <x v="13"/>
    <x v="19"/>
    <x v="6"/>
    <s v="Food Security"/>
    <x v="9"/>
    <x v="20"/>
    <x v="3"/>
    <m/>
    <s v="Planned"/>
    <m/>
    <m/>
    <m/>
    <m/>
    <m/>
    <s v="Chittagong"/>
    <s v="Cox's Bazar"/>
    <x v="6"/>
    <x v="9"/>
    <x v="1"/>
    <m/>
    <m/>
    <m/>
    <x v="2"/>
    <x v="2"/>
    <m/>
    <m/>
    <m/>
    <m/>
    <m/>
    <m/>
    <m/>
    <m/>
    <m/>
    <m/>
    <m/>
    <m/>
    <m/>
    <m/>
    <m/>
    <m/>
    <m/>
    <m/>
    <m/>
    <m/>
    <m/>
    <m/>
    <m/>
    <m/>
    <n v="20"/>
    <n v="2022"/>
    <s v=""/>
    <m/>
    <m/>
    <m/>
  </r>
  <r>
    <n v="1686"/>
    <m/>
    <m/>
    <m/>
    <x v="13"/>
    <x v="19"/>
    <x v="6"/>
    <s v="Food Security"/>
    <x v="9"/>
    <x v="20"/>
    <x v="3"/>
    <m/>
    <s v="Planned"/>
    <m/>
    <m/>
    <m/>
    <m/>
    <m/>
    <s v="Chittagong"/>
    <s v="Cox's Bazar"/>
    <x v="6"/>
    <x v="9"/>
    <x v="1"/>
    <m/>
    <m/>
    <m/>
    <x v="2"/>
    <x v="2"/>
    <m/>
    <m/>
    <m/>
    <m/>
    <m/>
    <m/>
    <m/>
    <m/>
    <m/>
    <m/>
    <m/>
    <m/>
    <m/>
    <m/>
    <m/>
    <m/>
    <m/>
    <m/>
    <m/>
    <m/>
    <m/>
    <m/>
    <m/>
    <m/>
    <n v="20"/>
    <n v="2022"/>
    <s v=""/>
    <m/>
    <m/>
    <m/>
  </r>
  <r>
    <n v="1687"/>
    <m/>
    <m/>
    <m/>
    <x v="13"/>
    <x v="19"/>
    <x v="6"/>
    <s v="Food Security"/>
    <x v="9"/>
    <x v="20"/>
    <x v="3"/>
    <m/>
    <s v="Planned"/>
    <m/>
    <m/>
    <m/>
    <m/>
    <m/>
    <s v="Chittagong"/>
    <s v="Cox's Bazar"/>
    <x v="6"/>
    <x v="9"/>
    <x v="1"/>
    <m/>
    <m/>
    <m/>
    <x v="2"/>
    <x v="2"/>
    <m/>
    <m/>
    <m/>
    <m/>
    <m/>
    <m/>
    <m/>
    <m/>
    <m/>
    <m/>
    <m/>
    <m/>
    <m/>
    <m/>
    <m/>
    <m/>
    <m/>
    <m/>
    <m/>
    <m/>
    <m/>
    <m/>
    <m/>
    <m/>
    <n v="20"/>
    <n v="2022"/>
    <s v=""/>
    <m/>
    <m/>
    <m/>
  </r>
  <r>
    <n v="1688"/>
    <m/>
    <m/>
    <m/>
    <x v="13"/>
    <x v="19"/>
    <x v="6"/>
    <s v="Food Security"/>
    <x v="9"/>
    <x v="20"/>
    <x v="3"/>
    <m/>
    <s v="Planned"/>
    <m/>
    <m/>
    <m/>
    <m/>
    <m/>
    <s v="Chittagong"/>
    <s v="Cox's Bazar"/>
    <x v="6"/>
    <x v="9"/>
    <x v="1"/>
    <m/>
    <m/>
    <m/>
    <x v="2"/>
    <x v="2"/>
    <m/>
    <m/>
    <m/>
    <m/>
    <m/>
    <m/>
    <m/>
    <m/>
    <m/>
    <m/>
    <m/>
    <m/>
    <m/>
    <m/>
    <m/>
    <m/>
    <m/>
    <m/>
    <m/>
    <m/>
    <m/>
    <m/>
    <m/>
    <m/>
    <n v="20"/>
    <n v="2022"/>
    <s v=""/>
    <m/>
    <m/>
    <m/>
  </r>
  <r>
    <n v="1689"/>
    <m/>
    <m/>
    <m/>
    <x v="13"/>
    <x v="19"/>
    <x v="6"/>
    <s v="Food Security"/>
    <x v="9"/>
    <x v="20"/>
    <x v="3"/>
    <m/>
    <s v="Planned"/>
    <m/>
    <m/>
    <m/>
    <m/>
    <m/>
    <s v="Chittagong"/>
    <s v="Cox's Bazar"/>
    <x v="6"/>
    <x v="9"/>
    <x v="1"/>
    <m/>
    <m/>
    <m/>
    <x v="2"/>
    <x v="2"/>
    <m/>
    <m/>
    <m/>
    <m/>
    <m/>
    <m/>
    <m/>
    <m/>
    <m/>
    <m/>
    <m/>
    <m/>
    <m/>
    <m/>
    <m/>
    <m/>
    <m/>
    <m/>
    <m/>
    <m/>
    <m/>
    <m/>
    <m/>
    <m/>
    <n v="20"/>
    <n v="2022"/>
    <s v=""/>
    <m/>
    <m/>
    <m/>
  </r>
  <r>
    <n v="1690"/>
    <m/>
    <m/>
    <m/>
    <x v="13"/>
    <x v="19"/>
    <x v="6"/>
    <s v="Food Security"/>
    <x v="9"/>
    <x v="20"/>
    <x v="3"/>
    <m/>
    <s v="Planned"/>
    <m/>
    <m/>
    <m/>
    <m/>
    <m/>
    <s v="Chittagong"/>
    <s v="Cox's Bazar"/>
    <x v="6"/>
    <x v="9"/>
    <x v="1"/>
    <m/>
    <m/>
    <m/>
    <x v="2"/>
    <x v="2"/>
    <m/>
    <m/>
    <m/>
    <m/>
    <m/>
    <m/>
    <m/>
    <m/>
    <m/>
    <m/>
    <m/>
    <m/>
    <m/>
    <m/>
    <m/>
    <m/>
    <m/>
    <m/>
    <m/>
    <m/>
    <m/>
    <m/>
    <m/>
    <m/>
    <n v="20"/>
    <n v="2022"/>
    <s v=""/>
    <m/>
    <m/>
    <m/>
  </r>
  <r>
    <n v="1691"/>
    <m/>
    <m/>
    <m/>
    <x v="13"/>
    <x v="19"/>
    <x v="6"/>
    <s v="Food Security"/>
    <x v="9"/>
    <x v="20"/>
    <x v="3"/>
    <m/>
    <s v="Planned"/>
    <m/>
    <m/>
    <m/>
    <m/>
    <m/>
    <s v="Chittagong"/>
    <s v="Cox's Bazar"/>
    <x v="6"/>
    <x v="9"/>
    <x v="1"/>
    <m/>
    <m/>
    <m/>
    <x v="2"/>
    <x v="2"/>
    <m/>
    <m/>
    <m/>
    <m/>
    <m/>
    <m/>
    <m/>
    <m/>
    <m/>
    <m/>
    <m/>
    <m/>
    <m/>
    <m/>
    <m/>
    <m/>
    <m/>
    <m/>
    <m/>
    <m/>
    <m/>
    <m/>
    <m/>
    <m/>
    <n v="20"/>
    <n v="2022"/>
    <s v=""/>
    <m/>
    <m/>
    <m/>
  </r>
  <r>
    <n v="1692"/>
    <m/>
    <m/>
    <m/>
    <x v="13"/>
    <x v="19"/>
    <x v="6"/>
    <s v="Food Security"/>
    <x v="9"/>
    <x v="20"/>
    <x v="3"/>
    <m/>
    <s v="Planned"/>
    <m/>
    <m/>
    <m/>
    <m/>
    <m/>
    <s v="Chittagong"/>
    <s v="Cox's Bazar"/>
    <x v="6"/>
    <x v="9"/>
    <x v="1"/>
    <m/>
    <m/>
    <m/>
    <x v="2"/>
    <x v="2"/>
    <m/>
    <m/>
    <m/>
    <m/>
    <m/>
    <m/>
    <m/>
    <m/>
    <m/>
    <m/>
    <m/>
    <m/>
    <m/>
    <m/>
    <m/>
    <m/>
    <m/>
    <m/>
    <m/>
    <m/>
    <m/>
    <m/>
    <m/>
    <m/>
    <n v="20"/>
    <n v="2022"/>
    <s v=""/>
    <m/>
    <m/>
    <m/>
  </r>
  <r>
    <n v="1693"/>
    <m/>
    <m/>
    <m/>
    <x v="13"/>
    <x v="19"/>
    <x v="6"/>
    <s v="Food Security"/>
    <x v="9"/>
    <x v="20"/>
    <x v="3"/>
    <m/>
    <s v="Planned"/>
    <m/>
    <m/>
    <m/>
    <m/>
    <m/>
    <s v="Chittagong"/>
    <s v="Cox's Bazar"/>
    <x v="6"/>
    <x v="9"/>
    <x v="1"/>
    <m/>
    <m/>
    <m/>
    <x v="2"/>
    <x v="2"/>
    <m/>
    <m/>
    <m/>
    <m/>
    <m/>
    <m/>
    <m/>
    <m/>
    <m/>
    <m/>
    <m/>
    <m/>
    <m/>
    <m/>
    <m/>
    <m/>
    <m/>
    <m/>
    <m/>
    <m/>
    <m/>
    <m/>
    <m/>
    <m/>
    <n v="20"/>
    <n v="2022"/>
    <s v=""/>
    <m/>
    <m/>
    <m/>
  </r>
  <r>
    <n v="1694"/>
    <m/>
    <m/>
    <m/>
    <x v="13"/>
    <x v="19"/>
    <x v="6"/>
    <s v="Food Security"/>
    <x v="9"/>
    <x v="20"/>
    <x v="3"/>
    <m/>
    <s v="Planned"/>
    <m/>
    <m/>
    <m/>
    <m/>
    <m/>
    <s v="Chittagong"/>
    <s v="Cox's Bazar"/>
    <x v="6"/>
    <x v="9"/>
    <x v="1"/>
    <m/>
    <m/>
    <m/>
    <x v="2"/>
    <x v="2"/>
    <m/>
    <m/>
    <m/>
    <m/>
    <m/>
    <m/>
    <m/>
    <m/>
    <m/>
    <m/>
    <m/>
    <m/>
    <m/>
    <m/>
    <m/>
    <m/>
    <m/>
    <m/>
    <m/>
    <m/>
    <m/>
    <m/>
    <m/>
    <m/>
    <n v="20"/>
    <n v="2022"/>
    <s v=""/>
    <m/>
    <m/>
    <m/>
  </r>
  <r>
    <n v="1695"/>
    <m/>
    <m/>
    <m/>
    <x v="13"/>
    <x v="19"/>
    <x v="6"/>
    <s v="Food Security"/>
    <x v="9"/>
    <x v="20"/>
    <x v="3"/>
    <m/>
    <s v="Planned"/>
    <m/>
    <m/>
    <m/>
    <m/>
    <m/>
    <s v="Chittagong"/>
    <s v="Cox's Bazar"/>
    <x v="6"/>
    <x v="9"/>
    <x v="1"/>
    <m/>
    <m/>
    <m/>
    <x v="2"/>
    <x v="2"/>
    <m/>
    <m/>
    <m/>
    <m/>
    <m/>
    <m/>
    <m/>
    <m/>
    <m/>
    <m/>
    <m/>
    <m/>
    <m/>
    <m/>
    <m/>
    <m/>
    <m/>
    <m/>
    <m/>
    <m/>
    <m/>
    <m/>
    <m/>
    <m/>
    <n v="20"/>
    <n v="2022"/>
    <s v=""/>
    <m/>
    <m/>
    <m/>
  </r>
  <r>
    <n v="1696"/>
    <m/>
    <m/>
    <m/>
    <x v="13"/>
    <x v="19"/>
    <x v="6"/>
    <s v="Food Security"/>
    <x v="9"/>
    <x v="20"/>
    <x v="3"/>
    <m/>
    <s v="Planned"/>
    <m/>
    <m/>
    <m/>
    <m/>
    <m/>
    <s v="Chittagong"/>
    <s v="Cox's Bazar"/>
    <x v="6"/>
    <x v="9"/>
    <x v="1"/>
    <m/>
    <m/>
    <m/>
    <x v="2"/>
    <x v="2"/>
    <m/>
    <m/>
    <m/>
    <m/>
    <m/>
    <m/>
    <m/>
    <m/>
    <m/>
    <m/>
    <m/>
    <m/>
    <m/>
    <m/>
    <m/>
    <m/>
    <m/>
    <m/>
    <m/>
    <m/>
    <m/>
    <m/>
    <m/>
    <m/>
    <n v="20"/>
    <n v="2022"/>
    <s v=""/>
    <m/>
    <m/>
    <m/>
  </r>
  <r>
    <n v="1697"/>
    <m/>
    <m/>
    <m/>
    <x v="13"/>
    <x v="19"/>
    <x v="6"/>
    <s v="Food Security"/>
    <x v="9"/>
    <x v="20"/>
    <x v="3"/>
    <m/>
    <s v="Planned"/>
    <m/>
    <m/>
    <m/>
    <m/>
    <m/>
    <s v="Chittagong"/>
    <s v="Cox's Bazar"/>
    <x v="6"/>
    <x v="9"/>
    <x v="1"/>
    <m/>
    <m/>
    <m/>
    <x v="2"/>
    <x v="2"/>
    <m/>
    <m/>
    <m/>
    <m/>
    <m/>
    <m/>
    <m/>
    <m/>
    <m/>
    <m/>
    <m/>
    <m/>
    <m/>
    <m/>
    <m/>
    <m/>
    <m/>
    <m/>
    <m/>
    <m/>
    <m/>
    <m/>
    <m/>
    <m/>
    <n v="20"/>
    <n v="2022"/>
    <s v=""/>
    <m/>
    <m/>
    <m/>
  </r>
  <r>
    <n v="1698"/>
    <m/>
    <m/>
    <m/>
    <x v="13"/>
    <x v="19"/>
    <x v="6"/>
    <s v="Food Security"/>
    <x v="9"/>
    <x v="20"/>
    <x v="3"/>
    <m/>
    <s v="Planned"/>
    <m/>
    <m/>
    <m/>
    <m/>
    <m/>
    <s v="Chittagong"/>
    <s v="Cox's Bazar"/>
    <x v="6"/>
    <x v="9"/>
    <x v="1"/>
    <m/>
    <m/>
    <m/>
    <x v="2"/>
    <x v="2"/>
    <m/>
    <m/>
    <m/>
    <m/>
    <m/>
    <m/>
    <m/>
    <m/>
    <m/>
    <m/>
    <m/>
    <m/>
    <m/>
    <m/>
    <m/>
    <m/>
    <m/>
    <m/>
    <m/>
    <m/>
    <m/>
    <m/>
    <m/>
    <m/>
    <n v="20"/>
    <n v="2022"/>
    <s v=""/>
    <m/>
    <m/>
    <m/>
  </r>
  <r>
    <n v="1699"/>
    <m/>
    <m/>
    <m/>
    <x v="13"/>
    <x v="19"/>
    <x v="6"/>
    <s v="Food Security"/>
    <x v="9"/>
    <x v="20"/>
    <x v="3"/>
    <m/>
    <s v="Planned"/>
    <m/>
    <m/>
    <m/>
    <m/>
    <m/>
    <s v="Chittagong"/>
    <s v="Cox's Bazar"/>
    <x v="6"/>
    <x v="9"/>
    <x v="1"/>
    <m/>
    <m/>
    <m/>
    <x v="2"/>
    <x v="2"/>
    <m/>
    <m/>
    <m/>
    <m/>
    <m/>
    <m/>
    <m/>
    <m/>
    <m/>
    <m/>
    <m/>
    <m/>
    <m/>
    <m/>
    <m/>
    <m/>
    <m/>
    <m/>
    <m/>
    <m/>
    <m/>
    <m/>
    <m/>
    <m/>
    <n v="20"/>
    <n v="2022"/>
    <s v=""/>
    <m/>
    <m/>
    <m/>
  </r>
  <r>
    <n v="1700"/>
    <m/>
    <m/>
    <m/>
    <x v="13"/>
    <x v="19"/>
    <x v="6"/>
    <s v="Food Security"/>
    <x v="9"/>
    <x v="20"/>
    <x v="3"/>
    <m/>
    <s v="Planned"/>
    <m/>
    <m/>
    <m/>
    <m/>
    <m/>
    <s v="Chittagong"/>
    <s v="Cox's Bazar"/>
    <x v="6"/>
    <x v="9"/>
    <x v="1"/>
    <m/>
    <m/>
    <m/>
    <x v="2"/>
    <x v="2"/>
    <m/>
    <m/>
    <m/>
    <m/>
    <m/>
    <m/>
    <m/>
    <m/>
    <m/>
    <m/>
    <m/>
    <m/>
    <m/>
    <m/>
    <m/>
    <m/>
    <m/>
    <m/>
    <m/>
    <m/>
    <m/>
    <m/>
    <m/>
    <m/>
    <n v="20"/>
    <n v="2022"/>
    <s v=""/>
    <m/>
    <m/>
    <m/>
  </r>
  <r>
    <n v="1701"/>
    <m/>
    <m/>
    <m/>
    <x v="13"/>
    <x v="19"/>
    <x v="6"/>
    <s v="Food Security"/>
    <x v="9"/>
    <x v="20"/>
    <x v="3"/>
    <m/>
    <s v="Planned"/>
    <m/>
    <m/>
    <m/>
    <m/>
    <m/>
    <s v="Chittagong"/>
    <s v="Cox's Bazar"/>
    <x v="6"/>
    <x v="9"/>
    <x v="1"/>
    <m/>
    <m/>
    <m/>
    <x v="2"/>
    <x v="2"/>
    <m/>
    <m/>
    <m/>
    <m/>
    <m/>
    <m/>
    <m/>
    <m/>
    <m/>
    <m/>
    <m/>
    <m/>
    <m/>
    <m/>
    <m/>
    <m/>
    <m/>
    <m/>
    <m/>
    <m/>
    <m/>
    <m/>
    <m/>
    <m/>
    <n v="20"/>
    <n v="2022"/>
    <s v=""/>
    <m/>
    <m/>
    <m/>
  </r>
  <r>
    <n v="1702"/>
    <m/>
    <m/>
    <m/>
    <x v="13"/>
    <x v="19"/>
    <x v="6"/>
    <s v="Food Security"/>
    <x v="9"/>
    <x v="20"/>
    <x v="3"/>
    <m/>
    <s v="Planned"/>
    <m/>
    <m/>
    <m/>
    <m/>
    <m/>
    <s v="Chittagong"/>
    <s v="Cox's Bazar"/>
    <x v="6"/>
    <x v="9"/>
    <x v="1"/>
    <m/>
    <m/>
    <m/>
    <x v="2"/>
    <x v="2"/>
    <m/>
    <m/>
    <m/>
    <m/>
    <m/>
    <m/>
    <m/>
    <m/>
    <m/>
    <m/>
    <m/>
    <m/>
    <m/>
    <m/>
    <m/>
    <m/>
    <m/>
    <m/>
    <m/>
    <m/>
    <m/>
    <m/>
    <m/>
    <m/>
    <n v="20"/>
    <n v="2022"/>
    <s v=""/>
    <m/>
    <m/>
    <m/>
  </r>
  <r>
    <n v="1703"/>
    <m/>
    <m/>
    <m/>
    <x v="13"/>
    <x v="19"/>
    <x v="6"/>
    <s v="Food Security"/>
    <x v="9"/>
    <x v="20"/>
    <x v="3"/>
    <m/>
    <s v="Planned"/>
    <m/>
    <m/>
    <m/>
    <m/>
    <m/>
    <s v="Chittagong"/>
    <s v="Cox's Bazar"/>
    <x v="6"/>
    <x v="9"/>
    <x v="1"/>
    <m/>
    <m/>
    <m/>
    <x v="2"/>
    <x v="2"/>
    <m/>
    <m/>
    <m/>
    <m/>
    <m/>
    <m/>
    <m/>
    <m/>
    <m/>
    <m/>
    <m/>
    <m/>
    <m/>
    <m/>
    <m/>
    <m/>
    <m/>
    <m/>
    <m/>
    <m/>
    <m/>
    <m/>
    <m/>
    <m/>
    <n v="20"/>
    <n v="2022"/>
    <s v=""/>
    <m/>
    <m/>
    <m/>
  </r>
  <r>
    <n v="1704"/>
    <m/>
    <m/>
    <m/>
    <x v="13"/>
    <x v="19"/>
    <x v="6"/>
    <s v="Food Security"/>
    <x v="9"/>
    <x v="20"/>
    <x v="3"/>
    <m/>
    <s v="Planned"/>
    <m/>
    <m/>
    <m/>
    <m/>
    <m/>
    <s v="Chittagong"/>
    <s v="Cox's Bazar"/>
    <x v="6"/>
    <x v="9"/>
    <x v="1"/>
    <m/>
    <m/>
    <m/>
    <x v="2"/>
    <x v="2"/>
    <m/>
    <m/>
    <m/>
    <m/>
    <m/>
    <m/>
    <m/>
    <m/>
    <m/>
    <m/>
    <m/>
    <m/>
    <m/>
    <m/>
    <m/>
    <m/>
    <m/>
    <m/>
    <m/>
    <m/>
    <m/>
    <m/>
    <m/>
    <m/>
    <n v="20"/>
    <n v="2022"/>
    <s v=""/>
    <m/>
    <m/>
    <m/>
  </r>
  <r>
    <n v="1705"/>
    <m/>
    <m/>
    <m/>
    <x v="13"/>
    <x v="19"/>
    <x v="6"/>
    <s v="Food Security"/>
    <x v="9"/>
    <x v="20"/>
    <x v="3"/>
    <m/>
    <s v="Planned"/>
    <m/>
    <m/>
    <m/>
    <m/>
    <m/>
    <s v="Chittagong"/>
    <s v="Cox's Bazar"/>
    <x v="6"/>
    <x v="9"/>
    <x v="1"/>
    <m/>
    <m/>
    <m/>
    <x v="2"/>
    <x v="2"/>
    <m/>
    <m/>
    <m/>
    <m/>
    <m/>
    <m/>
    <m/>
    <m/>
    <m/>
    <m/>
    <m/>
    <m/>
    <m/>
    <m/>
    <m/>
    <m/>
    <m/>
    <m/>
    <m/>
    <m/>
    <m/>
    <m/>
    <m/>
    <m/>
    <n v="20"/>
    <n v="2022"/>
    <s v=""/>
    <m/>
    <m/>
    <m/>
  </r>
  <r>
    <n v="1706"/>
    <m/>
    <m/>
    <m/>
    <x v="13"/>
    <x v="19"/>
    <x v="6"/>
    <s v="Food Security"/>
    <x v="9"/>
    <x v="20"/>
    <x v="3"/>
    <m/>
    <s v="Planned"/>
    <m/>
    <m/>
    <m/>
    <m/>
    <m/>
    <s v="Chittagong"/>
    <s v="Cox's Bazar"/>
    <x v="6"/>
    <x v="9"/>
    <x v="1"/>
    <m/>
    <m/>
    <m/>
    <x v="2"/>
    <x v="2"/>
    <m/>
    <m/>
    <m/>
    <m/>
    <m/>
    <m/>
    <m/>
    <m/>
    <m/>
    <m/>
    <m/>
    <m/>
    <m/>
    <m/>
    <m/>
    <m/>
    <m/>
    <m/>
    <m/>
    <m/>
    <m/>
    <m/>
    <m/>
    <m/>
    <n v="20"/>
    <n v="2022"/>
    <s v=""/>
    <m/>
    <m/>
    <m/>
  </r>
  <r>
    <n v="1707"/>
    <m/>
    <m/>
    <m/>
    <x v="13"/>
    <x v="19"/>
    <x v="6"/>
    <s v="Food Security"/>
    <x v="9"/>
    <x v="20"/>
    <x v="3"/>
    <m/>
    <s v="Planned"/>
    <m/>
    <m/>
    <m/>
    <m/>
    <m/>
    <s v="Chittagong"/>
    <s v="Cox's Bazar"/>
    <x v="6"/>
    <x v="9"/>
    <x v="1"/>
    <m/>
    <m/>
    <m/>
    <x v="2"/>
    <x v="2"/>
    <m/>
    <m/>
    <m/>
    <m/>
    <m/>
    <m/>
    <m/>
    <m/>
    <m/>
    <m/>
    <m/>
    <m/>
    <m/>
    <m/>
    <m/>
    <m/>
    <m/>
    <m/>
    <m/>
    <m/>
    <m/>
    <m/>
    <m/>
    <m/>
    <n v="20"/>
    <n v="2022"/>
    <s v=""/>
    <m/>
    <m/>
    <m/>
  </r>
  <r>
    <n v="1708"/>
    <m/>
    <m/>
    <m/>
    <x v="13"/>
    <x v="19"/>
    <x v="6"/>
    <s v="Food Security"/>
    <x v="9"/>
    <x v="20"/>
    <x v="3"/>
    <m/>
    <s v="Planned"/>
    <m/>
    <m/>
    <m/>
    <m/>
    <m/>
    <s v="Chittagong"/>
    <s v="Cox's Bazar"/>
    <x v="6"/>
    <x v="9"/>
    <x v="1"/>
    <m/>
    <m/>
    <m/>
    <x v="2"/>
    <x v="2"/>
    <m/>
    <m/>
    <m/>
    <m/>
    <m/>
    <m/>
    <m/>
    <m/>
    <m/>
    <m/>
    <m/>
    <m/>
    <m/>
    <m/>
    <m/>
    <m/>
    <m/>
    <m/>
    <m/>
    <m/>
    <m/>
    <m/>
    <m/>
    <m/>
    <n v="20"/>
    <n v="2022"/>
    <s v=""/>
    <m/>
    <m/>
    <m/>
  </r>
  <r>
    <n v="1709"/>
    <m/>
    <m/>
    <m/>
    <x v="13"/>
    <x v="19"/>
    <x v="6"/>
    <s v="Food Security"/>
    <x v="9"/>
    <x v="20"/>
    <x v="3"/>
    <m/>
    <s v="Planned"/>
    <m/>
    <m/>
    <m/>
    <m/>
    <m/>
    <s v="Chittagong"/>
    <s v="Cox's Bazar"/>
    <x v="6"/>
    <x v="9"/>
    <x v="1"/>
    <m/>
    <m/>
    <m/>
    <x v="2"/>
    <x v="2"/>
    <m/>
    <m/>
    <m/>
    <m/>
    <m/>
    <m/>
    <m/>
    <m/>
    <m/>
    <m/>
    <m/>
    <m/>
    <m/>
    <m/>
    <m/>
    <m/>
    <m/>
    <m/>
    <m/>
    <m/>
    <m/>
    <m/>
    <m/>
    <m/>
    <n v="20"/>
    <n v="2022"/>
    <s v=""/>
    <m/>
    <m/>
    <m/>
  </r>
  <r>
    <n v="1710"/>
    <m/>
    <m/>
    <m/>
    <x v="13"/>
    <x v="19"/>
    <x v="6"/>
    <s v="Food Security"/>
    <x v="9"/>
    <x v="20"/>
    <x v="3"/>
    <m/>
    <s v="Planned"/>
    <m/>
    <m/>
    <m/>
    <m/>
    <m/>
    <s v="Chittagong"/>
    <s v="Cox's Bazar"/>
    <x v="6"/>
    <x v="9"/>
    <x v="1"/>
    <m/>
    <m/>
    <m/>
    <x v="2"/>
    <x v="2"/>
    <m/>
    <m/>
    <m/>
    <m/>
    <m/>
    <m/>
    <m/>
    <m/>
    <m/>
    <m/>
    <m/>
    <m/>
    <m/>
    <m/>
    <m/>
    <m/>
    <m/>
    <m/>
    <m/>
    <m/>
    <m/>
    <m/>
    <m/>
    <m/>
    <n v="20"/>
    <n v="2022"/>
    <s v=""/>
    <m/>
    <m/>
    <m/>
  </r>
  <r>
    <n v="1711"/>
    <m/>
    <m/>
    <m/>
    <x v="13"/>
    <x v="19"/>
    <x v="6"/>
    <s v="Food Security"/>
    <x v="9"/>
    <x v="20"/>
    <x v="3"/>
    <m/>
    <s v="Planned"/>
    <m/>
    <m/>
    <m/>
    <m/>
    <m/>
    <s v="Chittagong"/>
    <s v="Cox's Bazar"/>
    <x v="6"/>
    <x v="9"/>
    <x v="1"/>
    <m/>
    <m/>
    <m/>
    <x v="2"/>
    <x v="2"/>
    <m/>
    <m/>
    <m/>
    <m/>
    <m/>
    <m/>
    <m/>
    <m/>
    <m/>
    <m/>
    <m/>
    <m/>
    <m/>
    <m/>
    <m/>
    <m/>
    <m/>
    <m/>
    <m/>
    <m/>
    <m/>
    <m/>
    <m/>
    <m/>
    <n v="20"/>
    <n v="2022"/>
    <s v=""/>
    <m/>
    <m/>
    <m/>
  </r>
  <r>
    <n v="1712"/>
    <m/>
    <m/>
    <m/>
    <x v="13"/>
    <x v="19"/>
    <x v="6"/>
    <s v="Food Security"/>
    <x v="9"/>
    <x v="20"/>
    <x v="3"/>
    <m/>
    <s v="Planned"/>
    <m/>
    <m/>
    <m/>
    <m/>
    <m/>
    <s v="Chittagong"/>
    <s v="Cox's Bazar"/>
    <x v="6"/>
    <x v="9"/>
    <x v="1"/>
    <m/>
    <m/>
    <m/>
    <x v="2"/>
    <x v="2"/>
    <m/>
    <m/>
    <m/>
    <m/>
    <m/>
    <m/>
    <m/>
    <m/>
    <m/>
    <m/>
    <m/>
    <m/>
    <m/>
    <m/>
    <m/>
    <m/>
    <m/>
    <m/>
    <m/>
    <m/>
    <m/>
    <m/>
    <m/>
    <m/>
    <n v="20"/>
    <n v="2022"/>
    <s v=""/>
    <m/>
    <m/>
    <m/>
  </r>
  <r>
    <n v="1713"/>
    <m/>
    <m/>
    <m/>
    <x v="13"/>
    <x v="19"/>
    <x v="6"/>
    <s v="Food Security"/>
    <x v="9"/>
    <x v="20"/>
    <x v="3"/>
    <m/>
    <s v="Planned"/>
    <m/>
    <m/>
    <m/>
    <m/>
    <m/>
    <s v="Chittagong"/>
    <s v="Cox's Bazar"/>
    <x v="6"/>
    <x v="9"/>
    <x v="1"/>
    <m/>
    <m/>
    <m/>
    <x v="2"/>
    <x v="2"/>
    <m/>
    <m/>
    <m/>
    <m/>
    <m/>
    <m/>
    <m/>
    <m/>
    <m/>
    <m/>
    <m/>
    <m/>
    <m/>
    <m/>
    <m/>
    <m/>
    <m/>
    <m/>
    <m/>
    <m/>
    <m/>
    <m/>
    <m/>
    <m/>
    <n v="20"/>
    <n v="2022"/>
    <s v=""/>
    <m/>
    <m/>
    <m/>
  </r>
  <r>
    <n v="1714"/>
    <m/>
    <m/>
    <m/>
    <x v="13"/>
    <x v="19"/>
    <x v="6"/>
    <s v="Food Security"/>
    <x v="9"/>
    <x v="20"/>
    <x v="3"/>
    <m/>
    <s v="Planned"/>
    <m/>
    <m/>
    <m/>
    <m/>
    <m/>
    <s v="Chittagong"/>
    <s v="Cox's Bazar"/>
    <x v="6"/>
    <x v="9"/>
    <x v="1"/>
    <m/>
    <m/>
    <m/>
    <x v="2"/>
    <x v="2"/>
    <m/>
    <m/>
    <m/>
    <m/>
    <m/>
    <m/>
    <m/>
    <m/>
    <m/>
    <m/>
    <m/>
    <m/>
    <m/>
    <m/>
    <m/>
    <m/>
    <m/>
    <m/>
    <m/>
    <m/>
    <m/>
    <m/>
    <m/>
    <m/>
    <n v="20"/>
    <n v="2022"/>
    <s v=""/>
    <m/>
    <m/>
    <m/>
  </r>
  <r>
    <n v="1715"/>
    <m/>
    <m/>
    <m/>
    <x v="13"/>
    <x v="19"/>
    <x v="6"/>
    <s v="Food Security"/>
    <x v="9"/>
    <x v="20"/>
    <x v="3"/>
    <m/>
    <s v="Planned"/>
    <m/>
    <m/>
    <m/>
    <m/>
    <m/>
    <s v="Chittagong"/>
    <s v="Cox's Bazar"/>
    <x v="6"/>
    <x v="9"/>
    <x v="1"/>
    <m/>
    <m/>
    <m/>
    <x v="2"/>
    <x v="2"/>
    <m/>
    <m/>
    <m/>
    <m/>
    <m/>
    <m/>
    <m/>
    <m/>
    <m/>
    <m/>
    <m/>
    <m/>
    <m/>
    <m/>
    <m/>
    <m/>
    <m/>
    <m/>
    <m/>
    <m/>
    <m/>
    <m/>
    <m/>
    <m/>
    <n v="20"/>
    <n v="2022"/>
    <s v=""/>
    <m/>
    <m/>
    <m/>
  </r>
  <r>
    <n v="1716"/>
    <m/>
    <m/>
    <m/>
    <x v="13"/>
    <x v="19"/>
    <x v="6"/>
    <s v="Food Security"/>
    <x v="9"/>
    <x v="20"/>
    <x v="3"/>
    <m/>
    <s v="Planned"/>
    <m/>
    <m/>
    <m/>
    <m/>
    <m/>
    <s v="Chittagong"/>
    <s v="Cox's Bazar"/>
    <x v="6"/>
    <x v="9"/>
    <x v="1"/>
    <m/>
    <m/>
    <m/>
    <x v="2"/>
    <x v="2"/>
    <m/>
    <m/>
    <m/>
    <m/>
    <m/>
    <m/>
    <m/>
    <m/>
    <m/>
    <m/>
    <m/>
    <m/>
    <m/>
    <m/>
    <m/>
    <m/>
    <m/>
    <m/>
    <m/>
    <m/>
    <m/>
    <m/>
    <m/>
    <m/>
    <n v="20"/>
    <n v="2022"/>
    <s v=""/>
    <m/>
    <m/>
    <m/>
  </r>
  <r>
    <n v="1717"/>
    <m/>
    <m/>
    <m/>
    <x v="13"/>
    <x v="19"/>
    <x v="6"/>
    <s v="Food Security"/>
    <x v="9"/>
    <x v="20"/>
    <x v="3"/>
    <m/>
    <s v="Planned"/>
    <m/>
    <m/>
    <m/>
    <m/>
    <m/>
    <s v="Chittagong"/>
    <s v="Cox's Bazar"/>
    <x v="6"/>
    <x v="9"/>
    <x v="1"/>
    <m/>
    <m/>
    <m/>
    <x v="2"/>
    <x v="2"/>
    <m/>
    <m/>
    <m/>
    <m/>
    <m/>
    <m/>
    <m/>
    <m/>
    <m/>
    <m/>
    <m/>
    <m/>
    <m/>
    <m/>
    <m/>
    <m/>
    <m/>
    <m/>
    <m/>
    <m/>
    <m/>
    <m/>
    <m/>
    <m/>
    <n v="20"/>
    <n v="2022"/>
    <s v=""/>
    <m/>
    <m/>
    <m/>
  </r>
  <r>
    <n v="1718"/>
    <m/>
    <m/>
    <m/>
    <x v="13"/>
    <x v="19"/>
    <x v="6"/>
    <s v="Food Security"/>
    <x v="9"/>
    <x v="20"/>
    <x v="3"/>
    <m/>
    <s v="Planned"/>
    <m/>
    <m/>
    <m/>
    <m/>
    <m/>
    <s v="Chittagong"/>
    <s v="Cox's Bazar"/>
    <x v="6"/>
    <x v="9"/>
    <x v="1"/>
    <m/>
    <m/>
    <m/>
    <x v="2"/>
    <x v="2"/>
    <m/>
    <m/>
    <m/>
    <m/>
    <m/>
    <m/>
    <m/>
    <m/>
    <m/>
    <m/>
    <m/>
    <m/>
    <m/>
    <m/>
    <m/>
    <m/>
    <m/>
    <m/>
    <m/>
    <m/>
    <m/>
    <m/>
    <m/>
    <m/>
    <n v="20"/>
    <n v="2022"/>
    <s v=""/>
    <m/>
    <m/>
    <m/>
  </r>
  <r>
    <n v="1719"/>
    <m/>
    <m/>
    <m/>
    <x v="13"/>
    <x v="19"/>
    <x v="6"/>
    <s v="Food Security"/>
    <x v="9"/>
    <x v="20"/>
    <x v="3"/>
    <m/>
    <s v="Planned"/>
    <m/>
    <m/>
    <m/>
    <m/>
    <m/>
    <s v="Chittagong"/>
    <s v="Cox's Bazar"/>
    <x v="6"/>
    <x v="9"/>
    <x v="1"/>
    <m/>
    <m/>
    <m/>
    <x v="2"/>
    <x v="2"/>
    <m/>
    <m/>
    <m/>
    <m/>
    <m/>
    <m/>
    <m/>
    <m/>
    <m/>
    <m/>
    <m/>
    <m/>
    <m/>
    <m/>
    <m/>
    <m/>
    <m/>
    <m/>
    <m/>
    <m/>
    <m/>
    <m/>
    <m/>
    <m/>
    <n v="20"/>
    <n v="2022"/>
    <s v=""/>
    <m/>
    <m/>
    <m/>
  </r>
  <r>
    <n v="1720"/>
    <m/>
    <m/>
    <m/>
    <x v="13"/>
    <x v="19"/>
    <x v="6"/>
    <s v="Food Security"/>
    <x v="9"/>
    <x v="20"/>
    <x v="3"/>
    <m/>
    <s v="Planned"/>
    <m/>
    <m/>
    <m/>
    <m/>
    <m/>
    <s v="Chittagong"/>
    <s v="Cox's Bazar"/>
    <x v="6"/>
    <x v="9"/>
    <x v="1"/>
    <m/>
    <m/>
    <m/>
    <x v="2"/>
    <x v="2"/>
    <m/>
    <m/>
    <m/>
    <m/>
    <m/>
    <m/>
    <m/>
    <m/>
    <m/>
    <m/>
    <m/>
    <m/>
    <m/>
    <m/>
    <m/>
    <m/>
    <m/>
    <m/>
    <m/>
    <m/>
    <m/>
    <m/>
    <m/>
    <m/>
    <n v="20"/>
    <n v="2022"/>
    <s v=""/>
    <m/>
    <m/>
    <m/>
  </r>
  <r>
    <n v="1721"/>
    <m/>
    <m/>
    <m/>
    <x v="13"/>
    <x v="19"/>
    <x v="6"/>
    <s v="Food Security"/>
    <x v="9"/>
    <x v="20"/>
    <x v="3"/>
    <m/>
    <s v="Planned"/>
    <m/>
    <m/>
    <m/>
    <m/>
    <m/>
    <s v="Chittagong"/>
    <s v="Cox's Bazar"/>
    <x v="6"/>
    <x v="9"/>
    <x v="1"/>
    <m/>
    <m/>
    <m/>
    <x v="2"/>
    <x v="2"/>
    <m/>
    <m/>
    <m/>
    <m/>
    <m/>
    <m/>
    <m/>
    <m/>
    <m/>
    <m/>
    <m/>
    <m/>
    <m/>
    <m/>
    <m/>
    <m/>
    <m/>
    <m/>
    <m/>
    <m/>
    <m/>
    <m/>
    <m/>
    <m/>
    <n v="20"/>
    <n v="2022"/>
    <s v=""/>
    <m/>
    <m/>
    <m/>
  </r>
  <r>
    <n v="1722"/>
    <m/>
    <m/>
    <m/>
    <x v="13"/>
    <x v="19"/>
    <x v="6"/>
    <s v="Food Security"/>
    <x v="9"/>
    <x v="20"/>
    <x v="3"/>
    <m/>
    <s v="Planned"/>
    <m/>
    <m/>
    <m/>
    <m/>
    <m/>
    <s v="Chittagong"/>
    <s v="Cox's Bazar"/>
    <x v="6"/>
    <x v="9"/>
    <x v="1"/>
    <m/>
    <m/>
    <m/>
    <x v="2"/>
    <x v="2"/>
    <m/>
    <m/>
    <m/>
    <m/>
    <m/>
    <m/>
    <m/>
    <m/>
    <m/>
    <m/>
    <m/>
    <m/>
    <m/>
    <m/>
    <m/>
    <m/>
    <m/>
    <m/>
    <m/>
    <m/>
    <m/>
    <m/>
    <m/>
    <m/>
    <n v="20"/>
    <n v="2022"/>
    <s v=""/>
    <m/>
    <m/>
    <m/>
  </r>
  <r>
    <n v="1723"/>
    <m/>
    <m/>
    <m/>
    <x v="13"/>
    <x v="19"/>
    <x v="6"/>
    <s v="Food Security"/>
    <x v="9"/>
    <x v="20"/>
    <x v="3"/>
    <m/>
    <s v="Planned"/>
    <m/>
    <m/>
    <m/>
    <m/>
    <m/>
    <s v="Chittagong"/>
    <s v="Cox's Bazar"/>
    <x v="6"/>
    <x v="9"/>
    <x v="1"/>
    <m/>
    <m/>
    <m/>
    <x v="2"/>
    <x v="2"/>
    <m/>
    <m/>
    <m/>
    <m/>
    <m/>
    <m/>
    <m/>
    <m/>
    <m/>
    <m/>
    <m/>
    <m/>
    <m/>
    <m/>
    <m/>
    <m/>
    <m/>
    <m/>
    <m/>
    <m/>
    <m/>
    <m/>
    <m/>
    <m/>
    <n v="20"/>
    <n v="2022"/>
    <s v=""/>
    <m/>
    <m/>
    <m/>
  </r>
  <r>
    <n v="1724"/>
    <m/>
    <m/>
    <m/>
    <x v="13"/>
    <x v="19"/>
    <x v="6"/>
    <s v="Food Security"/>
    <x v="9"/>
    <x v="20"/>
    <x v="3"/>
    <m/>
    <s v="Planned"/>
    <m/>
    <m/>
    <m/>
    <m/>
    <m/>
    <s v="Chittagong"/>
    <s v="Cox's Bazar"/>
    <x v="6"/>
    <x v="9"/>
    <x v="1"/>
    <m/>
    <m/>
    <m/>
    <x v="2"/>
    <x v="2"/>
    <m/>
    <m/>
    <m/>
    <m/>
    <m/>
    <m/>
    <m/>
    <m/>
    <m/>
    <m/>
    <m/>
    <m/>
    <m/>
    <m/>
    <m/>
    <m/>
    <m/>
    <m/>
    <m/>
    <m/>
    <m/>
    <m/>
    <m/>
    <m/>
    <n v="20"/>
    <n v="2022"/>
    <s v=""/>
    <m/>
    <m/>
    <m/>
  </r>
  <r>
    <n v="1725"/>
    <m/>
    <m/>
    <m/>
    <x v="13"/>
    <x v="19"/>
    <x v="6"/>
    <s v="Food Security"/>
    <x v="9"/>
    <x v="20"/>
    <x v="3"/>
    <m/>
    <s v="Planned"/>
    <m/>
    <m/>
    <m/>
    <m/>
    <m/>
    <s v="Chittagong"/>
    <s v="Cox's Bazar"/>
    <x v="6"/>
    <x v="9"/>
    <x v="1"/>
    <m/>
    <m/>
    <m/>
    <x v="2"/>
    <x v="2"/>
    <m/>
    <m/>
    <m/>
    <m/>
    <m/>
    <m/>
    <m/>
    <m/>
    <m/>
    <m/>
    <m/>
    <m/>
    <m/>
    <m/>
    <m/>
    <m/>
    <m/>
    <m/>
    <m/>
    <m/>
    <m/>
    <m/>
    <m/>
    <m/>
    <n v="20"/>
    <n v="2022"/>
    <s v=""/>
    <m/>
    <m/>
    <m/>
  </r>
  <r>
    <n v="1726"/>
    <m/>
    <m/>
    <m/>
    <x v="13"/>
    <x v="19"/>
    <x v="6"/>
    <s v="Food Security"/>
    <x v="9"/>
    <x v="20"/>
    <x v="3"/>
    <m/>
    <s v="Planned"/>
    <m/>
    <m/>
    <m/>
    <m/>
    <m/>
    <s v="Chittagong"/>
    <s v="Cox's Bazar"/>
    <x v="6"/>
    <x v="9"/>
    <x v="1"/>
    <m/>
    <m/>
    <m/>
    <x v="2"/>
    <x v="2"/>
    <m/>
    <m/>
    <m/>
    <m/>
    <m/>
    <m/>
    <m/>
    <m/>
    <m/>
    <m/>
    <m/>
    <m/>
    <m/>
    <m/>
    <m/>
    <m/>
    <m/>
    <m/>
    <m/>
    <m/>
    <m/>
    <m/>
    <m/>
    <m/>
    <n v="20"/>
    <n v="2022"/>
    <s v=""/>
    <m/>
    <m/>
    <m/>
  </r>
  <r>
    <n v="1727"/>
    <m/>
    <m/>
    <m/>
    <x v="13"/>
    <x v="19"/>
    <x v="6"/>
    <s v="Food Security"/>
    <x v="9"/>
    <x v="20"/>
    <x v="3"/>
    <m/>
    <s v="Planned"/>
    <m/>
    <m/>
    <m/>
    <m/>
    <m/>
    <s v="Chittagong"/>
    <s v="Cox's Bazar"/>
    <x v="6"/>
    <x v="9"/>
    <x v="1"/>
    <m/>
    <m/>
    <m/>
    <x v="2"/>
    <x v="2"/>
    <m/>
    <m/>
    <m/>
    <m/>
    <m/>
    <m/>
    <m/>
    <m/>
    <m/>
    <m/>
    <m/>
    <m/>
    <m/>
    <m/>
    <m/>
    <m/>
    <m/>
    <m/>
    <m/>
    <m/>
    <m/>
    <m/>
    <m/>
    <m/>
    <n v="20"/>
    <n v="2022"/>
    <s v=""/>
    <m/>
    <m/>
    <m/>
  </r>
  <r>
    <n v="1728"/>
    <m/>
    <m/>
    <m/>
    <x v="13"/>
    <x v="19"/>
    <x v="6"/>
    <s v="Food Security"/>
    <x v="9"/>
    <x v="20"/>
    <x v="3"/>
    <m/>
    <s v="Planned"/>
    <m/>
    <m/>
    <m/>
    <m/>
    <m/>
    <s v="Chittagong"/>
    <s v="Cox's Bazar"/>
    <x v="6"/>
    <x v="9"/>
    <x v="1"/>
    <m/>
    <m/>
    <m/>
    <x v="2"/>
    <x v="2"/>
    <m/>
    <m/>
    <m/>
    <m/>
    <m/>
    <m/>
    <m/>
    <m/>
    <m/>
    <m/>
    <m/>
    <m/>
    <m/>
    <m/>
    <m/>
    <m/>
    <m/>
    <m/>
    <m/>
    <m/>
    <m/>
    <m/>
    <m/>
    <m/>
    <n v="20"/>
    <n v="2022"/>
    <s v=""/>
    <m/>
    <m/>
    <m/>
  </r>
  <r>
    <n v="1729"/>
    <m/>
    <m/>
    <m/>
    <x v="13"/>
    <x v="19"/>
    <x v="6"/>
    <s v="Food Security"/>
    <x v="9"/>
    <x v="20"/>
    <x v="3"/>
    <m/>
    <s v="Planned"/>
    <m/>
    <m/>
    <m/>
    <m/>
    <m/>
    <s v="Chittagong"/>
    <s v="Cox's Bazar"/>
    <x v="6"/>
    <x v="9"/>
    <x v="1"/>
    <m/>
    <m/>
    <m/>
    <x v="2"/>
    <x v="2"/>
    <m/>
    <m/>
    <m/>
    <m/>
    <m/>
    <m/>
    <m/>
    <m/>
    <m/>
    <m/>
    <m/>
    <m/>
    <m/>
    <m/>
    <m/>
    <m/>
    <m/>
    <m/>
    <m/>
    <m/>
    <m/>
    <m/>
    <m/>
    <m/>
    <n v="20"/>
    <n v="2022"/>
    <s v=""/>
    <m/>
    <m/>
    <m/>
  </r>
  <r>
    <n v="1730"/>
    <m/>
    <m/>
    <m/>
    <x v="13"/>
    <x v="19"/>
    <x v="6"/>
    <s v="Food Security"/>
    <x v="9"/>
    <x v="20"/>
    <x v="3"/>
    <m/>
    <s v="Planned"/>
    <m/>
    <m/>
    <m/>
    <m/>
    <m/>
    <s v="Chittagong"/>
    <s v="Cox's Bazar"/>
    <x v="6"/>
    <x v="9"/>
    <x v="1"/>
    <m/>
    <m/>
    <m/>
    <x v="2"/>
    <x v="2"/>
    <m/>
    <m/>
    <m/>
    <m/>
    <m/>
    <m/>
    <m/>
    <m/>
    <m/>
    <m/>
    <m/>
    <m/>
    <m/>
    <m/>
    <m/>
    <m/>
    <m/>
    <m/>
    <m/>
    <m/>
    <m/>
    <m/>
    <m/>
    <m/>
    <n v="20"/>
    <n v="2022"/>
    <s v=""/>
    <m/>
    <m/>
    <m/>
  </r>
  <r>
    <n v="1731"/>
    <m/>
    <m/>
    <m/>
    <x v="13"/>
    <x v="19"/>
    <x v="6"/>
    <s v="Food Security"/>
    <x v="9"/>
    <x v="20"/>
    <x v="3"/>
    <m/>
    <s v="Planned"/>
    <m/>
    <m/>
    <m/>
    <m/>
    <m/>
    <s v="Chittagong"/>
    <s v="Cox's Bazar"/>
    <x v="6"/>
    <x v="9"/>
    <x v="1"/>
    <m/>
    <m/>
    <m/>
    <x v="2"/>
    <x v="2"/>
    <m/>
    <m/>
    <m/>
    <m/>
    <m/>
    <m/>
    <m/>
    <m/>
    <m/>
    <m/>
    <m/>
    <m/>
    <m/>
    <m/>
    <m/>
    <m/>
    <m/>
    <m/>
    <m/>
    <m/>
    <m/>
    <m/>
    <m/>
    <m/>
    <n v="20"/>
    <n v="2022"/>
    <s v=""/>
    <m/>
    <m/>
    <m/>
  </r>
  <r>
    <n v="1732"/>
    <m/>
    <m/>
    <m/>
    <x v="13"/>
    <x v="19"/>
    <x v="6"/>
    <s v="Food Security"/>
    <x v="9"/>
    <x v="20"/>
    <x v="3"/>
    <m/>
    <s v="Planned"/>
    <m/>
    <m/>
    <m/>
    <m/>
    <m/>
    <s v="Chittagong"/>
    <s v="Cox's Bazar"/>
    <x v="6"/>
    <x v="9"/>
    <x v="1"/>
    <m/>
    <m/>
    <m/>
    <x v="2"/>
    <x v="2"/>
    <m/>
    <m/>
    <m/>
    <m/>
    <m/>
    <m/>
    <m/>
    <m/>
    <m/>
    <m/>
    <m/>
    <m/>
    <m/>
    <m/>
    <m/>
    <m/>
    <m/>
    <m/>
    <m/>
    <m/>
    <m/>
    <m/>
    <m/>
    <m/>
    <n v="20"/>
    <n v="2022"/>
    <s v=""/>
    <m/>
    <m/>
    <m/>
  </r>
  <r>
    <n v="1733"/>
    <m/>
    <m/>
    <m/>
    <x v="13"/>
    <x v="19"/>
    <x v="6"/>
    <s v="Food Security"/>
    <x v="9"/>
    <x v="20"/>
    <x v="3"/>
    <m/>
    <s v="Planned"/>
    <m/>
    <m/>
    <m/>
    <m/>
    <m/>
    <s v="Chittagong"/>
    <s v="Cox's Bazar"/>
    <x v="6"/>
    <x v="9"/>
    <x v="1"/>
    <m/>
    <m/>
    <m/>
    <x v="2"/>
    <x v="2"/>
    <m/>
    <m/>
    <m/>
    <m/>
    <m/>
    <m/>
    <m/>
    <m/>
    <m/>
    <m/>
    <m/>
    <m/>
    <m/>
    <m/>
    <m/>
    <m/>
    <m/>
    <m/>
    <m/>
    <m/>
    <m/>
    <m/>
    <m/>
    <m/>
    <n v="20"/>
    <n v="2022"/>
    <s v=""/>
    <m/>
    <m/>
    <m/>
  </r>
  <r>
    <n v="1734"/>
    <m/>
    <m/>
    <m/>
    <x v="13"/>
    <x v="19"/>
    <x v="6"/>
    <s v="Food Security"/>
    <x v="9"/>
    <x v="20"/>
    <x v="3"/>
    <m/>
    <s v="Planned"/>
    <m/>
    <m/>
    <m/>
    <m/>
    <m/>
    <s v="Chittagong"/>
    <s v="Cox's Bazar"/>
    <x v="6"/>
    <x v="9"/>
    <x v="1"/>
    <m/>
    <m/>
    <m/>
    <x v="2"/>
    <x v="2"/>
    <m/>
    <m/>
    <m/>
    <m/>
    <m/>
    <m/>
    <m/>
    <m/>
    <m/>
    <m/>
    <m/>
    <m/>
    <m/>
    <m/>
    <m/>
    <m/>
    <m/>
    <m/>
    <m/>
    <m/>
    <m/>
    <m/>
    <m/>
    <m/>
    <n v="20"/>
    <n v="2022"/>
    <s v=""/>
    <m/>
    <m/>
    <m/>
  </r>
  <r>
    <n v="1735"/>
    <m/>
    <m/>
    <m/>
    <x v="13"/>
    <x v="19"/>
    <x v="6"/>
    <s v="Food Security"/>
    <x v="9"/>
    <x v="20"/>
    <x v="3"/>
    <m/>
    <s v="Planned"/>
    <m/>
    <m/>
    <m/>
    <m/>
    <m/>
    <s v="Chittagong"/>
    <s v="Cox's Bazar"/>
    <x v="6"/>
    <x v="9"/>
    <x v="1"/>
    <m/>
    <m/>
    <m/>
    <x v="2"/>
    <x v="2"/>
    <m/>
    <m/>
    <m/>
    <m/>
    <m/>
    <m/>
    <m/>
    <m/>
    <m/>
    <m/>
    <m/>
    <m/>
    <m/>
    <m/>
    <m/>
    <m/>
    <m/>
    <m/>
    <m/>
    <m/>
    <m/>
    <m/>
    <m/>
    <m/>
    <n v="20"/>
    <n v="2022"/>
    <s v=""/>
    <m/>
    <m/>
    <m/>
  </r>
  <r>
    <n v="1736"/>
    <m/>
    <m/>
    <m/>
    <x v="13"/>
    <x v="19"/>
    <x v="6"/>
    <s v="Food Security"/>
    <x v="9"/>
    <x v="20"/>
    <x v="3"/>
    <m/>
    <s v="Planned"/>
    <m/>
    <m/>
    <m/>
    <m/>
    <m/>
    <s v="Chittagong"/>
    <s v="Cox's Bazar"/>
    <x v="6"/>
    <x v="9"/>
    <x v="1"/>
    <m/>
    <m/>
    <m/>
    <x v="2"/>
    <x v="2"/>
    <m/>
    <m/>
    <m/>
    <m/>
    <m/>
    <m/>
    <m/>
    <m/>
    <m/>
    <m/>
    <m/>
    <m/>
    <m/>
    <m/>
    <m/>
    <m/>
    <m/>
    <m/>
    <m/>
    <m/>
    <m/>
    <m/>
    <m/>
    <m/>
    <n v="20"/>
    <n v="2022"/>
    <s v=""/>
    <m/>
    <m/>
    <m/>
  </r>
  <r>
    <n v="1737"/>
    <m/>
    <m/>
    <m/>
    <x v="13"/>
    <x v="19"/>
    <x v="6"/>
    <s v="Food Security"/>
    <x v="9"/>
    <x v="20"/>
    <x v="3"/>
    <m/>
    <s v="Planned"/>
    <m/>
    <m/>
    <m/>
    <m/>
    <m/>
    <s v="Chittagong"/>
    <s v="Cox's Bazar"/>
    <x v="6"/>
    <x v="9"/>
    <x v="1"/>
    <m/>
    <m/>
    <m/>
    <x v="2"/>
    <x v="2"/>
    <m/>
    <m/>
    <m/>
    <m/>
    <m/>
    <m/>
    <m/>
    <m/>
    <m/>
    <m/>
    <m/>
    <m/>
    <m/>
    <m/>
    <m/>
    <m/>
    <m/>
    <m/>
    <m/>
    <m/>
    <m/>
    <m/>
    <m/>
    <m/>
    <n v="20"/>
    <n v="2022"/>
    <s v=""/>
    <m/>
    <m/>
    <m/>
  </r>
  <r>
    <n v="1738"/>
    <m/>
    <m/>
    <m/>
    <x v="13"/>
    <x v="19"/>
    <x v="6"/>
    <s v="Food Security"/>
    <x v="9"/>
    <x v="20"/>
    <x v="3"/>
    <m/>
    <s v="Planned"/>
    <m/>
    <m/>
    <m/>
    <m/>
    <m/>
    <s v="Chittagong"/>
    <s v="Cox's Bazar"/>
    <x v="6"/>
    <x v="9"/>
    <x v="1"/>
    <m/>
    <m/>
    <m/>
    <x v="2"/>
    <x v="2"/>
    <m/>
    <m/>
    <m/>
    <m/>
    <m/>
    <m/>
    <m/>
    <m/>
    <m/>
    <m/>
    <m/>
    <m/>
    <m/>
    <m/>
    <m/>
    <m/>
    <m/>
    <m/>
    <m/>
    <m/>
    <m/>
    <m/>
    <m/>
    <m/>
    <n v="20"/>
    <n v="2022"/>
    <s v=""/>
    <m/>
    <m/>
    <m/>
  </r>
  <r>
    <n v="1739"/>
    <m/>
    <m/>
    <m/>
    <x v="13"/>
    <x v="19"/>
    <x v="6"/>
    <s v="Food Security"/>
    <x v="9"/>
    <x v="20"/>
    <x v="3"/>
    <m/>
    <s v="Planned"/>
    <m/>
    <m/>
    <m/>
    <m/>
    <m/>
    <s v="Chittagong"/>
    <s v="Cox's Bazar"/>
    <x v="6"/>
    <x v="9"/>
    <x v="1"/>
    <m/>
    <m/>
    <m/>
    <x v="2"/>
    <x v="2"/>
    <m/>
    <m/>
    <m/>
    <m/>
    <m/>
    <m/>
    <m/>
    <m/>
    <m/>
    <m/>
    <m/>
    <m/>
    <m/>
    <m/>
    <m/>
    <m/>
    <m/>
    <m/>
    <m/>
    <m/>
    <m/>
    <m/>
    <m/>
    <m/>
    <n v="20"/>
    <n v="2022"/>
    <s v=""/>
    <m/>
    <m/>
    <m/>
  </r>
  <r>
    <n v="1740"/>
    <m/>
    <m/>
    <m/>
    <x v="13"/>
    <x v="19"/>
    <x v="6"/>
    <s v="Food Security"/>
    <x v="9"/>
    <x v="20"/>
    <x v="3"/>
    <m/>
    <s v="Planned"/>
    <m/>
    <m/>
    <m/>
    <m/>
    <m/>
    <s v="Chittagong"/>
    <s v="Cox's Bazar"/>
    <x v="6"/>
    <x v="9"/>
    <x v="1"/>
    <m/>
    <m/>
    <m/>
    <x v="2"/>
    <x v="2"/>
    <m/>
    <m/>
    <m/>
    <m/>
    <m/>
    <m/>
    <m/>
    <m/>
    <m/>
    <m/>
    <m/>
    <m/>
    <m/>
    <m/>
    <m/>
    <m/>
    <m/>
    <m/>
    <m/>
    <m/>
    <m/>
    <m/>
    <m/>
    <m/>
    <n v="20"/>
    <n v="2022"/>
    <s v=""/>
    <m/>
    <m/>
    <m/>
  </r>
  <r>
    <n v="1741"/>
    <m/>
    <m/>
    <m/>
    <x v="13"/>
    <x v="19"/>
    <x v="6"/>
    <s v="Food Security"/>
    <x v="9"/>
    <x v="20"/>
    <x v="3"/>
    <m/>
    <s v="Planned"/>
    <m/>
    <m/>
    <m/>
    <m/>
    <m/>
    <s v="Chittagong"/>
    <s v="Cox's Bazar"/>
    <x v="6"/>
    <x v="9"/>
    <x v="1"/>
    <m/>
    <m/>
    <m/>
    <x v="2"/>
    <x v="2"/>
    <m/>
    <m/>
    <m/>
    <m/>
    <m/>
    <m/>
    <m/>
    <m/>
    <m/>
    <m/>
    <m/>
    <m/>
    <m/>
    <m/>
    <m/>
    <m/>
    <m/>
    <m/>
    <m/>
    <m/>
    <m/>
    <m/>
    <m/>
    <m/>
    <n v="20"/>
    <n v="2022"/>
    <s v=""/>
    <m/>
    <m/>
    <m/>
  </r>
  <r>
    <n v="1742"/>
    <m/>
    <m/>
    <m/>
    <x v="13"/>
    <x v="19"/>
    <x v="6"/>
    <s v="Food Security"/>
    <x v="9"/>
    <x v="20"/>
    <x v="3"/>
    <m/>
    <s v="Planned"/>
    <m/>
    <m/>
    <m/>
    <m/>
    <m/>
    <s v="Chittagong"/>
    <s v="Cox's Bazar"/>
    <x v="6"/>
    <x v="9"/>
    <x v="1"/>
    <m/>
    <m/>
    <m/>
    <x v="2"/>
    <x v="2"/>
    <m/>
    <m/>
    <m/>
    <m/>
    <m/>
    <m/>
    <m/>
    <m/>
    <m/>
    <m/>
    <m/>
    <m/>
    <m/>
    <m/>
    <m/>
    <m/>
    <m/>
    <m/>
    <m/>
    <m/>
    <m/>
    <m/>
    <m/>
    <m/>
    <n v="20"/>
    <n v="2022"/>
    <s v=""/>
    <m/>
    <m/>
    <m/>
  </r>
  <r>
    <n v="1743"/>
    <m/>
    <m/>
    <m/>
    <x v="13"/>
    <x v="19"/>
    <x v="6"/>
    <s v="Food Security"/>
    <x v="9"/>
    <x v="20"/>
    <x v="3"/>
    <m/>
    <s v="Planned"/>
    <m/>
    <m/>
    <m/>
    <m/>
    <m/>
    <s v="Chittagong"/>
    <s v="Cox's Bazar"/>
    <x v="6"/>
    <x v="9"/>
    <x v="1"/>
    <m/>
    <m/>
    <m/>
    <x v="2"/>
    <x v="2"/>
    <m/>
    <m/>
    <m/>
    <m/>
    <m/>
    <m/>
    <m/>
    <m/>
    <m/>
    <m/>
    <m/>
    <m/>
    <m/>
    <m/>
    <m/>
    <m/>
    <m/>
    <m/>
    <m/>
    <m/>
    <m/>
    <m/>
    <m/>
    <m/>
    <n v="20"/>
    <n v="2022"/>
    <s v=""/>
    <m/>
    <m/>
    <m/>
  </r>
  <r>
    <n v="1744"/>
    <m/>
    <m/>
    <m/>
    <x v="13"/>
    <x v="19"/>
    <x v="6"/>
    <s v="Food Security"/>
    <x v="9"/>
    <x v="20"/>
    <x v="3"/>
    <m/>
    <s v="Planned"/>
    <m/>
    <m/>
    <m/>
    <m/>
    <m/>
    <s v="Chittagong"/>
    <s v="Cox's Bazar"/>
    <x v="6"/>
    <x v="9"/>
    <x v="1"/>
    <m/>
    <m/>
    <m/>
    <x v="2"/>
    <x v="2"/>
    <m/>
    <m/>
    <m/>
    <m/>
    <m/>
    <m/>
    <m/>
    <m/>
    <m/>
    <m/>
    <m/>
    <m/>
    <m/>
    <m/>
    <m/>
    <m/>
    <m/>
    <m/>
    <m/>
    <m/>
    <m/>
    <m/>
    <m/>
    <m/>
    <n v="20"/>
    <n v="2022"/>
    <s v=""/>
    <m/>
    <m/>
    <m/>
  </r>
  <r>
    <n v="1745"/>
    <m/>
    <m/>
    <m/>
    <x v="13"/>
    <x v="19"/>
    <x v="6"/>
    <s v="Food Security"/>
    <x v="9"/>
    <x v="20"/>
    <x v="3"/>
    <m/>
    <s v="Planned"/>
    <m/>
    <m/>
    <m/>
    <m/>
    <m/>
    <s v="Chittagong"/>
    <s v="Cox's Bazar"/>
    <x v="6"/>
    <x v="9"/>
    <x v="1"/>
    <m/>
    <m/>
    <m/>
    <x v="2"/>
    <x v="2"/>
    <m/>
    <m/>
    <m/>
    <m/>
    <m/>
    <m/>
    <m/>
    <m/>
    <m/>
    <m/>
    <m/>
    <m/>
    <m/>
    <m/>
    <m/>
    <m/>
    <m/>
    <m/>
    <m/>
    <m/>
    <m/>
    <m/>
    <m/>
    <m/>
    <n v="20"/>
    <n v="2022"/>
    <s v=""/>
    <m/>
    <m/>
    <m/>
  </r>
  <r>
    <n v="1746"/>
    <m/>
    <m/>
    <m/>
    <x v="13"/>
    <x v="19"/>
    <x v="6"/>
    <s v="Food Security"/>
    <x v="9"/>
    <x v="20"/>
    <x v="3"/>
    <m/>
    <s v="Planned"/>
    <m/>
    <m/>
    <m/>
    <m/>
    <m/>
    <s v="Chittagong"/>
    <s v="Cox's Bazar"/>
    <x v="6"/>
    <x v="9"/>
    <x v="1"/>
    <m/>
    <m/>
    <m/>
    <x v="2"/>
    <x v="2"/>
    <m/>
    <m/>
    <m/>
    <m/>
    <m/>
    <m/>
    <m/>
    <m/>
    <m/>
    <m/>
    <m/>
    <m/>
    <m/>
    <m/>
    <m/>
    <m/>
    <m/>
    <m/>
    <m/>
    <m/>
    <m/>
    <m/>
    <m/>
    <m/>
    <n v="20"/>
    <n v="2022"/>
    <s v=""/>
    <m/>
    <m/>
    <m/>
  </r>
  <r>
    <n v="1747"/>
    <m/>
    <m/>
    <m/>
    <x v="13"/>
    <x v="19"/>
    <x v="6"/>
    <s v="Food Security"/>
    <x v="9"/>
    <x v="20"/>
    <x v="3"/>
    <m/>
    <s v="Planned"/>
    <m/>
    <m/>
    <m/>
    <m/>
    <m/>
    <s v="Chittagong"/>
    <s v="Cox's Bazar"/>
    <x v="6"/>
    <x v="9"/>
    <x v="1"/>
    <m/>
    <m/>
    <m/>
    <x v="2"/>
    <x v="2"/>
    <m/>
    <m/>
    <m/>
    <m/>
    <m/>
    <m/>
    <m/>
    <m/>
    <m/>
    <m/>
    <m/>
    <m/>
    <m/>
    <m/>
    <m/>
    <m/>
    <m/>
    <m/>
    <m/>
    <m/>
    <m/>
    <m/>
    <m/>
    <m/>
    <n v="20"/>
    <n v="2022"/>
    <s v=""/>
    <m/>
    <m/>
    <m/>
  </r>
  <r>
    <n v="1748"/>
    <m/>
    <m/>
    <m/>
    <x v="13"/>
    <x v="19"/>
    <x v="6"/>
    <s v="Food Security"/>
    <x v="9"/>
    <x v="20"/>
    <x v="3"/>
    <m/>
    <s v="Planned"/>
    <m/>
    <m/>
    <m/>
    <m/>
    <m/>
    <s v="Chittagong"/>
    <s v="Cox's Bazar"/>
    <x v="6"/>
    <x v="9"/>
    <x v="1"/>
    <m/>
    <m/>
    <m/>
    <x v="2"/>
    <x v="2"/>
    <m/>
    <m/>
    <m/>
    <m/>
    <m/>
    <m/>
    <m/>
    <m/>
    <m/>
    <m/>
    <m/>
    <m/>
    <m/>
    <m/>
    <m/>
    <m/>
    <m/>
    <m/>
    <m/>
    <m/>
    <m/>
    <m/>
    <m/>
    <m/>
    <n v="20"/>
    <n v="2022"/>
    <s v=""/>
    <m/>
    <m/>
    <m/>
  </r>
  <r>
    <n v="1749"/>
    <m/>
    <m/>
    <m/>
    <x v="13"/>
    <x v="19"/>
    <x v="6"/>
    <s v="Food Security"/>
    <x v="9"/>
    <x v="20"/>
    <x v="3"/>
    <m/>
    <s v="Planned"/>
    <m/>
    <m/>
    <m/>
    <m/>
    <m/>
    <s v="Chittagong"/>
    <s v="Cox's Bazar"/>
    <x v="6"/>
    <x v="9"/>
    <x v="1"/>
    <m/>
    <m/>
    <m/>
    <x v="2"/>
    <x v="2"/>
    <m/>
    <m/>
    <m/>
    <m/>
    <m/>
    <m/>
    <m/>
    <m/>
    <m/>
    <m/>
    <m/>
    <m/>
    <m/>
    <m/>
    <m/>
    <m/>
    <m/>
    <m/>
    <m/>
    <m/>
    <m/>
    <m/>
    <m/>
    <m/>
    <n v="20"/>
    <n v="2022"/>
    <s v=""/>
    <m/>
    <m/>
    <m/>
  </r>
  <r>
    <n v="1750"/>
    <m/>
    <m/>
    <m/>
    <x v="13"/>
    <x v="19"/>
    <x v="6"/>
    <s v="Food Security"/>
    <x v="9"/>
    <x v="20"/>
    <x v="3"/>
    <m/>
    <s v="Planned"/>
    <m/>
    <m/>
    <m/>
    <m/>
    <m/>
    <s v="Chittagong"/>
    <s v="Cox's Bazar"/>
    <x v="6"/>
    <x v="9"/>
    <x v="1"/>
    <m/>
    <m/>
    <m/>
    <x v="2"/>
    <x v="2"/>
    <m/>
    <m/>
    <m/>
    <m/>
    <m/>
    <m/>
    <m/>
    <m/>
    <m/>
    <m/>
    <m/>
    <m/>
    <m/>
    <m/>
    <m/>
    <m/>
    <m/>
    <m/>
    <m/>
    <m/>
    <m/>
    <m/>
    <m/>
    <m/>
    <n v="20"/>
    <n v="2022"/>
    <s v=""/>
    <m/>
    <m/>
    <m/>
  </r>
  <r>
    <n v="1751"/>
    <m/>
    <m/>
    <m/>
    <x v="13"/>
    <x v="19"/>
    <x v="6"/>
    <s v="Food Security"/>
    <x v="9"/>
    <x v="20"/>
    <x v="3"/>
    <m/>
    <s v="Planned"/>
    <m/>
    <m/>
    <m/>
    <m/>
    <m/>
    <s v="Chittagong"/>
    <s v="Cox's Bazar"/>
    <x v="6"/>
    <x v="9"/>
    <x v="1"/>
    <m/>
    <m/>
    <m/>
    <x v="2"/>
    <x v="2"/>
    <m/>
    <m/>
    <m/>
    <m/>
    <m/>
    <m/>
    <m/>
    <m/>
    <m/>
    <m/>
    <m/>
    <m/>
    <m/>
    <m/>
    <m/>
    <m/>
    <m/>
    <m/>
    <m/>
    <m/>
    <m/>
    <m/>
    <m/>
    <m/>
    <n v="20"/>
    <n v="2022"/>
    <s v=""/>
    <m/>
    <m/>
    <m/>
  </r>
  <r>
    <n v="1752"/>
    <m/>
    <m/>
    <m/>
    <x v="13"/>
    <x v="19"/>
    <x v="6"/>
    <s v="Food Security"/>
    <x v="9"/>
    <x v="20"/>
    <x v="3"/>
    <m/>
    <s v="Planned"/>
    <m/>
    <m/>
    <m/>
    <m/>
    <m/>
    <s v="Chittagong"/>
    <s v="Cox's Bazar"/>
    <x v="6"/>
    <x v="9"/>
    <x v="1"/>
    <m/>
    <m/>
    <m/>
    <x v="2"/>
    <x v="2"/>
    <m/>
    <m/>
    <m/>
    <m/>
    <m/>
    <m/>
    <m/>
    <m/>
    <m/>
    <m/>
    <m/>
    <m/>
    <m/>
    <m/>
    <m/>
    <m/>
    <m/>
    <m/>
    <m/>
    <m/>
    <m/>
    <m/>
    <m/>
    <m/>
    <n v="20"/>
    <n v="2022"/>
    <s v=""/>
    <m/>
    <m/>
    <m/>
  </r>
  <r>
    <n v="1753"/>
    <m/>
    <m/>
    <m/>
    <x v="13"/>
    <x v="19"/>
    <x v="6"/>
    <s v="Food Security"/>
    <x v="9"/>
    <x v="20"/>
    <x v="3"/>
    <m/>
    <s v="Planned"/>
    <m/>
    <m/>
    <m/>
    <m/>
    <m/>
    <s v="Chittagong"/>
    <s v="Cox's Bazar"/>
    <x v="6"/>
    <x v="9"/>
    <x v="1"/>
    <m/>
    <m/>
    <m/>
    <x v="2"/>
    <x v="2"/>
    <m/>
    <m/>
    <m/>
    <m/>
    <m/>
    <m/>
    <m/>
    <m/>
    <m/>
    <m/>
    <m/>
    <m/>
    <m/>
    <m/>
    <m/>
    <m/>
    <m/>
    <m/>
    <m/>
    <m/>
    <m/>
    <m/>
    <m/>
    <m/>
    <n v="20"/>
    <n v="2022"/>
    <s v=""/>
    <m/>
    <m/>
    <m/>
  </r>
  <r>
    <n v="1754"/>
    <m/>
    <m/>
    <m/>
    <x v="13"/>
    <x v="19"/>
    <x v="6"/>
    <s v="Food Security"/>
    <x v="9"/>
    <x v="20"/>
    <x v="3"/>
    <m/>
    <s v="Planned"/>
    <m/>
    <m/>
    <m/>
    <m/>
    <m/>
    <s v="Chittagong"/>
    <s v="Cox's Bazar"/>
    <x v="6"/>
    <x v="9"/>
    <x v="1"/>
    <m/>
    <m/>
    <m/>
    <x v="2"/>
    <x v="2"/>
    <m/>
    <m/>
    <m/>
    <m/>
    <m/>
    <m/>
    <m/>
    <m/>
    <m/>
    <m/>
    <m/>
    <m/>
    <m/>
    <m/>
    <m/>
    <m/>
    <m/>
    <m/>
    <m/>
    <m/>
    <m/>
    <m/>
    <m/>
    <m/>
    <n v="20"/>
    <n v="2022"/>
    <s v=""/>
    <m/>
    <m/>
    <m/>
  </r>
  <r>
    <n v="1755"/>
    <m/>
    <m/>
    <m/>
    <x v="13"/>
    <x v="19"/>
    <x v="6"/>
    <s v="Food Security"/>
    <x v="9"/>
    <x v="20"/>
    <x v="3"/>
    <m/>
    <s v="Planned"/>
    <m/>
    <m/>
    <m/>
    <m/>
    <m/>
    <s v="Chittagong"/>
    <s v="Cox's Bazar"/>
    <x v="6"/>
    <x v="9"/>
    <x v="1"/>
    <m/>
    <m/>
    <m/>
    <x v="2"/>
    <x v="2"/>
    <m/>
    <m/>
    <m/>
    <m/>
    <m/>
    <m/>
    <m/>
    <m/>
    <m/>
    <m/>
    <m/>
    <m/>
    <m/>
    <m/>
    <m/>
    <m/>
    <m/>
    <m/>
    <m/>
    <m/>
    <m/>
    <m/>
    <m/>
    <m/>
    <n v="20"/>
    <n v="2022"/>
    <s v=""/>
    <m/>
    <m/>
    <m/>
  </r>
  <r>
    <n v="1756"/>
    <m/>
    <m/>
    <m/>
    <x v="13"/>
    <x v="19"/>
    <x v="6"/>
    <s v="Food Security"/>
    <x v="9"/>
    <x v="20"/>
    <x v="3"/>
    <m/>
    <s v="Planned"/>
    <m/>
    <m/>
    <m/>
    <m/>
    <m/>
    <s v="Chittagong"/>
    <s v="Cox's Bazar"/>
    <x v="6"/>
    <x v="9"/>
    <x v="1"/>
    <m/>
    <m/>
    <m/>
    <x v="2"/>
    <x v="2"/>
    <m/>
    <m/>
    <m/>
    <m/>
    <m/>
    <m/>
    <m/>
    <m/>
    <m/>
    <m/>
    <m/>
    <m/>
    <m/>
    <m/>
    <m/>
    <m/>
    <m/>
    <m/>
    <m/>
    <m/>
    <m/>
    <m/>
    <m/>
    <m/>
    <n v="20"/>
    <n v="2022"/>
    <s v=""/>
    <m/>
    <m/>
    <m/>
  </r>
  <r>
    <n v="1757"/>
    <m/>
    <m/>
    <m/>
    <x v="13"/>
    <x v="19"/>
    <x v="6"/>
    <s v="Food Security"/>
    <x v="9"/>
    <x v="20"/>
    <x v="3"/>
    <m/>
    <s v="Planned"/>
    <m/>
    <m/>
    <m/>
    <m/>
    <m/>
    <s v="Chittagong"/>
    <s v="Cox's Bazar"/>
    <x v="6"/>
    <x v="9"/>
    <x v="1"/>
    <m/>
    <m/>
    <m/>
    <x v="2"/>
    <x v="2"/>
    <m/>
    <m/>
    <m/>
    <m/>
    <m/>
    <m/>
    <m/>
    <m/>
    <m/>
    <m/>
    <m/>
    <m/>
    <m/>
    <m/>
    <m/>
    <m/>
    <m/>
    <m/>
    <m/>
    <m/>
    <m/>
    <m/>
    <m/>
    <m/>
    <n v="20"/>
    <n v="2022"/>
    <s v=""/>
    <m/>
    <m/>
    <m/>
  </r>
  <r>
    <n v="1758"/>
    <m/>
    <m/>
    <m/>
    <x v="13"/>
    <x v="19"/>
    <x v="6"/>
    <s v="Food Security"/>
    <x v="9"/>
    <x v="20"/>
    <x v="3"/>
    <m/>
    <s v="Planned"/>
    <m/>
    <m/>
    <m/>
    <m/>
    <m/>
    <s v="Chittagong"/>
    <s v="Cox's Bazar"/>
    <x v="6"/>
    <x v="9"/>
    <x v="1"/>
    <m/>
    <m/>
    <m/>
    <x v="2"/>
    <x v="2"/>
    <m/>
    <m/>
    <m/>
    <m/>
    <m/>
    <m/>
    <m/>
    <m/>
    <m/>
    <m/>
    <m/>
    <m/>
    <m/>
    <m/>
    <m/>
    <m/>
    <m/>
    <m/>
    <m/>
    <m/>
    <m/>
    <m/>
    <m/>
    <m/>
    <n v="20"/>
    <n v="2022"/>
    <s v=""/>
    <m/>
    <m/>
    <m/>
  </r>
  <r>
    <n v="1759"/>
    <m/>
    <m/>
    <m/>
    <x v="13"/>
    <x v="19"/>
    <x v="6"/>
    <s v="Food Security"/>
    <x v="9"/>
    <x v="20"/>
    <x v="3"/>
    <m/>
    <s v="Planned"/>
    <m/>
    <m/>
    <m/>
    <m/>
    <m/>
    <s v="Chittagong"/>
    <s v="Cox's Bazar"/>
    <x v="6"/>
    <x v="9"/>
    <x v="1"/>
    <m/>
    <m/>
    <m/>
    <x v="2"/>
    <x v="2"/>
    <m/>
    <m/>
    <m/>
    <m/>
    <m/>
    <m/>
    <m/>
    <m/>
    <m/>
    <m/>
    <m/>
    <m/>
    <m/>
    <m/>
    <m/>
    <m/>
    <m/>
    <m/>
    <m/>
    <m/>
    <m/>
    <m/>
    <m/>
    <m/>
    <n v="20"/>
    <n v="2022"/>
    <s v=""/>
    <m/>
    <m/>
    <m/>
  </r>
  <r>
    <n v="1760"/>
    <m/>
    <m/>
    <m/>
    <x v="13"/>
    <x v="19"/>
    <x v="6"/>
    <s v="Food Security"/>
    <x v="9"/>
    <x v="20"/>
    <x v="3"/>
    <m/>
    <s v="Planned"/>
    <m/>
    <m/>
    <m/>
    <m/>
    <m/>
    <s v="Chittagong"/>
    <s v="Cox's Bazar"/>
    <x v="6"/>
    <x v="9"/>
    <x v="1"/>
    <m/>
    <m/>
    <m/>
    <x v="2"/>
    <x v="2"/>
    <m/>
    <m/>
    <m/>
    <m/>
    <m/>
    <m/>
    <m/>
    <m/>
    <m/>
    <m/>
    <m/>
    <m/>
    <m/>
    <m/>
    <m/>
    <m/>
    <m/>
    <m/>
    <m/>
    <m/>
    <m/>
    <m/>
    <m/>
    <m/>
    <n v="20"/>
    <n v="2022"/>
    <s v=""/>
    <m/>
    <m/>
    <m/>
  </r>
  <r>
    <n v="1761"/>
    <m/>
    <m/>
    <m/>
    <x v="13"/>
    <x v="19"/>
    <x v="6"/>
    <s v="Food Security"/>
    <x v="9"/>
    <x v="20"/>
    <x v="3"/>
    <m/>
    <s v="Planned"/>
    <m/>
    <m/>
    <m/>
    <m/>
    <m/>
    <s v="Chittagong"/>
    <s v="Cox's Bazar"/>
    <x v="6"/>
    <x v="9"/>
    <x v="1"/>
    <m/>
    <m/>
    <m/>
    <x v="2"/>
    <x v="2"/>
    <m/>
    <m/>
    <m/>
    <m/>
    <m/>
    <m/>
    <m/>
    <m/>
    <m/>
    <m/>
    <m/>
    <m/>
    <m/>
    <m/>
    <m/>
    <m/>
    <m/>
    <m/>
    <m/>
    <m/>
    <m/>
    <m/>
    <m/>
    <m/>
    <n v="20"/>
    <n v="2022"/>
    <s v=""/>
    <m/>
    <m/>
    <m/>
  </r>
  <r>
    <n v="1762"/>
    <m/>
    <m/>
    <m/>
    <x v="13"/>
    <x v="19"/>
    <x v="6"/>
    <s v="Food Security"/>
    <x v="9"/>
    <x v="20"/>
    <x v="3"/>
    <m/>
    <s v="Planned"/>
    <m/>
    <m/>
    <m/>
    <m/>
    <m/>
    <s v="Chittagong"/>
    <s v="Cox's Bazar"/>
    <x v="6"/>
    <x v="9"/>
    <x v="1"/>
    <m/>
    <m/>
    <m/>
    <x v="2"/>
    <x v="2"/>
    <m/>
    <m/>
    <m/>
    <m/>
    <m/>
    <m/>
    <m/>
    <m/>
    <m/>
    <m/>
    <m/>
    <m/>
    <m/>
    <m/>
    <m/>
    <m/>
    <m/>
    <m/>
    <m/>
    <m/>
    <m/>
    <m/>
    <m/>
    <m/>
    <n v="20"/>
    <n v="2022"/>
    <s v=""/>
    <m/>
    <m/>
    <m/>
  </r>
  <r>
    <n v="1763"/>
    <m/>
    <m/>
    <m/>
    <x v="13"/>
    <x v="19"/>
    <x v="6"/>
    <s v="Food Security"/>
    <x v="9"/>
    <x v="20"/>
    <x v="3"/>
    <m/>
    <s v="Planned"/>
    <m/>
    <m/>
    <m/>
    <m/>
    <m/>
    <s v="Chittagong"/>
    <s v="Cox's Bazar"/>
    <x v="6"/>
    <x v="9"/>
    <x v="1"/>
    <m/>
    <m/>
    <m/>
    <x v="2"/>
    <x v="2"/>
    <m/>
    <m/>
    <m/>
    <m/>
    <m/>
    <m/>
    <m/>
    <m/>
    <m/>
    <m/>
    <m/>
    <m/>
    <m/>
    <m/>
    <m/>
    <m/>
    <m/>
    <m/>
    <m/>
    <m/>
    <m/>
    <m/>
    <m/>
    <m/>
    <n v="20"/>
    <n v="2022"/>
    <s v=""/>
    <m/>
    <m/>
    <m/>
  </r>
  <r>
    <n v="1764"/>
    <m/>
    <m/>
    <m/>
    <x v="13"/>
    <x v="19"/>
    <x v="6"/>
    <s v="Food Security"/>
    <x v="9"/>
    <x v="20"/>
    <x v="3"/>
    <m/>
    <s v="Planned"/>
    <m/>
    <m/>
    <m/>
    <m/>
    <m/>
    <s v="Chittagong"/>
    <s v="Cox's Bazar"/>
    <x v="6"/>
    <x v="9"/>
    <x v="1"/>
    <m/>
    <m/>
    <m/>
    <x v="2"/>
    <x v="2"/>
    <m/>
    <m/>
    <m/>
    <m/>
    <m/>
    <m/>
    <m/>
    <m/>
    <m/>
    <m/>
    <m/>
    <m/>
    <m/>
    <m/>
    <m/>
    <m/>
    <m/>
    <m/>
    <m/>
    <m/>
    <m/>
    <m/>
    <m/>
    <m/>
    <n v="20"/>
    <n v="2022"/>
    <s v=""/>
    <m/>
    <m/>
    <m/>
  </r>
  <r>
    <n v="1765"/>
    <m/>
    <m/>
    <m/>
    <x v="13"/>
    <x v="19"/>
    <x v="6"/>
    <s v="Food Security"/>
    <x v="9"/>
    <x v="20"/>
    <x v="3"/>
    <m/>
    <s v="Planned"/>
    <m/>
    <m/>
    <m/>
    <m/>
    <m/>
    <s v="Chittagong"/>
    <s v="Cox's Bazar"/>
    <x v="6"/>
    <x v="9"/>
    <x v="1"/>
    <m/>
    <m/>
    <m/>
    <x v="2"/>
    <x v="2"/>
    <m/>
    <m/>
    <m/>
    <m/>
    <m/>
    <m/>
    <m/>
    <m/>
    <m/>
    <m/>
    <m/>
    <m/>
    <m/>
    <m/>
    <m/>
    <m/>
    <m/>
    <m/>
    <m/>
    <m/>
    <m/>
    <m/>
    <m/>
    <m/>
    <n v="20"/>
    <n v="2022"/>
    <s v=""/>
    <m/>
    <m/>
    <m/>
  </r>
  <r>
    <n v="1766"/>
    <m/>
    <m/>
    <m/>
    <x v="13"/>
    <x v="19"/>
    <x v="6"/>
    <s v="Food Security"/>
    <x v="9"/>
    <x v="20"/>
    <x v="3"/>
    <m/>
    <s v="Planned"/>
    <m/>
    <m/>
    <m/>
    <m/>
    <m/>
    <s v="Chittagong"/>
    <s v="Cox's Bazar"/>
    <x v="6"/>
    <x v="9"/>
    <x v="1"/>
    <m/>
    <m/>
    <m/>
    <x v="2"/>
    <x v="2"/>
    <m/>
    <m/>
    <m/>
    <m/>
    <m/>
    <m/>
    <m/>
    <m/>
    <m/>
    <m/>
    <m/>
    <m/>
    <m/>
    <m/>
    <m/>
    <m/>
    <m/>
    <m/>
    <m/>
    <m/>
    <m/>
    <m/>
    <m/>
    <m/>
    <n v="20"/>
    <n v="2022"/>
    <s v=""/>
    <m/>
    <m/>
    <m/>
  </r>
  <r>
    <n v="1767"/>
    <m/>
    <m/>
    <m/>
    <x v="13"/>
    <x v="19"/>
    <x v="6"/>
    <s v="Food Security"/>
    <x v="9"/>
    <x v="20"/>
    <x v="3"/>
    <m/>
    <s v="Planned"/>
    <m/>
    <m/>
    <m/>
    <m/>
    <m/>
    <s v="Chittagong"/>
    <s v="Cox's Bazar"/>
    <x v="6"/>
    <x v="9"/>
    <x v="1"/>
    <m/>
    <m/>
    <m/>
    <x v="2"/>
    <x v="2"/>
    <m/>
    <m/>
    <m/>
    <m/>
    <m/>
    <m/>
    <m/>
    <m/>
    <m/>
    <m/>
    <m/>
    <m/>
    <m/>
    <m/>
    <m/>
    <m/>
    <m/>
    <m/>
    <m/>
    <m/>
    <m/>
    <m/>
    <m/>
    <m/>
    <n v="20"/>
    <n v="2022"/>
    <s v=""/>
    <m/>
    <m/>
    <m/>
  </r>
  <r>
    <n v="1768"/>
    <m/>
    <m/>
    <m/>
    <x v="13"/>
    <x v="19"/>
    <x v="6"/>
    <s v="Food Security"/>
    <x v="9"/>
    <x v="20"/>
    <x v="3"/>
    <m/>
    <s v="Planned"/>
    <m/>
    <m/>
    <m/>
    <m/>
    <m/>
    <s v="Chittagong"/>
    <s v="Cox's Bazar"/>
    <x v="6"/>
    <x v="9"/>
    <x v="1"/>
    <m/>
    <m/>
    <m/>
    <x v="2"/>
    <x v="2"/>
    <m/>
    <m/>
    <m/>
    <m/>
    <m/>
    <m/>
    <m/>
    <m/>
    <m/>
    <m/>
    <m/>
    <m/>
    <m/>
    <m/>
    <m/>
    <m/>
    <m/>
    <m/>
    <m/>
    <m/>
    <m/>
    <m/>
    <m/>
    <m/>
    <n v="20"/>
    <n v="2022"/>
    <s v=""/>
    <m/>
    <m/>
    <m/>
  </r>
  <r>
    <n v="1769"/>
    <m/>
    <m/>
    <m/>
    <x v="13"/>
    <x v="19"/>
    <x v="6"/>
    <s v="Food Security"/>
    <x v="9"/>
    <x v="20"/>
    <x v="3"/>
    <m/>
    <s v="Planned"/>
    <m/>
    <m/>
    <m/>
    <m/>
    <m/>
    <s v="Chittagong"/>
    <s v="Cox's Bazar"/>
    <x v="6"/>
    <x v="9"/>
    <x v="1"/>
    <m/>
    <m/>
    <m/>
    <x v="2"/>
    <x v="2"/>
    <m/>
    <m/>
    <m/>
    <m/>
    <m/>
    <m/>
    <m/>
    <m/>
    <m/>
    <m/>
    <m/>
    <m/>
    <m/>
    <m/>
    <m/>
    <m/>
    <m/>
    <m/>
    <m/>
    <m/>
    <m/>
    <m/>
    <m/>
    <m/>
    <n v="20"/>
    <n v="2022"/>
    <s v=""/>
    <m/>
    <m/>
    <m/>
  </r>
  <r>
    <n v="1770"/>
    <m/>
    <m/>
    <m/>
    <x v="13"/>
    <x v="19"/>
    <x v="6"/>
    <s v="Food Security"/>
    <x v="9"/>
    <x v="20"/>
    <x v="3"/>
    <m/>
    <s v="Planned"/>
    <m/>
    <m/>
    <m/>
    <m/>
    <m/>
    <s v="Chittagong"/>
    <s v="Cox's Bazar"/>
    <x v="6"/>
    <x v="9"/>
    <x v="1"/>
    <m/>
    <m/>
    <m/>
    <x v="2"/>
    <x v="2"/>
    <m/>
    <m/>
    <m/>
    <m/>
    <m/>
    <m/>
    <m/>
    <m/>
    <m/>
    <m/>
    <m/>
    <m/>
    <m/>
    <m/>
    <m/>
    <m/>
    <m/>
    <m/>
    <m/>
    <m/>
    <m/>
    <m/>
    <m/>
    <m/>
    <n v="20"/>
    <n v="2022"/>
    <s v=""/>
    <m/>
    <m/>
    <m/>
  </r>
  <r>
    <n v="1771"/>
    <m/>
    <m/>
    <m/>
    <x v="13"/>
    <x v="19"/>
    <x v="6"/>
    <s v="Food Security"/>
    <x v="9"/>
    <x v="20"/>
    <x v="3"/>
    <m/>
    <s v="Planned"/>
    <m/>
    <m/>
    <m/>
    <m/>
    <m/>
    <s v="Chittagong"/>
    <s v="Cox's Bazar"/>
    <x v="6"/>
    <x v="9"/>
    <x v="1"/>
    <m/>
    <m/>
    <m/>
    <x v="2"/>
    <x v="2"/>
    <m/>
    <m/>
    <m/>
    <m/>
    <m/>
    <m/>
    <m/>
    <m/>
    <m/>
    <m/>
    <m/>
    <m/>
    <m/>
    <m/>
    <m/>
    <m/>
    <m/>
    <m/>
    <m/>
    <m/>
    <m/>
    <m/>
    <m/>
    <m/>
    <n v="20"/>
    <n v="2022"/>
    <s v=""/>
    <m/>
    <m/>
    <m/>
  </r>
  <r>
    <n v="1772"/>
    <m/>
    <m/>
    <m/>
    <x v="13"/>
    <x v="19"/>
    <x v="6"/>
    <s v="Food Security"/>
    <x v="9"/>
    <x v="20"/>
    <x v="3"/>
    <m/>
    <s v="Planned"/>
    <m/>
    <m/>
    <m/>
    <m/>
    <m/>
    <s v="Chittagong"/>
    <s v="Cox's Bazar"/>
    <x v="6"/>
    <x v="9"/>
    <x v="1"/>
    <m/>
    <m/>
    <m/>
    <x v="2"/>
    <x v="2"/>
    <m/>
    <m/>
    <m/>
    <m/>
    <m/>
    <m/>
    <m/>
    <m/>
    <m/>
    <m/>
    <m/>
    <m/>
    <m/>
    <m/>
    <m/>
    <m/>
    <m/>
    <m/>
    <m/>
    <m/>
    <m/>
    <m/>
    <m/>
    <m/>
    <n v="20"/>
    <n v="2022"/>
    <s v=""/>
    <m/>
    <m/>
    <m/>
  </r>
  <r>
    <n v="1773"/>
    <m/>
    <m/>
    <m/>
    <x v="13"/>
    <x v="19"/>
    <x v="6"/>
    <s v="Food Security"/>
    <x v="9"/>
    <x v="20"/>
    <x v="3"/>
    <m/>
    <s v="Planned"/>
    <m/>
    <m/>
    <m/>
    <m/>
    <m/>
    <s v="Chittagong"/>
    <s v="Cox's Bazar"/>
    <x v="6"/>
    <x v="9"/>
    <x v="1"/>
    <m/>
    <m/>
    <m/>
    <x v="2"/>
    <x v="2"/>
    <m/>
    <m/>
    <m/>
    <m/>
    <m/>
    <m/>
    <m/>
    <m/>
    <m/>
    <m/>
    <m/>
    <m/>
    <m/>
    <m/>
    <m/>
    <m/>
    <m/>
    <m/>
    <m/>
    <m/>
    <m/>
    <m/>
    <m/>
    <m/>
    <n v="20"/>
    <n v="2022"/>
    <s v=""/>
    <m/>
    <m/>
    <m/>
  </r>
  <r>
    <n v="1774"/>
    <m/>
    <m/>
    <m/>
    <x v="13"/>
    <x v="19"/>
    <x v="6"/>
    <s v="Food Security"/>
    <x v="9"/>
    <x v="20"/>
    <x v="3"/>
    <m/>
    <s v="Planned"/>
    <m/>
    <m/>
    <m/>
    <m/>
    <m/>
    <s v="Chittagong"/>
    <s v="Cox's Bazar"/>
    <x v="6"/>
    <x v="9"/>
    <x v="1"/>
    <m/>
    <m/>
    <m/>
    <x v="2"/>
    <x v="2"/>
    <m/>
    <m/>
    <m/>
    <m/>
    <m/>
    <m/>
    <m/>
    <m/>
    <m/>
    <m/>
    <m/>
    <m/>
    <m/>
    <m/>
    <m/>
    <m/>
    <m/>
    <m/>
    <m/>
    <m/>
    <m/>
    <m/>
    <m/>
    <m/>
    <n v="20"/>
    <n v="2022"/>
    <s v=""/>
    <m/>
    <m/>
    <m/>
  </r>
  <r>
    <n v="1775"/>
    <m/>
    <m/>
    <m/>
    <x v="13"/>
    <x v="19"/>
    <x v="6"/>
    <s v="Food Security"/>
    <x v="9"/>
    <x v="20"/>
    <x v="3"/>
    <m/>
    <s v="Planned"/>
    <m/>
    <m/>
    <m/>
    <m/>
    <m/>
    <s v="Chittagong"/>
    <s v="Cox's Bazar"/>
    <x v="6"/>
    <x v="9"/>
    <x v="1"/>
    <m/>
    <m/>
    <m/>
    <x v="2"/>
    <x v="2"/>
    <m/>
    <m/>
    <m/>
    <m/>
    <m/>
    <m/>
    <m/>
    <m/>
    <m/>
    <m/>
    <m/>
    <m/>
    <m/>
    <m/>
    <m/>
    <m/>
    <m/>
    <m/>
    <m/>
    <m/>
    <m/>
    <m/>
    <m/>
    <m/>
    <n v="20"/>
    <n v="2022"/>
    <s v=""/>
    <m/>
    <m/>
    <m/>
  </r>
  <r>
    <n v="1776"/>
    <m/>
    <m/>
    <m/>
    <x v="13"/>
    <x v="19"/>
    <x v="6"/>
    <s v="Food Security"/>
    <x v="9"/>
    <x v="20"/>
    <x v="3"/>
    <m/>
    <s v="Planned"/>
    <m/>
    <m/>
    <m/>
    <m/>
    <m/>
    <s v="Chittagong"/>
    <s v="Cox's Bazar"/>
    <x v="6"/>
    <x v="9"/>
    <x v="1"/>
    <m/>
    <m/>
    <m/>
    <x v="2"/>
    <x v="2"/>
    <m/>
    <m/>
    <m/>
    <m/>
    <m/>
    <m/>
    <m/>
    <m/>
    <m/>
    <m/>
    <m/>
    <m/>
    <m/>
    <m/>
    <m/>
    <m/>
    <m/>
    <m/>
    <m/>
    <m/>
    <m/>
    <m/>
    <m/>
    <m/>
    <n v="20"/>
    <n v="2022"/>
    <s v=""/>
    <m/>
    <m/>
    <m/>
  </r>
  <r>
    <n v="1777"/>
    <m/>
    <m/>
    <m/>
    <x v="13"/>
    <x v="19"/>
    <x v="6"/>
    <s v="Food Security"/>
    <x v="9"/>
    <x v="20"/>
    <x v="3"/>
    <m/>
    <s v="Planned"/>
    <m/>
    <m/>
    <m/>
    <m/>
    <m/>
    <s v="Chittagong"/>
    <s v="Cox's Bazar"/>
    <x v="6"/>
    <x v="9"/>
    <x v="1"/>
    <m/>
    <m/>
    <m/>
    <x v="2"/>
    <x v="2"/>
    <m/>
    <m/>
    <m/>
    <m/>
    <m/>
    <m/>
    <m/>
    <m/>
    <m/>
    <m/>
    <m/>
    <m/>
    <m/>
    <m/>
    <m/>
    <m/>
    <m/>
    <m/>
    <m/>
    <m/>
    <m/>
    <m/>
    <m/>
    <m/>
    <n v="20"/>
    <n v="2022"/>
    <s v=""/>
    <m/>
    <m/>
    <m/>
  </r>
  <r>
    <n v="1778"/>
    <m/>
    <m/>
    <m/>
    <x v="13"/>
    <x v="19"/>
    <x v="6"/>
    <s v="Food Security"/>
    <x v="9"/>
    <x v="20"/>
    <x v="3"/>
    <m/>
    <s v="Planned"/>
    <m/>
    <m/>
    <m/>
    <m/>
    <m/>
    <s v="Chittagong"/>
    <s v="Cox's Bazar"/>
    <x v="6"/>
    <x v="9"/>
    <x v="1"/>
    <m/>
    <m/>
    <m/>
    <x v="2"/>
    <x v="2"/>
    <m/>
    <m/>
    <m/>
    <m/>
    <m/>
    <m/>
    <m/>
    <m/>
    <m/>
    <m/>
    <m/>
    <m/>
    <m/>
    <m/>
    <m/>
    <m/>
    <m/>
    <m/>
    <m/>
    <m/>
    <m/>
    <m/>
    <m/>
    <m/>
    <n v="20"/>
    <n v="2022"/>
    <s v=""/>
    <m/>
    <m/>
    <m/>
  </r>
  <r>
    <n v="1779"/>
    <m/>
    <m/>
    <m/>
    <x v="13"/>
    <x v="19"/>
    <x v="6"/>
    <s v="Food Security"/>
    <x v="9"/>
    <x v="20"/>
    <x v="3"/>
    <m/>
    <s v="Planned"/>
    <m/>
    <m/>
    <m/>
    <m/>
    <m/>
    <s v="Chittagong"/>
    <s v="Cox's Bazar"/>
    <x v="6"/>
    <x v="9"/>
    <x v="1"/>
    <m/>
    <m/>
    <m/>
    <x v="2"/>
    <x v="2"/>
    <m/>
    <m/>
    <m/>
    <m/>
    <m/>
    <m/>
    <m/>
    <m/>
    <m/>
    <m/>
    <m/>
    <m/>
    <m/>
    <m/>
    <m/>
    <m/>
    <m/>
    <m/>
    <m/>
    <m/>
    <m/>
    <m/>
    <m/>
    <m/>
    <n v="20"/>
    <n v="2022"/>
    <s v=""/>
    <m/>
    <m/>
    <m/>
  </r>
  <r>
    <n v="1780"/>
    <m/>
    <m/>
    <m/>
    <x v="13"/>
    <x v="19"/>
    <x v="6"/>
    <s v="Food Security"/>
    <x v="9"/>
    <x v="20"/>
    <x v="3"/>
    <m/>
    <s v="Planned"/>
    <m/>
    <m/>
    <m/>
    <m/>
    <m/>
    <s v="Chittagong"/>
    <s v="Cox's Bazar"/>
    <x v="6"/>
    <x v="9"/>
    <x v="1"/>
    <m/>
    <m/>
    <m/>
    <x v="2"/>
    <x v="2"/>
    <m/>
    <m/>
    <m/>
    <m/>
    <m/>
    <m/>
    <m/>
    <m/>
    <m/>
    <m/>
    <m/>
    <m/>
    <m/>
    <m/>
    <m/>
    <m/>
    <m/>
    <m/>
    <m/>
    <m/>
    <m/>
    <m/>
    <m/>
    <m/>
    <n v="20"/>
    <n v="2022"/>
    <s v=""/>
    <m/>
    <m/>
    <m/>
  </r>
  <r>
    <n v="1781"/>
    <m/>
    <m/>
    <m/>
    <x v="13"/>
    <x v="19"/>
    <x v="6"/>
    <s v="Food Security"/>
    <x v="9"/>
    <x v="20"/>
    <x v="3"/>
    <m/>
    <s v="Planned"/>
    <m/>
    <m/>
    <m/>
    <m/>
    <m/>
    <s v="Chittagong"/>
    <s v="Cox's Bazar"/>
    <x v="6"/>
    <x v="9"/>
    <x v="1"/>
    <m/>
    <m/>
    <m/>
    <x v="2"/>
    <x v="2"/>
    <m/>
    <m/>
    <m/>
    <m/>
    <m/>
    <m/>
    <m/>
    <m/>
    <m/>
    <m/>
    <m/>
    <m/>
    <m/>
    <m/>
    <m/>
    <m/>
    <m/>
    <m/>
    <m/>
    <m/>
    <m/>
    <m/>
    <m/>
    <m/>
    <n v="20"/>
    <n v="2022"/>
    <s v=""/>
    <m/>
    <m/>
    <m/>
  </r>
  <r>
    <n v="1782"/>
    <m/>
    <m/>
    <m/>
    <x v="13"/>
    <x v="19"/>
    <x v="6"/>
    <s v="Food Security"/>
    <x v="9"/>
    <x v="20"/>
    <x v="3"/>
    <m/>
    <s v="Planned"/>
    <m/>
    <m/>
    <m/>
    <m/>
    <m/>
    <s v="Chittagong"/>
    <s v="Cox's Bazar"/>
    <x v="6"/>
    <x v="9"/>
    <x v="1"/>
    <m/>
    <m/>
    <m/>
    <x v="2"/>
    <x v="2"/>
    <m/>
    <m/>
    <m/>
    <m/>
    <m/>
    <m/>
    <m/>
    <m/>
    <m/>
    <m/>
    <m/>
    <m/>
    <m/>
    <m/>
    <m/>
    <m/>
    <m/>
    <m/>
    <m/>
    <m/>
    <m/>
    <m/>
    <m/>
    <m/>
    <n v="20"/>
    <n v="2022"/>
    <s v=""/>
    <m/>
    <m/>
    <m/>
  </r>
  <r>
    <n v="1783"/>
    <m/>
    <m/>
    <m/>
    <x v="13"/>
    <x v="19"/>
    <x v="6"/>
    <s v="Food Security"/>
    <x v="9"/>
    <x v="20"/>
    <x v="3"/>
    <m/>
    <s v="Planned"/>
    <m/>
    <m/>
    <m/>
    <m/>
    <m/>
    <s v="Chittagong"/>
    <s v="Cox's Bazar"/>
    <x v="6"/>
    <x v="9"/>
    <x v="1"/>
    <m/>
    <m/>
    <m/>
    <x v="2"/>
    <x v="2"/>
    <m/>
    <m/>
    <m/>
    <m/>
    <m/>
    <m/>
    <m/>
    <m/>
    <m/>
    <m/>
    <m/>
    <m/>
    <m/>
    <m/>
    <m/>
    <m/>
    <m/>
    <m/>
    <m/>
    <m/>
    <m/>
    <m/>
    <m/>
    <m/>
    <n v="20"/>
    <n v="2022"/>
    <s v=""/>
    <m/>
    <m/>
    <m/>
  </r>
  <r>
    <n v="1784"/>
    <m/>
    <m/>
    <m/>
    <x v="13"/>
    <x v="19"/>
    <x v="6"/>
    <s v="Food Security"/>
    <x v="9"/>
    <x v="20"/>
    <x v="3"/>
    <m/>
    <s v="Planned"/>
    <m/>
    <m/>
    <m/>
    <m/>
    <m/>
    <s v="Chittagong"/>
    <s v="Cox's Bazar"/>
    <x v="6"/>
    <x v="9"/>
    <x v="1"/>
    <m/>
    <m/>
    <m/>
    <x v="2"/>
    <x v="2"/>
    <m/>
    <m/>
    <m/>
    <m/>
    <m/>
    <m/>
    <m/>
    <m/>
    <m/>
    <m/>
    <m/>
    <m/>
    <m/>
    <m/>
    <m/>
    <m/>
    <m/>
    <m/>
    <m/>
    <m/>
    <m/>
    <m/>
    <m/>
    <m/>
    <n v="20"/>
    <n v="2022"/>
    <s v=""/>
    <m/>
    <m/>
    <m/>
  </r>
  <r>
    <n v="1785"/>
    <m/>
    <m/>
    <m/>
    <x v="13"/>
    <x v="19"/>
    <x v="6"/>
    <s v="Food Security"/>
    <x v="9"/>
    <x v="20"/>
    <x v="3"/>
    <m/>
    <s v="Planned"/>
    <m/>
    <m/>
    <m/>
    <m/>
    <m/>
    <s v="Chittagong"/>
    <s v="Cox's Bazar"/>
    <x v="6"/>
    <x v="9"/>
    <x v="1"/>
    <m/>
    <m/>
    <m/>
    <x v="2"/>
    <x v="2"/>
    <m/>
    <m/>
    <m/>
    <m/>
    <m/>
    <m/>
    <m/>
    <m/>
    <m/>
    <m/>
    <m/>
    <m/>
    <m/>
    <m/>
    <m/>
    <m/>
    <m/>
    <m/>
    <m/>
    <m/>
    <m/>
    <m/>
    <m/>
    <m/>
    <n v="20"/>
    <n v="2022"/>
    <s v=""/>
    <m/>
    <m/>
    <m/>
  </r>
  <r>
    <n v="1786"/>
    <m/>
    <m/>
    <m/>
    <x v="13"/>
    <x v="19"/>
    <x v="6"/>
    <s v="Food Security"/>
    <x v="9"/>
    <x v="20"/>
    <x v="3"/>
    <m/>
    <s v="Planned"/>
    <m/>
    <m/>
    <m/>
    <m/>
    <m/>
    <s v="Chittagong"/>
    <s v="Cox's Bazar"/>
    <x v="6"/>
    <x v="9"/>
    <x v="1"/>
    <m/>
    <m/>
    <m/>
    <x v="2"/>
    <x v="2"/>
    <m/>
    <m/>
    <m/>
    <m/>
    <m/>
    <m/>
    <m/>
    <m/>
    <m/>
    <m/>
    <m/>
    <m/>
    <m/>
    <m/>
    <m/>
    <m/>
    <m/>
    <m/>
    <m/>
    <m/>
    <m/>
    <m/>
    <m/>
    <m/>
    <n v="20"/>
    <n v="2022"/>
    <s v=""/>
    <m/>
    <m/>
    <m/>
  </r>
  <r>
    <n v="1787"/>
    <m/>
    <m/>
    <m/>
    <x v="13"/>
    <x v="19"/>
    <x v="6"/>
    <s v="Food Security"/>
    <x v="9"/>
    <x v="20"/>
    <x v="3"/>
    <m/>
    <s v="Planned"/>
    <m/>
    <m/>
    <m/>
    <m/>
    <m/>
    <s v="Chittagong"/>
    <s v="Cox's Bazar"/>
    <x v="6"/>
    <x v="9"/>
    <x v="1"/>
    <m/>
    <m/>
    <m/>
    <x v="2"/>
    <x v="2"/>
    <m/>
    <m/>
    <m/>
    <m/>
    <m/>
    <m/>
    <m/>
    <m/>
    <m/>
    <m/>
    <m/>
    <m/>
    <m/>
    <m/>
    <m/>
    <m/>
    <m/>
    <m/>
    <m/>
    <m/>
    <m/>
    <m/>
    <m/>
    <m/>
    <n v="20"/>
    <n v="2022"/>
    <s v=""/>
    <m/>
    <m/>
    <m/>
  </r>
  <r>
    <n v="1788"/>
    <m/>
    <m/>
    <m/>
    <x v="13"/>
    <x v="19"/>
    <x v="6"/>
    <s v="Food Security"/>
    <x v="9"/>
    <x v="20"/>
    <x v="3"/>
    <m/>
    <s v="Planned"/>
    <m/>
    <m/>
    <m/>
    <m/>
    <m/>
    <s v="Chittagong"/>
    <s v="Cox's Bazar"/>
    <x v="6"/>
    <x v="9"/>
    <x v="1"/>
    <m/>
    <m/>
    <m/>
    <x v="2"/>
    <x v="2"/>
    <m/>
    <m/>
    <m/>
    <m/>
    <m/>
    <m/>
    <m/>
    <m/>
    <m/>
    <m/>
    <m/>
    <m/>
    <m/>
    <m/>
    <m/>
    <m/>
    <m/>
    <m/>
    <m/>
    <m/>
    <m/>
    <m/>
    <m/>
    <m/>
    <n v="20"/>
    <n v="2022"/>
    <s v=""/>
    <m/>
    <m/>
    <m/>
  </r>
  <r>
    <n v="1789"/>
    <m/>
    <m/>
    <m/>
    <x v="13"/>
    <x v="19"/>
    <x v="6"/>
    <s v="Food Security"/>
    <x v="9"/>
    <x v="20"/>
    <x v="3"/>
    <m/>
    <s v="Planned"/>
    <m/>
    <m/>
    <m/>
    <m/>
    <m/>
    <s v="Chittagong"/>
    <s v="Cox's Bazar"/>
    <x v="6"/>
    <x v="9"/>
    <x v="1"/>
    <m/>
    <m/>
    <m/>
    <x v="2"/>
    <x v="2"/>
    <m/>
    <m/>
    <m/>
    <m/>
    <m/>
    <m/>
    <m/>
    <m/>
    <m/>
    <m/>
    <m/>
    <m/>
    <m/>
    <m/>
    <m/>
    <m/>
    <m/>
    <m/>
    <m/>
    <m/>
    <m/>
    <m/>
    <m/>
    <m/>
    <n v="20"/>
    <n v="2022"/>
    <s v=""/>
    <m/>
    <m/>
    <m/>
  </r>
  <r>
    <n v="1790"/>
    <m/>
    <m/>
    <m/>
    <x v="13"/>
    <x v="19"/>
    <x v="6"/>
    <s v="Food Security"/>
    <x v="9"/>
    <x v="20"/>
    <x v="3"/>
    <m/>
    <s v="Planned"/>
    <m/>
    <m/>
    <m/>
    <m/>
    <m/>
    <s v="Chittagong"/>
    <s v="Cox's Bazar"/>
    <x v="6"/>
    <x v="9"/>
    <x v="1"/>
    <m/>
    <m/>
    <m/>
    <x v="2"/>
    <x v="2"/>
    <m/>
    <m/>
    <m/>
    <m/>
    <m/>
    <m/>
    <m/>
    <m/>
    <m/>
    <m/>
    <m/>
    <m/>
    <m/>
    <m/>
    <m/>
    <m/>
    <m/>
    <m/>
    <m/>
    <m/>
    <m/>
    <m/>
    <m/>
    <m/>
    <n v="20"/>
    <n v="2022"/>
    <s v=""/>
    <m/>
    <m/>
    <m/>
  </r>
  <r>
    <n v="1791"/>
    <m/>
    <m/>
    <m/>
    <x v="13"/>
    <x v="19"/>
    <x v="6"/>
    <s v="Food Security"/>
    <x v="9"/>
    <x v="20"/>
    <x v="3"/>
    <m/>
    <s v="Planned"/>
    <m/>
    <m/>
    <m/>
    <m/>
    <m/>
    <s v="Chittagong"/>
    <s v="Cox's Bazar"/>
    <x v="6"/>
    <x v="9"/>
    <x v="1"/>
    <m/>
    <m/>
    <m/>
    <x v="2"/>
    <x v="2"/>
    <m/>
    <m/>
    <m/>
    <m/>
    <m/>
    <m/>
    <m/>
    <m/>
    <m/>
    <m/>
    <m/>
    <m/>
    <m/>
    <m/>
    <m/>
    <m/>
    <m/>
    <m/>
    <m/>
    <m/>
    <m/>
    <m/>
    <m/>
    <m/>
    <n v="20"/>
    <n v="2022"/>
    <s v=""/>
    <m/>
    <m/>
    <m/>
  </r>
  <r>
    <n v="1792"/>
    <m/>
    <m/>
    <m/>
    <x v="13"/>
    <x v="19"/>
    <x v="6"/>
    <s v="Food Security"/>
    <x v="9"/>
    <x v="20"/>
    <x v="3"/>
    <m/>
    <s v="Planned"/>
    <m/>
    <m/>
    <m/>
    <m/>
    <m/>
    <s v="Chittagong"/>
    <s v="Cox's Bazar"/>
    <x v="6"/>
    <x v="9"/>
    <x v="1"/>
    <m/>
    <m/>
    <m/>
    <x v="2"/>
    <x v="2"/>
    <m/>
    <m/>
    <m/>
    <m/>
    <m/>
    <m/>
    <m/>
    <m/>
    <m/>
    <m/>
    <m/>
    <m/>
    <m/>
    <m/>
    <m/>
    <m/>
    <m/>
    <m/>
    <m/>
    <m/>
    <m/>
    <m/>
    <m/>
    <m/>
    <n v="20"/>
    <n v="2022"/>
    <s v=""/>
    <m/>
    <m/>
    <m/>
  </r>
  <r>
    <n v="1793"/>
    <m/>
    <m/>
    <m/>
    <x v="13"/>
    <x v="19"/>
    <x v="6"/>
    <s v="Food Security"/>
    <x v="9"/>
    <x v="20"/>
    <x v="3"/>
    <m/>
    <s v="Planned"/>
    <m/>
    <m/>
    <m/>
    <m/>
    <m/>
    <s v="Chittagong"/>
    <s v="Cox's Bazar"/>
    <x v="6"/>
    <x v="9"/>
    <x v="1"/>
    <m/>
    <m/>
    <m/>
    <x v="2"/>
    <x v="2"/>
    <m/>
    <m/>
    <m/>
    <m/>
    <m/>
    <m/>
    <m/>
    <m/>
    <m/>
    <m/>
    <m/>
    <m/>
    <m/>
    <m/>
    <m/>
    <m/>
    <m/>
    <m/>
    <m/>
    <m/>
    <m/>
    <m/>
    <m/>
    <m/>
    <n v="20"/>
    <n v="2022"/>
    <s v=""/>
    <m/>
    <m/>
    <m/>
  </r>
  <r>
    <n v="1794"/>
    <m/>
    <m/>
    <m/>
    <x v="13"/>
    <x v="19"/>
    <x v="6"/>
    <s v="Food Security"/>
    <x v="9"/>
    <x v="20"/>
    <x v="3"/>
    <m/>
    <s v="Planned"/>
    <m/>
    <m/>
    <m/>
    <m/>
    <m/>
    <s v="Chittagong"/>
    <s v="Cox's Bazar"/>
    <x v="6"/>
    <x v="9"/>
    <x v="1"/>
    <m/>
    <m/>
    <m/>
    <x v="2"/>
    <x v="2"/>
    <m/>
    <m/>
    <m/>
    <m/>
    <m/>
    <m/>
    <m/>
    <m/>
    <m/>
    <m/>
    <m/>
    <m/>
    <m/>
    <m/>
    <m/>
    <m/>
    <m/>
    <m/>
    <m/>
    <m/>
    <m/>
    <m/>
    <m/>
    <m/>
    <n v="20"/>
    <n v="2022"/>
    <s v=""/>
    <m/>
    <m/>
    <m/>
  </r>
  <r>
    <n v="1795"/>
    <m/>
    <m/>
    <m/>
    <x v="13"/>
    <x v="19"/>
    <x v="6"/>
    <s v="Food Security"/>
    <x v="9"/>
    <x v="20"/>
    <x v="3"/>
    <m/>
    <s v="Planned"/>
    <m/>
    <m/>
    <m/>
    <m/>
    <m/>
    <s v="Chittagong"/>
    <s v="Cox's Bazar"/>
    <x v="6"/>
    <x v="9"/>
    <x v="1"/>
    <m/>
    <m/>
    <m/>
    <x v="2"/>
    <x v="2"/>
    <m/>
    <m/>
    <m/>
    <m/>
    <m/>
    <m/>
    <m/>
    <m/>
    <m/>
    <m/>
    <m/>
    <m/>
    <m/>
    <m/>
    <m/>
    <m/>
    <m/>
    <m/>
    <m/>
    <m/>
    <m/>
    <m/>
    <m/>
    <m/>
    <n v="20"/>
    <n v="2022"/>
    <s v=""/>
    <m/>
    <m/>
    <m/>
  </r>
  <r>
    <n v="1796"/>
    <m/>
    <m/>
    <m/>
    <x v="13"/>
    <x v="19"/>
    <x v="6"/>
    <s v="Food Security"/>
    <x v="9"/>
    <x v="20"/>
    <x v="3"/>
    <m/>
    <s v="Planned"/>
    <m/>
    <m/>
    <m/>
    <m/>
    <m/>
    <s v="Chittagong"/>
    <s v="Cox's Bazar"/>
    <x v="6"/>
    <x v="9"/>
    <x v="1"/>
    <m/>
    <m/>
    <m/>
    <x v="2"/>
    <x v="2"/>
    <m/>
    <m/>
    <m/>
    <m/>
    <m/>
    <m/>
    <m/>
    <m/>
    <m/>
    <m/>
    <m/>
    <m/>
    <m/>
    <m/>
    <m/>
    <m/>
    <m/>
    <m/>
    <m/>
    <m/>
    <m/>
    <m/>
    <m/>
    <m/>
    <n v="20"/>
    <n v="2022"/>
    <s v=""/>
    <m/>
    <m/>
    <m/>
  </r>
  <r>
    <n v="1797"/>
    <m/>
    <m/>
    <m/>
    <x v="13"/>
    <x v="19"/>
    <x v="6"/>
    <s v="Food Security"/>
    <x v="9"/>
    <x v="20"/>
    <x v="3"/>
    <m/>
    <s v="Planned"/>
    <m/>
    <m/>
    <m/>
    <m/>
    <m/>
    <s v="Chittagong"/>
    <s v="Cox's Bazar"/>
    <x v="6"/>
    <x v="9"/>
    <x v="1"/>
    <m/>
    <m/>
    <m/>
    <x v="2"/>
    <x v="2"/>
    <m/>
    <m/>
    <m/>
    <m/>
    <m/>
    <m/>
    <m/>
    <m/>
    <m/>
    <m/>
    <m/>
    <m/>
    <m/>
    <m/>
    <m/>
    <m/>
    <m/>
    <m/>
    <m/>
    <m/>
    <m/>
    <m/>
    <m/>
    <m/>
    <n v="20"/>
    <n v="2022"/>
    <s v=""/>
    <m/>
    <m/>
    <m/>
  </r>
  <r>
    <n v="1798"/>
    <m/>
    <m/>
    <m/>
    <x v="13"/>
    <x v="19"/>
    <x v="6"/>
    <s v="Food Security"/>
    <x v="9"/>
    <x v="20"/>
    <x v="3"/>
    <m/>
    <s v="Planned"/>
    <m/>
    <m/>
    <m/>
    <m/>
    <m/>
    <s v="Chittagong"/>
    <s v="Cox's Bazar"/>
    <x v="6"/>
    <x v="9"/>
    <x v="1"/>
    <m/>
    <m/>
    <m/>
    <x v="2"/>
    <x v="2"/>
    <m/>
    <m/>
    <m/>
    <m/>
    <m/>
    <m/>
    <m/>
    <m/>
    <m/>
    <m/>
    <m/>
    <m/>
    <m/>
    <m/>
    <m/>
    <m/>
    <m/>
    <m/>
    <m/>
    <m/>
    <m/>
    <m/>
    <m/>
    <m/>
    <n v="20"/>
    <n v="2022"/>
    <s v=""/>
    <m/>
    <m/>
    <m/>
  </r>
  <r>
    <n v="1799"/>
    <m/>
    <m/>
    <m/>
    <x v="13"/>
    <x v="19"/>
    <x v="6"/>
    <s v="Food Security"/>
    <x v="9"/>
    <x v="20"/>
    <x v="3"/>
    <m/>
    <s v="Planned"/>
    <m/>
    <m/>
    <m/>
    <m/>
    <m/>
    <s v="Chittagong"/>
    <s v="Cox's Bazar"/>
    <x v="6"/>
    <x v="9"/>
    <x v="1"/>
    <m/>
    <m/>
    <m/>
    <x v="2"/>
    <x v="2"/>
    <m/>
    <m/>
    <m/>
    <m/>
    <m/>
    <m/>
    <m/>
    <m/>
    <m/>
    <m/>
    <m/>
    <m/>
    <m/>
    <m/>
    <m/>
    <m/>
    <m/>
    <m/>
    <m/>
    <m/>
    <m/>
    <m/>
    <m/>
    <m/>
    <n v="20"/>
    <n v="2022"/>
    <s v=""/>
    <m/>
    <m/>
    <m/>
  </r>
  <r>
    <n v="1800"/>
    <m/>
    <m/>
    <m/>
    <x v="13"/>
    <x v="19"/>
    <x v="6"/>
    <s v="Food Security"/>
    <x v="9"/>
    <x v="20"/>
    <x v="3"/>
    <m/>
    <s v="Planned"/>
    <m/>
    <m/>
    <m/>
    <m/>
    <m/>
    <s v="Chittagong"/>
    <s v="Cox's Bazar"/>
    <x v="6"/>
    <x v="9"/>
    <x v="1"/>
    <m/>
    <m/>
    <m/>
    <x v="2"/>
    <x v="2"/>
    <m/>
    <m/>
    <m/>
    <m/>
    <m/>
    <m/>
    <m/>
    <m/>
    <m/>
    <m/>
    <m/>
    <m/>
    <m/>
    <m/>
    <m/>
    <m/>
    <m/>
    <m/>
    <m/>
    <m/>
    <m/>
    <m/>
    <m/>
    <m/>
    <n v="20"/>
    <n v="2022"/>
    <s v=""/>
    <m/>
    <m/>
    <m/>
  </r>
  <r>
    <n v="1801"/>
    <m/>
    <m/>
    <m/>
    <x v="13"/>
    <x v="19"/>
    <x v="6"/>
    <s v="Food Security"/>
    <x v="9"/>
    <x v="20"/>
    <x v="3"/>
    <m/>
    <s v="Planned"/>
    <m/>
    <m/>
    <m/>
    <m/>
    <m/>
    <s v="Chittagong"/>
    <s v="Cox's Bazar"/>
    <x v="6"/>
    <x v="9"/>
    <x v="1"/>
    <m/>
    <m/>
    <m/>
    <x v="2"/>
    <x v="2"/>
    <m/>
    <m/>
    <m/>
    <m/>
    <m/>
    <m/>
    <m/>
    <m/>
    <m/>
    <m/>
    <m/>
    <m/>
    <m/>
    <m/>
    <m/>
    <m/>
    <m/>
    <m/>
    <m/>
    <m/>
    <m/>
    <m/>
    <m/>
    <m/>
    <n v="20"/>
    <n v="2022"/>
    <s v=""/>
    <m/>
    <m/>
    <m/>
  </r>
  <r>
    <n v="1802"/>
    <m/>
    <m/>
    <m/>
    <x v="13"/>
    <x v="19"/>
    <x v="6"/>
    <s v="Food Security"/>
    <x v="9"/>
    <x v="20"/>
    <x v="3"/>
    <m/>
    <s v="Planned"/>
    <m/>
    <m/>
    <m/>
    <m/>
    <m/>
    <s v="Chittagong"/>
    <s v="Cox's Bazar"/>
    <x v="6"/>
    <x v="9"/>
    <x v="1"/>
    <m/>
    <m/>
    <m/>
    <x v="2"/>
    <x v="2"/>
    <m/>
    <m/>
    <m/>
    <m/>
    <m/>
    <m/>
    <m/>
    <m/>
    <m/>
    <m/>
    <m/>
    <m/>
    <m/>
    <m/>
    <m/>
    <m/>
    <m/>
    <m/>
    <m/>
    <m/>
    <m/>
    <m/>
    <m/>
    <m/>
    <n v="20"/>
    <n v="2022"/>
    <s v=""/>
    <m/>
    <m/>
    <m/>
  </r>
  <r>
    <n v="1803"/>
    <m/>
    <m/>
    <m/>
    <x v="13"/>
    <x v="19"/>
    <x v="6"/>
    <s v="Food Security"/>
    <x v="9"/>
    <x v="20"/>
    <x v="3"/>
    <m/>
    <s v="Planned"/>
    <m/>
    <m/>
    <m/>
    <m/>
    <m/>
    <s v="Chittagong"/>
    <s v="Cox's Bazar"/>
    <x v="6"/>
    <x v="9"/>
    <x v="1"/>
    <m/>
    <m/>
    <m/>
    <x v="2"/>
    <x v="2"/>
    <m/>
    <m/>
    <m/>
    <m/>
    <m/>
    <m/>
    <m/>
    <m/>
    <m/>
    <m/>
    <m/>
    <m/>
    <m/>
    <m/>
    <m/>
    <m/>
    <m/>
    <m/>
    <m/>
    <m/>
    <m/>
    <m/>
    <m/>
    <m/>
    <n v="20"/>
    <n v="2022"/>
    <s v=""/>
    <m/>
    <m/>
    <m/>
  </r>
  <r>
    <n v="1804"/>
    <m/>
    <m/>
    <m/>
    <x v="13"/>
    <x v="19"/>
    <x v="6"/>
    <s v="Food Security"/>
    <x v="9"/>
    <x v="20"/>
    <x v="3"/>
    <m/>
    <s v="Planned"/>
    <m/>
    <m/>
    <m/>
    <m/>
    <m/>
    <s v="Chittagong"/>
    <s v="Cox's Bazar"/>
    <x v="6"/>
    <x v="9"/>
    <x v="1"/>
    <m/>
    <m/>
    <m/>
    <x v="2"/>
    <x v="2"/>
    <m/>
    <m/>
    <m/>
    <m/>
    <m/>
    <m/>
    <m/>
    <m/>
    <m/>
    <m/>
    <m/>
    <m/>
    <m/>
    <m/>
    <m/>
    <m/>
    <m/>
    <m/>
    <m/>
    <m/>
    <m/>
    <m/>
    <m/>
    <m/>
    <n v="20"/>
    <n v="2022"/>
    <s v=""/>
    <m/>
    <m/>
    <m/>
  </r>
  <r>
    <n v="1805"/>
    <m/>
    <m/>
    <m/>
    <x v="13"/>
    <x v="19"/>
    <x v="6"/>
    <s v="Food Security"/>
    <x v="9"/>
    <x v="20"/>
    <x v="3"/>
    <m/>
    <s v="Planned"/>
    <m/>
    <m/>
    <m/>
    <m/>
    <m/>
    <s v="Chittagong"/>
    <s v="Cox's Bazar"/>
    <x v="6"/>
    <x v="9"/>
    <x v="1"/>
    <m/>
    <m/>
    <m/>
    <x v="2"/>
    <x v="2"/>
    <m/>
    <m/>
    <m/>
    <m/>
    <m/>
    <m/>
    <m/>
    <m/>
    <m/>
    <m/>
    <m/>
    <m/>
    <m/>
    <m/>
    <m/>
    <m/>
    <m/>
    <m/>
    <m/>
    <m/>
    <m/>
    <m/>
    <m/>
    <m/>
    <n v="20"/>
    <n v="2022"/>
    <s v=""/>
    <m/>
    <m/>
    <m/>
  </r>
  <r>
    <n v="1806"/>
    <m/>
    <m/>
    <m/>
    <x v="13"/>
    <x v="19"/>
    <x v="6"/>
    <s v="Food Security"/>
    <x v="9"/>
    <x v="20"/>
    <x v="3"/>
    <m/>
    <s v="Planned"/>
    <m/>
    <m/>
    <m/>
    <m/>
    <m/>
    <s v="Chittagong"/>
    <s v="Cox's Bazar"/>
    <x v="6"/>
    <x v="9"/>
    <x v="1"/>
    <m/>
    <m/>
    <m/>
    <x v="2"/>
    <x v="2"/>
    <m/>
    <m/>
    <m/>
    <m/>
    <m/>
    <m/>
    <m/>
    <m/>
    <m/>
    <m/>
    <m/>
    <m/>
    <m/>
    <m/>
    <m/>
    <m/>
    <m/>
    <m/>
    <m/>
    <m/>
    <m/>
    <m/>
    <m/>
    <m/>
    <n v="20"/>
    <n v="2022"/>
    <s v=""/>
    <m/>
    <m/>
    <m/>
  </r>
  <r>
    <n v="1807"/>
    <m/>
    <m/>
    <m/>
    <x v="13"/>
    <x v="19"/>
    <x v="6"/>
    <s v="Food Security"/>
    <x v="9"/>
    <x v="20"/>
    <x v="3"/>
    <m/>
    <s v="Planned"/>
    <m/>
    <m/>
    <m/>
    <m/>
    <m/>
    <s v="Chittagong"/>
    <s v="Cox's Bazar"/>
    <x v="6"/>
    <x v="9"/>
    <x v="1"/>
    <m/>
    <m/>
    <m/>
    <x v="2"/>
    <x v="2"/>
    <m/>
    <m/>
    <m/>
    <m/>
    <m/>
    <m/>
    <m/>
    <m/>
    <m/>
    <m/>
    <m/>
    <m/>
    <m/>
    <m/>
    <m/>
    <m/>
    <m/>
    <m/>
    <m/>
    <m/>
    <m/>
    <m/>
    <m/>
    <m/>
    <n v="20"/>
    <n v="2022"/>
    <s v=""/>
    <m/>
    <m/>
    <m/>
  </r>
  <r>
    <n v="1808"/>
    <m/>
    <m/>
    <m/>
    <x v="13"/>
    <x v="19"/>
    <x v="6"/>
    <s v="Food Security"/>
    <x v="9"/>
    <x v="20"/>
    <x v="3"/>
    <m/>
    <s v="Planned"/>
    <m/>
    <m/>
    <m/>
    <m/>
    <m/>
    <s v="Chittagong"/>
    <s v="Cox's Bazar"/>
    <x v="6"/>
    <x v="9"/>
    <x v="1"/>
    <m/>
    <m/>
    <m/>
    <x v="2"/>
    <x v="2"/>
    <m/>
    <m/>
    <m/>
    <m/>
    <m/>
    <m/>
    <m/>
    <m/>
    <m/>
    <m/>
    <m/>
    <m/>
    <m/>
    <m/>
    <m/>
    <m/>
    <m/>
    <m/>
    <m/>
    <m/>
    <m/>
    <m/>
    <m/>
    <m/>
    <n v="20"/>
    <n v="2022"/>
    <s v=""/>
    <m/>
    <m/>
    <m/>
  </r>
  <r>
    <n v="1809"/>
    <m/>
    <m/>
    <m/>
    <x v="13"/>
    <x v="19"/>
    <x v="6"/>
    <s v="Food Security"/>
    <x v="9"/>
    <x v="20"/>
    <x v="3"/>
    <m/>
    <s v="Planned"/>
    <m/>
    <m/>
    <m/>
    <m/>
    <m/>
    <s v="Chittagong"/>
    <s v="Cox's Bazar"/>
    <x v="6"/>
    <x v="9"/>
    <x v="1"/>
    <m/>
    <m/>
    <m/>
    <x v="2"/>
    <x v="2"/>
    <m/>
    <m/>
    <m/>
    <m/>
    <m/>
    <m/>
    <m/>
    <m/>
    <m/>
    <m/>
    <m/>
    <m/>
    <m/>
    <m/>
    <m/>
    <m/>
    <m/>
    <m/>
    <m/>
    <m/>
    <m/>
    <m/>
    <m/>
    <m/>
    <n v="20"/>
    <n v="2022"/>
    <s v=""/>
    <m/>
    <m/>
    <m/>
  </r>
  <r>
    <n v="1810"/>
    <m/>
    <m/>
    <m/>
    <x v="13"/>
    <x v="19"/>
    <x v="6"/>
    <s v="Food Security"/>
    <x v="9"/>
    <x v="20"/>
    <x v="3"/>
    <m/>
    <s v="Planned"/>
    <m/>
    <m/>
    <m/>
    <m/>
    <m/>
    <s v="Chittagong"/>
    <s v="Cox's Bazar"/>
    <x v="6"/>
    <x v="9"/>
    <x v="1"/>
    <m/>
    <m/>
    <m/>
    <x v="2"/>
    <x v="2"/>
    <m/>
    <m/>
    <m/>
    <m/>
    <m/>
    <m/>
    <m/>
    <m/>
    <m/>
    <m/>
    <m/>
    <m/>
    <m/>
    <m/>
    <m/>
    <m/>
    <m/>
    <m/>
    <m/>
    <m/>
    <m/>
    <m/>
    <m/>
    <m/>
    <n v="20"/>
    <n v="2022"/>
    <s v=""/>
    <m/>
    <m/>
    <m/>
  </r>
  <r>
    <n v="1811"/>
    <m/>
    <m/>
    <m/>
    <x v="13"/>
    <x v="19"/>
    <x v="6"/>
    <s v="Food Security"/>
    <x v="9"/>
    <x v="20"/>
    <x v="3"/>
    <m/>
    <s v="Planned"/>
    <m/>
    <m/>
    <m/>
    <m/>
    <m/>
    <s v="Chittagong"/>
    <s v="Cox's Bazar"/>
    <x v="6"/>
    <x v="9"/>
    <x v="1"/>
    <m/>
    <m/>
    <m/>
    <x v="2"/>
    <x v="2"/>
    <m/>
    <m/>
    <m/>
    <m/>
    <m/>
    <m/>
    <m/>
    <m/>
    <m/>
    <m/>
    <m/>
    <m/>
    <m/>
    <m/>
    <m/>
    <m/>
    <m/>
    <m/>
    <m/>
    <m/>
    <m/>
    <m/>
    <m/>
    <m/>
    <n v="20"/>
    <n v="2022"/>
    <s v=""/>
    <m/>
    <m/>
    <m/>
  </r>
  <r>
    <n v="1812"/>
    <m/>
    <m/>
    <m/>
    <x v="13"/>
    <x v="19"/>
    <x v="6"/>
    <s v="Food Security"/>
    <x v="9"/>
    <x v="20"/>
    <x v="3"/>
    <m/>
    <s v="Planned"/>
    <m/>
    <m/>
    <m/>
    <m/>
    <m/>
    <s v="Chittagong"/>
    <s v="Cox's Bazar"/>
    <x v="6"/>
    <x v="9"/>
    <x v="1"/>
    <m/>
    <m/>
    <m/>
    <x v="2"/>
    <x v="2"/>
    <m/>
    <m/>
    <m/>
    <m/>
    <m/>
    <m/>
    <m/>
    <m/>
    <m/>
    <m/>
    <m/>
    <m/>
    <m/>
    <m/>
    <m/>
    <m/>
    <m/>
    <m/>
    <m/>
    <m/>
    <m/>
    <m/>
    <m/>
    <m/>
    <n v="20"/>
    <n v="2022"/>
    <s v=""/>
    <m/>
    <m/>
    <m/>
  </r>
  <r>
    <n v="1813"/>
    <m/>
    <m/>
    <m/>
    <x v="13"/>
    <x v="19"/>
    <x v="6"/>
    <s v="Food Security"/>
    <x v="9"/>
    <x v="20"/>
    <x v="3"/>
    <m/>
    <s v="Planned"/>
    <m/>
    <m/>
    <m/>
    <m/>
    <m/>
    <s v="Chittagong"/>
    <s v="Cox's Bazar"/>
    <x v="6"/>
    <x v="9"/>
    <x v="1"/>
    <m/>
    <m/>
    <m/>
    <x v="2"/>
    <x v="2"/>
    <m/>
    <m/>
    <m/>
    <m/>
    <m/>
    <m/>
    <m/>
    <m/>
    <m/>
    <m/>
    <m/>
    <m/>
    <m/>
    <m/>
    <m/>
    <m/>
    <m/>
    <m/>
    <m/>
    <m/>
    <m/>
    <m/>
    <m/>
    <m/>
    <n v="20"/>
    <n v="2022"/>
    <s v=""/>
    <m/>
    <m/>
    <m/>
  </r>
  <r>
    <n v="1814"/>
    <m/>
    <m/>
    <m/>
    <x v="13"/>
    <x v="19"/>
    <x v="6"/>
    <s v="Food Security"/>
    <x v="9"/>
    <x v="20"/>
    <x v="3"/>
    <m/>
    <s v="Planned"/>
    <m/>
    <m/>
    <m/>
    <m/>
    <m/>
    <s v="Chittagong"/>
    <s v="Cox's Bazar"/>
    <x v="6"/>
    <x v="9"/>
    <x v="1"/>
    <m/>
    <m/>
    <m/>
    <x v="2"/>
    <x v="2"/>
    <m/>
    <m/>
    <m/>
    <m/>
    <m/>
    <m/>
    <m/>
    <m/>
    <m/>
    <m/>
    <m/>
    <m/>
    <m/>
    <m/>
    <m/>
    <m/>
    <m/>
    <m/>
    <m/>
    <m/>
    <m/>
    <m/>
    <m/>
    <m/>
    <n v="20"/>
    <n v="2022"/>
    <s v=""/>
    <m/>
    <m/>
    <m/>
  </r>
  <r>
    <n v="1815"/>
    <m/>
    <m/>
    <m/>
    <x v="13"/>
    <x v="19"/>
    <x v="6"/>
    <s v="Food Security"/>
    <x v="9"/>
    <x v="20"/>
    <x v="3"/>
    <m/>
    <s v="Planned"/>
    <m/>
    <m/>
    <m/>
    <m/>
    <m/>
    <s v="Chittagong"/>
    <s v="Cox's Bazar"/>
    <x v="6"/>
    <x v="9"/>
    <x v="1"/>
    <m/>
    <m/>
    <m/>
    <x v="2"/>
    <x v="2"/>
    <m/>
    <m/>
    <m/>
    <m/>
    <m/>
    <m/>
    <m/>
    <m/>
    <m/>
    <m/>
    <m/>
    <m/>
    <m/>
    <m/>
    <m/>
    <m/>
    <m/>
    <m/>
    <m/>
    <m/>
    <m/>
    <m/>
    <m/>
    <m/>
    <n v="20"/>
    <n v="2022"/>
    <s v=""/>
    <m/>
    <m/>
    <m/>
  </r>
  <r>
    <n v="1816"/>
    <m/>
    <m/>
    <m/>
    <x v="13"/>
    <x v="19"/>
    <x v="6"/>
    <s v="Food Security"/>
    <x v="9"/>
    <x v="20"/>
    <x v="3"/>
    <m/>
    <s v="Planned"/>
    <m/>
    <m/>
    <m/>
    <m/>
    <m/>
    <s v="Chittagong"/>
    <s v="Cox's Bazar"/>
    <x v="6"/>
    <x v="9"/>
    <x v="1"/>
    <m/>
    <m/>
    <m/>
    <x v="2"/>
    <x v="2"/>
    <m/>
    <m/>
    <m/>
    <m/>
    <m/>
    <m/>
    <m/>
    <m/>
    <m/>
    <m/>
    <m/>
    <m/>
    <m/>
    <m/>
    <m/>
    <m/>
    <m/>
    <m/>
    <m/>
    <m/>
    <m/>
    <m/>
    <m/>
    <m/>
    <n v="20"/>
    <n v="2022"/>
    <s v=""/>
    <m/>
    <m/>
    <m/>
  </r>
  <r>
    <n v="1817"/>
    <m/>
    <m/>
    <m/>
    <x v="13"/>
    <x v="19"/>
    <x v="6"/>
    <s v="Food Security"/>
    <x v="9"/>
    <x v="20"/>
    <x v="3"/>
    <m/>
    <s v="Planned"/>
    <m/>
    <m/>
    <m/>
    <m/>
    <m/>
    <s v="Chittagong"/>
    <s v="Cox's Bazar"/>
    <x v="6"/>
    <x v="9"/>
    <x v="1"/>
    <m/>
    <m/>
    <m/>
    <x v="2"/>
    <x v="2"/>
    <m/>
    <m/>
    <m/>
    <m/>
    <m/>
    <m/>
    <m/>
    <m/>
    <m/>
    <m/>
    <m/>
    <m/>
    <m/>
    <m/>
    <m/>
    <m/>
    <m/>
    <m/>
    <m/>
    <m/>
    <m/>
    <m/>
    <m/>
    <m/>
    <n v="20"/>
    <n v="2022"/>
    <s v=""/>
    <m/>
    <m/>
    <m/>
  </r>
  <r>
    <n v="1818"/>
    <m/>
    <m/>
    <m/>
    <x v="13"/>
    <x v="19"/>
    <x v="6"/>
    <s v="Food Security"/>
    <x v="9"/>
    <x v="20"/>
    <x v="3"/>
    <m/>
    <s v="Planned"/>
    <m/>
    <m/>
    <m/>
    <m/>
    <m/>
    <s v="Chittagong"/>
    <s v="Cox's Bazar"/>
    <x v="6"/>
    <x v="9"/>
    <x v="1"/>
    <m/>
    <m/>
    <m/>
    <x v="2"/>
    <x v="2"/>
    <m/>
    <m/>
    <m/>
    <m/>
    <m/>
    <m/>
    <m/>
    <m/>
    <m/>
    <m/>
    <m/>
    <m/>
    <m/>
    <m/>
    <m/>
    <m/>
    <m/>
    <m/>
    <m/>
    <m/>
    <m/>
    <m/>
    <m/>
    <m/>
    <n v="20"/>
    <n v="2022"/>
    <s v=""/>
    <m/>
    <m/>
    <m/>
  </r>
  <r>
    <n v="1819"/>
    <m/>
    <m/>
    <m/>
    <x v="13"/>
    <x v="19"/>
    <x v="6"/>
    <s v="Food Security"/>
    <x v="9"/>
    <x v="20"/>
    <x v="3"/>
    <m/>
    <s v="Planned"/>
    <m/>
    <m/>
    <m/>
    <m/>
    <m/>
    <s v="Chittagong"/>
    <s v="Cox's Bazar"/>
    <x v="6"/>
    <x v="9"/>
    <x v="1"/>
    <m/>
    <m/>
    <m/>
    <x v="2"/>
    <x v="2"/>
    <m/>
    <m/>
    <m/>
    <m/>
    <m/>
    <m/>
    <m/>
    <m/>
    <m/>
    <m/>
    <m/>
    <m/>
    <m/>
    <m/>
    <m/>
    <m/>
    <m/>
    <m/>
    <m/>
    <m/>
    <m/>
    <m/>
    <m/>
    <m/>
    <n v="20"/>
    <n v="2022"/>
    <s v=""/>
    <m/>
    <m/>
    <m/>
  </r>
  <r>
    <n v="1820"/>
    <m/>
    <m/>
    <m/>
    <x v="13"/>
    <x v="19"/>
    <x v="6"/>
    <s v="Food Security"/>
    <x v="9"/>
    <x v="20"/>
    <x v="3"/>
    <m/>
    <s v="Planned"/>
    <m/>
    <m/>
    <m/>
    <m/>
    <m/>
    <s v="Chittagong"/>
    <s v="Cox's Bazar"/>
    <x v="6"/>
    <x v="9"/>
    <x v="1"/>
    <m/>
    <m/>
    <m/>
    <x v="2"/>
    <x v="2"/>
    <m/>
    <m/>
    <m/>
    <m/>
    <m/>
    <m/>
    <m/>
    <m/>
    <m/>
    <m/>
    <m/>
    <m/>
    <m/>
    <m/>
    <m/>
    <m/>
    <m/>
    <m/>
    <m/>
    <m/>
    <m/>
    <m/>
    <m/>
    <m/>
    <n v="20"/>
    <n v="2022"/>
    <s v=""/>
    <m/>
    <m/>
    <m/>
  </r>
  <r>
    <n v="1821"/>
    <m/>
    <m/>
    <m/>
    <x v="13"/>
    <x v="19"/>
    <x v="6"/>
    <s v="Food Security"/>
    <x v="9"/>
    <x v="20"/>
    <x v="3"/>
    <m/>
    <s v="Planned"/>
    <m/>
    <m/>
    <m/>
    <m/>
    <m/>
    <s v="Chittagong"/>
    <s v="Cox's Bazar"/>
    <x v="6"/>
    <x v="9"/>
    <x v="1"/>
    <m/>
    <m/>
    <m/>
    <x v="2"/>
    <x v="2"/>
    <m/>
    <m/>
    <m/>
    <m/>
    <m/>
    <m/>
    <m/>
    <m/>
    <m/>
    <m/>
    <m/>
    <m/>
    <m/>
    <m/>
    <m/>
    <m/>
    <m/>
    <m/>
    <m/>
    <m/>
    <m/>
    <m/>
    <m/>
    <m/>
    <n v="20"/>
    <n v="2022"/>
    <s v=""/>
    <m/>
    <m/>
    <m/>
  </r>
  <r>
    <n v="1822"/>
    <m/>
    <m/>
    <m/>
    <x v="13"/>
    <x v="19"/>
    <x v="6"/>
    <s v="Food Security"/>
    <x v="9"/>
    <x v="20"/>
    <x v="3"/>
    <m/>
    <s v="Planned"/>
    <m/>
    <m/>
    <m/>
    <m/>
    <m/>
    <s v="Chittagong"/>
    <s v="Cox's Bazar"/>
    <x v="6"/>
    <x v="9"/>
    <x v="1"/>
    <m/>
    <m/>
    <m/>
    <x v="2"/>
    <x v="2"/>
    <m/>
    <m/>
    <m/>
    <m/>
    <m/>
    <m/>
    <m/>
    <m/>
    <m/>
    <m/>
    <m/>
    <m/>
    <m/>
    <m/>
    <m/>
    <m/>
    <m/>
    <m/>
    <m/>
    <m/>
    <m/>
    <m/>
    <m/>
    <m/>
    <n v="20"/>
    <n v="2022"/>
    <s v=""/>
    <m/>
    <m/>
    <m/>
  </r>
  <r>
    <n v="1823"/>
    <m/>
    <m/>
    <m/>
    <x v="13"/>
    <x v="19"/>
    <x v="6"/>
    <s v="Food Security"/>
    <x v="9"/>
    <x v="20"/>
    <x v="3"/>
    <m/>
    <s v="Planned"/>
    <m/>
    <m/>
    <m/>
    <m/>
    <m/>
    <s v="Chittagong"/>
    <s v="Cox's Bazar"/>
    <x v="6"/>
    <x v="9"/>
    <x v="1"/>
    <m/>
    <m/>
    <m/>
    <x v="2"/>
    <x v="2"/>
    <m/>
    <m/>
    <m/>
    <m/>
    <m/>
    <m/>
    <m/>
    <m/>
    <m/>
    <m/>
    <m/>
    <m/>
    <m/>
    <m/>
    <m/>
    <m/>
    <m/>
    <m/>
    <m/>
    <m/>
    <m/>
    <m/>
    <m/>
    <m/>
    <n v="20"/>
    <n v="2022"/>
    <s v=""/>
    <m/>
    <m/>
    <m/>
  </r>
  <r>
    <n v="1824"/>
    <m/>
    <m/>
    <m/>
    <x v="13"/>
    <x v="19"/>
    <x v="6"/>
    <s v="Food Security"/>
    <x v="9"/>
    <x v="20"/>
    <x v="3"/>
    <m/>
    <s v="Planned"/>
    <m/>
    <m/>
    <m/>
    <m/>
    <m/>
    <s v="Chittagong"/>
    <s v="Cox's Bazar"/>
    <x v="6"/>
    <x v="9"/>
    <x v="1"/>
    <m/>
    <m/>
    <m/>
    <x v="2"/>
    <x v="2"/>
    <m/>
    <m/>
    <m/>
    <m/>
    <m/>
    <m/>
    <m/>
    <m/>
    <m/>
    <m/>
    <m/>
    <m/>
    <m/>
    <m/>
    <m/>
    <m/>
    <m/>
    <m/>
    <m/>
    <m/>
    <m/>
    <m/>
    <m/>
    <m/>
    <n v="20"/>
    <n v="2022"/>
    <s v=""/>
    <m/>
    <m/>
    <m/>
  </r>
  <r>
    <n v="1825"/>
    <m/>
    <m/>
    <m/>
    <x v="13"/>
    <x v="19"/>
    <x v="6"/>
    <s v="Food Security"/>
    <x v="9"/>
    <x v="20"/>
    <x v="3"/>
    <m/>
    <s v="Planned"/>
    <m/>
    <m/>
    <m/>
    <m/>
    <m/>
    <s v="Chittagong"/>
    <s v="Cox's Bazar"/>
    <x v="6"/>
    <x v="9"/>
    <x v="1"/>
    <m/>
    <m/>
    <m/>
    <x v="2"/>
    <x v="2"/>
    <m/>
    <m/>
    <m/>
    <m/>
    <m/>
    <m/>
    <m/>
    <m/>
    <m/>
    <m/>
    <m/>
    <m/>
    <m/>
    <m/>
    <m/>
    <m/>
    <m/>
    <m/>
    <m/>
    <m/>
    <m/>
    <m/>
    <m/>
    <m/>
    <n v="20"/>
    <n v="2022"/>
    <s v=""/>
    <m/>
    <m/>
    <m/>
  </r>
  <r>
    <n v="1826"/>
    <m/>
    <m/>
    <m/>
    <x v="13"/>
    <x v="19"/>
    <x v="6"/>
    <s v="Food Security"/>
    <x v="9"/>
    <x v="20"/>
    <x v="3"/>
    <m/>
    <s v="Planned"/>
    <m/>
    <m/>
    <m/>
    <m/>
    <m/>
    <s v="Chittagong"/>
    <s v="Cox's Bazar"/>
    <x v="6"/>
    <x v="9"/>
    <x v="1"/>
    <m/>
    <m/>
    <m/>
    <x v="2"/>
    <x v="2"/>
    <m/>
    <m/>
    <m/>
    <m/>
    <m/>
    <m/>
    <m/>
    <m/>
    <m/>
    <m/>
    <m/>
    <m/>
    <m/>
    <m/>
    <m/>
    <m/>
    <m/>
    <m/>
    <m/>
    <m/>
    <m/>
    <m/>
    <m/>
    <m/>
    <n v="20"/>
    <n v="2022"/>
    <s v=""/>
    <m/>
    <m/>
    <m/>
  </r>
  <r>
    <n v="1827"/>
    <m/>
    <m/>
    <m/>
    <x v="13"/>
    <x v="19"/>
    <x v="6"/>
    <s v="Food Security"/>
    <x v="9"/>
    <x v="20"/>
    <x v="3"/>
    <m/>
    <s v="Planned"/>
    <m/>
    <m/>
    <m/>
    <m/>
    <m/>
    <s v="Chittagong"/>
    <s v="Cox's Bazar"/>
    <x v="6"/>
    <x v="9"/>
    <x v="1"/>
    <m/>
    <m/>
    <m/>
    <x v="2"/>
    <x v="2"/>
    <m/>
    <m/>
    <m/>
    <m/>
    <m/>
    <m/>
    <m/>
    <m/>
    <m/>
    <m/>
    <m/>
    <m/>
    <m/>
    <m/>
    <m/>
    <m/>
    <m/>
    <m/>
    <m/>
    <m/>
    <m/>
    <m/>
    <m/>
    <m/>
    <n v="20"/>
    <n v="2022"/>
    <s v=""/>
    <m/>
    <m/>
    <m/>
  </r>
  <r>
    <n v="1828"/>
    <m/>
    <m/>
    <m/>
    <x v="13"/>
    <x v="19"/>
    <x v="6"/>
    <s v="Food Security"/>
    <x v="9"/>
    <x v="20"/>
    <x v="3"/>
    <m/>
    <s v="Planned"/>
    <m/>
    <m/>
    <m/>
    <m/>
    <m/>
    <s v="Chittagong"/>
    <s v="Cox's Bazar"/>
    <x v="6"/>
    <x v="9"/>
    <x v="1"/>
    <m/>
    <m/>
    <m/>
    <x v="2"/>
    <x v="2"/>
    <m/>
    <m/>
    <m/>
    <m/>
    <m/>
    <m/>
    <m/>
    <m/>
    <m/>
    <m/>
    <m/>
    <m/>
    <m/>
    <m/>
    <m/>
    <m/>
    <m/>
    <m/>
    <m/>
    <m/>
    <m/>
    <m/>
    <m/>
    <m/>
    <n v="20"/>
    <n v="2022"/>
    <s v=""/>
    <m/>
    <m/>
    <m/>
  </r>
  <r>
    <n v="1829"/>
    <m/>
    <m/>
    <m/>
    <x v="13"/>
    <x v="19"/>
    <x v="6"/>
    <s v="Food Security"/>
    <x v="9"/>
    <x v="20"/>
    <x v="3"/>
    <m/>
    <s v="Planned"/>
    <m/>
    <m/>
    <m/>
    <m/>
    <m/>
    <s v="Chittagong"/>
    <s v="Cox's Bazar"/>
    <x v="6"/>
    <x v="9"/>
    <x v="1"/>
    <m/>
    <m/>
    <m/>
    <x v="2"/>
    <x v="2"/>
    <m/>
    <m/>
    <m/>
    <m/>
    <m/>
    <m/>
    <m/>
    <m/>
    <m/>
    <m/>
    <m/>
    <m/>
    <m/>
    <m/>
    <m/>
    <m/>
    <m/>
    <m/>
    <m/>
    <m/>
    <m/>
    <m/>
    <m/>
    <m/>
    <n v="20"/>
    <n v="2022"/>
    <s v=""/>
    <m/>
    <m/>
    <m/>
  </r>
  <r>
    <n v="1830"/>
    <m/>
    <m/>
    <m/>
    <x v="13"/>
    <x v="19"/>
    <x v="6"/>
    <s v="Food Security"/>
    <x v="9"/>
    <x v="20"/>
    <x v="3"/>
    <m/>
    <s v="Planned"/>
    <m/>
    <m/>
    <m/>
    <m/>
    <m/>
    <s v="Chittagong"/>
    <s v="Cox's Bazar"/>
    <x v="6"/>
    <x v="9"/>
    <x v="1"/>
    <m/>
    <m/>
    <m/>
    <x v="2"/>
    <x v="2"/>
    <m/>
    <m/>
    <m/>
    <m/>
    <m/>
    <m/>
    <m/>
    <m/>
    <m/>
    <m/>
    <m/>
    <m/>
    <m/>
    <m/>
    <m/>
    <m/>
    <m/>
    <m/>
    <m/>
    <m/>
    <m/>
    <m/>
    <m/>
    <m/>
    <n v="20"/>
    <n v="2022"/>
    <s v=""/>
    <m/>
    <m/>
    <m/>
  </r>
  <r>
    <n v="1831"/>
    <m/>
    <m/>
    <m/>
    <x v="13"/>
    <x v="19"/>
    <x v="6"/>
    <s v="Food Security"/>
    <x v="9"/>
    <x v="20"/>
    <x v="3"/>
    <m/>
    <s v="Planned"/>
    <m/>
    <m/>
    <m/>
    <m/>
    <m/>
    <s v="Chittagong"/>
    <s v="Cox's Bazar"/>
    <x v="6"/>
    <x v="9"/>
    <x v="1"/>
    <m/>
    <m/>
    <m/>
    <x v="2"/>
    <x v="2"/>
    <m/>
    <m/>
    <m/>
    <m/>
    <m/>
    <m/>
    <m/>
    <m/>
    <m/>
    <m/>
    <m/>
    <m/>
    <m/>
    <m/>
    <m/>
    <m/>
    <m/>
    <m/>
    <m/>
    <m/>
    <m/>
    <m/>
    <m/>
    <m/>
    <n v="20"/>
    <n v="2022"/>
    <s v=""/>
    <m/>
    <m/>
    <m/>
  </r>
  <r>
    <n v="1832"/>
    <m/>
    <m/>
    <m/>
    <x v="13"/>
    <x v="19"/>
    <x v="6"/>
    <s v="Food Security"/>
    <x v="9"/>
    <x v="20"/>
    <x v="3"/>
    <m/>
    <s v="Planned"/>
    <m/>
    <m/>
    <m/>
    <m/>
    <m/>
    <s v="Chittagong"/>
    <s v="Cox's Bazar"/>
    <x v="6"/>
    <x v="9"/>
    <x v="1"/>
    <m/>
    <m/>
    <m/>
    <x v="2"/>
    <x v="2"/>
    <m/>
    <m/>
    <m/>
    <m/>
    <m/>
    <m/>
    <m/>
    <m/>
    <m/>
    <m/>
    <m/>
    <m/>
    <m/>
    <m/>
    <m/>
    <m/>
    <m/>
    <m/>
    <m/>
    <m/>
    <m/>
    <m/>
    <m/>
    <m/>
    <n v="20"/>
    <n v="2022"/>
    <s v=""/>
    <m/>
    <m/>
    <m/>
  </r>
  <r>
    <n v="1833"/>
    <m/>
    <m/>
    <m/>
    <x v="13"/>
    <x v="19"/>
    <x v="6"/>
    <s v="Food Security"/>
    <x v="9"/>
    <x v="20"/>
    <x v="3"/>
    <m/>
    <s v="Planned"/>
    <m/>
    <m/>
    <m/>
    <m/>
    <m/>
    <s v="Chittagong"/>
    <s v="Cox's Bazar"/>
    <x v="6"/>
    <x v="9"/>
    <x v="1"/>
    <m/>
    <m/>
    <m/>
    <x v="2"/>
    <x v="2"/>
    <m/>
    <m/>
    <m/>
    <m/>
    <m/>
    <m/>
    <m/>
    <m/>
    <m/>
    <m/>
    <m/>
    <m/>
    <m/>
    <m/>
    <m/>
    <m/>
    <m/>
    <m/>
    <m/>
    <m/>
    <m/>
    <m/>
    <m/>
    <m/>
    <n v="20"/>
    <n v="2022"/>
    <s v=""/>
    <m/>
    <m/>
    <m/>
  </r>
  <r>
    <n v="1834"/>
    <m/>
    <m/>
    <m/>
    <x v="13"/>
    <x v="19"/>
    <x v="6"/>
    <s v="Food Security"/>
    <x v="9"/>
    <x v="20"/>
    <x v="3"/>
    <m/>
    <s v="Planned"/>
    <m/>
    <m/>
    <m/>
    <m/>
    <m/>
    <s v="Chittagong"/>
    <s v="Cox's Bazar"/>
    <x v="6"/>
    <x v="9"/>
    <x v="1"/>
    <m/>
    <m/>
    <m/>
    <x v="2"/>
    <x v="2"/>
    <m/>
    <m/>
    <m/>
    <m/>
    <m/>
    <m/>
    <m/>
    <m/>
    <m/>
    <m/>
    <m/>
    <m/>
    <m/>
    <m/>
    <m/>
    <m/>
    <m/>
    <m/>
    <m/>
    <m/>
    <m/>
    <m/>
    <m/>
    <m/>
    <n v="20"/>
    <n v="2022"/>
    <s v=""/>
    <m/>
    <m/>
    <m/>
  </r>
  <r>
    <n v="1835"/>
    <m/>
    <m/>
    <m/>
    <x v="13"/>
    <x v="19"/>
    <x v="6"/>
    <s v="Food Security"/>
    <x v="9"/>
    <x v="20"/>
    <x v="3"/>
    <m/>
    <s v="Planned"/>
    <m/>
    <m/>
    <m/>
    <m/>
    <m/>
    <s v="Chittagong"/>
    <s v="Cox's Bazar"/>
    <x v="6"/>
    <x v="9"/>
    <x v="1"/>
    <m/>
    <m/>
    <m/>
    <x v="2"/>
    <x v="2"/>
    <m/>
    <m/>
    <m/>
    <m/>
    <m/>
    <m/>
    <m/>
    <m/>
    <m/>
    <m/>
    <m/>
    <m/>
    <m/>
    <m/>
    <m/>
    <m/>
    <m/>
    <m/>
    <m/>
    <m/>
    <m/>
    <m/>
    <m/>
    <m/>
    <n v="20"/>
    <n v="2022"/>
    <s v=""/>
    <m/>
    <m/>
    <m/>
  </r>
  <r>
    <n v="1836"/>
    <m/>
    <m/>
    <m/>
    <x v="13"/>
    <x v="19"/>
    <x v="6"/>
    <s v="Food Security"/>
    <x v="9"/>
    <x v="20"/>
    <x v="3"/>
    <m/>
    <s v="Planned"/>
    <m/>
    <m/>
    <m/>
    <m/>
    <m/>
    <s v="Chittagong"/>
    <s v="Cox's Bazar"/>
    <x v="6"/>
    <x v="9"/>
    <x v="1"/>
    <m/>
    <m/>
    <m/>
    <x v="2"/>
    <x v="2"/>
    <m/>
    <m/>
    <m/>
    <m/>
    <m/>
    <m/>
    <m/>
    <m/>
    <m/>
    <m/>
    <m/>
    <m/>
    <m/>
    <m/>
    <m/>
    <m/>
    <m/>
    <m/>
    <m/>
    <m/>
    <m/>
    <m/>
    <m/>
    <m/>
    <n v="20"/>
    <n v="2022"/>
    <s v=""/>
    <m/>
    <m/>
    <m/>
  </r>
  <r>
    <n v="1837"/>
    <m/>
    <m/>
    <m/>
    <x v="13"/>
    <x v="19"/>
    <x v="6"/>
    <s v="Food Security"/>
    <x v="9"/>
    <x v="20"/>
    <x v="3"/>
    <m/>
    <s v="Planned"/>
    <m/>
    <m/>
    <m/>
    <m/>
    <m/>
    <s v="Chittagong"/>
    <s v="Cox's Bazar"/>
    <x v="6"/>
    <x v="9"/>
    <x v="1"/>
    <m/>
    <m/>
    <m/>
    <x v="2"/>
    <x v="2"/>
    <m/>
    <m/>
    <m/>
    <m/>
    <m/>
    <m/>
    <m/>
    <m/>
    <m/>
    <m/>
    <m/>
    <m/>
    <m/>
    <m/>
    <m/>
    <m/>
    <m/>
    <m/>
    <m/>
    <m/>
    <m/>
    <m/>
    <m/>
    <m/>
    <n v="20"/>
    <n v="2022"/>
    <s v=""/>
    <m/>
    <m/>
    <m/>
  </r>
  <r>
    <n v="1838"/>
    <m/>
    <m/>
    <m/>
    <x v="13"/>
    <x v="19"/>
    <x v="6"/>
    <s v="Food Security"/>
    <x v="9"/>
    <x v="20"/>
    <x v="3"/>
    <m/>
    <s v="Planned"/>
    <m/>
    <m/>
    <m/>
    <m/>
    <m/>
    <s v="Chittagong"/>
    <s v="Cox's Bazar"/>
    <x v="6"/>
    <x v="9"/>
    <x v="1"/>
    <m/>
    <m/>
    <m/>
    <x v="2"/>
    <x v="2"/>
    <m/>
    <m/>
    <m/>
    <m/>
    <m/>
    <m/>
    <m/>
    <m/>
    <m/>
    <m/>
    <m/>
    <m/>
    <m/>
    <m/>
    <m/>
    <m/>
    <m/>
    <m/>
    <m/>
    <m/>
    <m/>
    <m/>
    <m/>
    <m/>
    <n v="20"/>
    <n v="2022"/>
    <s v=""/>
    <m/>
    <m/>
    <m/>
  </r>
  <r>
    <n v="1839"/>
    <m/>
    <m/>
    <m/>
    <x v="13"/>
    <x v="19"/>
    <x v="6"/>
    <s v="Food Security"/>
    <x v="9"/>
    <x v="20"/>
    <x v="3"/>
    <m/>
    <s v="Planned"/>
    <m/>
    <m/>
    <m/>
    <m/>
    <m/>
    <s v="Chittagong"/>
    <s v="Cox's Bazar"/>
    <x v="6"/>
    <x v="9"/>
    <x v="1"/>
    <m/>
    <m/>
    <m/>
    <x v="2"/>
    <x v="2"/>
    <m/>
    <m/>
    <m/>
    <m/>
    <m/>
    <m/>
    <m/>
    <m/>
    <m/>
    <m/>
    <m/>
    <m/>
    <m/>
    <m/>
    <m/>
    <m/>
    <m/>
    <m/>
    <m/>
    <m/>
    <m/>
    <m/>
    <m/>
    <m/>
    <n v="20"/>
    <n v="2022"/>
    <s v=""/>
    <m/>
    <m/>
    <m/>
  </r>
  <r>
    <n v="1840"/>
    <m/>
    <m/>
    <m/>
    <x v="13"/>
    <x v="19"/>
    <x v="6"/>
    <s v="Food Security"/>
    <x v="9"/>
    <x v="20"/>
    <x v="3"/>
    <m/>
    <s v="Planned"/>
    <m/>
    <m/>
    <m/>
    <m/>
    <m/>
    <s v="Chittagong"/>
    <s v="Cox's Bazar"/>
    <x v="6"/>
    <x v="9"/>
    <x v="1"/>
    <m/>
    <m/>
    <m/>
    <x v="2"/>
    <x v="2"/>
    <m/>
    <m/>
    <m/>
    <m/>
    <m/>
    <m/>
    <m/>
    <m/>
    <m/>
    <m/>
    <m/>
    <m/>
    <m/>
    <m/>
    <m/>
    <m/>
    <m/>
    <m/>
    <m/>
    <m/>
    <m/>
    <m/>
    <m/>
    <m/>
    <n v="20"/>
    <n v="2022"/>
    <s v=""/>
    <m/>
    <m/>
    <m/>
  </r>
  <r>
    <n v="1841"/>
    <m/>
    <m/>
    <m/>
    <x v="13"/>
    <x v="19"/>
    <x v="6"/>
    <s v="Food Security"/>
    <x v="9"/>
    <x v="20"/>
    <x v="3"/>
    <m/>
    <s v="Planned"/>
    <m/>
    <m/>
    <m/>
    <m/>
    <m/>
    <s v="Chittagong"/>
    <s v="Cox's Bazar"/>
    <x v="6"/>
    <x v="9"/>
    <x v="1"/>
    <m/>
    <m/>
    <m/>
    <x v="2"/>
    <x v="2"/>
    <m/>
    <m/>
    <m/>
    <m/>
    <m/>
    <m/>
    <m/>
    <m/>
    <m/>
    <m/>
    <m/>
    <m/>
    <m/>
    <m/>
    <m/>
    <m/>
    <m/>
    <m/>
    <m/>
    <m/>
    <m/>
    <m/>
    <m/>
    <m/>
    <n v="20"/>
    <n v="2022"/>
    <s v=""/>
    <m/>
    <m/>
    <m/>
  </r>
  <r>
    <n v="1842"/>
    <m/>
    <m/>
    <m/>
    <x v="13"/>
    <x v="19"/>
    <x v="6"/>
    <s v="Food Security"/>
    <x v="9"/>
    <x v="20"/>
    <x v="3"/>
    <m/>
    <s v="Planned"/>
    <m/>
    <m/>
    <m/>
    <m/>
    <m/>
    <s v="Chittagong"/>
    <s v="Cox's Bazar"/>
    <x v="6"/>
    <x v="9"/>
    <x v="1"/>
    <m/>
    <m/>
    <m/>
    <x v="2"/>
    <x v="2"/>
    <m/>
    <m/>
    <m/>
    <m/>
    <m/>
    <m/>
    <m/>
    <m/>
    <m/>
    <m/>
    <m/>
    <m/>
    <m/>
    <m/>
    <m/>
    <m/>
    <m/>
    <m/>
    <m/>
    <m/>
    <m/>
    <m/>
    <m/>
    <m/>
    <n v="20"/>
    <n v="2022"/>
    <s v=""/>
    <m/>
    <m/>
    <m/>
  </r>
  <r>
    <n v="1843"/>
    <m/>
    <m/>
    <m/>
    <x v="13"/>
    <x v="19"/>
    <x v="6"/>
    <s v="Food Security"/>
    <x v="9"/>
    <x v="20"/>
    <x v="3"/>
    <m/>
    <s v="Planned"/>
    <m/>
    <m/>
    <m/>
    <m/>
    <m/>
    <s v="Chittagong"/>
    <s v="Cox's Bazar"/>
    <x v="6"/>
    <x v="9"/>
    <x v="1"/>
    <m/>
    <m/>
    <m/>
    <x v="2"/>
    <x v="2"/>
    <m/>
    <m/>
    <m/>
    <m/>
    <m/>
    <m/>
    <m/>
    <m/>
    <m/>
    <m/>
    <m/>
    <m/>
    <m/>
    <m/>
    <m/>
    <m/>
    <m/>
    <m/>
    <m/>
    <m/>
    <m/>
    <m/>
    <m/>
    <m/>
    <n v="20"/>
    <n v="2022"/>
    <s v=""/>
    <m/>
    <m/>
    <m/>
  </r>
  <r>
    <n v="1844"/>
    <m/>
    <m/>
    <m/>
    <x v="13"/>
    <x v="19"/>
    <x v="6"/>
    <s v="Food Security"/>
    <x v="9"/>
    <x v="20"/>
    <x v="3"/>
    <m/>
    <s v="Planned"/>
    <m/>
    <m/>
    <m/>
    <m/>
    <m/>
    <s v="Chittagong"/>
    <s v="Cox's Bazar"/>
    <x v="6"/>
    <x v="9"/>
    <x v="1"/>
    <m/>
    <m/>
    <m/>
    <x v="2"/>
    <x v="2"/>
    <m/>
    <m/>
    <m/>
    <m/>
    <m/>
    <m/>
    <m/>
    <m/>
    <m/>
    <m/>
    <m/>
    <m/>
    <m/>
    <m/>
    <m/>
    <m/>
    <m/>
    <m/>
    <m/>
    <m/>
    <m/>
    <m/>
    <m/>
    <m/>
    <n v="20"/>
    <n v="2022"/>
    <s v=""/>
    <m/>
    <m/>
    <m/>
  </r>
  <r>
    <n v="1845"/>
    <m/>
    <m/>
    <m/>
    <x v="13"/>
    <x v="19"/>
    <x v="6"/>
    <s v="Food Security"/>
    <x v="9"/>
    <x v="20"/>
    <x v="3"/>
    <m/>
    <s v="Planned"/>
    <m/>
    <m/>
    <m/>
    <m/>
    <m/>
    <s v="Chittagong"/>
    <s v="Cox's Bazar"/>
    <x v="6"/>
    <x v="9"/>
    <x v="1"/>
    <m/>
    <m/>
    <m/>
    <x v="2"/>
    <x v="2"/>
    <m/>
    <m/>
    <m/>
    <m/>
    <m/>
    <m/>
    <m/>
    <m/>
    <m/>
    <m/>
    <m/>
    <m/>
    <m/>
    <m/>
    <m/>
    <m/>
    <m/>
    <m/>
    <m/>
    <m/>
    <m/>
    <m/>
    <m/>
    <m/>
    <n v="20"/>
    <n v="2022"/>
    <s v=""/>
    <m/>
    <m/>
    <m/>
  </r>
  <r>
    <n v="1846"/>
    <m/>
    <m/>
    <m/>
    <x v="13"/>
    <x v="19"/>
    <x v="6"/>
    <s v="Food Security"/>
    <x v="9"/>
    <x v="20"/>
    <x v="3"/>
    <m/>
    <s v="Planned"/>
    <m/>
    <m/>
    <m/>
    <m/>
    <m/>
    <s v="Chittagong"/>
    <s v="Cox's Bazar"/>
    <x v="6"/>
    <x v="9"/>
    <x v="1"/>
    <m/>
    <m/>
    <m/>
    <x v="2"/>
    <x v="2"/>
    <m/>
    <m/>
    <m/>
    <m/>
    <m/>
    <m/>
    <m/>
    <m/>
    <m/>
    <m/>
    <m/>
    <m/>
    <m/>
    <m/>
    <m/>
    <m/>
    <m/>
    <m/>
    <m/>
    <m/>
    <m/>
    <m/>
    <m/>
    <m/>
    <n v="20"/>
    <n v="2022"/>
    <s v=""/>
    <m/>
    <m/>
    <m/>
  </r>
  <r>
    <n v="1847"/>
    <m/>
    <m/>
    <m/>
    <x v="13"/>
    <x v="19"/>
    <x v="6"/>
    <s v="Food Security"/>
    <x v="9"/>
    <x v="20"/>
    <x v="3"/>
    <m/>
    <s v="Planned"/>
    <m/>
    <m/>
    <m/>
    <m/>
    <m/>
    <s v="Chittagong"/>
    <s v="Cox's Bazar"/>
    <x v="6"/>
    <x v="9"/>
    <x v="1"/>
    <m/>
    <m/>
    <m/>
    <x v="2"/>
    <x v="2"/>
    <m/>
    <m/>
    <m/>
    <m/>
    <m/>
    <m/>
    <m/>
    <m/>
    <m/>
    <m/>
    <m/>
    <m/>
    <m/>
    <m/>
    <m/>
    <m/>
    <m/>
    <m/>
    <m/>
    <m/>
    <m/>
    <m/>
    <m/>
    <m/>
    <n v="20"/>
    <n v="2022"/>
    <s v=""/>
    <m/>
    <m/>
    <m/>
  </r>
  <r>
    <n v="1848"/>
    <m/>
    <m/>
    <m/>
    <x v="13"/>
    <x v="19"/>
    <x v="6"/>
    <s v="Food Security"/>
    <x v="9"/>
    <x v="20"/>
    <x v="3"/>
    <m/>
    <s v="Planned"/>
    <m/>
    <m/>
    <m/>
    <m/>
    <m/>
    <s v="Chittagong"/>
    <s v="Cox's Bazar"/>
    <x v="6"/>
    <x v="9"/>
    <x v="1"/>
    <m/>
    <m/>
    <m/>
    <x v="2"/>
    <x v="2"/>
    <m/>
    <m/>
    <m/>
    <m/>
    <m/>
    <m/>
    <m/>
    <m/>
    <m/>
    <m/>
    <m/>
    <m/>
    <m/>
    <m/>
    <m/>
    <m/>
    <m/>
    <m/>
    <m/>
    <m/>
    <m/>
    <m/>
    <m/>
    <m/>
    <n v="20"/>
    <n v="2022"/>
    <s v=""/>
    <m/>
    <m/>
    <m/>
  </r>
  <r>
    <n v="1849"/>
    <m/>
    <m/>
    <m/>
    <x v="13"/>
    <x v="19"/>
    <x v="6"/>
    <s v="Food Security"/>
    <x v="9"/>
    <x v="20"/>
    <x v="3"/>
    <m/>
    <s v="Planned"/>
    <m/>
    <m/>
    <m/>
    <m/>
    <m/>
    <s v="Chittagong"/>
    <s v="Cox's Bazar"/>
    <x v="6"/>
    <x v="9"/>
    <x v="1"/>
    <m/>
    <m/>
    <m/>
    <x v="2"/>
    <x v="2"/>
    <m/>
    <m/>
    <m/>
    <m/>
    <m/>
    <m/>
    <m/>
    <m/>
    <m/>
    <m/>
    <m/>
    <m/>
    <m/>
    <m/>
    <m/>
    <m/>
    <m/>
    <m/>
    <m/>
    <m/>
    <m/>
    <m/>
    <m/>
    <m/>
    <n v="20"/>
    <n v="2022"/>
    <s v=""/>
    <m/>
    <m/>
    <m/>
  </r>
  <r>
    <n v="1850"/>
    <m/>
    <m/>
    <m/>
    <x v="13"/>
    <x v="19"/>
    <x v="6"/>
    <s v="Food Security"/>
    <x v="9"/>
    <x v="20"/>
    <x v="3"/>
    <m/>
    <s v="Planned"/>
    <m/>
    <m/>
    <m/>
    <m/>
    <m/>
    <s v="Chittagong"/>
    <s v="Cox's Bazar"/>
    <x v="6"/>
    <x v="9"/>
    <x v="1"/>
    <m/>
    <m/>
    <m/>
    <x v="2"/>
    <x v="2"/>
    <m/>
    <m/>
    <m/>
    <m/>
    <m/>
    <m/>
    <m/>
    <m/>
    <m/>
    <m/>
    <m/>
    <m/>
    <m/>
    <m/>
    <m/>
    <m/>
    <m/>
    <m/>
    <m/>
    <m/>
    <m/>
    <m/>
    <m/>
    <m/>
    <n v="20"/>
    <n v="2022"/>
    <s v=""/>
    <m/>
    <m/>
    <m/>
  </r>
  <r>
    <n v="1851"/>
    <m/>
    <m/>
    <m/>
    <x v="13"/>
    <x v="19"/>
    <x v="6"/>
    <s v="Food Security"/>
    <x v="9"/>
    <x v="20"/>
    <x v="3"/>
    <m/>
    <s v="Planned"/>
    <m/>
    <m/>
    <m/>
    <m/>
    <m/>
    <s v="Chittagong"/>
    <s v="Cox's Bazar"/>
    <x v="6"/>
    <x v="9"/>
    <x v="1"/>
    <m/>
    <m/>
    <m/>
    <x v="2"/>
    <x v="2"/>
    <m/>
    <m/>
    <m/>
    <m/>
    <m/>
    <m/>
    <m/>
    <m/>
    <m/>
    <m/>
    <m/>
    <m/>
    <m/>
    <m/>
    <m/>
    <m/>
    <m/>
    <m/>
    <m/>
    <m/>
    <m/>
    <m/>
    <m/>
    <m/>
    <n v="20"/>
    <n v="2022"/>
    <s v=""/>
    <m/>
    <m/>
    <m/>
  </r>
  <r>
    <n v="1852"/>
    <m/>
    <m/>
    <m/>
    <x v="13"/>
    <x v="19"/>
    <x v="6"/>
    <s v="Food Security"/>
    <x v="9"/>
    <x v="20"/>
    <x v="3"/>
    <m/>
    <s v="Planned"/>
    <m/>
    <m/>
    <m/>
    <m/>
    <m/>
    <s v="Chittagong"/>
    <s v="Cox's Bazar"/>
    <x v="6"/>
    <x v="9"/>
    <x v="1"/>
    <m/>
    <m/>
    <m/>
    <x v="2"/>
    <x v="2"/>
    <m/>
    <m/>
    <m/>
    <m/>
    <m/>
    <m/>
    <m/>
    <m/>
    <m/>
    <m/>
    <m/>
    <m/>
    <m/>
    <m/>
    <m/>
    <m/>
    <m/>
    <m/>
    <m/>
    <m/>
    <m/>
    <m/>
    <m/>
    <m/>
    <n v="20"/>
    <n v="2022"/>
    <s v=""/>
    <m/>
    <m/>
    <m/>
  </r>
  <r>
    <n v="1853"/>
    <m/>
    <m/>
    <m/>
    <x v="13"/>
    <x v="19"/>
    <x v="6"/>
    <s v="Food Security"/>
    <x v="9"/>
    <x v="20"/>
    <x v="3"/>
    <m/>
    <s v="Planned"/>
    <m/>
    <m/>
    <m/>
    <m/>
    <m/>
    <s v="Chittagong"/>
    <s v="Cox's Bazar"/>
    <x v="6"/>
    <x v="9"/>
    <x v="1"/>
    <m/>
    <m/>
    <m/>
    <x v="2"/>
    <x v="2"/>
    <m/>
    <m/>
    <m/>
    <m/>
    <m/>
    <m/>
    <m/>
    <m/>
    <m/>
    <m/>
    <m/>
    <m/>
    <m/>
    <m/>
    <m/>
    <m/>
    <m/>
    <m/>
    <m/>
    <m/>
    <m/>
    <m/>
    <m/>
    <m/>
    <n v="20"/>
    <n v="2022"/>
    <s v=""/>
    <m/>
    <m/>
    <m/>
  </r>
  <r>
    <n v="1854"/>
    <m/>
    <m/>
    <m/>
    <x v="13"/>
    <x v="19"/>
    <x v="6"/>
    <s v="Food Security"/>
    <x v="9"/>
    <x v="20"/>
    <x v="3"/>
    <m/>
    <s v="Planned"/>
    <m/>
    <m/>
    <m/>
    <m/>
    <m/>
    <s v="Chittagong"/>
    <s v="Cox's Bazar"/>
    <x v="6"/>
    <x v="9"/>
    <x v="1"/>
    <m/>
    <m/>
    <m/>
    <x v="2"/>
    <x v="2"/>
    <m/>
    <m/>
    <m/>
    <m/>
    <m/>
    <m/>
    <m/>
    <m/>
    <m/>
    <m/>
    <m/>
    <m/>
    <m/>
    <m/>
    <m/>
    <m/>
    <m/>
    <m/>
    <m/>
    <m/>
    <m/>
    <m/>
    <m/>
    <m/>
    <n v="20"/>
    <n v="2022"/>
    <s v=""/>
    <m/>
    <m/>
    <m/>
  </r>
  <r>
    <n v="1855"/>
    <m/>
    <m/>
    <m/>
    <x v="13"/>
    <x v="19"/>
    <x v="6"/>
    <s v="Food Security"/>
    <x v="9"/>
    <x v="20"/>
    <x v="3"/>
    <m/>
    <s v="Planned"/>
    <m/>
    <m/>
    <m/>
    <m/>
    <m/>
    <s v="Chittagong"/>
    <s v="Cox's Bazar"/>
    <x v="6"/>
    <x v="9"/>
    <x v="1"/>
    <m/>
    <m/>
    <m/>
    <x v="2"/>
    <x v="2"/>
    <m/>
    <m/>
    <m/>
    <m/>
    <m/>
    <m/>
    <m/>
    <m/>
    <m/>
    <m/>
    <m/>
    <m/>
    <m/>
    <m/>
    <m/>
    <m/>
    <m/>
    <m/>
    <m/>
    <m/>
    <m/>
    <m/>
    <m/>
    <m/>
    <n v="20"/>
    <n v="2022"/>
    <s v=""/>
    <m/>
    <m/>
    <m/>
  </r>
  <r>
    <n v="1856"/>
    <m/>
    <m/>
    <m/>
    <x v="13"/>
    <x v="19"/>
    <x v="6"/>
    <s v="Food Security"/>
    <x v="9"/>
    <x v="20"/>
    <x v="3"/>
    <m/>
    <s v="Planned"/>
    <m/>
    <m/>
    <m/>
    <m/>
    <m/>
    <s v="Chittagong"/>
    <s v="Cox's Bazar"/>
    <x v="6"/>
    <x v="9"/>
    <x v="1"/>
    <m/>
    <m/>
    <m/>
    <x v="2"/>
    <x v="2"/>
    <m/>
    <m/>
    <m/>
    <m/>
    <m/>
    <m/>
    <m/>
    <m/>
    <m/>
    <m/>
    <m/>
    <m/>
    <m/>
    <m/>
    <m/>
    <m/>
    <m/>
    <m/>
    <m/>
    <m/>
    <m/>
    <m/>
    <m/>
    <m/>
    <n v="20"/>
    <n v="2022"/>
    <s v=""/>
    <m/>
    <m/>
    <m/>
  </r>
  <r>
    <n v="1857"/>
    <m/>
    <m/>
    <m/>
    <x v="13"/>
    <x v="19"/>
    <x v="6"/>
    <s v="Food Security"/>
    <x v="9"/>
    <x v="20"/>
    <x v="3"/>
    <m/>
    <s v="Planned"/>
    <m/>
    <m/>
    <m/>
    <m/>
    <m/>
    <s v="Chittagong"/>
    <s v="Cox's Bazar"/>
    <x v="6"/>
    <x v="9"/>
    <x v="1"/>
    <m/>
    <m/>
    <m/>
    <x v="2"/>
    <x v="2"/>
    <m/>
    <m/>
    <m/>
    <m/>
    <m/>
    <m/>
    <m/>
    <m/>
    <m/>
    <m/>
    <m/>
    <m/>
    <m/>
    <m/>
    <m/>
    <m/>
    <m/>
    <m/>
    <m/>
    <m/>
    <m/>
    <m/>
    <m/>
    <m/>
    <n v="20"/>
    <n v="2022"/>
    <s v=""/>
    <m/>
    <m/>
    <m/>
  </r>
  <r>
    <n v="1858"/>
    <m/>
    <m/>
    <m/>
    <x v="13"/>
    <x v="19"/>
    <x v="6"/>
    <s v="Food Security"/>
    <x v="9"/>
    <x v="20"/>
    <x v="3"/>
    <m/>
    <s v="Planned"/>
    <m/>
    <m/>
    <m/>
    <m/>
    <m/>
    <s v="Chittagong"/>
    <s v="Cox's Bazar"/>
    <x v="6"/>
    <x v="9"/>
    <x v="1"/>
    <m/>
    <m/>
    <m/>
    <x v="2"/>
    <x v="2"/>
    <m/>
    <m/>
    <m/>
    <m/>
    <m/>
    <m/>
    <m/>
    <m/>
    <m/>
    <m/>
    <m/>
    <m/>
    <m/>
    <m/>
    <m/>
    <m/>
    <m/>
    <m/>
    <m/>
    <m/>
    <m/>
    <m/>
    <m/>
    <m/>
    <n v="20"/>
    <n v="2022"/>
    <s v=""/>
    <m/>
    <m/>
    <m/>
  </r>
  <r>
    <n v="1859"/>
    <m/>
    <m/>
    <m/>
    <x v="13"/>
    <x v="19"/>
    <x v="6"/>
    <s v="Food Security"/>
    <x v="9"/>
    <x v="20"/>
    <x v="3"/>
    <m/>
    <s v="Planned"/>
    <m/>
    <m/>
    <m/>
    <m/>
    <m/>
    <s v="Chittagong"/>
    <s v="Cox's Bazar"/>
    <x v="6"/>
    <x v="9"/>
    <x v="1"/>
    <m/>
    <m/>
    <m/>
    <x v="2"/>
    <x v="2"/>
    <m/>
    <m/>
    <m/>
    <m/>
    <m/>
    <m/>
    <m/>
    <m/>
    <m/>
    <m/>
    <m/>
    <m/>
    <m/>
    <m/>
    <m/>
    <m/>
    <m/>
    <m/>
    <m/>
    <m/>
    <m/>
    <m/>
    <m/>
    <m/>
    <n v="20"/>
    <n v="2022"/>
    <s v=""/>
    <m/>
    <m/>
    <m/>
  </r>
  <r>
    <n v="1860"/>
    <m/>
    <m/>
    <m/>
    <x v="13"/>
    <x v="19"/>
    <x v="6"/>
    <s v="Food Security"/>
    <x v="9"/>
    <x v="20"/>
    <x v="3"/>
    <m/>
    <s v="Planned"/>
    <m/>
    <m/>
    <m/>
    <m/>
    <m/>
    <s v="Chittagong"/>
    <s v="Cox's Bazar"/>
    <x v="6"/>
    <x v="9"/>
    <x v="1"/>
    <m/>
    <m/>
    <m/>
    <x v="2"/>
    <x v="2"/>
    <m/>
    <m/>
    <m/>
    <m/>
    <m/>
    <m/>
    <m/>
    <m/>
    <m/>
    <m/>
    <m/>
    <m/>
    <m/>
    <m/>
    <m/>
    <m/>
    <m/>
    <m/>
    <m/>
    <m/>
    <m/>
    <m/>
    <m/>
    <m/>
    <n v="20"/>
    <n v="2022"/>
    <s v=""/>
    <m/>
    <m/>
    <m/>
  </r>
  <r>
    <n v="1861"/>
    <m/>
    <m/>
    <m/>
    <x v="13"/>
    <x v="19"/>
    <x v="6"/>
    <s v="Food Security"/>
    <x v="9"/>
    <x v="20"/>
    <x v="3"/>
    <m/>
    <s v="Planned"/>
    <m/>
    <m/>
    <m/>
    <m/>
    <m/>
    <s v="Chittagong"/>
    <s v="Cox's Bazar"/>
    <x v="6"/>
    <x v="9"/>
    <x v="1"/>
    <m/>
    <m/>
    <m/>
    <x v="2"/>
    <x v="2"/>
    <m/>
    <m/>
    <m/>
    <m/>
    <m/>
    <m/>
    <m/>
    <m/>
    <m/>
    <m/>
    <m/>
    <m/>
    <m/>
    <m/>
    <m/>
    <m/>
    <m/>
    <m/>
    <m/>
    <m/>
    <m/>
    <m/>
    <m/>
    <m/>
    <n v="20"/>
    <n v="2022"/>
    <s v=""/>
    <m/>
    <m/>
    <m/>
  </r>
  <r>
    <n v="1862"/>
    <m/>
    <m/>
    <m/>
    <x v="13"/>
    <x v="19"/>
    <x v="6"/>
    <s v="Food Security"/>
    <x v="9"/>
    <x v="20"/>
    <x v="3"/>
    <m/>
    <s v="Planned"/>
    <m/>
    <m/>
    <m/>
    <m/>
    <m/>
    <s v="Chittagong"/>
    <s v="Cox's Bazar"/>
    <x v="6"/>
    <x v="9"/>
    <x v="1"/>
    <m/>
    <m/>
    <m/>
    <x v="2"/>
    <x v="2"/>
    <m/>
    <m/>
    <m/>
    <m/>
    <m/>
    <m/>
    <m/>
    <m/>
    <m/>
    <m/>
    <m/>
    <m/>
    <m/>
    <m/>
    <m/>
    <m/>
    <m/>
    <m/>
    <m/>
    <m/>
    <m/>
    <m/>
    <m/>
    <m/>
    <n v="20"/>
    <n v="2022"/>
    <s v=""/>
    <m/>
    <m/>
    <m/>
  </r>
  <r>
    <n v="1863"/>
    <m/>
    <m/>
    <m/>
    <x v="13"/>
    <x v="19"/>
    <x v="6"/>
    <s v="Food Security"/>
    <x v="9"/>
    <x v="20"/>
    <x v="3"/>
    <m/>
    <s v="Planned"/>
    <m/>
    <m/>
    <m/>
    <m/>
    <m/>
    <s v="Chittagong"/>
    <s v="Cox's Bazar"/>
    <x v="6"/>
    <x v="9"/>
    <x v="1"/>
    <m/>
    <m/>
    <m/>
    <x v="2"/>
    <x v="2"/>
    <m/>
    <m/>
    <m/>
    <m/>
    <m/>
    <m/>
    <m/>
    <m/>
    <m/>
    <m/>
    <m/>
    <m/>
    <m/>
    <m/>
    <m/>
    <m/>
    <m/>
    <m/>
    <m/>
    <m/>
    <m/>
    <m/>
    <m/>
    <m/>
    <n v="20"/>
    <n v="2022"/>
    <s v=""/>
    <m/>
    <m/>
    <m/>
  </r>
  <r>
    <n v="1864"/>
    <m/>
    <m/>
    <m/>
    <x v="13"/>
    <x v="19"/>
    <x v="6"/>
    <s v="Food Security"/>
    <x v="9"/>
    <x v="20"/>
    <x v="3"/>
    <m/>
    <s v="Planned"/>
    <m/>
    <m/>
    <m/>
    <m/>
    <m/>
    <s v="Chittagong"/>
    <s v="Cox's Bazar"/>
    <x v="6"/>
    <x v="9"/>
    <x v="1"/>
    <m/>
    <m/>
    <m/>
    <x v="2"/>
    <x v="2"/>
    <m/>
    <m/>
    <m/>
    <m/>
    <m/>
    <m/>
    <m/>
    <m/>
    <m/>
    <m/>
    <m/>
    <m/>
    <m/>
    <m/>
    <m/>
    <m/>
    <m/>
    <m/>
    <m/>
    <m/>
    <m/>
    <m/>
    <m/>
    <m/>
    <n v="20"/>
    <n v="2022"/>
    <s v=""/>
    <m/>
    <m/>
    <m/>
  </r>
  <r>
    <n v="1865"/>
    <m/>
    <m/>
    <m/>
    <x v="13"/>
    <x v="19"/>
    <x v="6"/>
    <s v="Food Security"/>
    <x v="9"/>
    <x v="20"/>
    <x v="3"/>
    <m/>
    <s v="Planned"/>
    <m/>
    <m/>
    <m/>
    <m/>
    <m/>
    <s v="Chittagong"/>
    <s v="Cox's Bazar"/>
    <x v="6"/>
    <x v="9"/>
    <x v="1"/>
    <m/>
    <m/>
    <m/>
    <x v="2"/>
    <x v="2"/>
    <m/>
    <m/>
    <m/>
    <m/>
    <m/>
    <m/>
    <m/>
    <m/>
    <m/>
    <m/>
    <m/>
    <m/>
    <m/>
    <m/>
    <m/>
    <m/>
    <m/>
    <m/>
    <m/>
    <m/>
    <m/>
    <m/>
    <m/>
    <m/>
    <n v="20"/>
    <n v="2022"/>
    <s v=""/>
    <m/>
    <m/>
    <m/>
  </r>
  <r>
    <n v="1866"/>
    <m/>
    <m/>
    <m/>
    <x v="13"/>
    <x v="19"/>
    <x v="6"/>
    <s v="Food Security"/>
    <x v="9"/>
    <x v="20"/>
    <x v="3"/>
    <m/>
    <s v="Planned"/>
    <m/>
    <m/>
    <m/>
    <m/>
    <m/>
    <s v="Chittagong"/>
    <s v="Cox's Bazar"/>
    <x v="6"/>
    <x v="9"/>
    <x v="1"/>
    <m/>
    <m/>
    <m/>
    <x v="2"/>
    <x v="2"/>
    <m/>
    <m/>
    <m/>
    <m/>
    <m/>
    <m/>
    <m/>
    <m/>
    <m/>
    <m/>
    <m/>
    <m/>
    <m/>
    <m/>
    <m/>
    <m/>
    <m/>
    <m/>
    <m/>
    <m/>
    <m/>
    <m/>
    <m/>
    <m/>
    <n v="20"/>
    <n v="2022"/>
    <s v=""/>
    <m/>
    <m/>
    <m/>
  </r>
  <r>
    <n v="1867"/>
    <m/>
    <m/>
    <m/>
    <x v="13"/>
    <x v="19"/>
    <x v="6"/>
    <s v="Food Security"/>
    <x v="9"/>
    <x v="20"/>
    <x v="3"/>
    <m/>
    <s v="Planned"/>
    <m/>
    <m/>
    <m/>
    <m/>
    <m/>
    <s v="Chittagong"/>
    <s v="Cox's Bazar"/>
    <x v="6"/>
    <x v="9"/>
    <x v="1"/>
    <m/>
    <m/>
    <m/>
    <x v="2"/>
    <x v="2"/>
    <m/>
    <m/>
    <m/>
    <m/>
    <m/>
    <m/>
    <m/>
    <m/>
    <m/>
    <m/>
    <m/>
    <m/>
    <m/>
    <m/>
    <m/>
    <m/>
    <m/>
    <m/>
    <m/>
    <m/>
    <m/>
    <m/>
    <m/>
    <m/>
    <n v="20"/>
    <n v="2022"/>
    <s v=""/>
    <m/>
    <m/>
    <m/>
  </r>
  <r>
    <n v="1868"/>
    <m/>
    <m/>
    <m/>
    <x v="13"/>
    <x v="19"/>
    <x v="6"/>
    <s v="Food Security"/>
    <x v="9"/>
    <x v="20"/>
    <x v="3"/>
    <m/>
    <s v="Planned"/>
    <m/>
    <m/>
    <m/>
    <m/>
    <m/>
    <s v="Chittagong"/>
    <s v="Cox's Bazar"/>
    <x v="6"/>
    <x v="9"/>
    <x v="1"/>
    <m/>
    <m/>
    <m/>
    <x v="2"/>
    <x v="2"/>
    <m/>
    <m/>
    <m/>
    <m/>
    <m/>
    <m/>
    <m/>
    <m/>
    <m/>
    <m/>
    <m/>
    <m/>
    <m/>
    <m/>
    <m/>
    <m/>
    <m/>
    <m/>
    <m/>
    <m/>
    <m/>
    <m/>
    <m/>
    <m/>
    <n v="20"/>
    <n v="2022"/>
    <s v=""/>
    <m/>
    <m/>
    <m/>
  </r>
  <r>
    <n v="1869"/>
    <m/>
    <m/>
    <m/>
    <x v="13"/>
    <x v="19"/>
    <x v="6"/>
    <s v="Food Security"/>
    <x v="9"/>
    <x v="20"/>
    <x v="3"/>
    <m/>
    <s v="Planned"/>
    <m/>
    <m/>
    <m/>
    <m/>
    <m/>
    <s v="Chittagong"/>
    <s v="Cox's Bazar"/>
    <x v="6"/>
    <x v="9"/>
    <x v="1"/>
    <m/>
    <m/>
    <m/>
    <x v="2"/>
    <x v="2"/>
    <m/>
    <m/>
    <m/>
    <m/>
    <m/>
    <m/>
    <m/>
    <m/>
    <m/>
    <m/>
    <m/>
    <m/>
    <m/>
    <m/>
    <m/>
    <m/>
    <m/>
    <m/>
    <m/>
    <m/>
    <m/>
    <m/>
    <m/>
    <m/>
    <n v="20"/>
    <n v="2022"/>
    <s v=""/>
    <m/>
    <m/>
    <m/>
  </r>
  <r>
    <n v="1870"/>
    <m/>
    <m/>
    <m/>
    <x v="13"/>
    <x v="19"/>
    <x v="6"/>
    <s v="Food Security"/>
    <x v="9"/>
    <x v="20"/>
    <x v="3"/>
    <m/>
    <s v="Planned"/>
    <m/>
    <m/>
    <m/>
    <m/>
    <m/>
    <s v="Chittagong"/>
    <s v="Cox's Bazar"/>
    <x v="6"/>
    <x v="9"/>
    <x v="1"/>
    <m/>
    <m/>
    <m/>
    <x v="2"/>
    <x v="2"/>
    <m/>
    <m/>
    <m/>
    <m/>
    <m/>
    <m/>
    <m/>
    <m/>
    <m/>
    <m/>
    <m/>
    <m/>
    <m/>
    <m/>
    <m/>
    <m/>
    <m/>
    <m/>
    <m/>
    <m/>
    <m/>
    <m/>
    <m/>
    <m/>
    <n v="20"/>
    <n v="2022"/>
    <s v=""/>
    <m/>
    <m/>
    <m/>
  </r>
  <r>
    <n v="1871"/>
    <m/>
    <m/>
    <m/>
    <x v="13"/>
    <x v="19"/>
    <x v="6"/>
    <s v="Food Security"/>
    <x v="9"/>
    <x v="20"/>
    <x v="3"/>
    <m/>
    <s v="Planned"/>
    <m/>
    <m/>
    <m/>
    <m/>
    <m/>
    <s v="Chittagong"/>
    <s v="Cox's Bazar"/>
    <x v="6"/>
    <x v="9"/>
    <x v="1"/>
    <m/>
    <m/>
    <m/>
    <x v="2"/>
    <x v="2"/>
    <m/>
    <m/>
    <m/>
    <m/>
    <m/>
    <m/>
    <m/>
    <m/>
    <m/>
    <m/>
    <m/>
    <m/>
    <m/>
    <m/>
    <m/>
    <m/>
    <m/>
    <m/>
    <m/>
    <m/>
    <m/>
    <m/>
    <m/>
    <m/>
    <n v="20"/>
    <n v="2022"/>
    <s v=""/>
    <m/>
    <m/>
    <m/>
  </r>
  <r>
    <n v="1872"/>
    <m/>
    <m/>
    <m/>
    <x v="13"/>
    <x v="19"/>
    <x v="6"/>
    <s v="Food Security"/>
    <x v="9"/>
    <x v="20"/>
    <x v="3"/>
    <m/>
    <s v="Planned"/>
    <m/>
    <m/>
    <m/>
    <m/>
    <m/>
    <s v="Chittagong"/>
    <s v="Cox's Bazar"/>
    <x v="6"/>
    <x v="9"/>
    <x v="1"/>
    <m/>
    <m/>
    <m/>
    <x v="2"/>
    <x v="2"/>
    <m/>
    <m/>
    <m/>
    <m/>
    <m/>
    <m/>
    <m/>
    <m/>
    <m/>
    <m/>
    <m/>
    <m/>
    <m/>
    <m/>
    <m/>
    <m/>
    <m/>
    <m/>
    <m/>
    <m/>
    <m/>
    <m/>
    <m/>
    <m/>
    <n v="20"/>
    <n v="2022"/>
    <s v=""/>
    <m/>
    <m/>
    <m/>
  </r>
  <r>
    <n v="1873"/>
    <m/>
    <m/>
    <m/>
    <x v="13"/>
    <x v="19"/>
    <x v="6"/>
    <s v="Food Security"/>
    <x v="9"/>
    <x v="20"/>
    <x v="3"/>
    <m/>
    <s v="Planned"/>
    <m/>
    <m/>
    <m/>
    <m/>
    <m/>
    <s v="Chittagong"/>
    <s v="Cox's Bazar"/>
    <x v="6"/>
    <x v="9"/>
    <x v="1"/>
    <m/>
    <m/>
    <m/>
    <x v="2"/>
    <x v="2"/>
    <m/>
    <m/>
    <m/>
    <m/>
    <m/>
    <m/>
    <m/>
    <m/>
    <m/>
    <m/>
    <m/>
    <m/>
    <m/>
    <m/>
    <m/>
    <m/>
    <m/>
    <m/>
    <m/>
    <m/>
    <m/>
    <m/>
    <m/>
    <m/>
    <n v="20"/>
    <n v="2022"/>
    <s v=""/>
    <m/>
    <m/>
    <m/>
  </r>
  <r>
    <n v="1874"/>
    <m/>
    <m/>
    <m/>
    <x v="13"/>
    <x v="19"/>
    <x v="6"/>
    <s v="Food Security"/>
    <x v="9"/>
    <x v="20"/>
    <x v="3"/>
    <m/>
    <s v="Planned"/>
    <m/>
    <m/>
    <m/>
    <m/>
    <m/>
    <s v="Chittagong"/>
    <s v="Cox's Bazar"/>
    <x v="6"/>
    <x v="9"/>
    <x v="1"/>
    <m/>
    <m/>
    <m/>
    <x v="2"/>
    <x v="2"/>
    <m/>
    <m/>
    <m/>
    <m/>
    <m/>
    <m/>
    <m/>
    <m/>
    <m/>
    <m/>
    <m/>
    <m/>
    <m/>
    <m/>
    <m/>
    <m/>
    <m/>
    <m/>
    <m/>
    <m/>
    <m/>
    <m/>
    <m/>
    <m/>
    <n v="20"/>
    <n v="2022"/>
    <s v=""/>
    <m/>
    <m/>
    <m/>
  </r>
  <r>
    <n v="1875"/>
    <m/>
    <m/>
    <m/>
    <x v="13"/>
    <x v="19"/>
    <x v="6"/>
    <s v="Food Security"/>
    <x v="9"/>
    <x v="20"/>
    <x v="3"/>
    <m/>
    <s v="Planned"/>
    <m/>
    <m/>
    <m/>
    <m/>
    <m/>
    <s v="Chittagong"/>
    <s v="Cox's Bazar"/>
    <x v="6"/>
    <x v="9"/>
    <x v="1"/>
    <m/>
    <m/>
    <m/>
    <x v="2"/>
    <x v="2"/>
    <m/>
    <m/>
    <m/>
    <m/>
    <m/>
    <m/>
    <m/>
    <m/>
    <m/>
    <m/>
    <m/>
    <m/>
    <m/>
    <m/>
    <m/>
    <m/>
    <m/>
    <m/>
    <m/>
    <m/>
    <m/>
    <m/>
    <m/>
    <m/>
    <n v="20"/>
    <n v="2022"/>
    <s v=""/>
    <m/>
    <m/>
    <m/>
  </r>
  <r>
    <n v="1876"/>
    <m/>
    <m/>
    <m/>
    <x v="13"/>
    <x v="19"/>
    <x v="6"/>
    <s v="Food Security"/>
    <x v="9"/>
    <x v="20"/>
    <x v="3"/>
    <m/>
    <s v="Planned"/>
    <m/>
    <m/>
    <m/>
    <m/>
    <m/>
    <s v="Chittagong"/>
    <s v="Cox's Bazar"/>
    <x v="6"/>
    <x v="9"/>
    <x v="1"/>
    <m/>
    <m/>
    <m/>
    <x v="2"/>
    <x v="2"/>
    <m/>
    <m/>
    <m/>
    <m/>
    <m/>
    <m/>
    <m/>
    <m/>
    <m/>
    <m/>
    <m/>
    <m/>
    <m/>
    <m/>
    <m/>
    <m/>
    <m/>
    <m/>
    <m/>
    <m/>
    <m/>
    <m/>
    <m/>
    <m/>
    <n v="20"/>
    <n v="2022"/>
    <s v=""/>
    <m/>
    <m/>
    <m/>
  </r>
  <r>
    <n v="1877"/>
    <m/>
    <m/>
    <m/>
    <x v="13"/>
    <x v="19"/>
    <x v="6"/>
    <s v="Food Security"/>
    <x v="9"/>
    <x v="20"/>
    <x v="3"/>
    <m/>
    <s v="Planned"/>
    <m/>
    <m/>
    <m/>
    <m/>
    <m/>
    <s v="Chittagong"/>
    <s v="Cox's Bazar"/>
    <x v="6"/>
    <x v="9"/>
    <x v="1"/>
    <m/>
    <m/>
    <m/>
    <x v="2"/>
    <x v="2"/>
    <m/>
    <m/>
    <m/>
    <m/>
    <m/>
    <m/>
    <m/>
    <m/>
    <m/>
    <m/>
    <m/>
    <m/>
    <m/>
    <m/>
    <m/>
    <m/>
    <m/>
    <m/>
    <m/>
    <m/>
    <m/>
    <m/>
    <m/>
    <m/>
    <n v="20"/>
    <n v="2022"/>
    <s v=""/>
    <m/>
    <m/>
    <m/>
  </r>
  <r>
    <n v="1878"/>
    <m/>
    <m/>
    <m/>
    <x v="13"/>
    <x v="19"/>
    <x v="6"/>
    <s v="Food Security"/>
    <x v="9"/>
    <x v="20"/>
    <x v="3"/>
    <m/>
    <s v="Planned"/>
    <m/>
    <m/>
    <m/>
    <m/>
    <m/>
    <s v="Chittagong"/>
    <s v="Cox's Bazar"/>
    <x v="6"/>
    <x v="9"/>
    <x v="1"/>
    <m/>
    <m/>
    <m/>
    <x v="2"/>
    <x v="2"/>
    <m/>
    <m/>
    <m/>
    <m/>
    <m/>
    <m/>
    <m/>
    <m/>
    <m/>
    <m/>
    <m/>
    <m/>
    <m/>
    <m/>
    <m/>
    <m/>
    <m/>
    <m/>
    <m/>
    <m/>
    <m/>
    <m/>
    <m/>
    <m/>
    <n v="20"/>
    <n v="2022"/>
    <s v=""/>
    <m/>
    <m/>
    <m/>
  </r>
  <r>
    <n v="1879"/>
    <m/>
    <m/>
    <m/>
    <x v="13"/>
    <x v="19"/>
    <x v="6"/>
    <s v="Food Security"/>
    <x v="9"/>
    <x v="20"/>
    <x v="3"/>
    <m/>
    <s v="Planned"/>
    <m/>
    <m/>
    <m/>
    <m/>
    <m/>
    <s v="Chittagong"/>
    <s v="Cox's Bazar"/>
    <x v="6"/>
    <x v="9"/>
    <x v="1"/>
    <m/>
    <m/>
    <m/>
    <x v="2"/>
    <x v="2"/>
    <m/>
    <m/>
    <m/>
    <m/>
    <m/>
    <m/>
    <m/>
    <m/>
    <m/>
    <m/>
    <m/>
    <m/>
    <m/>
    <m/>
    <m/>
    <m/>
    <m/>
    <m/>
    <m/>
    <m/>
    <m/>
    <m/>
    <m/>
    <m/>
    <n v="20"/>
    <n v="2022"/>
    <s v=""/>
    <m/>
    <m/>
    <m/>
  </r>
  <r>
    <n v="1880"/>
    <m/>
    <m/>
    <m/>
    <x v="13"/>
    <x v="19"/>
    <x v="6"/>
    <s v="Food Security"/>
    <x v="9"/>
    <x v="20"/>
    <x v="3"/>
    <m/>
    <s v="Planned"/>
    <m/>
    <m/>
    <m/>
    <m/>
    <m/>
    <s v="Chittagong"/>
    <s v="Cox's Bazar"/>
    <x v="6"/>
    <x v="9"/>
    <x v="1"/>
    <m/>
    <m/>
    <m/>
    <x v="2"/>
    <x v="2"/>
    <m/>
    <m/>
    <m/>
    <m/>
    <m/>
    <m/>
    <m/>
    <m/>
    <m/>
    <m/>
    <m/>
    <m/>
    <m/>
    <m/>
    <m/>
    <m/>
    <m/>
    <m/>
    <m/>
    <m/>
    <m/>
    <m/>
    <m/>
    <m/>
    <n v="20"/>
    <n v="2022"/>
    <s v=""/>
    <m/>
    <m/>
    <m/>
  </r>
  <r>
    <n v="1881"/>
    <m/>
    <m/>
    <m/>
    <x v="13"/>
    <x v="19"/>
    <x v="6"/>
    <s v="Food Security"/>
    <x v="9"/>
    <x v="20"/>
    <x v="3"/>
    <m/>
    <s v="Planned"/>
    <m/>
    <m/>
    <m/>
    <m/>
    <m/>
    <s v="Chittagong"/>
    <s v="Cox's Bazar"/>
    <x v="6"/>
    <x v="9"/>
    <x v="1"/>
    <m/>
    <m/>
    <m/>
    <x v="2"/>
    <x v="2"/>
    <m/>
    <m/>
    <m/>
    <m/>
    <m/>
    <m/>
    <m/>
    <m/>
    <m/>
    <m/>
    <m/>
    <m/>
    <m/>
    <m/>
    <m/>
    <m/>
    <m/>
    <m/>
    <m/>
    <m/>
    <m/>
    <m/>
    <m/>
    <m/>
    <n v="20"/>
    <n v="2022"/>
    <s v=""/>
    <m/>
    <m/>
    <m/>
  </r>
  <r>
    <n v="1882"/>
    <m/>
    <m/>
    <m/>
    <x v="13"/>
    <x v="19"/>
    <x v="6"/>
    <s v="Food Security"/>
    <x v="9"/>
    <x v="20"/>
    <x v="3"/>
    <m/>
    <s v="Planned"/>
    <m/>
    <m/>
    <m/>
    <m/>
    <m/>
    <s v="Chittagong"/>
    <s v="Cox's Bazar"/>
    <x v="6"/>
    <x v="9"/>
    <x v="1"/>
    <m/>
    <m/>
    <m/>
    <x v="2"/>
    <x v="2"/>
    <m/>
    <m/>
    <m/>
    <m/>
    <m/>
    <m/>
    <m/>
    <m/>
    <m/>
    <m/>
    <m/>
    <m/>
    <m/>
    <m/>
    <m/>
    <m/>
    <m/>
    <m/>
    <m/>
    <m/>
    <m/>
    <m/>
    <m/>
    <m/>
    <n v="20"/>
    <n v="2022"/>
    <s v=""/>
    <m/>
    <m/>
    <m/>
  </r>
  <r>
    <n v="1883"/>
    <m/>
    <m/>
    <m/>
    <x v="13"/>
    <x v="19"/>
    <x v="6"/>
    <s v="Food Security"/>
    <x v="9"/>
    <x v="20"/>
    <x v="3"/>
    <m/>
    <s v="Planned"/>
    <m/>
    <m/>
    <m/>
    <m/>
    <m/>
    <s v="Chittagong"/>
    <s v="Cox's Bazar"/>
    <x v="6"/>
    <x v="9"/>
    <x v="1"/>
    <m/>
    <m/>
    <m/>
    <x v="2"/>
    <x v="2"/>
    <m/>
    <m/>
    <m/>
    <m/>
    <m/>
    <m/>
    <m/>
    <m/>
    <m/>
    <m/>
    <m/>
    <m/>
    <m/>
    <m/>
    <m/>
    <m/>
    <m/>
    <m/>
    <m/>
    <m/>
    <m/>
    <m/>
    <m/>
    <m/>
    <n v="20"/>
    <n v="2022"/>
    <s v=""/>
    <m/>
    <m/>
    <m/>
  </r>
  <r>
    <n v="1884"/>
    <m/>
    <m/>
    <m/>
    <x v="13"/>
    <x v="19"/>
    <x v="6"/>
    <s v="Food Security"/>
    <x v="9"/>
    <x v="20"/>
    <x v="3"/>
    <m/>
    <s v="Planned"/>
    <m/>
    <m/>
    <m/>
    <m/>
    <m/>
    <s v="Chittagong"/>
    <s v="Cox's Bazar"/>
    <x v="6"/>
    <x v="9"/>
    <x v="1"/>
    <m/>
    <m/>
    <m/>
    <x v="2"/>
    <x v="2"/>
    <m/>
    <m/>
    <m/>
    <m/>
    <m/>
    <m/>
    <m/>
    <m/>
    <m/>
    <m/>
    <m/>
    <m/>
    <m/>
    <m/>
    <m/>
    <m/>
    <m/>
    <m/>
    <m/>
    <m/>
    <m/>
    <m/>
    <m/>
    <m/>
    <n v="20"/>
    <n v="2022"/>
    <s v=""/>
    <m/>
    <m/>
    <m/>
  </r>
  <r>
    <n v="1885"/>
    <m/>
    <m/>
    <m/>
    <x v="13"/>
    <x v="19"/>
    <x v="6"/>
    <s v="Food Security"/>
    <x v="9"/>
    <x v="20"/>
    <x v="3"/>
    <m/>
    <s v="Planned"/>
    <m/>
    <m/>
    <m/>
    <m/>
    <m/>
    <s v="Chittagong"/>
    <s v="Cox's Bazar"/>
    <x v="6"/>
    <x v="9"/>
    <x v="1"/>
    <m/>
    <m/>
    <m/>
    <x v="2"/>
    <x v="2"/>
    <m/>
    <m/>
    <m/>
    <m/>
    <m/>
    <m/>
    <m/>
    <m/>
    <m/>
    <m/>
    <m/>
    <m/>
    <m/>
    <m/>
    <m/>
    <m/>
    <m/>
    <m/>
    <m/>
    <m/>
    <m/>
    <m/>
    <m/>
    <m/>
    <n v="20"/>
    <n v="2022"/>
    <s v=""/>
    <m/>
    <m/>
    <m/>
  </r>
  <r>
    <n v="1886"/>
    <m/>
    <m/>
    <m/>
    <x v="13"/>
    <x v="19"/>
    <x v="6"/>
    <s v="Food Security"/>
    <x v="9"/>
    <x v="20"/>
    <x v="3"/>
    <m/>
    <s v="Planned"/>
    <m/>
    <m/>
    <m/>
    <m/>
    <m/>
    <s v="Chittagong"/>
    <s v="Cox's Bazar"/>
    <x v="6"/>
    <x v="9"/>
    <x v="1"/>
    <m/>
    <m/>
    <m/>
    <x v="2"/>
    <x v="2"/>
    <m/>
    <m/>
    <m/>
    <m/>
    <m/>
    <m/>
    <m/>
    <m/>
    <m/>
    <m/>
    <m/>
    <m/>
    <m/>
    <m/>
    <m/>
    <m/>
    <m/>
    <m/>
    <m/>
    <m/>
    <m/>
    <m/>
    <m/>
    <m/>
    <n v="20"/>
    <n v="2022"/>
    <s v=""/>
    <m/>
    <m/>
    <m/>
  </r>
  <r>
    <n v="1887"/>
    <m/>
    <m/>
    <m/>
    <x v="13"/>
    <x v="19"/>
    <x v="6"/>
    <s v="Food Security"/>
    <x v="9"/>
    <x v="20"/>
    <x v="3"/>
    <m/>
    <s v="Planned"/>
    <m/>
    <m/>
    <m/>
    <m/>
    <m/>
    <s v="Chittagong"/>
    <s v="Cox's Bazar"/>
    <x v="6"/>
    <x v="9"/>
    <x v="1"/>
    <m/>
    <m/>
    <m/>
    <x v="2"/>
    <x v="2"/>
    <m/>
    <m/>
    <m/>
    <m/>
    <m/>
    <m/>
    <m/>
    <m/>
    <m/>
    <m/>
    <m/>
    <m/>
    <m/>
    <m/>
    <m/>
    <m/>
    <m/>
    <m/>
    <m/>
    <m/>
    <m/>
    <m/>
    <m/>
    <m/>
    <n v="20"/>
    <n v="2022"/>
    <s v=""/>
    <m/>
    <m/>
    <m/>
  </r>
  <r>
    <n v="1888"/>
    <m/>
    <m/>
    <m/>
    <x v="13"/>
    <x v="19"/>
    <x v="6"/>
    <s v="Food Security"/>
    <x v="9"/>
    <x v="20"/>
    <x v="3"/>
    <m/>
    <s v="Planned"/>
    <m/>
    <m/>
    <m/>
    <m/>
    <m/>
    <s v="Chittagong"/>
    <s v="Cox's Bazar"/>
    <x v="6"/>
    <x v="9"/>
    <x v="1"/>
    <m/>
    <m/>
    <m/>
    <x v="2"/>
    <x v="2"/>
    <m/>
    <m/>
    <m/>
    <m/>
    <m/>
    <m/>
    <m/>
    <m/>
    <m/>
    <m/>
    <m/>
    <m/>
    <m/>
    <m/>
    <m/>
    <m/>
    <m/>
    <m/>
    <m/>
    <m/>
    <m/>
    <m/>
    <m/>
    <m/>
    <n v="20"/>
    <n v="2022"/>
    <s v=""/>
    <m/>
    <m/>
    <m/>
  </r>
  <r>
    <n v="1889"/>
    <m/>
    <m/>
    <m/>
    <x v="13"/>
    <x v="19"/>
    <x v="6"/>
    <s v="Food Security"/>
    <x v="9"/>
    <x v="20"/>
    <x v="3"/>
    <m/>
    <s v="Planned"/>
    <m/>
    <m/>
    <m/>
    <m/>
    <m/>
    <s v="Chittagong"/>
    <s v="Cox's Bazar"/>
    <x v="6"/>
    <x v="9"/>
    <x v="1"/>
    <m/>
    <m/>
    <m/>
    <x v="2"/>
    <x v="2"/>
    <m/>
    <m/>
    <m/>
    <m/>
    <m/>
    <m/>
    <m/>
    <m/>
    <m/>
    <m/>
    <m/>
    <m/>
    <m/>
    <m/>
    <m/>
    <m/>
    <m/>
    <m/>
    <m/>
    <m/>
    <m/>
    <m/>
    <m/>
    <m/>
    <n v="20"/>
    <n v="2022"/>
    <s v=""/>
    <m/>
    <m/>
    <m/>
  </r>
  <r>
    <n v="1890"/>
    <m/>
    <m/>
    <m/>
    <x v="13"/>
    <x v="19"/>
    <x v="6"/>
    <s v="Food Security"/>
    <x v="9"/>
    <x v="20"/>
    <x v="3"/>
    <m/>
    <s v="Planned"/>
    <m/>
    <m/>
    <m/>
    <m/>
    <m/>
    <s v="Chittagong"/>
    <s v="Cox's Bazar"/>
    <x v="6"/>
    <x v="9"/>
    <x v="1"/>
    <m/>
    <m/>
    <m/>
    <x v="2"/>
    <x v="2"/>
    <m/>
    <m/>
    <m/>
    <m/>
    <m/>
    <m/>
    <m/>
    <m/>
    <m/>
    <m/>
    <m/>
    <m/>
    <m/>
    <m/>
    <m/>
    <m/>
    <m/>
    <m/>
    <m/>
    <m/>
    <m/>
    <m/>
    <m/>
    <m/>
    <n v="20"/>
    <n v="2022"/>
    <s v=""/>
    <m/>
    <m/>
    <m/>
  </r>
  <r>
    <n v="1891"/>
    <m/>
    <m/>
    <m/>
    <x v="13"/>
    <x v="19"/>
    <x v="6"/>
    <s v="Food Security"/>
    <x v="9"/>
    <x v="20"/>
    <x v="3"/>
    <m/>
    <s v="Planned"/>
    <m/>
    <m/>
    <m/>
    <m/>
    <m/>
    <s v="Chittagong"/>
    <s v="Cox's Bazar"/>
    <x v="6"/>
    <x v="9"/>
    <x v="1"/>
    <m/>
    <m/>
    <m/>
    <x v="2"/>
    <x v="2"/>
    <m/>
    <m/>
    <m/>
    <m/>
    <m/>
    <m/>
    <m/>
    <m/>
    <m/>
    <m/>
    <m/>
    <m/>
    <m/>
    <m/>
    <m/>
    <m/>
    <m/>
    <m/>
    <m/>
    <m/>
    <m/>
    <m/>
    <m/>
    <m/>
    <n v="20"/>
    <n v="2022"/>
    <s v=""/>
    <m/>
    <m/>
    <m/>
  </r>
  <r>
    <n v="1892"/>
    <m/>
    <m/>
    <m/>
    <x v="13"/>
    <x v="19"/>
    <x v="6"/>
    <s v="Food Security"/>
    <x v="9"/>
    <x v="20"/>
    <x v="3"/>
    <m/>
    <s v="Planned"/>
    <m/>
    <m/>
    <m/>
    <m/>
    <m/>
    <s v="Chittagong"/>
    <s v="Cox's Bazar"/>
    <x v="6"/>
    <x v="9"/>
    <x v="1"/>
    <m/>
    <m/>
    <m/>
    <x v="2"/>
    <x v="2"/>
    <m/>
    <m/>
    <m/>
    <m/>
    <m/>
    <m/>
    <m/>
    <m/>
    <m/>
    <m/>
    <m/>
    <m/>
    <m/>
    <m/>
    <m/>
    <m/>
    <m/>
    <m/>
    <m/>
    <m/>
    <m/>
    <m/>
    <m/>
    <m/>
    <n v="20"/>
    <n v="2022"/>
    <s v=""/>
    <m/>
    <m/>
    <m/>
  </r>
  <r>
    <n v="1893"/>
    <m/>
    <m/>
    <m/>
    <x v="13"/>
    <x v="19"/>
    <x v="6"/>
    <s v="Food Security"/>
    <x v="9"/>
    <x v="20"/>
    <x v="3"/>
    <m/>
    <s v="Planned"/>
    <m/>
    <m/>
    <m/>
    <m/>
    <m/>
    <s v="Chittagong"/>
    <s v="Cox's Bazar"/>
    <x v="6"/>
    <x v="9"/>
    <x v="1"/>
    <m/>
    <m/>
    <m/>
    <x v="2"/>
    <x v="2"/>
    <m/>
    <m/>
    <m/>
    <m/>
    <m/>
    <m/>
    <m/>
    <m/>
    <m/>
    <m/>
    <m/>
    <m/>
    <m/>
    <m/>
    <m/>
    <m/>
    <m/>
    <m/>
    <m/>
    <m/>
    <m/>
    <m/>
    <m/>
    <m/>
    <n v="20"/>
    <n v="2022"/>
    <s v=""/>
    <m/>
    <m/>
    <m/>
  </r>
  <r>
    <n v="1894"/>
    <m/>
    <m/>
    <m/>
    <x v="13"/>
    <x v="19"/>
    <x v="6"/>
    <s v="Food Security"/>
    <x v="9"/>
    <x v="20"/>
    <x v="3"/>
    <m/>
    <s v="Planned"/>
    <m/>
    <m/>
    <m/>
    <m/>
    <m/>
    <s v="Chittagong"/>
    <s v="Cox's Bazar"/>
    <x v="6"/>
    <x v="9"/>
    <x v="1"/>
    <m/>
    <m/>
    <m/>
    <x v="2"/>
    <x v="2"/>
    <m/>
    <m/>
    <m/>
    <m/>
    <m/>
    <m/>
    <m/>
    <m/>
    <m/>
    <m/>
    <m/>
    <m/>
    <m/>
    <m/>
    <m/>
    <m/>
    <m/>
    <m/>
    <m/>
    <m/>
    <m/>
    <m/>
    <m/>
    <m/>
    <n v="20"/>
    <n v="2022"/>
    <s v=""/>
    <m/>
    <m/>
    <m/>
  </r>
  <r>
    <n v="1895"/>
    <m/>
    <m/>
    <m/>
    <x v="13"/>
    <x v="19"/>
    <x v="6"/>
    <s v="Food Security"/>
    <x v="9"/>
    <x v="20"/>
    <x v="3"/>
    <m/>
    <s v="Planned"/>
    <m/>
    <m/>
    <m/>
    <m/>
    <m/>
    <s v="Chittagong"/>
    <s v="Cox's Bazar"/>
    <x v="6"/>
    <x v="9"/>
    <x v="1"/>
    <m/>
    <m/>
    <m/>
    <x v="2"/>
    <x v="2"/>
    <m/>
    <m/>
    <m/>
    <m/>
    <m/>
    <m/>
    <m/>
    <m/>
    <m/>
    <m/>
    <m/>
    <m/>
    <m/>
    <m/>
    <m/>
    <m/>
    <m/>
    <m/>
    <m/>
    <m/>
    <m/>
    <m/>
    <m/>
    <m/>
    <n v="20"/>
    <n v="2022"/>
    <s v=""/>
    <m/>
    <m/>
    <m/>
  </r>
  <r>
    <n v="1896"/>
    <m/>
    <m/>
    <m/>
    <x v="13"/>
    <x v="19"/>
    <x v="6"/>
    <s v="Food Security"/>
    <x v="9"/>
    <x v="20"/>
    <x v="3"/>
    <m/>
    <s v="Planned"/>
    <m/>
    <m/>
    <m/>
    <m/>
    <m/>
    <s v="Chittagong"/>
    <s v="Cox's Bazar"/>
    <x v="6"/>
    <x v="9"/>
    <x v="1"/>
    <m/>
    <m/>
    <m/>
    <x v="2"/>
    <x v="2"/>
    <m/>
    <m/>
    <m/>
    <m/>
    <m/>
    <m/>
    <m/>
    <m/>
    <m/>
    <m/>
    <m/>
    <m/>
    <m/>
    <m/>
    <m/>
    <m/>
    <m/>
    <m/>
    <m/>
    <m/>
    <m/>
    <m/>
    <m/>
    <m/>
    <n v="20"/>
    <n v="2022"/>
    <s v=""/>
    <m/>
    <m/>
    <m/>
  </r>
  <r>
    <n v="1897"/>
    <m/>
    <m/>
    <m/>
    <x v="13"/>
    <x v="19"/>
    <x v="6"/>
    <s v="Food Security"/>
    <x v="9"/>
    <x v="20"/>
    <x v="3"/>
    <m/>
    <s v="Planned"/>
    <m/>
    <m/>
    <m/>
    <m/>
    <m/>
    <s v="Chittagong"/>
    <s v="Cox's Bazar"/>
    <x v="6"/>
    <x v="9"/>
    <x v="1"/>
    <m/>
    <m/>
    <m/>
    <x v="2"/>
    <x v="2"/>
    <m/>
    <m/>
    <m/>
    <m/>
    <m/>
    <m/>
    <m/>
    <m/>
    <m/>
    <m/>
    <m/>
    <m/>
    <m/>
    <m/>
    <m/>
    <m/>
    <m/>
    <m/>
    <m/>
    <m/>
    <m/>
    <m/>
    <m/>
    <m/>
    <n v="20"/>
    <n v="2022"/>
    <s v=""/>
    <m/>
    <m/>
    <m/>
  </r>
  <r>
    <n v="1898"/>
    <m/>
    <m/>
    <m/>
    <x v="13"/>
    <x v="19"/>
    <x v="6"/>
    <s v="Food Security"/>
    <x v="9"/>
    <x v="20"/>
    <x v="3"/>
    <m/>
    <s v="Planned"/>
    <m/>
    <m/>
    <m/>
    <m/>
    <m/>
    <s v="Chittagong"/>
    <s v="Cox's Bazar"/>
    <x v="6"/>
    <x v="9"/>
    <x v="1"/>
    <m/>
    <m/>
    <m/>
    <x v="2"/>
    <x v="2"/>
    <m/>
    <m/>
    <m/>
    <m/>
    <m/>
    <m/>
    <m/>
    <m/>
    <m/>
    <m/>
    <m/>
    <m/>
    <m/>
    <m/>
    <m/>
    <m/>
    <m/>
    <m/>
    <m/>
    <m/>
    <m/>
    <m/>
    <m/>
    <m/>
    <n v="20"/>
    <n v="2022"/>
    <s v=""/>
    <m/>
    <m/>
    <m/>
  </r>
  <r>
    <n v="1899"/>
    <m/>
    <m/>
    <m/>
    <x v="13"/>
    <x v="19"/>
    <x v="6"/>
    <s v="Food Security"/>
    <x v="9"/>
    <x v="20"/>
    <x v="3"/>
    <m/>
    <s v="Planned"/>
    <m/>
    <m/>
    <m/>
    <m/>
    <m/>
    <s v="Chittagong"/>
    <s v="Cox's Bazar"/>
    <x v="6"/>
    <x v="9"/>
    <x v="1"/>
    <m/>
    <m/>
    <m/>
    <x v="2"/>
    <x v="2"/>
    <m/>
    <m/>
    <m/>
    <m/>
    <m/>
    <m/>
    <m/>
    <m/>
    <m/>
    <m/>
    <m/>
    <m/>
    <m/>
    <m/>
    <m/>
    <m/>
    <m/>
    <m/>
    <m/>
    <m/>
    <m/>
    <m/>
    <m/>
    <m/>
    <n v="20"/>
    <n v="2022"/>
    <s v=""/>
    <m/>
    <m/>
    <m/>
  </r>
  <r>
    <n v="1900"/>
    <m/>
    <m/>
    <m/>
    <x v="13"/>
    <x v="19"/>
    <x v="6"/>
    <s v="Food Security"/>
    <x v="9"/>
    <x v="20"/>
    <x v="3"/>
    <m/>
    <s v="Planned"/>
    <m/>
    <m/>
    <m/>
    <m/>
    <m/>
    <s v="Chittagong"/>
    <s v="Cox's Bazar"/>
    <x v="6"/>
    <x v="9"/>
    <x v="1"/>
    <m/>
    <m/>
    <m/>
    <x v="2"/>
    <x v="2"/>
    <m/>
    <m/>
    <m/>
    <m/>
    <m/>
    <m/>
    <m/>
    <m/>
    <m/>
    <m/>
    <m/>
    <m/>
    <m/>
    <m/>
    <m/>
    <m/>
    <m/>
    <m/>
    <m/>
    <m/>
    <m/>
    <m/>
    <m/>
    <m/>
    <n v="20"/>
    <n v="2022"/>
    <s v=""/>
    <m/>
    <m/>
    <m/>
  </r>
  <r>
    <n v="1901"/>
    <m/>
    <m/>
    <m/>
    <x v="13"/>
    <x v="19"/>
    <x v="6"/>
    <s v="Food Security"/>
    <x v="9"/>
    <x v="20"/>
    <x v="3"/>
    <m/>
    <s v="Planned"/>
    <m/>
    <m/>
    <m/>
    <m/>
    <m/>
    <s v="Chittagong"/>
    <s v="Cox's Bazar"/>
    <x v="6"/>
    <x v="9"/>
    <x v="1"/>
    <m/>
    <m/>
    <m/>
    <x v="2"/>
    <x v="2"/>
    <m/>
    <m/>
    <m/>
    <m/>
    <m/>
    <m/>
    <m/>
    <m/>
    <m/>
    <m/>
    <m/>
    <m/>
    <m/>
    <m/>
    <m/>
    <m/>
    <m/>
    <m/>
    <m/>
    <m/>
    <m/>
    <m/>
    <m/>
    <m/>
    <n v="20"/>
    <n v="2022"/>
    <s v=""/>
    <m/>
    <m/>
    <m/>
  </r>
  <r>
    <n v="1902"/>
    <m/>
    <m/>
    <m/>
    <x v="13"/>
    <x v="19"/>
    <x v="6"/>
    <s v="Food Security"/>
    <x v="9"/>
    <x v="20"/>
    <x v="3"/>
    <m/>
    <s v="Planned"/>
    <m/>
    <m/>
    <m/>
    <m/>
    <m/>
    <s v="Chittagong"/>
    <s v="Cox's Bazar"/>
    <x v="6"/>
    <x v="9"/>
    <x v="1"/>
    <m/>
    <m/>
    <m/>
    <x v="2"/>
    <x v="2"/>
    <m/>
    <m/>
    <m/>
    <m/>
    <m/>
    <m/>
    <m/>
    <m/>
    <m/>
    <m/>
    <m/>
    <m/>
    <m/>
    <m/>
    <m/>
    <m/>
    <m/>
    <m/>
    <m/>
    <m/>
    <m/>
    <m/>
    <m/>
    <m/>
    <n v="20"/>
    <n v="2022"/>
    <s v=""/>
    <m/>
    <m/>
    <m/>
  </r>
  <r>
    <n v="1903"/>
    <m/>
    <m/>
    <m/>
    <x v="13"/>
    <x v="19"/>
    <x v="6"/>
    <s v="Food Security"/>
    <x v="9"/>
    <x v="20"/>
    <x v="3"/>
    <m/>
    <s v="Planned"/>
    <m/>
    <m/>
    <m/>
    <m/>
    <m/>
    <s v="Chittagong"/>
    <s v="Cox's Bazar"/>
    <x v="6"/>
    <x v="9"/>
    <x v="1"/>
    <m/>
    <m/>
    <m/>
    <x v="2"/>
    <x v="2"/>
    <m/>
    <m/>
    <m/>
    <m/>
    <m/>
    <m/>
    <m/>
    <m/>
    <m/>
    <m/>
    <m/>
    <m/>
    <m/>
    <m/>
    <m/>
    <m/>
    <m/>
    <m/>
    <m/>
    <m/>
    <m/>
    <m/>
    <m/>
    <m/>
    <n v="20"/>
    <n v="2022"/>
    <s v=""/>
    <m/>
    <m/>
    <m/>
  </r>
  <r>
    <n v="1904"/>
    <m/>
    <m/>
    <m/>
    <x v="13"/>
    <x v="19"/>
    <x v="6"/>
    <s v="Food Security"/>
    <x v="9"/>
    <x v="20"/>
    <x v="3"/>
    <m/>
    <s v="Planned"/>
    <m/>
    <m/>
    <m/>
    <m/>
    <m/>
    <s v="Chittagong"/>
    <s v="Cox's Bazar"/>
    <x v="6"/>
    <x v="9"/>
    <x v="1"/>
    <m/>
    <m/>
    <m/>
    <x v="2"/>
    <x v="2"/>
    <m/>
    <m/>
    <m/>
    <m/>
    <m/>
    <m/>
    <m/>
    <m/>
    <m/>
    <m/>
    <m/>
    <m/>
    <m/>
    <m/>
    <m/>
    <m/>
    <m/>
    <m/>
    <m/>
    <m/>
    <m/>
    <m/>
    <m/>
    <m/>
    <n v="20"/>
    <n v="2022"/>
    <s v=""/>
    <m/>
    <m/>
    <m/>
  </r>
  <r>
    <n v="1905"/>
    <m/>
    <m/>
    <m/>
    <x v="13"/>
    <x v="19"/>
    <x v="6"/>
    <s v="Food Security"/>
    <x v="9"/>
    <x v="20"/>
    <x v="3"/>
    <m/>
    <s v="Planned"/>
    <m/>
    <m/>
    <m/>
    <m/>
    <m/>
    <s v="Chittagong"/>
    <s v="Cox's Bazar"/>
    <x v="6"/>
    <x v="9"/>
    <x v="1"/>
    <m/>
    <m/>
    <m/>
    <x v="2"/>
    <x v="2"/>
    <m/>
    <m/>
    <m/>
    <m/>
    <m/>
    <m/>
    <m/>
    <m/>
    <m/>
    <m/>
    <m/>
    <m/>
    <m/>
    <m/>
    <m/>
    <m/>
    <m/>
    <m/>
    <m/>
    <m/>
    <m/>
    <m/>
    <m/>
    <m/>
    <n v="20"/>
    <n v="2022"/>
    <s v=""/>
    <m/>
    <m/>
    <m/>
  </r>
  <r>
    <n v="1906"/>
    <m/>
    <m/>
    <m/>
    <x v="13"/>
    <x v="19"/>
    <x v="6"/>
    <s v="Food Security"/>
    <x v="9"/>
    <x v="20"/>
    <x v="3"/>
    <m/>
    <s v="Planned"/>
    <m/>
    <m/>
    <m/>
    <m/>
    <m/>
    <s v="Chittagong"/>
    <s v="Cox's Bazar"/>
    <x v="6"/>
    <x v="9"/>
    <x v="1"/>
    <m/>
    <m/>
    <m/>
    <x v="2"/>
    <x v="2"/>
    <m/>
    <m/>
    <m/>
    <m/>
    <m/>
    <m/>
    <m/>
    <m/>
    <m/>
    <m/>
    <m/>
    <m/>
    <m/>
    <m/>
    <m/>
    <m/>
    <m/>
    <m/>
    <m/>
    <m/>
    <m/>
    <m/>
    <m/>
    <m/>
    <n v="20"/>
    <n v="2022"/>
    <s v=""/>
    <m/>
    <m/>
    <m/>
  </r>
  <r>
    <n v="1907"/>
    <m/>
    <m/>
    <m/>
    <x v="13"/>
    <x v="19"/>
    <x v="6"/>
    <s v="Food Security"/>
    <x v="9"/>
    <x v="20"/>
    <x v="3"/>
    <m/>
    <s v="Planned"/>
    <m/>
    <m/>
    <m/>
    <m/>
    <m/>
    <s v="Chittagong"/>
    <s v="Cox's Bazar"/>
    <x v="6"/>
    <x v="9"/>
    <x v="1"/>
    <m/>
    <m/>
    <m/>
    <x v="2"/>
    <x v="2"/>
    <m/>
    <m/>
    <m/>
    <m/>
    <m/>
    <m/>
    <m/>
    <m/>
    <m/>
    <m/>
    <m/>
    <m/>
    <m/>
    <m/>
    <m/>
    <m/>
    <m/>
    <m/>
    <m/>
    <m/>
    <m/>
    <m/>
    <m/>
    <m/>
    <n v="20"/>
    <n v="2022"/>
    <s v=""/>
    <m/>
    <m/>
    <m/>
  </r>
  <r>
    <n v="1908"/>
    <m/>
    <m/>
    <m/>
    <x v="13"/>
    <x v="19"/>
    <x v="6"/>
    <s v="Food Security"/>
    <x v="9"/>
    <x v="20"/>
    <x v="3"/>
    <m/>
    <s v="Planned"/>
    <m/>
    <m/>
    <m/>
    <m/>
    <m/>
    <s v="Chittagong"/>
    <s v="Cox's Bazar"/>
    <x v="6"/>
    <x v="9"/>
    <x v="1"/>
    <m/>
    <m/>
    <m/>
    <x v="2"/>
    <x v="2"/>
    <m/>
    <m/>
    <m/>
    <m/>
    <m/>
    <m/>
    <m/>
    <m/>
    <m/>
    <m/>
    <m/>
    <m/>
    <m/>
    <m/>
    <m/>
    <m/>
    <m/>
    <m/>
    <m/>
    <m/>
    <m/>
    <m/>
    <m/>
    <m/>
    <n v="20"/>
    <n v="2022"/>
    <s v=""/>
    <m/>
    <m/>
    <m/>
  </r>
  <r>
    <n v="1909"/>
    <m/>
    <m/>
    <m/>
    <x v="13"/>
    <x v="19"/>
    <x v="6"/>
    <s v="Food Security"/>
    <x v="9"/>
    <x v="20"/>
    <x v="3"/>
    <m/>
    <s v="Planned"/>
    <m/>
    <m/>
    <m/>
    <m/>
    <m/>
    <s v="Chittagong"/>
    <s v="Cox's Bazar"/>
    <x v="6"/>
    <x v="9"/>
    <x v="1"/>
    <m/>
    <m/>
    <m/>
    <x v="2"/>
    <x v="2"/>
    <m/>
    <m/>
    <m/>
    <m/>
    <m/>
    <m/>
    <m/>
    <m/>
    <m/>
    <m/>
    <m/>
    <m/>
    <m/>
    <m/>
    <m/>
    <m/>
    <m/>
    <m/>
    <m/>
    <m/>
    <m/>
    <m/>
    <m/>
    <m/>
    <n v="20"/>
    <n v="2022"/>
    <s v=""/>
    <m/>
    <m/>
    <m/>
  </r>
  <r>
    <n v="1910"/>
    <m/>
    <m/>
    <m/>
    <x v="13"/>
    <x v="19"/>
    <x v="6"/>
    <s v="Food Security"/>
    <x v="9"/>
    <x v="20"/>
    <x v="3"/>
    <m/>
    <s v="Planned"/>
    <m/>
    <m/>
    <m/>
    <m/>
    <m/>
    <s v="Chittagong"/>
    <s v="Cox's Bazar"/>
    <x v="6"/>
    <x v="9"/>
    <x v="1"/>
    <m/>
    <m/>
    <m/>
    <x v="2"/>
    <x v="2"/>
    <m/>
    <m/>
    <m/>
    <m/>
    <m/>
    <m/>
    <m/>
    <m/>
    <m/>
    <m/>
    <m/>
    <m/>
    <m/>
    <m/>
    <m/>
    <m/>
    <m/>
    <m/>
    <m/>
    <m/>
    <m/>
    <m/>
    <m/>
    <m/>
    <n v="20"/>
    <n v="2022"/>
    <s v=""/>
    <m/>
    <m/>
    <m/>
  </r>
  <r>
    <n v="1911"/>
    <m/>
    <m/>
    <m/>
    <x v="13"/>
    <x v="19"/>
    <x v="6"/>
    <s v="Food Security"/>
    <x v="9"/>
    <x v="20"/>
    <x v="3"/>
    <m/>
    <s v="Planned"/>
    <m/>
    <m/>
    <m/>
    <m/>
    <m/>
    <s v="Chittagong"/>
    <s v="Cox's Bazar"/>
    <x v="6"/>
    <x v="9"/>
    <x v="1"/>
    <m/>
    <m/>
    <m/>
    <x v="2"/>
    <x v="2"/>
    <m/>
    <m/>
    <m/>
    <m/>
    <m/>
    <m/>
    <m/>
    <m/>
    <m/>
    <m/>
    <m/>
    <m/>
    <m/>
    <m/>
    <m/>
    <m/>
    <m/>
    <m/>
    <m/>
    <m/>
    <m/>
    <m/>
    <m/>
    <m/>
    <n v="20"/>
    <n v="2022"/>
    <s v=""/>
    <m/>
    <m/>
    <m/>
  </r>
  <r>
    <n v="1912"/>
    <m/>
    <m/>
    <m/>
    <x v="13"/>
    <x v="19"/>
    <x v="6"/>
    <s v="Food Security"/>
    <x v="9"/>
    <x v="20"/>
    <x v="3"/>
    <m/>
    <s v="Planned"/>
    <m/>
    <m/>
    <m/>
    <m/>
    <m/>
    <s v="Chittagong"/>
    <s v="Cox's Bazar"/>
    <x v="6"/>
    <x v="9"/>
    <x v="1"/>
    <m/>
    <m/>
    <m/>
    <x v="2"/>
    <x v="2"/>
    <m/>
    <m/>
    <m/>
    <m/>
    <m/>
    <m/>
    <m/>
    <m/>
    <m/>
    <m/>
    <m/>
    <m/>
    <m/>
    <m/>
    <m/>
    <m/>
    <m/>
    <m/>
    <m/>
    <m/>
    <m/>
    <m/>
    <m/>
    <m/>
    <n v="20"/>
    <n v="2022"/>
    <s v=""/>
    <m/>
    <m/>
    <m/>
  </r>
  <r>
    <n v="1913"/>
    <m/>
    <m/>
    <m/>
    <x v="13"/>
    <x v="19"/>
    <x v="6"/>
    <s v="Food Security"/>
    <x v="9"/>
    <x v="20"/>
    <x v="3"/>
    <m/>
    <s v="Planned"/>
    <m/>
    <m/>
    <m/>
    <m/>
    <m/>
    <s v="Chittagong"/>
    <s v="Cox's Bazar"/>
    <x v="6"/>
    <x v="9"/>
    <x v="1"/>
    <m/>
    <m/>
    <m/>
    <x v="2"/>
    <x v="2"/>
    <m/>
    <m/>
    <m/>
    <m/>
    <m/>
    <m/>
    <m/>
    <m/>
    <m/>
    <m/>
    <m/>
    <m/>
    <m/>
    <m/>
    <m/>
    <m/>
    <m/>
    <m/>
    <m/>
    <m/>
    <m/>
    <m/>
    <m/>
    <m/>
    <n v="20"/>
    <n v="2022"/>
    <s v=""/>
    <m/>
    <m/>
    <m/>
  </r>
  <r>
    <n v="1914"/>
    <m/>
    <m/>
    <m/>
    <x v="13"/>
    <x v="19"/>
    <x v="6"/>
    <s v="Food Security"/>
    <x v="9"/>
    <x v="20"/>
    <x v="3"/>
    <m/>
    <s v="Planned"/>
    <m/>
    <m/>
    <m/>
    <m/>
    <m/>
    <s v="Chittagong"/>
    <s v="Cox's Bazar"/>
    <x v="6"/>
    <x v="9"/>
    <x v="1"/>
    <m/>
    <m/>
    <m/>
    <x v="2"/>
    <x v="2"/>
    <m/>
    <m/>
    <m/>
    <m/>
    <m/>
    <m/>
    <m/>
    <m/>
    <m/>
    <m/>
    <m/>
    <m/>
    <m/>
    <m/>
    <m/>
    <m/>
    <m/>
    <m/>
    <m/>
    <m/>
    <m/>
    <m/>
    <m/>
    <m/>
    <n v="20"/>
    <n v="2022"/>
    <s v=""/>
    <m/>
    <m/>
    <m/>
  </r>
  <r>
    <n v="1915"/>
    <m/>
    <m/>
    <m/>
    <x v="13"/>
    <x v="19"/>
    <x v="6"/>
    <s v="Food Security"/>
    <x v="9"/>
    <x v="20"/>
    <x v="3"/>
    <m/>
    <s v="Planned"/>
    <m/>
    <m/>
    <m/>
    <m/>
    <m/>
    <s v="Chittagong"/>
    <s v="Cox's Bazar"/>
    <x v="6"/>
    <x v="9"/>
    <x v="1"/>
    <m/>
    <m/>
    <m/>
    <x v="2"/>
    <x v="2"/>
    <m/>
    <m/>
    <m/>
    <m/>
    <m/>
    <m/>
    <m/>
    <m/>
    <m/>
    <m/>
    <m/>
    <m/>
    <m/>
    <m/>
    <m/>
    <m/>
    <m/>
    <m/>
    <m/>
    <m/>
    <m/>
    <m/>
    <m/>
    <m/>
    <n v="20"/>
    <n v="2022"/>
    <s v=""/>
    <m/>
    <m/>
    <m/>
  </r>
  <r>
    <n v="1916"/>
    <m/>
    <m/>
    <m/>
    <x v="13"/>
    <x v="19"/>
    <x v="6"/>
    <s v="Food Security"/>
    <x v="9"/>
    <x v="20"/>
    <x v="3"/>
    <m/>
    <s v="Planned"/>
    <m/>
    <m/>
    <m/>
    <m/>
    <m/>
    <s v="Chittagong"/>
    <s v="Cox's Bazar"/>
    <x v="6"/>
    <x v="9"/>
    <x v="1"/>
    <m/>
    <m/>
    <m/>
    <x v="2"/>
    <x v="2"/>
    <m/>
    <m/>
    <m/>
    <m/>
    <m/>
    <m/>
    <m/>
    <m/>
    <m/>
    <m/>
    <m/>
    <m/>
    <m/>
    <m/>
    <m/>
    <m/>
    <m/>
    <m/>
    <m/>
    <m/>
    <m/>
    <m/>
    <m/>
    <m/>
    <n v="20"/>
    <n v="2022"/>
    <s v=""/>
    <m/>
    <m/>
    <m/>
  </r>
  <r>
    <n v="1917"/>
    <m/>
    <m/>
    <m/>
    <x v="13"/>
    <x v="19"/>
    <x v="6"/>
    <s v="Food Security"/>
    <x v="9"/>
    <x v="20"/>
    <x v="3"/>
    <m/>
    <s v="Planned"/>
    <m/>
    <m/>
    <m/>
    <m/>
    <m/>
    <s v="Chittagong"/>
    <s v="Cox's Bazar"/>
    <x v="6"/>
    <x v="9"/>
    <x v="1"/>
    <m/>
    <m/>
    <m/>
    <x v="2"/>
    <x v="2"/>
    <m/>
    <m/>
    <m/>
    <m/>
    <m/>
    <m/>
    <m/>
    <m/>
    <m/>
    <m/>
    <m/>
    <m/>
    <m/>
    <m/>
    <m/>
    <m/>
    <m/>
    <m/>
    <m/>
    <m/>
    <m/>
    <m/>
    <m/>
    <m/>
    <n v="20"/>
    <n v="2022"/>
    <s v=""/>
    <m/>
    <m/>
    <m/>
  </r>
  <r>
    <n v="1918"/>
    <m/>
    <m/>
    <m/>
    <x v="13"/>
    <x v="19"/>
    <x v="6"/>
    <s v="Food Security"/>
    <x v="9"/>
    <x v="20"/>
    <x v="3"/>
    <m/>
    <s v="Planned"/>
    <m/>
    <m/>
    <m/>
    <m/>
    <m/>
    <s v="Chittagong"/>
    <s v="Cox's Bazar"/>
    <x v="6"/>
    <x v="9"/>
    <x v="1"/>
    <m/>
    <m/>
    <m/>
    <x v="2"/>
    <x v="2"/>
    <m/>
    <m/>
    <m/>
    <m/>
    <m/>
    <m/>
    <m/>
    <m/>
    <m/>
    <m/>
    <m/>
    <m/>
    <m/>
    <m/>
    <m/>
    <m/>
    <m/>
    <m/>
    <m/>
    <m/>
    <m/>
    <m/>
    <m/>
    <m/>
    <n v="20"/>
    <n v="2022"/>
    <s v=""/>
    <m/>
    <m/>
    <m/>
  </r>
  <r>
    <n v="1919"/>
    <m/>
    <m/>
    <m/>
    <x v="13"/>
    <x v="19"/>
    <x v="6"/>
    <s v="Food Security"/>
    <x v="9"/>
    <x v="20"/>
    <x v="3"/>
    <m/>
    <s v="Planned"/>
    <m/>
    <m/>
    <m/>
    <m/>
    <m/>
    <s v="Chittagong"/>
    <s v="Cox's Bazar"/>
    <x v="6"/>
    <x v="9"/>
    <x v="1"/>
    <m/>
    <m/>
    <m/>
    <x v="2"/>
    <x v="2"/>
    <m/>
    <m/>
    <m/>
    <m/>
    <m/>
    <m/>
    <m/>
    <m/>
    <m/>
    <m/>
    <m/>
    <m/>
    <m/>
    <m/>
    <m/>
    <m/>
    <m/>
    <m/>
    <m/>
    <m/>
    <m/>
    <m/>
    <m/>
    <m/>
    <n v="20"/>
    <n v="2022"/>
    <s v=""/>
    <m/>
    <m/>
    <m/>
  </r>
  <r>
    <n v="1920"/>
    <m/>
    <m/>
    <m/>
    <x v="13"/>
    <x v="19"/>
    <x v="6"/>
    <s v="Food Security"/>
    <x v="9"/>
    <x v="20"/>
    <x v="3"/>
    <m/>
    <s v="Planned"/>
    <m/>
    <m/>
    <m/>
    <m/>
    <m/>
    <s v="Chittagong"/>
    <s v="Cox's Bazar"/>
    <x v="6"/>
    <x v="9"/>
    <x v="1"/>
    <m/>
    <m/>
    <m/>
    <x v="2"/>
    <x v="2"/>
    <m/>
    <m/>
    <m/>
    <m/>
    <m/>
    <m/>
    <m/>
    <m/>
    <m/>
    <m/>
    <m/>
    <m/>
    <m/>
    <m/>
    <m/>
    <m/>
    <m/>
    <m/>
    <m/>
    <m/>
    <m/>
    <m/>
    <m/>
    <m/>
    <n v="20"/>
    <n v="2022"/>
    <s v=""/>
    <m/>
    <m/>
    <m/>
  </r>
  <r>
    <n v="1921"/>
    <m/>
    <m/>
    <m/>
    <x v="13"/>
    <x v="19"/>
    <x v="6"/>
    <s v="Food Security"/>
    <x v="9"/>
    <x v="20"/>
    <x v="3"/>
    <m/>
    <s v="Planned"/>
    <m/>
    <m/>
    <m/>
    <m/>
    <m/>
    <s v="Chittagong"/>
    <s v="Cox's Bazar"/>
    <x v="6"/>
    <x v="9"/>
    <x v="1"/>
    <m/>
    <m/>
    <m/>
    <x v="2"/>
    <x v="2"/>
    <m/>
    <m/>
    <m/>
    <m/>
    <m/>
    <m/>
    <m/>
    <m/>
    <m/>
    <m/>
    <m/>
    <m/>
    <m/>
    <m/>
    <m/>
    <m/>
    <m/>
    <m/>
    <m/>
    <m/>
    <m/>
    <m/>
    <m/>
    <m/>
    <n v="20"/>
    <n v="2022"/>
    <s v=""/>
    <m/>
    <m/>
    <m/>
  </r>
  <r>
    <n v="1922"/>
    <m/>
    <m/>
    <m/>
    <x v="13"/>
    <x v="19"/>
    <x v="6"/>
    <s v="Food Security"/>
    <x v="9"/>
    <x v="20"/>
    <x v="3"/>
    <m/>
    <s v="Planned"/>
    <m/>
    <m/>
    <m/>
    <m/>
    <m/>
    <s v="Chittagong"/>
    <s v="Cox's Bazar"/>
    <x v="6"/>
    <x v="9"/>
    <x v="1"/>
    <m/>
    <m/>
    <m/>
    <x v="2"/>
    <x v="2"/>
    <m/>
    <m/>
    <m/>
    <m/>
    <m/>
    <m/>
    <m/>
    <m/>
    <m/>
    <m/>
    <m/>
    <m/>
    <m/>
    <m/>
    <m/>
    <m/>
    <m/>
    <m/>
    <m/>
    <m/>
    <m/>
    <m/>
    <m/>
    <m/>
    <n v="20"/>
    <n v="2022"/>
    <s v=""/>
    <m/>
    <m/>
    <m/>
  </r>
  <r>
    <n v="1923"/>
    <m/>
    <m/>
    <m/>
    <x v="13"/>
    <x v="19"/>
    <x v="6"/>
    <s v="Food Security"/>
    <x v="9"/>
    <x v="20"/>
    <x v="3"/>
    <m/>
    <s v="Planned"/>
    <m/>
    <m/>
    <m/>
    <m/>
    <m/>
    <s v="Chittagong"/>
    <s v="Cox's Bazar"/>
    <x v="6"/>
    <x v="9"/>
    <x v="1"/>
    <m/>
    <m/>
    <m/>
    <x v="2"/>
    <x v="2"/>
    <m/>
    <m/>
    <m/>
    <m/>
    <m/>
    <m/>
    <m/>
    <m/>
    <m/>
    <m/>
    <m/>
    <m/>
    <m/>
    <m/>
    <m/>
    <m/>
    <m/>
    <m/>
    <m/>
    <m/>
    <m/>
    <m/>
    <m/>
    <m/>
    <n v="20"/>
    <n v="2022"/>
    <s v=""/>
    <m/>
    <m/>
    <m/>
  </r>
  <r>
    <n v="1924"/>
    <m/>
    <m/>
    <m/>
    <x v="13"/>
    <x v="19"/>
    <x v="6"/>
    <s v="Food Security"/>
    <x v="9"/>
    <x v="20"/>
    <x v="3"/>
    <m/>
    <s v="Planned"/>
    <m/>
    <m/>
    <m/>
    <m/>
    <m/>
    <s v="Chittagong"/>
    <s v="Cox's Bazar"/>
    <x v="6"/>
    <x v="9"/>
    <x v="1"/>
    <m/>
    <m/>
    <m/>
    <x v="2"/>
    <x v="2"/>
    <m/>
    <m/>
    <m/>
    <m/>
    <m/>
    <m/>
    <m/>
    <m/>
    <m/>
    <m/>
    <m/>
    <m/>
    <m/>
    <m/>
    <m/>
    <m/>
    <m/>
    <m/>
    <m/>
    <m/>
    <m/>
    <m/>
    <m/>
    <m/>
    <n v="20"/>
    <n v="2022"/>
    <s v=""/>
    <m/>
    <m/>
    <m/>
  </r>
  <r>
    <n v="1925"/>
    <m/>
    <m/>
    <m/>
    <x v="13"/>
    <x v="19"/>
    <x v="6"/>
    <s v="Food Security"/>
    <x v="9"/>
    <x v="20"/>
    <x v="3"/>
    <m/>
    <s v="Planned"/>
    <m/>
    <m/>
    <m/>
    <m/>
    <m/>
    <s v="Chittagong"/>
    <s v="Cox's Bazar"/>
    <x v="6"/>
    <x v="9"/>
    <x v="1"/>
    <m/>
    <m/>
    <m/>
    <x v="2"/>
    <x v="2"/>
    <m/>
    <m/>
    <m/>
    <m/>
    <m/>
    <m/>
    <m/>
    <m/>
    <m/>
    <m/>
    <m/>
    <m/>
    <m/>
    <m/>
    <m/>
    <m/>
    <m/>
    <m/>
    <m/>
    <m/>
    <m/>
    <m/>
    <m/>
    <m/>
    <n v="20"/>
    <n v="2022"/>
    <s v=""/>
    <m/>
    <m/>
    <m/>
  </r>
  <r>
    <n v="1926"/>
    <m/>
    <m/>
    <m/>
    <x v="13"/>
    <x v="19"/>
    <x v="6"/>
    <s v="Food Security"/>
    <x v="9"/>
    <x v="20"/>
    <x v="3"/>
    <m/>
    <s v="Planned"/>
    <m/>
    <m/>
    <m/>
    <m/>
    <m/>
    <s v="Chittagong"/>
    <s v="Cox's Bazar"/>
    <x v="6"/>
    <x v="9"/>
    <x v="1"/>
    <m/>
    <m/>
    <m/>
    <x v="2"/>
    <x v="2"/>
    <m/>
    <m/>
    <m/>
    <m/>
    <m/>
    <m/>
    <m/>
    <m/>
    <m/>
    <m/>
    <m/>
    <m/>
    <m/>
    <m/>
    <m/>
    <m/>
    <m/>
    <m/>
    <m/>
    <m/>
    <m/>
    <m/>
    <m/>
    <m/>
    <n v="20"/>
    <n v="2022"/>
    <s v=""/>
    <m/>
    <m/>
    <m/>
  </r>
  <r>
    <n v="1927"/>
    <m/>
    <m/>
    <m/>
    <x v="13"/>
    <x v="19"/>
    <x v="6"/>
    <s v="Food Security"/>
    <x v="9"/>
    <x v="20"/>
    <x v="3"/>
    <m/>
    <s v="Planned"/>
    <m/>
    <m/>
    <m/>
    <m/>
    <m/>
    <s v="Chittagong"/>
    <s v="Cox's Bazar"/>
    <x v="6"/>
    <x v="9"/>
    <x v="1"/>
    <m/>
    <m/>
    <m/>
    <x v="2"/>
    <x v="2"/>
    <m/>
    <m/>
    <m/>
    <m/>
    <m/>
    <m/>
    <m/>
    <m/>
    <m/>
    <m/>
    <m/>
    <m/>
    <m/>
    <m/>
    <m/>
    <m/>
    <m/>
    <m/>
    <m/>
    <m/>
    <m/>
    <m/>
    <m/>
    <m/>
    <n v="20"/>
    <n v="2022"/>
    <s v=""/>
    <m/>
    <m/>
    <m/>
  </r>
  <r>
    <n v="1928"/>
    <m/>
    <m/>
    <m/>
    <x v="13"/>
    <x v="19"/>
    <x v="6"/>
    <s v="Food Security"/>
    <x v="9"/>
    <x v="20"/>
    <x v="3"/>
    <m/>
    <s v="Planned"/>
    <m/>
    <m/>
    <m/>
    <m/>
    <m/>
    <s v="Chittagong"/>
    <s v="Cox's Bazar"/>
    <x v="6"/>
    <x v="9"/>
    <x v="1"/>
    <m/>
    <m/>
    <m/>
    <x v="2"/>
    <x v="2"/>
    <m/>
    <m/>
    <m/>
    <m/>
    <m/>
    <m/>
    <m/>
    <m/>
    <m/>
    <m/>
    <m/>
    <m/>
    <m/>
    <m/>
    <m/>
    <m/>
    <m/>
    <m/>
    <m/>
    <m/>
    <m/>
    <m/>
    <m/>
    <m/>
    <n v="20"/>
    <n v="2022"/>
    <s v=""/>
    <m/>
    <m/>
    <m/>
  </r>
  <r>
    <n v="1929"/>
    <m/>
    <m/>
    <m/>
    <x v="13"/>
    <x v="19"/>
    <x v="6"/>
    <s v="Food Security"/>
    <x v="9"/>
    <x v="20"/>
    <x v="3"/>
    <m/>
    <s v="Planned"/>
    <m/>
    <m/>
    <m/>
    <m/>
    <m/>
    <s v="Chittagong"/>
    <s v="Cox's Bazar"/>
    <x v="6"/>
    <x v="9"/>
    <x v="1"/>
    <m/>
    <m/>
    <m/>
    <x v="2"/>
    <x v="2"/>
    <m/>
    <m/>
    <m/>
    <m/>
    <m/>
    <m/>
    <m/>
    <m/>
    <m/>
    <m/>
    <m/>
    <m/>
    <m/>
    <m/>
    <m/>
    <m/>
    <m/>
    <m/>
    <m/>
    <m/>
    <m/>
    <m/>
    <m/>
    <m/>
    <n v="20"/>
    <n v="2022"/>
    <s v=""/>
    <m/>
    <m/>
    <m/>
  </r>
  <r>
    <n v="1930"/>
    <m/>
    <m/>
    <m/>
    <x v="13"/>
    <x v="19"/>
    <x v="6"/>
    <s v="Food Security"/>
    <x v="9"/>
    <x v="20"/>
    <x v="3"/>
    <m/>
    <s v="Planned"/>
    <m/>
    <m/>
    <m/>
    <m/>
    <m/>
    <s v="Chittagong"/>
    <s v="Cox's Bazar"/>
    <x v="6"/>
    <x v="9"/>
    <x v="1"/>
    <m/>
    <m/>
    <m/>
    <x v="2"/>
    <x v="2"/>
    <m/>
    <m/>
    <m/>
    <m/>
    <m/>
    <m/>
    <m/>
    <m/>
    <m/>
    <m/>
    <m/>
    <m/>
    <m/>
    <m/>
    <m/>
    <m/>
    <m/>
    <m/>
    <m/>
    <m/>
    <m/>
    <m/>
    <m/>
    <m/>
    <n v="20"/>
    <n v="2022"/>
    <s v=""/>
    <m/>
    <m/>
    <m/>
  </r>
  <r>
    <n v="1931"/>
    <m/>
    <m/>
    <m/>
    <x v="13"/>
    <x v="19"/>
    <x v="6"/>
    <s v="Food Security"/>
    <x v="9"/>
    <x v="20"/>
    <x v="3"/>
    <m/>
    <s v="Planned"/>
    <m/>
    <m/>
    <m/>
    <m/>
    <m/>
    <s v="Chittagong"/>
    <s v="Cox's Bazar"/>
    <x v="6"/>
    <x v="9"/>
    <x v="1"/>
    <m/>
    <m/>
    <m/>
    <x v="2"/>
    <x v="2"/>
    <m/>
    <m/>
    <m/>
    <m/>
    <m/>
    <m/>
    <m/>
    <m/>
    <m/>
    <m/>
    <m/>
    <m/>
    <m/>
    <m/>
    <m/>
    <m/>
    <m/>
    <m/>
    <m/>
    <m/>
    <m/>
    <m/>
    <m/>
    <m/>
    <n v="20"/>
    <n v="2022"/>
    <s v=""/>
    <m/>
    <m/>
    <m/>
  </r>
  <r>
    <n v="1932"/>
    <m/>
    <m/>
    <m/>
    <x v="13"/>
    <x v="19"/>
    <x v="6"/>
    <s v="Food Security"/>
    <x v="9"/>
    <x v="20"/>
    <x v="3"/>
    <m/>
    <s v="Planned"/>
    <m/>
    <m/>
    <m/>
    <m/>
    <m/>
    <s v="Chittagong"/>
    <s v="Cox's Bazar"/>
    <x v="6"/>
    <x v="9"/>
    <x v="1"/>
    <m/>
    <m/>
    <m/>
    <x v="2"/>
    <x v="2"/>
    <m/>
    <m/>
    <m/>
    <m/>
    <m/>
    <m/>
    <m/>
    <m/>
    <m/>
    <m/>
    <m/>
    <m/>
    <m/>
    <m/>
    <m/>
    <m/>
    <m/>
    <m/>
    <m/>
    <m/>
    <m/>
    <m/>
    <m/>
    <m/>
    <n v="20"/>
    <n v="2022"/>
    <s v=""/>
    <m/>
    <m/>
    <m/>
  </r>
  <r>
    <n v="1933"/>
    <m/>
    <m/>
    <m/>
    <x v="13"/>
    <x v="19"/>
    <x v="6"/>
    <s v="Food Security"/>
    <x v="9"/>
    <x v="20"/>
    <x v="3"/>
    <m/>
    <s v="Planned"/>
    <m/>
    <m/>
    <m/>
    <m/>
    <m/>
    <s v="Chittagong"/>
    <s v="Cox's Bazar"/>
    <x v="6"/>
    <x v="9"/>
    <x v="1"/>
    <m/>
    <m/>
    <m/>
    <x v="2"/>
    <x v="2"/>
    <m/>
    <m/>
    <m/>
    <m/>
    <m/>
    <m/>
    <m/>
    <m/>
    <m/>
    <m/>
    <m/>
    <m/>
    <m/>
    <m/>
    <m/>
    <m/>
    <m/>
    <m/>
    <m/>
    <m/>
    <m/>
    <m/>
    <m/>
    <m/>
    <n v="20"/>
    <n v="2022"/>
    <s v=""/>
    <m/>
    <m/>
    <m/>
  </r>
  <r>
    <n v="1934"/>
    <m/>
    <m/>
    <m/>
    <x v="13"/>
    <x v="19"/>
    <x v="6"/>
    <s v="Food Security"/>
    <x v="9"/>
    <x v="20"/>
    <x v="3"/>
    <m/>
    <s v="Planned"/>
    <m/>
    <m/>
    <m/>
    <m/>
    <m/>
    <s v="Chittagong"/>
    <s v="Cox's Bazar"/>
    <x v="6"/>
    <x v="9"/>
    <x v="1"/>
    <m/>
    <m/>
    <m/>
    <x v="2"/>
    <x v="2"/>
    <m/>
    <m/>
    <m/>
    <m/>
    <m/>
    <m/>
    <m/>
    <m/>
    <m/>
    <m/>
    <m/>
    <m/>
    <m/>
    <m/>
    <m/>
    <m/>
    <m/>
    <m/>
    <m/>
    <m/>
    <m/>
    <m/>
    <m/>
    <m/>
    <n v="20"/>
    <n v="2022"/>
    <s v=""/>
    <m/>
    <m/>
    <m/>
  </r>
  <r>
    <n v="1935"/>
    <m/>
    <m/>
    <m/>
    <x v="13"/>
    <x v="19"/>
    <x v="6"/>
    <s v="Food Security"/>
    <x v="9"/>
    <x v="20"/>
    <x v="3"/>
    <m/>
    <s v="Planned"/>
    <m/>
    <m/>
    <m/>
    <m/>
    <m/>
    <s v="Chittagong"/>
    <s v="Cox's Bazar"/>
    <x v="6"/>
    <x v="9"/>
    <x v="1"/>
    <m/>
    <m/>
    <m/>
    <x v="2"/>
    <x v="2"/>
    <m/>
    <m/>
    <m/>
    <m/>
    <m/>
    <m/>
    <m/>
    <m/>
    <m/>
    <m/>
    <m/>
    <m/>
    <m/>
    <m/>
    <m/>
    <m/>
    <m/>
    <m/>
    <m/>
    <m/>
    <m/>
    <m/>
    <m/>
    <m/>
    <n v="20"/>
    <n v="2022"/>
    <s v=""/>
    <m/>
    <m/>
    <m/>
  </r>
  <r>
    <n v="1936"/>
    <m/>
    <m/>
    <m/>
    <x v="13"/>
    <x v="19"/>
    <x v="6"/>
    <s v="Food Security"/>
    <x v="9"/>
    <x v="20"/>
    <x v="3"/>
    <m/>
    <s v="Planned"/>
    <m/>
    <m/>
    <m/>
    <m/>
    <m/>
    <s v="Chittagong"/>
    <s v="Cox's Bazar"/>
    <x v="6"/>
    <x v="9"/>
    <x v="1"/>
    <m/>
    <m/>
    <m/>
    <x v="2"/>
    <x v="2"/>
    <m/>
    <m/>
    <m/>
    <m/>
    <m/>
    <m/>
    <m/>
    <m/>
    <m/>
    <m/>
    <m/>
    <m/>
    <m/>
    <m/>
    <m/>
    <m/>
    <m/>
    <m/>
    <m/>
    <m/>
    <m/>
    <m/>
    <m/>
    <m/>
    <n v="20"/>
    <n v="2022"/>
    <s v=""/>
    <m/>
    <m/>
    <m/>
  </r>
  <r>
    <n v="1937"/>
    <m/>
    <m/>
    <m/>
    <x v="13"/>
    <x v="19"/>
    <x v="6"/>
    <s v="Food Security"/>
    <x v="9"/>
    <x v="20"/>
    <x v="3"/>
    <m/>
    <s v="Planned"/>
    <m/>
    <m/>
    <m/>
    <m/>
    <m/>
    <s v="Chittagong"/>
    <s v="Cox's Bazar"/>
    <x v="6"/>
    <x v="9"/>
    <x v="1"/>
    <m/>
    <m/>
    <m/>
    <x v="2"/>
    <x v="2"/>
    <m/>
    <m/>
    <m/>
    <m/>
    <m/>
    <m/>
    <m/>
    <m/>
    <m/>
    <m/>
    <m/>
    <m/>
    <m/>
    <m/>
    <m/>
    <m/>
    <m/>
    <m/>
    <m/>
    <m/>
    <m/>
    <m/>
    <m/>
    <m/>
    <n v="20"/>
    <n v="2022"/>
    <s v=""/>
    <m/>
    <m/>
    <m/>
  </r>
  <r>
    <n v="1938"/>
    <m/>
    <m/>
    <m/>
    <x v="13"/>
    <x v="19"/>
    <x v="6"/>
    <s v="Food Security"/>
    <x v="9"/>
    <x v="20"/>
    <x v="3"/>
    <m/>
    <s v="Planned"/>
    <m/>
    <m/>
    <m/>
    <m/>
    <m/>
    <s v="Chittagong"/>
    <s v="Cox's Bazar"/>
    <x v="6"/>
    <x v="9"/>
    <x v="1"/>
    <m/>
    <m/>
    <m/>
    <x v="2"/>
    <x v="2"/>
    <m/>
    <m/>
    <m/>
    <m/>
    <m/>
    <m/>
    <m/>
    <m/>
    <m/>
    <m/>
    <m/>
    <m/>
    <m/>
    <m/>
    <m/>
    <m/>
    <m/>
    <m/>
    <m/>
    <m/>
    <m/>
    <m/>
    <m/>
    <m/>
    <n v="20"/>
    <n v="2022"/>
    <s v=""/>
    <m/>
    <m/>
    <m/>
  </r>
  <r>
    <n v="1939"/>
    <m/>
    <m/>
    <m/>
    <x v="13"/>
    <x v="19"/>
    <x v="6"/>
    <s v="Food Security"/>
    <x v="9"/>
    <x v="20"/>
    <x v="3"/>
    <m/>
    <s v="Planned"/>
    <m/>
    <m/>
    <m/>
    <m/>
    <m/>
    <s v="Chittagong"/>
    <s v="Cox's Bazar"/>
    <x v="6"/>
    <x v="9"/>
    <x v="1"/>
    <m/>
    <m/>
    <m/>
    <x v="2"/>
    <x v="2"/>
    <m/>
    <m/>
    <m/>
    <m/>
    <m/>
    <m/>
    <m/>
    <m/>
    <m/>
    <m/>
    <m/>
    <m/>
    <m/>
    <m/>
    <m/>
    <m/>
    <m/>
    <m/>
    <m/>
    <m/>
    <m/>
    <m/>
    <m/>
    <m/>
    <n v="20"/>
    <n v="2022"/>
    <s v=""/>
    <m/>
    <m/>
    <m/>
  </r>
  <r>
    <n v="1940"/>
    <m/>
    <m/>
    <m/>
    <x v="13"/>
    <x v="19"/>
    <x v="6"/>
    <s v="Food Security"/>
    <x v="9"/>
    <x v="20"/>
    <x v="3"/>
    <m/>
    <s v="Planned"/>
    <m/>
    <m/>
    <m/>
    <m/>
    <m/>
    <s v="Chittagong"/>
    <s v="Cox's Bazar"/>
    <x v="6"/>
    <x v="9"/>
    <x v="1"/>
    <m/>
    <m/>
    <m/>
    <x v="2"/>
    <x v="2"/>
    <m/>
    <m/>
    <m/>
    <m/>
    <m/>
    <m/>
    <m/>
    <m/>
    <m/>
    <m/>
    <m/>
    <m/>
    <m/>
    <m/>
    <m/>
    <m/>
    <m/>
    <m/>
    <m/>
    <m/>
    <m/>
    <m/>
    <m/>
    <m/>
    <n v="20"/>
    <n v="2022"/>
    <s v=""/>
    <m/>
    <m/>
    <m/>
  </r>
  <r>
    <n v="1941"/>
    <m/>
    <m/>
    <m/>
    <x v="13"/>
    <x v="19"/>
    <x v="6"/>
    <s v="Food Security"/>
    <x v="9"/>
    <x v="20"/>
    <x v="3"/>
    <m/>
    <s v="Planned"/>
    <m/>
    <m/>
    <m/>
    <m/>
    <m/>
    <s v="Chittagong"/>
    <s v="Cox's Bazar"/>
    <x v="6"/>
    <x v="9"/>
    <x v="1"/>
    <m/>
    <m/>
    <m/>
    <x v="2"/>
    <x v="2"/>
    <m/>
    <m/>
    <m/>
    <m/>
    <m/>
    <m/>
    <m/>
    <m/>
    <m/>
    <m/>
    <m/>
    <m/>
    <m/>
    <m/>
    <m/>
    <m/>
    <m/>
    <m/>
    <m/>
    <m/>
    <m/>
    <m/>
    <m/>
    <m/>
    <n v="20"/>
    <n v="2022"/>
    <s v=""/>
    <m/>
    <m/>
    <m/>
  </r>
  <r>
    <n v="1942"/>
    <m/>
    <m/>
    <m/>
    <x v="13"/>
    <x v="19"/>
    <x v="6"/>
    <s v="Food Security"/>
    <x v="9"/>
    <x v="20"/>
    <x v="3"/>
    <m/>
    <s v="Planned"/>
    <m/>
    <m/>
    <m/>
    <m/>
    <m/>
    <s v="Chittagong"/>
    <s v="Cox's Bazar"/>
    <x v="6"/>
    <x v="9"/>
    <x v="1"/>
    <m/>
    <m/>
    <m/>
    <x v="2"/>
    <x v="2"/>
    <m/>
    <m/>
    <m/>
    <m/>
    <m/>
    <m/>
    <m/>
    <m/>
    <m/>
    <m/>
    <m/>
    <m/>
    <m/>
    <m/>
    <m/>
    <m/>
    <m/>
    <m/>
    <m/>
    <m/>
    <m/>
    <m/>
    <m/>
    <m/>
    <n v="20"/>
    <n v="2022"/>
    <s v=""/>
    <m/>
    <m/>
    <m/>
  </r>
  <r>
    <n v="1943"/>
    <m/>
    <m/>
    <m/>
    <x v="13"/>
    <x v="19"/>
    <x v="6"/>
    <s v="Food Security"/>
    <x v="9"/>
    <x v="20"/>
    <x v="3"/>
    <m/>
    <s v="Planned"/>
    <m/>
    <m/>
    <m/>
    <m/>
    <m/>
    <s v="Chittagong"/>
    <s v="Cox's Bazar"/>
    <x v="6"/>
    <x v="9"/>
    <x v="1"/>
    <m/>
    <m/>
    <m/>
    <x v="2"/>
    <x v="2"/>
    <m/>
    <m/>
    <m/>
    <m/>
    <m/>
    <m/>
    <m/>
    <m/>
    <m/>
    <m/>
    <m/>
    <m/>
    <m/>
    <m/>
    <m/>
    <m/>
    <m/>
    <m/>
    <m/>
    <m/>
    <m/>
    <m/>
    <m/>
    <m/>
    <n v="20"/>
    <n v="2022"/>
    <s v=""/>
    <m/>
    <m/>
    <m/>
  </r>
  <r>
    <n v="1944"/>
    <m/>
    <m/>
    <m/>
    <x v="13"/>
    <x v="19"/>
    <x v="6"/>
    <s v="Food Security"/>
    <x v="9"/>
    <x v="20"/>
    <x v="3"/>
    <m/>
    <s v="Planned"/>
    <m/>
    <m/>
    <m/>
    <m/>
    <m/>
    <s v="Chittagong"/>
    <s v="Cox's Bazar"/>
    <x v="6"/>
    <x v="9"/>
    <x v="1"/>
    <m/>
    <m/>
    <m/>
    <x v="2"/>
    <x v="2"/>
    <m/>
    <m/>
    <m/>
    <m/>
    <m/>
    <m/>
    <m/>
    <m/>
    <m/>
    <m/>
    <m/>
    <m/>
    <m/>
    <m/>
    <m/>
    <m/>
    <m/>
    <m/>
    <m/>
    <m/>
    <m/>
    <m/>
    <m/>
    <m/>
    <n v="20"/>
    <n v="2022"/>
    <s v=""/>
    <m/>
    <m/>
    <m/>
  </r>
  <r>
    <n v="1945"/>
    <m/>
    <m/>
    <m/>
    <x v="13"/>
    <x v="19"/>
    <x v="6"/>
    <s v="Food Security"/>
    <x v="9"/>
    <x v="20"/>
    <x v="3"/>
    <m/>
    <s v="Planned"/>
    <m/>
    <m/>
    <m/>
    <m/>
    <m/>
    <s v="Chittagong"/>
    <s v="Cox's Bazar"/>
    <x v="6"/>
    <x v="9"/>
    <x v="1"/>
    <m/>
    <m/>
    <m/>
    <x v="2"/>
    <x v="2"/>
    <m/>
    <m/>
    <m/>
    <m/>
    <m/>
    <m/>
    <m/>
    <m/>
    <m/>
    <m/>
    <m/>
    <m/>
    <m/>
    <m/>
    <m/>
    <m/>
    <m/>
    <m/>
    <m/>
    <m/>
    <m/>
    <m/>
    <m/>
    <m/>
    <n v="20"/>
    <n v="2022"/>
    <s v=""/>
    <m/>
    <m/>
    <m/>
  </r>
  <r>
    <n v="1946"/>
    <m/>
    <m/>
    <m/>
    <x v="13"/>
    <x v="19"/>
    <x v="6"/>
    <s v="Food Security"/>
    <x v="9"/>
    <x v="20"/>
    <x v="3"/>
    <m/>
    <s v="Planned"/>
    <m/>
    <m/>
    <m/>
    <m/>
    <m/>
    <s v="Chittagong"/>
    <s v="Cox's Bazar"/>
    <x v="6"/>
    <x v="9"/>
    <x v="1"/>
    <m/>
    <m/>
    <m/>
    <x v="2"/>
    <x v="2"/>
    <m/>
    <m/>
    <m/>
    <m/>
    <m/>
    <m/>
    <m/>
    <m/>
    <m/>
    <m/>
    <m/>
    <m/>
    <m/>
    <m/>
    <m/>
    <m/>
    <m/>
    <m/>
    <m/>
    <m/>
    <m/>
    <m/>
    <m/>
    <m/>
    <n v="20"/>
    <n v="2022"/>
    <s v=""/>
    <m/>
    <m/>
    <m/>
  </r>
  <r>
    <n v="1947"/>
    <m/>
    <m/>
    <m/>
    <x v="13"/>
    <x v="19"/>
    <x v="6"/>
    <s v="Food Security"/>
    <x v="9"/>
    <x v="20"/>
    <x v="3"/>
    <m/>
    <s v="Planned"/>
    <m/>
    <m/>
    <m/>
    <m/>
    <m/>
    <s v="Chittagong"/>
    <s v="Cox's Bazar"/>
    <x v="6"/>
    <x v="9"/>
    <x v="1"/>
    <m/>
    <m/>
    <m/>
    <x v="2"/>
    <x v="2"/>
    <m/>
    <m/>
    <m/>
    <m/>
    <m/>
    <m/>
    <m/>
    <m/>
    <m/>
    <m/>
    <m/>
    <m/>
    <m/>
    <m/>
    <m/>
    <m/>
    <m/>
    <m/>
    <m/>
    <m/>
    <m/>
    <m/>
    <m/>
    <m/>
    <n v="20"/>
    <n v="2022"/>
    <s v=""/>
    <m/>
    <m/>
    <m/>
  </r>
  <r>
    <n v="1948"/>
    <m/>
    <m/>
    <m/>
    <x v="13"/>
    <x v="19"/>
    <x v="6"/>
    <s v="Food Security"/>
    <x v="9"/>
    <x v="20"/>
    <x v="3"/>
    <m/>
    <s v="Planned"/>
    <m/>
    <m/>
    <m/>
    <m/>
    <m/>
    <s v="Chittagong"/>
    <s v="Cox's Bazar"/>
    <x v="6"/>
    <x v="9"/>
    <x v="1"/>
    <m/>
    <m/>
    <m/>
    <x v="2"/>
    <x v="2"/>
    <m/>
    <m/>
    <m/>
    <m/>
    <m/>
    <m/>
    <m/>
    <m/>
    <m/>
    <m/>
    <m/>
    <m/>
    <m/>
    <m/>
    <m/>
    <m/>
    <m/>
    <m/>
    <m/>
    <m/>
    <m/>
    <m/>
    <m/>
    <m/>
    <n v="20"/>
    <n v="2022"/>
    <s v=""/>
    <m/>
    <m/>
    <m/>
  </r>
  <r>
    <n v="1949"/>
    <m/>
    <m/>
    <m/>
    <x v="13"/>
    <x v="19"/>
    <x v="6"/>
    <s v="Food Security"/>
    <x v="9"/>
    <x v="20"/>
    <x v="3"/>
    <m/>
    <s v="Planned"/>
    <m/>
    <m/>
    <m/>
    <m/>
    <m/>
    <s v="Chittagong"/>
    <s v="Cox's Bazar"/>
    <x v="6"/>
    <x v="9"/>
    <x v="1"/>
    <m/>
    <m/>
    <m/>
    <x v="2"/>
    <x v="2"/>
    <m/>
    <m/>
    <m/>
    <m/>
    <m/>
    <m/>
    <m/>
    <m/>
    <m/>
    <m/>
    <m/>
    <m/>
    <m/>
    <m/>
    <m/>
    <m/>
    <m/>
    <m/>
    <m/>
    <m/>
    <m/>
    <m/>
    <m/>
    <m/>
    <n v="20"/>
    <n v="2022"/>
    <s v=""/>
    <m/>
    <m/>
    <m/>
  </r>
  <r>
    <n v="1950"/>
    <m/>
    <m/>
    <m/>
    <x v="13"/>
    <x v="19"/>
    <x v="6"/>
    <s v="Food Security"/>
    <x v="9"/>
    <x v="20"/>
    <x v="3"/>
    <m/>
    <s v="Planned"/>
    <m/>
    <m/>
    <m/>
    <m/>
    <m/>
    <s v="Chittagong"/>
    <s v="Cox's Bazar"/>
    <x v="6"/>
    <x v="9"/>
    <x v="1"/>
    <m/>
    <m/>
    <m/>
    <x v="2"/>
    <x v="2"/>
    <m/>
    <m/>
    <m/>
    <m/>
    <m/>
    <m/>
    <m/>
    <m/>
    <m/>
    <m/>
    <m/>
    <m/>
    <m/>
    <m/>
    <m/>
    <m/>
    <m/>
    <m/>
    <m/>
    <m/>
    <m/>
    <m/>
    <m/>
    <m/>
    <n v="20"/>
    <n v="2022"/>
    <s v=""/>
    <m/>
    <m/>
    <m/>
  </r>
  <r>
    <n v="1951"/>
    <m/>
    <m/>
    <m/>
    <x v="13"/>
    <x v="19"/>
    <x v="6"/>
    <s v="Food Security"/>
    <x v="9"/>
    <x v="20"/>
    <x v="3"/>
    <m/>
    <s v="Planned"/>
    <m/>
    <m/>
    <m/>
    <m/>
    <m/>
    <s v="Chittagong"/>
    <s v="Cox's Bazar"/>
    <x v="6"/>
    <x v="9"/>
    <x v="1"/>
    <m/>
    <m/>
    <m/>
    <x v="2"/>
    <x v="2"/>
    <m/>
    <m/>
    <m/>
    <m/>
    <m/>
    <m/>
    <m/>
    <m/>
    <m/>
    <m/>
    <m/>
    <m/>
    <m/>
    <m/>
    <m/>
    <m/>
    <m/>
    <m/>
    <m/>
    <m/>
    <m/>
    <m/>
    <m/>
    <m/>
    <n v="20"/>
    <n v="2022"/>
    <s v=""/>
    <m/>
    <m/>
    <m/>
  </r>
  <r>
    <n v="1952"/>
    <m/>
    <m/>
    <m/>
    <x v="13"/>
    <x v="19"/>
    <x v="6"/>
    <s v="Food Security"/>
    <x v="9"/>
    <x v="20"/>
    <x v="3"/>
    <m/>
    <s v="Planned"/>
    <m/>
    <m/>
    <m/>
    <m/>
    <m/>
    <s v="Chittagong"/>
    <s v="Cox's Bazar"/>
    <x v="6"/>
    <x v="9"/>
    <x v="1"/>
    <m/>
    <m/>
    <m/>
    <x v="2"/>
    <x v="2"/>
    <m/>
    <m/>
    <m/>
    <m/>
    <m/>
    <m/>
    <m/>
    <m/>
    <m/>
    <m/>
    <m/>
    <m/>
    <m/>
    <m/>
    <m/>
    <m/>
    <m/>
    <m/>
    <m/>
    <m/>
    <m/>
    <m/>
    <m/>
    <m/>
    <n v="20"/>
    <n v="2022"/>
    <s v=""/>
    <m/>
    <m/>
    <m/>
  </r>
  <r>
    <n v="1953"/>
    <m/>
    <m/>
    <m/>
    <x v="13"/>
    <x v="19"/>
    <x v="6"/>
    <s v="Food Security"/>
    <x v="9"/>
    <x v="20"/>
    <x v="3"/>
    <m/>
    <s v="Planned"/>
    <m/>
    <m/>
    <m/>
    <m/>
    <m/>
    <s v="Chittagong"/>
    <s v="Cox's Bazar"/>
    <x v="6"/>
    <x v="9"/>
    <x v="1"/>
    <m/>
    <m/>
    <m/>
    <x v="2"/>
    <x v="2"/>
    <m/>
    <m/>
    <m/>
    <m/>
    <m/>
    <m/>
    <m/>
    <m/>
    <m/>
    <m/>
    <m/>
    <m/>
    <m/>
    <m/>
    <m/>
    <m/>
    <m/>
    <m/>
    <m/>
    <m/>
    <m/>
    <m/>
    <m/>
    <m/>
    <n v="20"/>
    <n v="2022"/>
    <s v=""/>
    <m/>
    <m/>
    <m/>
  </r>
  <r>
    <n v="1954"/>
    <m/>
    <m/>
    <m/>
    <x v="13"/>
    <x v="19"/>
    <x v="6"/>
    <s v="Food Security"/>
    <x v="9"/>
    <x v="20"/>
    <x v="3"/>
    <m/>
    <s v="Planned"/>
    <m/>
    <m/>
    <m/>
    <m/>
    <m/>
    <s v="Chittagong"/>
    <s v="Cox's Bazar"/>
    <x v="6"/>
    <x v="9"/>
    <x v="1"/>
    <m/>
    <m/>
    <m/>
    <x v="2"/>
    <x v="2"/>
    <m/>
    <m/>
    <m/>
    <m/>
    <m/>
    <m/>
    <m/>
    <m/>
    <m/>
    <m/>
    <m/>
    <m/>
    <m/>
    <m/>
    <m/>
    <m/>
    <m/>
    <m/>
    <m/>
    <m/>
    <m/>
    <m/>
    <m/>
    <m/>
    <n v="20"/>
    <n v="2022"/>
    <s v=""/>
    <m/>
    <m/>
    <m/>
  </r>
  <r>
    <n v="1955"/>
    <m/>
    <m/>
    <m/>
    <x v="13"/>
    <x v="19"/>
    <x v="6"/>
    <s v="Food Security"/>
    <x v="9"/>
    <x v="20"/>
    <x v="3"/>
    <m/>
    <s v="Planned"/>
    <m/>
    <m/>
    <m/>
    <m/>
    <m/>
    <s v="Chittagong"/>
    <s v="Cox's Bazar"/>
    <x v="6"/>
    <x v="9"/>
    <x v="1"/>
    <m/>
    <m/>
    <m/>
    <x v="2"/>
    <x v="2"/>
    <m/>
    <m/>
    <m/>
    <m/>
    <m/>
    <m/>
    <m/>
    <m/>
    <m/>
    <m/>
    <m/>
    <m/>
    <m/>
    <m/>
    <m/>
    <m/>
    <m/>
    <m/>
    <m/>
    <m/>
    <m/>
    <m/>
    <m/>
    <m/>
    <n v="20"/>
    <n v="2022"/>
    <s v=""/>
    <m/>
    <m/>
    <m/>
  </r>
  <r>
    <n v="1956"/>
    <m/>
    <m/>
    <m/>
    <x v="13"/>
    <x v="19"/>
    <x v="6"/>
    <s v="Food Security"/>
    <x v="9"/>
    <x v="20"/>
    <x v="3"/>
    <m/>
    <s v="Planned"/>
    <m/>
    <m/>
    <m/>
    <m/>
    <m/>
    <s v="Chittagong"/>
    <s v="Cox's Bazar"/>
    <x v="6"/>
    <x v="9"/>
    <x v="1"/>
    <m/>
    <m/>
    <m/>
    <x v="2"/>
    <x v="2"/>
    <m/>
    <m/>
    <m/>
    <m/>
    <m/>
    <m/>
    <m/>
    <m/>
    <m/>
    <m/>
    <m/>
    <m/>
    <m/>
    <m/>
    <m/>
    <m/>
    <m/>
    <m/>
    <m/>
    <m/>
    <m/>
    <m/>
    <m/>
    <m/>
    <n v="20"/>
    <n v="2022"/>
    <s v=""/>
    <m/>
    <m/>
    <m/>
  </r>
  <r>
    <n v="1957"/>
    <m/>
    <m/>
    <m/>
    <x v="13"/>
    <x v="19"/>
    <x v="6"/>
    <s v="Food Security"/>
    <x v="9"/>
    <x v="20"/>
    <x v="3"/>
    <m/>
    <s v="Planned"/>
    <m/>
    <m/>
    <m/>
    <m/>
    <m/>
    <s v="Chittagong"/>
    <s v="Cox's Bazar"/>
    <x v="6"/>
    <x v="9"/>
    <x v="1"/>
    <m/>
    <m/>
    <m/>
    <x v="2"/>
    <x v="2"/>
    <m/>
    <m/>
    <m/>
    <m/>
    <m/>
    <m/>
    <m/>
    <m/>
    <m/>
    <m/>
    <m/>
    <m/>
    <m/>
    <m/>
    <m/>
    <m/>
    <m/>
    <m/>
    <m/>
    <m/>
    <m/>
    <m/>
    <m/>
    <m/>
    <n v="20"/>
    <n v="2022"/>
    <s v=""/>
    <m/>
    <m/>
    <m/>
  </r>
  <r>
    <n v="1958"/>
    <m/>
    <m/>
    <m/>
    <x v="13"/>
    <x v="19"/>
    <x v="6"/>
    <s v="Food Security"/>
    <x v="9"/>
    <x v="20"/>
    <x v="3"/>
    <m/>
    <s v="Planned"/>
    <m/>
    <m/>
    <m/>
    <m/>
    <m/>
    <s v="Chittagong"/>
    <s v="Cox's Bazar"/>
    <x v="6"/>
    <x v="9"/>
    <x v="1"/>
    <m/>
    <m/>
    <m/>
    <x v="2"/>
    <x v="2"/>
    <m/>
    <m/>
    <m/>
    <m/>
    <m/>
    <m/>
    <m/>
    <m/>
    <m/>
    <m/>
    <m/>
    <m/>
    <m/>
    <m/>
    <m/>
    <m/>
    <m/>
    <m/>
    <m/>
    <m/>
    <m/>
    <m/>
    <m/>
    <m/>
    <n v="20"/>
    <n v="2022"/>
    <s v=""/>
    <m/>
    <m/>
    <m/>
  </r>
  <r>
    <n v="1959"/>
    <m/>
    <m/>
    <m/>
    <x v="13"/>
    <x v="19"/>
    <x v="6"/>
    <s v="Food Security"/>
    <x v="9"/>
    <x v="20"/>
    <x v="3"/>
    <m/>
    <s v="Planned"/>
    <m/>
    <m/>
    <m/>
    <m/>
    <m/>
    <s v="Chittagong"/>
    <s v="Cox's Bazar"/>
    <x v="6"/>
    <x v="9"/>
    <x v="1"/>
    <m/>
    <m/>
    <m/>
    <x v="2"/>
    <x v="2"/>
    <m/>
    <m/>
    <m/>
    <m/>
    <m/>
    <m/>
    <m/>
    <m/>
    <m/>
    <m/>
    <m/>
    <m/>
    <m/>
    <m/>
    <m/>
    <m/>
    <m/>
    <m/>
    <m/>
    <m/>
    <m/>
    <m/>
    <m/>
    <m/>
    <n v="20"/>
    <n v="2022"/>
    <s v=""/>
    <m/>
    <m/>
    <m/>
  </r>
  <r>
    <n v="1960"/>
    <m/>
    <m/>
    <m/>
    <x v="13"/>
    <x v="19"/>
    <x v="6"/>
    <s v="Food Security"/>
    <x v="9"/>
    <x v="20"/>
    <x v="3"/>
    <m/>
    <s v="Planned"/>
    <m/>
    <m/>
    <m/>
    <m/>
    <m/>
    <s v="Chittagong"/>
    <s v="Cox's Bazar"/>
    <x v="6"/>
    <x v="9"/>
    <x v="1"/>
    <m/>
    <m/>
    <m/>
    <x v="2"/>
    <x v="2"/>
    <m/>
    <m/>
    <m/>
    <m/>
    <m/>
    <m/>
    <m/>
    <m/>
    <m/>
    <m/>
    <m/>
    <m/>
    <m/>
    <m/>
    <m/>
    <m/>
    <m/>
    <m/>
    <m/>
    <m/>
    <m/>
    <m/>
    <m/>
    <m/>
    <n v="20"/>
    <n v="2022"/>
    <s v=""/>
    <m/>
    <m/>
    <m/>
  </r>
  <r>
    <n v="1961"/>
    <m/>
    <m/>
    <m/>
    <x v="13"/>
    <x v="19"/>
    <x v="6"/>
    <s v="Food Security"/>
    <x v="9"/>
    <x v="20"/>
    <x v="3"/>
    <m/>
    <s v="Planned"/>
    <m/>
    <m/>
    <m/>
    <m/>
    <m/>
    <s v="Chittagong"/>
    <s v="Cox's Bazar"/>
    <x v="6"/>
    <x v="9"/>
    <x v="1"/>
    <m/>
    <m/>
    <m/>
    <x v="2"/>
    <x v="2"/>
    <m/>
    <m/>
    <m/>
    <m/>
    <m/>
    <m/>
    <m/>
    <m/>
    <m/>
    <m/>
    <m/>
    <m/>
    <m/>
    <m/>
    <m/>
    <m/>
    <m/>
    <m/>
    <m/>
    <m/>
    <m/>
    <m/>
    <m/>
    <m/>
    <n v="20"/>
    <n v="2022"/>
    <s v=""/>
    <m/>
    <m/>
    <m/>
  </r>
  <r>
    <n v="1962"/>
    <m/>
    <m/>
    <m/>
    <x v="13"/>
    <x v="19"/>
    <x v="6"/>
    <s v="Food Security"/>
    <x v="9"/>
    <x v="20"/>
    <x v="3"/>
    <m/>
    <s v="Planned"/>
    <m/>
    <m/>
    <m/>
    <m/>
    <m/>
    <s v="Chittagong"/>
    <s v="Cox's Bazar"/>
    <x v="6"/>
    <x v="9"/>
    <x v="1"/>
    <m/>
    <m/>
    <m/>
    <x v="2"/>
    <x v="2"/>
    <m/>
    <m/>
    <m/>
    <m/>
    <m/>
    <m/>
    <m/>
    <m/>
    <m/>
    <m/>
    <m/>
    <m/>
    <m/>
    <m/>
    <m/>
    <m/>
    <m/>
    <m/>
    <m/>
    <m/>
    <m/>
    <m/>
    <m/>
    <m/>
    <n v="20"/>
    <n v="2022"/>
    <s v=""/>
    <m/>
    <m/>
    <m/>
  </r>
  <r>
    <n v="1963"/>
    <m/>
    <m/>
    <m/>
    <x v="13"/>
    <x v="19"/>
    <x v="6"/>
    <s v="Food Security"/>
    <x v="9"/>
    <x v="20"/>
    <x v="3"/>
    <m/>
    <s v="Planned"/>
    <m/>
    <m/>
    <m/>
    <m/>
    <m/>
    <s v="Chittagong"/>
    <s v="Cox's Bazar"/>
    <x v="6"/>
    <x v="9"/>
    <x v="1"/>
    <m/>
    <m/>
    <m/>
    <x v="2"/>
    <x v="2"/>
    <m/>
    <m/>
    <m/>
    <m/>
    <m/>
    <m/>
    <m/>
    <m/>
    <m/>
    <m/>
    <m/>
    <m/>
    <m/>
    <m/>
    <m/>
    <m/>
    <m/>
    <m/>
    <m/>
    <m/>
    <m/>
    <m/>
    <m/>
    <m/>
    <n v="20"/>
    <n v="2022"/>
    <s v=""/>
    <m/>
    <m/>
    <m/>
  </r>
  <r>
    <n v="1964"/>
    <m/>
    <m/>
    <m/>
    <x v="13"/>
    <x v="19"/>
    <x v="6"/>
    <s v="Food Security"/>
    <x v="9"/>
    <x v="20"/>
    <x v="3"/>
    <m/>
    <s v="Planned"/>
    <m/>
    <m/>
    <m/>
    <m/>
    <m/>
    <s v="Chittagong"/>
    <s v="Cox's Bazar"/>
    <x v="6"/>
    <x v="9"/>
    <x v="1"/>
    <m/>
    <m/>
    <m/>
    <x v="2"/>
    <x v="2"/>
    <m/>
    <m/>
    <m/>
    <m/>
    <m/>
    <m/>
    <m/>
    <m/>
    <m/>
    <m/>
    <m/>
    <m/>
    <m/>
    <m/>
    <m/>
    <m/>
    <m/>
    <m/>
    <m/>
    <m/>
    <m/>
    <m/>
    <m/>
    <m/>
    <n v="20"/>
    <n v="2022"/>
    <s v=""/>
    <m/>
    <m/>
    <m/>
  </r>
  <r>
    <n v="1965"/>
    <m/>
    <m/>
    <m/>
    <x v="13"/>
    <x v="19"/>
    <x v="6"/>
    <s v="Food Security"/>
    <x v="9"/>
    <x v="20"/>
    <x v="3"/>
    <m/>
    <s v="Planned"/>
    <m/>
    <m/>
    <m/>
    <m/>
    <m/>
    <s v="Chittagong"/>
    <s v="Cox's Bazar"/>
    <x v="6"/>
    <x v="9"/>
    <x v="1"/>
    <m/>
    <m/>
    <m/>
    <x v="2"/>
    <x v="2"/>
    <m/>
    <m/>
    <m/>
    <m/>
    <m/>
    <m/>
    <m/>
    <m/>
    <m/>
    <m/>
    <m/>
    <m/>
    <m/>
    <m/>
    <m/>
    <m/>
    <m/>
    <m/>
    <m/>
    <m/>
    <m/>
    <m/>
    <m/>
    <m/>
    <n v="20"/>
    <n v="2022"/>
    <s v=""/>
    <m/>
    <m/>
    <m/>
  </r>
  <r>
    <n v="1966"/>
    <m/>
    <m/>
    <m/>
    <x v="13"/>
    <x v="19"/>
    <x v="6"/>
    <s v="Food Security"/>
    <x v="9"/>
    <x v="20"/>
    <x v="3"/>
    <m/>
    <s v="Planned"/>
    <m/>
    <m/>
    <m/>
    <m/>
    <m/>
    <s v="Chittagong"/>
    <s v="Cox's Bazar"/>
    <x v="6"/>
    <x v="9"/>
    <x v="1"/>
    <m/>
    <m/>
    <m/>
    <x v="2"/>
    <x v="2"/>
    <m/>
    <m/>
    <m/>
    <m/>
    <m/>
    <m/>
    <m/>
    <m/>
    <m/>
    <m/>
    <m/>
    <m/>
    <m/>
    <m/>
    <m/>
    <m/>
    <m/>
    <m/>
    <m/>
    <m/>
    <m/>
    <m/>
    <m/>
    <m/>
    <n v="20"/>
    <n v="2022"/>
    <s v=""/>
    <m/>
    <m/>
    <m/>
  </r>
  <r>
    <n v="1967"/>
    <m/>
    <m/>
    <m/>
    <x v="13"/>
    <x v="19"/>
    <x v="6"/>
    <s v="Food Security"/>
    <x v="9"/>
    <x v="20"/>
    <x v="3"/>
    <m/>
    <s v="Planned"/>
    <m/>
    <m/>
    <m/>
    <m/>
    <m/>
    <s v="Chittagong"/>
    <s v="Cox's Bazar"/>
    <x v="6"/>
    <x v="9"/>
    <x v="1"/>
    <m/>
    <m/>
    <m/>
    <x v="2"/>
    <x v="2"/>
    <m/>
    <m/>
    <m/>
    <m/>
    <m/>
    <m/>
    <m/>
    <m/>
    <m/>
    <m/>
    <m/>
    <m/>
    <m/>
    <m/>
    <m/>
    <m/>
    <m/>
    <m/>
    <m/>
    <m/>
    <m/>
    <m/>
    <m/>
    <m/>
    <n v="20"/>
    <n v="2022"/>
    <s v=""/>
    <m/>
    <m/>
    <m/>
  </r>
  <r>
    <n v="1968"/>
    <m/>
    <m/>
    <m/>
    <x v="13"/>
    <x v="19"/>
    <x v="6"/>
    <s v="Food Security"/>
    <x v="9"/>
    <x v="20"/>
    <x v="3"/>
    <m/>
    <s v="Planned"/>
    <m/>
    <m/>
    <m/>
    <m/>
    <m/>
    <s v="Chittagong"/>
    <s v="Cox's Bazar"/>
    <x v="6"/>
    <x v="9"/>
    <x v="1"/>
    <m/>
    <m/>
    <m/>
    <x v="2"/>
    <x v="2"/>
    <m/>
    <m/>
    <m/>
    <m/>
    <m/>
    <m/>
    <m/>
    <m/>
    <m/>
    <m/>
    <m/>
    <m/>
    <m/>
    <m/>
    <m/>
    <m/>
    <m/>
    <m/>
    <m/>
    <m/>
    <m/>
    <m/>
    <m/>
    <m/>
    <n v="20"/>
    <n v="2022"/>
    <s v=""/>
    <m/>
    <m/>
    <m/>
  </r>
  <r>
    <n v="1969"/>
    <m/>
    <m/>
    <m/>
    <x v="13"/>
    <x v="19"/>
    <x v="6"/>
    <s v="Food Security"/>
    <x v="9"/>
    <x v="20"/>
    <x v="3"/>
    <m/>
    <s v="Planned"/>
    <m/>
    <m/>
    <m/>
    <m/>
    <m/>
    <s v="Chittagong"/>
    <s v="Cox's Bazar"/>
    <x v="6"/>
    <x v="9"/>
    <x v="1"/>
    <m/>
    <m/>
    <m/>
    <x v="2"/>
    <x v="2"/>
    <m/>
    <m/>
    <m/>
    <m/>
    <m/>
    <m/>
    <m/>
    <m/>
    <m/>
    <m/>
    <m/>
    <m/>
    <m/>
    <m/>
    <m/>
    <m/>
    <m/>
    <m/>
    <m/>
    <m/>
    <m/>
    <m/>
    <m/>
    <m/>
    <n v="20"/>
    <n v="2022"/>
    <s v=""/>
    <m/>
    <m/>
    <m/>
  </r>
  <r>
    <n v="1970"/>
    <m/>
    <m/>
    <m/>
    <x v="13"/>
    <x v="19"/>
    <x v="6"/>
    <s v="Food Security"/>
    <x v="9"/>
    <x v="20"/>
    <x v="3"/>
    <m/>
    <s v="Planned"/>
    <m/>
    <m/>
    <m/>
    <m/>
    <m/>
    <s v="Chittagong"/>
    <s v="Cox's Bazar"/>
    <x v="6"/>
    <x v="9"/>
    <x v="1"/>
    <m/>
    <m/>
    <m/>
    <x v="2"/>
    <x v="2"/>
    <m/>
    <m/>
    <m/>
    <m/>
    <m/>
    <m/>
    <m/>
    <m/>
    <m/>
    <m/>
    <m/>
    <m/>
    <m/>
    <m/>
    <m/>
    <m/>
    <m/>
    <m/>
    <m/>
    <m/>
    <m/>
    <m/>
    <m/>
    <m/>
    <n v="20"/>
    <n v="2022"/>
    <s v=""/>
    <m/>
    <m/>
    <m/>
  </r>
  <r>
    <n v="1971"/>
    <m/>
    <m/>
    <m/>
    <x v="13"/>
    <x v="19"/>
    <x v="6"/>
    <s v="Food Security"/>
    <x v="9"/>
    <x v="20"/>
    <x v="3"/>
    <m/>
    <s v="Planned"/>
    <m/>
    <m/>
    <m/>
    <m/>
    <m/>
    <s v="Chittagong"/>
    <s v="Cox's Bazar"/>
    <x v="6"/>
    <x v="9"/>
    <x v="1"/>
    <m/>
    <m/>
    <m/>
    <x v="2"/>
    <x v="2"/>
    <m/>
    <m/>
    <m/>
    <m/>
    <m/>
    <m/>
    <m/>
    <m/>
    <m/>
    <m/>
    <m/>
    <m/>
    <m/>
    <m/>
    <m/>
    <m/>
    <m/>
    <m/>
    <m/>
    <m/>
    <m/>
    <m/>
    <m/>
    <m/>
    <n v="20"/>
    <n v="2022"/>
    <s v=""/>
    <m/>
    <m/>
    <m/>
  </r>
  <r>
    <n v="1972"/>
    <m/>
    <m/>
    <m/>
    <x v="13"/>
    <x v="19"/>
    <x v="6"/>
    <s v="Food Security"/>
    <x v="9"/>
    <x v="20"/>
    <x v="3"/>
    <m/>
    <s v="Planned"/>
    <m/>
    <m/>
    <m/>
    <m/>
    <m/>
    <s v="Chittagong"/>
    <s v="Cox's Bazar"/>
    <x v="6"/>
    <x v="9"/>
    <x v="1"/>
    <m/>
    <m/>
    <m/>
    <x v="2"/>
    <x v="2"/>
    <m/>
    <m/>
    <m/>
    <m/>
    <m/>
    <m/>
    <m/>
    <m/>
    <m/>
    <m/>
    <m/>
    <m/>
    <m/>
    <m/>
    <m/>
    <m/>
    <m/>
    <m/>
    <m/>
    <m/>
    <m/>
    <m/>
    <m/>
    <m/>
    <n v="20"/>
    <n v="2022"/>
    <s v=""/>
    <m/>
    <m/>
    <m/>
  </r>
  <r>
    <n v="1973"/>
    <m/>
    <m/>
    <m/>
    <x v="13"/>
    <x v="19"/>
    <x v="6"/>
    <s v="Food Security"/>
    <x v="9"/>
    <x v="20"/>
    <x v="3"/>
    <m/>
    <s v="Planned"/>
    <m/>
    <m/>
    <m/>
    <m/>
    <m/>
    <s v="Chittagong"/>
    <s v="Cox's Bazar"/>
    <x v="6"/>
    <x v="9"/>
    <x v="1"/>
    <m/>
    <m/>
    <m/>
    <x v="2"/>
    <x v="2"/>
    <m/>
    <m/>
    <m/>
    <m/>
    <m/>
    <m/>
    <m/>
    <m/>
    <m/>
    <m/>
    <m/>
    <m/>
    <m/>
    <m/>
    <m/>
    <m/>
    <m/>
    <m/>
    <m/>
    <m/>
    <m/>
    <m/>
    <m/>
    <m/>
    <n v="20"/>
    <n v="2022"/>
    <s v=""/>
    <m/>
    <m/>
    <m/>
  </r>
  <r>
    <n v="1974"/>
    <m/>
    <m/>
    <m/>
    <x v="13"/>
    <x v="19"/>
    <x v="6"/>
    <s v="Food Security"/>
    <x v="9"/>
    <x v="20"/>
    <x v="3"/>
    <m/>
    <s v="Planned"/>
    <m/>
    <m/>
    <m/>
    <m/>
    <m/>
    <s v="Chittagong"/>
    <s v="Cox's Bazar"/>
    <x v="6"/>
    <x v="9"/>
    <x v="1"/>
    <m/>
    <m/>
    <m/>
    <x v="2"/>
    <x v="2"/>
    <m/>
    <m/>
    <m/>
    <m/>
    <m/>
    <m/>
    <m/>
    <m/>
    <m/>
    <m/>
    <m/>
    <m/>
    <m/>
    <m/>
    <m/>
    <m/>
    <m/>
    <m/>
    <m/>
    <m/>
    <m/>
    <m/>
    <m/>
    <m/>
    <n v="20"/>
    <n v="2022"/>
    <s v=""/>
    <m/>
    <m/>
    <m/>
  </r>
  <r>
    <n v="1975"/>
    <m/>
    <m/>
    <m/>
    <x v="13"/>
    <x v="19"/>
    <x v="6"/>
    <s v="Food Security"/>
    <x v="9"/>
    <x v="20"/>
    <x v="3"/>
    <m/>
    <s v="Planned"/>
    <m/>
    <m/>
    <m/>
    <m/>
    <m/>
    <s v="Chittagong"/>
    <s v="Cox's Bazar"/>
    <x v="6"/>
    <x v="9"/>
    <x v="1"/>
    <m/>
    <m/>
    <m/>
    <x v="2"/>
    <x v="2"/>
    <m/>
    <m/>
    <m/>
    <m/>
    <m/>
    <m/>
    <m/>
    <m/>
    <m/>
    <m/>
    <m/>
    <m/>
    <m/>
    <m/>
    <m/>
    <m/>
    <m/>
    <m/>
    <m/>
    <m/>
    <m/>
    <m/>
    <m/>
    <m/>
    <n v="20"/>
    <n v="2022"/>
    <s v=""/>
    <m/>
    <m/>
    <m/>
  </r>
  <r>
    <n v="1976"/>
    <m/>
    <m/>
    <m/>
    <x v="13"/>
    <x v="19"/>
    <x v="6"/>
    <s v="Food Security"/>
    <x v="9"/>
    <x v="20"/>
    <x v="3"/>
    <m/>
    <s v="Planned"/>
    <m/>
    <m/>
    <m/>
    <m/>
    <m/>
    <s v="Chittagong"/>
    <s v="Cox's Bazar"/>
    <x v="6"/>
    <x v="9"/>
    <x v="1"/>
    <m/>
    <m/>
    <m/>
    <x v="2"/>
    <x v="2"/>
    <m/>
    <m/>
    <m/>
    <m/>
    <m/>
    <m/>
    <m/>
    <m/>
    <m/>
    <m/>
    <m/>
    <m/>
    <m/>
    <m/>
    <m/>
    <m/>
    <m/>
    <m/>
    <m/>
    <m/>
    <m/>
    <m/>
    <m/>
    <m/>
    <n v="20"/>
    <n v="2022"/>
    <s v=""/>
    <m/>
    <m/>
    <m/>
  </r>
  <r>
    <n v="1977"/>
    <m/>
    <m/>
    <m/>
    <x v="13"/>
    <x v="19"/>
    <x v="6"/>
    <s v="Food Security"/>
    <x v="9"/>
    <x v="20"/>
    <x v="3"/>
    <m/>
    <s v="Planned"/>
    <m/>
    <m/>
    <m/>
    <m/>
    <m/>
    <s v="Chittagong"/>
    <s v="Cox's Bazar"/>
    <x v="6"/>
    <x v="9"/>
    <x v="1"/>
    <m/>
    <m/>
    <m/>
    <x v="2"/>
    <x v="2"/>
    <m/>
    <m/>
    <m/>
    <m/>
    <m/>
    <m/>
    <m/>
    <m/>
    <m/>
    <m/>
    <m/>
    <m/>
    <m/>
    <m/>
    <m/>
    <m/>
    <m/>
    <m/>
    <m/>
    <m/>
    <m/>
    <m/>
    <m/>
    <m/>
    <n v="20"/>
    <n v="2022"/>
    <s v=""/>
    <m/>
    <m/>
    <m/>
  </r>
  <r>
    <n v="1978"/>
    <m/>
    <m/>
    <m/>
    <x v="13"/>
    <x v="19"/>
    <x v="6"/>
    <s v="Food Security"/>
    <x v="9"/>
    <x v="20"/>
    <x v="3"/>
    <m/>
    <s v="Planned"/>
    <m/>
    <m/>
    <m/>
    <m/>
    <m/>
    <s v="Chittagong"/>
    <s v="Cox's Bazar"/>
    <x v="6"/>
    <x v="9"/>
    <x v="1"/>
    <m/>
    <m/>
    <m/>
    <x v="2"/>
    <x v="2"/>
    <m/>
    <m/>
    <m/>
    <m/>
    <m/>
    <m/>
    <m/>
    <m/>
    <m/>
    <m/>
    <m/>
    <m/>
    <m/>
    <m/>
    <m/>
    <m/>
    <m/>
    <m/>
    <m/>
    <m/>
    <m/>
    <m/>
    <m/>
    <m/>
    <n v="20"/>
    <n v="2022"/>
    <s v=""/>
    <m/>
    <m/>
    <m/>
  </r>
  <r>
    <n v="1979"/>
    <m/>
    <m/>
    <m/>
    <x v="13"/>
    <x v="19"/>
    <x v="6"/>
    <s v="Food Security"/>
    <x v="9"/>
    <x v="20"/>
    <x v="3"/>
    <m/>
    <s v="Planned"/>
    <m/>
    <m/>
    <m/>
    <m/>
    <m/>
    <s v="Chittagong"/>
    <s v="Cox's Bazar"/>
    <x v="6"/>
    <x v="9"/>
    <x v="1"/>
    <m/>
    <m/>
    <m/>
    <x v="2"/>
    <x v="2"/>
    <m/>
    <m/>
    <m/>
    <m/>
    <m/>
    <m/>
    <m/>
    <m/>
    <m/>
    <m/>
    <m/>
    <m/>
    <m/>
    <m/>
    <m/>
    <m/>
    <m/>
    <m/>
    <m/>
    <m/>
    <m/>
    <m/>
    <m/>
    <m/>
    <n v="20"/>
    <n v="2022"/>
    <s v=""/>
    <m/>
    <m/>
    <m/>
  </r>
  <r>
    <n v="1980"/>
    <m/>
    <m/>
    <m/>
    <x v="13"/>
    <x v="19"/>
    <x v="6"/>
    <s v="Food Security"/>
    <x v="9"/>
    <x v="20"/>
    <x v="3"/>
    <m/>
    <s v="Planned"/>
    <m/>
    <m/>
    <m/>
    <m/>
    <m/>
    <s v="Chittagong"/>
    <s v="Cox's Bazar"/>
    <x v="6"/>
    <x v="9"/>
    <x v="1"/>
    <m/>
    <m/>
    <m/>
    <x v="2"/>
    <x v="2"/>
    <m/>
    <m/>
    <m/>
    <m/>
    <m/>
    <m/>
    <m/>
    <m/>
    <m/>
    <m/>
    <m/>
    <m/>
    <m/>
    <m/>
    <m/>
    <m/>
    <m/>
    <m/>
    <m/>
    <m/>
    <m/>
    <m/>
    <m/>
    <m/>
    <n v="20"/>
    <n v="2022"/>
    <s v=""/>
    <m/>
    <m/>
    <m/>
  </r>
  <r>
    <n v="1981"/>
    <m/>
    <m/>
    <m/>
    <x v="13"/>
    <x v="19"/>
    <x v="6"/>
    <s v="Food Security"/>
    <x v="9"/>
    <x v="20"/>
    <x v="3"/>
    <m/>
    <s v="Planned"/>
    <m/>
    <m/>
    <m/>
    <m/>
    <m/>
    <s v="Chittagong"/>
    <s v="Cox's Bazar"/>
    <x v="6"/>
    <x v="9"/>
    <x v="1"/>
    <m/>
    <m/>
    <m/>
    <x v="2"/>
    <x v="2"/>
    <m/>
    <m/>
    <m/>
    <m/>
    <m/>
    <m/>
    <m/>
    <m/>
    <m/>
    <m/>
    <m/>
    <m/>
    <m/>
    <m/>
    <m/>
    <m/>
    <m/>
    <m/>
    <m/>
    <m/>
    <m/>
    <m/>
    <m/>
    <m/>
    <n v="20"/>
    <n v="2022"/>
    <s v=""/>
    <m/>
    <m/>
    <m/>
  </r>
  <r>
    <n v="1982"/>
    <m/>
    <m/>
    <m/>
    <x v="13"/>
    <x v="19"/>
    <x v="6"/>
    <s v="Food Security"/>
    <x v="9"/>
    <x v="20"/>
    <x v="3"/>
    <m/>
    <s v="Planned"/>
    <m/>
    <m/>
    <m/>
    <m/>
    <m/>
    <s v="Chittagong"/>
    <s v="Cox's Bazar"/>
    <x v="6"/>
    <x v="9"/>
    <x v="1"/>
    <m/>
    <m/>
    <m/>
    <x v="2"/>
    <x v="2"/>
    <m/>
    <m/>
    <m/>
    <m/>
    <m/>
    <m/>
    <m/>
    <m/>
    <m/>
    <m/>
    <m/>
    <m/>
    <m/>
    <m/>
    <m/>
    <m/>
    <m/>
    <m/>
    <m/>
    <m/>
    <m/>
    <m/>
    <m/>
    <m/>
    <n v="20"/>
    <n v="2022"/>
    <s v=""/>
    <m/>
    <m/>
    <m/>
  </r>
  <r>
    <n v="1983"/>
    <m/>
    <m/>
    <m/>
    <x v="13"/>
    <x v="19"/>
    <x v="6"/>
    <s v="Food Security"/>
    <x v="9"/>
    <x v="20"/>
    <x v="3"/>
    <m/>
    <s v="Planned"/>
    <m/>
    <m/>
    <m/>
    <m/>
    <m/>
    <s v="Chittagong"/>
    <s v="Cox's Bazar"/>
    <x v="6"/>
    <x v="9"/>
    <x v="1"/>
    <m/>
    <m/>
    <m/>
    <x v="2"/>
    <x v="2"/>
    <m/>
    <m/>
    <m/>
    <m/>
    <m/>
    <m/>
    <m/>
    <m/>
    <m/>
    <m/>
    <m/>
    <m/>
    <m/>
    <m/>
    <m/>
    <m/>
    <m/>
    <m/>
    <m/>
    <m/>
    <m/>
    <m/>
    <m/>
    <m/>
    <n v="20"/>
    <n v="2022"/>
    <s v=""/>
    <m/>
    <m/>
    <m/>
  </r>
  <r>
    <n v="1984"/>
    <m/>
    <m/>
    <m/>
    <x v="13"/>
    <x v="19"/>
    <x v="6"/>
    <s v="Food Security"/>
    <x v="9"/>
    <x v="20"/>
    <x v="3"/>
    <m/>
    <s v="Planned"/>
    <m/>
    <m/>
    <m/>
    <m/>
    <m/>
    <s v="Chittagong"/>
    <s v="Cox's Bazar"/>
    <x v="6"/>
    <x v="9"/>
    <x v="1"/>
    <m/>
    <m/>
    <m/>
    <x v="2"/>
    <x v="2"/>
    <m/>
    <m/>
    <m/>
    <m/>
    <m/>
    <m/>
    <m/>
    <m/>
    <m/>
    <m/>
    <m/>
    <m/>
    <m/>
    <m/>
    <m/>
    <m/>
    <m/>
    <m/>
    <m/>
    <m/>
    <m/>
    <m/>
    <m/>
    <m/>
    <n v="20"/>
    <n v="2022"/>
    <s v=""/>
    <m/>
    <m/>
    <m/>
  </r>
  <r>
    <n v="1985"/>
    <m/>
    <m/>
    <m/>
    <x v="13"/>
    <x v="19"/>
    <x v="6"/>
    <s v="Food Security"/>
    <x v="9"/>
    <x v="20"/>
    <x v="3"/>
    <m/>
    <s v="Planned"/>
    <m/>
    <m/>
    <m/>
    <m/>
    <m/>
    <s v="Chittagong"/>
    <s v="Cox's Bazar"/>
    <x v="6"/>
    <x v="9"/>
    <x v="1"/>
    <m/>
    <m/>
    <m/>
    <x v="2"/>
    <x v="2"/>
    <m/>
    <m/>
    <m/>
    <m/>
    <m/>
    <m/>
    <m/>
    <m/>
    <m/>
    <m/>
    <m/>
    <m/>
    <m/>
    <m/>
    <m/>
    <m/>
    <m/>
    <m/>
    <m/>
    <m/>
    <m/>
    <m/>
    <m/>
    <m/>
    <n v="20"/>
    <n v="2022"/>
    <s v=""/>
    <m/>
    <m/>
    <m/>
  </r>
  <r>
    <n v="1986"/>
    <m/>
    <m/>
    <m/>
    <x v="13"/>
    <x v="19"/>
    <x v="6"/>
    <s v="Food Security"/>
    <x v="9"/>
    <x v="20"/>
    <x v="3"/>
    <m/>
    <s v="Planned"/>
    <m/>
    <m/>
    <m/>
    <m/>
    <m/>
    <s v="Chittagong"/>
    <s v="Cox's Bazar"/>
    <x v="6"/>
    <x v="9"/>
    <x v="1"/>
    <m/>
    <m/>
    <m/>
    <x v="2"/>
    <x v="2"/>
    <m/>
    <m/>
    <m/>
    <m/>
    <m/>
    <m/>
    <m/>
    <m/>
    <m/>
    <m/>
    <m/>
    <m/>
    <m/>
    <m/>
    <m/>
    <m/>
    <m/>
    <m/>
    <m/>
    <m/>
    <m/>
    <m/>
    <m/>
    <m/>
    <n v="20"/>
    <n v="2022"/>
    <s v=""/>
    <m/>
    <m/>
    <m/>
  </r>
  <r>
    <n v="1987"/>
    <m/>
    <m/>
    <m/>
    <x v="13"/>
    <x v="19"/>
    <x v="6"/>
    <s v="Food Security"/>
    <x v="9"/>
    <x v="20"/>
    <x v="3"/>
    <m/>
    <s v="Planned"/>
    <m/>
    <m/>
    <m/>
    <m/>
    <m/>
    <s v="Chittagong"/>
    <s v="Cox's Bazar"/>
    <x v="6"/>
    <x v="9"/>
    <x v="1"/>
    <m/>
    <m/>
    <m/>
    <x v="2"/>
    <x v="2"/>
    <m/>
    <m/>
    <m/>
    <m/>
    <m/>
    <m/>
    <m/>
    <m/>
    <m/>
    <m/>
    <m/>
    <m/>
    <m/>
    <m/>
    <m/>
    <m/>
    <m/>
    <m/>
    <m/>
    <m/>
    <m/>
    <m/>
    <m/>
    <m/>
    <n v="20"/>
    <n v="2022"/>
    <s v=""/>
    <m/>
    <m/>
    <m/>
  </r>
  <r>
    <n v="1988"/>
    <m/>
    <m/>
    <m/>
    <x v="13"/>
    <x v="19"/>
    <x v="6"/>
    <s v="Food Security"/>
    <x v="9"/>
    <x v="20"/>
    <x v="3"/>
    <m/>
    <s v="Planned"/>
    <m/>
    <m/>
    <m/>
    <m/>
    <m/>
    <s v="Chittagong"/>
    <s v="Cox's Bazar"/>
    <x v="6"/>
    <x v="9"/>
    <x v="1"/>
    <m/>
    <m/>
    <m/>
    <x v="2"/>
    <x v="2"/>
    <m/>
    <m/>
    <m/>
    <m/>
    <m/>
    <m/>
    <m/>
    <m/>
    <m/>
    <m/>
    <m/>
    <m/>
    <m/>
    <m/>
    <m/>
    <m/>
    <m/>
    <m/>
    <m/>
    <m/>
    <m/>
    <m/>
    <m/>
    <m/>
    <n v="20"/>
    <n v="2022"/>
    <s v=""/>
    <m/>
    <m/>
    <m/>
  </r>
  <r>
    <n v="1989"/>
    <m/>
    <m/>
    <m/>
    <x v="13"/>
    <x v="19"/>
    <x v="6"/>
    <s v="Food Security"/>
    <x v="9"/>
    <x v="20"/>
    <x v="3"/>
    <m/>
    <s v="Planned"/>
    <m/>
    <m/>
    <m/>
    <m/>
    <m/>
    <s v="Chittagong"/>
    <s v="Cox's Bazar"/>
    <x v="6"/>
    <x v="9"/>
    <x v="1"/>
    <m/>
    <m/>
    <m/>
    <x v="2"/>
    <x v="2"/>
    <m/>
    <m/>
    <m/>
    <m/>
    <m/>
    <m/>
    <m/>
    <m/>
    <m/>
    <m/>
    <m/>
    <m/>
    <m/>
    <m/>
    <m/>
    <m/>
    <m/>
    <m/>
    <m/>
    <m/>
    <m/>
    <m/>
    <m/>
    <m/>
    <n v="20"/>
    <n v="2022"/>
    <s v=""/>
    <m/>
    <m/>
    <m/>
  </r>
  <r>
    <n v="1990"/>
    <m/>
    <m/>
    <m/>
    <x v="13"/>
    <x v="19"/>
    <x v="6"/>
    <s v="Food Security"/>
    <x v="9"/>
    <x v="20"/>
    <x v="3"/>
    <m/>
    <s v="Planned"/>
    <m/>
    <m/>
    <m/>
    <m/>
    <m/>
    <s v="Chittagong"/>
    <s v="Cox's Bazar"/>
    <x v="6"/>
    <x v="9"/>
    <x v="1"/>
    <m/>
    <m/>
    <m/>
    <x v="2"/>
    <x v="2"/>
    <m/>
    <m/>
    <m/>
    <m/>
    <m/>
    <m/>
    <m/>
    <m/>
    <m/>
    <m/>
    <m/>
    <m/>
    <m/>
    <m/>
    <m/>
    <m/>
    <m/>
    <m/>
    <m/>
    <m/>
    <m/>
    <m/>
    <m/>
    <m/>
    <n v="20"/>
    <n v="2022"/>
    <s v=""/>
    <m/>
    <m/>
    <m/>
  </r>
  <r>
    <n v="1991"/>
    <m/>
    <m/>
    <m/>
    <x v="13"/>
    <x v="19"/>
    <x v="6"/>
    <s v="Food Security"/>
    <x v="9"/>
    <x v="20"/>
    <x v="3"/>
    <m/>
    <s v="Planned"/>
    <m/>
    <m/>
    <m/>
    <m/>
    <m/>
    <s v="Chittagong"/>
    <s v="Cox's Bazar"/>
    <x v="6"/>
    <x v="9"/>
    <x v="1"/>
    <m/>
    <m/>
    <m/>
    <x v="2"/>
    <x v="2"/>
    <m/>
    <m/>
    <m/>
    <m/>
    <m/>
    <m/>
    <m/>
    <m/>
    <m/>
    <m/>
    <m/>
    <m/>
    <m/>
    <m/>
    <m/>
    <m/>
    <m/>
    <m/>
    <m/>
    <m/>
    <m/>
    <m/>
    <m/>
    <m/>
    <n v="20"/>
    <n v="2022"/>
    <s v=""/>
    <m/>
    <m/>
    <m/>
  </r>
  <r>
    <n v="1992"/>
    <m/>
    <m/>
    <m/>
    <x v="13"/>
    <x v="19"/>
    <x v="6"/>
    <s v="Food Security"/>
    <x v="9"/>
    <x v="20"/>
    <x v="3"/>
    <m/>
    <s v="Planned"/>
    <m/>
    <m/>
    <m/>
    <m/>
    <m/>
    <s v="Chittagong"/>
    <s v="Cox's Bazar"/>
    <x v="6"/>
    <x v="9"/>
    <x v="1"/>
    <m/>
    <m/>
    <m/>
    <x v="2"/>
    <x v="2"/>
    <m/>
    <m/>
    <m/>
    <m/>
    <m/>
    <m/>
    <m/>
    <m/>
    <m/>
    <m/>
    <m/>
    <m/>
    <m/>
    <m/>
    <m/>
    <m/>
    <m/>
    <m/>
    <m/>
    <m/>
    <m/>
    <m/>
    <m/>
    <m/>
    <n v="20"/>
    <n v="2022"/>
    <s v=""/>
    <m/>
    <m/>
    <m/>
  </r>
  <r>
    <n v="1993"/>
    <m/>
    <m/>
    <m/>
    <x v="13"/>
    <x v="19"/>
    <x v="6"/>
    <s v="Food Security"/>
    <x v="9"/>
    <x v="20"/>
    <x v="3"/>
    <m/>
    <s v="Planned"/>
    <m/>
    <m/>
    <m/>
    <m/>
    <m/>
    <s v="Chittagong"/>
    <s v="Cox's Bazar"/>
    <x v="6"/>
    <x v="9"/>
    <x v="1"/>
    <m/>
    <m/>
    <m/>
    <x v="2"/>
    <x v="2"/>
    <m/>
    <m/>
    <m/>
    <m/>
    <m/>
    <m/>
    <m/>
    <m/>
    <m/>
    <m/>
    <m/>
    <m/>
    <m/>
    <m/>
    <m/>
    <m/>
    <m/>
    <m/>
    <m/>
    <m/>
    <m/>
    <m/>
    <m/>
    <m/>
    <n v="20"/>
    <n v="2022"/>
    <s v=""/>
    <m/>
    <m/>
    <m/>
  </r>
  <r>
    <n v="1994"/>
    <m/>
    <m/>
    <m/>
    <x v="13"/>
    <x v="19"/>
    <x v="6"/>
    <s v="Food Security"/>
    <x v="9"/>
    <x v="20"/>
    <x v="3"/>
    <m/>
    <s v="Planned"/>
    <m/>
    <m/>
    <m/>
    <m/>
    <m/>
    <s v="Chittagong"/>
    <s v="Cox's Bazar"/>
    <x v="6"/>
    <x v="9"/>
    <x v="1"/>
    <m/>
    <m/>
    <m/>
    <x v="2"/>
    <x v="2"/>
    <m/>
    <m/>
    <m/>
    <m/>
    <m/>
    <m/>
    <m/>
    <m/>
    <m/>
    <m/>
    <m/>
    <m/>
    <m/>
    <m/>
    <m/>
    <m/>
    <m/>
    <m/>
    <m/>
    <m/>
    <m/>
    <m/>
    <m/>
    <m/>
    <n v="20"/>
    <n v="2022"/>
    <s v=""/>
    <m/>
    <m/>
    <m/>
  </r>
  <r>
    <n v="1995"/>
    <m/>
    <m/>
    <m/>
    <x v="13"/>
    <x v="19"/>
    <x v="6"/>
    <s v="Food Security"/>
    <x v="9"/>
    <x v="20"/>
    <x v="3"/>
    <m/>
    <s v="Planned"/>
    <m/>
    <m/>
    <m/>
    <m/>
    <m/>
    <s v="Chittagong"/>
    <s v="Cox's Bazar"/>
    <x v="6"/>
    <x v="9"/>
    <x v="1"/>
    <m/>
    <m/>
    <m/>
    <x v="2"/>
    <x v="2"/>
    <m/>
    <m/>
    <m/>
    <m/>
    <m/>
    <m/>
    <m/>
    <m/>
    <m/>
    <m/>
    <m/>
    <m/>
    <m/>
    <m/>
    <m/>
    <m/>
    <m/>
    <m/>
    <m/>
    <m/>
    <m/>
    <m/>
    <m/>
    <m/>
    <n v="20"/>
    <n v="2022"/>
    <s v=""/>
    <m/>
    <m/>
    <m/>
  </r>
  <r>
    <n v="1996"/>
    <m/>
    <m/>
    <m/>
    <x v="13"/>
    <x v="19"/>
    <x v="6"/>
    <s v="Food Security"/>
    <x v="9"/>
    <x v="20"/>
    <x v="3"/>
    <m/>
    <s v="Planned"/>
    <m/>
    <m/>
    <m/>
    <m/>
    <m/>
    <s v="Chittagong"/>
    <s v="Cox's Bazar"/>
    <x v="6"/>
    <x v="9"/>
    <x v="1"/>
    <m/>
    <m/>
    <m/>
    <x v="2"/>
    <x v="2"/>
    <m/>
    <m/>
    <m/>
    <m/>
    <m/>
    <m/>
    <m/>
    <m/>
    <m/>
    <m/>
    <m/>
    <m/>
    <m/>
    <m/>
    <m/>
    <m/>
    <m/>
    <m/>
    <m/>
    <m/>
    <m/>
    <m/>
    <m/>
    <m/>
    <n v="20"/>
    <n v="2022"/>
    <s v=""/>
    <m/>
    <m/>
    <m/>
  </r>
  <r>
    <n v="1997"/>
    <m/>
    <m/>
    <m/>
    <x v="13"/>
    <x v="19"/>
    <x v="6"/>
    <s v="Food Security"/>
    <x v="9"/>
    <x v="20"/>
    <x v="3"/>
    <m/>
    <s v="Planned"/>
    <m/>
    <m/>
    <m/>
    <m/>
    <m/>
    <s v="Chittagong"/>
    <s v="Cox's Bazar"/>
    <x v="6"/>
    <x v="9"/>
    <x v="1"/>
    <m/>
    <m/>
    <m/>
    <x v="2"/>
    <x v="2"/>
    <m/>
    <m/>
    <m/>
    <m/>
    <m/>
    <m/>
    <m/>
    <m/>
    <m/>
    <m/>
    <m/>
    <m/>
    <m/>
    <m/>
    <m/>
    <m/>
    <m/>
    <m/>
    <m/>
    <m/>
    <m/>
    <m/>
    <m/>
    <m/>
    <n v="20"/>
    <n v="2022"/>
    <s v=""/>
    <m/>
    <m/>
    <m/>
  </r>
  <r>
    <n v="1998"/>
    <m/>
    <m/>
    <m/>
    <x v="13"/>
    <x v="19"/>
    <x v="6"/>
    <s v="Food Security"/>
    <x v="9"/>
    <x v="20"/>
    <x v="3"/>
    <m/>
    <s v="Planned"/>
    <m/>
    <m/>
    <m/>
    <m/>
    <m/>
    <s v="Chittagong"/>
    <s v="Cox's Bazar"/>
    <x v="6"/>
    <x v="9"/>
    <x v="1"/>
    <m/>
    <m/>
    <m/>
    <x v="2"/>
    <x v="2"/>
    <m/>
    <m/>
    <m/>
    <m/>
    <m/>
    <m/>
    <m/>
    <m/>
    <m/>
    <m/>
    <m/>
    <m/>
    <m/>
    <m/>
    <m/>
    <m/>
    <m/>
    <m/>
    <m/>
    <m/>
    <m/>
    <m/>
    <m/>
    <m/>
    <n v="20"/>
    <n v="2022"/>
    <s v=""/>
    <m/>
    <m/>
    <m/>
  </r>
  <r>
    <n v="1999"/>
    <m/>
    <m/>
    <m/>
    <x v="13"/>
    <x v="19"/>
    <x v="6"/>
    <s v="Food Security"/>
    <x v="9"/>
    <x v="20"/>
    <x v="3"/>
    <m/>
    <s v="Planned"/>
    <m/>
    <m/>
    <m/>
    <m/>
    <m/>
    <s v="Chittagong"/>
    <s v="Cox's Bazar"/>
    <x v="6"/>
    <x v="9"/>
    <x v="1"/>
    <m/>
    <m/>
    <m/>
    <x v="2"/>
    <x v="2"/>
    <m/>
    <m/>
    <m/>
    <m/>
    <m/>
    <m/>
    <m/>
    <m/>
    <m/>
    <m/>
    <m/>
    <m/>
    <m/>
    <m/>
    <m/>
    <m/>
    <m/>
    <m/>
    <m/>
    <m/>
    <m/>
    <m/>
    <m/>
    <m/>
    <n v="20"/>
    <n v="2022"/>
    <s v=""/>
    <m/>
    <m/>
    <m/>
  </r>
  <r>
    <n v="2000"/>
    <m/>
    <m/>
    <m/>
    <x v="13"/>
    <x v="19"/>
    <x v="6"/>
    <s v="Food Security"/>
    <x v="9"/>
    <x v="20"/>
    <x v="3"/>
    <m/>
    <s v="Planned"/>
    <m/>
    <m/>
    <m/>
    <m/>
    <m/>
    <s v="Chittagong"/>
    <s v="Cox's Bazar"/>
    <x v="6"/>
    <x v="9"/>
    <x v="1"/>
    <m/>
    <m/>
    <m/>
    <x v="2"/>
    <x v="2"/>
    <m/>
    <m/>
    <m/>
    <m/>
    <m/>
    <m/>
    <m/>
    <m/>
    <m/>
    <m/>
    <m/>
    <m/>
    <m/>
    <m/>
    <m/>
    <m/>
    <m/>
    <m/>
    <m/>
    <m/>
    <m/>
    <m/>
    <m/>
    <m/>
    <n v="20"/>
    <n v="2022"/>
    <s v=""/>
    <m/>
    <m/>
    <m/>
  </r>
  <r>
    <n v="2001"/>
    <m/>
    <m/>
    <m/>
    <x v="13"/>
    <x v="19"/>
    <x v="6"/>
    <s v="Food Security"/>
    <x v="9"/>
    <x v="20"/>
    <x v="3"/>
    <m/>
    <s v="Planned"/>
    <m/>
    <m/>
    <m/>
    <m/>
    <m/>
    <s v="Chittagong"/>
    <s v="Cox's Bazar"/>
    <x v="6"/>
    <x v="9"/>
    <x v="1"/>
    <m/>
    <m/>
    <m/>
    <x v="2"/>
    <x v="2"/>
    <m/>
    <m/>
    <m/>
    <m/>
    <m/>
    <m/>
    <m/>
    <m/>
    <m/>
    <m/>
    <m/>
    <m/>
    <m/>
    <m/>
    <m/>
    <m/>
    <m/>
    <m/>
    <m/>
    <m/>
    <m/>
    <m/>
    <m/>
    <m/>
    <n v="20"/>
    <n v="2022"/>
    <s v=""/>
    <m/>
    <m/>
    <m/>
  </r>
  <r>
    <n v="2002"/>
    <m/>
    <m/>
    <m/>
    <x v="13"/>
    <x v="19"/>
    <x v="6"/>
    <s v="Food Security"/>
    <x v="9"/>
    <x v="20"/>
    <x v="3"/>
    <m/>
    <s v="Planned"/>
    <m/>
    <m/>
    <m/>
    <m/>
    <m/>
    <s v="Chittagong"/>
    <s v="Cox's Bazar"/>
    <x v="6"/>
    <x v="9"/>
    <x v="1"/>
    <m/>
    <m/>
    <m/>
    <x v="2"/>
    <x v="2"/>
    <m/>
    <m/>
    <m/>
    <m/>
    <m/>
    <m/>
    <m/>
    <m/>
    <m/>
    <m/>
    <m/>
    <m/>
    <m/>
    <m/>
    <m/>
    <m/>
    <m/>
    <m/>
    <m/>
    <m/>
    <m/>
    <m/>
    <m/>
    <m/>
    <n v="20"/>
    <n v="2022"/>
    <s v=""/>
    <m/>
    <m/>
    <m/>
  </r>
  <r>
    <n v="2003"/>
    <m/>
    <m/>
    <m/>
    <x v="13"/>
    <x v="19"/>
    <x v="6"/>
    <s v="Food Security"/>
    <x v="9"/>
    <x v="20"/>
    <x v="3"/>
    <m/>
    <s v="Planned"/>
    <m/>
    <m/>
    <m/>
    <m/>
    <m/>
    <s v="Chittagong"/>
    <s v="Cox's Bazar"/>
    <x v="6"/>
    <x v="9"/>
    <x v="1"/>
    <m/>
    <m/>
    <m/>
    <x v="2"/>
    <x v="2"/>
    <m/>
    <m/>
    <m/>
    <m/>
    <m/>
    <m/>
    <m/>
    <m/>
    <m/>
    <m/>
    <m/>
    <m/>
    <m/>
    <m/>
    <m/>
    <m/>
    <m/>
    <m/>
    <m/>
    <m/>
    <m/>
    <m/>
    <m/>
    <m/>
    <n v="20"/>
    <n v="2022"/>
    <s v=""/>
    <m/>
    <m/>
    <m/>
  </r>
  <r>
    <n v="2004"/>
    <m/>
    <m/>
    <m/>
    <x v="13"/>
    <x v="19"/>
    <x v="6"/>
    <s v="Food Security"/>
    <x v="9"/>
    <x v="20"/>
    <x v="3"/>
    <m/>
    <s v="Planned"/>
    <m/>
    <m/>
    <m/>
    <m/>
    <m/>
    <s v="Chittagong"/>
    <s v="Cox's Bazar"/>
    <x v="6"/>
    <x v="9"/>
    <x v="1"/>
    <m/>
    <m/>
    <m/>
    <x v="2"/>
    <x v="2"/>
    <m/>
    <m/>
    <m/>
    <m/>
    <m/>
    <m/>
    <m/>
    <m/>
    <m/>
    <m/>
    <m/>
    <m/>
    <m/>
    <m/>
    <m/>
    <m/>
    <m/>
    <m/>
    <m/>
    <m/>
    <m/>
    <m/>
    <m/>
    <m/>
    <n v="20"/>
    <n v="2022"/>
    <s v=""/>
    <m/>
    <m/>
    <m/>
  </r>
  <r>
    <n v="2005"/>
    <m/>
    <m/>
    <m/>
    <x v="13"/>
    <x v="19"/>
    <x v="6"/>
    <s v="Food Security"/>
    <x v="9"/>
    <x v="20"/>
    <x v="3"/>
    <m/>
    <s v="Planned"/>
    <m/>
    <m/>
    <m/>
    <m/>
    <m/>
    <s v="Chittagong"/>
    <s v="Cox's Bazar"/>
    <x v="6"/>
    <x v="9"/>
    <x v="1"/>
    <m/>
    <m/>
    <m/>
    <x v="2"/>
    <x v="2"/>
    <m/>
    <m/>
    <m/>
    <m/>
    <m/>
    <m/>
    <m/>
    <m/>
    <m/>
    <m/>
    <m/>
    <m/>
    <m/>
    <m/>
    <m/>
    <m/>
    <m/>
    <m/>
    <m/>
    <m/>
    <m/>
    <m/>
    <m/>
    <m/>
    <n v="20"/>
    <n v="2022"/>
    <s v=""/>
    <m/>
    <m/>
    <m/>
  </r>
  <r>
    <n v="2006"/>
    <m/>
    <m/>
    <m/>
    <x v="13"/>
    <x v="19"/>
    <x v="6"/>
    <s v="Food Security"/>
    <x v="9"/>
    <x v="20"/>
    <x v="3"/>
    <m/>
    <s v="Planned"/>
    <m/>
    <m/>
    <m/>
    <m/>
    <m/>
    <s v="Chittagong"/>
    <s v="Cox's Bazar"/>
    <x v="6"/>
    <x v="9"/>
    <x v="1"/>
    <m/>
    <m/>
    <m/>
    <x v="2"/>
    <x v="2"/>
    <m/>
    <m/>
    <m/>
    <m/>
    <m/>
    <m/>
    <m/>
    <m/>
    <m/>
    <m/>
    <m/>
    <m/>
    <m/>
    <m/>
    <m/>
    <m/>
    <m/>
    <m/>
    <m/>
    <m/>
    <m/>
    <m/>
    <m/>
    <m/>
    <n v="20"/>
    <n v="2022"/>
    <s v=""/>
    <m/>
    <m/>
    <m/>
  </r>
  <r>
    <n v="2007"/>
    <m/>
    <m/>
    <m/>
    <x v="13"/>
    <x v="19"/>
    <x v="6"/>
    <s v="Food Security"/>
    <x v="9"/>
    <x v="20"/>
    <x v="3"/>
    <m/>
    <s v="Planned"/>
    <m/>
    <m/>
    <m/>
    <m/>
    <m/>
    <s v="Chittagong"/>
    <s v="Cox's Bazar"/>
    <x v="6"/>
    <x v="9"/>
    <x v="1"/>
    <m/>
    <m/>
    <m/>
    <x v="2"/>
    <x v="2"/>
    <m/>
    <m/>
    <m/>
    <m/>
    <m/>
    <m/>
    <m/>
    <m/>
    <m/>
    <m/>
    <m/>
    <m/>
    <m/>
    <m/>
    <m/>
    <m/>
    <m/>
    <m/>
    <m/>
    <m/>
    <m/>
    <m/>
    <m/>
    <m/>
    <n v="20"/>
    <n v="2022"/>
    <s v=""/>
    <m/>
    <m/>
    <m/>
  </r>
  <r>
    <n v="2008"/>
    <m/>
    <m/>
    <m/>
    <x v="13"/>
    <x v="19"/>
    <x v="6"/>
    <s v="Food Security"/>
    <x v="9"/>
    <x v="20"/>
    <x v="3"/>
    <m/>
    <s v="Planned"/>
    <m/>
    <m/>
    <m/>
    <m/>
    <m/>
    <s v="Chittagong"/>
    <s v="Cox's Bazar"/>
    <x v="6"/>
    <x v="9"/>
    <x v="1"/>
    <m/>
    <m/>
    <m/>
    <x v="2"/>
    <x v="2"/>
    <m/>
    <m/>
    <m/>
    <m/>
    <m/>
    <m/>
    <m/>
    <m/>
    <m/>
    <m/>
    <m/>
    <m/>
    <m/>
    <m/>
    <m/>
    <m/>
    <m/>
    <m/>
    <m/>
    <m/>
    <m/>
    <m/>
    <m/>
    <m/>
    <n v="20"/>
    <n v="2022"/>
    <s v=""/>
    <m/>
    <m/>
    <m/>
  </r>
  <r>
    <n v="2009"/>
    <m/>
    <m/>
    <m/>
    <x v="13"/>
    <x v="19"/>
    <x v="6"/>
    <s v="Food Security"/>
    <x v="9"/>
    <x v="20"/>
    <x v="3"/>
    <m/>
    <s v="Planned"/>
    <m/>
    <m/>
    <m/>
    <m/>
    <m/>
    <s v="Chittagong"/>
    <s v="Cox's Bazar"/>
    <x v="6"/>
    <x v="9"/>
    <x v="1"/>
    <m/>
    <m/>
    <m/>
    <x v="2"/>
    <x v="2"/>
    <m/>
    <m/>
    <m/>
    <m/>
    <m/>
    <m/>
    <m/>
    <m/>
    <m/>
    <m/>
    <m/>
    <m/>
    <m/>
    <m/>
    <m/>
    <m/>
    <m/>
    <m/>
    <m/>
    <m/>
    <m/>
    <m/>
    <m/>
    <m/>
    <n v="20"/>
    <n v="2022"/>
    <s v=""/>
    <m/>
    <m/>
    <m/>
  </r>
  <r>
    <n v="2010"/>
    <m/>
    <m/>
    <m/>
    <x v="13"/>
    <x v="19"/>
    <x v="6"/>
    <s v="Food Security"/>
    <x v="9"/>
    <x v="20"/>
    <x v="3"/>
    <m/>
    <s v="Planned"/>
    <m/>
    <m/>
    <m/>
    <m/>
    <m/>
    <s v="Chittagong"/>
    <s v="Cox's Bazar"/>
    <x v="6"/>
    <x v="9"/>
    <x v="1"/>
    <m/>
    <m/>
    <m/>
    <x v="2"/>
    <x v="2"/>
    <m/>
    <m/>
    <m/>
    <m/>
    <m/>
    <m/>
    <m/>
    <m/>
    <m/>
    <m/>
    <m/>
    <m/>
    <m/>
    <m/>
    <m/>
    <m/>
    <m/>
    <m/>
    <m/>
    <m/>
    <m/>
    <m/>
    <m/>
    <m/>
    <n v="20"/>
    <n v="2022"/>
    <s v=""/>
    <m/>
    <m/>
    <m/>
  </r>
  <r>
    <n v="2011"/>
    <m/>
    <m/>
    <m/>
    <x v="13"/>
    <x v="19"/>
    <x v="6"/>
    <s v="Food Security"/>
    <x v="9"/>
    <x v="20"/>
    <x v="3"/>
    <m/>
    <s v="Planned"/>
    <m/>
    <m/>
    <m/>
    <m/>
    <m/>
    <s v="Chittagong"/>
    <s v="Cox's Bazar"/>
    <x v="6"/>
    <x v="9"/>
    <x v="1"/>
    <m/>
    <m/>
    <m/>
    <x v="2"/>
    <x v="2"/>
    <m/>
    <m/>
    <m/>
    <m/>
    <m/>
    <m/>
    <m/>
    <m/>
    <m/>
    <m/>
    <m/>
    <m/>
    <m/>
    <m/>
    <m/>
    <m/>
    <m/>
    <m/>
    <m/>
    <m/>
    <m/>
    <m/>
    <m/>
    <m/>
    <n v="20"/>
    <n v="2022"/>
    <s v=""/>
    <m/>
    <m/>
    <m/>
  </r>
  <r>
    <n v="2012"/>
    <m/>
    <m/>
    <m/>
    <x v="13"/>
    <x v="19"/>
    <x v="6"/>
    <s v="Food Security"/>
    <x v="9"/>
    <x v="20"/>
    <x v="3"/>
    <m/>
    <s v="Planned"/>
    <m/>
    <m/>
    <m/>
    <m/>
    <m/>
    <s v="Chittagong"/>
    <s v="Cox's Bazar"/>
    <x v="6"/>
    <x v="9"/>
    <x v="1"/>
    <m/>
    <m/>
    <m/>
    <x v="2"/>
    <x v="2"/>
    <m/>
    <m/>
    <m/>
    <m/>
    <m/>
    <m/>
    <m/>
    <m/>
    <m/>
    <m/>
    <m/>
    <m/>
    <m/>
    <m/>
    <m/>
    <m/>
    <m/>
    <m/>
    <m/>
    <m/>
    <m/>
    <m/>
    <m/>
    <m/>
    <n v="20"/>
    <n v="2022"/>
    <s v=""/>
    <m/>
    <m/>
    <m/>
  </r>
  <r>
    <n v="2013"/>
    <m/>
    <m/>
    <m/>
    <x v="13"/>
    <x v="19"/>
    <x v="6"/>
    <s v="Food Security"/>
    <x v="9"/>
    <x v="20"/>
    <x v="3"/>
    <m/>
    <s v="Planned"/>
    <m/>
    <m/>
    <m/>
    <m/>
    <m/>
    <s v="Chittagong"/>
    <s v="Cox's Bazar"/>
    <x v="6"/>
    <x v="9"/>
    <x v="1"/>
    <m/>
    <m/>
    <m/>
    <x v="2"/>
    <x v="2"/>
    <m/>
    <m/>
    <m/>
    <m/>
    <m/>
    <m/>
    <m/>
    <m/>
    <m/>
    <m/>
    <m/>
    <m/>
    <m/>
    <m/>
    <m/>
    <m/>
    <m/>
    <m/>
    <m/>
    <m/>
    <m/>
    <m/>
    <m/>
    <m/>
    <n v="20"/>
    <n v="2022"/>
    <s v=""/>
    <m/>
    <m/>
    <m/>
  </r>
  <r>
    <n v="2014"/>
    <m/>
    <m/>
    <m/>
    <x v="13"/>
    <x v="19"/>
    <x v="6"/>
    <s v="Food Security"/>
    <x v="9"/>
    <x v="20"/>
    <x v="3"/>
    <m/>
    <s v="Planned"/>
    <m/>
    <m/>
    <m/>
    <m/>
    <m/>
    <s v="Chittagong"/>
    <s v="Cox's Bazar"/>
    <x v="6"/>
    <x v="9"/>
    <x v="1"/>
    <m/>
    <m/>
    <m/>
    <x v="2"/>
    <x v="2"/>
    <m/>
    <m/>
    <m/>
    <m/>
    <m/>
    <m/>
    <m/>
    <m/>
    <m/>
    <m/>
    <m/>
    <m/>
    <m/>
    <m/>
    <m/>
    <m/>
    <m/>
    <m/>
    <m/>
    <m/>
    <m/>
    <m/>
    <m/>
    <m/>
    <n v="20"/>
    <n v="2022"/>
    <s v=""/>
    <m/>
    <m/>
    <m/>
  </r>
  <r>
    <n v="2015"/>
    <m/>
    <m/>
    <m/>
    <x v="13"/>
    <x v="19"/>
    <x v="6"/>
    <s v="Food Security"/>
    <x v="9"/>
    <x v="20"/>
    <x v="3"/>
    <m/>
    <s v="Planned"/>
    <m/>
    <m/>
    <m/>
    <m/>
    <m/>
    <s v="Chittagong"/>
    <s v="Cox's Bazar"/>
    <x v="6"/>
    <x v="9"/>
    <x v="1"/>
    <m/>
    <m/>
    <m/>
    <x v="2"/>
    <x v="2"/>
    <m/>
    <m/>
    <m/>
    <m/>
    <m/>
    <m/>
    <m/>
    <m/>
    <m/>
    <m/>
    <m/>
    <m/>
    <m/>
    <m/>
    <m/>
    <m/>
    <m/>
    <m/>
    <m/>
    <m/>
    <m/>
    <m/>
    <m/>
    <m/>
    <n v="20"/>
    <n v="2022"/>
    <s v=""/>
    <m/>
    <m/>
    <m/>
  </r>
  <r>
    <n v="2016"/>
    <m/>
    <m/>
    <m/>
    <x v="13"/>
    <x v="19"/>
    <x v="6"/>
    <s v="Food Security"/>
    <x v="9"/>
    <x v="20"/>
    <x v="3"/>
    <m/>
    <s v="Planned"/>
    <m/>
    <m/>
    <m/>
    <m/>
    <m/>
    <s v="Chittagong"/>
    <s v="Cox's Bazar"/>
    <x v="6"/>
    <x v="9"/>
    <x v="1"/>
    <m/>
    <m/>
    <m/>
    <x v="2"/>
    <x v="2"/>
    <m/>
    <m/>
    <m/>
    <m/>
    <m/>
    <m/>
    <m/>
    <m/>
    <m/>
    <m/>
    <m/>
    <m/>
    <m/>
    <m/>
    <m/>
    <m/>
    <m/>
    <m/>
    <m/>
    <m/>
    <m/>
    <m/>
    <m/>
    <m/>
    <n v="20"/>
    <n v="2022"/>
    <s v=""/>
    <m/>
    <m/>
    <m/>
  </r>
  <r>
    <n v="2017"/>
    <m/>
    <m/>
    <m/>
    <x v="13"/>
    <x v="19"/>
    <x v="6"/>
    <s v="Food Security"/>
    <x v="9"/>
    <x v="20"/>
    <x v="3"/>
    <m/>
    <s v="Planned"/>
    <m/>
    <m/>
    <m/>
    <m/>
    <m/>
    <s v="Chittagong"/>
    <s v="Cox's Bazar"/>
    <x v="6"/>
    <x v="9"/>
    <x v="1"/>
    <m/>
    <m/>
    <m/>
    <x v="2"/>
    <x v="2"/>
    <m/>
    <m/>
    <m/>
    <m/>
    <m/>
    <m/>
    <m/>
    <m/>
    <m/>
    <m/>
    <m/>
    <m/>
    <m/>
    <m/>
    <m/>
    <m/>
    <m/>
    <m/>
    <m/>
    <m/>
    <m/>
    <m/>
    <m/>
    <m/>
    <n v="20"/>
    <n v="2022"/>
    <s v=""/>
    <m/>
    <m/>
    <m/>
  </r>
  <r>
    <n v="2018"/>
    <m/>
    <m/>
    <m/>
    <x v="13"/>
    <x v="19"/>
    <x v="6"/>
    <s v="Food Security"/>
    <x v="9"/>
    <x v="20"/>
    <x v="3"/>
    <m/>
    <s v="Planned"/>
    <m/>
    <m/>
    <m/>
    <m/>
    <m/>
    <s v="Chittagong"/>
    <s v="Cox's Bazar"/>
    <x v="6"/>
    <x v="9"/>
    <x v="1"/>
    <m/>
    <m/>
    <m/>
    <x v="2"/>
    <x v="2"/>
    <m/>
    <m/>
    <m/>
    <m/>
    <m/>
    <m/>
    <m/>
    <m/>
    <m/>
    <m/>
    <m/>
    <m/>
    <m/>
    <m/>
    <m/>
    <m/>
    <m/>
    <m/>
    <m/>
    <m/>
    <m/>
    <m/>
    <m/>
    <m/>
    <n v="20"/>
    <n v="2022"/>
    <s v=""/>
    <m/>
    <m/>
    <m/>
  </r>
  <r>
    <n v="2019"/>
    <m/>
    <m/>
    <m/>
    <x v="13"/>
    <x v="19"/>
    <x v="6"/>
    <s v="Food Security"/>
    <x v="9"/>
    <x v="20"/>
    <x v="3"/>
    <m/>
    <s v="Planned"/>
    <m/>
    <m/>
    <m/>
    <m/>
    <m/>
    <s v="Chittagong"/>
    <s v="Cox's Bazar"/>
    <x v="6"/>
    <x v="9"/>
    <x v="1"/>
    <m/>
    <m/>
    <m/>
    <x v="2"/>
    <x v="2"/>
    <m/>
    <m/>
    <m/>
    <m/>
    <m/>
    <m/>
    <m/>
    <m/>
    <m/>
    <m/>
    <m/>
    <m/>
    <m/>
    <m/>
    <m/>
    <m/>
    <m/>
    <m/>
    <m/>
    <m/>
    <m/>
    <m/>
    <m/>
    <m/>
    <n v="20"/>
    <n v="2022"/>
    <s v=""/>
    <m/>
    <m/>
    <m/>
  </r>
  <r>
    <n v="2020"/>
    <m/>
    <m/>
    <m/>
    <x v="13"/>
    <x v="19"/>
    <x v="6"/>
    <s v="Food Security"/>
    <x v="9"/>
    <x v="20"/>
    <x v="3"/>
    <m/>
    <s v="Planned"/>
    <m/>
    <m/>
    <m/>
    <m/>
    <m/>
    <s v="Chittagong"/>
    <s v="Cox's Bazar"/>
    <x v="6"/>
    <x v="9"/>
    <x v="1"/>
    <m/>
    <m/>
    <m/>
    <x v="2"/>
    <x v="2"/>
    <m/>
    <m/>
    <m/>
    <m/>
    <m/>
    <m/>
    <m/>
    <m/>
    <m/>
    <m/>
    <m/>
    <m/>
    <m/>
    <m/>
    <m/>
    <m/>
    <m/>
    <m/>
    <m/>
    <m/>
    <m/>
    <m/>
    <m/>
    <m/>
    <n v="20"/>
    <n v="2022"/>
    <s v=""/>
    <m/>
    <m/>
    <m/>
  </r>
  <r>
    <n v="2021"/>
    <m/>
    <m/>
    <m/>
    <x v="13"/>
    <x v="19"/>
    <x v="6"/>
    <s v="Food Security"/>
    <x v="9"/>
    <x v="20"/>
    <x v="3"/>
    <m/>
    <s v="Planned"/>
    <m/>
    <m/>
    <m/>
    <m/>
    <m/>
    <s v="Chittagong"/>
    <s v="Cox's Bazar"/>
    <x v="6"/>
    <x v="9"/>
    <x v="1"/>
    <m/>
    <m/>
    <m/>
    <x v="2"/>
    <x v="2"/>
    <m/>
    <m/>
    <m/>
    <m/>
    <m/>
    <m/>
    <m/>
    <m/>
    <m/>
    <m/>
    <m/>
    <m/>
    <m/>
    <m/>
    <m/>
    <m/>
    <m/>
    <m/>
    <m/>
    <m/>
    <m/>
    <m/>
    <m/>
    <m/>
    <n v="20"/>
    <n v="2022"/>
    <s v=""/>
    <m/>
    <m/>
    <m/>
  </r>
  <r>
    <n v="2022"/>
    <m/>
    <m/>
    <m/>
    <x v="13"/>
    <x v="19"/>
    <x v="6"/>
    <s v="Food Security"/>
    <x v="9"/>
    <x v="20"/>
    <x v="3"/>
    <m/>
    <s v="Planned"/>
    <m/>
    <m/>
    <m/>
    <m/>
    <m/>
    <s v="Chittagong"/>
    <s v="Cox's Bazar"/>
    <x v="6"/>
    <x v="9"/>
    <x v="1"/>
    <m/>
    <m/>
    <m/>
    <x v="2"/>
    <x v="2"/>
    <m/>
    <m/>
    <m/>
    <m/>
    <m/>
    <m/>
    <m/>
    <m/>
    <m/>
    <m/>
    <m/>
    <m/>
    <m/>
    <m/>
    <m/>
    <m/>
    <m/>
    <m/>
    <m/>
    <m/>
    <m/>
    <m/>
    <m/>
    <m/>
    <n v="20"/>
    <n v="2022"/>
    <s v=""/>
    <m/>
    <m/>
    <m/>
  </r>
  <r>
    <n v="2023"/>
    <m/>
    <m/>
    <m/>
    <x v="13"/>
    <x v="19"/>
    <x v="6"/>
    <s v="Food Security"/>
    <x v="9"/>
    <x v="20"/>
    <x v="3"/>
    <m/>
    <s v="Planned"/>
    <m/>
    <m/>
    <m/>
    <m/>
    <m/>
    <s v="Chittagong"/>
    <s v="Cox's Bazar"/>
    <x v="6"/>
    <x v="9"/>
    <x v="1"/>
    <m/>
    <m/>
    <m/>
    <x v="2"/>
    <x v="2"/>
    <m/>
    <m/>
    <m/>
    <m/>
    <m/>
    <m/>
    <m/>
    <m/>
    <m/>
    <m/>
    <m/>
    <m/>
    <m/>
    <m/>
    <m/>
    <m/>
    <m/>
    <m/>
    <m/>
    <m/>
    <m/>
    <m/>
    <m/>
    <m/>
    <n v="20"/>
    <n v="2022"/>
    <s v=""/>
    <m/>
    <m/>
    <m/>
  </r>
  <r>
    <n v="2024"/>
    <m/>
    <m/>
    <m/>
    <x v="13"/>
    <x v="19"/>
    <x v="6"/>
    <s v="Food Security"/>
    <x v="9"/>
    <x v="20"/>
    <x v="3"/>
    <m/>
    <s v="Planned"/>
    <m/>
    <m/>
    <m/>
    <m/>
    <m/>
    <s v="Chittagong"/>
    <s v="Cox's Bazar"/>
    <x v="6"/>
    <x v="9"/>
    <x v="1"/>
    <m/>
    <m/>
    <m/>
    <x v="2"/>
    <x v="2"/>
    <m/>
    <m/>
    <m/>
    <m/>
    <m/>
    <m/>
    <m/>
    <m/>
    <m/>
    <m/>
    <m/>
    <m/>
    <m/>
    <m/>
    <m/>
    <m/>
    <m/>
    <m/>
    <m/>
    <m/>
    <m/>
    <m/>
    <m/>
    <m/>
    <n v="20"/>
    <n v="2022"/>
    <s v=""/>
    <m/>
    <m/>
    <m/>
  </r>
  <r>
    <n v="2025"/>
    <m/>
    <m/>
    <m/>
    <x v="13"/>
    <x v="19"/>
    <x v="6"/>
    <s v="Food Security"/>
    <x v="9"/>
    <x v="20"/>
    <x v="3"/>
    <m/>
    <s v="Planned"/>
    <m/>
    <m/>
    <m/>
    <m/>
    <m/>
    <s v="Chittagong"/>
    <s v="Cox's Bazar"/>
    <x v="6"/>
    <x v="9"/>
    <x v="1"/>
    <m/>
    <m/>
    <m/>
    <x v="2"/>
    <x v="2"/>
    <m/>
    <m/>
    <m/>
    <m/>
    <m/>
    <m/>
    <m/>
    <m/>
    <m/>
    <m/>
    <m/>
    <m/>
    <m/>
    <m/>
    <m/>
    <m/>
    <m/>
    <m/>
    <m/>
    <m/>
    <m/>
    <m/>
    <m/>
    <m/>
    <n v="20"/>
    <n v="2022"/>
    <s v=""/>
    <m/>
    <m/>
    <m/>
  </r>
  <r>
    <n v="2026"/>
    <m/>
    <m/>
    <m/>
    <x v="13"/>
    <x v="19"/>
    <x v="6"/>
    <s v="Food Security"/>
    <x v="9"/>
    <x v="20"/>
    <x v="3"/>
    <m/>
    <s v="Planned"/>
    <m/>
    <m/>
    <m/>
    <m/>
    <m/>
    <s v="Chittagong"/>
    <s v="Cox's Bazar"/>
    <x v="6"/>
    <x v="9"/>
    <x v="1"/>
    <m/>
    <m/>
    <m/>
    <x v="2"/>
    <x v="2"/>
    <m/>
    <m/>
    <m/>
    <m/>
    <m/>
    <m/>
    <m/>
    <m/>
    <m/>
    <m/>
    <m/>
    <m/>
    <m/>
    <m/>
    <m/>
    <m/>
    <m/>
    <m/>
    <m/>
    <m/>
    <m/>
    <m/>
    <m/>
    <m/>
    <n v="20"/>
    <n v="2022"/>
    <s v=""/>
    <m/>
    <m/>
    <m/>
  </r>
  <r>
    <n v="2027"/>
    <m/>
    <m/>
    <m/>
    <x v="13"/>
    <x v="19"/>
    <x v="6"/>
    <s v="Food Security"/>
    <x v="9"/>
    <x v="20"/>
    <x v="3"/>
    <m/>
    <s v="Planned"/>
    <m/>
    <m/>
    <m/>
    <m/>
    <m/>
    <s v="Chittagong"/>
    <s v="Cox's Bazar"/>
    <x v="6"/>
    <x v="9"/>
    <x v="1"/>
    <m/>
    <m/>
    <m/>
    <x v="2"/>
    <x v="2"/>
    <m/>
    <m/>
    <m/>
    <m/>
    <m/>
    <m/>
    <m/>
    <m/>
    <m/>
    <m/>
    <m/>
    <m/>
    <m/>
    <m/>
    <m/>
    <m/>
    <m/>
    <m/>
    <m/>
    <m/>
    <m/>
    <m/>
    <m/>
    <m/>
    <n v="20"/>
    <n v="2022"/>
    <s v=""/>
    <m/>
    <m/>
    <m/>
  </r>
  <r>
    <n v="2028"/>
    <m/>
    <m/>
    <m/>
    <x v="13"/>
    <x v="19"/>
    <x v="6"/>
    <s v="Food Security"/>
    <x v="9"/>
    <x v="20"/>
    <x v="3"/>
    <m/>
    <s v="Planned"/>
    <m/>
    <m/>
    <m/>
    <m/>
    <m/>
    <s v="Chittagong"/>
    <s v="Cox's Bazar"/>
    <x v="6"/>
    <x v="9"/>
    <x v="1"/>
    <m/>
    <m/>
    <m/>
    <x v="2"/>
    <x v="2"/>
    <m/>
    <m/>
    <m/>
    <m/>
    <m/>
    <m/>
    <m/>
    <m/>
    <m/>
    <m/>
    <m/>
    <m/>
    <m/>
    <m/>
    <m/>
    <m/>
    <m/>
    <m/>
    <m/>
    <m/>
    <m/>
    <m/>
    <m/>
    <m/>
    <n v="20"/>
    <n v="2022"/>
    <s v=""/>
    <m/>
    <m/>
    <m/>
  </r>
  <r>
    <n v="2029"/>
    <m/>
    <m/>
    <m/>
    <x v="13"/>
    <x v="19"/>
    <x v="6"/>
    <s v="Food Security"/>
    <x v="9"/>
    <x v="20"/>
    <x v="3"/>
    <m/>
    <s v="Planned"/>
    <m/>
    <m/>
    <m/>
    <m/>
    <m/>
    <s v="Chittagong"/>
    <s v="Cox's Bazar"/>
    <x v="6"/>
    <x v="9"/>
    <x v="1"/>
    <m/>
    <m/>
    <m/>
    <x v="2"/>
    <x v="2"/>
    <m/>
    <m/>
    <m/>
    <m/>
    <m/>
    <m/>
    <m/>
    <m/>
    <m/>
    <m/>
    <m/>
    <m/>
    <m/>
    <m/>
    <m/>
    <m/>
    <m/>
    <m/>
    <m/>
    <m/>
    <m/>
    <m/>
    <m/>
    <m/>
    <n v="20"/>
    <n v="2022"/>
    <s v=""/>
    <m/>
    <m/>
    <m/>
  </r>
  <r>
    <n v="2030"/>
    <m/>
    <m/>
    <m/>
    <x v="13"/>
    <x v="19"/>
    <x v="6"/>
    <s v="Food Security"/>
    <x v="9"/>
    <x v="20"/>
    <x v="3"/>
    <m/>
    <s v="Planned"/>
    <m/>
    <m/>
    <m/>
    <m/>
    <m/>
    <s v="Chittagong"/>
    <s v="Cox's Bazar"/>
    <x v="6"/>
    <x v="9"/>
    <x v="1"/>
    <m/>
    <m/>
    <m/>
    <x v="2"/>
    <x v="2"/>
    <m/>
    <m/>
    <m/>
    <m/>
    <m/>
    <m/>
    <m/>
    <m/>
    <m/>
    <m/>
    <m/>
    <m/>
    <m/>
    <m/>
    <m/>
    <m/>
    <m/>
    <m/>
    <m/>
    <m/>
    <m/>
    <m/>
    <m/>
    <m/>
    <n v="20"/>
    <n v="2022"/>
    <s v=""/>
    <m/>
    <m/>
    <m/>
  </r>
  <r>
    <n v="2031"/>
    <m/>
    <m/>
    <m/>
    <x v="13"/>
    <x v="19"/>
    <x v="6"/>
    <s v="Food Security"/>
    <x v="9"/>
    <x v="20"/>
    <x v="3"/>
    <m/>
    <s v="Planned"/>
    <m/>
    <m/>
    <m/>
    <m/>
    <m/>
    <s v="Chittagong"/>
    <s v="Cox's Bazar"/>
    <x v="6"/>
    <x v="9"/>
    <x v="1"/>
    <m/>
    <m/>
    <m/>
    <x v="2"/>
    <x v="2"/>
    <m/>
    <m/>
    <m/>
    <m/>
    <m/>
    <m/>
    <m/>
    <m/>
    <m/>
    <m/>
    <m/>
    <m/>
    <m/>
    <m/>
    <m/>
    <m/>
    <m/>
    <m/>
    <m/>
    <m/>
    <m/>
    <m/>
    <m/>
    <m/>
    <n v="20"/>
    <n v="2022"/>
    <s v=""/>
    <m/>
    <m/>
    <m/>
  </r>
  <r>
    <n v="2032"/>
    <m/>
    <m/>
    <m/>
    <x v="13"/>
    <x v="19"/>
    <x v="6"/>
    <s v="Food Security"/>
    <x v="9"/>
    <x v="20"/>
    <x v="3"/>
    <m/>
    <s v="Planned"/>
    <m/>
    <m/>
    <m/>
    <m/>
    <m/>
    <s v="Chittagong"/>
    <s v="Cox's Bazar"/>
    <x v="6"/>
    <x v="9"/>
    <x v="1"/>
    <m/>
    <m/>
    <m/>
    <x v="2"/>
    <x v="2"/>
    <m/>
    <m/>
    <m/>
    <m/>
    <m/>
    <m/>
    <m/>
    <m/>
    <m/>
    <m/>
    <m/>
    <m/>
    <m/>
    <m/>
    <m/>
    <m/>
    <m/>
    <m/>
    <m/>
    <m/>
    <m/>
    <m/>
    <m/>
    <m/>
    <n v="20"/>
    <n v="2022"/>
    <s v=""/>
    <m/>
    <m/>
    <m/>
  </r>
  <r>
    <n v="2033"/>
    <m/>
    <m/>
    <m/>
    <x v="13"/>
    <x v="19"/>
    <x v="6"/>
    <s v="Food Security"/>
    <x v="9"/>
    <x v="20"/>
    <x v="3"/>
    <m/>
    <s v="Planned"/>
    <m/>
    <m/>
    <m/>
    <m/>
    <m/>
    <s v="Chittagong"/>
    <s v="Cox's Bazar"/>
    <x v="6"/>
    <x v="9"/>
    <x v="1"/>
    <m/>
    <m/>
    <m/>
    <x v="2"/>
    <x v="2"/>
    <m/>
    <m/>
    <m/>
    <m/>
    <m/>
    <m/>
    <m/>
    <m/>
    <m/>
    <m/>
    <m/>
    <m/>
    <m/>
    <m/>
    <m/>
    <m/>
    <m/>
    <m/>
    <m/>
    <m/>
    <m/>
    <m/>
    <m/>
    <m/>
    <n v="20"/>
    <n v="2022"/>
    <s v=""/>
    <m/>
    <m/>
    <m/>
  </r>
  <r>
    <n v="2034"/>
    <m/>
    <m/>
    <m/>
    <x v="13"/>
    <x v="19"/>
    <x v="6"/>
    <s v="Food Security"/>
    <x v="9"/>
    <x v="20"/>
    <x v="3"/>
    <m/>
    <s v="Planned"/>
    <m/>
    <m/>
    <m/>
    <m/>
    <m/>
    <s v="Chittagong"/>
    <s v="Cox's Bazar"/>
    <x v="6"/>
    <x v="9"/>
    <x v="1"/>
    <m/>
    <m/>
    <m/>
    <x v="2"/>
    <x v="2"/>
    <m/>
    <m/>
    <m/>
    <m/>
    <m/>
    <m/>
    <m/>
    <m/>
    <m/>
    <m/>
    <m/>
    <m/>
    <m/>
    <m/>
    <m/>
    <m/>
    <m/>
    <m/>
    <m/>
    <m/>
    <m/>
    <m/>
    <m/>
    <m/>
    <n v="20"/>
    <n v="2022"/>
    <s v=""/>
    <m/>
    <m/>
    <m/>
  </r>
  <r>
    <n v="2035"/>
    <m/>
    <m/>
    <m/>
    <x v="13"/>
    <x v="19"/>
    <x v="6"/>
    <s v="Food Security"/>
    <x v="9"/>
    <x v="20"/>
    <x v="3"/>
    <m/>
    <s v="Planned"/>
    <m/>
    <m/>
    <m/>
    <m/>
    <m/>
    <s v="Chittagong"/>
    <s v="Cox's Bazar"/>
    <x v="6"/>
    <x v="9"/>
    <x v="1"/>
    <m/>
    <m/>
    <m/>
    <x v="2"/>
    <x v="2"/>
    <m/>
    <m/>
    <m/>
    <m/>
    <m/>
    <m/>
    <m/>
    <m/>
    <m/>
    <m/>
    <m/>
    <m/>
    <m/>
    <m/>
    <m/>
    <m/>
    <m/>
    <m/>
    <m/>
    <m/>
    <m/>
    <m/>
    <m/>
    <m/>
    <n v="20"/>
    <n v="2022"/>
    <s v=""/>
    <m/>
    <m/>
    <m/>
  </r>
  <r>
    <n v="2036"/>
    <m/>
    <m/>
    <m/>
    <x v="13"/>
    <x v="19"/>
    <x v="6"/>
    <s v="Food Security"/>
    <x v="9"/>
    <x v="20"/>
    <x v="3"/>
    <m/>
    <s v="Planned"/>
    <m/>
    <m/>
    <m/>
    <m/>
    <m/>
    <s v="Chittagong"/>
    <s v="Cox's Bazar"/>
    <x v="6"/>
    <x v="9"/>
    <x v="1"/>
    <m/>
    <m/>
    <m/>
    <x v="2"/>
    <x v="2"/>
    <m/>
    <m/>
    <m/>
    <m/>
    <m/>
    <m/>
    <m/>
    <m/>
    <m/>
    <m/>
    <m/>
    <m/>
    <m/>
    <m/>
    <m/>
    <m/>
    <m/>
    <m/>
    <m/>
    <m/>
    <m/>
    <m/>
    <m/>
    <m/>
    <n v="20"/>
    <n v="2022"/>
    <s v=""/>
    <m/>
    <m/>
    <m/>
  </r>
  <r>
    <n v="2037"/>
    <m/>
    <m/>
    <m/>
    <x v="13"/>
    <x v="19"/>
    <x v="6"/>
    <s v="Food Security"/>
    <x v="9"/>
    <x v="20"/>
    <x v="3"/>
    <m/>
    <s v="Planned"/>
    <m/>
    <m/>
    <m/>
    <m/>
    <m/>
    <s v="Chittagong"/>
    <s v="Cox's Bazar"/>
    <x v="6"/>
    <x v="9"/>
    <x v="1"/>
    <m/>
    <m/>
    <m/>
    <x v="2"/>
    <x v="2"/>
    <m/>
    <m/>
    <m/>
    <m/>
    <m/>
    <m/>
    <m/>
    <m/>
    <m/>
    <m/>
    <m/>
    <m/>
    <m/>
    <m/>
    <m/>
    <m/>
    <m/>
    <m/>
    <m/>
    <m/>
    <m/>
    <m/>
    <m/>
    <m/>
    <n v="20"/>
    <n v="2022"/>
    <s v=""/>
    <m/>
    <m/>
    <m/>
  </r>
  <r>
    <n v="2038"/>
    <m/>
    <m/>
    <m/>
    <x v="13"/>
    <x v="19"/>
    <x v="6"/>
    <s v="Food Security"/>
    <x v="9"/>
    <x v="20"/>
    <x v="3"/>
    <m/>
    <s v="Planned"/>
    <m/>
    <m/>
    <m/>
    <m/>
    <m/>
    <s v="Chittagong"/>
    <s v="Cox's Bazar"/>
    <x v="6"/>
    <x v="9"/>
    <x v="1"/>
    <m/>
    <m/>
    <m/>
    <x v="2"/>
    <x v="2"/>
    <m/>
    <m/>
    <m/>
    <m/>
    <m/>
    <m/>
    <m/>
    <m/>
    <m/>
    <m/>
    <m/>
    <m/>
    <m/>
    <m/>
    <m/>
    <m/>
    <m/>
    <m/>
    <m/>
    <m/>
    <m/>
    <m/>
    <m/>
    <m/>
    <n v="20"/>
    <n v="2022"/>
    <s v=""/>
    <m/>
    <m/>
    <m/>
  </r>
  <r>
    <n v="2039"/>
    <m/>
    <m/>
    <m/>
    <x v="13"/>
    <x v="19"/>
    <x v="6"/>
    <s v="Food Security"/>
    <x v="9"/>
    <x v="20"/>
    <x v="3"/>
    <m/>
    <s v="Planned"/>
    <m/>
    <m/>
    <m/>
    <m/>
    <m/>
    <s v="Chittagong"/>
    <s v="Cox's Bazar"/>
    <x v="6"/>
    <x v="9"/>
    <x v="1"/>
    <m/>
    <m/>
    <m/>
    <x v="2"/>
    <x v="2"/>
    <m/>
    <m/>
    <m/>
    <m/>
    <m/>
    <m/>
    <m/>
    <m/>
    <m/>
    <m/>
    <m/>
    <m/>
    <m/>
    <m/>
    <m/>
    <m/>
    <m/>
    <m/>
    <m/>
    <m/>
    <m/>
    <m/>
    <m/>
    <m/>
    <n v="20"/>
    <n v="2022"/>
    <s v=""/>
    <m/>
    <m/>
    <m/>
  </r>
  <r>
    <n v="2040"/>
    <m/>
    <m/>
    <m/>
    <x v="13"/>
    <x v="19"/>
    <x v="6"/>
    <s v="Food Security"/>
    <x v="9"/>
    <x v="20"/>
    <x v="3"/>
    <m/>
    <s v="Planned"/>
    <m/>
    <m/>
    <m/>
    <m/>
    <m/>
    <s v="Chittagong"/>
    <s v="Cox's Bazar"/>
    <x v="6"/>
    <x v="9"/>
    <x v="1"/>
    <m/>
    <m/>
    <m/>
    <x v="2"/>
    <x v="2"/>
    <m/>
    <m/>
    <m/>
    <m/>
    <m/>
    <m/>
    <m/>
    <m/>
    <m/>
    <m/>
    <m/>
    <m/>
    <m/>
    <m/>
    <m/>
    <m/>
    <m/>
    <m/>
    <m/>
    <m/>
    <m/>
    <m/>
    <m/>
    <m/>
    <n v="20"/>
    <n v="2022"/>
    <s v=""/>
    <m/>
    <m/>
    <m/>
  </r>
  <r>
    <n v="2041"/>
    <m/>
    <m/>
    <m/>
    <x v="13"/>
    <x v="19"/>
    <x v="6"/>
    <s v="Food Security"/>
    <x v="9"/>
    <x v="20"/>
    <x v="3"/>
    <m/>
    <s v="Planned"/>
    <m/>
    <m/>
    <m/>
    <m/>
    <m/>
    <s v="Chittagong"/>
    <s v="Cox's Bazar"/>
    <x v="6"/>
    <x v="9"/>
    <x v="1"/>
    <m/>
    <m/>
    <m/>
    <x v="2"/>
    <x v="2"/>
    <m/>
    <m/>
    <m/>
    <m/>
    <m/>
    <m/>
    <m/>
    <m/>
    <m/>
    <m/>
    <m/>
    <m/>
    <m/>
    <m/>
    <m/>
    <m/>
    <m/>
    <m/>
    <m/>
    <m/>
    <m/>
    <m/>
    <m/>
    <m/>
    <n v="20"/>
    <n v="2022"/>
    <s v=""/>
    <m/>
    <m/>
    <m/>
  </r>
  <r>
    <n v="2042"/>
    <m/>
    <m/>
    <m/>
    <x v="13"/>
    <x v="19"/>
    <x v="6"/>
    <s v="Food Security"/>
    <x v="9"/>
    <x v="20"/>
    <x v="3"/>
    <m/>
    <s v="Planned"/>
    <m/>
    <m/>
    <m/>
    <m/>
    <m/>
    <s v="Chittagong"/>
    <s v="Cox's Bazar"/>
    <x v="6"/>
    <x v="9"/>
    <x v="1"/>
    <m/>
    <m/>
    <m/>
    <x v="2"/>
    <x v="2"/>
    <m/>
    <m/>
    <m/>
    <m/>
    <m/>
    <m/>
    <m/>
    <m/>
    <m/>
    <m/>
    <m/>
    <m/>
    <m/>
    <m/>
    <m/>
    <m/>
    <m/>
    <m/>
    <m/>
    <m/>
    <m/>
    <m/>
    <m/>
    <m/>
    <n v="20"/>
    <n v="2022"/>
    <s v=""/>
    <m/>
    <m/>
    <m/>
  </r>
  <r>
    <n v="2043"/>
    <m/>
    <m/>
    <m/>
    <x v="13"/>
    <x v="19"/>
    <x v="6"/>
    <s v="Food Security"/>
    <x v="9"/>
    <x v="20"/>
    <x v="3"/>
    <m/>
    <s v="Planned"/>
    <m/>
    <m/>
    <m/>
    <m/>
    <m/>
    <s v="Chittagong"/>
    <s v="Cox's Bazar"/>
    <x v="6"/>
    <x v="9"/>
    <x v="1"/>
    <m/>
    <m/>
    <m/>
    <x v="2"/>
    <x v="2"/>
    <m/>
    <m/>
    <m/>
    <m/>
    <m/>
    <m/>
    <m/>
    <m/>
    <m/>
    <m/>
    <m/>
    <m/>
    <m/>
    <m/>
    <m/>
    <m/>
    <m/>
    <m/>
    <m/>
    <m/>
    <m/>
    <m/>
    <m/>
    <m/>
    <n v="20"/>
    <n v="2022"/>
    <s v=""/>
    <m/>
    <m/>
    <m/>
  </r>
  <r>
    <n v="2044"/>
    <m/>
    <m/>
    <m/>
    <x v="13"/>
    <x v="19"/>
    <x v="6"/>
    <s v="Food Security"/>
    <x v="9"/>
    <x v="20"/>
    <x v="3"/>
    <m/>
    <s v="Planned"/>
    <m/>
    <m/>
    <m/>
    <m/>
    <m/>
    <s v="Chittagong"/>
    <s v="Cox's Bazar"/>
    <x v="6"/>
    <x v="9"/>
    <x v="1"/>
    <m/>
    <m/>
    <m/>
    <x v="2"/>
    <x v="2"/>
    <m/>
    <m/>
    <m/>
    <m/>
    <m/>
    <m/>
    <m/>
    <m/>
    <m/>
    <m/>
    <m/>
    <m/>
    <m/>
    <m/>
    <m/>
    <m/>
    <m/>
    <m/>
    <m/>
    <m/>
    <m/>
    <m/>
    <m/>
    <m/>
    <n v="20"/>
    <n v="2022"/>
    <s v=""/>
    <m/>
    <m/>
    <m/>
  </r>
  <r>
    <n v="2045"/>
    <m/>
    <m/>
    <m/>
    <x v="13"/>
    <x v="19"/>
    <x v="6"/>
    <s v="Food Security"/>
    <x v="9"/>
    <x v="20"/>
    <x v="3"/>
    <m/>
    <s v="Planned"/>
    <m/>
    <m/>
    <m/>
    <m/>
    <m/>
    <s v="Chittagong"/>
    <s v="Cox's Bazar"/>
    <x v="6"/>
    <x v="9"/>
    <x v="1"/>
    <m/>
    <m/>
    <m/>
    <x v="2"/>
    <x v="2"/>
    <m/>
    <m/>
    <m/>
    <m/>
    <m/>
    <m/>
    <m/>
    <m/>
    <m/>
    <m/>
    <m/>
    <m/>
    <m/>
    <m/>
    <m/>
    <m/>
    <m/>
    <m/>
    <m/>
    <m/>
    <m/>
    <m/>
    <m/>
    <m/>
    <n v="20"/>
    <n v="2022"/>
    <s v=""/>
    <m/>
    <m/>
    <m/>
  </r>
  <r>
    <n v="2046"/>
    <m/>
    <m/>
    <m/>
    <x v="13"/>
    <x v="19"/>
    <x v="6"/>
    <s v="Food Security"/>
    <x v="9"/>
    <x v="20"/>
    <x v="3"/>
    <m/>
    <s v="Planned"/>
    <m/>
    <m/>
    <m/>
    <m/>
    <m/>
    <s v="Chittagong"/>
    <s v="Cox's Bazar"/>
    <x v="6"/>
    <x v="9"/>
    <x v="1"/>
    <m/>
    <m/>
    <m/>
    <x v="2"/>
    <x v="2"/>
    <m/>
    <m/>
    <m/>
    <m/>
    <m/>
    <m/>
    <m/>
    <m/>
    <m/>
    <m/>
    <m/>
    <m/>
    <m/>
    <m/>
    <m/>
    <m/>
    <m/>
    <m/>
    <m/>
    <m/>
    <m/>
    <m/>
    <m/>
    <m/>
    <n v="20"/>
    <n v="2022"/>
    <s v=""/>
    <m/>
    <m/>
    <m/>
  </r>
  <r>
    <n v="2047"/>
    <m/>
    <m/>
    <m/>
    <x v="13"/>
    <x v="19"/>
    <x v="6"/>
    <s v="Food Security"/>
    <x v="9"/>
    <x v="20"/>
    <x v="3"/>
    <m/>
    <s v="Planned"/>
    <m/>
    <m/>
    <m/>
    <m/>
    <m/>
    <s v="Chittagong"/>
    <s v="Cox's Bazar"/>
    <x v="6"/>
    <x v="9"/>
    <x v="1"/>
    <m/>
    <m/>
    <m/>
    <x v="2"/>
    <x v="2"/>
    <m/>
    <m/>
    <m/>
    <m/>
    <m/>
    <m/>
    <m/>
    <m/>
    <m/>
    <m/>
    <m/>
    <m/>
    <m/>
    <m/>
    <m/>
    <m/>
    <m/>
    <m/>
    <m/>
    <m/>
    <m/>
    <m/>
    <m/>
    <m/>
    <n v="20"/>
    <n v="2022"/>
    <s v=""/>
    <m/>
    <m/>
    <m/>
  </r>
  <r>
    <n v="2048"/>
    <m/>
    <m/>
    <m/>
    <x v="13"/>
    <x v="19"/>
    <x v="6"/>
    <s v="Food Security"/>
    <x v="9"/>
    <x v="20"/>
    <x v="3"/>
    <m/>
    <s v="Planned"/>
    <m/>
    <m/>
    <m/>
    <m/>
    <m/>
    <s v="Chittagong"/>
    <s v="Cox's Bazar"/>
    <x v="6"/>
    <x v="9"/>
    <x v="1"/>
    <m/>
    <m/>
    <m/>
    <x v="2"/>
    <x v="2"/>
    <m/>
    <m/>
    <m/>
    <m/>
    <m/>
    <m/>
    <m/>
    <m/>
    <m/>
    <m/>
    <m/>
    <m/>
    <m/>
    <m/>
    <m/>
    <m/>
    <m/>
    <m/>
    <m/>
    <m/>
    <m/>
    <m/>
    <m/>
    <m/>
    <n v="20"/>
    <n v="2022"/>
    <s v=""/>
    <m/>
    <m/>
    <m/>
  </r>
  <r>
    <n v="2049"/>
    <m/>
    <m/>
    <m/>
    <x v="13"/>
    <x v="19"/>
    <x v="6"/>
    <s v="Food Security"/>
    <x v="9"/>
    <x v="20"/>
    <x v="3"/>
    <m/>
    <s v="Planned"/>
    <m/>
    <m/>
    <m/>
    <m/>
    <m/>
    <s v="Chittagong"/>
    <s v="Cox's Bazar"/>
    <x v="6"/>
    <x v="9"/>
    <x v="1"/>
    <m/>
    <m/>
    <m/>
    <x v="2"/>
    <x v="2"/>
    <m/>
    <m/>
    <m/>
    <m/>
    <m/>
    <m/>
    <m/>
    <m/>
    <m/>
    <m/>
    <m/>
    <m/>
    <m/>
    <m/>
    <m/>
    <m/>
    <m/>
    <m/>
    <m/>
    <m/>
    <m/>
    <m/>
    <m/>
    <m/>
    <n v="20"/>
    <n v="2022"/>
    <s v=""/>
    <m/>
    <m/>
    <m/>
  </r>
  <r>
    <n v="2050"/>
    <m/>
    <m/>
    <m/>
    <x v="13"/>
    <x v="19"/>
    <x v="6"/>
    <s v="Food Security"/>
    <x v="9"/>
    <x v="20"/>
    <x v="3"/>
    <m/>
    <s v="Planned"/>
    <m/>
    <m/>
    <m/>
    <m/>
    <m/>
    <s v="Chittagong"/>
    <s v="Cox's Bazar"/>
    <x v="6"/>
    <x v="9"/>
    <x v="1"/>
    <m/>
    <m/>
    <m/>
    <x v="2"/>
    <x v="2"/>
    <m/>
    <m/>
    <m/>
    <m/>
    <m/>
    <m/>
    <m/>
    <m/>
    <m/>
    <m/>
    <m/>
    <m/>
    <m/>
    <m/>
    <m/>
    <m/>
    <m/>
    <m/>
    <m/>
    <m/>
    <m/>
    <m/>
    <m/>
    <m/>
    <n v="20"/>
    <n v="2022"/>
    <s v=""/>
    <m/>
    <m/>
    <m/>
  </r>
  <r>
    <n v="2051"/>
    <m/>
    <m/>
    <m/>
    <x v="13"/>
    <x v="19"/>
    <x v="6"/>
    <s v="Food Security"/>
    <x v="9"/>
    <x v="20"/>
    <x v="3"/>
    <m/>
    <s v="Planned"/>
    <m/>
    <m/>
    <m/>
    <m/>
    <m/>
    <s v="Chittagong"/>
    <s v="Cox's Bazar"/>
    <x v="6"/>
    <x v="9"/>
    <x v="1"/>
    <m/>
    <m/>
    <m/>
    <x v="2"/>
    <x v="2"/>
    <m/>
    <m/>
    <m/>
    <m/>
    <m/>
    <m/>
    <m/>
    <m/>
    <m/>
    <m/>
    <m/>
    <m/>
    <m/>
    <m/>
    <m/>
    <m/>
    <m/>
    <m/>
    <m/>
    <m/>
    <m/>
    <m/>
    <m/>
    <m/>
    <n v="20"/>
    <n v="2022"/>
    <s v=""/>
    <m/>
    <m/>
    <m/>
  </r>
  <r>
    <n v="2052"/>
    <m/>
    <m/>
    <m/>
    <x v="13"/>
    <x v="19"/>
    <x v="6"/>
    <s v="Food Security"/>
    <x v="9"/>
    <x v="20"/>
    <x v="3"/>
    <m/>
    <s v="Planned"/>
    <m/>
    <m/>
    <m/>
    <m/>
    <m/>
    <s v="Chittagong"/>
    <s v="Cox's Bazar"/>
    <x v="6"/>
    <x v="9"/>
    <x v="1"/>
    <m/>
    <m/>
    <m/>
    <x v="2"/>
    <x v="2"/>
    <m/>
    <m/>
    <m/>
    <m/>
    <m/>
    <m/>
    <m/>
    <m/>
    <m/>
    <m/>
    <m/>
    <m/>
    <m/>
    <m/>
    <m/>
    <m/>
    <m/>
    <m/>
    <m/>
    <m/>
    <m/>
    <m/>
    <m/>
    <m/>
    <n v="20"/>
    <n v="2022"/>
    <s v=""/>
    <m/>
    <m/>
    <m/>
  </r>
  <r>
    <n v="2053"/>
    <m/>
    <m/>
    <m/>
    <x v="13"/>
    <x v="19"/>
    <x v="6"/>
    <s v="Food Security"/>
    <x v="9"/>
    <x v="20"/>
    <x v="3"/>
    <m/>
    <s v="Planned"/>
    <m/>
    <m/>
    <m/>
    <m/>
    <m/>
    <s v="Chittagong"/>
    <s v="Cox's Bazar"/>
    <x v="6"/>
    <x v="9"/>
    <x v="1"/>
    <m/>
    <m/>
    <m/>
    <x v="2"/>
    <x v="2"/>
    <m/>
    <m/>
    <m/>
    <m/>
    <m/>
    <m/>
    <m/>
    <m/>
    <m/>
    <m/>
    <m/>
    <m/>
    <m/>
    <m/>
    <m/>
    <m/>
    <m/>
    <m/>
    <m/>
    <m/>
    <m/>
    <m/>
    <m/>
    <m/>
    <n v="20"/>
    <n v="2022"/>
    <s v=""/>
    <m/>
    <m/>
    <m/>
  </r>
  <r>
    <n v="2054"/>
    <m/>
    <m/>
    <m/>
    <x v="13"/>
    <x v="19"/>
    <x v="6"/>
    <s v="Food Security"/>
    <x v="9"/>
    <x v="20"/>
    <x v="3"/>
    <m/>
    <s v="Planned"/>
    <m/>
    <m/>
    <m/>
    <m/>
    <m/>
    <s v="Chittagong"/>
    <s v="Cox's Bazar"/>
    <x v="6"/>
    <x v="9"/>
    <x v="1"/>
    <m/>
    <m/>
    <m/>
    <x v="2"/>
    <x v="2"/>
    <m/>
    <m/>
    <m/>
    <m/>
    <m/>
    <m/>
    <m/>
    <m/>
    <m/>
    <m/>
    <m/>
    <m/>
    <m/>
    <m/>
    <m/>
    <m/>
    <m/>
    <m/>
    <m/>
    <m/>
    <m/>
    <m/>
    <m/>
    <m/>
    <n v="20"/>
    <n v="2022"/>
    <s v=""/>
    <m/>
    <m/>
    <m/>
  </r>
  <r>
    <n v="2055"/>
    <m/>
    <m/>
    <m/>
    <x v="13"/>
    <x v="19"/>
    <x v="6"/>
    <s v="Food Security"/>
    <x v="9"/>
    <x v="20"/>
    <x v="3"/>
    <m/>
    <s v="Planned"/>
    <m/>
    <m/>
    <m/>
    <m/>
    <m/>
    <s v="Chittagong"/>
    <s v="Cox's Bazar"/>
    <x v="6"/>
    <x v="9"/>
    <x v="1"/>
    <m/>
    <m/>
    <m/>
    <x v="2"/>
    <x v="2"/>
    <m/>
    <m/>
    <m/>
    <m/>
    <m/>
    <m/>
    <m/>
    <m/>
    <m/>
    <m/>
    <m/>
    <m/>
    <m/>
    <m/>
    <m/>
    <m/>
    <m/>
    <m/>
    <m/>
    <m/>
    <m/>
    <m/>
    <m/>
    <m/>
    <n v="20"/>
    <n v="2022"/>
    <s v=""/>
    <m/>
    <m/>
    <m/>
  </r>
  <r>
    <n v="2056"/>
    <m/>
    <m/>
    <m/>
    <x v="13"/>
    <x v="19"/>
    <x v="6"/>
    <s v="Food Security"/>
    <x v="9"/>
    <x v="20"/>
    <x v="3"/>
    <m/>
    <s v="Planned"/>
    <m/>
    <m/>
    <m/>
    <m/>
    <m/>
    <s v="Chittagong"/>
    <s v="Cox's Bazar"/>
    <x v="6"/>
    <x v="9"/>
    <x v="1"/>
    <m/>
    <m/>
    <m/>
    <x v="2"/>
    <x v="2"/>
    <m/>
    <m/>
    <m/>
    <m/>
    <m/>
    <m/>
    <m/>
    <m/>
    <m/>
    <m/>
    <m/>
    <m/>
    <m/>
    <m/>
    <m/>
    <m/>
    <m/>
    <m/>
    <m/>
    <m/>
    <m/>
    <m/>
    <m/>
    <m/>
    <n v="20"/>
    <n v="2022"/>
    <s v=""/>
    <m/>
    <m/>
    <m/>
  </r>
  <r>
    <n v="2057"/>
    <m/>
    <m/>
    <m/>
    <x v="13"/>
    <x v="19"/>
    <x v="6"/>
    <s v="Food Security"/>
    <x v="9"/>
    <x v="20"/>
    <x v="3"/>
    <m/>
    <s v="Planned"/>
    <m/>
    <m/>
    <m/>
    <m/>
    <m/>
    <s v="Chittagong"/>
    <s v="Cox's Bazar"/>
    <x v="6"/>
    <x v="9"/>
    <x v="1"/>
    <m/>
    <m/>
    <m/>
    <x v="2"/>
    <x v="2"/>
    <m/>
    <m/>
    <m/>
    <m/>
    <m/>
    <m/>
    <m/>
    <m/>
    <m/>
    <m/>
    <m/>
    <m/>
    <m/>
    <m/>
    <m/>
    <m/>
    <m/>
    <m/>
    <m/>
    <m/>
    <m/>
    <m/>
    <m/>
    <m/>
    <n v="20"/>
    <n v="2022"/>
    <s v=""/>
    <m/>
    <m/>
    <m/>
  </r>
  <r>
    <n v="2058"/>
    <m/>
    <m/>
    <m/>
    <x v="13"/>
    <x v="19"/>
    <x v="6"/>
    <s v="Food Security"/>
    <x v="9"/>
    <x v="20"/>
    <x v="3"/>
    <m/>
    <s v="Planned"/>
    <m/>
    <m/>
    <m/>
    <m/>
    <m/>
    <s v="Chittagong"/>
    <s v="Cox's Bazar"/>
    <x v="6"/>
    <x v="9"/>
    <x v="1"/>
    <m/>
    <m/>
    <m/>
    <x v="2"/>
    <x v="2"/>
    <m/>
    <m/>
    <m/>
    <m/>
    <m/>
    <m/>
    <m/>
    <m/>
    <m/>
    <m/>
    <m/>
    <m/>
    <m/>
    <m/>
    <m/>
    <m/>
    <m/>
    <m/>
    <m/>
    <m/>
    <m/>
    <m/>
    <m/>
    <m/>
    <n v="20"/>
    <n v="2022"/>
    <s v=""/>
    <m/>
    <m/>
    <m/>
  </r>
  <r>
    <n v="2059"/>
    <m/>
    <m/>
    <m/>
    <x v="13"/>
    <x v="19"/>
    <x v="6"/>
    <s v="Food Security"/>
    <x v="9"/>
    <x v="20"/>
    <x v="3"/>
    <m/>
    <s v="Planned"/>
    <m/>
    <m/>
    <m/>
    <m/>
    <m/>
    <s v="Chittagong"/>
    <s v="Cox's Bazar"/>
    <x v="6"/>
    <x v="9"/>
    <x v="1"/>
    <m/>
    <m/>
    <m/>
    <x v="2"/>
    <x v="2"/>
    <m/>
    <m/>
    <m/>
    <m/>
    <m/>
    <m/>
    <m/>
    <m/>
    <m/>
    <m/>
    <m/>
    <m/>
    <m/>
    <m/>
    <m/>
    <m/>
    <m/>
    <m/>
    <m/>
    <m/>
    <m/>
    <m/>
    <m/>
    <m/>
    <n v="20"/>
    <n v="2022"/>
    <s v=""/>
    <m/>
    <m/>
    <m/>
  </r>
  <r>
    <n v="2060"/>
    <m/>
    <m/>
    <m/>
    <x v="13"/>
    <x v="19"/>
    <x v="6"/>
    <s v="Food Security"/>
    <x v="9"/>
    <x v="20"/>
    <x v="3"/>
    <m/>
    <s v="Planned"/>
    <m/>
    <m/>
    <m/>
    <m/>
    <m/>
    <s v="Chittagong"/>
    <s v="Cox's Bazar"/>
    <x v="6"/>
    <x v="9"/>
    <x v="1"/>
    <m/>
    <m/>
    <m/>
    <x v="2"/>
    <x v="2"/>
    <m/>
    <m/>
    <m/>
    <m/>
    <m/>
    <m/>
    <m/>
    <m/>
    <m/>
    <m/>
    <m/>
    <m/>
    <m/>
    <m/>
    <m/>
    <m/>
    <m/>
    <m/>
    <m/>
    <m/>
    <m/>
    <m/>
    <m/>
    <m/>
    <n v="20"/>
    <n v="2022"/>
    <s v=""/>
    <m/>
    <m/>
    <m/>
  </r>
  <r>
    <n v="2061"/>
    <m/>
    <m/>
    <m/>
    <x v="13"/>
    <x v="19"/>
    <x v="6"/>
    <s v="Food Security"/>
    <x v="9"/>
    <x v="20"/>
    <x v="3"/>
    <m/>
    <s v="Planned"/>
    <m/>
    <m/>
    <m/>
    <m/>
    <m/>
    <s v="Chittagong"/>
    <s v="Cox's Bazar"/>
    <x v="6"/>
    <x v="9"/>
    <x v="1"/>
    <m/>
    <m/>
    <m/>
    <x v="2"/>
    <x v="2"/>
    <m/>
    <m/>
    <m/>
    <m/>
    <m/>
    <m/>
    <m/>
    <m/>
    <m/>
    <m/>
    <m/>
    <m/>
    <m/>
    <m/>
    <m/>
    <m/>
    <m/>
    <m/>
    <m/>
    <m/>
    <m/>
    <m/>
    <m/>
    <m/>
    <n v="20"/>
    <n v="2022"/>
    <s v=""/>
    <m/>
    <m/>
    <m/>
  </r>
  <r>
    <n v="2062"/>
    <m/>
    <m/>
    <m/>
    <x v="13"/>
    <x v="19"/>
    <x v="6"/>
    <s v="Food Security"/>
    <x v="9"/>
    <x v="20"/>
    <x v="3"/>
    <m/>
    <s v="Planned"/>
    <m/>
    <m/>
    <m/>
    <m/>
    <m/>
    <s v="Chittagong"/>
    <s v="Cox's Bazar"/>
    <x v="6"/>
    <x v="9"/>
    <x v="1"/>
    <m/>
    <m/>
    <m/>
    <x v="2"/>
    <x v="2"/>
    <m/>
    <m/>
    <m/>
    <m/>
    <m/>
    <m/>
    <m/>
    <m/>
    <m/>
    <m/>
    <m/>
    <m/>
    <m/>
    <m/>
    <m/>
    <m/>
    <m/>
    <m/>
    <m/>
    <m/>
    <m/>
    <m/>
    <m/>
    <m/>
    <n v="20"/>
    <n v="2022"/>
    <s v=""/>
    <m/>
    <m/>
    <m/>
  </r>
  <r>
    <n v="2063"/>
    <m/>
    <m/>
    <m/>
    <x v="13"/>
    <x v="19"/>
    <x v="6"/>
    <s v="Food Security"/>
    <x v="9"/>
    <x v="20"/>
    <x v="3"/>
    <m/>
    <s v="Planned"/>
    <m/>
    <m/>
    <m/>
    <m/>
    <m/>
    <s v="Chittagong"/>
    <s v="Cox's Bazar"/>
    <x v="6"/>
    <x v="9"/>
    <x v="1"/>
    <m/>
    <m/>
    <m/>
    <x v="2"/>
    <x v="2"/>
    <m/>
    <m/>
    <m/>
    <m/>
    <m/>
    <m/>
    <m/>
    <m/>
    <m/>
    <m/>
    <m/>
    <m/>
    <m/>
    <m/>
    <m/>
    <m/>
    <m/>
    <m/>
    <m/>
    <m/>
    <m/>
    <m/>
    <m/>
    <m/>
    <n v="20"/>
    <n v="2022"/>
    <s v=""/>
    <m/>
    <m/>
    <m/>
  </r>
  <r>
    <n v="2064"/>
    <m/>
    <m/>
    <m/>
    <x v="13"/>
    <x v="19"/>
    <x v="6"/>
    <s v="Food Security"/>
    <x v="9"/>
    <x v="20"/>
    <x v="3"/>
    <m/>
    <s v="Planned"/>
    <m/>
    <m/>
    <m/>
    <m/>
    <m/>
    <s v="Chittagong"/>
    <s v="Cox's Bazar"/>
    <x v="6"/>
    <x v="9"/>
    <x v="1"/>
    <m/>
    <m/>
    <m/>
    <x v="2"/>
    <x v="2"/>
    <m/>
    <m/>
    <m/>
    <m/>
    <m/>
    <m/>
    <m/>
    <m/>
    <m/>
    <m/>
    <m/>
    <m/>
    <m/>
    <m/>
    <m/>
    <m/>
    <m/>
    <m/>
    <m/>
    <m/>
    <m/>
    <m/>
    <m/>
    <m/>
    <n v="20"/>
    <n v="2022"/>
    <s v=""/>
    <m/>
    <m/>
    <m/>
  </r>
  <r>
    <n v="2065"/>
    <m/>
    <m/>
    <m/>
    <x v="13"/>
    <x v="19"/>
    <x v="6"/>
    <s v="Food Security"/>
    <x v="9"/>
    <x v="20"/>
    <x v="3"/>
    <m/>
    <s v="Planned"/>
    <m/>
    <m/>
    <m/>
    <m/>
    <m/>
    <s v="Chittagong"/>
    <s v="Cox's Bazar"/>
    <x v="6"/>
    <x v="9"/>
    <x v="1"/>
    <m/>
    <m/>
    <m/>
    <x v="2"/>
    <x v="2"/>
    <m/>
    <m/>
    <m/>
    <m/>
    <m/>
    <m/>
    <m/>
    <m/>
    <m/>
    <m/>
    <m/>
    <m/>
    <m/>
    <m/>
    <m/>
    <m/>
    <m/>
    <m/>
    <m/>
    <m/>
    <m/>
    <m/>
    <m/>
    <m/>
    <n v="20"/>
    <n v="2022"/>
    <s v=""/>
    <m/>
    <m/>
    <m/>
  </r>
  <r>
    <n v="2066"/>
    <m/>
    <m/>
    <m/>
    <x v="13"/>
    <x v="19"/>
    <x v="6"/>
    <s v="Food Security"/>
    <x v="9"/>
    <x v="20"/>
    <x v="3"/>
    <m/>
    <s v="Planned"/>
    <m/>
    <m/>
    <m/>
    <m/>
    <m/>
    <s v="Chittagong"/>
    <s v="Cox's Bazar"/>
    <x v="6"/>
    <x v="9"/>
    <x v="1"/>
    <m/>
    <m/>
    <m/>
    <x v="2"/>
    <x v="2"/>
    <m/>
    <m/>
    <m/>
    <m/>
    <m/>
    <m/>
    <m/>
    <m/>
    <m/>
    <m/>
    <m/>
    <m/>
    <m/>
    <m/>
    <m/>
    <m/>
    <m/>
    <m/>
    <m/>
    <m/>
    <m/>
    <m/>
    <m/>
    <m/>
    <n v="20"/>
    <n v="2022"/>
    <s v=""/>
    <m/>
    <m/>
    <m/>
  </r>
  <r>
    <n v="2067"/>
    <m/>
    <m/>
    <m/>
    <x v="13"/>
    <x v="19"/>
    <x v="6"/>
    <s v="Food Security"/>
    <x v="9"/>
    <x v="20"/>
    <x v="3"/>
    <m/>
    <s v="Planned"/>
    <m/>
    <m/>
    <m/>
    <m/>
    <m/>
    <s v="Chittagong"/>
    <s v="Cox's Bazar"/>
    <x v="6"/>
    <x v="9"/>
    <x v="1"/>
    <m/>
    <m/>
    <m/>
    <x v="2"/>
    <x v="2"/>
    <m/>
    <m/>
    <m/>
    <m/>
    <m/>
    <m/>
    <m/>
    <m/>
    <m/>
    <m/>
    <m/>
    <m/>
    <m/>
    <m/>
    <m/>
    <m/>
    <m/>
    <m/>
    <m/>
    <m/>
    <m/>
    <m/>
    <m/>
    <m/>
    <n v="20"/>
    <n v="2022"/>
    <s v=""/>
    <m/>
    <m/>
    <m/>
  </r>
  <r>
    <n v="2068"/>
    <m/>
    <m/>
    <m/>
    <x v="13"/>
    <x v="19"/>
    <x v="6"/>
    <s v="Food Security"/>
    <x v="9"/>
    <x v="20"/>
    <x v="3"/>
    <m/>
    <s v="Planned"/>
    <m/>
    <m/>
    <m/>
    <m/>
    <m/>
    <s v="Chittagong"/>
    <s v="Cox's Bazar"/>
    <x v="6"/>
    <x v="9"/>
    <x v="1"/>
    <m/>
    <m/>
    <m/>
    <x v="2"/>
    <x v="2"/>
    <m/>
    <m/>
    <m/>
    <m/>
    <m/>
    <m/>
    <m/>
    <m/>
    <m/>
    <m/>
    <m/>
    <m/>
    <m/>
    <m/>
    <m/>
    <m/>
    <m/>
    <m/>
    <m/>
    <m/>
    <m/>
    <m/>
    <m/>
    <m/>
    <n v="20"/>
    <n v="2022"/>
    <s v=""/>
    <m/>
    <m/>
    <m/>
  </r>
  <r>
    <n v="2069"/>
    <m/>
    <m/>
    <m/>
    <x v="13"/>
    <x v="19"/>
    <x v="6"/>
    <s v="Food Security"/>
    <x v="9"/>
    <x v="20"/>
    <x v="3"/>
    <m/>
    <s v="Planned"/>
    <m/>
    <m/>
    <m/>
    <m/>
    <m/>
    <s v="Chittagong"/>
    <s v="Cox's Bazar"/>
    <x v="6"/>
    <x v="9"/>
    <x v="1"/>
    <m/>
    <m/>
    <m/>
    <x v="2"/>
    <x v="2"/>
    <m/>
    <m/>
    <m/>
    <m/>
    <m/>
    <m/>
    <m/>
    <m/>
    <m/>
    <m/>
    <m/>
    <m/>
    <m/>
    <m/>
    <m/>
    <m/>
    <m/>
    <m/>
    <m/>
    <m/>
    <m/>
    <m/>
    <m/>
    <m/>
    <n v="20"/>
    <n v="2022"/>
    <s v=""/>
    <m/>
    <m/>
    <m/>
  </r>
  <r>
    <n v="2070"/>
    <m/>
    <m/>
    <m/>
    <x v="13"/>
    <x v="19"/>
    <x v="6"/>
    <s v="Food Security"/>
    <x v="9"/>
    <x v="20"/>
    <x v="3"/>
    <m/>
    <s v="Planned"/>
    <m/>
    <m/>
    <m/>
    <m/>
    <m/>
    <s v="Chittagong"/>
    <s v="Cox's Bazar"/>
    <x v="6"/>
    <x v="9"/>
    <x v="1"/>
    <m/>
    <m/>
    <m/>
    <x v="2"/>
    <x v="2"/>
    <m/>
    <m/>
    <m/>
    <m/>
    <m/>
    <m/>
    <m/>
    <m/>
    <m/>
    <m/>
    <m/>
    <m/>
    <m/>
    <m/>
    <m/>
    <m/>
    <m/>
    <m/>
    <m/>
    <m/>
    <m/>
    <m/>
    <m/>
    <m/>
    <n v="20"/>
    <n v="2022"/>
    <s v=""/>
    <m/>
    <m/>
    <m/>
  </r>
  <r>
    <n v="2071"/>
    <m/>
    <m/>
    <m/>
    <x v="13"/>
    <x v="19"/>
    <x v="6"/>
    <s v="Food Security"/>
    <x v="9"/>
    <x v="20"/>
    <x v="3"/>
    <m/>
    <s v="Planned"/>
    <m/>
    <m/>
    <m/>
    <m/>
    <m/>
    <s v="Chittagong"/>
    <s v="Cox's Bazar"/>
    <x v="6"/>
    <x v="9"/>
    <x v="1"/>
    <m/>
    <m/>
    <m/>
    <x v="2"/>
    <x v="2"/>
    <m/>
    <m/>
    <m/>
    <m/>
    <m/>
    <m/>
    <m/>
    <m/>
    <m/>
    <m/>
    <m/>
    <m/>
    <m/>
    <m/>
    <m/>
    <m/>
    <m/>
    <m/>
    <m/>
    <m/>
    <m/>
    <m/>
    <m/>
    <m/>
    <n v="20"/>
    <n v="2022"/>
    <s v=""/>
    <m/>
    <m/>
    <m/>
  </r>
  <r>
    <n v="2072"/>
    <m/>
    <m/>
    <m/>
    <x v="13"/>
    <x v="19"/>
    <x v="6"/>
    <s v="Food Security"/>
    <x v="9"/>
    <x v="20"/>
    <x v="3"/>
    <m/>
    <s v="Planned"/>
    <m/>
    <m/>
    <m/>
    <m/>
    <m/>
    <s v="Chittagong"/>
    <s v="Cox's Bazar"/>
    <x v="6"/>
    <x v="9"/>
    <x v="1"/>
    <m/>
    <m/>
    <m/>
    <x v="2"/>
    <x v="2"/>
    <m/>
    <m/>
    <m/>
    <m/>
    <m/>
    <m/>
    <m/>
    <m/>
    <m/>
    <m/>
    <m/>
    <m/>
    <m/>
    <m/>
    <m/>
    <m/>
    <m/>
    <m/>
    <m/>
    <m/>
    <m/>
    <m/>
    <m/>
    <m/>
    <n v="20"/>
    <n v="2022"/>
    <s v=""/>
    <m/>
    <m/>
    <m/>
  </r>
  <r>
    <n v="2073"/>
    <m/>
    <m/>
    <m/>
    <x v="13"/>
    <x v="19"/>
    <x v="6"/>
    <s v="Food Security"/>
    <x v="9"/>
    <x v="20"/>
    <x v="3"/>
    <m/>
    <s v="Planned"/>
    <m/>
    <m/>
    <m/>
    <m/>
    <m/>
    <s v="Chittagong"/>
    <s v="Cox's Bazar"/>
    <x v="6"/>
    <x v="9"/>
    <x v="1"/>
    <m/>
    <m/>
    <m/>
    <x v="2"/>
    <x v="2"/>
    <m/>
    <m/>
    <m/>
    <m/>
    <m/>
    <m/>
    <m/>
    <m/>
    <m/>
    <m/>
    <m/>
    <m/>
    <m/>
    <m/>
    <m/>
    <m/>
    <m/>
    <m/>
    <m/>
    <m/>
    <m/>
    <m/>
    <m/>
    <m/>
    <n v="20"/>
    <n v="2022"/>
    <s v=""/>
    <m/>
    <m/>
    <m/>
  </r>
  <r>
    <n v="2074"/>
    <m/>
    <m/>
    <m/>
    <x v="13"/>
    <x v="19"/>
    <x v="6"/>
    <s v="Food Security"/>
    <x v="9"/>
    <x v="20"/>
    <x v="3"/>
    <m/>
    <s v="Planned"/>
    <m/>
    <m/>
    <m/>
    <m/>
    <m/>
    <s v="Chittagong"/>
    <s v="Cox's Bazar"/>
    <x v="6"/>
    <x v="9"/>
    <x v="1"/>
    <m/>
    <m/>
    <m/>
    <x v="2"/>
    <x v="2"/>
    <m/>
    <m/>
    <m/>
    <m/>
    <m/>
    <m/>
    <m/>
    <m/>
    <m/>
    <m/>
    <m/>
    <m/>
    <m/>
    <m/>
    <m/>
    <m/>
    <m/>
    <m/>
    <m/>
    <m/>
    <m/>
    <m/>
    <m/>
    <m/>
    <n v="20"/>
    <n v="2022"/>
    <s v=""/>
    <m/>
    <m/>
    <m/>
  </r>
  <r>
    <n v="2075"/>
    <m/>
    <m/>
    <m/>
    <x v="13"/>
    <x v="19"/>
    <x v="6"/>
    <s v="Food Security"/>
    <x v="9"/>
    <x v="20"/>
    <x v="3"/>
    <m/>
    <s v="Planned"/>
    <m/>
    <m/>
    <m/>
    <m/>
    <m/>
    <s v="Chittagong"/>
    <s v="Cox's Bazar"/>
    <x v="6"/>
    <x v="9"/>
    <x v="1"/>
    <m/>
    <m/>
    <m/>
    <x v="2"/>
    <x v="2"/>
    <m/>
    <m/>
    <m/>
    <m/>
    <m/>
    <m/>
    <m/>
    <m/>
    <m/>
    <m/>
    <m/>
    <m/>
    <m/>
    <m/>
    <m/>
    <m/>
    <m/>
    <m/>
    <m/>
    <m/>
    <m/>
    <m/>
    <m/>
    <m/>
    <n v="20"/>
    <n v="2022"/>
    <s v=""/>
    <m/>
    <m/>
    <m/>
  </r>
  <r>
    <n v="2076"/>
    <m/>
    <m/>
    <m/>
    <x v="13"/>
    <x v="19"/>
    <x v="6"/>
    <s v="Food Security"/>
    <x v="9"/>
    <x v="20"/>
    <x v="3"/>
    <m/>
    <s v="Planned"/>
    <m/>
    <m/>
    <m/>
    <m/>
    <m/>
    <s v="Chittagong"/>
    <s v="Cox's Bazar"/>
    <x v="6"/>
    <x v="9"/>
    <x v="1"/>
    <m/>
    <m/>
    <m/>
    <x v="2"/>
    <x v="2"/>
    <m/>
    <m/>
    <m/>
    <m/>
    <m/>
    <m/>
    <m/>
    <m/>
    <m/>
    <m/>
    <m/>
    <m/>
    <m/>
    <m/>
    <m/>
    <m/>
    <m/>
    <m/>
    <m/>
    <m/>
    <m/>
    <m/>
    <m/>
    <m/>
    <n v="20"/>
    <n v="2022"/>
    <s v=""/>
    <m/>
    <m/>
    <m/>
  </r>
  <r>
    <n v="2077"/>
    <m/>
    <m/>
    <m/>
    <x v="13"/>
    <x v="19"/>
    <x v="6"/>
    <s v="Food Security"/>
    <x v="9"/>
    <x v="20"/>
    <x v="3"/>
    <m/>
    <s v="Planned"/>
    <m/>
    <m/>
    <m/>
    <m/>
    <m/>
    <s v="Chittagong"/>
    <s v="Cox's Bazar"/>
    <x v="6"/>
    <x v="9"/>
    <x v="1"/>
    <m/>
    <m/>
    <m/>
    <x v="2"/>
    <x v="2"/>
    <m/>
    <m/>
    <m/>
    <m/>
    <m/>
    <m/>
    <m/>
    <m/>
    <m/>
    <m/>
    <m/>
    <m/>
    <m/>
    <m/>
    <m/>
    <m/>
    <m/>
    <m/>
    <m/>
    <m/>
    <m/>
    <m/>
    <m/>
    <m/>
    <n v="20"/>
    <n v="2022"/>
    <s v=""/>
    <m/>
    <m/>
    <m/>
  </r>
  <r>
    <n v="2078"/>
    <m/>
    <m/>
    <m/>
    <x v="13"/>
    <x v="19"/>
    <x v="6"/>
    <s v="Food Security"/>
    <x v="9"/>
    <x v="20"/>
    <x v="3"/>
    <m/>
    <s v="Planned"/>
    <m/>
    <m/>
    <m/>
    <m/>
    <m/>
    <s v="Chittagong"/>
    <s v="Cox's Bazar"/>
    <x v="6"/>
    <x v="9"/>
    <x v="1"/>
    <m/>
    <m/>
    <m/>
    <x v="2"/>
    <x v="2"/>
    <m/>
    <m/>
    <m/>
    <m/>
    <m/>
    <m/>
    <m/>
    <m/>
    <m/>
    <m/>
    <m/>
    <m/>
    <m/>
    <m/>
    <m/>
    <m/>
    <m/>
    <m/>
    <m/>
    <m/>
    <m/>
    <m/>
    <m/>
    <m/>
    <n v="20"/>
    <n v="2022"/>
    <s v=""/>
    <m/>
    <m/>
    <m/>
  </r>
  <r>
    <n v="2079"/>
    <m/>
    <m/>
    <m/>
    <x v="13"/>
    <x v="19"/>
    <x v="6"/>
    <s v="Food Security"/>
    <x v="9"/>
    <x v="20"/>
    <x v="3"/>
    <m/>
    <s v="Planned"/>
    <m/>
    <m/>
    <m/>
    <m/>
    <m/>
    <s v="Chittagong"/>
    <s v="Cox's Bazar"/>
    <x v="6"/>
    <x v="9"/>
    <x v="1"/>
    <m/>
    <m/>
    <m/>
    <x v="2"/>
    <x v="2"/>
    <m/>
    <m/>
    <m/>
    <m/>
    <m/>
    <m/>
    <m/>
    <m/>
    <m/>
    <m/>
    <m/>
    <m/>
    <m/>
    <m/>
    <m/>
    <m/>
    <m/>
    <m/>
    <m/>
    <m/>
    <m/>
    <m/>
    <m/>
    <m/>
    <n v="20"/>
    <n v="2022"/>
    <s v=""/>
    <m/>
    <m/>
    <m/>
  </r>
  <r>
    <n v="2080"/>
    <m/>
    <m/>
    <m/>
    <x v="13"/>
    <x v="19"/>
    <x v="6"/>
    <s v="Food Security"/>
    <x v="9"/>
    <x v="20"/>
    <x v="3"/>
    <m/>
    <s v="Planned"/>
    <m/>
    <m/>
    <m/>
    <m/>
    <m/>
    <s v="Chittagong"/>
    <s v="Cox's Bazar"/>
    <x v="6"/>
    <x v="9"/>
    <x v="1"/>
    <m/>
    <m/>
    <m/>
    <x v="2"/>
    <x v="2"/>
    <m/>
    <m/>
    <m/>
    <m/>
    <m/>
    <m/>
    <m/>
    <m/>
    <m/>
    <m/>
    <m/>
    <m/>
    <m/>
    <m/>
    <m/>
    <m/>
    <m/>
    <m/>
    <m/>
    <m/>
    <m/>
    <m/>
    <m/>
    <m/>
    <n v="20"/>
    <n v="2022"/>
    <s v=""/>
    <m/>
    <m/>
    <m/>
  </r>
  <r>
    <n v="2081"/>
    <m/>
    <m/>
    <m/>
    <x v="13"/>
    <x v="19"/>
    <x v="6"/>
    <s v="Food Security"/>
    <x v="9"/>
    <x v="20"/>
    <x v="3"/>
    <m/>
    <s v="Planned"/>
    <m/>
    <m/>
    <m/>
    <m/>
    <m/>
    <s v="Chittagong"/>
    <s v="Cox's Bazar"/>
    <x v="6"/>
    <x v="9"/>
    <x v="1"/>
    <m/>
    <m/>
    <m/>
    <x v="2"/>
    <x v="2"/>
    <m/>
    <m/>
    <m/>
    <m/>
    <m/>
    <m/>
    <m/>
    <m/>
    <m/>
    <m/>
    <m/>
    <m/>
    <m/>
    <m/>
    <m/>
    <m/>
    <m/>
    <m/>
    <m/>
    <m/>
    <m/>
    <m/>
    <m/>
    <m/>
    <n v="20"/>
    <n v="2022"/>
    <s v=""/>
    <m/>
    <m/>
    <m/>
  </r>
  <r>
    <n v="2082"/>
    <m/>
    <m/>
    <m/>
    <x v="13"/>
    <x v="19"/>
    <x v="6"/>
    <s v="Food Security"/>
    <x v="9"/>
    <x v="20"/>
    <x v="3"/>
    <m/>
    <s v="Planned"/>
    <m/>
    <m/>
    <m/>
    <m/>
    <m/>
    <s v="Chittagong"/>
    <s v="Cox's Bazar"/>
    <x v="6"/>
    <x v="9"/>
    <x v="1"/>
    <m/>
    <m/>
    <m/>
    <x v="2"/>
    <x v="2"/>
    <m/>
    <m/>
    <m/>
    <m/>
    <m/>
    <m/>
    <m/>
    <m/>
    <m/>
    <m/>
    <m/>
    <m/>
    <m/>
    <m/>
    <m/>
    <m/>
    <m/>
    <m/>
    <m/>
    <m/>
    <m/>
    <m/>
    <m/>
    <m/>
    <n v="20"/>
    <n v="2022"/>
    <s v=""/>
    <m/>
    <m/>
    <m/>
  </r>
  <r>
    <n v="2083"/>
    <m/>
    <m/>
    <m/>
    <x v="13"/>
    <x v="19"/>
    <x v="6"/>
    <s v="Food Security"/>
    <x v="9"/>
    <x v="20"/>
    <x v="3"/>
    <m/>
    <s v="Planned"/>
    <m/>
    <m/>
    <m/>
    <m/>
    <m/>
    <s v="Chittagong"/>
    <s v="Cox's Bazar"/>
    <x v="6"/>
    <x v="9"/>
    <x v="1"/>
    <m/>
    <m/>
    <m/>
    <x v="2"/>
    <x v="2"/>
    <m/>
    <m/>
    <m/>
    <m/>
    <m/>
    <m/>
    <m/>
    <m/>
    <m/>
    <m/>
    <m/>
    <m/>
    <m/>
    <m/>
    <m/>
    <m/>
    <m/>
    <m/>
    <m/>
    <m/>
    <m/>
    <m/>
    <m/>
    <m/>
    <n v="20"/>
    <n v="2022"/>
    <s v=""/>
    <m/>
    <m/>
    <m/>
  </r>
  <r>
    <n v="2084"/>
    <m/>
    <m/>
    <m/>
    <x v="13"/>
    <x v="19"/>
    <x v="6"/>
    <s v="Food Security"/>
    <x v="9"/>
    <x v="20"/>
    <x v="3"/>
    <m/>
    <s v="Planned"/>
    <m/>
    <m/>
    <m/>
    <m/>
    <m/>
    <s v="Chittagong"/>
    <s v="Cox's Bazar"/>
    <x v="6"/>
    <x v="9"/>
    <x v="1"/>
    <m/>
    <m/>
    <m/>
    <x v="2"/>
    <x v="2"/>
    <m/>
    <m/>
    <m/>
    <m/>
    <m/>
    <m/>
    <m/>
    <m/>
    <m/>
    <m/>
    <m/>
    <m/>
    <m/>
    <m/>
    <m/>
    <m/>
    <m/>
    <m/>
    <m/>
    <m/>
    <m/>
    <m/>
    <m/>
    <m/>
    <n v="20"/>
    <n v="2022"/>
    <s v=""/>
    <m/>
    <m/>
    <m/>
  </r>
  <r>
    <n v="2085"/>
    <m/>
    <m/>
    <m/>
    <x v="13"/>
    <x v="19"/>
    <x v="6"/>
    <s v="Food Security"/>
    <x v="9"/>
    <x v="20"/>
    <x v="3"/>
    <m/>
    <s v="Planned"/>
    <m/>
    <m/>
    <m/>
    <m/>
    <m/>
    <s v="Chittagong"/>
    <s v="Cox's Bazar"/>
    <x v="6"/>
    <x v="9"/>
    <x v="1"/>
    <m/>
    <m/>
    <m/>
    <x v="2"/>
    <x v="2"/>
    <m/>
    <m/>
    <m/>
    <m/>
    <m/>
    <m/>
    <m/>
    <m/>
    <m/>
    <m/>
    <m/>
    <m/>
    <m/>
    <m/>
    <m/>
    <m/>
    <m/>
    <m/>
    <m/>
    <m/>
    <m/>
    <m/>
    <m/>
    <m/>
    <n v="20"/>
    <n v="2022"/>
    <s v=""/>
    <m/>
    <m/>
    <m/>
  </r>
  <r>
    <n v="2086"/>
    <m/>
    <m/>
    <m/>
    <x v="13"/>
    <x v="19"/>
    <x v="6"/>
    <s v="Food Security"/>
    <x v="9"/>
    <x v="20"/>
    <x v="3"/>
    <m/>
    <s v="Planned"/>
    <m/>
    <m/>
    <m/>
    <m/>
    <m/>
    <s v="Chittagong"/>
    <s v="Cox's Bazar"/>
    <x v="6"/>
    <x v="9"/>
    <x v="1"/>
    <m/>
    <m/>
    <m/>
    <x v="2"/>
    <x v="2"/>
    <m/>
    <m/>
    <m/>
    <m/>
    <m/>
    <m/>
    <m/>
    <m/>
    <m/>
    <m/>
    <m/>
    <m/>
    <m/>
    <m/>
    <m/>
    <m/>
    <m/>
    <m/>
    <m/>
    <m/>
    <m/>
    <m/>
    <m/>
    <m/>
    <n v="20"/>
    <n v="2022"/>
    <s v=""/>
    <m/>
    <m/>
    <m/>
  </r>
  <r>
    <n v="2087"/>
    <m/>
    <m/>
    <m/>
    <x v="13"/>
    <x v="19"/>
    <x v="6"/>
    <s v="Food Security"/>
    <x v="9"/>
    <x v="20"/>
    <x v="3"/>
    <m/>
    <s v="Planned"/>
    <m/>
    <m/>
    <m/>
    <m/>
    <m/>
    <s v="Chittagong"/>
    <s v="Cox's Bazar"/>
    <x v="6"/>
    <x v="9"/>
    <x v="1"/>
    <m/>
    <m/>
    <m/>
    <x v="2"/>
    <x v="2"/>
    <m/>
    <m/>
    <m/>
    <m/>
    <m/>
    <m/>
    <m/>
    <m/>
    <m/>
    <m/>
    <m/>
    <m/>
    <m/>
    <m/>
    <m/>
    <m/>
    <m/>
    <m/>
    <m/>
    <m/>
    <m/>
    <m/>
    <m/>
    <m/>
    <n v="20"/>
    <n v="2022"/>
    <s v=""/>
    <m/>
    <m/>
    <m/>
  </r>
  <r>
    <n v="2088"/>
    <m/>
    <m/>
    <m/>
    <x v="13"/>
    <x v="19"/>
    <x v="6"/>
    <s v="Food Security"/>
    <x v="9"/>
    <x v="20"/>
    <x v="3"/>
    <m/>
    <s v="Planned"/>
    <m/>
    <m/>
    <m/>
    <m/>
    <m/>
    <s v="Chittagong"/>
    <s v="Cox's Bazar"/>
    <x v="6"/>
    <x v="9"/>
    <x v="1"/>
    <m/>
    <m/>
    <m/>
    <x v="2"/>
    <x v="2"/>
    <m/>
    <m/>
    <m/>
    <m/>
    <m/>
    <m/>
    <m/>
    <m/>
    <m/>
    <m/>
    <m/>
    <m/>
    <m/>
    <m/>
    <m/>
    <m/>
    <m/>
    <m/>
    <m/>
    <m/>
    <m/>
    <m/>
    <m/>
    <m/>
    <n v="20"/>
    <n v="2022"/>
    <s v=""/>
    <m/>
    <m/>
    <m/>
  </r>
  <r>
    <n v="2089"/>
    <m/>
    <m/>
    <m/>
    <x v="13"/>
    <x v="19"/>
    <x v="6"/>
    <s v="Food Security"/>
    <x v="9"/>
    <x v="20"/>
    <x v="3"/>
    <m/>
    <s v="Planned"/>
    <m/>
    <m/>
    <m/>
    <m/>
    <m/>
    <s v="Chittagong"/>
    <s v="Cox's Bazar"/>
    <x v="6"/>
    <x v="9"/>
    <x v="1"/>
    <m/>
    <m/>
    <m/>
    <x v="2"/>
    <x v="2"/>
    <m/>
    <m/>
    <m/>
    <m/>
    <m/>
    <m/>
    <m/>
    <m/>
    <m/>
    <m/>
    <m/>
    <m/>
    <m/>
    <m/>
    <m/>
    <m/>
    <m/>
    <m/>
    <m/>
    <m/>
    <m/>
    <m/>
    <m/>
    <m/>
    <n v="20"/>
    <n v="2022"/>
    <s v=""/>
    <m/>
    <m/>
    <m/>
  </r>
  <r>
    <n v="2090"/>
    <m/>
    <m/>
    <m/>
    <x v="13"/>
    <x v="19"/>
    <x v="6"/>
    <s v="Food Security"/>
    <x v="9"/>
    <x v="20"/>
    <x v="3"/>
    <m/>
    <s v="Planned"/>
    <m/>
    <m/>
    <m/>
    <m/>
    <m/>
    <s v="Chittagong"/>
    <s v="Cox's Bazar"/>
    <x v="6"/>
    <x v="9"/>
    <x v="1"/>
    <m/>
    <m/>
    <m/>
    <x v="2"/>
    <x v="2"/>
    <m/>
    <m/>
    <m/>
    <m/>
    <m/>
    <m/>
    <m/>
    <m/>
    <m/>
    <m/>
    <m/>
    <m/>
    <m/>
    <m/>
    <m/>
    <m/>
    <m/>
    <m/>
    <m/>
    <m/>
    <m/>
    <m/>
    <m/>
    <m/>
    <n v="20"/>
    <n v="2022"/>
    <s v=""/>
    <m/>
    <m/>
    <m/>
  </r>
  <r>
    <n v="2091"/>
    <m/>
    <m/>
    <m/>
    <x v="13"/>
    <x v="19"/>
    <x v="6"/>
    <s v="Food Security"/>
    <x v="9"/>
    <x v="20"/>
    <x v="3"/>
    <m/>
    <s v="Planned"/>
    <m/>
    <m/>
    <m/>
    <m/>
    <m/>
    <s v="Chittagong"/>
    <s v="Cox's Bazar"/>
    <x v="6"/>
    <x v="9"/>
    <x v="1"/>
    <m/>
    <m/>
    <m/>
    <x v="2"/>
    <x v="2"/>
    <m/>
    <m/>
    <m/>
    <m/>
    <m/>
    <m/>
    <m/>
    <m/>
    <m/>
    <m/>
    <m/>
    <m/>
    <m/>
    <m/>
    <m/>
    <m/>
    <m/>
    <m/>
    <m/>
    <m/>
    <m/>
    <m/>
    <m/>
    <m/>
    <n v="20"/>
    <n v="2022"/>
    <s v=""/>
    <m/>
    <m/>
    <m/>
  </r>
  <r>
    <n v="2092"/>
    <m/>
    <m/>
    <m/>
    <x v="13"/>
    <x v="19"/>
    <x v="6"/>
    <s v="Food Security"/>
    <x v="9"/>
    <x v="20"/>
    <x v="3"/>
    <m/>
    <s v="Planned"/>
    <m/>
    <m/>
    <m/>
    <m/>
    <m/>
    <s v="Chittagong"/>
    <s v="Cox's Bazar"/>
    <x v="6"/>
    <x v="9"/>
    <x v="1"/>
    <m/>
    <m/>
    <m/>
    <x v="2"/>
    <x v="2"/>
    <m/>
    <m/>
    <m/>
    <m/>
    <m/>
    <m/>
    <m/>
    <m/>
    <m/>
    <m/>
    <m/>
    <m/>
    <m/>
    <m/>
    <m/>
    <m/>
    <m/>
    <m/>
    <m/>
    <m/>
    <m/>
    <m/>
    <m/>
    <m/>
    <n v="20"/>
    <n v="2022"/>
    <s v=""/>
    <m/>
    <m/>
    <m/>
  </r>
  <r>
    <n v="2093"/>
    <m/>
    <m/>
    <m/>
    <x v="13"/>
    <x v="19"/>
    <x v="6"/>
    <s v="Food Security"/>
    <x v="9"/>
    <x v="20"/>
    <x v="3"/>
    <m/>
    <s v="Planned"/>
    <m/>
    <m/>
    <m/>
    <m/>
    <m/>
    <s v="Chittagong"/>
    <s v="Cox's Bazar"/>
    <x v="6"/>
    <x v="9"/>
    <x v="1"/>
    <m/>
    <m/>
    <m/>
    <x v="2"/>
    <x v="2"/>
    <m/>
    <m/>
    <m/>
    <m/>
    <m/>
    <m/>
    <m/>
    <m/>
    <m/>
    <m/>
    <m/>
    <m/>
    <m/>
    <m/>
    <m/>
    <m/>
    <m/>
    <m/>
    <m/>
    <m/>
    <m/>
    <m/>
    <m/>
    <m/>
    <n v="20"/>
    <n v="2022"/>
    <s v=""/>
    <m/>
    <m/>
    <m/>
  </r>
  <r>
    <n v="2094"/>
    <m/>
    <m/>
    <m/>
    <x v="13"/>
    <x v="19"/>
    <x v="6"/>
    <s v="Food Security"/>
    <x v="9"/>
    <x v="20"/>
    <x v="3"/>
    <m/>
    <s v="Planned"/>
    <m/>
    <m/>
    <m/>
    <m/>
    <m/>
    <s v="Chittagong"/>
    <s v="Cox's Bazar"/>
    <x v="6"/>
    <x v="9"/>
    <x v="1"/>
    <m/>
    <m/>
    <m/>
    <x v="2"/>
    <x v="2"/>
    <m/>
    <m/>
    <m/>
    <m/>
    <m/>
    <m/>
    <m/>
    <m/>
    <m/>
    <m/>
    <m/>
    <m/>
    <m/>
    <m/>
    <m/>
    <m/>
    <m/>
    <m/>
    <m/>
    <m/>
    <m/>
    <m/>
    <m/>
    <m/>
    <n v="20"/>
    <n v="2022"/>
    <s v=""/>
    <m/>
    <m/>
    <m/>
  </r>
  <r>
    <n v="2095"/>
    <m/>
    <m/>
    <m/>
    <x v="13"/>
    <x v="19"/>
    <x v="6"/>
    <s v="Food Security"/>
    <x v="9"/>
    <x v="20"/>
    <x v="3"/>
    <m/>
    <s v="Planned"/>
    <m/>
    <m/>
    <m/>
    <m/>
    <m/>
    <s v="Chittagong"/>
    <s v="Cox's Bazar"/>
    <x v="6"/>
    <x v="9"/>
    <x v="1"/>
    <m/>
    <m/>
    <m/>
    <x v="2"/>
    <x v="2"/>
    <m/>
    <m/>
    <m/>
    <m/>
    <m/>
    <m/>
    <m/>
    <m/>
    <m/>
    <m/>
    <m/>
    <m/>
    <m/>
    <m/>
    <m/>
    <m/>
    <m/>
    <m/>
    <m/>
    <m/>
    <m/>
    <m/>
    <m/>
    <m/>
    <n v="20"/>
    <n v="2022"/>
    <s v=""/>
    <m/>
    <m/>
    <m/>
  </r>
  <r>
    <n v="2096"/>
    <m/>
    <m/>
    <m/>
    <x v="13"/>
    <x v="19"/>
    <x v="6"/>
    <s v="Food Security"/>
    <x v="9"/>
    <x v="20"/>
    <x v="3"/>
    <m/>
    <s v="Planned"/>
    <m/>
    <m/>
    <m/>
    <m/>
    <m/>
    <s v="Chittagong"/>
    <s v="Cox's Bazar"/>
    <x v="6"/>
    <x v="9"/>
    <x v="1"/>
    <m/>
    <m/>
    <m/>
    <x v="2"/>
    <x v="2"/>
    <m/>
    <m/>
    <m/>
    <m/>
    <m/>
    <m/>
    <m/>
    <m/>
    <m/>
    <m/>
    <m/>
    <m/>
    <m/>
    <m/>
    <m/>
    <m/>
    <m/>
    <m/>
    <m/>
    <m/>
    <m/>
    <m/>
    <m/>
    <m/>
    <n v="20"/>
    <n v="2022"/>
    <s v=""/>
    <m/>
    <m/>
    <m/>
  </r>
  <r>
    <n v="2097"/>
    <m/>
    <m/>
    <m/>
    <x v="13"/>
    <x v="19"/>
    <x v="6"/>
    <s v="Food Security"/>
    <x v="9"/>
    <x v="20"/>
    <x v="3"/>
    <m/>
    <s v="Planned"/>
    <m/>
    <m/>
    <m/>
    <m/>
    <m/>
    <s v="Chittagong"/>
    <s v="Cox's Bazar"/>
    <x v="6"/>
    <x v="9"/>
    <x v="1"/>
    <m/>
    <m/>
    <m/>
    <x v="2"/>
    <x v="2"/>
    <m/>
    <m/>
    <m/>
    <m/>
    <m/>
    <m/>
    <m/>
    <m/>
    <m/>
    <m/>
    <m/>
    <m/>
    <m/>
    <m/>
    <m/>
    <m/>
    <m/>
    <m/>
    <m/>
    <m/>
    <m/>
    <m/>
    <m/>
    <m/>
    <n v="20"/>
    <n v="2022"/>
    <s v=""/>
    <m/>
    <m/>
    <m/>
  </r>
  <r>
    <n v="2098"/>
    <m/>
    <m/>
    <m/>
    <x v="13"/>
    <x v="19"/>
    <x v="6"/>
    <s v="Food Security"/>
    <x v="9"/>
    <x v="20"/>
    <x v="3"/>
    <m/>
    <s v="Planned"/>
    <m/>
    <m/>
    <m/>
    <m/>
    <m/>
    <s v="Chittagong"/>
    <s v="Cox's Bazar"/>
    <x v="6"/>
    <x v="9"/>
    <x v="1"/>
    <m/>
    <m/>
    <m/>
    <x v="2"/>
    <x v="2"/>
    <m/>
    <m/>
    <m/>
    <m/>
    <m/>
    <m/>
    <m/>
    <m/>
    <m/>
    <m/>
    <m/>
    <m/>
    <m/>
    <m/>
    <m/>
    <m/>
    <m/>
    <m/>
    <m/>
    <m/>
    <m/>
    <m/>
    <m/>
    <m/>
    <n v="20"/>
    <n v="2022"/>
    <s v=""/>
    <m/>
    <m/>
    <m/>
  </r>
  <r>
    <n v="2099"/>
    <m/>
    <m/>
    <m/>
    <x v="13"/>
    <x v="19"/>
    <x v="6"/>
    <s v="Food Security"/>
    <x v="9"/>
    <x v="20"/>
    <x v="3"/>
    <m/>
    <s v="Planned"/>
    <m/>
    <m/>
    <m/>
    <m/>
    <m/>
    <s v="Chittagong"/>
    <s v="Cox's Bazar"/>
    <x v="6"/>
    <x v="9"/>
    <x v="1"/>
    <m/>
    <m/>
    <m/>
    <x v="2"/>
    <x v="2"/>
    <m/>
    <m/>
    <m/>
    <m/>
    <m/>
    <m/>
    <m/>
    <m/>
    <m/>
    <m/>
    <m/>
    <m/>
    <m/>
    <m/>
    <m/>
    <m/>
    <m/>
    <m/>
    <m/>
    <m/>
    <m/>
    <m/>
    <m/>
    <m/>
    <n v="20"/>
    <n v="2022"/>
    <s v=""/>
    <m/>
    <m/>
    <m/>
  </r>
  <r>
    <n v="2100"/>
    <m/>
    <m/>
    <m/>
    <x v="13"/>
    <x v="19"/>
    <x v="6"/>
    <s v="Food Security"/>
    <x v="9"/>
    <x v="20"/>
    <x v="3"/>
    <m/>
    <s v="Planned"/>
    <m/>
    <m/>
    <m/>
    <m/>
    <m/>
    <s v="Chittagong"/>
    <s v="Cox's Bazar"/>
    <x v="6"/>
    <x v="9"/>
    <x v="1"/>
    <m/>
    <m/>
    <m/>
    <x v="2"/>
    <x v="2"/>
    <m/>
    <m/>
    <m/>
    <m/>
    <m/>
    <m/>
    <m/>
    <m/>
    <m/>
    <m/>
    <m/>
    <m/>
    <m/>
    <m/>
    <m/>
    <m/>
    <m/>
    <m/>
    <m/>
    <m/>
    <m/>
    <m/>
    <m/>
    <m/>
    <n v="20"/>
    <n v="2022"/>
    <s v=""/>
    <m/>
    <m/>
    <m/>
  </r>
  <r>
    <n v="2101"/>
    <m/>
    <m/>
    <m/>
    <x v="13"/>
    <x v="19"/>
    <x v="6"/>
    <s v="Food Security"/>
    <x v="9"/>
    <x v="20"/>
    <x v="3"/>
    <m/>
    <s v="Planned"/>
    <m/>
    <m/>
    <m/>
    <m/>
    <m/>
    <s v="Chittagong"/>
    <s v="Cox's Bazar"/>
    <x v="6"/>
    <x v="9"/>
    <x v="1"/>
    <m/>
    <m/>
    <m/>
    <x v="2"/>
    <x v="2"/>
    <m/>
    <m/>
    <m/>
    <m/>
    <m/>
    <m/>
    <m/>
    <m/>
    <m/>
    <m/>
    <m/>
    <m/>
    <m/>
    <m/>
    <m/>
    <m/>
    <m/>
    <m/>
    <m/>
    <m/>
    <m/>
    <m/>
    <m/>
    <m/>
    <n v="20"/>
    <n v="2022"/>
    <s v=""/>
    <m/>
    <m/>
    <m/>
  </r>
  <r>
    <n v="2102"/>
    <m/>
    <m/>
    <m/>
    <x v="13"/>
    <x v="19"/>
    <x v="6"/>
    <s v="Food Security"/>
    <x v="9"/>
    <x v="20"/>
    <x v="3"/>
    <m/>
    <s v="Planned"/>
    <m/>
    <m/>
    <m/>
    <m/>
    <m/>
    <s v="Chittagong"/>
    <s v="Cox's Bazar"/>
    <x v="6"/>
    <x v="9"/>
    <x v="1"/>
    <m/>
    <m/>
    <m/>
    <x v="2"/>
    <x v="2"/>
    <m/>
    <m/>
    <m/>
    <m/>
    <m/>
    <m/>
    <m/>
    <m/>
    <m/>
    <m/>
    <m/>
    <m/>
    <m/>
    <m/>
    <m/>
    <m/>
    <m/>
    <m/>
    <m/>
    <m/>
    <m/>
    <m/>
    <m/>
    <m/>
    <n v="20"/>
    <n v="2022"/>
    <s v=""/>
    <m/>
    <m/>
    <m/>
  </r>
  <r>
    <n v="2103"/>
    <m/>
    <m/>
    <m/>
    <x v="13"/>
    <x v="19"/>
    <x v="6"/>
    <s v="Food Security"/>
    <x v="9"/>
    <x v="20"/>
    <x v="3"/>
    <m/>
    <s v="Planned"/>
    <m/>
    <m/>
    <m/>
    <m/>
    <m/>
    <s v="Chittagong"/>
    <s v="Cox's Bazar"/>
    <x v="6"/>
    <x v="9"/>
    <x v="1"/>
    <m/>
    <m/>
    <m/>
    <x v="2"/>
    <x v="2"/>
    <m/>
    <m/>
    <m/>
    <m/>
    <m/>
    <m/>
    <m/>
    <m/>
    <m/>
    <m/>
    <m/>
    <m/>
    <m/>
    <m/>
    <m/>
    <m/>
    <m/>
    <m/>
    <m/>
    <m/>
    <m/>
    <m/>
    <m/>
    <m/>
    <n v="20"/>
    <n v="2022"/>
    <s v=""/>
    <m/>
    <m/>
    <m/>
  </r>
  <r>
    <n v="2104"/>
    <m/>
    <m/>
    <m/>
    <x v="13"/>
    <x v="19"/>
    <x v="6"/>
    <s v="Food Security"/>
    <x v="9"/>
    <x v="20"/>
    <x v="3"/>
    <m/>
    <s v="Planned"/>
    <m/>
    <m/>
    <m/>
    <m/>
    <m/>
    <s v="Chittagong"/>
    <s v="Cox's Bazar"/>
    <x v="6"/>
    <x v="9"/>
    <x v="1"/>
    <m/>
    <m/>
    <m/>
    <x v="2"/>
    <x v="2"/>
    <m/>
    <m/>
    <m/>
    <m/>
    <m/>
    <m/>
    <m/>
    <m/>
    <m/>
    <m/>
    <m/>
    <m/>
    <m/>
    <m/>
    <m/>
    <m/>
    <m/>
    <m/>
    <m/>
    <m/>
    <m/>
    <m/>
    <m/>
    <m/>
    <n v="20"/>
    <n v="2022"/>
    <s v=""/>
    <m/>
    <m/>
    <m/>
  </r>
  <r>
    <n v="2105"/>
    <m/>
    <m/>
    <m/>
    <x v="13"/>
    <x v="19"/>
    <x v="6"/>
    <s v="Food Security"/>
    <x v="9"/>
    <x v="20"/>
    <x v="3"/>
    <m/>
    <s v="Planned"/>
    <m/>
    <m/>
    <m/>
    <m/>
    <m/>
    <s v="Chittagong"/>
    <s v="Cox's Bazar"/>
    <x v="6"/>
    <x v="9"/>
    <x v="1"/>
    <m/>
    <m/>
    <m/>
    <x v="2"/>
    <x v="2"/>
    <m/>
    <m/>
    <m/>
    <m/>
    <m/>
    <m/>
    <m/>
    <m/>
    <m/>
    <m/>
    <m/>
    <m/>
    <m/>
    <m/>
    <m/>
    <m/>
    <m/>
    <m/>
    <m/>
    <m/>
    <m/>
    <m/>
    <m/>
    <m/>
    <n v="20"/>
    <n v="2022"/>
    <s v=""/>
    <m/>
    <m/>
    <m/>
  </r>
  <r>
    <n v="2106"/>
    <m/>
    <m/>
    <m/>
    <x v="13"/>
    <x v="19"/>
    <x v="6"/>
    <s v="Food Security"/>
    <x v="9"/>
    <x v="20"/>
    <x v="3"/>
    <m/>
    <s v="Planned"/>
    <m/>
    <m/>
    <m/>
    <m/>
    <m/>
    <s v="Chittagong"/>
    <s v="Cox's Bazar"/>
    <x v="6"/>
    <x v="9"/>
    <x v="1"/>
    <m/>
    <m/>
    <m/>
    <x v="2"/>
    <x v="2"/>
    <m/>
    <m/>
    <m/>
    <m/>
    <m/>
    <m/>
    <m/>
    <m/>
    <m/>
    <m/>
    <m/>
    <m/>
    <m/>
    <m/>
    <m/>
    <m/>
    <m/>
    <m/>
    <m/>
    <m/>
    <m/>
    <m/>
    <m/>
    <m/>
    <n v="20"/>
    <n v="2022"/>
    <s v=""/>
    <m/>
    <m/>
    <m/>
  </r>
  <r>
    <n v="2107"/>
    <m/>
    <m/>
    <m/>
    <x v="13"/>
    <x v="19"/>
    <x v="6"/>
    <s v="Food Security"/>
    <x v="9"/>
    <x v="20"/>
    <x v="3"/>
    <m/>
    <s v="Planned"/>
    <m/>
    <m/>
    <m/>
    <m/>
    <m/>
    <s v="Chittagong"/>
    <s v="Cox's Bazar"/>
    <x v="6"/>
    <x v="9"/>
    <x v="1"/>
    <m/>
    <m/>
    <m/>
    <x v="2"/>
    <x v="2"/>
    <m/>
    <m/>
    <m/>
    <m/>
    <m/>
    <m/>
    <m/>
    <m/>
    <m/>
    <m/>
    <m/>
    <m/>
    <m/>
    <m/>
    <m/>
    <m/>
    <m/>
    <m/>
    <m/>
    <m/>
    <m/>
    <m/>
    <m/>
    <m/>
    <n v="20"/>
    <n v="2022"/>
    <s v=""/>
    <m/>
    <m/>
    <m/>
  </r>
  <r>
    <n v="2108"/>
    <m/>
    <m/>
    <m/>
    <x v="13"/>
    <x v="19"/>
    <x v="6"/>
    <s v="Food Security"/>
    <x v="9"/>
    <x v="20"/>
    <x v="3"/>
    <m/>
    <s v="Planned"/>
    <m/>
    <m/>
    <m/>
    <m/>
    <m/>
    <s v="Chittagong"/>
    <s v="Cox's Bazar"/>
    <x v="6"/>
    <x v="9"/>
    <x v="1"/>
    <m/>
    <m/>
    <m/>
    <x v="2"/>
    <x v="2"/>
    <m/>
    <m/>
    <m/>
    <m/>
    <m/>
    <m/>
    <m/>
    <m/>
    <m/>
    <m/>
    <m/>
    <m/>
    <m/>
    <m/>
    <m/>
    <m/>
    <m/>
    <m/>
    <m/>
    <m/>
    <m/>
    <m/>
    <m/>
    <m/>
    <n v="20"/>
    <n v="2022"/>
    <s v=""/>
    <m/>
    <m/>
    <m/>
  </r>
  <r>
    <n v="2109"/>
    <m/>
    <m/>
    <m/>
    <x v="13"/>
    <x v="19"/>
    <x v="6"/>
    <s v="Food Security"/>
    <x v="9"/>
    <x v="20"/>
    <x v="3"/>
    <m/>
    <s v="Planned"/>
    <m/>
    <m/>
    <m/>
    <m/>
    <m/>
    <s v="Chittagong"/>
    <s v="Cox's Bazar"/>
    <x v="6"/>
    <x v="9"/>
    <x v="1"/>
    <m/>
    <m/>
    <m/>
    <x v="2"/>
    <x v="2"/>
    <m/>
    <m/>
    <m/>
    <m/>
    <m/>
    <m/>
    <m/>
    <m/>
    <m/>
    <m/>
    <m/>
    <m/>
    <m/>
    <m/>
    <m/>
    <m/>
    <m/>
    <m/>
    <m/>
    <m/>
    <m/>
    <m/>
    <m/>
    <m/>
    <n v="20"/>
    <n v="2022"/>
    <s v=""/>
    <m/>
    <m/>
    <m/>
  </r>
  <r>
    <n v="2110"/>
    <m/>
    <m/>
    <m/>
    <x v="13"/>
    <x v="19"/>
    <x v="6"/>
    <s v="Food Security"/>
    <x v="9"/>
    <x v="20"/>
    <x v="3"/>
    <m/>
    <s v="Planned"/>
    <m/>
    <m/>
    <m/>
    <m/>
    <m/>
    <s v="Chittagong"/>
    <s v="Cox's Bazar"/>
    <x v="6"/>
    <x v="9"/>
    <x v="1"/>
    <m/>
    <m/>
    <m/>
    <x v="2"/>
    <x v="2"/>
    <m/>
    <m/>
    <m/>
    <m/>
    <m/>
    <m/>
    <m/>
    <m/>
    <m/>
    <m/>
    <m/>
    <m/>
    <m/>
    <m/>
    <m/>
    <m/>
    <m/>
    <m/>
    <m/>
    <m/>
    <m/>
    <m/>
    <m/>
    <m/>
    <n v="20"/>
    <n v="2022"/>
    <s v=""/>
    <m/>
    <m/>
    <m/>
  </r>
  <r>
    <n v="2111"/>
    <m/>
    <m/>
    <m/>
    <x v="13"/>
    <x v="19"/>
    <x v="6"/>
    <s v="Food Security"/>
    <x v="9"/>
    <x v="20"/>
    <x v="3"/>
    <m/>
    <s v="Planned"/>
    <m/>
    <m/>
    <m/>
    <m/>
    <m/>
    <s v="Chittagong"/>
    <s v="Cox's Bazar"/>
    <x v="6"/>
    <x v="9"/>
    <x v="1"/>
    <m/>
    <m/>
    <m/>
    <x v="2"/>
    <x v="2"/>
    <m/>
    <m/>
    <m/>
    <m/>
    <m/>
    <m/>
    <m/>
    <m/>
    <m/>
    <m/>
    <m/>
    <m/>
    <m/>
    <m/>
    <m/>
    <m/>
    <m/>
    <m/>
    <m/>
    <m/>
    <m/>
    <m/>
    <m/>
    <m/>
    <n v="20"/>
    <n v="2022"/>
    <s v=""/>
    <m/>
    <m/>
    <m/>
  </r>
  <r>
    <n v="2112"/>
    <m/>
    <m/>
    <m/>
    <x v="13"/>
    <x v="19"/>
    <x v="6"/>
    <s v="Food Security"/>
    <x v="9"/>
    <x v="20"/>
    <x v="3"/>
    <m/>
    <s v="Planned"/>
    <m/>
    <m/>
    <m/>
    <m/>
    <m/>
    <s v="Chittagong"/>
    <s v="Cox's Bazar"/>
    <x v="6"/>
    <x v="9"/>
    <x v="1"/>
    <m/>
    <m/>
    <m/>
    <x v="2"/>
    <x v="2"/>
    <m/>
    <m/>
    <m/>
    <m/>
    <m/>
    <m/>
    <m/>
    <m/>
    <m/>
    <m/>
    <m/>
    <m/>
    <m/>
    <m/>
    <m/>
    <m/>
    <m/>
    <m/>
    <m/>
    <m/>
    <m/>
    <m/>
    <m/>
    <m/>
    <n v="20"/>
    <n v="2022"/>
    <s v=""/>
    <m/>
    <m/>
    <m/>
  </r>
  <r>
    <n v="2113"/>
    <m/>
    <m/>
    <m/>
    <x v="13"/>
    <x v="19"/>
    <x v="6"/>
    <s v="Food Security"/>
    <x v="9"/>
    <x v="20"/>
    <x v="3"/>
    <m/>
    <s v="Planned"/>
    <m/>
    <m/>
    <m/>
    <m/>
    <m/>
    <s v="Chittagong"/>
    <s v="Cox's Bazar"/>
    <x v="6"/>
    <x v="9"/>
    <x v="1"/>
    <m/>
    <m/>
    <m/>
    <x v="2"/>
    <x v="2"/>
    <m/>
    <m/>
    <m/>
    <m/>
    <m/>
    <m/>
    <m/>
    <m/>
    <m/>
    <m/>
    <m/>
    <m/>
    <m/>
    <m/>
    <m/>
    <m/>
    <m/>
    <m/>
    <m/>
    <m/>
    <m/>
    <m/>
    <m/>
    <m/>
    <n v="20"/>
    <n v="2022"/>
    <s v=""/>
    <m/>
    <m/>
    <m/>
  </r>
  <r>
    <n v="2114"/>
    <m/>
    <m/>
    <m/>
    <x v="13"/>
    <x v="19"/>
    <x v="6"/>
    <s v="Food Security"/>
    <x v="9"/>
    <x v="20"/>
    <x v="3"/>
    <m/>
    <s v="Planned"/>
    <m/>
    <m/>
    <m/>
    <m/>
    <m/>
    <s v="Chittagong"/>
    <s v="Cox's Bazar"/>
    <x v="6"/>
    <x v="9"/>
    <x v="1"/>
    <m/>
    <m/>
    <m/>
    <x v="2"/>
    <x v="2"/>
    <m/>
    <m/>
    <m/>
    <m/>
    <m/>
    <m/>
    <m/>
    <m/>
    <m/>
    <m/>
    <m/>
    <m/>
    <m/>
    <m/>
    <m/>
    <m/>
    <m/>
    <m/>
    <m/>
    <m/>
    <m/>
    <m/>
    <m/>
    <m/>
    <n v="20"/>
    <n v="2022"/>
    <s v=""/>
    <m/>
    <m/>
    <m/>
  </r>
  <r>
    <n v="2115"/>
    <m/>
    <m/>
    <m/>
    <x v="13"/>
    <x v="19"/>
    <x v="6"/>
    <s v="Food Security"/>
    <x v="9"/>
    <x v="20"/>
    <x v="3"/>
    <m/>
    <s v="Planned"/>
    <m/>
    <m/>
    <m/>
    <m/>
    <m/>
    <s v="Chittagong"/>
    <s v="Cox's Bazar"/>
    <x v="6"/>
    <x v="9"/>
    <x v="1"/>
    <m/>
    <m/>
    <m/>
    <x v="2"/>
    <x v="2"/>
    <m/>
    <m/>
    <m/>
    <m/>
    <m/>
    <m/>
    <m/>
    <m/>
    <m/>
    <m/>
    <m/>
    <m/>
    <m/>
    <m/>
    <m/>
    <m/>
    <m/>
    <m/>
    <m/>
    <m/>
    <m/>
    <m/>
    <m/>
    <m/>
    <n v="20"/>
    <n v="2022"/>
    <s v=""/>
    <m/>
    <m/>
    <m/>
  </r>
  <r>
    <n v="2116"/>
    <m/>
    <m/>
    <m/>
    <x v="13"/>
    <x v="19"/>
    <x v="6"/>
    <s v="Food Security"/>
    <x v="9"/>
    <x v="20"/>
    <x v="3"/>
    <m/>
    <s v="Planned"/>
    <m/>
    <m/>
    <m/>
    <m/>
    <m/>
    <s v="Chittagong"/>
    <s v="Cox's Bazar"/>
    <x v="6"/>
    <x v="9"/>
    <x v="1"/>
    <m/>
    <m/>
    <m/>
    <x v="2"/>
    <x v="2"/>
    <m/>
    <m/>
    <m/>
    <m/>
    <m/>
    <m/>
    <m/>
    <m/>
    <m/>
    <m/>
    <m/>
    <m/>
    <m/>
    <m/>
    <m/>
    <m/>
    <m/>
    <m/>
    <m/>
    <m/>
    <m/>
    <m/>
    <m/>
    <m/>
    <n v="20"/>
    <n v="2022"/>
    <s v=""/>
    <m/>
    <m/>
    <m/>
  </r>
  <r>
    <n v="2117"/>
    <m/>
    <m/>
    <m/>
    <x v="13"/>
    <x v="19"/>
    <x v="6"/>
    <s v="Food Security"/>
    <x v="9"/>
    <x v="20"/>
    <x v="3"/>
    <m/>
    <s v="Planned"/>
    <m/>
    <m/>
    <m/>
    <m/>
    <m/>
    <s v="Chittagong"/>
    <s v="Cox's Bazar"/>
    <x v="6"/>
    <x v="9"/>
    <x v="1"/>
    <m/>
    <m/>
    <m/>
    <x v="2"/>
    <x v="2"/>
    <m/>
    <m/>
    <m/>
    <m/>
    <m/>
    <m/>
    <m/>
    <m/>
    <m/>
    <m/>
    <m/>
    <m/>
    <m/>
    <m/>
    <m/>
    <m/>
    <m/>
    <m/>
    <m/>
    <m/>
    <m/>
    <m/>
    <m/>
    <m/>
    <n v="20"/>
    <n v="2022"/>
    <s v=""/>
    <m/>
    <m/>
    <m/>
  </r>
  <r>
    <n v="2118"/>
    <m/>
    <m/>
    <m/>
    <x v="13"/>
    <x v="19"/>
    <x v="6"/>
    <s v="Food Security"/>
    <x v="9"/>
    <x v="20"/>
    <x v="3"/>
    <m/>
    <s v="Planned"/>
    <m/>
    <m/>
    <m/>
    <m/>
    <m/>
    <s v="Chittagong"/>
    <s v="Cox's Bazar"/>
    <x v="6"/>
    <x v="9"/>
    <x v="1"/>
    <m/>
    <m/>
    <m/>
    <x v="2"/>
    <x v="2"/>
    <m/>
    <m/>
    <m/>
    <m/>
    <m/>
    <m/>
    <m/>
    <m/>
    <m/>
    <m/>
    <m/>
    <m/>
    <m/>
    <m/>
    <m/>
    <m/>
    <m/>
    <m/>
    <m/>
    <m/>
    <m/>
    <m/>
    <m/>
    <m/>
    <n v="20"/>
    <n v="2022"/>
    <s v=""/>
    <m/>
    <m/>
    <m/>
  </r>
  <r>
    <n v="2119"/>
    <m/>
    <m/>
    <m/>
    <x v="13"/>
    <x v="19"/>
    <x v="6"/>
    <s v="Food Security"/>
    <x v="9"/>
    <x v="20"/>
    <x v="3"/>
    <m/>
    <s v="Planned"/>
    <m/>
    <m/>
    <m/>
    <m/>
    <m/>
    <s v="Chittagong"/>
    <s v="Cox's Bazar"/>
    <x v="6"/>
    <x v="9"/>
    <x v="1"/>
    <m/>
    <m/>
    <m/>
    <x v="2"/>
    <x v="2"/>
    <m/>
    <m/>
    <m/>
    <m/>
    <m/>
    <m/>
    <m/>
    <m/>
    <m/>
    <m/>
    <m/>
    <m/>
    <m/>
    <m/>
    <m/>
    <m/>
    <m/>
    <m/>
    <m/>
    <m/>
    <m/>
    <m/>
    <m/>
    <m/>
    <n v="20"/>
    <n v="2022"/>
    <s v=""/>
    <m/>
    <m/>
    <m/>
  </r>
  <r>
    <n v="2120"/>
    <m/>
    <m/>
    <m/>
    <x v="13"/>
    <x v="19"/>
    <x v="6"/>
    <s v="Food Security"/>
    <x v="9"/>
    <x v="20"/>
    <x v="3"/>
    <m/>
    <s v="Planned"/>
    <m/>
    <m/>
    <m/>
    <m/>
    <m/>
    <s v="Chittagong"/>
    <s v="Cox's Bazar"/>
    <x v="6"/>
    <x v="9"/>
    <x v="1"/>
    <m/>
    <m/>
    <m/>
    <x v="2"/>
    <x v="2"/>
    <m/>
    <m/>
    <m/>
    <m/>
    <m/>
    <m/>
    <m/>
    <m/>
    <m/>
    <m/>
    <m/>
    <m/>
    <m/>
    <m/>
    <m/>
    <m/>
    <m/>
    <m/>
    <m/>
    <m/>
    <m/>
    <m/>
    <m/>
    <m/>
    <n v="20"/>
    <n v="2022"/>
    <s v=""/>
    <m/>
    <m/>
    <m/>
  </r>
  <r>
    <n v="2121"/>
    <m/>
    <m/>
    <m/>
    <x v="13"/>
    <x v="19"/>
    <x v="6"/>
    <s v="Food Security"/>
    <x v="9"/>
    <x v="20"/>
    <x v="3"/>
    <m/>
    <s v="Planned"/>
    <m/>
    <m/>
    <m/>
    <m/>
    <m/>
    <s v="Chittagong"/>
    <s v="Cox's Bazar"/>
    <x v="6"/>
    <x v="9"/>
    <x v="1"/>
    <m/>
    <m/>
    <m/>
    <x v="2"/>
    <x v="2"/>
    <m/>
    <m/>
    <m/>
    <m/>
    <m/>
    <m/>
    <m/>
    <m/>
    <m/>
    <m/>
    <m/>
    <m/>
    <m/>
    <m/>
    <m/>
    <m/>
    <m/>
    <m/>
    <m/>
    <m/>
    <m/>
    <m/>
    <m/>
    <m/>
    <n v="20"/>
    <n v="2022"/>
    <s v=""/>
    <m/>
    <m/>
    <m/>
  </r>
  <r>
    <n v="2122"/>
    <m/>
    <m/>
    <m/>
    <x v="13"/>
    <x v="19"/>
    <x v="6"/>
    <s v="Food Security"/>
    <x v="9"/>
    <x v="20"/>
    <x v="3"/>
    <m/>
    <s v="Planned"/>
    <m/>
    <m/>
    <m/>
    <m/>
    <m/>
    <s v="Chittagong"/>
    <s v="Cox's Bazar"/>
    <x v="6"/>
    <x v="9"/>
    <x v="1"/>
    <m/>
    <m/>
    <m/>
    <x v="2"/>
    <x v="2"/>
    <m/>
    <m/>
    <m/>
    <m/>
    <m/>
    <m/>
    <m/>
    <m/>
    <m/>
    <m/>
    <m/>
    <m/>
    <m/>
    <m/>
    <m/>
    <m/>
    <m/>
    <m/>
    <m/>
    <m/>
    <m/>
    <m/>
    <m/>
    <m/>
    <n v="20"/>
    <n v="2022"/>
    <s v=""/>
    <m/>
    <m/>
    <m/>
  </r>
  <r>
    <n v="2123"/>
    <m/>
    <m/>
    <m/>
    <x v="13"/>
    <x v="19"/>
    <x v="6"/>
    <s v="Food Security"/>
    <x v="9"/>
    <x v="20"/>
    <x v="3"/>
    <m/>
    <s v="Planned"/>
    <m/>
    <m/>
    <m/>
    <m/>
    <m/>
    <s v="Chittagong"/>
    <s v="Cox's Bazar"/>
    <x v="6"/>
    <x v="9"/>
    <x v="1"/>
    <m/>
    <m/>
    <m/>
    <x v="2"/>
    <x v="2"/>
    <m/>
    <m/>
    <m/>
    <m/>
    <m/>
    <m/>
    <m/>
    <m/>
    <m/>
    <m/>
    <m/>
    <m/>
    <m/>
    <m/>
    <m/>
    <m/>
    <m/>
    <m/>
    <m/>
    <m/>
    <m/>
    <m/>
    <m/>
    <m/>
    <n v="20"/>
    <n v="2022"/>
    <s v=""/>
    <m/>
    <m/>
    <m/>
  </r>
  <r>
    <n v="2124"/>
    <m/>
    <m/>
    <m/>
    <x v="13"/>
    <x v="19"/>
    <x v="6"/>
    <s v="Food Security"/>
    <x v="9"/>
    <x v="20"/>
    <x v="3"/>
    <m/>
    <s v="Planned"/>
    <m/>
    <m/>
    <m/>
    <m/>
    <m/>
    <s v="Chittagong"/>
    <s v="Cox's Bazar"/>
    <x v="6"/>
    <x v="9"/>
    <x v="1"/>
    <m/>
    <m/>
    <m/>
    <x v="2"/>
    <x v="2"/>
    <m/>
    <m/>
    <m/>
    <m/>
    <m/>
    <m/>
    <m/>
    <m/>
    <m/>
    <m/>
    <m/>
    <m/>
    <m/>
    <m/>
    <m/>
    <m/>
    <m/>
    <m/>
    <m/>
    <m/>
    <m/>
    <m/>
    <m/>
    <m/>
    <n v="20"/>
    <n v="2022"/>
    <s v=""/>
    <m/>
    <m/>
    <m/>
  </r>
  <r>
    <n v="2125"/>
    <m/>
    <m/>
    <m/>
    <x v="13"/>
    <x v="19"/>
    <x v="6"/>
    <s v="Food Security"/>
    <x v="9"/>
    <x v="20"/>
    <x v="3"/>
    <m/>
    <s v="Planned"/>
    <m/>
    <m/>
    <m/>
    <m/>
    <m/>
    <s v="Chittagong"/>
    <s v="Cox's Bazar"/>
    <x v="6"/>
    <x v="9"/>
    <x v="1"/>
    <m/>
    <m/>
    <m/>
    <x v="2"/>
    <x v="2"/>
    <m/>
    <m/>
    <m/>
    <m/>
    <m/>
    <m/>
    <m/>
    <m/>
    <m/>
    <m/>
    <m/>
    <m/>
    <m/>
    <m/>
    <m/>
    <m/>
    <m/>
    <m/>
    <m/>
    <m/>
    <m/>
    <m/>
    <m/>
    <m/>
    <n v="20"/>
    <n v="2022"/>
    <s v=""/>
    <m/>
    <m/>
    <m/>
  </r>
  <r>
    <n v="2126"/>
    <m/>
    <m/>
    <m/>
    <x v="13"/>
    <x v="19"/>
    <x v="6"/>
    <s v="Food Security"/>
    <x v="9"/>
    <x v="20"/>
    <x v="3"/>
    <m/>
    <s v="Planned"/>
    <m/>
    <m/>
    <m/>
    <m/>
    <m/>
    <s v="Chittagong"/>
    <s v="Cox's Bazar"/>
    <x v="6"/>
    <x v="9"/>
    <x v="1"/>
    <m/>
    <m/>
    <m/>
    <x v="2"/>
    <x v="2"/>
    <m/>
    <m/>
    <m/>
    <m/>
    <m/>
    <m/>
    <m/>
    <m/>
    <m/>
    <m/>
    <m/>
    <m/>
    <m/>
    <m/>
    <m/>
    <m/>
    <m/>
    <m/>
    <m/>
    <m/>
    <m/>
    <m/>
    <m/>
    <m/>
    <n v="20"/>
    <n v="2022"/>
    <s v=""/>
    <m/>
    <m/>
    <m/>
  </r>
  <r>
    <n v="2127"/>
    <m/>
    <m/>
    <m/>
    <x v="13"/>
    <x v="19"/>
    <x v="6"/>
    <s v="Food Security"/>
    <x v="9"/>
    <x v="20"/>
    <x v="3"/>
    <m/>
    <s v="Planned"/>
    <m/>
    <m/>
    <m/>
    <m/>
    <m/>
    <s v="Chittagong"/>
    <s v="Cox's Bazar"/>
    <x v="6"/>
    <x v="9"/>
    <x v="1"/>
    <m/>
    <m/>
    <m/>
    <x v="2"/>
    <x v="2"/>
    <m/>
    <m/>
    <m/>
    <m/>
    <m/>
    <m/>
    <m/>
    <m/>
    <m/>
    <m/>
    <m/>
    <m/>
    <m/>
    <m/>
    <m/>
    <m/>
    <m/>
    <m/>
    <m/>
    <m/>
    <m/>
    <m/>
    <m/>
    <m/>
    <n v="20"/>
    <n v="2022"/>
    <s v=""/>
    <m/>
    <m/>
    <m/>
  </r>
  <r>
    <n v="2128"/>
    <m/>
    <m/>
    <m/>
    <x v="13"/>
    <x v="19"/>
    <x v="6"/>
    <s v="Food Security"/>
    <x v="9"/>
    <x v="20"/>
    <x v="3"/>
    <m/>
    <s v="Planned"/>
    <m/>
    <m/>
    <m/>
    <m/>
    <m/>
    <s v="Chittagong"/>
    <s v="Cox's Bazar"/>
    <x v="6"/>
    <x v="9"/>
    <x v="1"/>
    <m/>
    <m/>
    <m/>
    <x v="2"/>
    <x v="2"/>
    <m/>
    <m/>
    <m/>
    <m/>
    <m/>
    <m/>
    <m/>
    <m/>
    <m/>
    <m/>
    <m/>
    <m/>
    <m/>
    <m/>
    <m/>
    <m/>
    <m/>
    <m/>
    <m/>
    <m/>
    <m/>
    <m/>
    <m/>
    <m/>
    <n v="20"/>
    <n v="2022"/>
    <s v=""/>
    <m/>
    <m/>
    <m/>
  </r>
  <r>
    <n v="2129"/>
    <m/>
    <m/>
    <m/>
    <x v="13"/>
    <x v="19"/>
    <x v="6"/>
    <s v="Food Security"/>
    <x v="9"/>
    <x v="20"/>
    <x v="3"/>
    <m/>
    <s v="Planned"/>
    <m/>
    <m/>
    <m/>
    <m/>
    <m/>
    <s v="Chittagong"/>
    <s v="Cox's Bazar"/>
    <x v="6"/>
    <x v="9"/>
    <x v="1"/>
    <m/>
    <m/>
    <m/>
    <x v="2"/>
    <x v="2"/>
    <m/>
    <m/>
    <m/>
    <m/>
    <m/>
    <m/>
    <m/>
    <m/>
    <m/>
    <m/>
    <m/>
    <m/>
    <m/>
    <m/>
    <m/>
    <m/>
    <m/>
    <m/>
    <m/>
    <m/>
    <m/>
    <m/>
    <m/>
    <m/>
    <n v="20"/>
    <n v="2022"/>
    <s v=""/>
    <m/>
    <m/>
    <m/>
  </r>
  <r>
    <n v="2130"/>
    <m/>
    <m/>
    <m/>
    <x v="13"/>
    <x v="19"/>
    <x v="6"/>
    <s v="Food Security"/>
    <x v="9"/>
    <x v="20"/>
    <x v="3"/>
    <m/>
    <s v="Planned"/>
    <m/>
    <m/>
    <m/>
    <m/>
    <m/>
    <s v="Chittagong"/>
    <s v="Cox's Bazar"/>
    <x v="6"/>
    <x v="9"/>
    <x v="1"/>
    <m/>
    <m/>
    <m/>
    <x v="2"/>
    <x v="2"/>
    <m/>
    <m/>
    <m/>
    <m/>
    <m/>
    <m/>
    <m/>
    <m/>
    <m/>
    <m/>
    <m/>
    <m/>
    <m/>
    <m/>
    <m/>
    <m/>
    <m/>
    <m/>
    <m/>
    <m/>
    <m/>
    <m/>
    <m/>
    <m/>
    <n v="20"/>
    <n v="2022"/>
    <s v=""/>
    <m/>
    <m/>
    <m/>
  </r>
  <r>
    <n v="2131"/>
    <m/>
    <m/>
    <m/>
    <x v="13"/>
    <x v="19"/>
    <x v="6"/>
    <s v="Food Security"/>
    <x v="9"/>
    <x v="20"/>
    <x v="3"/>
    <m/>
    <s v="Planned"/>
    <m/>
    <m/>
    <m/>
    <m/>
    <m/>
    <s v="Chittagong"/>
    <s v="Cox's Bazar"/>
    <x v="6"/>
    <x v="9"/>
    <x v="1"/>
    <m/>
    <m/>
    <m/>
    <x v="2"/>
    <x v="2"/>
    <m/>
    <m/>
    <m/>
    <m/>
    <m/>
    <m/>
    <m/>
    <m/>
    <m/>
    <m/>
    <m/>
    <m/>
    <m/>
    <m/>
    <m/>
    <m/>
    <m/>
    <m/>
    <m/>
    <m/>
    <m/>
    <m/>
    <m/>
    <m/>
    <n v="20"/>
    <n v="2022"/>
    <s v=""/>
    <m/>
    <m/>
    <m/>
  </r>
  <r>
    <n v="2132"/>
    <m/>
    <m/>
    <m/>
    <x v="13"/>
    <x v="19"/>
    <x v="6"/>
    <s v="Food Security"/>
    <x v="9"/>
    <x v="20"/>
    <x v="3"/>
    <m/>
    <s v="Planned"/>
    <m/>
    <m/>
    <m/>
    <m/>
    <m/>
    <s v="Chittagong"/>
    <s v="Cox's Bazar"/>
    <x v="6"/>
    <x v="9"/>
    <x v="1"/>
    <m/>
    <m/>
    <m/>
    <x v="2"/>
    <x v="2"/>
    <m/>
    <m/>
    <m/>
    <m/>
    <m/>
    <m/>
    <m/>
    <m/>
    <m/>
    <m/>
    <m/>
    <m/>
    <m/>
    <m/>
    <m/>
    <m/>
    <m/>
    <m/>
    <m/>
    <m/>
    <m/>
    <m/>
    <m/>
    <m/>
    <n v="20"/>
    <n v="2022"/>
    <s v=""/>
    <m/>
    <m/>
    <m/>
  </r>
  <r>
    <n v="2133"/>
    <m/>
    <m/>
    <m/>
    <x v="13"/>
    <x v="19"/>
    <x v="6"/>
    <s v="Food Security"/>
    <x v="9"/>
    <x v="20"/>
    <x v="3"/>
    <m/>
    <s v="Planned"/>
    <m/>
    <m/>
    <m/>
    <m/>
    <m/>
    <s v="Chittagong"/>
    <s v="Cox's Bazar"/>
    <x v="6"/>
    <x v="9"/>
    <x v="1"/>
    <m/>
    <m/>
    <m/>
    <x v="2"/>
    <x v="2"/>
    <m/>
    <m/>
    <m/>
    <m/>
    <m/>
    <m/>
    <m/>
    <m/>
    <m/>
    <m/>
    <m/>
    <m/>
    <m/>
    <m/>
    <m/>
    <m/>
    <m/>
    <m/>
    <m/>
    <m/>
    <m/>
    <m/>
    <m/>
    <m/>
    <n v="20"/>
    <n v="2022"/>
    <s v=""/>
    <m/>
    <m/>
    <m/>
  </r>
  <r>
    <n v="2134"/>
    <m/>
    <m/>
    <m/>
    <x v="13"/>
    <x v="19"/>
    <x v="6"/>
    <s v="Food Security"/>
    <x v="9"/>
    <x v="20"/>
    <x v="3"/>
    <m/>
    <s v="Planned"/>
    <m/>
    <m/>
    <m/>
    <m/>
    <m/>
    <s v="Chittagong"/>
    <s v="Cox's Bazar"/>
    <x v="6"/>
    <x v="9"/>
    <x v="1"/>
    <m/>
    <m/>
    <m/>
    <x v="2"/>
    <x v="2"/>
    <m/>
    <m/>
    <m/>
    <m/>
    <m/>
    <m/>
    <m/>
    <m/>
    <m/>
    <m/>
    <m/>
    <m/>
    <m/>
    <m/>
    <m/>
    <m/>
    <m/>
    <m/>
    <m/>
    <m/>
    <m/>
    <m/>
    <m/>
    <m/>
    <n v="20"/>
    <n v="2022"/>
    <s v=""/>
    <m/>
    <m/>
    <m/>
  </r>
  <r>
    <n v="2135"/>
    <m/>
    <m/>
    <m/>
    <x v="13"/>
    <x v="19"/>
    <x v="6"/>
    <s v="Food Security"/>
    <x v="9"/>
    <x v="20"/>
    <x v="3"/>
    <m/>
    <s v="Planned"/>
    <m/>
    <m/>
    <m/>
    <m/>
    <m/>
    <s v="Chittagong"/>
    <s v="Cox's Bazar"/>
    <x v="6"/>
    <x v="9"/>
    <x v="1"/>
    <m/>
    <m/>
    <m/>
    <x v="2"/>
    <x v="2"/>
    <m/>
    <m/>
    <m/>
    <m/>
    <m/>
    <m/>
    <m/>
    <m/>
    <m/>
    <m/>
    <m/>
    <m/>
    <m/>
    <m/>
    <m/>
    <m/>
    <m/>
    <m/>
    <m/>
    <m/>
    <m/>
    <m/>
    <m/>
    <m/>
    <n v="20"/>
    <n v="2022"/>
    <s v=""/>
    <m/>
    <m/>
    <m/>
  </r>
  <r>
    <n v="2136"/>
    <m/>
    <m/>
    <m/>
    <x v="13"/>
    <x v="19"/>
    <x v="6"/>
    <s v="Food Security"/>
    <x v="9"/>
    <x v="20"/>
    <x v="3"/>
    <m/>
    <s v="Planned"/>
    <m/>
    <m/>
    <m/>
    <m/>
    <m/>
    <s v="Chittagong"/>
    <s v="Cox's Bazar"/>
    <x v="6"/>
    <x v="9"/>
    <x v="1"/>
    <m/>
    <m/>
    <m/>
    <x v="2"/>
    <x v="2"/>
    <m/>
    <m/>
    <m/>
    <m/>
    <m/>
    <m/>
    <m/>
    <m/>
    <m/>
    <m/>
    <m/>
    <m/>
    <m/>
    <m/>
    <m/>
    <m/>
    <m/>
    <m/>
    <m/>
    <m/>
    <m/>
    <m/>
    <m/>
    <m/>
    <n v="20"/>
    <n v="2022"/>
    <s v=""/>
    <m/>
    <m/>
    <m/>
  </r>
  <r>
    <n v="2137"/>
    <m/>
    <m/>
    <m/>
    <x v="13"/>
    <x v="19"/>
    <x v="6"/>
    <s v="Food Security"/>
    <x v="9"/>
    <x v="20"/>
    <x v="3"/>
    <m/>
    <s v="Planned"/>
    <m/>
    <m/>
    <m/>
    <m/>
    <m/>
    <s v="Chittagong"/>
    <s v="Cox's Bazar"/>
    <x v="6"/>
    <x v="9"/>
    <x v="1"/>
    <m/>
    <m/>
    <m/>
    <x v="2"/>
    <x v="2"/>
    <m/>
    <m/>
    <m/>
    <m/>
    <m/>
    <m/>
    <m/>
    <m/>
    <m/>
    <m/>
    <m/>
    <m/>
    <m/>
    <m/>
    <m/>
    <m/>
    <m/>
    <m/>
    <m/>
    <m/>
    <m/>
    <m/>
    <m/>
    <m/>
    <n v="20"/>
    <n v="2022"/>
    <s v=""/>
    <m/>
    <m/>
    <m/>
  </r>
  <r>
    <n v="2138"/>
    <m/>
    <m/>
    <m/>
    <x v="13"/>
    <x v="19"/>
    <x v="6"/>
    <s v="Food Security"/>
    <x v="9"/>
    <x v="20"/>
    <x v="3"/>
    <m/>
    <s v="Planned"/>
    <m/>
    <m/>
    <m/>
    <m/>
    <m/>
    <s v="Chittagong"/>
    <s v="Cox's Bazar"/>
    <x v="6"/>
    <x v="9"/>
    <x v="1"/>
    <m/>
    <m/>
    <m/>
    <x v="2"/>
    <x v="2"/>
    <m/>
    <m/>
    <m/>
    <m/>
    <m/>
    <m/>
    <m/>
    <m/>
    <m/>
    <m/>
    <m/>
    <m/>
    <m/>
    <m/>
    <m/>
    <m/>
    <m/>
    <m/>
    <m/>
    <m/>
    <m/>
    <m/>
    <m/>
    <m/>
    <n v="20"/>
    <n v="2022"/>
    <s v=""/>
    <m/>
    <m/>
    <m/>
  </r>
  <r>
    <n v="2139"/>
    <m/>
    <m/>
    <m/>
    <x v="13"/>
    <x v="19"/>
    <x v="6"/>
    <s v="Food Security"/>
    <x v="9"/>
    <x v="20"/>
    <x v="3"/>
    <m/>
    <s v="Planned"/>
    <m/>
    <m/>
    <m/>
    <m/>
    <m/>
    <s v="Chittagong"/>
    <s v="Cox's Bazar"/>
    <x v="6"/>
    <x v="9"/>
    <x v="1"/>
    <m/>
    <m/>
    <m/>
    <x v="2"/>
    <x v="2"/>
    <m/>
    <m/>
    <m/>
    <m/>
    <m/>
    <m/>
    <m/>
    <m/>
    <m/>
    <m/>
    <m/>
    <m/>
    <m/>
    <m/>
    <m/>
    <m/>
    <m/>
    <m/>
    <m/>
    <m/>
    <m/>
    <m/>
    <m/>
    <m/>
    <n v="20"/>
    <n v="2022"/>
    <s v=""/>
    <m/>
    <m/>
    <m/>
  </r>
  <r>
    <n v="2140"/>
    <m/>
    <m/>
    <m/>
    <x v="13"/>
    <x v="19"/>
    <x v="6"/>
    <s v="Food Security"/>
    <x v="9"/>
    <x v="20"/>
    <x v="3"/>
    <m/>
    <s v="Planned"/>
    <m/>
    <m/>
    <m/>
    <m/>
    <m/>
    <s v="Chittagong"/>
    <s v="Cox's Bazar"/>
    <x v="6"/>
    <x v="9"/>
    <x v="1"/>
    <m/>
    <m/>
    <m/>
    <x v="2"/>
    <x v="2"/>
    <m/>
    <m/>
    <m/>
    <m/>
    <m/>
    <m/>
    <m/>
    <m/>
    <m/>
    <m/>
    <m/>
    <m/>
    <m/>
    <m/>
    <m/>
    <m/>
    <m/>
    <m/>
    <m/>
    <m/>
    <m/>
    <m/>
    <m/>
    <m/>
    <n v="20"/>
    <n v="2022"/>
    <s v=""/>
    <m/>
    <m/>
    <m/>
  </r>
  <r>
    <n v="2141"/>
    <m/>
    <m/>
    <m/>
    <x v="13"/>
    <x v="19"/>
    <x v="6"/>
    <s v="Food Security"/>
    <x v="9"/>
    <x v="20"/>
    <x v="3"/>
    <m/>
    <s v="Planned"/>
    <m/>
    <m/>
    <m/>
    <m/>
    <m/>
    <s v="Chittagong"/>
    <s v="Cox's Bazar"/>
    <x v="6"/>
    <x v="9"/>
    <x v="1"/>
    <m/>
    <m/>
    <m/>
    <x v="2"/>
    <x v="2"/>
    <m/>
    <m/>
    <m/>
    <m/>
    <m/>
    <m/>
    <m/>
    <m/>
    <m/>
    <m/>
    <m/>
    <m/>
    <m/>
    <m/>
    <m/>
    <m/>
    <m/>
    <m/>
    <m/>
    <m/>
    <m/>
    <m/>
    <m/>
    <m/>
    <n v="20"/>
    <n v="2022"/>
    <s v=""/>
    <m/>
    <m/>
    <m/>
  </r>
  <r>
    <n v="2142"/>
    <m/>
    <m/>
    <m/>
    <x v="13"/>
    <x v="19"/>
    <x v="6"/>
    <s v="Food Security"/>
    <x v="9"/>
    <x v="20"/>
    <x v="3"/>
    <m/>
    <s v="Planned"/>
    <m/>
    <m/>
    <m/>
    <m/>
    <m/>
    <s v="Chittagong"/>
    <s v="Cox's Bazar"/>
    <x v="6"/>
    <x v="9"/>
    <x v="1"/>
    <m/>
    <m/>
    <m/>
    <x v="2"/>
    <x v="2"/>
    <m/>
    <m/>
    <m/>
    <m/>
    <m/>
    <m/>
    <m/>
    <m/>
    <m/>
    <m/>
    <m/>
    <m/>
    <m/>
    <m/>
    <m/>
    <m/>
    <m/>
    <m/>
    <m/>
    <m/>
    <m/>
    <m/>
    <m/>
    <m/>
    <n v="20"/>
    <n v="2022"/>
    <s v=""/>
    <m/>
    <m/>
    <m/>
  </r>
  <r>
    <n v="2143"/>
    <m/>
    <m/>
    <m/>
    <x v="13"/>
    <x v="19"/>
    <x v="6"/>
    <s v="Food Security"/>
    <x v="9"/>
    <x v="20"/>
    <x v="3"/>
    <m/>
    <s v="Planned"/>
    <m/>
    <m/>
    <m/>
    <m/>
    <m/>
    <s v="Chittagong"/>
    <s v="Cox's Bazar"/>
    <x v="6"/>
    <x v="9"/>
    <x v="1"/>
    <m/>
    <m/>
    <m/>
    <x v="2"/>
    <x v="2"/>
    <m/>
    <m/>
    <m/>
    <m/>
    <m/>
    <m/>
    <m/>
    <m/>
    <m/>
    <m/>
    <m/>
    <m/>
    <m/>
    <m/>
    <m/>
    <m/>
    <m/>
    <m/>
    <m/>
    <m/>
    <m/>
    <m/>
    <m/>
    <m/>
    <n v="20"/>
    <n v="2022"/>
    <s v=""/>
    <m/>
    <m/>
    <m/>
  </r>
  <r>
    <n v="2144"/>
    <m/>
    <m/>
    <m/>
    <x v="13"/>
    <x v="19"/>
    <x v="6"/>
    <s v="Food Security"/>
    <x v="9"/>
    <x v="20"/>
    <x v="3"/>
    <m/>
    <s v="Planned"/>
    <m/>
    <m/>
    <m/>
    <m/>
    <m/>
    <s v="Chittagong"/>
    <s v="Cox's Bazar"/>
    <x v="6"/>
    <x v="9"/>
    <x v="1"/>
    <m/>
    <m/>
    <m/>
    <x v="2"/>
    <x v="2"/>
    <m/>
    <m/>
    <m/>
    <m/>
    <m/>
    <m/>
    <m/>
    <m/>
    <m/>
    <m/>
    <m/>
    <m/>
    <m/>
    <m/>
    <m/>
    <m/>
    <m/>
    <m/>
    <m/>
    <m/>
    <m/>
    <m/>
    <m/>
    <m/>
    <n v="20"/>
    <n v="2022"/>
    <s v=""/>
    <m/>
    <m/>
    <m/>
  </r>
  <r>
    <n v="2145"/>
    <m/>
    <m/>
    <m/>
    <x v="13"/>
    <x v="19"/>
    <x v="6"/>
    <s v="Food Security"/>
    <x v="9"/>
    <x v="20"/>
    <x v="3"/>
    <m/>
    <s v="Planned"/>
    <m/>
    <m/>
    <m/>
    <m/>
    <m/>
    <s v="Chittagong"/>
    <s v="Cox's Bazar"/>
    <x v="6"/>
    <x v="9"/>
    <x v="1"/>
    <m/>
    <m/>
    <m/>
    <x v="2"/>
    <x v="2"/>
    <m/>
    <m/>
    <m/>
    <m/>
    <m/>
    <m/>
    <m/>
    <m/>
    <m/>
    <m/>
    <m/>
    <m/>
    <m/>
    <m/>
    <m/>
    <m/>
    <m/>
    <m/>
    <m/>
    <m/>
    <m/>
    <m/>
    <m/>
    <m/>
    <n v="20"/>
    <n v="2022"/>
    <s v=""/>
    <m/>
    <m/>
    <m/>
  </r>
  <r>
    <n v="2146"/>
    <m/>
    <m/>
    <m/>
    <x v="13"/>
    <x v="19"/>
    <x v="6"/>
    <s v="Food Security"/>
    <x v="9"/>
    <x v="20"/>
    <x v="3"/>
    <m/>
    <s v="Planned"/>
    <m/>
    <m/>
    <m/>
    <m/>
    <m/>
    <s v="Chittagong"/>
    <s v="Cox's Bazar"/>
    <x v="6"/>
    <x v="9"/>
    <x v="1"/>
    <m/>
    <m/>
    <m/>
    <x v="2"/>
    <x v="2"/>
    <m/>
    <m/>
    <m/>
    <m/>
    <m/>
    <m/>
    <m/>
    <m/>
    <m/>
    <m/>
    <m/>
    <m/>
    <m/>
    <m/>
    <m/>
    <m/>
    <m/>
    <m/>
    <m/>
    <m/>
    <m/>
    <m/>
    <m/>
    <m/>
    <n v="20"/>
    <n v="2022"/>
    <s v=""/>
    <m/>
    <m/>
    <m/>
  </r>
  <r>
    <n v="2147"/>
    <m/>
    <m/>
    <m/>
    <x v="13"/>
    <x v="19"/>
    <x v="6"/>
    <s v="Food Security"/>
    <x v="9"/>
    <x v="20"/>
    <x v="3"/>
    <m/>
    <s v="Planned"/>
    <m/>
    <m/>
    <m/>
    <m/>
    <m/>
    <s v="Chittagong"/>
    <s v="Cox's Bazar"/>
    <x v="6"/>
    <x v="9"/>
    <x v="1"/>
    <m/>
    <m/>
    <m/>
    <x v="2"/>
    <x v="2"/>
    <m/>
    <m/>
    <m/>
    <m/>
    <m/>
    <m/>
    <m/>
    <m/>
    <m/>
    <m/>
    <m/>
    <m/>
    <m/>
    <m/>
    <m/>
    <m/>
    <m/>
    <m/>
    <m/>
    <m/>
    <m/>
    <m/>
    <m/>
    <m/>
    <n v="20"/>
    <n v="2022"/>
    <s v=""/>
    <m/>
    <m/>
    <m/>
  </r>
  <r>
    <n v="2148"/>
    <m/>
    <m/>
    <m/>
    <x v="13"/>
    <x v="19"/>
    <x v="6"/>
    <s v="Food Security"/>
    <x v="9"/>
    <x v="20"/>
    <x v="3"/>
    <m/>
    <s v="Planned"/>
    <m/>
    <m/>
    <m/>
    <m/>
    <m/>
    <s v="Chittagong"/>
    <s v="Cox's Bazar"/>
    <x v="6"/>
    <x v="9"/>
    <x v="1"/>
    <m/>
    <m/>
    <m/>
    <x v="2"/>
    <x v="2"/>
    <m/>
    <m/>
    <m/>
    <m/>
    <m/>
    <m/>
    <m/>
    <m/>
    <m/>
    <m/>
    <m/>
    <m/>
    <m/>
    <m/>
    <m/>
    <m/>
    <m/>
    <m/>
    <m/>
    <m/>
    <m/>
    <m/>
    <m/>
    <m/>
    <n v="20"/>
    <n v="2022"/>
    <s v=""/>
    <m/>
    <m/>
    <m/>
  </r>
  <r>
    <n v="2149"/>
    <m/>
    <m/>
    <m/>
    <x v="13"/>
    <x v="19"/>
    <x v="6"/>
    <s v="Food Security"/>
    <x v="9"/>
    <x v="20"/>
    <x v="3"/>
    <m/>
    <s v="Planned"/>
    <m/>
    <m/>
    <m/>
    <m/>
    <m/>
    <s v="Chittagong"/>
    <s v="Cox's Bazar"/>
    <x v="6"/>
    <x v="9"/>
    <x v="1"/>
    <m/>
    <m/>
    <m/>
    <x v="2"/>
    <x v="2"/>
    <m/>
    <m/>
    <m/>
    <m/>
    <m/>
    <m/>
    <m/>
    <m/>
    <m/>
    <m/>
    <m/>
    <m/>
    <m/>
    <m/>
    <m/>
    <m/>
    <m/>
    <m/>
    <m/>
    <m/>
    <m/>
    <m/>
    <m/>
    <m/>
    <n v="20"/>
    <n v="2022"/>
    <s v=""/>
    <m/>
    <m/>
    <m/>
  </r>
  <r>
    <n v="2150"/>
    <m/>
    <m/>
    <m/>
    <x v="13"/>
    <x v="19"/>
    <x v="6"/>
    <s v="Food Security"/>
    <x v="9"/>
    <x v="20"/>
    <x v="3"/>
    <m/>
    <s v="Planned"/>
    <m/>
    <m/>
    <m/>
    <m/>
    <m/>
    <s v="Chittagong"/>
    <s v="Cox's Bazar"/>
    <x v="6"/>
    <x v="9"/>
    <x v="1"/>
    <m/>
    <m/>
    <m/>
    <x v="2"/>
    <x v="2"/>
    <m/>
    <m/>
    <m/>
    <m/>
    <m/>
    <m/>
    <m/>
    <m/>
    <m/>
    <m/>
    <m/>
    <m/>
    <m/>
    <m/>
    <m/>
    <m/>
    <m/>
    <m/>
    <m/>
    <m/>
    <m/>
    <m/>
    <m/>
    <m/>
    <n v="20"/>
    <n v="2022"/>
    <s v=""/>
    <m/>
    <m/>
    <m/>
  </r>
  <r>
    <n v="2151"/>
    <m/>
    <m/>
    <m/>
    <x v="13"/>
    <x v="19"/>
    <x v="6"/>
    <s v="Food Security"/>
    <x v="9"/>
    <x v="20"/>
    <x v="3"/>
    <m/>
    <s v="Planned"/>
    <m/>
    <m/>
    <m/>
    <m/>
    <m/>
    <s v="Chittagong"/>
    <s v="Cox's Bazar"/>
    <x v="6"/>
    <x v="9"/>
    <x v="1"/>
    <m/>
    <m/>
    <m/>
    <x v="2"/>
    <x v="2"/>
    <m/>
    <m/>
    <m/>
    <m/>
    <m/>
    <m/>
    <m/>
    <m/>
    <m/>
    <m/>
    <m/>
    <m/>
    <m/>
    <m/>
    <m/>
    <m/>
    <m/>
    <m/>
    <m/>
    <m/>
    <m/>
    <m/>
    <m/>
    <m/>
    <n v="20"/>
    <n v="2022"/>
    <s v=""/>
    <m/>
    <m/>
    <m/>
  </r>
  <r>
    <n v="2152"/>
    <m/>
    <m/>
    <m/>
    <x v="13"/>
    <x v="19"/>
    <x v="6"/>
    <s v="Food Security"/>
    <x v="9"/>
    <x v="20"/>
    <x v="3"/>
    <m/>
    <s v="Planned"/>
    <m/>
    <m/>
    <m/>
    <m/>
    <m/>
    <s v="Chittagong"/>
    <s v="Cox's Bazar"/>
    <x v="6"/>
    <x v="9"/>
    <x v="1"/>
    <m/>
    <m/>
    <m/>
    <x v="2"/>
    <x v="2"/>
    <m/>
    <m/>
    <m/>
    <m/>
    <m/>
    <m/>
    <m/>
    <m/>
    <m/>
    <m/>
    <m/>
    <m/>
    <m/>
    <m/>
    <m/>
    <m/>
    <m/>
    <m/>
    <m/>
    <m/>
    <m/>
    <m/>
    <m/>
    <m/>
    <n v="20"/>
    <n v="2022"/>
    <s v=""/>
    <m/>
    <m/>
    <m/>
  </r>
  <r>
    <n v="2153"/>
    <m/>
    <m/>
    <m/>
    <x v="13"/>
    <x v="19"/>
    <x v="6"/>
    <s v="Food Security"/>
    <x v="9"/>
    <x v="20"/>
    <x v="3"/>
    <m/>
    <s v="Planned"/>
    <m/>
    <m/>
    <m/>
    <m/>
    <m/>
    <s v="Chittagong"/>
    <s v="Cox's Bazar"/>
    <x v="6"/>
    <x v="9"/>
    <x v="1"/>
    <m/>
    <m/>
    <m/>
    <x v="2"/>
    <x v="2"/>
    <m/>
    <m/>
    <m/>
    <m/>
    <m/>
    <m/>
    <m/>
    <m/>
    <m/>
    <m/>
    <m/>
    <m/>
    <m/>
    <m/>
    <m/>
    <m/>
    <m/>
    <m/>
    <m/>
    <m/>
    <m/>
    <m/>
    <m/>
    <m/>
    <n v="20"/>
    <n v="2022"/>
    <s v=""/>
    <m/>
    <m/>
    <m/>
  </r>
  <r>
    <n v="2154"/>
    <m/>
    <m/>
    <m/>
    <x v="13"/>
    <x v="19"/>
    <x v="6"/>
    <s v="Food Security"/>
    <x v="9"/>
    <x v="20"/>
    <x v="3"/>
    <m/>
    <s v="Planned"/>
    <m/>
    <m/>
    <m/>
    <m/>
    <m/>
    <s v="Chittagong"/>
    <s v="Cox's Bazar"/>
    <x v="6"/>
    <x v="9"/>
    <x v="1"/>
    <m/>
    <m/>
    <m/>
    <x v="2"/>
    <x v="2"/>
    <m/>
    <m/>
    <m/>
    <m/>
    <m/>
    <m/>
    <m/>
    <m/>
    <m/>
    <m/>
    <m/>
    <m/>
    <m/>
    <m/>
    <m/>
    <m/>
    <m/>
    <m/>
    <m/>
    <m/>
    <m/>
    <m/>
    <m/>
    <m/>
    <n v="20"/>
    <n v="2022"/>
    <s v=""/>
    <m/>
    <m/>
    <m/>
  </r>
  <r>
    <n v="2155"/>
    <m/>
    <m/>
    <m/>
    <x v="13"/>
    <x v="19"/>
    <x v="6"/>
    <s v="Food Security"/>
    <x v="9"/>
    <x v="20"/>
    <x v="3"/>
    <m/>
    <s v="Planned"/>
    <m/>
    <m/>
    <m/>
    <m/>
    <m/>
    <s v="Chittagong"/>
    <s v="Cox's Bazar"/>
    <x v="6"/>
    <x v="9"/>
    <x v="1"/>
    <m/>
    <m/>
    <m/>
    <x v="2"/>
    <x v="2"/>
    <m/>
    <m/>
    <m/>
    <m/>
    <m/>
    <m/>
    <m/>
    <m/>
    <m/>
    <m/>
    <m/>
    <m/>
    <m/>
    <m/>
    <m/>
    <m/>
    <m/>
    <m/>
    <m/>
    <m/>
    <m/>
    <m/>
    <m/>
    <m/>
    <n v="20"/>
    <n v="2022"/>
    <s v=""/>
    <m/>
    <m/>
    <m/>
  </r>
  <r>
    <n v="2156"/>
    <m/>
    <m/>
    <m/>
    <x v="13"/>
    <x v="19"/>
    <x v="6"/>
    <s v="Food Security"/>
    <x v="9"/>
    <x v="20"/>
    <x v="3"/>
    <m/>
    <s v="Planned"/>
    <m/>
    <m/>
    <m/>
    <m/>
    <m/>
    <s v="Chittagong"/>
    <s v="Cox's Bazar"/>
    <x v="6"/>
    <x v="9"/>
    <x v="1"/>
    <m/>
    <m/>
    <m/>
    <x v="2"/>
    <x v="2"/>
    <m/>
    <m/>
    <m/>
    <m/>
    <m/>
    <m/>
    <m/>
    <m/>
    <m/>
    <m/>
    <m/>
    <m/>
    <m/>
    <m/>
    <m/>
    <m/>
    <m/>
    <m/>
    <m/>
    <m/>
    <m/>
    <m/>
    <m/>
    <m/>
    <n v="20"/>
    <n v="2022"/>
    <s v=""/>
    <m/>
    <m/>
    <m/>
  </r>
  <r>
    <n v="2157"/>
    <m/>
    <m/>
    <m/>
    <x v="13"/>
    <x v="19"/>
    <x v="6"/>
    <s v="Food Security"/>
    <x v="9"/>
    <x v="20"/>
    <x v="3"/>
    <m/>
    <s v="Planned"/>
    <m/>
    <m/>
    <m/>
    <m/>
    <m/>
    <s v="Chittagong"/>
    <s v="Cox's Bazar"/>
    <x v="6"/>
    <x v="9"/>
    <x v="1"/>
    <m/>
    <m/>
    <m/>
    <x v="2"/>
    <x v="2"/>
    <m/>
    <m/>
    <m/>
    <m/>
    <m/>
    <m/>
    <m/>
    <m/>
    <m/>
    <m/>
    <m/>
    <m/>
    <m/>
    <m/>
    <m/>
    <m/>
    <m/>
    <m/>
    <m/>
    <m/>
    <m/>
    <m/>
    <m/>
    <m/>
    <n v="20"/>
    <n v="2022"/>
    <s v=""/>
    <m/>
    <m/>
    <m/>
  </r>
  <r>
    <n v="2158"/>
    <m/>
    <m/>
    <m/>
    <x v="13"/>
    <x v="19"/>
    <x v="6"/>
    <s v="Food Security"/>
    <x v="9"/>
    <x v="20"/>
    <x v="3"/>
    <m/>
    <s v="Planned"/>
    <m/>
    <m/>
    <m/>
    <m/>
    <m/>
    <s v="Chittagong"/>
    <s v="Cox's Bazar"/>
    <x v="6"/>
    <x v="9"/>
    <x v="1"/>
    <m/>
    <m/>
    <m/>
    <x v="2"/>
    <x v="2"/>
    <m/>
    <m/>
    <m/>
    <m/>
    <m/>
    <m/>
    <m/>
    <m/>
    <m/>
    <m/>
    <m/>
    <m/>
    <m/>
    <m/>
    <m/>
    <m/>
    <m/>
    <m/>
    <m/>
    <m/>
    <m/>
    <m/>
    <m/>
    <m/>
    <n v="20"/>
    <n v="2022"/>
    <s v=""/>
    <m/>
    <m/>
    <m/>
  </r>
  <r>
    <n v="2159"/>
    <m/>
    <m/>
    <m/>
    <x v="13"/>
    <x v="19"/>
    <x v="6"/>
    <s v="Food Security"/>
    <x v="9"/>
    <x v="20"/>
    <x v="3"/>
    <m/>
    <s v="Planned"/>
    <m/>
    <m/>
    <m/>
    <m/>
    <m/>
    <s v="Chittagong"/>
    <s v="Cox's Bazar"/>
    <x v="6"/>
    <x v="9"/>
    <x v="1"/>
    <m/>
    <m/>
    <m/>
    <x v="2"/>
    <x v="2"/>
    <m/>
    <m/>
    <m/>
    <m/>
    <m/>
    <m/>
    <m/>
    <m/>
    <m/>
    <m/>
    <m/>
    <m/>
    <m/>
    <m/>
    <m/>
    <m/>
    <m/>
    <m/>
    <m/>
    <m/>
    <m/>
    <m/>
    <m/>
    <m/>
    <n v="20"/>
    <n v="2022"/>
    <s v=""/>
    <m/>
    <m/>
    <m/>
  </r>
  <r>
    <n v="2160"/>
    <m/>
    <m/>
    <m/>
    <x v="13"/>
    <x v="19"/>
    <x v="6"/>
    <s v="Food Security"/>
    <x v="9"/>
    <x v="20"/>
    <x v="3"/>
    <m/>
    <s v="Planned"/>
    <m/>
    <m/>
    <m/>
    <m/>
    <m/>
    <s v="Chittagong"/>
    <s v="Cox's Bazar"/>
    <x v="6"/>
    <x v="9"/>
    <x v="1"/>
    <m/>
    <m/>
    <m/>
    <x v="2"/>
    <x v="2"/>
    <m/>
    <m/>
    <m/>
    <m/>
    <m/>
    <m/>
    <m/>
    <m/>
    <m/>
    <m/>
    <m/>
    <m/>
    <m/>
    <m/>
    <m/>
    <m/>
    <m/>
    <m/>
    <m/>
    <m/>
    <m/>
    <m/>
    <m/>
    <m/>
    <n v="20"/>
    <n v="2022"/>
    <s v=""/>
    <m/>
    <m/>
    <m/>
  </r>
  <r>
    <n v="2161"/>
    <m/>
    <m/>
    <m/>
    <x v="13"/>
    <x v="19"/>
    <x v="6"/>
    <s v="Food Security"/>
    <x v="9"/>
    <x v="20"/>
    <x v="3"/>
    <m/>
    <s v="Planned"/>
    <m/>
    <m/>
    <m/>
    <m/>
    <m/>
    <s v="Chittagong"/>
    <s v="Cox's Bazar"/>
    <x v="6"/>
    <x v="9"/>
    <x v="1"/>
    <m/>
    <m/>
    <m/>
    <x v="2"/>
    <x v="2"/>
    <m/>
    <m/>
    <m/>
    <m/>
    <m/>
    <m/>
    <m/>
    <m/>
    <m/>
    <m/>
    <m/>
    <m/>
    <m/>
    <m/>
    <m/>
    <m/>
    <m/>
    <m/>
    <m/>
    <m/>
    <m/>
    <m/>
    <m/>
    <m/>
    <n v="20"/>
    <n v="2022"/>
    <s v=""/>
    <m/>
    <m/>
    <m/>
  </r>
  <r>
    <n v="2162"/>
    <m/>
    <m/>
    <m/>
    <x v="13"/>
    <x v="19"/>
    <x v="6"/>
    <s v="Food Security"/>
    <x v="9"/>
    <x v="20"/>
    <x v="3"/>
    <m/>
    <s v="Planned"/>
    <m/>
    <m/>
    <m/>
    <m/>
    <m/>
    <s v="Chittagong"/>
    <s v="Cox's Bazar"/>
    <x v="6"/>
    <x v="9"/>
    <x v="1"/>
    <m/>
    <m/>
    <m/>
    <x v="2"/>
    <x v="2"/>
    <m/>
    <m/>
    <m/>
    <m/>
    <m/>
    <m/>
    <m/>
    <m/>
    <m/>
    <m/>
    <m/>
    <m/>
    <m/>
    <m/>
    <m/>
    <m/>
    <m/>
    <m/>
    <m/>
    <m/>
    <m/>
    <m/>
    <m/>
    <m/>
    <n v="20"/>
    <n v="2022"/>
    <s v=""/>
    <m/>
    <m/>
    <m/>
  </r>
  <r>
    <n v="2163"/>
    <m/>
    <m/>
    <m/>
    <x v="13"/>
    <x v="19"/>
    <x v="6"/>
    <s v="Food Security"/>
    <x v="9"/>
    <x v="20"/>
    <x v="3"/>
    <m/>
    <s v="Planned"/>
    <m/>
    <m/>
    <m/>
    <m/>
    <m/>
    <s v="Chittagong"/>
    <s v="Cox's Bazar"/>
    <x v="6"/>
    <x v="9"/>
    <x v="1"/>
    <m/>
    <m/>
    <m/>
    <x v="2"/>
    <x v="2"/>
    <m/>
    <m/>
    <m/>
    <m/>
    <m/>
    <m/>
    <m/>
    <m/>
    <m/>
    <m/>
    <m/>
    <m/>
    <m/>
    <m/>
    <m/>
    <m/>
    <m/>
    <m/>
    <m/>
    <m/>
    <m/>
    <m/>
    <m/>
    <m/>
    <n v="20"/>
    <n v="2022"/>
    <s v=""/>
    <m/>
    <m/>
    <m/>
  </r>
  <r>
    <n v="2164"/>
    <m/>
    <m/>
    <m/>
    <x v="13"/>
    <x v="19"/>
    <x v="6"/>
    <s v="Food Security"/>
    <x v="9"/>
    <x v="20"/>
    <x v="3"/>
    <m/>
    <s v="Planned"/>
    <m/>
    <m/>
    <m/>
    <m/>
    <m/>
    <s v="Chittagong"/>
    <s v="Cox's Bazar"/>
    <x v="6"/>
    <x v="9"/>
    <x v="1"/>
    <m/>
    <m/>
    <m/>
    <x v="2"/>
    <x v="2"/>
    <m/>
    <m/>
    <m/>
    <m/>
    <m/>
    <m/>
    <m/>
    <m/>
    <m/>
    <m/>
    <m/>
    <m/>
    <m/>
    <m/>
    <m/>
    <m/>
    <m/>
    <m/>
    <m/>
    <m/>
    <m/>
    <m/>
    <m/>
    <m/>
    <n v="20"/>
    <n v="2022"/>
    <s v=""/>
    <m/>
    <m/>
    <m/>
  </r>
  <r>
    <n v="2165"/>
    <m/>
    <m/>
    <m/>
    <x v="13"/>
    <x v="19"/>
    <x v="6"/>
    <s v="Food Security"/>
    <x v="9"/>
    <x v="20"/>
    <x v="3"/>
    <m/>
    <s v="Planned"/>
    <m/>
    <m/>
    <m/>
    <m/>
    <m/>
    <s v="Chittagong"/>
    <s v="Cox's Bazar"/>
    <x v="6"/>
    <x v="9"/>
    <x v="1"/>
    <m/>
    <m/>
    <m/>
    <x v="2"/>
    <x v="2"/>
    <m/>
    <m/>
    <m/>
    <m/>
    <m/>
    <m/>
    <m/>
    <m/>
    <m/>
    <m/>
    <m/>
    <m/>
    <m/>
    <m/>
    <m/>
    <m/>
    <m/>
    <m/>
    <m/>
    <m/>
    <m/>
    <m/>
    <m/>
    <m/>
    <n v="20"/>
    <n v="2022"/>
    <s v=""/>
    <m/>
    <m/>
    <m/>
  </r>
  <r>
    <n v="2166"/>
    <m/>
    <m/>
    <m/>
    <x v="13"/>
    <x v="19"/>
    <x v="6"/>
    <s v="Food Security"/>
    <x v="9"/>
    <x v="20"/>
    <x v="3"/>
    <m/>
    <s v="Planned"/>
    <m/>
    <m/>
    <m/>
    <m/>
    <m/>
    <s v="Chittagong"/>
    <s v="Cox's Bazar"/>
    <x v="6"/>
    <x v="9"/>
    <x v="1"/>
    <m/>
    <m/>
    <m/>
    <x v="2"/>
    <x v="2"/>
    <m/>
    <m/>
    <m/>
    <m/>
    <m/>
    <m/>
    <m/>
    <m/>
    <m/>
    <m/>
    <m/>
    <m/>
    <m/>
    <m/>
    <m/>
    <m/>
    <m/>
    <m/>
    <m/>
    <m/>
    <m/>
    <m/>
    <m/>
    <m/>
    <n v="20"/>
    <n v="2022"/>
    <s v=""/>
    <m/>
    <m/>
    <m/>
  </r>
  <r>
    <n v="2167"/>
    <m/>
    <m/>
    <m/>
    <x v="13"/>
    <x v="19"/>
    <x v="6"/>
    <s v="Food Security"/>
    <x v="9"/>
    <x v="20"/>
    <x v="3"/>
    <m/>
    <s v="Planned"/>
    <m/>
    <m/>
    <m/>
    <m/>
    <m/>
    <s v="Chittagong"/>
    <s v="Cox's Bazar"/>
    <x v="6"/>
    <x v="9"/>
    <x v="1"/>
    <m/>
    <m/>
    <m/>
    <x v="2"/>
    <x v="2"/>
    <m/>
    <m/>
    <m/>
    <m/>
    <m/>
    <m/>
    <m/>
    <m/>
    <m/>
    <m/>
    <m/>
    <m/>
    <m/>
    <m/>
    <m/>
    <m/>
    <m/>
    <m/>
    <m/>
    <m/>
    <m/>
    <m/>
    <m/>
    <m/>
    <n v="20"/>
    <n v="2022"/>
    <s v=""/>
    <m/>
    <m/>
    <m/>
  </r>
  <r>
    <n v="2168"/>
    <m/>
    <m/>
    <m/>
    <x v="13"/>
    <x v="19"/>
    <x v="6"/>
    <s v="Food Security"/>
    <x v="9"/>
    <x v="20"/>
    <x v="3"/>
    <m/>
    <s v="Planned"/>
    <m/>
    <m/>
    <m/>
    <m/>
    <m/>
    <s v="Chittagong"/>
    <s v="Cox's Bazar"/>
    <x v="6"/>
    <x v="9"/>
    <x v="1"/>
    <m/>
    <m/>
    <m/>
    <x v="2"/>
    <x v="2"/>
    <m/>
    <m/>
    <m/>
    <m/>
    <m/>
    <m/>
    <m/>
    <m/>
    <m/>
    <m/>
    <m/>
    <m/>
    <m/>
    <m/>
    <m/>
    <m/>
    <m/>
    <m/>
    <m/>
    <m/>
    <m/>
    <m/>
    <m/>
    <m/>
    <n v="20"/>
    <n v="2022"/>
    <s v=""/>
    <m/>
    <m/>
    <m/>
  </r>
  <r>
    <n v="2169"/>
    <m/>
    <m/>
    <m/>
    <x v="13"/>
    <x v="19"/>
    <x v="6"/>
    <s v="Food Security"/>
    <x v="9"/>
    <x v="20"/>
    <x v="3"/>
    <m/>
    <s v="Planned"/>
    <m/>
    <m/>
    <m/>
    <m/>
    <m/>
    <s v="Chittagong"/>
    <s v="Cox's Bazar"/>
    <x v="6"/>
    <x v="9"/>
    <x v="1"/>
    <m/>
    <m/>
    <m/>
    <x v="2"/>
    <x v="2"/>
    <m/>
    <m/>
    <m/>
    <m/>
    <m/>
    <m/>
    <m/>
    <m/>
    <m/>
    <m/>
    <m/>
    <m/>
    <m/>
    <m/>
    <m/>
    <m/>
    <m/>
    <m/>
    <m/>
    <m/>
    <m/>
    <m/>
    <m/>
    <m/>
    <n v="20"/>
    <n v="2022"/>
    <s v=""/>
    <m/>
    <m/>
    <m/>
  </r>
  <r>
    <n v="2170"/>
    <m/>
    <m/>
    <m/>
    <x v="13"/>
    <x v="19"/>
    <x v="6"/>
    <s v="Food Security"/>
    <x v="9"/>
    <x v="20"/>
    <x v="3"/>
    <m/>
    <s v="Planned"/>
    <m/>
    <m/>
    <m/>
    <m/>
    <m/>
    <s v="Chittagong"/>
    <s v="Cox's Bazar"/>
    <x v="6"/>
    <x v="9"/>
    <x v="1"/>
    <m/>
    <m/>
    <m/>
    <x v="2"/>
    <x v="2"/>
    <m/>
    <m/>
    <m/>
    <m/>
    <m/>
    <m/>
    <m/>
    <m/>
    <m/>
    <m/>
    <m/>
    <m/>
    <m/>
    <m/>
    <m/>
    <m/>
    <m/>
    <m/>
    <m/>
    <m/>
    <m/>
    <m/>
    <m/>
    <m/>
    <n v="20"/>
    <n v="2022"/>
    <s v=""/>
    <m/>
    <m/>
    <m/>
  </r>
  <r>
    <n v="2171"/>
    <m/>
    <m/>
    <m/>
    <x v="13"/>
    <x v="19"/>
    <x v="6"/>
    <s v="Food Security"/>
    <x v="9"/>
    <x v="20"/>
    <x v="3"/>
    <m/>
    <s v="Planned"/>
    <m/>
    <m/>
    <m/>
    <m/>
    <m/>
    <s v="Chittagong"/>
    <s v="Cox's Bazar"/>
    <x v="6"/>
    <x v="9"/>
    <x v="1"/>
    <m/>
    <m/>
    <m/>
    <x v="2"/>
    <x v="2"/>
    <m/>
    <m/>
    <m/>
    <m/>
    <m/>
    <m/>
    <m/>
    <m/>
    <m/>
    <m/>
    <m/>
    <m/>
    <m/>
    <m/>
    <m/>
    <m/>
    <m/>
    <m/>
    <m/>
    <m/>
    <m/>
    <m/>
    <m/>
    <m/>
    <n v="20"/>
    <n v="2022"/>
    <s v=""/>
    <m/>
    <m/>
    <m/>
  </r>
  <r>
    <n v="2172"/>
    <m/>
    <m/>
    <m/>
    <x v="13"/>
    <x v="19"/>
    <x v="6"/>
    <s v="Food Security"/>
    <x v="9"/>
    <x v="20"/>
    <x v="3"/>
    <m/>
    <s v="Planned"/>
    <m/>
    <m/>
    <m/>
    <m/>
    <m/>
    <s v="Chittagong"/>
    <s v="Cox's Bazar"/>
    <x v="6"/>
    <x v="9"/>
    <x v="1"/>
    <m/>
    <m/>
    <m/>
    <x v="2"/>
    <x v="2"/>
    <m/>
    <m/>
    <m/>
    <m/>
    <m/>
    <m/>
    <m/>
    <m/>
    <m/>
    <m/>
    <m/>
    <m/>
    <m/>
    <m/>
    <m/>
    <m/>
    <m/>
    <m/>
    <m/>
    <m/>
    <m/>
    <m/>
    <m/>
    <m/>
    <n v="20"/>
    <n v="2022"/>
    <s v=""/>
    <m/>
    <m/>
    <m/>
  </r>
  <r>
    <n v="2173"/>
    <m/>
    <m/>
    <m/>
    <x v="13"/>
    <x v="19"/>
    <x v="6"/>
    <s v="Food Security"/>
    <x v="9"/>
    <x v="20"/>
    <x v="3"/>
    <m/>
    <s v="Planned"/>
    <m/>
    <m/>
    <m/>
    <m/>
    <m/>
    <s v="Chittagong"/>
    <s v="Cox's Bazar"/>
    <x v="6"/>
    <x v="9"/>
    <x v="1"/>
    <m/>
    <m/>
    <m/>
    <x v="2"/>
    <x v="2"/>
    <m/>
    <m/>
    <m/>
    <m/>
    <m/>
    <m/>
    <m/>
    <m/>
    <m/>
    <m/>
    <m/>
    <m/>
    <m/>
    <m/>
    <m/>
    <m/>
    <m/>
    <m/>
    <m/>
    <m/>
    <m/>
    <m/>
    <m/>
    <m/>
    <n v="20"/>
    <n v="2022"/>
    <s v=""/>
    <m/>
    <m/>
    <m/>
  </r>
  <r>
    <n v="2174"/>
    <m/>
    <m/>
    <m/>
    <x v="13"/>
    <x v="19"/>
    <x v="6"/>
    <s v="Food Security"/>
    <x v="9"/>
    <x v="20"/>
    <x v="3"/>
    <m/>
    <s v="Planned"/>
    <m/>
    <m/>
    <m/>
    <m/>
    <m/>
    <s v="Chittagong"/>
    <s v="Cox's Bazar"/>
    <x v="6"/>
    <x v="9"/>
    <x v="1"/>
    <m/>
    <m/>
    <m/>
    <x v="2"/>
    <x v="2"/>
    <m/>
    <m/>
    <m/>
    <m/>
    <m/>
    <m/>
    <m/>
    <m/>
    <m/>
    <m/>
    <m/>
    <m/>
    <m/>
    <m/>
    <m/>
    <m/>
    <m/>
    <m/>
    <m/>
    <m/>
    <m/>
    <m/>
    <m/>
    <m/>
    <n v="20"/>
    <n v="2022"/>
    <s v=""/>
    <m/>
    <m/>
    <m/>
  </r>
  <r>
    <n v="2175"/>
    <m/>
    <m/>
    <m/>
    <x v="13"/>
    <x v="19"/>
    <x v="6"/>
    <s v="Food Security"/>
    <x v="9"/>
    <x v="20"/>
    <x v="3"/>
    <m/>
    <s v="Planned"/>
    <m/>
    <m/>
    <m/>
    <m/>
    <m/>
    <s v="Chittagong"/>
    <s v="Cox's Bazar"/>
    <x v="6"/>
    <x v="9"/>
    <x v="1"/>
    <m/>
    <m/>
    <m/>
    <x v="2"/>
    <x v="2"/>
    <m/>
    <m/>
    <m/>
    <m/>
    <m/>
    <m/>
    <m/>
    <m/>
    <m/>
    <m/>
    <m/>
    <m/>
    <m/>
    <m/>
    <m/>
    <m/>
    <m/>
    <m/>
    <m/>
    <m/>
    <m/>
    <m/>
    <m/>
    <m/>
    <n v="20"/>
    <n v="2022"/>
    <s v=""/>
    <m/>
    <m/>
    <m/>
  </r>
  <r>
    <n v="2176"/>
    <m/>
    <m/>
    <m/>
    <x v="13"/>
    <x v="19"/>
    <x v="6"/>
    <s v="Food Security"/>
    <x v="9"/>
    <x v="20"/>
    <x v="3"/>
    <m/>
    <s v="Planned"/>
    <m/>
    <m/>
    <m/>
    <m/>
    <m/>
    <s v="Chittagong"/>
    <s v="Cox's Bazar"/>
    <x v="6"/>
    <x v="9"/>
    <x v="1"/>
    <m/>
    <m/>
    <m/>
    <x v="2"/>
    <x v="2"/>
    <m/>
    <m/>
    <m/>
    <m/>
    <m/>
    <m/>
    <m/>
    <m/>
    <m/>
    <m/>
    <m/>
    <m/>
    <m/>
    <m/>
    <m/>
    <m/>
    <m/>
    <m/>
    <m/>
    <m/>
    <m/>
    <m/>
    <m/>
    <m/>
    <n v="20"/>
    <n v="2022"/>
    <s v=""/>
    <m/>
    <m/>
    <m/>
  </r>
  <r>
    <n v="2177"/>
    <m/>
    <m/>
    <m/>
    <x v="13"/>
    <x v="19"/>
    <x v="6"/>
    <s v="Food Security"/>
    <x v="9"/>
    <x v="20"/>
    <x v="3"/>
    <m/>
    <s v="Planned"/>
    <m/>
    <m/>
    <m/>
    <m/>
    <m/>
    <s v="Chittagong"/>
    <s v="Cox's Bazar"/>
    <x v="6"/>
    <x v="9"/>
    <x v="1"/>
    <m/>
    <m/>
    <m/>
    <x v="2"/>
    <x v="2"/>
    <m/>
    <m/>
    <m/>
    <m/>
    <m/>
    <m/>
    <m/>
    <m/>
    <m/>
    <m/>
    <m/>
    <m/>
    <m/>
    <m/>
    <m/>
    <m/>
    <m/>
    <m/>
    <m/>
    <m/>
    <m/>
    <m/>
    <m/>
    <m/>
    <n v="20"/>
    <n v="2022"/>
    <s v=""/>
    <m/>
    <m/>
    <m/>
  </r>
  <r>
    <n v="2178"/>
    <m/>
    <m/>
    <m/>
    <x v="13"/>
    <x v="19"/>
    <x v="6"/>
    <s v="Food Security"/>
    <x v="9"/>
    <x v="20"/>
    <x v="3"/>
    <m/>
    <s v="Planned"/>
    <m/>
    <m/>
    <m/>
    <m/>
    <m/>
    <s v="Chittagong"/>
    <s v="Cox's Bazar"/>
    <x v="6"/>
    <x v="9"/>
    <x v="1"/>
    <m/>
    <m/>
    <m/>
    <x v="2"/>
    <x v="2"/>
    <m/>
    <m/>
    <m/>
    <m/>
    <m/>
    <m/>
    <m/>
    <m/>
    <m/>
    <m/>
    <m/>
    <m/>
    <m/>
    <m/>
    <m/>
    <m/>
    <m/>
    <m/>
    <m/>
    <m/>
    <m/>
    <m/>
    <m/>
    <m/>
    <n v="20"/>
    <n v="2022"/>
    <s v=""/>
    <m/>
    <m/>
    <m/>
  </r>
  <r>
    <n v="2179"/>
    <m/>
    <m/>
    <m/>
    <x v="13"/>
    <x v="19"/>
    <x v="6"/>
    <s v="Food Security"/>
    <x v="9"/>
    <x v="20"/>
    <x v="3"/>
    <m/>
    <s v="Planned"/>
    <m/>
    <m/>
    <m/>
    <m/>
    <m/>
    <s v="Chittagong"/>
    <s v="Cox's Bazar"/>
    <x v="6"/>
    <x v="9"/>
    <x v="1"/>
    <m/>
    <m/>
    <m/>
    <x v="2"/>
    <x v="2"/>
    <m/>
    <m/>
    <m/>
    <m/>
    <m/>
    <m/>
    <m/>
    <m/>
    <m/>
    <m/>
    <m/>
    <m/>
    <m/>
    <m/>
    <m/>
    <m/>
    <m/>
    <m/>
    <m/>
    <m/>
    <m/>
    <m/>
    <m/>
    <m/>
    <n v="20"/>
    <n v="2022"/>
    <s v=""/>
    <m/>
    <m/>
    <m/>
  </r>
  <r>
    <n v="2180"/>
    <m/>
    <m/>
    <m/>
    <x v="13"/>
    <x v="19"/>
    <x v="6"/>
    <s v="Food Security"/>
    <x v="9"/>
    <x v="20"/>
    <x v="3"/>
    <m/>
    <s v="Planned"/>
    <m/>
    <m/>
    <m/>
    <m/>
    <m/>
    <s v="Chittagong"/>
    <s v="Cox's Bazar"/>
    <x v="6"/>
    <x v="9"/>
    <x v="1"/>
    <m/>
    <m/>
    <m/>
    <x v="2"/>
    <x v="2"/>
    <m/>
    <m/>
    <m/>
    <m/>
    <m/>
    <m/>
    <m/>
    <m/>
    <m/>
    <m/>
    <m/>
    <m/>
    <m/>
    <m/>
    <m/>
    <m/>
    <m/>
    <m/>
    <m/>
    <m/>
    <m/>
    <m/>
    <m/>
    <m/>
    <n v="20"/>
    <n v="2022"/>
    <s v=""/>
    <m/>
    <m/>
    <m/>
  </r>
  <r>
    <n v="2181"/>
    <m/>
    <m/>
    <m/>
    <x v="13"/>
    <x v="19"/>
    <x v="6"/>
    <s v="Food Security"/>
    <x v="9"/>
    <x v="20"/>
    <x v="3"/>
    <m/>
    <s v="Planned"/>
    <m/>
    <m/>
    <m/>
    <m/>
    <m/>
    <s v="Chittagong"/>
    <s v="Cox's Bazar"/>
    <x v="6"/>
    <x v="9"/>
    <x v="1"/>
    <m/>
    <m/>
    <m/>
    <x v="2"/>
    <x v="2"/>
    <m/>
    <m/>
    <m/>
    <m/>
    <m/>
    <m/>
    <m/>
    <m/>
    <m/>
    <m/>
    <m/>
    <m/>
    <m/>
    <m/>
    <m/>
    <m/>
    <m/>
    <m/>
    <m/>
    <m/>
    <m/>
    <m/>
    <m/>
    <m/>
    <n v="20"/>
    <n v="2022"/>
    <s v=""/>
    <m/>
    <m/>
    <m/>
  </r>
  <r>
    <n v="2182"/>
    <m/>
    <m/>
    <m/>
    <x v="13"/>
    <x v="19"/>
    <x v="6"/>
    <s v="Food Security"/>
    <x v="9"/>
    <x v="20"/>
    <x v="3"/>
    <m/>
    <s v="Planned"/>
    <m/>
    <m/>
    <m/>
    <m/>
    <m/>
    <s v="Chittagong"/>
    <s v="Cox's Bazar"/>
    <x v="6"/>
    <x v="9"/>
    <x v="1"/>
    <m/>
    <m/>
    <m/>
    <x v="2"/>
    <x v="2"/>
    <m/>
    <m/>
    <m/>
    <m/>
    <m/>
    <m/>
    <m/>
    <m/>
    <m/>
    <m/>
    <m/>
    <m/>
    <m/>
    <m/>
    <m/>
    <m/>
    <m/>
    <m/>
    <m/>
    <m/>
    <m/>
    <m/>
    <m/>
    <m/>
    <n v="20"/>
    <n v="2022"/>
    <s v=""/>
    <m/>
    <m/>
    <m/>
  </r>
  <r>
    <n v="2183"/>
    <m/>
    <m/>
    <m/>
    <x v="13"/>
    <x v="19"/>
    <x v="6"/>
    <s v="Food Security"/>
    <x v="9"/>
    <x v="20"/>
    <x v="3"/>
    <m/>
    <s v="Planned"/>
    <m/>
    <m/>
    <m/>
    <m/>
    <m/>
    <s v="Chittagong"/>
    <s v="Cox's Bazar"/>
    <x v="6"/>
    <x v="9"/>
    <x v="1"/>
    <m/>
    <m/>
    <m/>
    <x v="2"/>
    <x v="2"/>
    <m/>
    <m/>
    <m/>
    <m/>
    <m/>
    <m/>
    <m/>
    <m/>
    <m/>
    <m/>
    <m/>
    <m/>
    <m/>
    <m/>
    <m/>
    <m/>
    <m/>
    <m/>
    <m/>
    <m/>
    <m/>
    <m/>
    <m/>
    <m/>
    <n v="20"/>
    <n v="2022"/>
    <s v=""/>
    <m/>
    <m/>
    <m/>
  </r>
  <r>
    <n v="2184"/>
    <m/>
    <m/>
    <m/>
    <x v="13"/>
    <x v="19"/>
    <x v="6"/>
    <s v="Food Security"/>
    <x v="9"/>
    <x v="20"/>
    <x v="3"/>
    <m/>
    <s v="Planned"/>
    <m/>
    <m/>
    <m/>
    <m/>
    <m/>
    <s v="Chittagong"/>
    <s v="Cox's Bazar"/>
    <x v="6"/>
    <x v="9"/>
    <x v="1"/>
    <m/>
    <m/>
    <m/>
    <x v="2"/>
    <x v="2"/>
    <m/>
    <m/>
    <m/>
    <m/>
    <m/>
    <m/>
    <m/>
    <m/>
    <m/>
    <m/>
    <m/>
    <m/>
    <m/>
    <m/>
    <m/>
    <m/>
    <m/>
    <m/>
    <m/>
    <m/>
    <m/>
    <m/>
    <m/>
    <m/>
    <n v="20"/>
    <n v="2022"/>
    <s v=""/>
    <m/>
    <m/>
    <m/>
  </r>
  <r>
    <n v="2185"/>
    <m/>
    <m/>
    <m/>
    <x v="13"/>
    <x v="19"/>
    <x v="6"/>
    <s v="Food Security"/>
    <x v="9"/>
    <x v="20"/>
    <x v="3"/>
    <m/>
    <s v="Planned"/>
    <m/>
    <m/>
    <m/>
    <m/>
    <m/>
    <s v="Chittagong"/>
    <s v="Cox's Bazar"/>
    <x v="6"/>
    <x v="9"/>
    <x v="1"/>
    <m/>
    <m/>
    <m/>
    <x v="2"/>
    <x v="2"/>
    <m/>
    <m/>
    <m/>
    <m/>
    <m/>
    <m/>
    <m/>
    <m/>
    <m/>
    <m/>
    <m/>
    <m/>
    <m/>
    <m/>
    <m/>
    <m/>
    <m/>
    <m/>
    <m/>
    <m/>
    <m/>
    <m/>
    <m/>
    <m/>
    <n v="20"/>
    <n v="2022"/>
    <s v=""/>
    <m/>
    <m/>
    <m/>
  </r>
  <r>
    <n v="2186"/>
    <m/>
    <m/>
    <m/>
    <x v="13"/>
    <x v="19"/>
    <x v="6"/>
    <s v="Food Security"/>
    <x v="9"/>
    <x v="20"/>
    <x v="3"/>
    <m/>
    <s v="Planned"/>
    <m/>
    <m/>
    <m/>
    <m/>
    <m/>
    <s v="Chittagong"/>
    <s v="Cox's Bazar"/>
    <x v="6"/>
    <x v="9"/>
    <x v="1"/>
    <m/>
    <m/>
    <m/>
    <x v="2"/>
    <x v="2"/>
    <m/>
    <m/>
    <m/>
    <m/>
    <m/>
    <m/>
    <m/>
    <m/>
    <m/>
    <m/>
    <m/>
    <m/>
    <m/>
    <m/>
    <m/>
    <m/>
    <m/>
    <m/>
    <m/>
    <m/>
    <m/>
    <m/>
    <m/>
    <m/>
    <n v="20"/>
    <n v="2022"/>
    <s v=""/>
    <m/>
    <m/>
    <m/>
  </r>
  <r>
    <n v="2187"/>
    <m/>
    <m/>
    <m/>
    <x v="13"/>
    <x v="19"/>
    <x v="6"/>
    <s v="Food Security"/>
    <x v="9"/>
    <x v="20"/>
    <x v="3"/>
    <m/>
    <s v="Planned"/>
    <m/>
    <m/>
    <m/>
    <m/>
    <m/>
    <s v="Chittagong"/>
    <s v="Cox's Bazar"/>
    <x v="6"/>
    <x v="9"/>
    <x v="1"/>
    <m/>
    <m/>
    <m/>
    <x v="2"/>
    <x v="2"/>
    <m/>
    <m/>
    <m/>
    <m/>
    <m/>
    <m/>
    <m/>
    <m/>
    <m/>
    <m/>
    <m/>
    <m/>
    <m/>
    <m/>
    <m/>
    <m/>
    <m/>
    <m/>
    <m/>
    <m/>
    <m/>
    <m/>
    <m/>
    <m/>
    <n v="20"/>
    <n v="2022"/>
    <s v=""/>
    <m/>
    <m/>
    <m/>
  </r>
  <r>
    <n v="2188"/>
    <m/>
    <m/>
    <m/>
    <x v="13"/>
    <x v="19"/>
    <x v="6"/>
    <s v="Food Security"/>
    <x v="9"/>
    <x v="20"/>
    <x v="3"/>
    <m/>
    <s v="Planned"/>
    <m/>
    <m/>
    <m/>
    <m/>
    <m/>
    <s v="Chittagong"/>
    <s v="Cox's Bazar"/>
    <x v="6"/>
    <x v="9"/>
    <x v="1"/>
    <m/>
    <m/>
    <m/>
    <x v="2"/>
    <x v="2"/>
    <m/>
    <m/>
    <m/>
    <m/>
    <m/>
    <m/>
    <m/>
    <m/>
    <m/>
    <m/>
    <m/>
    <m/>
    <m/>
    <m/>
    <m/>
    <m/>
    <m/>
    <m/>
    <m/>
    <m/>
    <m/>
    <m/>
    <m/>
    <m/>
    <n v="20"/>
    <n v="2022"/>
    <s v=""/>
    <m/>
    <m/>
    <m/>
  </r>
  <r>
    <n v="2189"/>
    <m/>
    <m/>
    <m/>
    <x v="13"/>
    <x v="19"/>
    <x v="6"/>
    <s v="Food Security"/>
    <x v="9"/>
    <x v="20"/>
    <x v="3"/>
    <m/>
    <s v="Planned"/>
    <m/>
    <m/>
    <m/>
    <m/>
    <m/>
    <s v="Chittagong"/>
    <s v="Cox's Bazar"/>
    <x v="6"/>
    <x v="9"/>
    <x v="1"/>
    <m/>
    <m/>
    <m/>
    <x v="2"/>
    <x v="2"/>
    <m/>
    <m/>
    <m/>
    <m/>
    <m/>
    <m/>
    <m/>
    <m/>
    <m/>
    <m/>
    <m/>
    <m/>
    <m/>
    <m/>
    <m/>
    <m/>
    <m/>
    <m/>
    <m/>
    <m/>
    <m/>
    <m/>
    <m/>
    <m/>
    <n v="20"/>
    <n v="2022"/>
    <s v=""/>
    <m/>
    <m/>
    <m/>
  </r>
  <r>
    <n v="2190"/>
    <m/>
    <m/>
    <m/>
    <x v="13"/>
    <x v="19"/>
    <x v="6"/>
    <s v="Food Security"/>
    <x v="9"/>
    <x v="20"/>
    <x v="3"/>
    <m/>
    <s v="Planned"/>
    <m/>
    <m/>
    <m/>
    <m/>
    <m/>
    <s v="Chittagong"/>
    <s v="Cox's Bazar"/>
    <x v="6"/>
    <x v="9"/>
    <x v="1"/>
    <m/>
    <m/>
    <m/>
    <x v="2"/>
    <x v="2"/>
    <m/>
    <m/>
    <m/>
    <m/>
    <m/>
    <m/>
    <m/>
    <m/>
    <m/>
    <m/>
    <m/>
    <m/>
    <m/>
    <m/>
    <m/>
    <m/>
    <m/>
    <m/>
    <m/>
    <m/>
    <m/>
    <m/>
    <m/>
    <m/>
    <n v="20"/>
    <n v="2022"/>
    <s v=""/>
    <m/>
    <m/>
    <m/>
  </r>
  <r>
    <n v="2191"/>
    <m/>
    <m/>
    <m/>
    <x v="13"/>
    <x v="19"/>
    <x v="6"/>
    <s v="Food Security"/>
    <x v="9"/>
    <x v="20"/>
    <x v="3"/>
    <m/>
    <s v="Planned"/>
    <m/>
    <m/>
    <m/>
    <m/>
    <m/>
    <s v="Chittagong"/>
    <s v="Cox's Bazar"/>
    <x v="6"/>
    <x v="9"/>
    <x v="1"/>
    <m/>
    <m/>
    <m/>
    <x v="2"/>
    <x v="2"/>
    <m/>
    <m/>
    <m/>
    <m/>
    <m/>
    <m/>
    <m/>
    <m/>
    <m/>
    <m/>
    <m/>
    <m/>
    <m/>
    <m/>
    <m/>
    <m/>
    <m/>
    <m/>
    <m/>
    <m/>
    <m/>
    <m/>
    <m/>
    <m/>
    <n v="20"/>
    <n v="2022"/>
    <s v=""/>
    <m/>
    <m/>
    <m/>
  </r>
  <r>
    <n v="2192"/>
    <m/>
    <m/>
    <m/>
    <x v="13"/>
    <x v="19"/>
    <x v="6"/>
    <s v="Food Security"/>
    <x v="9"/>
    <x v="20"/>
    <x v="3"/>
    <m/>
    <s v="Planned"/>
    <m/>
    <m/>
    <m/>
    <m/>
    <m/>
    <s v="Chittagong"/>
    <s v="Cox's Bazar"/>
    <x v="6"/>
    <x v="9"/>
    <x v="1"/>
    <m/>
    <m/>
    <m/>
    <x v="2"/>
    <x v="2"/>
    <m/>
    <m/>
    <m/>
    <m/>
    <m/>
    <m/>
    <m/>
    <m/>
    <m/>
    <m/>
    <m/>
    <m/>
    <m/>
    <m/>
    <m/>
    <m/>
    <m/>
    <m/>
    <m/>
    <m/>
    <m/>
    <m/>
    <m/>
    <m/>
    <n v="20"/>
    <n v="2022"/>
    <s v=""/>
    <m/>
    <m/>
    <m/>
  </r>
  <r>
    <n v="2193"/>
    <m/>
    <m/>
    <m/>
    <x v="13"/>
    <x v="19"/>
    <x v="6"/>
    <s v="Food Security"/>
    <x v="9"/>
    <x v="20"/>
    <x v="3"/>
    <m/>
    <s v="Planned"/>
    <m/>
    <m/>
    <m/>
    <m/>
    <m/>
    <s v="Chittagong"/>
    <s v="Cox's Bazar"/>
    <x v="6"/>
    <x v="9"/>
    <x v="1"/>
    <m/>
    <m/>
    <m/>
    <x v="2"/>
    <x v="2"/>
    <m/>
    <m/>
    <m/>
    <m/>
    <m/>
    <m/>
    <m/>
    <m/>
    <m/>
    <m/>
    <m/>
    <m/>
    <m/>
    <m/>
    <m/>
    <m/>
    <m/>
    <m/>
    <m/>
    <m/>
    <m/>
    <m/>
    <m/>
    <m/>
    <n v="20"/>
    <n v="2022"/>
    <s v=""/>
    <m/>
    <m/>
    <m/>
  </r>
  <r>
    <n v="2194"/>
    <m/>
    <m/>
    <m/>
    <x v="13"/>
    <x v="19"/>
    <x v="6"/>
    <s v="Food Security"/>
    <x v="9"/>
    <x v="20"/>
    <x v="3"/>
    <m/>
    <s v="Planned"/>
    <m/>
    <m/>
    <m/>
    <m/>
    <m/>
    <s v="Chittagong"/>
    <s v="Cox's Bazar"/>
    <x v="6"/>
    <x v="9"/>
    <x v="1"/>
    <m/>
    <m/>
    <m/>
    <x v="2"/>
    <x v="2"/>
    <m/>
    <m/>
    <m/>
    <m/>
    <m/>
    <m/>
    <m/>
    <m/>
    <m/>
    <m/>
    <m/>
    <m/>
    <m/>
    <m/>
    <m/>
    <m/>
    <m/>
    <m/>
    <m/>
    <m/>
    <m/>
    <m/>
    <m/>
    <m/>
    <n v="20"/>
    <n v="2022"/>
    <s v=""/>
    <m/>
    <m/>
    <m/>
  </r>
  <r>
    <n v="2195"/>
    <m/>
    <m/>
    <m/>
    <x v="13"/>
    <x v="19"/>
    <x v="6"/>
    <s v="Food Security"/>
    <x v="9"/>
    <x v="20"/>
    <x v="3"/>
    <m/>
    <s v="Planned"/>
    <m/>
    <m/>
    <m/>
    <m/>
    <m/>
    <s v="Chittagong"/>
    <s v="Cox's Bazar"/>
    <x v="6"/>
    <x v="9"/>
    <x v="1"/>
    <m/>
    <m/>
    <m/>
    <x v="2"/>
    <x v="2"/>
    <m/>
    <m/>
    <m/>
    <m/>
    <m/>
    <m/>
    <m/>
    <m/>
    <m/>
    <m/>
    <m/>
    <m/>
    <m/>
    <m/>
    <m/>
    <m/>
    <m/>
    <m/>
    <m/>
    <m/>
    <m/>
    <m/>
    <m/>
    <m/>
    <n v="20"/>
    <n v="2022"/>
    <s v=""/>
    <m/>
    <m/>
    <m/>
  </r>
  <r>
    <n v="2196"/>
    <m/>
    <m/>
    <m/>
    <x v="13"/>
    <x v="19"/>
    <x v="6"/>
    <s v="Food Security"/>
    <x v="9"/>
    <x v="20"/>
    <x v="3"/>
    <m/>
    <s v="Planned"/>
    <m/>
    <m/>
    <m/>
    <m/>
    <m/>
    <s v="Chittagong"/>
    <s v="Cox's Bazar"/>
    <x v="6"/>
    <x v="9"/>
    <x v="1"/>
    <m/>
    <m/>
    <m/>
    <x v="2"/>
    <x v="2"/>
    <m/>
    <m/>
    <m/>
    <m/>
    <m/>
    <m/>
    <m/>
    <m/>
    <m/>
    <m/>
    <m/>
    <m/>
    <m/>
    <m/>
    <m/>
    <m/>
    <m/>
    <m/>
    <m/>
    <m/>
    <m/>
    <m/>
    <m/>
    <m/>
    <n v="20"/>
    <n v="2022"/>
    <s v=""/>
    <m/>
    <m/>
    <m/>
  </r>
  <r>
    <n v="2197"/>
    <m/>
    <m/>
    <m/>
    <x v="13"/>
    <x v="19"/>
    <x v="6"/>
    <s v="Food Security"/>
    <x v="9"/>
    <x v="20"/>
    <x v="3"/>
    <m/>
    <s v="Planned"/>
    <m/>
    <m/>
    <m/>
    <m/>
    <m/>
    <s v="Chittagong"/>
    <s v="Cox's Bazar"/>
    <x v="6"/>
    <x v="9"/>
    <x v="1"/>
    <m/>
    <m/>
    <m/>
    <x v="2"/>
    <x v="2"/>
    <m/>
    <m/>
    <m/>
    <m/>
    <m/>
    <m/>
    <m/>
    <m/>
    <m/>
    <m/>
    <m/>
    <m/>
    <m/>
    <m/>
    <m/>
    <m/>
    <m/>
    <m/>
    <m/>
    <m/>
    <m/>
    <m/>
    <m/>
    <m/>
    <n v="20"/>
    <n v="2022"/>
    <s v=""/>
    <m/>
    <m/>
    <m/>
  </r>
  <r>
    <n v="2198"/>
    <m/>
    <m/>
    <m/>
    <x v="13"/>
    <x v="19"/>
    <x v="6"/>
    <s v="Food Security"/>
    <x v="9"/>
    <x v="20"/>
    <x v="3"/>
    <m/>
    <s v="Planned"/>
    <m/>
    <m/>
    <m/>
    <m/>
    <m/>
    <s v="Chittagong"/>
    <s v="Cox's Bazar"/>
    <x v="6"/>
    <x v="9"/>
    <x v="1"/>
    <m/>
    <m/>
    <m/>
    <x v="2"/>
    <x v="2"/>
    <m/>
    <m/>
    <m/>
    <m/>
    <m/>
    <m/>
    <m/>
    <m/>
    <m/>
    <m/>
    <m/>
    <m/>
    <m/>
    <m/>
    <m/>
    <m/>
    <m/>
    <m/>
    <m/>
    <m/>
    <m/>
    <m/>
    <m/>
    <m/>
    <n v="20"/>
    <n v="2022"/>
    <s v=""/>
    <m/>
    <m/>
    <m/>
  </r>
  <r>
    <n v="2199"/>
    <m/>
    <m/>
    <m/>
    <x v="13"/>
    <x v="19"/>
    <x v="6"/>
    <s v="Food Security"/>
    <x v="9"/>
    <x v="20"/>
    <x v="3"/>
    <m/>
    <s v="Planned"/>
    <m/>
    <m/>
    <m/>
    <m/>
    <m/>
    <s v="Chittagong"/>
    <s v="Cox's Bazar"/>
    <x v="6"/>
    <x v="9"/>
    <x v="1"/>
    <m/>
    <m/>
    <m/>
    <x v="2"/>
    <x v="2"/>
    <m/>
    <m/>
    <m/>
    <m/>
    <m/>
    <m/>
    <m/>
    <m/>
    <m/>
    <m/>
    <m/>
    <m/>
    <m/>
    <m/>
    <m/>
    <m/>
    <m/>
    <m/>
    <m/>
    <m/>
    <m/>
    <m/>
    <m/>
    <m/>
    <n v="20"/>
    <n v="2022"/>
    <s v=""/>
    <m/>
    <m/>
    <m/>
  </r>
  <r>
    <n v="2200"/>
    <m/>
    <m/>
    <m/>
    <x v="13"/>
    <x v="19"/>
    <x v="6"/>
    <s v="Food Security"/>
    <x v="9"/>
    <x v="20"/>
    <x v="3"/>
    <m/>
    <s v="Planned"/>
    <m/>
    <m/>
    <m/>
    <m/>
    <m/>
    <s v="Chittagong"/>
    <s v="Cox's Bazar"/>
    <x v="6"/>
    <x v="9"/>
    <x v="1"/>
    <m/>
    <m/>
    <m/>
    <x v="2"/>
    <x v="2"/>
    <m/>
    <m/>
    <m/>
    <m/>
    <m/>
    <m/>
    <m/>
    <m/>
    <m/>
    <m/>
    <m/>
    <m/>
    <m/>
    <m/>
    <m/>
    <m/>
    <m/>
    <m/>
    <m/>
    <m/>
    <m/>
    <m/>
    <m/>
    <m/>
    <n v="20"/>
    <n v="2022"/>
    <s v=""/>
    <m/>
    <m/>
    <m/>
  </r>
  <r>
    <n v="2201"/>
    <m/>
    <m/>
    <m/>
    <x v="13"/>
    <x v="19"/>
    <x v="6"/>
    <s v="Food Security"/>
    <x v="9"/>
    <x v="20"/>
    <x v="3"/>
    <m/>
    <s v="Planned"/>
    <m/>
    <m/>
    <m/>
    <m/>
    <m/>
    <s v="Chittagong"/>
    <s v="Cox's Bazar"/>
    <x v="6"/>
    <x v="9"/>
    <x v="1"/>
    <m/>
    <m/>
    <m/>
    <x v="2"/>
    <x v="2"/>
    <m/>
    <m/>
    <m/>
    <m/>
    <m/>
    <m/>
    <m/>
    <m/>
    <m/>
    <m/>
    <m/>
    <m/>
    <m/>
    <m/>
    <m/>
    <m/>
    <m/>
    <m/>
    <m/>
    <m/>
    <m/>
    <m/>
    <m/>
    <m/>
    <n v="20"/>
    <n v="2022"/>
    <s v=""/>
    <m/>
    <m/>
    <m/>
  </r>
  <r>
    <n v="2202"/>
    <m/>
    <m/>
    <m/>
    <x v="13"/>
    <x v="19"/>
    <x v="6"/>
    <s v="Food Security"/>
    <x v="9"/>
    <x v="20"/>
    <x v="3"/>
    <m/>
    <s v="Planned"/>
    <m/>
    <m/>
    <m/>
    <m/>
    <m/>
    <s v="Chittagong"/>
    <s v="Cox's Bazar"/>
    <x v="6"/>
    <x v="9"/>
    <x v="1"/>
    <m/>
    <m/>
    <m/>
    <x v="2"/>
    <x v="2"/>
    <m/>
    <m/>
    <m/>
    <m/>
    <m/>
    <m/>
    <m/>
    <m/>
    <m/>
    <m/>
    <m/>
    <m/>
    <m/>
    <m/>
    <m/>
    <m/>
    <m/>
    <m/>
    <m/>
    <m/>
    <m/>
    <m/>
    <m/>
    <m/>
    <n v="20"/>
    <n v="2022"/>
    <s v=""/>
    <m/>
    <m/>
    <m/>
  </r>
  <r>
    <n v="2203"/>
    <m/>
    <m/>
    <m/>
    <x v="13"/>
    <x v="19"/>
    <x v="6"/>
    <s v="Food Security"/>
    <x v="9"/>
    <x v="20"/>
    <x v="3"/>
    <m/>
    <s v="Planned"/>
    <m/>
    <m/>
    <m/>
    <m/>
    <m/>
    <s v="Chittagong"/>
    <s v="Cox's Bazar"/>
    <x v="6"/>
    <x v="9"/>
    <x v="1"/>
    <m/>
    <m/>
    <m/>
    <x v="2"/>
    <x v="2"/>
    <m/>
    <m/>
    <m/>
    <m/>
    <m/>
    <m/>
    <m/>
    <m/>
    <m/>
    <m/>
    <m/>
    <m/>
    <m/>
    <m/>
    <m/>
    <m/>
    <m/>
    <m/>
    <m/>
    <m/>
    <m/>
    <m/>
    <m/>
    <m/>
    <n v="20"/>
    <n v="2022"/>
    <s v=""/>
    <m/>
    <m/>
    <m/>
  </r>
  <r>
    <n v="2204"/>
    <m/>
    <m/>
    <m/>
    <x v="13"/>
    <x v="19"/>
    <x v="6"/>
    <s v="Food Security"/>
    <x v="9"/>
    <x v="20"/>
    <x v="3"/>
    <m/>
    <s v="Planned"/>
    <m/>
    <m/>
    <m/>
    <m/>
    <m/>
    <s v="Chittagong"/>
    <s v="Cox's Bazar"/>
    <x v="6"/>
    <x v="9"/>
    <x v="1"/>
    <m/>
    <m/>
    <m/>
    <x v="2"/>
    <x v="2"/>
    <m/>
    <m/>
    <m/>
    <m/>
    <m/>
    <m/>
    <m/>
    <m/>
    <m/>
    <m/>
    <m/>
    <m/>
    <m/>
    <m/>
    <m/>
    <m/>
    <m/>
    <m/>
    <m/>
    <m/>
    <m/>
    <m/>
    <m/>
    <m/>
    <n v="20"/>
    <n v="2022"/>
    <s v=""/>
    <m/>
    <m/>
    <m/>
  </r>
  <r>
    <n v="2205"/>
    <m/>
    <m/>
    <m/>
    <x v="13"/>
    <x v="19"/>
    <x v="6"/>
    <s v="Food Security"/>
    <x v="9"/>
    <x v="20"/>
    <x v="3"/>
    <m/>
    <s v="Planned"/>
    <m/>
    <m/>
    <m/>
    <m/>
    <m/>
    <s v="Chittagong"/>
    <s v="Cox's Bazar"/>
    <x v="6"/>
    <x v="9"/>
    <x v="1"/>
    <m/>
    <m/>
    <m/>
    <x v="2"/>
    <x v="2"/>
    <m/>
    <m/>
    <m/>
    <m/>
    <m/>
    <m/>
    <m/>
    <m/>
    <m/>
    <m/>
    <m/>
    <m/>
    <m/>
    <m/>
    <m/>
    <m/>
    <m/>
    <m/>
    <m/>
    <m/>
    <m/>
    <m/>
    <m/>
    <m/>
    <n v="20"/>
    <n v="2022"/>
    <s v=""/>
    <m/>
    <m/>
    <m/>
  </r>
  <r>
    <n v="2206"/>
    <m/>
    <m/>
    <m/>
    <x v="13"/>
    <x v="19"/>
    <x v="6"/>
    <s v="Food Security"/>
    <x v="9"/>
    <x v="20"/>
    <x v="3"/>
    <m/>
    <s v="Planned"/>
    <m/>
    <m/>
    <m/>
    <m/>
    <m/>
    <s v="Chittagong"/>
    <s v="Cox's Bazar"/>
    <x v="6"/>
    <x v="9"/>
    <x v="1"/>
    <m/>
    <m/>
    <m/>
    <x v="2"/>
    <x v="2"/>
    <m/>
    <m/>
    <m/>
    <m/>
    <m/>
    <m/>
    <m/>
    <m/>
    <m/>
    <m/>
    <m/>
    <m/>
    <m/>
    <m/>
    <m/>
    <m/>
    <m/>
    <m/>
    <m/>
    <m/>
    <m/>
    <m/>
    <m/>
    <m/>
    <n v="20"/>
    <n v="2022"/>
    <s v=""/>
    <m/>
    <m/>
    <m/>
  </r>
  <r>
    <n v="2207"/>
    <m/>
    <m/>
    <m/>
    <x v="13"/>
    <x v="19"/>
    <x v="6"/>
    <s v="Food Security"/>
    <x v="9"/>
    <x v="20"/>
    <x v="3"/>
    <m/>
    <s v="Planned"/>
    <m/>
    <m/>
    <m/>
    <m/>
    <m/>
    <s v="Chittagong"/>
    <s v="Cox's Bazar"/>
    <x v="6"/>
    <x v="9"/>
    <x v="1"/>
    <m/>
    <m/>
    <m/>
    <x v="2"/>
    <x v="2"/>
    <m/>
    <m/>
    <m/>
    <m/>
    <m/>
    <m/>
    <m/>
    <m/>
    <m/>
    <m/>
    <m/>
    <m/>
    <m/>
    <m/>
    <m/>
    <m/>
    <m/>
    <m/>
    <m/>
    <m/>
    <m/>
    <m/>
    <m/>
    <m/>
    <n v="20"/>
    <n v="2022"/>
    <s v=""/>
    <m/>
    <m/>
    <m/>
  </r>
  <r>
    <n v="2208"/>
    <m/>
    <m/>
    <m/>
    <x v="13"/>
    <x v="19"/>
    <x v="6"/>
    <s v="Food Security"/>
    <x v="9"/>
    <x v="20"/>
    <x v="3"/>
    <m/>
    <s v="Planned"/>
    <m/>
    <m/>
    <m/>
    <m/>
    <m/>
    <s v="Chittagong"/>
    <s v="Cox's Bazar"/>
    <x v="6"/>
    <x v="9"/>
    <x v="1"/>
    <m/>
    <m/>
    <m/>
    <x v="2"/>
    <x v="2"/>
    <m/>
    <m/>
    <m/>
    <m/>
    <m/>
    <m/>
    <m/>
    <m/>
    <m/>
    <m/>
    <m/>
    <m/>
    <m/>
    <m/>
    <m/>
    <m/>
    <m/>
    <m/>
    <m/>
    <m/>
    <m/>
    <m/>
    <m/>
    <m/>
    <n v="20"/>
    <n v="2022"/>
    <s v=""/>
    <m/>
    <m/>
    <m/>
  </r>
  <r>
    <n v="2209"/>
    <m/>
    <m/>
    <m/>
    <x v="13"/>
    <x v="19"/>
    <x v="6"/>
    <s v="Food Security"/>
    <x v="9"/>
    <x v="20"/>
    <x v="3"/>
    <m/>
    <s v="Planned"/>
    <m/>
    <m/>
    <m/>
    <m/>
    <m/>
    <s v="Chittagong"/>
    <s v="Cox's Bazar"/>
    <x v="6"/>
    <x v="9"/>
    <x v="1"/>
    <m/>
    <m/>
    <m/>
    <x v="2"/>
    <x v="2"/>
    <m/>
    <m/>
    <m/>
    <m/>
    <m/>
    <m/>
    <m/>
    <m/>
    <m/>
    <m/>
    <m/>
    <m/>
    <m/>
    <m/>
    <m/>
    <m/>
    <m/>
    <m/>
    <m/>
    <m/>
    <m/>
    <m/>
    <m/>
    <m/>
    <n v="20"/>
    <n v="2022"/>
    <s v=""/>
    <m/>
    <m/>
    <m/>
  </r>
  <r>
    <n v="2210"/>
    <m/>
    <m/>
    <m/>
    <x v="13"/>
    <x v="19"/>
    <x v="6"/>
    <s v="Food Security"/>
    <x v="9"/>
    <x v="20"/>
    <x v="3"/>
    <m/>
    <s v="Planned"/>
    <m/>
    <m/>
    <m/>
    <m/>
    <m/>
    <s v="Chittagong"/>
    <s v="Cox's Bazar"/>
    <x v="6"/>
    <x v="9"/>
    <x v="1"/>
    <m/>
    <m/>
    <m/>
    <x v="2"/>
    <x v="2"/>
    <m/>
    <m/>
    <m/>
    <m/>
    <m/>
    <m/>
    <m/>
    <m/>
    <m/>
    <m/>
    <m/>
    <m/>
    <m/>
    <m/>
    <m/>
    <m/>
    <m/>
    <m/>
    <m/>
    <m/>
    <m/>
    <m/>
    <m/>
    <m/>
    <n v="20"/>
    <n v="2022"/>
    <s v=""/>
    <m/>
    <m/>
    <m/>
  </r>
  <r>
    <n v="2211"/>
    <m/>
    <m/>
    <m/>
    <x v="13"/>
    <x v="19"/>
    <x v="6"/>
    <s v="Food Security"/>
    <x v="9"/>
    <x v="20"/>
    <x v="3"/>
    <m/>
    <s v="Planned"/>
    <m/>
    <m/>
    <m/>
    <m/>
    <m/>
    <s v="Chittagong"/>
    <s v="Cox's Bazar"/>
    <x v="6"/>
    <x v="9"/>
    <x v="1"/>
    <m/>
    <m/>
    <m/>
    <x v="2"/>
    <x v="2"/>
    <m/>
    <m/>
    <m/>
    <m/>
    <m/>
    <m/>
    <m/>
    <m/>
    <m/>
    <m/>
    <m/>
    <m/>
    <m/>
    <m/>
    <m/>
    <m/>
    <m/>
    <m/>
    <m/>
    <m/>
    <m/>
    <m/>
    <m/>
    <m/>
    <n v="20"/>
    <n v="2022"/>
    <s v=""/>
    <m/>
    <m/>
    <m/>
  </r>
  <r>
    <n v="2212"/>
    <m/>
    <m/>
    <m/>
    <x v="13"/>
    <x v="19"/>
    <x v="6"/>
    <s v="Food Security"/>
    <x v="9"/>
    <x v="20"/>
    <x v="3"/>
    <m/>
    <s v="Planned"/>
    <m/>
    <m/>
    <m/>
    <m/>
    <m/>
    <s v="Chittagong"/>
    <s v="Cox's Bazar"/>
    <x v="6"/>
    <x v="9"/>
    <x v="1"/>
    <m/>
    <m/>
    <m/>
    <x v="2"/>
    <x v="2"/>
    <m/>
    <m/>
    <m/>
    <m/>
    <m/>
    <m/>
    <m/>
    <m/>
    <m/>
    <m/>
    <m/>
    <m/>
    <m/>
    <m/>
    <m/>
    <m/>
    <m/>
    <m/>
    <m/>
    <m/>
    <m/>
    <m/>
    <m/>
    <m/>
    <n v="20"/>
    <n v="2022"/>
    <s v=""/>
    <m/>
    <m/>
    <m/>
  </r>
  <r>
    <n v="2213"/>
    <m/>
    <m/>
    <m/>
    <x v="13"/>
    <x v="19"/>
    <x v="6"/>
    <s v="Food Security"/>
    <x v="9"/>
    <x v="20"/>
    <x v="3"/>
    <m/>
    <s v="Planned"/>
    <m/>
    <m/>
    <m/>
    <m/>
    <m/>
    <s v="Chittagong"/>
    <s v="Cox's Bazar"/>
    <x v="6"/>
    <x v="9"/>
    <x v="1"/>
    <m/>
    <m/>
    <m/>
    <x v="2"/>
    <x v="2"/>
    <m/>
    <m/>
    <m/>
    <m/>
    <m/>
    <m/>
    <m/>
    <m/>
    <m/>
    <m/>
    <m/>
    <m/>
    <m/>
    <m/>
    <m/>
    <m/>
    <m/>
    <m/>
    <m/>
    <m/>
    <m/>
    <m/>
    <m/>
    <m/>
    <n v="20"/>
    <n v="2022"/>
    <s v=""/>
    <m/>
    <m/>
    <m/>
  </r>
  <r>
    <n v="2214"/>
    <m/>
    <m/>
    <m/>
    <x v="13"/>
    <x v="19"/>
    <x v="6"/>
    <s v="Food Security"/>
    <x v="9"/>
    <x v="20"/>
    <x v="3"/>
    <m/>
    <s v="Planned"/>
    <m/>
    <m/>
    <m/>
    <m/>
    <m/>
    <s v="Chittagong"/>
    <s v="Cox's Bazar"/>
    <x v="6"/>
    <x v="9"/>
    <x v="1"/>
    <m/>
    <m/>
    <m/>
    <x v="2"/>
    <x v="2"/>
    <m/>
    <m/>
    <m/>
    <m/>
    <m/>
    <m/>
    <m/>
    <m/>
    <m/>
    <m/>
    <m/>
    <m/>
    <m/>
    <m/>
    <m/>
    <m/>
    <m/>
    <m/>
    <m/>
    <m/>
    <m/>
    <m/>
    <m/>
    <m/>
    <n v="20"/>
    <n v="2022"/>
    <s v=""/>
    <m/>
    <m/>
    <m/>
  </r>
  <r>
    <n v="2215"/>
    <m/>
    <m/>
    <m/>
    <x v="13"/>
    <x v="19"/>
    <x v="6"/>
    <s v="Food Security"/>
    <x v="9"/>
    <x v="20"/>
    <x v="3"/>
    <m/>
    <s v="Planned"/>
    <m/>
    <m/>
    <m/>
    <m/>
    <m/>
    <s v="Chittagong"/>
    <s v="Cox's Bazar"/>
    <x v="6"/>
    <x v="9"/>
    <x v="1"/>
    <m/>
    <m/>
    <m/>
    <x v="2"/>
    <x v="2"/>
    <m/>
    <m/>
    <m/>
    <m/>
    <m/>
    <m/>
    <m/>
    <m/>
    <m/>
    <m/>
    <m/>
    <m/>
    <m/>
    <m/>
    <m/>
    <m/>
    <m/>
    <m/>
    <m/>
    <m/>
    <m/>
    <m/>
    <m/>
    <m/>
    <n v="20"/>
    <n v="2022"/>
    <s v=""/>
    <m/>
    <m/>
    <m/>
  </r>
  <r>
    <n v="2216"/>
    <m/>
    <m/>
    <m/>
    <x v="13"/>
    <x v="19"/>
    <x v="6"/>
    <s v="Food Security"/>
    <x v="9"/>
    <x v="20"/>
    <x v="3"/>
    <m/>
    <s v="Planned"/>
    <m/>
    <m/>
    <m/>
    <m/>
    <m/>
    <s v="Chittagong"/>
    <s v="Cox's Bazar"/>
    <x v="6"/>
    <x v="9"/>
    <x v="1"/>
    <m/>
    <m/>
    <m/>
    <x v="2"/>
    <x v="2"/>
    <m/>
    <m/>
    <m/>
    <m/>
    <m/>
    <m/>
    <m/>
    <m/>
    <m/>
    <m/>
    <m/>
    <m/>
    <m/>
    <m/>
    <m/>
    <m/>
    <m/>
    <m/>
    <m/>
    <m/>
    <m/>
    <m/>
    <m/>
    <m/>
    <n v="20"/>
    <n v="2022"/>
    <s v=""/>
    <m/>
    <m/>
    <m/>
  </r>
  <r>
    <n v="2217"/>
    <m/>
    <m/>
    <m/>
    <x v="13"/>
    <x v="19"/>
    <x v="6"/>
    <s v="Food Security"/>
    <x v="9"/>
    <x v="20"/>
    <x v="3"/>
    <m/>
    <s v="Planned"/>
    <m/>
    <m/>
    <m/>
    <m/>
    <m/>
    <s v="Chittagong"/>
    <s v="Cox's Bazar"/>
    <x v="6"/>
    <x v="9"/>
    <x v="1"/>
    <m/>
    <m/>
    <m/>
    <x v="2"/>
    <x v="2"/>
    <m/>
    <m/>
    <m/>
    <m/>
    <m/>
    <m/>
    <m/>
    <m/>
    <m/>
    <m/>
    <m/>
    <m/>
    <m/>
    <m/>
    <m/>
    <m/>
    <m/>
    <m/>
    <m/>
    <m/>
    <m/>
    <m/>
    <m/>
    <m/>
    <n v="20"/>
    <n v="2022"/>
    <s v=""/>
    <m/>
    <m/>
    <m/>
  </r>
  <r>
    <n v="2218"/>
    <m/>
    <m/>
    <m/>
    <x v="13"/>
    <x v="19"/>
    <x v="6"/>
    <s v="Food Security"/>
    <x v="9"/>
    <x v="20"/>
    <x v="3"/>
    <m/>
    <s v="Planned"/>
    <m/>
    <m/>
    <m/>
    <m/>
    <m/>
    <s v="Chittagong"/>
    <s v="Cox's Bazar"/>
    <x v="6"/>
    <x v="9"/>
    <x v="1"/>
    <m/>
    <m/>
    <m/>
    <x v="2"/>
    <x v="2"/>
    <m/>
    <m/>
    <m/>
    <m/>
    <m/>
    <m/>
    <m/>
    <m/>
    <m/>
    <m/>
    <m/>
    <m/>
    <m/>
    <m/>
    <m/>
    <m/>
    <m/>
    <m/>
    <m/>
    <m/>
    <m/>
    <m/>
    <m/>
    <m/>
    <n v="20"/>
    <n v="2022"/>
    <s v=""/>
    <m/>
    <m/>
    <m/>
  </r>
  <r>
    <n v="2219"/>
    <m/>
    <m/>
    <m/>
    <x v="13"/>
    <x v="19"/>
    <x v="6"/>
    <s v="Food Security"/>
    <x v="9"/>
    <x v="20"/>
    <x v="3"/>
    <m/>
    <s v="Planned"/>
    <m/>
    <m/>
    <m/>
    <m/>
    <m/>
    <s v="Chittagong"/>
    <s v="Cox's Bazar"/>
    <x v="6"/>
    <x v="9"/>
    <x v="1"/>
    <m/>
    <m/>
    <m/>
    <x v="2"/>
    <x v="2"/>
    <m/>
    <m/>
    <m/>
    <m/>
    <m/>
    <m/>
    <m/>
    <m/>
    <m/>
    <m/>
    <m/>
    <m/>
    <m/>
    <m/>
    <m/>
    <m/>
    <m/>
    <m/>
    <m/>
    <m/>
    <m/>
    <m/>
    <m/>
    <m/>
    <n v="20"/>
    <n v="2022"/>
    <s v=""/>
    <m/>
    <m/>
    <m/>
  </r>
  <r>
    <n v="2220"/>
    <m/>
    <m/>
    <m/>
    <x v="13"/>
    <x v="19"/>
    <x v="6"/>
    <s v="Food Security"/>
    <x v="9"/>
    <x v="20"/>
    <x v="3"/>
    <m/>
    <s v="Planned"/>
    <m/>
    <m/>
    <m/>
    <m/>
    <m/>
    <s v="Chittagong"/>
    <s v="Cox's Bazar"/>
    <x v="6"/>
    <x v="9"/>
    <x v="1"/>
    <m/>
    <m/>
    <m/>
    <x v="2"/>
    <x v="2"/>
    <m/>
    <m/>
    <m/>
    <m/>
    <m/>
    <m/>
    <m/>
    <m/>
    <m/>
    <m/>
    <m/>
    <m/>
    <m/>
    <m/>
    <m/>
    <m/>
    <m/>
    <m/>
    <m/>
    <m/>
    <m/>
    <m/>
    <m/>
    <m/>
    <n v="20"/>
    <n v="2022"/>
    <s v=""/>
    <m/>
    <m/>
    <m/>
  </r>
  <r>
    <n v="2221"/>
    <m/>
    <m/>
    <m/>
    <x v="13"/>
    <x v="19"/>
    <x v="6"/>
    <s v="Food Security"/>
    <x v="9"/>
    <x v="20"/>
    <x v="3"/>
    <m/>
    <s v="Planned"/>
    <m/>
    <m/>
    <m/>
    <m/>
    <m/>
    <s v="Chittagong"/>
    <s v="Cox's Bazar"/>
    <x v="6"/>
    <x v="9"/>
    <x v="1"/>
    <m/>
    <m/>
    <m/>
    <x v="2"/>
    <x v="2"/>
    <m/>
    <m/>
    <m/>
    <m/>
    <m/>
    <m/>
    <m/>
    <m/>
    <m/>
    <m/>
    <m/>
    <m/>
    <m/>
    <m/>
    <m/>
    <m/>
    <m/>
    <m/>
    <m/>
    <m/>
    <m/>
    <m/>
    <m/>
    <m/>
    <n v="20"/>
    <n v="2022"/>
    <s v=""/>
    <m/>
    <m/>
    <m/>
  </r>
  <r>
    <n v="2222"/>
    <m/>
    <m/>
    <m/>
    <x v="13"/>
    <x v="19"/>
    <x v="6"/>
    <s v="Food Security"/>
    <x v="9"/>
    <x v="20"/>
    <x v="3"/>
    <m/>
    <s v="Planned"/>
    <m/>
    <m/>
    <m/>
    <m/>
    <m/>
    <s v="Chittagong"/>
    <s v="Cox's Bazar"/>
    <x v="6"/>
    <x v="9"/>
    <x v="1"/>
    <m/>
    <m/>
    <m/>
    <x v="2"/>
    <x v="2"/>
    <m/>
    <m/>
    <m/>
    <m/>
    <m/>
    <m/>
    <m/>
    <m/>
    <m/>
    <m/>
    <m/>
    <m/>
    <m/>
    <m/>
    <m/>
    <m/>
    <m/>
    <m/>
    <m/>
    <m/>
    <m/>
    <m/>
    <m/>
    <m/>
    <n v="20"/>
    <n v="2022"/>
    <s v=""/>
    <m/>
    <m/>
    <m/>
  </r>
  <r>
    <n v="2223"/>
    <m/>
    <m/>
    <m/>
    <x v="13"/>
    <x v="19"/>
    <x v="6"/>
    <s v="Food Security"/>
    <x v="9"/>
    <x v="20"/>
    <x v="3"/>
    <m/>
    <s v="Planned"/>
    <m/>
    <m/>
    <m/>
    <m/>
    <m/>
    <s v="Chittagong"/>
    <s v="Cox's Bazar"/>
    <x v="6"/>
    <x v="9"/>
    <x v="1"/>
    <m/>
    <m/>
    <m/>
    <x v="2"/>
    <x v="2"/>
    <m/>
    <m/>
    <m/>
    <m/>
    <m/>
    <m/>
    <m/>
    <m/>
    <m/>
    <m/>
    <m/>
    <m/>
    <m/>
    <m/>
    <m/>
    <m/>
    <m/>
    <m/>
    <m/>
    <m/>
    <m/>
    <m/>
    <m/>
    <m/>
    <n v="20"/>
    <n v="2022"/>
    <s v=""/>
    <m/>
    <m/>
    <m/>
  </r>
  <r>
    <n v="2224"/>
    <m/>
    <m/>
    <m/>
    <x v="13"/>
    <x v="19"/>
    <x v="6"/>
    <s v="Food Security"/>
    <x v="9"/>
    <x v="20"/>
    <x v="3"/>
    <m/>
    <s v="Planned"/>
    <m/>
    <m/>
    <m/>
    <m/>
    <m/>
    <s v="Chittagong"/>
    <s v="Cox's Bazar"/>
    <x v="6"/>
    <x v="9"/>
    <x v="1"/>
    <m/>
    <m/>
    <m/>
    <x v="2"/>
    <x v="2"/>
    <m/>
    <m/>
    <m/>
    <m/>
    <m/>
    <m/>
    <m/>
    <m/>
    <m/>
    <m/>
    <m/>
    <m/>
    <m/>
    <m/>
    <m/>
    <m/>
    <m/>
    <m/>
    <m/>
    <m/>
    <m/>
    <m/>
    <m/>
    <m/>
    <n v="20"/>
    <n v="2022"/>
    <s v=""/>
    <m/>
    <m/>
    <m/>
  </r>
  <r>
    <n v="2225"/>
    <m/>
    <m/>
    <m/>
    <x v="13"/>
    <x v="19"/>
    <x v="6"/>
    <s v="Food Security"/>
    <x v="9"/>
    <x v="20"/>
    <x v="3"/>
    <m/>
    <s v="Planned"/>
    <m/>
    <m/>
    <m/>
    <m/>
    <m/>
    <s v="Chittagong"/>
    <s v="Cox's Bazar"/>
    <x v="6"/>
    <x v="9"/>
    <x v="1"/>
    <m/>
    <m/>
    <m/>
    <x v="2"/>
    <x v="2"/>
    <m/>
    <m/>
    <m/>
    <m/>
    <m/>
    <m/>
    <m/>
    <m/>
    <m/>
    <m/>
    <m/>
    <m/>
    <m/>
    <m/>
    <m/>
    <m/>
    <m/>
    <m/>
    <m/>
    <m/>
    <m/>
    <m/>
    <m/>
    <m/>
    <n v="20"/>
    <n v="2022"/>
    <s v=""/>
    <m/>
    <m/>
    <m/>
  </r>
  <r>
    <n v="2226"/>
    <m/>
    <m/>
    <m/>
    <x v="13"/>
    <x v="19"/>
    <x v="6"/>
    <s v="Food Security"/>
    <x v="9"/>
    <x v="20"/>
    <x v="3"/>
    <m/>
    <s v="Planned"/>
    <m/>
    <m/>
    <m/>
    <m/>
    <m/>
    <s v="Chittagong"/>
    <s v="Cox's Bazar"/>
    <x v="6"/>
    <x v="9"/>
    <x v="1"/>
    <m/>
    <m/>
    <m/>
    <x v="2"/>
    <x v="2"/>
    <m/>
    <m/>
    <m/>
    <m/>
    <m/>
    <m/>
    <m/>
    <m/>
    <m/>
    <m/>
    <m/>
    <m/>
    <m/>
    <m/>
    <m/>
    <m/>
    <m/>
    <m/>
    <m/>
    <m/>
    <m/>
    <m/>
    <m/>
    <m/>
    <n v="20"/>
    <n v="2022"/>
    <s v=""/>
    <m/>
    <m/>
    <m/>
  </r>
  <r>
    <n v="2227"/>
    <m/>
    <m/>
    <m/>
    <x v="13"/>
    <x v="19"/>
    <x v="6"/>
    <s v="Food Security"/>
    <x v="9"/>
    <x v="20"/>
    <x v="3"/>
    <m/>
    <s v="Planned"/>
    <m/>
    <m/>
    <m/>
    <m/>
    <m/>
    <s v="Chittagong"/>
    <s v="Cox's Bazar"/>
    <x v="6"/>
    <x v="9"/>
    <x v="1"/>
    <m/>
    <m/>
    <m/>
    <x v="2"/>
    <x v="2"/>
    <m/>
    <m/>
    <m/>
    <m/>
    <m/>
    <m/>
    <m/>
    <m/>
    <m/>
    <m/>
    <m/>
    <m/>
    <m/>
    <m/>
    <m/>
    <m/>
    <m/>
    <m/>
    <m/>
    <m/>
    <m/>
    <m/>
    <m/>
    <m/>
    <n v="20"/>
    <n v="2022"/>
    <s v=""/>
    <m/>
    <m/>
    <m/>
  </r>
  <r>
    <n v="2228"/>
    <m/>
    <m/>
    <m/>
    <x v="13"/>
    <x v="19"/>
    <x v="6"/>
    <s v="Food Security"/>
    <x v="9"/>
    <x v="20"/>
    <x v="3"/>
    <m/>
    <s v="Planned"/>
    <m/>
    <m/>
    <m/>
    <m/>
    <m/>
    <s v="Chittagong"/>
    <s v="Cox's Bazar"/>
    <x v="6"/>
    <x v="9"/>
    <x v="1"/>
    <m/>
    <m/>
    <m/>
    <x v="2"/>
    <x v="2"/>
    <m/>
    <m/>
    <m/>
    <m/>
    <m/>
    <m/>
    <m/>
    <m/>
    <m/>
    <m/>
    <m/>
    <m/>
    <m/>
    <m/>
    <m/>
    <m/>
    <m/>
    <m/>
    <m/>
    <m/>
    <m/>
    <m/>
    <m/>
    <m/>
    <n v="20"/>
    <n v="2022"/>
    <s v=""/>
    <m/>
    <m/>
    <m/>
  </r>
  <r>
    <n v="2229"/>
    <m/>
    <m/>
    <m/>
    <x v="13"/>
    <x v="19"/>
    <x v="6"/>
    <s v="Food Security"/>
    <x v="9"/>
    <x v="20"/>
    <x v="3"/>
    <m/>
    <s v="Planned"/>
    <m/>
    <m/>
    <m/>
    <m/>
    <m/>
    <s v="Chittagong"/>
    <s v="Cox's Bazar"/>
    <x v="6"/>
    <x v="9"/>
    <x v="1"/>
    <m/>
    <m/>
    <m/>
    <x v="2"/>
    <x v="2"/>
    <m/>
    <m/>
    <m/>
    <m/>
    <m/>
    <m/>
    <m/>
    <m/>
    <m/>
    <m/>
    <m/>
    <m/>
    <m/>
    <m/>
    <m/>
    <m/>
    <m/>
    <m/>
    <m/>
    <m/>
    <m/>
    <m/>
    <m/>
    <m/>
    <n v="20"/>
    <n v="2022"/>
    <s v=""/>
    <m/>
    <m/>
    <m/>
  </r>
  <r>
    <n v="2230"/>
    <m/>
    <m/>
    <m/>
    <x v="13"/>
    <x v="19"/>
    <x v="6"/>
    <s v="Food Security"/>
    <x v="9"/>
    <x v="20"/>
    <x v="3"/>
    <m/>
    <s v="Planned"/>
    <m/>
    <m/>
    <m/>
    <m/>
    <m/>
    <s v="Chittagong"/>
    <s v="Cox's Bazar"/>
    <x v="6"/>
    <x v="9"/>
    <x v="1"/>
    <m/>
    <m/>
    <m/>
    <x v="2"/>
    <x v="2"/>
    <m/>
    <m/>
    <m/>
    <m/>
    <m/>
    <m/>
    <m/>
    <m/>
    <m/>
    <m/>
    <m/>
    <m/>
    <m/>
    <m/>
    <m/>
    <m/>
    <m/>
    <m/>
    <m/>
    <m/>
    <m/>
    <m/>
    <m/>
    <m/>
    <n v="20"/>
    <n v="2022"/>
    <s v=""/>
    <m/>
    <m/>
    <m/>
  </r>
  <r>
    <n v="2231"/>
    <m/>
    <m/>
    <m/>
    <x v="13"/>
    <x v="19"/>
    <x v="6"/>
    <s v="Food Security"/>
    <x v="9"/>
    <x v="20"/>
    <x v="3"/>
    <m/>
    <s v="Planned"/>
    <m/>
    <m/>
    <m/>
    <m/>
    <m/>
    <s v="Chittagong"/>
    <s v="Cox's Bazar"/>
    <x v="6"/>
    <x v="9"/>
    <x v="1"/>
    <m/>
    <m/>
    <m/>
    <x v="2"/>
    <x v="2"/>
    <m/>
    <m/>
    <m/>
    <m/>
    <m/>
    <m/>
    <m/>
    <m/>
    <m/>
    <m/>
    <m/>
    <m/>
    <m/>
    <m/>
    <m/>
    <m/>
    <m/>
    <m/>
    <m/>
    <m/>
    <m/>
    <m/>
    <m/>
    <m/>
    <n v="20"/>
    <n v="2022"/>
    <s v=""/>
    <m/>
    <m/>
    <m/>
  </r>
  <r>
    <n v="2232"/>
    <m/>
    <m/>
    <m/>
    <x v="13"/>
    <x v="19"/>
    <x v="6"/>
    <s v="Food Security"/>
    <x v="9"/>
    <x v="20"/>
    <x v="3"/>
    <m/>
    <s v="Planned"/>
    <m/>
    <m/>
    <m/>
    <m/>
    <m/>
    <s v="Chittagong"/>
    <s v="Cox's Bazar"/>
    <x v="6"/>
    <x v="9"/>
    <x v="1"/>
    <m/>
    <m/>
    <m/>
    <x v="2"/>
    <x v="2"/>
    <m/>
    <m/>
    <m/>
    <m/>
    <m/>
    <m/>
    <m/>
    <m/>
    <m/>
    <m/>
    <m/>
    <m/>
    <m/>
    <m/>
    <m/>
    <m/>
    <m/>
    <m/>
    <m/>
    <m/>
    <m/>
    <m/>
    <m/>
    <m/>
    <n v="20"/>
    <n v="2022"/>
    <s v=""/>
    <m/>
    <m/>
    <m/>
  </r>
  <r>
    <n v="2233"/>
    <m/>
    <m/>
    <m/>
    <x v="13"/>
    <x v="19"/>
    <x v="6"/>
    <s v="Food Security"/>
    <x v="9"/>
    <x v="20"/>
    <x v="3"/>
    <m/>
    <s v="Planned"/>
    <m/>
    <m/>
    <m/>
    <m/>
    <m/>
    <s v="Chittagong"/>
    <s v="Cox's Bazar"/>
    <x v="6"/>
    <x v="9"/>
    <x v="1"/>
    <m/>
    <m/>
    <m/>
    <x v="2"/>
    <x v="2"/>
    <m/>
    <m/>
    <m/>
    <m/>
    <m/>
    <m/>
    <m/>
    <m/>
    <m/>
    <m/>
    <m/>
    <m/>
    <m/>
    <m/>
    <m/>
    <m/>
    <m/>
    <m/>
    <m/>
    <m/>
    <m/>
    <m/>
    <m/>
    <m/>
    <n v="20"/>
    <n v="2022"/>
    <s v=""/>
    <m/>
    <m/>
    <m/>
  </r>
  <r>
    <n v="2234"/>
    <m/>
    <m/>
    <m/>
    <x v="13"/>
    <x v="19"/>
    <x v="6"/>
    <s v="Food Security"/>
    <x v="9"/>
    <x v="20"/>
    <x v="3"/>
    <m/>
    <s v="Planned"/>
    <m/>
    <m/>
    <m/>
    <m/>
    <m/>
    <s v="Chittagong"/>
    <s v="Cox's Bazar"/>
    <x v="6"/>
    <x v="9"/>
    <x v="1"/>
    <m/>
    <m/>
    <m/>
    <x v="2"/>
    <x v="2"/>
    <m/>
    <m/>
    <m/>
    <m/>
    <m/>
    <m/>
    <m/>
    <m/>
    <m/>
    <m/>
    <m/>
    <m/>
    <m/>
    <m/>
    <m/>
    <m/>
    <m/>
    <m/>
    <m/>
    <m/>
    <m/>
    <m/>
    <m/>
    <m/>
    <n v="20"/>
    <n v="2022"/>
    <s v=""/>
    <m/>
    <m/>
    <m/>
  </r>
  <r>
    <n v="2235"/>
    <m/>
    <m/>
    <m/>
    <x v="13"/>
    <x v="19"/>
    <x v="6"/>
    <s v="Food Security"/>
    <x v="9"/>
    <x v="20"/>
    <x v="3"/>
    <m/>
    <s v="Planned"/>
    <m/>
    <m/>
    <m/>
    <m/>
    <m/>
    <s v="Chittagong"/>
    <s v="Cox's Bazar"/>
    <x v="6"/>
    <x v="9"/>
    <x v="1"/>
    <m/>
    <m/>
    <m/>
    <x v="2"/>
    <x v="2"/>
    <m/>
    <m/>
    <m/>
    <m/>
    <m/>
    <m/>
    <m/>
    <m/>
    <m/>
    <m/>
    <m/>
    <m/>
    <m/>
    <m/>
    <m/>
    <m/>
    <m/>
    <m/>
    <m/>
    <m/>
    <m/>
    <m/>
    <m/>
    <m/>
    <n v="20"/>
    <n v="2022"/>
    <s v=""/>
    <m/>
    <m/>
    <m/>
  </r>
  <r>
    <n v="2236"/>
    <m/>
    <m/>
    <m/>
    <x v="13"/>
    <x v="19"/>
    <x v="6"/>
    <s v="Food Security"/>
    <x v="9"/>
    <x v="20"/>
    <x v="3"/>
    <m/>
    <s v="Planned"/>
    <m/>
    <m/>
    <m/>
    <m/>
    <m/>
    <s v="Chittagong"/>
    <s v="Cox's Bazar"/>
    <x v="6"/>
    <x v="9"/>
    <x v="1"/>
    <m/>
    <m/>
    <m/>
    <x v="2"/>
    <x v="2"/>
    <m/>
    <m/>
    <m/>
    <m/>
    <m/>
    <m/>
    <m/>
    <m/>
    <m/>
    <m/>
    <m/>
    <m/>
    <m/>
    <m/>
    <m/>
    <m/>
    <m/>
    <m/>
    <m/>
    <m/>
    <m/>
    <m/>
    <m/>
    <m/>
    <n v="20"/>
    <n v="2022"/>
    <s v=""/>
    <m/>
    <m/>
    <m/>
  </r>
  <r>
    <n v="2237"/>
    <m/>
    <m/>
    <m/>
    <x v="13"/>
    <x v="19"/>
    <x v="6"/>
    <s v="Food Security"/>
    <x v="9"/>
    <x v="20"/>
    <x v="3"/>
    <m/>
    <s v="Planned"/>
    <m/>
    <m/>
    <m/>
    <m/>
    <m/>
    <s v="Chittagong"/>
    <s v="Cox's Bazar"/>
    <x v="6"/>
    <x v="9"/>
    <x v="1"/>
    <m/>
    <m/>
    <m/>
    <x v="2"/>
    <x v="2"/>
    <m/>
    <m/>
    <m/>
    <m/>
    <m/>
    <m/>
    <m/>
    <m/>
    <m/>
    <m/>
    <m/>
    <m/>
    <m/>
    <m/>
    <m/>
    <m/>
    <m/>
    <m/>
    <m/>
    <m/>
    <m/>
    <m/>
    <m/>
    <m/>
    <n v="20"/>
    <n v="2022"/>
    <s v=""/>
    <m/>
    <m/>
    <m/>
  </r>
  <r>
    <n v="2238"/>
    <m/>
    <m/>
    <m/>
    <x v="13"/>
    <x v="19"/>
    <x v="6"/>
    <s v="Food Security"/>
    <x v="9"/>
    <x v="20"/>
    <x v="3"/>
    <m/>
    <s v="Planned"/>
    <m/>
    <m/>
    <m/>
    <m/>
    <m/>
    <s v="Chittagong"/>
    <s v="Cox's Bazar"/>
    <x v="6"/>
    <x v="9"/>
    <x v="1"/>
    <m/>
    <m/>
    <m/>
    <x v="2"/>
    <x v="2"/>
    <m/>
    <m/>
    <m/>
    <m/>
    <m/>
    <m/>
    <m/>
    <m/>
    <m/>
    <m/>
    <m/>
    <m/>
    <m/>
    <m/>
    <m/>
    <m/>
    <m/>
    <m/>
    <m/>
    <m/>
    <m/>
    <m/>
    <m/>
    <m/>
    <n v="20"/>
    <n v="2022"/>
    <s v=""/>
    <m/>
    <m/>
    <m/>
  </r>
  <r>
    <n v="2239"/>
    <m/>
    <m/>
    <m/>
    <x v="13"/>
    <x v="19"/>
    <x v="6"/>
    <s v="Food Security"/>
    <x v="9"/>
    <x v="20"/>
    <x v="3"/>
    <m/>
    <s v="Planned"/>
    <m/>
    <m/>
    <m/>
    <m/>
    <m/>
    <s v="Chittagong"/>
    <s v="Cox's Bazar"/>
    <x v="6"/>
    <x v="9"/>
    <x v="1"/>
    <m/>
    <m/>
    <m/>
    <x v="2"/>
    <x v="2"/>
    <m/>
    <m/>
    <m/>
    <m/>
    <m/>
    <m/>
    <m/>
    <m/>
    <m/>
    <m/>
    <m/>
    <m/>
    <m/>
    <m/>
    <m/>
    <m/>
    <m/>
    <m/>
    <m/>
    <m/>
    <m/>
    <m/>
    <m/>
    <m/>
    <n v="20"/>
    <n v="2022"/>
    <s v=""/>
    <m/>
    <m/>
    <m/>
  </r>
  <r>
    <n v="2240"/>
    <m/>
    <m/>
    <m/>
    <x v="13"/>
    <x v="19"/>
    <x v="6"/>
    <s v="Food Security"/>
    <x v="9"/>
    <x v="20"/>
    <x v="3"/>
    <m/>
    <s v="Planned"/>
    <m/>
    <m/>
    <m/>
    <m/>
    <m/>
    <s v="Chittagong"/>
    <s v="Cox's Bazar"/>
    <x v="6"/>
    <x v="9"/>
    <x v="1"/>
    <m/>
    <m/>
    <m/>
    <x v="2"/>
    <x v="2"/>
    <m/>
    <m/>
    <m/>
    <m/>
    <m/>
    <m/>
    <m/>
    <m/>
    <m/>
    <m/>
    <m/>
    <m/>
    <m/>
    <m/>
    <m/>
    <m/>
    <m/>
    <m/>
    <m/>
    <m/>
    <m/>
    <m/>
    <m/>
    <m/>
    <n v="20"/>
    <n v="2022"/>
    <s v=""/>
    <m/>
    <m/>
    <m/>
  </r>
  <r>
    <n v="2241"/>
    <m/>
    <m/>
    <m/>
    <x v="13"/>
    <x v="19"/>
    <x v="6"/>
    <s v="Food Security"/>
    <x v="9"/>
    <x v="20"/>
    <x v="3"/>
    <m/>
    <s v="Planned"/>
    <m/>
    <m/>
    <m/>
    <m/>
    <m/>
    <s v="Chittagong"/>
    <s v="Cox's Bazar"/>
    <x v="6"/>
    <x v="9"/>
    <x v="1"/>
    <m/>
    <m/>
    <m/>
    <x v="2"/>
    <x v="2"/>
    <m/>
    <m/>
    <m/>
    <m/>
    <m/>
    <m/>
    <m/>
    <m/>
    <m/>
    <m/>
    <m/>
    <m/>
    <m/>
    <m/>
    <m/>
    <m/>
    <m/>
    <m/>
    <m/>
    <m/>
    <m/>
    <m/>
    <m/>
    <m/>
    <n v="20"/>
    <n v="2022"/>
    <s v=""/>
    <m/>
    <m/>
    <m/>
  </r>
  <r>
    <n v="2242"/>
    <m/>
    <m/>
    <m/>
    <x v="13"/>
    <x v="19"/>
    <x v="6"/>
    <s v="Food Security"/>
    <x v="9"/>
    <x v="20"/>
    <x v="3"/>
    <m/>
    <s v="Planned"/>
    <m/>
    <m/>
    <m/>
    <m/>
    <m/>
    <s v="Chittagong"/>
    <s v="Cox's Bazar"/>
    <x v="6"/>
    <x v="9"/>
    <x v="1"/>
    <m/>
    <m/>
    <m/>
    <x v="2"/>
    <x v="2"/>
    <m/>
    <m/>
    <m/>
    <m/>
    <m/>
    <m/>
    <m/>
    <m/>
    <m/>
    <m/>
    <m/>
    <m/>
    <m/>
    <m/>
    <m/>
    <m/>
    <m/>
    <m/>
    <m/>
    <m/>
    <m/>
    <m/>
    <m/>
    <m/>
    <n v="20"/>
    <n v="2022"/>
    <s v=""/>
    <m/>
    <m/>
    <m/>
  </r>
  <r>
    <n v="2243"/>
    <m/>
    <m/>
    <m/>
    <x v="13"/>
    <x v="19"/>
    <x v="6"/>
    <s v="Food Security"/>
    <x v="9"/>
    <x v="20"/>
    <x v="3"/>
    <m/>
    <s v="Planned"/>
    <m/>
    <m/>
    <m/>
    <m/>
    <m/>
    <s v="Chittagong"/>
    <s v="Cox's Bazar"/>
    <x v="6"/>
    <x v="9"/>
    <x v="1"/>
    <m/>
    <m/>
    <m/>
    <x v="2"/>
    <x v="2"/>
    <m/>
    <m/>
    <m/>
    <m/>
    <m/>
    <m/>
    <m/>
    <m/>
    <m/>
    <m/>
    <m/>
    <m/>
    <m/>
    <m/>
    <m/>
    <m/>
    <m/>
    <m/>
    <m/>
    <m/>
    <m/>
    <m/>
    <m/>
    <m/>
    <n v="20"/>
    <n v="2022"/>
    <s v=""/>
    <m/>
    <m/>
    <m/>
  </r>
  <r>
    <n v="2244"/>
    <m/>
    <m/>
    <m/>
    <x v="13"/>
    <x v="19"/>
    <x v="6"/>
    <s v="Food Security"/>
    <x v="9"/>
    <x v="20"/>
    <x v="3"/>
    <m/>
    <s v="Planned"/>
    <m/>
    <m/>
    <m/>
    <m/>
    <m/>
    <s v="Chittagong"/>
    <s v="Cox's Bazar"/>
    <x v="6"/>
    <x v="9"/>
    <x v="1"/>
    <m/>
    <m/>
    <m/>
    <x v="2"/>
    <x v="2"/>
    <m/>
    <m/>
    <m/>
    <m/>
    <m/>
    <m/>
    <m/>
    <m/>
    <m/>
    <m/>
    <m/>
    <m/>
    <m/>
    <m/>
    <m/>
    <m/>
    <m/>
    <m/>
    <m/>
    <m/>
    <m/>
    <m/>
    <m/>
    <m/>
    <n v="20"/>
    <n v="2022"/>
    <s v=""/>
    <m/>
    <m/>
    <m/>
  </r>
  <r>
    <n v="2245"/>
    <m/>
    <m/>
    <m/>
    <x v="13"/>
    <x v="19"/>
    <x v="6"/>
    <s v="Food Security"/>
    <x v="9"/>
    <x v="20"/>
    <x v="3"/>
    <m/>
    <s v="Planned"/>
    <m/>
    <m/>
    <m/>
    <m/>
    <m/>
    <s v="Chittagong"/>
    <s v="Cox's Bazar"/>
    <x v="6"/>
    <x v="9"/>
    <x v="1"/>
    <m/>
    <m/>
    <m/>
    <x v="2"/>
    <x v="2"/>
    <m/>
    <m/>
    <m/>
    <m/>
    <m/>
    <m/>
    <m/>
    <m/>
    <m/>
    <m/>
    <m/>
    <m/>
    <m/>
    <m/>
    <m/>
    <m/>
    <m/>
    <m/>
    <m/>
    <m/>
    <m/>
    <m/>
    <m/>
    <m/>
    <n v="20"/>
    <n v="2022"/>
    <s v=""/>
    <m/>
    <m/>
    <m/>
  </r>
  <r>
    <n v="2246"/>
    <m/>
    <m/>
    <m/>
    <x v="13"/>
    <x v="19"/>
    <x v="6"/>
    <s v="Food Security"/>
    <x v="9"/>
    <x v="20"/>
    <x v="3"/>
    <m/>
    <s v="Planned"/>
    <m/>
    <m/>
    <m/>
    <m/>
    <m/>
    <s v="Chittagong"/>
    <s v="Cox's Bazar"/>
    <x v="6"/>
    <x v="9"/>
    <x v="1"/>
    <m/>
    <m/>
    <m/>
    <x v="2"/>
    <x v="2"/>
    <m/>
    <m/>
    <m/>
    <m/>
    <m/>
    <m/>
    <m/>
    <m/>
    <m/>
    <m/>
    <m/>
    <m/>
    <m/>
    <m/>
    <m/>
    <m/>
    <m/>
    <m/>
    <m/>
    <m/>
    <m/>
    <m/>
    <m/>
    <m/>
    <n v="20"/>
    <n v="2022"/>
    <s v=""/>
    <m/>
    <m/>
    <m/>
  </r>
  <r>
    <n v="2247"/>
    <m/>
    <m/>
    <m/>
    <x v="13"/>
    <x v="19"/>
    <x v="6"/>
    <s v="Food Security"/>
    <x v="9"/>
    <x v="20"/>
    <x v="3"/>
    <m/>
    <s v="Planned"/>
    <m/>
    <m/>
    <m/>
    <m/>
    <m/>
    <s v="Chittagong"/>
    <s v="Cox's Bazar"/>
    <x v="6"/>
    <x v="9"/>
    <x v="1"/>
    <m/>
    <m/>
    <m/>
    <x v="2"/>
    <x v="2"/>
    <m/>
    <m/>
    <m/>
    <m/>
    <m/>
    <m/>
    <m/>
    <m/>
    <m/>
    <m/>
    <m/>
    <m/>
    <m/>
    <m/>
    <m/>
    <m/>
    <m/>
    <m/>
    <m/>
    <m/>
    <m/>
    <m/>
    <m/>
    <m/>
    <n v="20"/>
    <n v="2022"/>
    <s v=""/>
    <m/>
    <m/>
    <m/>
  </r>
  <r>
    <n v="2248"/>
    <m/>
    <m/>
    <m/>
    <x v="13"/>
    <x v="19"/>
    <x v="6"/>
    <s v="Food Security"/>
    <x v="9"/>
    <x v="20"/>
    <x v="3"/>
    <m/>
    <s v="Planned"/>
    <m/>
    <m/>
    <m/>
    <m/>
    <m/>
    <s v="Chittagong"/>
    <s v="Cox's Bazar"/>
    <x v="6"/>
    <x v="9"/>
    <x v="1"/>
    <m/>
    <m/>
    <m/>
    <x v="2"/>
    <x v="2"/>
    <m/>
    <m/>
    <m/>
    <m/>
    <m/>
    <m/>
    <m/>
    <m/>
    <m/>
    <m/>
    <m/>
    <m/>
    <m/>
    <m/>
    <m/>
    <m/>
    <m/>
    <m/>
    <m/>
    <m/>
    <m/>
    <m/>
    <m/>
    <m/>
    <n v="20"/>
    <n v="2022"/>
    <s v=""/>
    <m/>
    <m/>
    <m/>
  </r>
  <r>
    <n v="2249"/>
    <m/>
    <m/>
    <m/>
    <x v="13"/>
    <x v="19"/>
    <x v="6"/>
    <s v="Food Security"/>
    <x v="9"/>
    <x v="20"/>
    <x v="3"/>
    <m/>
    <s v="Planned"/>
    <m/>
    <m/>
    <m/>
    <m/>
    <m/>
    <s v="Chittagong"/>
    <s v="Cox's Bazar"/>
    <x v="6"/>
    <x v="9"/>
    <x v="1"/>
    <m/>
    <m/>
    <m/>
    <x v="2"/>
    <x v="2"/>
    <m/>
    <m/>
    <m/>
    <m/>
    <m/>
    <m/>
    <m/>
    <m/>
    <m/>
    <m/>
    <m/>
    <m/>
    <m/>
    <m/>
    <m/>
    <m/>
    <m/>
    <m/>
    <m/>
    <m/>
    <m/>
    <m/>
    <m/>
    <m/>
    <n v="20"/>
    <n v="2022"/>
    <s v=""/>
    <m/>
    <m/>
    <m/>
  </r>
  <r>
    <n v="2250"/>
    <m/>
    <m/>
    <m/>
    <x v="13"/>
    <x v="19"/>
    <x v="6"/>
    <s v="Food Security"/>
    <x v="9"/>
    <x v="20"/>
    <x v="3"/>
    <m/>
    <s v="Planned"/>
    <m/>
    <m/>
    <m/>
    <m/>
    <m/>
    <s v="Chittagong"/>
    <s v="Cox's Bazar"/>
    <x v="6"/>
    <x v="9"/>
    <x v="1"/>
    <m/>
    <m/>
    <m/>
    <x v="2"/>
    <x v="2"/>
    <m/>
    <m/>
    <m/>
    <m/>
    <m/>
    <m/>
    <m/>
    <m/>
    <m/>
    <m/>
    <m/>
    <m/>
    <m/>
    <m/>
    <m/>
    <m/>
    <m/>
    <m/>
    <m/>
    <m/>
    <m/>
    <m/>
    <m/>
    <m/>
    <n v="20"/>
    <n v="2022"/>
    <s v=""/>
    <m/>
    <m/>
    <m/>
  </r>
  <r>
    <n v="2251"/>
    <m/>
    <m/>
    <m/>
    <x v="13"/>
    <x v="19"/>
    <x v="6"/>
    <s v="Food Security"/>
    <x v="9"/>
    <x v="20"/>
    <x v="3"/>
    <m/>
    <s v="Planned"/>
    <m/>
    <m/>
    <m/>
    <m/>
    <m/>
    <s v="Chittagong"/>
    <s v="Cox's Bazar"/>
    <x v="6"/>
    <x v="9"/>
    <x v="1"/>
    <m/>
    <m/>
    <m/>
    <x v="2"/>
    <x v="2"/>
    <m/>
    <m/>
    <m/>
    <m/>
    <m/>
    <m/>
    <m/>
    <m/>
    <m/>
    <m/>
    <m/>
    <m/>
    <m/>
    <m/>
    <m/>
    <m/>
    <m/>
    <m/>
    <m/>
    <m/>
    <m/>
    <m/>
    <m/>
    <m/>
    <n v="20"/>
    <n v="2022"/>
    <s v=""/>
    <m/>
    <m/>
    <m/>
  </r>
  <r>
    <n v="2252"/>
    <m/>
    <m/>
    <m/>
    <x v="13"/>
    <x v="19"/>
    <x v="6"/>
    <s v="Food Security"/>
    <x v="9"/>
    <x v="20"/>
    <x v="3"/>
    <m/>
    <s v="Planned"/>
    <m/>
    <m/>
    <m/>
    <m/>
    <m/>
    <s v="Chittagong"/>
    <s v="Cox's Bazar"/>
    <x v="6"/>
    <x v="9"/>
    <x v="1"/>
    <m/>
    <m/>
    <m/>
    <x v="2"/>
    <x v="2"/>
    <m/>
    <m/>
    <m/>
    <m/>
    <m/>
    <m/>
    <m/>
    <m/>
    <m/>
    <m/>
    <m/>
    <m/>
    <m/>
    <m/>
    <m/>
    <m/>
    <m/>
    <m/>
    <m/>
    <m/>
    <m/>
    <m/>
    <m/>
    <m/>
    <n v="20"/>
    <n v="2022"/>
    <s v=""/>
    <m/>
    <m/>
    <m/>
  </r>
  <r>
    <n v="2253"/>
    <m/>
    <m/>
    <m/>
    <x v="13"/>
    <x v="19"/>
    <x v="6"/>
    <s v="Food Security"/>
    <x v="9"/>
    <x v="20"/>
    <x v="3"/>
    <m/>
    <s v="Planned"/>
    <m/>
    <m/>
    <m/>
    <m/>
    <m/>
    <s v="Chittagong"/>
    <s v="Cox's Bazar"/>
    <x v="6"/>
    <x v="9"/>
    <x v="1"/>
    <m/>
    <m/>
    <m/>
    <x v="2"/>
    <x v="2"/>
    <m/>
    <m/>
    <m/>
    <m/>
    <m/>
    <m/>
    <m/>
    <m/>
    <m/>
    <m/>
    <m/>
    <m/>
    <m/>
    <m/>
    <m/>
    <m/>
    <m/>
    <m/>
    <m/>
    <m/>
    <m/>
    <m/>
    <m/>
    <m/>
    <n v="20"/>
    <n v="2022"/>
    <s v=""/>
    <m/>
    <m/>
    <m/>
  </r>
  <r>
    <n v="2254"/>
    <m/>
    <m/>
    <m/>
    <x v="13"/>
    <x v="19"/>
    <x v="6"/>
    <s v="Food Security"/>
    <x v="9"/>
    <x v="20"/>
    <x v="3"/>
    <m/>
    <s v="Planned"/>
    <m/>
    <m/>
    <m/>
    <m/>
    <m/>
    <s v="Chittagong"/>
    <s v="Cox's Bazar"/>
    <x v="6"/>
    <x v="9"/>
    <x v="1"/>
    <m/>
    <m/>
    <m/>
    <x v="2"/>
    <x v="2"/>
    <m/>
    <m/>
    <m/>
    <m/>
    <m/>
    <m/>
    <m/>
    <m/>
    <m/>
    <m/>
    <m/>
    <m/>
    <m/>
    <m/>
    <m/>
    <m/>
    <m/>
    <m/>
    <m/>
    <m/>
    <m/>
    <m/>
    <m/>
    <m/>
    <n v="20"/>
    <n v="2022"/>
    <s v=""/>
    <m/>
    <m/>
    <m/>
  </r>
  <r>
    <n v="2255"/>
    <m/>
    <m/>
    <m/>
    <x v="13"/>
    <x v="19"/>
    <x v="6"/>
    <s v="Food Security"/>
    <x v="9"/>
    <x v="20"/>
    <x v="3"/>
    <m/>
    <s v="Planned"/>
    <m/>
    <m/>
    <m/>
    <m/>
    <m/>
    <s v="Chittagong"/>
    <s v="Cox's Bazar"/>
    <x v="6"/>
    <x v="9"/>
    <x v="1"/>
    <m/>
    <m/>
    <m/>
    <x v="2"/>
    <x v="2"/>
    <m/>
    <m/>
    <m/>
    <m/>
    <m/>
    <m/>
    <m/>
    <m/>
    <m/>
    <m/>
    <m/>
    <m/>
    <m/>
    <m/>
    <m/>
    <m/>
    <m/>
    <m/>
    <m/>
    <m/>
    <m/>
    <m/>
    <m/>
    <m/>
    <n v="20"/>
    <n v="2022"/>
    <s v=""/>
    <m/>
    <m/>
    <m/>
  </r>
  <r>
    <n v="2256"/>
    <m/>
    <m/>
    <m/>
    <x v="13"/>
    <x v="19"/>
    <x v="6"/>
    <s v="Food Security"/>
    <x v="9"/>
    <x v="20"/>
    <x v="3"/>
    <m/>
    <s v="Planned"/>
    <m/>
    <m/>
    <m/>
    <m/>
    <m/>
    <s v="Chittagong"/>
    <s v="Cox's Bazar"/>
    <x v="6"/>
    <x v="9"/>
    <x v="1"/>
    <m/>
    <m/>
    <m/>
    <x v="2"/>
    <x v="2"/>
    <m/>
    <m/>
    <m/>
    <m/>
    <m/>
    <m/>
    <m/>
    <m/>
    <m/>
    <m/>
    <m/>
    <m/>
    <m/>
    <m/>
    <m/>
    <m/>
    <m/>
    <m/>
    <m/>
    <m/>
    <m/>
    <m/>
    <m/>
    <m/>
    <n v="20"/>
    <n v="2022"/>
    <s v=""/>
    <m/>
    <m/>
    <m/>
  </r>
  <r>
    <n v="2257"/>
    <m/>
    <m/>
    <m/>
    <x v="13"/>
    <x v="19"/>
    <x v="6"/>
    <s v="Food Security"/>
    <x v="9"/>
    <x v="20"/>
    <x v="3"/>
    <m/>
    <s v="Planned"/>
    <m/>
    <m/>
    <m/>
    <m/>
    <m/>
    <s v="Chittagong"/>
    <s v="Cox's Bazar"/>
    <x v="6"/>
    <x v="9"/>
    <x v="1"/>
    <m/>
    <m/>
    <m/>
    <x v="2"/>
    <x v="2"/>
    <m/>
    <m/>
    <m/>
    <m/>
    <m/>
    <m/>
    <m/>
    <m/>
    <m/>
    <m/>
    <m/>
    <m/>
    <m/>
    <m/>
    <m/>
    <m/>
    <m/>
    <m/>
    <m/>
    <m/>
    <m/>
    <m/>
    <m/>
    <m/>
    <n v="20"/>
    <n v="2022"/>
    <s v=""/>
    <m/>
    <m/>
    <m/>
  </r>
  <r>
    <n v="2258"/>
    <m/>
    <m/>
    <m/>
    <x v="13"/>
    <x v="19"/>
    <x v="6"/>
    <s v="Food Security"/>
    <x v="9"/>
    <x v="20"/>
    <x v="3"/>
    <m/>
    <s v="Planned"/>
    <m/>
    <m/>
    <m/>
    <m/>
    <m/>
    <s v="Chittagong"/>
    <s v="Cox's Bazar"/>
    <x v="6"/>
    <x v="9"/>
    <x v="1"/>
    <m/>
    <m/>
    <m/>
    <x v="2"/>
    <x v="2"/>
    <m/>
    <m/>
    <m/>
    <m/>
    <m/>
    <m/>
    <m/>
    <m/>
    <m/>
    <m/>
    <m/>
    <m/>
    <m/>
    <m/>
    <m/>
    <m/>
    <m/>
    <m/>
    <m/>
    <m/>
    <m/>
    <m/>
    <m/>
    <m/>
    <n v="20"/>
    <n v="2022"/>
    <s v=""/>
    <m/>
    <m/>
    <m/>
  </r>
  <r>
    <n v="2259"/>
    <m/>
    <m/>
    <m/>
    <x v="13"/>
    <x v="19"/>
    <x v="6"/>
    <s v="Food Security"/>
    <x v="9"/>
    <x v="20"/>
    <x v="3"/>
    <m/>
    <s v="Planned"/>
    <m/>
    <m/>
    <m/>
    <m/>
    <m/>
    <s v="Chittagong"/>
    <s v="Cox's Bazar"/>
    <x v="6"/>
    <x v="9"/>
    <x v="1"/>
    <m/>
    <m/>
    <m/>
    <x v="2"/>
    <x v="2"/>
    <m/>
    <m/>
    <m/>
    <m/>
    <m/>
    <m/>
    <m/>
    <m/>
    <m/>
    <m/>
    <m/>
    <m/>
    <m/>
    <m/>
    <m/>
    <m/>
    <m/>
    <m/>
    <m/>
    <m/>
    <m/>
    <m/>
    <m/>
    <m/>
    <n v="20"/>
    <n v="2022"/>
    <s v=""/>
    <m/>
    <m/>
    <m/>
  </r>
  <r>
    <n v="2260"/>
    <m/>
    <m/>
    <m/>
    <x v="13"/>
    <x v="19"/>
    <x v="6"/>
    <s v="Food Security"/>
    <x v="9"/>
    <x v="20"/>
    <x v="3"/>
    <m/>
    <s v="Planned"/>
    <m/>
    <m/>
    <m/>
    <m/>
    <m/>
    <s v="Chittagong"/>
    <s v="Cox's Bazar"/>
    <x v="6"/>
    <x v="9"/>
    <x v="1"/>
    <m/>
    <m/>
    <m/>
    <x v="2"/>
    <x v="2"/>
    <m/>
    <m/>
    <m/>
    <m/>
    <m/>
    <m/>
    <m/>
    <m/>
    <m/>
    <m/>
    <m/>
    <m/>
    <m/>
    <m/>
    <m/>
    <m/>
    <m/>
    <m/>
    <m/>
    <m/>
    <m/>
    <m/>
    <m/>
    <m/>
    <n v="20"/>
    <n v="2022"/>
    <s v=""/>
    <m/>
    <m/>
    <m/>
  </r>
  <r>
    <n v="2261"/>
    <m/>
    <m/>
    <m/>
    <x v="13"/>
    <x v="19"/>
    <x v="6"/>
    <s v="Food Security"/>
    <x v="9"/>
    <x v="20"/>
    <x v="3"/>
    <m/>
    <s v="Planned"/>
    <m/>
    <m/>
    <m/>
    <m/>
    <m/>
    <s v="Chittagong"/>
    <s v="Cox's Bazar"/>
    <x v="6"/>
    <x v="9"/>
    <x v="1"/>
    <m/>
    <m/>
    <m/>
    <x v="2"/>
    <x v="2"/>
    <m/>
    <m/>
    <m/>
    <m/>
    <m/>
    <m/>
    <m/>
    <m/>
    <m/>
    <m/>
    <m/>
    <m/>
    <m/>
    <m/>
    <m/>
    <m/>
    <m/>
    <m/>
    <m/>
    <m/>
    <m/>
    <m/>
    <m/>
    <m/>
    <n v="20"/>
    <n v="2022"/>
    <s v=""/>
    <m/>
    <m/>
    <m/>
  </r>
  <r>
    <n v="2262"/>
    <m/>
    <m/>
    <m/>
    <x v="13"/>
    <x v="19"/>
    <x v="6"/>
    <s v="Food Security"/>
    <x v="9"/>
    <x v="20"/>
    <x v="3"/>
    <m/>
    <s v="Planned"/>
    <m/>
    <m/>
    <m/>
    <m/>
    <m/>
    <s v="Chittagong"/>
    <s v="Cox's Bazar"/>
    <x v="6"/>
    <x v="9"/>
    <x v="1"/>
    <m/>
    <m/>
    <m/>
    <x v="2"/>
    <x v="2"/>
    <m/>
    <m/>
    <m/>
    <m/>
    <m/>
    <m/>
    <m/>
    <m/>
    <m/>
    <m/>
    <m/>
    <m/>
    <m/>
    <m/>
    <m/>
    <m/>
    <m/>
    <m/>
    <m/>
    <m/>
    <m/>
    <m/>
    <m/>
    <m/>
    <n v="20"/>
    <n v="2022"/>
    <s v=""/>
    <m/>
    <m/>
    <m/>
  </r>
  <r>
    <n v="2263"/>
    <m/>
    <m/>
    <m/>
    <x v="13"/>
    <x v="19"/>
    <x v="6"/>
    <s v="Food Security"/>
    <x v="9"/>
    <x v="20"/>
    <x v="3"/>
    <m/>
    <s v="Planned"/>
    <m/>
    <m/>
    <m/>
    <m/>
    <m/>
    <s v="Chittagong"/>
    <s v="Cox's Bazar"/>
    <x v="6"/>
    <x v="9"/>
    <x v="1"/>
    <m/>
    <m/>
    <m/>
    <x v="2"/>
    <x v="2"/>
    <m/>
    <m/>
    <m/>
    <m/>
    <m/>
    <m/>
    <m/>
    <m/>
    <m/>
    <m/>
    <m/>
    <m/>
    <m/>
    <m/>
    <m/>
    <m/>
    <m/>
    <m/>
    <m/>
    <m/>
    <m/>
    <m/>
    <m/>
    <m/>
    <n v="20"/>
    <n v="2022"/>
    <s v=""/>
    <m/>
    <m/>
    <m/>
  </r>
  <r>
    <n v="2264"/>
    <m/>
    <m/>
    <m/>
    <x v="13"/>
    <x v="19"/>
    <x v="6"/>
    <s v="Food Security"/>
    <x v="9"/>
    <x v="20"/>
    <x v="3"/>
    <m/>
    <s v="Planned"/>
    <m/>
    <m/>
    <m/>
    <m/>
    <m/>
    <s v="Chittagong"/>
    <s v="Cox's Bazar"/>
    <x v="6"/>
    <x v="9"/>
    <x v="1"/>
    <m/>
    <m/>
    <m/>
    <x v="2"/>
    <x v="2"/>
    <m/>
    <m/>
    <m/>
    <m/>
    <m/>
    <m/>
    <m/>
    <m/>
    <m/>
    <m/>
    <m/>
    <m/>
    <m/>
    <m/>
    <m/>
    <m/>
    <m/>
    <m/>
    <m/>
    <m/>
    <m/>
    <m/>
    <m/>
    <m/>
    <n v="20"/>
    <n v="2022"/>
    <s v=""/>
    <m/>
    <m/>
    <m/>
  </r>
  <r>
    <n v="2265"/>
    <m/>
    <m/>
    <m/>
    <x v="13"/>
    <x v="19"/>
    <x v="6"/>
    <s v="Food Security"/>
    <x v="9"/>
    <x v="20"/>
    <x v="3"/>
    <m/>
    <s v="Planned"/>
    <m/>
    <m/>
    <m/>
    <m/>
    <m/>
    <s v="Chittagong"/>
    <s v="Cox's Bazar"/>
    <x v="6"/>
    <x v="9"/>
    <x v="1"/>
    <m/>
    <m/>
    <m/>
    <x v="2"/>
    <x v="2"/>
    <m/>
    <m/>
    <m/>
    <m/>
    <m/>
    <m/>
    <m/>
    <m/>
    <m/>
    <m/>
    <m/>
    <m/>
    <m/>
    <m/>
    <m/>
    <m/>
    <m/>
    <m/>
    <m/>
    <m/>
    <m/>
    <m/>
    <m/>
    <m/>
    <n v="20"/>
    <n v="2022"/>
    <s v=""/>
    <m/>
    <m/>
    <m/>
  </r>
  <r>
    <n v="2266"/>
    <m/>
    <m/>
    <m/>
    <x v="13"/>
    <x v="19"/>
    <x v="6"/>
    <s v="Food Security"/>
    <x v="9"/>
    <x v="20"/>
    <x v="3"/>
    <m/>
    <s v="Planned"/>
    <m/>
    <m/>
    <m/>
    <m/>
    <m/>
    <s v="Chittagong"/>
    <s v="Cox's Bazar"/>
    <x v="6"/>
    <x v="9"/>
    <x v="1"/>
    <m/>
    <m/>
    <m/>
    <x v="2"/>
    <x v="2"/>
    <m/>
    <m/>
    <m/>
    <m/>
    <m/>
    <m/>
    <m/>
    <m/>
    <m/>
    <m/>
    <m/>
    <m/>
    <m/>
    <m/>
    <m/>
    <m/>
    <m/>
    <m/>
    <m/>
    <m/>
    <m/>
    <m/>
    <m/>
    <m/>
    <n v="20"/>
    <n v="2022"/>
    <s v=""/>
    <m/>
    <m/>
    <m/>
  </r>
  <r>
    <n v="2267"/>
    <m/>
    <m/>
    <m/>
    <x v="13"/>
    <x v="19"/>
    <x v="6"/>
    <s v="Food Security"/>
    <x v="9"/>
    <x v="20"/>
    <x v="3"/>
    <m/>
    <s v="Planned"/>
    <m/>
    <m/>
    <m/>
    <m/>
    <m/>
    <s v="Chittagong"/>
    <s v="Cox's Bazar"/>
    <x v="6"/>
    <x v="9"/>
    <x v="1"/>
    <m/>
    <m/>
    <m/>
    <x v="2"/>
    <x v="2"/>
    <m/>
    <m/>
    <m/>
    <m/>
    <m/>
    <m/>
    <m/>
    <m/>
    <m/>
    <m/>
    <m/>
    <m/>
    <m/>
    <m/>
    <m/>
    <m/>
    <m/>
    <m/>
    <m/>
    <m/>
    <m/>
    <m/>
    <m/>
    <m/>
    <n v="20"/>
    <n v="2022"/>
    <s v=""/>
    <m/>
    <m/>
    <m/>
  </r>
  <r>
    <n v="2268"/>
    <m/>
    <m/>
    <m/>
    <x v="13"/>
    <x v="19"/>
    <x v="6"/>
    <s v="Food Security"/>
    <x v="9"/>
    <x v="20"/>
    <x v="3"/>
    <m/>
    <s v="Planned"/>
    <m/>
    <m/>
    <m/>
    <m/>
    <m/>
    <s v="Chittagong"/>
    <s v="Cox's Bazar"/>
    <x v="6"/>
    <x v="9"/>
    <x v="1"/>
    <m/>
    <m/>
    <m/>
    <x v="2"/>
    <x v="2"/>
    <m/>
    <m/>
    <m/>
    <m/>
    <m/>
    <m/>
    <m/>
    <m/>
    <m/>
    <m/>
    <m/>
    <m/>
    <m/>
    <m/>
    <m/>
    <m/>
    <m/>
    <m/>
    <m/>
    <m/>
    <m/>
    <m/>
    <m/>
    <m/>
    <n v="20"/>
    <n v="2022"/>
    <s v=""/>
    <m/>
    <m/>
    <m/>
  </r>
  <r>
    <n v="2269"/>
    <m/>
    <m/>
    <m/>
    <x v="13"/>
    <x v="19"/>
    <x v="6"/>
    <s v="Food Security"/>
    <x v="9"/>
    <x v="20"/>
    <x v="3"/>
    <m/>
    <s v="Planned"/>
    <m/>
    <m/>
    <m/>
    <m/>
    <m/>
    <s v="Chittagong"/>
    <s v="Cox's Bazar"/>
    <x v="6"/>
    <x v="9"/>
    <x v="1"/>
    <m/>
    <m/>
    <m/>
    <x v="2"/>
    <x v="2"/>
    <m/>
    <m/>
    <m/>
    <m/>
    <m/>
    <m/>
    <m/>
    <m/>
    <m/>
    <m/>
    <m/>
    <m/>
    <m/>
    <m/>
    <m/>
    <m/>
    <m/>
    <m/>
    <m/>
    <m/>
    <m/>
    <m/>
    <m/>
    <m/>
    <n v="20"/>
    <n v="2022"/>
    <s v=""/>
    <m/>
    <m/>
    <m/>
  </r>
  <r>
    <n v="2270"/>
    <m/>
    <m/>
    <m/>
    <x v="13"/>
    <x v="19"/>
    <x v="6"/>
    <s v="Food Security"/>
    <x v="9"/>
    <x v="20"/>
    <x v="3"/>
    <m/>
    <s v="Planned"/>
    <m/>
    <m/>
    <m/>
    <m/>
    <m/>
    <s v="Chittagong"/>
    <s v="Cox's Bazar"/>
    <x v="6"/>
    <x v="9"/>
    <x v="1"/>
    <m/>
    <m/>
    <m/>
    <x v="2"/>
    <x v="2"/>
    <m/>
    <m/>
    <m/>
    <m/>
    <m/>
    <m/>
    <m/>
    <m/>
    <m/>
    <m/>
    <m/>
    <m/>
    <m/>
    <m/>
    <m/>
    <m/>
    <m/>
    <m/>
    <m/>
    <m/>
    <m/>
    <m/>
    <m/>
    <m/>
    <n v="20"/>
    <n v="2022"/>
    <s v=""/>
    <m/>
    <m/>
    <m/>
  </r>
  <r>
    <n v="2271"/>
    <m/>
    <m/>
    <m/>
    <x v="13"/>
    <x v="19"/>
    <x v="6"/>
    <s v="Food Security"/>
    <x v="9"/>
    <x v="20"/>
    <x v="3"/>
    <m/>
    <s v="Planned"/>
    <m/>
    <m/>
    <m/>
    <m/>
    <m/>
    <s v="Chittagong"/>
    <s v="Cox's Bazar"/>
    <x v="6"/>
    <x v="9"/>
    <x v="1"/>
    <m/>
    <m/>
    <m/>
    <x v="2"/>
    <x v="2"/>
    <m/>
    <m/>
    <m/>
    <m/>
    <m/>
    <m/>
    <m/>
    <m/>
    <m/>
    <m/>
    <m/>
    <m/>
    <m/>
    <m/>
    <m/>
    <m/>
    <m/>
    <m/>
    <m/>
    <m/>
    <m/>
    <m/>
    <m/>
    <m/>
    <n v="20"/>
    <n v="2022"/>
    <s v=""/>
    <m/>
    <m/>
    <m/>
  </r>
  <r>
    <n v="2272"/>
    <m/>
    <m/>
    <m/>
    <x v="13"/>
    <x v="19"/>
    <x v="6"/>
    <s v="Food Security"/>
    <x v="9"/>
    <x v="20"/>
    <x v="3"/>
    <m/>
    <s v="Planned"/>
    <m/>
    <m/>
    <m/>
    <m/>
    <m/>
    <s v="Chittagong"/>
    <s v="Cox's Bazar"/>
    <x v="6"/>
    <x v="9"/>
    <x v="1"/>
    <m/>
    <m/>
    <m/>
    <x v="2"/>
    <x v="2"/>
    <m/>
    <m/>
    <m/>
    <m/>
    <m/>
    <m/>
    <m/>
    <m/>
    <m/>
    <m/>
    <m/>
    <m/>
    <m/>
    <m/>
    <m/>
    <m/>
    <m/>
    <m/>
    <m/>
    <m/>
    <m/>
    <m/>
    <m/>
    <m/>
    <n v="20"/>
    <n v="2022"/>
    <s v=""/>
    <m/>
    <m/>
    <m/>
  </r>
  <r>
    <n v="2273"/>
    <m/>
    <m/>
    <m/>
    <x v="13"/>
    <x v="19"/>
    <x v="6"/>
    <s v="Food Security"/>
    <x v="9"/>
    <x v="20"/>
    <x v="3"/>
    <m/>
    <s v="Planned"/>
    <m/>
    <m/>
    <m/>
    <m/>
    <m/>
    <s v="Chittagong"/>
    <s v="Cox's Bazar"/>
    <x v="6"/>
    <x v="9"/>
    <x v="1"/>
    <m/>
    <m/>
    <m/>
    <x v="2"/>
    <x v="2"/>
    <m/>
    <m/>
    <m/>
    <m/>
    <m/>
    <m/>
    <m/>
    <m/>
    <m/>
    <m/>
    <m/>
    <m/>
    <m/>
    <m/>
    <m/>
    <m/>
    <m/>
    <m/>
    <m/>
    <m/>
    <m/>
    <m/>
    <m/>
    <m/>
    <n v="20"/>
    <n v="2022"/>
    <s v=""/>
    <m/>
    <m/>
    <m/>
  </r>
  <r>
    <n v="2274"/>
    <m/>
    <m/>
    <m/>
    <x v="13"/>
    <x v="19"/>
    <x v="6"/>
    <s v="Food Security"/>
    <x v="9"/>
    <x v="20"/>
    <x v="3"/>
    <m/>
    <s v="Planned"/>
    <m/>
    <m/>
    <m/>
    <m/>
    <m/>
    <s v="Chittagong"/>
    <s v="Cox's Bazar"/>
    <x v="6"/>
    <x v="9"/>
    <x v="1"/>
    <m/>
    <m/>
    <m/>
    <x v="2"/>
    <x v="2"/>
    <m/>
    <m/>
    <m/>
    <m/>
    <m/>
    <m/>
    <m/>
    <m/>
    <m/>
    <m/>
    <m/>
    <m/>
    <m/>
    <m/>
    <m/>
    <m/>
    <m/>
    <m/>
    <m/>
    <m/>
    <m/>
    <m/>
    <m/>
    <m/>
    <n v="20"/>
    <n v="2022"/>
    <s v=""/>
    <m/>
    <m/>
    <m/>
  </r>
  <r>
    <n v="2275"/>
    <m/>
    <m/>
    <m/>
    <x v="13"/>
    <x v="19"/>
    <x v="6"/>
    <s v="Food Security"/>
    <x v="9"/>
    <x v="20"/>
    <x v="3"/>
    <m/>
    <s v="Planned"/>
    <m/>
    <m/>
    <m/>
    <m/>
    <m/>
    <s v="Chittagong"/>
    <s v="Cox's Bazar"/>
    <x v="6"/>
    <x v="9"/>
    <x v="1"/>
    <m/>
    <m/>
    <m/>
    <x v="2"/>
    <x v="2"/>
    <m/>
    <m/>
    <m/>
    <m/>
    <m/>
    <m/>
    <m/>
    <m/>
    <m/>
    <m/>
    <m/>
    <m/>
    <m/>
    <m/>
    <m/>
    <m/>
    <m/>
    <m/>
    <m/>
    <m/>
    <m/>
    <m/>
    <m/>
    <m/>
    <n v="20"/>
    <n v="2022"/>
    <s v=""/>
    <m/>
    <m/>
    <m/>
  </r>
  <r>
    <n v="2276"/>
    <m/>
    <m/>
    <m/>
    <x v="13"/>
    <x v="19"/>
    <x v="6"/>
    <s v="Food Security"/>
    <x v="9"/>
    <x v="20"/>
    <x v="3"/>
    <m/>
    <s v="Planned"/>
    <m/>
    <m/>
    <m/>
    <m/>
    <m/>
    <s v="Chittagong"/>
    <s v="Cox's Bazar"/>
    <x v="6"/>
    <x v="9"/>
    <x v="1"/>
    <m/>
    <m/>
    <m/>
    <x v="2"/>
    <x v="2"/>
    <m/>
    <m/>
    <m/>
    <m/>
    <m/>
    <m/>
    <m/>
    <m/>
    <m/>
    <m/>
    <m/>
    <m/>
    <m/>
    <m/>
    <m/>
    <m/>
    <m/>
    <m/>
    <m/>
    <m/>
    <m/>
    <m/>
    <m/>
    <m/>
    <n v="20"/>
    <n v="2022"/>
    <s v=""/>
    <m/>
    <m/>
    <m/>
  </r>
  <r>
    <n v="2277"/>
    <m/>
    <m/>
    <m/>
    <x v="13"/>
    <x v="19"/>
    <x v="6"/>
    <s v="Food Security"/>
    <x v="9"/>
    <x v="20"/>
    <x v="3"/>
    <m/>
    <s v="Planned"/>
    <m/>
    <m/>
    <m/>
    <m/>
    <m/>
    <s v="Chittagong"/>
    <s v="Cox's Bazar"/>
    <x v="6"/>
    <x v="9"/>
    <x v="1"/>
    <m/>
    <m/>
    <m/>
    <x v="2"/>
    <x v="2"/>
    <m/>
    <m/>
    <m/>
    <m/>
    <m/>
    <m/>
    <m/>
    <m/>
    <m/>
    <m/>
    <m/>
    <m/>
    <m/>
    <m/>
    <m/>
    <m/>
    <m/>
    <m/>
    <m/>
    <m/>
    <m/>
    <m/>
    <m/>
    <m/>
    <n v="20"/>
    <n v="2022"/>
    <s v=""/>
    <m/>
    <m/>
    <m/>
  </r>
  <r>
    <n v="2278"/>
    <m/>
    <m/>
    <m/>
    <x v="13"/>
    <x v="19"/>
    <x v="6"/>
    <s v="Food Security"/>
    <x v="9"/>
    <x v="20"/>
    <x v="3"/>
    <m/>
    <s v="Planned"/>
    <m/>
    <m/>
    <m/>
    <m/>
    <m/>
    <s v="Chittagong"/>
    <s v="Cox's Bazar"/>
    <x v="6"/>
    <x v="9"/>
    <x v="1"/>
    <m/>
    <m/>
    <m/>
    <x v="2"/>
    <x v="2"/>
    <m/>
    <m/>
    <m/>
    <m/>
    <m/>
    <m/>
    <m/>
    <m/>
    <m/>
    <m/>
    <m/>
    <m/>
    <m/>
    <m/>
    <m/>
    <m/>
    <m/>
    <m/>
    <m/>
    <m/>
    <m/>
    <m/>
    <m/>
    <m/>
    <n v="20"/>
    <n v="2022"/>
    <s v=""/>
    <m/>
    <m/>
    <m/>
  </r>
  <r>
    <n v="2279"/>
    <m/>
    <m/>
    <m/>
    <x v="13"/>
    <x v="19"/>
    <x v="6"/>
    <s v="Food Security"/>
    <x v="9"/>
    <x v="20"/>
    <x v="3"/>
    <m/>
    <s v="Planned"/>
    <m/>
    <m/>
    <m/>
    <m/>
    <m/>
    <s v="Chittagong"/>
    <s v="Cox's Bazar"/>
    <x v="6"/>
    <x v="9"/>
    <x v="1"/>
    <m/>
    <m/>
    <m/>
    <x v="2"/>
    <x v="2"/>
    <m/>
    <m/>
    <m/>
    <m/>
    <m/>
    <m/>
    <m/>
    <m/>
    <m/>
    <m/>
    <m/>
    <m/>
    <m/>
    <m/>
    <m/>
    <m/>
    <m/>
    <m/>
    <m/>
    <m/>
    <m/>
    <m/>
    <m/>
    <m/>
    <n v="20"/>
    <n v="2022"/>
    <s v=""/>
    <m/>
    <m/>
    <m/>
  </r>
  <r>
    <n v="2280"/>
    <m/>
    <m/>
    <m/>
    <x v="13"/>
    <x v="19"/>
    <x v="6"/>
    <s v="Food Security"/>
    <x v="9"/>
    <x v="20"/>
    <x v="3"/>
    <m/>
    <s v="Planned"/>
    <m/>
    <m/>
    <m/>
    <m/>
    <m/>
    <s v="Chittagong"/>
    <s v="Cox's Bazar"/>
    <x v="6"/>
    <x v="9"/>
    <x v="1"/>
    <m/>
    <m/>
    <m/>
    <x v="2"/>
    <x v="2"/>
    <m/>
    <m/>
    <m/>
    <m/>
    <m/>
    <m/>
    <m/>
    <m/>
    <m/>
    <m/>
    <m/>
    <m/>
    <m/>
    <m/>
    <m/>
    <m/>
    <m/>
    <m/>
    <m/>
    <m/>
    <m/>
    <m/>
    <m/>
    <m/>
    <n v="20"/>
    <n v="2022"/>
    <s v=""/>
    <m/>
    <m/>
    <m/>
  </r>
  <r>
    <n v="2281"/>
    <m/>
    <m/>
    <m/>
    <x v="13"/>
    <x v="19"/>
    <x v="6"/>
    <s v="Food Security"/>
    <x v="9"/>
    <x v="20"/>
    <x v="3"/>
    <m/>
    <s v="Planned"/>
    <m/>
    <m/>
    <m/>
    <m/>
    <m/>
    <s v="Chittagong"/>
    <s v="Cox's Bazar"/>
    <x v="6"/>
    <x v="9"/>
    <x v="1"/>
    <m/>
    <m/>
    <m/>
    <x v="2"/>
    <x v="2"/>
    <m/>
    <m/>
    <m/>
    <m/>
    <m/>
    <m/>
    <m/>
    <m/>
    <m/>
    <m/>
    <m/>
    <m/>
    <m/>
    <m/>
    <m/>
    <m/>
    <m/>
    <m/>
    <m/>
    <m/>
    <m/>
    <m/>
    <m/>
    <m/>
    <n v="20"/>
    <n v="2022"/>
    <s v=""/>
    <m/>
    <m/>
    <m/>
  </r>
  <r>
    <n v="2282"/>
    <m/>
    <m/>
    <m/>
    <x v="13"/>
    <x v="19"/>
    <x v="6"/>
    <s v="Food Security"/>
    <x v="9"/>
    <x v="20"/>
    <x v="3"/>
    <m/>
    <s v="Planned"/>
    <m/>
    <m/>
    <m/>
    <m/>
    <m/>
    <s v="Chittagong"/>
    <s v="Cox's Bazar"/>
    <x v="6"/>
    <x v="9"/>
    <x v="1"/>
    <m/>
    <m/>
    <m/>
    <x v="2"/>
    <x v="2"/>
    <m/>
    <m/>
    <m/>
    <m/>
    <m/>
    <m/>
    <m/>
    <m/>
    <m/>
    <m/>
    <m/>
    <m/>
    <m/>
    <m/>
    <m/>
    <m/>
    <m/>
    <m/>
    <m/>
    <m/>
    <m/>
    <m/>
    <m/>
    <m/>
    <n v="20"/>
    <n v="2022"/>
    <s v=""/>
    <m/>
    <m/>
    <m/>
  </r>
  <r>
    <n v="2283"/>
    <m/>
    <m/>
    <m/>
    <x v="13"/>
    <x v="19"/>
    <x v="6"/>
    <s v="Food Security"/>
    <x v="9"/>
    <x v="20"/>
    <x v="3"/>
    <m/>
    <s v="Planned"/>
    <m/>
    <m/>
    <m/>
    <m/>
    <m/>
    <s v="Chittagong"/>
    <s v="Cox's Bazar"/>
    <x v="6"/>
    <x v="9"/>
    <x v="1"/>
    <m/>
    <m/>
    <m/>
    <x v="2"/>
    <x v="2"/>
    <m/>
    <m/>
    <m/>
    <m/>
    <m/>
    <m/>
    <m/>
    <m/>
    <m/>
    <m/>
    <m/>
    <m/>
    <m/>
    <m/>
    <m/>
    <m/>
    <m/>
    <m/>
    <m/>
    <m/>
    <m/>
    <m/>
    <m/>
    <m/>
    <n v="20"/>
    <n v="2022"/>
    <s v=""/>
    <m/>
    <m/>
    <m/>
  </r>
  <r>
    <n v="2284"/>
    <m/>
    <m/>
    <m/>
    <x v="13"/>
    <x v="19"/>
    <x v="6"/>
    <s v="Food Security"/>
    <x v="9"/>
    <x v="20"/>
    <x v="3"/>
    <m/>
    <s v="Planned"/>
    <m/>
    <m/>
    <m/>
    <m/>
    <m/>
    <s v="Chittagong"/>
    <s v="Cox's Bazar"/>
    <x v="6"/>
    <x v="9"/>
    <x v="1"/>
    <m/>
    <m/>
    <m/>
    <x v="2"/>
    <x v="2"/>
    <m/>
    <m/>
    <m/>
    <m/>
    <m/>
    <m/>
    <m/>
    <m/>
    <m/>
    <m/>
    <m/>
    <m/>
    <m/>
    <m/>
    <m/>
    <m/>
    <m/>
    <m/>
    <m/>
    <m/>
    <m/>
    <m/>
    <m/>
    <m/>
    <n v="20"/>
    <n v="2022"/>
    <s v=""/>
    <m/>
    <m/>
    <m/>
  </r>
  <r>
    <n v="2285"/>
    <m/>
    <m/>
    <m/>
    <x v="13"/>
    <x v="19"/>
    <x v="6"/>
    <s v="Food Security"/>
    <x v="9"/>
    <x v="20"/>
    <x v="3"/>
    <m/>
    <s v="Planned"/>
    <m/>
    <m/>
    <m/>
    <m/>
    <m/>
    <s v="Chittagong"/>
    <s v="Cox's Bazar"/>
    <x v="6"/>
    <x v="9"/>
    <x v="1"/>
    <m/>
    <m/>
    <m/>
    <x v="2"/>
    <x v="2"/>
    <m/>
    <m/>
    <m/>
    <m/>
    <m/>
    <m/>
    <m/>
    <m/>
    <m/>
    <m/>
    <m/>
    <m/>
    <m/>
    <m/>
    <m/>
    <m/>
    <m/>
    <m/>
    <m/>
    <m/>
    <m/>
    <m/>
    <m/>
    <m/>
    <n v="20"/>
    <n v="2022"/>
    <s v=""/>
    <m/>
    <m/>
    <m/>
  </r>
  <r>
    <n v="2286"/>
    <m/>
    <m/>
    <m/>
    <x v="13"/>
    <x v="19"/>
    <x v="6"/>
    <s v="Food Security"/>
    <x v="9"/>
    <x v="20"/>
    <x v="3"/>
    <m/>
    <s v="Planned"/>
    <m/>
    <m/>
    <m/>
    <m/>
    <m/>
    <s v="Chittagong"/>
    <s v="Cox's Bazar"/>
    <x v="6"/>
    <x v="9"/>
    <x v="1"/>
    <m/>
    <m/>
    <m/>
    <x v="2"/>
    <x v="2"/>
    <m/>
    <m/>
    <m/>
    <m/>
    <m/>
    <m/>
    <m/>
    <m/>
    <m/>
    <m/>
    <m/>
    <m/>
    <m/>
    <m/>
    <m/>
    <m/>
    <m/>
    <m/>
    <m/>
    <m/>
    <m/>
    <m/>
    <m/>
    <m/>
    <n v="20"/>
    <n v="2022"/>
    <s v=""/>
    <m/>
    <m/>
    <m/>
  </r>
  <r>
    <n v="2287"/>
    <m/>
    <m/>
    <m/>
    <x v="13"/>
    <x v="19"/>
    <x v="6"/>
    <s v="Food Security"/>
    <x v="9"/>
    <x v="20"/>
    <x v="3"/>
    <m/>
    <s v="Planned"/>
    <m/>
    <m/>
    <m/>
    <m/>
    <m/>
    <s v="Chittagong"/>
    <s v="Cox's Bazar"/>
    <x v="6"/>
    <x v="9"/>
    <x v="1"/>
    <m/>
    <m/>
    <m/>
    <x v="2"/>
    <x v="2"/>
    <m/>
    <m/>
    <m/>
    <m/>
    <m/>
    <m/>
    <m/>
    <m/>
    <m/>
    <m/>
    <m/>
    <m/>
    <m/>
    <m/>
    <m/>
    <m/>
    <m/>
    <m/>
    <m/>
    <m/>
    <m/>
    <m/>
    <m/>
    <m/>
    <n v="20"/>
    <n v="2022"/>
    <s v=""/>
    <m/>
    <m/>
    <m/>
  </r>
  <r>
    <n v="2288"/>
    <m/>
    <m/>
    <m/>
    <x v="13"/>
    <x v="19"/>
    <x v="6"/>
    <s v="Food Security"/>
    <x v="9"/>
    <x v="20"/>
    <x v="3"/>
    <m/>
    <s v="Planned"/>
    <m/>
    <m/>
    <m/>
    <m/>
    <m/>
    <s v="Chittagong"/>
    <s v="Cox's Bazar"/>
    <x v="6"/>
    <x v="9"/>
    <x v="1"/>
    <m/>
    <m/>
    <m/>
    <x v="2"/>
    <x v="2"/>
    <m/>
    <m/>
    <m/>
    <m/>
    <m/>
    <m/>
    <m/>
    <m/>
    <m/>
    <m/>
    <m/>
    <m/>
    <m/>
    <m/>
    <m/>
    <m/>
    <m/>
    <m/>
    <m/>
    <m/>
    <m/>
    <m/>
    <m/>
    <m/>
    <n v="20"/>
    <n v="2022"/>
    <s v=""/>
    <m/>
    <m/>
    <m/>
  </r>
  <r>
    <n v="2289"/>
    <m/>
    <m/>
    <m/>
    <x v="13"/>
    <x v="19"/>
    <x v="6"/>
    <s v="Food Security"/>
    <x v="9"/>
    <x v="20"/>
    <x v="3"/>
    <m/>
    <s v="Planned"/>
    <m/>
    <m/>
    <m/>
    <m/>
    <m/>
    <s v="Chittagong"/>
    <s v="Cox's Bazar"/>
    <x v="6"/>
    <x v="9"/>
    <x v="1"/>
    <m/>
    <m/>
    <m/>
    <x v="2"/>
    <x v="2"/>
    <m/>
    <m/>
    <m/>
    <m/>
    <m/>
    <m/>
    <m/>
    <m/>
    <m/>
    <m/>
    <m/>
    <m/>
    <m/>
    <m/>
    <m/>
    <m/>
    <m/>
    <m/>
    <m/>
    <m/>
    <m/>
    <m/>
    <m/>
    <m/>
    <n v="20"/>
    <n v="2022"/>
    <s v=""/>
    <m/>
    <m/>
    <m/>
  </r>
  <r>
    <n v="2290"/>
    <m/>
    <m/>
    <m/>
    <x v="13"/>
    <x v="19"/>
    <x v="6"/>
    <s v="Food Security"/>
    <x v="9"/>
    <x v="20"/>
    <x v="3"/>
    <m/>
    <s v="Planned"/>
    <m/>
    <m/>
    <m/>
    <m/>
    <m/>
    <s v="Chittagong"/>
    <s v="Cox's Bazar"/>
    <x v="6"/>
    <x v="9"/>
    <x v="1"/>
    <m/>
    <m/>
    <m/>
    <x v="2"/>
    <x v="2"/>
    <m/>
    <m/>
    <m/>
    <m/>
    <m/>
    <m/>
    <m/>
    <m/>
    <m/>
    <m/>
    <m/>
    <m/>
    <m/>
    <m/>
    <m/>
    <m/>
    <m/>
    <m/>
    <m/>
    <m/>
    <m/>
    <m/>
    <m/>
    <m/>
    <n v="20"/>
    <n v="2022"/>
    <s v=""/>
    <m/>
    <m/>
    <m/>
  </r>
  <r>
    <n v="2291"/>
    <m/>
    <m/>
    <m/>
    <x v="13"/>
    <x v="19"/>
    <x v="6"/>
    <s v="Food Security"/>
    <x v="9"/>
    <x v="20"/>
    <x v="3"/>
    <m/>
    <s v="Planned"/>
    <m/>
    <m/>
    <m/>
    <m/>
    <m/>
    <s v="Chittagong"/>
    <s v="Cox's Bazar"/>
    <x v="6"/>
    <x v="9"/>
    <x v="1"/>
    <m/>
    <m/>
    <m/>
    <x v="2"/>
    <x v="2"/>
    <m/>
    <m/>
    <m/>
    <m/>
    <m/>
    <m/>
    <m/>
    <m/>
    <m/>
    <m/>
    <m/>
    <m/>
    <m/>
    <m/>
    <m/>
    <m/>
    <m/>
    <m/>
    <m/>
    <m/>
    <m/>
    <m/>
    <m/>
    <m/>
    <n v="20"/>
    <n v="2022"/>
    <s v=""/>
    <m/>
    <m/>
    <m/>
  </r>
  <r>
    <n v="2292"/>
    <m/>
    <m/>
    <m/>
    <x v="13"/>
    <x v="19"/>
    <x v="6"/>
    <s v="Food Security"/>
    <x v="9"/>
    <x v="20"/>
    <x v="3"/>
    <m/>
    <s v="Planned"/>
    <m/>
    <m/>
    <m/>
    <m/>
    <m/>
    <s v="Chittagong"/>
    <s v="Cox's Bazar"/>
    <x v="6"/>
    <x v="9"/>
    <x v="1"/>
    <m/>
    <m/>
    <m/>
    <x v="2"/>
    <x v="2"/>
    <m/>
    <m/>
    <m/>
    <m/>
    <m/>
    <m/>
    <m/>
    <m/>
    <m/>
    <m/>
    <m/>
    <m/>
    <m/>
    <m/>
    <m/>
    <m/>
    <m/>
    <m/>
    <m/>
    <m/>
    <m/>
    <m/>
    <m/>
    <m/>
    <n v="20"/>
    <n v="2022"/>
    <s v=""/>
    <m/>
    <m/>
    <m/>
  </r>
  <r>
    <n v="2293"/>
    <m/>
    <m/>
    <m/>
    <x v="13"/>
    <x v="19"/>
    <x v="6"/>
    <s v="Food Security"/>
    <x v="9"/>
    <x v="20"/>
    <x v="3"/>
    <m/>
    <s v="Planned"/>
    <m/>
    <m/>
    <m/>
    <m/>
    <m/>
    <s v="Chittagong"/>
    <s v="Cox's Bazar"/>
    <x v="6"/>
    <x v="9"/>
    <x v="1"/>
    <m/>
    <m/>
    <m/>
    <x v="2"/>
    <x v="2"/>
    <m/>
    <m/>
    <m/>
    <m/>
    <m/>
    <m/>
    <m/>
    <m/>
    <m/>
    <m/>
    <m/>
    <m/>
    <m/>
    <m/>
    <m/>
    <m/>
    <m/>
    <m/>
    <m/>
    <m/>
    <m/>
    <m/>
    <m/>
    <m/>
    <n v="20"/>
    <n v="2022"/>
    <s v=""/>
    <m/>
    <m/>
    <m/>
  </r>
  <r>
    <n v="2294"/>
    <m/>
    <m/>
    <m/>
    <x v="13"/>
    <x v="19"/>
    <x v="6"/>
    <s v="Food Security"/>
    <x v="9"/>
    <x v="20"/>
    <x v="3"/>
    <m/>
    <s v="Planned"/>
    <m/>
    <m/>
    <m/>
    <m/>
    <m/>
    <s v="Chittagong"/>
    <s v="Cox's Bazar"/>
    <x v="6"/>
    <x v="9"/>
    <x v="1"/>
    <m/>
    <m/>
    <m/>
    <x v="2"/>
    <x v="2"/>
    <m/>
    <m/>
    <m/>
    <m/>
    <m/>
    <m/>
    <m/>
    <m/>
    <m/>
    <m/>
    <m/>
    <m/>
    <m/>
    <m/>
    <m/>
    <m/>
    <m/>
    <m/>
    <m/>
    <m/>
    <m/>
    <m/>
    <m/>
    <m/>
    <n v="20"/>
    <n v="2022"/>
    <s v=""/>
    <m/>
    <m/>
    <m/>
  </r>
  <r>
    <n v="2295"/>
    <m/>
    <m/>
    <m/>
    <x v="13"/>
    <x v="19"/>
    <x v="6"/>
    <s v="Food Security"/>
    <x v="9"/>
    <x v="20"/>
    <x v="3"/>
    <m/>
    <s v="Planned"/>
    <m/>
    <m/>
    <m/>
    <m/>
    <m/>
    <s v="Chittagong"/>
    <s v="Cox's Bazar"/>
    <x v="6"/>
    <x v="9"/>
    <x v="1"/>
    <m/>
    <m/>
    <m/>
    <x v="2"/>
    <x v="2"/>
    <m/>
    <m/>
    <m/>
    <m/>
    <m/>
    <m/>
    <m/>
    <m/>
    <m/>
    <m/>
    <m/>
    <m/>
    <m/>
    <m/>
    <m/>
    <m/>
    <m/>
    <m/>
    <m/>
    <m/>
    <m/>
    <m/>
    <m/>
    <m/>
    <n v="20"/>
    <n v="2022"/>
    <s v=""/>
    <m/>
    <m/>
    <m/>
  </r>
  <r>
    <n v="2296"/>
    <m/>
    <m/>
    <m/>
    <x v="13"/>
    <x v="19"/>
    <x v="6"/>
    <s v="Food Security"/>
    <x v="9"/>
    <x v="20"/>
    <x v="3"/>
    <m/>
    <s v="Planned"/>
    <m/>
    <m/>
    <m/>
    <m/>
    <m/>
    <s v="Chittagong"/>
    <s v="Cox's Bazar"/>
    <x v="6"/>
    <x v="9"/>
    <x v="1"/>
    <m/>
    <m/>
    <m/>
    <x v="2"/>
    <x v="2"/>
    <m/>
    <m/>
    <m/>
    <m/>
    <m/>
    <m/>
    <m/>
    <m/>
    <m/>
    <m/>
    <m/>
    <m/>
    <m/>
    <m/>
    <m/>
    <m/>
    <m/>
    <m/>
    <m/>
    <m/>
    <m/>
    <m/>
    <m/>
    <m/>
    <n v="20"/>
    <n v="2022"/>
    <s v=""/>
    <m/>
    <m/>
    <m/>
  </r>
  <r>
    <n v="2297"/>
    <m/>
    <m/>
    <m/>
    <x v="13"/>
    <x v="19"/>
    <x v="6"/>
    <s v="Food Security"/>
    <x v="9"/>
    <x v="20"/>
    <x v="3"/>
    <m/>
    <s v="Planned"/>
    <m/>
    <m/>
    <m/>
    <m/>
    <m/>
    <s v="Chittagong"/>
    <s v="Cox's Bazar"/>
    <x v="6"/>
    <x v="9"/>
    <x v="1"/>
    <m/>
    <m/>
    <m/>
    <x v="2"/>
    <x v="2"/>
    <m/>
    <m/>
    <m/>
    <m/>
    <m/>
    <m/>
    <m/>
    <m/>
    <m/>
    <m/>
    <m/>
    <m/>
    <m/>
    <m/>
    <m/>
    <m/>
    <m/>
    <m/>
    <m/>
    <m/>
    <m/>
    <m/>
    <m/>
    <m/>
    <n v="20"/>
    <n v="2022"/>
    <s v=""/>
    <m/>
    <m/>
    <m/>
  </r>
  <r>
    <n v="2298"/>
    <m/>
    <m/>
    <m/>
    <x v="13"/>
    <x v="19"/>
    <x v="6"/>
    <s v="Food Security"/>
    <x v="9"/>
    <x v="20"/>
    <x v="3"/>
    <m/>
    <s v="Planned"/>
    <m/>
    <m/>
    <m/>
    <m/>
    <m/>
    <s v="Chittagong"/>
    <s v="Cox's Bazar"/>
    <x v="6"/>
    <x v="9"/>
    <x v="1"/>
    <m/>
    <m/>
    <m/>
    <x v="2"/>
    <x v="2"/>
    <m/>
    <m/>
    <m/>
    <m/>
    <m/>
    <m/>
    <m/>
    <m/>
    <m/>
    <m/>
    <m/>
    <m/>
    <m/>
    <m/>
    <m/>
    <m/>
    <m/>
    <m/>
    <m/>
    <m/>
    <m/>
    <m/>
    <m/>
    <m/>
    <n v="20"/>
    <n v="2022"/>
    <s v=""/>
    <m/>
    <m/>
    <m/>
  </r>
  <r>
    <n v="2299"/>
    <m/>
    <m/>
    <m/>
    <x v="13"/>
    <x v="19"/>
    <x v="6"/>
    <s v="Food Security"/>
    <x v="9"/>
    <x v="20"/>
    <x v="3"/>
    <m/>
    <s v="Planned"/>
    <m/>
    <m/>
    <m/>
    <m/>
    <m/>
    <s v="Chittagong"/>
    <s v="Cox's Bazar"/>
    <x v="6"/>
    <x v="9"/>
    <x v="1"/>
    <m/>
    <m/>
    <m/>
    <x v="2"/>
    <x v="2"/>
    <m/>
    <m/>
    <m/>
    <m/>
    <m/>
    <m/>
    <m/>
    <m/>
    <m/>
    <m/>
    <m/>
    <m/>
    <m/>
    <m/>
    <m/>
    <m/>
    <m/>
    <m/>
    <m/>
    <m/>
    <m/>
    <m/>
    <m/>
    <m/>
    <n v="20"/>
    <n v="2022"/>
    <s v=""/>
    <m/>
    <m/>
    <m/>
  </r>
  <r>
    <n v="2300"/>
    <m/>
    <m/>
    <m/>
    <x v="13"/>
    <x v="19"/>
    <x v="6"/>
    <s v="Food Security"/>
    <x v="9"/>
    <x v="20"/>
    <x v="3"/>
    <m/>
    <s v="Planned"/>
    <m/>
    <m/>
    <m/>
    <m/>
    <m/>
    <s v="Chittagong"/>
    <s v="Cox's Bazar"/>
    <x v="6"/>
    <x v="9"/>
    <x v="1"/>
    <m/>
    <m/>
    <m/>
    <x v="2"/>
    <x v="2"/>
    <m/>
    <m/>
    <m/>
    <m/>
    <m/>
    <m/>
    <m/>
    <m/>
    <m/>
    <m/>
    <m/>
    <m/>
    <m/>
    <m/>
    <m/>
    <m/>
    <m/>
    <m/>
    <m/>
    <m/>
    <m/>
    <m/>
    <m/>
    <m/>
    <n v="20"/>
    <n v="2022"/>
    <s v=""/>
    <m/>
    <m/>
    <m/>
  </r>
  <r>
    <n v="2301"/>
    <m/>
    <m/>
    <m/>
    <x v="13"/>
    <x v="19"/>
    <x v="6"/>
    <s v="Food Security"/>
    <x v="9"/>
    <x v="20"/>
    <x v="3"/>
    <m/>
    <s v="Planned"/>
    <m/>
    <m/>
    <m/>
    <m/>
    <m/>
    <s v="Chittagong"/>
    <s v="Cox's Bazar"/>
    <x v="6"/>
    <x v="9"/>
    <x v="1"/>
    <m/>
    <m/>
    <m/>
    <x v="2"/>
    <x v="2"/>
    <m/>
    <m/>
    <m/>
    <m/>
    <m/>
    <m/>
    <m/>
    <m/>
    <m/>
    <m/>
    <m/>
    <m/>
    <m/>
    <m/>
    <m/>
    <m/>
    <m/>
    <m/>
    <m/>
    <m/>
    <m/>
    <m/>
    <m/>
    <m/>
    <n v="20"/>
    <n v="2022"/>
    <s v=""/>
    <m/>
    <m/>
    <m/>
  </r>
  <r>
    <n v="2302"/>
    <m/>
    <m/>
    <m/>
    <x v="13"/>
    <x v="19"/>
    <x v="6"/>
    <s v="Food Security"/>
    <x v="9"/>
    <x v="20"/>
    <x v="3"/>
    <m/>
    <s v="Planned"/>
    <m/>
    <m/>
    <m/>
    <m/>
    <m/>
    <s v="Chittagong"/>
    <s v="Cox's Bazar"/>
    <x v="6"/>
    <x v="9"/>
    <x v="1"/>
    <m/>
    <m/>
    <m/>
    <x v="2"/>
    <x v="2"/>
    <m/>
    <m/>
    <m/>
    <m/>
    <m/>
    <m/>
    <m/>
    <m/>
    <m/>
    <m/>
    <m/>
    <m/>
    <m/>
    <m/>
    <m/>
    <m/>
    <m/>
    <m/>
    <m/>
    <m/>
    <m/>
    <m/>
    <m/>
    <m/>
    <n v="20"/>
    <n v="2022"/>
    <s v=""/>
    <m/>
    <m/>
    <m/>
  </r>
  <r>
    <n v="2303"/>
    <m/>
    <m/>
    <m/>
    <x v="13"/>
    <x v="19"/>
    <x v="6"/>
    <s v="Food Security"/>
    <x v="9"/>
    <x v="20"/>
    <x v="3"/>
    <m/>
    <s v="Planned"/>
    <m/>
    <m/>
    <m/>
    <m/>
    <m/>
    <s v="Chittagong"/>
    <s v="Cox's Bazar"/>
    <x v="6"/>
    <x v="9"/>
    <x v="1"/>
    <m/>
    <m/>
    <m/>
    <x v="2"/>
    <x v="2"/>
    <m/>
    <m/>
    <m/>
    <m/>
    <m/>
    <m/>
    <m/>
    <m/>
    <m/>
    <m/>
    <m/>
    <m/>
    <m/>
    <m/>
    <m/>
    <m/>
    <m/>
    <m/>
    <m/>
    <m/>
    <m/>
    <m/>
    <m/>
    <m/>
    <n v="20"/>
    <n v="2022"/>
    <s v=""/>
    <m/>
    <m/>
    <m/>
  </r>
  <r>
    <n v="2304"/>
    <m/>
    <m/>
    <m/>
    <x v="13"/>
    <x v="19"/>
    <x v="6"/>
    <s v="Food Security"/>
    <x v="9"/>
    <x v="20"/>
    <x v="3"/>
    <m/>
    <s v="Planned"/>
    <m/>
    <m/>
    <m/>
    <m/>
    <m/>
    <s v="Chittagong"/>
    <s v="Cox's Bazar"/>
    <x v="6"/>
    <x v="9"/>
    <x v="1"/>
    <m/>
    <m/>
    <m/>
    <x v="2"/>
    <x v="2"/>
    <m/>
    <m/>
    <m/>
    <m/>
    <m/>
    <m/>
    <m/>
    <m/>
    <m/>
    <m/>
    <m/>
    <m/>
    <m/>
    <m/>
    <m/>
    <m/>
    <m/>
    <m/>
    <m/>
    <m/>
    <m/>
    <m/>
    <m/>
    <m/>
    <n v="20"/>
    <n v="2022"/>
    <s v=""/>
    <m/>
    <m/>
    <m/>
  </r>
  <r>
    <n v="2305"/>
    <m/>
    <m/>
    <m/>
    <x v="13"/>
    <x v="19"/>
    <x v="6"/>
    <s v="Food Security"/>
    <x v="9"/>
    <x v="20"/>
    <x v="3"/>
    <m/>
    <s v="Planned"/>
    <m/>
    <m/>
    <m/>
    <m/>
    <m/>
    <s v="Chittagong"/>
    <s v="Cox's Bazar"/>
    <x v="6"/>
    <x v="9"/>
    <x v="1"/>
    <m/>
    <m/>
    <m/>
    <x v="2"/>
    <x v="2"/>
    <m/>
    <m/>
    <m/>
    <m/>
    <m/>
    <m/>
    <m/>
    <m/>
    <m/>
    <m/>
    <m/>
    <m/>
    <m/>
    <m/>
    <m/>
    <m/>
    <m/>
    <m/>
    <m/>
    <m/>
    <m/>
    <m/>
    <m/>
    <m/>
    <n v="20"/>
    <n v="2022"/>
    <s v=""/>
    <m/>
    <m/>
    <m/>
  </r>
  <r>
    <n v="2306"/>
    <m/>
    <m/>
    <m/>
    <x v="13"/>
    <x v="19"/>
    <x v="6"/>
    <s v="Food Security"/>
    <x v="9"/>
    <x v="20"/>
    <x v="3"/>
    <m/>
    <s v="Planned"/>
    <m/>
    <m/>
    <m/>
    <m/>
    <m/>
    <s v="Chittagong"/>
    <s v="Cox's Bazar"/>
    <x v="6"/>
    <x v="9"/>
    <x v="1"/>
    <m/>
    <m/>
    <m/>
    <x v="2"/>
    <x v="2"/>
    <m/>
    <m/>
    <m/>
    <m/>
    <m/>
    <m/>
    <m/>
    <m/>
    <m/>
    <m/>
    <m/>
    <m/>
    <m/>
    <m/>
    <m/>
    <m/>
    <m/>
    <m/>
    <m/>
    <m/>
    <m/>
    <m/>
    <m/>
    <m/>
    <n v="20"/>
    <n v="2022"/>
    <s v=""/>
    <m/>
    <m/>
    <m/>
  </r>
  <r>
    <n v="2307"/>
    <m/>
    <m/>
    <m/>
    <x v="13"/>
    <x v="19"/>
    <x v="6"/>
    <s v="Food Security"/>
    <x v="9"/>
    <x v="20"/>
    <x v="3"/>
    <m/>
    <s v="Planned"/>
    <m/>
    <m/>
    <m/>
    <m/>
    <m/>
    <s v="Chittagong"/>
    <s v="Cox's Bazar"/>
    <x v="6"/>
    <x v="9"/>
    <x v="1"/>
    <m/>
    <m/>
    <m/>
    <x v="2"/>
    <x v="2"/>
    <m/>
    <m/>
    <m/>
    <m/>
    <m/>
    <m/>
    <m/>
    <m/>
    <m/>
    <m/>
    <m/>
    <m/>
    <m/>
    <m/>
    <m/>
    <m/>
    <m/>
    <m/>
    <m/>
    <m/>
    <m/>
    <m/>
    <m/>
    <m/>
    <n v="20"/>
    <n v="2022"/>
    <s v=""/>
    <m/>
    <m/>
    <m/>
  </r>
  <r>
    <n v="2308"/>
    <m/>
    <m/>
    <m/>
    <x v="13"/>
    <x v="19"/>
    <x v="6"/>
    <s v="Food Security"/>
    <x v="9"/>
    <x v="20"/>
    <x v="3"/>
    <m/>
    <s v="Planned"/>
    <m/>
    <m/>
    <m/>
    <m/>
    <m/>
    <s v="Chittagong"/>
    <s v="Cox's Bazar"/>
    <x v="6"/>
    <x v="9"/>
    <x v="1"/>
    <m/>
    <m/>
    <m/>
    <x v="2"/>
    <x v="2"/>
    <m/>
    <m/>
    <m/>
    <m/>
    <m/>
    <m/>
    <m/>
    <m/>
    <m/>
    <m/>
    <m/>
    <m/>
    <m/>
    <m/>
    <m/>
    <m/>
    <m/>
    <m/>
    <m/>
    <m/>
    <m/>
    <m/>
    <m/>
    <m/>
    <n v="20"/>
    <n v="2022"/>
    <s v=""/>
    <m/>
    <m/>
    <m/>
  </r>
  <r>
    <n v="2309"/>
    <m/>
    <m/>
    <m/>
    <x v="13"/>
    <x v="19"/>
    <x v="6"/>
    <s v="Food Security"/>
    <x v="9"/>
    <x v="20"/>
    <x v="3"/>
    <m/>
    <s v="Planned"/>
    <m/>
    <m/>
    <m/>
    <m/>
    <m/>
    <s v="Chittagong"/>
    <s v="Cox's Bazar"/>
    <x v="6"/>
    <x v="9"/>
    <x v="1"/>
    <m/>
    <m/>
    <m/>
    <x v="2"/>
    <x v="2"/>
    <m/>
    <m/>
    <m/>
    <m/>
    <m/>
    <m/>
    <m/>
    <m/>
    <m/>
    <m/>
    <m/>
    <m/>
    <m/>
    <m/>
    <m/>
    <m/>
    <m/>
    <m/>
    <m/>
    <m/>
    <m/>
    <m/>
    <m/>
    <m/>
    <n v="20"/>
    <n v="2022"/>
    <s v=""/>
    <m/>
    <m/>
    <m/>
  </r>
  <r>
    <n v="2310"/>
    <m/>
    <m/>
    <m/>
    <x v="13"/>
    <x v="19"/>
    <x v="6"/>
    <s v="Food Security"/>
    <x v="9"/>
    <x v="20"/>
    <x v="3"/>
    <m/>
    <s v="Planned"/>
    <m/>
    <m/>
    <m/>
    <m/>
    <m/>
    <s v="Chittagong"/>
    <s v="Cox's Bazar"/>
    <x v="6"/>
    <x v="9"/>
    <x v="1"/>
    <m/>
    <m/>
    <m/>
    <x v="2"/>
    <x v="2"/>
    <m/>
    <m/>
    <m/>
    <m/>
    <m/>
    <m/>
    <m/>
    <m/>
    <m/>
    <m/>
    <m/>
    <m/>
    <m/>
    <m/>
    <m/>
    <m/>
    <m/>
    <m/>
    <m/>
    <m/>
    <m/>
    <m/>
    <m/>
    <m/>
    <n v="20"/>
    <n v="2022"/>
    <s v=""/>
    <m/>
    <m/>
    <m/>
  </r>
  <r>
    <n v="2311"/>
    <m/>
    <m/>
    <m/>
    <x v="13"/>
    <x v="19"/>
    <x v="6"/>
    <s v="Food Security"/>
    <x v="9"/>
    <x v="20"/>
    <x v="3"/>
    <m/>
    <s v="Planned"/>
    <m/>
    <m/>
    <m/>
    <m/>
    <m/>
    <s v="Chittagong"/>
    <s v="Cox's Bazar"/>
    <x v="6"/>
    <x v="9"/>
    <x v="1"/>
    <m/>
    <m/>
    <m/>
    <x v="2"/>
    <x v="2"/>
    <m/>
    <m/>
    <m/>
    <m/>
    <m/>
    <m/>
    <m/>
    <m/>
    <m/>
    <m/>
    <m/>
    <m/>
    <m/>
    <m/>
    <m/>
    <m/>
    <m/>
    <m/>
    <m/>
    <m/>
    <m/>
    <m/>
    <m/>
    <m/>
    <n v="20"/>
    <n v="2022"/>
    <s v=""/>
    <m/>
    <m/>
    <m/>
  </r>
  <r>
    <n v="2312"/>
    <m/>
    <m/>
    <m/>
    <x v="13"/>
    <x v="19"/>
    <x v="6"/>
    <s v="Food Security"/>
    <x v="9"/>
    <x v="20"/>
    <x v="3"/>
    <m/>
    <s v="Planned"/>
    <m/>
    <m/>
    <m/>
    <m/>
    <m/>
    <s v="Chittagong"/>
    <s v="Cox's Bazar"/>
    <x v="6"/>
    <x v="9"/>
    <x v="1"/>
    <m/>
    <m/>
    <m/>
    <x v="2"/>
    <x v="2"/>
    <m/>
    <m/>
    <m/>
    <m/>
    <m/>
    <m/>
    <m/>
    <m/>
    <m/>
    <m/>
    <m/>
    <m/>
    <m/>
    <m/>
    <m/>
    <m/>
    <m/>
    <m/>
    <m/>
    <m/>
    <m/>
    <m/>
    <m/>
    <m/>
    <n v="20"/>
    <n v="2022"/>
    <s v=""/>
    <m/>
    <m/>
    <m/>
  </r>
  <r>
    <n v="2313"/>
    <m/>
    <m/>
    <m/>
    <x v="13"/>
    <x v="19"/>
    <x v="6"/>
    <s v="Food Security"/>
    <x v="9"/>
    <x v="20"/>
    <x v="3"/>
    <m/>
    <s v="Planned"/>
    <m/>
    <m/>
    <m/>
    <m/>
    <m/>
    <s v="Chittagong"/>
    <s v="Cox's Bazar"/>
    <x v="6"/>
    <x v="9"/>
    <x v="1"/>
    <m/>
    <m/>
    <m/>
    <x v="2"/>
    <x v="2"/>
    <m/>
    <m/>
    <m/>
    <m/>
    <m/>
    <m/>
    <m/>
    <m/>
    <m/>
    <m/>
    <m/>
    <m/>
    <m/>
    <m/>
    <m/>
    <m/>
    <m/>
    <m/>
    <m/>
    <m/>
    <m/>
    <m/>
    <m/>
    <m/>
    <n v="20"/>
    <n v="2022"/>
    <s v=""/>
    <m/>
    <m/>
    <m/>
  </r>
  <r>
    <n v="2314"/>
    <m/>
    <m/>
    <m/>
    <x v="13"/>
    <x v="19"/>
    <x v="6"/>
    <s v="Food Security"/>
    <x v="9"/>
    <x v="20"/>
    <x v="3"/>
    <m/>
    <s v="Planned"/>
    <m/>
    <m/>
    <m/>
    <m/>
    <m/>
    <s v="Chittagong"/>
    <s v="Cox's Bazar"/>
    <x v="6"/>
    <x v="9"/>
    <x v="1"/>
    <m/>
    <m/>
    <m/>
    <x v="2"/>
    <x v="2"/>
    <m/>
    <m/>
    <m/>
    <m/>
    <m/>
    <m/>
    <m/>
    <m/>
    <m/>
    <m/>
    <m/>
    <m/>
    <m/>
    <m/>
    <m/>
    <m/>
    <m/>
    <m/>
    <m/>
    <m/>
    <m/>
    <m/>
    <m/>
    <m/>
    <n v="20"/>
    <n v="2022"/>
    <s v=""/>
    <m/>
    <m/>
    <m/>
  </r>
  <r>
    <n v="2315"/>
    <m/>
    <m/>
    <m/>
    <x v="13"/>
    <x v="19"/>
    <x v="6"/>
    <s v="Food Security"/>
    <x v="9"/>
    <x v="20"/>
    <x v="3"/>
    <m/>
    <s v="Planned"/>
    <m/>
    <m/>
    <m/>
    <m/>
    <m/>
    <s v="Chittagong"/>
    <s v="Cox's Bazar"/>
    <x v="6"/>
    <x v="9"/>
    <x v="1"/>
    <m/>
    <m/>
    <m/>
    <x v="2"/>
    <x v="2"/>
    <m/>
    <m/>
    <m/>
    <m/>
    <m/>
    <m/>
    <m/>
    <m/>
    <m/>
    <m/>
    <m/>
    <m/>
    <m/>
    <m/>
    <m/>
    <m/>
    <m/>
    <m/>
    <m/>
    <m/>
    <m/>
    <m/>
    <m/>
    <m/>
    <n v="20"/>
    <n v="2022"/>
    <s v=""/>
    <m/>
    <m/>
    <m/>
  </r>
  <r>
    <n v="2316"/>
    <m/>
    <m/>
    <m/>
    <x v="13"/>
    <x v="19"/>
    <x v="6"/>
    <s v="Food Security"/>
    <x v="9"/>
    <x v="20"/>
    <x v="3"/>
    <m/>
    <s v="Planned"/>
    <m/>
    <m/>
    <m/>
    <m/>
    <m/>
    <s v="Chittagong"/>
    <s v="Cox's Bazar"/>
    <x v="6"/>
    <x v="9"/>
    <x v="1"/>
    <m/>
    <m/>
    <m/>
    <x v="2"/>
    <x v="2"/>
    <m/>
    <m/>
    <m/>
    <m/>
    <m/>
    <m/>
    <m/>
    <m/>
    <m/>
    <m/>
    <m/>
    <m/>
    <m/>
    <m/>
    <m/>
    <m/>
    <m/>
    <m/>
    <m/>
    <m/>
    <m/>
    <m/>
    <m/>
    <m/>
    <n v="20"/>
    <n v="2022"/>
    <s v=""/>
    <m/>
    <m/>
    <m/>
  </r>
  <r>
    <n v="2317"/>
    <m/>
    <m/>
    <m/>
    <x v="13"/>
    <x v="19"/>
    <x v="6"/>
    <s v="Food Security"/>
    <x v="9"/>
    <x v="20"/>
    <x v="3"/>
    <m/>
    <s v="Planned"/>
    <m/>
    <m/>
    <m/>
    <m/>
    <m/>
    <s v="Chittagong"/>
    <s v="Cox's Bazar"/>
    <x v="6"/>
    <x v="9"/>
    <x v="1"/>
    <m/>
    <m/>
    <m/>
    <x v="2"/>
    <x v="2"/>
    <m/>
    <m/>
    <m/>
    <m/>
    <m/>
    <m/>
    <m/>
    <m/>
    <m/>
    <m/>
    <m/>
    <m/>
    <m/>
    <m/>
    <m/>
    <m/>
    <m/>
    <m/>
    <m/>
    <m/>
    <m/>
    <m/>
    <m/>
    <m/>
    <n v="20"/>
    <n v="2022"/>
    <s v=""/>
    <m/>
    <m/>
    <m/>
  </r>
  <r>
    <n v="2318"/>
    <m/>
    <m/>
    <m/>
    <x v="13"/>
    <x v="19"/>
    <x v="6"/>
    <s v="Food Security"/>
    <x v="9"/>
    <x v="20"/>
    <x v="3"/>
    <m/>
    <s v="Planned"/>
    <m/>
    <m/>
    <m/>
    <m/>
    <m/>
    <s v="Chittagong"/>
    <s v="Cox's Bazar"/>
    <x v="6"/>
    <x v="9"/>
    <x v="1"/>
    <m/>
    <m/>
    <m/>
    <x v="2"/>
    <x v="2"/>
    <m/>
    <m/>
    <m/>
    <m/>
    <m/>
    <m/>
    <m/>
    <m/>
    <m/>
    <m/>
    <m/>
    <m/>
    <m/>
    <m/>
    <m/>
    <m/>
    <m/>
    <m/>
    <m/>
    <m/>
    <m/>
    <m/>
    <m/>
    <m/>
    <n v="20"/>
    <n v="2022"/>
    <s v=""/>
    <m/>
    <m/>
    <m/>
  </r>
  <r>
    <n v="2319"/>
    <m/>
    <m/>
    <m/>
    <x v="13"/>
    <x v="19"/>
    <x v="6"/>
    <s v="Food Security"/>
    <x v="9"/>
    <x v="20"/>
    <x v="3"/>
    <m/>
    <s v="Planned"/>
    <m/>
    <m/>
    <m/>
    <m/>
    <m/>
    <s v="Chittagong"/>
    <s v="Cox's Bazar"/>
    <x v="6"/>
    <x v="9"/>
    <x v="1"/>
    <m/>
    <m/>
    <m/>
    <x v="2"/>
    <x v="2"/>
    <m/>
    <m/>
    <m/>
    <m/>
    <m/>
    <m/>
    <m/>
    <m/>
    <m/>
    <m/>
    <m/>
    <m/>
    <m/>
    <m/>
    <m/>
    <m/>
    <m/>
    <m/>
    <m/>
    <m/>
    <m/>
    <m/>
    <m/>
    <m/>
    <n v="20"/>
    <n v="2022"/>
    <s v=""/>
    <m/>
    <m/>
    <m/>
  </r>
  <r>
    <n v="2320"/>
    <m/>
    <m/>
    <m/>
    <x v="13"/>
    <x v="19"/>
    <x v="6"/>
    <s v="Food Security"/>
    <x v="9"/>
    <x v="20"/>
    <x v="3"/>
    <m/>
    <s v="Planned"/>
    <m/>
    <m/>
    <m/>
    <m/>
    <m/>
    <s v="Chittagong"/>
    <s v="Cox's Bazar"/>
    <x v="6"/>
    <x v="9"/>
    <x v="1"/>
    <m/>
    <m/>
    <m/>
    <x v="2"/>
    <x v="2"/>
    <m/>
    <m/>
    <m/>
    <m/>
    <m/>
    <m/>
    <m/>
    <m/>
    <m/>
    <m/>
    <m/>
    <m/>
    <m/>
    <m/>
    <m/>
    <m/>
    <m/>
    <m/>
    <m/>
    <m/>
    <m/>
    <m/>
    <m/>
    <m/>
    <n v="20"/>
    <n v="2022"/>
    <s v=""/>
    <m/>
    <m/>
    <m/>
  </r>
  <r>
    <n v="2321"/>
    <m/>
    <m/>
    <m/>
    <x v="13"/>
    <x v="19"/>
    <x v="6"/>
    <s v="Food Security"/>
    <x v="9"/>
    <x v="20"/>
    <x v="3"/>
    <m/>
    <s v="Planned"/>
    <m/>
    <m/>
    <m/>
    <m/>
    <m/>
    <s v="Chittagong"/>
    <s v="Cox's Bazar"/>
    <x v="6"/>
    <x v="9"/>
    <x v="1"/>
    <m/>
    <m/>
    <m/>
    <x v="2"/>
    <x v="2"/>
    <m/>
    <m/>
    <m/>
    <m/>
    <m/>
    <m/>
    <m/>
    <m/>
    <m/>
    <m/>
    <m/>
    <m/>
    <m/>
    <m/>
    <m/>
    <m/>
    <m/>
    <m/>
    <m/>
    <m/>
    <m/>
    <m/>
    <m/>
    <m/>
    <n v="20"/>
    <n v="2022"/>
    <s v=""/>
    <m/>
    <m/>
    <m/>
  </r>
  <r>
    <n v="2322"/>
    <m/>
    <m/>
    <m/>
    <x v="13"/>
    <x v="19"/>
    <x v="6"/>
    <s v="Food Security"/>
    <x v="9"/>
    <x v="20"/>
    <x v="3"/>
    <m/>
    <s v="Planned"/>
    <m/>
    <m/>
    <m/>
    <m/>
    <m/>
    <s v="Chittagong"/>
    <s v="Cox's Bazar"/>
    <x v="6"/>
    <x v="9"/>
    <x v="1"/>
    <m/>
    <m/>
    <m/>
    <x v="2"/>
    <x v="2"/>
    <m/>
    <m/>
    <m/>
    <m/>
    <m/>
    <m/>
    <m/>
    <m/>
    <m/>
    <m/>
    <m/>
    <m/>
    <m/>
    <m/>
    <m/>
    <m/>
    <m/>
    <m/>
    <m/>
    <m/>
    <m/>
    <m/>
    <m/>
    <m/>
    <n v="20"/>
    <n v="2022"/>
    <s v=""/>
    <m/>
    <m/>
    <m/>
  </r>
  <r>
    <n v="2323"/>
    <m/>
    <m/>
    <m/>
    <x v="13"/>
    <x v="19"/>
    <x v="6"/>
    <s v="Food Security"/>
    <x v="9"/>
    <x v="20"/>
    <x v="3"/>
    <m/>
    <s v="Planned"/>
    <m/>
    <m/>
    <m/>
    <m/>
    <m/>
    <s v="Chittagong"/>
    <s v="Cox's Bazar"/>
    <x v="6"/>
    <x v="9"/>
    <x v="1"/>
    <m/>
    <m/>
    <m/>
    <x v="2"/>
    <x v="2"/>
    <m/>
    <m/>
    <m/>
    <m/>
    <m/>
    <m/>
    <m/>
    <m/>
    <m/>
    <m/>
    <m/>
    <m/>
    <m/>
    <m/>
    <m/>
    <m/>
    <m/>
    <m/>
    <m/>
    <m/>
    <m/>
    <m/>
    <m/>
    <m/>
    <n v="20"/>
    <n v="2022"/>
    <s v=""/>
    <m/>
    <m/>
    <m/>
  </r>
  <r>
    <n v="2324"/>
    <m/>
    <m/>
    <m/>
    <x v="13"/>
    <x v="19"/>
    <x v="6"/>
    <s v="Food Security"/>
    <x v="9"/>
    <x v="20"/>
    <x v="3"/>
    <m/>
    <s v="Planned"/>
    <m/>
    <m/>
    <m/>
    <m/>
    <m/>
    <s v="Chittagong"/>
    <s v="Cox's Bazar"/>
    <x v="6"/>
    <x v="9"/>
    <x v="1"/>
    <m/>
    <m/>
    <m/>
    <x v="2"/>
    <x v="2"/>
    <m/>
    <m/>
    <m/>
    <m/>
    <m/>
    <m/>
    <m/>
    <m/>
    <m/>
    <m/>
    <m/>
    <m/>
    <m/>
    <m/>
    <m/>
    <m/>
    <m/>
    <m/>
    <m/>
    <m/>
    <m/>
    <m/>
    <m/>
    <m/>
    <n v="20"/>
    <n v="2022"/>
    <s v=""/>
    <m/>
    <m/>
    <m/>
  </r>
  <r>
    <n v="2325"/>
    <m/>
    <m/>
    <m/>
    <x v="13"/>
    <x v="19"/>
    <x v="6"/>
    <s v="Food Security"/>
    <x v="9"/>
    <x v="20"/>
    <x v="3"/>
    <m/>
    <s v="Planned"/>
    <m/>
    <m/>
    <m/>
    <m/>
    <m/>
    <s v="Chittagong"/>
    <s v="Cox's Bazar"/>
    <x v="6"/>
    <x v="9"/>
    <x v="1"/>
    <m/>
    <m/>
    <m/>
    <x v="2"/>
    <x v="2"/>
    <m/>
    <m/>
    <m/>
    <m/>
    <m/>
    <m/>
    <m/>
    <m/>
    <m/>
    <m/>
    <m/>
    <m/>
    <m/>
    <m/>
    <m/>
    <m/>
    <m/>
    <m/>
    <m/>
    <m/>
    <m/>
    <m/>
    <m/>
    <m/>
    <n v="20"/>
    <n v="2022"/>
    <s v=""/>
    <m/>
    <m/>
    <m/>
  </r>
  <r>
    <n v="2326"/>
    <m/>
    <m/>
    <m/>
    <x v="13"/>
    <x v="19"/>
    <x v="6"/>
    <s v="Food Security"/>
    <x v="9"/>
    <x v="20"/>
    <x v="3"/>
    <m/>
    <s v="Planned"/>
    <m/>
    <m/>
    <m/>
    <m/>
    <m/>
    <s v="Chittagong"/>
    <s v="Cox's Bazar"/>
    <x v="6"/>
    <x v="9"/>
    <x v="1"/>
    <m/>
    <m/>
    <m/>
    <x v="2"/>
    <x v="2"/>
    <m/>
    <m/>
    <m/>
    <m/>
    <m/>
    <m/>
    <m/>
    <m/>
    <m/>
    <m/>
    <m/>
    <m/>
    <m/>
    <m/>
    <m/>
    <m/>
    <m/>
    <m/>
    <m/>
    <m/>
    <m/>
    <m/>
    <m/>
    <m/>
    <n v="20"/>
    <n v="2022"/>
    <s v=""/>
    <m/>
    <m/>
    <m/>
  </r>
  <r>
    <n v="2327"/>
    <m/>
    <m/>
    <m/>
    <x v="13"/>
    <x v="19"/>
    <x v="6"/>
    <s v="Food Security"/>
    <x v="9"/>
    <x v="20"/>
    <x v="3"/>
    <m/>
    <s v="Planned"/>
    <m/>
    <m/>
    <m/>
    <m/>
    <m/>
    <s v="Chittagong"/>
    <s v="Cox's Bazar"/>
    <x v="6"/>
    <x v="9"/>
    <x v="1"/>
    <m/>
    <m/>
    <m/>
    <x v="2"/>
    <x v="2"/>
    <m/>
    <m/>
    <m/>
    <m/>
    <m/>
    <m/>
    <m/>
    <m/>
    <m/>
    <m/>
    <m/>
    <m/>
    <m/>
    <m/>
    <m/>
    <m/>
    <m/>
    <m/>
    <m/>
    <m/>
    <m/>
    <m/>
    <m/>
    <m/>
    <n v="20"/>
    <n v="2022"/>
    <s v=""/>
    <m/>
    <m/>
    <m/>
  </r>
  <r>
    <n v="2328"/>
    <m/>
    <m/>
    <m/>
    <x v="13"/>
    <x v="19"/>
    <x v="6"/>
    <s v="Food Security"/>
    <x v="9"/>
    <x v="20"/>
    <x v="3"/>
    <m/>
    <s v="Planned"/>
    <m/>
    <m/>
    <m/>
    <m/>
    <m/>
    <s v="Chittagong"/>
    <s v="Cox's Bazar"/>
    <x v="6"/>
    <x v="9"/>
    <x v="1"/>
    <m/>
    <m/>
    <m/>
    <x v="2"/>
    <x v="2"/>
    <m/>
    <m/>
    <m/>
    <m/>
    <m/>
    <m/>
    <m/>
    <m/>
    <m/>
    <m/>
    <m/>
    <m/>
    <m/>
    <m/>
    <m/>
    <m/>
    <m/>
    <m/>
    <m/>
    <m/>
    <m/>
    <m/>
    <m/>
    <m/>
    <n v="20"/>
    <n v="2022"/>
    <s v=""/>
    <m/>
    <m/>
    <m/>
  </r>
  <r>
    <n v="2329"/>
    <m/>
    <m/>
    <m/>
    <x v="13"/>
    <x v="19"/>
    <x v="6"/>
    <s v="Food Security"/>
    <x v="9"/>
    <x v="20"/>
    <x v="3"/>
    <m/>
    <s v="Planned"/>
    <m/>
    <m/>
    <m/>
    <m/>
    <m/>
    <s v="Chittagong"/>
    <s v="Cox's Bazar"/>
    <x v="6"/>
    <x v="9"/>
    <x v="1"/>
    <m/>
    <m/>
    <m/>
    <x v="2"/>
    <x v="2"/>
    <m/>
    <m/>
    <m/>
    <m/>
    <m/>
    <m/>
    <m/>
    <m/>
    <m/>
    <m/>
    <m/>
    <m/>
    <m/>
    <m/>
    <m/>
    <m/>
    <m/>
    <m/>
    <m/>
    <m/>
    <m/>
    <m/>
    <m/>
    <m/>
    <n v="20"/>
    <n v="2022"/>
    <s v=""/>
    <m/>
    <m/>
    <m/>
  </r>
  <r>
    <n v="2330"/>
    <m/>
    <m/>
    <m/>
    <x v="13"/>
    <x v="19"/>
    <x v="6"/>
    <s v="Food Security"/>
    <x v="9"/>
    <x v="20"/>
    <x v="3"/>
    <m/>
    <s v="Planned"/>
    <m/>
    <m/>
    <m/>
    <m/>
    <m/>
    <s v="Chittagong"/>
    <s v="Cox's Bazar"/>
    <x v="6"/>
    <x v="9"/>
    <x v="1"/>
    <m/>
    <m/>
    <m/>
    <x v="2"/>
    <x v="2"/>
    <m/>
    <m/>
    <m/>
    <m/>
    <m/>
    <m/>
    <m/>
    <m/>
    <m/>
    <m/>
    <m/>
    <m/>
    <m/>
    <m/>
    <m/>
    <m/>
    <m/>
    <m/>
    <m/>
    <m/>
    <m/>
    <m/>
    <m/>
    <m/>
    <n v="20"/>
    <n v="2022"/>
    <s v=""/>
    <m/>
    <m/>
    <m/>
  </r>
  <r>
    <n v="2331"/>
    <m/>
    <m/>
    <m/>
    <x v="13"/>
    <x v="19"/>
    <x v="6"/>
    <s v="Food Security"/>
    <x v="9"/>
    <x v="20"/>
    <x v="3"/>
    <m/>
    <s v="Planned"/>
    <m/>
    <m/>
    <m/>
    <m/>
    <m/>
    <s v="Chittagong"/>
    <s v="Cox's Bazar"/>
    <x v="6"/>
    <x v="9"/>
    <x v="1"/>
    <m/>
    <m/>
    <m/>
    <x v="2"/>
    <x v="2"/>
    <m/>
    <m/>
    <m/>
    <m/>
    <m/>
    <m/>
    <m/>
    <m/>
    <m/>
    <m/>
    <m/>
    <m/>
    <m/>
    <m/>
    <m/>
    <m/>
    <m/>
    <m/>
    <m/>
    <m/>
    <m/>
    <m/>
    <m/>
    <m/>
    <n v="20"/>
    <n v="2022"/>
    <s v=""/>
    <m/>
    <m/>
    <m/>
  </r>
  <r>
    <n v="2332"/>
    <m/>
    <m/>
    <m/>
    <x v="13"/>
    <x v="19"/>
    <x v="6"/>
    <s v="Food Security"/>
    <x v="9"/>
    <x v="20"/>
    <x v="3"/>
    <m/>
    <s v="Planned"/>
    <m/>
    <m/>
    <m/>
    <m/>
    <m/>
    <s v="Chittagong"/>
    <s v="Cox's Bazar"/>
    <x v="6"/>
    <x v="9"/>
    <x v="1"/>
    <m/>
    <m/>
    <m/>
    <x v="2"/>
    <x v="2"/>
    <m/>
    <m/>
    <m/>
    <m/>
    <m/>
    <m/>
    <m/>
    <m/>
    <m/>
    <m/>
    <m/>
    <m/>
    <m/>
    <m/>
    <m/>
    <m/>
    <m/>
    <m/>
    <m/>
    <m/>
    <m/>
    <m/>
    <m/>
    <m/>
    <n v="20"/>
    <n v="2022"/>
    <s v=""/>
    <m/>
    <m/>
    <m/>
  </r>
  <r>
    <n v="2333"/>
    <m/>
    <m/>
    <m/>
    <x v="13"/>
    <x v="19"/>
    <x v="6"/>
    <s v="Food Security"/>
    <x v="9"/>
    <x v="20"/>
    <x v="3"/>
    <m/>
    <s v="Planned"/>
    <m/>
    <m/>
    <m/>
    <m/>
    <m/>
    <s v="Chittagong"/>
    <s v="Cox's Bazar"/>
    <x v="6"/>
    <x v="9"/>
    <x v="1"/>
    <m/>
    <m/>
    <m/>
    <x v="2"/>
    <x v="2"/>
    <m/>
    <m/>
    <m/>
    <m/>
    <m/>
    <m/>
    <m/>
    <m/>
    <m/>
    <m/>
    <m/>
    <m/>
    <m/>
    <m/>
    <m/>
    <m/>
    <m/>
    <m/>
    <m/>
    <m/>
    <m/>
    <m/>
    <m/>
    <m/>
    <n v="20"/>
    <n v="2022"/>
    <s v=""/>
    <m/>
    <m/>
    <m/>
  </r>
  <r>
    <n v="2334"/>
    <m/>
    <m/>
    <m/>
    <x v="13"/>
    <x v="19"/>
    <x v="6"/>
    <s v="Food Security"/>
    <x v="9"/>
    <x v="20"/>
    <x v="3"/>
    <m/>
    <s v="Planned"/>
    <m/>
    <m/>
    <m/>
    <m/>
    <m/>
    <s v="Chittagong"/>
    <s v="Cox's Bazar"/>
    <x v="6"/>
    <x v="9"/>
    <x v="1"/>
    <m/>
    <m/>
    <m/>
    <x v="2"/>
    <x v="2"/>
    <m/>
    <m/>
    <m/>
    <m/>
    <m/>
    <m/>
    <m/>
    <m/>
    <m/>
    <m/>
    <m/>
    <m/>
    <m/>
    <m/>
    <m/>
    <m/>
    <m/>
    <m/>
    <m/>
    <m/>
    <m/>
    <m/>
    <m/>
    <m/>
    <n v="20"/>
    <n v="2022"/>
    <s v=""/>
    <m/>
    <m/>
    <m/>
  </r>
  <r>
    <n v="2335"/>
    <m/>
    <m/>
    <m/>
    <x v="13"/>
    <x v="19"/>
    <x v="6"/>
    <s v="Food Security"/>
    <x v="9"/>
    <x v="20"/>
    <x v="3"/>
    <m/>
    <s v="Planned"/>
    <m/>
    <m/>
    <m/>
    <m/>
    <m/>
    <s v="Chittagong"/>
    <s v="Cox's Bazar"/>
    <x v="6"/>
    <x v="9"/>
    <x v="1"/>
    <m/>
    <m/>
    <m/>
    <x v="2"/>
    <x v="2"/>
    <m/>
    <m/>
    <m/>
    <m/>
    <m/>
    <m/>
    <m/>
    <m/>
    <m/>
    <m/>
    <m/>
    <m/>
    <m/>
    <m/>
    <m/>
    <m/>
    <m/>
    <m/>
    <m/>
    <m/>
    <m/>
    <m/>
    <m/>
    <m/>
    <n v="20"/>
    <n v="2022"/>
    <s v=""/>
    <m/>
    <m/>
    <m/>
  </r>
  <r>
    <n v="2336"/>
    <m/>
    <m/>
    <m/>
    <x v="13"/>
    <x v="19"/>
    <x v="6"/>
    <s v="Food Security"/>
    <x v="9"/>
    <x v="20"/>
    <x v="3"/>
    <m/>
    <s v="Planned"/>
    <m/>
    <m/>
    <m/>
    <m/>
    <m/>
    <s v="Chittagong"/>
    <s v="Cox's Bazar"/>
    <x v="6"/>
    <x v="9"/>
    <x v="1"/>
    <m/>
    <m/>
    <m/>
    <x v="2"/>
    <x v="2"/>
    <m/>
    <m/>
    <m/>
    <m/>
    <m/>
    <m/>
    <m/>
    <m/>
    <m/>
    <m/>
    <m/>
    <m/>
    <m/>
    <m/>
    <m/>
    <m/>
    <m/>
    <m/>
    <m/>
    <m/>
    <m/>
    <m/>
    <m/>
    <m/>
    <n v="20"/>
    <n v="2022"/>
    <s v=""/>
    <m/>
    <m/>
    <m/>
  </r>
  <r>
    <n v="2337"/>
    <m/>
    <m/>
    <m/>
    <x v="13"/>
    <x v="19"/>
    <x v="6"/>
    <s v="Food Security"/>
    <x v="9"/>
    <x v="20"/>
    <x v="3"/>
    <m/>
    <s v="Planned"/>
    <m/>
    <m/>
    <m/>
    <m/>
    <m/>
    <s v="Chittagong"/>
    <s v="Cox's Bazar"/>
    <x v="6"/>
    <x v="9"/>
    <x v="1"/>
    <m/>
    <m/>
    <m/>
    <x v="2"/>
    <x v="2"/>
    <m/>
    <m/>
    <m/>
    <m/>
    <m/>
    <m/>
    <m/>
    <m/>
    <m/>
    <m/>
    <m/>
    <m/>
    <m/>
    <m/>
    <m/>
    <m/>
    <m/>
    <m/>
    <m/>
    <m/>
    <m/>
    <m/>
    <m/>
    <m/>
    <n v="20"/>
    <n v="2022"/>
    <s v=""/>
    <m/>
    <m/>
    <m/>
  </r>
  <r>
    <n v="2338"/>
    <m/>
    <m/>
    <m/>
    <x v="13"/>
    <x v="19"/>
    <x v="6"/>
    <s v="Food Security"/>
    <x v="9"/>
    <x v="20"/>
    <x v="3"/>
    <m/>
    <s v="Planned"/>
    <m/>
    <m/>
    <m/>
    <m/>
    <m/>
    <s v="Chittagong"/>
    <s v="Cox's Bazar"/>
    <x v="6"/>
    <x v="9"/>
    <x v="1"/>
    <m/>
    <m/>
    <m/>
    <x v="2"/>
    <x v="2"/>
    <m/>
    <m/>
    <m/>
    <m/>
    <m/>
    <m/>
    <m/>
    <m/>
    <m/>
    <m/>
    <m/>
    <m/>
    <m/>
    <m/>
    <m/>
    <m/>
    <m/>
    <m/>
    <m/>
    <m/>
    <m/>
    <m/>
    <m/>
    <m/>
    <n v="20"/>
    <n v="2022"/>
    <s v=""/>
    <m/>
    <m/>
    <m/>
  </r>
  <r>
    <n v="2339"/>
    <m/>
    <m/>
    <m/>
    <x v="13"/>
    <x v="19"/>
    <x v="6"/>
    <s v="Food Security"/>
    <x v="9"/>
    <x v="20"/>
    <x v="3"/>
    <m/>
    <s v="Planned"/>
    <m/>
    <m/>
    <m/>
    <m/>
    <m/>
    <s v="Chittagong"/>
    <s v="Cox's Bazar"/>
    <x v="6"/>
    <x v="9"/>
    <x v="1"/>
    <m/>
    <m/>
    <m/>
    <x v="2"/>
    <x v="2"/>
    <m/>
    <m/>
    <m/>
    <m/>
    <m/>
    <m/>
    <m/>
    <m/>
    <m/>
    <m/>
    <m/>
    <m/>
    <m/>
    <m/>
    <m/>
    <m/>
    <m/>
    <m/>
    <m/>
    <m/>
    <m/>
    <m/>
    <m/>
    <m/>
    <n v="20"/>
    <n v="2022"/>
    <s v=""/>
    <m/>
    <m/>
    <m/>
  </r>
  <r>
    <n v="2340"/>
    <m/>
    <m/>
    <m/>
    <x v="13"/>
    <x v="19"/>
    <x v="6"/>
    <s v="Food Security"/>
    <x v="9"/>
    <x v="20"/>
    <x v="3"/>
    <m/>
    <s v="Planned"/>
    <m/>
    <m/>
    <m/>
    <m/>
    <m/>
    <s v="Chittagong"/>
    <s v="Cox's Bazar"/>
    <x v="6"/>
    <x v="9"/>
    <x v="1"/>
    <m/>
    <m/>
    <m/>
    <x v="2"/>
    <x v="2"/>
    <m/>
    <m/>
    <m/>
    <m/>
    <m/>
    <m/>
    <m/>
    <m/>
    <m/>
    <m/>
    <m/>
    <m/>
    <m/>
    <m/>
    <m/>
    <m/>
    <m/>
    <m/>
    <m/>
    <m/>
    <m/>
    <m/>
    <m/>
    <m/>
    <n v="20"/>
    <n v="2022"/>
    <s v=""/>
    <m/>
    <m/>
    <m/>
  </r>
  <r>
    <n v="2341"/>
    <m/>
    <m/>
    <m/>
    <x v="13"/>
    <x v="19"/>
    <x v="6"/>
    <s v="Food Security"/>
    <x v="9"/>
    <x v="20"/>
    <x v="3"/>
    <m/>
    <s v="Planned"/>
    <m/>
    <m/>
    <m/>
    <m/>
    <m/>
    <s v="Chittagong"/>
    <s v="Cox's Bazar"/>
    <x v="6"/>
    <x v="9"/>
    <x v="1"/>
    <m/>
    <m/>
    <m/>
    <x v="2"/>
    <x v="2"/>
    <m/>
    <m/>
    <m/>
    <m/>
    <m/>
    <m/>
    <m/>
    <m/>
    <m/>
    <m/>
    <m/>
    <m/>
    <m/>
    <m/>
    <m/>
    <m/>
    <m/>
    <m/>
    <m/>
    <m/>
    <m/>
    <m/>
    <m/>
    <m/>
    <n v="20"/>
    <n v="2022"/>
    <s v=""/>
    <m/>
    <m/>
    <m/>
  </r>
  <r>
    <n v="2342"/>
    <m/>
    <m/>
    <m/>
    <x v="13"/>
    <x v="19"/>
    <x v="6"/>
    <s v="Food Security"/>
    <x v="9"/>
    <x v="20"/>
    <x v="3"/>
    <m/>
    <s v="Planned"/>
    <m/>
    <m/>
    <m/>
    <m/>
    <m/>
    <s v="Chittagong"/>
    <s v="Cox's Bazar"/>
    <x v="6"/>
    <x v="9"/>
    <x v="1"/>
    <m/>
    <m/>
    <m/>
    <x v="2"/>
    <x v="2"/>
    <m/>
    <m/>
    <m/>
    <m/>
    <m/>
    <m/>
    <m/>
    <m/>
    <m/>
    <m/>
    <m/>
    <m/>
    <m/>
    <m/>
    <m/>
    <m/>
    <m/>
    <m/>
    <m/>
    <m/>
    <m/>
    <m/>
    <m/>
    <m/>
    <n v="20"/>
    <n v="2022"/>
    <s v=""/>
    <m/>
    <m/>
    <m/>
  </r>
  <r>
    <n v="2343"/>
    <m/>
    <m/>
    <m/>
    <x v="13"/>
    <x v="19"/>
    <x v="6"/>
    <s v="Food Security"/>
    <x v="9"/>
    <x v="20"/>
    <x v="3"/>
    <m/>
    <s v="Planned"/>
    <m/>
    <m/>
    <m/>
    <m/>
    <m/>
    <s v="Chittagong"/>
    <s v="Cox's Bazar"/>
    <x v="6"/>
    <x v="9"/>
    <x v="1"/>
    <m/>
    <m/>
    <m/>
    <x v="2"/>
    <x v="2"/>
    <m/>
    <m/>
    <m/>
    <m/>
    <m/>
    <m/>
    <m/>
    <m/>
    <m/>
    <m/>
    <m/>
    <m/>
    <m/>
    <m/>
    <m/>
    <m/>
    <m/>
    <m/>
    <m/>
    <m/>
    <m/>
    <m/>
    <m/>
    <m/>
    <n v="20"/>
    <n v="2022"/>
    <s v=""/>
    <m/>
    <m/>
    <m/>
  </r>
  <r>
    <n v="2344"/>
    <m/>
    <m/>
    <m/>
    <x v="13"/>
    <x v="19"/>
    <x v="6"/>
    <s v="Food Security"/>
    <x v="9"/>
    <x v="20"/>
    <x v="3"/>
    <m/>
    <s v="Planned"/>
    <m/>
    <m/>
    <m/>
    <m/>
    <m/>
    <s v="Chittagong"/>
    <s v="Cox's Bazar"/>
    <x v="6"/>
    <x v="9"/>
    <x v="1"/>
    <m/>
    <m/>
    <m/>
    <x v="2"/>
    <x v="2"/>
    <m/>
    <m/>
    <m/>
    <m/>
    <m/>
    <m/>
    <m/>
    <m/>
    <m/>
    <m/>
    <m/>
    <m/>
    <m/>
    <m/>
    <m/>
    <m/>
    <m/>
    <m/>
    <m/>
    <m/>
    <m/>
    <m/>
    <m/>
    <m/>
    <n v="20"/>
    <n v="2022"/>
    <s v=""/>
    <m/>
    <m/>
    <m/>
  </r>
  <r>
    <n v="2345"/>
    <m/>
    <m/>
    <m/>
    <x v="13"/>
    <x v="19"/>
    <x v="6"/>
    <s v="Food Security"/>
    <x v="9"/>
    <x v="20"/>
    <x v="3"/>
    <m/>
    <s v="Planned"/>
    <m/>
    <m/>
    <m/>
    <m/>
    <m/>
    <s v="Chittagong"/>
    <s v="Cox's Bazar"/>
    <x v="6"/>
    <x v="9"/>
    <x v="1"/>
    <m/>
    <m/>
    <m/>
    <x v="2"/>
    <x v="2"/>
    <m/>
    <m/>
    <m/>
    <m/>
    <m/>
    <m/>
    <m/>
    <m/>
    <m/>
    <m/>
    <m/>
    <m/>
    <m/>
    <m/>
    <m/>
    <m/>
    <m/>
    <m/>
    <m/>
    <m/>
    <m/>
    <m/>
    <m/>
    <m/>
    <n v="20"/>
    <n v="2022"/>
    <s v=""/>
    <m/>
    <m/>
    <m/>
  </r>
  <r>
    <n v="2346"/>
    <m/>
    <m/>
    <m/>
    <x v="13"/>
    <x v="19"/>
    <x v="6"/>
    <s v="Food Security"/>
    <x v="9"/>
    <x v="20"/>
    <x v="3"/>
    <m/>
    <s v="Planned"/>
    <m/>
    <m/>
    <m/>
    <m/>
    <m/>
    <s v="Chittagong"/>
    <s v="Cox's Bazar"/>
    <x v="6"/>
    <x v="9"/>
    <x v="1"/>
    <m/>
    <m/>
    <m/>
    <x v="2"/>
    <x v="2"/>
    <m/>
    <m/>
    <m/>
    <m/>
    <m/>
    <m/>
    <m/>
    <m/>
    <m/>
    <m/>
    <m/>
    <m/>
    <m/>
    <m/>
    <m/>
    <m/>
    <m/>
    <m/>
    <m/>
    <m/>
    <m/>
    <m/>
    <m/>
    <m/>
    <n v="20"/>
    <n v="2022"/>
    <s v=""/>
    <m/>
    <m/>
    <m/>
  </r>
  <r>
    <n v="2347"/>
    <m/>
    <m/>
    <m/>
    <x v="13"/>
    <x v="19"/>
    <x v="6"/>
    <s v="Food Security"/>
    <x v="9"/>
    <x v="20"/>
    <x v="3"/>
    <m/>
    <s v="Planned"/>
    <m/>
    <m/>
    <m/>
    <m/>
    <m/>
    <s v="Chittagong"/>
    <s v="Cox's Bazar"/>
    <x v="6"/>
    <x v="9"/>
    <x v="1"/>
    <m/>
    <m/>
    <m/>
    <x v="2"/>
    <x v="2"/>
    <m/>
    <m/>
    <m/>
    <m/>
    <m/>
    <m/>
    <m/>
    <m/>
    <m/>
    <m/>
    <m/>
    <m/>
    <m/>
    <m/>
    <m/>
    <m/>
    <m/>
    <m/>
    <m/>
    <m/>
    <m/>
    <m/>
    <m/>
    <m/>
    <n v="20"/>
    <n v="2022"/>
    <s v=""/>
    <m/>
    <m/>
    <m/>
  </r>
  <r>
    <n v="2348"/>
    <m/>
    <m/>
    <m/>
    <x v="13"/>
    <x v="19"/>
    <x v="6"/>
    <s v="Food Security"/>
    <x v="9"/>
    <x v="20"/>
    <x v="3"/>
    <m/>
    <s v="Planned"/>
    <m/>
    <m/>
    <m/>
    <m/>
    <m/>
    <s v="Chittagong"/>
    <s v="Cox's Bazar"/>
    <x v="6"/>
    <x v="9"/>
    <x v="1"/>
    <m/>
    <m/>
    <m/>
    <x v="2"/>
    <x v="2"/>
    <m/>
    <m/>
    <m/>
    <m/>
    <m/>
    <m/>
    <m/>
    <m/>
    <m/>
    <m/>
    <m/>
    <m/>
    <m/>
    <m/>
    <m/>
    <m/>
    <m/>
    <m/>
    <m/>
    <m/>
    <m/>
    <m/>
    <m/>
    <m/>
    <n v="20"/>
    <n v="2022"/>
    <s v=""/>
    <m/>
    <m/>
    <m/>
  </r>
  <r>
    <n v="2349"/>
    <m/>
    <m/>
    <m/>
    <x v="13"/>
    <x v="19"/>
    <x v="6"/>
    <s v="Food Security"/>
    <x v="9"/>
    <x v="20"/>
    <x v="3"/>
    <m/>
    <s v="Planned"/>
    <m/>
    <m/>
    <m/>
    <m/>
    <m/>
    <s v="Chittagong"/>
    <s v="Cox's Bazar"/>
    <x v="6"/>
    <x v="9"/>
    <x v="1"/>
    <m/>
    <m/>
    <m/>
    <x v="2"/>
    <x v="2"/>
    <m/>
    <m/>
    <m/>
    <m/>
    <m/>
    <m/>
    <m/>
    <m/>
    <m/>
    <m/>
    <m/>
    <m/>
    <m/>
    <m/>
    <m/>
    <m/>
    <m/>
    <m/>
    <m/>
    <m/>
    <m/>
    <m/>
    <m/>
    <m/>
    <n v="20"/>
    <n v="2022"/>
    <s v=""/>
    <m/>
    <m/>
    <m/>
  </r>
  <r>
    <n v="2350"/>
    <m/>
    <m/>
    <m/>
    <x v="13"/>
    <x v="19"/>
    <x v="6"/>
    <s v="Food Security"/>
    <x v="9"/>
    <x v="20"/>
    <x v="3"/>
    <m/>
    <s v="Planned"/>
    <m/>
    <m/>
    <m/>
    <m/>
    <m/>
    <s v="Chittagong"/>
    <s v="Cox's Bazar"/>
    <x v="6"/>
    <x v="9"/>
    <x v="1"/>
    <m/>
    <m/>
    <m/>
    <x v="2"/>
    <x v="2"/>
    <m/>
    <m/>
    <m/>
    <m/>
    <m/>
    <m/>
    <m/>
    <m/>
    <m/>
    <m/>
    <m/>
    <m/>
    <m/>
    <m/>
    <m/>
    <m/>
    <m/>
    <m/>
    <m/>
    <m/>
    <m/>
    <m/>
    <m/>
    <m/>
    <n v="20"/>
    <n v="2022"/>
    <s v=""/>
    <m/>
    <m/>
    <m/>
  </r>
  <r>
    <n v="2351"/>
    <m/>
    <m/>
    <m/>
    <x v="13"/>
    <x v="19"/>
    <x v="6"/>
    <s v="Food Security"/>
    <x v="9"/>
    <x v="20"/>
    <x v="3"/>
    <m/>
    <s v="Planned"/>
    <m/>
    <m/>
    <m/>
    <m/>
    <m/>
    <s v="Chittagong"/>
    <s v="Cox's Bazar"/>
    <x v="6"/>
    <x v="9"/>
    <x v="1"/>
    <m/>
    <m/>
    <m/>
    <x v="2"/>
    <x v="2"/>
    <m/>
    <m/>
    <m/>
    <m/>
    <m/>
    <m/>
    <m/>
    <m/>
    <m/>
    <m/>
    <m/>
    <m/>
    <m/>
    <m/>
    <m/>
    <m/>
    <m/>
    <m/>
    <m/>
    <m/>
    <m/>
    <m/>
    <m/>
    <m/>
    <n v="20"/>
    <n v="2022"/>
    <s v=""/>
    <m/>
    <m/>
    <m/>
  </r>
  <r>
    <n v="2352"/>
    <m/>
    <m/>
    <m/>
    <x v="13"/>
    <x v="19"/>
    <x v="6"/>
    <s v="Food Security"/>
    <x v="9"/>
    <x v="20"/>
    <x v="3"/>
    <m/>
    <s v="Planned"/>
    <m/>
    <m/>
    <m/>
    <m/>
    <m/>
    <s v="Chittagong"/>
    <s v="Cox's Bazar"/>
    <x v="6"/>
    <x v="9"/>
    <x v="1"/>
    <m/>
    <m/>
    <m/>
    <x v="2"/>
    <x v="2"/>
    <m/>
    <m/>
    <m/>
    <m/>
    <m/>
    <m/>
    <m/>
    <m/>
    <m/>
    <m/>
    <m/>
    <m/>
    <m/>
    <m/>
    <m/>
    <m/>
    <m/>
    <m/>
    <m/>
    <m/>
    <m/>
    <m/>
    <m/>
    <m/>
    <n v="20"/>
    <n v="2022"/>
    <s v=""/>
    <m/>
    <m/>
    <m/>
  </r>
  <r>
    <n v="2353"/>
    <m/>
    <m/>
    <m/>
    <x v="13"/>
    <x v="19"/>
    <x v="6"/>
    <s v="Food Security"/>
    <x v="9"/>
    <x v="20"/>
    <x v="3"/>
    <m/>
    <s v="Planned"/>
    <m/>
    <m/>
    <m/>
    <m/>
    <m/>
    <s v="Chittagong"/>
    <s v="Cox's Bazar"/>
    <x v="6"/>
    <x v="9"/>
    <x v="1"/>
    <m/>
    <m/>
    <m/>
    <x v="2"/>
    <x v="2"/>
    <m/>
    <m/>
    <m/>
    <m/>
    <m/>
    <m/>
    <m/>
    <m/>
    <m/>
    <m/>
    <m/>
    <m/>
    <m/>
    <m/>
    <m/>
    <m/>
    <m/>
    <m/>
    <m/>
    <m/>
    <m/>
    <m/>
    <m/>
    <m/>
    <n v="20"/>
    <n v="2022"/>
    <s v=""/>
    <m/>
    <m/>
    <m/>
  </r>
  <r>
    <n v="2354"/>
    <m/>
    <m/>
    <m/>
    <x v="13"/>
    <x v="19"/>
    <x v="6"/>
    <s v="Food Security"/>
    <x v="9"/>
    <x v="20"/>
    <x v="3"/>
    <m/>
    <s v="Planned"/>
    <m/>
    <m/>
    <m/>
    <m/>
    <m/>
    <s v="Chittagong"/>
    <s v="Cox's Bazar"/>
    <x v="6"/>
    <x v="9"/>
    <x v="1"/>
    <m/>
    <m/>
    <m/>
    <x v="2"/>
    <x v="2"/>
    <m/>
    <m/>
    <m/>
    <m/>
    <m/>
    <m/>
    <m/>
    <m/>
    <m/>
    <m/>
    <m/>
    <m/>
    <m/>
    <m/>
    <m/>
    <m/>
    <m/>
    <m/>
    <m/>
    <m/>
    <m/>
    <m/>
    <m/>
    <m/>
    <n v="20"/>
    <n v="2022"/>
    <s v=""/>
    <m/>
    <m/>
    <m/>
  </r>
  <r>
    <n v="2355"/>
    <m/>
    <m/>
    <m/>
    <x v="13"/>
    <x v="19"/>
    <x v="6"/>
    <s v="Food Security"/>
    <x v="9"/>
    <x v="20"/>
    <x v="3"/>
    <m/>
    <s v="Planned"/>
    <m/>
    <m/>
    <m/>
    <m/>
    <m/>
    <s v="Chittagong"/>
    <s v="Cox's Bazar"/>
    <x v="6"/>
    <x v="9"/>
    <x v="1"/>
    <m/>
    <m/>
    <m/>
    <x v="2"/>
    <x v="2"/>
    <m/>
    <m/>
    <m/>
    <m/>
    <m/>
    <m/>
    <m/>
    <m/>
    <m/>
    <m/>
    <m/>
    <m/>
    <m/>
    <m/>
    <m/>
    <m/>
    <m/>
    <m/>
    <m/>
    <m/>
    <m/>
    <m/>
    <m/>
    <m/>
    <n v="20"/>
    <n v="2022"/>
    <s v=""/>
    <m/>
    <m/>
    <m/>
  </r>
  <r>
    <n v="2356"/>
    <m/>
    <m/>
    <m/>
    <x v="13"/>
    <x v="19"/>
    <x v="6"/>
    <s v="Food Security"/>
    <x v="9"/>
    <x v="20"/>
    <x v="3"/>
    <m/>
    <s v="Planned"/>
    <m/>
    <m/>
    <m/>
    <m/>
    <m/>
    <s v="Chittagong"/>
    <s v="Cox's Bazar"/>
    <x v="6"/>
    <x v="9"/>
    <x v="1"/>
    <m/>
    <m/>
    <m/>
    <x v="2"/>
    <x v="2"/>
    <m/>
    <m/>
    <m/>
    <m/>
    <m/>
    <m/>
    <m/>
    <m/>
    <m/>
    <m/>
    <m/>
    <m/>
    <m/>
    <m/>
    <m/>
    <m/>
    <m/>
    <m/>
    <m/>
    <m/>
    <m/>
    <m/>
    <m/>
    <m/>
    <n v="20"/>
    <n v="2022"/>
    <s v=""/>
    <m/>
    <m/>
    <m/>
  </r>
  <r>
    <n v="2357"/>
    <m/>
    <m/>
    <m/>
    <x v="13"/>
    <x v="19"/>
    <x v="6"/>
    <s v="Food Security"/>
    <x v="9"/>
    <x v="20"/>
    <x v="3"/>
    <m/>
    <s v="Planned"/>
    <m/>
    <m/>
    <m/>
    <m/>
    <m/>
    <s v="Chittagong"/>
    <s v="Cox's Bazar"/>
    <x v="6"/>
    <x v="9"/>
    <x v="1"/>
    <m/>
    <m/>
    <m/>
    <x v="2"/>
    <x v="2"/>
    <m/>
    <m/>
    <m/>
    <m/>
    <m/>
    <m/>
    <m/>
    <m/>
    <m/>
    <m/>
    <m/>
    <m/>
    <m/>
    <m/>
    <m/>
    <m/>
    <m/>
    <m/>
    <m/>
    <m/>
    <m/>
    <m/>
    <m/>
    <m/>
    <n v="20"/>
    <n v="2022"/>
    <s v=""/>
    <m/>
    <m/>
    <m/>
  </r>
  <r>
    <n v="2358"/>
    <m/>
    <m/>
    <m/>
    <x v="13"/>
    <x v="19"/>
    <x v="6"/>
    <s v="Food Security"/>
    <x v="9"/>
    <x v="20"/>
    <x v="3"/>
    <m/>
    <s v="Planned"/>
    <m/>
    <m/>
    <m/>
    <m/>
    <m/>
    <s v="Chittagong"/>
    <s v="Cox's Bazar"/>
    <x v="6"/>
    <x v="9"/>
    <x v="1"/>
    <m/>
    <m/>
    <m/>
    <x v="2"/>
    <x v="2"/>
    <m/>
    <m/>
    <m/>
    <m/>
    <m/>
    <m/>
    <m/>
    <m/>
    <m/>
    <m/>
    <m/>
    <m/>
    <m/>
    <m/>
    <m/>
    <m/>
    <m/>
    <m/>
    <m/>
    <m/>
    <m/>
    <m/>
    <m/>
    <m/>
    <n v="20"/>
    <n v="2022"/>
    <s v=""/>
    <m/>
    <m/>
    <m/>
  </r>
  <r>
    <n v="2359"/>
    <m/>
    <m/>
    <m/>
    <x v="13"/>
    <x v="19"/>
    <x v="6"/>
    <s v="Food Security"/>
    <x v="9"/>
    <x v="20"/>
    <x v="3"/>
    <m/>
    <s v="Planned"/>
    <m/>
    <m/>
    <m/>
    <m/>
    <m/>
    <s v="Chittagong"/>
    <s v="Cox's Bazar"/>
    <x v="6"/>
    <x v="9"/>
    <x v="1"/>
    <m/>
    <m/>
    <m/>
    <x v="2"/>
    <x v="2"/>
    <m/>
    <m/>
    <m/>
    <m/>
    <m/>
    <m/>
    <m/>
    <m/>
    <m/>
    <m/>
    <m/>
    <m/>
    <m/>
    <m/>
    <m/>
    <m/>
    <m/>
    <m/>
    <m/>
    <m/>
    <m/>
    <m/>
    <m/>
    <m/>
    <n v="20"/>
    <n v="2022"/>
    <s v=""/>
    <m/>
    <m/>
    <m/>
  </r>
  <r>
    <n v="2360"/>
    <m/>
    <m/>
    <m/>
    <x v="13"/>
    <x v="19"/>
    <x v="6"/>
    <s v="Food Security"/>
    <x v="9"/>
    <x v="20"/>
    <x v="3"/>
    <m/>
    <s v="Planned"/>
    <m/>
    <m/>
    <m/>
    <m/>
    <m/>
    <s v="Chittagong"/>
    <s v="Cox's Bazar"/>
    <x v="6"/>
    <x v="9"/>
    <x v="1"/>
    <m/>
    <m/>
    <m/>
    <x v="2"/>
    <x v="2"/>
    <m/>
    <m/>
    <m/>
    <m/>
    <m/>
    <m/>
    <m/>
    <m/>
    <m/>
    <m/>
    <m/>
    <m/>
    <m/>
    <m/>
    <m/>
    <m/>
    <m/>
    <m/>
    <m/>
    <m/>
    <m/>
    <m/>
    <m/>
    <m/>
    <n v="20"/>
    <n v="2022"/>
    <s v=""/>
    <m/>
    <m/>
    <m/>
  </r>
  <r>
    <n v="2361"/>
    <m/>
    <m/>
    <m/>
    <x v="13"/>
    <x v="19"/>
    <x v="6"/>
    <s v="Food Security"/>
    <x v="9"/>
    <x v="20"/>
    <x v="3"/>
    <m/>
    <s v="Planned"/>
    <m/>
    <m/>
    <m/>
    <m/>
    <m/>
    <s v="Chittagong"/>
    <s v="Cox's Bazar"/>
    <x v="6"/>
    <x v="9"/>
    <x v="1"/>
    <m/>
    <m/>
    <m/>
    <x v="2"/>
    <x v="2"/>
    <m/>
    <m/>
    <m/>
    <m/>
    <m/>
    <m/>
    <m/>
    <m/>
    <m/>
    <m/>
    <m/>
    <m/>
    <m/>
    <m/>
    <m/>
    <m/>
    <m/>
    <m/>
    <m/>
    <m/>
    <m/>
    <m/>
    <m/>
    <m/>
    <n v="20"/>
    <n v="2022"/>
    <s v=""/>
    <m/>
    <m/>
    <m/>
  </r>
  <r>
    <n v="2362"/>
    <m/>
    <m/>
    <m/>
    <x v="13"/>
    <x v="19"/>
    <x v="6"/>
    <s v="Food Security"/>
    <x v="9"/>
    <x v="20"/>
    <x v="3"/>
    <m/>
    <s v="Planned"/>
    <m/>
    <m/>
    <m/>
    <m/>
    <m/>
    <s v="Chittagong"/>
    <s v="Cox's Bazar"/>
    <x v="6"/>
    <x v="9"/>
    <x v="1"/>
    <m/>
    <m/>
    <m/>
    <x v="2"/>
    <x v="2"/>
    <m/>
    <m/>
    <m/>
    <m/>
    <m/>
    <m/>
    <m/>
    <m/>
    <m/>
    <m/>
    <m/>
    <m/>
    <m/>
    <m/>
    <m/>
    <m/>
    <m/>
    <m/>
    <m/>
    <m/>
    <m/>
    <m/>
    <m/>
    <m/>
    <n v="20"/>
    <n v="2022"/>
    <s v=""/>
    <m/>
    <m/>
    <m/>
  </r>
  <r>
    <n v="2363"/>
    <m/>
    <m/>
    <m/>
    <x v="13"/>
    <x v="19"/>
    <x v="6"/>
    <s v="Food Security"/>
    <x v="9"/>
    <x v="20"/>
    <x v="3"/>
    <m/>
    <s v="Planned"/>
    <m/>
    <m/>
    <m/>
    <m/>
    <m/>
    <s v="Chittagong"/>
    <s v="Cox's Bazar"/>
    <x v="6"/>
    <x v="9"/>
    <x v="1"/>
    <m/>
    <m/>
    <m/>
    <x v="2"/>
    <x v="2"/>
    <m/>
    <m/>
    <m/>
    <m/>
    <m/>
    <m/>
    <m/>
    <m/>
    <m/>
    <m/>
    <m/>
    <m/>
    <m/>
    <m/>
    <m/>
    <m/>
    <m/>
    <m/>
    <m/>
    <m/>
    <m/>
    <m/>
    <m/>
    <m/>
    <n v="20"/>
    <n v="2022"/>
    <s v=""/>
    <m/>
    <m/>
    <m/>
  </r>
  <r>
    <n v="2364"/>
    <m/>
    <m/>
    <m/>
    <x v="13"/>
    <x v="19"/>
    <x v="6"/>
    <s v="Food Security"/>
    <x v="9"/>
    <x v="20"/>
    <x v="3"/>
    <m/>
    <s v="Planned"/>
    <m/>
    <m/>
    <m/>
    <m/>
    <m/>
    <s v="Chittagong"/>
    <s v="Cox's Bazar"/>
    <x v="6"/>
    <x v="9"/>
    <x v="1"/>
    <m/>
    <m/>
    <m/>
    <x v="2"/>
    <x v="2"/>
    <m/>
    <m/>
    <m/>
    <m/>
    <m/>
    <m/>
    <m/>
    <m/>
    <m/>
    <m/>
    <m/>
    <m/>
    <m/>
    <m/>
    <m/>
    <m/>
    <m/>
    <m/>
    <m/>
    <m/>
    <m/>
    <m/>
    <m/>
    <m/>
    <n v="20"/>
    <n v="2022"/>
    <s v=""/>
    <m/>
    <m/>
    <m/>
  </r>
  <r>
    <n v="2365"/>
    <m/>
    <m/>
    <m/>
    <x v="13"/>
    <x v="19"/>
    <x v="6"/>
    <s v="Food Security"/>
    <x v="9"/>
    <x v="20"/>
    <x v="3"/>
    <m/>
    <s v="Planned"/>
    <m/>
    <m/>
    <m/>
    <m/>
    <m/>
    <s v="Chittagong"/>
    <s v="Cox's Bazar"/>
    <x v="6"/>
    <x v="9"/>
    <x v="1"/>
    <m/>
    <m/>
    <m/>
    <x v="2"/>
    <x v="2"/>
    <m/>
    <m/>
    <m/>
    <m/>
    <m/>
    <m/>
    <m/>
    <m/>
    <m/>
    <m/>
    <m/>
    <m/>
    <m/>
    <m/>
    <m/>
    <m/>
    <m/>
    <m/>
    <m/>
    <m/>
    <m/>
    <m/>
    <m/>
    <m/>
    <n v="20"/>
    <n v="2022"/>
    <s v=""/>
    <m/>
    <m/>
    <m/>
  </r>
  <r>
    <n v="2366"/>
    <m/>
    <m/>
    <m/>
    <x v="13"/>
    <x v="19"/>
    <x v="6"/>
    <s v="Food Security"/>
    <x v="9"/>
    <x v="20"/>
    <x v="3"/>
    <m/>
    <s v="Planned"/>
    <m/>
    <m/>
    <m/>
    <m/>
    <m/>
    <s v="Chittagong"/>
    <s v="Cox's Bazar"/>
    <x v="6"/>
    <x v="9"/>
    <x v="1"/>
    <m/>
    <m/>
    <m/>
    <x v="2"/>
    <x v="2"/>
    <m/>
    <m/>
    <m/>
    <m/>
    <m/>
    <m/>
    <m/>
    <m/>
    <m/>
    <m/>
    <m/>
    <m/>
    <m/>
    <m/>
    <m/>
    <m/>
    <m/>
    <m/>
    <m/>
    <m/>
    <m/>
    <m/>
    <m/>
    <m/>
    <n v="20"/>
    <n v="2022"/>
    <s v=""/>
    <m/>
    <m/>
    <m/>
  </r>
  <r>
    <n v="2367"/>
    <m/>
    <m/>
    <m/>
    <x v="13"/>
    <x v="19"/>
    <x v="6"/>
    <s v="Food Security"/>
    <x v="9"/>
    <x v="20"/>
    <x v="3"/>
    <m/>
    <s v="Planned"/>
    <m/>
    <m/>
    <m/>
    <m/>
    <m/>
    <s v="Chittagong"/>
    <s v="Cox's Bazar"/>
    <x v="6"/>
    <x v="9"/>
    <x v="1"/>
    <m/>
    <m/>
    <m/>
    <x v="2"/>
    <x v="2"/>
    <m/>
    <m/>
    <m/>
    <m/>
    <m/>
    <m/>
    <m/>
    <m/>
    <m/>
    <m/>
    <m/>
    <m/>
    <m/>
    <m/>
    <m/>
    <m/>
    <m/>
    <m/>
    <m/>
    <m/>
    <m/>
    <m/>
    <m/>
    <m/>
    <n v="20"/>
    <n v="2022"/>
    <s v=""/>
    <m/>
    <m/>
    <m/>
  </r>
  <r>
    <n v="2368"/>
    <m/>
    <m/>
    <m/>
    <x v="13"/>
    <x v="19"/>
    <x v="6"/>
    <s v="Food Security"/>
    <x v="9"/>
    <x v="20"/>
    <x v="3"/>
    <m/>
    <s v="Planned"/>
    <m/>
    <m/>
    <m/>
    <m/>
    <m/>
    <s v="Chittagong"/>
    <s v="Cox's Bazar"/>
    <x v="6"/>
    <x v="9"/>
    <x v="1"/>
    <m/>
    <m/>
    <m/>
    <x v="2"/>
    <x v="2"/>
    <m/>
    <m/>
    <m/>
    <m/>
    <m/>
    <m/>
    <m/>
    <m/>
    <m/>
    <m/>
    <m/>
    <m/>
    <m/>
    <m/>
    <m/>
    <m/>
    <m/>
    <m/>
    <m/>
    <m/>
    <m/>
    <m/>
    <m/>
    <m/>
    <n v="20"/>
    <n v="2022"/>
    <s v=""/>
    <m/>
    <m/>
    <m/>
  </r>
  <r>
    <n v="2369"/>
    <m/>
    <m/>
    <m/>
    <x v="13"/>
    <x v="19"/>
    <x v="6"/>
    <s v="Food Security"/>
    <x v="9"/>
    <x v="20"/>
    <x v="3"/>
    <m/>
    <s v="Planned"/>
    <m/>
    <m/>
    <m/>
    <m/>
    <m/>
    <s v="Chittagong"/>
    <s v="Cox's Bazar"/>
    <x v="6"/>
    <x v="9"/>
    <x v="1"/>
    <m/>
    <m/>
    <m/>
    <x v="2"/>
    <x v="2"/>
    <m/>
    <m/>
    <m/>
    <m/>
    <m/>
    <m/>
    <m/>
    <m/>
    <m/>
    <m/>
    <m/>
    <m/>
    <m/>
    <m/>
    <m/>
    <m/>
    <m/>
    <m/>
    <m/>
    <m/>
    <m/>
    <m/>
    <m/>
    <m/>
    <n v="20"/>
    <n v="2022"/>
    <s v=""/>
    <m/>
    <m/>
    <m/>
  </r>
  <r>
    <n v="2370"/>
    <m/>
    <m/>
    <m/>
    <x v="13"/>
    <x v="19"/>
    <x v="6"/>
    <s v="Food Security"/>
    <x v="9"/>
    <x v="20"/>
    <x v="3"/>
    <m/>
    <s v="Planned"/>
    <m/>
    <m/>
    <m/>
    <m/>
    <m/>
    <s v="Chittagong"/>
    <s v="Cox's Bazar"/>
    <x v="6"/>
    <x v="9"/>
    <x v="1"/>
    <m/>
    <m/>
    <m/>
    <x v="2"/>
    <x v="2"/>
    <m/>
    <m/>
    <m/>
    <m/>
    <m/>
    <m/>
    <m/>
    <m/>
    <m/>
    <m/>
    <m/>
    <m/>
    <m/>
    <m/>
    <m/>
    <m/>
    <m/>
    <m/>
    <m/>
    <m/>
    <m/>
    <m/>
    <m/>
    <m/>
    <n v="20"/>
    <n v="2022"/>
    <s v=""/>
    <m/>
    <m/>
    <m/>
  </r>
  <r>
    <n v="2371"/>
    <m/>
    <m/>
    <m/>
    <x v="13"/>
    <x v="19"/>
    <x v="6"/>
    <s v="Food Security"/>
    <x v="9"/>
    <x v="20"/>
    <x v="3"/>
    <m/>
    <s v="Planned"/>
    <m/>
    <m/>
    <m/>
    <m/>
    <m/>
    <s v="Chittagong"/>
    <s v="Cox's Bazar"/>
    <x v="6"/>
    <x v="9"/>
    <x v="1"/>
    <m/>
    <m/>
    <m/>
    <x v="2"/>
    <x v="2"/>
    <m/>
    <m/>
    <m/>
    <m/>
    <m/>
    <m/>
    <m/>
    <m/>
    <m/>
    <m/>
    <m/>
    <m/>
    <m/>
    <m/>
    <m/>
    <m/>
    <m/>
    <m/>
    <m/>
    <m/>
    <m/>
    <m/>
    <m/>
    <m/>
    <n v="20"/>
    <n v="2022"/>
    <s v=""/>
    <m/>
    <m/>
    <m/>
  </r>
  <r>
    <n v="2372"/>
    <m/>
    <m/>
    <m/>
    <x v="13"/>
    <x v="19"/>
    <x v="6"/>
    <s v="Food Security"/>
    <x v="9"/>
    <x v="20"/>
    <x v="3"/>
    <m/>
    <s v="Planned"/>
    <m/>
    <m/>
    <m/>
    <m/>
    <m/>
    <s v="Chittagong"/>
    <s v="Cox's Bazar"/>
    <x v="6"/>
    <x v="9"/>
    <x v="1"/>
    <m/>
    <m/>
    <m/>
    <x v="2"/>
    <x v="2"/>
    <m/>
    <m/>
    <m/>
    <m/>
    <m/>
    <m/>
    <m/>
    <m/>
    <m/>
    <m/>
    <m/>
    <m/>
    <m/>
    <m/>
    <m/>
    <m/>
    <m/>
    <m/>
    <m/>
    <m/>
    <m/>
    <m/>
    <m/>
    <m/>
    <n v="20"/>
    <n v="2022"/>
    <s v=""/>
    <m/>
    <m/>
    <m/>
  </r>
  <r>
    <n v="2373"/>
    <m/>
    <m/>
    <m/>
    <x v="13"/>
    <x v="19"/>
    <x v="6"/>
    <s v="Food Security"/>
    <x v="9"/>
    <x v="20"/>
    <x v="3"/>
    <m/>
    <s v="Planned"/>
    <m/>
    <m/>
    <m/>
    <m/>
    <m/>
    <s v="Chittagong"/>
    <s v="Cox's Bazar"/>
    <x v="6"/>
    <x v="9"/>
    <x v="1"/>
    <m/>
    <m/>
    <m/>
    <x v="2"/>
    <x v="2"/>
    <m/>
    <m/>
    <m/>
    <m/>
    <m/>
    <m/>
    <m/>
    <m/>
    <m/>
    <m/>
    <m/>
    <m/>
    <m/>
    <m/>
    <m/>
    <m/>
    <m/>
    <m/>
    <m/>
    <m/>
    <m/>
    <m/>
    <m/>
    <m/>
    <n v="20"/>
    <n v="2022"/>
    <s v=""/>
    <m/>
    <m/>
    <m/>
  </r>
  <r>
    <n v="2374"/>
    <m/>
    <m/>
    <m/>
    <x v="13"/>
    <x v="19"/>
    <x v="6"/>
    <s v="Food Security"/>
    <x v="9"/>
    <x v="20"/>
    <x v="3"/>
    <m/>
    <s v="Planned"/>
    <m/>
    <m/>
    <m/>
    <m/>
    <m/>
    <s v="Chittagong"/>
    <s v="Cox's Bazar"/>
    <x v="6"/>
    <x v="9"/>
    <x v="1"/>
    <m/>
    <m/>
    <m/>
    <x v="2"/>
    <x v="2"/>
    <m/>
    <m/>
    <m/>
    <m/>
    <m/>
    <m/>
    <m/>
    <m/>
    <m/>
    <m/>
    <m/>
    <m/>
    <m/>
    <m/>
    <m/>
    <m/>
    <m/>
    <m/>
    <m/>
    <m/>
    <m/>
    <m/>
    <m/>
    <m/>
    <n v="20"/>
    <n v="2022"/>
    <s v=""/>
    <m/>
    <m/>
    <m/>
  </r>
  <r>
    <n v="2375"/>
    <m/>
    <m/>
    <m/>
    <x v="13"/>
    <x v="19"/>
    <x v="6"/>
    <s v="Food Security"/>
    <x v="9"/>
    <x v="20"/>
    <x v="3"/>
    <m/>
    <s v="Planned"/>
    <m/>
    <m/>
    <m/>
    <m/>
    <m/>
    <s v="Chittagong"/>
    <s v="Cox's Bazar"/>
    <x v="6"/>
    <x v="9"/>
    <x v="1"/>
    <m/>
    <m/>
    <m/>
    <x v="2"/>
    <x v="2"/>
    <m/>
    <m/>
    <m/>
    <m/>
    <m/>
    <m/>
    <m/>
    <m/>
    <m/>
    <m/>
    <m/>
    <m/>
    <m/>
    <m/>
    <m/>
    <m/>
    <m/>
    <m/>
    <m/>
    <m/>
    <m/>
    <m/>
    <m/>
    <m/>
    <n v="20"/>
    <n v="2022"/>
    <s v=""/>
    <m/>
    <m/>
    <m/>
  </r>
  <r>
    <n v="2376"/>
    <m/>
    <m/>
    <m/>
    <x v="13"/>
    <x v="19"/>
    <x v="6"/>
    <s v="Food Security"/>
    <x v="9"/>
    <x v="20"/>
    <x v="3"/>
    <m/>
    <s v="Planned"/>
    <m/>
    <m/>
    <m/>
    <m/>
    <m/>
    <s v="Chittagong"/>
    <s v="Cox's Bazar"/>
    <x v="6"/>
    <x v="9"/>
    <x v="1"/>
    <m/>
    <m/>
    <m/>
    <x v="2"/>
    <x v="2"/>
    <m/>
    <m/>
    <m/>
    <m/>
    <m/>
    <m/>
    <m/>
    <m/>
    <m/>
    <m/>
    <m/>
    <m/>
    <m/>
    <m/>
    <m/>
    <m/>
    <m/>
    <m/>
    <m/>
    <m/>
    <m/>
    <m/>
    <m/>
    <m/>
    <n v="20"/>
    <n v="2022"/>
    <s v=""/>
    <m/>
    <m/>
    <m/>
  </r>
  <r>
    <n v="2377"/>
    <m/>
    <m/>
    <m/>
    <x v="13"/>
    <x v="19"/>
    <x v="6"/>
    <s v="Food Security"/>
    <x v="9"/>
    <x v="20"/>
    <x v="3"/>
    <m/>
    <s v="Planned"/>
    <m/>
    <m/>
    <m/>
    <m/>
    <m/>
    <s v="Chittagong"/>
    <s v="Cox's Bazar"/>
    <x v="6"/>
    <x v="9"/>
    <x v="1"/>
    <m/>
    <m/>
    <m/>
    <x v="2"/>
    <x v="2"/>
    <m/>
    <m/>
    <m/>
    <m/>
    <m/>
    <m/>
    <m/>
    <m/>
    <m/>
    <m/>
    <m/>
    <m/>
    <m/>
    <m/>
    <m/>
    <m/>
    <m/>
    <m/>
    <m/>
    <m/>
    <m/>
    <m/>
    <m/>
    <m/>
    <n v="20"/>
    <n v="2022"/>
    <s v=""/>
    <m/>
    <m/>
    <m/>
  </r>
  <r>
    <n v="2378"/>
    <m/>
    <m/>
    <m/>
    <x v="13"/>
    <x v="19"/>
    <x v="6"/>
    <s v="Food Security"/>
    <x v="9"/>
    <x v="20"/>
    <x v="3"/>
    <m/>
    <s v="Planned"/>
    <m/>
    <m/>
    <m/>
    <m/>
    <m/>
    <s v="Chittagong"/>
    <s v="Cox's Bazar"/>
    <x v="6"/>
    <x v="9"/>
    <x v="1"/>
    <m/>
    <m/>
    <m/>
    <x v="2"/>
    <x v="2"/>
    <m/>
    <m/>
    <m/>
    <m/>
    <m/>
    <m/>
    <m/>
    <m/>
    <m/>
    <m/>
    <m/>
    <m/>
    <m/>
    <m/>
    <m/>
    <m/>
    <m/>
    <m/>
    <m/>
    <m/>
    <m/>
    <m/>
    <m/>
    <m/>
    <n v="20"/>
    <n v="2022"/>
    <s v=""/>
    <m/>
    <m/>
    <m/>
  </r>
  <r>
    <n v="2379"/>
    <m/>
    <m/>
    <m/>
    <x v="13"/>
    <x v="19"/>
    <x v="6"/>
    <s v="Food Security"/>
    <x v="9"/>
    <x v="20"/>
    <x v="3"/>
    <m/>
    <s v="Planned"/>
    <m/>
    <m/>
    <m/>
    <m/>
    <m/>
    <s v="Chittagong"/>
    <s v="Cox's Bazar"/>
    <x v="6"/>
    <x v="9"/>
    <x v="1"/>
    <m/>
    <m/>
    <m/>
    <x v="2"/>
    <x v="2"/>
    <m/>
    <m/>
    <m/>
    <m/>
    <m/>
    <m/>
    <m/>
    <m/>
    <m/>
    <m/>
    <m/>
    <m/>
    <m/>
    <m/>
    <m/>
    <m/>
    <m/>
    <m/>
    <m/>
    <m/>
    <m/>
    <m/>
    <m/>
    <m/>
    <n v="20"/>
    <n v="2022"/>
    <s v=""/>
    <m/>
    <m/>
    <m/>
  </r>
  <r>
    <n v="2380"/>
    <m/>
    <m/>
    <m/>
    <x v="13"/>
    <x v="19"/>
    <x v="6"/>
    <s v="Food Security"/>
    <x v="9"/>
    <x v="20"/>
    <x v="3"/>
    <m/>
    <s v="Planned"/>
    <m/>
    <m/>
    <m/>
    <m/>
    <m/>
    <s v="Chittagong"/>
    <s v="Cox's Bazar"/>
    <x v="6"/>
    <x v="9"/>
    <x v="1"/>
    <m/>
    <m/>
    <m/>
    <x v="2"/>
    <x v="2"/>
    <m/>
    <m/>
    <m/>
    <m/>
    <m/>
    <m/>
    <m/>
    <m/>
    <m/>
    <m/>
    <m/>
    <m/>
    <m/>
    <m/>
    <m/>
    <m/>
    <m/>
    <m/>
    <m/>
    <m/>
    <m/>
    <m/>
    <m/>
    <m/>
    <n v="20"/>
    <n v="2022"/>
    <s v=""/>
    <m/>
    <m/>
    <m/>
  </r>
  <r>
    <n v="2381"/>
    <m/>
    <m/>
    <m/>
    <x v="13"/>
    <x v="19"/>
    <x v="6"/>
    <s v="Food Security"/>
    <x v="9"/>
    <x v="20"/>
    <x v="3"/>
    <m/>
    <s v="Planned"/>
    <m/>
    <m/>
    <m/>
    <m/>
    <m/>
    <s v="Chittagong"/>
    <s v="Cox's Bazar"/>
    <x v="6"/>
    <x v="9"/>
    <x v="1"/>
    <m/>
    <m/>
    <m/>
    <x v="2"/>
    <x v="2"/>
    <m/>
    <m/>
    <m/>
    <m/>
    <m/>
    <m/>
    <m/>
    <m/>
    <m/>
    <m/>
    <m/>
    <m/>
    <m/>
    <m/>
    <m/>
    <m/>
    <m/>
    <m/>
    <m/>
    <m/>
    <m/>
    <m/>
    <m/>
    <m/>
    <n v="20"/>
    <n v="2022"/>
    <s v=""/>
    <m/>
    <m/>
    <m/>
  </r>
  <r>
    <n v="2382"/>
    <m/>
    <m/>
    <m/>
    <x v="13"/>
    <x v="19"/>
    <x v="6"/>
    <s v="Food Security"/>
    <x v="9"/>
    <x v="20"/>
    <x v="3"/>
    <m/>
    <s v="Planned"/>
    <m/>
    <m/>
    <m/>
    <m/>
    <m/>
    <s v="Chittagong"/>
    <s v="Cox's Bazar"/>
    <x v="6"/>
    <x v="9"/>
    <x v="1"/>
    <m/>
    <m/>
    <m/>
    <x v="2"/>
    <x v="2"/>
    <m/>
    <m/>
    <m/>
    <m/>
    <m/>
    <m/>
    <m/>
    <m/>
    <m/>
    <m/>
    <m/>
    <m/>
    <m/>
    <m/>
    <m/>
    <m/>
    <m/>
    <m/>
    <m/>
    <m/>
    <m/>
    <m/>
    <m/>
    <m/>
    <n v="20"/>
    <n v="2022"/>
    <s v=""/>
    <m/>
    <m/>
    <m/>
  </r>
  <r>
    <n v="2383"/>
    <m/>
    <m/>
    <m/>
    <x v="13"/>
    <x v="19"/>
    <x v="6"/>
    <s v="Food Security"/>
    <x v="9"/>
    <x v="20"/>
    <x v="3"/>
    <m/>
    <s v="Planned"/>
    <m/>
    <m/>
    <m/>
    <m/>
    <m/>
    <s v="Chittagong"/>
    <s v="Cox's Bazar"/>
    <x v="6"/>
    <x v="9"/>
    <x v="1"/>
    <m/>
    <m/>
    <m/>
    <x v="2"/>
    <x v="2"/>
    <m/>
    <m/>
    <m/>
    <m/>
    <m/>
    <m/>
    <m/>
    <m/>
    <m/>
    <m/>
    <m/>
    <m/>
    <m/>
    <m/>
    <m/>
    <m/>
    <m/>
    <m/>
    <m/>
    <m/>
    <m/>
    <m/>
    <m/>
    <m/>
    <n v="20"/>
    <n v="2022"/>
    <s v=""/>
    <m/>
    <m/>
    <m/>
  </r>
  <r>
    <n v="2384"/>
    <m/>
    <m/>
    <m/>
    <x v="13"/>
    <x v="19"/>
    <x v="6"/>
    <s v="Food Security"/>
    <x v="9"/>
    <x v="20"/>
    <x v="3"/>
    <m/>
    <s v="Planned"/>
    <m/>
    <m/>
    <m/>
    <m/>
    <m/>
    <s v="Chittagong"/>
    <s v="Cox's Bazar"/>
    <x v="6"/>
    <x v="9"/>
    <x v="1"/>
    <m/>
    <m/>
    <m/>
    <x v="2"/>
    <x v="2"/>
    <m/>
    <m/>
    <m/>
    <m/>
    <m/>
    <m/>
    <m/>
    <m/>
    <m/>
    <m/>
    <m/>
    <m/>
    <m/>
    <m/>
    <m/>
    <m/>
    <m/>
    <m/>
    <m/>
    <m/>
    <m/>
    <m/>
    <m/>
    <m/>
    <n v="20"/>
    <n v="2022"/>
    <s v=""/>
    <m/>
    <m/>
    <m/>
  </r>
  <r>
    <n v="2385"/>
    <m/>
    <m/>
    <m/>
    <x v="13"/>
    <x v="19"/>
    <x v="6"/>
    <s v="Food Security"/>
    <x v="9"/>
    <x v="20"/>
    <x v="3"/>
    <m/>
    <s v="Planned"/>
    <m/>
    <m/>
    <m/>
    <m/>
    <m/>
    <s v="Chittagong"/>
    <s v="Cox's Bazar"/>
    <x v="6"/>
    <x v="9"/>
    <x v="1"/>
    <m/>
    <m/>
    <m/>
    <x v="2"/>
    <x v="2"/>
    <m/>
    <m/>
    <m/>
    <m/>
    <m/>
    <m/>
    <m/>
    <m/>
    <m/>
    <m/>
    <m/>
    <m/>
    <m/>
    <m/>
    <m/>
    <m/>
    <m/>
    <m/>
    <m/>
    <m/>
    <m/>
    <m/>
    <m/>
    <m/>
    <n v="20"/>
    <n v="2022"/>
    <s v=""/>
    <m/>
    <m/>
    <m/>
  </r>
  <r>
    <n v="2386"/>
    <m/>
    <m/>
    <m/>
    <x v="13"/>
    <x v="19"/>
    <x v="6"/>
    <s v="Food Security"/>
    <x v="9"/>
    <x v="20"/>
    <x v="3"/>
    <m/>
    <s v="Planned"/>
    <m/>
    <m/>
    <m/>
    <m/>
    <m/>
    <s v="Chittagong"/>
    <s v="Cox's Bazar"/>
    <x v="6"/>
    <x v="9"/>
    <x v="1"/>
    <m/>
    <m/>
    <m/>
    <x v="2"/>
    <x v="2"/>
    <m/>
    <m/>
    <m/>
    <m/>
    <m/>
    <m/>
    <m/>
    <m/>
    <m/>
    <m/>
    <m/>
    <m/>
    <m/>
    <m/>
    <m/>
    <m/>
    <m/>
    <m/>
    <m/>
    <m/>
    <m/>
    <m/>
    <m/>
    <m/>
    <n v="20"/>
    <n v="2022"/>
    <s v=""/>
    <m/>
    <m/>
    <m/>
  </r>
  <r>
    <n v="2387"/>
    <m/>
    <m/>
    <m/>
    <x v="13"/>
    <x v="19"/>
    <x v="6"/>
    <s v="Food Security"/>
    <x v="9"/>
    <x v="20"/>
    <x v="3"/>
    <m/>
    <s v="Planned"/>
    <m/>
    <m/>
    <m/>
    <m/>
    <m/>
    <s v="Chittagong"/>
    <s v="Cox's Bazar"/>
    <x v="6"/>
    <x v="9"/>
    <x v="1"/>
    <m/>
    <m/>
    <m/>
    <x v="2"/>
    <x v="2"/>
    <m/>
    <m/>
    <m/>
    <m/>
    <m/>
    <m/>
    <m/>
    <m/>
    <m/>
    <m/>
    <m/>
    <m/>
    <m/>
    <m/>
    <m/>
    <m/>
    <m/>
    <m/>
    <m/>
    <m/>
    <m/>
    <m/>
    <m/>
    <m/>
    <n v="20"/>
    <n v="2022"/>
    <s v=""/>
    <m/>
    <m/>
    <m/>
  </r>
  <r>
    <n v="2388"/>
    <m/>
    <m/>
    <m/>
    <x v="13"/>
    <x v="19"/>
    <x v="6"/>
    <s v="Food Security"/>
    <x v="9"/>
    <x v="20"/>
    <x v="3"/>
    <m/>
    <s v="Planned"/>
    <m/>
    <m/>
    <m/>
    <m/>
    <m/>
    <s v="Chittagong"/>
    <s v="Cox's Bazar"/>
    <x v="6"/>
    <x v="9"/>
    <x v="1"/>
    <m/>
    <m/>
    <m/>
    <x v="2"/>
    <x v="2"/>
    <m/>
    <m/>
    <m/>
    <m/>
    <m/>
    <m/>
    <m/>
    <m/>
    <m/>
    <m/>
    <m/>
    <m/>
    <m/>
    <m/>
    <m/>
    <m/>
    <m/>
    <m/>
    <m/>
    <m/>
    <m/>
    <m/>
    <m/>
    <m/>
    <n v="20"/>
    <n v="2022"/>
    <s v=""/>
    <m/>
    <m/>
    <m/>
  </r>
  <r>
    <n v="2389"/>
    <m/>
    <m/>
    <m/>
    <x v="13"/>
    <x v="19"/>
    <x v="6"/>
    <s v="Food Security"/>
    <x v="9"/>
    <x v="20"/>
    <x v="3"/>
    <m/>
    <s v="Planned"/>
    <m/>
    <m/>
    <m/>
    <m/>
    <m/>
    <s v="Chittagong"/>
    <s v="Cox's Bazar"/>
    <x v="6"/>
    <x v="9"/>
    <x v="1"/>
    <m/>
    <m/>
    <m/>
    <x v="2"/>
    <x v="2"/>
    <m/>
    <m/>
    <m/>
    <m/>
    <m/>
    <m/>
    <m/>
    <m/>
    <m/>
    <m/>
    <m/>
    <m/>
    <m/>
    <m/>
    <m/>
    <m/>
    <m/>
    <m/>
    <m/>
    <m/>
    <m/>
    <m/>
    <m/>
    <m/>
    <n v="20"/>
    <n v="2022"/>
    <s v=""/>
    <m/>
    <m/>
    <m/>
  </r>
  <r>
    <n v="2390"/>
    <m/>
    <m/>
    <m/>
    <x v="13"/>
    <x v="19"/>
    <x v="6"/>
    <s v="Food Security"/>
    <x v="9"/>
    <x v="20"/>
    <x v="3"/>
    <m/>
    <s v="Planned"/>
    <m/>
    <m/>
    <m/>
    <m/>
    <m/>
    <s v="Chittagong"/>
    <s v="Cox's Bazar"/>
    <x v="6"/>
    <x v="9"/>
    <x v="1"/>
    <m/>
    <m/>
    <m/>
    <x v="2"/>
    <x v="2"/>
    <m/>
    <m/>
    <m/>
    <m/>
    <m/>
    <m/>
    <m/>
    <m/>
    <m/>
    <m/>
    <m/>
    <m/>
    <m/>
    <m/>
    <m/>
    <m/>
    <m/>
    <m/>
    <m/>
    <m/>
    <m/>
    <m/>
    <m/>
    <m/>
    <n v="20"/>
    <n v="2022"/>
    <s v=""/>
    <m/>
    <m/>
    <m/>
  </r>
  <r>
    <n v="2391"/>
    <m/>
    <m/>
    <m/>
    <x v="13"/>
    <x v="19"/>
    <x v="6"/>
    <s v="Food Security"/>
    <x v="9"/>
    <x v="20"/>
    <x v="3"/>
    <m/>
    <s v="Planned"/>
    <m/>
    <m/>
    <m/>
    <m/>
    <m/>
    <s v="Chittagong"/>
    <s v="Cox's Bazar"/>
    <x v="6"/>
    <x v="9"/>
    <x v="1"/>
    <m/>
    <m/>
    <m/>
    <x v="2"/>
    <x v="2"/>
    <m/>
    <m/>
    <m/>
    <m/>
    <m/>
    <m/>
    <m/>
    <m/>
    <m/>
    <m/>
    <m/>
    <m/>
    <m/>
    <m/>
    <m/>
    <m/>
    <m/>
    <m/>
    <m/>
    <m/>
    <m/>
    <m/>
    <m/>
    <m/>
    <n v="20"/>
    <n v="2022"/>
    <s v=""/>
    <m/>
    <m/>
    <m/>
  </r>
  <r>
    <n v="2392"/>
    <m/>
    <m/>
    <m/>
    <x v="13"/>
    <x v="19"/>
    <x v="6"/>
    <s v="Food Security"/>
    <x v="9"/>
    <x v="20"/>
    <x v="3"/>
    <m/>
    <s v="Planned"/>
    <m/>
    <m/>
    <m/>
    <m/>
    <m/>
    <s v="Chittagong"/>
    <s v="Cox's Bazar"/>
    <x v="6"/>
    <x v="9"/>
    <x v="1"/>
    <m/>
    <m/>
    <m/>
    <x v="2"/>
    <x v="2"/>
    <m/>
    <m/>
    <m/>
    <m/>
    <m/>
    <m/>
    <m/>
    <m/>
    <m/>
    <m/>
    <m/>
    <m/>
    <m/>
    <m/>
    <m/>
    <m/>
    <m/>
    <m/>
    <m/>
    <m/>
    <m/>
    <m/>
    <m/>
    <m/>
    <n v="20"/>
    <n v="2022"/>
    <s v=""/>
    <m/>
    <m/>
    <m/>
  </r>
  <r>
    <n v="2393"/>
    <m/>
    <m/>
    <m/>
    <x v="13"/>
    <x v="19"/>
    <x v="6"/>
    <s v="Food Security"/>
    <x v="9"/>
    <x v="20"/>
    <x v="3"/>
    <m/>
    <s v="Planned"/>
    <m/>
    <m/>
    <m/>
    <m/>
    <m/>
    <s v="Chittagong"/>
    <s v="Cox's Bazar"/>
    <x v="6"/>
    <x v="9"/>
    <x v="1"/>
    <m/>
    <m/>
    <m/>
    <x v="2"/>
    <x v="2"/>
    <m/>
    <m/>
    <m/>
    <m/>
    <m/>
    <m/>
    <m/>
    <m/>
    <m/>
    <m/>
    <m/>
    <m/>
    <m/>
    <m/>
    <m/>
    <m/>
    <m/>
    <m/>
    <m/>
    <m/>
    <m/>
    <m/>
    <m/>
    <m/>
    <n v="20"/>
    <n v="2022"/>
    <s v=""/>
    <m/>
    <m/>
    <m/>
  </r>
  <r>
    <n v="2394"/>
    <m/>
    <m/>
    <m/>
    <x v="13"/>
    <x v="19"/>
    <x v="6"/>
    <s v="Food Security"/>
    <x v="9"/>
    <x v="20"/>
    <x v="3"/>
    <m/>
    <s v="Planned"/>
    <m/>
    <m/>
    <m/>
    <m/>
    <m/>
    <s v="Chittagong"/>
    <s v="Cox's Bazar"/>
    <x v="6"/>
    <x v="9"/>
    <x v="1"/>
    <m/>
    <m/>
    <m/>
    <x v="2"/>
    <x v="2"/>
    <m/>
    <m/>
    <m/>
    <m/>
    <m/>
    <m/>
    <m/>
    <m/>
    <m/>
    <m/>
    <m/>
    <m/>
    <m/>
    <m/>
    <m/>
    <m/>
    <m/>
    <m/>
    <m/>
    <m/>
    <m/>
    <m/>
    <m/>
    <m/>
    <n v="20"/>
    <n v="2022"/>
    <s v=""/>
    <m/>
    <m/>
    <m/>
  </r>
  <r>
    <n v="2395"/>
    <m/>
    <m/>
    <m/>
    <x v="13"/>
    <x v="19"/>
    <x v="6"/>
    <s v="Food Security"/>
    <x v="9"/>
    <x v="20"/>
    <x v="3"/>
    <m/>
    <s v="Planned"/>
    <m/>
    <m/>
    <m/>
    <m/>
    <m/>
    <s v="Chittagong"/>
    <s v="Cox's Bazar"/>
    <x v="6"/>
    <x v="9"/>
    <x v="1"/>
    <m/>
    <m/>
    <m/>
    <x v="2"/>
    <x v="2"/>
    <m/>
    <m/>
    <m/>
    <m/>
    <m/>
    <m/>
    <m/>
    <m/>
    <m/>
    <m/>
    <m/>
    <m/>
    <m/>
    <m/>
    <m/>
    <m/>
    <m/>
    <m/>
    <m/>
    <m/>
    <m/>
    <m/>
    <m/>
    <m/>
    <n v="20"/>
    <n v="2022"/>
    <s v=""/>
    <m/>
    <m/>
    <m/>
  </r>
  <r>
    <n v="2396"/>
    <m/>
    <m/>
    <m/>
    <x v="13"/>
    <x v="19"/>
    <x v="6"/>
    <s v="Food Security"/>
    <x v="9"/>
    <x v="20"/>
    <x v="3"/>
    <m/>
    <s v="Planned"/>
    <m/>
    <m/>
    <m/>
    <m/>
    <m/>
    <s v="Chittagong"/>
    <s v="Cox's Bazar"/>
    <x v="6"/>
    <x v="9"/>
    <x v="1"/>
    <m/>
    <m/>
    <m/>
    <x v="2"/>
    <x v="2"/>
    <m/>
    <m/>
    <m/>
    <m/>
    <m/>
    <m/>
    <m/>
    <m/>
    <m/>
    <m/>
    <m/>
    <m/>
    <m/>
    <m/>
    <m/>
    <m/>
    <m/>
    <m/>
    <m/>
    <m/>
    <m/>
    <m/>
    <m/>
    <m/>
    <n v="20"/>
    <n v="2022"/>
    <s v=""/>
    <m/>
    <m/>
    <m/>
  </r>
  <r>
    <n v="2397"/>
    <m/>
    <m/>
    <m/>
    <x v="13"/>
    <x v="19"/>
    <x v="6"/>
    <s v="Food Security"/>
    <x v="9"/>
    <x v="20"/>
    <x v="3"/>
    <m/>
    <s v="Planned"/>
    <m/>
    <m/>
    <m/>
    <m/>
    <m/>
    <s v="Chittagong"/>
    <s v="Cox's Bazar"/>
    <x v="6"/>
    <x v="9"/>
    <x v="1"/>
    <m/>
    <m/>
    <m/>
    <x v="2"/>
    <x v="2"/>
    <m/>
    <m/>
    <m/>
    <m/>
    <m/>
    <m/>
    <m/>
    <m/>
    <m/>
    <m/>
    <m/>
    <m/>
    <m/>
    <m/>
    <m/>
    <m/>
    <m/>
    <m/>
    <m/>
    <m/>
    <m/>
    <m/>
    <m/>
    <m/>
    <n v="20"/>
    <n v="2022"/>
    <s v=""/>
    <m/>
    <m/>
    <m/>
  </r>
  <r>
    <n v="2398"/>
    <m/>
    <m/>
    <m/>
    <x v="13"/>
    <x v="19"/>
    <x v="6"/>
    <s v="Food Security"/>
    <x v="9"/>
    <x v="20"/>
    <x v="3"/>
    <m/>
    <s v="Planned"/>
    <m/>
    <m/>
    <m/>
    <m/>
    <m/>
    <s v="Chittagong"/>
    <s v="Cox's Bazar"/>
    <x v="6"/>
    <x v="9"/>
    <x v="1"/>
    <m/>
    <m/>
    <m/>
    <x v="2"/>
    <x v="2"/>
    <m/>
    <m/>
    <m/>
    <m/>
    <m/>
    <m/>
    <m/>
    <m/>
    <m/>
    <m/>
    <m/>
    <m/>
    <m/>
    <m/>
    <m/>
    <m/>
    <m/>
    <m/>
    <m/>
    <m/>
    <m/>
    <m/>
    <m/>
    <m/>
    <n v="20"/>
    <n v="2022"/>
    <s v=""/>
    <m/>
    <m/>
    <m/>
  </r>
  <r>
    <n v="2399"/>
    <m/>
    <m/>
    <m/>
    <x v="13"/>
    <x v="19"/>
    <x v="6"/>
    <s v="Food Security"/>
    <x v="9"/>
    <x v="20"/>
    <x v="3"/>
    <m/>
    <s v="Planned"/>
    <m/>
    <m/>
    <m/>
    <m/>
    <m/>
    <s v="Chittagong"/>
    <s v="Cox's Bazar"/>
    <x v="6"/>
    <x v="9"/>
    <x v="1"/>
    <m/>
    <m/>
    <m/>
    <x v="2"/>
    <x v="2"/>
    <m/>
    <m/>
    <m/>
    <m/>
    <m/>
    <m/>
    <m/>
    <m/>
    <m/>
    <m/>
    <m/>
    <m/>
    <m/>
    <m/>
    <m/>
    <m/>
    <m/>
    <m/>
    <m/>
    <m/>
    <m/>
    <m/>
    <m/>
    <m/>
    <n v="20"/>
    <n v="2022"/>
    <s v=""/>
    <m/>
    <m/>
    <m/>
  </r>
  <r>
    <n v="2400"/>
    <m/>
    <m/>
    <m/>
    <x v="13"/>
    <x v="19"/>
    <x v="6"/>
    <s v="Food Security"/>
    <x v="9"/>
    <x v="20"/>
    <x v="3"/>
    <m/>
    <s v="Planned"/>
    <m/>
    <m/>
    <m/>
    <m/>
    <m/>
    <s v="Chittagong"/>
    <s v="Cox's Bazar"/>
    <x v="6"/>
    <x v="9"/>
    <x v="1"/>
    <m/>
    <m/>
    <m/>
    <x v="2"/>
    <x v="2"/>
    <m/>
    <m/>
    <m/>
    <m/>
    <m/>
    <m/>
    <m/>
    <m/>
    <m/>
    <m/>
    <m/>
    <m/>
    <m/>
    <m/>
    <m/>
    <m/>
    <m/>
    <m/>
    <m/>
    <m/>
    <m/>
    <m/>
    <m/>
    <m/>
    <n v="20"/>
    <n v="2022"/>
    <s v=""/>
    <m/>
    <m/>
    <m/>
  </r>
  <r>
    <n v="2401"/>
    <m/>
    <m/>
    <m/>
    <x v="13"/>
    <x v="19"/>
    <x v="6"/>
    <s v="Food Security"/>
    <x v="9"/>
    <x v="20"/>
    <x v="3"/>
    <m/>
    <s v="Planned"/>
    <m/>
    <m/>
    <m/>
    <m/>
    <m/>
    <s v="Chittagong"/>
    <s v="Cox's Bazar"/>
    <x v="6"/>
    <x v="9"/>
    <x v="1"/>
    <m/>
    <m/>
    <m/>
    <x v="2"/>
    <x v="2"/>
    <m/>
    <m/>
    <m/>
    <m/>
    <m/>
    <m/>
    <m/>
    <m/>
    <m/>
    <m/>
    <m/>
    <m/>
    <m/>
    <m/>
    <m/>
    <m/>
    <m/>
    <m/>
    <m/>
    <m/>
    <m/>
    <m/>
    <m/>
    <m/>
    <n v="20"/>
    <n v="2022"/>
    <s v=""/>
    <m/>
    <m/>
    <m/>
  </r>
  <r>
    <n v="2402"/>
    <m/>
    <m/>
    <m/>
    <x v="13"/>
    <x v="19"/>
    <x v="6"/>
    <s v="Food Security"/>
    <x v="9"/>
    <x v="20"/>
    <x v="3"/>
    <m/>
    <s v="Planned"/>
    <m/>
    <m/>
    <m/>
    <m/>
    <m/>
    <s v="Chittagong"/>
    <s v="Cox's Bazar"/>
    <x v="6"/>
    <x v="9"/>
    <x v="1"/>
    <m/>
    <m/>
    <m/>
    <x v="2"/>
    <x v="2"/>
    <m/>
    <m/>
    <m/>
    <m/>
    <m/>
    <m/>
    <m/>
    <m/>
    <m/>
    <m/>
    <m/>
    <m/>
    <m/>
    <m/>
    <m/>
    <m/>
    <m/>
    <m/>
    <m/>
    <m/>
    <m/>
    <m/>
    <m/>
    <m/>
    <n v="20"/>
    <n v="2022"/>
    <s v=""/>
    <m/>
    <m/>
    <m/>
  </r>
  <r>
    <n v="2403"/>
    <m/>
    <m/>
    <m/>
    <x v="13"/>
    <x v="19"/>
    <x v="6"/>
    <s v="Food Security"/>
    <x v="9"/>
    <x v="20"/>
    <x v="3"/>
    <m/>
    <s v="Planned"/>
    <m/>
    <m/>
    <m/>
    <m/>
    <m/>
    <s v="Chittagong"/>
    <s v="Cox's Bazar"/>
    <x v="6"/>
    <x v="9"/>
    <x v="1"/>
    <m/>
    <m/>
    <m/>
    <x v="2"/>
    <x v="2"/>
    <m/>
    <m/>
    <m/>
    <m/>
    <m/>
    <m/>
    <m/>
    <m/>
    <m/>
    <m/>
    <m/>
    <m/>
    <m/>
    <m/>
    <m/>
    <m/>
    <m/>
    <m/>
    <m/>
    <m/>
    <m/>
    <m/>
    <m/>
    <m/>
    <n v="20"/>
    <n v="2022"/>
    <s v=""/>
    <m/>
    <m/>
    <m/>
  </r>
  <r>
    <n v="2404"/>
    <m/>
    <m/>
    <m/>
    <x v="13"/>
    <x v="19"/>
    <x v="6"/>
    <s v="Food Security"/>
    <x v="9"/>
    <x v="20"/>
    <x v="3"/>
    <m/>
    <s v="Planned"/>
    <m/>
    <m/>
    <m/>
    <m/>
    <m/>
    <s v="Chittagong"/>
    <s v="Cox's Bazar"/>
    <x v="6"/>
    <x v="9"/>
    <x v="1"/>
    <m/>
    <m/>
    <m/>
    <x v="2"/>
    <x v="2"/>
    <m/>
    <m/>
    <m/>
    <m/>
    <m/>
    <m/>
    <m/>
    <m/>
    <m/>
    <m/>
    <m/>
    <m/>
    <m/>
    <m/>
    <m/>
    <m/>
    <m/>
    <m/>
    <m/>
    <m/>
    <m/>
    <m/>
    <m/>
    <m/>
    <n v="20"/>
    <n v="2022"/>
    <s v=""/>
    <m/>
    <m/>
    <m/>
  </r>
  <r>
    <n v="2405"/>
    <m/>
    <m/>
    <m/>
    <x v="13"/>
    <x v="19"/>
    <x v="6"/>
    <s v="Food Security"/>
    <x v="9"/>
    <x v="20"/>
    <x v="3"/>
    <m/>
    <s v="Planned"/>
    <m/>
    <m/>
    <m/>
    <m/>
    <m/>
    <s v="Chittagong"/>
    <s v="Cox's Bazar"/>
    <x v="6"/>
    <x v="9"/>
    <x v="1"/>
    <m/>
    <m/>
    <m/>
    <x v="2"/>
    <x v="2"/>
    <m/>
    <m/>
    <m/>
    <m/>
    <m/>
    <m/>
    <m/>
    <m/>
    <m/>
    <m/>
    <m/>
    <m/>
    <m/>
    <m/>
    <m/>
    <m/>
    <m/>
    <m/>
    <m/>
    <m/>
    <m/>
    <m/>
    <m/>
    <m/>
    <n v="20"/>
    <n v="2022"/>
    <s v=""/>
    <m/>
    <m/>
    <m/>
  </r>
  <r>
    <n v="2406"/>
    <m/>
    <m/>
    <m/>
    <x v="13"/>
    <x v="19"/>
    <x v="6"/>
    <s v="Food Security"/>
    <x v="9"/>
    <x v="20"/>
    <x v="3"/>
    <m/>
    <s v="Planned"/>
    <m/>
    <m/>
    <m/>
    <m/>
    <m/>
    <s v="Chittagong"/>
    <s v="Cox's Bazar"/>
    <x v="6"/>
    <x v="9"/>
    <x v="1"/>
    <m/>
    <m/>
    <m/>
    <x v="2"/>
    <x v="2"/>
    <m/>
    <m/>
    <m/>
    <m/>
    <m/>
    <m/>
    <m/>
    <m/>
    <m/>
    <m/>
    <m/>
    <m/>
    <m/>
    <m/>
    <m/>
    <m/>
    <m/>
    <m/>
    <m/>
    <m/>
    <m/>
    <m/>
    <m/>
    <m/>
    <n v="20"/>
    <n v="2022"/>
    <s v=""/>
    <m/>
    <m/>
    <m/>
  </r>
  <r>
    <n v="2407"/>
    <m/>
    <m/>
    <m/>
    <x v="13"/>
    <x v="19"/>
    <x v="6"/>
    <s v="Food Security"/>
    <x v="9"/>
    <x v="20"/>
    <x v="3"/>
    <m/>
    <s v="Planned"/>
    <m/>
    <m/>
    <m/>
    <m/>
    <m/>
    <s v="Chittagong"/>
    <s v="Cox's Bazar"/>
    <x v="6"/>
    <x v="9"/>
    <x v="1"/>
    <m/>
    <m/>
    <m/>
    <x v="2"/>
    <x v="2"/>
    <m/>
    <m/>
    <m/>
    <m/>
    <m/>
    <m/>
    <m/>
    <m/>
    <m/>
    <m/>
    <m/>
    <m/>
    <m/>
    <m/>
    <m/>
    <m/>
    <m/>
    <m/>
    <m/>
    <m/>
    <m/>
    <m/>
    <m/>
    <m/>
    <n v="20"/>
    <n v="2022"/>
    <s v=""/>
    <m/>
    <m/>
    <m/>
  </r>
  <r>
    <n v="2408"/>
    <m/>
    <m/>
    <m/>
    <x v="13"/>
    <x v="19"/>
    <x v="6"/>
    <s v="Food Security"/>
    <x v="9"/>
    <x v="20"/>
    <x v="3"/>
    <m/>
    <s v="Planned"/>
    <m/>
    <m/>
    <m/>
    <m/>
    <m/>
    <s v="Chittagong"/>
    <s v="Cox's Bazar"/>
    <x v="6"/>
    <x v="9"/>
    <x v="1"/>
    <m/>
    <m/>
    <m/>
    <x v="2"/>
    <x v="2"/>
    <m/>
    <m/>
    <m/>
    <m/>
    <m/>
    <m/>
    <m/>
    <m/>
    <m/>
    <m/>
    <m/>
    <m/>
    <m/>
    <m/>
    <m/>
    <m/>
    <m/>
    <m/>
    <m/>
    <m/>
    <m/>
    <m/>
    <m/>
    <m/>
    <n v="20"/>
    <n v="2022"/>
    <s v=""/>
    <m/>
    <m/>
    <m/>
  </r>
  <r>
    <n v="2409"/>
    <m/>
    <m/>
    <m/>
    <x v="13"/>
    <x v="19"/>
    <x v="6"/>
    <s v="Food Security"/>
    <x v="9"/>
    <x v="20"/>
    <x v="3"/>
    <m/>
    <s v="Planned"/>
    <m/>
    <m/>
    <m/>
    <m/>
    <m/>
    <s v="Chittagong"/>
    <s v="Cox's Bazar"/>
    <x v="6"/>
    <x v="9"/>
    <x v="1"/>
    <m/>
    <m/>
    <m/>
    <x v="2"/>
    <x v="2"/>
    <m/>
    <m/>
    <m/>
    <m/>
    <m/>
    <m/>
    <m/>
    <m/>
    <m/>
    <m/>
    <m/>
    <m/>
    <m/>
    <m/>
    <m/>
    <m/>
    <m/>
    <m/>
    <m/>
    <m/>
    <m/>
    <m/>
    <m/>
    <m/>
    <n v="20"/>
    <n v="2022"/>
    <s v=""/>
    <m/>
    <m/>
    <m/>
  </r>
  <r>
    <n v="2410"/>
    <m/>
    <m/>
    <m/>
    <x v="13"/>
    <x v="19"/>
    <x v="6"/>
    <s v="Food Security"/>
    <x v="9"/>
    <x v="20"/>
    <x v="3"/>
    <m/>
    <s v="Planned"/>
    <m/>
    <m/>
    <m/>
    <m/>
    <m/>
    <s v="Chittagong"/>
    <s v="Cox's Bazar"/>
    <x v="6"/>
    <x v="9"/>
    <x v="1"/>
    <m/>
    <m/>
    <m/>
    <x v="2"/>
    <x v="2"/>
    <m/>
    <m/>
    <m/>
    <m/>
    <m/>
    <m/>
    <m/>
    <m/>
    <m/>
    <m/>
    <m/>
    <m/>
    <m/>
    <m/>
    <m/>
    <m/>
    <m/>
    <m/>
    <m/>
    <m/>
    <m/>
    <m/>
    <m/>
    <m/>
    <n v="20"/>
    <n v="2022"/>
    <s v=""/>
    <m/>
    <m/>
    <m/>
  </r>
  <r>
    <n v="2411"/>
    <m/>
    <m/>
    <m/>
    <x v="13"/>
    <x v="19"/>
    <x v="6"/>
    <s v="Food Security"/>
    <x v="9"/>
    <x v="20"/>
    <x v="3"/>
    <m/>
    <s v="Planned"/>
    <m/>
    <m/>
    <m/>
    <m/>
    <m/>
    <s v="Chittagong"/>
    <s v="Cox's Bazar"/>
    <x v="6"/>
    <x v="9"/>
    <x v="1"/>
    <m/>
    <m/>
    <m/>
    <x v="2"/>
    <x v="2"/>
    <m/>
    <m/>
    <m/>
    <m/>
    <m/>
    <m/>
    <m/>
    <m/>
    <m/>
    <m/>
    <m/>
    <m/>
    <m/>
    <m/>
    <m/>
    <m/>
    <m/>
    <m/>
    <m/>
    <m/>
    <m/>
    <m/>
    <m/>
    <m/>
    <n v="20"/>
    <n v="2022"/>
    <s v=""/>
    <m/>
    <m/>
    <m/>
  </r>
  <r>
    <n v="2412"/>
    <m/>
    <m/>
    <m/>
    <x v="13"/>
    <x v="19"/>
    <x v="6"/>
    <s v="Food Security"/>
    <x v="9"/>
    <x v="20"/>
    <x v="3"/>
    <m/>
    <s v="Planned"/>
    <m/>
    <m/>
    <m/>
    <m/>
    <m/>
    <s v="Chittagong"/>
    <s v="Cox's Bazar"/>
    <x v="6"/>
    <x v="9"/>
    <x v="1"/>
    <m/>
    <m/>
    <m/>
    <x v="2"/>
    <x v="2"/>
    <m/>
    <m/>
    <m/>
    <m/>
    <m/>
    <m/>
    <m/>
    <m/>
    <m/>
    <m/>
    <m/>
    <m/>
    <m/>
    <m/>
    <m/>
    <m/>
    <m/>
    <m/>
    <m/>
    <m/>
    <m/>
    <m/>
    <m/>
    <m/>
    <n v="20"/>
    <n v="2022"/>
    <s v=""/>
    <m/>
    <m/>
    <m/>
  </r>
  <r>
    <n v="2413"/>
    <m/>
    <m/>
    <m/>
    <x v="13"/>
    <x v="19"/>
    <x v="6"/>
    <s v="Food Security"/>
    <x v="9"/>
    <x v="20"/>
    <x v="3"/>
    <m/>
    <s v="Planned"/>
    <m/>
    <m/>
    <m/>
    <m/>
    <m/>
    <s v="Chittagong"/>
    <s v="Cox's Bazar"/>
    <x v="6"/>
    <x v="9"/>
    <x v="1"/>
    <m/>
    <m/>
    <m/>
    <x v="2"/>
    <x v="2"/>
    <m/>
    <m/>
    <m/>
    <m/>
    <m/>
    <m/>
    <m/>
    <m/>
    <m/>
    <m/>
    <m/>
    <m/>
    <m/>
    <m/>
    <m/>
    <m/>
    <m/>
    <m/>
    <m/>
    <m/>
    <m/>
    <m/>
    <m/>
    <m/>
    <n v="20"/>
    <n v="2022"/>
    <s v=""/>
    <m/>
    <m/>
    <m/>
  </r>
  <r>
    <n v="2414"/>
    <m/>
    <m/>
    <m/>
    <x v="13"/>
    <x v="19"/>
    <x v="6"/>
    <s v="Food Security"/>
    <x v="9"/>
    <x v="20"/>
    <x v="3"/>
    <m/>
    <s v="Planned"/>
    <m/>
    <m/>
    <m/>
    <m/>
    <m/>
    <s v="Chittagong"/>
    <s v="Cox's Bazar"/>
    <x v="6"/>
    <x v="9"/>
    <x v="1"/>
    <m/>
    <m/>
    <m/>
    <x v="2"/>
    <x v="2"/>
    <m/>
    <m/>
    <m/>
    <m/>
    <m/>
    <m/>
    <m/>
    <m/>
    <m/>
    <m/>
    <m/>
    <m/>
    <m/>
    <m/>
    <m/>
    <m/>
    <m/>
    <m/>
    <m/>
    <m/>
    <m/>
    <m/>
    <m/>
    <m/>
    <n v="20"/>
    <n v="2022"/>
    <s v=""/>
    <m/>
    <m/>
    <m/>
  </r>
  <r>
    <n v="2415"/>
    <m/>
    <m/>
    <m/>
    <x v="13"/>
    <x v="19"/>
    <x v="6"/>
    <s v="Food Security"/>
    <x v="9"/>
    <x v="20"/>
    <x v="3"/>
    <m/>
    <s v="Planned"/>
    <m/>
    <m/>
    <m/>
    <m/>
    <m/>
    <s v="Chittagong"/>
    <s v="Cox's Bazar"/>
    <x v="6"/>
    <x v="9"/>
    <x v="1"/>
    <m/>
    <m/>
    <m/>
    <x v="2"/>
    <x v="2"/>
    <m/>
    <m/>
    <m/>
    <m/>
    <m/>
    <m/>
    <m/>
    <m/>
    <m/>
    <m/>
    <m/>
    <m/>
    <m/>
    <m/>
    <m/>
    <m/>
    <m/>
    <m/>
    <m/>
    <m/>
    <m/>
    <m/>
    <m/>
    <m/>
    <n v="20"/>
    <n v="2022"/>
    <s v=""/>
    <m/>
    <m/>
    <m/>
  </r>
  <r>
    <n v="2416"/>
    <m/>
    <m/>
    <m/>
    <x v="13"/>
    <x v="19"/>
    <x v="6"/>
    <s v="Food Security"/>
    <x v="9"/>
    <x v="20"/>
    <x v="3"/>
    <m/>
    <s v="Planned"/>
    <m/>
    <m/>
    <m/>
    <m/>
    <m/>
    <s v="Chittagong"/>
    <s v="Cox's Bazar"/>
    <x v="6"/>
    <x v="9"/>
    <x v="1"/>
    <m/>
    <m/>
    <m/>
    <x v="2"/>
    <x v="2"/>
    <m/>
    <m/>
    <m/>
    <m/>
    <m/>
    <m/>
    <m/>
    <m/>
    <m/>
    <m/>
    <m/>
    <m/>
    <m/>
    <m/>
    <m/>
    <m/>
    <m/>
    <m/>
    <m/>
    <m/>
    <m/>
    <m/>
    <m/>
    <m/>
    <n v="20"/>
    <n v="2022"/>
    <s v=""/>
    <m/>
    <m/>
    <m/>
  </r>
  <r>
    <n v="2417"/>
    <m/>
    <m/>
    <m/>
    <x v="13"/>
    <x v="19"/>
    <x v="6"/>
    <s v="Food Security"/>
    <x v="9"/>
    <x v="20"/>
    <x v="3"/>
    <m/>
    <s v="Planned"/>
    <m/>
    <m/>
    <m/>
    <m/>
    <m/>
    <s v="Chittagong"/>
    <s v="Cox's Bazar"/>
    <x v="6"/>
    <x v="9"/>
    <x v="1"/>
    <m/>
    <m/>
    <m/>
    <x v="2"/>
    <x v="2"/>
    <m/>
    <m/>
    <m/>
    <m/>
    <m/>
    <m/>
    <m/>
    <m/>
    <m/>
    <m/>
    <m/>
    <m/>
    <m/>
    <m/>
    <m/>
    <m/>
    <m/>
    <m/>
    <m/>
    <m/>
    <m/>
    <m/>
    <m/>
    <m/>
    <n v="20"/>
    <n v="2022"/>
    <s v=""/>
    <m/>
    <m/>
    <m/>
  </r>
  <r>
    <n v="2418"/>
    <m/>
    <m/>
    <m/>
    <x v="13"/>
    <x v="19"/>
    <x v="6"/>
    <s v="Food Security"/>
    <x v="9"/>
    <x v="20"/>
    <x v="3"/>
    <m/>
    <s v="Planned"/>
    <m/>
    <m/>
    <m/>
    <m/>
    <m/>
    <s v="Chittagong"/>
    <s v="Cox's Bazar"/>
    <x v="6"/>
    <x v="9"/>
    <x v="1"/>
    <m/>
    <m/>
    <m/>
    <x v="2"/>
    <x v="2"/>
    <m/>
    <m/>
    <m/>
    <m/>
    <m/>
    <m/>
    <m/>
    <m/>
    <m/>
    <m/>
    <m/>
    <m/>
    <m/>
    <m/>
    <m/>
    <m/>
    <m/>
    <m/>
    <m/>
    <m/>
    <m/>
    <m/>
    <m/>
    <m/>
    <n v="20"/>
    <n v="2022"/>
    <s v=""/>
    <m/>
    <m/>
    <m/>
  </r>
  <r>
    <n v="2419"/>
    <m/>
    <m/>
    <m/>
    <x v="13"/>
    <x v="19"/>
    <x v="6"/>
    <s v="Food Security"/>
    <x v="9"/>
    <x v="20"/>
    <x v="3"/>
    <m/>
    <s v="Planned"/>
    <m/>
    <m/>
    <m/>
    <m/>
    <m/>
    <s v="Chittagong"/>
    <s v="Cox's Bazar"/>
    <x v="6"/>
    <x v="9"/>
    <x v="1"/>
    <m/>
    <m/>
    <m/>
    <x v="2"/>
    <x v="2"/>
    <m/>
    <m/>
    <m/>
    <m/>
    <m/>
    <m/>
    <m/>
    <m/>
    <m/>
    <m/>
    <m/>
    <m/>
    <m/>
    <m/>
    <m/>
    <m/>
    <m/>
    <m/>
    <m/>
    <m/>
    <m/>
    <m/>
    <m/>
    <m/>
    <n v="20"/>
    <n v="2022"/>
    <s v=""/>
    <m/>
    <m/>
    <m/>
  </r>
  <r>
    <n v="2420"/>
    <m/>
    <m/>
    <m/>
    <x v="13"/>
    <x v="19"/>
    <x v="6"/>
    <s v="Food Security"/>
    <x v="9"/>
    <x v="20"/>
    <x v="3"/>
    <m/>
    <s v="Planned"/>
    <m/>
    <m/>
    <m/>
    <m/>
    <m/>
    <s v="Chittagong"/>
    <s v="Cox's Bazar"/>
    <x v="6"/>
    <x v="9"/>
    <x v="1"/>
    <m/>
    <m/>
    <m/>
    <x v="2"/>
    <x v="2"/>
    <m/>
    <m/>
    <m/>
    <m/>
    <m/>
    <m/>
    <m/>
    <m/>
    <m/>
    <m/>
    <m/>
    <m/>
    <m/>
    <m/>
    <m/>
    <m/>
    <m/>
    <m/>
    <m/>
    <m/>
    <m/>
    <m/>
    <m/>
    <m/>
    <n v="20"/>
    <n v="2022"/>
    <s v=""/>
    <m/>
    <m/>
    <m/>
  </r>
  <r>
    <n v="2421"/>
    <m/>
    <m/>
    <m/>
    <x v="13"/>
    <x v="19"/>
    <x v="6"/>
    <s v="Food Security"/>
    <x v="9"/>
    <x v="20"/>
    <x v="3"/>
    <m/>
    <s v="Planned"/>
    <m/>
    <m/>
    <m/>
    <m/>
    <m/>
    <s v="Chittagong"/>
    <s v="Cox's Bazar"/>
    <x v="6"/>
    <x v="9"/>
    <x v="1"/>
    <m/>
    <m/>
    <m/>
    <x v="2"/>
    <x v="2"/>
    <m/>
    <m/>
    <m/>
    <m/>
    <m/>
    <m/>
    <m/>
    <m/>
    <m/>
    <m/>
    <m/>
    <m/>
    <m/>
    <m/>
    <m/>
    <m/>
    <m/>
    <m/>
    <m/>
    <m/>
    <m/>
    <m/>
    <m/>
    <m/>
    <n v="20"/>
    <n v="2022"/>
    <s v=""/>
    <m/>
    <m/>
    <m/>
  </r>
  <r>
    <n v="2422"/>
    <m/>
    <m/>
    <m/>
    <x v="13"/>
    <x v="19"/>
    <x v="6"/>
    <s v="Food Security"/>
    <x v="9"/>
    <x v="20"/>
    <x v="3"/>
    <m/>
    <s v="Planned"/>
    <m/>
    <m/>
    <m/>
    <m/>
    <m/>
    <s v="Chittagong"/>
    <s v="Cox's Bazar"/>
    <x v="6"/>
    <x v="9"/>
    <x v="1"/>
    <m/>
    <m/>
    <m/>
    <x v="2"/>
    <x v="2"/>
    <m/>
    <m/>
    <m/>
    <m/>
    <m/>
    <m/>
    <m/>
    <m/>
    <m/>
    <m/>
    <m/>
    <m/>
    <m/>
    <m/>
    <m/>
    <m/>
    <m/>
    <m/>
    <m/>
    <m/>
    <m/>
    <m/>
    <m/>
    <m/>
    <n v="20"/>
    <n v="2022"/>
    <s v=""/>
    <m/>
    <m/>
    <m/>
  </r>
  <r>
    <n v="2423"/>
    <m/>
    <m/>
    <m/>
    <x v="13"/>
    <x v="19"/>
    <x v="6"/>
    <s v="Food Security"/>
    <x v="9"/>
    <x v="20"/>
    <x v="3"/>
    <m/>
    <s v="Planned"/>
    <m/>
    <m/>
    <m/>
    <m/>
    <m/>
    <s v="Chittagong"/>
    <s v="Cox's Bazar"/>
    <x v="6"/>
    <x v="9"/>
    <x v="1"/>
    <m/>
    <m/>
    <m/>
    <x v="2"/>
    <x v="2"/>
    <m/>
    <m/>
    <m/>
    <m/>
    <m/>
    <m/>
    <m/>
    <m/>
    <m/>
    <m/>
    <m/>
    <m/>
    <m/>
    <m/>
    <m/>
    <m/>
    <m/>
    <m/>
    <m/>
    <m/>
    <m/>
    <m/>
    <m/>
    <m/>
    <n v="20"/>
    <n v="2022"/>
    <s v=""/>
    <m/>
    <m/>
    <m/>
  </r>
  <r>
    <n v="2424"/>
    <m/>
    <m/>
    <m/>
    <x v="13"/>
    <x v="19"/>
    <x v="6"/>
    <s v="Food Security"/>
    <x v="9"/>
    <x v="20"/>
    <x v="3"/>
    <m/>
    <s v="Planned"/>
    <m/>
    <m/>
    <m/>
    <m/>
    <m/>
    <s v="Chittagong"/>
    <s v="Cox's Bazar"/>
    <x v="6"/>
    <x v="9"/>
    <x v="1"/>
    <m/>
    <m/>
    <m/>
    <x v="2"/>
    <x v="2"/>
    <m/>
    <m/>
    <m/>
    <m/>
    <m/>
    <m/>
    <m/>
    <m/>
    <m/>
    <m/>
    <m/>
    <m/>
    <m/>
    <m/>
    <m/>
    <m/>
    <m/>
    <m/>
    <m/>
    <m/>
    <m/>
    <m/>
    <m/>
    <m/>
    <n v="20"/>
    <n v="2022"/>
    <s v=""/>
    <m/>
    <m/>
    <m/>
  </r>
  <r>
    <n v="2425"/>
    <m/>
    <m/>
    <m/>
    <x v="13"/>
    <x v="19"/>
    <x v="6"/>
    <s v="Food Security"/>
    <x v="9"/>
    <x v="20"/>
    <x v="3"/>
    <m/>
    <s v="Planned"/>
    <m/>
    <m/>
    <m/>
    <m/>
    <m/>
    <s v="Chittagong"/>
    <s v="Cox's Bazar"/>
    <x v="6"/>
    <x v="9"/>
    <x v="1"/>
    <m/>
    <m/>
    <m/>
    <x v="2"/>
    <x v="2"/>
    <m/>
    <m/>
    <m/>
    <m/>
    <m/>
    <m/>
    <m/>
    <m/>
    <m/>
    <m/>
    <m/>
    <m/>
    <m/>
    <m/>
    <m/>
    <m/>
    <m/>
    <m/>
    <m/>
    <m/>
    <m/>
    <m/>
    <m/>
    <m/>
    <n v="20"/>
    <n v="2022"/>
    <s v=""/>
    <m/>
    <m/>
    <m/>
  </r>
  <r>
    <n v="2426"/>
    <m/>
    <m/>
    <m/>
    <x v="13"/>
    <x v="19"/>
    <x v="6"/>
    <s v="Food Security"/>
    <x v="9"/>
    <x v="20"/>
    <x v="3"/>
    <m/>
    <s v="Planned"/>
    <m/>
    <m/>
    <m/>
    <m/>
    <m/>
    <s v="Chittagong"/>
    <s v="Cox's Bazar"/>
    <x v="6"/>
    <x v="9"/>
    <x v="1"/>
    <m/>
    <m/>
    <m/>
    <x v="2"/>
    <x v="2"/>
    <m/>
    <m/>
    <m/>
    <m/>
    <m/>
    <m/>
    <m/>
    <m/>
    <m/>
    <m/>
    <m/>
    <m/>
    <m/>
    <m/>
    <m/>
    <m/>
    <m/>
    <m/>
    <m/>
    <m/>
    <m/>
    <m/>
    <m/>
    <m/>
    <n v="20"/>
    <n v="2022"/>
    <s v=""/>
    <m/>
    <m/>
    <m/>
  </r>
  <r>
    <n v="2427"/>
    <m/>
    <m/>
    <m/>
    <x v="13"/>
    <x v="19"/>
    <x v="6"/>
    <s v="Food Security"/>
    <x v="9"/>
    <x v="20"/>
    <x v="3"/>
    <m/>
    <s v="Planned"/>
    <m/>
    <m/>
    <m/>
    <m/>
    <m/>
    <s v="Chittagong"/>
    <s v="Cox's Bazar"/>
    <x v="6"/>
    <x v="9"/>
    <x v="1"/>
    <m/>
    <m/>
    <m/>
    <x v="2"/>
    <x v="2"/>
    <m/>
    <m/>
    <m/>
    <m/>
    <m/>
    <m/>
    <m/>
    <m/>
    <m/>
    <m/>
    <m/>
    <m/>
    <m/>
    <m/>
    <m/>
    <m/>
    <m/>
    <m/>
    <m/>
    <m/>
    <m/>
    <m/>
    <m/>
    <m/>
    <n v="20"/>
    <n v="2022"/>
    <s v=""/>
    <m/>
    <m/>
    <m/>
  </r>
  <r>
    <n v="2428"/>
    <m/>
    <m/>
    <m/>
    <x v="13"/>
    <x v="19"/>
    <x v="6"/>
    <s v="Food Security"/>
    <x v="9"/>
    <x v="20"/>
    <x v="3"/>
    <m/>
    <s v="Planned"/>
    <m/>
    <m/>
    <m/>
    <m/>
    <m/>
    <s v="Chittagong"/>
    <s v="Cox's Bazar"/>
    <x v="6"/>
    <x v="9"/>
    <x v="1"/>
    <m/>
    <m/>
    <m/>
    <x v="2"/>
    <x v="2"/>
    <m/>
    <m/>
    <m/>
    <m/>
    <m/>
    <m/>
    <m/>
    <m/>
    <m/>
    <m/>
    <m/>
    <m/>
    <m/>
    <m/>
    <m/>
    <m/>
    <m/>
    <m/>
    <m/>
    <m/>
    <m/>
    <m/>
    <m/>
    <m/>
    <n v="20"/>
    <n v="2022"/>
    <s v=""/>
    <m/>
    <m/>
    <m/>
  </r>
  <r>
    <n v="2429"/>
    <m/>
    <m/>
    <m/>
    <x v="13"/>
    <x v="19"/>
    <x v="6"/>
    <s v="Food Security"/>
    <x v="9"/>
    <x v="20"/>
    <x v="3"/>
    <m/>
    <s v="Planned"/>
    <m/>
    <m/>
    <m/>
    <m/>
    <m/>
    <s v="Chittagong"/>
    <s v="Cox's Bazar"/>
    <x v="6"/>
    <x v="9"/>
    <x v="1"/>
    <m/>
    <m/>
    <m/>
    <x v="2"/>
    <x v="2"/>
    <m/>
    <m/>
    <m/>
    <m/>
    <m/>
    <m/>
    <m/>
    <m/>
    <m/>
    <m/>
    <m/>
    <m/>
    <m/>
    <m/>
    <m/>
    <m/>
    <m/>
    <m/>
    <m/>
    <m/>
    <m/>
    <m/>
    <m/>
    <m/>
    <n v="20"/>
    <n v="2022"/>
    <s v=""/>
    <m/>
    <m/>
    <m/>
  </r>
  <r>
    <n v="2430"/>
    <m/>
    <m/>
    <m/>
    <x v="13"/>
    <x v="19"/>
    <x v="6"/>
    <s v="Food Security"/>
    <x v="9"/>
    <x v="20"/>
    <x v="3"/>
    <m/>
    <s v="Planned"/>
    <m/>
    <m/>
    <m/>
    <m/>
    <m/>
    <s v="Chittagong"/>
    <s v="Cox's Bazar"/>
    <x v="6"/>
    <x v="9"/>
    <x v="1"/>
    <m/>
    <m/>
    <m/>
    <x v="2"/>
    <x v="2"/>
    <m/>
    <m/>
    <m/>
    <m/>
    <m/>
    <m/>
    <m/>
    <m/>
    <m/>
    <m/>
    <m/>
    <m/>
    <m/>
    <m/>
    <m/>
    <m/>
    <m/>
    <m/>
    <m/>
    <m/>
    <m/>
    <m/>
    <m/>
    <m/>
    <n v="20"/>
    <n v="2022"/>
    <s v=""/>
    <m/>
    <m/>
    <m/>
  </r>
  <r>
    <n v="2431"/>
    <m/>
    <m/>
    <m/>
    <x v="13"/>
    <x v="19"/>
    <x v="6"/>
    <s v="Food Security"/>
    <x v="9"/>
    <x v="20"/>
    <x v="3"/>
    <m/>
    <s v="Planned"/>
    <m/>
    <m/>
    <m/>
    <m/>
    <m/>
    <s v="Chittagong"/>
    <s v="Cox's Bazar"/>
    <x v="6"/>
    <x v="9"/>
    <x v="1"/>
    <m/>
    <m/>
    <m/>
    <x v="2"/>
    <x v="2"/>
    <m/>
    <m/>
    <m/>
    <m/>
    <m/>
    <m/>
    <m/>
    <m/>
    <m/>
    <m/>
    <m/>
    <m/>
    <m/>
    <m/>
    <m/>
    <m/>
    <m/>
    <m/>
    <m/>
    <m/>
    <m/>
    <m/>
    <m/>
    <m/>
    <n v="20"/>
    <n v="2022"/>
    <s v=""/>
    <m/>
    <m/>
    <m/>
  </r>
  <r>
    <n v="2432"/>
    <m/>
    <m/>
    <m/>
    <x v="13"/>
    <x v="19"/>
    <x v="6"/>
    <s v="Food Security"/>
    <x v="9"/>
    <x v="20"/>
    <x v="3"/>
    <m/>
    <s v="Planned"/>
    <m/>
    <m/>
    <m/>
    <m/>
    <m/>
    <s v="Chittagong"/>
    <s v="Cox's Bazar"/>
    <x v="6"/>
    <x v="9"/>
    <x v="1"/>
    <m/>
    <m/>
    <m/>
    <x v="2"/>
    <x v="2"/>
    <m/>
    <m/>
    <m/>
    <m/>
    <m/>
    <m/>
    <m/>
    <m/>
    <m/>
    <m/>
    <m/>
    <m/>
    <m/>
    <m/>
    <m/>
    <m/>
    <m/>
    <m/>
    <m/>
    <m/>
    <m/>
    <m/>
    <m/>
    <m/>
    <n v="20"/>
    <n v="2022"/>
    <s v=""/>
    <m/>
    <m/>
    <m/>
  </r>
  <r>
    <n v="2433"/>
    <m/>
    <m/>
    <m/>
    <x v="13"/>
    <x v="19"/>
    <x v="6"/>
    <s v="Food Security"/>
    <x v="9"/>
    <x v="20"/>
    <x v="3"/>
    <m/>
    <s v="Planned"/>
    <m/>
    <m/>
    <m/>
    <m/>
    <m/>
    <s v="Chittagong"/>
    <s v="Cox's Bazar"/>
    <x v="6"/>
    <x v="9"/>
    <x v="1"/>
    <m/>
    <m/>
    <m/>
    <x v="2"/>
    <x v="2"/>
    <m/>
    <m/>
    <m/>
    <m/>
    <m/>
    <m/>
    <m/>
    <m/>
    <m/>
    <m/>
    <m/>
    <m/>
    <m/>
    <m/>
    <m/>
    <m/>
    <m/>
    <m/>
    <m/>
    <m/>
    <m/>
    <m/>
    <m/>
    <m/>
    <n v="20"/>
    <n v="2022"/>
    <s v=""/>
    <m/>
    <m/>
    <m/>
  </r>
  <r>
    <n v="2434"/>
    <m/>
    <m/>
    <m/>
    <x v="13"/>
    <x v="19"/>
    <x v="6"/>
    <s v="Food Security"/>
    <x v="9"/>
    <x v="20"/>
    <x v="3"/>
    <m/>
    <s v="Planned"/>
    <m/>
    <m/>
    <m/>
    <m/>
    <m/>
    <s v="Chittagong"/>
    <s v="Cox's Bazar"/>
    <x v="6"/>
    <x v="9"/>
    <x v="1"/>
    <m/>
    <m/>
    <m/>
    <x v="2"/>
    <x v="2"/>
    <m/>
    <m/>
    <m/>
    <m/>
    <m/>
    <m/>
    <m/>
    <m/>
    <m/>
    <m/>
    <m/>
    <m/>
    <m/>
    <m/>
    <m/>
    <m/>
    <m/>
    <m/>
    <m/>
    <m/>
    <m/>
    <m/>
    <m/>
    <m/>
    <n v="20"/>
    <n v="2022"/>
    <s v=""/>
    <m/>
    <m/>
    <m/>
  </r>
  <r>
    <n v="2435"/>
    <m/>
    <m/>
    <m/>
    <x v="13"/>
    <x v="19"/>
    <x v="6"/>
    <s v="Food Security"/>
    <x v="9"/>
    <x v="20"/>
    <x v="3"/>
    <m/>
    <s v="Planned"/>
    <m/>
    <m/>
    <m/>
    <m/>
    <m/>
    <s v="Chittagong"/>
    <s v="Cox's Bazar"/>
    <x v="6"/>
    <x v="9"/>
    <x v="1"/>
    <m/>
    <m/>
    <m/>
    <x v="2"/>
    <x v="2"/>
    <m/>
    <m/>
    <m/>
    <m/>
    <m/>
    <m/>
    <m/>
    <m/>
    <m/>
    <m/>
    <m/>
    <m/>
    <m/>
    <m/>
    <m/>
    <m/>
    <m/>
    <m/>
    <m/>
    <m/>
    <m/>
    <m/>
    <m/>
    <m/>
    <n v="20"/>
    <n v="2022"/>
    <s v=""/>
    <m/>
    <m/>
    <m/>
  </r>
  <r>
    <n v="2436"/>
    <m/>
    <m/>
    <m/>
    <x v="13"/>
    <x v="19"/>
    <x v="6"/>
    <s v="Food Security"/>
    <x v="9"/>
    <x v="20"/>
    <x v="3"/>
    <m/>
    <s v="Planned"/>
    <m/>
    <m/>
    <m/>
    <m/>
    <m/>
    <s v="Chittagong"/>
    <s v="Cox's Bazar"/>
    <x v="6"/>
    <x v="9"/>
    <x v="1"/>
    <m/>
    <m/>
    <m/>
    <x v="2"/>
    <x v="2"/>
    <m/>
    <m/>
    <m/>
    <m/>
    <m/>
    <m/>
    <m/>
    <m/>
    <m/>
    <m/>
    <m/>
    <m/>
    <m/>
    <m/>
    <m/>
    <m/>
    <m/>
    <m/>
    <m/>
    <m/>
    <m/>
    <m/>
    <m/>
    <m/>
    <n v="20"/>
    <n v="2022"/>
    <s v=""/>
    <m/>
    <m/>
    <m/>
  </r>
  <r>
    <n v="2437"/>
    <m/>
    <m/>
    <m/>
    <x v="13"/>
    <x v="19"/>
    <x v="6"/>
    <s v="Food Security"/>
    <x v="9"/>
    <x v="20"/>
    <x v="3"/>
    <m/>
    <s v="Planned"/>
    <m/>
    <m/>
    <m/>
    <m/>
    <m/>
    <s v="Chittagong"/>
    <s v="Cox's Bazar"/>
    <x v="6"/>
    <x v="9"/>
    <x v="1"/>
    <m/>
    <m/>
    <m/>
    <x v="2"/>
    <x v="2"/>
    <m/>
    <m/>
    <m/>
    <m/>
    <m/>
    <m/>
    <m/>
    <m/>
    <m/>
    <m/>
    <m/>
    <m/>
    <m/>
    <m/>
    <m/>
    <m/>
    <m/>
    <m/>
    <m/>
    <m/>
    <m/>
    <m/>
    <m/>
    <m/>
    <n v="20"/>
    <n v="2022"/>
    <s v=""/>
    <m/>
    <m/>
    <m/>
  </r>
  <r>
    <n v="2438"/>
    <m/>
    <m/>
    <m/>
    <x v="13"/>
    <x v="19"/>
    <x v="6"/>
    <s v="Food Security"/>
    <x v="9"/>
    <x v="20"/>
    <x v="3"/>
    <m/>
    <s v="Planned"/>
    <m/>
    <m/>
    <m/>
    <m/>
    <m/>
    <s v="Chittagong"/>
    <s v="Cox's Bazar"/>
    <x v="6"/>
    <x v="9"/>
    <x v="1"/>
    <m/>
    <m/>
    <m/>
    <x v="2"/>
    <x v="2"/>
    <m/>
    <m/>
    <m/>
    <m/>
    <m/>
    <m/>
    <m/>
    <m/>
    <m/>
    <m/>
    <m/>
    <m/>
    <m/>
    <m/>
    <m/>
    <m/>
    <m/>
    <m/>
    <m/>
    <m/>
    <m/>
    <m/>
    <m/>
    <m/>
    <n v="20"/>
    <n v="2022"/>
    <s v=""/>
    <m/>
    <m/>
    <m/>
  </r>
  <r>
    <n v="2439"/>
    <m/>
    <m/>
    <m/>
    <x v="13"/>
    <x v="19"/>
    <x v="6"/>
    <s v="Food Security"/>
    <x v="9"/>
    <x v="20"/>
    <x v="3"/>
    <m/>
    <s v="Planned"/>
    <m/>
    <m/>
    <m/>
    <m/>
    <m/>
    <s v="Chittagong"/>
    <s v="Cox's Bazar"/>
    <x v="6"/>
    <x v="9"/>
    <x v="1"/>
    <m/>
    <m/>
    <m/>
    <x v="2"/>
    <x v="2"/>
    <m/>
    <m/>
    <m/>
    <m/>
    <m/>
    <m/>
    <m/>
    <m/>
    <m/>
    <m/>
    <m/>
    <m/>
    <m/>
    <m/>
    <m/>
    <m/>
    <m/>
    <m/>
    <m/>
    <m/>
    <m/>
    <m/>
    <m/>
    <m/>
    <n v="20"/>
    <n v="2022"/>
    <s v=""/>
    <m/>
    <m/>
    <m/>
  </r>
  <r>
    <n v="2440"/>
    <m/>
    <m/>
    <m/>
    <x v="13"/>
    <x v="19"/>
    <x v="6"/>
    <s v="Food Security"/>
    <x v="9"/>
    <x v="20"/>
    <x v="3"/>
    <m/>
    <s v="Planned"/>
    <m/>
    <m/>
    <m/>
    <m/>
    <m/>
    <s v="Chittagong"/>
    <s v="Cox's Bazar"/>
    <x v="6"/>
    <x v="9"/>
    <x v="1"/>
    <m/>
    <m/>
    <m/>
    <x v="2"/>
    <x v="2"/>
    <m/>
    <m/>
    <m/>
    <m/>
    <m/>
    <m/>
    <m/>
    <m/>
    <m/>
    <m/>
    <m/>
    <m/>
    <m/>
    <m/>
    <m/>
    <m/>
    <m/>
    <m/>
    <m/>
    <m/>
    <m/>
    <m/>
    <m/>
    <m/>
    <n v="20"/>
    <n v="2022"/>
    <s v=""/>
    <m/>
    <m/>
    <m/>
  </r>
  <r>
    <n v="2441"/>
    <m/>
    <m/>
    <m/>
    <x v="13"/>
    <x v="19"/>
    <x v="6"/>
    <s v="Food Security"/>
    <x v="9"/>
    <x v="20"/>
    <x v="3"/>
    <m/>
    <s v="Planned"/>
    <m/>
    <m/>
    <m/>
    <m/>
    <m/>
    <s v="Chittagong"/>
    <s v="Cox's Bazar"/>
    <x v="6"/>
    <x v="9"/>
    <x v="1"/>
    <m/>
    <m/>
    <m/>
    <x v="2"/>
    <x v="2"/>
    <m/>
    <m/>
    <m/>
    <m/>
    <m/>
    <m/>
    <m/>
    <m/>
    <m/>
    <m/>
    <m/>
    <m/>
    <m/>
    <m/>
    <m/>
    <m/>
    <m/>
    <m/>
    <m/>
    <m/>
    <m/>
    <m/>
    <m/>
    <m/>
    <n v="20"/>
    <n v="2022"/>
    <s v=""/>
    <m/>
    <m/>
    <m/>
  </r>
  <r>
    <n v="2442"/>
    <m/>
    <m/>
    <m/>
    <x v="13"/>
    <x v="19"/>
    <x v="6"/>
    <s v="Food Security"/>
    <x v="9"/>
    <x v="20"/>
    <x v="3"/>
    <m/>
    <s v="Planned"/>
    <m/>
    <m/>
    <m/>
    <m/>
    <m/>
    <s v="Chittagong"/>
    <s v="Cox's Bazar"/>
    <x v="6"/>
    <x v="9"/>
    <x v="1"/>
    <m/>
    <m/>
    <m/>
    <x v="2"/>
    <x v="2"/>
    <m/>
    <m/>
    <m/>
    <m/>
    <m/>
    <m/>
    <m/>
    <m/>
    <m/>
    <m/>
    <m/>
    <m/>
    <m/>
    <m/>
    <m/>
    <m/>
    <m/>
    <m/>
    <m/>
    <m/>
    <m/>
    <m/>
    <m/>
    <m/>
    <n v="20"/>
    <n v="2022"/>
    <s v=""/>
    <m/>
    <m/>
    <m/>
  </r>
  <r>
    <n v="2443"/>
    <m/>
    <m/>
    <m/>
    <x v="13"/>
    <x v="19"/>
    <x v="6"/>
    <s v="Food Security"/>
    <x v="9"/>
    <x v="20"/>
    <x v="3"/>
    <m/>
    <s v="Planned"/>
    <m/>
    <m/>
    <m/>
    <m/>
    <m/>
    <s v="Chittagong"/>
    <s v="Cox's Bazar"/>
    <x v="6"/>
    <x v="9"/>
    <x v="1"/>
    <m/>
    <m/>
    <m/>
    <x v="2"/>
    <x v="2"/>
    <m/>
    <m/>
    <m/>
    <m/>
    <m/>
    <m/>
    <m/>
    <m/>
    <m/>
    <m/>
    <m/>
    <m/>
    <m/>
    <m/>
    <m/>
    <m/>
    <m/>
    <m/>
    <m/>
    <m/>
    <m/>
    <m/>
    <m/>
    <m/>
    <n v="20"/>
    <n v="2022"/>
    <s v=""/>
    <m/>
    <m/>
    <m/>
  </r>
  <r>
    <n v="2444"/>
    <m/>
    <m/>
    <m/>
    <x v="13"/>
    <x v="19"/>
    <x v="6"/>
    <s v="Food Security"/>
    <x v="9"/>
    <x v="20"/>
    <x v="3"/>
    <m/>
    <s v="Planned"/>
    <m/>
    <m/>
    <m/>
    <m/>
    <m/>
    <s v="Chittagong"/>
    <s v="Cox's Bazar"/>
    <x v="6"/>
    <x v="9"/>
    <x v="1"/>
    <m/>
    <m/>
    <m/>
    <x v="2"/>
    <x v="2"/>
    <m/>
    <m/>
    <m/>
    <m/>
    <m/>
    <m/>
    <m/>
    <m/>
    <m/>
    <m/>
    <m/>
    <m/>
    <m/>
    <m/>
    <m/>
    <m/>
    <m/>
    <m/>
    <m/>
    <m/>
    <m/>
    <m/>
    <m/>
    <m/>
    <n v="20"/>
    <n v="2022"/>
    <s v=""/>
    <m/>
    <m/>
    <m/>
  </r>
  <r>
    <n v="2445"/>
    <m/>
    <m/>
    <m/>
    <x v="13"/>
    <x v="19"/>
    <x v="6"/>
    <s v="Food Security"/>
    <x v="9"/>
    <x v="20"/>
    <x v="3"/>
    <m/>
    <s v="Planned"/>
    <m/>
    <m/>
    <m/>
    <m/>
    <m/>
    <s v="Chittagong"/>
    <s v="Cox's Bazar"/>
    <x v="6"/>
    <x v="9"/>
    <x v="1"/>
    <m/>
    <m/>
    <m/>
    <x v="2"/>
    <x v="2"/>
    <m/>
    <m/>
    <m/>
    <m/>
    <m/>
    <m/>
    <m/>
    <m/>
    <m/>
    <m/>
    <m/>
    <m/>
    <m/>
    <m/>
    <m/>
    <m/>
    <m/>
    <m/>
    <m/>
    <m/>
    <m/>
    <m/>
    <m/>
    <m/>
    <n v="20"/>
    <n v="2022"/>
    <s v=""/>
    <m/>
    <m/>
    <m/>
  </r>
  <r>
    <n v="2446"/>
    <m/>
    <m/>
    <m/>
    <x v="13"/>
    <x v="19"/>
    <x v="6"/>
    <s v="Food Security"/>
    <x v="9"/>
    <x v="20"/>
    <x v="3"/>
    <m/>
    <s v="Planned"/>
    <m/>
    <m/>
    <m/>
    <m/>
    <m/>
    <s v="Chittagong"/>
    <s v="Cox's Bazar"/>
    <x v="6"/>
    <x v="9"/>
    <x v="1"/>
    <m/>
    <m/>
    <m/>
    <x v="2"/>
    <x v="2"/>
    <m/>
    <m/>
    <m/>
    <m/>
    <m/>
    <m/>
    <m/>
    <m/>
    <m/>
    <m/>
    <m/>
    <m/>
    <m/>
    <m/>
    <m/>
    <m/>
    <m/>
    <m/>
    <m/>
    <m/>
    <m/>
    <m/>
    <m/>
    <m/>
    <n v="20"/>
    <n v="2022"/>
    <s v=""/>
    <m/>
    <m/>
    <m/>
  </r>
  <r>
    <n v="2447"/>
    <m/>
    <m/>
    <m/>
    <x v="13"/>
    <x v="19"/>
    <x v="6"/>
    <s v="Food Security"/>
    <x v="9"/>
    <x v="20"/>
    <x v="3"/>
    <m/>
    <s v="Planned"/>
    <m/>
    <m/>
    <m/>
    <m/>
    <m/>
    <s v="Chittagong"/>
    <s v="Cox's Bazar"/>
    <x v="6"/>
    <x v="9"/>
    <x v="1"/>
    <m/>
    <m/>
    <m/>
    <x v="2"/>
    <x v="2"/>
    <m/>
    <m/>
    <m/>
    <m/>
    <m/>
    <m/>
    <m/>
    <m/>
    <m/>
    <m/>
    <m/>
    <m/>
    <m/>
    <m/>
    <m/>
    <m/>
    <m/>
    <m/>
    <m/>
    <m/>
    <m/>
    <m/>
    <m/>
    <m/>
    <n v="20"/>
    <n v="2022"/>
    <s v=""/>
    <m/>
    <m/>
    <m/>
  </r>
  <r>
    <n v="2448"/>
    <m/>
    <m/>
    <m/>
    <x v="13"/>
    <x v="19"/>
    <x v="6"/>
    <s v="Food Security"/>
    <x v="9"/>
    <x v="20"/>
    <x v="3"/>
    <m/>
    <s v="Planned"/>
    <m/>
    <m/>
    <m/>
    <m/>
    <m/>
    <s v="Chittagong"/>
    <s v="Cox's Bazar"/>
    <x v="6"/>
    <x v="9"/>
    <x v="1"/>
    <m/>
    <m/>
    <m/>
    <x v="2"/>
    <x v="2"/>
    <m/>
    <m/>
    <m/>
    <m/>
    <m/>
    <m/>
    <m/>
    <m/>
    <m/>
    <m/>
    <m/>
    <m/>
    <m/>
    <m/>
    <m/>
    <m/>
    <m/>
    <m/>
    <m/>
    <m/>
    <m/>
    <m/>
    <m/>
    <m/>
    <n v="20"/>
    <n v="2022"/>
    <s v=""/>
    <m/>
    <m/>
    <m/>
  </r>
  <r>
    <n v="2449"/>
    <m/>
    <m/>
    <m/>
    <x v="13"/>
    <x v="19"/>
    <x v="6"/>
    <s v="Food Security"/>
    <x v="9"/>
    <x v="20"/>
    <x v="3"/>
    <m/>
    <s v="Planned"/>
    <m/>
    <m/>
    <m/>
    <m/>
    <m/>
    <s v="Chittagong"/>
    <s v="Cox's Bazar"/>
    <x v="6"/>
    <x v="9"/>
    <x v="1"/>
    <m/>
    <m/>
    <m/>
    <x v="2"/>
    <x v="2"/>
    <m/>
    <m/>
    <m/>
    <m/>
    <m/>
    <m/>
    <m/>
    <m/>
    <m/>
    <m/>
    <m/>
    <m/>
    <m/>
    <m/>
    <m/>
    <m/>
    <m/>
    <m/>
    <m/>
    <m/>
    <m/>
    <m/>
    <m/>
    <m/>
    <n v="20"/>
    <n v="2022"/>
    <s v=""/>
    <m/>
    <m/>
    <m/>
  </r>
  <r>
    <n v="2450"/>
    <m/>
    <m/>
    <m/>
    <x v="13"/>
    <x v="19"/>
    <x v="6"/>
    <s v="Food Security"/>
    <x v="9"/>
    <x v="20"/>
    <x v="3"/>
    <m/>
    <s v="Planned"/>
    <m/>
    <m/>
    <m/>
    <m/>
    <m/>
    <s v="Chittagong"/>
    <s v="Cox's Bazar"/>
    <x v="6"/>
    <x v="9"/>
    <x v="1"/>
    <m/>
    <m/>
    <m/>
    <x v="2"/>
    <x v="2"/>
    <m/>
    <m/>
    <m/>
    <m/>
    <m/>
    <m/>
    <m/>
    <m/>
    <m/>
    <m/>
    <m/>
    <m/>
    <m/>
    <m/>
    <m/>
    <m/>
    <m/>
    <m/>
    <m/>
    <m/>
    <m/>
    <m/>
    <m/>
    <m/>
    <n v="20"/>
    <n v="2022"/>
    <s v=""/>
    <m/>
    <m/>
    <m/>
  </r>
  <r>
    <n v="2451"/>
    <m/>
    <m/>
    <m/>
    <x v="13"/>
    <x v="19"/>
    <x v="6"/>
    <s v="Food Security"/>
    <x v="9"/>
    <x v="20"/>
    <x v="3"/>
    <m/>
    <s v="Planned"/>
    <m/>
    <m/>
    <m/>
    <m/>
    <m/>
    <s v="Chittagong"/>
    <s v="Cox's Bazar"/>
    <x v="6"/>
    <x v="9"/>
    <x v="1"/>
    <m/>
    <m/>
    <m/>
    <x v="2"/>
    <x v="2"/>
    <m/>
    <m/>
    <m/>
    <m/>
    <m/>
    <m/>
    <m/>
    <m/>
    <m/>
    <m/>
    <m/>
    <m/>
    <m/>
    <m/>
    <m/>
    <m/>
    <m/>
    <m/>
    <m/>
    <m/>
    <m/>
    <m/>
    <m/>
    <m/>
    <n v="20"/>
    <n v="2022"/>
    <s v=""/>
    <m/>
    <m/>
    <m/>
  </r>
  <r>
    <n v="2452"/>
    <m/>
    <m/>
    <m/>
    <x v="13"/>
    <x v="19"/>
    <x v="6"/>
    <s v="Food Security"/>
    <x v="9"/>
    <x v="20"/>
    <x v="3"/>
    <m/>
    <s v="Planned"/>
    <m/>
    <m/>
    <m/>
    <m/>
    <m/>
    <s v="Chittagong"/>
    <s v="Cox's Bazar"/>
    <x v="6"/>
    <x v="9"/>
    <x v="1"/>
    <m/>
    <m/>
    <m/>
    <x v="2"/>
    <x v="2"/>
    <m/>
    <m/>
    <m/>
    <m/>
    <m/>
    <m/>
    <m/>
    <m/>
    <m/>
    <m/>
    <m/>
    <m/>
    <m/>
    <m/>
    <m/>
    <m/>
    <m/>
    <m/>
    <m/>
    <m/>
    <m/>
    <m/>
    <m/>
    <m/>
    <n v="20"/>
    <n v="2022"/>
    <s v=""/>
    <m/>
    <m/>
    <m/>
  </r>
  <r>
    <n v="2453"/>
    <m/>
    <m/>
    <m/>
    <x v="13"/>
    <x v="19"/>
    <x v="6"/>
    <s v="Food Security"/>
    <x v="9"/>
    <x v="20"/>
    <x v="3"/>
    <m/>
    <s v="Planned"/>
    <m/>
    <m/>
    <m/>
    <m/>
    <m/>
    <s v="Chittagong"/>
    <s v="Cox's Bazar"/>
    <x v="6"/>
    <x v="9"/>
    <x v="1"/>
    <m/>
    <m/>
    <m/>
    <x v="2"/>
    <x v="2"/>
    <m/>
    <m/>
    <m/>
    <m/>
    <m/>
    <m/>
    <m/>
    <m/>
    <m/>
    <m/>
    <m/>
    <m/>
    <m/>
    <m/>
    <m/>
    <m/>
    <m/>
    <m/>
    <m/>
    <m/>
    <m/>
    <m/>
    <m/>
    <m/>
    <n v="20"/>
    <n v="2022"/>
    <s v=""/>
    <m/>
    <m/>
    <m/>
  </r>
  <r>
    <n v="2454"/>
    <m/>
    <m/>
    <m/>
    <x v="13"/>
    <x v="19"/>
    <x v="6"/>
    <s v="Food Security"/>
    <x v="9"/>
    <x v="20"/>
    <x v="3"/>
    <m/>
    <s v="Planned"/>
    <m/>
    <m/>
    <m/>
    <m/>
    <m/>
    <s v="Chittagong"/>
    <s v="Cox's Bazar"/>
    <x v="6"/>
    <x v="9"/>
    <x v="1"/>
    <m/>
    <m/>
    <m/>
    <x v="2"/>
    <x v="2"/>
    <m/>
    <m/>
    <m/>
    <m/>
    <m/>
    <m/>
    <m/>
    <m/>
    <m/>
    <m/>
    <m/>
    <m/>
    <m/>
    <m/>
    <m/>
    <m/>
    <m/>
    <m/>
    <m/>
    <m/>
    <m/>
    <m/>
    <m/>
    <m/>
    <n v="20"/>
    <n v="2022"/>
    <s v=""/>
    <m/>
    <m/>
    <m/>
  </r>
  <r>
    <n v="2455"/>
    <m/>
    <m/>
    <m/>
    <x v="13"/>
    <x v="19"/>
    <x v="6"/>
    <s v="Food Security"/>
    <x v="9"/>
    <x v="20"/>
    <x v="3"/>
    <m/>
    <s v="Planned"/>
    <m/>
    <m/>
    <m/>
    <m/>
    <m/>
    <s v="Chittagong"/>
    <s v="Cox's Bazar"/>
    <x v="6"/>
    <x v="9"/>
    <x v="1"/>
    <m/>
    <m/>
    <m/>
    <x v="2"/>
    <x v="2"/>
    <m/>
    <m/>
    <m/>
    <m/>
    <m/>
    <m/>
    <m/>
    <m/>
    <m/>
    <m/>
    <m/>
    <m/>
    <m/>
    <m/>
    <m/>
    <m/>
    <m/>
    <m/>
    <m/>
    <m/>
    <m/>
    <m/>
    <m/>
    <m/>
    <n v="20"/>
    <n v="2022"/>
    <s v=""/>
    <m/>
    <m/>
    <m/>
  </r>
  <r>
    <n v="2456"/>
    <m/>
    <m/>
    <m/>
    <x v="13"/>
    <x v="19"/>
    <x v="6"/>
    <s v="Food Security"/>
    <x v="9"/>
    <x v="20"/>
    <x v="3"/>
    <m/>
    <s v="Planned"/>
    <m/>
    <m/>
    <m/>
    <m/>
    <m/>
    <s v="Chittagong"/>
    <s v="Cox's Bazar"/>
    <x v="6"/>
    <x v="9"/>
    <x v="1"/>
    <m/>
    <m/>
    <m/>
    <x v="2"/>
    <x v="2"/>
    <m/>
    <m/>
    <m/>
    <m/>
    <m/>
    <m/>
    <m/>
    <m/>
    <m/>
    <m/>
    <m/>
    <m/>
    <m/>
    <m/>
    <m/>
    <m/>
    <m/>
    <m/>
    <m/>
    <m/>
    <m/>
    <m/>
    <m/>
    <m/>
    <n v="20"/>
    <n v="2022"/>
    <s v=""/>
    <m/>
    <m/>
    <m/>
  </r>
  <r>
    <n v="2457"/>
    <m/>
    <m/>
    <m/>
    <x v="13"/>
    <x v="19"/>
    <x v="6"/>
    <s v="Food Security"/>
    <x v="9"/>
    <x v="20"/>
    <x v="3"/>
    <m/>
    <s v="Planned"/>
    <m/>
    <m/>
    <m/>
    <m/>
    <m/>
    <s v="Chittagong"/>
    <s v="Cox's Bazar"/>
    <x v="6"/>
    <x v="9"/>
    <x v="1"/>
    <m/>
    <m/>
    <m/>
    <x v="2"/>
    <x v="2"/>
    <m/>
    <m/>
    <m/>
    <m/>
    <m/>
    <m/>
    <m/>
    <m/>
    <m/>
    <m/>
    <m/>
    <m/>
    <m/>
    <m/>
    <m/>
    <m/>
    <m/>
    <m/>
    <m/>
    <m/>
    <m/>
    <m/>
    <m/>
    <m/>
    <n v="20"/>
    <n v="2022"/>
    <s v=""/>
    <m/>
    <m/>
    <m/>
  </r>
  <r>
    <n v="2458"/>
    <m/>
    <m/>
    <m/>
    <x v="13"/>
    <x v="19"/>
    <x v="6"/>
    <s v="Food Security"/>
    <x v="9"/>
    <x v="20"/>
    <x v="3"/>
    <m/>
    <s v="Planned"/>
    <m/>
    <m/>
    <m/>
    <m/>
    <m/>
    <s v="Chittagong"/>
    <s v="Cox's Bazar"/>
    <x v="6"/>
    <x v="9"/>
    <x v="1"/>
    <m/>
    <m/>
    <m/>
    <x v="2"/>
    <x v="2"/>
    <m/>
    <m/>
    <m/>
    <m/>
    <m/>
    <m/>
    <m/>
    <m/>
    <m/>
    <m/>
    <m/>
    <m/>
    <m/>
    <m/>
    <m/>
    <m/>
    <m/>
    <m/>
    <m/>
    <m/>
    <m/>
    <m/>
    <m/>
    <m/>
    <n v="20"/>
    <n v="2022"/>
    <s v=""/>
    <m/>
    <m/>
    <m/>
  </r>
  <r>
    <n v="2459"/>
    <m/>
    <m/>
    <m/>
    <x v="13"/>
    <x v="19"/>
    <x v="6"/>
    <s v="Food Security"/>
    <x v="9"/>
    <x v="20"/>
    <x v="3"/>
    <m/>
    <s v="Planned"/>
    <m/>
    <m/>
    <m/>
    <m/>
    <m/>
    <s v="Chittagong"/>
    <s v="Cox's Bazar"/>
    <x v="6"/>
    <x v="9"/>
    <x v="1"/>
    <m/>
    <m/>
    <m/>
    <x v="2"/>
    <x v="2"/>
    <m/>
    <m/>
    <m/>
    <m/>
    <m/>
    <m/>
    <m/>
    <m/>
    <m/>
    <m/>
    <m/>
    <m/>
    <m/>
    <m/>
    <m/>
    <m/>
    <m/>
    <m/>
    <m/>
    <m/>
    <m/>
    <m/>
    <m/>
    <m/>
    <n v="20"/>
    <n v="2022"/>
    <s v=""/>
    <m/>
    <m/>
    <m/>
  </r>
  <r>
    <n v="2460"/>
    <m/>
    <m/>
    <m/>
    <x v="13"/>
    <x v="19"/>
    <x v="6"/>
    <s v="Food Security"/>
    <x v="9"/>
    <x v="20"/>
    <x v="3"/>
    <m/>
    <s v="Planned"/>
    <m/>
    <m/>
    <m/>
    <m/>
    <m/>
    <s v="Chittagong"/>
    <s v="Cox's Bazar"/>
    <x v="6"/>
    <x v="9"/>
    <x v="1"/>
    <m/>
    <m/>
    <m/>
    <x v="2"/>
    <x v="2"/>
    <m/>
    <m/>
    <m/>
    <m/>
    <m/>
    <m/>
    <m/>
    <m/>
    <m/>
    <m/>
    <m/>
    <m/>
    <m/>
    <m/>
    <m/>
    <m/>
    <m/>
    <m/>
    <m/>
    <m/>
    <m/>
    <m/>
    <m/>
    <m/>
    <n v="20"/>
    <n v="2022"/>
    <s v=""/>
    <m/>
    <m/>
    <m/>
  </r>
  <r>
    <n v="2461"/>
    <m/>
    <m/>
    <m/>
    <x v="13"/>
    <x v="19"/>
    <x v="6"/>
    <s v="Food Security"/>
    <x v="9"/>
    <x v="20"/>
    <x v="3"/>
    <m/>
    <s v="Planned"/>
    <m/>
    <m/>
    <m/>
    <m/>
    <m/>
    <s v="Chittagong"/>
    <s v="Cox's Bazar"/>
    <x v="6"/>
    <x v="9"/>
    <x v="1"/>
    <m/>
    <m/>
    <m/>
    <x v="2"/>
    <x v="2"/>
    <m/>
    <m/>
    <m/>
    <m/>
    <m/>
    <m/>
    <m/>
    <m/>
    <m/>
    <m/>
    <m/>
    <m/>
    <m/>
    <m/>
    <m/>
    <m/>
    <m/>
    <m/>
    <m/>
    <m/>
    <m/>
    <m/>
    <m/>
    <m/>
    <n v="20"/>
    <n v="2022"/>
    <s v=""/>
    <m/>
    <m/>
    <m/>
  </r>
  <r>
    <n v="2462"/>
    <m/>
    <m/>
    <m/>
    <x v="13"/>
    <x v="19"/>
    <x v="6"/>
    <s v="Food Security"/>
    <x v="9"/>
    <x v="20"/>
    <x v="3"/>
    <m/>
    <s v="Planned"/>
    <m/>
    <m/>
    <m/>
    <m/>
    <m/>
    <s v="Chittagong"/>
    <s v="Cox's Bazar"/>
    <x v="6"/>
    <x v="9"/>
    <x v="1"/>
    <m/>
    <m/>
    <m/>
    <x v="2"/>
    <x v="2"/>
    <m/>
    <m/>
    <m/>
    <m/>
    <m/>
    <m/>
    <m/>
    <m/>
    <m/>
    <m/>
    <m/>
    <m/>
    <m/>
    <m/>
    <m/>
    <m/>
    <m/>
    <m/>
    <m/>
    <m/>
    <m/>
    <m/>
    <m/>
    <m/>
    <n v="20"/>
    <n v="2022"/>
    <s v=""/>
    <m/>
    <m/>
    <m/>
  </r>
  <r>
    <n v="2463"/>
    <m/>
    <m/>
    <m/>
    <x v="13"/>
    <x v="19"/>
    <x v="6"/>
    <s v="Food Security"/>
    <x v="9"/>
    <x v="20"/>
    <x v="3"/>
    <m/>
    <s v="Planned"/>
    <m/>
    <m/>
    <m/>
    <m/>
    <m/>
    <s v="Chittagong"/>
    <s v="Cox's Bazar"/>
    <x v="6"/>
    <x v="9"/>
    <x v="1"/>
    <m/>
    <m/>
    <m/>
    <x v="2"/>
    <x v="2"/>
    <m/>
    <m/>
    <m/>
    <m/>
    <m/>
    <m/>
    <m/>
    <m/>
    <m/>
    <m/>
    <m/>
    <m/>
    <m/>
    <m/>
    <m/>
    <m/>
    <m/>
    <m/>
    <m/>
    <m/>
    <m/>
    <m/>
    <m/>
    <m/>
    <n v="20"/>
    <n v="2022"/>
    <s v=""/>
    <m/>
    <m/>
    <m/>
  </r>
  <r>
    <n v="2464"/>
    <m/>
    <m/>
    <m/>
    <x v="13"/>
    <x v="19"/>
    <x v="6"/>
    <s v="Food Security"/>
    <x v="9"/>
    <x v="20"/>
    <x v="3"/>
    <m/>
    <s v="Planned"/>
    <m/>
    <m/>
    <m/>
    <m/>
    <m/>
    <s v="Chittagong"/>
    <s v="Cox's Bazar"/>
    <x v="6"/>
    <x v="9"/>
    <x v="1"/>
    <m/>
    <m/>
    <m/>
    <x v="2"/>
    <x v="2"/>
    <m/>
    <m/>
    <m/>
    <m/>
    <m/>
    <m/>
    <m/>
    <m/>
    <m/>
    <m/>
    <m/>
    <m/>
    <m/>
    <m/>
    <m/>
    <m/>
    <m/>
    <m/>
    <m/>
    <m/>
    <m/>
    <m/>
    <m/>
    <m/>
    <n v="20"/>
    <n v="2022"/>
    <s v=""/>
    <m/>
    <m/>
    <m/>
  </r>
  <r>
    <n v="2465"/>
    <m/>
    <m/>
    <m/>
    <x v="13"/>
    <x v="19"/>
    <x v="6"/>
    <s v="Food Security"/>
    <x v="9"/>
    <x v="20"/>
    <x v="3"/>
    <m/>
    <s v="Planned"/>
    <m/>
    <m/>
    <m/>
    <m/>
    <m/>
    <s v="Chittagong"/>
    <s v="Cox's Bazar"/>
    <x v="6"/>
    <x v="9"/>
    <x v="1"/>
    <m/>
    <m/>
    <m/>
    <x v="2"/>
    <x v="2"/>
    <m/>
    <m/>
    <m/>
    <m/>
    <m/>
    <m/>
    <m/>
    <m/>
    <m/>
    <m/>
    <m/>
    <m/>
    <m/>
    <m/>
    <m/>
    <m/>
    <m/>
    <m/>
    <m/>
    <m/>
    <m/>
    <m/>
    <m/>
    <m/>
    <n v="20"/>
    <n v="2022"/>
    <s v=""/>
    <m/>
    <m/>
    <m/>
  </r>
  <r>
    <n v="2466"/>
    <m/>
    <m/>
    <m/>
    <x v="13"/>
    <x v="19"/>
    <x v="6"/>
    <s v="Food Security"/>
    <x v="9"/>
    <x v="20"/>
    <x v="3"/>
    <m/>
    <s v="Planned"/>
    <m/>
    <m/>
    <m/>
    <m/>
    <m/>
    <s v="Chittagong"/>
    <s v="Cox's Bazar"/>
    <x v="6"/>
    <x v="9"/>
    <x v="1"/>
    <m/>
    <m/>
    <m/>
    <x v="2"/>
    <x v="2"/>
    <m/>
    <m/>
    <m/>
    <m/>
    <m/>
    <m/>
    <m/>
    <m/>
    <m/>
    <m/>
    <m/>
    <m/>
    <m/>
    <m/>
    <m/>
    <m/>
    <m/>
    <m/>
    <m/>
    <m/>
    <m/>
    <m/>
    <m/>
    <m/>
    <n v="20"/>
    <n v="2022"/>
    <s v=""/>
    <m/>
    <m/>
    <m/>
  </r>
  <r>
    <n v="2467"/>
    <m/>
    <m/>
    <m/>
    <x v="13"/>
    <x v="19"/>
    <x v="6"/>
    <s v="Food Security"/>
    <x v="9"/>
    <x v="20"/>
    <x v="3"/>
    <m/>
    <s v="Planned"/>
    <m/>
    <m/>
    <m/>
    <m/>
    <m/>
    <s v="Chittagong"/>
    <s v="Cox's Bazar"/>
    <x v="6"/>
    <x v="9"/>
    <x v="1"/>
    <m/>
    <m/>
    <m/>
    <x v="2"/>
    <x v="2"/>
    <m/>
    <m/>
    <m/>
    <m/>
    <m/>
    <m/>
    <m/>
    <m/>
    <m/>
    <m/>
    <m/>
    <m/>
    <m/>
    <m/>
    <m/>
    <m/>
    <m/>
    <m/>
    <m/>
    <m/>
    <m/>
    <m/>
    <m/>
    <m/>
    <n v="20"/>
    <n v="2022"/>
    <s v=""/>
    <m/>
    <m/>
    <m/>
  </r>
  <r>
    <n v="2468"/>
    <m/>
    <m/>
    <m/>
    <x v="13"/>
    <x v="19"/>
    <x v="6"/>
    <s v="Food Security"/>
    <x v="9"/>
    <x v="20"/>
    <x v="3"/>
    <m/>
    <s v="Planned"/>
    <m/>
    <m/>
    <m/>
    <m/>
    <m/>
    <s v="Chittagong"/>
    <s v="Cox's Bazar"/>
    <x v="6"/>
    <x v="9"/>
    <x v="1"/>
    <m/>
    <m/>
    <m/>
    <x v="2"/>
    <x v="2"/>
    <m/>
    <m/>
    <m/>
    <m/>
    <m/>
    <m/>
    <m/>
    <m/>
    <m/>
    <m/>
    <m/>
    <m/>
    <m/>
    <m/>
    <m/>
    <m/>
    <m/>
    <m/>
    <m/>
    <m/>
    <m/>
    <m/>
    <m/>
    <m/>
    <n v="20"/>
    <n v="2022"/>
    <s v=""/>
    <m/>
    <m/>
    <m/>
  </r>
  <r>
    <n v="2469"/>
    <m/>
    <m/>
    <m/>
    <x v="13"/>
    <x v="19"/>
    <x v="6"/>
    <s v="Food Security"/>
    <x v="9"/>
    <x v="20"/>
    <x v="3"/>
    <m/>
    <s v="Planned"/>
    <m/>
    <m/>
    <m/>
    <m/>
    <m/>
    <s v="Chittagong"/>
    <s v="Cox's Bazar"/>
    <x v="6"/>
    <x v="9"/>
    <x v="1"/>
    <m/>
    <m/>
    <m/>
    <x v="2"/>
    <x v="2"/>
    <m/>
    <m/>
    <m/>
    <m/>
    <m/>
    <m/>
    <m/>
    <m/>
    <m/>
    <m/>
    <m/>
    <m/>
    <m/>
    <m/>
    <m/>
    <m/>
    <m/>
    <m/>
    <m/>
    <m/>
    <m/>
    <m/>
    <m/>
    <m/>
    <n v="20"/>
    <n v="2022"/>
    <s v=""/>
    <m/>
    <m/>
    <m/>
  </r>
  <r>
    <n v="2470"/>
    <m/>
    <m/>
    <m/>
    <x v="13"/>
    <x v="19"/>
    <x v="6"/>
    <s v="Food Security"/>
    <x v="9"/>
    <x v="20"/>
    <x v="3"/>
    <m/>
    <s v="Planned"/>
    <m/>
    <m/>
    <m/>
    <m/>
    <m/>
    <s v="Chittagong"/>
    <s v="Cox's Bazar"/>
    <x v="6"/>
    <x v="9"/>
    <x v="1"/>
    <m/>
    <m/>
    <m/>
    <x v="2"/>
    <x v="2"/>
    <m/>
    <m/>
    <m/>
    <m/>
    <m/>
    <m/>
    <m/>
    <m/>
    <m/>
    <m/>
    <m/>
    <m/>
    <m/>
    <m/>
    <m/>
    <m/>
    <m/>
    <m/>
    <m/>
    <m/>
    <m/>
    <m/>
    <m/>
    <m/>
    <n v="20"/>
    <n v="2022"/>
    <s v=""/>
    <m/>
    <m/>
    <m/>
  </r>
  <r>
    <n v="2471"/>
    <m/>
    <m/>
    <m/>
    <x v="13"/>
    <x v="19"/>
    <x v="6"/>
    <s v="Food Security"/>
    <x v="9"/>
    <x v="20"/>
    <x v="3"/>
    <m/>
    <s v="Planned"/>
    <m/>
    <m/>
    <m/>
    <m/>
    <m/>
    <s v="Chittagong"/>
    <s v="Cox's Bazar"/>
    <x v="6"/>
    <x v="9"/>
    <x v="1"/>
    <m/>
    <m/>
    <m/>
    <x v="2"/>
    <x v="2"/>
    <m/>
    <m/>
    <m/>
    <m/>
    <m/>
    <m/>
    <m/>
    <m/>
    <m/>
    <m/>
    <m/>
    <m/>
    <m/>
    <m/>
    <m/>
    <m/>
    <m/>
    <m/>
    <m/>
    <m/>
    <m/>
    <m/>
    <m/>
    <m/>
    <n v="20"/>
    <n v="2022"/>
    <s v=""/>
    <m/>
    <m/>
    <m/>
  </r>
  <r>
    <n v="2472"/>
    <m/>
    <m/>
    <m/>
    <x v="13"/>
    <x v="19"/>
    <x v="6"/>
    <s v="Food Security"/>
    <x v="9"/>
    <x v="20"/>
    <x v="3"/>
    <m/>
    <s v="Planned"/>
    <m/>
    <m/>
    <m/>
    <m/>
    <m/>
    <s v="Chittagong"/>
    <s v="Cox's Bazar"/>
    <x v="6"/>
    <x v="9"/>
    <x v="1"/>
    <m/>
    <m/>
    <m/>
    <x v="2"/>
    <x v="2"/>
    <m/>
    <m/>
    <m/>
    <m/>
    <m/>
    <m/>
    <m/>
    <m/>
    <m/>
    <m/>
    <m/>
    <m/>
    <m/>
    <m/>
    <m/>
    <m/>
    <m/>
    <m/>
    <m/>
    <m/>
    <m/>
    <m/>
    <m/>
    <m/>
    <n v="20"/>
    <n v="2022"/>
    <s v=""/>
    <m/>
    <m/>
    <m/>
  </r>
  <r>
    <n v="2473"/>
    <m/>
    <m/>
    <m/>
    <x v="13"/>
    <x v="19"/>
    <x v="6"/>
    <s v="Food Security"/>
    <x v="9"/>
    <x v="20"/>
    <x v="3"/>
    <m/>
    <s v="Planned"/>
    <m/>
    <m/>
    <m/>
    <m/>
    <m/>
    <s v="Chittagong"/>
    <s v="Cox's Bazar"/>
    <x v="6"/>
    <x v="9"/>
    <x v="1"/>
    <m/>
    <m/>
    <m/>
    <x v="2"/>
    <x v="2"/>
    <m/>
    <m/>
    <m/>
    <m/>
    <m/>
    <m/>
    <m/>
    <m/>
    <m/>
    <m/>
    <m/>
    <m/>
    <m/>
    <m/>
    <m/>
    <m/>
    <m/>
    <m/>
    <m/>
    <m/>
    <m/>
    <m/>
    <m/>
    <m/>
    <n v="20"/>
    <n v="2022"/>
    <s v=""/>
    <m/>
    <m/>
    <m/>
  </r>
  <r>
    <n v="2474"/>
    <m/>
    <m/>
    <m/>
    <x v="13"/>
    <x v="19"/>
    <x v="6"/>
    <s v="Food Security"/>
    <x v="9"/>
    <x v="20"/>
    <x v="3"/>
    <m/>
    <s v="Planned"/>
    <m/>
    <m/>
    <m/>
    <m/>
    <m/>
    <s v="Chittagong"/>
    <s v="Cox's Bazar"/>
    <x v="6"/>
    <x v="9"/>
    <x v="1"/>
    <m/>
    <m/>
    <m/>
    <x v="2"/>
    <x v="2"/>
    <m/>
    <m/>
    <m/>
    <m/>
    <m/>
    <m/>
    <m/>
    <m/>
    <m/>
    <m/>
    <m/>
    <m/>
    <m/>
    <m/>
    <m/>
    <m/>
    <m/>
    <m/>
    <m/>
    <m/>
    <m/>
    <m/>
    <m/>
    <m/>
    <n v="20"/>
    <n v="2022"/>
    <s v=""/>
    <m/>
    <m/>
    <m/>
  </r>
  <r>
    <n v="2475"/>
    <m/>
    <m/>
    <m/>
    <x v="13"/>
    <x v="19"/>
    <x v="6"/>
    <s v="Food Security"/>
    <x v="9"/>
    <x v="20"/>
    <x v="3"/>
    <m/>
    <s v="Planned"/>
    <m/>
    <m/>
    <m/>
    <m/>
    <m/>
    <s v="Chittagong"/>
    <s v="Cox's Bazar"/>
    <x v="6"/>
    <x v="9"/>
    <x v="1"/>
    <m/>
    <m/>
    <m/>
    <x v="2"/>
    <x v="2"/>
    <m/>
    <m/>
    <m/>
    <m/>
    <m/>
    <m/>
    <m/>
    <m/>
    <m/>
    <m/>
    <m/>
    <m/>
    <m/>
    <m/>
    <m/>
    <m/>
    <m/>
    <m/>
    <m/>
    <m/>
    <m/>
    <m/>
    <m/>
    <m/>
    <n v="20"/>
    <n v="2022"/>
    <s v=""/>
    <m/>
    <m/>
    <m/>
  </r>
  <r>
    <n v="2476"/>
    <m/>
    <m/>
    <m/>
    <x v="13"/>
    <x v="19"/>
    <x v="6"/>
    <s v="Food Security"/>
    <x v="9"/>
    <x v="20"/>
    <x v="3"/>
    <m/>
    <s v="Planned"/>
    <m/>
    <m/>
    <m/>
    <m/>
    <m/>
    <s v="Chittagong"/>
    <s v="Cox's Bazar"/>
    <x v="6"/>
    <x v="9"/>
    <x v="1"/>
    <m/>
    <m/>
    <m/>
    <x v="2"/>
    <x v="2"/>
    <m/>
    <m/>
    <m/>
    <m/>
    <m/>
    <m/>
    <m/>
    <m/>
    <m/>
    <m/>
    <m/>
    <m/>
    <m/>
    <m/>
    <m/>
    <m/>
    <m/>
    <m/>
    <m/>
    <m/>
    <m/>
    <m/>
    <m/>
    <m/>
    <n v="20"/>
    <n v="2022"/>
    <s v=""/>
    <m/>
    <m/>
    <m/>
  </r>
  <r>
    <n v="2477"/>
    <m/>
    <m/>
    <m/>
    <x v="13"/>
    <x v="19"/>
    <x v="6"/>
    <s v="Food Security"/>
    <x v="9"/>
    <x v="20"/>
    <x v="3"/>
    <m/>
    <s v="Planned"/>
    <m/>
    <m/>
    <m/>
    <m/>
    <m/>
    <s v="Chittagong"/>
    <s v="Cox's Bazar"/>
    <x v="6"/>
    <x v="9"/>
    <x v="1"/>
    <m/>
    <m/>
    <m/>
    <x v="2"/>
    <x v="2"/>
    <m/>
    <m/>
    <m/>
    <m/>
    <m/>
    <m/>
    <m/>
    <m/>
    <m/>
    <m/>
    <m/>
    <m/>
    <m/>
    <m/>
    <m/>
    <m/>
    <m/>
    <m/>
    <m/>
    <m/>
    <m/>
    <m/>
    <m/>
    <m/>
    <n v="20"/>
    <n v="2022"/>
    <s v=""/>
    <m/>
    <m/>
    <m/>
  </r>
  <r>
    <n v="2478"/>
    <m/>
    <m/>
    <m/>
    <x v="13"/>
    <x v="19"/>
    <x v="6"/>
    <s v="Food Security"/>
    <x v="9"/>
    <x v="20"/>
    <x v="3"/>
    <m/>
    <s v="Planned"/>
    <m/>
    <m/>
    <m/>
    <m/>
    <m/>
    <s v="Chittagong"/>
    <s v="Cox's Bazar"/>
    <x v="6"/>
    <x v="9"/>
    <x v="1"/>
    <m/>
    <m/>
    <m/>
    <x v="2"/>
    <x v="2"/>
    <m/>
    <m/>
    <m/>
    <m/>
    <m/>
    <m/>
    <m/>
    <m/>
    <m/>
    <m/>
    <m/>
    <m/>
    <m/>
    <m/>
    <m/>
    <m/>
    <m/>
    <m/>
    <m/>
    <m/>
    <m/>
    <m/>
    <m/>
    <m/>
    <n v="20"/>
    <n v="2022"/>
    <s v=""/>
    <m/>
    <m/>
    <m/>
  </r>
  <r>
    <n v="2479"/>
    <m/>
    <m/>
    <m/>
    <x v="13"/>
    <x v="19"/>
    <x v="6"/>
    <s v="Food Security"/>
    <x v="9"/>
    <x v="20"/>
    <x v="3"/>
    <m/>
    <s v="Planned"/>
    <m/>
    <m/>
    <m/>
    <m/>
    <m/>
    <s v="Chittagong"/>
    <s v="Cox's Bazar"/>
    <x v="6"/>
    <x v="9"/>
    <x v="1"/>
    <m/>
    <m/>
    <m/>
    <x v="2"/>
    <x v="2"/>
    <m/>
    <m/>
    <m/>
    <m/>
    <m/>
    <m/>
    <m/>
    <m/>
    <m/>
    <m/>
    <m/>
    <m/>
    <m/>
    <m/>
    <m/>
    <m/>
    <m/>
    <m/>
    <m/>
    <m/>
    <m/>
    <m/>
    <m/>
    <m/>
    <n v="20"/>
    <n v="2022"/>
    <s v=""/>
    <m/>
    <m/>
    <m/>
  </r>
  <r>
    <n v="2480"/>
    <m/>
    <m/>
    <m/>
    <x v="13"/>
    <x v="19"/>
    <x v="6"/>
    <s v="Food Security"/>
    <x v="9"/>
    <x v="20"/>
    <x v="3"/>
    <m/>
    <s v="Planned"/>
    <m/>
    <m/>
    <m/>
    <m/>
    <m/>
    <s v="Chittagong"/>
    <s v="Cox's Bazar"/>
    <x v="6"/>
    <x v="9"/>
    <x v="1"/>
    <m/>
    <m/>
    <m/>
    <x v="2"/>
    <x v="2"/>
    <m/>
    <m/>
    <m/>
    <m/>
    <m/>
    <m/>
    <m/>
    <m/>
    <m/>
    <m/>
    <m/>
    <m/>
    <m/>
    <m/>
    <m/>
    <m/>
    <m/>
    <m/>
    <m/>
    <m/>
    <m/>
    <m/>
    <m/>
    <m/>
    <n v="20"/>
    <n v="2022"/>
    <s v=""/>
    <m/>
    <m/>
    <m/>
  </r>
  <r>
    <n v="2481"/>
    <m/>
    <m/>
    <m/>
    <x v="13"/>
    <x v="19"/>
    <x v="6"/>
    <s v="Food Security"/>
    <x v="9"/>
    <x v="20"/>
    <x v="3"/>
    <m/>
    <s v="Planned"/>
    <m/>
    <m/>
    <m/>
    <m/>
    <m/>
    <s v="Chittagong"/>
    <s v="Cox's Bazar"/>
    <x v="6"/>
    <x v="9"/>
    <x v="1"/>
    <m/>
    <m/>
    <m/>
    <x v="2"/>
    <x v="2"/>
    <m/>
    <m/>
    <m/>
    <m/>
    <m/>
    <m/>
    <m/>
    <m/>
    <m/>
    <m/>
    <m/>
    <m/>
    <m/>
    <m/>
    <m/>
    <m/>
    <m/>
    <m/>
    <m/>
    <m/>
    <m/>
    <m/>
    <m/>
    <m/>
    <n v="20"/>
    <n v="2022"/>
    <s v=""/>
    <m/>
    <m/>
    <m/>
  </r>
  <r>
    <n v="2482"/>
    <m/>
    <m/>
    <m/>
    <x v="13"/>
    <x v="19"/>
    <x v="6"/>
    <s v="Food Security"/>
    <x v="9"/>
    <x v="20"/>
    <x v="3"/>
    <m/>
    <s v="Planned"/>
    <m/>
    <m/>
    <m/>
    <m/>
    <m/>
    <s v="Chittagong"/>
    <s v="Cox's Bazar"/>
    <x v="6"/>
    <x v="9"/>
    <x v="1"/>
    <m/>
    <m/>
    <m/>
    <x v="2"/>
    <x v="2"/>
    <m/>
    <m/>
    <m/>
    <m/>
    <m/>
    <m/>
    <m/>
    <m/>
    <m/>
    <m/>
    <m/>
    <m/>
    <m/>
    <m/>
    <m/>
    <m/>
    <m/>
    <m/>
    <m/>
    <m/>
    <m/>
    <m/>
    <m/>
    <m/>
    <n v="20"/>
    <n v="2022"/>
    <s v=""/>
    <m/>
    <m/>
    <m/>
  </r>
  <r>
    <n v="2483"/>
    <m/>
    <m/>
    <m/>
    <x v="13"/>
    <x v="19"/>
    <x v="6"/>
    <s v="Food Security"/>
    <x v="9"/>
    <x v="20"/>
    <x v="3"/>
    <m/>
    <s v="Planned"/>
    <m/>
    <m/>
    <m/>
    <m/>
    <m/>
    <s v="Chittagong"/>
    <s v="Cox's Bazar"/>
    <x v="6"/>
    <x v="9"/>
    <x v="1"/>
    <m/>
    <m/>
    <m/>
    <x v="2"/>
    <x v="2"/>
    <m/>
    <m/>
    <m/>
    <m/>
    <m/>
    <m/>
    <m/>
    <m/>
    <m/>
    <m/>
    <m/>
    <m/>
    <m/>
    <m/>
    <m/>
    <m/>
    <m/>
    <m/>
    <m/>
    <m/>
    <m/>
    <m/>
    <m/>
    <m/>
    <n v="20"/>
    <n v="2022"/>
    <s v=""/>
    <m/>
    <m/>
    <m/>
  </r>
  <r>
    <n v="2484"/>
    <m/>
    <m/>
    <m/>
    <x v="13"/>
    <x v="19"/>
    <x v="6"/>
    <s v="Food Security"/>
    <x v="9"/>
    <x v="20"/>
    <x v="3"/>
    <m/>
    <s v="Planned"/>
    <m/>
    <m/>
    <m/>
    <m/>
    <m/>
    <s v="Chittagong"/>
    <s v="Cox's Bazar"/>
    <x v="6"/>
    <x v="9"/>
    <x v="1"/>
    <m/>
    <m/>
    <m/>
    <x v="2"/>
    <x v="2"/>
    <m/>
    <m/>
    <m/>
    <m/>
    <m/>
    <m/>
    <m/>
    <m/>
    <m/>
    <m/>
    <m/>
    <m/>
    <m/>
    <m/>
    <m/>
    <m/>
    <m/>
    <m/>
    <m/>
    <m/>
    <m/>
    <m/>
    <m/>
    <m/>
    <n v="20"/>
    <n v="2022"/>
    <s v=""/>
    <m/>
    <m/>
    <m/>
  </r>
  <r>
    <n v="2485"/>
    <m/>
    <m/>
    <m/>
    <x v="13"/>
    <x v="19"/>
    <x v="6"/>
    <s v="Food Security"/>
    <x v="9"/>
    <x v="20"/>
    <x v="3"/>
    <m/>
    <s v="Planned"/>
    <m/>
    <m/>
    <m/>
    <m/>
    <m/>
    <s v="Chittagong"/>
    <s v="Cox's Bazar"/>
    <x v="6"/>
    <x v="9"/>
    <x v="1"/>
    <m/>
    <m/>
    <m/>
    <x v="2"/>
    <x v="2"/>
    <m/>
    <m/>
    <m/>
    <m/>
    <m/>
    <m/>
    <m/>
    <m/>
    <m/>
    <m/>
    <m/>
    <m/>
    <m/>
    <m/>
    <m/>
    <m/>
    <m/>
    <m/>
    <m/>
    <m/>
    <m/>
    <m/>
    <m/>
    <m/>
    <n v="20"/>
    <n v="2022"/>
    <s v=""/>
    <m/>
    <m/>
    <m/>
  </r>
  <r>
    <n v="2486"/>
    <m/>
    <m/>
    <m/>
    <x v="13"/>
    <x v="19"/>
    <x v="6"/>
    <s v="Food Security"/>
    <x v="9"/>
    <x v="20"/>
    <x v="3"/>
    <m/>
    <s v="Planned"/>
    <m/>
    <m/>
    <m/>
    <m/>
    <m/>
    <s v="Chittagong"/>
    <s v="Cox's Bazar"/>
    <x v="6"/>
    <x v="9"/>
    <x v="1"/>
    <m/>
    <m/>
    <m/>
    <x v="2"/>
    <x v="2"/>
    <m/>
    <m/>
    <m/>
    <m/>
    <m/>
    <m/>
    <m/>
    <m/>
    <m/>
    <m/>
    <m/>
    <m/>
    <m/>
    <m/>
    <m/>
    <m/>
    <m/>
    <m/>
    <m/>
    <m/>
    <m/>
    <m/>
    <m/>
    <m/>
    <n v="20"/>
    <n v="2022"/>
    <s v=""/>
    <m/>
    <m/>
    <m/>
  </r>
  <r>
    <n v="2487"/>
    <m/>
    <m/>
    <m/>
    <x v="13"/>
    <x v="19"/>
    <x v="6"/>
    <s v="Food Security"/>
    <x v="9"/>
    <x v="20"/>
    <x v="3"/>
    <m/>
    <s v="Planned"/>
    <m/>
    <m/>
    <m/>
    <m/>
    <m/>
    <s v="Chittagong"/>
    <s v="Cox's Bazar"/>
    <x v="6"/>
    <x v="9"/>
    <x v="1"/>
    <m/>
    <m/>
    <m/>
    <x v="2"/>
    <x v="2"/>
    <m/>
    <m/>
    <m/>
    <m/>
    <m/>
    <m/>
    <m/>
    <m/>
    <m/>
    <m/>
    <m/>
    <m/>
    <m/>
    <m/>
    <m/>
    <m/>
    <m/>
    <m/>
    <m/>
    <m/>
    <m/>
    <m/>
    <m/>
    <m/>
    <n v="20"/>
    <n v="2022"/>
    <s v=""/>
    <m/>
    <m/>
    <m/>
  </r>
  <r>
    <n v="2488"/>
    <m/>
    <m/>
    <m/>
    <x v="13"/>
    <x v="19"/>
    <x v="6"/>
    <s v="Food Security"/>
    <x v="9"/>
    <x v="20"/>
    <x v="3"/>
    <m/>
    <s v="Planned"/>
    <m/>
    <m/>
    <m/>
    <m/>
    <m/>
    <s v="Chittagong"/>
    <s v="Cox's Bazar"/>
    <x v="6"/>
    <x v="9"/>
    <x v="1"/>
    <m/>
    <m/>
    <m/>
    <x v="2"/>
    <x v="2"/>
    <m/>
    <m/>
    <m/>
    <m/>
    <m/>
    <m/>
    <m/>
    <m/>
    <m/>
    <m/>
    <m/>
    <m/>
    <m/>
    <m/>
    <m/>
    <m/>
    <m/>
    <m/>
    <m/>
    <m/>
    <m/>
    <m/>
    <m/>
    <m/>
    <n v="20"/>
    <n v="2022"/>
    <s v=""/>
    <m/>
    <m/>
    <m/>
  </r>
  <r>
    <n v="2489"/>
    <m/>
    <m/>
    <m/>
    <x v="13"/>
    <x v="19"/>
    <x v="6"/>
    <s v="Food Security"/>
    <x v="9"/>
    <x v="20"/>
    <x v="3"/>
    <m/>
    <s v="Planned"/>
    <m/>
    <m/>
    <m/>
    <m/>
    <m/>
    <s v="Chittagong"/>
    <s v="Cox's Bazar"/>
    <x v="6"/>
    <x v="9"/>
    <x v="1"/>
    <m/>
    <m/>
    <m/>
    <x v="2"/>
    <x v="2"/>
    <m/>
    <m/>
    <m/>
    <m/>
    <m/>
    <m/>
    <m/>
    <m/>
    <m/>
    <m/>
    <m/>
    <m/>
    <m/>
    <m/>
    <m/>
    <m/>
    <m/>
    <m/>
    <m/>
    <m/>
    <m/>
    <m/>
    <m/>
    <m/>
    <n v="20"/>
    <n v="2022"/>
    <s v=""/>
    <m/>
    <m/>
    <m/>
  </r>
  <r>
    <n v="2490"/>
    <m/>
    <m/>
    <m/>
    <x v="13"/>
    <x v="19"/>
    <x v="6"/>
    <s v="Food Security"/>
    <x v="9"/>
    <x v="20"/>
    <x v="3"/>
    <m/>
    <s v="Planned"/>
    <m/>
    <m/>
    <m/>
    <m/>
    <m/>
    <s v="Chittagong"/>
    <s v="Cox's Bazar"/>
    <x v="6"/>
    <x v="9"/>
    <x v="1"/>
    <m/>
    <m/>
    <m/>
    <x v="2"/>
    <x v="2"/>
    <m/>
    <m/>
    <m/>
    <m/>
    <m/>
    <m/>
    <m/>
    <m/>
    <m/>
    <m/>
    <m/>
    <m/>
    <m/>
    <m/>
    <m/>
    <m/>
    <m/>
    <m/>
    <m/>
    <m/>
    <m/>
    <m/>
    <m/>
    <m/>
    <n v="20"/>
    <n v="2022"/>
    <s v=""/>
    <m/>
    <m/>
    <m/>
  </r>
  <r>
    <n v="2491"/>
    <m/>
    <m/>
    <m/>
    <x v="13"/>
    <x v="19"/>
    <x v="6"/>
    <s v="Food Security"/>
    <x v="9"/>
    <x v="20"/>
    <x v="3"/>
    <m/>
    <s v="Planned"/>
    <m/>
    <m/>
    <m/>
    <m/>
    <m/>
    <s v="Chittagong"/>
    <s v="Cox's Bazar"/>
    <x v="6"/>
    <x v="9"/>
    <x v="1"/>
    <m/>
    <m/>
    <m/>
    <x v="2"/>
    <x v="2"/>
    <m/>
    <m/>
    <m/>
    <m/>
    <m/>
    <m/>
    <m/>
    <m/>
    <m/>
    <m/>
    <m/>
    <m/>
    <m/>
    <m/>
    <m/>
    <m/>
    <m/>
    <m/>
    <m/>
    <m/>
    <m/>
    <m/>
    <m/>
    <m/>
    <n v="20"/>
    <n v="2022"/>
    <s v=""/>
    <m/>
    <m/>
    <m/>
  </r>
  <r>
    <n v="2492"/>
    <m/>
    <m/>
    <m/>
    <x v="13"/>
    <x v="19"/>
    <x v="6"/>
    <s v="Food Security"/>
    <x v="9"/>
    <x v="20"/>
    <x v="3"/>
    <m/>
    <s v="Planned"/>
    <m/>
    <m/>
    <m/>
    <m/>
    <m/>
    <s v="Chittagong"/>
    <s v="Cox's Bazar"/>
    <x v="6"/>
    <x v="9"/>
    <x v="1"/>
    <m/>
    <m/>
    <m/>
    <x v="2"/>
    <x v="2"/>
    <m/>
    <m/>
    <m/>
    <m/>
    <m/>
    <m/>
    <m/>
    <m/>
    <m/>
    <m/>
    <m/>
    <m/>
    <m/>
    <m/>
    <m/>
    <m/>
    <m/>
    <m/>
    <m/>
    <m/>
    <m/>
    <m/>
    <m/>
    <m/>
    <n v="20"/>
    <n v="2022"/>
    <s v=""/>
    <m/>
    <m/>
    <m/>
  </r>
  <r>
    <n v="2493"/>
    <m/>
    <m/>
    <m/>
    <x v="13"/>
    <x v="19"/>
    <x v="6"/>
    <s v="Food Security"/>
    <x v="9"/>
    <x v="20"/>
    <x v="3"/>
    <m/>
    <s v="Planned"/>
    <m/>
    <m/>
    <m/>
    <m/>
    <m/>
    <s v="Chittagong"/>
    <s v="Cox's Bazar"/>
    <x v="6"/>
    <x v="9"/>
    <x v="1"/>
    <m/>
    <m/>
    <m/>
    <x v="2"/>
    <x v="2"/>
    <m/>
    <m/>
    <m/>
    <m/>
    <m/>
    <m/>
    <m/>
    <m/>
    <m/>
    <m/>
    <m/>
    <m/>
    <m/>
    <m/>
    <m/>
    <m/>
    <m/>
    <m/>
    <m/>
    <m/>
    <m/>
    <m/>
    <m/>
    <m/>
    <n v="20"/>
    <n v="2022"/>
    <s v=""/>
    <m/>
    <m/>
    <m/>
  </r>
  <r>
    <n v="2494"/>
    <m/>
    <m/>
    <m/>
    <x v="13"/>
    <x v="19"/>
    <x v="6"/>
    <s v="Food Security"/>
    <x v="9"/>
    <x v="20"/>
    <x v="3"/>
    <m/>
    <s v="Planned"/>
    <m/>
    <m/>
    <m/>
    <m/>
    <m/>
    <s v="Chittagong"/>
    <s v="Cox's Bazar"/>
    <x v="6"/>
    <x v="9"/>
    <x v="1"/>
    <m/>
    <m/>
    <m/>
    <x v="2"/>
    <x v="2"/>
    <m/>
    <m/>
    <m/>
    <m/>
    <m/>
    <m/>
    <m/>
    <m/>
    <m/>
    <m/>
    <m/>
    <m/>
    <m/>
    <m/>
    <m/>
    <m/>
    <m/>
    <m/>
    <m/>
    <m/>
    <m/>
    <m/>
    <m/>
    <m/>
    <n v="20"/>
    <n v="2022"/>
    <s v=""/>
    <m/>
    <m/>
    <m/>
  </r>
  <r>
    <n v="2495"/>
    <m/>
    <m/>
    <m/>
    <x v="13"/>
    <x v="19"/>
    <x v="6"/>
    <s v="Food Security"/>
    <x v="9"/>
    <x v="20"/>
    <x v="3"/>
    <m/>
    <s v="Planned"/>
    <m/>
    <m/>
    <m/>
    <m/>
    <m/>
    <s v="Chittagong"/>
    <s v="Cox's Bazar"/>
    <x v="6"/>
    <x v="9"/>
    <x v="1"/>
    <m/>
    <m/>
    <m/>
    <x v="2"/>
    <x v="2"/>
    <m/>
    <m/>
    <m/>
    <m/>
    <m/>
    <m/>
    <m/>
    <m/>
    <m/>
    <m/>
    <m/>
    <m/>
    <m/>
    <m/>
    <m/>
    <m/>
    <m/>
    <m/>
    <m/>
    <m/>
    <m/>
    <m/>
    <m/>
    <m/>
    <n v="20"/>
    <n v="2022"/>
    <s v=""/>
    <m/>
    <m/>
    <m/>
  </r>
  <r>
    <n v="2496"/>
    <m/>
    <m/>
    <m/>
    <x v="13"/>
    <x v="19"/>
    <x v="6"/>
    <s v="Food Security"/>
    <x v="9"/>
    <x v="20"/>
    <x v="3"/>
    <m/>
    <s v="Planned"/>
    <m/>
    <m/>
    <m/>
    <m/>
    <m/>
    <s v="Chittagong"/>
    <s v="Cox's Bazar"/>
    <x v="6"/>
    <x v="9"/>
    <x v="1"/>
    <m/>
    <m/>
    <m/>
    <x v="2"/>
    <x v="2"/>
    <m/>
    <m/>
    <m/>
    <m/>
    <m/>
    <m/>
    <m/>
    <m/>
    <m/>
    <m/>
    <m/>
    <m/>
    <m/>
    <m/>
    <m/>
    <m/>
    <m/>
    <m/>
    <m/>
    <m/>
    <m/>
    <m/>
    <m/>
    <m/>
    <n v="20"/>
    <n v="2022"/>
    <s v=""/>
    <m/>
    <m/>
    <m/>
  </r>
  <r>
    <n v="2497"/>
    <m/>
    <m/>
    <m/>
    <x v="13"/>
    <x v="19"/>
    <x v="6"/>
    <s v="Food Security"/>
    <x v="9"/>
    <x v="20"/>
    <x v="3"/>
    <m/>
    <s v="Planned"/>
    <m/>
    <m/>
    <m/>
    <m/>
    <m/>
    <s v="Chittagong"/>
    <s v="Cox's Bazar"/>
    <x v="6"/>
    <x v="9"/>
    <x v="1"/>
    <m/>
    <m/>
    <m/>
    <x v="2"/>
    <x v="2"/>
    <m/>
    <m/>
    <m/>
    <m/>
    <m/>
    <m/>
    <m/>
    <m/>
    <m/>
    <m/>
    <m/>
    <m/>
    <m/>
    <m/>
    <m/>
    <m/>
    <m/>
    <m/>
    <m/>
    <m/>
    <m/>
    <m/>
    <m/>
    <m/>
    <n v="20"/>
    <n v="2022"/>
    <s v=""/>
    <m/>
    <m/>
    <m/>
  </r>
  <r>
    <n v="2498"/>
    <m/>
    <m/>
    <m/>
    <x v="13"/>
    <x v="19"/>
    <x v="6"/>
    <s v="Food Security"/>
    <x v="9"/>
    <x v="20"/>
    <x v="3"/>
    <m/>
    <s v="Planned"/>
    <m/>
    <m/>
    <m/>
    <m/>
    <m/>
    <s v="Chittagong"/>
    <s v="Cox's Bazar"/>
    <x v="6"/>
    <x v="9"/>
    <x v="1"/>
    <m/>
    <m/>
    <m/>
    <x v="2"/>
    <x v="2"/>
    <m/>
    <m/>
    <m/>
    <m/>
    <m/>
    <m/>
    <m/>
    <m/>
    <m/>
    <m/>
    <m/>
    <m/>
    <m/>
    <m/>
    <m/>
    <m/>
    <m/>
    <m/>
    <m/>
    <m/>
    <m/>
    <m/>
    <m/>
    <m/>
    <n v="20"/>
    <n v="2022"/>
    <s v=""/>
    <m/>
    <m/>
    <m/>
  </r>
  <r>
    <n v="2499"/>
    <m/>
    <m/>
    <m/>
    <x v="13"/>
    <x v="19"/>
    <x v="6"/>
    <s v="Food Security"/>
    <x v="9"/>
    <x v="20"/>
    <x v="3"/>
    <m/>
    <s v="Planned"/>
    <m/>
    <m/>
    <m/>
    <m/>
    <m/>
    <s v="Chittagong"/>
    <s v="Cox's Bazar"/>
    <x v="6"/>
    <x v="9"/>
    <x v="1"/>
    <m/>
    <m/>
    <m/>
    <x v="2"/>
    <x v="2"/>
    <m/>
    <m/>
    <m/>
    <m/>
    <m/>
    <m/>
    <m/>
    <m/>
    <m/>
    <m/>
    <m/>
    <m/>
    <m/>
    <m/>
    <m/>
    <m/>
    <m/>
    <m/>
    <m/>
    <m/>
    <m/>
    <m/>
    <m/>
    <m/>
    <n v="20"/>
    <n v="2022"/>
    <s v=""/>
    <m/>
    <m/>
    <m/>
  </r>
  <r>
    <n v="2500"/>
    <m/>
    <m/>
    <m/>
    <x v="13"/>
    <x v="19"/>
    <x v="6"/>
    <s v="Food Security"/>
    <x v="9"/>
    <x v="20"/>
    <x v="3"/>
    <m/>
    <s v="Planned"/>
    <m/>
    <m/>
    <m/>
    <m/>
    <m/>
    <s v="Chittagong"/>
    <s v="Cox's Bazar"/>
    <x v="6"/>
    <x v="9"/>
    <x v="1"/>
    <m/>
    <m/>
    <m/>
    <x v="2"/>
    <x v="2"/>
    <m/>
    <m/>
    <m/>
    <m/>
    <m/>
    <m/>
    <m/>
    <m/>
    <m/>
    <m/>
    <m/>
    <m/>
    <m/>
    <m/>
    <m/>
    <m/>
    <m/>
    <m/>
    <m/>
    <m/>
    <m/>
    <m/>
    <m/>
    <m/>
    <n v="20"/>
    <n v="2022"/>
    <s v=""/>
    <m/>
    <m/>
    <m/>
  </r>
  <r>
    <n v="2501"/>
    <m/>
    <m/>
    <m/>
    <x v="13"/>
    <x v="19"/>
    <x v="6"/>
    <s v="Food Security"/>
    <x v="9"/>
    <x v="20"/>
    <x v="3"/>
    <m/>
    <s v="Planned"/>
    <m/>
    <m/>
    <m/>
    <m/>
    <m/>
    <s v="Chittagong"/>
    <s v="Cox's Bazar"/>
    <x v="6"/>
    <x v="9"/>
    <x v="1"/>
    <m/>
    <m/>
    <m/>
    <x v="2"/>
    <x v="2"/>
    <m/>
    <m/>
    <m/>
    <m/>
    <m/>
    <m/>
    <m/>
    <m/>
    <m/>
    <m/>
    <m/>
    <m/>
    <m/>
    <m/>
    <m/>
    <m/>
    <m/>
    <m/>
    <m/>
    <m/>
    <m/>
    <m/>
    <m/>
    <m/>
    <n v="20"/>
    <n v="2022"/>
    <s v=""/>
    <m/>
    <m/>
    <m/>
  </r>
  <r>
    <n v="2502"/>
    <m/>
    <m/>
    <m/>
    <x v="13"/>
    <x v="19"/>
    <x v="6"/>
    <s v="Food Security"/>
    <x v="9"/>
    <x v="20"/>
    <x v="3"/>
    <m/>
    <s v="Planned"/>
    <m/>
    <m/>
    <m/>
    <m/>
    <m/>
    <s v="Chittagong"/>
    <s v="Cox's Bazar"/>
    <x v="6"/>
    <x v="9"/>
    <x v="1"/>
    <m/>
    <m/>
    <m/>
    <x v="2"/>
    <x v="2"/>
    <m/>
    <m/>
    <m/>
    <m/>
    <m/>
    <m/>
    <m/>
    <m/>
    <m/>
    <m/>
    <m/>
    <m/>
    <m/>
    <m/>
    <m/>
    <m/>
    <m/>
    <m/>
    <m/>
    <m/>
    <m/>
    <m/>
    <m/>
    <m/>
    <n v="20"/>
    <n v="2022"/>
    <s v=""/>
    <m/>
    <m/>
    <m/>
  </r>
  <r>
    <n v="2503"/>
    <m/>
    <m/>
    <m/>
    <x v="13"/>
    <x v="19"/>
    <x v="6"/>
    <s v="Food Security"/>
    <x v="9"/>
    <x v="20"/>
    <x v="3"/>
    <m/>
    <s v="Planned"/>
    <m/>
    <m/>
    <m/>
    <m/>
    <m/>
    <s v="Chittagong"/>
    <s v="Cox's Bazar"/>
    <x v="6"/>
    <x v="9"/>
    <x v="1"/>
    <m/>
    <m/>
    <m/>
    <x v="2"/>
    <x v="2"/>
    <m/>
    <m/>
    <m/>
    <m/>
    <m/>
    <m/>
    <m/>
    <m/>
    <m/>
    <m/>
    <m/>
    <m/>
    <m/>
    <m/>
    <m/>
    <m/>
    <m/>
    <m/>
    <m/>
    <m/>
    <m/>
    <m/>
    <m/>
    <m/>
    <n v="20"/>
    <n v="2022"/>
    <s v=""/>
    <m/>
    <m/>
    <m/>
  </r>
  <r>
    <n v="2504"/>
    <m/>
    <m/>
    <m/>
    <x v="13"/>
    <x v="19"/>
    <x v="6"/>
    <s v="Food Security"/>
    <x v="9"/>
    <x v="20"/>
    <x v="3"/>
    <m/>
    <s v="Planned"/>
    <m/>
    <m/>
    <m/>
    <m/>
    <m/>
    <s v="Chittagong"/>
    <s v="Cox's Bazar"/>
    <x v="6"/>
    <x v="9"/>
    <x v="1"/>
    <m/>
    <m/>
    <m/>
    <x v="2"/>
    <x v="2"/>
    <m/>
    <m/>
    <m/>
    <m/>
    <m/>
    <m/>
    <m/>
    <m/>
    <m/>
    <m/>
    <m/>
    <m/>
    <m/>
    <m/>
    <m/>
    <m/>
    <m/>
    <m/>
    <m/>
    <m/>
    <m/>
    <m/>
    <m/>
    <m/>
    <n v="20"/>
    <n v="2022"/>
    <s v=""/>
    <m/>
    <m/>
    <m/>
  </r>
  <r>
    <n v="2505"/>
    <m/>
    <m/>
    <m/>
    <x v="13"/>
    <x v="19"/>
    <x v="6"/>
    <s v="Food Security"/>
    <x v="9"/>
    <x v="20"/>
    <x v="3"/>
    <m/>
    <s v="Planned"/>
    <m/>
    <m/>
    <m/>
    <m/>
    <m/>
    <s v="Chittagong"/>
    <s v="Cox's Bazar"/>
    <x v="6"/>
    <x v="9"/>
    <x v="1"/>
    <m/>
    <m/>
    <m/>
    <x v="2"/>
    <x v="2"/>
    <m/>
    <m/>
    <m/>
    <m/>
    <m/>
    <m/>
    <m/>
    <m/>
    <m/>
    <m/>
    <m/>
    <m/>
    <m/>
    <m/>
    <m/>
    <m/>
    <m/>
    <m/>
    <m/>
    <m/>
    <m/>
    <m/>
    <m/>
    <m/>
    <n v="20"/>
    <n v="2022"/>
    <s v=""/>
    <m/>
    <m/>
    <m/>
  </r>
  <r>
    <n v="2506"/>
    <m/>
    <m/>
    <m/>
    <x v="13"/>
    <x v="19"/>
    <x v="6"/>
    <s v="Food Security"/>
    <x v="9"/>
    <x v="20"/>
    <x v="3"/>
    <m/>
    <s v="Planned"/>
    <m/>
    <m/>
    <m/>
    <m/>
    <m/>
    <s v="Chittagong"/>
    <s v="Cox's Bazar"/>
    <x v="6"/>
    <x v="9"/>
    <x v="1"/>
    <m/>
    <m/>
    <m/>
    <x v="2"/>
    <x v="2"/>
    <m/>
    <m/>
    <m/>
    <m/>
    <m/>
    <m/>
    <m/>
    <m/>
    <m/>
    <m/>
    <m/>
    <m/>
    <m/>
    <m/>
    <m/>
    <m/>
    <m/>
    <m/>
    <m/>
    <m/>
    <m/>
    <m/>
    <m/>
    <m/>
    <n v="20"/>
    <n v="2022"/>
    <s v=""/>
    <m/>
    <m/>
    <m/>
  </r>
  <r>
    <n v="2507"/>
    <m/>
    <m/>
    <m/>
    <x v="13"/>
    <x v="19"/>
    <x v="6"/>
    <s v="Food Security"/>
    <x v="9"/>
    <x v="20"/>
    <x v="3"/>
    <m/>
    <s v="Planned"/>
    <m/>
    <m/>
    <m/>
    <m/>
    <m/>
    <s v="Chittagong"/>
    <s v="Cox's Bazar"/>
    <x v="6"/>
    <x v="9"/>
    <x v="1"/>
    <m/>
    <m/>
    <m/>
    <x v="2"/>
    <x v="2"/>
    <m/>
    <m/>
    <m/>
    <m/>
    <m/>
    <m/>
    <m/>
    <m/>
    <m/>
    <m/>
    <m/>
    <m/>
    <m/>
    <m/>
    <m/>
    <m/>
    <m/>
    <m/>
    <m/>
    <m/>
    <m/>
    <m/>
    <m/>
    <m/>
    <n v="20"/>
    <n v="2022"/>
    <s v=""/>
    <m/>
    <m/>
    <m/>
  </r>
  <r>
    <n v="2508"/>
    <m/>
    <m/>
    <m/>
    <x v="13"/>
    <x v="19"/>
    <x v="6"/>
    <s v="Food Security"/>
    <x v="9"/>
    <x v="20"/>
    <x v="3"/>
    <m/>
    <s v="Planned"/>
    <m/>
    <m/>
    <m/>
    <m/>
    <m/>
    <s v="Chittagong"/>
    <s v="Cox's Bazar"/>
    <x v="6"/>
    <x v="9"/>
    <x v="1"/>
    <m/>
    <m/>
    <m/>
    <x v="2"/>
    <x v="2"/>
    <m/>
    <m/>
    <m/>
    <m/>
    <m/>
    <m/>
    <m/>
    <m/>
    <m/>
    <m/>
    <m/>
    <m/>
    <m/>
    <m/>
    <m/>
    <m/>
    <m/>
    <m/>
    <m/>
    <m/>
    <m/>
    <m/>
    <m/>
    <m/>
    <n v="20"/>
    <n v="2022"/>
    <s v=""/>
    <m/>
    <m/>
    <m/>
  </r>
  <r>
    <n v="2509"/>
    <m/>
    <m/>
    <m/>
    <x v="13"/>
    <x v="19"/>
    <x v="6"/>
    <s v="Food Security"/>
    <x v="9"/>
    <x v="20"/>
    <x v="3"/>
    <m/>
    <s v="Planned"/>
    <m/>
    <m/>
    <m/>
    <m/>
    <m/>
    <s v="Chittagong"/>
    <s v="Cox's Bazar"/>
    <x v="6"/>
    <x v="9"/>
    <x v="1"/>
    <m/>
    <m/>
    <m/>
    <x v="2"/>
    <x v="2"/>
    <m/>
    <m/>
    <m/>
    <m/>
    <m/>
    <m/>
    <m/>
    <m/>
    <m/>
    <m/>
    <m/>
    <m/>
    <m/>
    <m/>
    <m/>
    <m/>
    <m/>
    <m/>
    <m/>
    <m/>
    <m/>
    <m/>
    <m/>
    <m/>
    <n v="20"/>
    <n v="2022"/>
    <s v=""/>
    <m/>
    <m/>
    <m/>
  </r>
  <r>
    <n v="2510"/>
    <m/>
    <m/>
    <m/>
    <x v="13"/>
    <x v="19"/>
    <x v="6"/>
    <s v="Food Security"/>
    <x v="9"/>
    <x v="20"/>
    <x v="3"/>
    <m/>
    <s v="Planned"/>
    <m/>
    <m/>
    <m/>
    <m/>
    <m/>
    <s v="Chittagong"/>
    <s v="Cox's Bazar"/>
    <x v="6"/>
    <x v="9"/>
    <x v="1"/>
    <m/>
    <m/>
    <m/>
    <x v="2"/>
    <x v="2"/>
    <m/>
    <m/>
    <m/>
    <m/>
    <m/>
    <m/>
    <m/>
    <m/>
    <m/>
    <m/>
    <m/>
    <m/>
    <m/>
    <m/>
    <m/>
    <m/>
    <m/>
    <m/>
    <m/>
    <m/>
    <m/>
    <m/>
    <m/>
    <m/>
    <n v="20"/>
    <n v="2022"/>
    <s v=""/>
    <m/>
    <m/>
    <m/>
  </r>
  <r>
    <n v="2511"/>
    <m/>
    <m/>
    <m/>
    <x v="13"/>
    <x v="19"/>
    <x v="6"/>
    <s v="Food Security"/>
    <x v="9"/>
    <x v="20"/>
    <x v="3"/>
    <m/>
    <s v="Planned"/>
    <m/>
    <m/>
    <m/>
    <m/>
    <m/>
    <s v="Chittagong"/>
    <s v="Cox's Bazar"/>
    <x v="6"/>
    <x v="9"/>
    <x v="1"/>
    <m/>
    <m/>
    <m/>
    <x v="2"/>
    <x v="2"/>
    <m/>
    <m/>
    <m/>
    <m/>
    <m/>
    <m/>
    <m/>
    <m/>
    <m/>
    <m/>
    <m/>
    <m/>
    <m/>
    <m/>
    <m/>
    <m/>
    <m/>
    <m/>
    <m/>
    <m/>
    <m/>
    <m/>
    <m/>
    <m/>
    <n v="20"/>
    <n v="2022"/>
    <s v=""/>
    <m/>
    <m/>
    <m/>
  </r>
  <r>
    <n v="2512"/>
    <m/>
    <m/>
    <m/>
    <x v="13"/>
    <x v="19"/>
    <x v="6"/>
    <s v="Food Security"/>
    <x v="9"/>
    <x v="20"/>
    <x v="3"/>
    <m/>
    <s v="Planned"/>
    <m/>
    <m/>
    <m/>
    <m/>
    <m/>
    <s v="Chittagong"/>
    <s v="Cox's Bazar"/>
    <x v="6"/>
    <x v="9"/>
    <x v="1"/>
    <m/>
    <m/>
    <m/>
    <x v="2"/>
    <x v="2"/>
    <m/>
    <m/>
    <m/>
    <m/>
    <m/>
    <m/>
    <m/>
    <m/>
    <m/>
    <m/>
    <m/>
    <m/>
    <m/>
    <m/>
    <m/>
    <m/>
    <m/>
    <m/>
    <m/>
    <m/>
    <m/>
    <m/>
    <m/>
    <m/>
    <n v="20"/>
    <n v="2022"/>
    <s v=""/>
    <m/>
    <m/>
    <m/>
  </r>
  <r>
    <n v="2513"/>
    <m/>
    <m/>
    <m/>
    <x v="13"/>
    <x v="19"/>
    <x v="6"/>
    <s v="Food Security"/>
    <x v="9"/>
    <x v="20"/>
    <x v="3"/>
    <m/>
    <s v="Planned"/>
    <m/>
    <m/>
    <m/>
    <m/>
    <m/>
    <s v="Chittagong"/>
    <s v="Cox's Bazar"/>
    <x v="6"/>
    <x v="9"/>
    <x v="1"/>
    <m/>
    <m/>
    <m/>
    <x v="2"/>
    <x v="2"/>
    <m/>
    <m/>
    <m/>
    <m/>
    <m/>
    <m/>
    <m/>
    <m/>
    <m/>
    <m/>
    <m/>
    <m/>
    <m/>
    <m/>
    <m/>
    <m/>
    <m/>
    <m/>
    <m/>
    <m/>
    <m/>
    <m/>
    <m/>
    <m/>
    <n v="20"/>
    <n v="2022"/>
    <s v=""/>
    <m/>
    <m/>
    <m/>
  </r>
  <r>
    <n v="2514"/>
    <m/>
    <m/>
    <m/>
    <x v="13"/>
    <x v="19"/>
    <x v="6"/>
    <s v="Food Security"/>
    <x v="9"/>
    <x v="20"/>
    <x v="3"/>
    <m/>
    <s v="Planned"/>
    <m/>
    <m/>
    <m/>
    <m/>
    <m/>
    <s v="Chittagong"/>
    <s v="Cox's Bazar"/>
    <x v="6"/>
    <x v="9"/>
    <x v="1"/>
    <m/>
    <m/>
    <m/>
    <x v="2"/>
    <x v="2"/>
    <m/>
    <m/>
    <m/>
    <m/>
    <m/>
    <m/>
    <m/>
    <m/>
    <m/>
    <m/>
    <m/>
    <m/>
    <m/>
    <m/>
    <m/>
    <m/>
    <m/>
    <m/>
    <m/>
    <m/>
    <m/>
    <m/>
    <m/>
    <m/>
    <n v="20"/>
    <n v="2022"/>
    <s v=""/>
    <m/>
    <m/>
    <m/>
  </r>
  <r>
    <n v="2515"/>
    <m/>
    <m/>
    <m/>
    <x v="13"/>
    <x v="19"/>
    <x v="6"/>
    <s v="Food Security"/>
    <x v="9"/>
    <x v="20"/>
    <x v="3"/>
    <m/>
    <s v="Planned"/>
    <m/>
    <m/>
    <m/>
    <m/>
    <m/>
    <s v="Chittagong"/>
    <s v="Cox's Bazar"/>
    <x v="6"/>
    <x v="9"/>
    <x v="1"/>
    <m/>
    <m/>
    <m/>
    <x v="2"/>
    <x v="2"/>
    <m/>
    <m/>
    <m/>
    <m/>
    <m/>
    <m/>
    <m/>
    <m/>
    <m/>
    <m/>
    <m/>
    <m/>
    <m/>
    <m/>
    <m/>
    <m/>
    <m/>
    <m/>
    <m/>
    <m/>
    <m/>
    <m/>
    <m/>
    <m/>
    <n v="20"/>
    <n v="2022"/>
    <s v=""/>
    <m/>
    <m/>
    <m/>
  </r>
  <r>
    <n v="2516"/>
    <m/>
    <m/>
    <m/>
    <x v="13"/>
    <x v="19"/>
    <x v="6"/>
    <s v="Food Security"/>
    <x v="9"/>
    <x v="20"/>
    <x v="3"/>
    <m/>
    <s v="Planned"/>
    <m/>
    <m/>
    <m/>
    <m/>
    <m/>
    <s v="Chittagong"/>
    <s v="Cox's Bazar"/>
    <x v="6"/>
    <x v="9"/>
    <x v="1"/>
    <m/>
    <m/>
    <m/>
    <x v="2"/>
    <x v="2"/>
    <m/>
    <m/>
    <m/>
    <m/>
    <m/>
    <m/>
    <m/>
    <m/>
    <m/>
    <m/>
    <m/>
    <m/>
    <m/>
    <m/>
    <m/>
    <m/>
    <m/>
    <m/>
    <m/>
    <m/>
    <m/>
    <m/>
    <m/>
    <m/>
    <n v="20"/>
    <n v="2022"/>
    <s v=""/>
    <m/>
    <m/>
    <m/>
  </r>
  <r>
    <n v="2517"/>
    <m/>
    <m/>
    <m/>
    <x v="13"/>
    <x v="19"/>
    <x v="6"/>
    <s v="Food Security"/>
    <x v="9"/>
    <x v="20"/>
    <x v="3"/>
    <m/>
    <s v="Planned"/>
    <m/>
    <m/>
    <m/>
    <m/>
    <m/>
    <s v="Chittagong"/>
    <s v="Cox's Bazar"/>
    <x v="6"/>
    <x v="9"/>
    <x v="1"/>
    <m/>
    <m/>
    <m/>
    <x v="2"/>
    <x v="2"/>
    <m/>
    <m/>
    <m/>
    <m/>
    <m/>
    <m/>
    <m/>
    <m/>
    <m/>
    <m/>
    <m/>
    <m/>
    <m/>
    <m/>
    <m/>
    <m/>
    <m/>
    <m/>
    <m/>
    <m/>
    <m/>
    <m/>
    <m/>
    <m/>
    <n v="20"/>
    <n v="2022"/>
    <s v=""/>
    <m/>
    <m/>
    <m/>
  </r>
  <r>
    <n v="2518"/>
    <m/>
    <m/>
    <m/>
    <x v="13"/>
    <x v="19"/>
    <x v="6"/>
    <s v="Food Security"/>
    <x v="9"/>
    <x v="20"/>
    <x v="3"/>
    <m/>
    <s v="Planned"/>
    <m/>
    <m/>
    <m/>
    <m/>
    <m/>
    <s v="Chittagong"/>
    <s v="Cox's Bazar"/>
    <x v="6"/>
    <x v="9"/>
    <x v="1"/>
    <m/>
    <m/>
    <m/>
    <x v="2"/>
    <x v="2"/>
    <m/>
    <m/>
    <m/>
    <m/>
    <m/>
    <m/>
    <m/>
    <m/>
    <m/>
    <m/>
    <m/>
    <m/>
    <m/>
    <m/>
    <m/>
    <m/>
    <m/>
    <m/>
    <m/>
    <m/>
    <m/>
    <m/>
    <m/>
    <m/>
    <n v="20"/>
    <n v="2022"/>
    <s v=""/>
    <m/>
    <m/>
    <m/>
  </r>
  <r>
    <n v="2519"/>
    <m/>
    <m/>
    <m/>
    <x v="13"/>
    <x v="19"/>
    <x v="6"/>
    <s v="Food Security"/>
    <x v="9"/>
    <x v="20"/>
    <x v="3"/>
    <m/>
    <s v="Planned"/>
    <m/>
    <m/>
    <m/>
    <m/>
    <m/>
    <s v="Chittagong"/>
    <s v="Cox's Bazar"/>
    <x v="6"/>
    <x v="9"/>
    <x v="1"/>
    <m/>
    <m/>
    <m/>
    <x v="2"/>
    <x v="2"/>
    <m/>
    <m/>
    <m/>
    <m/>
    <m/>
    <m/>
    <m/>
    <m/>
    <m/>
    <m/>
    <m/>
    <m/>
    <m/>
    <m/>
    <m/>
    <m/>
    <m/>
    <m/>
    <m/>
    <m/>
    <m/>
    <m/>
    <m/>
    <m/>
    <n v="20"/>
    <n v="2022"/>
    <s v=""/>
    <m/>
    <m/>
    <m/>
  </r>
  <r>
    <n v="2520"/>
    <m/>
    <m/>
    <m/>
    <x v="13"/>
    <x v="19"/>
    <x v="6"/>
    <s v="Food Security"/>
    <x v="9"/>
    <x v="20"/>
    <x v="3"/>
    <m/>
    <s v="Planned"/>
    <m/>
    <m/>
    <m/>
    <m/>
    <m/>
    <s v="Chittagong"/>
    <s v="Cox's Bazar"/>
    <x v="6"/>
    <x v="9"/>
    <x v="1"/>
    <m/>
    <m/>
    <m/>
    <x v="2"/>
    <x v="2"/>
    <m/>
    <m/>
    <m/>
    <m/>
    <m/>
    <m/>
    <m/>
    <m/>
    <m/>
    <m/>
    <m/>
    <m/>
    <m/>
    <m/>
    <m/>
    <m/>
    <m/>
    <m/>
    <m/>
    <m/>
    <m/>
    <m/>
    <m/>
    <m/>
    <n v="20"/>
    <n v="2022"/>
    <s v=""/>
    <m/>
    <m/>
    <m/>
  </r>
  <r>
    <n v="2521"/>
    <m/>
    <m/>
    <m/>
    <x v="13"/>
    <x v="19"/>
    <x v="6"/>
    <s v="Food Security"/>
    <x v="9"/>
    <x v="20"/>
    <x v="3"/>
    <m/>
    <s v="Planned"/>
    <m/>
    <m/>
    <m/>
    <m/>
    <m/>
    <s v="Chittagong"/>
    <s v="Cox's Bazar"/>
    <x v="6"/>
    <x v="9"/>
    <x v="1"/>
    <m/>
    <m/>
    <m/>
    <x v="2"/>
    <x v="2"/>
    <m/>
    <m/>
    <m/>
    <m/>
    <m/>
    <m/>
    <m/>
    <m/>
    <m/>
    <m/>
    <m/>
    <m/>
    <m/>
    <m/>
    <m/>
    <m/>
    <m/>
    <m/>
    <m/>
    <m/>
    <m/>
    <m/>
    <m/>
    <m/>
    <n v="20"/>
    <n v="2022"/>
    <s v=""/>
    <m/>
    <m/>
    <m/>
  </r>
  <r>
    <n v="2522"/>
    <m/>
    <m/>
    <m/>
    <x v="13"/>
    <x v="19"/>
    <x v="6"/>
    <s v="Food Security"/>
    <x v="9"/>
    <x v="20"/>
    <x v="3"/>
    <m/>
    <s v="Planned"/>
    <m/>
    <m/>
    <m/>
    <m/>
    <m/>
    <s v="Chittagong"/>
    <s v="Cox's Bazar"/>
    <x v="6"/>
    <x v="9"/>
    <x v="1"/>
    <m/>
    <m/>
    <m/>
    <x v="2"/>
    <x v="2"/>
    <m/>
    <m/>
    <m/>
    <m/>
    <m/>
    <m/>
    <m/>
    <m/>
    <m/>
    <m/>
    <m/>
    <m/>
    <m/>
    <m/>
    <m/>
    <m/>
    <m/>
    <m/>
    <m/>
    <m/>
    <m/>
    <m/>
    <m/>
    <m/>
    <n v="20"/>
    <n v="2022"/>
    <s v=""/>
    <m/>
    <m/>
    <m/>
  </r>
  <r>
    <n v="2523"/>
    <m/>
    <m/>
    <m/>
    <x v="13"/>
    <x v="19"/>
    <x v="6"/>
    <s v="Food Security"/>
    <x v="9"/>
    <x v="20"/>
    <x v="3"/>
    <m/>
    <s v="Planned"/>
    <m/>
    <m/>
    <m/>
    <m/>
    <m/>
    <s v="Chittagong"/>
    <s v="Cox's Bazar"/>
    <x v="6"/>
    <x v="9"/>
    <x v="1"/>
    <m/>
    <m/>
    <m/>
    <x v="2"/>
    <x v="2"/>
    <m/>
    <m/>
    <m/>
    <m/>
    <m/>
    <m/>
    <m/>
    <m/>
    <m/>
    <m/>
    <m/>
    <m/>
    <m/>
    <m/>
    <m/>
    <m/>
    <m/>
    <m/>
    <m/>
    <m/>
    <m/>
    <m/>
    <m/>
    <m/>
    <n v="20"/>
    <n v="2022"/>
    <s v=""/>
    <m/>
    <m/>
    <m/>
  </r>
  <r>
    <n v="2524"/>
    <m/>
    <m/>
    <m/>
    <x v="13"/>
    <x v="19"/>
    <x v="6"/>
    <s v="Food Security"/>
    <x v="9"/>
    <x v="20"/>
    <x v="3"/>
    <m/>
    <s v="Planned"/>
    <m/>
    <m/>
    <m/>
    <m/>
    <m/>
    <s v="Chittagong"/>
    <s v="Cox's Bazar"/>
    <x v="6"/>
    <x v="9"/>
    <x v="1"/>
    <m/>
    <m/>
    <m/>
    <x v="2"/>
    <x v="2"/>
    <m/>
    <m/>
    <m/>
    <m/>
    <m/>
    <m/>
    <m/>
    <m/>
    <m/>
    <m/>
    <m/>
    <m/>
    <m/>
    <m/>
    <m/>
    <m/>
    <m/>
    <m/>
    <m/>
    <m/>
    <m/>
    <m/>
    <m/>
    <m/>
    <n v="20"/>
    <n v="2022"/>
    <s v=""/>
    <m/>
    <m/>
    <m/>
  </r>
  <r>
    <n v="2525"/>
    <m/>
    <m/>
    <m/>
    <x v="13"/>
    <x v="19"/>
    <x v="6"/>
    <s v="Food Security"/>
    <x v="9"/>
    <x v="20"/>
    <x v="3"/>
    <m/>
    <s v="Planned"/>
    <m/>
    <m/>
    <m/>
    <m/>
    <m/>
    <s v="Chittagong"/>
    <s v="Cox's Bazar"/>
    <x v="6"/>
    <x v="9"/>
    <x v="1"/>
    <m/>
    <m/>
    <m/>
    <x v="2"/>
    <x v="2"/>
    <m/>
    <m/>
    <m/>
    <m/>
    <m/>
    <m/>
    <m/>
    <m/>
    <m/>
    <m/>
    <m/>
    <m/>
    <m/>
    <m/>
    <m/>
    <m/>
    <m/>
    <m/>
    <m/>
    <m/>
    <m/>
    <m/>
    <m/>
    <m/>
    <n v="20"/>
    <n v="2022"/>
    <s v=""/>
    <m/>
    <m/>
    <m/>
  </r>
  <r>
    <n v="2526"/>
    <m/>
    <m/>
    <m/>
    <x v="13"/>
    <x v="19"/>
    <x v="6"/>
    <s v="Food Security"/>
    <x v="9"/>
    <x v="20"/>
    <x v="3"/>
    <m/>
    <s v="Planned"/>
    <m/>
    <m/>
    <m/>
    <m/>
    <m/>
    <s v="Chittagong"/>
    <s v="Cox's Bazar"/>
    <x v="6"/>
    <x v="9"/>
    <x v="1"/>
    <m/>
    <m/>
    <m/>
    <x v="2"/>
    <x v="2"/>
    <m/>
    <m/>
    <m/>
    <m/>
    <m/>
    <m/>
    <m/>
    <m/>
    <m/>
    <m/>
    <m/>
    <m/>
    <m/>
    <m/>
    <m/>
    <m/>
    <m/>
    <m/>
    <m/>
    <m/>
    <m/>
    <m/>
    <m/>
    <m/>
    <n v="20"/>
    <n v="2022"/>
    <s v=""/>
    <m/>
    <m/>
    <m/>
  </r>
  <r>
    <n v="2527"/>
    <m/>
    <m/>
    <m/>
    <x v="13"/>
    <x v="19"/>
    <x v="6"/>
    <s v="Food Security"/>
    <x v="9"/>
    <x v="20"/>
    <x v="3"/>
    <m/>
    <s v="Planned"/>
    <m/>
    <m/>
    <m/>
    <m/>
    <m/>
    <s v="Chittagong"/>
    <s v="Cox's Bazar"/>
    <x v="6"/>
    <x v="9"/>
    <x v="1"/>
    <m/>
    <m/>
    <m/>
    <x v="2"/>
    <x v="2"/>
    <m/>
    <m/>
    <m/>
    <m/>
    <m/>
    <m/>
    <m/>
    <m/>
    <m/>
    <m/>
    <m/>
    <m/>
    <m/>
    <m/>
    <m/>
    <m/>
    <m/>
    <m/>
    <m/>
    <m/>
    <m/>
    <m/>
    <m/>
    <m/>
    <n v="20"/>
    <n v="2022"/>
    <s v=""/>
    <m/>
    <m/>
    <m/>
  </r>
  <r>
    <n v="2528"/>
    <m/>
    <m/>
    <m/>
    <x v="13"/>
    <x v="19"/>
    <x v="6"/>
    <s v="Food Security"/>
    <x v="9"/>
    <x v="20"/>
    <x v="3"/>
    <m/>
    <s v="Planned"/>
    <m/>
    <m/>
    <m/>
    <m/>
    <m/>
    <s v="Chittagong"/>
    <s v="Cox's Bazar"/>
    <x v="6"/>
    <x v="9"/>
    <x v="1"/>
    <m/>
    <m/>
    <m/>
    <x v="2"/>
    <x v="2"/>
    <m/>
    <m/>
    <m/>
    <m/>
    <m/>
    <m/>
    <m/>
    <m/>
    <m/>
    <m/>
    <m/>
    <m/>
    <m/>
    <m/>
    <m/>
    <m/>
    <m/>
    <m/>
    <m/>
    <m/>
    <m/>
    <m/>
    <m/>
    <m/>
    <n v="20"/>
    <n v="2022"/>
    <s v=""/>
    <m/>
    <m/>
    <m/>
  </r>
  <r>
    <n v="2529"/>
    <m/>
    <m/>
    <m/>
    <x v="13"/>
    <x v="19"/>
    <x v="6"/>
    <s v="Food Security"/>
    <x v="9"/>
    <x v="20"/>
    <x v="3"/>
    <m/>
    <s v="Planned"/>
    <m/>
    <m/>
    <m/>
    <m/>
    <m/>
    <s v="Chittagong"/>
    <s v="Cox's Bazar"/>
    <x v="6"/>
    <x v="9"/>
    <x v="1"/>
    <m/>
    <m/>
    <m/>
    <x v="2"/>
    <x v="2"/>
    <m/>
    <m/>
    <m/>
    <m/>
    <m/>
    <m/>
    <m/>
    <m/>
    <m/>
    <m/>
    <m/>
    <m/>
    <m/>
    <m/>
    <m/>
    <m/>
    <m/>
    <m/>
    <m/>
    <m/>
    <m/>
    <m/>
    <m/>
    <m/>
    <n v="20"/>
    <n v="2022"/>
    <s v=""/>
    <m/>
    <m/>
    <m/>
  </r>
  <r>
    <n v="2530"/>
    <m/>
    <m/>
    <m/>
    <x v="13"/>
    <x v="19"/>
    <x v="6"/>
    <s v="Food Security"/>
    <x v="9"/>
    <x v="20"/>
    <x v="3"/>
    <m/>
    <s v="Planned"/>
    <m/>
    <m/>
    <m/>
    <m/>
    <m/>
    <s v="Chittagong"/>
    <s v="Cox's Bazar"/>
    <x v="6"/>
    <x v="9"/>
    <x v="1"/>
    <m/>
    <m/>
    <m/>
    <x v="2"/>
    <x v="2"/>
    <m/>
    <m/>
    <m/>
    <m/>
    <m/>
    <m/>
    <m/>
    <m/>
    <m/>
    <m/>
    <m/>
    <m/>
    <m/>
    <m/>
    <m/>
    <m/>
    <m/>
    <m/>
    <m/>
    <m/>
    <m/>
    <m/>
    <m/>
    <m/>
    <n v="20"/>
    <n v="2022"/>
    <s v=""/>
    <m/>
    <m/>
    <m/>
  </r>
  <r>
    <n v="2531"/>
    <m/>
    <m/>
    <m/>
    <x v="13"/>
    <x v="19"/>
    <x v="6"/>
    <s v="Food Security"/>
    <x v="9"/>
    <x v="20"/>
    <x v="3"/>
    <m/>
    <s v="Planned"/>
    <m/>
    <m/>
    <m/>
    <m/>
    <m/>
    <s v="Chittagong"/>
    <s v="Cox's Bazar"/>
    <x v="6"/>
    <x v="9"/>
    <x v="1"/>
    <m/>
    <m/>
    <m/>
    <x v="2"/>
    <x v="2"/>
    <m/>
    <m/>
    <m/>
    <m/>
    <m/>
    <m/>
    <m/>
    <m/>
    <m/>
    <m/>
    <m/>
    <m/>
    <m/>
    <m/>
    <m/>
    <m/>
    <m/>
    <m/>
    <m/>
    <m/>
    <m/>
    <m/>
    <m/>
    <m/>
    <n v="20"/>
    <n v="2022"/>
    <s v=""/>
    <m/>
    <m/>
    <m/>
  </r>
  <r>
    <n v="2532"/>
    <m/>
    <m/>
    <m/>
    <x v="13"/>
    <x v="19"/>
    <x v="6"/>
    <s v="Food Security"/>
    <x v="9"/>
    <x v="20"/>
    <x v="3"/>
    <m/>
    <s v="Planned"/>
    <m/>
    <m/>
    <m/>
    <m/>
    <m/>
    <s v="Chittagong"/>
    <s v="Cox's Bazar"/>
    <x v="6"/>
    <x v="9"/>
    <x v="1"/>
    <m/>
    <m/>
    <m/>
    <x v="2"/>
    <x v="2"/>
    <m/>
    <m/>
    <m/>
    <m/>
    <m/>
    <m/>
    <m/>
    <m/>
    <m/>
    <m/>
    <m/>
    <m/>
    <m/>
    <m/>
    <m/>
    <m/>
    <m/>
    <m/>
    <m/>
    <m/>
    <m/>
    <m/>
    <m/>
    <m/>
    <n v="20"/>
    <n v="2022"/>
    <s v=""/>
    <m/>
    <m/>
    <m/>
  </r>
  <r>
    <n v="2533"/>
    <m/>
    <m/>
    <m/>
    <x v="13"/>
    <x v="19"/>
    <x v="6"/>
    <s v="Food Security"/>
    <x v="9"/>
    <x v="20"/>
    <x v="3"/>
    <m/>
    <s v="Planned"/>
    <m/>
    <m/>
    <m/>
    <m/>
    <m/>
    <s v="Chittagong"/>
    <s v="Cox's Bazar"/>
    <x v="6"/>
    <x v="9"/>
    <x v="1"/>
    <m/>
    <m/>
    <m/>
    <x v="2"/>
    <x v="2"/>
    <m/>
    <m/>
    <m/>
    <m/>
    <m/>
    <m/>
    <m/>
    <m/>
    <m/>
    <m/>
    <m/>
    <m/>
    <m/>
    <m/>
    <m/>
    <m/>
    <m/>
    <m/>
    <m/>
    <m/>
    <m/>
    <m/>
    <m/>
    <m/>
    <n v="20"/>
    <n v="2022"/>
    <s v=""/>
    <m/>
    <m/>
    <m/>
  </r>
  <r>
    <n v="2534"/>
    <m/>
    <m/>
    <m/>
    <x v="13"/>
    <x v="19"/>
    <x v="6"/>
    <s v="Food Security"/>
    <x v="9"/>
    <x v="20"/>
    <x v="3"/>
    <m/>
    <s v="Planned"/>
    <m/>
    <m/>
    <m/>
    <m/>
    <m/>
    <s v="Chittagong"/>
    <s v="Cox's Bazar"/>
    <x v="6"/>
    <x v="9"/>
    <x v="1"/>
    <m/>
    <m/>
    <m/>
    <x v="2"/>
    <x v="2"/>
    <m/>
    <m/>
    <m/>
    <m/>
    <m/>
    <m/>
    <m/>
    <m/>
    <m/>
    <m/>
    <m/>
    <m/>
    <m/>
    <m/>
    <m/>
    <m/>
    <m/>
    <m/>
    <m/>
    <m/>
    <m/>
    <m/>
    <m/>
    <m/>
    <n v="20"/>
    <n v="2022"/>
    <s v=""/>
    <m/>
    <m/>
    <m/>
  </r>
  <r>
    <n v="2535"/>
    <m/>
    <m/>
    <m/>
    <x v="13"/>
    <x v="19"/>
    <x v="6"/>
    <s v="Food Security"/>
    <x v="9"/>
    <x v="20"/>
    <x v="3"/>
    <m/>
    <s v="Planned"/>
    <m/>
    <m/>
    <m/>
    <m/>
    <m/>
    <s v="Chittagong"/>
    <s v="Cox's Bazar"/>
    <x v="6"/>
    <x v="9"/>
    <x v="1"/>
    <m/>
    <m/>
    <m/>
    <x v="2"/>
    <x v="2"/>
    <m/>
    <m/>
    <m/>
    <m/>
    <m/>
    <m/>
    <m/>
    <m/>
    <m/>
    <m/>
    <m/>
    <m/>
    <m/>
    <m/>
    <m/>
    <m/>
    <m/>
    <m/>
    <m/>
    <m/>
    <m/>
    <m/>
    <m/>
    <m/>
    <n v="20"/>
    <n v="2022"/>
    <s v=""/>
    <m/>
    <m/>
    <m/>
  </r>
  <r>
    <n v="2536"/>
    <m/>
    <m/>
    <m/>
    <x v="13"/>
    <x v="19"/>
    <x v="6"/>
    <s v="Food Security"/>
    <x v="9"/>
    <x v="20"/>
    <x v="3"/>
    <m/>
    <s v="Planned"/>
    <m/>
    <m/>
    <m/>
    <m/>
    <m/>
    <s v="Chittagong"/>
    <s v="Cox's Bazar"/>
    <x v="6"/>
    <x v="9"/>
    <x v="1"/>
    <m/>
    <m/>
    <m/>
    <x v="2"/>
    <x v="2"/>
    <m/>
    <m/>
    <m/>
    <m/>
    <m/>
    <m/>
    <m/>
    <m/>
    <m/>
    <m/>
    <m/>
    <m/>
    <m/>
    <m/>
    <m/>
    <m/>
    <m/>
    <m/>
    <m/>
    <m/>
    <m/>
    <m/>
    <m/>
    <m/>
    <n v="20"/>
    <n v="2022"/>
    <s v=""/>
    <m/>
    <m/>
    <m/>
  </r>
  <r>
    <n v="2537"/>
    <m/>
    <m/>
    <m/>
    <x v="13"/>
    <x v="19"/>
    <x v="6"/>
    <s v="Food Security"/>
    <x v="9"/>
    <x v="20"/>
    <x v="3"/>
    <m/>
    <s v="Planned"/>
    <m/>
    <m/>
    <m/>
    <m/>
    <m/>
    <s v="Chittagong"/>
    <s v="Cox's Bazar"/>
    <x v="6"/>
    <x v="9"/>
    <x v="1"/>
    <m/>
    <m/>
    <m/>
    <x v="2"/>
    <x v="2"/>
    <m/>
    <m/>
    <m/>
    <m/>
    <m/>
    <m/>
    <m/>
    <m/>
    <m/>
    <m/>
    <m/>
    <m/>
    <m/>
    <m/>
    <m/>
    <m/>
    <m/>
    <m/>
    <m/>
    <m/>
    <m/>
    <m/>
    <m/>
    <m/>
    <n v="20"/>
    <n v="2022"/>
    <s v=""/>
    <m/>
    <m/>
    <m/>
  </r>
  <r>
    <n v="2538"/>
    <m/>
    <m/>
    <m/>
    <x v="13"/>
    <x v="19"/>
    <x v="6"/>
    <s v="Food Security"/>
    <x v="9"/>
    <x v="20"/>
    <x v="3"/>
    <m/>
    <s v="Planned"/>
    <m/>
    <m/>
    <m/>
    <m/>
    <m/>
    <s v="Chittagong"/>
    <s v="Cox's Bazar"/>
    <x v="6"/>
    <x v="9"/>
    <x v="1"/>
    <m/>
    <m/>
    <m/>
    <x v="2"/>
    <x v="2"/>
    <m/>
    <m/>
    <m/>
    <m/>
    <m/>
    <m/>
    <m/>
    <m/>
    <m/>
    <m/>
    <m/>
    <m/>
    <m/>
    <m/>
    <m/>
    <m/>
    <m/>
    <m/>
    <m/>
    <m/>
    <m/>
    <m/>
    <m/>
    <m/>
    <n v="20"/>
    <n v="2022"/>
    <s v=""/>
    <m/>
    <m/>
    <m/>
  </r>
  <r>
    <n v="2539"/>
    <m/>
    <m/>
    <m/>
    <x v="13"/>
    <x v="19"/>
    <x v="6"/>
    <s v="Food Security"/>
    <x v="9"/>
    <x v="20"/>
    <x v="3"/>
    <m/>
    <s v="Planned"/>
    <m/>
    <m/>
    <m/>
    <m/>
    <m/>
    <s v="Chittagong"/>
    <s v="Cox's Bazar"/>
    <x v="6"/>
    <x v="9"/>
    <x v="1"/>
    <m/>
    <m/>
    <m/>
    <x v="2"/>
    <x v="2"/>
    <m/>
    <m/>
    <m/>
    <m/>
    <m/>
    <m/>
    <m/>
    <m/>
    <m/>
    <m/>
    <m/>
    <m/>
    <m/>
    <m/>
    <m/>
    <m/>
    <m/>
    <m/>
    <m/>
    <m/>
    <m/>
    <m/>
    <m/>
    <m/>
    <n v="20"/>
    <n v="2022"/>
    <s v=""/>
    <m/>
    <m/>
    <m/>
  </r>
  <r>
    <n v="2540"/>
    <m/>
    <m/>
    <m/>
    <x v="13"/>
    <x v="19"/>
    <x v="6"/>
    <s v="Food Security"/>
    <x v="9"/>
    <x v="20"/>
    <x v="3"/>
    <m/>
    <s v="Planned"/>
    <m/>
    <m/>
    <m/>
    <m/>
    <m/>
    <s v="Chittagong"/>
    <s v="Cox's Bazar"/>
    <x v="6"/>
    <x v="9"/>
    <x v="1"/>
    <m/>
    <m/>
    <m/>
    <x v="2"/>
    <x v="2"/>
    <m/>
    <m/>
    <m/>
    <m/>
    <m/>
    <m/>
    <m/>
    <m/>
    <m/>
    <m/>
    <m/>
    <m/>
    <m/>
    <m/>
    <m/>
    <m/>
    <m/>
    <m/>
    <m/>
    <m/>
    <m/>
    <m/>
    <m/>
    <m/>
    <n v="20"/>
    <n v="2022"/>
    <s v=""/>
    <m/>
    <m/>
    <m/>
  </r>
  <r>
    <n v="2541"/>
    <m/>
    <m/>
    <m/>
    <x v="13"/>
    <x v="19"/>
    <x v="6"/>
    <s v="Food Security"/>
    <x v="9"/>
    <x v="20"/>
    <x v="3"/>
    <m/>
    <s v="Planned"/>
    <m/>
    <m/>
    <m/>
    <m/>
    <m/>
    <s v="Chittagong"/>
    <s v="Cox's Bazar"/>
    <x v="6"/>
    <x v="9"/>
    <x v="1"/>
    <m/>
    <m/>
    <m/>
    <x v="2"/>
    <x v="2"/>
    <m/>
    <m/>
    <m/>
    <m/>
    <m/>
    <m/>
    <m/>
    <m/>
    <m/>
    <m/>
    <m/>
    <m/>
    <m/>
    <m/>
    <m/>
    <m/>
    <m/>
    <m/>
    <m/>
    <m/>
    <m/>
    <m/>
    <m/>
    <m/>
    <n v="20"/>
    <n v="2022"/>
    <s v=""/>
    <m/>
    <m/>
    <m/>
  </r>
  <r>
    <n v="2542"/>
    <m/>
    <m/>
    <m/>
    <x v="13"/>
    <x v="19"/>
    <x v="6"/>
    <s v="Food Security"/>
    <x v="9"/>
    <x v="20"/>
    <x v="3"/>
    <m/>
    <s v="Planned"/>
    <m/>
    <m/>
    <m/>
    <m/>
    <m/>
    <s v="Chittagong"/>
    <s v="Cox's Bazar"/>
    <x v="6"/>
    <x v="9"/>
    <x v="1"/>
    <m/>
    <m/>
    <m/>
    <x v="2"/>
    <x v="2"/>
    <m/>
    <m/>
    <m/>
    <m/>
    <m/>
    <m/>
    <m/>
    <m/>
    <m/>
    <m/>
    <m/>
    <m/>
    <m/>
    <m/>
    <m/>
    <m/>
    <m/>
    <m/>
    <m/>
    <m/>
    <m/>
    <m/>
    <m/>
    <m/>
    <n v="20"/>
    <n v="2022"/>
    <s v=""/>
    <m/>
    <m/>
    <m/>
  </r>
  <r>
    <n v="2543"/>
    <m/>
    <m/>
    <m/>
    <x v="13"/>
    <x v="19"/>
    <x v="6"/>
    <s v="Food Security"/>
    <x v="9"/>
    <x v="20"/>
    <x v="3"/>
    <m/>
    <s v="Planned"/>
    <m/>
    <m/>
    <m/>
    <m/>
    <m/>
    <s v="Chittagong"/>
    <s v="Cox's Bazar"/>
    <x v="6"/>
    <x v="9"/>
    <x v="1"/>
    <m/>
    <m/>
    <m/>
    <x v="2"/>
    <x v="2"/>
    <m/>
    <m/>
    <m/>
    <m/>
    <m/>
    <m/>
    <m/>
    <m/>
    <m/>
    <m/>
    <m/>
    <m/>
    <m/>
    <m/>
    <m/>
    <m/>
    <m/>
    <m/>
    <m/>
    <m/>
    <m/>
    <m/>
    <m/>
    <m/>
    <n v="20"/>
    <n v="2022"/>
    <s v=""/>
    <m/>
    <m/>
    <m/>
  </r>
  <r>
    <n v="2544"/>
    <m/>
    <m/>
    <m/>
    <x v="13"/>
    <x v="19"/>
    <x v="6"/>
    <s v="Food Security"/>
    <x v="9"/>
    <x v="20"/>
    <x v="3"/>
    <m/>
    <s v="Planned"/>
    <m/>
    <m/>
    <m/>
    <m/>
    <m/>
    <s v="Chittagong"/>
    <s v="Cox's Bazar"/>
    <x v="6"/>
    <x v="9"/>
    <x v="1"/>
    <m/>
    <m/>
    <m/>
    <x v="2"/>
    <x v="2"/>
    <m/>
    <m/>
    <m/>
    <m/>
    <m/>
    <m/>
    <m/>
    <m/>
    <m/>
    <m/>
    <m/>
    <m/>
    <m/>
    <m/>
    <m/>
    <m/>
    <m/>
    <m/>
    <m/>
    <m/>
    <m/>
    <m/>
    <m/>
    <m/>
    <n v="20"/>
    <n v="2022"/>
    <s v=""/>
    <m/>
    <m/>
    <m/>
  </r>
  <r>
    <n v="2545"/>
    <m/>
    <m/>
    <m/>
    <x v="13"/>
    <x v="19"/>
    <x v="6"/>
    <s v="Food Security"/>
    <x v="9"/>
    <x v="20"/>
    <x v="3"/>
    <m/>
    <s v="Planned"/>
    <m/>
    <m/>
    <m/>
    <m/>
    <m/>
    <s v="Chittagong"/>
    <s v="Cox's Bazar"/>
    <x v="6"/>
    <x v="9"/>
    <x v="1"/>
    <m/>
    <m/>
    <m/>
    <x v="2"/>
    <x v="2"/>
    <m/>
    <m/>
    <m/>
    <m/>
    <m/>
    <m/>
    <m/>
    <m/>
    <m/>
    <m/>
    <m/>
    <m/>
    <m/>
    <m/>
    <m/>
    <m/>
    <m/>
    <m/>
    <m/>
    <m/>
    <m/>
    <m/>
    <m/>
    <m/>
    <n v="20"/>
    <n v="2022"/>
    <s v=""/>
    <m/>
    <m/>
    <m/>
  </r>
  <r>
    <n v="2546"/>
    <m/>
    <m/>
    <m/>
    <x v="13"/>
    <x v="19"/>
    <x v="6"/>
    <s v="Food Security"/>
    <x v="9"/>
    <x v="20"/>
    <x v="3"/>
    <m/>
    <s v="Planned"/>
    <m/>
    <m/>
    <m/>
    <m/>
    <m/>
    <s v="Chittagong"/>
    <s v="Cox's Bazar"/>
    <x v="6"/>
    <x v="9"/>
    <x v="1"/>
    <m/>
    <m/>
    <m/>
    <x v="2"/>
    <x v="2"/>
    <m/>
    <m/>
    <m/>
    <m/>
    <m/>
    <m/>
    <m/>
    <m/>
    <m/>
    <m/>
    <m/>
    <m/>
    <m/>
    <m/>
    <m/>
    <m/>
    <m/>
    <m/>
    <m/>
    <m/>
    <m/>
    <m/>
    <m/>
    <m/>
    <n v="20"/>
    <n v="2022"/>
    <s v=""/>
    <m/>
    <m/>
    <m/>
  </r>
  <r>
    <n v="2547"/>
    <m/>
    <m/>
    <m/>
    <x v="13"/>
    <x v="19"/>
    <x v="6"/>
    <s v="Food Security"/>
    <x v="9"/>
    <x v="20"/>
    <x v="3"/>
    <m/>
    <s v="Planned"/>
    <m/>
    <m/>
    <m/>
    <m/>
    <m/>
    <s v="Chittagong"/>
    <s v="Cox's Bazar"/>
    <x v="6"/>
    <x v="9"/>
    <x v="1"/>
    <m/>
    <m/>
    <m/>
    <x v="2"/>
    <x v="2"/>
    <m/>
    <m/>
    <m/>
    <m/>
    <m/>
    <m/>
    <m/>
    <m/>
    <m/>
    <m/>
    <m/>
    <m/>
    <m/>
    <m/>
    <m/>
    <m/>
    <m/>
    <m/>
    <m/>
    <m/>
    <m/>
    <m/>
    <m/>
    <m/>
    <n v="20"/>
    <n v="2022"/>
    <s v=""/>
    <m/>
    <m/>
    <m/>
  </r>
  <r>
    <n v="2548"/>
    <m/>
    <m/>
    <m/>
    <x v="13"/>
    <x v="19"/>
    <x v="6"/>
    <s v="Food Security"/>
    <x v="9"/>
    <x v="20"/>
    <x v="3"/>
    <m/>
    <s v="Planned"/>
    <m/>
    <m/>
    <m/>
    <m/>
    <m/>
    <s v="Chittagong"/>
    <s v="Cox's Bazar"/>
    <x v="6"/>
    <x v="9"/>
    <x v="1"/>
    <m/>
    <m/>
    <m/>
    <x v="2"/>
    <x v="2"/>
    <m/>
    <m/>
    <m/>
    <m/>
    <m/>
    <m/>
    <m/>
    <m/>
    <m/>
    <m/>
    <m/>
    <m/>
    <m/>
    <m/>
    <m/>
    <m/>
    <m/>
    <m/>
    <m/>
    <m/>
    <m/>
    <m/>
    <m/>
    <m/>
    <n v="20"/>
    <n v="2022"/>
    <s v=""/>
    <m/>
    <m/>
    <m/>
  </r>
  <r>
    <n v="2549"/>
    <m/>
    <m/>
    <m/>
    <x v="13"/>
    <x v="19"/>
    <x v="6"/>
    <s v="Food Security"/>
    <x v="9"/>
    <x v="20"/>
    <x v="3"/>
    <m/>
    <s v="Planned"/>
    <m/>
    <m/>
    <m/>
    <m/>
    <m/>
    <s v="Chittagong"/>
    <s v="Cox's Bazar"/>
    <x v="6"/>
    <x v="9"/>
    <x v="1"/>
    <m/>
    <m/>
    <m/>
    <x v="2"/>
    <x v="2"/>
    <m/>
    <m/>
    <m/>
    <m/>
    <m/>
    <m/>
    <m/>
    <m/>
    <m/>
    <m/>
    <m/>
    <m/>
    <m/>
    <m/>
    <m/>
    <m/>
    <m/>
    <m/>
    <m/>
    <m/>
    <m/>
    <m/>
    <m/>
    <m/>
    <n v="20"/>
    <n v="2022"/>
    <s v=""/>
    <m/>
    <m/>
    <m/>
  </r>
  <r>
    <n v="2550"/>
    <m/>
    <m/>
    <m/>
    <x v="13"/>
    <x v="19"/>
    <x v="6"/>
    <s v="Food Security"/>
    <x v="9"/>
    <x v="20"/>
    <x v="3"/>
    <m/>
    <s v="Planned"/>
    <m/>
    <m/>
    <m/>
    <m/>
    <m/>
    <s v="Chittagong"/>
    <s v="Cox's Bazar"/>
    <x v="6"/>
    <x v="9"/>
    <x v="1"/>
    <m/>
    <m/>
    <m/>
    <x v="2"/>
    <x v="2"/>
    <m/>
    <m/>
    <m/>
    <m/>
    <m/>
    <m/>
    <m/>
    <m/>
    <m/>
    <m/>
    <m/>
    <m/>
    <m/>
    <m/>
    <m/>
    <m/>
    <m/>
    <m/>
    <m/>
    <m/>
    <m/>
    <m/>
    <m/>
    <m/>
    <n v="20"/>
    <n v="2022"/>
    <s v=""/>
    <m/>
    <m/>
    <m/>
  </r>
  <r>
    <n v="2551"/>
    <m/>
    <m/>
    <m/>
    <x v="13"/>
    <x v="19"/>
    <x v="6"/>
    <s v="Food Security"/>
    <x v="9"/>
    <x v="20"/>
    <x v="3"/>
    <m/>
    <s v="Planned"/>
    <m/>
    <m/>
    <m/>
    <m/>
    <m/>
    <s v="Chittagong"/>
    <s v="Cox's Bazar"/>
    <x v="6"/>
    <x v="9"/>
    <x v="1"/>
    <m/>
    <m/>
    <m/>
    <x v="2"/>
    <x v="2"/>
    <m/>
    <m/>
    <m/>
    <m/>
    <m/>
    <m/>
    <m/>
    <m/>
    <m/>
    <m/>
    <m/>
    <m/>
    <m/>
    <m/>
    <m/>
    <m/>
    <m/>
    <m/>
    <m/>
    <m/>
    <m/>
    <m/>
    <m/>
    <m/>
    <n v="20"/>
    <n v="2022"/>
    <s v=""/>
    <m/>
    <m/>
    <m/>
  </r>
  <r>
    <n v="2552"/>
    <m/>
    <m/>
    <m/>
    <x v="13"/>
    <x v="19"/>
    <x v="6"/>
    <s v="Food Security"/>
    <x v="9"/>
    <x v="20"/>
    <x v="3"/>
    <m/>
    <s v="Planned"/>
    <m/>
    <m/>
    <m/>
    <m/>
    <m/>
    <s v="Chittagong"/>
    <s v="Cox's Bazar"/>
    <x v="6"/>
    <x v="9"/>
    <x v="1"/>
    <m/>
    <m/>
    <m/>
    <x v="2"/>
    <x v="2"/>
    <m/>
    <m/>
    <m/>
    <m/>
    <m/>
    <m/>
    <m/>
    <m/>
    <m/>
    <m/>
    <m/>
    <m/>
    <m/>
    <m/>
    <m/>
    <m/>
    <m/>
    <m/>
    <m/>
    <m/>
    <m/>
    <m/>
    <m/>
    <m/>
    <n v="20"/>
    <n v="2022"/>
    <s v=""/>
    <m/>
    <m/>
    <m/>
  </r>
  <r>
    <n v="2553"/>
    <m/>
    <m/>
    <m/>
    <x v="13"/>
    <x v="19"/>
    <x v="6"/>
    <s v="Food Security"/>
    <x v="9"/>
    <x v="20"/>
    <x v="3"/>
    <m/>
    <s v="Planned"/>
    <m/>
    <m/>
    <m/>
    <m/>
    <m/>
    <s v="Chittagong"/>
    <s v="Cox's Bazar"/>
    <x v="6"/>
    <x v="9"/>
    <x v="1"/>
    <m/>
    <m/>
    <m/>
    <x v="2"/>
    <x v="2"/>
    <m/>
    <m/>
    <m/>
    <m/>
    <m/>
    <m/>
    <m/>
    <m/>
    <m/>
    <m/>
    <m/>
    <m/>
    <m/>
    <m/>
    <m/>
    <m/>
    <m/>
    <m/>
    <m/>
    <m/>
    <m/>
    <m/>
    <m/>
    <m/>
    <n v="20"/>
    <n v="2022"/>
    <s v=""/>
    <m/>
    <m/>
    <m/>
  </r>
  <r>
    <n v="2554"/>
    <m/>
    <m/>
    <m/>
    <x v="13"/>
    <x v="19"/>
    <x v="6"/>
    <s v="Food Security"/>
    <x v="9"/>
    <x v="20"/>
    <x v="3"/>
    <m/>
    <s v="Planned"/>
    <m/>
    <m/>
    <m/>
    <m/>
    <m/>
    <s v="Chittagong"/>
    <s v="Cox's Bazar"/>
    <x v="6"/>
    <x v="9"/>
    <x v="1"/>
    <m/>
    <m/>
    <m/>
    <x v="2"/>
    <x v="2"/>
    <m/>
    <m/>
    <m/>
    <m/>
    <m/>
    <m/>
    <m/>
    <m/>
    <m/>
    <m/>
    <m/>
    <m/>
    <m/>
    <m/>
    <m/>
    <m/>
    <m/>
    <m/>
    <m/>
    <m/>
    <m/>
    <m/>
    <m/>
    <m/>
    <n v="20"/>
    <n v="2022"/>
    <s v=""/>
    <m/>
    <m/>
    <m/>
  </r>
  <r>
    <n v="2555"/>
    <m/>
    <m/>
    <m/>
    <x v="13"/>
    <x v="19"/>
    <x v="6"/>
    <s v="Food Security"/>
    <x v="9"/>
    <x v="20"/>
    <x v="3"/>
    <m/>
    <s v="Planned"/>
    <m/>
    <m/>
    <m/>
    <m/>
    <m/>
    <s v="Chittagong"/>
    <s v="Cox's Bazar"/>
    <x v="6"/>
    <x v="9"/>
    <x v="1"/>
    <m/>
    <m/>
    <m/>
    <x v="2"/>
    <x v="2"/>
    <m/>
    <m/>
    <m/>
    <m/>
    <m/>
    <m/>
    <m/>
    <m/>
    <m/>
    <m/>
    <m/>
    <m/>
    <m/>
    <m/>
    <m/>
    <m/>
    <m/>
    <m/>
    <m/>
    <m/>
    <m/>
    <m/>
    <m/>
    <m/>
    <n v="20"/>
    <n v="2022"/>
    <s v=""/>
    <m/>
    <m/>
    <m/>
  </r>
  <r>
    <n v="2556"/>
    <m/>
    <m/>
    <m/>
    <x v="13"/>
    <x v="19"/>
    <x v="6"/>
    <s v="Food Security"/>
    <x v="9"/>
    <x v="20"/>
    <x v="3"/>
    <m/>
    <s v="Planned"/>
    <m/>
    <m/>
    <m/>
    <m/>
    <m/>
    <s v="Chittagong"/>
    <s v="Cox's Bazar"/>
    <x v="6"/>
    <x v="9"/>
    <x v="1"/>
    <m/>
    <m/>
    <m/>
    <x v="2"/>
    <x v="2"/>
    <m/>
    <m/>
    <m/>
    <m/>
    <m/>
    <m/>
    <m/>
    <m/>
    <m/>
    <m/>
    <m/>
    <m/>
    <m/>
    <m/>
    <m/>
    <m/>
    <m/>
    <m/>
    <m/>
    <m/>
    <m/>
    <m/>
    <m/>
    <m/>
    <n v="20"/>
    <n v="2022"/>
    <s v=""/>
    <m/>
    <m/>
    <m/>
  </r>
  <r>
    <n v="2557"/>
    <m/>
    <m/>
    <m/>
    <x v="13"/>
    <x v="19"/>
    <x v="6"/>
    <s v="Food Security"/>
    <x v="9"/>
    <x v="20"/>
    <x v="3"/>
    <m/>
    <s v="Planned"/>
    <m/>
    <m/>
    <m/>
    <m/>
    <m/>
    <s v="Chittagong"/>
    <s v="Cox's Bazar"/>
    <x v="6"/>
    <x v="9"/>
    <x v="1"/>
    <m/>
    <m/>
    <m/>
    <x v="2"/>
    <x v="2"/>
    <m/>
    <m/>
    <m/>
    <m/>
    <m/>
    <m/>
    <m/>
    <m/>
    <m/>
    <m/>
    <m/>
    <m/>
    <m/>
    <m/>
    <m/>
    <m/>
    <m/>
    <m/>
    <m/>
    <m/>
    <m/>
    <m/>
    <m/>
    <m/>
    <n v="20"/>
    <n v="2022"/>
    <s v=""/>
    <m/>
    <m/>
    <m/>
  </r>
  <r>
    <n v="2558"/>
    <m/>
    <m/>
    <m/>
    <x v="13"/>
    <x v="19"/>
    <x v="6"/>
    <s v="Food Security"/>
    <x v="9"/>
    <x v="20"/>
    <x v="3"/>
    <m/>
    <s v="Planned"/>
    <m/>
    <m/>
    <m/>
    <m/>
    <m/>
    <s v="Chittagong"/>
    <s v="Cox's Bazar"/>
    <x v="6"/>
    <x v="9"/>
    <x v="1"/>
    <m/>
    <m/>
    <m/>
    <x v="2"/>
    <x v="2"/>
    <m/>
    <m/>
    <m/>
    <m/>
    <m/>
    <m/>
    <m/>
    <m/>
    <m/>
    <m/>
    <m/>
    <m/>
    <m/>
    <m/>
    <m/>
    <m/>
    <m/>
    <m/>
    <m/>
    <m/>
    <m/>
    <m/>
    <m/>
    <m/>
    <n v="20"/>
    <n v="2022"/>
    <s v=""/>
    <m/>
    <m/>
    <m/>
  </r>
  <r>
    <n v="2559"/>
    <m/>
    <m/>
    <m/>
    <x v="13"/>
    <x v="19"/>
    <x v="6"/>
    <s v="Food Security"/>
    <x v="9"/>
    <x v="20"/>
    <x v="3"/>
    <m/>
    <s v="Planned"/>
    <m/>
    <m/>
    <m/>
    <m/>
    <m/>
    <s v="Chittagong"/>
    <s v="Cox's Bazar"/>
    <x v="6"/>
    <x v="9"/>
    <x v="1"/>
    <m/>
    <m/>
    <m/>
    <x v="2"/>
    <x v="2"/>
    <m/>
    <m/>
    <m/>
    <m/>
    <m/>
    <m/>
    <m/>
    <m/>
    <m/>
    <m/>
    <m/>
    <m/>
    <m/>
    <m/>
    <m/>
    <m/>
    <m/>
    <m/>
    <m/>
    <m/>
    <m/>
    <m/>
    <m/>
    <m/>
    <n v="20"/>
    <n v="2022"/>
    <s v=""/>
    <m/>
    <m/>
    <m/>
  </r>
  <r>
    <n v="2560"/>
    <m/>
    <m/>
    <m/>
    <x v="13"/>
    <x v="19"/>
    <x v="6"/>
    <s v="Food Security"/>
    <x v="9"/>
    <x v="20"/>
    <x v="3"/>
    <m/>
    <s v="Planned"/>
    <m/>
    <m/>
    <m/>
    <m/>
    <m/>
    <s v="Chittagong"/>
    <s v="Cox's Bazar"/>
    <x v="6"/>
    <x v="9"/>
    <x v="1"/>
    <m/>
    <m/>
    <m/>
    <x v="2"/>
    <x v="2"/>
    <m/>
    <m/>
    <m/>
    <m/>
    <m/>
    <m/>
    <m/>
    <m/>
    <m/>
    <m/>
    <m/>
    <m/>
    <m/>
    <m/>
    <m/>
    <m/>
    <m/>
    <m/>
    <m/>
    <m/>
    <m/>
    <m/>
    <m/>
    <m/>
    <n v="20"/>
    <n v="2022"/>
    <s v=""/>
    <m/>
    <m/>
    <m/>
  </r>
  <r>
    <n v="2561"/>
    <m/>
    <m/>
    <m/>
    <x v="13"/>
    <x v="19"/>
    <x v="6"/>
    <s v="Food Security"/>
    <x v="9"/>
    <x v="20"/>
    <x v="3"/>
    <m/>
    <s v="Planned"/>
    <m/>
    <m/>
    <m/>
    <m/>
    <m/>
    <s v="Chittagong"/>
    <s v="Cox's Bazar"/>
    <x v="6"/>
    <x v="9"/>
    <x v="1"/>
    <m/>
    <m/>
    <m/>
    <x v="2"/>
    <x v="2"/>
    <m/>
    <m/>
    <m/>
    <m/>
    <m/>
    <m/>
    <m/>
    <m/>
    <m/>
    <m/>
    <m/>
    <m/>
    <m/>
    <m/>
    <m/>
    <m/>
    <m/>
    <m/>
    <m/>
    <m/>
    <m/>
    <m/>
    <m/>
    <m/>
    <n v="20"/>
    <n v="2022"/>
    <s v=""/>
    <m/>
    <m/>
    <m/>
  </r>
  <r>
    <n v="2562"/>
    <m/>
    <m/>
    <m/>
    <x v="13"/>
    <x v="19"/>
    <x v="6"/>
    <s v="Food Security"/>
    <x v="9"/>
    <x v="20"/>
    <x v="3"/>
    <m/>
    <s v="Planned"/>
    <m/>
    <m/>
    <m/>
    <m/>
    <m/>
    <s v="Chittagong"/>
    <s v="Cox's Bazar"/>
    <x v="6"/>
    <x v="9"/>
    <x v="1"/>
    <m/>
    <m/>
    <m/>
    <x v="2"/>
    <x v="2"/>
    <m/>
    <m/>
    <m/>
    <m/>
    <m/>
    <m/>
    <m/>
    <m/>
    <m/>
    <m/>
    <m/>
    <m/>
    <m/>
    <m/>
    <m/>
    <m/>
    <m/>
    <m/>
    <m/>
    <m/>
    <m/>
    <m/>
    <m/>
    <m/>
    <n v="20"/>
    <n v="2022"/>
    <s v=""/>
    <m/>
    <m/>
    <m/>
  </r>
  <r>
    <n v="2563"/>
    <m/>
    <m/>
    <m/>
    <x v="13"/>
    <x v="19"/>
    <x v="6"/>
    <s v="Food Security"/>
    <x v="9"/>
    <x v="20"/>
    <x v="3"/>
    <m/>
    <s v="Planned"/>
    <m/>
    <m/>
    <m/>
    <m/>
    <m/>
    <s v="Chittagong"/>
    <s v="Cox's Bazar"/>
    <x v="6"/>
    <x v="9"/>
    <x v="1"/>
    <m/>
    <m/>
    <m/>
    <x v="2"/>
    <x v="2"/>
    <m/>
    <m/>
    <m/>
    <m/>
    <m/>
    <m/>
    <m/>
    <m/>
    <m/>
    <m/>
    <m/>
    <m/>
    <m/>
    <m/>
    <m/>
    <m/>
    <m/>
    <m/>
    <m/>
    <m/>
    <m/>
    <m/>
    <m/>
    <m/>
    <n v="20"/>
    <n v="2022"/>
    <s v=""/>
    <m/>
    <m/>
    <m/>
  </r>
  <r>
    <n v="2564"/>
    <m/>
    <m/>
    <m/>
    <x v="13"/>
    <x v="19"/>
    <x v="6"/>
    <s v="Food Security"/>
    <x v="9"/>
    <x v="20"/>
    <x v="3"/>
    <m/>
    <s v="Planned"/>
    <m/>
    <m/>
    <m/>
    <m/>
    <m/>
    <s v="Chittagong"/>
    <s v="Cox's Bazar"/>
    <x v="6"/>
    <x v="9"/>
    <x v="1"/>
    <m/>
    <m/>
    <m/>
    <x v="2"/>
    <x v="2"/>
    <m/>
    <m/>
    <m/>
    <m/>
    <m/>
    <m/>
    <m/>
    <m/>
    <m/>
    <m/>
    <m/>
    <m/>
    <m/>
    <m/>
    <m/>
    <m/>
    <m/>
    <m/>
    <m/>
    <m/>
    <m/>
    <m/>
    <m/>
    <m/>
    <n v="20"/>
    <n v="2022"/>
    <s v=""/>
    <m/>
    <m/>
    <m/>
  </r>
  <r>
    <n v="2565"/>
    <m/>
    <m/>
    <m/>
    <x v="13"/>
    <x v="19"/>
    <x v="6"/>
    <s v="Food Security"/>
    <x v="9"/>
    <x v="20"/>
    <x v="3"/>
    <m/>
    <s v="Planned"/>
    <m/>
    <m/>
    <m/>
    <m/>
    <m/>
    <s v="Chittagong"/>
    <s v="Cox's Bazar"/>
    <x v="6"/>
    <x v="9"/>
    <x v="1"/>
    <m/>
    <m/>
    <m/>
    <x v="2"/>
    <x v="2"/>
    <m/>
    <m/>
    <m/>
    <m/>
    <m/>
    <m/>
    <m/>
    <m/>
    <m/>
    <m/>
    <m/>
    <m/>
    <m/>
    <m/>
    <m/>
    <m/>
    <m/>
    <m/>
    <m/>
    <m/>
    <m/>
    <m/>
    <m/>
    <m/>
    <n v="20"/>
    <n v="2022"/>
    <s v=""/>
    <m/>
    <m/>
    <m/>
  </r>
  <r>
    <n v="2566"/>
    <m/>
    <m/>
    <m/>
    <x v="13"/>
    <x v="19"/>
    <x v="6"/>
    <s v="Food Security"/>
    <x v="9"/>
    <x v="20"/>
    <x v="3"/>
    <m/>
    <s v="Planned"/>
    <m/>
    <m/>
    <m/>
    <m/>
    <m/>
    <s v="Chittagong"/>
    <s v="Cox's Bazar"/>
    <x v="6"/>
    <x v="9"/>
    <x v="1"/>
    <m/>
    <m/>
    <m/>
    <x v="2"/>
    <x v="2"/>
    <m/>
    <m/>
    <m/>
    <m/>
    <m/>
    <m/>
    <m/>
    <m/>
    <m/>
    <m/>
    <m/>
    <m/>
    <m/>
    <m/>
    <m/>
    <m/>
    <m/>
    <m/>
    <m/>
    <m/>
    <m/>
    <m/>
    <m/>
    <m/>
    <n v="20"/>
    <n v="2022"/>
    <s v=""/>
    <m/>
    <m/>
    <m/>
  </r>
  <r>
    <n v="2567"/>
    <m/>
    <m/>
    <m/>
    <x v="13"/>
    <x v="19"/>
    <x v="6"/>
    <s v="Food Security"/>
    <x v="9"/>
    <x v="20"/>
    <x v="3"/>
    <m/>
    <s v="Planned"/>
    <m/>
    <m/>
    <m/>
    <m/>
    <m/>
    <s v="Chittagong"/>
    <s v="Cox's Bazar"/>
    <x v="6"/>
    <x v="9"/>
    <x v="1"/>
    <m/>
    <m/>
    <m/>
    <x v="2"/>
    <x v="2"/>
    <m/>
    <m/>
    <m/>
    <m/>
    <m/>
    <m/>
    <m/>
    <m/>
    <m/>
    <m/>
    <m/>
    <m/>
    <m/>
    <m/>
    <m/>
    <m/>
    <m/>
    <m/>
    <m/>
    <m/>
    <m/>
    <m/>
    <m/>
    <m/>
    <n v="20"/>
    <n v="2022"/>
    <s v=""/>
    <m/>
    <m/>
    <m/>
  </r>
  <r>
    <n v="2568"/>
    <m/>
    <m/>
    <m/>
    <x v="13"/>
    <x v="19"/>
    <x v="6"/>
    <s v="Food Security"/>
    <x v="9"/>
    <x v="20"/>
    <x v="3"/>
    <m/>
    <s v="Planned"/>
    <m/>
    <m/>
    <m/>
    <m/>
    <m/>
    <s v="Chittagong"/>
    <s v="Cox's Bazar"/>
    <x v="6"/>
    <x v="9"/>
    <x v="1"/>
    <m/>
    <m/>
    <m/>
    <x v="2"/>
    <x v="2"/>
    <m/>
    <m/>
    <m/>
    <m/>
    <m/>
    <m/>
    <m/>
    <m/>
    <m/>
    <m/>
    <m/>
    <m/>
    <m/>
    <m/>
    <m/>
    <m/>
    <m/>
    <m/>
    <m/>
    <m/>
    <m/>
    <m/>
    <m/>
    <m/>
    <n v="20"/>
    <n v="2022"/>
    <s v=""/>
    <m/>
    <m/>
    <m/>
  </r>
  <r>
    <n v="2569"/>
    <m/>
    <m/>
    <m/>
    <x v="13"/>
    <x v="19"/>
    <x v="6"/>
    <s v="Food Security"/>
    <x v="9"/>
    <x v="20"/>
    <x v="3"/>
    <m/>
    <s v="Planned"/>
    <m/>
    <m/>
    <m/>
    <m/>
    <m/>
    <s v="Chittagong"/>
    <s v="Cox's Bazar"/>
    <x v="6"/>
    <x v="9"/>
    <x v="1"/>
    <m/>
    <m/>
    <m/>
    <x v="2"/>
    <x v="2"/>
    <m/>
    <m/>
    <m/>
    <m/>
    <m/>
    <m/>
    <m/>
    <m/>
    <m/>
    <m/>
    <m/>
    <m/>
    <m/>
    <m/>
    <m/>
    <m/>
    <m/>
    <m/>
    <m/>
    <m/>
    <m/>
    <m/>
    <m/>
    <m/>
    <n v="20"/>
    <n v="2022"/>
    <s v=""/>
    <m/>
    <m/>
    <m/>
  </r>
  <r>
    <n v="2570"/>
    <m/>
    <m/>
    <m/>
    <x v="13"/>
    <x v="19"/>
    <x v="6"/>
    <s v="Food Security"/>
    <x v="9"/>
    <x v="20"/>
    <x v="3"/>
    <m/>
    <s v="Planned"/>
    <m/>
    <m/>
    <m/>
    <m/>
    <m/>
    <s v="Chittagong"/>
    <s v="Cox's Bazar"/>
    <x v="6"/>
    <x v="9"/>
    <x v="1"/>
    <m/>
    <m/>
    <m/>
    <x v="2"/>
    <x v="2"/>
    <m/>
    <m/>
    <m/>
    <m/>
    <m/>
    <m/>
    <m/>
    <m/>
    <m/>
    <m/>
    <m/>
    <m/>
    <m/>
    <m/>
    <m/>
    <m/>
    <m/>
    <m/>
    <m/>
    <m/>
    <m/>
    <m/>
    <m/>
    <m/>
    <n v="20"/>
    <n v="2022"/>
    <s v=""/>
    <m/>
    <m/>
    <m/>
  </r>
  <r>
    <n v="2571"/>
    <m/>
    <m/>
    <m/>
    <x v="13"/>
    <x v="19"/>
    <x v="6"/>
    <s v="Food Security"/>
    <x v="9"/>
    <x v="20"/>
    <x v="3"/>
    <m/>
    <s v="Planned"/>
    <m/>
    <m/>
    <m/>
    <m/>
    <m/>
    <s v="Chittagong"/>
    <s v="Cox's Bazar"/>
    <x v="6"/>
    <x v="9"/>
    <x v="1"/>
    <m/>
    <m/>
    <m/>
    <x v="2"/>
    <x v="2"/>
    <m/>
    <m/>
    <m/>
    <m/>
    <m/>
    <m/>
    <m/>
    <m/>
    <m/>
    <m/>
    <m/>
    <m/>
    <m/>
    <m/>
    <m/>
    <m/>
    <m/>
    <m/>
    <m/>
    <m/>
    <m/>
    <m/>
    <m/>
    <m/>
    <n v="20"/>
    <n v="2022"/>
    <s v=""/>
    <m/>
    <m/>
    <m/>
  </r>
  <r>
    <n v="2572"/>
    <m/>
    <m/>
    <m/>
    <x v="13"/>
    <x v="19"/>
    <x v="6"/>
    <s v="Food Security"/>
    <x v="9"/>
    <x v="20"/>
    <x v="3"/>
    <m/>
    <s v="Planned"/>
    <m/>
    <m/>
    <m/>
    <m/>
    <m/>
    <s v="Chittagong"/>
    <s v="Cox's Bazar"/>
    <x v="6"/>
    <x v="9"/>
    <x v="1"/>
    <m/>
    <m/>
    <m/>
    <x v="2"/>
    <x v="2"/>
    <m/>
    <m/>
    <m/>
    <m/>
    <m/>
    <m/>
    <m/>
    <m/>
    <m/>
    <m/>
    <m/>
    <m/>
    <m/>
    <m/>
    <m/>
    <m/>
    <m/>
    <m/>
    <m/>
    <m/>
    <m/>
    <m/>
    <m/>
    <m/>
    <n v="20"/>
    <n v="2022"/>
    <s v=""/>
    <m/>
    <m/>
    <m/>
  </r>
  <r>
    <n v="2573"/>
    <m/>
    <m/>
    <m/>
    <x v="13"/>
    <x v="19"/>
    <x v="6"/>
    <s v="Food Security"/>
    <x v="9"/>
    <x v="20"/>
    <x v="3"/>
    <m/>
    <s v="Planned"/>
    <m/>
    <m/>
    <m/>
    <m/>
    <m/>
    <s v="Chittagong"/>
    <s v="Cox's Bazar"/>
    <x v="6"/>
    <x v="9"/>
    <x v="1"/>
    <m/>
    <m/>
    <m/>
    <x v="2"/>
    <x v="2"/>
    <m/>
    <m/>
    <m/>
    <m/>
    <m/>
    <m/>
    <m/>
    <m/>
    <m/>
    <m/>
    <m/>
    <m/>
    <m/>
    <m/>
    <m/>
    <m/>
    <m/>
    <m/>
    <m/>
    <m/>
    <m/>
    <m/>
    <m/>
    <m/>
    <n v="20"/>
    <n v="2022"/>
    <s v=""/>
    <m/>
    <m/>
    <m/>
  </r>
  <r>
    <n v="2574"/>
    <m/>
    <m/>
    <m/>
    <x v="13"/>
    <x v="19"/>
    <x v="6"/>
    <s v="Food Security"/>
    <x v="9"/>
    <x v="20"/>
    <x v="3"/>
    <m/>
    <s v="Planned"/>
    <m/>
    <m/>
    <m/>
    <m/>
    <m/>
    <s v="Chittagong"/>
    <s v="Cox's Bazar"/>
    <x v="6"/>
    <x v="9"/>
    <x v="1"/>
    <m/>
    <m/>
    <m/>
    <x v="2"/>
    <x v="2"/>
    <m/>
    <m/>
    <m/>
    <m/>
    <m/>
    <m/>
    <m/>
    <m/>
    <m/>
    <m/>
    <m/>
    <m/>
    <m/>
    <m/>
    <m/>
    <m/>
    <m/>
    <m/>
    <m/>
    <m/>
    <m/>
    <m/>
    <m/>
    <m/>
    <n v="20"/>
    <n v="2022"/>
    <s v=""/>
    <m/>
    <m/>
    <m/>
  </r>
  <r>
    <n v="2575"/>
    <m/>
    <m/>
    <m/>
    <x v="13"/>
    <x v="19"/>
    <x v="6"/>
    <s v="Food Security"/>
    <x v="9"/>
    <x v="20"/>
    <x v="3"/>
    <m/>
    <s v="Planned"/>
    <m/>
    <m/>
    <m/>
    <m/>
    <m/>
    <s v="Chittagong"/>
    <s v="Cox's Bazar"/>
    <x v="6"/>
    <x v="9"/>
    <x v="1"/>
    <m/>
    <m/>
    <m/>
    <x v="2"/>
    <x v="2"/>
    <m/>
    <m/>
    <m/>
    <m/>
    <m/>
    <m/>
    <m/>
    <m/>
    <m/>
    <m/>
    <m/>
    <m/>
    <m/>
    <m/>
    <m/>
    <m/>
    <m/>
    <m/>
    <m/>
    <m/>
    <m/>
    <m/>
    <m/>
    <m/>
    <n v="20"/>
    <n v="2022"/>
    <s v=""/>
    <m/>
    <m/>
    <m/>
  </r>
  <r>
    <n v="2576"/>
    <m/>
    <m/>
    <m/>
    <x v="13"/>
    <x v="19"/>
    <x v="6"/>
    <s v="Food Security"/>
    <x v="9"/>
    <x v="20"/>
    <x v="3"/>
    <m/>
    <s v="Planned"/>
    <m/>
    <m/>
    <m/>
    <m/>
    <m/>
    <s v="Chittagong"/>
    <s v="Cox's Bazar"/>
    <x v="6"/>
    <x v="9"/>
    <x v="1"/>
    <m/>
    <m/>
    <m/>
    <x v="2"/>
    <x v="2"/>
    <m/>
    <m/>
    <m/>
    <m/>
    <m/>
    <m/>
    <m/>
    <m/>
    <m/>
    <m/>
    <m/>
    <m/>
    <m/>
    <m/>
    <m/>
    <m/>
    <m/>
    <m/>
    <m/>
    <m/>
    <m/>
    <m/>
    <m/>
    <m/>
    <n v="20"/>
    <n v="2022"/>
    <s v=""/>
    <m/>
    <m/>
    <m/>
  </r>
  <r>
    <n v="2577"/>
    <m/>
    <m/>
    <m/>
    <x v="13"/>
    <x v="19"/>
    <x v="6"/>
    <s v="Food Security"/>
    <x v="9"/>
    <x v="20"/>
    <x v="3"/>
    <m/>
    <s v="Planned"/>
    <m/>
    <m/>
    <m/>
    <m/>
    <m/>
    <s v="Chittagong"/>
    <s v="Cox's Bazar"/>
    <x v="6"/>
    <x v="9"/>
    <x v="1"/>
    <m/>
    <m/>
    <m/>
    <x v="2"/>
    <x v="2"/>
    <m/>
    <m/>
    <m/>
    <m/>
    <m/>
    <m/>
    <m/>
    <m/>
    <m/>
    <m/>
    <m/>
    <m/>
    <m/>
    <m/>
    <m/>
    <m/>
    <m/>
    <m/>
    <m/>
    <m/>
    <m/>
    <m/>
    <m/>
    <m/>
    <n v="20"/>
    <n v="2022"/>
    <s v=""/>
    <m/>
    <m/>
    <m/>
  </r>
  <r>
    <n v="2578"/>
    <m/>
    <m/>
    <m/>
    <x v="13"/>
    <x v="19"/>
    <x v="6"/>
    <s v="Food Security"/>
    <x v="9"/>
    <x v="20"/>
    <x v="3"/>
    <m/>
    <s v="Planned"/>
    <m/>
    <m/>
    <m/>
    <m/>
    <m/>
    <s v="Chittagong"/>
    <s v="Cox's Bazar"/>
    <x v="6"/>
    <x v="9"/>
    <x v="1"/>
    <m/>
    <m/>
    <m/>
    <x v="2"/>
    <x v="2"/>
    <m/>
    <m/>
    <m/>
    <m/>
    <m/>
    <m/>
    <m/>
    <m/>
    <m/>
    <m/>
    <m/>
    <m/>
    <m/>
    <m/>
    <m/>
    <m/>
    <m/>
    <m/>
    <m/>
    <m/>
    <m/>
    <m/>
    <m/>
    <m/>
    <n v="20"/>
    <n v="2022"/>
    <s v=""/>
    <m/>
    <m/>
    <m/>
  </r>
  <r>
    <n v="2579"/>
    <m/>
    <m/>
    <m/>
    <x v="13"/>
    <x v="19"/>
    <x v="6"/>
    <s v="Food Security"/>
    <x v="9"/>
    <x v="20"/>
    <x v="3"/>
    <m/>
    <s v="Planned"/>
    <m/>
    <m/>
    <m/>
    <m/>
    <m/>
    <s v="Chittagong"/>
    <s v="Cox's Bazar"/>
    <x v="6"/>
    <x v="9"/>
    <x v="1"/>
    <m/>
    <m/>
    <m/>
    <x v="2"/>
    <x v="2"/>
    <m/>
    <m/>
    <m/>
    <m/>
    <m/>
    <m/>
    <m/>
    <m/>
    <m/>
    <m/>
    <m/>
    <m/>
    <m/>
    <m/>
    <m/>
    <m/>
    <m/>
    <m/>
    <m/>
    <m/>
    <m/>
    <m/>
    <m/>
    <m/>
    <n v="20"/>
    <n v="2022"/>
    <s v=""/>
    <m/>
    <m/>
    <m/>
  </r>
  <r>
    <n v="2580"/>
    <m/>
    <m/>
    <m/>
    <x v="13"/>
    <x v="19"/>
    <x v="6"/>
    <s v="Food Security"/>
    <x v="9"/>
    <x v="20"/>
    <x v="3"/>
    <m/>
    <s v="Planned"/>
    <m/>
    <m/>
    <m/>
    <m/>
    <m/>
    <s v="Chittagong"/>
    <s v="Cox's Bazar"/>
    <x v="6"/>
    <x v="9"/>
    <x v="1"/>
    <m/>
    <m/>
    <m/>
    <x v="2"/>
    <x v="2"/>
    <m/>
    <m/>
    <m/>
    <m/>
    <m/>
    <m/>
    <m/>
    <m/>
    <m/>
    <m/>
    <m/>
    <m/>
    <m/>
    <m/>
    <m/>
    <m/>
    <m/>
    <m/>
    <m/>
    <m/>
    <m/>
    <m/>
    <m/>
    <m/>
    <n v="20"/>
    <n v="2022"/>
    <s v=""/>
    <m/>
    <m/>
    <m/>
  </r>
  <r>
    <n v="2581"/>
    <m/>
    <m/>
    <m/>
    <x v="13"/>
    <x v="19"/>
    <x v="6"/>
    <s v="Food Security"/>
    <x v="9"/>
    <x v="20"/>
    <x v="3"/>
    <m/>
    <s v="Planned"/>
    <m/>
    <m/>
    <m/>
    <m/>
    <m/>
    <s v="Chittagong"/>
    <s v="Cox's Bazar"/>
    <x v="6"/>
    <x v="9"/>
    <x v="1"/>
    <m/>
    <m/>
    <m/>
    <x v="2"/>
    <x v="2"/>
    <m/>
    <m/>
    <m/>
    <m/>
    <m/>
    <m/>
    <m/>
    <m/>
    <m/>
    <m/>
    <m/>
    <m/>
    <m/>
    <m/>
    <m/>
    <m/>
    <m/>
    <m/>
    <m/>
    <m/>
    <m/>
    <m/>
    <m/>
    <m/>
    <n v="20"/>
    <n v="2022"/>
    <s v=""/>
    <m/>
    <m/>
    <m/>
  </r>
  <r>
    <n v="2582"/>
    <m/>
    <m/>
    <m/>
    <x v="13"/>
    <x v="19"/>
    <x v="6"/>
    <s v="Food Security"/>
    <x v="9"/>
    <x v="20"/>
    <x v="3"/>
    <m/>
    <s v="Planned"/>
    <m/>
    <m/>
    <m/>
    <m/>
    <m/>
    <s v="Chittagong"/>
    <s v="Cox's Bazar"/>
    <x v="6"/>
    <x v="9"/>
    <x v="1"/>
    <m/>
    <m/>
    <m/>
    <x v="2"/>
    <x v="2"/>
    <m/>
    <m/>
    <m/>
    <m/>
    <m/>
    <m/>
    <m/>
    <m/>
    <m/>
    <m/>
    <m/>
    <m/>
    <m/>
    <m/>
    <m/>
    <m/>
    <m/>
    <m/>
    <m/>
    <m/>
    <m/>
    <m/>
    <m/>
    <m/>
    <n v="20"/>
    <n v="2022"/>
    <s v=""/>
    <m/>
    <m/>
    <m/>
  </r>
  <r>
    <n v="2583"/>
    <m/>
    <m/>
    <m/>
    <x v="13"/>
    <x v="19"/>
    <x v="6"/>
    <s v="Food Security"/>
    <x v="9"/>
    <x v="20"/>
    <x v="3"/>
    <m/>
    <s v="Planned"/>
    <m/>
    <m/>
    <m/>
    <m/>
    <m/>
    <s v="Chittagong"/>
    <s v="Cox's Bazar"/>
    <x v="6"/>
    <x v="9"/>
    <x v="1"/>
    <m/>
    <m/>
    <m/>
    <x v="2"/>
    <x v="2"/>
    <m/>
    <m/>
    <m/>
    <m/>
    <m/>
    <m/>
    <m/>
    <m/>
    <m/>
    <m/>
    <m/>
    <m/>
    <m/>
    <m/>
    <m/>
    <m/>
    <m/>
    <m/>
    <m/>
    <m/>
    <m/>
    <m/>
    <m/>
    <m/>
    <n v="20"/>
    <n v="2022"/>
    <s v=""/>
    <m/>
    <m/>
    <m/>
  </r>
  <r>
    <n v="2584"/>
    <m/>
    <m/>
    <m/>
    <x v="13"/>
    <x v="19"/>
    <x v="6"/>
    <s v="Food Security"/>
    <x v="9"/>
    <x v="20"/>
    <x v="3"/>
    <m/>
    <s v="Planned"/>
    <m/>
    <m/>
    <m/>
    <m/>
    <m/>
    <s v="Chittagong"/>
    <s v="Cox's Bazar"/>
    <x v="6"/>
    <x v="9"/>
    <x v="1"/>
    <m/>
    <m/>
    <m/>
    <x v="2"/>
    <x v="2"/>
    <m/>
    <m/>
    <m/>
    <m/>
    <m/>
    <m/>
    <m/>
    <m/>
    <m/>
    <m/>
    <m/>
    <m/>
    <m/>
    <m/>
    <m/>
    <m/>
    <m/>
    <m/>
    <m/>
    <m/>
    <m/>
    <m/>
    <m/>
    <m/>
    <n v="20"/>
    <n v="2022"/>
    <s v=""/>
    <m/>
    <m/>
    <m/>
  </r>
  <r>
    <n v="2585"/>
    <m/>
    <m/>
    <m/>
    <x v="13"/>
    <x v="19"/>
    <x v="6"/>
    <s v="Food Security"/>
    <x v="9"/>
    <x v="20"/>
    <x v="3"/>
    <m/>
    <s v="Planned"/>
    <m/>
    <m/>
    <m/>
    <m/>
    <m/>
    <s v="Chittagong"/>
    <s v="Cox's Bazar"/>
    <x v="6"/>
    <x v="9"/>
    <x v="1"/>
    <m/>
    <m/>
    <m/>
    <x v="2"/>
    <x v="2"/>
    <m/>
    <m/>
    <m/>
    <m/>
    <m/>
    <m/>
    <m/>
    <m/>
    <m/>
    <m/>
    <m/>
    <m/>
    <m/>
    <m/>
    <m/>
    <m/>
    <m/>
    <m/>
    <m/>
    <m/>
    <m/>
    <m/>
    <m/>
    <m/>
    <n v="20"/>
    <n v="2022"/>
    <s v=""/>
    <m/>
    <m/>
    <m/>
  </r>
  <r>
    <n v="2586"/>
    <m/>
    <m/>
    <m/>
    <x v="13"/>
    <x v="19"/>
    <x v="6"/>
    <s v="Food Security"/>
    <x v="9"/>
    <x v="20"/>
    <x v="3"/>
    <m/>
    <s v="Planned"/>
    <m/>
    <m/>
    <m/>
    <m/>
    <m/>
    <s v="Chittagong"/>
    <s v="Cox's Bazar"/>
    <x v="6"/>
    <x v="9"/>
    <x v="1"/>
    <m/>
    <m/>
    <m/>
    <x v="2"/>
    <x v="2"/>
    <m/>
    <m/>
    <m/>
    <m/>
    <m/>
    <m/>
    <m/>
    <m/>
    <m/>
    <m/>
    <m/>
    <m/>
    <m/>
    <m/>
    <m/>
    <m/>
    <m/>
    <m/>
    <m/>
    <m/>
    <m/>
    <m/>
    <m/>
    <m/>
    <n v="20"/>
    <n v="2022"/>
    <s v=""/>
    <m/>
    <m/>
    <m/>
  </r>
  <r>
    <n v="2587"/>
    <m/>
    <m/>
    <m/>
    <x v="13"/>
    <x v="19"/>
    <x v="6"/>
    <s v="Food Security"/>
    <x v="9"/>
    <x v="20"/>
    <x v="3"/>
    <m/>
    <s v="Planned"/>
    <m/>
    <m/>
    <m/>
    <m/>
    <m/>
    <s v="Chittagong"/>
    <s v="Cox's Bazar"/>
    <x v="6"/>
    <x v="9"/>
    <x v="1"/>
    <m/>
    <m/>
    <m/>
    <x v="2"/>
    <x v="2"/>
    <m/>
    <m/>
    <m/>
    <m/>
    <m/>
    <m/>
    <m/>
    <m/>
    <m/>
    <m/>
    <m/>
    <m/>
    <m/>
    <m/>
    <m/>
    <m/>
    <m/>
    <m/>
    <m/>
    <m/>
    <m/>
    <m/>
    <m/>
    <m/>
    <n v="20"/>
    <n v="2022"/>
    <s v=""/>
    <m/>
    <m/>
    <m/>
  </r>
  <r>
    <n v="2588"/>
    <m/>
    <m/>
    <m/>
    <x v="13"/>
    <x v="19"/>
    <x v="6"/>
    <s v="Food Security"/>
    <x v="9"/>
    <x v="20"/>
    <x v="3"/>
    <m/>
    <s v="Planned"/>
    <m/>
    <m/>
    <m/>
    <m/>
    <m/>
    <s v="Chittagong"/>
    <s v="Cox's Bazar"/>
    <x v="6"/>
    <x v="9"/>
    <x v="1"/>
    <m/>
    <m/>
    <m/>
    <x v="2"/>
    <x v="2"/>
    <m/>
    <m/>
    <m/>
    <m/>
    <m/>
    <m/>
    <m/>
    <m/>
    <m/>
    <m/>
    <m/>
    <m/>
    <m/>
    <m/>
    <m/>
    <m/>
    <m/>
    <m/>
    <m/>
    <m/>
    <m/>
    <m/>
    <m/>
    <m/>
    <n v="20"/>
    <n v="2022"/>
    <s v=""/>
    <m/>
    <m/>
    <m/>
  </r>
  <r>
    <n v="2589"/>
    <m/>
    <m/>
    <m/>
    <x v="13"/>
    <x v="19"/>
    <x v="6"/>
    <s v="Food Security"/>
    <x v="9"/>
    <x v="20"/>
    <x v="3"/>
    <m/>
    <s v="Planned"/>
    <m/>
    <m/>
    <m/>
    <m/>
    <m/>
    <s v="Chittagong"/>
    <s v="Cox's Bazar"/>
    <x v="6"/>
    <x v="9"/>
    <x v="1"/>
    <m/>
    <m/>
    <m/>
    <x v="2"/>
    <x v="2"/>
    <m/>
    <m/>
    <m/>
    <m/>
    <m/>
    <m/>
    <m/>
    <m/>
    <m/>
    <m/>
    <m/>
    <m/>
    <m/>
    <m/>
    <m/>
    <m/>
    <m/>
    <m/>
    <m/>
    <m/>
    <m/>
    <m/>
    <m/>
    <m/>
    <n v="20"/>
    <n v="2022"/>
    <s v=""/>
    <m/>
    <m/>
    <m/>
  </r>
  <r>
    <n v="2590"/>
    <m/>
    <m/>
    <m/>
    <x v="13"/>
    <x v="19"/>
    <x v="6"/>
    <s v="Food Security"/>
    <x v="9"/>
    <x v="20"/>
    <x v="3"/>
    <m/>
    <s v="Planned"/>
    <m/>
    <m/>
    <m/>
    <m/>
    <m/>
    <s v="Chittagong"/>
    <s v="Cox's Bazar"/>
    <x v="6"/>
    <x v="9"/>
    <x v="1"/>
    <m/>
    <m/>
    <m/>
    <x v="2"/>
    <x v="2"/>
    <m/>
    <m/>
    <m/>
    <m/>
    <m/>
    <m/>
    <m/>
    <m/>
    <m/>
    <m/>
    <m/>
    <m/>
    <m/>
    <m/>
    <m/>
    <m/>
    <m/>
    <m/>
    <m/>
    <m/>
    <m/>
    <m/>
    <m/>
    <m/>
    <n v="20"/>
    <n v="2022"/>
    <s v=""/>
    <m/>
    <m/>
    <m/>
  </r>
  <r>
    <n v="2591"/>
    <m/>
    <m/>
    <m/>
    <x v="13"/>
    <x v="19"/>
    <x v="6"/>
    <s v="Food Security"/>
    <x v="9"/>
    <x v="20"/>
    <x v="3"/>
    <m/>
    <s v="Planned"/>
    <m/>
    <m/>
    <m/>
    <m/>
    <m/>
    <s v="Chittagong"/>
    <s v="Cox's Bazar"/>
    <x v="6"/>
    <x v="9"/>
    <x v="1"/>
    <m/>
    <m/>
    <m/>
    <x v="2"/>
    <x v="2"/>
    <m/>
    <m/>
    <m/>
    <m/>
    <m/>
    <m/>
    <m/>
    <m/>
    <m/>
    <m/>
    <m/>
    <m/>
    <m/>
    <m/>
    <m/>
    <m/>
    <m/>
    <m/>
    <m/>
    <m/>
    <m/>
    <m/>
    <m/>
    <m/>
    <n v="20"/>
    <n v="2022"/>
    <s v=""/>
    <m/>
    <m/>
    <m/>
  </r>
  <r>
    <n v="2592"/>
    <m/>
    <m/>
    <m/>
    <x v="13"/>
    <x v="19"/>
    <x v="6"/>
    <s v="Food Security"/>
    <x v="9"/>
    <x v="20"/>
    <x v="3"/>
    <m/>
    <s v="Planned"/>
    <m/>
    <m/>
    <m/>
    <m/>
    <m/>
    <s v="Chittagong"/>
    <s v="Cox's Bazar"/>
    <x v="6"/>
    <x v="9"/>
    <x v="1"/>
    <m/>
    <m/>
    <m/>
    <x v="2"/>
    <x v="2"/>
    <m/>
    <m/>
    <m/>
    <m/>
    <m/>
    <m/>
    <m/>
    <m/>
    <m/>
    <m/>
    <m/>
    <m/>
    <m/>
    <m/>
    <m/>
    <m/>
    <m/>
    <m/>
    <m/>
    <m/>
    <m/>
    <m/>
    <m/>
    <m/>
    <n v="20"/>
    <n v="2022"/>
    <s v=""/>
    <m/>
    <m/>
    <m/>
  </r>
  <r>
    <n v="2593"/>
    <m/>
    <m/>
    <m/>
    <x v="13"/>
    <x v="19"/>
    <x v="6"/>
    <s v="Food Security"/>
    <x v="9"/>
    <x v="20"/>
    <x v="3"/>
    <m/>
    <s v="Planned"/>
    <m/>
    <m/>
    <m/>
    <m/>
    <m/>
    <s v="Chittagong"/>
    <s v="Cox's Bazar"/>
    <x v="6"/>
    <x v="9"/>
    <x v="1"/>
    <m/>
    <m/>
    <m/>
    <x v="2"/>
    <x v="2"/>
    <m/>
    <m/>
    <m/>
    <m/>
    <m/>
    <m/>
    <m/>
    <m/>
    <m/>
    <m/>
    <m/>
    <m/>
    <m/>
    <m/>
    <m/>
    <m/>
    <m/>
    <m/>
    <m/>
    <m/>
    <m/>
    <m/>
    <m/>
    <m/>
    <n v="20"/>
    <n v="2022"/>
    <s v=""/>
    <m/>
    <m/>
    <m/>
  </r>
  <r>
    <n v="2594"/>
    <m/>
    <m/>
    <m/>
    <x v="13"/>
    <x v="19"/>
    <x v="6"/>
    <s v="Food Security"/>
    <x v="9"/>
    <x v="20"/>
    <x v="3"/>
    <m/>
    <s v="Planned"/>
    <m/>
    <m/>
    <m/>
    <m/>
    <m/>
    <s v="Chittagong"/>
    <s v="Cox's Bazar"/>
    <x v="6"/>
    <x v="9"/>
    <x v="1"/>
    <m/>
    <m/>
    <m/>
    <x v="2"/>
    <x v="2"/>
    <m/>
    <m/>
    <m/>
    <m/>
    <m/>
    <m/>
    <m/>
    <m/>
    <m/>
    <m/>
    <m/>
    <m/>
    <m/>
    <m/>
    <m/>
    <m/>
    <m/>
    <m/>
    <m/>
    <m/>
    <m/>
    <m/>
    <m/>
    <m/>
    <n v="20"/>
    <n v="2022"/>
    <s v=""/>
    <m/>
    <m/>
    <m/>
  </r>
  <r>
    <n v="2595"/>
    <m/>
    <m/>
    <m/>
    <x v="13"/>
    <x v="19"/>
    <x v="6"/>
    <s v="Food Security"/>
    <x v="9"/>
    <x v="20"/>
    <x v="3"/>
    <m/>
    <s v="Planned"/>
    <m/>
    <m/>
    <m/>
    <m/>
    <m/>
    <s v="Chittagong"/>
    <s v="Cox's Bazar"/>
    <x v="6"/>
    <x v="9"/>
    <x v="1"/>
    <m/>
    <m/>
    <m/>
    <x v="2"/>
    <x v="2"/>
    <m/>
    <m/>
    <m/>
    <m/>
    <m/>
    <m/>
    <m/>
    <m/>
    <m/>
    <m/>
    <m/>
    <m/>
    <m/>
    <m/>
    <m/>
    <m/>
    <m/>
    <m/>
    <m/>
    <m/>
    <m/>
    <m/>
    <m/>
    <m/>
    <n v="20"/>
    <n v="2022"/>
    <s v=""/>
    <m/>
    <m/>
    <m/>
  </r>
  <r>
    <n v="2596"/>
    <m/>
    <m/>
    <m/>
    <x v="13"/>
    <x v="19"/>
    <x v="6"/>
    <s v="Food Security"/>
    <x v="9"/>
    <x v="20"/>
    <x v="3"/>
    <m/>
    <s v="Planned"/>
    <m/>
    <m/>
    <m/>
    <m/>
    <m/>
    <s v="Chittagong"/>
    <s v="Cox's Bazar"/>
    <x v="6"/>
    <x v="9"/>
    <x v="1"/>
    <m/>
    <m/>
    <m/>
    <x v="2"/>
    <x v="2"/>
    <m/>
    <m/>
    <m/>
    <m/>
    <m/>
    <m/>
    <m/>
    <m/>
    <m/>
    <m/>
    <m/>
    <m/>
    <m/>
    <m/>
    <m/>
    <m/>
    <m/>
    <m/>
    <m/>
    <m/>
    <m/>
    <m/>
    <m/>
    <m/>
    <n v="20"/>
    <n v="2022"/>
    <s v=""/>
    <m/>
    <m/>
    <m/>
  </r>
  <r>
    <n v="2597"/>
    <m/>
    <m/>
    <m/>
    <x v="13"/>
    <x v="19"/>
    <x v="6"/>
    <s v="Food Security"/>
    <x v="9"/>
    <x v="20"/>
    <x v="3"/>
    <m/>
    <s v="Planned"/>
    <m/>
    <m/>
    <m/>
    <m/>
    <m/>
    <s v="Chittagong"/>
    <s v="Cox's Bazar"/>
    <x v="6"/>
    <x v="9"/>
    <x v="1"/>
    <m/>
    <m/>
    <m/>
    <x v="2"/>
    <x v="2"/>
    <m/>
    <m/>
    <m/>
    <m/>
    <m/>
    <m/>
    <m/>
    <m/>
    <m/>
    <m/>
    <m/>
    <m/>
    <m/>
    <m/>
    <m/>
    <m/>
    <m/>
    <m/>
    <m/>
    <m/>
    <m/>
    <m/>
    <m/>
    <m/>
    <n v="20"/>
    <n v="2022"/>
    <s v=""/>
    <m/>
    <m/>
    <m/>
  </r>
  <r>
    <n v="2598"/>
    <m/>
    <m/>
    <m/>
    <x v="13"/>
    <x v="19"/>
    <x v="6"/>
    <s v="Food Security"/>
    <x v="9"/>
    <x v="20"/>
    <x v="3"/>
    <m/>
    <s v="Planned"/>
    <m/>
    <m/>
    <m/>
    <m/>
    <m/>
    <s v="Chittagong"/>
    <s v="Cox's Bazar"/>
    <x v="6"/>
    <x v="9"/>
    <x v="1"/>
    <m/>
    <m/>
    <m/>
    <x v="2"/>
    <x v="2"/>
    <m/>
    <m/>
    <m/>
    <m/>
    <m/>
    <m/>
    <m/>
    <m/>
    <m/>
    <m/>
    <m/>
    <m/>
    <m/>
    <m/>
    <m/>
    <m/>
    <m/>
    <m/>
    <m/>
    <m/>
    <m/>
    <m/>
    <m/>
    <m/>
    <n v="20"/>
    <n v="2022"/>
    <s v=""/>
    <m/>
    <m/>
    <m/>
  </r>
  <r>
    <n v="2599"/>
    <m/>
    <m/>
    <m/>
    <x v="13"/>
    <x v="19"/>
    <x v="6"/>
    <s v="Food Security"/>
    <x v="9"/>
    <x v="20"/>
    <x v="3"/>
    <m/>
    <s v="Planned"/>
    <m/>
    <m/>
    <m/>
    <m/>
    <m/>
    <s v="Chittagong"/>
    <s v="Cox's Bazar"/>
    <x v="6"/>
    <x v="9"/>
    <x v="1"/>
    <m/>
    <m/>
    <m/>
    <x v="2"/>
    <x v="2"/>
    <m/>
    <m/>
    <m/>
    <m/>
    <m/>
    <m/>
    <m/>
    <m/>
    <m/>
    <m/>
    <m/>
    <m/>
    <m/>
    <m/>
    <m/>
    <m/>
    <m/>
    <m/>
    <m/>
    <m/>
    <m/>
    <m/>
    <m/>
    <m/>
    <n v="20"/>
    <n v="2022"/>
    <s v=""/>
    <m/>
    <m/>
    <m/>
  </r>
  <r>
    <n v="2600"/>
    <m/>
    <m/>
    <m/>
    <x v="13"/>
    <x v="19"/>
    <x v="6"/>
    <s v="Food Security"/>
    <x v="9"/>
    <x v="20"/>
    <x v="3"/>
    <m/>
    <s v="Planned"/>
    <m/>
    <m/>
    <m/>
    <m/>
    <m/>
    <s v="Chittagong"/>
    <s v="Cox's Bazar"/>
    <x v="6"/>
    <x v="9"/>
    <x v="1"/>
    <m/>
    <m/>
    <m/>
    <x v="2"/>
    <x v="2"/>
    <m/>
    <m/>
    <m/>
    <m/>
    <m/>
    <m/>
    <m/>
    <m/>
    <m/>
    <m/>
    <m/>
    <m/>
    <m/>
    <m/>
    <m/>
    <m/>
    <m/>
    <m/>
    <m/>
    <m/>
    <m/>
    <m/>
    <m/>
    <m/>
    <n v="20"/>
    <n v="2022"/>
    <s v=""/>
    <m/>
    <m/>
    <m/>
  </r>
  <r>
    <n v="2601"/>
    <m/>
    <m/>
    <m/>
    <x v="13"/>
    <x v="19"/>
    <x v="6"/>
    <s v="Food Security"/>
    <x v="9"/>
    <x v="20"/>
    <x v="3"/>
    <m/>
    <s v="Planned"/>
    <m/>
    <m/>
    <m/>
    <m/>
    <m/>
    <s v="Chittagong"/>
    <s v="Cox's Bazar"/>
    <x v="6"/>
    <x v="9"/>
    <x v="1"/>
    <m/>
    <m/>
    <m/>
    <x v="2"/>
    <x v="2"/>
    <m/>
    <m/>
    <m/>
    <m/>
    <m/>
    <m/>
    <m/>
    <m/>
    <m/>
    <m/>
    <m/>
    <m/>
    <m/>
    <m/>
    <m/>
    <m/>
    <m/>
    <m/>
    <m/>
    <m/>
    <m/>
    <m/>
    <m/>
    <m/>
    <n v="20"/>
    <n v="2022"/>
    <s v=""/>
    <m/>
    <m/>
    <m/>
  </r>
  <r>
    <n v="2602"/>
    <m/>
    <m/>
    <m/>
    <x v="13"/>
    <x v="19"/>
    <x v="6"/>
    <s v="Food Security"/>
    <x v="9"/>
    <x v="20"/>
    <x v="3"/>
    <m/>
    <s v="Planned"/>
    <m/>
    <m/>
    <m/>
    <m/>
    <m/>
    <s v="Chittagong"/>
    <s v="Cox's Bazar"/>
    <x v="6"/>
    <x v="9"/>
    <x v="1"/>
    <m/>
    <m/>
    <m/>
    <x v="2"/>
    <x v="2"/>
    <m/>
    <m/>
    <m/>
    <m/>
    <m/>
    <m/>
    <m/>
    <m/>
    <m/>
    <m/>
    <m/>
    <m/>
    <m/>
    <m/>
    <m/>
    <m/>
    <m/>
    <m/>
    <m/>
    <m/>
    <m/>
    <m/>
    <m/>
    <m/>
    <n v="20"/>
    <n v="2022"/>
    <s v=""/>
    <m/>
    <m/>
    <m/>
  </r>
  <r>
    <n v="2603"/>
    <m/>
    <m/>
    <m/>
    <x v="13"/>
    <x v="19"/>
    <x v="6"/>
    <s v="Food Security"/>
    <x v="9"/>
    <x v="20"/>
    <x v="3"/>
    <m/>
    <s v="Planned"/>
    <m/>
    <m/>
    <m/>
    <m/>
    <m/>
    <s v="Chittagong"/>
    <s v="Cox's Bazar"/>
    <x v="6"/>
    <x v="9"/>
    <x v="1"/>
    <m/>
    <m/>
    <m/>
    <x v="2"/>
    <x v="2"/>
    <m/>
    <m/>
    <m/>
    <m/>
    <m/>
    <m/>
    <m/>
    <m/>
    <m/>
    <m/>
    <m/>
    <m/>
    <m/>
    <m/>
    <m/>
    <m/>
    <m/>
    <m/>
    <m/>
    <m/>
    <m/>
    <m/>
    <m/>
    <m/>
    <n v="20"/>
    <n v="2022"/>
    <s v=""/>
    <m/>
    <m/>
    <m/>
  </r>
  <r>
    <n v="2604"/>
    <m/>
    <m/>
    <m/>
    <x v="13"/>
    <x v="19"/>
    <x v="6"/>
    <s v="Food Security"/>
    <x v="9"/>
    <x v="20"/>
    <x v="3"/>
    <m/>
    <s v="Planned"/>
    <m/>
    <m/>
    <m/>
    <m/>
    <m/>
    <s v="Chittagong"/>
    <s v="Cox's Bazar"/>
    <x v="6"/>
    <x v="9"/>
    <x v="1"/>
    <m/>
    <m/>
    <m/>
    <x v="2"/>
    <x v="2"/>
    <m/>
    <m/>
    <m/>
    <m/>
    <m/>
    <m/>
    <m/>
    <m/>
    <m/>
    <m/>
    <m/>
    <m/>
    <m/>
    <m/>
    <m/>
    <m/>
    <m/>
    <m/>
    <m/>
    <m/>
    <m/>
    <m/>
    <m/>
    <m/>
    <n v="20"/>
    <n v="2022"/>
    <s v=""/>
    <m/>
    <m/>
    <m/>
  </r>
  <r>
    <n v="2605"/>
    <m/>
    <m/>
    <m/>
    <x v="13"/>
    <x v="19"/>
    <x v="6"/>
    <s v="Food Security"/>
    <x v="9"/>
    <x v="20"/>
    <x v="3"/>
    <m/>
    <s v="Planned"/>
    <m/>
    <m/>
    <m/>
    <m/>
    <m/>
    <s v="Chittagong"/>
    <s v="Cox's Bazar"/>
    <x v="6"/>
    <x v="9"/>
    <x v="1"/>
    <m/>
    <m/>
    <m/>
    <x v="2"/>
    <x v="2"/>
    <m/>
    <m/>
    <m/>
    <m/>
    <m/>
    <m/>
    <m/>
    <m/>
    <m/>
    <m/>
    <m/>
    <m/>
    <m/>
    <m/>
    <m/>
    <m/>
    <m/>
    <m/>
    <m/>
    <m/>
    <m/>
    <m/>
    <m/>
    <m/>
    <n v="20"/>
    <n v="2022"/>
    <s v=""/>
    <m/>
    <m/>
    <m/>
  </r>
  <r>
    <n v="2606"/>
    <m/>
    <m/>
    <m/>
    <x v="13"/>
    <x v="19"/>
    <x v="6"/>
    <s v="Food Security"/>
    <x v="9"/>
    <x v="20"/>
    <x v="3"/>
    <m/>
    <s v="Planned"/>
    <m/>
    <m/>
    <m/>
    <m/>
    <m/>
    <s v="Chittagong"/>
    <s v="Cox's Bazar"/>
    <x v="6"/>
    <x v="9"/>
    <x v="1"/>
    <m/>
    <m/>
    <m/>
    <x v="2"/>
    <x v="2"/>
    <m/>
    <m/>
    <m/>
    <m/>
    <m/>
    <m/>
    <m/>
    <m/>
    <m/>
    <m/>
    <m/>
    <m/>
    <m/>
    <m/>
    <m/>
    <m/>
    <m/>
    <m/>
    <m/>
    <m/>
    <m/>
    <m/>
    <m/>
    <m/>
    <n v="20"/>
    <n v="2022"/>
    <s v=""/>
    <m/>
    <m/>
    <m/>
  </r>
  <r>
    <n v="2607"/>
    <m/>
    <m/>
    <m/>
    <x v="13"/>
    <x v="19"/>
    <x v="6"/>
    <s v="Food Security"/>
    <x v="9"/>
    <x v="20"/>
    <x v="3"/>
    <m/>
    <s v="Planned"/>
    <m/>
    <m/>
    <m/>
    <m/>
    <m/>
    <s v="Chittagong"/>
    <s v="Cox's Bazar"/>
    <x v="6"/>
    <x v="9"/>
    <x v="1"/>
    <m/>
    <m/>
    <m/>
    <x v="2"/>
    <x v="2"/>
    <m/>
    <m/>
    <m/>
    <m/>
    <m/>
    <m/>
    <m/>
    <m/>
    <m/>
    <m/>
    <m/>
    <m/>
    <m/>
    <m/>
    <m/>
    <m/>
    <m/>
    <m/>
    <m/>
    <m/>
    <m/>
    <m/>
    <m/>
    <m/>
    <n v="20"/>
    <n v="2022"/>
    <s v=""/>
    <m/>
    <m/>
    <m/>
  </r>
  <r>
    <n v="2608"/>
    <m/>
    <m/>
    <m/>
    <x v="13"/>
    <x v="19"/>
    <x v="6"/>
    <s v="Food Security"/>
    <x v="9"/>
    <x v="20"/>
    <x v="3"/>
    <m/>
    <s v="Planned"/>
    <m/>
    <m/>
    <m/>
    <m/>
    <m/>
    <s v="Chittagong"/>
    <s v="Cox's Bazar"/>
    <x v="6"/>
    <x v="9"/>
    <x v="1"/>
    <m/>
    <m/>
    <m/>
    <x v="2"/>
    <x v="2"/>
    <m/>
    <m/>
    <m/>
    <m/>
    <m/>
    <m/>
    <m/>
    <m/>
    <m/>
    <m/>
    <m/>
    <m/>
    <m/>
    <m/>
    <m/>
    <m/>
    <m/>
    <m/>
    <m/>
    <m/>
    <m/>
    <m/>
    <m/>
    <m/>
    <n v="20"/>
    <n v="2022"/>
    <s v=""/>
    <m/>
    <m/>
    <m/>
  </r>
  <r>
    <n v="2609"/>
    <m/>
    <m/>
    <m/>
    <x v="13"/>
    <x v="19"/>
    <x v="6"/>
    <s v="Food Security"/>
    <x v="9"/>
    <x v="20"/>
    <x v="3"/>
    <m/>
    <s v="Planned"/>
    <m/>
    <m/>
    <m/>
    <m/>
    <m/>
    <s v="Chittagong"/>
    <s v="Cox's Bazar"/>
    <x v="6"/>
    <x v="9"/>
    <x v="1"/>
    <m/>
    <m/>
    <m/>
    <x v="2"/>
    <x v="2"/>
    <m/>
    <m/>
    <m/>
    <m/>
    <m/>
    <m/>
    <m/>
    <m/>
    <m/>
    <m/>
    <m/>
    <m/>
    <m/>
    <m/>
    <m/>
    <m/>
    <m/>
    <m/>
    <m/>
    <m/>
    <m/>
    <m/>
    <m/>
    <m/>
    <n v="20"/>
    <n v="2022"/>
    <s v=""/>
    <m/>
    <m/>
    <m/>
  </r>
  <r>
    <n v="2610"/>
    <m/>
    <m/>
    <m/>
    <x v="13"/>
    <x v="19"/>
    <x v="6"/>
    <s v="Food Security"/>
    <x v="9"/>
    <x v="20"/>
    <x v="3"/>
    <m/>
    <s v="Planned"/>
    <m/>
    <m/>
    <m/>
    <m/>
    <m/>
    <s v="Chittagong"/>
    <s v="Cox's Bazar"/>
    <x v="6"/>
    <x v="9"/>
    <x v="1"/>
    <m/>
    <m/>
    <m/>
    <x v="2"/>
    <x v="2"/>
    <m/>
    <m/>
    <m/>
    <m/>
    <m/>
    <m/>
    <m/>
    <m/>
    <m/>
    <m/>
    <m/>
    <m/>
    <m/>
    <m/>
    <m/>
    <m/>
    <m/>
    <m/>
    <m/>
    <m/>
    <m/>
    <m/>
    <m/>
    <m/>
    <n v="20"/>
    <n v="2022"/>
    <s v=""/>
    <m/>
    <m/>
    <m/>
  </r>
  <r>
    <n v="2611"/>
    <m/>
    <m/>
    <m/>
    <x v="13"/>
    <x v="19"/>
    <x v="6"/>
    <s v="Food Security"/>
    <x v="9"/>
    <x v="20"/>
    <x v="3"/>
    <m/>
    <s v="Planned"/>
    <m/>
    <m/>
    <m/>
    <m/>
    <m/>
    <s v="Chittagong"/>
    <s v="Cox's Bazar"/>
    <x v="6"/>
    <x v="9"/>
    <x v="1"/>
    <m/>
    <m/>
    <m/>
    <x v="2"/>
    <x v="2"/>
    <m/>
    <m/>
    <m/>
    <m/>
    <m/>
    <m/>
    <m/>
    <m/>
    <m/>
    <m/>
    <m/>
    <m/>
    <m/>
    <m/>
    <m/>
    <m/>
    <m/>
    <m/>
    <m/>
    <m/>
    <m/>
    <m/>
    <m/>
    <m/>
    <n v="20"/>
    <n v="2022"/>
    <s v=""/>
    <m/>
    <m/>
    <m/>
  </r>
  <r>
    <n v="2612"/>
    <m/>
    <m/>
    <m/>
    <x v="13"/>
    <x v="19"/>
    <x v="6"/>
    <s v="Food Security"/>
    <x v="9"/>
    <x v="20"/>
    <x v="3"/>
    <m/>
    <s v="Planned"/>
    <m/>
    <m/>
    <m/>
    <m/>
    <m/>
    <s v="Chittagong"/>
    <s v="Cox's Bazar"/>
    <x v="6"/>
    <x v="9"/>
    <x v="1"/>
    <m/>
    <m/>
    <m/>
    <x v="2"/>
    <x v="2"/>
    <m/>
    <m/>
    <m/>
    <m/>
    <m/>
    <m/>
    <m/>
    <m/>
    <m/>
    <m/>
    <m/>
    <m/>
    <m/>
    <m/>
    <m/>
    <m/>
    <m/>
    <m/>
    <m/>
    <m/>
    <m/>
    <m/>
    <m/>
    <m/>
    <n v="20"/>
    <n v="2022"/>
    <s v=""/>
    <m/>
    <m/>
    <m/>
  </r>
  <r>
    <n v="2613"/>
    <m/>
    <m/>
    <m/>
    <x v="13"/>
    <x v="19"/>
    <x v="6"/>
    <s v="Food Security"/>
    <x v="9"/>
    <x v="20"/>
    <x v="3"/>
    <m/>
    <s v="Planned"/>
    <m/>
    <m/>
    <m/>
    <m/>
    <m/>
    <s v="Chittagong"/>
    <s v="Cox's Bazar"/>
    <x v="6"/>
    <x v="9"/>
    <x v="1"/>
    <m/>
    <m/>
    <m/>
    <x v="2"/>
    <x v="2"/>
    <m/>
    <m/>
    <m/>
    <m/>
    <m/>
    <m/>
    <m/>
    <m/>
    <m/>
    <m/>
    <m/>
    <m/>
    <m/>
    <m/>
    <m/>
    <m/>
    <m/>
    <m/>
    <m/>
    <m/>
    <m/>
    <m/>
    <m/>
    <m/>
    <n v="20"/>
    <n v="2022"/>
    <s v=""/>
    <m/>
    <m/>
    <m/>
  </r>
  <r>
    <n v="2614"/>
    <m/>
    <m/>
    <m/>
    <x v="13"/>
    <x v="19"/>
    <x v="6"/>
    <s v="Food Security"/>
    <x v="9"/>
    <x v="20"/>
    <x v="3"/>
    <m/>
    <s v="Planned"/>
    <m/>
    <m/>
    <m/>
    <m/>
    <m/>
    <s v="Chittagong"/>
    <s v="Cox's Bazar"/>
    <x v="6"/>
    <x v="9"/>
    <x v="1"/>
    <m/>
    <m/>
    <m/>
    <x v="2"/>
    <x v="2"/>
    <m/>
    <m/>
    <m/>
    <m/>
    <m/>
    <m/>
    <m/>
    <m/>
    <m/>
    <m/>
    <m/>
    <m/>
    <m/>
    <m/>
    <m/>
    <m/>
    <m/>
    <m/>
    <m/>
    <m/>
    <m/>
    <m/>
    <m/>
    <m/>
    <n v="20"/>
    <n v="2022"/>
    <s v=""/>
    <m/>
    <m/>
    <m/>
  </r>
  <r>
    <n v="2615"/>
    <m/>
    <m/>
    <m/>
    <x v="13"/>
    <x v="19"/>
    <x v="6"/>
    <s v="Food Security"/>
    <x v="9"/>
    <x v="20"/>
    <x v="3"/>
    <m/>
    <s v="Planned"/>
    <m/>
    <m/>
    <m/>
    <m/>
    <m/>
    <s v="Chittagong"/>
    <s v="Cox's Bazar"/>
    <x v="6"/>
    <x v="9"/>
    <x v="1"/>
    <m/>
    <m/>
    <m/>
    <x v="2"/>
    <x v="2"/>
    <m/>
    <m/>
    <m/>
    <m/>
    <m/>
    <m/>
    <m/>
    <m/>
    <m/>
    <m/>
    <m/>
    <m/>
    <m/>
    <m/>
    <m/>
    <m/>
    <m/>
    <m/>
    <m/>
    <m/>
    <m/>
    <m/>
    <m/>
    <m/>
    <n v="20"/>
    <n v="2022"/>
    <s v=""/>
    <m/>
    <m/>
    <m/>
  </r>
  <r>
    <n v="2616"/>
    <m/>
    <m/>
    <m/>
    <x v="13"/>
    <x v="19"/>
    <x v="6"/>
    <s v="Food Security"/>
    <x v="9"/>
    <x v="20"/>
    <x v="3"/>
    <m/>
    <s v="Planned"/>
    <m/>
    <m/>
    <m/>
    <m/>
    <m/>
    <s v="Chittagong"/>
    <s v="Cox's Bazar"/>
    <x v="6"/>
    <x v="9"/>
    <x v="1"/>
    <m/>
    <m/>
    <m/>
    <x v="2"/>
    <x v="2"/>
    <m/>
    <m/>
    <m/>
    <m/>
    <m/>
    <m/>
    <m/>
    <m/>
    <m/>
    <m/>
    <m/>
    <m/>
    <m/>
    <m/>
    <m/>
    <m/>
    <m/>
    <m/>
    <m/>
    <m/>
    <m/>
    <m/>
    <m/>
    <m/>
    <n v="20"/>
    <n v="2022"/>
    <s v=""/>
    <m/>
    <m/>
    <m/>
  </r>
  <r>
    <n v="2617"/>
    <m/>
    <m/>
    <m/>
    <x v="13"/>
    <x v="19"/>
    <x v="6"/>
    <s v="Food Security"/>
    <x v="9"/>
    <x v="20"/>
    <x v="3"/>
    <m/>
    <s v="Planned"/>
    <m/>
    <m/>
    <m/>
    <m/>
    <m/>
    <s v="Chittagong"/>
    <s v="Cox's Bazar"/>
    <x v="6"/>
    <x v="9"/>
    <x v="1"/>
    <m/>
    <m/>
    <m/>
    <x v="2"/>
    <x v="2"/>
    <m/>
    <m/>
    <m/>
    <m/>
    <m/>
    <m/>
    <m/>
    <m/>
    <m/>
    <m/>
    <m/>
    <m/>
    <m/>
    <m/>
    <m/>
    <m/>
    <m/>
    <m/>
    <m/>
    <m/>
    <m/>
    <m/>
    <m/>
    <m/>
    <n v="20"/>
    <n v="2022"/>
    <s v=""/>
    <m/>
    <m/>
    <m/>
  </r>
  <r>
    <n v="2618"/>
    <m/>
    <m/>
    <m/>
    <x v="13"/>
    <x v="19"/>
    <x v="6"/>
    <s v="Food Security"/>
    <x v="9"/>
    <x v="20"/>
    <x v="3"/>
    <m/>
    <s v="Planned"/>
    <m/>
    <m/>
    <m/>
    <m/>
    <m/>
    <s v="Chittagong"/>
    <s v="Cox's Bazar"/>
    <x v="6"/>
    <x v="9"/>
    <x v="1"/>
    <m/>
    <m/>
    <m/>
    <x v="2"/>
    <x v="2"/>
    <m/>
    <m/>
    <m/>
    <m/>
    <m/>
    <m/>
    <m/>
    <m/>
    <m/>
    <m/>
    <m/>
    <m/>
    <m/>
    <m/>
    <m/>
    <m/>
    <m/>
    <m/>
    <m/>
    <m/>
    <m/>
    <m/>
    <m/>
    <m/>
    <n v="20"/>
    <n v="2022"/>
    <s v=""/>
    <m/>
    <m/>
    <m/>
  </r>
  <r>
    <n v="2619"/>
    <m/>
    <m/>
    <m/>
    <x v="13"/>
    <x v="19"/>
    <x v="6"/>
    <s v="Food Security"/>
    <x v="9"/>
    <x v="20"/>
    <x v="3"/>
    <m/>
    <s v="Planned"/>
    <m/>
    <m/>
    <m/>
    <m/>
    <m/>
    <s v="Chittagong"/>
    <s v="Cox's Bazar"/>
    <x v="6"/>
    <x v="9"/>
    <x v="1"/>
    <m/>
    <m/>
    <m/>
    <x v="2"/>
    <x v="2"/>
    <m/>
    <m/>
    <m/>
    <m/>
    <m/>
    <m/>
    <m/>
    <m/>
    <m/>
    <m/>
    <m/>
    <m/>
    <m/>
    <m/>
    <m/>
    <m/>
    <m/>
    <m/>
    <m/>
    <m/>
    <m/>
    <m/>
    <m/>
    <m/>
    <n v="20"/>
    <n v="2022"/>
    <s v=""/>
    <m/>
    <m/>
    <m/>
  </r>
  <r>
    <n v="2620"/>
    <m/>
    <m/>
    <m/>
    <x v="13"/>
    <x v="19"/>
    <x v="6"/>
    <s v="Food Security"/>
    <x v="9"/>
    <x v="20"/>
    <x v="3"/>
    <m/>
    <s v="Planned"/>
    <m/>
    <m/>
    <m/>
    <m/>
    <m/>
    <s v="Chittagong"/>
    <s v="Cox's Bazar"/>
    <x v="6"/>
    <x v="9"/>
    <x v="1"/>
    <m/>
    <m/>
    <m/>
    <x v="2"/>
    <x v="2"/>
    <m/>
    <m/>
    <m/>
    <m/>
    <m/>
    <m/>
    <m/>
    <m/>
    <m/>
    <m/>
    <m/>
    <m/>
    <m/>
    <m/>
    <m/>
    <m/>
    <m/>
    <m/>
    <m/>
    <m/>
    <m/>
    <m/>
    <m/>
    <m/>
    <n v="20"/>
    <n v="2022"/>
    <s v=""/>
    <m/>
    <m/>
    <m/>
  </r>
  <r>
    <n v="2621"/>
    <m/>
    <m/>
    <m/>
    <x v="13"/>
    <x v="19"/>
    <x v="6"/>
    <s v="Food Security"/>
    <x v="9"/>
    <x v="20"/>
    <x v="3"/>
    <m/>
    <s v="Planned"/>
    <m/>
    <m/>
    <m/>
    <m/>
    <m/>
    <s v="Chittagong"/>
    <s v="Cox's Bazar"/>
    <x v="6"/>
    <x v="9"/>
    <x v="1"/>
    <m/>
    <m/>
    <m/>
    <x v="2"/>
    <x v="2"/>
    <m/>
    <m/>
    <m/>
    <m/>
    <m/>
    <m/>
    <m/>
    <m/>
    <m/>
    <m/>
    <m/>
    <m/>
    <m/>
    <m/>
    <m/>
    <m/>
    <m/>
    <m/>
    <m/>
    <m/>
    <m/>
    <m/>
    <m/>
    <m/>
    <n v="20"/>
    <n v="2022"/>
    <s v=""/>
    <m/>
    <m/>
    <m/>
  </r>
  <r>
    <n v="2622"/>
    <m/>
    <m/>
    <m/>
    <x v="13"/>
    <x v="19"/>
    <x v="6"/>
    <s v="Food Security"/>
    <x v="9"/>
    <x v="20"/>
    <x v="3"/>
    <m/>
    <s v="Planned"/>
    <m/>
    <m/>
    <m/>
    <m/>
    <m/>
    <s v="Chittagong"/>
    <s v="Cox's Bazar"/>
    <x v="6"/>
    <x v="9"/>
    <x v="1"/>
    <m/>
    <m/>
    <m/>
    <x v="2"/>
    <x v="2"/>
    <m/>
    <m/>
    <m/>
    <m/>
    <m/>
    <m/>
    <m/>
    <m/>
    <m/>
    <m/>
    <m/>
    <m/>
    <m/>
    <m/>
    <m/>
    <m/>
    <m/>
    <m/>
    <m/>
    <m/>
    <m/>
    <m/>
    <m/>
    <m/>
    <n v="20"/>
    <n v="2022"/>
    <s v=""/>
    <m/>
    <m/>
    <m/>
  </r>
  <r>
    <n v="2623"/>
    <m/>
    <m/>
    <m/>
    <x v="13"/>
    <x v="19"/>
    <x v="6"/>
    <s v="Food Security"/>
    <x v="9"/>
    <x v="20"/>
    <x v="3"/>
    <m/>
    <s v="Planned"/>
    <m/>
    <m/>
    <m/>
    <m/>
    <m/>
    <s v="Chittagong"/>
    <s v="Cox's Bazar"/>
    <x v="6"/>
    <x v="9"/>
    <x v="1"/>
    <m/>
    <m/>
    <m/>
    <x v="2"/>
    <x v="2"/>
    <m/>
    <m/>
    <m/>
    <m/>
    <m/>
    <m/>
    <m/>
    <m/>
    <m/>
    <m/>
    <m/>
    <m/>
    <m/>
    <m/>
    <m/>
    <m/>
    <m/>
    <m/>
    <m/>
    <m/>
    <m/>
    <m/>
    <m/>
    <m/>
    <n v="20"/>
    <n v="2022"/>
    <s v=""/>
    <m/>
    <m/>
    <m/>
  </r>
  <r>
    <n v="2624"/>
    <m/>
    <m/>
    <m/>
    <x v="13"/>
    <x v="19"/>
    <x v="6"/>
    <s v="Food Security"/>
    <x v="9"/>
    <x v="20"/>
    <x v="3"/>
    <m/>
    <s v="Planned"/>
    <m/>
    <m/>
    <m/>
    <m/>
    <m/>
    <s v="Chittagong"/>
    <s v="Cox's Bazar"/>
    <x v="6"/>
    <x v="9"/>
    <x v="1"/>
    <m/>
    <m/>
    <m/>
    <x v="2"/>
    <x v="2"/>
    <m/>
    <m/>
    <m/>
    <m/>
    <m/>
    <m/>
    <m/>
    <m/>
    <m/>
    <m/>
    <m/>
    <m/>
    <m/>
    <m/>
    <m/>
    <m/>
    <m/>
    <m/>
    <m/>
    <m/>
    <m/>
    <m/>
    <m/>
    <m/>
    <n v="20"/>
    <n v="2022"/>
    <s v=""/>
    <m/>
    <m/>
    <m/>
  </r>
  <r>
    <n v="2625"/>
    <m/>
    <m/>
    <m/>
    <x v="13"/>
    <x v="19"/>
    <x v="6"/>
    <s v="Food Security"/>
    <x v="9"/>
    <x v="20"/>
    <x v="3"/>
    <m/>
    <s v="Planned"/>
    <m/>
    <m/>
    <m/>
    <m/>
    <m/>
    <s v="Chittagong"/>
    <s v="Cox's Bazar"/>
    <x v="6"/>
    <x v="9"/>
    <x v="1"/>
    <m/>
    <m/>
    <m/>
    <x v="2"/>
    <x v="2"/>
    <m/>
    <m/>
    <m/>
    <m/>
    <m/>
    <m/>
    <m/>
    <m/>
    <m/>
    <m/>
    <m/>
    <m/>
    <m/>
    <m/>
    <m/>
    <m/>
    <m/>
    <m/>
    <m/>
    <m/>
    <m/>
    <m/>
    <m/>
    <m/>
    <n v="20"/>
    <n v="2022"/>
    <s v=""/>
    <m/>
    <m/>
    <m/>
  </r>
  <r>
    <n v="2626"/>
    <m/>
    <m/>
    <m/>
    <x v="13"/>
    <x v="19"/>
    <x v="6"/>
    <s v="Food Security"/>
    <x v="9"/>
    <x v="20"/>
    <x v="3"/>
    <m/>
    <s v="Planned"/>
    <m/>
    <m/>
    <m/>
    <m/>
    <m/>
    <s v="Chittagong"/>
    <s v="Cox's Bazar"/>
    <x v="6"/>
    <x v="9"/>
    <x v="1"/>
    <m/>
    <m/>
    <m/>
    <x v="2"/>
    <x v="2"/>
    <m/>
    <m/>
    <m/>
    <m/>
    <m/>
    <m/>
    <m/>
    <m/>
    <m/>
    <m/>
    <m/>
    <m/>
    <m/>
    <m/>
    <m/>
    <m/>
    <m/>
    <m/>
    <m/>
    <m/>
    <m/>
    <m/>
    <m/>
    <m/>
    <n v="20"/>
    <n v="2022"/>
    <s v=""/>
    <m/>
    <m/>
    <m/>
  </r>
  <r>
    <n v="2627"/>
    <m/>
    <m/>
    <m/>
    <x v="13"/>
    <x v="19"/>
    <x v="6"/>
    <s v="Food Security"/>
    <x v="9"/>
    <x v="20"/>
    <x v="3"/>
    <m/>
    <s v="Planned"/>
    <m/>
    <m/>
    <m/>
    <m/>
    <m/>
    <s v="Chittagong"/>
    <s v="Cox's Bazar"/>
    <x v="6"/>
    <x v="9"/>
    <x v="1"/>
    <m/>
    <m/>
    <m/>
    <x v="2"/>
    <x v="2"/>
    <m/>
    <m/>
    <m/>
    <m/>
    <m/>
    <m/>
    <m/>
    <m/>
    <m/>
    <m/>
    <m/>
    <m/>
    <m/>
    <m/>
    <m/>
    <m/>
    <m/>
    <m/>
    <m/>
    <m/>
    <m/>
    <m/>
    <m/>
    <m/>
    <n v="20"/>
    <n v="2022"/>
    <s v=""/>
    <m/>
    <m/>
    <m/>
  </r>
  <r>
    <n v="2628"/>
    <m/>
    <m/>
    <m/>
    <x v="13"/>
    <x v="19"/>
    <x v="6"/>
    <s v="Food Security"/>
    <x v="9"/>
    <x v="20"/>
    <x v="3"/>
    <m/>
    <s v="Planned"/>
    <m/>
    <m/>
    <m/>
    <m/>
    <m/>
    <s v="Chittagong"/>
    <s v="Cox's Bazar"/>
    <x v="6"/>
    <x v="9"/>
    <x v="1"/>
    <m/>
    <m/>
    <m/>
    <x v="2"/>
    <x v="2"/>
    <m/>
    <m/>
    <m/>
    <m/>
    <m/>
    <m/>
    <m/>
    <m/>
    <m/>
    <m/>
    <m/>
    <m/>
    <m/>
    <m/>
    <m/>
    <m/>
    <m/>
    <m/>
    <m/>
    <m/>
    <m/>
    <m/>
    <m/>
    <m/>
    <n v="20"/>
    <n v="2022"/>
    <s v=""/>
    <m/>
    <m/>
    <m/>
  </r>
  <r>
    <n v="2629"/>
    <m/>
    <m/>
    <m/>
    <x v="13"/>
    <x v="19"/>
    <x v="6"/>
    <s v="Food Security"/>
    <x v="9"/>
    <x v="20"/>
    <x v="3"/>
    <m/>
    <s v="Planned"/>
    <m/>
    <m/>
    <m/>
    <m/>
    <m/>
    <s v="Chittagong"/>
    <s v="Cox's Bazar"/>
    <x v="6"/>
    <x v="9"/>
    <x v="1"/>
    <m/>
    <m/>
    <m/>
    <x v="2"/>
    <x v="2"/>
    <m/>
    <m/>
    <m/>
    <m/>
    <m/>
    <m/>
    <m/>
    <m/>
    <m/>
    <m/>
    <m/>
    <m/>
    <m/>
    <m/>
    <m/>
    <m/>
    <m/>
    <m/>
    <m/>
    <m/>
    <m/>
    <m/>
    <m/>
    <m/>
    <n v="20"/>
    <n v="2022"/>
    <s v=""/>
    <m/>
    <m/>
    <m/>
  </r>
  <r>
    <n v="2630"/>
    <m/>
    <m/>
    <m/>
    <x v="13"/>
    <x v="19"/>
    <x v="6"/>
    <s v="Food Security"/>
    <x v="9"/>
    <x v="20"/>
    <x v="3"/>
    <m/>
    <s v="Planned"/>
    <m/>
    <m/>
    <m/>
    <m/>
    <m/>
    <s v="Chittagong"/>
    <s v="Cox's Bazar"/>
    <x v="6"/>
    <x v="9"/>
    <x v="1"/>
    <m/>
    <m/>
    <m/>
    <x v="2"/>
    <x v="2"/>
    <m/>
    <m/>
    <m/>
    <m/>
    <m/>
    <m/>
    <m/>
    <m/>
    <m/>
    <m/>
    <m/>
    <m/>
    <m/>
    <m/>
    <m/>
    <m/>
    <m/>
    <m/>
    <m/>
    <m/>
    <m/>
    <m/>
    <m/>
    <m/>
    <n v="20"/>
    <n v="2022"/>
    <s v=""/>
    <m/>
    <m/>
    <m/>
  </r>
  <r>
    <n v="2631"/>
    <m/>
    <m/>
    <m/>
    <x v="13"/>
    <x v="19"/>
    <x v="6"/>
    <s v="Food Security"/>
    <x v="9"/>
    <x v="20"/>
    <x v="3"/>
    <m/>
    <s v="Planned"/>
    <m/>
    <m/>
    <m/>
    <m/>
    <m/>
    <s v="Chittagong"/>
    <s v="Cox's Bazar"/>
    <x v="6"/>
    <x v="9"/>
    <x v="1"/>
    <m/>
    <m/>
    <m/>
    <x v="2"/>
    <x v="2"/>
    <m/>
    <m/>
    <m/>
    <m/>
    <m/>
    <m/>
    <m/>
    <m/>
    <m/>
    <m/>
    <m/>
    <m/>
    <m/>
    <m/>
    <m/>
    <m/>
    <m/>
    <m/>
    <m/>
    <m/>
    <m/>
    <m/>
    <m/>
    <m/>
    <n v="20"/>
    <n v="2022"/>
    <s v=""/>
    <m/>
    <m/>
    <m/>
  </r>
  <r>
    <n v="2632"/>
    <m/>
    <m/>
    <m/>
    <x v="13"/>
    <x v="19"/>
    <x v="6"/>
    <s v="Food Security"/>
    <x v="9"/>
    <x v="20"/>
    <x v="3"/>
    <m/>
    <s v="Planned"/>
    <m/>
    <m/>
    <m/>
    <m/>
    <m/>
    <s v="Chittagong"/>
    <s v="Cox's Bazar"/>
    <x v="6"/>
    <x v="9"/>
    <x v="1"/>
    <m/>
    <m/>
    <m/>
    <x v="2"/>
    <x v="2"/>
    <m/>
    <m/>
    <m/>
    <m/>
    <m/>
    <m/>
    <m/>
    <m/>
    <m/>
    <m/>
    <m/>
    <m/>
    <m/>
    <m/>
    <m/>
    <m/>
    <m/>
    <m/>
    <m/>
    <m/>
    <m/>
    <m/>
    <m/>
    <m/>
    <n v="20"/>
    <n v="2022"/>
    <s v=""/>
    <m/>
    <m/>
    <m/>
  </r>
  <r>
    <n v="2633"/>
    <m/>
    <m/>
    <m/>
    <x v="13"/>
    <x v="19"/>
    <x v="6"/>
    <s v="Food Security"/>
    <x v="9"/>
    <x v="20"/>
    <x v="3"/>
    <m/>
    <s v="Planned"/>
    <m/>
    <m/>
    <m/>
    <m/>
    <m/>
    <s v="Chittagong"/>
    <s v="Cox's Bazar"/>
    <x v="6"/>
    <x v="9"/>
    <x v="1"/>
    <m/>
    <m/>
    <m/>
    <x v="2"/>
    <x v="2"/>
    <m/>
    <m/>
    <m/>
    <m/>
    <m/>
    <m/>
    <m/>
    <m/>
    <m/>
    <m/>
    <m/>
    <m/>
    <m/>
    <m/>
    <m/>
    <m/>
    <m/>
    <m/>
    <m/>
    <m/>
    <m/>
    <m/>
    <m/>
    <m/>
    <n v="20"/>
    <n v="2022"/>
    <s v=""/>
    <m/>
    <m/>
    <m/>
  </r>
  <r>
    <n v="2634"/>
    <m/>
    <m/>
    <m/>
    <x v="13"/>
    <x v="19"/>
    <x v="6"/>
    <s v="Food Security"/>
    <x v="9"/>
    <x v="20"/>
    <x v="3"/>
    <m/>
    <s v="Planned"/>
    <m/>
    <m/>
    <m/>
    <m/>
    <m/>
    <s v="Chittagong"/>
    <s v="Cox's Bazar"/>
    <x v="6"/>
    <x v="9"/>
    <x v="1"/>
    <m/>
    <m/>
    <m/>
    <x v="2"/>
    <x v="2"/>
    <m/>
    <m/>
    <m/>
    <m/>
    <m/>
    <m/>
    <m/>
    <m/>
    <m/>
    <m/>
    <m/>
    <m/>
    <m/>
    <m/>
    <m/>
    <m/>
    <m/>
    <m/>
    <m/>
    <m/>
    <m/>
    <m/>
    <m/>
    <m/>
    <n v="20"/>
    <n v="2022"/>
    <s v=""/>
    <m/>
    <m/>
    <m/>
  </r>
  <r>
    <n v="2635"/>
    <m/>
    <m/>
    <m/>
    <x v="13"/>
    <x v="19"/>
    <x v="6"/>
    <s v="Food Security"/>
    <x v="9"/>
    <x v="20"/>
    <x v="3"/>
    <m/>
    <s v="Planned"/>
    <m/>
    <m/>
    <m/>
    <m/>
    <m/>
    <s v="Chittagong"/>
    <s v="Cox's Bazar"/>
    <x v="6"/>
    <x v="9"/>
    <x v="1"/>
    <m/>
    <m/>
    <m/>
    <x v="2"/>
    <x v="2"/>
    <m/>
    <m/>
    <m/>
    <m/>
    <m/>
    <m/>
    <m/>
    <m/>
    <m/>
    <m/>
    <m/>
    <m/>
    <m/>
    <m/>
    <m/>
    <m/>
    <m/>
    <m/>
    <m/>
    <m/>
    <m/>
    <m/>
    <m/>
    <m/>
    <n v="20"/>
    <n v="2022"/>
    <s v=""/>
    <m/>
    <m/>
    <m/>
  </r>
  <r>
    <n v="2636"/>
    <m/>
    <m/>
    <m/>
    <x v="13"/>
    <x v="19"/>
    <x v="6"/>
    <s v="Food Security"/>
    <x v="9"/>
    <x v="20"/>
    <x v="3"/>
    <m/>
    <s v="Planned"/>
    <m/>
    <m/>
    <m/>
    <m/>
    <m/>
    <s v="Chittagong"/>
    <s v="Cox's Bazar"/>
    <x v="6"/>
    <x v="9"/>
    <x v="1"/>
    <m/>
    <m/>
    <m/>
    <x v="2"/>
    <x v="2"/>
    <m/>
    <m/>
    <m/>
    <m/>
    <m/>
    <m/>
    <m/>
    <m/>
    <m/>
    <m/>
    <m/>
    <m/>
    <m/>
    <m/>
    <m/>
    <m/>
    <m/>
    <m/>
    <m/>
    <m/>
    <m/>
    <m/>
    <m/>
    <m/>
    <n v="20"/>
    <n v="2022"/>
    <s v=""/>
    <m/>
    <m/>
    <m/>
  </r>
  <r>
    <n v="2637"/>
    <m/>
    <m/>
    <m/>
    <x v="13"/>
    <x v="19"/>
    <x v="6"/>
    <s v="Food Security"/>
    <x v="9"/>
    <x v="20"/>
    <x v="3"/>
    <m/>
    <s v="Planned"/>
    <m/>
    <m/>
    <m/>
    <m/>
    <m/>
    <s v="Chittagong"/>
    <s v="Cox's Bazar"/>
    <x v="6"/>
    <x v="9"/>
    <x v="1"/>
    <m/>
    <m/>
    <m/>
    <x v="2"/>
    <x v="2"/>
    <m/>
    <m/>
    <m/>
    <m/>
    <m/>
    <m/>
    <m/>
    <m/>
    <m/>
    <m/>
    <m/>
    <m/>
    <m/>
    <m/>
    <m/>
    <m/>
    <m/>
    <m/>
    <m/>
    <m/>
    <m/>
    <m/>
    <m/>
    <m/>
    <n v="20"/>
    <n v="2022"/>
    <s v=""/>
    <m/>
    <m/>
    <m/>
  </r>
  <r>
    <n v="2638"/>
    <m/>
    <m/>
    <m/>
    <x v="13"/>
    <x v="19"/>
    <x v="6"/>
    <s v="Food Security"/>
    <x v="9"/>
    <x v="20"/>
    <x v="3"/>
    <m/>
    <s v="Planned"/>
    <m/>
    <m/>
    <m/>
    <m/>
    <m/>
    <s v="Chittagong"/>
    <s v="Cox's Bazar"/>
    <x v="6"/>
    <x v="9"/>
    <x v="1"/>
    <m/>
    <m/>
    <m/>
    <x v="2"/>
    <x v="2"/>
    <m/>
    <m/>
    <m/>
    <m/>
    <m/>
    <m/>
    <m/>
    <m/>
    <m/>
    <m/>
    <m/>
    <m/>
    <m/>
    <m/>
    <m/>
    <m/>
    <m/>
    <m/>
    <m/>
    <m/>
    <m/>
    <m/>
    <m/>
    <m/>
    <n v="20"/>
    <n v="2022"/>
    <s v=""/>
    <m/>
    <m/>
    <m/>
  </r>
  <r>
    <n v="2639"/>
    <m/>
    <m/>
    <m/>
    <x v="13"/>
    <x v="19"/>
    <x v="6"/>
    <s v="Food Security"/>
    <x v="9"/>
    <x v="20"/>
    <x v="3"/>
    <m/>
    <s v="Planned"/>
    <m/>
    <m/>
    <m/>
    <m/>
    <m/>
    <s v="Chittagong"/>
    <s v="Cox's Bazar"/>
    <x v="6"/>
    <x v="9"/>
    <x v="1"/>
    <m/>
    <m/>
    <m/>
    <x v="2"/>
    <x v="2"/>
    <m/>
    <m/>
    <m/>
    <m/>
    <m/>
    <m/>
    <m/>
    <m/>
    <m/>
    <m/>
    <m/>
    <m/>
    <m/>
    <m/>
    <m/>
    <m/>
    <m/>
    <m/>
    <m/>
    <m/>
    <m/>
    <m/>
    <m/>
    <m/>
    <n v="20"/>
    <n v="2022"/>
    <s v=""/>
    <m/>
    <m/>
    <m/>
  </r>
  <r>
    <n v="2640"/>
    <m/>
    <m/>
    <m/>
    <x v="13"/>
    <x v="19"/>
    <x v="6"/>
    <s v="Food Security"/>
    <x v="9"/>
    <x v="20"/>
    <x v="3"/>
    <m/>
    <s v="Planned"/>
    <m/>
    <m/>
    <m/>
    <m/>
    <m/>
    <s v="Chittagong"/>
    <s v="Cox's Bazar"/>
    <x v="6"/>
    <x v="9"/>
    <x v="1"/>
    <m/>
    <m/>
    <m/>
    <x v="2"/>
    <x v="2"/>
    <m/>
    <m/>
    <m/>
    <m/>
    <m/>
    <m/>
    <m/>
    <m/>
    <m/>
    <m/>
    <m/>
    <m/>
    <m/>
    <m/>
    <m/>
    <m/>
    <m/>
    <m/>
    <m/>
    <m/>
    <m/>
    <m/>
    <m/>
    <m/>
    <n v="20"/>
    <n v="2022"/>
    <s v=""/>
    <m/>
    <m/>
    <m/>
  </r>
  <r>
    <n v="2641"/>
    <m/>
    <m/>
    <m/>
    <x v="13"/>
    <x v="19"/>
    <x v="6"/>
    <s v="Food Security"/>
    <x v="9"/>
    <x v="20"/>
    <x v="3"/>
    <m/>
    <s v="Planned"/>
    <m/>
    <m/>
    <m/>
    <m/>
    <m/>
    <s v="Chittagong"/>
    <s v="Cox's Bazar"/>
    <x v="6"/>
    <x v="9"/>
    <x v="1"/>
    <m/>
    <m/>
    <m/>
    <x v="2"/>
    <x v="2"/>
    <m/>
    <m/>
    <m/>
    <m/>
    <m/>
    <m/>
    <m/>
    <m/>
    <m/>
    <m/>
    <m/>
    <m/>
    <m/>
    <m/>
    <m/>
    <m/>
    <m/>
    <m/>
    <m/>
    <m/>
    <m/>
    <m/>
    <m/>
    <m/>
    <n v="20"/>
    <n v="2022"/>
    <s v=""/>
    <m/>
    <m/>
    <m/>
  </r>
  <r>
    <n v="2642"/>
    <m/>
    <m/>
    <m/>
    <x v="13"/>
    <x v="19"/>
    <x v="6"/>
    <s v="Food Security"/>
    <x v="9"/>
    <x v="20"/>
    <x v="3"/>
    <m/>
    <s v="Planned"/>
    <m/>
    <m/>
    <m/>
    <m/>
    <m/>
    <s v="Chittagong"/>
    <s v="Cox's Bazar"/>
    <x v="6"/>
    <x v="9"/>
    <x v="1"/>
    <m/>
    <m/>
    <m/>
    <x v="2"/>
    <x v="2"/>
    <m/>
    <m/>
    <m/>
    <m/>
    <m/>
    <m/>
    <m/>
    <m/>
    <m/>
    <m/>
    <m/>
    <m/>
    <m/>
    <m/>
    <m/>
    <m/>
    <m/>
    <m/>
    <m/>
    <m/>
    <m/>
    <m/>
    <m/>
    <m/>
    <n v="20"/>
    <n v="2022"/>
    <s v=""/>
    <m/>
    <m/>
    <m/>
  </r>
  <r>
    <n v="2643"/>
    <m/>
    <m/>
    <m/>
    <x v="13"/>
    <x v="19"/>
    <x v="6"/>
    <s v="Food Security"/>
    <x v="9"/>
    <x v="20"/>
    <x v="3"/>
    <m/>
    <s v="Planned"/>
    <m/>
    <m/>
    <m/>
    <m/>
    <m/>
    <s v="Chittagong"/>
    <s v="Cox's Bazar"/>
    <x v="6"/>
    <x v="9"/>
    <x v="1"/>
    <m/>
    <m/>
    <m/>
    <x v="2"/>
    <x v="2"/>
    <m/>
    <m/>
    <m/>
    <m/>
    <m/>
    <m/>
    <m/>
    <m/>
    <m/>
    <m/>
    <m/>
    <m/>
    <m/>
    <m/>
    <m/>
    <m/>
    <m/>
    <m/>
    <m/>
    <m/>
    <m/>
    <m/>
    <m/>
    <m/>
    <n v="20"/>
    <n v="2022"/>
    <s v=""/>
    <m/>
    <m/>
    <m/>
  </r>
  <r>
    <n v="2644"/>
    <m/>
    <m/>
    <m/>
    <x v="13"/>
    <x v="19"/>
    <x v="6"/>
    <s v="Food Security"/>
    <x v="9"/>
    <x v="20"/>
    <x v="3"/>
    <m/>
    <s v="Planned"/>
    <m/>
    <m/>
    <m/>
    <m/>
    <m/>
    <s v="Chittagong"/>
    <s v="Cox's Bazar"/>
    <x v="6"/>
    <x v="9"/>
    <x v="1"/>
    <m/>
    <m/>
    <m/>
    <x v="2"/>
    <x v="2"/>
    <m/>
    <m/>
    <m/>
    <m/>
    <m/>
    <m/>
    <m/>
    <m/>
    <m/>
    <m/>
    <m/>
    <m/>
    <m/>
    <m/>
    <m/>
    <m/>
    <m/>
    <m/>
    <m/>
    <m/>
    <m/>
    <m/>
    <m/>
    <m/>
    <n v="20"/>
    <n v="2022"/>
    <s v=""/>
    <m/>
    <m/>
    <m/>
  </r>
  <r>
    <n v="2645"/>
    <m/>
    <m/>
    <m/>
    <x v="13"/>
    <x v="19"/>
    <x v="6"/>
    <s v="Food Security"/>
    <x v="9"/>
    <x v="20"/>
    <x v="3"/>
    <m/>
    <s v="Planned"/>
    <m/>
    <m/>
    <m/>
    <m/>
    <m/>
    <s v="Chittagong"/>
    <s v="Cox's Bazar"/>
    <x v="6"/>
    <x v="9"/>
    <x v="1"/>
    <m/>
    <m/>
    <m/>
    <x v="2"/>
    <x v="2"/>
    <m/>
    <m/>
    <m/>
    <m/>
    <m/>
    <m/>
    <m/>
    <m/>
    <m/>
    <m/>
    <m/>
    <m/>
    <m/>
    <m/>
    <m/>
    <m/>
    <m/>
    <m/>
    <m/>
    <m/>
    <m/>
    <m/>
    <m/>
    <m/>
    <n v="20"/>
    <n v="2022"/>
    <s v=""/>
    <m/>
    <m/>
    <m/>
  </r>
  <r>
    <n v="2646"/>
    <m/>
    <m/>
    <m/>
    <x v="13"/>
    <x v="19"/>
    <x v="6"/>
    <s v="Food Security"/>
    <x v="9"/>
    <x v="20"/>
    <x v="3"/>
    <m/>
    <s v="Planned"/>
    <m/>
    <m/>
    <m/>
    <m/>
    <m/>
    <s v="Chittagong"/>
    <s v="Cox's Bazar"/>
    <x v="6"/>
    <x v="9"/>
    <x v="1"/>
    <m/>
    <m/>
    <m/>
    <x v="2"/>
    <x v="2"/>
    <m/>
    <m/>
    <m/>
    <m/>
    <m/>
    <m/>
    <m/>
    <m/>
    <m/>
    <m/>
    <m/>
    <m/>
    <m/>
    <m/>
    <m/>
    <m/>
    <m/>
    <m/>
    <m/>
    <m/>
    <m/>
    <m/>
    <m/>
    <m/>
    <n v="20"/>
    <n v="2022"/>
    <s v=""/>
    <m/>
    <m/>
    <m/>
  </r>
  <r>
    <n v="2647"/>
    <m/>
    <m/>
    <m/>
    <x v="13"/>
    <x v="19"/>
    <x v="6"/>
    <s v="Food Security"/>
    <x v="9"/>
    <x v="20"/>
    <x v="3"/>
    <m/>
    <s v="Planned"/>
    <m/>
    <m/>
    <m/>
    <m/>
    <m/>
    <s v="Chittagong"/>
    <s v="Cox's Bazar"/>
    <x v="6"/>
    <x v="9"/>
    <x v="1"/>
    <m/>
    <m/>
    <m/>
    <x v="2"/>
    <x v="2"/>
    <m/>
    <m/>
    <m/>
    <m/>
    <m/>
    <m/>
    <m/>
    <m/>
    <m/>
    <m/>
    <m/>
    <m/>
    <m/>
    <m/>
    <m/>
    <m/>
    <m/>
    <m/>
    <m/>
    <m/>
    <m/>
    <m/>
    <m/>
    <m/>
    <n v="20"/>
    <n v="2022"/>
    <s v=""/>
    <m/>
    <m/>
    <m/>
  </r>
  <r>
    <n v="2648"/>
    <m/>
    <m/>
    <m/>
    <x v="13"/>
    <x v="19"/>
    <x v="6"/>
    <s v="Food Security"/>
    <x v="9"/>
    <x v="20"/>
    <x v="3"/>
    <m/>
    <s v="Planned"/>
    <m/>
    <m/>
    <m/>
    <m/>
    <m/>
    <s v="Chittagong"/>
    <s v="Cox's Bazar"/>
    <x v="6"/>
    <x v="9"/>
    <x v="1"/>
    <m/>
    <m/>
    <m/>
    <x v="2"/>
    <x v="2"/>
    <m/>
    <m/>
    <m/>
    <m/>
    <m/>
    <m/>
    <m/>
    <m/>
    <m/>
    <m/>
    <m/>
    <m/>
    <m/>
    <m/>
    <m/>
    <m/>
    <m/>
    <m/>
    <m/>
    <m/>
    <m/>
    <m/>
    <m/>
    <m/>
    <n v="20"/>
    <n v="2022"/>
    <s v=""/>
    <m/>
    <m/>
    <m/>
  </r>
  <r>
    <n v="2649"/>
    <m/>
    <m/>
    <m/>
    <x v="13"/>
    <x v="19"/>
    <x v="6"/>
    <s v="Food Security"/>
    <x v="9"/>
    <x v="20"/>
    <x v="3"/>
    <m/>
    <s v="Planned"/>
    <m/>
    <m/>
    <m/>
    <m/>
    <m/>
    <s v="Chittagong"/>
    <s v="Cox's Bazar"/>
    <x v="6"/>
    <x v="9"/>
    <x v="1"/>
    <m/>
    <m/>
    <m/>
    <x v="2"/>
    <x v="2"/>
    <m/>
    <m/>
    <m/>
    <m/>
    <m/>
    <m/>
    <m/>
    <m/>
    <m/>
    <m/>
    <m/>
    <m/>
    <m/>
    <m/>
    <m/>
    <m/>
    <m/>
    <m/>
    <m/>
    <m/>
    <m/>
    <m/>
    <m/>
    <m/>
    <n v="20"/>
    <n v="2022"/>
    <s v=""/>
    <m/>
    <m/>
    <m/>
  </r>
  <r>
    <n v="2650"/>
    <m/>
    <m/>
    <m/>
    <x v="13"/>
    <x v="19"/>
    <x v="6"/>
    <s v="Food Security"/>
    <x v="9"/>
    <x v="20"/>
    <x v="3"/>
    <m/>
    <s v="Planned"/>
    <m/>
    <m/>
    <m/>
    <m/>
    <m/>
    <s v="Chittagong"/>
    <s v="Cox's Bazar"/>
    <x v="6"/>
    <x v="9"/>
    <x v="1"/>
    <m/>
    <m/>
    <m/>
    <x v="2"/>
    <x v="2"/>
    <m/>
    <m/>
    <m/>
    <m/>
    <m/>
    <m/>
    <m/>
    <m/>
    <m/>
    <m/>
    <m/>
    <m/>
    <m/>
    <m/>
    <m/>
    <m/>
    <m/>
    <m/>
    <m/>
    <m/>
    <m/>
    <m/>
    <m/>
    <m/>
    <n v="20"/>
    <n v="2022"/>
    <s v=""/>
    <m/>
    <m/>
    <m/>
  </r>
  <r>
    <n v="2651"/>
    <m/>
    <m/>
    <m/>
    <x v="13"/>
    <x v="19"/>
    <x v="6"/>
    <s v="Food Security"/>
    <x v="9"/>
    <x v="20"/>
    <x v="3"/>
    <m/>
    <s v="Planned"/>
    <m/>
    <m/>
    <m/>
    <m/>
    <m/>
    <s v="Chittagong"/>
    <s v="Cox's Bazar"/>
    <x v="6"/>
    <x v="9"/>
    <x v="1"/>
    <m/>
    <m/>
    <m/>
    <x v="2"/>
    <x v="2"/>
    <m/>
    <m/>
    <m/>
    <m/>
    <m/>
    <m/>
    <m/>
    <m/>
    <m/>
    <m/>
    <m/>
    <m/>
    <m/>
    <m/>
    <m/>
    <m/>
    <m/>
    <m/>
    <m/>
    <m/>
    <m/>
    <m/>
    <m/>
    <m/>
    <n v="20"/>
    <n v="2022"/>
    <s v=""/>
    <m/>
    <m/>
    <m/>
  </r>
  <r>
    <n v="2652"/>
    <m/>
    <m/>
    <m/>
    <x v="13"/>
    <x v="19"/>
    <x v="6"/>
    <s v="Food Security"/>
    <x v="9"/>
    <x v="20"/>
    <x v="3"/>
    <m/>
    <s v="Planned"/>
    <m/>
    <m/>
    <m/>
    <m/>
    <m/>
    <s v="Chittagong"/>
    <s v="Cox's Bazar"/>
    <x v="6"/>
    <x v="9"/>
    <x v="1"/>
    <m/>
    <m/>
    <m/>
    <x v="2"/>
    <x v="2"/>
    <m/>
    <m/>
    <m/>
    <m/>
    <m/>
    <m/>
    <m/>
    <m/>
    <m/>
    <m/>
    <m/>
    <m/>
    <m/>
    <m/>
    <m/>
    <m/>
    <m/>
    <m/>
    <m/>
    <m/>
    <m/>
    <m/>
    <m/>
    <m/>
    <n v="20"/>
    <n v="2022"/>
    <s v=""/>
    <m/>
    <m/>
    <m/>
  </r>
  <r>
    <n v="2653"/>
    <m/>
    <m/>
    <m/>
    <x v="13"/>
    <x v="19"/>
    <x v="6"/>
    <s v="Food Security"/>
    <x v="9"/>
    <x v="20"/>
    <x v="3"/>
    <m/>
    <s v="Planned"/>
    <m/>
    <m/>
    <m/>
    <m/>
    <m/>
    <s v="Chittagong"/>
    <s v="Cox's Bazar"/>
    <x v="6"/>
    <x v="9"/>
    <x v="1"/>
    <m/>
    <m/>
    <m/>
    <x v="2"/>
    <x v="2"/>
    <m/>
    <m/>
    <m/>
    <m/>
    <m/>
    <m/>
    <m/>
    <m/>
    <m/>
    <m/>
    <m/>
    <m/>
    <m/>
    <m/>
    <m/>
    <m/>
    <m/>
    <m/>
    <m/>
    <m/>
    <m/>
    <m/>
    <m/>
    <m/>
    <n v="20"/>
    <n v="2022"/>
    <s v=""/>
    <m/>
    <m/>
    <m/>
  </r>
  <r>
    <n v="2654"/>
    <m/>
    <m/>
    <m/>
    <x v="13"/>
    <x v="19"/>
    <x v="6"/>
    <s v="Food Security"/>
    <x v="9"/>
    <x v="20"/>
    <x v="3"/>
    <m/>
    <s v="Planned"/>
    <m/>
    <m/>
    <m/>
    <m/>
    <m/>
    <s v="Chittagong"/>
    <s v="Cox's Bazar"/>
    <x v="6"/>
    <x v="9"/>
    <x v="1"/>
    <m/>
    <m/>
    <m/>
    <x v="2"/>
    <x v="2"/>
    <m/>
    <m/>
    <m/>
    <m/>
    <m/>
    <m/>
    <m/>
    <m/>
    <m/>
    <m/>
    <m/>
    <m/>
    <m/>
    <m/>
    <m/>
    <m/>
    <m/>
    <m/>
    <m/>
    <m/>
    <m/>
    <m/>
    <m/>
    <m/>
    <n v="20"/>
    <n v="2022"/>
    <s v=""/>
    <m/>
    <m/>
    <m/>
  </r>
  <r>
    <n v="2655"/>
    <m/>
    <m/>
    <m/>
    <x v="13"/>
    <x v="19"/>
    <x v="6"/>
    <s v="Food Security"/>
    <x v="9"/>
    <x v="20"/>
    <x v="3"/>
    <m/>
    <s v="Planned"/>
    <m/>
    <m/>
    <m/>
    <m/>
    <m/>
    <s v="Chittagong"/>
    <s v="Cox's Bazar"/>
    <x v="6"/>
    <x v="9"/>
    <x v="1"/>
    <m/>
    <m/>
    <m/>
    <x v="2"/>
    <x v="2"/>
    <m/>
    <m/>
    <m/>
    <m/>
    <m/>
    <m/>
    <m/>
    <m/>
    <m/>
    <m/>
    <m/>
    <m/>
    <m/>
    <m/>
    <m/>
    <m/>
    <m/>
    <m/>
    <m/>
    <m/>
    <m/>
    <m/>
    <m/>
    <m/>
    <n v="20"/>
    <n v="2022"/>
    <s v=""/>
    <m/>
    <m/>
    <m/>
  </r>
  <r>
    <n v="2656"/>
    <m/>
    <m/>
    <m/>
    <x v="13"/>
    <x v="19"/>
    <x v="6"/>
    <s v="Food Security"/>
    <x v="9"/>
    <x v="20"/>
    <x v="3"/>
    <m/>
    <s v="Planned"/>
    <m/>
    <m/>
    <m/>
    <m/>
    <m/>
    <s v="Chittagong"/>
    <s v="Cox's Bazar"/>
    <x v="6"/>
    <x v="9"/>
    <x v="1"/>
    <m/>
    <m/>
    <m/>
    <x v="2"/>
    <x v="2"/>
    <m/>
    <m/>
    <m/>
    <m/>
    <m/>
    <m/>
    <m/>
    <m/>
    <m/>
    <m/>
    <m/>
    <m/>
    <m/>
    <m/>
    <m/>
    <m/>
    <m/>
    <m/>
    <m/>
    <m/>
    <m/>
    <m/>
    <m/>
    <m/>
    <n v="20"/>
    <n v="2022"/>
    <s v=""/>
    <m/>
    <m/>
    <m/>
  </r>
  <r>
    <n v="2657"/>
    <m/>
    <m/>
    <m/>
    <x v="13"/>
    <x v="19"/>
    <x v="6"/>
    <s v="Food Security"/>
    <x v="9"/>
    <x v="20"/>
    <x v="3"/>
    <m/>
    <s v="Planned"/>
    <m/>
    <m/>
    <m/>
    <m/>
    <m/>
    <s v="Chittagong"/>
    <s v="Cox's Bazar"/>
    <x v="6"/>
    <x v="9"/>
    <x v="1"/>
    <m/>
    <m/>
    <m/>
    <x v="2"/>
    <x v="2"/>
    <m/>
    <m/>
    <m/>
    <m/>
    <m/>
    <m/>
    <m/>
    <m/>
    <m/>
    <m/>
    <m/>
    <m/>
    <m/>
    <m/>
    <m/>
    <m/>
    <m/>
    <m/>
    <m/>
    <m/>
    <m/>
    <m/>
    <m/>
    <m/>
    <n v="20"/>
    <n v="2022"/>
    <s v=""/>
    <m/>
    <m/>
    <m/>
  </r>
  <r>
    <n v="2658"/>
    <m/>
    <m/>
    <m/>
    <x v="13"/>
    <x v="19"/>
    <x v="6"/>
    <s v="Food Security"/>
    <x v="9"/>
    <x v="20"/>
    <x v="3"/>
    <m/>
    <s v="Planned"/>
    <m/>
    <m/>
    <m/>
    <m/>
    <m/>
    <s v="Chittagong"/>
    <s v="Cox's Bazar"/>
    <x v="6"/>
    <x v="9"/>
    <x v="1"/>
    <m/>
    <m/>
    <m/>
    <x v="2"/>
    <x v="2"/>
    <m/>
    <m/>
    <m/>
    <m/>
    <m/>
    <m/>
    <m/>
    <m/>
    <m/>
    <m/>
    <m/>
    <m/>
    <m/>
    <m/>
    <m/>
    <m/>
    <m/>
    <m/>
    <m/>
    <m/>
    <m/>
    <m/>
    <m/>
    <m/>
    <n v="20"/>
    <n v="2022"/>
    <s v=""/>
    <m/>
    <m/>
    <m/>
  </r>
  <r>
    <n v="2659"/>
    <m/>
    <m/>
    <m/>
    <x v="13"/>
    <x v="19"/>
    <x v="6"/>
    <s v="Food Security"/>
    <x v="9"/>
    <x v="20"/>
    <x v="3"/>
    <m/>
    <s v="Planned"/>
    <m/>
    <m/>
    <m/>
    <m/>
    <m/>
    <s v="Chittagong"/>
    <s v="Cox's Bazar"/>
    <x v="6"/>
    <x v="9"/>
    <x v="1"/>
    <m/>
    <m/>
    <m/>
    <x v="2"/>
    <x v="2"/>
    <m/>
    <m/>
    <m/>
    <m/>
    <m/>
    <m/>
    <m/>
    <m/>
    <m/>
    <m/>
    <m/>
    <m/>
    <m/>
    <m/>
    <m/>
    <m/>
    <m/>
    <m/>
    <m/>
    <m/>
    <m/>
    <m/>
    <m/>
    <m/>
    <n v="20"/>
    <n v="2022"/>
    <s v=""/>
    <m/>
    <m/>
    <m/>
  </r>
  <r>
    <n v="2660"/>
    <m/>
    <m/>
    <m/>
    <x v="13"/>
    <x v="19"/>
    <x v="6"/>
    <s v="Food Security"/>
    <x v="9"/>
    <x v="20"/>
    <x v="3"/>
    <m/>
    <s v="Planned"/>
    <m/>
    <m/>
    <m/>
    <m/>
    <m/>
    <s v="Chittagong"/>
    <s v="Cox's Bazar"/>
    <x v="6"/>
    <x v="9"/>
    <x v="1"/>
    <m/>
    <m/>
    <m/>
    <x v="2"/>
    <x v="2"/>
    <m/>
    <m/>
    <m/>
    <m/>
    <m/>
    <m/>
    <m/>
    <m/>
    <m/>
    <m/>
    <m/>
    <m/>
    <m/>
    <m/>
    <m/>
    <m/>
    <m/>
    <m/>
    <m/>
    <m/>
    <m/>
    <m/>
    <m/>
    <m/>
    <n v="20"/>
    <n v="2022"/>
    <s v=""/>
    <m/>
    <m/>
    <m/>
  </r>
  <r>
    <n v="2661"/>
    <m/>
    <m/>
    <m/>
    <x v="13"/>
    <x v="19"/>
    <x v="6"/>
    <s v="Food Security"/>
    <x v="9"/>
    <x v="20"/>
    <x v="3"/>
    <m/>
    <s v="Planned"/>
    <m/>
    <m/>
    <m/>
    <m/>
    <m/>
    <s v="Chittagong"/>
    <s v="Cox's Bazar"/>
    <x v="6"/>
    <x v="9"/>
    <x v="1"/>
    <m/>
    <m/>
    <m/>
    <x v="2"/>
    <x v="2"/>
    <m/>
    <m/>
    <m/>
    <m/>
    <m/>
    <m/>
    <m/>
    <m/>
    <m/>
    <m/>
    <m/>
    <m/>
    <m/>
    <m/>
    <m/>
    <m/>
    <m/>
    <m/>
    <m/>
    <m/>
    <m/>
    <m/>
    <m/>
    <m/>
    <n v="20"/>
    <n v="2022"/>
    <s v=""/>
    <m/>
    <m/>
    <m/>
  </r>
  <r>
    <n v="2662"/>
    <m/>
    <m/>
    <m/>
    <x v="13"/>
    <x v="19"/>
    <x v="6"/>
    <s v="Food Security"/>
    <x v="9"/>
    <x v="20"/>
    <x v="3"/>
    <m/>
    <s v="Planned"/>
    <m/>
    <m/>
    <m/>
    <m/>
    <m/>
    <s v="Chittagong"/>
    <s v="Cox's Bazar"/>
    <x v="6"/>
    <x v="9"/>
    <x v="1"/>
    <m/>
    <m/>
    <m/>
    <x v="2"/>
    <x v="2"/>
    <m/>
    <m/>
    <m/>
    <m/>
    <m/>
    <m/>
    <m/>
    <m/>
    <m/>
    <m/>
    <m/>
    <m/>
    <m/>
    <m/>
    <m/>
    <m/>
    <m/>
    <m/>
    <m/>
    <m/>
    <m/>
    <m/>
    <m/>
    <m/>
    <n v="20"/>
    <n v="2022"/>
    <s v=""/>
    <m/>
    <m/>
    <m/>
  </r>
  <r>
    <n v="2663"/>
    <m/>
    <m/>
    <m/>
    <x v="13"/>
    <x v="19"/>
    <x v="6"/>
    <s v="Food Security"/>
    <x v="9"/>
    <x v="20"/>
    <x v="3"/>
    <m/>
    <s v="Planned"/>
    <m/>
    <m/>
    <m/>
    <m/>
    <m/>
    <s v="Chittagong"/>
    <s v="Cox's Bazar"/>
    <x v="6"/>
    <x v="9"/>
    <x v="1"/>
    <m/>
    <m/>
    <m/>
    <x v="2"/>
    <x v="2"/>
    <m/>
    <m/>
    <m/>
    <m/>
    <m/>
    <m/>
    <m/>
    <m/>
    <m/>
    <m/>
    <m/>
    <m/>
    <m/>
    <m/>
    <m/>
    <m/>
    <m/>
    <m/>
    <m/>
    <m/>
    <m/>
    <m/>
    <m/>
    <m/>
    <n v="20"/>
    <n v="2022"/>
    <s v=""/>
    <m/>
    <m/>
    <m/>
  </r>
  <r>
    <n v="2664"/>
    <m/>
    <m/>
    <m/>
    <x v="13"/>
    <x v="19"/>
    <x v="6"/>
    <s v="Food Security"/>
    <x v="9"/>
    <x v="20"/>
    <x v="3"/>
    <m/>
    <s v="Planned"/>
    <m/>
    <m/>
    <m/>
    <m/>
    <m/>
    <s v="Chittagong"/>
    <s v="Cox's Bazar"/>
    <x v="6"/>
    <x v="9"/>
    <x v="1"/>
    <m/>
    <m/>
    <m/>
    <x v="2"/>
    <x v="2"/>
    <m/>
    <m/>
    <m/>
    <m/>
    <m/>
    <m/>
    <m/>
    <m/>
    <m/>
    <m/>
    <m/>
    <m/>
    <m/>
    <m/>
    <m/>
    <m/>
    <m/>
    <m/>
    <m/>
    <m/>
    <m/>
    <m/>
    <m/>
    <m/>
    <n v="20"/>
    <n v="2022"/>
    <s v=""/>
    <m/>
    <m/>
    <m/>
  </r>
  <r>
    <n v="2665"/>
    <m/>
    <m/>
    <m/>
    <x v="13"/>
    <x v="19"/>
    <x v="6"/>
    <s v="Food Security"/>
    <x v="9"/>
    <x v="20"/>
    <x v="3"/>
    <m/>
    <s v="Planned"/>
    <m/>
    <m/>
    <m/>
    <m/>
    <m/>
    <s v="Chittagong"/>
    <s v="Cox's Bazar"/>
    <x v="6"/>
    <x v="9"/>
    <x v="1"/>
    <m/>
    <m/>
    <m/>
    <x v="2"/>
    <x v="2"/>
    <m/>
    <m/>
    <m/>
    <m/>
    <m/>
    <m/>
    <m/>
    <m/>
    <m/>
    <m/>
    <m/>
    <m/>
    <m/>
    <m/>
    <m/>
    <m/>
    <m/>
    <m/>
    <m/>
    <m/>
    <m/>
    <m/>
    <m/>
    <m/>
    <n v="20"/>
    <n v="2022"/>
    <s v=""/>
    <m/>
    <m/>
    <m/>
  </r>
  <r>
    <n v="2666"/>
    <m/>
    <m/>
    <m/>
    <x v="13"/>
    <x v="19"/>
    <x v="6"/>
    <s v="Food Security"/>
    <x v="9"/>
    <x v="20"/>
    <x v="3"/>
    <m/>
    <s v="Planned"/>
    <m/>
    <m/>
    <m/>
    <m/>
    <m/>
    <s v="Chittagong"/>
    <s v="Cox's Bazar"/>
    <x v="6"/>
    <x v="9"/>
    <x v="1"/>
    <m/>
    <m/>
    <m/>
    <x v="2"/>
    <x v="2"/>
    <m/>
    <m/>
    <m/>
    <m/>
    <m/>
    <m/>
    <m/>
    <m/>
    <m/>
    <m/>
    <m/>
    <m/>
    <m/>
    <m/>
    <m/>
    <m/>
    <m/>
    <m/>
    <m/>
    <m/>
    <m/>
    <m/>
    <m/>
    <m/>
    <n v="20"/>
    <n v="2022"/>
    <s v=""/>
    <m/>
    <m/>
    <m/>
  </r>
  <r>
    <n v="2667"/>
    <m/>
    <m/>
    <m/>
    <x v="13"/>
    <x v="19"/>
    <x v="6"/>
    <s v="Food Security"/>
    <x v="9"/>
    <x v="20"/>
    <x v="3"/>
    <m/>
    <s v="Planned"/>
    <m/>
    <m/>
    <m/>
    <m/>
    <m/>
    <s v="Chittagong"/>
    <s v="Cox's Bazar"/>
    <x v="6"/>
    <x v="9"/>
    <x v="1"/>
    <m/>
    <m/>
    <m/>
    <x v="2"/>
    <x v="2"/>
    <m/>
    <m/>
    <m/>
    <m/>
    <m/>
    <m/>
    <m/>
    <m/>
    <m/>
    <m/>
    <m/>
    <m/>
    <m/>
    <m/>
    <m/>
    <m/>
    <m/>
    <m/>
    <m/>
    <m/>
    <m/>
    <m/>
    <m/>
    <m/>
    <n v="20"/>
    <n v="2022"/>
    <s v=""/>
    <m/>
    <m/>
    <m/>
  </r>
  <r>
    <n v="2668"/>
    <m/>
    <m/>
    <m/>
    <x v="13"/>
    <x v="19"/>
    <x v="6"/>
    <s v="Food Security"/>
    <x v="9"/>
    <x v="20"/>
    <x v="3"/>
    <m/>
    <s v="Planned"/>
    <m/>
    <m/>
    <m/>
    <m/>
    <m/>
    <s v="Chittagong"/>
    <s v="Cox's Bazar"/>
    <x v="6"/>
    <x v="9"/>
    <x v="1"/>
    <m/>
    <m/>
    <m/>
    <x v="2"/>
    <x v="2"/>
    <m/>
    <m/>
    <m/>
    <m/>
    <m/>
    <m/>
    <m/>
    <m/>
    <m/>
    <m/>
    <m/>
    <m/>
    <m/>
    <m/>
    <m/>
    <m/>
    <m/>
    <m/>
    <m/>
    <m/>
    <m/>
    <m/>
    <m/>
    <m/>
    <n v="20"/>
    <n v="2022"/>
    <s v=""/>
    <m/>
    <m/>
    <m/>
  </r>
  <r>
    <n v="2669"/>
    <m/>
    <m/>
    <m/>
    <x v="13"/>
    <x v="19"/>
    <x v="6"/>
    <s v="Food Security"/>
    <x v="9"/>
    <x v="20"/>
    <x v="3"/>
    <m/>
    <s v="Planned"/>
    <m/>
    <m/>
    <m/>
    <m/>
    <m/>
    <s v="Chittagong"/>
    <s v="Cox's Bazar"/>
    <x v="6"/>
    <x v="9"/>
    <x v="1"/>
    <m/>
    <m/>
    <m/>
    <x v="2"/>
    <x v="2"/>
    <m/>
    <m/>
    <m/>
    <m/>
    <m/>
    <m/>
    <m/>
    <m/>
    <m/>
    <m/>
    <m/>
    <m/>
    <m/>
    <m/>
    <m/>
    <m/>
    <m/>
    <m/>
    <m/>
    <m/>
    <m/>
    <m/>
    <m/>
    <m/>
    <n v="20"/>
    <n v="2022"/>
    <s v=""/>
    <m/>
    <m/>
    <m/>
  </r>
  <r>
    <n v="2670"/>
    <m/>
    <m/>
    <m/>
    <x v="13"/>
    <x v="19"/>
    <x v="6"/>
    <s v="Food Security"/>
    <x v="9"/>
    <x v="20"/>
    <x v="3"/>
    <m/>
    <s v="Planned"/>
    <m/>
    <m/>
    <m/>
    <m/>
    <m/>
    <s v="Chittagong"/>
    <s v="Cox's Bazar"/>
    <x v="6"/>
    <x v="9"/>
    <x v="1"/>
    <m/>
    <m/>
    <m/>
    <x v="2"/>
    <x v="2"/>
    <m/>
    <m/>
    <m/>
    <m/>
    <m/>
    <m/>
    <m/>
    <m/>
    <m/>
    <m/>
    <m/>
    <m/>
    <m/>
    <m/>
    <m/>
    <m/>
    <m/>
    <m/>
    <m/>
    <m/>
    <m/>
    <m/>
    <m/>
    <m/>
    <n v="20"/>
    <n v="2022"/>
    <s v=""/>
    <m/>
    <m/>
    <m/>
  </r>
  <r>
    <n v="2671"/>
    <m/>
    <m/>
    <m/>
    <x v="13"/>
    <x v="19"/>
    <x v="6"/>
    <s v="Food Security"/>
    <x v="9"/>
    <x v="20"/>
    <x v="3"/>
    <m/>
    <s v="Planned"/>
    <m/>
    <m/>
    <m/>
    <m/>
    <m/>
    <s v="Chittagong"/>
    <s v="Cox's Bazar"/>
    <x v="6"/>
    <x v="9"/>
    <x v="1"/>
    <m/>
    <m/>
    <m/>
    <x v="2"/>
    <x v="2"/>
    <m/>
    <m/>
    <m/>
    <m/>
    <m/>
    <m/>
    <m/>
    <m/>
    <m/>
    <m/>
    <m/>
    <m/>
    <m/>
    <m/>
    <m/>
    <m/>
    <m/>
    <m/>
    <m/>
    <m/>
    <m/>
    <m/>
    <m/>
    <m/>
    <n v="20"/>
    <n v="2022"/>
    <s v=""/>
    <m/>
    <m/>
    <m/>
  </r>
  <r>
    <n v="2672"/>
    <m/>
    <m/>
    <m/>
    <x v="13"/>
    <x v="19"/>
    <x v="6"/>
    <s v="Food Security"/>
    <x v="9"/>
    <x v="20"/>
    <x v="3"/>
    <m/>
    <s v="Planned"/>
    <m/>
    <m/>
    <m/>
    <m/>
    <m/>
    <s v="Chittagong"/>
    <s v="Cox's Bazar"/>
    <x v="6"/>
    <x v="9"/>
    <x v="1"/>
    <m/>
    <m/>
    <m/>
    <x v="2"/>
    <x v="2"/>
    <m/>
    <m/>
    <m/>
    <m/>
    <m/>
    <m/>
    <m/>
    <m/>
    <m/>
    <m/>
    <m/>
    <m/>
    <m/>
    <m/>
    <m/>
    <m/>
    <m/>
    <m/>
    <m/>
    <m/>
    <m/>
    <m/>
    <m/>
    <m/>
    <n v="20"/>
    <n v="2022"/>
    <s v=""/>
    <m/>
    <m/>
    <m/>
  </r>
  <r>
    <n v="2673"/>
    <m/>
    <m/>
    <m/>
    <x v="13"/>
    <x v="19"/>
    <x v="6"/>
    <s v="Food Security"/>
    <x v="9"/>
    <x v="20"/>
    <x v="3"/>
    <m/>
    <s v="Planned"/>
    <m/>
    <m/>
    <m/>
    <m/>
    <m/>
    <s v="Chittagong"/>
    <s v="Cox's Bazar"/>
    <x v="6"/>
    <x v="9"/>
    <x v="1"/>
    <m/>
    <m/>
    <m/>
    <x v="2"/>
    <x v="2"/>
    <m/>
    <m/>
    <m/>
    <m/>
    <m/>
    <m/>
    <m/>
    <m/>
    <m/>
    <m/>
    <m/>
    <m/>
    <m/>
    <m/>
    <m/>
    <m/>
    <m/>
    <m/>
    <m/>
    <m/>
    <m/>
    <m/>
    <m/>
    <m/>
    <n v="20"/>
    <n v="2022"/>
    <s v=""/>
    <m/>
    <m/>
    <m/>
  </r>
  <r>
    <n v="2674"/>
    <m/>
    <m/>
    <m/>
    <x v="13"/>
    <x v="19"/>
    <x v="6"/>
    <s v="Food Security"/>
    <x v="9"/>
    <x v="20"/>
    <x v="3"/>
    <m/>
    <s v="Planned"/>
    <m/>
    <m/>
    <m/>
    <m/>
    <m/>
    <s v="Chittagong"/>
    <s v="Cox's Bazar"/>
    <x v="6"/>
    <x v="9"/>
    <x v="1"/>
    <m/>
    <m/>
    <m/>
    <x v="2"/>
    <x v="2"/>
    <m/>
    <m/>
    <m/>
    <m/>
    <m/>
    <m/>
    <m/>
    <m/>
    <m/>
    <m/>
    <m/>
    <m/>
    <m/>
    <m/>
    <m/>
    <m/>
    <m/>
    <m/>
    <m/>
    <m/>
    <m/>
    <m/>
    <m/>
    <m/>
    <n v="20"/>
    <n v="2022"/>
    <s v=""/>
    <m/>
    <m/>
    <m/>
  </r>
  <r>
    <n v="2675"/>
    <m/>
    <m/>
    <m/>
    <x v="13"/>
    <x v="19"/>
    <x v="6"/>
    <s v="Food Security"/>
    <x v="9"/>
    <x v="20"/>
    <x v="3"/>
    <m/>
    <s v="Planned"/>
    <m/>
    <m/>
    <m/>
    <m/>
    <m/>
    <s v="Chittagong"/>
    <s v="Cox's Bazar"/>
    <x v="6"/>
    <x v="9"/>
    <x v="1"/>
    <m/>
    <m/>
    <m/>
    <x v="2"/>
    <x v="2"/>
    <m/>
    <m/>
    <m/>
    <m/>
    <m/>
    <m/>
    <m/>
    <m/>
    <m/>
    <m/>
    <m/>
    <m/>
    <m/>
    <m/>
    <m/>
    <m/>
    <m/>
    <m/>
    <m/>
    <m/>
    <m/>
    <m/>
    <m/>
    <m/>
    <n v="20"/>
    <n v="2022"/>
    <s v=""/>
    <m/>
    <m/>
    <m/>
  </r>
  <r>
    <n v="2676"/>
    <m/>
    <m/>
    <m/>
    <x v="13"/>
    <x v="19"/>
    <x v="6"/>
    <s v="Food Security"/>
    <x v="9"/>
    <x v="20"/>
    <x v="3"/>
    <m/>
    <s v="Planned"/>
    <m/>
    <m/>
    <m/>
    <m/>
    <m/>
    <s v="Chittagong"/>
    <s v="Cox's Bazar"/>
    <x v="6"/>
    <x v="9"/>
    <x v="1"/>
    <m/>
    <m/>
    <m/>
    <x v="2"/>
    <x v="2"/>
    <m/>
    <m/>
    <m/>
    <m/>
    <m/>
    <m/>
    <m/>
    <m/>
    <m/>
    <m/>
    <m/>
    <m/>
    <m/>
    <m/>
    <m/>
    <m/>
    <m/>
    <m/>
    <m/>
    <m/>
    <m/>
    <m/>
    <m/>
    <m/>
    <n v="20"/>
    <n v="2022"/>
    <s v=""/>
    <m/>
    <m/>
    <m/>
  </r>
  <r>
    <n v="2677"/>
    <m/>
    <m/>
    <m/>
    <x v="13"/>
    <x v="19"/>
    <x v="6"/>
    <s v="Food Security"/>
    <x v="9"/>
    <x v="20"/>
    <x v="3"/>
    <m/>
    <s v="Planned"/>
    <m/>
    <m/>
    <m/>
    <m/>
    <m/>
    <s v="Chittagong"/>
    <s v="Cox's Bazar"/>
    <x v="6"/>
    <x v="9"/>
    <x v="1"/>
    <m/>
    <m/>
    <m/>
    <x v="2"/>
    <x v="2"/>
    <m/>
    <m/>
    <m/>
    <m/>
    <m/>
    <m/>
    <m/>
    <m/>
    <m/>
    <m/>
    <m/>
    <m/>
    <m/>
    <m/>
    <m/>
    <m/>
    <m/>
    <m/>
    <m/>
    <m/>
    <m/>
    <m/>
    <m/>
    <m/>
    <n v="20"/>
    <n v="2022"/>
    <s v=""/>
    <m/>
    <m/>
    <m/>
  </r>
  <r>
    <n v="2678"/>
    <m/>
    <m/>
    <m/>
    <x v="13"/>
    <x v="19"/>
    <x v="6"/>
    <s v="Food Security"/>
    <x v="9"/>
    <x v="20"/>
    <x v="3"/>
    <m/>
    <s v="Planned"/>
    <m/>
    <m/>
    <m/>
    <m/>
    <m/>
    <s v="Chittagong"/>
    <s v="Cox's Bazar"/>
    <x v="6"/>
    <x v="9"/>
    <x v="1"/>
    <m/>
    <m/>
    <m/>
    <x v="2"/>
    <x v="2"/>
    <m/>
    <m/>
    <m/>
    <m/>
    <m/>
    <m/>
    <m/>
    <m/>
    <m/>
    <m/>
    <m/>
    <m/>
    <m/>
    <m/>
    <m/>
    <m/>
    <m/>
    <m/>
    <m/>
    <m/>
    <m/>
    <m/>
    <m/>
    <m/>
    <n v="20"/>
    <n v="2022"/>
    <s v=""/>
    <m/>
    <m/>
    <m/>
  </r>
  <r>
    <n v="2679"/>
    <m/>
    <m/>
    <m/>
    <x v="13"/>
    <x v="19"/>
    <x v="6"/>
    <s v="Food Security"/>
    <x v="9"/>
    <x v="20"/>
    <x v="3"/>
    <m/>
    <s v="Planned"/>
    <m/>
    <m/>
    <m/>
    <m/>
    <m/>
    <s v="Chittagong"/>
    <s v="Cox's Bazar"/>
    <x v="6"/>
    <x v="9"/>
    <x v="1"/>
    <m/>
    <m/>
    <m/>
    <x v="2"/>
    <x v="2"/>
    <m/>
    <m/>
    <m/>
    <m/>
    <m/>
    <m/>
    <m/>
    <m/>
    <m/>
    <m/>
    <m/>
    <m/>
    <m/>
    <m/>
    <m/>
    <m/>
    <m/>
    <m/>
    <m/>
    <m/>
    <m/>
    <m/>
    <m/>
    <m/>
    <n v="20"/>
    <n v="2022"/>
    <s v=""/>
    <m/>
    <m/>
    <m/>
  </r>
  <r>
    <n v="2680"/>
    <m/>
    <m/>
    <m/>
    <x v="13"/>
    <x v="19"/>
    <x v="6"/>
    <s v="Food Security"/>
    <x v="9"/>
    <x v="20"/>
    <x v="3"/>
    <m/>
    <s v="Planned"/>
    <m/>
    <m/>
    <m/>
    <m/>
    <m/>
    <s v="Chittagong"/>
    <s v="Cox's Bazar"/>
    <x v="6"/>
    <x v="9"/>
    <x v="1"/>
    <m/>
    <m/>
    <m/>
    <x v="2"/>
    <x v="2"/>
    <m/>
    <m/>
    <m/>
    <m/>
    <m/>
    <m/>
    <m/>
    <m/>
    <m/>
    <m/>
    <m/>
    <m/>
    <m/>
    <m/>
    <m/>
    <m/>
    <m/>
    <m/>
    <m/>
    <m/>
    <m/>
    <m/>
    <m/>
    <m/>
    <n v="20"/>
    <n v="2022"/>
    <s v=""/>
    <m/>
    <m/>
    <m/>
  </r>
  <r>
    <n v="2681"/>
    <m/>
    <m/>
    <m/>
    <x v="13"/>
    <x v="19"/>
    <x v="6"/>
    <s v="Food Security"/>
    <x v="9"/>
    <x v="20"/>
    <x v="3"/>
    <m/>
    <s v="Planned"/>
    <m/>
    <m/>
    <m/>
    <m/>
    <m/>
    <s v="Chittagong"/>
    <s v="Cox's Bazar"/>
    <x v="6"/>
    <x v="9"/>
    <x v="1"/>
    <m/>
    <m/>
    <m/>
    <x v="2"/>
    <x v="2"/>
    <m/>
    <m/>
    <m/>
    <m/>
    <m/>
    <m/>
    <m/>
    <m/>
    <m/>
    <m/>
    <m/>
    <m/>
    <m/>
    <m/>
    <m/>
    <m/>
    <m/>
    <m/>
    <m/>
    <m/>
    <m/>
    <m/>
    <m/>
    <m/>
    <n v="20"/>
    <n v="2022"/>
    <s v=""/>
    <m/>
    <m/>
    <m/>
  </r>
  <r>
    <n v="2682"/>
    <m/>
    <m/>
    <m/>
    <x v="13"/>
    <x v="19"/>
    <x v="6"/>
    <s v="Food Security"/>
    <x v="9"/>
    <x v="20"/>
    <x v="3"/>
    <m/>
    <s v="Planned"/>
    <m/>
    <m/>
    <m/>
    <m/>
    <m/>
    <s v="Chittagong"/>
    <s v="Cox's Bazar"/>
    <x v="6"/>
    <x v="9"/>
    <x v="1"/>
    <m/>
    <m/>
    <m/>
    <x v="2"/>
    <x v="2"/>
    <m/>
    <m/>
    <m/>
    <m/>
    <m/>
    <m/>
    <m/>
    <m/>
    <m/>
    <m/>
    <m/>
    <m/>
    <m/>
    <m/>
    <m/>
    <m/>
    <m/>
    <m/>
    <m/>
    <m/>
    <m/>
    <m/>
    <m/>
    <m/>
    <n v="20"/>
    <n v="2022"/>
    <s v=""/>
    <m/>
    <m/>
    <m/>
  </r>
  <r>
    <n v="2683"/>
    <m/>
    <m/>
    <m/>
    <x v="13"/>
    <x v="19"/>
    <x v="6"/>
    <s v="Food Security"/>
    <x v="9"/>
    <x v="20"/>
    <x v="3"/>
    <m/>
    <s v="Planned"/>
    <m/>
    <m/>
    <m/>
    <m/>
    <m/>
    <s v="Chittagong"/>
    <s v="Cox's Bazar"/>
    <x v="6"/>
    <x v="9"/>
    <x v="1"/>
    <m/>
    <m/>
    <m/>
    <x v="2"/>
    <x v="2"/>
    <m/>
    <m/>
    <m/>
    <m/>
    <m/>
    <m/>
    <m/>
    <m/>
    <m/>
    <m/>
    <m/>
    <m/>
    <m/>
    <m/>
    <m/>
    <m/>
    <m/>
    <m/>
    <m/>
    <m/>
    <m/>
    <m/>
    <m/>
    <m/>
    <n v="20"/>
    <n v="2022"/>
    <s v=""/>
    <m/>
    <m/>
    <m/>
  </r>
  <r>
    <n v="2684"/>
    <m/>
    <m/>
    <m/>
    <x v="13"/>
    <x v="19"/>
    <x v="6"/>
    <s v="Food Security"/>
    <x v="9"/>
    <x v="20"/>
    <x v="3"/>
    <m/>
    <s v="Planned"/>
    <m/>
    <m/>
    <m/>
    <m/>
    <m/>
    <s v="Chittagong"/>
    <s v="Cox's Bazar"/>
    <x v="6"/>
    <x v="9"/>
    <x v="1"/>
    <m/>
    <m/>
    <m/>
    <x v="2"/>
    <x v="2"/>
    <m/>
    <m/>
    <m/>
    <m/>
    <m/>
    <m/>
    <m/>
    <m/>
    <m/>
    <m/>
    <m/>
    <m/>
    <m/>
    <m/>
    <m/>
    <m/>
    <m/>
    <m/>
    <m/>
    <m/>
    <m/>
    <m/>
    <m/>
    <m/>
    <n v="20"/>
    <n v="2022"/>
    <s v=""/>
    <m/>
    <m/>
    <m/>
  </r>
  <r>
    <n v="2685"/>
    <m/>
    <m/>
    <m/>
    <x v="13"/>
    <x v="19"/>
    <x v="6"/>
    <s v="Food Security"/>
    <x v="9"/>
    <x v="20"/>
    <x v="3"/>
    <m/>
    <s v="Planned"/>
    <m/>
    <m/>
    <m/>
    <m/>
    <m/>
    <s v="Chittagong"/>
    <s v="Cox's Bazar"/>
    <x v="6"/>
    <x v="9"/>
    <x v="1"/>
    <m/>
    <m/>
    <m/>
    <x v="2"/>
    <x v="2"/>
    <m/>
    <m/>
    <m/>
    <m/>
    <m/>
    <m/>
    <m/>
    <m/>
    <m/>
    <m/>
    <m/>
    <m/>
    <m/>
    <m/>
    <m/>
    <m/>
    <m/>
    <m/>
    <m/>
    <m/>
    <m/>
    <m/>
    <m/>
    <m/>
    <n v="20"/>
    <n v="2022"/>
    <s v=""/>
    <m/>
    <m/>
    <m/>
  </r>
  <r>
    <n v="2686"/>
    <m/>
    <m/>
    <m/>
    <x v="13"/>
    <x v="19"/>
    <x v="6"/>
    <s v="Food Security"/>
    <x v="9"/>
    <x v="20"/>
    <x v="3"/>
    <m/>
    <s v="Planned"/>
    <m/>
    <m/>
    <m/>
    <m/>
    <m/>
    <s v="Chittagong"/>
    <s v="Cox's Bazar"/>
    <x v="6"/>
    <x v="9"/>
    <x v="1"/>
    <m/>
    <m/>
    <m/>
    <x v="2"/>
    <x v="2"/>
    <m/>
    <m/>
    <m/>
    <m/>
    <m/>
    <m/>
    <m/>
    <m/>
    <m/>
    <m/>
    <m/>
    <m/>
    <m/>
    <m/>
    <m/>
    <m/>
    <m/>
    <m/>
    <m/>
    <m/>
    <m/>
    <m/>
    <m/>
    <m/>
    <n v="20"/>
    <n v="2022"/>
    <s v=""/>
    <m/>
    <m/>
    <m/>
  </r>
  <r>
    <n v="2687"/>
    <m/>
    <m/>
    <m/>
    <x v="13"/>
    <x v="19"/>
    <x v="6"/>
    <s v="Food Security"/>
    <x v="9"/>
    <x v="20"/>
    <x v="3"/>
    <m/>
    <s v="Planned"/>
    <m/>
    <m/>
    <m/>
    <m/>
    <m/>
    <s v="Chittagong"/>
    <s v="Cox's Bazar"/>
    <x v="6"/>
    <x v="9"/>
    <x v="1"/>
    <m/>
    <m/>
    <m/>
    <x v="2"/>
    <x v="2"/>
    <m/>
    <m/>
    <m/>
    <m/>
    <m/>
    <m/>
    <m/>
    <m/>
    <m/>
    <m/>
    <m/>
    <m/>
    <m/>
    <m/>
    <m/>
    <m/>
    <m/>
    <m/>
    <m/>
    <m/>
    <m/>
    <m/>
    <m/>
    <m/>
    <n v="20"/>
    <n v="2022"/>
    <s v=""/>
    <m/>
    <m/>
    <m/>
  </r>
  <r>
    <n v="2688"/>
    <m/>
    <m/>
    <m/>
    <x v="13"/>
    <x v="19"/>
    <x v="6"/>
    <s v="Food Security"/>
    <x v="9"/>
    <x v="20"/>
    <x v="3"/>
    <m/>
    <s v="Planned"/>
    <m/>
    <m/>
    <m/>
    <m/>
    <m/>
    <s v="Chittagong"/>
    <s v="Cox's Bazar"/>
    <x v="6"/>
    <x v="9"/>
    <x v="1"/>
    <m/>
    <m/>
    <m/>
    <x v="2"/>
    <x v="2"/>
    <m/>
    <m/>
    <m/>
    <m/>
    <m/>
    <m/>
    <m/>
    <m/>
    <m/>
    <m/>
    <m/>
    <m/>
    <m/>
    <m/>
    <m/>
    <m/>
    <m/>
    <m/>
    <m/>
    <m/>
    <m/>
    <m/>
    <m/>
    <m/>
    <n v="20"/>
    <n v="2022"/>
    <s v=""/>
    <m/>
    <m/>
    <m/>
  </r>
  <r>
    <n v="2689"/>
    <m/>
    <m/>
    <m/>
    <x v="13"/>
    <x v="19"/>
    <x v="6"/>
    <s v="Food Security"/>
    <x v="9"/>
    <x v="20"/>
    <x v="3"/>
    <m/>
    <s v="Planned"/>
    <m/>
    <m/>
    <m/>
    <m/>
    <m/>
    <s v="Chittagong"/>
    <s v="Cox's Bazar"/>
    <x v="6"/>
    <x v="9"/>
    <x v="1"/>
    <m/>
    <m/>
    <m/>
    <x v="2"/>
    <x v="2"/>
    <m/>
    <m/>
    <m/>
    <m/>
    <m/>
    <m/>
    <m/>
    <m/>
    <m/>
    <m/>
    <m/>
    <m/>
    <m/>
    <m/>
    <m/>
    <m/>
    <m/>
    <m/>
    <m/>
    <m/>
    <m/>
    <m/>
    <m/>
    <m/>
    <n v="20"/>
    <n v="2022"/>
    <s v=""/>
    <m/>
    <m/>
    <m/>
  </r>
  <r>
    <n v="2690"/>
    <m/>
    <m/>
    <m/>
    <x v="13"/>
    <x v="19"/>
    <x v="6"/>
    <s v="Food Security"/>
    <x v="9"/>
    <x v="20"/>
    <x v="3"/>
    <m/>
    <s v="Planned"/>
    <m/>
    <m/>
    <m/>
    <m/>
    <m/>
    <s v="Chittagong"/>
    <s v="Cox's Bazar"/>
    <x v="6"/>
    <x v="9"/>
    <x v="1"/>
    <m/>
    <m/>
    <m/>
    <x v="2"/>
    <x v="2"/>
    <m/>
    <m/>
    <m/>
    <m/>
    <m/>
    <m/>
    <m/>
    <m/>
    <m/>
    <m/>
    <m/>
    <m/>
    <m/>
    <m/>
    <m/>
    <m/>
    <m/>
    <m/>
    <m/>
    <m/>
    <m/>
    <m/>
    <m/>
    <m/>
    <n v="20"/>
    <n v="2022"/>
    <s v=""/>
    <m/>
    <m/>
    <m/>
  </r>
  <r>
    <n v="2691"/>
    <m/>
    <m/>
    <m/>
    <x v="13"/>
    <x v="19"/>
    <x v="6"/>
    <s v="Food Security"/>
    <x v="9"/>
    <x v="20"/>
    <x v="3"/>
    <m/>
    <s v="Planned"/>
    <m/>
    <m/>
    <m/>
    <m/>
    <m/>
    <s v="Chittagong"/>
    <s v="Cox's Bazar"/>
    <x v="6"/>
    <x v="9"/>
    <x v="1"/>
    <m/>
    <m/>
    <m/>
    <x v="2"/>
    <x v="2"/>
    <m/>
    <m/>
    <m/>
    <m/>
    <m/>
    <m/>
    <m/>
    <m/>
    <m/>
    <m/>
    <m/>
    <m/>
    <m/>
    <m/>
    <m/>
    <m/>
    <m/>
    <m/>
    <m/>
    <m/>
    <m/>
    <m/>
    <m/>
    <m/>
    <n v="20"/>
    <n v="2022"/>
    <s v=""/>
    <m/>
    <m/>
    <m/>
  </r>
  <r>
    <n v="2692"/>
    <m/>
    <m/>
    <m/>
    <x v="13"/>
    <x v="19"/>
    <x v="6"/>
    <s v="Food Security"/>
    <x v="9"/>
    <x v="20"/>
    <x v="3"/>
    <m/>
    <s v="Planned"/>
    <m/>
    <m/>
    <m/>
    <m/>
    <m/>
    <s v="Chittagong"/>
    <s v="Cox's Bazar"/>
    <x v="6"/>
    <x v="9"/>
    <x v="1"/>
    <m/>
    <m/>
    <m/>
    <x v="2"/>
    <x v="2"/>
    <m/>
    <m/>
    <m/>
    <m/>
    <m/>
    <m/>
    <m/>
    <m/>
    <m/>
    <m/>
    <m/>
    <m/>
    <m/>
    <m/>
    <m/>
    <m/>
    <m/>
    <m/>
    <m/>
    <m/>
    <m/>
    <m/>
    <m/>
    <m/>
    <n v="20"/>
    <n v="2022"/>
    <s v=""/>
    <m/>
    <m/>
    <m/>
  </r>
  <r>
    <n v="2693"/>
    <m/>
    <m/>
    <m/>
    <x v="13"/>
    <x v="19"/>
    <x v="6"/>
    <s v="Food Security"/>
    <x v="9"/>
    <x v="20"/>
    <x v="3"/>
    <m/>
    <s v="Planned"/>
    <m/>
    <m/>
    <m/>
    <m/>
    <m/>
    <s v="Chittagong"/>
    <s v="Cox's Bazar"/>
    <x v="6"/>
    <x v="9"/>
    <x v="1"/>
    <m/>
    <m/>
    <m/>
    <x v="2"/>
    <x v="2"/>
    <m/>
    <m/>
    <m/>
    <m/>
    <m/>
    <m/>
    <m/>
    <m/>
    <m/>
    <m/>
    <m/>
    <m/>
    <m/>
    <m/>
    <m/>
    <m/>
    <m/>
    <m/>
    <m/>
    <m/>
    <m/>
    <m/>
    <m/>
    <m/>
    <n v="20"/>
    <n v="2022"/>
    <s v=""/>
    <m/>
    <m/>
    <m/>
  </r>
  <r>
    <n v="2694"/>
    <m/>
    <m/>
    <m/>
    <x v="13"/>
    <x v="19"/>
    <x v="6"/>
    <s v="Food Security"/>
    <x v="9"/>
    <x v="20"/>
    <x v="3"/>
    <m/>
    <s v="Planned"/>
    <m/>
    <m/>
    <m/>
    <m/>
    <m/>
    <s v="Chittagong"/>
    <s v="Cox's Bazar"/>
    <x v="6"/>
    <x v="9"/>
    <x v="1"/>
    <m/>
    <m/>
    <m/>
    <x v="2"/>
    <x v="2"/>
    <m/>
    <m/>
    <m/>
    <m/>
    <m/>
    <m/>
    <m/>
    <m/>
    <m/>
    <m/>
    <m/>
    <m/>
    <m/>
    <m/>
    <m/>
    <m/>
    <m/>
    <m/>
    <m/>
    <m/>
    <m/>
    <m/>
    <m/>
    <m/>
    <n v="20"/>
    <n v="2022"/>
    <s v=""/>
    <m/>
    <m/>
    <m/>
  </r>
  <r>
    <n v="2695"/>
    <m/>
    <m/>
    <m/>
    <x v="13"/>
    <x v="19"/>
    <x v="6"/>
    <s v="Food Security"/>
    <x v="9"/>
    <x v="20"/>
    <x v="3"/>
    <m/>
    <s v="Planned"/>
    <m/>
    <m/>
    <m/>
    <m/>
    <m/>
    <s v="Chittagong"/>
    <s v="Cox's Bazar"/>
    <x v="6"/>
    <x v="9"/>
    <x v="1"/>
    <m/>
    <m/>
    <m/>
    <x v="2"/>
    <x v="2"/>
    <m/>
    <m/>
    <m/>
    <m/>
    <m/>
    <m/>
    <m/>
    <m/>
    <m/>
    <m/>
    <m/>
    <m/>
    <m/>
    <m/>
    <m/>
    <m/>
    <m/>
    <m/>
    <m/>
    <m/>
    <m/>
    <m/>
    <m/>
    <m/>
    <n v="20"/>
    <n v="2022"/>
    <s v=""/>
    <m/>
    <m/>
    <m/>
  </r>
  <r>
    <n v="2696"/>
    <m/>
    <m/>
    <m/>
    <x v="13"/>
    <x v="19"/>
    <x v="6"/>
    <s v="Food Security"/>
    <x v="9"/>
    <x v="20"/>
    <x v="3"/>
    <m/>
    <s v="Planned"/>
    <m/>
    <m/>
    <m/>
    <m/>
    <m/>
    <s v="Chittagong"/>
    <s v="Cox's Bazar"/>
    <x v="6"/>
    <x v="9"/>
    <x v="1"/>
    <m/>
    <m/>
    <m/>
    <x v="2"/>
    <x v="2"/>
    <m/>
    <m/>
    <m/>
    <m/>
    <m/>
    <m/>
    <m/>
    <m/>
    <m/>
    <m/>
    <m/>
    <m/>
    <m/>
    <m/>
    <m/>
    <m/>
    <m/>
    <m/>
    <m/>
    <m/>
    <m/>
    <m/>
    <m/>
    <m/>
    <n v="20"/>
    <n v="2022"/>
    <s v=""/>
    <m/>
    <m/>
    <m/>
  </r>
  <r>
    <n v="2697"/>
    <m/>
    <m/>
    <m/>
    <x v="13"/>
    <x v="19"/>
    <x v="6"/>
    <s v="Food Security"/>
    <x v="9"/>
    <x v="20"/>
    <x v="3"/>
    <m/>
    <s v="Planned"/>
    <m/>
    <m/>
    <m/>
    <m/>
    <m/>
    <s v="Chittagong"/>
    <s v="Cox's Bazar"/>
    <x v="6"/>
    <x v="9"/>
    <x v="1"/>
    <m/>
    <m/>
    <m/>
    <x v="2"/>
    <x v="2"/>
    <m/>
    <m/>
    <m/>
    <m/>
    <m/>
    <m/>
    <m/>
    <m/>
    <m/>
    <m/>
    <m/>
    <m/>
    <m/>
    <m/>
    <m/>
    <m/>
    <m/>
    <m/>
    <m/>
    <m/>
    <m/>
    <m/>
    <m/>
    <m/>
    <n v="20"/>
    <n v="2022"/>
    <s v=""/>
    <m/>
    <m/>
    <m/>
  </r>
  <r>
    <n v="2698"/>
    <m/>
    <m/>
    <m/>
    <x v="13"/>
    <x v="19"/>
    <x v="6"/>
    <s v="Food Security"/>
    <x v="9"/>
    <x v="20"/>
    <x v="3"/>
    <m/>
    <s v="Planned"/>
    <m/>
    <m/>
    <m/>
    <m/>
    <m/>
    <s v="Chittagong"/>
    <s v="Cox's Bazar"/>
    <x v="6"/>
    <x v="9"/>
    <x v="1"/>
    <m/>
    <m/>
    <m/>
    <x v="2"/>
    <x v="2"/>
    <m/>
    <m/>
    <m/>
    <m/>
    <m/>
    <m/>
    <m/>
    <m/>
    <m/>
    <m/>
    <m/>
    <m/>
    <m/>
    <m/>
    <m/>
    <m/>
    <m/>
    <m/>
    <m/>
    <m/>
    <m/>
    <m/>
    <m/>
    <m/>
    <n v="20"/>
    <n v="2022"/>
    <s v=""/>
    <m/>
    <m/>
    <m/>
  </r>
  <r>
    <n v="2699"/>
    <m/>
    <m/>
    <m/>
    <x v="13"/>
    <x v="19"/>
    <x v="6"/>
    <s v="Food Security"/>
    <x v="9"/>
    <x v="20"/>
    <x v="3"/>
    <m/>
    <s v="Planned"/>
    <m/>
    <m/>
    <m/>
    <m/>
    <m/>
    <s v="Chittagong"/>
    <s v="Cox's Bazar"/>
    <x v="6"/>
    <x v="9"/>
    <x v="1"/>
    <m/>
    <m/>
    <m/>
    <x v="2"/>
    <x v="2"/>
    <m/>
    <m/>
    <m/>
    <m/>
    <m/>
    <m/>
    <m/>
    <m/>
    <m/>
    <m/>
    <m/>
    <m/>
    <m/>
    <m/>
    <m/>
    <m/>
    <m/>
    <m/>
    <m/>
    <m/>
    <m/>
    <m/>
    <m/>
    <m/>
    <n v="20"/>
    <n v="2022"/>
    <s v=""/>
    <m/>
    <m/>
    <m/>
  </r>
  <r>
    <n v="2700"/>
    <m/>
    <m/>
    <m/>
    <x v="13"/>
    <x v="19"/>
    <x v="6"/>
    <s v="Food Security"/>
    <x v="9"/>
    <x v="20"/>
    <x v="3"/>
    <m/>
    <s v="Planned"/>
    <m/>
    <m/>
    <m/>
    <m/>
    <m/>
    <s v="Chittagong"/>
    <s v="Cox's Bazar"/>
    <x v="6"/>
    <x v="9"/>
    <x v="1"/>
    <m/>
    <m/>
    <m/>
    <x v="2"/>
    <x v="2"/>
    <m/>
    <m/>
    <m/>
    <m/>
    <m/>
    <m/>
    <m/>
    <m/>
    <m/>
    <m/>
    <m/>
    <m/>
    <m/>
    <m/>
    <m/>
    <m/>
    <m/>
    <m/>
    <m/>
    <m/>
    <m/>
    <m/>
    <m/>
    <m/>
    <n v="20"/>
    <n v="2022"/>
    <s v=""/>
    <m/>
    <m/>
    <m/>
  </r>
  <r>
    <n v="2701"/>
    <m/>
    <m/>
    <m/>
    <x v="13"/>
    <x v="19"/>
    <x v="6"/>
    <s v="Food Security"/>
    <x v="9"/>
    <x v="20"/>
    <x v="3"/>
    <m/>
    <s v="Planned"/>
    <m/>
    <m/>
    <m/>
    <m/>
    <m/>
    <s v="Chittagong"/>
    <s v="Cox's Bazar"/>
    <x v="6"/>
    <x v="9"/>
    <x v="1"/>
    <m/>
    <m/>
    <m/>
    <x v="2"/>
    <x v="2"/>
    <m/>
    <m/>
    <m/>
    <m/>
    <m/>
    <m/>
    <m/>
    <m/>
    <m/>
    <m/>
    <m/>
    <m/>
    <m/>
    <m/>
    <m/>
    <m/>
    <m/>
    <m/>
    <m/>
    <m/>
    <m/>
    <m/>
    <m/>
    <m/>
    <n v="20"/>
    <n v="2022"/>
    <s v=""/>
    <m/>
    <m/>
    <m/>
  </r>
  <r>
    <n v="2702"/>
    <m/>
    <m/>
    <m/>
    <x v="13"/>
    <x v="19"/>
    <x v="6"/>
    <s v="Food Security"/>
    <x v="9"/>
    <x v="20"/>
    <x v="3"/>
    <m/>
    <s v="Planned"/>
    <m/>
    <m/>
    <m/>
    <m/>
    <m/>
    <s v="Chittagong"/>
    <s v="Cox's Bazar"/>
    <x v="6"/>
    <x v="9"/>
    <x v="1"/>
    <m/>
    <m/>
    <m/>
    <x v="2"/>
    <x v="2"/>
    <m/>
    <m/>
    <m/>
    <m/>
    <m/>
    <m/>
    <m/>
    <m/>
    <m/>
    <m/>
    <m/>
    <m/>
    <m/>
    <m/>
    <m/>
    <m/>
    <m/>
    <m/>
    <m/>
    <m/>
    <m/>
    <m/>
    <m/>
    <m/>
    <n v="20"/>
    <n v="2022"/>
    <s v=""/>
    <m/>
    <m/>
    <m/>
  </r>
  <r>
    <n v="2703"/>
    <m/>
    <m/>
    <m/>
    <x v="13"/>
    <x v="19"/>
    <x v="6"/>
    <s v="Food Security"/>
    <x v="9"/>
    <x v="20"/>
    <x v="3"/>
    <m/>
    <s v="Planned"/>
    <m/>
    <m/>
    <m/>
    <m/>
    <m/>
    <s v="Chittagong"/>
    <s v="Cox's Bazar"/>
    <x v="6"/>
    <x v="9"/>
    <x v="1"/>
    <m/>
    <m/>
    <m/>
    <x v="2"/>
    <x v="2"/>
    <m/>
    <m/>
    <m/>
    <m/>
    <m/>
    <m/>
    <m/>
    <m/>
    <m/>
    <m/>
    <m/>
    <m/>
    <m/>
    <m/>
    <m/>
    <m/>
    <m/>
    <m/>
    <m/>
    <m/>
    <m/>
    <m/>
    <m/>
    <m/>
    <n v="20"/>
    <n v="2022"/>
    <s v=""/>
    <m/>
    <m/>
    <m/>
  </r>
  <r>
    <n v="2704"/>
    <m/>
    <m/>
    <m/>
    <x v="13"/>
    <x v="19"/>
    <x v="6"/>
    <s v="Food Security"/>
    <x v="9"/>
    <x v="20"/>
    <x v="3"/>
    <m/>
    <s v="Planned"/>
    <m/>
    <m/>
    <m/>
    <m/>
    <m/>
    <s v="Chittagong"/>
    <s v="Cox's Bazar"/>
    <x v="6"/>
    <x v="9"/>
    <x v="1"/>
    <m/>
    <m/>
    <m/>
    <x v="2"/>
    <x v="2"/>
    <m/>
    <m/>
    <m/>
    <m/>
    <m/>
    <m/>
    <m/>
    <m/>
    <m/>
    <m/>
    <m/>
    <m/>
    <m/>
    <m/>
    <m/>
    <m/>
    <m/>
    <m/>
    <m/>
    <m/>
    <m/>
    <m/>
    <m/>
    <m/>
    <n v="20"/>
    <n v="2022"/>
    <s v=""/>
    <m/>
    <m/>
    <m/>
  </r>
  <r>
    <n v="2705"/>
    <m/>
    <m/>
    <m/>
    <x v="13"/>
    <x v="19"/>
    <x v="6"/>
    <s v="Food Security"/>
    <x v="9"/>
    <x v="20"/>
    <x v="3"/>
    <m/>
    <s v="Planned"/>
    <m/>
    <m/>
    <m/>
    <m/>
    <m/>
    <s v="Chittagong"/>
    <s v="Cox's Bazar"/>
    <x v="6"/>
    <x v="9"/>
    <x v="1"/>
    <m/>
    <m/>
    <m/>
    <x v="2"/>
    <x v="2"/>
    <m/>
    <m/>
    <m/>
    <m/>
    <m/>
    <m/>
    <m/>
    <m/>
    <m/>
    <m/>
    <m/>
    <m/>
    <m/>
    <m/>
    <m/>
    <m/>
    <m/>
    <m/>
    <m/>
    <m/>
    <m/>
    <m/>
    <m/>
    <m/>
    <n v="20"/>
    <n v="2022"/>
    <s v=""/>
    <m/>
    <m/>
    <m/>
  </r>
  <r>
    <n v="2706"/>
    <m/>
    <m/>
    <m/>
    <x v="13"/>
    <x v="19"/>
    <x v="6"/>
    <s v="Food Security"/>
    <x v="9"/>
    <x v="20"/>
    <x v="3"/>
    <m/>
    <s v="Planned"/>
    <m/>
    <m/>
    <m/>
    <m/>
    <m/>
    <s v="Chittagong"/>
    <s v="Cox's Bazar"/>
    <x v="6"/>
    <x v="9"/>
    <x v="1"/>
    <m/>
    <m/>
    <m/>
    <x v="2"/>
    <x v="2"/>
    <m/>
    <m/>
    <m/>
    <m/>
    <m/>
    <m/>
    <m/>
    <m/>
    <m/>
    <m/>
    <m/>
    <m/>
    <m/>
    <m/>
    <m/>
    <m/>
    <m/>
    <m/>
    <m/>
    <m/>
    <m/>
    <m/>
    <m/>
    <m/>
    <n v="20"/>
    <n v="2022"/>
    <s v=""/>
    <m/>
    <m/>
    <m/>
  </r>
  <r>
    <n v="2707"/>
    <m/>
    <m/>
    <m/>
    <x v="13"/>
    <x v="19"/>
    <x v="6"/>
    <s v="Food Security"/>
    <x v="9"/>
    <x v="20"/>
    <x v="3"/>
    <m/>
    <s v="Planned"/>
    <m/>
    <m/>
    <m/>
    <m/>
    <m/>
    <s v="Chittagong"/>
    <s v="Cox's Bazar"/>
    <x v="6"/>
    <x v="9"/>
    <x v="1"/>
    <m/>
    <m/>
    <m/>
    <x v="2"/>
    <x v="2"/>
    <m/>
    <m/>
    <m/>
    <m/>
    <m/>
    <m/>
    <m/>
    <m/>
    <m/>
    <m/>
    <m/>
    <m/>
    <m/>
    <m/>
    <m/>
    <m/>
    <m/>
    <m/>
    <m/>
    <m/>
    <m/>
    <m/>
    <m/>
    <m/>
    <n v="20"/>
    <n v="2022"/>
    <s v=""/>
    <m/>
    <m/>
    <m/>
  </r>
  <r>
    <n v="2708"/>
    <m/>
    <m/>
    <m/>
    <x v="13"/>
    <x v="19"/>
    <x v="6"/>
    <s v="Food Security"/>
    <x v="9"/>
    <x v="20"/>
    <x v="3"/>
    <m/>
    <s v="Planned"/>
    <m/>
    <m/>
    <m/>
    <m/>
    <m/>
    <s v="Chittagong"/>
    <s v="Cox's Bazar"/>
    <x v="6"/>
    <x v="9"/>
    <x v="1"/>
    <m/>
    <m/>
    <m/>
    <x v="2"/>
    <x v="2"/>
    <m/>
    <m/>
    <m/>
    <m/>
    <m/>
    <m/>
    <m/>
    <m/>
    <m/>
    <m/>
    <m/>
    <m/>
    <m/>
    <m/>
    <m/>
    <m/>
    <m/>
    <m/>
    <m/>
    <m/>
    <m/>
    <m/>
    <m/>
    <m/>
    <n v="20"/>
    <n v="2022"/>
    <s v=""/>
    <m/>
    <m/>
    <m/>
  </r>
  <r>
    <n v="2709"/>
    <m/>
    <m/>
    <m/>
    <x v="13"/>
    <x v="19"/>
    <x v="6"/>
    <s v="Food Security"/>
    <x v="9"/>
    <x v="20"/>
    <x v="3"/>
    <m/>
    <s v="Planned"/>
    <m/>
    <m/>
    <m/>
    <m/>
    <m/>
    <s v="Chittagong"/>
    <s v="Cox's Bazar"/>
    <x v="6"/>
    <x v="9"/>
    <x v="1"/>
    <m/>
    <m/>
    <m/>
    <x v="2"/>
    <x v="2"/>
    <m/>
    <m/>
    <m/>
    <m/>
    <m/>
    <m/>
    <m/>
    <m/>
    <m/>
    <m/>
    <m/>
    <m/>
    <m/>
    <m/>
    <m/>
    <m/>
    <m/>
    <m/>
    <m/>
    <m/>
    <m/>
    <m/>
    <m/>
    <m/>
    <n v="20"/>
    <n v="2022"/>
    <s v=""/>
    <m/>
    <m/>
    <m/>
  </r>
  <r>
    <n v="2710"/>
    <m/>
    <m/>
    <m/>
    <x v="13"/>
    <x v="19"/>
    <x v="6"/>
    <s v="Food Security"/>
    <x v="9"/>
    <x v="20"/>
    <x v="3"/>
    <m/>
    <s v="Planned"/>
    <m/>
    <m/>
    <m/>
    <m/>
    <m/>
    <s v="Chittagong"/>
    <s v="Cox's Bazar"/>
    <x v="6"/>
    <x v="9"/>
    <x v="1"/>
    <m/>
    <m/>
    <m/>
    <x v="2"/>
    <x v="2"/>
    <m/>
    <m/>
    <m/>
    <m/>
    <m/>
    <m/>
    <m/>
    <m/>
    <m/>
    <m/>
    <m/>
    <m/>
    <m/>
    <m/>
    <m/>
    <m/>
    <m/>
    <m/>
    <m/>
    <m/>
    <m/>
    <m/>
    <m/>
    <m/>
    <n v="20"/>
    <n v="2022"/>
    <s v=""/>
    <m/>
    <m/>
    <m/>
  </r>
  <r>
    <n v="2711"/>
    <m/>
    <m/>
    <m/>
    <x v="13"/>
    <x v="19"/>
    <x v="6"/>
    <s v="Food Security"/>
    <x v="9"/>
    <x v="20"/>
    <x v="3"/>
    <m/>
    <s v="Planned"/>
    <m/>
    <m/>
    <m/>
    <m/>
    <m/>
    <s v="Chittagong"/>
    <s v="Cox's Bazar"/>
    <x v="6"/>
    <x v="9"/>
    <x v="1"/>
    <m/>
    <m/>
    <m/>
    <x v="2"/>
    <x v="2"/>
    <m/>
    <m/>
    <m/>
    <m/>
    <m/>
    <m/>
    <m/>
    <m/>
    <m/>
    <m/>
    <m/>
    <m/>
    <m/>
    <m/>
    <m/>
    <m/>
    <m/>
    <m/>
    <m/>
    <m/>
    <m/>
    <m/>
    <m/>
    <m/>
    <n v="20"/>
    <n v="2022"/>
    <s v=""/>
    <m/>
    <m/>
    <m/>
  </r>
  <r>
    <n v="2712"/>
    <m/>
    <m/>
    <m/>
    <x v="13"/>
    <x v="19"/>
    <x v="6"/>
    <s v="Food Security"/>
    <x v="9"/>
    <x v="20"/>
    <x v="3"/>
    <m/>
    <s v="Planned"/>
    <m/>
    <m/>
    <m/>
    <m/>
    <m/>
    <s v="Chittagong"/>
    <s v="Cox's Bazar"/>
    <x v="6"/>
    <x v="9"/>
    <x v="1"/>
    <m/>
    <m/>
    <m/>
    <x v="2"/>
    <x v="2"/>
    <m/>
    <m/>
    <m/>
    <m/>
    <m/>
    <m/>
    <m/>
    <m/>
    <m/>
    <m/>
    <m/>
    <m/>
    <m/>
    <m/>
    <m/>
    <m/>
    <m/>
    <m/>
    <m/>
    <m/>
    <m/>
    <m/>
    <m/>
    <m/>
    <n v="20"/>
    <n v="2022"/>
    <s v=""/>
    <m/>
    <m/>
    <m/>
  </r>
  <r>
    <n v="2713"/>
    <m/>
    <m/>
    <m/>
    <x v="13"/>
    <x v="19"/>
    <x v="6"/>
    <s v="Food Security"/>
    <x v="9"/>
    <x v="20"/>
    <x v="3"/>
    <m/>
    <s v="Planned"/>
    <m/>
    <m/>
    <m/>
    <m/>
    <m/>
    <s v="Chittagong"/>
    <s v="Cox's Bazar"/>
    <x v="6"/>
    <x v="9"/>
    <x v="1"/>
    <m/>
    <m/>
    <m/>
    <x v="2"/>
    <x v="2"/>
    <m/>
    <m/>
    <m/>
    <m/>
    <m/>
    <m/>
    <m/>
    <m/>
    <m/>
    <m/>
    <m/>
    <m/>
    <m/>
    <m/>
    <m/>
    <m/>
    <m/>
    <m/>
    <m/>
    <m/>
    <m/>
    <m/>
    <m/>
    <m/>
    <n v="20"/>
    <n v="2022"/>
    <s v=""/>
    <m/>
    <m/>
    <m/>
  </r>
  <r>
    <n v="2714"/>
    <m/>
    <m/>
    <m/>
    <x v="13"/>
    <x v="19"/>
    <x v="6"/>
    <s v="Food Security"/>
    <x v="9"/>
    <x v="20"/>
    <x v="3"/>
    <m/>
    <s v="Planned"/>
    <m/>
    <m/>
    <m/>
    <m/>
    <m/>
    <s v="Chittagong"/>
    <s v="Cox's Bazar"/>
    <x v="6"/>
    <x v="9"/>
    <x v="1"/>
    <m/>
    <m/>
    <m/>
    <x v="2"/>
    <x v="2"/>
    <m/>
    <m/>
    <m/>
    <m/>
    <m/>
    <m/>
    <m/>
    <m/>
    <m/>
    <m/>
    <m/>
    <m/>
    <m/>
    <m/>
    <m/>
    <m/>
    <m/>
    <m/>
    <m/>
    <m/>
    <m/>
    <m/>
    <m/>
    <m/>
    <n v="20"/>
    <n v="2022"/>
    <s v=""/>
    <m/>
    <m/>
    <m/>
  </r>
  <r>
    <n v="2715"/>
    <m/>
    <m/>
    <m/>
    <x v="13"/>
    <x v="19"/>
    <x v="6"/>
    <s v="Food Security"/>
    <x v="9"/>
    <x v="20"/>
    <x v="3"/>
    <m/>
    <s v="Planned"/>
    <m/>
    <m/>
    <m/>
    <m/>
    <m/>
    <s v="Chittagong"/>
    <s v="Cox's Bazar"/>
    <x v="6"/>
    <x v="9"/>
    <x v="1"/>
    <m/>
    <m/>
    <m/>
    <x v="2"/>
    <x v="2"/>
    <m/>
    <m/>
    <m/>
    <m/>
    <m/>
    <m/>
    <m/>
    <m/>
    <m/>
    <m/>
    <m/>
    <m/>
    <m/>
    <m/>
    <m/>
    <m/>
    <m/>
    <m/>
    <m/>
    <m/>
    <m/>
    <m/>
    <m/>
    <m/>
    <n v="20"/>
    <n v="2022"/>
    <s v=""/>
    <m/>
    <m/>
    <m/>
  </r>
  <r>
    <n v="2716"/>
    <m/>
    <m/>
    <m/>
    <x v="13"/>
    <x v="19"/>
    <x v="6"/>
    <s v="Food Security"/>
    <x v="9"/>
    <x v="20"/>
    <x v="3"/>
    <m/>
    <s v="Planned"/>
    <m/>
    <m/>
    <m/>
    <m/>
    <m/>
    <s v="Chittagong"/>
    <s v="Cox's Bazar"/>
    <x v="6"/>
    <x v="9"/>
    <x v="1"/>
    <m/>
    <m/>
    <m/>
    <x v="2"/>
    <x v="2"/>
    <m/>
    <m/>
    <m/>
    <m/>
    <m/>
    <m/>
    <m/>
    <m/>
    <m/>
    <m/>
    <m/>
    <m/>
    <m/>
    <m/>
    <m/>
    <m/>
    <m/>
    <m/>
    <m/>
    <m/>
    <m/>
    <m/>
    <m/>
    <m/>
    <n v="20"/>
    <n v="2022"/>
    <s v=""/>
    <m/>
    <m/>
    <m/>
  </r>
  <r>
    <n v="2717"/>
    <m/>
    <m/>
    <m/>
    <x v="13"/>
    <x v="19"/>
    <x v="6"/>
    <s v="Food Security"/>
    <x v="9"/>
    <x v="20"/>
    <x v="3"/>
    <m/>
    <s v="Planned"/>
    <m/>
    <m/>
    <m/>
    <m/>
    <m/>
    <s v="Chittagong"/>
    <s v="Cox's Bazar"/>
    <x v="6"/>
    <x v="9"/>
    <x v="1"/>
    <m/>
    <m/>
    <m/>
    <x v="2"/>
    <x v="2"/>
    <m/>
    <m/>
    <m/>
    <m/>
    <m/>
    <m/>
    <m/>
    <m/>
    <m/>
    <m/>
    <m/>
    <m/>
    <m/>
    <m/>
    <m/>
    <m/>
    <m/>
    <m/>
    <m/>
    <m/>
    <m/>
    <m/>
    <m/>
    <m/>
    <n v="20"/>
    <n v="2022"/>
    <s v=""/>
    <m/>
    <m/>
    <m/>
  </r>
  <r>
    <n v="2718"/>
    <m/>
    <m/>
    <m/>
    <x v="13"/>
    <x v="19"/>
    <x v="6"/>
    <s v="Food Security"/>
    <x v="9"/>
    <x v="20"/>
    <x v="3"/>
    <m/>
    <s v="Planned"/>
    <m/>
    <m/>
    <m/>
    <m/>
    <m/>
    <s v="Chittagong"/>
    <s v="Cox's Bazar"/>
    <x v="6"/>
    <x v="9"/>
    <x v="1"/>
    <m/>
    <m/>
    <m/>
    <x v="2"/>
    <x v="2"/>
    <m/>
    <m/>
    <m/>
    <m/>
    <m/>
    <m/>
    <m/>
    <m/>
    <m/>
    <m/>
    <m/>
    <m/>
    <m/>
    <m/>
    <m/>
    <m/>
    <m/>
    <m/>
    <m/>
    <m/>
    <m/>
    <m/>
    <m/>
    <m/>
    <n v="20"/>
    <n v="2022"/>
    <s v=""/>
    <m/>
    <m/>
    <m/>
  </r>
  <r>
    <n v="2719"/>
    <m/>
    <m/>
    <m/>
    <x v="13"/>
    <x v="19"/>
    <x v="6"/>
    <s v="Food Security"/>
    <x v="9"/>
    <x v="20"/>
    <x v="3"/>
    <m/>
    <s v="Planned"/>
    <m/>
    <m/>
    <m/>
    <m/>
    <m/>
    <s v="Chittagong"/>
    <s v="Cox's Bazar"/>
    <x v="6"/>
    <x v="9"/>
    <x v="1"/>
    <m/>
    <m/>
    <m/>
    <x v="2"/>
    <x v="2"/>
    <m/>
    <m/>
    <m/>
    <m/>
    <m/>
    <m/>
    <m/>
    <m/>
    <m/>
    <m/>
    <m/>
    <m/>
    <m/>
    <m/>
    <m/>
    <m/>
    <m/>
    <m/>
    <m/>
    <m/>
    <m/>
    <m/>
    <m/>
    <m/>
    <n v="20"/>
    <n v="2022"/>
    <s v=""/>
    <m/>
    <m/>
    <m/>
  </r>
  <r>
    <n v="2720"/>
    <m/>
    <m/>
    <m/>
    <x v="13"/>
    <x v="19"/>
    <x v="6"/>
    <s v="Food Security"/>
    <x v="9"/>
    <x v="20"/>
    <x v="3"/>
    <m/>
    <s v="Planned"/>
    <m/>
    <m/>
    <m/>
    <m/>
    <m/>
    <s v="Chittagong"/>
    <s v="Cox's Bazar"/>
    <x v="6"/>
    <x v="9"/>
    <x v="1"/>
    <m/>
    <m/>
    <m/>
    <x v="2"/>
    <x v="2"/>
    <m/>
    <m/>
    <m/>
    <m/>
    <m/>
    <m/>
    <m/>
    <m/>
    <m/>
    <m/>
    <m/>
    <m/>
    <m/>
    <m/>
    <m/>
    <m/>
    <m/>
    <m/>
    <m/>
    <m/>
    <m/>
    <m/>
    <m/>
    <m/>
    <n v="20"/>
    <n v="2022"/>
    <s v=""/>
    <m/>
    <m/>
    <m/>
  </r>
  <r>
    <n v="2721"/>
    <m/>
    <m/>
    <m/>
    <x v="13"/>
    <x v="19"/>
    <x v="6"/>
    <s v="Food Security"/>
    <x v="9"/>
    <x v="20"/>
    <x v="3"/>
    <m/>
    <s v="Planned"/>
    <m/>
    <m/>
    <m/>
    <m/>
    <m/>
    <s v="Chittagong"/>
    <s v="Cox's Bazar"/>
    <x v="6"/>
    <x v="9"/>
    <x v="1"/>
    <m/>
    <m/>
    <m/>
    <x v="2"/>
    <x v="2"/>
    <m/>
    <m/>
    <m/>
    <m/>
    <m/>
    <m/>
    <m/>
    <m/>
    <m/>
    <m/>
    <m/>
    <m/>
    <m/>
    <m/>
    <m/>
    <m/>
    <m/>
    <m/>
    <m/>
    <m/>
    <m/>
    <m/>
    <m/>
    <m/>
    <n v="20"/>
    <n v="2022"/>
    <s v=""/>
    <m/>
    <m/>
    <m/>
  </r>
  <r>
    <n v="2722"/>
    <m/>
    <m/>
    <m/>
    <x v="13"/>
    <x v="19"/>
    <x v="6"/>
    <s v="Food Security"/>
    <x v="9"/>
    <x v="20"/>
    <x v="3"/>
    <m/>
    <s v="Planned"/>
    <m/>
    <m/>
    <m/>
    <m/>
    <m/>
    <s v="Chittagong"/>
    <s v="Cox's Bazar"/>
    <x v="6"/>
    <x v="9"/>
    <x v="1"/>
    <m/>
    <m/>
    <m/>
    <x v="2"/>
    <x v="2"/>
    <m/>
    <m/>
    <m/>
    <m/>
    <m/>
    <m/>
    <m/>
    <m/>
    <m/>
    <m/>
    <m/>
    <m/>
    <m/>
    <m/>
    <m/>
    <m/>
    <m/>
    <m/>
    <m/>
    <m/>
    <m/>
    <m/>
    <m/>
    <m/>
    <n v="20"/>
    <n v="2022"/>
    <s v=""/>
    <m/>
    <m/>
    <m/>
  </r>
  <r>
    <n v="2723"/>
    <m/>
    <m/>
    <m/>
    <x v="13"/>
    <x v="19"/>
    <x v="6"/>
    <s v="Food Security"/>
    <x v="9"/>
    <x v="20"/>
    <x v="3"/>
    <m/>
    <s v="Planned"/>
    <m/>
    <m/>
    <m/>
    <m/>
    <m/>
    <s v="Chittagong"/>
    <s v="Cox's Bazar"/>
    <x v="6"/>
    <x v="9"/>
    <x v="1"/>
    <m/>
    <m/>
    <m/>
    <x v="2"/>
    <x v="2"/>
    <m/>
    <m/>
    <m/>
    <m/>
    <m/>
    <m/>
    <m/>
    <m/>
    <m/>
    <m/>
    <m/>
    <m/>
    <m/>
    <m/>
    <m/>
    <m/>
    <m/>
    <m/>
    <m/>
    <m/>
    <m/>
    <m/>
    <m/>
    <m/>
    <n v="20"/>
    <n v="2022"/>
    <s v=""/>
    <m/>
    <m/>
    <m/>
  </r>
  <r>
    <n v="2724"/>
    <m/>
    <m/>
    <m/>
    <x v="13"/>
    <x v="19"/>
    <x v="6"/>
    <s v="Food Security"/>
    <x v="9"/>
    <x v="20"/>
    <x v="3"/>
    <m/>
    <s v="Planned"/>
    <m/>
    <m/>
    <m/>
    <m/>
    <m/>
    <s v="Chittagong"/>
    <s v="Cox's Bazar"/>
    <x v="6"/>
    <x v="9"/>
    <x v="1"/>
    <m/>
    <m/>
    <m/>
    <x v="2"/>
    <x v="2"/>
    <m/>
    <m/>
    <m/>
    <m/>
    <m/>
    <m/>
    <m/>
    <m/>
    <m/>
    <m/>
    <m/>
    <m/>
    <m/>
    <m/>
    <m/>
    <m/>
    <m/>
    <m/>
    <m/>
    <m/>
    <m/>
    <m/>
    <m/>
    <m/>
    <n v="20"/>
    <n v="2022"/>
    <s v=""/>
    <m/>
    <m/>
    <m/>
  </r>
  <r>
    <n v="2725"/>
    <m/>
    <m/>
    <m/>
    <x v="13"/>
    <x v="19"/>
    <x v="6"/>
    <s v="Food Security"/>
    <x v="9"/>
    <x v="20"/>
    <x v="3"/>
    <m/>
    <s v="Planned"/>
    <m/>
    <m/>
    <m/>
    <m/>
    <m/>
    <s v="Chittagong"/>
    <s v="Cox's Bazar"/>
    <x v="6"/>
    <x v="9"/>
    <x v="1"/>
    <m/>
    <m/>
    <m/>
    <x v="2"/>
    <x v="2"/>
    <m/>
    <m/>
    <m/>
    <m/>
    <m/>
    <m/>
    <m/>
    <m/>
    <m/>
    <m/>
    <m/>
    <m/>
    <m/>
    <m/>
    <m/>
    <m/>
    <m/>
    <m/>
    <m/>
    <m/>
    <m/>
    <m/>
    <m/>
    <m/>
    <n v="20"/>
    <n v="2022"/>
    <s v=""/>
    <m/>
    <m/>
    <m/>
  </r>
  <r>
    <n v="2726"/>
    <m/>
    <m/>
    <m/>
    <x v="13"/>
    <x v="19"/>
    <x v="6"/>
    <s v="Food Security"/>
    <x v="9"/>
    <x v="20"/>
    <x v="3"/>
    <m/>
    <s v="Planned"/>
    <m/>
    <m/>
    <m/>
    <m/>
    <m/>
    <s v="Chittagong"/>
    <s v="Cox's Bazar"/>
    <x v="6"/>
    <x v="9"/>
    <x v="1"/>
    <m/>
    <m/>
    <m/>
    <x v="2"/>
    <x v="2"/>
    <m/>
    <m/>
    <m/>
    <m/>
    <m/>
    <m/>
    <m/>
    <m/>
    <m/>
    <m/>
    <m/>
    <m/>
    <m/>
    <m/>
    <m/>
    <m/>
    <m/>
    <m/>
    <m/>
    <m/>
    <m/>
    <m/>
    <m/>
    <m/>
    <n v="20"/>
    <n v="2022"/>
    <s v=""/>
    <m/>
    <m/>
    <m/>
  </r>
  <r>
    <n v="2727"/>
    <m/>
    <m/>
    <m/>
    <x v="13"/>
    <x v="19"/>
    <x v="6"/>
    <s v="Food Security"/>
    <x v="9"/>
    <x v="20"/>
    <x v="3"/>
    <m/>
    <s v="Planned"/>
    <m/>
    <m/>
    <m/>
    <m/>
    <m/>
    <s v="Chittagong"/>
    <s v="Cox's Bazar"/>
    <x v="6"/>
    <x v="9"/>
    <x v="1"/>
    <m/>
    <m/>
    <m/>
    <x v="2"/>
    <x v="2"/>
    <m/>
    <m/>
    <m/>
    <m/>
    <m/>
    <m/>
    <m/>
    <m/>
    <m/>
    <m/>
    <m/>
    <m/>
    <m/>
    <m/>
    <m/>
    <m/>
    <m/>
    <m/>
    <m/>
    <m/>
    <m/>
    <m/>
    <m/>
    <m/>
    <n v="20"/>
    <n v="2022"/>
    <s v=""/>
    <m/>
    <m/>
    <m/>
  </r>
  <r>
    <n v="2728"/>
    <m/>
    <m/>
    <m/>
    <x v="13"/>
    <x v="19"/>
    <x v="6"/>
    <s v="Food Security"/>
    <x v="9"/>
    <x v="20"/>
    <x v="3"/>
    <m/>
    <s v="Planned"/>
    <m/>
    <m/>
    <m/>
    <m/>
    <m/>
    <s v="Chittagong"/>
    <s v="Cox's Bazar"/>
    <x v="6"/>
    <x v="9"/>
    <x v="1"/>
    <m/>
    <m/>
    <m/>
    <x v="2"/>
    <x v="2"/>
    <m/>
    <m/>
    <m/>
    <m/>
    <m/>
    <m/>
    <m/>
    <m/>
    <m/>
    <m/>
    <m/>
    <m/>
    <m/>
    <m/>
    <m/>
    <m/>
    <m/>
    <m/>
    <m/>
    <m/>
    <m/>
    <m/>
    <m/>
    <m/>
    <n v="20"/>
    <n v="2022"/>
    <s v=""/>
    <m/>
    <m/>
    <m/>
  </r>
  <r>
    <n v="2729"/>
    <m/>
    <m/>
    <m/>
    <x v="13"/>
    <x v="19"/>
    <x v="6"/>
    <s v="Food Security"/>
    <x v="9"/>
    <x v="20"/>
    <x v="3"/>
    <m/>
    <s v="Planned"/>
    <m/>
    <m/>
    <m/>
    <m/>
    <m/>
    <s v="Chittagong"/>
    <s v="Cox's Bazar"/>
    <x v="6"/>
    <x v="9"/>
    <x v="1"/>
    <m/>
    <m/>
    <m/>
    <x v="2"/>
    <x v="2"/>
    <m/>
    <m/>
    <m/>
    <m/>
    <m/>
    <m/>
    <m/>
    <m/>
    <m/>
    <m/>
    <m/>
    <m/>
    <m/>
    <m/>
    <m/>
    <m/>
    <m/>
    <m/>
    <m/>
    <m/>
    <m/>
    <m/>
    <m/>
    <m/>
    <n v="20"/>
    <n v="2022"/>
    <s v=""/>
    <m/>
    <m/>
    <m/>
  </r>
  <r>
    <n v="2730"/>
    <m/>
    <m/>
    <m/>
    <x v="13"/>
    <x v="19"/>
    <x v="6"/>
    <s v="Food Security"/>
    <x v="9"/>
    <x v="20"/>
    <x v="3"/>
    <m/>
    <s v="Planned"/>
    <m/>
    <m/>
    <m/>
    <m/>
    <m/>
    <s v="Chittagong"/>
    <s v="Cox's Bazar"/>
    <x v="6"/>
    <x v="9"/>
    <x v="1"/>
    <m/>
    <m/>
    <m/>
    <x v="2"/>
    <x v="2"/>
    <m/>
    <m/>
    <m/>
    <m/>
    <m/>
    <m/>
    <m/>
    <m/>
    <m/>
    <m/>
    <m/>
    <m/>
    <m/>
    <m/>
    <m/>
    <m/>
    <m/>
    <m/>
    <m/>
    <m/>
    <m/>
    <m/>
    <m/>
    <m/>
    <n v="20"/>
    <n v="2022"/>
    <s v=""/>
    <m/>
    <m/>
    <m/>
  </r>
  <r>
    <n v="2731"/>
    <m/>
    <m/>
    <m/>
    <x v="13"/>
    <x v="19"/>
    <x v="6"/>
    <s v="Food Security"/>
    <x v="9"/>
    <x v="20"/>
    <x v="3"/>
    <m/>
    <s v="Planned"/>
    <m/>
    <m/>
    <m/>
    <m/>
    <m/>
    <s v="Chittagong"/>
    <s v="Cox's Bazar"/>
    <x v="6"/>
    <x v="9"/>
    <x v="1"/>
    <m/>
    <m/>
    <m/>
    <x v="2"/>
    <x v="2"/>
    <m/>
    <m/>
    <m/>
    <m/>
    <m/>
    <m/>
    <m/>
    <m/>
    <m/>
    <m/>
    <m/>
    <m/>
    <m/>
    <m/>
    <m/>
    <m/>
    <m/>
    <m/>
    <m/>
    <m/>
    <m/>
    <m/>
    <m/>
    <m/>
    <n v="20"/>
    <n v="2022"/>
    <s v=""/>
    <m/>
    <m/>
    <m/>
  </r>
  <r>
    <n v="2732"/>
    <m/>
    <m/>
    <m/>
    <x v="13"/>
    <x v="19"/>
    <x v="6"/>
    <s v="Food Security"/>
    <x v="9"/>
    <x v="20"/>
    <x v="3"/>
    <m/>
    <s v="Planned"/>
    <m/>
    <m/>
    <m/>
    <m/>
    <m/>
    <s v="Chittagong"/>
    <s v="Cox's Bazar"/>
    <x v="6"/>
    <x v="9"/>
    <x v="1"/>
    <m/>
    <m/>
    <m/>
    <x v="2"/>
    <x v="2"/>
    <m/>
    <m/>
    <m/>
    <m/>
    <m/>
    <m/>
    <m/>
    <m/>
    <m/>
    <m/>
    <m/>
    <m/>
    <m/>
    <m/>
    <m/>
    <m/>
    <m/>
    <m/>
    <m/>
    <m/>
    <m/>
    <m/>
    <m/>
    <m/>
    <n v="20"/>
    <n v="2022"/>
    <s v=""/>
    <m/>
    <m/>
    <m/>
  </r>
  <r>
    <n v="2733"/>
    <m/>
    <m/>
    <m/>
    <x v="13"/>
    <x v="19"/>
    <x v="6"/>
    <s v="Food Security"/>
    <x v="9"/>
    <x v="20"/>
    <x v="3"/>
    <m/>
    <s v="Planned"/>
    <m/>
    <m/>
    <m/>
    <m/>
    <m/>
    <s v="Chittagong"/>
    <s v="Cox's Bazar"/>
    <x v="6"/>
    <x v="9"/>
    <x v="1"/>
    <m/>
    <m/>
    <m/>
    <x v="2"/>
    <x v="2"/>
    <m/>
    <m/>
    <m/>
    <m/>
    <m/>
    <m/>
    <m/>
    <m/>
    <m/>
    <m/>
    <m/>
    <m/>
    <m/>
    <m/>
    <m/>
    <m/>
    <m/>
    <m/>
    <m/>
    <m/>
    <m/>
    <m/>
    <m/>
    <m/>
    <n v="20"/>
    <n v="2022"/>
    <s v=""/>
    <m/>
    <m/>
    <m/>
  </r>
  <r>
    <n v="2734"/>
    <m/>
    <m/>
    <m/>
    <x v="13"/>
    <x v="19"/>
    <x v="6"/>
    <s v="Food Security"/>
    <x v="9"/>
    <x v="20"/>
    <x v="3"/>
    <m/>
    <s v="Planned"/>
    <m/>
    <m/>
    <m/>
    <m/>
    <m/>
    <s v="Chittagong"/>
    <s v="Cox's Bazar"/>
    <x v="6"/>
    <x v="9"/>
    <x v="1"/>
    <m/>
    <m/>
    <m/>
    <x v="2"/>
    <x v="2"/>
    <m/>
    <m/>
    <m/>
    <m/>
    <m/>
    <m/>
    <m/>
    <m/>
    <m/>
    <m/>
    <m/>
    <m/>
    <m/>
    <m/>
    <m/>
    <m/>
    <m/>
    <m/>
    <m/>
    <m/>
    <m/>
    <m/>
    <m/>
    <m/>
    <n v="20"/>
    <n v="2022"/>
    <s v=""/>
    <m/>
    <m/>
    <m/>
  </r>
  <r>
    <n v="2735"/>
    <m/>
    <m/>
    <m/>
    <x v="13"/>
    <x v="19"/>
    <x v="6"/>
    <s v="Food Security"/>
    <x v="9"/>
    <x v="20"/>
    <x v="3"/>
    <m/>
    <s v="Planned"/>
    <m/>
    <m/>
    <m/>
    <m/>
    <m/>
    <s v="Chittagong"/>
    <s v="Cox's Bazar"/>
    <x v="6"/>
    <x v="9"/>
    <x v="1"/>
    <m/>
    <m/>
    <m/>
    <x v="2"/>
    <x v="2"/>
    <m/>
    <m/>
    <m/>
    <m/>
    <m/>
    <m/>
    <m/>
    <m/>
    <m/>
    <m/>
    <m/>
    <m/>
    <m/>
    <m/>
    <m/>
    <m/>
    <m/>
    <m/>
    <m/>
    <m/>
    <m/>
    <m/>
    <m/>
    <m/>
    <n v="20"/>
    <n v="2022"/>
    <s v=""/>
    <m/>
    <m/>
    <m/>
  </r>
  <r>
    <n v="2736"/>
    <m/>
    <m/>
    <m/>
    <x v="13"/>
    <x v="19"/>
    <x v="6"/>
    <s v="Food Security"/>
    <x v="9"/>
    <x v="20"/>
    <x v="3"/>
    <m/>
    <s v="Planned"/>
    <m/>
    <m/>
    <m/>
    <m/>
    <m/>
    <s v="Chittagong"/>
    <s v="Cox's Bazar"/>
    <x v="6"/>
    <x v="9"/>
    <x v="1"/>
    <m/>
    <m/>
    <m/>
    <x v="2"/>
    <x v="2"/>
    <m/>
    <m/>
    <m/>
    <m/>
    <m/>
    <m/>
    <m/>
    <m/>
    <m/>
    <m/>
    <m/>
    <m/>
    <m/>
    <m/>
    <m/>
    <m/>
    <m/>
    <m/>
    <m/>
    <m/>
    <m/>
    <m/>
    <m/>
    <m/>
    <n v="20"/>
    <n v="2022"/>
    <s v=""/>
    <m/>
    <m/>
    <m/>
  </r>
  <r>
    <n v="2737"/>
    <m/>
    <m/>
    <m/>
    <x v="13"/>
    <x v="19"/>
    <x v="6"/>
    <s v="Food Security"/>
    <x v="9"/>
    <x v="20"/>
    <x v="3"/>
    <m/>
    <s v="Planned"/>
    <m/>
    <m/>
    <m/>
    <m/>
    <m/>
    <s v="Chittagong"/>
    <s v="Cox's Bazar"/>
    <x v="6"/>
    <x v="9"/>
    <x v="1"/>
    <m/>
    <m/>
    <m/>
    <x v="2"/>
    <x v="2"/>
    <m/>
    <m/>
    <m/>
    <m/>
    <m/>
    <m/>
    <m/>
    <m/>
    <m/>
    <m/>
    <m/>
    <m/>
    <m/>
    <m/>
    <m/>
    <m/>
    <m/>
    <m/>
    <m/>
    <m/>
    <m/>
    <m/>
    <m/>
    <m/>
    <n v="20"/>
    <n v="2022"/>
    <s v=""/>
    <m/>
    <m/>
    <m/>
  </r>
  <r>
    <n v="2738"/>
    <m/>
    <m/>
    <m/>
    <x v="13"/>
    <x v="19"/>
    <x v="6"/>
    <s v="Food Security"/>
    <x v="9"/>
    <x v="20"/>
    <x v="3"/>
    <m/>
    <s v="Planned"/>
    <m/>
    <m/>
    <m/>
    <m/>
    <m/>
    <s v="Chittagong"/>
    <s v="Cox's Bazar"/>
    <x v="6"/>
    <x v="9"/>
    <x v="1"/>
    <m/>
    <m/>
    <m/>
    <x v="2"/>
    <x v="2"/>
    <m/>
    <m/>
    <m/>
    <m/>
    <m/>
    <m/>
    <m/>
    <m/>
    <m/>
    <m/>
    <m/>
    <m/>
    <m/>
    <m/>
    <m/>
    <m/>
    <m/>
    <m/>
    <m/>
    <m/>
    <m/>
    <m/>
    <m/>
    <m/>
    <n v="20"/>
    <n v="2022"/>
    <s v=""/>
    <m/>
    <m/>
    <m/>
  </r>
  <r>
    <n v="2739"/>
    <m/>
    <m/>
    <m/>
    <x v="13"/>
    <x v="19"/>
    <x v="6"/>
    <s v="Food Security"/>
    <x v="9"/>
    <x v="20"/>
    <x v="3"/>
    <m/>
    <s v="Planned"/>
    <m/>
    <m/>
    <m/>
    <m/>
    <m/>
    <s v="Chittagong"/>
    <s v="Cox's Bazar"/>
    <x v="6"/>
    <x v="9"/>
    <x v="1"/>
    <m/>
    <m/>
    <m/>
    <x v="2"/>
    <x v="2"/>
    <m/>
    <m/>
    <m/>
    <m/>
    <m/>
    <m/>
    <m/>
    <m/>
    <m/>
    <m/>
    <m/>
    <m/>
    <m/>
    <m/>
    <m/>
    <m/>
    <m/>
    <m/>
    <m/>
    <m/>
    <m/>
    <m/>
    <m/>
    <m/>
    <n v="20"/>
    <n v="2022"/>
    <s v=""/>
    <m/>
    <m/>
    <m/>
  </r>
  <r>
    <n v="2740"/>
    <m/>
    <m/>
    <m/>
    <x v="13"/>
    <x v="19"/>
    <x v="6"/>
    <s v="Food Security"/>
    <x v="9"/>
    <x v="20"/>
    <x v="3"/>
    <m/>
    <s v="Planned"/>
    <m/>
    <m/>
    <m/>
    <m/>
    <m/>
    <s v="Chittagong"/>
    <s v="Cox's Bazar"/>
    <x v="6"/>
    <x v="9"/>
    <x v="1"/>
    <m/>
    <m/>
    <m/>
    <x v="2"/>
    <x v="2"/>
    <m/>
    <m/>
    <m/>
    <m/>
    <m/>
    <m/>
    <m/>
    <m/>
    <m/>
    <m/>
    <m/>
    <m/>
    <m/>
    <m/>
    <m/>
    <m/>
    <m/>
    <m/>
    <m/>
    <m/>
    <m/>
    <m/>
    <m/>
    <m/>
    <n v="20"/>
    <n v="2022"/>
    <s v=""/>
    <m/>
    <m/>
    <m/>
  </r>
  <r>
    <n v="2741"/>
    <m/>
    <m/>
    <m/>
    <x v="13"/>
    <x v="19"/>
    <x v="6"/>
    <s v="Food Security"/>
    <x v="9"/>
    <x v="20"/>
    <x v="3"/>
    <m/>
    <s v="Planned"/>
    <m/>
    <m/>
    <m/>
    <m/>
    <m/>
    <s v="Chittagong"/>
    <s v="Cox's Bazar"/>
    <x v="6"/>
    <x v="9"/>
    <x v="1"/>
    <m/>
    <m/>
    <m/>
    <x v="2"/>
    <x v="2"/>
    <m/>
    <m/>
    <m/>
    <m/>
    <m/>
    <m/>
    <m/>
    <m/>
    <m/>
    <m/>
    <m/>
    <m/>
    <m/>
    <m/>
    <m/>
    <m/>
    <m/>
    <m/>
    <m/>
    <m/>
    <m/>
    <m/>
    <m/>
    <m/>
    <n v="20"/>
    <n v="2022"/>
    <s v=""/>
    <m/>
    <m/>
    <m/>
  </r>
  <r>
    <n v="2742"/>
    <m/>
    <m/>
    <m/>
    <x v="13"/>
    <x v="19"/>
    <x v="6"/>
    <s v="Food Security"/>
    <x v="9"/>
    <x v="20"/>
    <x v="3"/>
    <m/>
    <s v="Planned"/>
    <m/>
    <m/>
    <m/>
    <m/>
    <m/>
    <s v="Chittagong"/>
    <s v="Cox's Bazar"/>
    <x v="6"/>
    <x v="9"/>
    <x v="1"/>
    <m/>
    <m/>
    <m/>
    <x v="2"/>
    <x v="2"/>
    <m/>
    <m/>
    <m/>
    <m/>
    <m/>
    <m/>
    <m/>
    <m/>
    <m/>
    <m/>
    <m/>
    <m/>
    <m/>
    <m/>
    <m/>
    <m/>
    <m/>
    <m/>
    <m/>
    <m/>
    <m/>
    <m/>
    <m/>
    <m/>
    <n v="20"/>
    <n v="2022"/>
    <s v=""/>
    <m/>
    <m/>
    <m/>
  </r>
  <r>
    <n v="2743"/>
    <m/>
    <m/>
    <m/>
    <x v="13"/>
    <x v="19"/>
    <x v="6"/>
    <s v="Food Security"/>
    <x v="9"/>
    <x v="20"/>
    <x v="3"/>
    <m/>
    <s v="Planned"/>
    <m/>
    <m/>
    <m/>
    <m/>
    <m/>
    <s v="Chittagong"/>
    <s v="Cox's Bazar"/>
    <x v="6"/>
    <x v="9"/>
    <x v="1"/>
    <m/>
    <m/>
    <m/>
    <x v="2"/>
    <x v="2"/>
    <m/>
    <m/>
    <m/>
    <m/>
    <m/>
    <m/>
    <m/>
    <m/>
    <m/>
    <m/>
    <m/>
    <m/>
    <m/>
    <m/>
    <m/>
    <m/>
    <m/>
    <m/>
    <m/>
    <m/>
    <m/>
    <m/>
    <m/>
    <m/>
    <n v="20"/>
    <n v="2022"/>
    <s v=""/>
    <m/>
    <m/>
    <m/>
  </r>
  <r>
    <n v="2744"/>
    <m/>
    <m/>
    <m/>
    <x v="13"/>
    <x v="19"/>
    <x v="6"/>
    <s v="Food Security"/>
    <x v="9"/>
    <x v="20"/>
    <x v="3"/>
    <m/>
    <s v="Planned"/>
    <m/>
    <m/>
    <m/>
    <m/>
    <m/>
    <s v="Chittagong"/>
    <s v="Cox's Bazar"/>
    <x v="6"/>
    <x v="9"/>
    <x v="1"/>
    <m/>
    <m/>
    <m/>
    <x v="2"/>
    <x v="2"/>
    <m/>
    <m/>
    <m/>
    <m/>
    <m/>
    <m/>
    <m/>
    <m/>
    <m/>
    <m/>
    <m/>
    <m/>
    <m/>
    <m/>
    <m/>
    <m/>
    <m/>
    <m/>
    <m/>
    <m/>
    <m/>
    <m/>
    <m/>
    <m/>
    <n v="20"/>
    <n v="2022"/>
    <s v=""/>
    <m/>
    <m/>
    <m/>
  </r>
  <r>
    <n v="2745"/>
    <m/>
    <m/>
    <m/>
    <x v="13"/>
    <x v="19"/>
    <x v="6"/>
    <s v="Food Security"/>
    <x v="9"/>
    <x v="20"/>
    <x v="3"/>
    <m/>
    <s v="Planned"/>
    <m/>
    <m/>
    <m/>
    <m/>
    <m/>
    <s v="Chittagong"/>
    <s v="Cox's Bazar"/>
    <x v="6"/>
    <x v="9"/>
    <x v="1"/>
    <m/>
    <m/>
    <m/>
    <x v="2"/>
    <x v="2"/>
    <m/>
    <m/>
    <m/>
    <m/>
    <m/>
    <m/>
    <m/>
    <m/>
    <m/>
    <m/>
    <m/>
    <m/>
    <m/>
    <m/>
    <m/>
    <m/>
    <m/>
    <m/>
    <m/>
    <m/>
    <m/>
    <m/>
    <m/>
    <m/>
    <n v="20"/>
    <n v="2022"/>
    <s v=""/>
    <m/>
    <m/>
    <m/>
  </r>
  <r>
    <n v="2746"/>
    <m/>
    <m/>
    <m/>
    <x v="13"/>
    <x v="19"/>
    <x v="6"/>
    <s v="Food Security"/>
    <x v="9"/>
    <x v="20"/>
    <x v="3"/>
    <m/>
    <s v="Planned"/>
    <m/>
    <m/>
    <m/>
    <m/>
    <m/>
    <s v="Chittagong"/>
    <s v="Cox's Bazar"/>
    <x v="6"/>
    <x v="9"/>
    <x v="1"/>
    <m/>
    <m/>
    <m/>
    <x v="2"/>
    <x v="2"/>
    <m/>
    <m/>
    <m/>
    <m/>
    <m/>
    <m/>
    <m/>
    <m/>
    <m/>
    <m/>
    <m/>
    <m/>
    <m/>
    <m/>
    <m/>
    <m/>
    <m/>
    <m/>
    <m/>
    <m/>
    <m/>
    <m/>
    <m/>
    <m/>
    <n v="20"/>
    <n v="2022"/>
    <s v=""/>
    <m/>
    <m/>
    <m/>
  </r>
  <r>
    <n v="2747"/>
    <m/>
    <m/>
    <m/>
    <x v="13"/>
    <x v="19"/>
    <x v="6"/>
    <s v="Food Security"/>
    <x v="9"/>
    <x v="20"/>
    <x v="3"/>
    <m/>
    <s v="Planned"/>
    <m/>
    <m/>
    <m/>
    <m/>
    <m/>
    <s v="Chittagong"/>
    <s v="Cox's Bazar"/>
    <x v="6"/>
    <x v="9"/>
    <x v="1"/>
    <m/>
    <m/>
    <m/>
    <x v="2"/>
    <x v="2"/>
    <m/>
    <m/>
    <m/>
    <m/>
    <m/>
    <m/>
    <m/>
    <m/>
    <m/>
    <m/>
    <m/>
    <m/>
    <m/>
    <m/>
    <m/>
    <m/>
    <m/>
    <m/>
    <m/>
    <m/>
    <m/>
    <m/>
    <m/>
    <m/>
    <n v="20"/>
    <n v="2022"/>
    <s v=""/>
    <m/>
    <m/>
    <m/>
  </r>
  <r>
    <n v="2748"/>
    <m/>
    <m/>
    <m/>
    <x v="13"/>
    <x v="19"/>
    <x v="6"/>
    <s v="Food Security"/>
    <x v="9"/>
    <x v="20"/>
    <x v="3"/>
    <m/>
    <s v="Planned"/>
    <m/>
    <m/>
    <m/>
    <m/>
    <m/>
    <s v="Chittagong"/>
    <s v="Cox's Bazar"/>
    <x v="6"/>
    <x v="9"/>
    <x v="1"/>
    <m/>
    <m/>
    <m/>
    <x v="2"/>
    <x v="2"/>
    <m/>
    <m/>
    <m/>
    <m/>
    <m/>
    <m/>
    <m/>
    <m/>
    <m/>
    <m/>
    <m/>
    <m/>
    <m/>
    <m/>
    <m/>
    <m/>
    <m/>
    <m/>
    <m/>
    <m/>
    <m/>
    <m/>
    <m/>
    <m/>
    <n v="20"/>
    <n v="2022"/>
    <s v=""/>
    <m/>
    <m/>
    <m/>
  </r>
  <r>
    <n v="2749"/>
    <m/>
    <m/>
    <m/>
    <x v="13"/>
    <x v="19"/>
    <x v="6"/>
    <s v="Food Security"/>
    <x v="9"/>
    <x v="20"/>
    <x v="3"/>
    <m/>
    <s v="Planned"/>
    <m/>
    <m/>
    <m/>
    <m/>
    <m/>
    <s v="Chittagong"/>
    <s v="Cox's Bazar"/>
    <x v="6"/>
    <x v="9"/>
    <x v="1"/>
    <m/>
    <m/>
    <m/>
    <x v="2"/>
    <x v="2"/>
    <m/>
    <m/>
    <m/>
    <m/>
    <m/>
    <m/>
    <m/>
    <m/>
    <m/>
    <m/>
    <m/>
    <m/>
    <m/>
    <m/>
    <m/>
    <m/>
    <m/>
    <m/>
    <m/>
    <m/>
    <m/>
    <m/>
    <m/>
    <m/>
    <n v="20"/>
    <n v="2022"/>
    <s v=""/>
    <m/>
    <m/>
    <m/>
  </r>
  <r>
    <n v="2750"/>
    <m/>
    <m/>
    <m/>
    <x v="13"/>
    <x v="19"/>
    <x v="6"/>
    <s v="Food Security"/>
    <x v="9"/>
    <x v="20"/>
    <x v="3"/>
    <m/>
    <s v="Planned"/>
    <m/>
    <m/>
    <m/>
    <m/>
    <m/>
    <s v="Chittagong"/>
    <s v="Cox's Bazar"/>
    <x v="6"/>
    <x v="9"/>
    <x v="1"/>
    <m/>
    <m/>
    <m/>
    <x v="2"/>
    <x v="2"/>
    <m/>
    <m/>
    <m/>
    <m/>
    <m/>
    <m/>
    <m/>
    <m/>
    <m/>
    <m/>
    <m/>
    <m/>
    <m/>
    <m/>
    <m/>
    <m/>
    <m/>
    <m/>
    <m/>
    <m/>
    <m/>
    <m/>
    <m/>
    <m/>
    <n v="20"/>
    <n v="2022"/>
    <s v=""/>
    <m/>
    <m/>
    <m/>
  </r>
  <r>
    <n v="2751"/>
    <m/>
    <m/>
    <m/>
    <x v="13"/>
    <x v="19"/>
    <x v="6"/>
    <s v="Food Security"/>
    <x v="9"/>
    <x v="20"/>
    <x v="3"/>
    <m/>
    <s v="Planned"/>
    <m/>
    <m/>
    <m/>
    <m/>
    <m/>
    <s v="Chittagong"/>
    <s v="Cox's Bazar"/>
    <x v="6"/>
    <x v="9"/>
    <x v="1"/>
    <m/>
    <m/>
    <m/>
    <x v="2"/>
    <x v="2"/>
    <m/>
    <m/>
    <m/>
    <m/>
    <m/>
    <m/>
    <m/>
    <m/>
    <m/>
    <m/>
    <m/>
    <m/>
    <m/>
    <m/>
    <m/>
    <m/>
    <m/>
    <m/>
    <m/>
    <m/>
    <m/>
    <m/>
    <m/>
    <m/>
    <n v="20"/>
    <n v="2022"/>
    <s v=""/>
    <m/>
    <m/>
    <m/>
  </r>
  <r>
    <n v="2752"/>
    <m/>
    <m/>
    <m/>
    <x v="13"/>
    <x v="19"/>
    <x v="6"/>
    <s v="Food Security"/>
    <x v="9"/>
    <x v="20"/>
    <x v="3"/>
    <m/>
    <s v="Planned"/>
    <m/>
    <m/>
    <m/>
    <m/>
    <m/>
    <s v="Chittagong"/>
    <s v="Cox's Bazar"/>
    <x v="6"/>
    <x v="9"/>
    <x v="1"/>
    <m/>
    <m/>
    <m/>
    <x v="2"/>
    <x v="2"/>
    <m/>
    <m/>
    <m/>
    <m/>
    <m/>
    <m/>
    <m/>
    <m/>
    <m/>
    <m/>
    <m/>
    <m/>
    <m/>
    <m/>
    <m/>
    <m/>
    <m/>
    <m/>
    <m/>
    <m/>
    <m/>
    <m/>
    <m/>
    <m/>
    <n v="20"/>
    <n v="2022"/>
    <s v=""/>
    <m/>
    <m/>
    <m/>
  </r>
  <r>
    <n v="2753"/>
    <m/>
    <m/>
    <m/>
    <x v="13"/>
    <x v="19"/>
    <x v="6"/>
    <s v="Food Security"/>
    <x v="9"/>
    <x v="20"/>
    <x v="3"/>
    <m/>
    <s v="Planned"/>
    <m/>
    <m/>
    <m/>
    <m/>
    <m/>
    <s v="Chittagong"/>
    <s v="Cox's Bazar"/>
    <x v="6"/>
    <x v="9"/>
    <x v="1"/>
    <m/>
    <m/>
    <m/>
    <x v="2"/>
    <x v="2"/>
    <m/>
    <m/>
    <m/>
    <m/>
    <m/>
    <m/>
    <m/>
    <m/>
    <m/>
    <m/>
    <m/>
    <m/>
    <m/>
    <m/>
    <m/>
    <m/>
    <m/>
    <m/>
    <m/>
    <m/>
    <m/>
    <m/>
    <m/>
    <m/>
    <n v="20"/>
    <n v="2022"/>
    <s v=""/>
    <m/>
    <m/>
    <m/>
  </r>
  <r>
    <n v="2754"/>
    <m/>
    <m/>
    <m/>
    <x v="13"/>
    <x v="19"/>
    <x v="6"/>
    <s v="Food Security"/>
    <x v="9"/>
    <x v="20"/>
    <x v="3"/>
    <m/>
    <s v="Planned"/>
    <m/>
    <m/>
    <m/>
    <m/>
    <m/>
    <s v="Chittagong"/>
    <s v="Cox's Bazar"/>
    <x v="6"/>
    <x v="9"/>
    <x v="1"/>
    <m/>
    <m/>
    <m/>
    <x v="2"/>
    <x v="2"/>
    <m/>
    <m/>
    <m/>
    <m/>
    <m/>
    <m/>
    <m/>
    <m/>
    <m/>
    <m/>
    <m/>
    <m/>
    <m/>
    <m/>
    <m/>
    <m/>
    <m/>
    <m/>
    <m/>
    <m/>
    <m/>
    <m/>
    <m/>
    <m/>
    <n v="20"/>
    <n v="2022"/>
    <s v=""/>
    <m/>
    <m/>
    <m/>
  </r>
  <r>
    <n v="2755"/>
    <m/>
    <m/>
    <m/>
    <x v="13"/>
    <x v="19"/>
    <x v="6"/>
    <s v="Food Security"/>
    <x v="9"/>
    <x v="20"/>
    <x v="3"/>
    <m/>
    <s v="Planned"/>
    <m/>
    <m/>
    <m/>
    <m/>
    <m/>
    <s v="Chittagong"/>
    <s v="Cox's Bazar"/>
    <x v="6"/>
    <x v="9"/>
    <x v="1"/>
    <m/>
    <m/>
    <m/>
    <x v="2"/>
    <x v="2"/>
    <m/>
    <m/>
    <m/>
    <m/>
    <m/>
    <m/>
    <m/>
    <m/>
    <m/>
    <m/>
    <m/>
    <m/>
    <m/>
    <m/>
    <m/>
    <m/>
    <m/>
    <m/>
    <m/>
    <m/>
    <m/>
    <m/>
    <m/>
    <m/>
    <n v="20"/>
    <n v="2022"/>
    <s v=""/>
    <m/>
    <m/>
    <m/>
  </r>
  <r>
    <n v="2756"/>
    <m/>
    <m/>
    <m/>
    <x v="13"/>
    <x v="19"/>
    <x v="6"/>
    <s v="Food Security"/>
    <x v="9"/>
    <x v="20"/>
    <x v="3"/>
    <m/>
    <s v="Planned"/>
    <m/>
    <m/>
    <m/>
    <m/>
    <m/>
    <s v="Chittagong"/>
    <s v="Cox's Bazar"/>
    <x v="6"/>
    <x v="9"/>
    <x v="1"/>
    <m/>
    <m/>
    <m/>
    <x v="2"/>
    <x v="2"/>
    <m/>
    <m/>
    <m/>
    <m/>
    <m/>
    <m/>
    <m/>
    <m/>
    <m/>
    <m/>
    <m/>
    <m/>
    <m/>
    <m/>
    <m/>
    <m/>
    <m/>
    <m/>
    <m/>
    <m/>
    <m/>
    <m/>
    <m/>
    <m/>
    <n v="20"/>
    <n v="2022"/>
    <s v=""/>
    <m/>
    <m/>
    <m/>
  </r>
  <r>
    <n v="2757"/>
    <m/>
    <m/>
    <m/>
    <x v="13"/>
    <x v="19"/>
    <x v="6"/>
    <s v="Food Security"/>
    <x v="9"/>
    <x v="20"/>
    <x v="3"/>
    <m/>
    <s v="Planned"/>
    <m/>
    <m/>
    <m/>
    <m/>
    <m/>
    <s v="Chittagong"/>
    <s v="Cox's Bazar"/>
    <x v="6"/>
    <x v="9"/>
    <x v="1"/>
    <m/>
    <m/>
    <m/>
    <x v="2"/>
    <x v="2"/>
    <m/>
    <m/>
    <m/>
    <m/>
    <m/>
    <m/>
    <m/>
    <m/>
    <m/>
    <m/>
    <m/>
    <m/>
    <m/>
    <m/>
    <m/>
    <m/>
    <m/>
    <m/>
    <m/>
    <m/>
    <m/>
    <m/>
    <m/>
    <m/>
    <n v="20"/>
    <n v="2022"/>
    <s v=""/>
    <m/>
    <m/>
    <m/>
  </r>
  <r>
    <n v="2758"/>
    <m/>
    <m/>
    <m/>
    <x v="13"/>
    <x v="19"/>
    <x v="6"/>
    <s v="Food Security"/>
    <x v="9"/>
    <x v="20"/>
    <x v="3"/>
    <m/>
    <s v="Planned"/>
    <m/>
    <m/>
    <m/>
    <m/>
    <m/>
    <s v="Chittagong"/>
    <s v="Cox's Bazar"/>
    <x v="6"/>
    <x v="9"/>
    <x v="1"/>
    <m/>
    <m/>
    <m/>
    <x v="2"/>
    <x v="2"/>
    <m/>
    <m/>
    <m/>
    <m/>
    <m/>
    <m/>
    <m/>
    <m/>
    <m/>
    <m/>
    <m/>
    <m/>
    <m/>
    <m/>
    <m/>
    <m/>
    <m/>
    <m/>
    <m/>
    <m/>
    <m/>
    <m/>
    <m/>
    <m/>
    <n v="20"/>
    <n v="2022"/>
    <s v=""/>
    <m/>
    <m/>
    <m/>
  </r>
  <r>
    <n v="2759"/>
    <m/>
    <m/>
    <m/>
    <x v="13"/>
    <x v="19"/>
    <x v="6"/>
    <s v="Food Security"/>
    <x v="9"/>
    <x v="20"/>
    <x v="3"/>
    <m/>
    <s v="Planned"/>
    <m/>
    <m/>
    <m/>
    <m/>
    <m/>
    <s v="Chittagong"/>
    <s v="Cox's Bazar"/>
    <x v="6"/>
    <x v="9"/>
    <x v="1"/>
    <m/>
    <m/>
    <m/>
    <x v="2"/>
    <x v="2"/>
    <m/>
    <m/>
    <m/>
    <m/>
    <m/>
    <m/>
    <m/>
    <m/>
    <m/>
    <m/>
    <m/>
    <m/>
    <m/>
    <m/>
    <m/>
    <m/>
    <m/>
    <m/>
    <m/>
    <m/>
    <m/>
    <m/>
    <m/>
    <m/>
    <n v="20"/>
    <n v="2022"/>
    <s v=""/>
    <m/>
    <m/>
    <m/>
  </r>
  <r>
    <n v="2760"/>
    <m/>
    <m/>
    <m/>
    <x v="13"/>
    <x v="19"/>
    <x v="6"/>
    <s v="Food Security"/>
    <x v="9"/>
    <x v="20"/>
    <x v="3"/>
    <m/>
    <s v="Planned"/>
    <m/>
    <m/>
    <m/>
    <m/>
    <m/>
    <s v="Chittagong"/>
    <s v="Cox's Bazar"/>
    <x v="6"/>
    <x v="9"/>
    <x v="1"/>
    <m/>
    <m/>
    <m/>
    <x v="2"/>
    <x v="2"/>
    <m/>
    <m/>
    <m/>
    <m/>
    <m/>
    <m/>
    <m/>
    <m/>
    <m/>
    <m/>
    <m/>
    <m/>
    <m/>
    <m/>
    <m/>
    <m/>
    <m/>
    <m/>
    <m/>
    <m/>
    <m/>
    <m/>
    <m/>
    <m/>
    <n v="20"/>
    <n v="2022"/>
    <s v=""/>
    <m/>
    <m/>
    <m/>
  </r>
  <r>
    <n v="2761"/>
    <m/>
    <m/>
    <m/>
    <x v="13"/>
    <x v="19"/>
    <x v="6"/>
    <s v="Food Security"/>
    <x v="9"/>
    <x v="20"/>
    <x v="3"/>
    <m/>
    <s v="Planned"/>
    <m/>
    <m/>
    <m/>
    <m/>
    <m/>
    <s v="Chittagong"/>
    <s v="Cox's Bazar"/>
    <x v="6"/>
    <x v="9"/>
    <x v="1"/>
    <m/>
    <m/>
    <m/>
    <x v="2"/>
    <x v="2"/>
    <m/>
    <m/>
    <m/>
    <m/>
    <m/>
    <m/>
    <m/>
    <m/>
    <m/>
    <m/>
    <m/>
    <m/>
    <m/>
    <m/>
    <m/>
    <m/>
    <m/>
    <m/>
    <m/>
    <m/>
    <m/>
    <m/>
    <m/>
    <m/>
    <n v="20"/>
    <n v="2022"/>
    <s v=""/>
    <m/>
    <m/>
    <m/>
  </r>
  <r>
    <n v="2762"/>
    <m/>
    <m/>
    <m/>
    <x v="13"/>
    <x v="19"/>
    <x v="6"/>
    <s v="Food Security"/>
    <x v="9"/>
    <x v="20"/>
    <x v="3"/>
    <m/>
    <s v="Planned"/>
    <m/>
    <m/>
    <m/>
    <m/>
    <m/>
    <s v="Chittagong"/>
    <s v="Cox's Bazar"/>
    <x v="6"/>
    <x v="9"/>
    <x v="1"/>
    <m/>
    <m/>
    <m/>
    <x v="2"/>
    <x v="2"/>
    <m/>
    <m/>
    <m/>
    <m/>
    <m/>
    <m/>
    <m/>
    <m/>
    <m/>
    <m/>
    <m/>
    <m/>
    <m/>
    <m/>
    <m/>
    <m/>
    <m/>
    <m/>
    <m/>
    <m/>
    <m/>
    <m/>
    <m/>
    <m/>
    <n v="20"/>
    <n v="2022"/>
    <s v=""/>
    <m/>
    <m/>
    <m/>
  </r>
  <r>
    <n v="2763"/>
    <m/>
    <m/>
    <m/>
    <x v="13"/>
    <x v="19"/>
    <x v="6"/>
    <s v="Food Security"/>
    <x v="9"/>
    <x v="20"/>
    <x v="3"/>
    <m/>
    <s v="Planned"/>
    <m/>
    <m/>
    <m/>
    <m/>
    <m/>
    <s v="Chittagong"/>
    <s v="Cox's Bazar"/>
    <x v="6"/>
    <x v="9"/>
    <x v="1"/>
    <m/>
    <m/>
    <m/>
    <x v="2"/>
    <x v="2"/>
    <m/>
    <m/>
    <m/>
    <m/>
    <m/>
    <m/>
    <m/>
    <m/>
    <m/>
    <m/>
    <m/>
    <m/>
    <m/>
    <m/>
    <m/>
    <m/>
    <m/>
    <m/>
    <m/>
    <m/>
    <m/>
    <m/>
    <m/>
    <m/>
    <n v="20"/>
    <n v="2022"/>
    <s v=""/>
    <m/>
    <m/>
    <m/>
  </r>
  <r>
    <n v="2764"/>
    <m/>
    <m/>
    <m/>
    <x v="13"/>
    <x v="19"/>
    <x v="6"/>
    <s v="Food Security"/>
    <x v="9"/>
    <x v="20"/>
    <x v="3"/>
    <m/>
    <s v="Planned"/>
    <m/>
    <m/>
    <m/>
    <m/>
    <m/>
    <s v="Chittagong"/>
    <s v="Cox's Bazar"/>
    <x v="6"/>
    <x v="9"/>
    <x v="1"/>
    <m/>
    <m/>
    <m/>
    <x v="2"/>
    <x v="2"/>
    <m/>
    <m/>
    <m/>
    <m/>
    <m/>
    <m/>
    <m/>
    <m/>
    <m/>
    <m/>
    <m/>
    <m/>
    <m/>
    <m/>
    <m/>
    <m/>
    <m/>
    <m/>
    <m/>
    <m/>
    <m/>
    <m/>
    <m/>
    <m/>
    <n v="20"/>
    <n v="2022"/>
    <s v=""/>
    <m/>
    <m/>
    <m/>
  </r>
  <r>
    <n v="2765"/>
    <m/>
    <m/>
    <m/>
    <x v="13"/>
    <x v="19"/>
    <x v="6"/>
    <s v="Food Security"/>
    <x v="9"/>
    <x v="20"/>
    <x v="3"/>
    <m/>
    <s v="Planned"/>
    <m/>
    <m/>
    <m/>
    <m/>
    <m/>
    <s v="Chittagong"/>
    <s v="Cox's Bazar"/>
    <x v="6"/>
    <x v="9"/>
    <x v="1"/>
    <m/>
    <m/>
    <m/>
    <x v="2"/>
    <x v="2"/>
    <m/>
    <m/>
    <m/>
    <m/>
    <m/>
    <m/>
    <m/>
    <m/>
    <m/>
    <m/>
    <m/>
    <m/>
    <m/>
    <m/>
    <m/>
    <m/>
    <m/>
    <m/>
    <m/>
    <m/>
    <m/>
    <m/>
    <m/>
    <m/>
    <n v="20"/>
    <n v="2022"/>
    <s v=""/>
    <m/>
    <m/>
    <m/>
  </r>
  <r>
    <n v="2766"/>
    <m/>
    <m/>
    <m/>
    <x v="13"/>
    <x v="19"/>
    <x v="6"/>
    <s v="Food Security"/>
    <x v="9"/>
    <x v="20"/>
    <x v="3"/>
    <m/>
    <s v="Planned"/>
    <m/>
    <m/>
    <m/>
    <m/>
    <m/>
    <s v="Chittagong"/>
    <s v="Cox's Bazar"/>
    <x v="6"/>
    <x v="9"/>
    <x v="1"/>
    <m/>
    <m/>
    <m/>
    <x v="2"/>
    <x v="2"/>
    <m/>
    <m/>
    <m/>
    <m/>
    <m/>
    <m/>
    <m/>
    <m/>
    <m/>
    <m/>
    <m/>
    <m/>
    <m/>
    <m/>
    <m/>
    <m/>
    <m/>
    <m/>
    <m/>
    <m/>
    <m/>
    <m/>
    <m/>
    <m/>
    <n v="20"/>
    <n v="2022"/>
    <s v=""/>
    <m/>
    <m/>
    <m/>
  </r>
  <r>
    <n v="2767"/>
    <m/>
    <m/>
    <m/>
    <x v="13"/>
    <x v="19"/>
    <x v="6"/>
    <s v="Food Security"/>
    <x v="9"/>
    <x v="20"/>
    <x v="3"/>
    <m/>
    <s v="Planned"/>
    <m/>
    <m/>
    <m/>
    <m/>
    <m/>
    <s v="Chittagong"/>
    <s v="Cox's Bazar"/>
    <x v="6"/>
    <x v="9"/>
    <x v="1"/>
    <m/>
    <m/>
    <m/>
    <x v="2"/>
    <x v="2"/>
    <m/>
    <m/>
    <m/>
    <m/>
    <m/>
    <m/>
    <m/>
    <m/>
    <m/>
    <m/>
    <m/>
    <m/>
    <m/>
    <m/>
    <m/>
    <m/>
    <m/>
    <m/>
    <m/>
    <m/>
    <m/>
    <m/>
    <m/>
    <m/>
    <n v="20"/>
    <n v="2022"/>
    <s v=""/>
    <m/>
    <m/>
    <m/>
  </r>
  <r>
    <n v="2768"/>
    <m/>
    <m/>
    <m/>
    <x v="13"/>
    <x v="19"/>
    <x v="6"/>
    <s v="Food Security"/>
    <x v="9"/>
    <x v="20"/>
    <x v="3"/>
    <m/>
    <s v="Planned"/>
    <m/>
    <m/>
    <m/>
    <m/>
    <m/>
    <s v="Chittagong"/>
    <s v="Cox's Bazar"/>
    <x v="6"/>
    <x v="9"/>
    <x v="1"/>
    <m/>
    <m/>
    <m/>
    <x v="2"/>
    <x v="2"/>
    <m/>
    <m/>
    <m/>
    <m/>
    <m/>
    <m/>
    <m/>
    <m/>
    <m/>
    <m/>
    <m/>
    <m/>
    <m/>
    <m/>
    <m/>
    <m/>
    <m/>
    <m/>
    <m/>
    <m/>
    <m/>
    <m/>
    <m/>
    <m/>
    <n v="20"/>
    <n v="2022"/>
    <s v=""/>
    <m/>
    <m/>
    <m/>
  </r>
  <r>
    <n v="2769"/>
    <m/>
    <m/>
    <m/>
    <x v="13"/>
    <x v="19"/>
    <x v="6"/>
    <s v="Food Security"/>
    <x v="9"/>
    <x v="20"/>
    <x v="3"/>
    <m/>
    <s v="Planned"/>
    <m/>
    <m/>
    <m/>
    <m/>
    <m/>
    <s v="Chittagong"/>
    <s v="Cox's Bazar"/>
    <x v="6"/>
    <x v="9"/>
    <x v="1"/>
    <m/>
    <m/>
    <m/>
    <x v="2"/>
    <x v="2"/>
    <m/>
    <m/>
    <m/>
    <m/>
    <m/>
    <m/>
    <m/>
    <m/>
    <m/>
    <m/>
    <m/>
    <m/>
    <m/>
    <m/>
    <m/>
    <m/>
    <m/>
    <m/>
    <m/>
    <m/>
    <m/>
    <m/>
    <m/>
    <m/>
    <n v="20"/>
    <n v="2022"/>
    <s v=""/>
    <m/>
    <m/>
    <m/>
  </r>
  <r>
    <n v="2770"/>
    <m/>
    <m/>
    <m/>
    <x v="13"/>
    <x v="19"/>
    <x v="6"/>
    <s v="Food Security"/>
    <x v="9"/>
    <x v="20"/>
    <x v="3"/>
    <m/>
    <s v="Planned"/>
    <m/>
    <m/>
    <m/>
    <m/>
    <m/>
    <s v="Chittagong"/>
    <s v="Cox's Bazar"/>
    <x v="6"/>
    <x v="9"/>
    <x v="1"/>
    <m/>
    <m/>
    <m/>
    <x v="2"/>
    <x v="2"/>
    <m/>
    <m/>
    <m/>
    <m/>
    <m/>
    <m/>
    <m/>
    <m/>
    <m/>
    <m/>
    <m/>
    <m/>
    <m/>
    <m/>
    <m/>
    <m/>
    <m/>
    <m/>
    <m/>
    <m/>
    <m/>
    <m/>
    <m/>
    <m/>
    <n v="20"/>
    <n v="2022"/>
    <s v=""/>
    <m/>
    <m/>
    <m/>
  </r>
  <r>
    <n v="2771"/>
    <m/>
    <m/>
    <m/>
    <x v="13"/>
    <x v="19"/>
    <x v="6"/>
    <s v="Food Security"/>
    <x v="9"/>
    <x v="20"/>
    <x v="3"/>
    <m/>
    <s v="Planned"/>
    <m/>
    <m/>
    <m/>
    <m/>
    <m/>
    <s v="Chittagong"/>
    <s v="Cox's Bazar"/>
    <x v="6"/>
    <x v="9"/>
    <x v="1"/>
    <m/>
    <m/>
    <m/>
    <x v="2"/>
    <x v="2"/>
    <m/>
    <m/>
    <m/>
    <m/>
    <m/>
    <m/>
    <m/>
    <m/>
    <m/>
    <m/>
    <m/>
    <m/>
    <m/>
    <m/>
    <m/>
    <m/>
    <m/>
    <m/>
    <m/>
    <m/>
    <m/>
    <m/>
    <m/>
    <m/>
    <n v="20"/>
    <n v="2022"/>
    <s v=""/>
    <m/>
    <m/>
    <m/>
  </r>
  <r>
    <n v="2772"/>
    <m/>
    <m/>
    <m/>
    <x v="13"/>
    <x v="19"/>
    <x v="6"/>
    <s v="Food Security"/>
    <x v="9"/>
    <x v="20"/>
    <x v="3"/>
    <m/>
    <s v="Planned"/>
    <m/>
    <m/>
    <m/>
    <m/>
    <m/>
    <s v="Chittagong"/>
    <s v="Cox's Bazar"/>
    <x v="6"/>
    <x v="9"/>
    <x v="1"/>
    <m/>
    <m/>
    <m/>
    <x v="2"/>
    <x v="2"/>
    <m/>
    <m/>
    <m/>
    <m/>
    <m/>
    <m/>
    <m/>
    <m/>
    <m/>
    <m/>
    <m/>
    <m/>
    <m/>
    <m/>
    <m/>
    <m/>
    <m/>
    <m/>
    <m/>
    <m/>
    <m/>
    <m/>
    <m/>
    <m/>
    <n v="20"/>
    <n v="2022"/>
    <s v=""/>
    <m/>
    <m/>
    <m/>
  </r>
  <r>
    <n v="2773"/>
    <m/>
    <m/>
    <m/>
    <x v="13"/>
    <x v="19"/>
    <x v="6"/>
    <s v="Food Security"/>
    <x v="9"/>
    <x v="20"/>
    <x v="3"/>
    <m/>
    <s v="Planned"/>
    <m/>
    <m/>
    <m/>
    <m/>
    <m/>
    <s v="Chittagong"/>
    <s v="Cox's Bazar"/>
    <x v="6"/>
    <x v="9"/>
    <x v="1"/>
    <m/>
    <m/>
    <m/>
    <x v="2"/>
    <x v="2"/>
    <m/>
    <m/>
    <m/>
    <m/>
    <m/>
    <m/>
    <m/>
    <m/>
    <m/>
    <m/>
    <m/>
    <m/>
    <m/>
    <m/>
    <m/>
    <m/>
    <m/>
    <m/>
    <m/>
    <m/>
    <m/>
    <m/>
    <m/>
    <m/>
    <n v="20"/>
    <n v="2022"/>
    <s v=""/>
    <m/>
    <m/>
    <m/>
  </r>
  <r>
    <n v="2774"/>
    <m/>
    <m/>
    <m/>
    <x v="13"/>
    <x v="19"/>
    <x v="6"/>
    <s v="Food Security"/>
    <x v="9"/>
    <x v="20"/>
    <x v="3"/>
    <m/>
    <s v="Planned"/>
    <m/>
    <m/>
    <m/>
    <m/>
    <m/>
    <s v="Chittagong"/>
    <s v="Cox's Bazar"/>
    <x v="6"/>
    <x v="9"/>
    <x v="1"/>
    <m/>
    <m/>
    <m/>
    <x v="2"/>
    <x v="2"/>
    <m/>
    <m/>
    <m/>
    <m/>
    <m/>
    <m/>
    <m/>
    <m/>
    <m/>
    <m/>
    <m/>
    <m/>
    <m/>
    <m/>
    <m/>
    <m/>
    <m/>
    <m/>
    <m/>
    <m/>
    <m/>
    <m/>
    <m/>
    <m/>
    <n v="20"/>
    <n v="2022"/>
    <s v=""/>
    <m/>
    <m/>
    <m/>
  </r>
  <r>
    <n v="2775"/>
    <m/>
    <m/>
    <m/>
    <x v="13"/>
    <x v="19"/>
    <x v="6"/>
    <s v="Food Security"/>
    <x v="9"/>
    <x v="20"/>
    <x v="3"/>
    <m/>
    <s v="Planned"/>
    <m/>
    <m/>
    <m/>
    <m/>
    <m/>
    <s v="Chittagong"/>
    <s v="Cox's Bazar"/>
    <x v="6"/>
    <x v="9"/>
    <x v="1"/>
    <m/>
    <m/>
    <m/>
    <x v="2"/>
    <x v="2"/>
    <m/>
    <m/>
    <m/>
    <m/>
    <m/>
    <m/>
    <m/>
    <m/>
    <m/>
    <m/>
    <m/>
    <m/>
    <m/>
    <m/>
    <m/>
    <m/>
    <m/>
    <m/>
    <m/>
    <m/>
    <m/>
    <m/>
    <m/>
    <m/>
    <n v="20"/>
    <n v="2022"/>
    <s v=""/>
    <m/>
    <m/>
    <m/>
  </r>
  <r>
    <n v="2776"/>
    <m/>
    <m/>
    <m/>
    <x v="13"/>
    <x v="19"/>
    <x v="6"/>
    <s v="Food Security"/>
    <x v="9"/>
    <x v="20"/>
    <x v="3"/>
    <m/>
    <s v="Planned"/>
    <m/>
    <m/>
    <m/>
    <m/>
    <m/>
    <s v="Chittagong"/>
    <s v="Cox's Bazar"/>
    <x v="6"/>
    <x v="9"/>
    <x v="1"/>
    <m/>
    <m/>
    <m/>
    <x v="2"/>
    <x v="2"/>
    <m/>
    <m/>
    <m/>
    <m/>
    <m/>
    <m/>
    <m/>
    <m/>
    <m/>
    <m/>
    <m/>
    <m/>
    <m/>
    <m/>
    <m/>
    <m/>
    <m/>
    <m/>
    <m/>
    <m/>
    <m/>
    <m/>
    <m/>
    <m/>
    <n v="20"/>
    <n v="2022"/>
    <s v=""/>
    <m/>
    <m/>
    <m/>
  </r>
  <r>
    <n v="2777"/>
    <m/>
    <m/>
    <m/>
    <x v="13"/>
    <x v="19"/>
    <x v="6"/>
    <s v="Food Security"/>
    <x v="9"/>
    <x v="20"/>
    <x v="3"/>
    <m/>
    <s v="Planned"/>
    <m/>
    <m/>
    <m/>
    <m/>
    <m/>
    <s v="Chittagong"/>
    <s v="Cox's Bazar"/>
    <x v="6"/>
    <x v="9"/>
    <x v="1"/>
    <m/>
    <m/>
    <m/>
    <x v="2"/>
    <x v="2"/>
    <m/>
    <m/>
    <m/>
    <m/>
    <m/>
    <m/>
    <m/>
    <m/>
    <m/>
    <m/>
    <m/>
    <m/>
    <m/>
    <m/>
    <m/>
    <m/>
    <m/>
    <m/>
    <m/>
    <m/>
    <m/>
    <m/>
    <m/>
    <m/>
    <n v="20"/>
    <n v="2022"/>
    <s v=""/>
    <m/>
    <m/>
    <m/>
  </r>
  <r>
    <n v="2778"/>
    <m/>
    <m/>
    <m/>
    <x v="13"/>
    <x v="19"/>
    <x v="6"/>
    <s v="Food Security"/>
    <x v="9"/>
    <x v="20"/>
    <x v="3"/>
    <m/>
    <s v="Planned"/>
    <m/>
    <m/>
    <m/>
    <m/>
    <m/>
    <s v="Chittagong"/>
    <s v="Cox's Bazar"/>
    <x v="6"/>
    <x v="9"/>
    <x v="1"/>
    <m/>
    <m/>
    <m/>
    <x v="2"/>
    <x v="2"/>
    <m/>
    <m/>
    <m/>
    <m/>
    <m/>
    <m/>
    <m/>
    <m/>
    <m/>
    <m/>
    <m/>
    <m/>
    <m/>
    <m/>
    <m/>
    <m/>
    <m/>
    <m/>
    <m/>
    <m/>
    <m/>
    <m/>
    <m/>
    <m/>
    <n v="20"/>
    <n v="2022"/>
    <s v=""/>
    <m/>
    <m/>
    <m/>
  </r>
  <r>
    <n v="2779"/>
    <m/>
    <m/>
    <m/>
    <x v="13"/>
    <x v="19"/>
    <x v="6"/>
    <s v="Food Security"/>
    <x v="9"/>
    <x v="20"/>
    <x v="3"/>
    <m/>
    <s v="Planned"/>
    <m/>
    <m/>
    <m/>
    <m/>
    <m/>
    <s v="Chittagong"/>
    <s v="Cox's Bazar"/>
    <x v="6"/>
    <x v="9"/>
    <x v="1"/>
    <m/>
    <m/>
    <m/>
    <x v="2"/>
    <x v="2"/>
    <m/>
    <m/>
    <m/>
    <m/>
    <m/>
    <m/>
    <m/>
    <m/>
    <m/>
    <m/>
    <m/>
    <m/>
    <m/>
    <m/>
    <m/>
    <m/>
    <m/>
    <m/>
    <m/>
    <m/>
    <m/>
    <m/>
    <m/>
    <m/>
    <n v="20"/>
    <n v="2022"/>
    <s v=""/>
    <m/>
    <m/>
    <m/>
  </r>
  <r>
    <n v="2780"/>
    <m/>
    <m/>
    <m/>
    <x v="13"/>
    <x v="19"/>
    <x v="6"/>
    <s v="Food Security"/>
    <x v="9"/>
    <x v="20"/>
    <x v="3"/>
    <m/>
    <s v="Planned"/>
    <m/>
    <m/>
    <m/>
    <m/>
    <m/>
    <s v="Chittagong"/>
    <s v="Cox's Bazar"/>
    <x v="6"/>
    <x v="9"/>
    <x v="1"/>
    <m/>
    <m/>
    <m/>
    <x v="2"/>
    <x v="2"/>
    <m/>
    <m/>
    <m/>
    <m/>
    <m/>
    <m/>
    <m/>
    <m/>
    <m/>
    <m/>
    <m/>
    <m/>
    <m/>
    <m/>
    <m/>
    <m/>
    <m/>
    <m/>
    <m/>
    <m/>
    <m/>
    <m/>
    <m/>
    <m/>
    <n v="20"/>
    <n v="2022"/>
    <s v=""/>
    <m/>
    <m/>
    <m/>
  </r>
  <r>
    <n v="2781"/>
    <m/>
    <m/>
    <m/>
    <x v="13"/>
    <x v="19"/>
    <x v="6"/>
    <s v="Food Security"/>
    <x v="9"/>
    <x v="20"/>
    <x v="3"/>
    <m/>
    <s v="Planned"/>
    <m/>
    <m/>
    <m/>
    <m/>
    <m/>
    <s v="Chittagong"/>
    <s v="Cox's Bazar"/>
    <x v="6"/>
    <x v="9"/>
    <x v="1"/>
    <m/>
    <m/>
    <m/>
    <x v="2"/>
    <x v="2"/>
    <m/>
    <m/>
    <m/>
    <m/>
    <m/>
    <m/>
    <m/>
    <m/>
    <m/>
    <m/>
    <m/>
    <m/>
    <m/>
    <m/>
    <m/>
    <m/>
    <m/>
    <m/>
    <m/>
    <m/>
    <m/>
    <m/>
    <m/>
    <m/>
    <n v="20"/>
    <n v="2022"/>
    <s v=""/>
    <m/>
    <m/>
    <m/>
  </r>
  <r>
    <n v="2782"/>
    <m/>
    <m/>
    <m/>
    <x v="13"/>
    <x v="19"/>
    <x v="6"/>
    <s v="Food Security"/>
    <x v="9"/>
    <x v="20"/>
    <x v="3"/>
    <m/>
    <s v="Planned"/>
    <m/>
    <m/>
    <m/>
    <m/>
    <m/>
    <s v="Chittagong"/>
    <s v="Cox's Bazar"/>
    <x v="6"/>
    <x v="9"/>
    <x v="1"/>
    <m/>
    <m/>
    <m/>
    <x v="2"/>
    <x v="2"/>
    <m/>
    <m/>
    <m/>
    <m/>
    <m/>
    <m/>
    <m/>
    <m/>
    <m/>
    <m/>
    <m/>
    <m/>
    <m/>
    <m/>
    <m/>
    <m/>
    <m/>
    <m/>
    <m/>
    <m/>
    <m/>
    <m/>
    <m/>
    <m/>
    <n v="20"/>
    <n v="2022"/>
    <s v=""/>
    <m/>
    <m/>
    <m/>
  </r>
  <r>
    <n v="2783"/>
    <m/>
    <m/>
    <m/>
    <x v="13"/>
    <x v="19"/>
    <x v="6"/>
    <s v="Food Security"/>
    <x v="9"/>
    <x v="20"/>
    <x v="3"/>
    <m/>
    <s v="Planned"/>
    <m/>
    <m/>
    <m/>
    <m/>
    <m/>
    <s v="Chittagong"/>
    <s v="Cox's Bazar"/>
    <x v="6"/>
    <x v="9"/>
    <x v="1"/>
    <m/>
    <m/>
    <m/>
    <x v="2"/>
    <x v="2"/>
    <m/>
    <m/>
    <m/>
    <m/>
    <m/>
    <m/>
    <m/>
    <m/>
    <m/>
    <m/>
    <m/>
    <m/>
    <m/>
    <m/>
    <m/>
    <m/>
    <m/>
    <m/>
    <m/>
    <m/>
    <m/>
    <m/>
    <m/>
    <m/>
    <n v="20"/>
    <n v="2022"/>
    <s v=""/>
    <m/>
    <m/>
    <m/>
  </r>
  <r>
    <n v="2784"/>
    <m/>
    <m/>
    <m/>
    <x v="13"/>
    <x v="19"/>
    <x v="6"/>
    <s v="Food Security"/>
    <x v="9"/>
    <x v="20"/>
    <x v="3"/>
    <m/>
    <s v="Planned"/>
    <m/>
    <m/>
    <m/>
    <m/>
    <m/>
    <s v="Chittagong"/>
    <s v="Cox's Bazar"/>
    <x v="6"/>
    <x v="9"/>
    <x v="1"/>
    <m/>
    <m/>
    <m/>
    <x v="2"/>
    <x v="2"/>
    <m/>
    <m/>
    <m/>
    <m/>
    <m/>
    <m/>
    <m/>
    <m/>
    <m/>
    <m/>
    <m/>
    <m/>
    <m/>
    <m/>
    <m/>
    <m/>
    <m/>
    <m/>
    <m/>
    <m/>
    <m/>
    <m/>
    <m/>
    <m/>
    <n v="20"/>
    <n v="2022"/>
    <s v=""/>
    <m/>
    <m/>
    <m/>
  </r>
  <r>
    <n v="2785"/>
    <m/>
    <m/>
    <m/>
    <x v="13"/>
    <x v="19"/>
    <x v="6"/>
    <s v="Food Security"/>
    <x v="9"/>
    <x v="20"/>
    <x v="3"/>
    <m/>
    <s v="Planned"/>
    <m/>
    <m/>
    <m/>
    <m/>
    <m/>
    <s v="Chittagong"/>
    <s v="Cox's Bazar"/>
    <x v="6"/>
    <x v="9"/>
    <x v="1"/>
    <m/>
    <m/>
    <m/>
    <x v="2"/>
    <x v="2"/>
    <m/>
    <m/>
    <m/>
    <m/>
    <m/>
    <m/>
    <m/>
    <m/>
    <m/>
    <m/>
    <m/>
    <m/>
    <m/>
    <m/>
    <m/>
    <m/>
    <m/>
    <m/>
    <m/>
    <m/>
    <m/>
    <m/>
    <m/>
    <m/>
    <n v="20"/>
    <n v="2022"/>
    <s v=""/>
    <m/>
    <m/>
    <m/>
  </r>
  <r>
    <n v="2786"/>
    <m/>
    <m/>
    <m/>
    <x v="13"/>
    <x v="19"/>
    <x v="6"/>
    <s v="Food Security"/>
    <x v="9"/>
    <x v="20"/>
    <x v="3"/>
    <m/>
    <s v="Planned"/>
    <m/>
    <m/>
    <m/>
    <m/>
    <m/>
    <s v="Chittagong"/>
    <s v="Cox's Bazar"/>
    <x v="6"/>
    <x v="9"/>
    <x v="1"/>
    <m/>
    <m/>
    <m/>
    <x v="2"/>
    <x v="2"/>
    <m/>
    <m/>
    <m/>
    <m/>
    <m/>
    <m/>
    <m/>
    <m/>
    <m/>
    <m/>
    <m/>
    <m/>
    <m/>
    <m/>
    <m/>
    <m/>
    <m/>
    <m/>
    <m/>
    <m/>
    <m/>
    <m/>
    <m/>
    <m/>
    <n v="20"/>
    <n v="2022"/>
    <s v=""/>
    <m/>
    <m/>
    <m/>
  </r>
  <r>
    <n v="2787"/>
    <m/>
    <m/>
    <m/>
    <x v="13"/>
    <x v="19"/>
    <x v="6"/>
    <s v="Food Security"/>
    <x v="9"/>
    <x v="20"/>
    <x v="3"/>
    <m/>
    <s v="Planned"/>
    <m/>
    <m/>
    <m/>
    <m/>
    <m/>
    <s v="Chittagong"/>
    <s v="Cox's Bazar"/>
    <x v="6"/>
    <x v="9"/>
    <x v="1"/>
    <m/>
    <m/>
    <m/>
    <x v="2"/>
    <x v="2"/>
    <m/>
    <m/>
    <m/>
    <m/>
    <m/>
    <m/>
    <m/>
    <m/>
    <m/>
    <m/>
    <m/>
    <m/>
    <m/>
    <m/>
    <m/>
    <m/>
    <m/>
    <m/>
    <m/>
    <m/>
    <m/>
    <m/>
    <m/>
    <m/>
    <n v="20"/>
    <n v="2022"/>
    <s v=""/>
    <m/>
    <m/>
    <m/>
  </r>
  <r>
    <n v="2788"/>
    <m/>
    <m/>
    <m/>
    <x v="13"/>
    <x v="19"/>
    <x v="6"/>
    <s v="Food Security"/>
    <x v="9"/>
    <x v="20"/>
    <x v="3"/>
    <m/>
    <s v="Planned"/>
    <m/>
    <m/>
    <m/>
    <m/>
    <m/>
    <s v="Chittagong"/>
    <s v="Cox's Bazar"/>
    <x v="6"/>
    <x v="9"/>
    <x v="1"/>
    <m/>
    <m/>
    <m/>
    <x v="2"/>
    <x v="2"/>
    <m/>
    <m/>
    <m/>
    <m/>
    <m/>
    <m/>
    <m/>
    <m/>
    <m/>
    <m/>
    <m/>
    <m/>
    <m/>
    <m/>
    <m/>
    <m/>
    <m/>
    <m/>
    <m/>
    <m/>
    <m/>
    <m/>
    <m/>
    <m/>
    <n v="20"/>
    <n v="2022"/>
    <s v=""/>
    <m/>
    <m/>
    <m/>
  </r>
  <r>
    <n v="2789"/>
    <m/>
    <m/>
    <m/>
    <x v="13"/>
    <x v="19"/>
    <x v="6"/>
    <s v="Food Security"/>
    <x v="9"/>
    <x v="20"/>
    <x v="3"/>
    <m/>
    <s v="Planned"/>
    <m/>
    <m/>
    <m/>
    <m/>
    <m/>
    <s v="Chittagong"/>
    <s v="Cox's Bazar"/>
    <x v="6"/>
    <x v="9"/>
    <x v="1"/>
    <m/>
    <m/>
    <m/>
    <x v="2"/>
    <x v="2"/>
    <m/>
    <m/>
    <m/>
    <m/>
    <m/>
    <m/>
    <m/>
    <m/>
    <m/>
    <m/>
    <m/>
    <m/>
    <m/>
    <m/>
    <m/>
    <m/>
    <m/>
    <m/>
    <m/>
    <m/>
    <m/>
    <m/>
    <m/>
    <m/>
    <n v="20"/>
    <n v="2022"/>
    <s v=""/>
    <m/>
    <m/>
    <m/>
  </r>
  <r>
    <n v="2790"/>
    <m/>
    <m/>
    <m/>
    <x v="13"/>
    <x v="19"/>
    <x v="6"/>
    <s v="Food Security"/>
    <x v="9"/>
    <x v="20"/>
    <x v="3"/>
    <m/>
    <s v="Planned"/>
    <m/>
    <m/>
    <m/>
    <m/>
    <m/>
    <s v="Chittagong"/>
    <s v="Cox's Bazar"/>
    <x v="6"/>
    <x v="9"/>
    <x v="1"/>
    <m/>
    <m/>
    <m/>
    <x v="2"/>
    <x v="2"/>
    <m/>
    <m/>
    <m/>
    <m/>
    <m/>
    <m/>
    <m/>
    <m/>
    <m/>
    <m/>
    <m/>
    <m/>
    <m/>
    <m/>
    <m/>
    <m/>
    <m/>
    <m/>
    <m/>
    <m/>
    <m/>
    <m/>
    <m/>
    <m/>
    <n v="20"/>
    <n v="2022"/>
    <s v=""/>
    <m/>
    <m/>
    <m/>
  </r>
  <r>
    <n v="2791"/>
    <m/>
    <m/>
    <m/>
    <x v="13"/>
    <x v="19"/>
    <x v="6"/>
    <s v="Food Security"/>
    <x v="9"/>
    <x v="20"/>
    <x v="3"/>
    <m/>
    <s v="Planned"/>
    <m/>
    <m/>
    <m/>
    <m/>
    <m/>
    <s v="Chittagong"/>
    <s v="Cox's Bazar"/>
    <x v="6"/>
    <x v="9"/>
    <x v="1"/>
    <m/>
    <m/>
    <m/>
    <x v="2"/>
    <x v="2"/>
    <m/>
    <m/>
    <m/>
    <m/>
    <m/>
    <m/>
    <m/>
    <m/>
    <m/>
    <m/>
    <m/>
    <m/>
    <m/>
    <m/>
    <m/>
    <m/>
    <m/>
    <m/>
    <m/>
    <m/>
    <m/>
    <m/>
    <m/>
    <m/>
    <n v="20"/>
    <n v="2022"/>
    <s v=""/>
    <m/>
    <m/>
    <m/>
  </r>
  <r>
    <n v="2792"/>
    <m/>
    <m/>
    <m/>
    <x v="13"/>
    <x v="19"/>
    <x v="6"/>
    <s v="Food Security"/>
    <x v="9"/>
    <x v="20"/>
    <x v="3"/>
    <m/>
    <s v="Planned"/>
    <m/>
    <m/>
    <m/>
    <m/>
    <m/>
    <s v="Chittagong"/>
    <s v="Cox's Bazar"/>
    <x v="6"/>
    <x v="9"/>
    <x v="1"/>
    <m/>
    <m/>
    <m/>
    <x v="2"/>
    <x v="2"/>
    <m/>
    <m/>
    <m/>
    <m/>
    <m/>
    <m/>
    <m/>
    <m/>
    <m/>
    <m/>
    <m/>
    <m/>
    <m/>
    <m/>
    <m/>
    <m/>
    <m/>
    <m/>
    <m/>
    <m/>
    <m/>
    <m/>
    <m/>
    <m/>
    <n v="20"/>
    <n v="2022"/>
    <s v=""/>
    <m/>
    <m/>
    <m/>
  </r>
  <r>
    <n v="2793"/>
    <m/>
    <m/>
    <m/>
    <x v="13"/>
    <x v="19"/>
    <x v="6"/>
    <s v="Food Security"/>
    <x v="9"/>
    <x v="20"/>
    <x v="3"/>
    <m/>
    <s v="Planned"/>
    <m/>
    <m/>
    <m/>
    <m/>
    <m/>
    <s v="Chittagong"/>
    <s v="Cox's Bazar"/>
    <x v="6"/>
    <x v="9"/>
    <x v="1"/>
    <m/>
    <m/>
    <m/>
    <x v="2"/>
    <x v="2"/>
    <m/>
    <m/>
    <m/>
    <m/>
    <m/>
    <m/>
    <m/>
    <m/>
    <m/>
    <m/>
    <m/>
    <m/>
    <m/>
    <m/>
    <m/>
    <m/>
    <m/>
    <m/>
    <m/>
    <m/>
    <m/>
    <m/>
    <m/>
    <m/>
    <n v="20"/>
    <n v="2022"/>
    <s v=""/>
    <m/>
    <m/>
    <m/>
  </r>
  <r>
    <n v="2794"/>
    <m/>
    <m/>
    <m/>
    <x v="13"/>
    <x v="19"/>
    <x v="6"/>
    <s v="Food Security"/>
    <x v="9"/>
    <x v="20"/>
    <x v="3"/>
    <m/>
    <s v="Planned"/>
    <m/>
    <m/>
    <m/>
    <m/>
    <m/>
    <s v="Chittagong"/>
    <s v="Cox's Bazar"/>
    <x v="6"/>
    <x v="9"/>
    <x v="1"/>
    <m/>
    <m/>
    <m/>
    <x v="2"/>
    <x v="2"/>
    <m/>
    <m/>
    <m/>
    <m/>
    <m/>
    <m/>
    <m/>
    <m/>
    <m/>
    <m/>
    <m/>
    <m/>
    <m/>
    <m/>
    <m/>
    <m/>
    <m/>
    <m/>
    <m/>
    <m/>
    <m/>
    <m/>
    <m/>
    <m/>
    <n v="20"/>
    <n v="2022"/>
    <s v=""/>
    <m/>
    <m/>
    <m/>
  </r>
  <r>
    <n v="2795"/>
    <m/>
    <m/>
    <m/>
    <x v="13"/>
    <x v="19"/>
    <x v="6"/>
    <s v="Food Security"/>
    <x v="9"/>
    <x v="20"/>
    <x v="3"/>
    <m/>
    <s v="Planned"/>
    <m/>
    <m/>
    <m/>
    <m/>
    <m/>
    <s v="Chittagong"/>
    <s v="Cox's Bazar"/>
    <x v="6"/>
    <x v="9"/>
    <x v="1"/>
    <m/>
    <m/>
    <m/>
    <x v="2"/>
    <x v="2"/>
    <m/>
    <m/>
    <m/>
    <m/>
    <m/>
    <m/>
    <m/>
    <m/>
    <m/>
    <m/>
    <m/>
    <m/>
    <m/>
    <m/>
    <m/>
    <m/>
    <m/>
    <m/>
    <m/>
    <m/>
    <m/>
    <m/>
    <m/>
    <m/>
    <n v="20"/>
    <n v="2022"/>
    <s v=""/>
    <m/>
    <m/>
    <m/>
  </r>
  <r>
    <n v="2796"/>
    <m/>
    <m/>
    <m/>
    <x v="13"/>
    <x v="19"/>
    <x v="6"/>
    <s v="Food Security"/>
    <x v="9"/>
    <x v="20"/>
    <x v="3"/>
    <m/>
    <s v="Planned"/>
    <m/>
    <m/>
    <m/>
    <m/>
    <m/>
    <s v="Chittagong"/>
    <s v="Cox's Bazar"/>
    <x v="6"/>
    <x v="9"/>
    <x v="1"/>
    <m/>
    <m/>
    <m/>
    <x v="2"/>
    <x v="2"/>
    <m/>
    <m/>
    <m/>
    <m/>
    <m/>
    <m/>
    <m/>
    <m/>
    <m/>
    <m/>
    <m/>
    <m/>
    <m/>
    <m/>
    <m/>
    <m/>
    <m/>
    <m/>
    <m/>
    <m/>
    <m/>
    <m/>
    <m/>
    <m/>
    <n v="20"/>
    <n v="2022"/>
    <s v=""/>
    <m/>
    <m/>
    <m/>
  </r>
  <r>
    <n v="2797"/>
    <m/>
    <m/>
    <m/>
    <x v="13"/>
    <x v="19"/>
    <x v="6"/>
    <s v="Food Security"/>
    <x v="9"/>
    <x v="20"/>
    <x v="3"/>
    <m/>
    <s v="Planned"/>
    <m/>
    <m/>
    <m/>
    <m/>
    <m/>
    <s v="Chittagong"/>
    <s v="Cox's Bazar"/>
    <x v="6"/>
    <x v="9"/>
    <x v="1"/>
    <m/>
    <m/>
    <m/>
    <x v="2"/>
    <x v="2"/>
    <m/>
    <m/>
    <m/>
    <m/>
    <m/>
    <m/>
    <m/>
    <m/>
    <m/>
    <m/>
    <m/>
    <m/>
    <m/>
    <m/>
    <m/>
    <m/>
    <m/>
    <m/>
    <m/>
    <m/>
    <m/>
    <m/>
    <m/>
    <m/>
    <n v="20"/>
    <n v="2022"/>
    <s v=""/>
    <m/>
    <m/>
    <m/>
  </r>
  <r>
    <n v="2798"/>
    <m/>
    <m/>
    <m/>
    <x v="13"/>
    <x v="19"/>
    <x v="6"/>
    <s v="Food Security"/>
    <x v="9"/>
    <x v="20"/>
    <x v="3"/>
    <m/>
    <s v="Planned"/>
    <m/>
    <m/>
    <m/>
    <m/>
    <m/>
    <s v="Chittagong"/>
    <s v="Cox's Bazar"/>
    <x v="6"/>
    <x v="9"/>
    <x v="1"/>
    <m/>
    <m/>
    <m/>
    <x v="2"/>
    <x v="2"/>
    <m/>
    <m/>
    <m/>
    <m/>
    <m/>
    <m/>
    <m/>
    <m/>
    <m/>
    <m/>
    <m/>
    <m/>
    <m/>
    <m/>
    <m/>
    <m/>
    <m/>
    <m/>
    <m/>
    <m/>
    <m/>
    <m/>
    <m/>
    <m/>
    <n v="20"/>
    <n v="2022"/>
    <s v=""/>
    <m/>
    <m/>
    <m/>
  </r>
  <r>
    <n v="2799"/>
    <m/>
    <m/>
    <m/>
    <x v="13"/>
    <x v="19"/>
    <x v="6"/>
    <s v="Food Security"/>
    <x v="9"/>
    <x v="20"/>
    <x v="3"/>
    <m/>
    <s v="Planned"/>
    <m/>
    <m/>
    <m/>
    <m/>
    <m/>
    <s v="Chittagong"/>
    <s v="Cox's Bazar"/>
    <x v="6"/>
    <x v="9"/>
    <x v="1"/>
    <m/>
    <m/>
    <m/>
    <x v="2"/>
    <x v="2"/>
    <m/>
    <m/>
    <m/>
    <m/>
    <m/>
    <m/>
    <m/>
    <m/>
    <m/>
    <m/>
    <m/>
    <m/>
    <m/>
    <m/>
    <m/>
    <m/>
    <m/>
    <m/>
    <m/>
    <m/>
    <m/>
    <m/>
    <m/>
    <m/>
    <n v="20"/>
    <n v="2022"/>
    <s v=""/>
    <m/>
    <m/>
    <m/>
  </r>
  <r>
    <n v="2800"/>
    <m/>
    <m/>
    <m/>
    <x v="13"/>
    <x v="19"/>
    <x v="6"/>
    <s v="Food Security"/>
    <x v="9"/>
    <x v="20"/>
    <x v="3"/>
    <m/>
    <s v="Planned"/>
    <m/>
    <m/>
    <m/>
    <m/>
    <m/>
    <s v="Chittagong"/>
    <s v="Cox's Bazar"/>
    <x v="6"/>
    <x v="9"/>
    <x v="1"/>
    <m/>
    <m/>
    <m/>
    <x v="2"/>
    <x v="2"/>
    <m/>
    <m/>
    <m/>
    <m/>
    <m/>
    <m/>
    <m/>
    <m/>
    <m/>
    <m/>
    <m/>
    <m/>
    <m/>
    <m/>
    <m/>
    <m/>
    <m/>
    <m/>
    <m/>
    <m/>
    <m/>
    <m/>
    <m/>
    <m/>
    <n v="20"/>
    <n v="2022"/>
    <s v=""/>
    <m/>
    <m/>
    <m/>
  </r>
  <r>
    <n v="2801"/>
    <m/>
    <m/>
    <m/>
    <x v="13"/>
    <x v="19"/>
    <x v="6"/>
    <s v="Food Security"/>
    <x v="9"/>
    <x v="20"/>
    <x v="3"/>
    <m/>
    <s v="Planned"/>
    <m/>
    <m/>
    <m/>
    <m/>
    <m/>
    <s v="Chittagong"/>
    <s v="Cox's Bazar"/>
    <x v="6"/>
    <x v="9"/>
    <x v="1"/>
    <m/>
    <m/>
    <m/>
    <x v="2"/>
    <x v="2"/>
    <m/>
    <m/>
    <m/>
    <m/>
    <m/>
    <m/>
    <m/>
    <m/>
    <m/>
    <m/>
    <m/>
    <m/>
    <m/>
    <m/>
    <m/>
    <m/>
    <m/>
    <m/>
    <m/>
    <m/>
    <m/>
    <m/>
    <m/>
    <m/>
    <n v="20"/>
    <n v="2022"/>
    <s v=""/>
    <m/>
    <m/>
    <m/>
  </r>
  <r>
    <n v="2802"/>
    <m/>
    <m/>
    <m/>
    <x v="13"/>
    <x v="19"/>
    <x v="6"/>
    <s v="Food Security"/>
    <x v="9"/>
    <x v="20"/>
    <x v="3"/>
    <m/>
    <s v="Planned"/>
    <m/>
    <m/>
    <m/>
    <m/>
    <m/>
    <s v="Chittagong"/>
    <s v="Cox's Bazar"/>
    <x v="6"/>
    <x v="9"/>
    <x v="1"/>
    <m/>
    <m/>
    <m/>
    <x v="2"/>
    <x v="2"/>
    <m/>
    <m/>
    <m/>
    <m/>
    <m/>
    <m/>
    <m/>
    <m/>
    <m/>
    <m/>
    <m/>
    <m/>
    <m/>
    <m/>
    <m/>
    <m/>
    <m/>
    <m/>
    <m/>
    <m/>
    <m/>
    <m/>
    <m/>
    <m/>
    <n v="20"/>
    <n v="2022"/>
    <s v=""/>
    <m/>
    <m/>
    <m/>
  </r>
  <r>
    <n v="2803"/>
    <m/>
    <m/>
    <m/>
    <x v="13"/>
    <x v="19"/>
    <x v="6"/>
    <s v="Food Security"/>
    <x v="9"/>
    <x v="20"/>
    <x v="3"/>
    <m/>
    <s v="Planned"/>
    <m/>
    <m/>
    <m/>
    <m/>
    <m/>
    <s v="Chittagong"/>
    <s v="Cox's Bazar"/>
    <x v="6"/>
    <x v="9"/>
    <x v="1"/>
    <m/>
    <m/>
    <m/>
    <x v="2"/>
    <x v="2"/>
    <m/>
    <m/>
    <m/>
    <m/>
    <m/>
    <m/>
    <m/>
    <m/>
    <m/>
    <m/>
    <m/>
    <m/>
    <m/>
    <m/>
    <m/>
    <m/>
    <m/>
    <m/>
    <m/>
    <m/>
    <m/>
    <m/>
    <m/>
    <m/>
    <n v="20"/>
    <n v="2022"/>
    <s v=""/>
    <m/>
    <m/>
    <m/>
  </r>
  <r>
    <n v="2804"/>
    <m/>
    <m/>
    <m/>
    <x v="13"/>
    <x v="19"/>
    <x v="6"/>
    <s v="Food Security"/>
    <x v="9"/>
    <x v="20"/>
    <x v="3"/>
    <m/>
    <s v="Planned"/>
    <m/>
    <m/>
    <m/>
    <m/>
    <m/>
    <s v="Chittagong"/>
    <s v="Cox's Bazar"/>
    <x v="6"/>
    <x v="9"/>
    <x v="1"/>
    <m/>
    <m/>
    <m/>
    <x v="2"/>
    <x v="2"/>
    <m/>
    <m/>
    <m/>
    <m/>
    <m/>
    <m/>
    <m/>
    <m/>
    <m/>
    <m/>
    <m/>
    <m/>
    <m/>
    <m/>
    <m/>
    <m/>
    <m/>
    <m/>
    <m/>
    <m/>
    <m/>
    <m/>
    <m/>
    <m/>
    <n v="20"/>
    <n v="2022"/>
    <s v=""/>
    <m/>
    <m/>
    <m/>
  </r>
  <r>
    <n v="2805"/>
    <m/>
    <m/>
    <m/>
    <x v="13"/>
    <x v="19"/>
    <x v="6"/>
    <s v="Food Security"/>
    <x v="9"/>
    <x v="20"/>
    <x v="3"/>
    <m/>
    <s v="Planned"/>
    <m/>
    <m/>
    <m/>
    <m/>
    <m/>
    <s v="Chittagong"/>
    <s v="Cox's Bazar"/>
    <x v="6"/>
    <x v="9"/>
    <x v="1"/>
    <m/>
    <m/>
    <m/>
    <x v="2"/>
    <x v="2"/>
    <m/>
    <m/>
    <m/>
    <m/>
    <m/>
    <m/>
    <m/>
    <m/>
    <m/>
    <m/>
    <m/>
    <m/>
    <m/>
    <m/>
    <m/>
    <m/>
    <m/>
    <m/>
    <m/>
    <m/>
    <m/>
    <m/>
    <m/>
    <m/>
    <n v="20"/>
    <n v="2022"/>
    <s v=""/>
    <m/>
    <m/>
    <m/>
  </r>
  <r>
    <n v="2806"/>
    <m/>
    <m/>
    <m/>
    <x v="13"/>
    <x v="19"/>
    <x v="6"/>
    <s v="Food Security"/>
    <x v="9"/>
    <x v="20"/>
    <x v="3"/>
    <m/>
    <s v="Planned"/>
    <m/>
    <m/>
    <m/>
    <m/>
    <m/>
    <s v="Chittagong"/>
    <s v="Cox's Bazar"/>
    <x v="6"/>
    <x v="9"/>
    <x v="1"/>
    <m/>
    <m/>
    <m/>
    <x v="2"/>
    <x v="2"/>
    <m/>
    <m/>
    <m/>
    <m/>
    <m/>
    <m/>
    <m/>
    <m/>
    <m/>
    <m/>
    <m/>
    <m/>
    <m/>
    <m/>
    <m/>
    <m/>
    <m/>
    <m/>
    <m/>
    <m/>
    <m/>
    <m/>
    <m/>
    <m/>
    <n v="20"/>
    <n v="2022"/>
    <s v=""/>
    <m/>
    <m/>
    <m/>
  </r>
  <r>
    <n v="2807"/>
    <m/>
    <m/>
    <m/>
    <x v="13"/>
    <x v="19"/>
    <x v="6"/>
    <s v="Food Security"/>
    <x v="9"/>
    <x v="20"/>
    <x v="3"/>
    <m/>
    <s v="Planned"/>
    <m/>
    <m/>
    <m/>
    <m/>
    <m/>
    <s v="Chittagong"/>
    <s v="Cox's Bazar"/>
    <x v="6"/>
    <x v="9"/>
    <x v="1"/>
    <m/>
    <m/>
    <m/>
    <x v="2"/>
    <x v="2"/>
    <m/>
    <m/>
    <m/>
    <m/>
    <m/>
    <m/>
    <m/>
    <m/>
    <m/>
    <m/>
    <m/>
    <m/>
    <m/>
    <m/>
    <m/>
    <m/>
    <m/>
    <m/>
    <m/>
    <m/>
    <m/>
    <m/>
    <m/>
    <m/>
    <n v="20"/>
    <n v="2022"/>
    <s v=""/>
    <m/>
    <m/>
    <m/>
  </r>
  <r>
    <n v="2808"/>
    <m/>
    <m/>
    <m/>
    <x v="13"/>
    <x v="19"/>
    <x v="6"/>
    <s v="Food Security"/>
    <x v="9"/>
    <x v="20"/>
    <x v="3"/>
    <m/>
    <s v="Planned"/>
    <m/>
    <m/>
    <m/>
    <m/>
    <m/>
    <s v="Chittagong"/>
    <s v="Cox's Bazar"/>
    <x v="6"/>
    <x v="9"/>
    <x v="1"/>
    <m/>
    <m/>
    <m/>
    <x v="2"/>
    <x v="2"/>
    <m/>
    <m/>
    <m/>
    <m/>
    <m/>
    <m/>
    <m/>
    <m/>
    <m/>
    <m/>
    <m/>
    <m/>
    <m/>
    <m/>
    <m/>
    <m/>
    <m/>
    <m/>
    <m/>
    <m/>
    <m/>
    <m/>
    <m/>
    <m/>
    <n v="20"/>
    <n v="2022"/>
    <s v=""/>
    <m/>
    <m/>
    <m/>
  </r>
  <r>
    <n v="2809"/>
    <m/>
    <m/>
    <m/>
    <x v="13"/>
    <x v="19"/>
    <x v="6"/>
    <s v="Food Security"/>
    <x v="9"/>
    <x v="20"/>
    <x v="3"/>
    <m/>
    <s v="Planned"/>
    <m/>
    <m/>
    <m/>
    <m/>
    <m/>
    <s v="Chittagong"/>
    <s v="Cox's Bazar"/>
    <x v="6"/>
    <x v="9"/>
    <x v="1"/>
    <m/>
    <m/>
    <m/>
    <x v="2"/>
    <x v="2"/>
    <m/>
    <m/>
    <m/>
    <m/>
    <m/>
    <m/>
    <m/>
    <m/>
    <m/>
    <m/>
    <m/>
    <m/>
    <m/>
    <m/>
    <m/>
    <m/>
    <m/>
    <m/>
    <m/>
    <m/>
    <m/>
    <m/>
    <m/>
    <m/>
    <n v="20"/>
    <n v="2022"/>
    <s v=""/>
    <m/>
    <m/>
    <m/>
  </r>
  <r>
    <n v="2810"/>
    <m/>
    <m/>
    <m/>
    <x v="13"/>
    <x v="19"/>
    <x v="6"/>
    <s v="Food Security"/>
    <x v="9"/>
    <x v="20"/>
    <x v="3"/>
    <m/>
    <s v="Planned"/>
    <m/>
    <m/>
    <m/>
    <m/>
    <m/>
    <s v="Chittagong"/>
    <s v="Cox's Bazar"/>
    <x v="6"/>
    <x v="9"/>
    <x v="1"/>
    <m/>
    <m/>
    <m/>
    <x v="2"/>
    <x v="2"/>
    <m/>
    <m/>
    <m/>
    <m/>
    <m/>
    <m/>
    <m/>
    <m/>
    <m/>
    <m/>
    <m/>
    <m/>
    <m/>
    <m/>
    <m/>
    <m/>
    <m/>
    <m/>
    <m/>
    <m/>
    <m/>
    <m/>
    <m/>
    <m/>
    <n v="20"/>
    <n v="2022"/>
    <s v=""/>
    <m/>
    <m/>
    <m/>
  </r>
  <r>
    <n v="2811"/>
    <m/>
    <m/>
    <m/>
    <x v="13"/>
    <x v="19"/>
    <x v="6"/>
    <s v="Food Security"/>
    <x v="9"/>
    <x v="20"/>
    <x v="3"/>
    <m/>
    <s v="Planned"/>
    <m/>
    <m/>
    <m/>
    <m/>
    <m/>
    <s v="Chittagong"/>
    <s v="Cox's Bazar"/>
    <x v="6"/>
    <x v="9"/>
    <x v="1"/>
    <m/>
    <m/>
    <m/>
    <x v="2"/>
    <x v="2"/>
    <m/>
    <m/>
    <m/>
    <m/>
    <m/>
    <m/>
    <m/>
    <m/>
    <m/>
    <m/>
    <m/>
    <m/>
    <m/>
    <m/>
    <m/>
    <m/>
    <m/>
    <m/>
    <m/>
    <m/>
    <m/>
    <m/>
    <m/>
    <m/>
    <n v="20"/>
    <n v="2022"/>
    <s v=""/>
    <m/>
    <m/>
    <m/>
  </r>
  <r>
    <n v="2812"/>
    <m/>
    <m/>
    <m/>
    <x v="13"/>
    <x v="19"/>
    <x v="6"/>
    <s v="Food Security"/>
    <x v="9"/>
    <x v="20"/>
    <x v="3"/>
    <m/>
    <s v="Planned"/>
    <m/>
    <m/>
    <m/>
    <m/>
    <m/>
    <s v="Chittagong"/>
    <s v="Cox's Bazar"/>
    <x v="6"/>
    <x v="9"/>
    <x v="1"/>
    <m/>
    <m/>
    <m/>
    <x v="2"/>
    <x v="2"/>
    <m/>
    <m/>
    <m/>
    <m/>
    <m/>
    <m/>
    <m/>
    <m/>
    <m/>
    <m/>
    <m/>
    <m/>
    <m/>
    <m/>
    <m/>
    <m/>
    <m/>
    <m/>
    <m/>
    <m/>
    <m/>
    <m/>
    <m/>
    <m/>
    <n v="20"/>
    <n v="2022"/>
    <s v=""/>
    <m/>
    <m/>
    <m/>
  </r>
  <r>
    <n v="2813"/>
    <m/>
    <m/>
    <m/>
    <x v="13"/>
    <x v="19"/>
    <x v="6"/>
    <s v="Food Security"/>
    <x v="9"/>
    <x v="20"/>
    <x v="3"/>
    <m/>
    <s v="Planned"/>
    <m/>
    <m/>
    <m/>
    <m/>
    <m/>
    <s v="Chittagong"/>
    <s v="Cox's Bazar"/>
    <x v="6"/>
    <x v="9"/>
    <x v="1"/>
    <m/>
    <m/>
    <m/>
    <x v="2"/>
    <x v="2"/>
    <m/>
    <m/>
    <m/>
    <m/>
    <m/>
    <m/>
    <m/>
    <m/>
    <m/>
    <m/>
    <m/>
    <m/>
    <m/>
    <m/>
    <m/>
    <m/>
    <m/>
    <m/>
    <m/>
    <m/>
    <m/>
    <m/>
    <m/>
    <m/>
    <n v="20"/>
    <n v="2022"/>
    <s v=""/>
    <m/>
    <m/>
    <m/>
  </r>
  <r>
    <n v="2814"/>
    <m/>
    <m/>
    <m/>
    <x v="13"/>
    <x v="19"/>
    <x v="6"/>
    <s v="Food Security"/>
    <x v="9"/>
    <x v="20"/>
    <x v="3"/>
    <m/>
    <s v="Planned"/>
    <m/>
    <m/>
    <m/>
    <m/>
    <m/>
    <s v="Chittagong"/>
    <s v="Cox's Bazar"/>
    <x v="6"/>
    <x v="9"/>
    <x v="1"/>
    <m/>
    <m/>
    <m/>
    <x v="2"/>
    <x v="2"/>
    <m/>
    <m/>
    <m/>
    <m/>
    <m/>
    <m/>
    <m/>
    <m/>
    <m/>
    <m/>
    <m/>
    <m/>
    <m/>
    <m/>
    <m/>
    <m/>
    <m/>
    <m/>
    <m/>
    <m/>
    <m/>
    <m/>
    <m/>
    <m/>
    <n v="20"/>
    <n v="2022"/>
    <s v=""/>
    <m/>
    <m/>
    <m/>
  </r>
  <r>
    <n v="2815"/>
    <m/>
    <m/>
    <m/>
    <x v="13"/>
    <x v="19"/>
    <x v="6"/>
    <s v="Food Security"/>
    <x v="9"/>
    <x v="20"/>
    <x v="3"/>
    <m/>
    <s v="Planned"/>
    <m/>
    <m/>
    <m/>
    <m/>
    <m/>
    <s v="Chittagong"/>
    <s v="Cox's Bazar"/>
    <x v="6"/>
    <x v="9"/>
    <x v="1"/>
    <m/>
    <m/>
    <m/>
    <x v="2"/>
    <x v="2"/>
    <m/>
    <m/>
    <m/>
    <m/>
    <m/>
    <m/>
    <m/>
    <m/>
    <m/>
    <m/>
    <m/>
    <m/>
    <m/>
    <m/>
    <m/>
    <m/>
    <m/>
    <m/>
    <m/>
    <m/>
    <m/>
    <m/>
    <m/>
    <m/>
    <n v="20"/>
    <n v="2022"/>
    <s v=""/>
    <m/>
    <m/>
    <m/>
  </r>
  <r>
    <n v="2816"/>
    <m/>
    <m/>
    <m/>
    <x v="13"/>
    <x v="19"/>
    <x v="6"/>
    <s v="Food Security"/>
    <x v="9"/>
    <x v="20"/>
    <x v="3"/>
    <m/>
    <s v="Planned"/>
    <m/>
    <m/>
    <m/>
    <m/>
    <m/>
    <s v="Chittagong"/>
    <s v="Cox's Bazar"/>
    <x v="6"/>
    <x v="9"/>
    <x v="1"/>
    <m/>
    <m/>
    <m/>
    <x v="2"/>
    <x v="2"/>
    <m/>
    <m/>
    <m/>
    <m/>
    <m/>
    <m/>
    <m/>
    <m/>
    <m/>
    <m/>
    <m/>
    <m/>
    <m/>
    <m/>
    <m/>
    <m/>
    <m/>
    <m/>
    <m/>
    <m/>
    <m/>
    <m/>
    <m/>
    <m/>
    <n v="20"/>
    <n v="2022"/>
    <s v=""/>
    <m/>
    <m/>
    <m/>
  </r>
  <r>
    <n v="2817"/>
    <m/>
    <m/>
    <m/>
    <x v="13"/>
    <x v="19"/>
    <x v="6"/>
    <s v="Food Security"/>
    <x v="9"/>
    <x v="20"/>
    <x v="3"/>
    <m/>
    <s v="Planned"/>
    <m/>
    <m/>
    <m/>
    <m/>
    <m/>
    <s v="Chittagong"/>
    <s v="Cox's Bazar"/>
    <x v="6"/>
    <x v="9"/>
    <x v="1"/>
    <m/>
    <m/>
    <m/>
    <x v="2"/>
    <x v="2"/>
    <m/>
    <m/>
    <m/>
    <m/>
    <m/>
    <m/>
    <m/>
    <m/>
    <m/>
    <m/>
    <m/>
    <m/>
    <m/>
    <m/>
    <m/>
    <m/>
    <m/>
    <m/>
    <m/>
    <m/>
    <m/>
    <m/>
    <m/>
    <m/>
    <n v="20"/>
    <n v="2022"/>
    <s v=""/>
    <m/>
    <m/>
    <m/>
  </r>
  <r>
    <n v="2818"/>
    <m/>
    <m/>
    <m/>
    <x v="13"/>
    <x v="19"/>
    <x v="6"/>
    <s v="Food Security"/>
    <x v="9"/>
    <x v="20"/>
    <x v="3"/>
    <m/>
    <s v="Planned"/>
    <m/>
    <m/>
    <m/>
    <m/>
    <m/>
    <s v="Chittagong"/>
    <s v="Cox's Bazar"/>
    <x v="6"/>
    <x v="9"/>
    <x v="1"/>
    <m/>
    <m/>
    <m/>
    <x v="2"/>
    <x v="2"/>
    <m/>
    <m/>
    <m/>
    <m/>
    <m/>
    <m/>
    <m/>
    <m/>
    <m/>
    <m/>
    <m/>
    <m/>
    <m/>
    <m/>
    <m/>
    <m/>
    <m/>
    <m/>
    <m/>
    <m/>
    <m/>
    <m/>
    <m/>
    <m/>
    <n v="20"/>
    <n v="2022"/>
    <s v=""/>
    <m/>
    <m/>
    <m/>
  </r>
  <r>
    <n v="2819"/>
    <m/>
    <m/>
    <m/>
    <x v="13"/>
    <x v="19"/>
    <x v="6"/>
    <s v="Food Security"/>
    <x v="9"/>
    <x v="20"/>
    <x v="3"/>
    <m/>
    <s v="Planned"/>
    <m/>
    <m/>
    <m/>
    <m/>
    <m/>
    <s v="Chittagong"/>
    <s v="Cox's Bazar"/>
    <x v="6"/>
    <x v="9"/>
    <x v="1"/>
    <m/>
    <m/>
    <m/>
    <x v="2"/>
    <x v="2"/>
    <m/>
    <m/>
    <m/>
    <m/>
    <m/>
    <m/>
    <m/>
    <m/>
    <m/>
    <m/>
    <m/>
    <m/>
    <m/>
    <m/>
    <m/>
    <m/>
    <m/>
    <m/>
    <m/>
    <m/>
    <m/>
    <m/>
    <m/>
    <m/>
    <n v="20"/>
    <n v="2022"/>
    <s v=""/>
    <m/>
    <m/>
    <m/>
  </r>
  <r>
    <n v="2820"/>
    <m/>
    <m/>
    <m/>
    <x v="13"/>
    <x v="19"/>
    <x v="6"/>
    <s v="Food Security"/>
    <x v="9"/>
    <x v="20"/>
    <x v="3"/>
    <m/>
    <s v="Planned"/>
    <m/>
    <m/>
    <m/>
    <m/>
    <m/>
    <s v="Chittagong"/>
    <s v="Cox's Bazar"/>
    <x v="6"/>
    <x v="9"/>
    <x v="1"/>
    <m/>
    <m/>
    <m/>
    <x v="2"/>
    <x v="2"/>
    <m/>
    <m/>
    <m/>
    <m/>
    <m/>
    <m/>
    <m/>
    <m/>
    <m/>
    <m/>
    <m/>
    <m/>
    <m/>
    <m/>
    <m/>
    <m/>
    <m/>
    <m/>
    <m/>
    <m/>
    <m/>
    <m/>
    <m/>
    <m/>
    <n v="20"/>
    <n v="2022"/>
    <s v=""/>
    <m/>
    <m/>
    <m/>
  </r>
  <r>
    <n v="2821"/>
    <m/>
    <m/>
    <m/>
    <x v="13"/>
    <x v="19"/>
    <x v="6"/>
    <s v="Food Security"/>
    <x v="9"/>
    <x v="20"/>
    <x v="3"/>
    <m/>
    <s v="Planned"/>
    <m/>
    <m/>
    <m/>
    <m/>
    <m/>
    <s v="Chittagong"/>
    <s v="Cox's Bazar"/>
    <x v="6"/>
    <x v="9"/>
    <x v="1"/>
    <m/>
    <m/>
    <m/>
    <x v="2"/>
    <x v="2"/>
    <m/>
    <m/>
    <m/>
    <m/>
    <m/>
    <m/>
    <m/>
    <m/>
    <m/>
    <m/>
    <m/>
    <m/>
    <m/>
    <m/>
    <m/>
    <m/>
    <m/>
    <m/>
    <m/>
    <m/>
    <m/>
    <m/>
    <m/>
    <m/>
    <n v="20"/>
    <n v="2022"/>
    <s v=""/>
    <m/>
    <m/>
    <m/>
  </r>
  <r>
    <n v="2822"/>
    <m/>
    <m/>
    <m/>
    <x v="13"/>
    <x v="19"/>
    <x v="6"/>
    <s v="Food Security"/>
    <x v="9"/>
    <x v="20"/>
    <x v="3"/>
    <m/>
    <s v="Planned"/>
    <m/>
    <m/>
    <m/>
    <m/>
    <m/>
    <s v="Chittagong"/>
    <s v="Cox's Bazar"/>
    <x v="6"/>
    <x v="9"/>
    <x v="1"/>
    <m/>
    <m/>
    <m/>
    <x v="2"/>
    <x v="2"/>
    <m/>
    <m/>
    <m/>
    <m/>
    <m/>
    <m/>
    <m/>
    <m/>
    <m/>
    <m/>
    <m/>
    <m/>
    <m/>
    <m/>
    <m/>
    <m/>
    <m/>
    <m/>
    <m/>
    <m/>
    <m/>
    <m/>
    <m/>
    <m/>
    <n v="20"/>
    <n v="2022"/>
    <s v=""/>
    <m/>
    <m/>
    <m/>
  </r>
  <r>
    <n v="2823"/>
    <m/>
    <m/>
    <m/>
    <x v="13"/>
    <x v="19"/>
    <x v="6"/>
    <s v="Food Security"/>
    <x v="9"/>
    <x v="20"/>
    <x v="3"/>
    <m/>
    <s v="Planned"/>
    <m/>
    <m/>
    <m/>
    <m/>
    <m/>
    <s v="Chittagong"/>
    <s v="Cox's Bazar"/>
    <x v="6"/>
    <x v="9"/>
    <x v="1"/>
    <m/>
    <m/>
    <m/>
    <x v="2"/>
    <x v="2"/>
    <m/>
    <m/>
    <m/>
    <m/>
    <m/>
    <m/>
    <m/>
    <m/>
    <m/>
    <m/>
    <m/>
    <m/>
    <m/>
    <m/>
    <m/>
    <m/>
    <m/>
    <m/>
    <m/>
    <m/>
    <m/>
    <m/>
    <m/>
    <m/>
    <n v="20"/>
    <n v="2022"/>
    <s v=""/>
    <m/>
    <m/>
    <m/>
  </r>
  <r>
    <n v="2824"/>
    <m/>
    <m/>
    <m/>
    <x v="13"/>
    <x v="19"/>
    <x v="6"/>
    <s v="Food Security"/>
    <x v="9"/>
    <x v="20"/>
    <x v="3"/>
    <m/>
    <s v="Planned"/>
    <m/>
    <m/>
    <m/>
    <m/>
    <m/>
    <s v="Chittagong"/>
    <s v="Cox's Bazar"/>
    <x v="6"/>
    <x v="9"/>
    <x v="1"/>
    <m/>
    <m/>
    <m/>
    <x v="2"/>
    <x v="2"/>
    <m/>
    <m/>
    <m/>
    <m/>
    <m/>
    <m/>
    <m/>
    <m/>
    <m/>
    <m/>
    <m/>
    <m/>
    <m/>
    <m/>
    <m/>
    <m/>
    <m/>
    <m/>
    <m/>
    <m/>
    <m/>
    <m/>
    <m/>
    <m/>
    <n v="20"/>
    <n v="2022"/>
    <s v=""/>
    <m/>
    <m/>
    <m/>
  </r>
  <r>
    <n v="2825"/>
    <m/>
    <m/>
    <m/>
    <x v="13"/>
    <x v="19"/>
    <x v="6"/>
    <s v="Food Security"/>
    <x v="9"/>
    <x v="20"/>
    <x v="3"/>
    <m/>
    <s v="Planned"/>
    <m/>
    <m/>
    <m/>
    <m/>
    <m/>
    <s v="Chittagong"/>
    <s v="Cox's Bazar"/>
    <x v="6"/>
    <x v="9"/>
    <x v="1"/>
    <m/>
    <m/>
    <m/>
    <x v="2"/>
    <x v="2"/>
    <m/>
    <m/>
    <m/>
    <m/>
    <m/>
    <m/>
    <m/>
    <m/>
    <m/>
    <m/>
    <m/>
    <m/>
    <m/>
    <m/>
    <m/>
    <m/>
    <m/>
    <m/>
    <m/>
    <m/>
    <m/>
    <m/>
    <m/>
    <m/>
    <n v="20"/>
    <n v="2022"/>
    <s v=""/>
    <m/>
    <m/>
    <m/>
  </r>
  <r>
    <n v="2826"/>
    <m/>
    <m/>
    <m/>
    <x v="13"/>
    <x v="19"/>
    <x v="6"/>
    <s v="Food Security"/>
    <x v="9"/>
    <x v="20"/>
    <x v="3"/>
    <m/>
    <s v="Planned"/>
    <m/>
    <m/>
    <m/>
    <m/>
    <m/>
    <s v="Chittagong"/>
    <s v="Cox's Bazar"/>
    <x v="6"/>
    <x v="9"/>
    <x v="1"/>
    <m/>
    <m/>
    <m/>
    <x v="2"/>
    <x v="2"/>
    <m/>
    <m/>
    <m/>
    <m/>
    <m/>
    <m/>
    <m/>
    <m/>
    <m/>
    <m/>
    <m/>
    <m/>
    <m/>
    <m/>
    <m/>
    <m/>
    <m/>
    <m/>
    <m/>
    <m/>
    <m/>
    <m/>
    <m/>
    <m/>
    <n v="20"/>
    <n v="2022"/>
    <s v=""/>
    <m/>
    <m/>
    <m/>
  </r>
  <r>
    <n v="2827"/>
    <m/>
    <m/>
    <m/>
    <x v="13"/>
    <x v="19"/>
    <x v="6"/>
    <s v="Food Security"/>
    <x v="9"/>
    <x v="20"/>
    <x v="3"/>
    <m/>
    <s v="Planned"/>
    <m/>
    <m/>
    <m/>
    <m/>
    <m/>
    <s v="Chittagong"/>
    <s v="Cox's Bazar"/>
    <x v="6"/>
    <x v="9"/>
    <x v="1"/>
    <m/>
    <m/>
    <m/>
    <x v="2"/>
    <x v="2"/>
    <m/>
    <m/>
    <m/>
    <m/>
    <m/>
    <m/>
    <m/>
    <m/>
    <m/>
    <m/>
    <m/>
    <m/>
    <m/>
    <m/>
    <m/>
    <m/>
    <m/>
    <m/>
    <m/>
    <m/>
    <m/>
    <m/>
    <m/>
    <m/>
    <n v="20"/>
    <n v="2022"/>
    <s v=""/>
    <m/>
    <m/>
    <m/>
  </r>
  <r>
    <n v="2828"/>
    <m/>
    <m/>
    <m/>
    <x v="13"/>
    <x v="19"/>
    <x v="6"/>
    <s v="Food Security"/>
    <x v="9"/>
    <x v="20"/>
    <x v="3"/>
    <m/>
    <s v="Planned"/>
    <m/>
    <m/>
    <m/>
    <m/>
    <m/>
    <s v="Chittagong"/>
    <s v="Cox's Bazar"/>
    <x v="6"/>
    <x v="9"/>
    <x v="1"/>
    <m/>
    <m/>
    <m/>
    <x v="2"/>
    <x v="2"/>
    <m/>
    <m/>
    <m/>
    <m/>
    <m/>
    <m/>
    <m/>
    <m/>
    <m/>
    <m/>
    <m/>
    <m/>
    <m/>
    <m/>
    <m/>
    <m/>
    <m/>
    <m/>
    <m/>
    <m/>
    <m/>
    <m/>
    <m/>
    <m/>
    <n v="20"/>
    <n v="2022"/>
    <s v=""/>
    <m/>
    <m/>
    <m/>
  </r>
  <r>
    <n v="2829"/>
    <m/>
    <m/>
    <m/>
    <x v="13"/>
    <x v="19"/>
    <x v="6"/>
    <s v="Food Security"/>
    <x v="9"/>
    <x v="20"/>
    <x v="3"/>
    <m/>
    <s v="Planned"/>
    <m/>
    <m/>
    <m/>
    <m/>
    <m/>
    <s v="Chittagong"/>
    <s v="Cox's Bazar"/>
    <x v="6"/>
    <x v="9"/>
    <x v="1"/>
    <m/>
    <m/>
    <m/>
    <x v="2"/>
    <x v="2"/>
    <m/>
    <m/>
    <m/>
    <m/>
    <m/>
    <m/>
    <m/>
    <m/>
    <m/>
    <m/>
    <m/>
    <m/>
    <m/>
    <m/>
    <m/>
    <m/>
    <m/>
    <m/>
    <m/>
    <m/>
    <m/>
    <m/>
    <m/>
    <m/>
    <n v="20"/>
    <n v="2022"/>
    <s v=""/>
    <m/>
    <m/>
    <m/>
  </r>
  <r>
    <n v="2830"/>
    <m/>
    <m/>
    <m/>
    <x v="13"/>
    <x v="19"/>
    <x v="6"/>
    <s v="Food Security"/>
    <x v="9"/>
    <x v="20"/>
    <x v="3"/>
    <m/>
    <s v="Planned"/>
    <m/>
    <m/>
    <m/>
    <m/>
    <m/>
    <s v="Chittagong"/>
    <s v="Cox's Bazar"/>
    <x v="6"/>
    <x v="9"/>
    <x v="1"/>
    <m/>
    <m/>
    <m/>
    <x v="2"/>
    <x v="2"/>
    <m/>
    <m/>
    <m/>
    <m/>
    <m/>
    <m/>
    <m/>
    <m/>
    <m/>
    <m/>
    <m/>
    <m/>
    <m/>
    <m/>
    <m/>
    <m/>
    <m/>
    <m/>
    <m/>
    <m/>
    <m/>
    <m/>
    <m/>
    <m/>
    <n v="20"/>
    <n v="2022"/>
    <s v=""/>
    <m/>
    <m/>
    <m/>
  </r>
  <r>
    <n v="2831"/>
    <m/>
    <m/>
    <m/>
    <x v="13"/>
    <x v="19"/>
    <x v="6"/>
    <s v="Food Security"/>
    <x v="9"/>
    <x v="20"/>
    <x v="3"/>
    <m/>
    <s v="Planned"/>
    <m/>
    <m/>
    <m/>
    <m/>
    <m/>
    <s v="Chittagong"/>
    <s v="Cox's Bazar"/>
    <x v="6"/>
    <x v="9"/>
    <x v="1"/>
    <m/>
    <m/>
    <m/>
    <x v="2"/>
    <x v="2"/>
    <m/>
    <m/>
    <m/>
    <m/>
    <m/>
    <m/>
    <m/>
    <m/>
    <m/>
    <m/>
    <m/>
    <m/>
    <m/>
    <m/>
    <m/>
    <m/>
    <m/>
    <m/>
    <m/>
    <m/>
    <m/>
    <m/>
    <m/>
    <m/>
    <n v="20"/>
    <n v="2022"/>
    <s v=""/>
    <m/>
    <m/>
    <m/>
  </r>
  <r>
    <n v="2832"/>
    <m/>
    <m/>
    <m/>
    <x v="13"/>
    <x v="19"/>
    <x v="6"/>
    <s v="Food Security"/>
    <x v="9"/>
    <x v="20"/>
    <x v="3"/>
    <m/>
    <s v="Planned"/>
    <m/>
    <m/>
    <m/>
    <m/>
    <m/>
    <s v="Chittagong"/>
    <s v="Cox's Bazar"/>
    <x v="6"/>
    <x v="9"/>
    <x v="1"/>
    <m/>
    <m/>
    <m/>
    <x v="2"/>
    <x v="2"/>
    <m/>
    <m/>
    <m/>
    <m/>
    <m/>
    <m/>
    <m/>
    <m/>
    <m/>
    <m/>
    <m/>
    <m/>
    <m/>
    <m/>
    <m/>
    <m/>
    <m/>
    <m/>
    <m/>
    <m/>
    <m/>
    <m/>
    <m/>
    <m/>
    <n v="20"/>
    <n v="2022"/>
    <s v=""/>
    <m/>
    <m/>
    <m/>
  </r>
  <r>
    <n v="2833"/>
    <m/>
    <m/>
    <m/>
    <x v="13"/>
    <x v="19"/>
    <x v="6"/>
    <s v="Food Security"/>
    <x v="9"/>
    <x v="20"/>
    <x v="3"/>
    <m/>
    <s v="Planned"/>
    <m/>
    <m/>
    <m/>
    <m/>
    <m/>
    <s v="Chittagong"/>
    <s v="Cox's Bazar"/>
    <x v="6"/>
    <x v="9"/>
    <x v="1"/>
    <m/>
    <m/>
    <m/>
    <x v="2"/>
    <x v="2"/>
    <m/>
    <m/>
    <m/>
    <m/>
    <m/>
    <m/>
    <m/>
    <m/>
    <m/>
    <m/>
    <m/>
    <m/>
    <m/>
    <m/>
    <m/>
    <m/>
    <m/>
    <m/>
    <m/>
    <m/>
    <m/>
    <m/>
    <m/>
    <m/>
    <n v="20"/>
    <n v="2022"/>
    <s v=""/>
    <m/>
    <m/>
    <m/>
  </r>
  <r>
    <n v="2834"/>
    <m/>
    <m/>
    <m/>
    <x v="13"/>
    <x v="19"/>
    <x v="6"/>
    <s v="Food Security"/>
    <x v="9"/>
    <x v="20"/>
    <x v="3"/>
    <m/>
    <s v="Planned"/>
    <m/>
    <m/>
    <m/>
    <m/>
    <m/>
    <s v="Chittagong"/>
    <s v="Cox's Bazar"/>
    <x v="6"/>
    <x v="9"/>
    <x v="1"/>
    <m/>
    <m/>
    <m/>
    <x v="2"/>
    <x v="2"/>
    <m/>
    <m/>
    <m/>
    <m/>
    <m/>
    <m/>
    <m/>
    <m/>
    <m/>
    <m/>
    <m/>
    <m/>
    <m/>
    <m/>
    <m/>
    <m/>
    <m/>
    <m/>
    <m/>
    <m/>
    <m/>
    <m/>
    <m/>
    <m/>
    <n v="20"/>
    <n v="2022"/>
    <s v=""/>
    <m/>
    <m/>
    <m/>
  </r>
  <r>
    <n v="2835"/>
    <m/>
    <m/>
    <m/>
    <x v="13"/>
    <x v="19"/>
    <x v="6"/>
    <s v="Food Security"/>
    <x v="9"/>
    <x v="20"/>
    <x v="3"/>
    <m/>
    <s v="Planned"/>
    <m/>
    <m/>
    <m/>
    <m/>
    <m/>
    <s v="Chittagong"/>
    <s v="Cox's Bazar"/>
    <x v="6"/>
    <x v="9"/>
    <x v="1"/>
    <m/>
    <m/>
    <m/>
    <x v="2"/>
    <x v="2"/>
    <m/>
    <m/>
    <m/>
    <m/>
    <m/>
    <m/>
    <m/>
    <m/>
    <m/>
    <m/>
    <m/>
    <m/>
    <m/>
    <m/>
    <m/>
    <m/>
    <m/>
    <m/>
    <m/>
    <m/>
    <m/>
    <m/>
    <m/>
    <m/>
    <n v="20"/>
    <n v="2022"/>
    <s v=""/>
    <m/>
    <m/>
    <m/>
  </r>
  <r>
    <n v="2836"/>
    <m/>
    <m/>
    <m/>
    <x v="13"/>
    <x v="19"/>
    <x v="6"/>
    <s v="Food Security"/>
    <x v="9"/>
    <x v="20"/>
    <x v="3"/>
    <m/>
    <s v="Planned"/>
    <m/>
    <m/>
    <m/>
    <m/>
    <m/>
    <s v="Chittagong"/>
    <s v="Cox's Bazar"/>
    <x v="6"/>
    <x v="9"/>
    <x v="1"/>
    <m/>
    <m/>
    <m/>
    <x v="2"/>
    <x v="2"/>
    <m/>
    <m/>
    <m/>
    <m/>
    <m/>
    <m/>
    <m/>
    <m/>
    <m/>
    <m/>
    <m/>
    <m/>
    <m/>
    <m/>
    <m/>
    <m/>
    <m/>
    <m/>
    <m/>
    <m/>
    <m/>
    <m/>
    <m/>
    <m/>
    <n v="20"/>
    <n v="2022"/>
    <s v=""/>
    <m/>
    <m/>
    <m/>
  </r>
  <r>
    <n v="2837"/>
    <m/>
    <m/>
    <m/>
    <x v="13"/>
    <x v="19"/>
    <x v="6"/>
    <s v="Food Security"/>
    <x v="9"/>
    <x v="20"/>
    <x v="3"/>
    <m/>
    <s v="Planned"/>
    <m/>
    <m/>
    <m/>
    <m/>
    <m/>
    <s v="Chittagong"/>
    <s v="Cox's Bazar"/>
    <x v="6"/>
    <x v="9"/>
    <x v="1"/>
    <m/>
    <m/>
    <m/>
    <x v="2"/>
    <x v="2"/>
    <m/>
    <m/>
    <m/>
    <m/>
    <m/>
    <m/>
    <m/>
    <m/>
    <m/>
    <m/>
    <m/>
    <m/>
    <m/>
    <m/>
    <m/>
    <m/>
    <m/>
    <m/>
    <m/>
    <m/>
    <m/>
    <m/>
    <m/>
    <m/>
    <n v="20"/>
    <n v="2022"/>
    <s v=""/>
    <m/>
    <m/>
    <m/>
  </r>
  <r>
    <n v="2838"/>
    <m/>
    <m/>
    <m/>
    <x v="13"/>
    <x v="19"/>
    <x v="6"/>
    <s v="Food Security"/>
    <x v="9"/>
    <x v="20"/>
    <x v="3"/>
    <m/>
    <s v="Planned"/>
    <m/>
    <m/>
    <m/>
    <m/>
    <m/>
    <s v="Chittagong"/>
    <s v="Cox's Bazar"/>
    <x v="6"/>
    <x v="9"/>
    <x v="1"/>
    <m/>
    <m/>
    <m/>
    <x v="2"/>
    <x v="2"/>
    <m/>
    <m/>
    <m/>
    <m/>
    <m/>
    <m/>
    <m/>
    <m/>
    <m/>
    <m/>
    <m/>
    <m/>
    <m/>
    <m/>
    <m/>
    <m/>
    <m/>
    <m/>
    <m/>
    <m/>
    <m/>
    <m/>
    <m/>
    <m/>
    <n v="20"/>
    <n v="2022"/>
    <s v=""/>
    <m/>
    <m/>
    <m/>
  </r>
  <r>
    <n v="2839"/>
    <m/>
    <m/>
    <m/>
    <x v="13"/>
    <x v="19"/>
    <x v="6"/>
    <s v="Food Security"/>
    <x v="9"/>
    <x v="20"/>
    <x v="3"/>
    <m/>
    <s v="Planned"/>
    <m/>
    <m/>
    <m/>
    <m/>
    <m/>
    <s v="Chittagong"/>
    <s v="Cox's Bazar"/>
    <x v="6"/>
    <x v="9"/>
    <x v="1"/>
    <m/>
    <m/>
    <m/>
    <x v="2"/>
    <x v="2"/>
    <m/>
    <m/>
    <m/>
    <m/>
    <m/>
    <m/>
    <m/>
    <m/>
    <m/>
    <m/>
    <m/>
    <m/>
    <m/>
    <m/>
    <m/>
    <m/>
    <m/>
    <m/>
    <m/>
    <m/>
    <m/>
    <m/>
    <m/>
    <m/>
    <n v="20"/>
    <n v="2022"/>
    <s v=""/>
    <m/>
    <m/>
    <m/>
  </r>
  <r>
    <n v="2840"/>
    <m/>
    <m/>
    <m/>
    <x v="13"/>
    <x v="19"/>
    <x v="6"/>
    <s v="Food Security"/>
    <x v="9"/>
    <x v="20"/>
    <x v="3"/>
    <m/>
    <s v="Planned"/>
    <m/>
    <m/>
    <m/>
    <m/>
    <m/>
    <s v="Chittagong"/>
    <s v="Cox's Bazar"/>
    <x v="6"/>
    <x v="9"/>
    <x v="1"/>
    <m/>
    <m/>
    <m/>
    <x v="2"/>
    <x v="2"/>
    <m/>
    <m/>
    <m/>
    <m/>
    <m/>
    <m/>
    <m/>
    <m/>
    <m/>
    <m/>
    <m/>
    <m/>
    <m/>
    <m/>
    <m/>
    <m/>
    <m/>
    <m/>
    <m/>
    <m/>
    <m/>
    <m/>
    <m/>
    <m/>
    <n v="20"/>
    <n v="2022"/>
    <s v=""/>
    <m/>
    <m/>
    <m/>
  </r>
  <r>
    <n v="2841"/>
    <m/>
    <m/>
    <m/>
    <x v="13"/>
    <x v="19"/>
    <x v="6"/>
    <s v="Food Security"/>
    <x v="9"/>
    <x v="20"/>
    <x v="3"/>
    <m/>
    <s v="Planned"/>
    <m/>
    <m/>
    <m/>
    <m/>
    <m/>
    <s v="Chittagong"/>
    <s v="Cox's Bazar"/>
    <x v="6"/>
    <x v="9"/>
    <x v="1"/>
    <m/>
    <m/>
    <m/>
    <x v="2"/>
    <x v="2"/>
    <m/>
    <m/>
    <m/>
    <m/>
    <m/>
    <m/>
    <m/>
    <m/>
    <m/>
    <m/>
    <m/>
    <m/>
    <m/>
    <m/>
    <m/>
    <m/>
    <m/>
    <m/>
    <m/>
    <m/>
    <m/>
    <m/>
    <m/>
    <m/>
    <n v="20"/>
    <n v="2022"/>
    <s v=""/>
    <m/>
    <m/>
    <m/>
  </r>
  <r>
    <n v="2842"/>
    <m/>
    <m/>
    <m/>
    <x v="13"/>
    <x v="19"/>
    <x v="6"/>
    <s v="Food Security"/>
    <x v="9"/>
    <x v="20"/>
    <x v="3"/>
    <m/>
    <s v="Planned"/>
    <m/>
    <m/>
    <m/>
    <m/>
    <m/>
    <s v="Chittagong"/>
    <s v="Cox's Bazar"/>
    <x v="6"/>
    <x v="9"/>
    <x v="1"/>
    <m/>
    <m/>
    <m/>
    <x v="2"/>
    <x v="2"/>
    <m/>
    <m/>
    <m/>
    <m/>
    <m/>
    <m/>
    <m/>
    <m/>
    <m/>
    <m/>
    <m/>
    <m/>
    <m/>
    <m/>
    <m/>
    <m/>
    <m/>
    <m/>
    <m/>
    <m/>
    <m/>
    <m/>
    <m/>
    <m/>
    <n v="20"/>
    <n v="2022"/>
    <s v=""/>
    <m/>
    <m/>
    <m/>
  </r>
  <r>
    <n v="2843"/>
    <m/>
    <m/>
    <m/>
    <x v="13"/>
    <x v="19"/>
    <x v="6"/>
    <s v="Food Security"/>
    <x v="9"/>
    <x v="20"/>
    <x v="3"/>
    <m/>
    <s v="Planned"/>
    <m/>
    <m/>
    <m/>
    <m/>
    <m/>
    <s v="Chittagong"/>
    <s v="Cox's Bazar"/>
    <x v="6"/>
    <x v="9"/>
    <x v="1"/>
    <m/>
    <m/>
    <m/>
    <x v="2"/>
    <x v="2"/>
    <m/>
    <m/>
    <m/>
    <m/>
    <m/>
    <m/>
    <m/>
    <m/>
    <m/>
    <m/>
    <m/>
    <m/>
    <m/>
    <m/>
    <m/>
    <m/>
    <m/>
    <m/>
    <m/>
    <m/>
    <m/>
    <m/>
    <m/>
    <m/>
    <n v="20"/>
    <n v="2022"/>
    <s v=""/>
    <m/>
    <m/>
    <m/>
  </r>
  <r>
    <n v="2844"/>
    <m/>
    <m/>
    <m/>
    <x v="13"/>
    <x v="19"/>
    <x v="6"/>
    <s v="Food Security"/>
    <x v="9"/>
    <x v="20"/>
    <x v="3"/>
    <m/>
    <s v="Planned"/>
    <m/>
    <m/>
    <m/>
    <m/>
    <m/>
    <s v="Chittagong"/>
    <s v="Cox's Bazar"/>
    <x v="6"/>
    <x v="9"/>
    <x v="1"/>
    <m/>
    <m/>
    <m/>
    <x v="2"/>
    <x v="2"/>
    <m/>
    <m/>
    <m/>
    <m/>
    <m/>
    <m/>
    <m/>
    <m/>
    <m/>
    <m/>
    <m/>
    <m/>
    <m/>
    <m/>
    <m/>
    <m/>
    <m/>
    <m/>
    <m/>
    <m/>
    <m/>
    <m/>
    <m/>
    <m/>
    <n v="20"/>
    <n v="2022"/>
    <s v=""/>
    <m/>
    <m/>
    <m/>
  </r>
  <r>
    <n v="2845"/>
    <m/>
    <m/>
    <m/>
    <x v="13"/>
    <x v="19"/>
    <x v="6"/>
    <s v="Food Security"/>
    <x v="9"/>
    <x v="20"/>
    <x v="3"/>
    <m/>
    <s v="Planned"/>
    <m/>
    <m/>
    <m/>
    <m/>
    <m/>
    <s v="Chittagong"/>
    <s v="Cox's Bazar"/>
    <x v="6"/>
    <x v="9"/>
    <x v="1"/>
    <m/>
    <m/>
    <m/>
    <x v="2"/>
    <x v="2"/>
    <m/>
    <m/>
    <m/>
    <m/>
    <m/>
    <m/>
    <m/>
    <m/>
    <m/>
    <m/>
    <m/>
    <m/>
    <m/>
    <m/>
    <m/>
    <m/>
    <m/>
    <m/>
    <m/>
    <m/>
    <m/>
    <m/>
    <m/>
    <m/>
    <n v="20"/>
    <n v="2022"/>
    <s v=""/>
    <m/>
    <m/>
    <m/>
  </r>
  <r>
    <n v="2846"/>
    <m/>
    <m/>
    <m/>
    <x v="13"/>
    <x v="19"/>
    <x v="6"/>
    <s v="Food Security"/>
    <x v="9"/>
    <x v="20"/>
    <x v="3"/>
    <m/>
    <s v="Planned"/>
    <m/>
    <m/>
    <m/>
    <m/>
    <m/>
    <s v="Chittagong"/>
    <s v="Cox's Bazar"/>
    <x v="6"/>
    <x v="9"/>
    <x v="1"/>
    <m/>
    <m/>
    <m/>
    <x v="2"/>
    <x v="2"/>
    <m/>
    <m/>
    <m/>
    <m/>
    <m/>
    <m/>
    <m/>
    <m/>
    <m/>
    <m/>
    <m/>
    <m/>
    <m/>
    <m/>
    <m/>
    <m/>
    <m/>
    <m/>
    <m/>
    <m/>
    <m/>
    <m/>
    <m/>
    <m/>
    <n v="20"/>
    <n v="2022"/>
    <s v=""/>
    <m/>
    <m/>
    <m/>
  </r>
  <r>
    <n v="2847"/>
    <m/>
    <m/>
    <m/>
    <x v="13"/>
    <x v="19"/>
    <x v="6"/>
    <s v="Food Security"/>
    <x v="9"/>
    <x v="20"/>
    <x v="3"/>
    <m/>
    <s v="Planned"/>
    <m/>
    <m/>
    <m/>
    <m/>
    <m/>
    <s v="Chittagong"/>
    <s v="Cox's Bazar"/>
    <x v="6"/>
    <x v="9"/>
    <x v="1"/>
    <m/>
    <m/>
    <m/>
    <x v="2"/>
    <x v="2"/>
    <m/>
    <m/>
    <m/>
    <m/>
    <m/>
    <m/>
    <m/>
    <m/>
    <m/>
    <m/>
    <m/>
    <m/>
    <m/>
    <m/>
    <m/>
    <m/>
    <m/>
    <m/>
    <m/>
    <m/>
    <m/>
    <m/>
    <m/>
    <m/>
    <n v="20"/>
    <n v="2022"/>
    <s v=""/>
    <m/>
    <m/>
    <m/>
  </r>
  <r>
    <n v="2848"/>
    <m/>
    <m/>
    <m/>
    <x v="13"/>
    <x v="19"/>
    <x v="6"/>
    <s v="Food Security"/>
    <x v="9"/>
    <x v="20"/>
    <x v="3"/>
    <m/>
    <s v="Planned"/>
    <m/>
    <m/>
    <m/>
    <m/>
    <m/>
    <s v="Chittagong"/>
    <s v="Cox's Bazar"/>
    <x v="6"/>
    <x v="9"/>
    <x v="1"/>
    <m/>
    <m/>
    <m/>
    <x v="2"/>
    <x v="2"/>
    <m/>
    <m/>
    <m/>
    <m/>
    <m/>
    <m/>
    <m/>
    <m/>
    <m/>
    <m/>
    <m/>
    <m/>
    <m/>
    <m/>
    <m/>
    <m/>
    <m/>
    <m/>
    <m/>
    <m/>
    <m/>
    <m/>
    <m/>
    <m/>
    <n v="20"/>
    <n v="2022"/>
    <s v=""/>
    <m/>
    <m/>
    <m/>
  </r>
  <r>
    <n v="2849"/>
    <m/>
    <m/>
    <m/>
    <x v="13"/>
    <x v="19"/>
    <x v="6"/>
    <s v="Food Security"/>
    <x v="9"/>
    <x v="20"/>
    <x v="3"/>
    <m/>
    <s v="Planned"/>
    <m/>
    <m/>
    <m/>
    <m/>
    <m/>
    <s v="Chittagong"/>
    <s v="Cox's Bazar"/>
    <x v="6"/>
    <x v="9"/>
    <x v="1"/>
    <m/>
    <m/>
    <m/>
    <x v="2"/>
    <x v="2"/>
    <m/>
    <m/>
    <m/>
    <m/>
    <m/>
    <m/>
    <m/>
    <m/>
    <m/>
    <m/>
    <m/>
    <m/>
    <m/>
    <m/>
    <m/>
    <m/>
    <m/>
    <m/>
    <m/>
    <m/>
    <m/>
    <m/>
    <m/>
    <m/>
    <n v="20"/>
    <n v="2022"/>
    <s v=""/>
    <m/>
    <m/>
    <m/>
  </r>
  <r>
    <n v="2850"/>
    <m/>
    <m/>
    <m/>
    <x v="13"/>
    <x v="19"/>
    <x v="6"/>
    <s v="Food Security"/>
    <x v="9"/>
    <x v="20"/>
    <x v="3"/>
    <m/>
    <s v="Planned"/>
    <m/>
    <m/>
    <m/>
    <m/>
    <m/>
    <s v="Chittagong"/>
    <s v="Cox's Bazar"/>
    <x v="6"/>
    <x v="9"/>
    <x v="1"/>
    <m/>
    <m/>
    <m/>
    <x v="2"/>
    <x v="2"/>
    <m/>
    <m/>
    <m/>
    <m/>
    <m/>
    <m/>
    <m/>
    <m/>
    <m/>
    <m/>
    <m/>
    <m/>
    <m/>
    <m/>
    <m/>
    <m/>
    <m/>
    <m/>
    <m/>
    <m/>
    <m/>
    <m/>
    <m/>
    <m/>
    <n v="20"/>
    <n v="2022"/>
    <s v=""/>
    <m/>
    <m/>
    <m/>
  </r>
  <r>
    <n v="2851"/>
    <m/>
    <m/>
    <m/>
    <x v="13"/>
    <x v="19"/>
    <x v="6"/>
    <s v="Food Security"/>
    <x v="9"/>
    <x v="20"/>
    <x v="3"/>
    <m/>
    <s v="Planned"/>
    <m/>
    <m/>
    <m/>
    <m/>
    <m/>
    <s v="Chittagong"/>
    <s v="Cox's Bazar"/>
    <x v="6"/>
    <x v="9"/>
    <x v="1"/>
    <m/>
    <m/>
    <m/>
    <x v="2"/>
    <x v="2"/>
    <m/>
    <m/>
    <m/>
    <m/>
    <m/>
    <m/>
    <m/>
    <m/>
    <m/>
    <m/>
    <m/>
    <m/>
    <m/>
    <m/>
    <m/>
    <m/>
    <m/>
    <m/>
    <m/>
    <m/>
    <m/>
    <m/>
    <m/>
    <m/>
    <n v="20"/>
    <n v="2022"/>
    <s v=""/>
    <m/>
    <m/>
    <m/>
  </r>
  <r>
    <n v="2852"/>
    <m/>
    <m/>
    <m/>
    <x v="13"/>
    <x v="19"/>
    <x v="6"/>
    <s v="Food Security"/>
    <x v="9"/>
    <x v="20"/>
    <x v="3"/>
    <m/>
    <s v="Planned"/>
    <m/>
    <m/>
    <m/>
    <m/>
    <m/>
    <s v="Chittagong"/>
    <s v="Cox's Bazar"/>
    <x v="6"/>
    <x v="9"/>
    <x v="1"/>
    <m/>
    <m/>
    <m/>
    <x v="2"/>
    <x v="2"/>
    <m/>
    <m/>
    <m/>
    <m/>
    <m/>
    <m/>
    <m/>
    <m/>
    <m/>
    <m/>
    <m/>
    <m/>
    <m/>
    <m/>
    <m/>
    <m/>
    <m/>
    <m/>
    <m/>
    <m/>
    <m/>
    <m/>
    <m/>
    <m/>
    <n v="20"/>
    <n v="2022"/>
    <s v=""/>
    <m/>
    <m/>
    <m/>
  </r>
  <r>
    <n v="2853"/>
    <m/>
    <m/>
    <m/>
    <x v="13"/>
    <x v="19"/>
    <x v="6"/>
    <s v="Food Security"/>
    <x v="9"/>
    <x v="20"/>
    <x v="3"/>
    <m/>
    <s v="Planned"/>
    <m/>
    <m/>
    <m/>
    <m/>
    <m/>
    <s v="Chittagong"/>
    <s v="Cox's Bazar"/>
    <x v="6"/>
    <x v="9"/>
    <x v="1"/>
    <m/>
    <m/>
    <m/>
    <x v="2"/>
    <x v="2"/>
    <m/>
    <m/>
    <m/>
    <m/>
    <m/>
    <m/>
    <m/>
    <m/>
    <m/>
    <m/>
    <m/>
    <m/>
    <m/>
    <m/>
    <m/>
    <m/>
    <m/>
    <m/>
    <m/>
    <m/>
    <m/>
    <m/>
    <m/>
    <m/>
    <n v="20"/>
    <n v="2022"/>
    <s v=""/>
    <m/>
    <m/>
    <m/>
  </r>
  <r>
    <n v="2854"/>
    <m/>
    <m/>
    <m/>
    <x v="13"/>
    <x v="19"/>
    <x v="6"/>
    <s v="Food Security"/>
    <x v="9"/>
    <x v="20"/>
    <x v="3"/>
    <m/>
    <s v="Planned"/>
    <m/>
    <m/>
    <m/>
    <m/>
    <m/>
    <s v="Chittagong"/>
    <s v="Cox's Bazar"/>
    <x v="6"/>
    <x v="9"/>
    <x v="1"/>
    <m/>
    <m/>
    <m/>
    <x v="2"/>
    <x v="2"/>
    <m/>
    <m/>
    <m/>
    <m/>
    <m/>
    <m/>
    <m/>
    <m/>
    <m/>
    <m/>
    <m/>
    <m/>
    <m/>
    <m/>
    <m/>
    <m/>
    <m/>
    <m/>
    <m/>
    <m/>
    <m/>
    <m/>
    <m/>
    <m/>
    <n v="20"/>
    <n v="2022"/>
    <s v=""/>
    <m/>
    <m/>
    <m/>
  </r>
  <r>
    <n v="2855"/>
    <m/>
    <m/>
    <m/>
    <x v="13"/>
    <x v="19"/>
    <x v="6"/>
    <s v="Food Security"/>
    <x v="9"/>
    <x v="20"/>
    <x v="3"/>
    <m/>
    <s v="Planned"/>
    <m/>
    <m/>
    <m/>
    <m/>
    <m/>
    <s v="Chittagong"/>
    <s v="Cox's Bazar"/>
    <x v="6"/>
    <x v="9"/>
    <x v="1"/>
    <m/>
    <m/>
    <m/>
    <x v="2"/>
    <x v="2"/>
    <m/>
    <m/>
    <m/>
    <m/>
    <m/>
    <m/>
    <m/>
    <m/>
    <m/>
    <m/>
    <m/>
    <m/>
    <m/>
    <m/>
    <m/>
    <m/>
    <m/>
    <m/>
    <m/>
    <m/>
    <m/>
    <m/>
    <m/>
    <m/>
    <n v="20"/>
    <n v="2022"/>
    <s v=""/>
    <m/>
    <m/>
    <m/>
  </r>
  <r>
    <n v="2856"/>
    <m/>
    <m/>
    <m/>
    <x v="13"/>
    <x v="19"/>
    <x v="6"/>
    <s v="Food Security"/>
    <x v="9"/>
    <x v="20"/>
    <x v="3"/>
    <m/>
    <s v="Planned"/>
    <m/>
    <m/>
    <m/>
    <m/>
    <m/>
    <s v="Chittagong"/>
    <s v="Cox's Bazar"/>
    <x v="6"/>
    <x v="9"/>
    <x v="1"/>
    <m/>
    <m/>
    <m/>
    <x v="2"/>
    <x v="2"/>
    <m/>
    <m/>
    <m/>
    <m/>
    <m/>
    <m/>
    <m/>
    <m/>
    <m/>
    <m/>
    <m/>
    <m/>
    <m/>
    <m/>
    <m/>
    <m/>
    <m/>
    <m/>
    <m/>
    <m/>
    <m/>
    <m/>
    <m/>
    <m/>
    <n v="20"/>
    <n v="2022"/>
    <s v=""/>
    <m/>
    <m/>
    <m/>
  </r>
  <r>
    <n v="2857"/>
    <m/>
    <m/>
    <m/>
    <x v="13"/>
    <x v="19"/>
    <x v="6"/>
    <s v="Food Security"/>
    <x v="9"/>
    <x v="20"/>
    <x v="3"/>
    <m/>
    <s v="Planned"/>
    <m/>
    <m/>
    <m/>
    <m/>
    <m/>
    <s v="Chittagong"/>
    <s v="Cox's Bazar"/>
    <x v="6"/>
    <x v="9"/>
    <x v="1"/>
    <m/>
    <m/>
    <m/>
    <x v="2"/>
    <x v="2"/>
    <m/>
    <m/>
    <m/>
    <m/>
    <m/>
    <m/>
    <m/>
    <m/>
    <m/>
    <m/>
    <m/>
    <m/>
    <m/>
    <m/>
    <m/>
    <m/>
    <m/>
    <m/>
    <m/>
    <m/>
    <m/>
    <m/>
    <m/>
    <m/>
    <n v="20"/>
    <n v="2022"/>
    <s v=""/>
    <m/>
    <m/>
    <m/>
  </r>
  <r>
    <n v="2858"/>
    <m/>
    <m/>
    <m/>
    <x v="13"/>
    <x v="19"/>
    <x v="6"/>
    <s v="Food Security"/>
    <x v="9"/>
    <x v="20"/>
    <x v="3"/>
    <m/>
    <s v="Planned"/>
    <m/>
    <m/>
    <m/>
    <m/>
    <m/>
    <s v="Chittagong"/>
    <s v="Cox's Bazar"/>
    <x v="6"/>
    <x v="9"/>
    <x v="1"/>
    <m/>
    <m/>
    <m/>
    <x v="2"/>
    <x v="2"/>
    <m/>
    <m/>
    <m/>
    <m/>
    <m/>
    <m/>
    <m/>
    <m/>
    <m/>
    <m/>
    <m/>
    <m/>
    <m/>
    <m/>
    <m/>
    <m/>
    <m/>
    <m/>
    <m/>
    <m/>
    <m/>
    <m/>
    <m/>
    <m/>
    <n v="20"/>
    <n v="2022"/>
    <s v=""/>
    <m/>
    <m/>
    <m/>
  </r>
  <r>
    <n v="2859"/>
    <m/>
    <m/>
    <m/>
    <x v="13"/>
    <x v="19"/>
    <x v="6"/>
    <s v="Food Security"/>
    <x v="9"/>
    <x v="20"/>
    <x v="3"/>
    <m/>
    <s v="Planned"/>
    <m/>
    <m/>
    <m/>
    <m/>
    <m/>
    <s v="Chittagong"/>
    <s v="Cox's Bazar"/>
    <x v="6"/>
    <x v="9"/>
    <x v="1"/>
    <m/>
    <m/>
    <m/>
    <x v="2"/>
    <x v="2"/>
    <m/>
    <m/>
    <m/>
    <m/>
    <m/>
    <m/>
    <m/>
    <m/>
    <m/>
    <m/>
    <m/>
    <m/>
    <m/>
    <m/>
    <m/>
    <m/>
    <m/>
    <m/>
    <m/>
    <m/>
    <m/>
    <m/>
    <m/>
    <m/>
    <n v="20"/>
    <n v="2022"/>
    <s v=""/>
    <m/>
    <m/>
    <m/>
  </r>
  <r>
    <n v="2860"/>
    <m/>
    <m/>
    <m/>
    <x v="13"/>
    <x v="19"/>
    <x v="6"/>
    <s v="Food Security"/>
    <x v="9"/>
    <x v="20"/>
    <x v="3"/>
    <m/>
    <s v="Planned"/>
    <m/>
    <m/>
    <m/>
    <m/>
    <m/>
    <s v="Chittagong"/>
    <s v="Cox's Bazar"/>
    <x v="6"/>
    <x v="9"/>
    <x v="1"/>
    <m/>
    <m/>
    <m/>
    <x v="2"/>
    <x v="2"/>
    <m/>
    <m/>
    <m/>
    <m/>
    <m/>
    <m/>
    <m/>
    <m/>
    <m/>
    <m/>
    <m/>
    <m/>
    <m/>
    <m/>
    <m/>
    <m/>
    <m/>
    <m/>
    <m/>
    <m/>
    <m/>
    <m/>
    <m/>
    <m/>
    <n v="20"/>
    <n v="2022"/>
    <s v=""/>
    <m/>
    <m/>
    <m/>
  </r>
  <r>
    <n v="2861"/>
    <m/>
    <m/>
    <m/>
    <x v="13"/>
    <x v="19"/>
    <x v="6"/>
    <s v="Food Security"/>
    <x v="9"/>
    <x v="20"/>
    <x v="3"/>
    <m/>
    <s v="Planned"/>
    <m/>
    <m/>
    <m/>
    <m/>
    <m/>
    <s v="Chittagong"/>
    <s v="Cox's Bazar"/>
    <x v="6"/>
    <x v="9"/>
    <x v="1"/>
    <m/>
    <m/>
    <m/>
    <x v="2"/>
    <x v="2"/>
    <m/>
    <m/>
    <m/>
    <m/>
    <m/>
    <m/>
    <m/>
    <m/>
    <m/>
    <m/>
    <m/>
    <m/>
    <m/>
    <m/>
    <m/>
    <m/>
    <m/>
    <m/>
    <m/>
    <m/>
    <m/>
    <m/>
    <m/>
    <m/>
    <n v="20"/>
    <n v="2022"/>
    <s v=""/>
    <m/>
    <m/>
    <m/>
  </r>
  <r>
    <n v="2862"/>
    <m/>
    <m/>
    <m/>
    <x v="13"/>
    <x v="19"/>
    <x v="6"/>
    <s v="Food Security"/>
    <x v="9"/>
    <x v="20"/>
    <x v="3"/>
    <m/>
    <s v="Planned"/>
    <m/>
    <m/>
    <m/>
    <m/>
    <m/>
    <s v="Chittagong"/>
    <s v="Cox's Bazar"/>
    <x v="6"/>
    <x v="9"/>
    <x v="1"/>
    <m/>
    <m/>
    <m/>
    <x v="2"/>
    <x v="2"/>
    <m/>
    <m/>
    <m/>
    <m/>
    <m/>
    <m/>
    <m/>
    <m/>
    <m/>
    <m/>
    <m/>
    <m/>
    <m/>
    <m/>
    <m/>
    <m/>
    <m/>
    <m/>
    <m/>
    <m/>
    <m/>
    <m/>
    <m/>
    <m/>
    <n v="20"/>
    <n v="2022"/>
    <s v=""/>
    <m/>
    <m/>
    <m/>
  </r>
  <r>
    <n v="2863"/>
    <m/>
    <m/>
    <m/>
    <x v="13"/>
    <x v="19"/>
    <x v="6"/>
    <s v="Food Security"/>
    <x v="9"/>
    <x v="20"/>
    <x v="3"/>
    <m/>
    <s v="Planned"/>
    <m/>
    <m/>
    <m/>
    <m/>
    <m/>
    <s v="Chittagong"/>
    <s v="Cox's Bazar"/>
    <x v="6"/>
    <x v="9"/>
    <x v="1"/>
    <m/>
    <m/>
    <m/>
    <x v="2"/>
    <x v="2"/>
    <m/>
    <m/>
    <m/>
    <m/>
    <m/>
    <m/>
    <m/>
    <m/>
    <m/>
    <m/>
    <m/>
    <m/>
    <m/>
    <m/>
    <m/>
    <m/>
    <m/>
    <m/>
    <m/>
    <m/>
    <m/>
    <m/>
    <m/>
    <m/>
    <n v="20"/>
    <n v="2022"/>
    <s v=""/>
    <m/>
    <m/>
    <m/>
  </r>
  <r>
    <n v="2864"/>
    <m/>
    <m/>
    <m/>
    <x v="13"/>
    <x v="19"/>
    <x v="6"/>
    <s v="Food Security"/>
    <x v="9"/>
    <x v="20"/>
    <x v="3"/>
    <m/>
    <s v="Planned"/>
    <m/>
    <m/>
    <m/>
    <m/>
    <m/>
    <s v="Chittagong"/>
    <s v="Cox's Bazar"/>
    <x v="6"/>
    <x v="9"/>
    <x v="1"/>
    <m/>
    <m/>
    <m/>
    <x v="2"/>
    <x v="2"/>
    <m/>
    <m/>
    <m/>
    <m/>
    <m/>
    <m/>
    <m/>
    <m/>
    <m/>
    <m/>
    <m/>
    <m/>
    <m/>
    <m/>
    <m/>
    <m/>
    <m/>
    <m/>
    <m/>
    <m/>
    <m/>
    <m/>
    <m/>
    <m/>
    <n v="20"/>
    <n v="2022"/>
    <s v=""/>
    <m/>
    <m/>
    <m/>
  </r>
  <r>
    <n v="2865"/>
    <m/>
    <m/>
    <m/>
    <x v="13"/>
    <x v="19"/>
    <x v="6"/>
    <s v="Food Security"/>
    <x v="9"/>
    <x v="20"/>
    <x v="3"/>
    <m/>
    <s v="Planned"/>
    <m/>
    <m/>
    <m/>
    <m/>
    <m/>
    <s v="Chittagong"/>
    <s v="Cox's Bazar"/>
    <x v="6"/>
    <x v="9"/>
    <x v="1"/>
    <m/>
    <m/>
    <m/>
    <x v="2"/>
    <x v="2"/>
    <m/>
    <m/>
    <m/>
    <m/>
    <m/>
    <m/>
    <m/>
    <m/>
    <m/>
    <m/>
    <m/>
    <m/>
    <m/>
    <m/>
    <m/>
    <m/>
    <m/>
    <m/>
    <m/>
    <m/>
    <m/>
    <m/>
    <m/>
    <m/>
    <n v="20"/>
    <n v="2022"/>
    <s v=""/>
    <m/>
    <m/>
    <m/>
  </r>
  <r>
    <n v="2866"/>
    <m/>
    <m/>
    <m/>
    <x v="13"/>
    <x v="19"/>
    <x v="6"/>
    <s v="Food Security"/>
    <x v="9"/>
    <x v="20"/>
    <x v="3"/>
    <m/>
    <s v="Planned"/>
    <m/>
    <m/>
    <m/>
    <m/>
    <m/>
    <s v="Chittagong"/>
    <s v="Cox's Bazar"/>
    <x v="6"/>
    <x v="9"/>
    <x v="1"/>
    <m/>
    <m/>
    <m/>
    <x v="2"/>
    <x v="2"/>
    <m/>
    <m/>
    <m/>
    <m/>
    <m/>
    <m/>
    <m/>
    <m/>
    <m/>
    <m/>
    <m/>
    <m/>
    <m/>
    <m/>
    <m/>
    <m/>
    <m/>
    <m/>
    <m/>
    <m/>
    <m/>
    <m/>
    <m/>
    <m/>
    <n v="20"/>
    <n v="2022"/>
    <s v=""/>
    <m/>
    <m/>
    <m/>
  </r>
  <r>
    <n v="2867"/>
    <m/>
    <m/>
    <m/>
    <x v="13"/>
    <x v="19"/>
    <x v="6"/>
    <s v="Food Security"/>
    <x v="9"/>
    <x v="20"/>
    <x v="3"/>
    <m/>
    <s v="Planned"/>
    <m/>
    <m/>
    <m/>
    <m/>
    <m/>
    <s v="Chittagong"/>
    <s v="Cox's Bazar"/>
    <x v="6"/>
    <x v="9"/>
    <x v="1"/>
    <m/>
    <m/>
    <m/>
    <x v="2"/>
    <x v="2"/>
    <m/>
    <m/>
    <m/>
    <m/>
    <m/>
    <m/>
    <m/>
    <m/>
    <m/>
    <m/>
    <m/>
    <m/>
    <m/>
    <m/>
    <m/>
    <m/>
    <m/>
    <m/>
    <m/>
    <m/>
    <m/>
    <m/>
    <m/>
    <m/>
    <n v="20"/>
    <n v="2022"/>
    <s v=""/>
    <m/>
    <m/>
    <m/>
  </r>
  <r>
    <n v="2868"/>
    <m/>
    <m/>
    <m/>
    <x v="13"/>
    <x v="19"/>
    <x v="6"/>
    <s v="Food Security"/>
    <x v="9"/>
    <x v="20"/>
    <x v="3"/>
    <m/>
    <s v="Planned"/>
    <m/>
    <m/>
    <m/>
    <m/>
    <m/>
    <s v="Chittagong"/>
    <s v="Cox's Bazar"/>
    <x v="6"/>
    <x v="9"/>
    <x v="1"/>
    <m/>
    <m/>
    <m/>
    <x v="2"/>
    <x v="2"/>
    <m/>
    <m/>
    <m/>
    <m/>
    <m/>
    <m/>
    <m/>
    <m/>
    <m/>
    <m/>
    <m/>
    <m/>
    <m/>
    <m/>
    <m/>
    <m/>
    <m/>
    <m/>
    <m/>
    <m/>
    <m/>
    <m/>
    <m/>
    <m/>
    <n v="20"/>
    <n v="2022"/>
    <s v=""/>
    <m/>
    <m/>
    <m/>
  </r>
  <r>
    <n v="2869"/>
    <m/>
    <m/>
    <m/>
    <x v="13"/>
    <x v="19"/>
    <x v="6"/>
    <s v="Food Security"/>
    <x v="9"/>
    <x v="20"/>
    <x v="3"/>
    <m/>
    <s v="Planned"/>
    <m/>
    <m/>
    <m/>
    <m/>
    <m/>
    <s v="Chittagong"/>
    <s v="Cox's Bazar"/>
    <x v="6"/>
    <x v="9"/>
    <x v="1"/>
    <m/>
    <m/>
    <m/>
    <x v="2"/>
    <x v="2"/>
    <m/>
    <m/>
    <m/>
    <m/>
    <m/>
    <m/>
    <m/>
    <m/>
    <m/>
    <m/>
    <m/>
    <m/>
    <m/>
    <m/>
    <m/>
    <m/>
    <m/>
    <m/>
    <m/>
    <m/>
    <m/>
    <m/>
    <m/>
    <m/>
    <n v="20"/>
    <n v="2022"/>
    <s v=""/>
    <m/>
    <m/>
    <m/>
  </r>
  <r>
    <n v="2870"/>
    <m/>
    <m/>
    <m/>
    <x v="13"/>
    <x v="19"/>
    <x v="6"/>
    <s v="Food Security"/>
    <x v="9"/>
    <x v="20"/>
    <x v="3"/>
    <m/>
    <s v="Planned"/>
    <m/>
    <m/>
    <m/>
    <m/>
    <m/>
    <s v="Chittagong"/>
    <s v="Cox's Bazar"/>
    <x v="6"/>
    <x v="9"/>
    <x v="1"/>
    <m/>
    <m/>
    <m/>
    <x v="2"/>
    <x v="2"/>
    <m/>
    <m/>
    <m/>
    <m/>
    <m/>
    <m/>
    <m/>
    <m/>
    <m/>
    <m/>
    <m/>
    <m/>
    <m/>
    <m/>
    <m/>
    <m/>
    <m/>
    <m/>
    <m/>
    <m/>
    <m/>
    <m/>
    <m/>
    <m/>
    <n v="20"/>
    <n v="2022"/>
    <s v=""/>
    <m/>
    <m/>
    <m/>
  </r>
  <r>
    <n v="2871"/>
    <m/>
    <m/>
    <m/>
    <x v="13"/>
    <x v="19"/>
    <x v="6"/>
    <s v="Food Security"/>
    <x v="9"/>
    <x v="20"/>
    <x v="3"/>
    <m/>
    <s v="Planned"/>
    <m/>
    <m/>
    <m/>
    <m/>
    <m/>
    <s v="Chittagong"/>
    <s v="Cox's Bazar"/>
    <x v="6"/>
    <x v="9"/>
    <x v="1"/>
    <m/>
    <m/>
    <m/>
    <x v="2"/>
    <x v="2"/>
    <m/>
    <m/>
    <m/>
    <m/>
    <m/>
    <m/>
    <m/>
    <m/>
    <m/>
    <m/>
    <m/>
    <m/>
    <m/>
    <m/>
    <m/>
    <m/>
    <m/>
    <m/>
    <m/>
    <m/>
    <m/>
    <m/>
    <m/>
    <m/>
    <n v="20"/>
    <n v="2022"/>
    <s v=""/>
    <m/>
    <m/>
    <m/>
  </r>
  <r>
    <n v="2872"/>
    <m/>
    <m/>
    <m/>
    <x v="13"/>
    <x v="19"/>
    <x v="6"/>
    <s v="Food Security"/>
    <x v="9"/>
    <x v="20"/>
    <x v="3"/>
    <m/>
    <s v="Planned"/>
    <m/>
    <m/>
    <m/>
    <m/>
    <m/>
    <s v="Chittagong"/>
    <s v="Cox's Bazar"/>
    <x v="6"/>
    <x v="9"/>
    <x v="1"/>
    <m/>
    <m/>
    <m/>
    <x v="2"/>
    <x v="2"/>
    <m/>
    <m/>
    <m/>
    <m/>
    <m/>
    <m/>
    <m/>
    <m/>
    <m/>
    <m/>
    <m/>
    <m/>
    <m/>
    <m/>
    <m/>
    <m/>
    <m/>
    <m/>
    <m/>
    <m/>
    <m/>
    <m/>
    <m/>
    <m/>
    <n v="20"/>
    <n v="2022"/>
    <s v=""/>
    <m/>
    <m/>
    <m/>
  </r>
  <r>
    <n v="2873"/>
    <m/>
    <m/>
    <m/>
    <x v="13"/>
    <x v="19"/>
    <x v="6"/>
    <s v="Food Security"/>
    <x v="9"/>
    <x v="20"/>
    <x v="3"/>
    <m/>
    <s v="Planned"/>
    <m/>
    <m/>
    <m/>
    <m/>
    <m/>
    <s v="Chittagong"/>
    <s v="Cox's Bazar"/>
    <x v="6"/>
    <x v="9"/>
    <x v="1"/>
    <m/>
    <m/>
    <m/>
    <x v="2"/>
    <x v="2"/>
    <m/>
    <m/>
    <m/>
    <m/>
    <m/>
    <m/>
    <m/>
    <m/>
    <m/>
    <m/>
    <m/>
    <m/>
    <m/>
    <m/>
    <m/>
    <m/>
    <m/>
    <m/>
    <m/>
    <m/>
    <m/>
    <m/>
    <m/>
    <m/>
    <n v="20"/>
    <n v="2022"/>
    <s v=""/>
    <m/>
    <m/>
    <m/>
  </r>
  <r>
    <n v="2874"/>
    <m/>
    <m/>
    <m/>
    <x v="13"/>
    <x v="19"/>
    <x v="6"/>
    <s v="Food Security"/>
    <x v="9"/>
    <x v="20"/>
    <x v="3"/>
    <m/>
    <s v="Planned"/>
    <m/>
    <m/>
    <m/>
    <m/>
    <m/>
    <s v="Chittagong"/>
    <s v="Cox's Bazar"/>
    <x v="6"/>
    <x v="9"/>
    <x v="1"/>
    <m/>
    <m/>
    <m/>
    <x v="2"/>
    <x v="2"/>
    <m/>
    <m/>
    <m/>
    <m/>
    <m/>
    <m/>
    <m/>
    <m/>
    <m/>
    <m/>
    <m/>
    <m/>
    <m/>
    <m/>
    <m/>
    <m/>
    <m/>
    <m/>
    <m/>
    <m/>
    <m/>
    <m/>
    <m/>
    <m/>
    <n v="20"/>
    <n v="2022"/>
    <s v=""/>
    <m/>
    <m/>
    <m/>
  </r>
  <r>
    <n v="2875"/>
    <m/>
    <m/>
    <m/>
    <x v="13"/>
    <x v="19"/>
    <x v="6"/>
    <s v="Food Security"/>
    <x v="9"/>
    <x v="20"/>
    <x v="3"/>
    <m/>
    <s v="Planned"/>
    <m/>
    <m/>
    <m/>
    <m/>
    <m/>
    <s v="Chittagong"/>
    <s v="Cox's Bazar"/>
    <x v="6"/>
    <x v="9"/>
    <x v="1"/>
    <m/>
    <m/>
    <m/>
    <x v="2"/>
    <x v="2"/>
    <m/>
    <m/>
    <m/>
    <m/>
    <m/>
    <m/>
    <m/>
    <m/>
    <m/>
    <m/>
    <m/>
    <m/>
    <m/>
    <m/>
    <m/>
    <m/>
    <m/>
    <m/>
    <m/>
    <m/>
    <m/>
    <m/>
    <m/>
    <m/>
    <n v="20"/>
    <n v="2022"/>
    <s v=""/>
    <m/>
    <m/>
    <m/>
  </r>
  <r>
    <n v="2876"/>
    <m/>
    <m/>
    <m/>
    <x v="13"/>
    <x v="19"/>
    <x v="6"/>
    <s v="Food Security"/>
    <x v="9"/>
    <x v="20"/>
    <x v="3"/>
    <m/>
    <s v="Planned"/>
    <m/>
    <m/>
    <m/>
    <m/>
    <m/>
    <s v="Chittagong"/>
    <s v="Cox's Bazar"/>
    <x v="6"/>
    <x v="9"/>
    <x v="1"/>
    <m/>
    <m/>
    <m/>
    <x v="2"/>
    <x v="2"/>
    <m/>
    <m/>
    <m/>
    <m/>
    <m/>
    <m/>
    <m/>
    <m/>
    <m/>
    <m/>
    <m/>
    <m/>
    <m/>
    <m/>
    <m/>
    <m/>
    <m/>
    <m/>
    <m/>
    <m/>
    <m/>
    <m/>
    <m/>
    <m/>
    <n v="20"/>
    <n v="2022"/>
    <s v=""/>
    <m/>
    <m/>
    <m/>
  </r>
  <r>
    <n v="2877"/>
    <m/>
    <m/>
    <m/>
    <x v="13"/>
    <x v="19"/>
    <x v="6"/>
    <s v="Food Security"/>
    <x v="9"/>
    <x v="20"/>
    <x v="3"/>
    <m/>
    <s v="Planned"/>
    <m/>
    <m/>
    <m/>
    <m/>
    <m/>
    <s v="Chittagong"/>
    <s v="Cox's Bazar"/>
    <x v="6"/>
    <x v="9"/>
    <x v="1"/>
    <m/>
    <m/>
    <m/>
    <x v="2"/>
    <x v="2"/>
    <m/>
    <m/>
    <m/>
    <m/>
    <m/>
    <m/>
    <m/>
    <m/>
    <m/>
    <m/>
    <m/>
    <m/>
    <m/>
    <m/>
    <m/>
    <m/>
    <m/>
    <m/>
    <m/>
    <m/>
    <m/>
    <m/>
    <m/>
    <m/>
    <n v="20"/>
    <n v="2022"/>
    <s v=""/>
    <m/>
    <m/>
    <m/>
  </r>
  <r>
    <n v="2878"/>
    <m/>
    <m/>
    <m/>
    <x v="13"/>
    <x v="19"/>
    <x v="6"/>
    <s v="Food Security"/>
    <x v="9"/>
    <x v="20"/>
    <x v="3"/>
    <m/>
    <s v="Planned"/>
    <m/>
    <m/>
    <m/>
    <m/>
    <m/>
    <s v="Chittagong"/>
    <s v="Cox's Bazar"/>
    <x v="6"/>
    <x v="9"/>
    <x v="1"/>
    <m/>
    <m/>
    <m/>
    <x v="2"/>
    <x v="2"/>
    <m/>
    <m/>
    <m/>
    <m/>
    <m/>
    <m/>
    <m/>
    <m/>
    <m/>
    <m/>
    <m/>
    <m/>
    <m/>
    <m/>
    <m/>
    <m/>
    <m/>
    <m/>
    <m/>
    <m/>
    <m/>
    <m/>
    <m/>
    <m/>
    <n v="20"/>
    <n v="2022"/>
    <s v=""/>
    <m/>
    <m/>
    <m/>
  </r>
  <r>
    <n v="2879"/>
    <m/>
    <m/>
    <m/>
    <x v="13"/>
    <x v="19"/>
    <x v="6"/>
    <s v="Food Security"/>
    <x v="9"/>
    <x v="20"/>
    <x v="3"/>
    <m/>
    <s v="Planned"/>
    <m/>
    <m/>
    <m/>
    <m/>
    <m/>
    <s v="Chittagong"/>
    <s v="Cox's Bazar"/>
    <x v="6"/>
    <x v="9"/>
    <x v="1"/>
    <m/>
    <m/>
    <m/>
    <x v="2"/>
    <x v="2"/>
    <m/>
    <m/>
    <m/>
    <m/>
    <m/>
    <m/>
    <m/>
    <m/>
    <m/>
    <m/>
    <m/>
    <m/>
    <m/>
    <m/>
    <m/>
    <m/>
    <m/>
    <m/>
    <m/>
    <m/>
    <m/>
    <m/>
    <m/>
    <m/>
    <n v="20"/>
    <n v="2022"/>
    <s v=""/>
    <m/>
    <m/>
    <m/>
  </r>
  <r>
    <n v="2880"/>
    <m/>
    <m/>
    <m/>
    <x v="13"/>
    <x v="19"/>
    <x v="6"/>
    <s v="Food Security"/>
    <x v="9"/>
    <x v="20"/>
    <x v="3"/>
    <m/>
    <s v="Planned"/>
    <m/>
    <m/>
    <m/>
    <m/>
    <m/>
    <s v="Chittagong"/>
    <s v="Cox's Bazar"/>
    <x v="6"/>
    <x v="9"/>
    <x v="1"/>
    <m/>
    <m/>
    <m/>
    <x v="2"/>
    <x v="2"/>
    <m/>
    <m/>
    <m/>
    <m/>
    <m/>
    <m/>
    <m/>
    <m/>
    <m/>
    <m/>
    <m/>
    <m/>
    <m/>
    <m/>
    <m/>
    <m/>
    <m/>
    <m/>
    <m/>
    <m/>
    <m/>
    <m/>
    <m/>
    <m/>
    <n v="20"/>
    <n v="2022"/>
    <s v=""/>
    <m/>
    <m/>
    <m/>
  </r>
  <r>
    <n v="2881"/>
    <m/>
    <m/>
    <m/>
    <x v="13"/>
    <x v="19"/>
    <x v="6"/>
    <s v="Food Security"/>
    <x v="9"/>
    <x v="20"/>
    <x v="3"/>
    <m/>
    <s v="Planned"/>
    <m/>
    <m/>
    <m/>
    <m/>
    <m/>
    <s v="Chittagong"/>
    <s v="Cox's Bazar"/>
    <x v="6"/>
    <x v="9"/>
    <x v="1"/>
    <m/>
    <m/>
    <m/>
    <x v="2"/>
    <x v="2"/>
    <m/>
    <m/>
    <m/>
    <m/>
    <m/>
    <m/>
    <m/>
    <m/>
    <m/>
    <m/>
    <m/>
    <m/>
    <m/>
    <m/>
    <m/>
    <m/>
    <m/>
    <m/>
    <m/>
    <m/>
    <m/>
    <m/>
    <m/>
    <m/>
    <n v="20"/>
    <n v="2022"/>
    <s v=""/>
    <m/>
    <m/>
    <m/>
  </r>
  <r>
    <n v="2882"/>
    <m/>
    <m/>
    <m/>
    <x v="13"/>
    <x v="19"/>
    <x v="6"/>
    <s v="Food Security"/>
    <x v="9"/>
    <x v="20"/>
    <x v="3"/>
    <m/>
    <s v="Planned"/>
    <m/>
    <m/>
    <m/>
    <m/>
    <m/>
    <s v="Chittagong"/>
    <s v="Cox's Bazar"/>
    <x v="6"/>
    <x v="9"/>
    <x v="1"/>
    <m/>
    <m/>
    <m/>
    <x v="2"/>
    <x v="2"/>
    <m/>
    <m/>
    <m/>
    <m/>
    <m/>
    <m/>
    <m/>
    <m/>
    <m/>
    <m/>
    <m/>
    <m/>
    <m/>
    <m/>
    <m/>
    <m/>
    <m/>
    <m/>
    <m/>
    <m/>
    <m/>
    <m/>
    <m/>
    <m/>
    <n v="20"/>
    <n v="2022"/>
    <s v=""/>
    <m/>
    <m/>
    <m/>
  </r>
  <r>
    <n v="2883"/>
    <m/>
    <m/>
    <m/>
    <x v="13"/>
    <x v="19"/>
    <x v="6"/>
    <s v="Food Security"/>
    <x v="9"/>
    <x v="20"/>
    <x v="3"/>
    <m/>
    <s v="Planned"/>
    <m/>
    <m/>
    <m/>
    <m/>
    <m/>
    <s v="Chittagong"/>
    <s v="Cox's Bazar"/>
    <x v="6"/>
    <x v="9"/>
    <x v="1"/>
    <m/>
    <m/>
    <m/>
    <x v="2"/>
    <x v="2"/>
    <m/>
    <m/>
    <m/>
    <m/>
    <m/>
    <m/>
    <m/>
    <m/>
    <m/>
    <m/>
    <m/>
    <m/>
    <m/>
    <m/>
    <m/>
    <m/>
    <m/>
    <m/>
    <m/>
    <m/>
    <m/>
    <m/>
    <m/>
    <m/>
    <n v="20"/>
    <n v="2022"/>
    <s v=""/>
    <m/>
    <m/>
    <m/>
  </r>
  <r>
    <n v="2884"/>
    <m/>
    <m/>
    <m/>
    <x v="13"/>
    <x v="19"/>
    <x v="6"/>
    <s v="Food Security"/>
    <x v="9"/>
    <x v="20"/>
    <x v="3"/>
    <m/>
    <s v="Planned"/>
    <m/>
    <m/>
    <m/>
    <m/>
    <m/>
    <s v="Chittagong"/>
    <s v="Cox's Bazar"/>
    <x v="6"/>
    <x v="9"/>
    <x v="1"/>
    <m/>
    <m/>
    <m/>
    <x v="2"/>
    <x v="2"/>
    <m/>
    <m/>
    <m/>
    <m/>
    <m/>
    <m/>
    <m/>
    <m/>
    <m/>
    <m/>
    <m/>
    <m/>
    <m/>
    <m/>
    <m/>
    <m/>
    <m/>
    <m/>
    <m/>
    <m/>
    <m/>
    <m/>
    <m/>
    <m/>
    <n v="20"/>
    <n v="2022"/>
    <s v=""/>
    <m/>
    <m/>
    <m/>
  </r>
  <r>
    <n v="2885"/>
    <m/>
    <m/>
    <m/>
    <x v="13"/>
    <x v="19"/>
    <x v="6"/>
    <s v="Food Security"/>
    <x v="9"/>
    <x v="20"/>
    <x v="3"/>
    <m/>
    <s v="Planned"/>
    <m/>
    <m/>
    <m/>
    <m/>
    <m/>
    <s v="Chittagong"/>
    <s v="Cox's Bazar"/>
    <x v="6"/>
    <x v="9"/>
    <x v="1"/>
    <m/>
    <m/>
    <m/>
    <x v="2"/>
    <x v="2"/>
    <m/>
    <m/>
    <m/>
    <m/>
    <m/>
    <m/>
    <m/>
    <m/>
    <m/>
    <m/>
    <m/>
    <m/>
    <m/>
    <m/>
    <m/>
    <m/>
    <m/>
    <m/>
    <m/>
    <m/>
    <m/>
    <m/>
    <m/>
    <m/>
    <n v="20"/>
    <n v="2022"/>
    <s v=""/>
    <m/>
    <m/>
    <m/>
  </r>
  <r>
    <n v="2886"/>
    <m/>
    <m/>
    <m/>
    <x v="13"/>
    <x v="19"/>
    <x v="6"/>
    <s v="Food Security"/>
    <x v="9"/>
    <x v="20"/>
    <x v="3"/>
    <m/>
    <s v="Planned"/>
    <m/>
    <m/>
    <m/>
    <m/>
    <m/>
    <s v="Chittagong"/>
    <s v="Cox's Bazar"/>
    <x v="6"/>
    <x v="9"/>
    <x v="1"/>
    <m/>
    <m/>
    <m/>
    <x v="2"/>
    <x v="2"/>
    <m/>
    <m/>
    <m/>
    <m/>
    <m/>
    <m/>
    <m/>
    <m/>
    <m/>
    <m/>
    <m/>
    <m/>
    <m/>
    <m/>
    <m/>
    <m/>
    <m/>
    <m/>
    <m/>
    <m/>
    <m/>
    <m/>
    <m/>
    <m/>
    <n v="20"/>
    <n v="2022"/>
    <s v=""/>
    <m/>
    <m/>
    <m/>
  </r>
  <r>
    <n v="2887"/>
    <m/>
    <m/>
    <m/>
    <x v="13"/>
    <x v="19"/>
    <x v="6"/>
    <s v="Food Security"/>
    <x v="9"/>
    <x v="20"/>
    <x v="3"/>
    <m/>
    <s v="Planned"/>
    <m/>
    <m/>
    <m/>
    <m/>
    <m/>
    <s v="Chittagong"/>
    <s v="Cox's Bazar"/>
    <x v="6"/>
    <x v="9"/>
    <x v="1"/>
    <m/>
    <m/>
    <m/>
    <x v="2"/>
    <x v="2"/>
    <m/>
    <m/>
    <m/>
    <m/>
    <m/>
    <m/>
    <m/>
    <m/>
    <m/>
    <m/>
    <m/>
    <m/>
    <m/>
    <m/>
    <m/>
    <m/>
    <m/>
    <m/>
    <m/>
    <m/>
    <m/>
    <m/>
    <m/>
    <m/>
    <n v="20"/>
    <n v="2022"/>
    <s v=""/>
    <m/>
    <m/>
    <m/>
  </r>
  <r>
    <n v="2888"/>
    <m/>
    <m/>
    <m/>
    <x v="13"/>
    <x v="19"/>
    <x v="6"/>
    <s v="Food Security"/>
    <x v="9"/>
    <x v="20"/>
    <x v="3"/>
    <m/>
    <s v="Planned"/>
    <m/>
    <m/>
    <m/>
    <m/>
    <m/>
    <s v="Chittagong"/>
    <s v="Cox's Bazar"/>
    <x v="6"/>
    <x v="9"/>
    <x v="1"/>
    <m/>
    <m/>
    <m/>
    <x v="2"/>
    <x v="2"/>
    <m/>
    <m/>
    <m/>
    <m/>
    <m/>
    <m/>
    <m/>
    <m/>
    <m/>
    <m/>
    <m/>
    <m/>
    <m/>
    <m/>
    <m/>
    <m/>
    <m/>
    <m/>
    <m/>
    <m/>
    <m/>
    <m/>
    <m/>
    <m/>
    <n v="20"/>
    <n v="2022"/>
    <s v=""/>
    <m/>
    <m/>
    <m/>
  </r>
  <r>
    <n v="2889"/>
    <m/>
    <m/>
    <m/>
    <x v="13"/>
    <x v="19"/>
    <x v="6"/>
    <s v="Food Security"/>
    <x v="9"/>
    <x v="20"/>
    <x v="3"/>
    <m/>
    <s v="Planned"/>
    <m/>
    <m/>
    <m/>
    <m/>
    <m/>
    <s v="Chittagong"/>
    <s v="Cox's Bazar"/>
    <x v="6"/>
    <x v="9"/>
    <x v="1"/>
    <m/>
    <m/>
    <m/>
    <x v="2"/>
    <x v="2"/>
    <m/>
    <m/>
    <m/>
    <m/>
    <m/>
    <m/>
    <m/>
    <m/>
    <m/>
    <m/>
    <m/>
    <m/>
    <m/>
    <m/>
    <m/>
    <m/>
    <m/>
    <m/>
    <m/>
    <m/>
    <m/>
    <m/>
    <m/>
    <m/>
    <n v="20"/>
    <n v="2022"/>
    <s v=""/>
    <m/>
    <m/>
    <m/>
  </r>
  <r>
    <n v="2890"/>
    <m/>
    <m/>
    <m/>
    <x v="13"/>
    <x v="19"/>
    <x v="6"/>
    <s v="Food Security"/>
    <x v="9"/>
    <x v="20"/>
    <x v="3"/>
    <m/>
    <s v="Planned"/>
    <m/>
    <m/>
    <m/>
    <m/>
    <m/>
    <s v="Chittagong"/>
    <s v="Cox's Bazar"/>
    <x v="6"/>
    <x v="9"/>
    <x v="1"/>
    <m/>
    <m/>
    <m/>
    <x v="2"/>
    <x v="2"/>
    <m/>
    <m/>
    <m/>
    <m/>
    <m/>
    <m/>
    <m/>
    <m/>
    <m/>
    <m/>
    <m/>
    <m/>
    <m/>
    <m/>
    <m/>
    <m/>
    <m/>
    <m/>
    <m/>
    <m/>
    <m/>
    <m/>
    <m/>
    <m/>
    <n v="20"/>
    <n v="2022"/>
    <s v=""/>
    <m/>
    <m/>
    <m/>
  </r>
  <r>
    <n v="2891"/>
    <m/>
    <m/>
    <m/>
    <x v="13"/>
    <x v="19"/>
    <x v="6"/>
    <s v="Food Security"/>
    <x v="9"/>
    <x v="20"/>
    <x v="3"/>
    <m/>
    <s v="Planned"/>
    <m/>
    <m/>
    <m/>
    <m/>
    <m/>
    <s v="Chittagong"/>
    <s v="Cox's Bazar"/>
    <x v="6"/>
    <x v="9"/>
    <x v="1"/>
    <m/>
    <m/>
    <m/>
    <x v="2"/>
    <x v="2"/>
    <m/>
    <m/>
    <m/>
    <m/>
    <m/>
    <m/>
    <m/>
    <m/>
    <m/>
    <m/>
    <m/>
    <m/>
    <m/>
    <m/>
    <m/>
    <m/>
    <m/>
    <m/>
    <m/>
    <m/>
    <m/>
    <m/>
    <m/>
    <m/>
    <n v="20"/>
    <n v="2022"/>
    <s v=""/>
    <m/>
    <m/>
    <m/>
  </r>
  <r>
    <n v="2892"/>
    <m/>
    <m/>
    <m/>
    <x v="13"/>
    <x v="19"/>
    <x v="6"/>
    <s v="Food Security"/>
    <x v="9"/>
    <x v="20"/>
    <x v="3"/>
    <m/>
    <s v="Planned"/>
    <m/>
    <m/>
    <m/>
    <m/>
    <m/>
    <s v="Chittagong"/>
    <s v="Cox's Bazar"/>
    <x v="6"/>
    <x v="9"/>
    <x v="1"/>
    <m/>
    <m/>
    <m/>
    <x v="2"/>
    <x v="2"/>
    <m/>
    <m/>
    <m/>
    <m/>
    <m/>
    <m/>
    <m/>
    <m/>
    <m/>
    <m/>
    <m/>
    <m/>
    <m/>
    <m/>
    <m/>
    <m/>
    <m/>
    <m/>
    <m/>
    <m/>
    <m/>
    <m/>
    <m/>
    <m/>
    <n v="20"/>
    <n v="2022"/>
    <s v=""/>
    <m/>
    <m/>
    <m/>
  </r>
  <r>
    <n v="2893"/>
    <m/>
    <m/>
    <m/>
    <x v="13"/>
    <x v="19"/>
    <x v="6"/>
    <s v="Food Security"/>
    <x v="9"/>
    <x v="20"/>
    <x v="3"/>
    <m/>
    <s v="Planned"/>
    <m/>
    <m/>
    <m/>
    <m/>
    <m/>
    <s v="Chittagong"/>
    <s v="Cox's Bazar"/>
    <x v="6"/>
    <x v="9"/>
    <x v="1"/>
    <m/>
    <m/>
    <m/>
    <x v="2"/>
    <x v="2"/>
    <m/>
    <m/>
    <m/>
    <m/>
    <m/>
    <m/>
    <m/>
    <m/>
    <m/>
    <m/>
    <m/>
    <m/>
    <m/>
    <m/>
    <m/>
    <m/>
    <m/>
    <m/>
    <m/>
    <m/>
    <m/>
    <m/>
    <m/>
    <m/>
    <n v="20"/>
    <n v="2022"/>
    <s v=""/>
    <m/>
    <m/>
    <m/>
  </r>
  <r>
    <n v="2894"/>
    <m/>
    <m/>
    <m/>
    <x v="13"/>
    <x v="19"/>
    <x v="6"/>
    <s v="Food Security"/>
    <x v="9"/>
    <x v="20"/>
    <x v="3"/>
    <m/>
    <s v="Planned"/>
    <m/>
    <m/>
    <m/>
    <m/>
    <m/>
    <s v="Chittagong"/>
    <s v="Cox's Bazar"/>
    <x v="6"/>
    <x v="9"/>
    <x v="1"/>
    <m/>
    <m/>
    <m/>
    <x v="2"/>
    <x v="2"/>
    <m/>
    <m/>
    <m/>
    <m/>
    <m/>
    <m/>
    <m/>
    <m/>
    <m/>
    <m/>
    <m/>
    <m/>
    <m/>
    <m/>
    <m/>
    <m/>
    <m/>
    <m/>
    <m/>
    <m/>
    <m/>
    <m/>
    <m/>
    <m/>
    <n v="20"/>
    <n v="2022"/>
    <s v=""/>
    <m/>
    <m/>
    <m/>
  </r>
  <r>
    <n v="2895"/>
    <m/>
    <m/>
    <m/>
    <x v="13"/>
    <x v="19"/>
    <x v="6"/>
    <s v="Food Security"/>
    <x v="9"/>
    <x v="20"/>
    <x v="3"/>
    <m/>
    <s v="Planned"/>
    <m/>
    <m/>
    <m/>
    <m/>
    <m/>
    <s v="Chittagong"/>
    <s v="Cox's Bazar"/>
    <x v="6"/>
    <x v="9"/>
    <x v="1"/>
    <m/>
    <m/>
    <m/>
    <x v="2"/>
    <x v="2"/>
    <m/>
    <m/>
    <m/>
    <m/>
    <m/>
    <m/>
    <m/>
    <m/>
    <m/>
    <m/>
    <m/>
    <m/>
    <m/>
    <m/>
    <m/>
    <m/>
    <m/>
    <m/>
    <m/>
    <m/>
    <m/>
    <m/>
    <m/>
    <m/>
    <n v="20"/>
    <n v="2022"/>
    <s v=""/>
    <m/>
    <m/>
    <m/>
  </r>
  <r>
    <n v="2896"/>
    <m/>
    <m/>
    <m/>
    <x v="13"/>
    <x v="19"/>
    <x v="6"/>
    <s v="Food Security"/>
    <x v="9"/>
    <x v="20"/>
    <x v="3"/>
    <m/>
    <s v="Planned"/>
    <m/>
    <m/>
    <m/>
    <m/>
    <m/>
    <s v="Chittagong"/>
    <s v="Cox's Bazar"/>
    <x v="6"/>
    <x v="9"/>
    <x v="1"/>
    <m/>
    <m/>
    <m/>
    <x v="2"/>
    <x v="2"/>
    <m/>
    <m/>
    <m/>
    <m/>
    <m/>
    <m/>
    <m/>
    <m/>
    <m/>
    <m/>
    <m/>
    <m/>
    <m/>
    <m/>
    <m/>
    <m/>
    <m/>
    <m/>
    <m/>
    <m/>
    <m/>
    <m/>
    <m/>
    <m/>
    <n v="20"/>
    <n v="2022"/>
    <s v=""/>
    <m/>
    <m/>
    <m/>
  </r>
  <r>
    <n v="2897"/>
    <m/>
    <m/>
    <m/>
    <x v="13"/>
    <x v="19"/>
    <x v="6"/>
    <s v="Food Security"/>
    <x v="9"/>
    <x v="20"/>
    <x v="3"/>
    <m/>
    <s v="Planned"/>
    <m/>
    <m/>
    <m/>
    <m/>
    <m/>
    <s v="Chittagong"/>
    <s v="Cox's Bazar"/>
    <x v="6"/>
    <x v="9"/>
    <x v="1"/>
    <m/>
    <m/>
    <m/>
    <x v="2"/>
    <x v="2"/>
    <m/>
    <m/>
    <m/>
    <m/>
    <m/>
    <m/>
    <m/>
    <m/>
    <m/>
    <m/>
    <m/>
    <m/>
    <m/>
    <m/>
    <m/>
    <m/>
    <m/>
    <m/>
    <m/>
    <m/>
    <m/>
    <m/>
    <m/>
    <m/>
    <n v="20"/>
    <n v="2022"/>
    <s v=""/>
    <m/>
    <m/>
    <m/>
  </r>
  <r>
    <n v="2898"/>
    <m/>
    <m/>
    <m/>
    <x v="13"/>
    <x v="19"/>
    <x v="6"/>
    <s v="Food Security"/>
    <x v="9"/>
    <x v="20"/>
    <x v="3"/>
    <m/>
    <s v="Planned"/>
    <m/>
    <m/>
    <m/>
    <m/>
    <m/>
    <s v="Chittagong"/>
    <s v="Cox's Bazar"/>
    <x v="6"/>
    <x v="9"/>
    <x v="1"/>
    <m/>
    <m/>
    <m/>
    <x v="2"/>
    <x v="2"/>
    <m/>
    <m/>
    <m/>
    <m/>
    <m/>
    <m/>
    <m/>
    <m/>
    <m/>
    <m/>
    <m/>
    <m/>
    <m/>
    <m/>
    <m/>
    <m/>
    <m/>
    <m/>
    <m/>
    <m/>
    <m/>
    <m/>
    <m/>
    <m/>
    <n v="20"/>
    <n v="2022"/>
    <s v=""/>
    <m/>
    <m/>
    <m/>
  </r>
  <r>
    <n v="2899"/>
    <m/>
    <m/>
    <m/>
    <x v="13"/>
    <x v="19"/>
    <x v="6"/>
    <s v="Food Security"/>
    <x v="9"/>
    <x v="20"/>
    <x v="3"/>
    <m/>
    <s v="Planned"/>
    <m/>
    <m/>
    <m/>
    <m/>
    <m/>
    <s v="Chittagong"/>
    <s v="Cox's Bazar"/>
    <x v="6"/>
    <x v="9"/>
    <x v="1"/>
    <m/>
    <m/>
    <m/>
    <x v="2"/>
    <x v="2"/>
    <m/>
    <m/>
    <m/>
    <m/>
    <m/>
    <m/>
    <m/>
    <m/>
    <m/>
    <m/>
    <m/>
    <m/>
    <m/>
    <m/>
    <m/>
    <m/>
    <m/>
    <m/>
    <m/>
    <m/>
    <m/>
    <m/>
    <m/>
    <m/>
    <n v="20"/>
    <n v="2022"/>
    <s v=""/>
    <m/>
    <m/>
    <m/>
  </r>
  <r>
    <n v="2900"/>
    <m/>
    <m/>
    <m/>
    <x v="13"/>
    <x v="19"/>
    <x v="6"/>
    <s v="Food Security"/>
    <x v="9"/>
    <x v="20"/>
    <x v="3"/>
    <m/>
    <s v="Planned"/>
    <m/>
    <m/>
    <m/>
    <m/>
    <m/>
    <s v="Chittagong"/>
    <s v="Cox's Bazar"/>
    <x v="6"/>
    <x v="9"/>
    <x v="1"/>
    <m/>
    <m/>
    <m/>
    <x v="2"/>
    <x v="2"/>
    <m/>
    <m/>
    <m/>
    <m/>
    <m/>
    <m/>
    <m/>
    <m/>
    <m/>
    <m/>
    <m/>
    <m/>
    <m/>
    <m/>
    <m/>
    <m/>
    <m/>
    <m/>
    <m/>
    <m/>
    <m/>
    <m/>
    <m/>
    <m/>
    <n v="20"/>
    <n v="2022"/>
    <s v=""/>
    <m/>
    <m/>
    <m/>
  </r>
  <r>
    <n v="2901"/>
    <m/>
    <m/>
    <m/>
    <x v="13"/>
    <x v="19"/>
    <x v="6"/>
    <s v="Food Security"/>
    <x v="9"/>
    <x v="20"/>
    <x v="3"/>
    <m/>
    <s v="Planned"/>
    <m/>
    <m/>
    <m/>
    <m/>
    <m/>
    <s v="Chittagong"/>
    <s v="Cox's Bazar"/>
    <x v="6"/>
    <x v="9"/>
    <x v="1"/>
    <m/>
    <m/>
    <m/>
    <x v="2"/>
    <x v="2"/>
    <m/>
    <m/>
    <m/>
    <m/>
    <m/>
    <m/>
    <m/>
    <m/>
    <m/>
    <m/>
    <m/>
    <m/>
    <m/>
    <m/>
    <m/>
    <m/>
    <m/>
    <m/>
    <m/>
    <m/>
    <m/>
    <m/>
    <m/>
    <m/>
    <n v="20"/>
    <n v="2022"/>
    <s v=""/>
    <m/>
    <m/>
    <m/>
  </r>
  <r>
    <n v="2902"/>
    <m/>
    <m/>
    <m/>
    <x v="13"/>
    <x v="19"/>
    <x v="6"/>
    <s v="Food Security"/>
    <x v="9"/>
    <x v="20"/>
    <x v="3"/>
    <m/>
    <s v="Planned"/>
    <m/>
    <m/>
    <m/>
    <m/>
    <m/>
    <s v="Chittagong"/>
    <s v="Cox's Bazar"/>
    <x v="6"/>
    <x v="9"/>
    <x v="1"/>
    <m/>
    <m/>
    <m/>
    <x v="2"/>
    <x v="2"/>
    <m/>
    <m/>
    <m/>
    <m/>
    <m/>
    <m/>
    <m/>
    <m/>
    <m/>
    <m/>
    <m/>
    <m/>
    <m/>
    <m/>
    <m/>
    <m/>
    <m/>
    <m/>
    <m/>
    <m/>
    <m/>
    <m/>
    <m/>
    <m/>
    <n v="20"/>
    <n v="2022"/>
    <s v=""/>
    <m/>
    <m/>
    <m/>
  </r>
  <r>
    <n v="2903"/>
    <m/>
    <m/>
    <m/>
    <x v="13"/>
    <x v="19"/>
    <x v="6"/>
    <s v="Food Security"/>
    <x v="9"/>
    <x v="20"/>
    <x v="3"/>
    <m/>
    <s v="Planned"/>
    <m/>
    <m/>
    <m/>
    <m/>
    <m/>
    <s v="Chittagong"/>
    <s v="Cox's Bazar"/>
    <x v="6"/>
    <x v="9"/>
    <x v="1"/>
    <m/>
    <m/>
    <m/>
    <x v="2"/>
    <x v="2"/>
    <m/>
    <m/>
    <m/>
    <m/>
    <m/>
    <m/>
    <m/>
    <m/>
    <m/>
    <m/>
    <m/>
    <m/>
    <m/>
    <m/>
    <m/>
    <m/>
    <m/>
    <m/>
    <m/>
    <m/>
    <m/>
    <m/>
    <m/>
    <m/>
    <n v="20"/>
    <n v="2022"/>
    <s v=""/>
    <m/>
    <m/>
    <m/>
  </r>
  <r>
    <n v="2904"/>
    <m/>
    <m/>
    <m/>
    <x v="13"/>
    <x v="19"/>
    <x v="6"/>
    <s v="Food Security"/>
    <x v="9"/>
    <x v="20"/>
    <x v="3"/>
    <m/>
    <s v="Planned"/>
    <m/>
    <m/>
    <m/>
    <m/>
    <m/>
    <s v="Chittagong"/>
    <s v="Cox's Bazar"/>
    <x v="6"/>
    <x v="9"/>
    <x v="1"/>
    <m/>
    <m/>
    <m/>
    <x v="2"/>
    <x v="2"/>
    <m/>
    <m/>
    <m/>
    <m/>
    <m/>
    <m/>
    <m/>
    <m/>
    <m/>
    <m/>
    <m/>
    <m/>
    <m/>
    <m/>
    <m/>
    <m/>
    <m/>
    <m/>
    <m/>
    <m/>
    <m/>
    <m/>
    <m/>
    <m/>
    <n v="20"/>
    <n v="2022"/>
    <s v=""/>
    <m/>
    <m/>
    <m/>
  </r>
  <r>
    <n v="2905"/>
    <m/>
    <m/>
    <m/>
    <x v="13"/>
    <x v="19"/>
    <x v="6"/>
    <s v="Food Security"/>
    <x v="9"/>
    <x v="20"/>
    <x v="3"/>
    <m/>
    <s v="Planned"/>
    <m/>
    <m/>
    <m/>
    <m/>
    <m/>
    <s v="Chittagong"/>
    <s v="Cox's Bazar"/>
    <x v="6"/>
    <x v="9"/>
    <x v="1"/>
    <m/>
    <m/>
    <m/>
    <x v="2"/>
    <x v="2"/>
    <m/>
    <m/>
    <m/>
    <m/>
    <m/>
    <m/>
    <m/>
    <m/>
    <m/>
    <m/>
    <m/>
    <m/>
    <m/>
    <m/>
    <m/>
    <m/>
    <m/>
    <m/>
    <m/>
    <m/>
    <m/>
    <m/>
    <m/>
    <m/>
    <n v="20"/>
    <n v="2022"/>
    <s v=""/>
    <m/>
    <m/>
    <m/>
  </r>
  <r>
    <n v="2906"/>
    <m/>
    <m/>
    <m/>
    <x v="13"/>
    <x v="19"/>
    <x v="6"/>
    <s v="Food Security"/>
    <x v="9"/>
    <x v="20"/>
    <x v="3"/>
    <m/>
    <s v="Planned"/>
    <m/>
    <m/>
    <m/>
    <m/>
    <m/>
    <s v="Chittagong"/>
    <s v="Cox's Bazar"/>
    <x v="6"/>
    <x v="9"/>
    <x v="1"/>
    <m/>
    <m/>
    <m/>
    <x v="2"/>
    <x v="2"/>
    <m/>
    <m/>
    <m/>
    <m/>
    <m/>
    <m/>
    <m/>
    <m/>
    <m/>
    <m/>
    <m/>
    <m/>
    <m/>
    <m/>
    <m/>
    <m/>
    <m/>
    <m/>
    <m/>
    <m/>
    <m/>
    <m/>
    <m/>
    <m/>
    <n v="20"/>
    <n v="2022"/>
    <s v=""/>
    <m/>
    <m/>
    <m/>
  </r>
  <r>
    <n v="2907"/>
    <m/>
    <m/>
    <m/>
    <x v="13"/>
    <x v="19"/>
    <x v="6"/>
    <s v="Food Security"/>
    <x v="9"/>
    <x v="20"/>
    <x v="3"/>
    <m/>
    <s v="Planned"/>
    <m/>
    <m/>
    <m/>
    <m/>
    <m/>
    <s v="Chittagong"/>
    <s v="Cox's Bazar"/>
    <x v="6"/>
    <x v="9"/>
    <x v="1"/>
    <m/>
    <m/>
    <m/>
    <x v="2"/>
    <x v="2"/>
    <m/>
    <m/>
    <m/>
    <m/>
    <m/>
    <m/>
    <m/>
    <m/>
    <m/>
    <m/>
    <m/>
    <m/>
    <m/>
    <m/>
    <m/>
    <m/>
    <m/>
    <m/>
    <m/>
    <m/>
    <m/>
    <m/>
    <m/>
    <m/>
    <n v="20"/>
    <n v="2022"/>
    <s v=""/>
    <m/>
    <m/>
    <m/>
  </r>
  <r>
    <n v="2908"/>
    <m/>
    <m/>
    <m/>
    <x v="13"/>
    <x v="19"/>
    <x v="6"/>
    <s v="Food Security"/>
    <x v="9"/>
    <x v="20"/>
    <x v="3"/>
    <m/>
    <s v="Planned"/>
    <m/>
    <m/>
    <m/>
    <m/>
    <m/>
    <s v="Chittagong"/>
    <s v="Cox's Bazar"/>
    <x v="6"/>
    <x v="9"/>
    <x v="1"/>
    <m/>
    <m/>
    <m/>
    <x v="2"/>
    <x v="2"/>
    <m/>
    <m/>
    <m/>
    <m/>
    <m/>
    <m/>
    <m/>
    <m/>
    <m/>
    <m/>
    <m/>
    <m/>
    <m/>
    <m/>
    <m/>
    <m/>
    <m/>
    <m/>
    <m/>
    <m/>
    <m/>
    <m/>
    <m/>
    <m/>
    <n v="20"/>
    <n v="2022"/>
    <s v=""/>
    <m/>
    <m/>
    <m/>
  </r>
  <r>
    <n v="2909"/>
    <m/>
    <m/>
    <m/>
    <x v="13"/>
    <x v="19"/>
    <x v="6"/>
    <s v="Food Security"/>
    <x v="9"/>
    <x v="20"/>
    <x v="3"/>
    <m/>
    <s v="Planned"/>
    <m/>
    <m/>
    <m/>
    <m/>
    <m/>
    <s v="Chittagong"/>
    <s v="Cox's Bazar"/>
    <x v="6"/>
    <x v="9"/>
    <x v="1"/>
    <m/>
    <m/>
    <m/>
    <x v="2"/>
    <x v="2"/>
    <m/>
    <m/>
    <m/>
    <m/>
    <m/>
    <m/>
    <m/>
    <m/>
    <m/>
    <m/>
    <m/>
    <m/>
    <m/>
    <m/>
    <m/>
    <m/>
    <m/>
    <m/>
    <m/>
    <m/>
    <m/>
    <m/>
    <m/>
    <m/>
    <n v="20"/>
    <n v="2022"/>
    <s v=""/>
    <m/>
    <m/>
    <m/>
  </r>
  <r>
    <n v="2910"/>
    <m/>
    <m/>
    <m/>
    <x v="13"/>
    <x v="19"/>
    <x v="6"/>
    <s v="Food Security"/>
    <x v="9"/>
    <x v="20"/>
    <x v="3"/>
    <m/>
    <s v="Planned"/>
    <m/>
    <m/>
    <m/>
    <m/>
    <m/>
    <s v="Chittagong"/>
    <s v="Cox's Bazar"/>
    <x v="6"/>
    <x v="9"/>
    <x v="1"/>
    <m/>
    <m/>
    <m/>
    <x v="2"/>
    <x v="2"/>
    <m/>
    <m/>
    <m/>
    <m/>
    <m/>
    <m/>
    <m/>
    <m/>
    <m/>
    <m/>
    <m/>
    <m/>
    <m/>
    <m/>
    <m/>
    <m/>
    <m/>
    <m/>
    <m/>
    <m/>
    <m/>
    <m/>
    <m/>
    <m/>
    <n v="20"/>
    <n v="2022"/>
    <s v=""/>
    <m/>
    <m/>
    <m/>
  </r>
  <r>
    <n v="2911"/>
    <m/>
    <m/>
    <m/>
    <x v="13"/>
    <x v="19"/>
    <x v="6"/>
    <s v="Food Security"/>
    <x v="9"/>
    <x v="20"/>
    <x v="3"/>
    <m/>
    <s v="Planned"/>
    <m/>
    <m/>
    <m/>
    <m/>
    <m/>
    <s v="Chittagong"/>
    <s v="Cox's Bazar"/>
    <x v="6"/>
    <x v="9"/>
    <x v="1"/>
    <m/>
    <m/>
    <m/>
    <x v="2"/>
    <x v="2"/>
    <m/>
    <m/>
    <m/>
    <m/>
    <m/>
    <m/>
    <m/>
    <m/>
    <m/>
    <m/>
    <m/>
    <m/>
    <m/>
    <m/>
    <m/>
    <m/>
    <m/>
    <m/>
    <m/>
    <m/>
    <m/>
    <m/>
    <m/>
    <m/>
    <n v="20"/>
    <n v="2022"/>
    <s v=""/>
    <m/>
    <m/>
    <m/>
  </r>
  <r>
    <n v="2912"/>
    <m/>
    <m/>
    <m/>
    <x v="13"/>
    <x v="19"/>
    <x v="6"/>
    <s v="Food Security"/>
    <x v="9"/>
    <x v="20"/>
    <x v="3"/>
    <m/>
    <s v="Planned"/>
    <m/>
    <m/>
    <m/>
    <m/>
    <m/>
    <s v="Chittagong"/>
    <s v="Cox's Bazar"/>
    <x v="6"/>
    <x v="9"/>
    <x v="1"/>
    <m/>
    <m/>
    <m/>
    <x v="2"/>
    <x v="2"/>
    <m/>
    <m/>
    <m/>
    <m/>
    <m/>
    <m/>
    <m/>
    <m/>
    <m/>
    <m/>
    <m/>
    <m/>
    <m/>
    <m/>
    <m/>
    <m/>
    <m/>
    <m/>
    <m/>
    <m/>
    <m/>
    <m/>
    <m/>
    <m/>
    <n v="20"/>
    <n v="2022"/>
    <s v=""/>
    <m/>
    <m/>
    <m/>
  </r>
  <r>
    <n v="2913"/>
    <m/>
    <m/>
    <m/>
    <x v="13"/>
    <x v="19"/>
    <x v="6"/>
    <s v="Food Security"/>
    <x v="9"/>
    <x v="20"/>
    <x v="3"/>
    <m/>
    <s v="Planned"/>
    <m/>
    <m/>
    <m/>
    <m/>
    <m/>
    <s v="Chittagong"/>
    <s v="Cox's Bazar"/>
    <x v="6"/>
    <x v="9"/>
    <x v="1"/>
    <m/>
    <m/>
    <m/>
    <x v="2"/>
    <x v="2"/>
    <m/>
    <m/>
    <m/>
    <m/>
    <m/>
    <m/>
    <m/>
    <m/>
    <m/>
    <m/>
    <m/>
    <m/>
    <m/>
    <m/>
    <m/>
    <m/>
    <m/>
    <m/>
    <m/>
    <m/>
    <m/>
    <m/>
    <m/>
    <m/>
    <n v="20"/>
    <n v="2022"/>
    <s v=""/>
    <m/>
    <m/>
    <m/>
  </r>
  <r>
    <n v="2914"/>
    <m/>
    <m/>
    <m/>
    <x v="13"/>
    <x v="19"/>
    <x v="6"/>
    <s v="Food Security"/>
    <x v="9"/>
    <x v="20"/>
    <x v="3"/>
    <m/>
    <s v="Planned"/>
    <m/>
    <m/>
    <m/>
    <m/>
    <m/>
    <s v="Chittagong"/>
    <s v="Cox's Bazar"/>
    <x v="6"/>
    <x v="9"/>
    <x v="1"/>
    <m/>
    <m/>
    <m/>
    <x v="2"/>
    <x v="2"/>
    <m/>
    <m/>
    <m/>
    <m/>
    <m/>
    <m/>
    <m/>
    <m/>
    <m/>
    <m/>
    <m/>
    <m/>
    <m/>
    <m/>
    <m/>
    <m/>
    <m/>
    <m/>
    <m/>
    <m/>
    <m/>
    <m/>
    <m/>
    <m/>
    <n v="20"/>
    <n v="2022"/>
    <s v=""/>
    <m/>
    <m/>
    <m/>
  </r>
  <r>
    <n v="2915"/>
    <m/>
    <m/>
    <m/>
    <x v="13"/>
    <x v="19"/>
    <x v="6"/>
    <s v="Food Security"/>
    <x v="9"/>
    <x v="20"/>
    <x v="3"/>
    <m/>
    <s v="Planned"/>
    <m/>
    <m/>
    <m/>
    <m/>
    <m/>
    <s v="Chittagong"/>
    <s v="Cox's Bazar"/>
    <x v="6"/>
    <x v="9"/>
    <x v="1"/>
    <m/>
    <m/>
    <m/>
    <x v="2"/>
    <x v="2"/>
    <m/>
    <m/>
    <m/>
    <m/>
    <m/>
    <m/>
    <m/>
    <m/>
    <m/>
    <m/>
    <m/>
    <m/>
    <m/>
    <m/>
    <m/>
    <m/>
    <m/>
    <m/>
    <m/>
    <m/>
    <m/>
    <m/>
    <m/>
    <m/>
    <n v="20"/>
    <n v="2022"/>
    <s v=""/>
    <m/>
    <m/>
    <m/>
  </r>
  <r>
    <n v="2916"/>
    <m/>
    <m/>
    <m/>
    <x v="13"/>
    <x v="19"/>
    <x v="6"/>
    <s v="Food Security"/>
    <x v="9"/>
    <x v="20"/>
    <x v="3"/>
    <m/>
    <s v="Planned"/>
    <m/>
    <m/>
    <m/>
    <m/>
    <m/>
    <s v="Chittagong"/>
    <s v="Cox's Bazar"/>
    <x v="6"/>
    <x v="9"/>
    <x v="1"/>
    <m/>
    <m/>
    <m/>
    <x v="2"/>
    <x v="2"/>
    <m/>
    <m/>
    <m/>
    <m/>
    <m/>
    <m/>
    <m/>
    <m/>
    <m/>
    <m/>
    <m/>
    <m/>
    <m/>
    <m/>
    <m/>
    <m/>
    <m/>
    <m/>
    <m/>
    <m/>
    <m/>
    <m/>
    <m/>
    <m/>
    <n v="20"/>
    <n v="2022"/>
    <s v=""/>
    <m/>
    <m/>
    <m/>
  </r>
  <r>
    <n v="2917"/>
    <m/>
    <m/>
    <m/>
    <x v="13"/>
    <x v="19"/>
    <x v="6"/>
    <s v="Food Security"/>
    <x v="9"/>
    <x v="20"/>
    <x v="3"/>
    <m/>
    <s v="Planned"/>
    <m/>
    <m/>
    <m/>
    <m/>
    <m/>
    <s v="Chittagong"/>
    <s v="Cox's Bazar"/>
    <x v="6"/>
    <x v="9"/>
    <x v="1"/>
    <m/>
    <m/>
    <m/>
    <x v="2"/>
    <x v="2"/>
    <m/>
    <m/>
    <m/>
    <m/>
    <m/>
    <m/>
    <m/>
    <m/>
    <m/>
    <m/>
    <m/>
    <m/>
    <m/>
    <m/>
    <m/>
    <m/>
    <m/>
    <m/>
    <m/>
    <m/>
    <m/>
    <m/>
    <m/>
    <m/>
    <n v="20"/>
    <n v="2022"/>
    <s v=""/>
    <m/>
    <m/>
    <m/>
  </r>
  <r>
    <n v="2918"/>
    <m/>
    <m/>
    <m/>
    <x v="13"/>
    <x v="19"/>
    <x v="6"/>
    <s v="Food Security"/>
    <x v="9"/>
    <x v="20"/>
    <x v="3"/>
    <m/>
    <s v="Planned"/>
    <m/>
    <m/>
    <m/>
    <m/>
    <m/>
    <s v="Chittagong"/>
    <s v="Cox's Bazar"/>
    <x v="6"/>
    <x v="9"/>
    <x v="1"/>
    <m/>
    <m/>
    <m/>
    <x v="2"/>
    <x v="2"/>
    <m/>
    <m/>
    <m/>
    <m/>
    <m/>
    <m/>
    <m/>
    <m/>
    <m/>
    <m/>
    <m/>
    <m/>
    <m/>
    <m/>
    <m/>
    <m/>
    <m/>
    <m/>
    <m/>
    <m/>
    <m/>
    <m/>
    <m/>
    <m/>
    <n v="20"/>
    <n v="2022"/>
    <s v=""/>
    <m/>
    <m/>
    <m/>
  </r>
  <r>
    <n v="2919"/>
    <m/>
    <m/>
    <m/>
    <x v="13"/>
    <x v="19"/>
    <x v="6"/>
    <s v="Food Security"/>
    <x v="9"/>
    <x v="20"/>
    <x v="3"/>
    <m/>
    <s v="Planned"/>
    <m/>
    <m/>
    <m/>
    <m/>
    <m/>
    <s v="Chittagong"/>
    <s v="Cox's Bazar"/>
    <x v="6"/>
    <x v="9"/>
    <x v="1"/>
    <m/>
    <m/>
    <m/>
    <x v="2"/>
    <x v="2"/>
    <m/>
    <m/>
    <m/>
    <m/>
    <m/>
    <m/>
    <m/>
    <m/>
    <m/>
    <m/>
    <m/>
    <m/>
    <m/>
    <m/>
    <m/>
    <m/>
    <m/>
    <m/>
    <m/>
    <m/>
    <m/>
    <m/>
    <m/>
    <m/>
    <n v="20"/>
    <n v="2022"/>
    <s v=""/>
    <m/>
    <m/>
    <m/>
  </r>
  <r>
    <n v="2920"/>
    <m/>
    <m/>
    <m/>
    <x v="13"/>
    <x v="19"/>
    <x v="6"/>
    <s v="Food Security"/>
    <x v="9"/>
    <x v="20"/>
    <x v="3"/>
    <m/>
    <s v="Planned"/>
    <m/>
    <m/>
    <m/>
    <m/>
    <m/>
    <s v="Chittagong"/>
    <s v="Cox's Bazar"/>
    <x v="6"/>
    <x v="9"/>
    <x v="1"/>
    <m/>
    <m/>
    <m/>
    <x v="2"/>
    <x v="2"/>
    <m/>
    <m/>
    <m/>
    <m/>
    <m/>
    <m/>
    <m/>
    <m/>
    <m/>
    <m/>
    <m/>
    <m/>
    <m/>
    <m/>
    <m/>
    <m/>
    <m/>
    <m/>
    <m/>
    <m/>
    <m/>
    <m/>
    <m/>
    <m/>
    <n v="20"/>
    <n v="2022"/>
    <s v=""/>
    <m/>
    <m/>
    <m/>
  </r>
  <r>
    <n v="2921"/>
    <m/>
    <m/>
    <m/>
    <x v="13"/>
    <x v="19"/>
    <x v="6"/>
    <s v="Food Security"/>
    <x v="9"/>
    <x v="20"/>
    <x v="3"/>
    <m/>
    <s v="Planned"/>
    <m/>
    <m/>
    <m/>
    <m/>
    <m/>
    <s v="Chittagong"/>
    <s v="Cox's Bazar"/>
    <x v="6"/>
    <x v="9"/>
    <x v="1"/>
    <m/>
    <m/>
    <m/>
    <x v="2"/>
    <x v="2"/>
    <m/>
    <m/>
    <m/>
    <m/>
    <m/>
    <m/>
    <m/>
    <m/>
    <m/>
    <m/>
    <m/>
    <m/>
    <m/>
    <m/>
    <m/>
    <m/>
    <m/>
    <m/>
    <m/>
    <m/>
    <m/>
    <m/>
    <m/>
    <m/>
    <n v="20"/>
    <n v="2022"/>
    <s v=""/>
    <m/>
    <m/>
    <m/>
  </r>
  <r>
    <n v="2922"/>
    <m/>
    <m/>
    <m/>
    <x v="13"/>
    <x v="19"/>
    <x v="6"/>
    <s v="Food Security"/>
    <x v="9"/>
    <x v="20"/>
    <x v="3"/>
    <m/>
    <s v="Planned"/>
    <m/>
    <m/>
    <m/>
    <m/>
    <m/>
    <s v="Chittagong"/>
    <s v="Cox's Bazar"/>
    <x v="6"/>
    <x v="9"/>
    <x v="1"/>
    <m/>
    <m/>
    <m/>
    <x v="2"/>
    <x v="2"/>
    <m/>
    <m/>
    <m/>
    <m/>
    <m/>
    <m/>
    <m/>
    <m/>
    <m/>
    <m/>
    <m/>
    <m/>
    <m/>
    <m/>
    <m/>
    <m/>
    <m/>
    <m/>
    <m/>
    <m/>
    <m/>
    <m/>
    <m/>
    <m/>
    <n v="20"/>
    <n v="2022"/>
    <s v=""/>
    <m/>
    <m/>
    <m/>
  </r>
  <r>
    <n v="2923"/>
    <m/>
    <m/>
    <m/>
    <x v="13"/>
    <x v="19"/>
    <x v="6"/>
    <s v="Food Security"/>
    <x v="9"/>
    <x v="20"/>
    <x v="3"/>
    <m/>
    <s v="Planned"/>
    <m/>
    <m/>
    <m/>
    <m/>
    <m/>
    <s v="Chittagong"/>
    <s v="Cox's Bazar"/>
    <x v="6"/>
    <x v="9"/>
    <x v="1"/>
    <m/>
    <m/>
    <m/>
    <x v="2"/>
    <x v="2"/>
    <m/>
    <m/>
    <m/>
    <m/>
    <m/>
    <m/>
    <m/>
    <m/>
    <m/>
    <m/>
    <m/>
    <m/>
    <m/>
    <m/>
    <m/>
    <m/>
    <m/>
    <m/>
    <m/>
    <m/>
    <m/>
    <m/>
    <m/>
    <m/>
    <n v="20"/>
    <n v="2022"/>
    <s v=""/>
    <m/>
    <m/>
    <m/>
  </r>
  <r>
    <n v="2924"/>
    <m/>
    <m/>
    <m/>
    <x v="13"/>
    <x v="19"/>
    <x v="6"/>
    <s v="Food Security"/>
    <x v="9"/>
    <x v="20"/>
    <x v="3"/>
    <m/>
    <s v="Planned"/>
    <m/>
    <m/>
    <m/>
    <m/>
    <m/>
    <s v="Chittagong"/>
    <s v="Cox's Bazar"/>
    <x v="6"/>
    <x v="9"/>
    <x v="1"/>
    <m/>
    <m/>
    <m/>
    <x v="2"/>
    <x v="2"/>
    <m/>
    <m/>
    <m/>
    <m/>
    <m/>
    <m/>
    <m/>
    <m/>
    <m/>
    <m/>
    <m/>
    <m/>
    <m/>
    <m/>
    <m/>
    <m/>
    <m/>
    <m/>
    <m/>
    <m/>
    <m/>
    <m/>
    <m/>
    <m/>
    <n v="20"/>
    <n v="2022"/>
    <s v=""/>
    <m/>
    <m/>
    <m/>
  </r>
  <r>
    <n v="2925"/>
    <m/>
    <m/>
    <m/>
    <x v="13"/>
    <x v="19"/>
    <x v="6"/>
    <s v="Food Security"/>
    <x v="9"/>
    <x v="20"/>
    <x v="3"/>
    <m/>
    <s v="Planned"/>
    <m/>
    <m/>
    <m/>
    <m/>
    <m/>
    <s v="Chittagong"/>
    <s v="Cox's Bazar"/>
    <x v="6"/>
    <x v="9"/>
    <x v="1"/>
    <m/>
    <m/>
    <m/>
    <x v="2"/>
    <x v="2"/>
    <m/>
    <m/>
    <m/>
    <m/>
    <m/>
    <m/>
    <m/>
    <m/>
    <m/>
    <m/>
    <m/>
    <m/>
    <m/>
    <m/>
    <m/>
    <m/>
    <m/>
    <m/>
    <m/>
    <m/>
    <m/>
    <m/>
    <m/>
    <m/>
    <n v="20"/>
    <n v="2022"/>
    <s v=""/>
    <m/>
    <m/>
    <m/>
  </r>
  <r>
    <n v="2926"/>
    <m/>
    <m/>
    <m/>
    <x v="13"/>
    <x v="19"/>
    <x v="6"/>
    <s v="Food Security"/>
    <x v="9"/>
    <x v="20"/>
    <x v="3"/>
    <m/>
    <s v="Planned"/>
    <m/>
    <m/>
    <m/>
    <m/>
    <m/>
    <s v="Chittagong"/>
    <s v="Cox's Bazar"/>
    <x v="6"/>
    <x v="9"/>
    <x v="1"/>
    <m/>
    <m/>
    <m/>
    <x v="2"/>
    <x v="2"/>
    <m/>
    <m/>
    <m/>
    <m/>
    <m/>
    <m/>
    <m/>
    <m/>
    <m/>
    <m/>
    <m/>
    <m/>
    <m/>
    <m/>
    <m/>
    <m/>
    <m/>
    <m/>
    <m/>
    <m/>
    <m/>
    <m/>
    <m/>
    <m/>
    <n v="20"/>
    <n v="2022"/>
    <s v=""/>
    <m/>
    <m/>
    <m/>
  </r>
  <r>
    <n v="2927"/>
    <m/>
    <m/>
    <m/>
    <x v="13"/>
    <x v="19"/>
    <x v="6"/>
    <s v="Food Security"/>
    <x v="9"/>
    <x v="20"/>
    <x v="3"/>
    <m/>
    <s v="Planned"/>
    <m/>
    <m/>
    <m/>
    <m/>
    <m/>
    <s v="Chittagong"/>
    <s v="Cox's Bazar"/>
    <x v="6"/>
    <x v="9"/>
    <x v="1"/>
    <m/>
    <m/>
    <m/>
    <x v="2"/>
    <x v="2"/>
    <m/>
    <m/>
    <m/>
    <m/>
    <m/>
    <m/>
    <m/>
    <m/>
    <m/>
    <m/>
    <m/>
    <m/>
    <m/>
    <m/>
    <m/>
    <m/>
    <m/>
    <m/>
    <m/>
    <m/>
    <m/>
    <m/>
    <m/>
    <m/>
    <n v="20"/>
    <n v="2022"/>
    <s v=""/>
    <m/>
    <m/>
    <m/>
  </r>
  <r>
    <n v="2928"/>
    <m/>
    <m/>
    <m/>
    <x v="13"/>
    <x v="19"/>
    <x v="6"/>
    <s v="Food Security"/>
    <x v="9"/>
    <x v="20"/>
    <x v="3"/>
    <m/>
    <s v="Planned"/>
    <m/>
    <m/>
    <m/>
    <m/>
    <m/>
    <s v="Chittagong"/>
    <s v="Cox's Bazar"/>
    <x v="6"/>
    <x v="9"/>
    <x v="1"/>
    <m/>
    <m/>
    <m/>
    <x v="2"/>
    <x v="2"/>
    <m/>
    <m/>
    <m/>
    <m/>
    <m/>
    <m/>
    <m/>
    <m/>
    <m/>
    <m/>
    <m/>
    <m/>
    <m/>
    <m/>
    <m/>
    <m/>
    <m/>
    <m/>
    <m/>
    <m/>
    <m/>
    <m/>
    <m/>
    <m/>
    <n v="20"/>
    <n v="2022"/>
    <s v=""/>
    <m/>
    <m/>
    <m/>
  </r>
  <r>
    <n v="2929"/>
    <m/>
    <m/>
    <m/>
    <x v="13"/>
    <x v="19"/>
    <x v="6"/>
    <s v="Food Security"/>
    <x v="9"/>
    <x v="20"/>
    <x v="3"/>
    <m/>
    <s v="Planned"/>
    <m/>
    <m/>
    <m/>
    <m/>
    <m/>
    <s v="Chittagong"/>
    <s v="Cox's Bazar"/>
    <x v="6"/>
    <x v="9"/>
    <x v="1"/>
    <m/>
    <m/>
    <m/>
    <x v="2"/>
    <x v="2"/>
    <m/>
    <m/>
    <m/>
    <m/>
    <m/>
    <m/>
    <m/>
    <m/>
    <m/>
    <m/>
    <m/>
    <m/>
    <m/>
    <m/>
    <m/>
    <m/>
    <m/>
    <m/>
    <m/>
    <m/>
    <m/>
    <m/>
    <m/>
    <m/>
    <n v="20"/>
    <n v="2022"/>
    <s v=""/>
    <m/>
    <m/>
    <m/>
  </r>
  <r>
    <n v="2930"/>
    <m/>
    <m/>
    <m/>
    <x v="13"/>
    <x v="19"/>
    <x v="6"/>
    <s v="Food Security"/>
    <x v="9"/>
    <x v="20"/>
    <x v="3"/>
    <m/>
    <s v="Planned"/>
    <m/>
    <m/>
    <m/>
    <m/>
    <m/>
    <s v="Chittagong"/>
    <s v="Cox's Bazar"/>
    <x v="6"/>
    <x v="9"/>
    <x v="1"/>
    <m/>
    <m/>
    <m/>
    <x v="2"/>
    <x v="2"/>
    <m/>
    <m/>
    <m/>
    <m/>
    <m/>
    <m/>
    <m/>
    <m/>
    <m/>
    <m/>
    <m/>
    <m/>
    <m/>
    <m/>
    <m/>
    <m/>
    <m/>
    <m/>
    <m/>
    <m/>
    <m/>
    <m/>
    <m/>
    <m/>
    <n v="20"/>
    <n v="2022"/>
    <s v=""/>
    <m/>
    <m/>
    <m/>
  </r>
  <r>
    <n v="2931"/>
    <m/>
    <m/>
    <m/>
    <x v="13"/>
    <x v="19"/>
    <x v="6"/>
    <s v="Food Security"/>
    <x v="9"/>
    <x v="20"/>
    <x v="3"/>
    <m/>
    <s v="Planned"/>
    <m/>
    <m/>
    <m/>
    <m/>
    <m/>
    <s v="Chittagong"/>
    <s v="Cox's Bazar"/>
    <x v="6"/>
    <x v="9"/>
    <x v="1"/>
    <m/>
    <m/>
    <m/>
    <x v="2"/>
    <x v="2"/>
    <m/>
    <m/>
    <m/>
    <m/>
    <m/>
    <m/>
    <m/>
    <m/>
    <m/>
    <m/>
    <m/>
    <m/>
    <m/>
    <m/>
    <m/>
    <m/>
    <m/>
    <m/>
    <m/>
    <m/>
    <m/>
    <m/>
    <m/>
    <m/>
    <n v="20"/>
    <n v="2022"/>
    <s v=""/>
    <m/>
    <m/>
    <m/>
  </r>
  <r>
    <n v="2932"/>
    <m/>
    <m/>
    <m/>
    <x v="13"/>
    <x v="19"/>
    <x v="6"/>
    <s v="Food Security"/>
    <x v="9"/>
    <x v="20"/>
    <x v="3"/>
    <m/>
    <s v="Planned"/>
    <m/>
    <m/>
    <m/>
    <m/>
    <m/>
    <s v="Chittagong"/>
    <s v="Cox's Bazar"/>
    <x v="6"/>
    <x v="9"/>
    <x v="1"/>
    <m/>
    <m/>
    <m/>
    <x v="2"/>
    <x v="2"/>
    <m/>
    <m/>
    <m/>
    <m/>
    <m/>
    <m/>
    <m/>
    <m/>
    <m/>
    <m/>
    <m/>
    <m/>
    <m/>
    <m/>
    <m/>
    <m/>
    <m/>
    <m/>
    <m/>
    <m/>
    <m/>
    <m/>
    <m/>
    <m/>
    <n v="20"/>
    <n v="2022"/>
    <s v=""/>
    <m/>
    <m/>
    <m/>
  </r>
  <r>
    <n v="2933"/>
    <m/>
    <m/>
    <m/>
    <x v="13"/>
    <x v="19"/>
    <x v="6"/>
    <s v="Food Security"/>
    <x v="9"/>
    <x v="20"/>
    <x v="3"/>
    <m/>
    <s v="Planned"/>
    <m/>
    <m/>
    <m/>
    <m/>
    <m/>
    <s v="Chittagong"/>
    <s v="Cox's Bazar"/>
    <x v="6"/>
    <x v="9"/>
    <x v="1"/>
    <m/>
    <m/>
    <m/>
    <x v="2"/>
    <x v="2"/>
    <m/>
    <m/>
    <m/>
    <m/>
    <m/>
    <m/>
    <m/>
    <m/>
    <m/>
    <m/>
    <m/>
    <m/>
    <m/>
    <m/>
    <m/>
    <m/>
    <m/>
    <m/>
    <m/>
    <m/>
    <m/>
    <m/>
    <m/>
    <m/>
    <n v="20"/>
    <n v="2022"/>
    <s v=""/>
    <m/>
    <m/>
    <m/>
  </r>
  <r>
    <n v="2934"/>
    <m/>
    <m/>
    <m/>
    <x v="13"/>
    <x v="19"/>
    <x v="6"/>
    <s v="Food Security"/>
    <x v="9"/>
    <x v="20"/>
    <x v="3"/>
    <m/>
    <s v="Planned"/>
    <m/>
    <m/>
    <m/>
    <m/>
    <m/>
    <s v="Chittagong"/>
    <s v="Cox's Bazar"/>
    <x v="6"/>
    <x v="9"/>
    <x v="1"/>
    <m/>
    <m/>
    <m/>
    <x v="2"/>
    <x v="2"/>
    <m/>
    <m/>
    <m/>
    <m/>
    <m/>
    <m/>
    <m/>
    <m/>
    <m/>
    <m/>
    <m/>
    <m/>
    <m/>
    <m/>
    <m/>
    <m/>
    <m/>
    <m/>
    <m/>
    <m/>
    <m/>
    <m/>
    <m/>
    <m/>
    <n v="20"/>
    <n v="2022"/>
    <s v=""/>
    <m/>
    <m/>
    <m/>
  </r>
  <r>
    <n v="2935"/>
    <m/>
    <m/>
    <m/>
    <x v="13"/>
    <x v="19"/>
    <x v="6"/>
    <s v="Food Security"/>
    <x v="9"/>
    <x v="20"/>
    <x v="3"/>
    <m/>
    <s v="Planned"/>
    <m/>
    <m/>
    <m/>
    <m/>
    <m/>
    <s v="Chittagong"/>
    <s v="Cox's Bazar"/>
    <x v="6"/>
    <x v="9"/>
    <x v="1"/>
    <m/>
    <m/>
    <m/>
    <x v="2"/>
    <x v="2"/>
    <m/>
    <m/>
    <m/>
    <m/>
    <m/>
    <m/>
    <m/>
    <m/>
    <m/>
    <m/>
    <m/>
    <m/>
    <m/>
    <m/>
    <m/>
    <m/>
    <m/>
    <m/>
    <m/>
    <m/>
    <m/>
    <m/>
    <m/>
    <m/>
    <n v="20"/>
    <n v="2022"/>
    <s v=""/>
    <m/>
    <m/>
    <m/>
  </r>
  <r>
    <n v="2936"/>
    <m/>
    <m/>
    <m/>
    <x v="13"/>
    <x v="19"/>
    <x v="6"/>
    <s v="Food Security"/>
    <x v="9"/>
    <x v="20"/>
    <x v="3"/>
    <m/>
    <s v="Planned"/>
    <m/>
    <m/>
    <m/>
    <m/>
    <m/>
    <s v="Chittagong"/>
    <s v="Cox's Bazar"/>
    <x v="6"/>
    <x v="9"/>
    <x v="1"/>
    <m/>
    <m/>
    <m/>
    <x v="2"/>
    <x v="2"/>
    <m/>
    <m/>
    <m/>
    <m/>
    <m/>
    <m/>
    <m/>
    <m/>
    <m/>
    <m/>
    <m/>
    <m/>
    <m/>
    <m/>
    <m/>
    <m/>
    <m/>
    <m/>
    <m/>
    <m/>
    <m/>
    <m/>
    <m/>
    <m/>
    <n v="20"/>
    <n v="2022"/>
    <s v=""/>
    <m/>
    <m/>
    <m/>
  </r>
  <r>
    <n v="2937"/>
    <m/>
    <m/>
    <m/>
    <x v="13"/>
    <x v="19"/>
    <x v="6"/>
    <s v="Food Security"/>
    <x v="9"/>
    <x v="20"/>
    <x v="3"/>
    <m/>
    <s v="Planned"/>
    <m/>
    <m/>
    <m/>
    <m/>
    <m/>
    <s v="Chittagong"/>
    <s v="Cox's Bazar"/>
    <x v="6"/>
    <x v="9"/>
    <x v="1"/>
    <m/>
    <m/>
    <m/>
    <x v="2"/>
    <x v="2"/>
    <m/>
    <m/>
    <m/>
    <m/>
    <m/>
    <m/>
    <m/>
    <m/>
    <m/>
    <m/>
    <m/>
    <m/>
    <m/>
    <m/>
    <m/>
    <m/>
    <m/>
    <m/>
    <m/>
    <m/>
    <m/>
    <m/>
    <m/>
    <m/>
    <n v="20"/>
    <n v="2022"/>
    <s v=""/>
    <m/>
    <m/>
    <m/>
  </r>
  <r>
    <n v="2938"/>
    <m/>
    <m/>
    <m/>
    <x v="13"/>
    <x v="19"/>
    <x v="6"/>
    <s v="Food Security"/>
    <x v="9"/>
    <x v="20"/>
    <x v="3"/>
    <m/>
    <s v="Planned"/>
    <m/>
    <m/>
    <m/>
    <m/>
    <m/>
    <s v="Chittagong"/>
    <s v="Cox's Bazar"/>
    <x v="6"/>
    <x v="9"/>
    <x v="1"/>
    <m/>
    <m/>
    <m/>
    <x v="2"/>
    <x v="2"/>
    <m/>
    <m/>
    <m/>
    <m/>
    <m/>
    <m/>
    <m/>
    <m/>
    <m/>
    <m/>
    <m/>
    <m/>
    <m/>
    <m/>
    <m/>
    <m/>
    <m/>
    <m/>
    <m/>
    <m/>
    <m/>
    <m/>
    <m/>
    <m/>
    <n v="20"/>
    <n v="2022"/>
    <s v=""/>
    <m/>
    <m/>
    <m/>
  </r>
  <r>
    <n v="2939"/>
    <m/>
    <m/>
    <m/>
    <x v="13"/>
    <x v="19"/>
    <x v="6"/>
    <s v="Food Security"/>
    <x v="9"/>
    <x v="20"/>
    <x v="3"/>
    <m/>
    <s v="Planned"/>
    <m/>
    <m/>
    <m/>
    <m/>
    <m/>
    <s v="Chittagong"/>
    <s v="Cox's Bazar"/>
    <x v="6"/>
    <x v="9"/>
    <x v="1"/>
    <m/>
    <m/>
    <m/>
    <x v="2"/>
    <x v="2"/>
    <m/>
    <m/>
    <m/>
    <m/>
    <m/>
    <m/>
    <m/>
    <m/>
    <m/>
    <m/>
    <m/>
    <m/>
    <m/>
    <m/>
    <m/>
    <m/>
    <m/>
    <m/>
    <m/>
    <m/>
    <m/>
    <m/>
    <m/>
    <m/>
    <n v="20"/>
    <n v="2022"/>
    <s v=""/>
    <m/>
    <m/>
    <m/>
  </r>
  <r>
    <n v="2940"/>
    <m/>
    <m/>
    <m/>
    <x v="13"/>
    <x v="19"/>
    <x v="6"/>
    <s v="Food Security"/>
    <x v="9"/>
    <x v="20"/>
    <x v="3"/>
    <m/>
    <s v="Planned"/>
    <m/>
    <m/>
    <m/>
    <m/>
    <m/>
    <s v="Chittagong"/>
    <s v="Cox's Bazar"/>
    <x v="6"/>
    <x v="9"/>
    <x v="1"/>
    <m/>
    <m/>
    <m/>
    <x v="2"/>
    <x v="2"/>
    <m/>
    <m/>
    <m/>
    <m/>
    <m/>
    <m/>
    <m/>
    <m/>
    <m/>
    <m/>
    <m/>
    <m/>
    <m/>
    <m/>
    <m/>
    <m/>
    <m/>
    <m/>
    <m/>
    <m/>
    <m/>
    <m/>
    <m/>
    <m/>
    <n v="20"/>
    <n v="2022"/>
    <s v=""/>
    <m/>
    <m/>
    <m/>
  </r>
  <r>
    <n v="2941"/>
    <m/>
    <m/>
    <m/>
    <x v="13"/>
    <x v="19"/>
    <x v="6"/>
    <s v="Food Security"/>
    <x v="9"/>
    <x v="20"/>
    <x v="3"/>
    <m/>
    <s v="Planned"/>
    <m/>
    <m/>
    <m/>
    <m/>
    <m/>
    <s v="Chittagong"/>
    <s v="Cox's Bazar"/>
    <x v="6"/>
    <x v="9"/>
    <x v="1"/>
    <m/>
    <m/>
    <m/>
    <x v="2"/>
    <x v="2"/>
    <m/>
    <m/>
    <m/>
    <m/>
    <m/>
    <m/>
    <m/>
    <m/>
    <m/>
    <m/>
    <m/>
    <m/>
    <m/>
    <m/>
    <m/>
    <m/>
    <m/>
    <m/>
    <m/>
    <m/>
    <m/>
    <m/>
    <m/>
    <m/>
    <n v="20"/>
    <n v="2022"/>
    <s v=""/>
    <m/>
    <m/>
    <m/>
  </r>
  <r>
    <n v="2942"/>
    <m/>
    <m/>
    <m/>
    <x v="13"/>
    <x v="19"/>
    <x v="6"/>
    <s v="Food Security"/>
    <x v="9"/>
    <x v="20"/>
    <x v="3"/>
    <m/>
    <s v="Planned"/>
    <m/>
    <m/>
    <m/>
    <m/>
    <m/>
    <s v="Chittagong"/>
    <s v="Cox's Bazar"/>
    <x v="6"/>
    <x v="9"/>
    <x v="1"/>
    <m/>
    <m/>
    <m/>
    <x v="2"/>
    <x v="2"/>
    <m/>
    <m/>
    <m/>
    <m/>
    <m/>
    <m/>
    <m/>
    <m/>
    <m/>
    <m/>
    <m/>
    <m/>
    <m/>
    <m/>
    <m/>
    <m/>
    <m/>
    <m/>
    <m/>
    <m/>
    <m/>
    <m/>
    <m/>
    <m/>
    <n v="20"/>
    <n v="2022"/>
    <s v=""/>
    <m/>
    <m/>
    <m/>
  </r>
  <r>
    <n v="2943"/>
    <m/>
    <m/>
    <m/>
    <x v="13"/>
    <x v="19"/>
    <x v="6"/>
    <s v="Food Security"/>
    <x v="9"/>
    <x v="20"/>
    <x v="3"/>
    <m/>
    <s v="Planned"/>
    <m/>
    <m/>
    <m/>
    <m/>
    <m/>
    <s v="Chittagong"/>
    <s v="Cox's Bazar"/>
    <x v="6"/>
    <x v="9"/>
    <x v="1"/>
    <m/>
    <m/>
    <m/>
    <x v="2"/>
    <x v="2"/>
    <m/>
    <m/>
    <m/>
    <m/>
    <m/>
    <m/>
    <m/>
    <m/>
    <m/>
    <m/>
    <m/>
    <m/>
    <m/>
    <m/>
    <m/>
    <m/>
    <m/>
    <m/>
    <m/>
    <m/>
    <m/>
    <m/>
    <m/>
    <m/>
    <n v="20"/>
    <n v="2022"/>
    <s v=""/>
    <m/>
    <m/>
    <m/>
  </r>
  <r>
    <n v="2944"/>
    <m/>
    <m/>
    <m/>
    <x v="13"/>
    <x v="19"/>
    <x v="6"/>
    <s v="Food Security"/>
    <x v="9"/>
    <x v="20"/>
    <x v="3"/>
    <m/>
    <s v="Planned"/>
    <m/>
    <m/>
    <m/>
    <m/>
    <m/>
    <s v="Chittagong"/>
    <s v="Cox's Bazar"/>
    <x v="6"/>
    <x v="9"/>
    <x v="1"/>
    <m/>
    <m/>
    <m/>
    <x v="2"/>
    <x v="2"/>
    <m/>
    <m/>
    <m/>
    <m/>
    <m/>
    <m/>
    <m/>
    <m/>
    <m/>
    <m/>
    <m/>
    <m/>
    <m/>
    <m/>
    <m/>
    <m/>
    <m/>
    <m/>
    <m/>
    <m/>
    <m/>
    <m/>
    <m/>
    <m/>
    <n v="20"/>
    <n v="2022"/>
    <s v=""/>
    <m/>
    <m/>
    <m/>
  </r>
  <r>
    <n v="2945"/>
    <m/>
    <m/>
    <m/>
    <x v="13"/>
    <x v="19"/>
    <x v="6"/>
    <s v="Food Security"/>
    <x v="9"/>
    <x v="20"/>
    <x v="3"/>
    <m/>
    <s v="Planned"/>
    <m/>
    <m/>
    <m/>
    <m/>
    <m/>
    <s v="Chittagong"/>
    <s v="Cox's Bazar"/>
    <x v="6"/>
    <x v="9"/>
    <x v="1"/>
    <m/>
    <m/>
    <m/>
    <x v="2"/>
    <x v="2"/>
    <m/>
    <m/>
    <m/>
    <m/>
    <m/>
    <m/>
    <m/>
    <m/>
    <m/>
    <m/>
    <m/>
    <m/>
    <m/>
    <m/>
    <m/>
    <m/>
    <m/>
    <m/>
    <m/>
    <m/>
    <m/>
    <m/>
    <m/>
    <m/>
    <n v="20"/>
    <n v="2022"/>
    <s v=""/>
    <m/>
    <m/>
    <m/>
  </r>
  <r>
    <n v="2946"/>
    <m/>
    <m/>
    <m/>
    <x v="13"/>
    <x v="19"/>
    <x v="6"/>
    <s v="Food Security"/>
    <x v="9"/>
    <x v="20"/>
    <x v="3"/>
    <m/>
    <s v="Planned"/>
    <m/>
    <m/>
    <m/>
    <m/>
    <m/>
    <s v="Chittagong"/>
    <s v="Cox's Bazar"/>
    <x v="6"/>
    <x v="9"/>
    <x v="1"/>
    <m/>
    <m/>
    <m/>
    <x v="2"/>
    <x v="2"/>
    <m/>
    <m/>
    <m/>
    <m/>
    <m/>
    <m/>
    <m/>
    <m/>
    <m/>
    <m/>
    <m/>
    <m/>
    <m/>
    <m/>
    <m/>
    <m/>
    <m/>
    <m/>
    <m/>
    <m/>
    <m/>
    <m/>
    <m/>
    <m/>
    <n v="20"/>
    <n v="2022"/>
    <s v=""/>
    <m/>
    <m/>
    <m/>
  </r>
  <r>
    <n v="2947"/>
    <m/>
    <m/>
    <m/>
    <x v="13"/>
    <x v="19"/>
    <x v="6"/>
    <s v="Food Security"/>
    <x v="9"/>
    <x v="20"/>
    <x v="3"/>
    <m/>
    <s v="Planned"/>
    <m/>
    <m/>
    <m/>
    <m/>
    <m/>
    <s v="Chittagong"/>
    <s v="Cox's Bazar"/>
    <x v="6"/>
    <x v="9"/>
    <x v="1"/>
    <m/>
    <m/>
    <m/>
    <x v="2"/>
    <x v="2"/>
    <m/>
    <m/>
    <m/>
    <m/>
    <m/>
    <m/>
    <m/>
    <m/>
    <m/>
    <m/>
    <m/>
    <m/>
    <m/>
    <m/>
    <m/>
    <m/>
    <m/>
    <m/>
    <m/>
    <m/>
    <m/>
    <m/>
    <m/>
    <m/>
    <n v="20"/>
    <n v="2022"/>
    <s v=""/>
    <m/>
    <m/>
    <m/>
  </r>
  <r>
    <n v="2948"/>
    <m/>
    <m/>
    <m/>
    <x v="13"/>
    <x v="19"/>
    <x v="6"/>
    <s v="Food Security"/>
    <x v="9"/>
    <x v="20"/>
    <x v="3"/>
    <m/>
    <s v="Planned"/>
    <m/>
    <m/>
    <m/>
    <m/>
    <m/>
    <s v="Chittagong"/>
    <s v="Cox's Bazar"/>
    <x v="6"/>
    <x v="9"/>
    <x v="1"/>
    <m/>
    <m/>
    <m/>
    <x v="2"/>
    <x v="2"/>
    <m/>
    <m/>
    <m/>
    <m/>
    <m/>
    <m/>
    <m/>
    <m/>
    <m/>
    <m/>
    <m/>
    <m/>
    <m/>
    <m/>
    <m/>
    <m/>
    <m/>
    <m/>
    <m/>
    <m/>
    <m/>
    <m/>
    <m/>
    <m/>
    <n v="20"/>
    <n v="2022"/>
    <s v=""/>
    <m/>
    <m/>
    <m/>
  </r>
  <r>
    <n v="2949"/>
    <m/>
    <m/>
    <m/>
    <x v="13"/>
    <x v="19"/>
    <x v="6"/>
    <s v="Food Security"/>
    <x v="9"/>
    <x v="20"/>
    <x v="3"/>
    <m/>
    <s v="Planned"/>
    <m/>
    <m/>
    <m/>
    <m/>
    <m/>
    <s v="Chittagong"/>
    <s v="Cox's Bazar"/>
    <x v="6"/>
    <x v="9"/>
    <x v="1"/>
    <m/>
    <m/>
    <m/>
    <x v="2"/>
    <x v="2"/>
    <m/>
    <m/>
    <m/>
    <m/>
    <m/>
    <m/>
    <m/>
    <m/>
    <m/>
    <m/>
    <m/>
    <m/>
    <m/>
    <m/>
    <m/>
    <m/>
    <m/>
    <m/>
    <m/>
    <m/>
    <m/>
    <m/>
    <m/>
    <m/>
    <n v="20"/>
    <n v="2022"/>
    <s v=""/>
    <m/>
    <m/>
    <m/>
  </r>
  <r>
    <n v="2950"/>
    <m/>
    <m/>
    <m/>
    <x v="13"/>
    <x v="19"/>
    <x v="6"/>
    <s v="Food Security"/>
    <x v="9"/>
    <x v="20"/>
    <x v="3"/>
    <m/>
    <s v="Planned"/>
    <m/>
    <m/>
    <m/>
    <m/>
    <m/>
    <s v="Chittagong"/>
    <s v="Cox's Bazar"/>
    <x v="6"/>
    <x v="9"/>
    <x v="1"/>
    <m/>
    <m/>
    <m/>
    <x v="2"/>
    <x v="2"/>
    <m/>
    <m/>
    <m/>
    <m/>
    <m/>
    <m/>
    <m/>
    <m/>
    <m/>
    <m/>
    <m/>
    <m/>
    <m/>
    <m/>
    <m/>
    <m/>
    <m/>
    <m/>
    <m/>
    <m/>
    <m/>
    <m/>
    <m/>
    <m/>
    <n v="20"/>
    <n v="2022"/>
    <s v=""/>
    <m/>
    <m/>
    <m/>
  </r>
  <r>
    <n v="2951"/>
    <m/>
    <m/>
    <m/>
    <x v="13"/>
    <x v="19"/>
    <x v="6"/>
    <s v="Food Security"/>
    <x v="9"/>
    <x v="20"/>
    <x v="3"/>
    <m/>
    <s v="Planned"/>
    <m/>
    <m/>
    <m/>
    <m/>
    <m/>
    <s v="Chittagong"/>
    <s v="Cox's Bazar"/>
    <x v="6"/>
    <x v="9"/>
    <x v="1"/>
    <m/>
    <m/>
    <m/>
    <x v="2"/>
    <x v="2"/>
    <m/>
    <m/>
    <m/>
    <m/>
    <m/>
    <m/>
    <m/>
    <m/>
    <m/>
    <m/>
    <m/>
    <m/>
    <m/>
    <m/>
    <m/>
    <m/>
    <m/>
    <m/>
    <m/>
    <m/>
    <m/>
    <m/>
    <m/>
    <m/>
    <n v="20"/>
    <n v="2022"/>
    <s v=""/>
    <m/>
    <m/>
    <m/>
  </r>
  <r>
    <n v="2952"/>
    <m/>
    <m/>
    <m/>
    <x v="13"/>
    <x v="19"/>
    <x v="6"/>
    <s v="Food Security"/>
    <x v="9"/>
    <x v="20"/>
    <x v="3"/>
    <m/>
    <s v="Planned"/>
    <m/>
    <m/>
    <m/>
    <m/>
    <m/>
    <s v="Chittagong"/>
    <s v="Cox's Bazar"/>
    <x v="6"/>
    <x v="9"/>
    <x v="1"/>
    <m/>
    <m/>
    <m/>
    <x v="2"/>
    <x v="2"/>
    <m/>
    <m/>
    <m/>
    <m/>
    <m/>
    <m/>
    <m/>
    <m/>
    <m/>
    <m/>
    <m/>
    <m/>
    <m/>
    <m/>
    <m/>
    <m/>
    <m/>
    <m/>
    <m/>
    <m/>
    <m/>
    <m/>
    <m/>
    <m/>
    <n v="20"/>
    <n v="2022"/>
    <s v=""/>
    <m/>
    <m/>
    <m/>
  </r>
  <r>
    <n v="2953"/>
    <m/>
    <m/>
    <m/>
    <x v="13"/>
    <x v="19"/>
    <x v="6"/>
    <s v="Food Security"/>
    <x v="9"/>
    <x v="20"/>
    <x v="3"/>
    <m/>
    <s v="Planned"/>
    <m/>
    <m/>
    <m/>
    <m/>
    <m/>
    <s v="Chittagong"/>
    <s v="Cox's Bazar"/>
    <x v="6"/>
    <x v="9"/>
    <x v="1"/>
    <m/>
    <m/>
    <m/>
    <x v="2"/>
    <x v="2"/>
    <m/>
    <m/>
    <m/>
    <m/>
    <m/>
    <m/>
    <m/>
    <m/>
    <m/>
    <m/>
    <m/>
    <m/>
    <m/>
    <m/>
    <m/>
    <m/>
    <m/>
    <m/>
    <m/>
    <m/>
    <m/>
    <m/>
    <m/>
    <m/>
    <n v="20"/>
    <n v="2022"/>
    <s v=""/>
    <m/>
    <m/>
    <m/>
  </r>
  <r>
    <n v="2954"/>
    <m/>
    <m/>
    <m/>
    <x v="13"/>
    <x v="19"/>
    <x v="6"/>
    <s v="Food Security"/>
    <x v="9"/>
    <x v="20"/>
    <x v="3"/>
    <m/>
    <s v="Planned"/>
    <m/>
    <m/>
    <m/>
    <m/>
    <m/>
    <s v="Chittagong"/>
    <s v="Cox's Bazar"/>
    <x v="6"/>
    <x v="9"/>
    <x v="1"/>
    <m/>
    <m/>
    <m/>
    <x v="2"/>
    <x v="2"/>
    <m/>
    <m/>
    <m/>
    <m/>
    <m/>
    <m/>
    <m/>
    <m/>
    <m/>
    <m/>
    <m/>
    <m/>
    <m/>
    <m/>
    <m/>
    <m/>
    <m/>
    <m/>
    <m/>
    <m/>
    <m/>
    <m/>
    <m/>
    <m/>
    <n v="20"/>
    <n v="2022"/>
    <s v=""/>
    <m/>
    <m/>
    <m/>
  </r>
  <r>
    <n v="2955"/>
    <m/>
    <m/>
    <m/>
    <x v="13"/>
    <x v="19"/>
    <x v="6"/>
    <s v="Food Security"/>
    <x v="9"/>
    <x v="20"/>
    <x v="3"/>
    <m/>
    <s v="Planned"/>
    <m/>
    <m/>
    <m/>
    <m/>
    <m/>
    <s v="Chittagong"/>
    <s v="Cox's Bazar"/>
    <x v="6"/>
    <x v="9"/>
    <x v="1"/>
    <m/>
    <m/>
    <m/>
    <x v="2"/>
    <x v="2"/>
    <m/>
    <m/>
    <m/>
    <m/>
    <m/>
    <m/>
    <m/>
    <m/>
    <m/>
    <m/>
    <m/>
    <m/>
    <m/>
    <m/>
    <m/>
    <m/>
    <m/>
    <m/>
    <m/>
    <m/>
    <m/>
    <m/>
    <m/>
    <m/>
    <n v="20"/>
    <n v="2022"/>
    <s v=""/>
    <m/>
    <m/>
    <m/>
  </r>
  <r>
    <n v="2956"/>
    <m/>
    <m/>
    <m/>
    <x v="13"/>
    <x v="19"/>
    <x v="6"/>
    <s v="Food Security"/>
    <x v="9"/>
    <x v="20"/>
    <x v="3"/>
    <m/>
    <s v="Planned"/>
    <m/>
    <m/>
    <m/>
    <m/>
    <m/>
    <s v="Chittagong"/>
    <s v="Cox's Bazar"/>
    <x v="6"/>
    <x v="9"/>
    <x v="1"/>
    <m/>
    <m/>
    <m/>
    <x v="2"/>
    <x v="2"/>
    <m/>
    <m/>
    <m/>
    <m/>
    <m/>
    <m/>
    <m/>
    <m/>
    <m/>
    <m/>
    <m/>
    <m/>
    <m/>
    <m/>
    <m/>
    <m/>
    <m/>
    <m/>
    <m/>
    <m/>
    <m/>
    <m/>
    <m/>
    <m/>
    <n v="20"/>
    <n v="2022"/>
    <s v=""/>
    <m/>
    <m/>
    <m/>
  </r>
  <r>
    <n v="2957"/>
    <m/>
    <m/>
    <m/>
    <x v="13"/>
    <x v="19"/>
    <x v="6"/>
    <s v="Food Security"/>
    <x v="9"/>
    <x v="20"/>
    <x v="3"/>
    <m/>
    <s v="Planned"/>
    <m/>
    <m/>
    <m/>
    <m/>
    <m/>
    <s v="Chittagong"/>
    <s v="Cox's Bazar"/>
    <x v="6"/>
    <x v="9"/>
    <x v="1"/>
    <m/>
    <m/>
    <m/>
    <x v="2"/>
    <x v="2"/>
    <m/>
    <m/>
    <m/>
    <m/>
    <m/>
    <m/>
    <m/>
    <m/>
    <m/>
    <m/>
    <m/>
    <m/>
    <m/>
    <m/>
    <m/>
    <m/>
    <m/>
    <m/>
    <m/>
    <m/>
    <m/>
    <m/>
    <m/>
    <m/>
    <n v="20"/>
    <n v="2022"/>
    <s v=""/>
    <m/>
    <m/>
    <m/>
  </r>
  <r>
    <n v="2958"/>
    <m/>
    <m/>
    <m/>
    <x v="13"/>
    <x v="19"/>
    <x v="6"/>
    <s v="Food Security"/>
    <x v="9"/>
    <x v="20"/>
    <x v="3"/>
    <m/>
    <s v="Planned"/>
    <m/>
    <m/>
    <m/>
    <m/>
    <m/>
    <s v="Chittagong"/>
    <s v="Cox's Bazar"/>
    <x v="6"/>
    <x v="9"/>
    <x v="1"/>
    <m/>
    <m/>
    <m/>
    <x v="2"/>
    <x v="2"/>
    <m/>
    <m/>
    <m/>
    <m/>
    <m/>
    <m/>
    <m/>
    <m/>
    <m/>
    <m/>
    <m/>
    <m/>
    <m/>
    <m/>
    <m/>
    <m/>
    <m/>
    <m/>
    <m/>
    <m/>
    <m/>
    <m/>
    <m/>
    <m/>
    <n v="20"/>
    <n v="2022"/>
    <s v=""/>
    <m/>
    <m/>
    <m/>
  </r>
  <r>
    <n v="2959"/>
    <m/>
    <m/>
    <m/>
    <x v="13"/>
    <x v="19"/>
    <x v="6"/>
    <s v="Food Security"/>
    <x v="9"/>
    <x v="20"/>
    <x v="3"/>
    <m/>
    <s v="Planned"/>
    <m/>
    <m/>
    <m/>
    <m/>
    <m/>
    <s v="Chittagong"/>
    <s v="Cox's Bazar"/>
    <x v="6"/>
    <x v="9"/>
    <x v="1"/>
    <m/>
    <m/>
    <m/>
    <x v="2"/>
    <x v="2"/>
    <m/>
    <m/>
    <m/>
    <m/>
    <m/>
    <m/>
    <m/>
    <m/>
    <m/>
    <m/>
    <m/>
    <m/>
    <m/>
    <m/>
    <m/>
    <m/>
    <m/>
    <m/>
    <m/>
    <m/>
    <m/>
    <m/>
    <m/>
    <m/>
    <n v="20"/>
    <n v="2022"/>
    <s v=""/>
    <m/>
    <m/>
    <m/>
  </r>
  <r>
    <n v="2960"/>
    <m/>
    <m/>
    <m/>
    <x v="13"/>
    <x v="19"/>
    <x v="6"/>
    <s v="Food Security"/>
    <x v="9"/>
    <x v="20"/>
    <x v="3"/>
    <m/>
    <s v="Planned"/>
    <m/>
    <m/>
    <m/>
    <m/>
    <m/>
    <s v="Chittagong"/>
    <s v="Cox's Bazar"/>
    <x v="6"/>
    <x v="9"/>
    <x v="1"/>
    <m/>
    <m/>
    <m/>
    <x v="2"/>
    <x v="2"/>
    <m/>
    <m/>
    <m/>
    <m/>
    <m/>
    <m/>
    <m/>
    <m/>
    <m/>
    <m/>
    <m/>
    <m/>
    <m/>
    <m/>
    <m/>
    <m/>
    <m/>
    <m/>
    <m/>
    <m/>
    <m/>
    <m/>
    <m/>
    <m/>
    <n v="20"/>
    <n v="2022"/>
    <s v=""/>
    <m/>
    <m/>
    <m/>
  </r>
  <r>
    <n v="2961"/>
    <m/>
    <m/>
    <m/>
    <x v="13"/>
    <x v="19"/>
    <x v="6"/>
    <s v="Food Security"/>
    <x v="9"/>
    <x v="20"/>
    <x v="3"/>
    <m/>
    <s v="Planned"/>
    <m/>
    <m/>
    <m/>
    <m/>
    <m/>
    <s v="Chittagong"/>
    <s v="Cox's Bazar"/>
    <x v="6"/>
    <x v="9"/>
    <x v="1"/>
    <m/>
    <m/>
    <m/>
    <x v="2"/>
    <x v="2"/>
    <m/>
    <m/>
    <m/>
    <m/>
    <m/>
    <m/>
    <m/>
    <m/>
    <m/>
    <m/>
    <m/>
    <m/>
    <m/>
    <m/>
    <m/>
    <m/>
    <m/>
    <m/>
    <m/>
    <m/>
    <m/>
    <m/>
    <m/>
    <m/>
    <n v="20"/>
    <n v="2022"/>
    <s v=""/>
    <m/>
    <m/>
    <m/>
  </r>
  <r>
    <n v="2962"/>
    <m/>
    <m/>
    <m/>
    <x v="13"/>
    <x v="19"/>
    <x v="6"/>
    <s v="Food Security"/>
    <x v="9"/>
    <x v="20"/>
    <x v="3"/>
    <m/>
    <s v="Planned"/>
    <m/>
    <m/>
    <m/>
    <m/>
    <m/>
    <s v="Chittagong"/>
    <s v="Cox's Bazar"/>
    <x v="6"/>
    <x v="9"/>
    <x v="1"/>
    <m/>
    <m/>
    <m/>
    <x v="2"/>
    <x v="2"/>
    <m/>
    <m/>
    <m/>
    <m/>
    <m/>
    <m/>
    <m/>
    <m/>
    <m/>
    <m/>
    <m/>
    <m/>
    <m/>
    <m/>
    <m/>
    <m/>
    <m/>
    <m/>
    <m/>
    <m/>
    <m/>
    <m/>
    <m/>
    <m/>
    <n v="20"/>
    <n v="2022"/>
    <s v=""/>
    <m/>
    <m/>
    <m/>
  </r>
  <r>
    <n v="2963"/>
    <m/>
    <m/>
    <m/>
    <x v="13"/>
    <x v="19"/>
    <x v="6"/>
    <s v="Food Security"/>
    <x v="9"/>
    <x v="20"/>
    <x v="3"/>
    <m/>
    <s v="Planned"/>
    <m/>
    <m/>
    <m/>
    <m/>
    <m/>
    <s v="Chittagong"/>
    <s v="Cox's Bazar"/>
    <x v="6"/>
    <x v="9"/>
    <x v="1"/>
    <m/>
    <m/>
    <m/>
    <x v="2"/>
    <x v="2"/>
    <m/>
    <m/>
    <m/>
    <m/>
    <m/>
    <m/>
    <m/>
    <m/>
    <m/>
    <m/>
    <m/>
    <m/>
    <m/>
    <m/>
    <m/>
    <m/>
    <m/>
    <m/>
    <m/>
    <m/>
    <m/>
    <m/>
    <m/>
    <m/>
    <n v="20"/>
    <n v="2022"/>
    <s v=""/>
    <m/>
    <m/>
    <m/>
  </r>
  <r>
    <n v="2964"/>
    <m/>
    <m/>
    <m/>
    <x v="13"/>
    <x v="19"/>
    <x v="6"/>
    <s v="Food Security"/>
    <x v="9"/>
    <x v="20"/>
    <x v="3"/>
    <m/>
    <s v="Planned"/>
    <m/>
    <m/>
    <m/>
    <m/>
    <m/>
    <s v="Chittagong"/>
    <s v="Cox's Bazar"/>
    <x v="6"/>
    <x v="9"/>
    <x v="1"/>
    <m/>
    <m/>
    <m/>
    <x v="2"/>
    <x v="2"/>
    <m/>
    <m/>
    <m/>
    <m/>
    <m/>
    <m/>
    <m/>
    <m/>
    <m/>
    <m/>
    <m/>
    <m/>
    <m/>
    <m/>
    <m/>
    <m/>
    <m/>
    <m/>
    <m/>
    <m/>
    <m/>
    <m/>
    <m/>
    <m/>
    <n v="20"/>
    <n v="2022"/>
    <s v=""/>
    <m/>
    <m/>
    <m/>
  </r>
  <r>
    <n v="2965"/>
    <m/>
    <m/>
    <m/>
    <x v="13"/>
    <x v="19"/>
    <x v="6"/>
    <s v="Food Security"/>
    <x v="9"/>
    <x v="20"/>
    <x v="3"/>
    <m/>
    <s v="Planned"/>
    <m/>
    <m/>
    <m/>
    <m/>
    <m/>
    <s v="Chittagong"/>
    <s v="Cox's Bazar"/>
    <x v="6"/>
    <x v="9"/>
    <x v="1"/>
    <m/>
    <m/>
    <m/>
    <x v="2"/>
    <x v="2"/>
    <m/>
    <m/>
    <m/>
    <m/>
    <m/>
    <m/>
    <m/>
    <m/>
    <m/>
    <m/>
    <m/>
    <m/>
    <m/>
    <m/>
    <m/>
    <m/>
    <m/>
    <m/>
    <m/>
    <m/>
    <m/>
    <m/>
    <m/>
    <m/>
    <n v="20"/>
    <n v="2022"/>
    <s v=""/>
    <m/>
    <m/>
    <m/>
  </r>
  <r>
    <n v="2966"/>
    <m/>
    <m/>
    <m/>
    <x v="13"/>
    <x v="19"/>
    <x v="6"/>
    <s v="Food Security"/>
    <x v="9"/>
    <x v="20"/>
    <x v="3"/>
    <m/>
    <s v="Planned"/>
    <m/>
    <m/>
    <m/>
    <m/>
    <m/>
    <s v="Chittagong"/>
    <s v="Cox's Bazar"/>
    <x v="6"/>
    <x v="9"/>
    <x v="1"/>
    <m/>
    <m/>
    <m/>
    <x v="2"/>
    <x v="2"/>
    <m/>
    <m/>
    <m/>
    <m/>
    <m/>
    <m/>
    <m/>
    <m/>
    <m/>
    <m/>
    <m/>
    <m/>
    <m/>
    <m/>
    <m/>
    <m/>
    <m/>
    <m/>
    <m/>
    <m/>
    <m/>
    <m/>
    <m/>
    <m/>
    <n v="20"/>
    <n v="2022"/>
    <s v=""/>
    <m/>
    <m/>
    <m/>
  </r>
  <r>
    <n v="2967"/>
    <m/>
    <m/>
    <m/>
    <x v="13"/>
    <x v="19"/>
    <x v="6"/>
    <s v="Food Security"/>
    <x v="9"/>
    <x v="20"/>
    <x v="3"/>
    <m/>
    <s v="Planned"/>
    <m/>
    <m/>
    <m/>
    <m/>
    <m/>
    <s v="Chittagong"/>
    <s v="Cox's Bazar"/>
    <x v="6"/>
    <x v="9"/>
    <x v="1"/>
    <m/>
    <m/>
    <m/>
    <x v="2"/>
    <x v="2"/>
    <m/>
    <m/>
    <m/>
    <m/>
    <m/>
    <m/>
    <m/>
    <m/>
    <m/>
    <m/>
    <m/>
    <m/>
    <m/>
    <m/>
    <m/>
    <m/>
    <m/>
    <m/>
    <m/>
    <m/>
    <m/>
    <m/>
    <m/>
    <m/>
    <n v="20"/>
    <n v="2022"/>
    <s v=""/>
    <m/>
    <m/>
    <m/>
  </r>
  <r>
    <n v="2968"/>
    <m/>
    <m/>
    <m/>
    <x v="13"/>
    <x v="19"/>
    <x v="6"/>
    <s v="Food Security"/>
    <x v="9"/>
    <x v="20"/>
    <x v="3"/>
    <m/>
    <s v="Planned"/>
    <m/>
    <m/>
    <m/>
    <m/>
    <m/>
    <s v="Chittagong"/>
    <s v="Cox's Bazar"/>
    <x v="6"/>
    <x v="9"/>
    <x v="1"/>
    <m/>
    <m/>
    <m/>
    <x v="2"/>
    <x v="2"/>
    <m/>
    <m/>
    <m/>
    <m/>
    <m/>
    <m/>
    <m/>
    <m/>
    <m/>
    <m/>
    <m/>
    <m/>
    <m/>
    <m/>
    <m/>
    <m/>
    <m/>
    <m/>
    <m/>
    <m/>
    <m/>
    <m/>
    <m/>
    <m/>
    <n v="20"/>
    <n v="2022"/>
    <s v=""/>
    <m/>
    <m/>
    <m/>
  </r>
  <r>
    <n v="2969"/>
    <m/>
    <m/>
    <m/>
    <x v="13"/>
    <x v="19"/>
    <x v="6"/>
    <s v="Food Security"/>
    <x v="9"/>
    <x v="20"/>
    <x v="3"/>
    <m/>
    <s v="Planned"/>
    <m/>
    <m/>
    <m/>
    <m/>
    <m/>
    <s v="Chittagong"/>
    <s v="Cox's Bazar"/>
    <x v="6"/>
    <x v="9"/>
    <x v="1"/>
    <m/>
    <m/>
    <m/>
    <x v="2"/>
    <x v="2"/>
    <m/>
    <m/>
    <m/>
    <m/>
    <m/>
    <m/>
    <m/>
    <m/>
    <m/>
    <m/>
    <m/>
    <m/>
    <m/>
    <m/>
    <m/>
    <m/>
    <m/>
    <m/>
    <m/>
    <m/>
    <m/>
    <m/>
    <m/>
    <m/>
    <n v="20"/>
    <n v="2022"/>
    <s v=""/>
    <m/>
    <m/>
    <m/>
  </r>
  <r>
    <n v="2970"/>
    <m/>
    <m/>
    <m/>
    <x v="13"/>
    <x v="19"/>
    <x v="6"/>
    <s v="Food Security"/>
    <x v="9"/>
    <x v="20"/>
    <x v="3"/>
    <m/>
    <s v="Planned"/>
    <m/>
    <m/>
    <m/>
    <m/>
    <m/>
    <s v="Chittagong"/>
    <s v="Cox's Bazar"/>
    <x v="6"/>
    <x v="9"/>
    <x v="1"/>
    <m/>
    <m/>
    <m/>
    <x v="2"/>
    <x v="2"/>
    <m/>
    <m/>
    <m/>
    <m/>
    <m/>
    <m/>
    <m/>
    <m/>
    <m/>
    <m/>
    <m/>
    <m/>
    <m/>
    <m/>
    <m/>
    <m/>
    <m/>
    <m/>
    <m/>
    <m/>
    <m/>
    <m/>
    <m/>
    <m/>
    <n v="20"/>
    <n v="2022"/>
    <s v=""/>
    <m/>
    <m/>
    <m/>
  </r>
  <r>
    <n v="2971"/>
    <m/>
    <m/>
    <m/>
    <x v="13"/>
    <x v="19"/>
    <x v="6"/>
    <s v="Food Security"/>
    <x v="9"/>
    <x v="20"/>
    <x v="3"/>
    <m/>
    <s v="Planned"/>
    <m/>
    <m/>
    <m/>
    <m/>
    <m/>
    <s v="Chittagong"/>
    <s v="Cox's Bazar"/>
    <x v="6"/>
    <x v="9"/>
    <x v="1"/>
    <m/>
    <m/>
    <m/>
    <x v="2"/>
    <x v="2"/>
    <m/>
    <m/>
    <m/>
    <m/>
    <m/>
    <m/>
    <m/>
    <m/>
    <m/>
    <m/>
    <m/>
    <m/>
    <m/>
    <m/>
    <m/>
    <m/>
    <m/>
    <m/>
    <m/>
    <m/>
    <m/>
    <m/>
    <m/>
    <m/>
    <n v="20"/>
    <n v="2022"/>
    <s v=""/>
    <m/>
    <m/>
    <m/>
  </r>
  <r>
    <n v="2972"/>
    <m/>
    <m/>
    <m/>
    <x v="13"/>
    <x v="19"/>
    <x v="6"/>
    <s v="Food Security"/>
    <x v="9"/>
    <x v="20"/>
    <x v="3"/>
    <m/>
    <s v="Planned"/>
    <m/>
    <m/>
    <m/>
    <m/>
    <m/>
    <s v="Chittagong"/>
    <s v="Cox's Bazar"/>
    <x v="6"/>
    <x v="9"/>
    <x v="1"/>
    <m/>
    <m/>
    <m/>
    <x v="2"/>
    <x v="2"/>
    <m/>
    <m/>
    <m/>
    <m/>
    <m/>
    <m/>
    <m/>
    <m/>
    <m/>
    <m/>
    <m/>
    <m/>
    <m/>
    <m/>
    <m/>
    <m/>
    <m/>
    <m/>
    <m/>
    <m/>
    <m/>
    <m/>
    <m/>
    <m/>
    <n v="20"/>
    <n v="2022"/>
    <s v=""/>
    <m/>
    <m/>
    <m/>
  </r>
  <r>
    <n v="2973"/>
    <m/>
    <m/>
    <m/>
    <x v="13"/>
    <x v="19"/>
    <x v="6"/>
    <s v="Food Security"/>
    <x v="9"/>
    <x v="20"/>
    <x v="3"/>
    <m/>
    <s v="Planned"/>
    <m/>
    <m/>
    <m/>
    <m/>
    <m/>
    <s v="Chittagong"/>
    <s v="Cox's Bazar"/>
    <x v="6"/>
    <x v="9"/>
    <x v="1"/>
    <m/>
    <m/>
    <m/>
    <x v="2"/>
    <x v="2"/>
    <m/>
    <m/>
    <m/>
    <m/>
    <m/>
    <m/>
    <m/>
    <m/>
    <m/>
    <m/>
    <m/>
    <m/>
    <m/>
    <m/>
    <m/>
    <m/>
    <m/>
    <m/>
    <m/>
    <m/>
    <m/>
    <m/>
    <m/>
    <m/>
    <n v="20"/>
    <n v="2022"/>
    <s v=""/>
    <m/>
    <m/>
    <m/>
  </r>
  <r>
    <n v="2974"/>
    <m/>
    <m/>
    <m/>
    <x v="13"/>
    <x v="19"/>
    <x v="6"/>
    <s v="Food Security"/>
    <x v="9"/>
    <x v="20"/>
    <x v="3"/>
    <m/>
    <s v="Planned"/>
    <m/>
    <m/>
    <m/>
    <m/>
    <m/>
    <s v="Chittagong"/>
    <s v="Cox's Bazar"/>
    <x v="6"/>
    <x v="9"/>
    <x v="1"/>
    <m/>
    <m/>
    <m/>
    <x v="2"/>
    <x v="2"/>
    <m/>
    <m/>
    <m/>
    <m/>
    <m/>
    <m/>
    <m/>
    <m/>
    <m/>
    <m/>
    <m/>
    <m/>
    <m/>
    <m/>
    <m/>
    <m/>
    <m/>
    <m/>
    <m/>
    <m/>
    <m/>
    <m/>
    <m/>
    <m/>
    <n v="20"/>
    <n v="2022"/>
    <s v=""/>
    <m/>
    <m/>
    <m/>
  </r>
  <r>
    <n v="2975"/>
    <m/>
    <m/>
    <m/>
    <x v="13"/>
    <x v="19"/>
    <x v="6"/>
    <s v="Food Security"/>
    <x v="9"/>
    <x v="20"/>
    <x v="3"/>
    <m/>
    <s v="Planned"/>
    <m/>
    <m/>
    <m/>
    <m/>
    <m/>
    <s v="Chittagong"/>
    <s v="Cox's Bazar"/>
    <x v="6"/>
    <x v="9"/>
    <x v="1"/>
    <m/>
    <m/>
    <m/>
    <x v="2"/>
    <x v="2"/>
    <m/>
    <m/>
    <m/>
    <m/>
    <m/>
    <m/>
    <m/>
    <m/>
    <m/>
    <m/>
    <m/>
    <m/>
    <m/>
    <m/>
    <m/>
    <m/>
    <m/>
    <m/>
    <m/>
    <m/>
    <m/>
    <m/>
    <m/>
    <m/>
    <n v="20"/>
    <n v="2022"/>
    <s v=""/>
    <m/>
    <m/>
    <m/>
  </r>
  <r>
    <n v="2976"/>
    <m/>
    <m/>
    <m/>
    <x v="13"/>
    <x v="19"/>
    <x v="6"/>
    <s v="Food Security"/>
    <x v="9"/>
    <x v="20"/>
    <x v="3"/>
    <m/>
    <s v="Planned"/>
    <m/>
    <m/>
    <m/>
    <m/>
    <m/>
    <s v="Chittagong"/>
    <s v="Cox's Bazar"/>
    <x v="6"/>
    <x v="9"/>
    <x v="1"/>
    <m/>
    <m/>
    <m/>
    <x v="2"/>
    <x v="2"/>
    <m/>
    <m/>
    <m/>
    <m/>
    <m/>
    <m/>
    <m/>
    <m/>
    <m/>
    <m/>
    <m/>
    <m/>
    <m/>
    <m/>
    <m/>
    <m/>
    <m/>
    <m/>
    <m/>
    <m/>
    <m/>
    <m/>
    <m/>
    <m/>
    <n v="20"/>
    <n v="2022"/>
    <s v=""/>
    <m/>
    <m/>
    <m/>
  </r>
  <r>
    <n v="2977"/>
    <m/>
    <m/>
    <m/>
    <x v="13"/>
    <x v="19"/>
    <x v="6"/>
    <s v="Food Security"/>
    <x v="9"/>
    <x v="20"/>
    <x v="3"/>
    <m/>
    <s v="Planned"/>
    <m/>
    <m/>
    <m/>
    <m/>
    <m/>
    <s v="Chittagong"/>
    <s v="Cox's Bazar"/>
    <x v="6"/>
    <x v="9"/>
    <x v="1"/>
    <m/>
    <m/>
    <m/>
    <x v="2"/>
    <x v="2"/>
    <m/>
    <m/>
    <m/>
    <m/>
    <m/>
    <m/>
    <m/>
    <m/>
    <m/>
    <m/>
    <m/>
    <m/>
    <m/>
    <m/>
    <m/>
    <m/>
    <m/>
    <m/>
    <m/>
    <m/>
    <m/>
    <m/>
    <m/>
    <m/>
    <n v="20"/>
    <n v="2022"/>
    <s v=""/>
    <m/>
    <m/>
    <m/>
  </r>
  <r>
    <n v="2978"/>
    <m/>
    <m/>
    <m/>
    <x v="13"/>
    <x v="19"/>
    <x v="6"/>
    <s v="Food Security"/>
    <x v="9"/>
    <x v="20"/>
    <x v="3"/>
    <m/>
    <s v="Planned"/>
    <m/>
    <m/>
    <m/>
    <m/>
    <m/>
    <s v="Chittagong"/>
    <s v="Cox's Bazar"/>
    <x v="6"/>
    <x v="9"/>
    <x v="1"/>
    <m/>
    <m/>
    <m/>
    <x v="2"/>
    <x v="2"/>
    <m/>
    <m/>
    <m/>
    <m/>
    <m/>
    <m/>
    <m/>
    <m/>
    <m/>
    <m/>
    <m/>
    <m/>
    <m/>
    <m/>
    <m/>
    <m/>
    <m/>
    <m/>
    <m/>
    <m/>
    <m/>
    <m/>
    <m/>
    <m/>
    <n v="20"/>
    <n v="2022"/>
    <s v=""/>
    <m/>
    <m/>
    <m/>
  </r>
  <r>
    <n v="2979"/>
    <m/>
    <m/>
    <m/>
    <x v="13"/>
    <x v="19"/>
    <x v="6"/>
    <s v="Food Security"/>
    <x v="9"/>
    <x v="20"/>
    <x v="3"/>
    <m/>
    <s v="Planned"/>
    <m/>
    <m/>
    <m/>
    <m/>
    <m/>
    <s v="Chittagong"/>
    <s v="Cox's Bazar"/>
    <x v="6"/>
    <x v="9"/>
    <x v="1"/>
    <m/>
    <m/>
    <m/>
    <x v="2"/>
    <x v="2"/>
    <m/>
    <m/>
    <m/>
    <m/>
    <m/>
    <m/>
    <m/>
    <m/>
    <m/>
    <m/>
    <m/>
    <m/>
    <m/>
    <m/>
    <m/>
    <m/>
    <m/>
    <m/>
    <m/>
    <m/>
    <m/>
    <m/>
    <m/>
    <m/>
    <n v="20"/>
    <n v="2022"/>
    <s v=""/>
    <m/>
    <m/>
    <m/>
  </r>
  <r>
    <n v="2980"/>
    <m/>
    <m/>
    <m/>
    <x v="13"/>
    <x v="19"/>
    <x v="6"/>
    <s v="Food Security"/>
    <x v="9"/>
    <x v="20"/>
    <x v="3"/>
    <m/>
    <s v="Planned"/>
    <m/>
    <m/>
    <m/>
    <m/>
    <m/>
    <s v="Chittagong"/>
    <s v="Cox's Bazar"/>
    <x v="6"/>
    <x v="9"/>
    <x v="1"/>
    <m/>
    <m/>
    <m/>
    <x v="2"/>
    <x v="2"/>
    <m/>
    <m/>
    <m/>
    <m/>
    <m/>
    <m/>
    <m/>
    <m/>
    <m/>
    <m/>
    <m/>
    <m/>
    <m/>
    <m/>
    <m/>
    <m/>
    <m/>
    <m/>
    <m/>
    <m/>
    <m/>
    <m/>
    <m/>
    <m/>
    <n v="20"/>
    <n v="2022"/>
    <s v=""/>
    <m/>
    <m/>
    <m/>
  </r>
  <r>
    <n v="2981"/>
    <m/>
    <m/>
    <m/>
    <x v="13"/>
    <x v="19"/>
    <x v="6"/>
    <s v="Food Security"/>
    <x v="9"/>
    <x v="20"/>
    <x v="3"/>
    <m/>
    <s v="Planned"/>
    <m/>
    <m/>
    <m/>
    <m/>
    <m/>
    <s v="Chittagong"/>
    <s v="Cox's Bazar"/>
    <x v="6"/>
    <x v="9"/>
    <x v="1"/>
    <m/>
    <m/>
    <m/>
    <x v="2"/>
    <x v="2"/>
    <m/>
    <m/>
    <m/>
    <m/>
    <m/>
    <m/>
    <m/>
    <m/>
    <m/>
    <m/>
    <m/>
    <m/>
    <m/>
    <m/>
    <m/>
    <m/>
    <m/>
    <m/>
    <m/>
    <m/>
    <m/>
    <m/>
    <m/>
    <m/>
    <n v="20"/>
    <n v="2022"/>
    <s v=""/>
    <m/>
    <m/>
    <m/>
  </r>
  <r>
    <n v="2982"/>
    <m/>
    <m/>
    <m/>
    <x v="13"/>
    <x v="19"/>
    <x v="6"/>
    <s v="Food Security"/>
    <x v="9"/>
    <x v="20"/>
    <x v="3"/>
    <m/>
    <s v="Planned"/>
    <m/>
    <m/>
    <m/>
    <m/>
    <m/>
    <s v="Chittagong"/>
    <s v="Cox's Bazar"/>
    <x v="6"/>
    <x v="9"/>
    <x v="1"/>
    <m/>
    <m/>
    <m/>
    <x v="2"/>
    <x v="2"/>
    <m/>
    <m/>
    <m/>
    <m/>
    <m/>
    <m/>
    <m/>
    <m/>
    <m/>
    <m/>
    <m/>
    <m/>
    <m/>
    <m/>
    <m/>
    <m/>
    <m/>
    <m/>
    <m/>
    <m/>
    <m/>
    <m/>
    <m/>
    <m/>
    <n v="20"/>
    <n v="2022"/>
    <s v=""/>
    <m/>
    <m/>
    <m/>
  </r>
  <r>
    <n v="2983"/>
    <m/>
    <m/>
    <m/>
    <x v="13"/>
    <x v="19"/>
    <x v="6"/>
    <s v="Food Security"/>
    <x v="9"/>
    <x v="20"/>
    <x v="3"/>
    <m/>
    <s v="Planned"/>
    <m/>
    <m/>
    <m/>
    <m/>
    <m/>
    <s v="Chittagong"/>
    <s v="Cox's Bazar"/>
    <x v="6"/>
    <x v="9"/>
    <x v="1"/>
    <m/>
    <m/>
    <m/>
    <x v="2"/>
    <x v="2"/>
    <m/>
    <m/>
    <m/>
    <m/>
    <m/>
    <m/>
    <m/>
    <m/>
    <m/>
    <m/>
    <m/>
    <m/>
    <m/>
    <m/>
    <m/>
    <m/>
    <m/>
    <m/>
    <m/>
    <m/>
    <m/>
    <m/>
    <m/>
    <m/>
    <n v="20"/>
    <n v="2022"/>
    <s v=""/>
    <m/>
    <m/>
    <m/>
  </r>
  <r>
    <n v="2984"/>
    <m/>
    <m/>
    <m/>
    <x v="13"/>
    <x v="19"/>
    <x v="6"/>
    <s v="Food Security"/>
    <x v="9"/>
    <x v="20"/>
    <x v="3"/>
    <m/>
    <s v="Planned"/>
    <m/>
    <m/>
    <m/>
    <m/>
    <m/>
    <s v="Chittagong"/>
    <s v="Cox's Bazar"/>
    <x v="6"/>
    <x v="9"/>
    <x v="1"/>
    <m/>
    <m/>
    <m/>
    <x v="2"/>
    <x v="2"/>
    <m/>
    <m/>
    <m/>
    <m/>
    <m/>
    <m/>
    <m/>
    <m/>
    <m/>
    <m/>
    <m/>
    <m/>
    <m/>
    <m/>
    <m/>
    <m/>
    <m/>
    <m/>
    <m/>
    <m/>
    <m/>
    <m/>
    <m/>
    <m/>
    <n v="20"/>
    <n v="2022"/>
    <s v=""/>
    <m/>
    <m/>
    <m/>
  </r>
  <r>
    <n v="2985"/>
    <m/>
    <m/>
    <m/>
    <x v="13"/>
    <x v="19"/>
    <x v="6"/>
    <s v="Food Security"/>
    <x v="9"/>
    <x v="20"/>
    <x v="3"/>
    <m/>
    <s v="Planned"/>
    <m/>
    <m/>
    <m/>
    <m/>
    <m/>
    <s v="Chittagong"/>
    <s v="Cox's Bazar"/>
    <x v="6"/>
    <x v="9"/>
    <x v="1"/>
    <m/>
    <m/>
    <m/>
    <x v="2"/>
    <x v="2"/>
    <m/>
    <m/>
    <m/>
    <m/>
    <m/>
    <m/>
    <m/>
    <m/>
    <m/>
    <m/>
    <m/>
    <m/>
    <m/>
    <m/>
    <m/>
    <m/>
    <m/>
    <m/>
    <m/>
    <m/>
    <m/>
    <m/>
    <m/>
    <m/>
    <n v="20"/>
    <n v="2022"/>
    <s v=""/>
    <m/>
    <m/>
    <m/>
  </r>
  <r>
    <n v="2986"/>
    <m/>
    <m/>
    <m/>
    <x v="13"/>
    <x v="19"/>
    <x v="6"/>
    <s v="Food Security"/>
    <x v="9"/>
    <x v="20"/>
    <x v="3"/>
    <m/>
    <s v="Planned"/>
    <m/>
    <m/>
    <m/>
    <m/>
    <m/>
    <s v="Chittagong"/>
    <s v="Cox's Bazar"/>
    <x v="6"/>
    <x v="9"/>
    <x v="1"/>
    <m/>
    <m/>
    <m/>
    <x v="2"/>
    <x v="2"/>
    <m/>
    <m/>
    <m/>
    <m/>
    <m/>
    <m/>
    <m/>
    <m/>
    <m/>
    <m/>
    <m/>
    <m/>
    <m/>
    <m/>
    <m/>
    <m/>
    <m/>
    <m/>
    <m/>
    <m/>
    <m/>
    <m/>
    <m/>
    <m/>
    <n v="20"/>
    <n v="2022"/>
    <s v=""/>
    <m/>
    <m/>
    <m/>
  </r>
  <r>
    <n v="2987"/>
    <m/>
    <m/>
    <m/>
    <x v="13"/>
    <x v="19"/>
    <x v="6"/>
    <s v="Food Security"/>
    <x v="9"/>
    <x v="20"/>
    <x v="3"/>
    <m/>
    <s v="Planned"/>
    <m/>
    <m/>
    <m/>
    <m/>
    <m/>
    <s v="Chittagong"/>
    <s v="Cox's Bazar"/>
    <x v="6"/>
    <x v="9"/>
    <x v="1"/>
    <m/>
    <m/>
    <m/>
    <x v="2"/>
    <x v="2"/>
    <m/>
    <m/>
    <m/>
    <m/>
    <m/>
    <m/>
    <m/>
    <m/>
    <m/>
    <m/>
    <m/>
    <m/>
    <m/>
    <m/>
    <m/>
    <m/>
    <m/>
    <m/>
    <m/>
    <m/>
    <m/>
    <m/>
    <m/>
    <m/>
    <n v="20"/>
    <n v="2022"/>
    <s v=""/>
    <m/>
    <m/>
    <m/>
  </r>
  <r>
    <n v="2988"/>
    <m/>
    <m/>
    <m/>
    <x v="13"/>
    <x v="19"/>
    <x v="6"/>
    <s v="Food Security"/>
    <x v="9"/>
    <x v="20"/>
    <x v="3"/>
    <m/>
    <s v="Planned"/>
    <m/>
    <m/>
    <m/>
    <m/>
    <m/>
    <s v="Chittagong"/>
    <s v="Cox's Bazar"/>
    <x v="6"/>
    <x v="9"/>
    <x v="1"/>
    <m/>
    <m/>
    <m/>
    <x v="2"/>
    <x v="2"/>
    <m/>
    <m/>
    <m/>
    <m/>
    <m/>
    <m/>
    <m/>
    <m/>
    <m/>
    <m/>
    <m/>
    <m/>
    <m/>
    <m/>
    <m/>
    <m/>
    <m/>
    <m/>
    <m/>
    <m/>
    <m/>
    <m/>
    <m/>
    <m/>
    <n v="20"/>
    <n v="2022"/>
    <s v=""/>
    <m/>
    <m/>
    <m/>
  </r>
  <r>
    <n v="2989"/>
    <m/>
    <m/>
    <m/>
    <x v="13"/>
    <x v="19"/>
    <x v="6"/>
    <s v="Food Security"/>
    <x v="9"/>
    <x v="20"/>
    <x v="3"/>
    <m/>
    <s v="Planned"/>
    <m/>
    <m/>
    <m/>
    <m/>
    <m/>
    <s v="Chittagong"/>
    <s v="Cox's Bazar"/>
    <x v="6"/>
    <x v="9"/>
    <x v="1"/>
    <m/>
    <m/>
    <m/>
    <x v="2"/>
    <x v="2"/>
    <m/>
    <m/>
    <m/>
    <m/>
    <m/>
    <m/>
    <m/>
    <m/>
    <m/>
    <m/>
    <m/>
    <m/>
    <m/>
    <m/>
    <m/>
    <m/>
    <m/>
    <m/>
    <m/>
    <m/>
    <m/>
    <m/>
    <m/>
    <m/>
    <n v="20"/>
    <n v="2022"/>
    <s v=""/>
    <m/>
    <m/>
    <m/>
  </r>
  <r>
    <n v="2990"/>
    <m/>
    <m/>
    <m/>
    <x v="13"/>
    <x v="19"/>
    <x v="6"/>
    <s v="Food Security"/>
    <x v="9"/>
    <x v="20"/>
    <x v="3"/>
    <m/>
    <s v="Planned"/>
    <m/>
    <m/>
    <m/>
    <m/>
    <m/>
    <s v="Chittagong"/>
    <s v="Cox's Bazar"/>
    <x v="6"/>
    <x v="9"/>
    <x v="1"/>
    <m/>
    <m/>
    <m/>
    <x v="2"/>
    <x v="2"/>
    <m/>
    <m/>
    <m/>
    <m/>
    <m/>
    <m/>
    <m/>
    <m/>
    <m/>
    <m/>
    <m/>
    <m/>
    <m/>
    <m/>
    <m/>
    <m/>
    <m/>
    <m/>
    <m/>
    <m/>
    <m/>
    <m/>
    <m/>
    <m/>
    <n v="20"/>
    <n v="2022"/>
    <s v=""/>
    <m/>
    <m/>
    <m/>
  </r>
  <r>
    <n v="2991"/>
    <m/>
    <m/>
    <m/>
    <x v="13"/>
    <x v="19"/>
    <x v="6"/>
    <s v="Food Security"/>
    <x v="9"/>
    <x v="20"/>
    <x v="3"/>
    <m/>
    <s v="Planned"/>
    <m/>
    <m/>
    <m/>
    <m/>
    <m/>
    <s v="Chittagong"/>
    <s v="Cox's Bazar"/>
    <x v="6"/>
    <x v="9"/>
    <x v="1"/>
    <m/>
    <m/>
    <m/>
    <x v="2"/>
    <x v="2"/>
    <m/>
    <m/>
    <m/>
    <m/>
    <m/>
    <m/>
    <m/>
    <m/>
    <m/>
    <m/>
    <m/>
    <m/>
    <m/>
    <m/>
    <m/>
    <m/>
    <m/>
    <m/>
    <m/>
    <m/>
    <m/>
    <m/>
    <m/>
    <m/>
    <n v="20"/>
    <n v="2022"/>
    <s v=""/>
    <m/>
    <m/>
    <m/>
  </r>
  <r>
    <n v="2992"/>
    <m/>
    <m/>
    <m/>
    <x v="13"/>
    <x v="19"/>
    <x v="6"/>
    <s v="Food Security"/>
    <x v="9"/>
    <x v="20"/>
    <x v="3"/>
    <m/>
    <s v="Planned"/>
    <m/>
    <m/>
    <m/>
    <m/>
    <m/>
    <s v="Chittagong"/>
    <s v="Cox's Bazar"/>
    <x v="6"/>
    <x v="9"/>
    <x v="1"/>
    <m/>
    <m/>
    <m/>
    <x v="2"/>
    <x v="2"/>
    <m/>
    <m/>
    <m/>
    <m/>
    <m/>
    <m/>
    <m/>
    <m/>
    <m/>
    <m/>
    <m/>
    <m/>
    <m/>
    <m/>
    <m/>
    <m/>
    <m/>
    <m/>
    <m/>
    <m/>
    <m/>
    <m/>
    <m/>
    <m/>
    <n v="20"/>
    <n v="2022"/>
    <s v=""/>
    <m/>
    <m/>
    <m/>
  </r>
  <r>
    <n v="2993"/>
    <m/>
    <m/>
    <m/>
    <x v="13"/>
    <x v="19"/>
    <x v="6"/>
    <s v="Food Security"/>
    <x v="9"/>
    <x v="20"/>
    <x v="3"/>
    <m/>
    <s v="Planned"/>
    <m/>
    <m/>
    <m/>
    <m/>
    <m/>
    <s v="Chittagong"/>
    <s v="Cox's Bazar"/>
    <x v="6"/>
    <x v="9"/>
    <x v="1"/>
    <m/>
    <m/>
    <m/>
    <x v="2"/>
    <x v="2"/>
    <m/>
    <m/>
    <m/>
    <m/>
    <m/>
    <m/>
    <m/>
    <m/>
    <m/>
    <m/>
    <m/>
    <m/>
    <m/>
    <m/>
    <m/>
    <m/>
    <m/>
    <m/>
    <m/>
    <m/>
    <m/>
    <m/>
    <m/>
    <m/>
    <n v="20"/>
    <n v="2022"/>
    <s v=""/>
    <m/>
    <m/>
    <m/>
  </r>
  <r>
    <n v="2994"/>
    <m/>
    <m/>
    <m/>
    <x v="13"/>
    <x v="19"/>
    <x v="6"/>
    <s v="Food Security"/>
    <x v="9"/>
    <x v="20"/>
    <x v="3"/>
    <m/>
    <s v="Planned"/>
    <m/>
    <m/>
    <m/>
    <m/>
    <m/>
    <s v="Chittagong"/>
    <s v="Cox's Bazar"/>
    <x v="6"/>
    <x v="9"/>
    <x v="1"/>
    <m/>
    <m/>
    <m/>
    <x v="2"/>
    <x v="2"/>
    <m/>
    <m/>
    <m/>
    <m/>
    <m/>
    <m/>
    <m/>
    <m/>
    <m/>
    <m/>
    <m/>
    <m/>
    <m/>
    <m/>
    <m/>
    <m/>
    <m/>
    <m/>
    <m/>
    <m/>
    <m/>
    <m/>
    <m/>
    <m/>
    <n v="20"/>
    <n v="2022"/>
    <s v=""/>
    <m/>
    <m/>
    <m/>
  </r>
  <r>
    <n v="2995"/>
    <m/>
    <m/>
    <m/>
    <x v="13"/>
    <x v="19"/>
    <x v="6"/>
    <s v="Food Security"/>
    <x v="9"/>
    <x v="20"/>
    <x v="3"/>
    <m/>
    <s v="Planned"/>
    <m/>
    <m/>
    <m/>
    <m/>
    <m/>
    <s v="Chittagong"/>
    <s v="Cox's Bazar"/>
    <x v="6"/>
    <x v="9"/>
    <x v="1"/>
    <m/>
    <m/>
    <m/>
    <x v="2"/>
    <x v="2"/>
    <m/>
    <m/>
    <m/>
    <m/>
    <m/>
    <m/>
    <m/>
    <m/>
    <m/>
    <m/>
    <m/>
    <m/>
    <m/>
    <m/>
    <m/>
    <m/>
    <m/>
    <m/>
    <m/>
    <m/>
    <m/>
    <m/>
    <m/>
    <m/>
    <n v="20"/>
    <n v="2022"/>
    <s v=""/>
    <m/>
    <m/>
    <m/>
  </r>
  <r>
    <n v="2996"/>
    <m/>
    <m/>
    <m/>
    <x v="13"/>
    <x v="19"/>
    <x v="6"/>
    <s v="Food Security"/>
    <x v="9"/>
    <x v="20"/>
    <x v="3"/>
    <m/>
    <s v="Planned"/>
    <m/>
    <m/>
    <m/>
    <m/>
    <m/>
    <s v="Chittagong"/>
    <s v="Cox's Bazar"/>
    <x v="6"/>
    <x v="9"/>
    <x v="1"/>
    <m/>
    <m/>
    <m/>
    <x v="2"/>
    <x v="2"/>
    <m/>
    <m/>
    <m/>
    <m/>
    <m/>
    <m/>
    <m/>
    <m/>
    <m/>
    <m/>
    <m/>
    <m/>
    <m/>
    <m/>
    <m/>
    <m/>
    <m/>
    <m/>
    <m/>
    <m/>
    <m/>
    <m/>
    <m/>
    <m/>
    <n v="20"/>
    <n v="2022"/>
    <s v=""/>
    <m/>
    <m/>
    <m/>
  </r>
  <r>
    <n v="2997"/>
    <m/>
    <m/>
    <m/>
    <x v="13"/>
    <x v="19"/>
    <x v="6"/>
    <s v="Food Security"/>
    <x v="9"/>
    <x v="20"/>
    <x v="3"/>
    <m/>
    <s v="Planned"/>
    <m/>
    <m/>
    <m/>
    <m/>
    <m/>
    <s v="Chittagong"/>
    <s v="Cox's Bazar"/>
    <x v="6"/>
    <x v="9"/>
    <x v="1"/>
    <m/>
    <m/>
    <m/>
    <x v="2"/>
    <x v="2"/>
    <m/>
    <m/>
    <m/>
    <m/>
    <m/>
    <m/>
    <m/>
    <m/>
    <m/>
    <m/>
    <m/>
    <m/>
    <m/>
    <m/>
    <m/>
    <m/>
    <m/>
    <m/>
    <m/>
    <m/>
    <m/>
    <m/>
    <m/>
    <m/>
    <n v="20"/>
    <n v="2022"/>
    <s v=""/>
    <m/>
    <m/>
    <m/>
  </r>
  <r>
    <n v="2998"/>
    <m/>
    <m/>
    <m/>
    <x v="13"/>
    <x v="19"/>
    <x v="6"/>
    <s v="Food Security"/>
    <x v="9"/>
    <x v="20"/>
    <x v="3"/>
    <m/>
    <s v="Planned"/>
    <m/>
    <m/>
    <m/>
    <m/>
    <m/>
    <s v="Chittagong"/>
    <s v="Cox's Bazar"/>
    <x v="6"/>
    <x v="9"/>
    <x v="1"/>
    <m/>
    <m/>
    <m/>
    <x v="2"/>
    <x v="2"/>
    <m/>
    <m/>
    <m/>
    <m/>
    <m/>
    <m/>
    <m/>
    <m/>
    <m/>
    <m/>
    <m/>
    <m/>
    <m/>
    <m/>
    <m/>
    <m/>
    <m/>
    <m/>
    <m/>
    <m/>
    <m/>
    <m/>
    <m/>
    <m/>
    <n v="20"/>
    <n v="2022"/>
    <s v=""/>
    <m/>
    <m/>
    <m/>
  </r>
  <r>
    <n v="2999"/>
    <m/>
    <m/>
    <m/>
    <x v="13"/>
    <x v="19"/>
    <x v="6"/>
    <s v="Food Security"/>
    <x v="9"/>
    <x v="20"/>
    <x v="3"/>
    <m/>
    <s v="Planned"/>
    <m/>
    <m/>
    <m/>
    <m/>
    <m/>
    <s v="Chittagong"/>
    <s v="Cox's Bazar"/>
    <x v="6"/>
    <x v="9"/>
    <x v="1"/>
    <m/>
    <m/>
    <m/>
    <x v="2"/>
    <x v="2"/>
    <m/>
    <m/>
    <m/>
    <m/>
    <m/>
    <m/>
    <m/>
    <m/>
    <m/>
    <m/>
    <m/>
    <m/>
    <m/>
    <m/>
    <m/>
    <m/>
    <m/>
    <m/>
    <m/>
    <m/>
    <m/>
    <m/>
    <m/>
    <m/>
    <n v="20"/>
    <n v="2022"/>
    <s v=""/>
    <m/>
    <m/>
    <m/>
  </r>
  <r>
    <n v="3000"/>
    <m/>
    <m/>
    <m/>
    <x v="13"/>
    <x v="19"/>
    <x v="6"/>
    <s v="Food Security"/>
    <x v="9"/>
    <x v="20"/>
    <x v="3"/>
    <m/>
    <s v="Planned"/>
    <m/>
    <m/>
    <m/>
    <m/>
    <m/>
    <s v="Chittagong"/>
    <s v="Cox's Bazar"/>
    <x v="6"/>
    <x v="9"/>
    <x v="1"/>
    <m/>
    <m/>
    <m/>
    <x v="2"/>
    <x v="2"/>
    <m/>
    <m/>
    <m/>
    <m/>
    <m/>
    <m/>
    <m/>
    <m/>
    <m/>
    <m/>
    <m/>
    <m/>
    <m/>
    <m/>
    <m/>
    <m/>
    <m/>
    <m/>
    <m/>
    <m/>
    <m/>
    <m/>
    <m/>
    <m/>
    <n v="20"/>
    <n v="2022"/>
    <s v=""/>
    <m/>
    <m/>
    <m/>
  </r>
  <r>
    <n v="3001"/>
    <m/>
    <m/>
    <m/>
    <x v="13"/>
    <x v="19"/>
    <x v="6"/>
    <s v="Food Security"/>
    <x v="9"/>
    <x v="20"/>
    <x v="3"/>
    <m/>
    <s v="Planned"/>
    <m/>
    <m/>
    <m/>
    <m/>
    <m/>
    <s v="Chittagong"/>
    <s v="Cox's Bazar"/>
    <x v="6"/>
    <x v="9"/>
    <x v="1"/>
    <m/>
    <m/>
    <m/>
    <x v="2"/>
    <x v="2"/>
    <m/>
    <m/>
    <m/>
    <m/>
    <m/>
    <m/>
    <m/>
    <m/>
    <m/>
    <m/>
    <m/>
    <m/>
    <m/>
    <m/>
    <m/>
    <m/>
    <m/>
    <m/>
    <m/>
    <m/>
    <m/>
    <m/>
    <m/>
    <m/>
    <n v="20"/>
    <n v="2022"/>
    <s v=""/>
    <m/>
    <m/>
    <m/>
  </r>
  <r>
    <n v="3002"/>
    <m/>
    <m/>
    <m/>
    <x v="13"/>
    <x v="19"/>
    <x v="6"/>
    <s v="Food Security"/>
    <x v="9"/>
    <x v="20"/>
    <x v="3"/>
    <m/>
    <s v="Planned"/>
    <m/>
    <m/>
    <m/>
    <m/>
    <m/>
    <s v="Chittagong"/>
    <s v="Cox's Bazar"/>
    <x v="6"/>
    <x v="9"/>
    <x v="1"/>
    <m/>
    <m/>
    <m/>
    <x v="2"/>
    <x v="2"/>
    <m/>
    <m/>
    <m/>
    <m/>
    <m/>
    <m/>
    <m/>
    <m/>
    <m/>
    <m/>
    <m/>
    <m/>
    <m/>
    <m/>
    <m/>
    <m/>
    <m/>
    <m/>
    <m/>
    <m/>
    <m/>
    <m/>
    <m/>
    <m/>
    <n v="20"/>
    <n v="2022"/>
    <s v=""/>
    <m/>
    <m/>
    <m/>
  </r>
  <r>
    <n v="3003"/>
    <m/>
    <m/>
    <m/>
    <x v="13"/>
    <x v="19"/>
    <x v="6"/>
    <s v="Food Security"/>
    <x v="9"/>
    <x v="20"/>
    <x v="3"/>
    <m/>
    <s v="Planned"/>
    <m/>
    <m/>
    <m/>
    <m/>
    <m/>
    <s v="Chittagong"/>
    <s v="Cox's Bazar"/>
    <x v="6"/>
    <x v="9"/>
    <x v="1"/>
    <m/>
    <m/>
    <m/>
    <x v="2"/>
    <x v="2"/>
    <m/>
    <m/>
    <m/>
    <m/>
    <m/>
    <m/>
    <m/>
    <m/>
    <m/>
    <m/>
    <m/>
    <m/>
    <m/>
    <m/>
    <m/>
    <m/>
    <m/>
    <m/>
    <m/>
    <m/>
    <m/>
    <m/>
    <m/>
    <m/>
    <n v="20"/>
    <n v="2022"/>
    <s v=""/>
    <m/>
    <m/>
    <m/>
  </r>
  <r>
    <n v="3004"/>
    <m/>
    <m/>
    <m/>
    <x v="13"/>
    <x v="19"/>
    <x v="6"/>
    <s v="Food Security"/>
    <x v="9"/>
    <x v="20"/>
    <x v="3"/>
    <m/>
    <s v="Planned"/>
    <m/>
    <m/>
    <m/>
    <m/>
    <m/>
    <s v="Chittagong"/>
    <s v="Cox's Bazar"/>
    <x v="6"/>
    <x v="9"/>
    <x v="1"/>
    <m/>
    <m/>
    <m/>
    <x v="2"/>
    <x v="2"/>
    <m/>
    <m/>
    <m/>
    <m/>
    <m/>
    <m/>
    <m/>
    <m/>
    <m/>
    <m/>
    <m/>
    <m/>
    <m/>
    <m/>
    <m/>
    <m/>
    <m/>
    <m/>
    <m/>
    <m/>
    <m/>
    <m/>
    <m/>
    <m/>
    <n v="20"/>
    <n v="2022"/>
    <s v=""/>
    <m/>
    <m/>
    <m/>
  </r>
  <r>
    <n v="3005"/>
    <m/>
    <m/>
    <m/>
    <x v="13"/>
    <x v="19"/>
    <x v="6"/>
    <s v="Food Security"/>
    <x v="9"/>
    <x v="20"/>
    <x v="3"/>
    <m/>
    <s v="Planned"/>
    <m/>
    <m/>
    <m/>
    <m/>
    <m/>
    <s v="Chittagong"/>
    <s v="Cox's Bazar"/>
    <x v="6"/>
    <x v="9"/>
    <x v="1"/>
    <m/>
    <m/>
    <m/>
    <x v="2"/>
    <x v="2"/>
    <m/>
    <m/>
    <m/>
    <m/>
    <m/>
    <m/>
    <m/>
    <m/>
    <m/>
    <m/>
    <m/>
    <m/>
    <m/>
    <m/>
    <m/>
    <m/>
    <m/>
    <m/>
    <m/>
    <m/>
    <m/>
    <m/>
    <m/>
    <m/>
    <n v="20"/>
    <n v="2022"/>
    <s v=""/>
    <m/>
    <m/>
    <m/>
  </r>
  <r>
    <n v="3006"/>
    <m/>
    <m/>
    <m/>
    <x v="13"/>
    <x v="19"/>
    <x v="6"/>
    <s v="Food Security"/>
    <x v="9"/>
    <x v="20"/>
    <x v="3"/>
    <m/>
    <s v="Planned"/>
    <m/>
    <m/>
    <m/>
    <m/>
    <m/>
    <s v="Chittagong"/>
    <s v="Cox's Bazar"/>
    <x v="6"/>
    <x v="9"/>
    <x v="1"/>
    <m/>
    <m/>
    <m/>
    <x v="2"/>
    <x v="2"/>
    <m/>
    <m/>
    <m/>
    <m/>
    <m/>
    <m/>
    <m/>
    <m/>
    <m/>
    <m/>
    <m/>
    <m/>
    <m/>
    <m/>
    <m/>
    <m/>
    <m/>
    <m/>
    <m/>
    <m/>
    <m/>
    <m/>
    <m/>
    <m/>
    <n v="20"/>
    <n v="2022"/>
    <s v=""/>
    <m/>
    <m/>
    <m/>
  </r>
  <r>
    <n v="3007"/>
    <m/>
    <m/>
    <m/>
    <x v="13"/>
    <x v="19"/>
    <x v="6"/>
    <s v="Food Security"/>
    <x v="9"/>
    <x v="20"/>
    <x v="3"/>
    <m/>
    <s v="Planned"/>
    <m/>
    <m/>
    <m/>
    <m/>
    <m/>
    <s v="Chittagong"/>
    <s v="Cox's Bazar"/>
    <x v="6"/>
    <x v="9"/>
    <x v="1"/>
    <m/>
    <m/>
    <m/>
    <x v="2"/>
    <x v="2"/>
    <m/>
    <m/>
    <m/>
    <m/>
    <m/>
    <m/>
    <m/>
    <m/>
    <m/>
    <m/>
    <m/>
    <m/>
    <m/>
    <m/>
    <m/>
    <m/>
    <m/>
    <m/>
    <m/>
    <m/>
    <m/>
    <m/>
    <m/>
    <m/>
    <n v="20"/>
    <n v="2022"/>
    <s v=""/>
    <m/>
    <m/>
    <m/>
  </r>
  <r>
    <n v="3008"/>
    <m/>
    <m/>
    <m/>
    <x v="13"/>
    <x v="19"/>
    <x v="6"/>
    <s v="Food Security"/>
    <x v="9"/>
    <x v="20"/>
    <x v="3"/>
    <m/>
    <s v="Planned"/>
    <m/>
    <m/>
    <m/>
    <m/>
    <m/>
    <s v="Chittagong"/>
    <s v="Cox's Bazar"/>
    <x v="6"/>
    <x v="9"/>
    <x v="1"/>
    <m/>
    <m/>
    <m/>
    <x v="2"/>
    <x v="2"/>
    <m/>
    <m/>
    <m/>
    <m/>
    <m/>
    <m/>
    <m/>
    <m/>
    <m/>
    <m/>
    <m/>
    <m/>
    <m/>
    <m/>
    <m/>
    <m/>
    <m/>
    <m/>
    <m/>
    <m/>
    <m/>
    <m/>
    <m/>
    <m/>
    <n v="20"/>
    <n v="2022"/>
    <s v=""/>
    <m/>
    <m/>
    <m/>
  </r>
  <r>
    <n v="3009"/>
    <m/>
    <m/>
    <m/>
    <x v="13"/>
    <x v="19"/>
    <x v="6"/>
    <s v="Food Security"/>
    <x v="9"/>
    <x v="20"/>
    <x v="3"/>
    <m/>
    <s v="Planned"/>
    <m/>
    <m/>
    <m/>
    <m/>
    <m/>
    <s v="Chittagong"/>
    <s v="Cox's Bazar"/>
    <x v="6"/>
    <x v="9"/>
    <x v="1"/>
    <m/>
    <m/>
    <m/>
    <x v="2"/>
    <x v="2"/>
    <m/>
    <m/>
    <m/>
    <m/>
    <m/>
    <m/>
    <m/>
    <m/>
    <m/>
    <m/>
    <m/>
    <m/>
    <m/>
    <m/>
    <m/>
    <m/>
    <m/>
    <m/>
    <m/>
    <m/>
    <m/>
    <m/>
    <m/>
    <m/>
    <n v="20"/>
    <n v="2022"/>
    <s v=""/>
    <m/>
    <m/>
    <m/>
  </r>
  <r>
    <n v="3010"/>
    <m/>
    <m/>
    <m/>
    <x v="13"/>
    <x v="19"/>
    <x v="6"/>
    <s v="Food Security"/>
    <x v="9"/>
    <x v="20"/>
    <x v="3"/>
    <m/>
    <s v="Planned"/>
    <m/>
    <m/>
    <m/>
    <m/>
    <m/>
    <s v="Chittagong"/>
    <s v="Cox's Bazar"/>
    <x v="6"/>
    <x v="9"/>
    <x v="1"/>
    <m/>
    <m/>
    <m/>
    <x v="2"/>
    <x v="2"/>
    <m/>
    <m/>
    <m/>
    <m/>
    <m/>
    <m/>
    <m/>
    <m/>
    <m/>
    <m/>
    <m/>
    <m/>
    <m/>
    <m/>
    <m/>
    <m/>
    <m/>
    <m/>
    <m/>
    <m/>
    <m/>
    <m/>
    <m/>
    <m/>
    <n v="20"/>
    <n v="2022"/>
    <s v=""/>
    <m/>
    <m/>
    <m/>
  </r>
  <r>
    <n v="3011"/>
    <m/>
    <m/>
    <m/>
    <x v="13"/>
    <x v="19"/>
    <x v="6"/>
    <s v="Food Security"/>
    <x v="9"/>
    <x v="20"/>
    <x v="3"/>
    <m/>
    <s v="Planned"/>
    <m/>
    <m/>
    <m/>
    <m/>
    <m/>
    <s v="Chittagong"/>
    <s v="Cox's Bazar"/>
    <x v="6"/>
    <x v="9"/>
    <x v="1"/>
    <m/>
    <m/>
    <m/>
    <x v="2"/>
    <x v="2"/>
    <m/>
    <m/>
    <m/>
    <m/>
    <m/>
    <m/>
    <m/>
    <m/>
    <m/>
    <m/>
    <m/>
    <m/>
    <m/>
    <m/>
    <m/>
    <m/>
    <m/>
    <m/>
    <m/>
    <m/>
    <m/>
    <m/>
    <m/>
    <m/>
    <n v="20"/>
    <n v="2022"/>
    <s v=""/>
    <m/>
    <m/>
    <m/>
  </r>
  <r>
    <n v="3012"/>
    <m/>
    <m/>
    <m/>
    <x v="13"/>
    <x v="19"/>
    <x v="6"/>
    <s v="Food Security"/>
    <x v="9"/>
    <x v="20"/>
    <x v="3"/>
    <m/>
    <s v="Planned"/>
    <m/>
    <m/>
    <m/>
    <m/>
    <m/>
    <s v="Chittagong"/>
    <s v="Cox's Bazar"/>
    <x v="6"/>
    <x v="9"/>
    <x v="1"/>
    <m/>
    <m/>
    <m/>
    <x v="2"/>
    <x v="2"/>
    <m/>
    <m/>
    <m/>
    <m/>
    <m/>
    <m/>
    <m/>
    <m/>
    <m/>
    <m/>
    <m/>
    <m/>
    <m/>
    <m/>
    <m/>
    <m/>
    <m/>
    <m/>
    <m/>
    <m/>
    <m/>
    <m/>
    <m/>
    <m/>
    <n v="20"/>
    <n v="2022"/>
    <s v=""/>
    <m/>
    <m/>
    <m/>
  </r>
  <r>
    <n v="3013"/>
    <m/>
    <m/>
    <m/>
    <x v="13"/>
    <x v="19"/>
    <x v="6"/>
    <s v="Food Security"/>
    <x v="9"/>
    <x v="20"/>
    <x v="3"/>
    <m/>
    <s v="Planned"/>
    <m/>
    <m/>
    <m/>
    <m/>
    <m/>
    <s v="Chittagong"/>
    <s v="Cox's Bazar"/>
    <x v="6"/>
    <x v="9"/>
    <x v="1"/>
    <m/>
    <m/>
    <m/>
    <x v="2"/>
    <x v="2"/>
    <m/>
    <m/>
    <m/>
    <m/>
    <m/>
    <m/>
    <m/>
    <m/>
    <m/>
    <m/>
    <m/>
    <m/>
    <m/>
    <m/>
    <m/>
    <m/>
    <m/>
    <m/>
    <m/>
    <m/>
    <m/>
    <m/>
    <m/>
    <m/>
    <n v="20"/>
    <n v="2022"/>
    <s v=""/>
    <m/>
    <m/>
    <m/>
  </r>
  <r>
    <n v="3014"/>
    <m/>
    <m/>
    <m/>
    <x v="13"/>
    <x v="19"/>
    <x v="6"/>
    <s v="Food Security"/>
    <x v="9"/>
    <x v="20"/>
    <x v="3"/>
    <m/>
    <s v="Planned"/>
    <m/>
    <m/>
    <m/>
    <m/>
    <m/>
    <s v="Chittagong"/>
    <s v="Cox's Bazar"/>
    <x v="6"/>
    <x v="9"/>
    <x v="1"/>
    <m/>
    <m/>
    <m/>
    <x v="2"/>
    <x v="2"/>
    <m/>
    <m/>
    <m/>
    <m/>
    <m/>
    <m/>
    <m/>
    <m/>
    <m/>
    <m/>
    <m/>
    <m/>
    <m/>
    <m/>
    <m/>
    <m/>
    <m/>
    <m/>
    <m/>
    <m/>
    <m/>
    <m/>
    <m/>
    <m/>
    <n v="20"/>
    <n v="2022"/>
    <s v=""/>
    <m/>
    <m/>
    <m/>
  </r>
  <r>
    <n v="3015"/>
    <m/>
    <m/>
    <m/>
    <x v="13"/>
    <x v="19"/>
    <x v="6"/>
    <s v="Food Security"/>
    <x v="9"/>
    <x v="20"/>
    <x v="3"/>
    <m/>
    <s v="Planned"/>
    <m/>
    <m/>
    <m/>
    <m/>
    <m/>
    <s v="Chittagong"/>
    <s v="Cox's Bazar"/>
    <x v="6"/>
    <x v="9"/>
    <x v="1"/>
    <m/>
    <m/>
    <m/>
    <x v="2"/>
    <x v="2"/>
    <m/>
    <m/>
    <m/>
    <m/>
    <m/>
    <m/>
    <m/>
    <m/>
    <m/>
    <m/>
    <m/>
    <m/>
    <m/>
    <m/>
    <m/>
    <m/>
    <m/>
    <m/>
    <m/>
    <m/>
    <m/>
    <m/>
    <m/>
    <m/>
    <n v="20"/>
    <n v="2022"/>
    <s v=""/>
    <m/>
    <m/>
    <m/>
  </r>
  <r>
    <n v="3016"/>
    <m/>
    <m/>
    <m/>
    <x v="13"/>
    <x v="19"/>
    <x v="6"/>
    <s v="Food Security"/>
    <x v="9"/>
    <x v="20"/>
    <x v="3"/>
    <m/>
    <s v="Planned"/>
    <m/>
    <m/>
    <m/>
    <m/>
    <m/>
    <s v="Chittagong"/>
    <s v="Cox's Bazar"/>
    <x v="6"/>
    <x v="9"/>
    <x v="1"/>
    <m/>
    <m/>
    <m/>
    <x v="2"/>
    <x v="2"/>
    <m/>
    <m/>
    <m/>
    <m/>
    <m/>
    <m/>
    <m/>
    <m/>
    <m/>
    <m/>
    <m/>
    <m/>
    <m/>
    <m/>
    <m/>
    <m/>
    <m/>
    <m/>
    <m/>
    <m/>
    <m/>
    <m/>
    <m/>
    <m/>
    <n v="20"/>
    <n v="2022"/>
    <s v=""/>
    <m/>
    <m/>
    <m/>
  </r>
  <r>
    <n v="3017"/>
    <m/>
    <m/>
    <m/>
    <x v="13"/>
    <x v="19"/>
    <x v="6"/>
    <s v="Food Security"/>
    <x v="9"/>
    <x v="20"/>
    <x v="3"/>
    <m/>
    <s v="Planned"/>
    <m/>
    <m/>
    <m/>
    <m/>
    <m/>
    <s v="Chittagong"/>
    <s v="Cox's Bazar"/>
    <x v="6"/>
    <x v="9"/>
    <x v="1"/>
    <m/>
    <m/>
    <m/>
    <x v="2"/>
    <x v="2"/>
    <m/>
    <m/>
    <m/>
    <m/>
    <m/>
    <m/>
    <m/>
    <m/>
    <m/>
    <m/>
    <m/>
    <m/>
    <m/>
    <m/>
    <m/>
    <m/>
    <m/>
    <m/>
    <m/>
    <m/>
    <m/>
    <m/>
    <m/>
    <m/>
    <n v="20"/>
    <n v="2022"/>
    <s v=""/>
    <m/>
    <m/>
    <m/>
  </r>
  <r>
    <n v="3018"/>
    <m/>
    <m/>
    <m/>
    <x v="13"/>
    <x v="19"/>
    <x v="6"/>
    <s v="Food Security"/>
    <x v="9"/>
    <x v="20"/>
    <x v="3"/>
    <m/>
    <s v="Planned"/>
    <m/>
    <m/>
    <m/>
    <m/>
    <m/>
    <s v="Chittagong"/>
    <s v="Cox's Bazar"/>
    <x v="6"/>
    <x v="9"/>
    <x v="1"/>
    <m/>
    <m/>
    <m/>
    <x v="2"/>
    <x v="2"/>
    <m/>
    <m/>
    <m/>
    <m/>
    <m/>
    <m/>
    <m/>
    <m/>
    <m/>
    <m/>
    <m/>
    <m/>
    <m/>
    <m/>
    <m/>
    <m/>
    <m/>
    <m/>
    <m/>
    <m/>
    <m/>
    <m/>
    <m/>
    <m/>
    <n v="20"/>
    <n v="2022"/>
    <s v=""/>
    <m/>
    <m/>
    <m/>
  </r>
  <r>
    <n v="3019"/>
    <m/>
    <m/>
    <m/>
    <x v="13"/>
    <x v="19"/>
    <x v="6"/>
    <s v="Food Security"/>
    <x v="9"/>
    <x v="20"/>
    <x v="3"/>
    <m/>
    <s v="Planned"/>
    <m/>
    <m/>
    <m/>
    <m/>
    <m/>
    <s v="Chittagong"/>
    <s v="Cox's Bazar"/>
    <x v="6"/>
    <x v="9"/>
    <x v="1"/>
    <m/>
    <m/>
    <m/>
    <x v="2"/>
    <x v="2"/>
    <m/>
    <m/>
    <m/>
    <m/>
    <m/>
    <m/>
    <m/>
    <m/>
    <m/>
    <m/>
    <m/>
    <m/>
    <m/>
    <m/>
    <m/>
    <m/>
    <m/>
    <m/>
    <m/>
    <m/>
    <m/>
    <m/>
    <m/>
    <m/>
    <n v="20"/>
    <n v="2022"/>
    <s v=""/>
    <m/>
    <m/>
    <m/>
  </r>
  <r>
    <n v="3020"/>
    <m/>
    <m/>
    <m/>
    <x v="13"/>
    <x v="19"/>
    <x v="6"/>
    <s v="Food Security"/>
    <x v="9"/>
    <x v="20"/>
    <x v="3"/>
    <m/>
    <s v="Planned"/>
    <m/>
    <m/>
    <m/>
    <m/>
    <m/>
    <s v="Chittagong"/>
    <s v="Cox's Bazar"/>
    <x v="6"/>
    <x v="9"/>
    <x v="1"/>
    <m/>
    <m/>
    <m/>
    <x v="2"/>
    <x v="2"/>
    <m/>
    <m/>
    <m/>
    <m/>
    <m/>
    <m/>
    <m/>
    <m/>
    <m/>
    <m/>
    <m/>
    <m/>
    <m/>
    <m/>
    <m/>
    <m/>
    <m/>
    <m/>
    <m/>
    <m/>
    <m/>
    <m/>
    <m/>
    <m/>
    <n v="20"/>
    <n v="2022"/>
    <s v=""/>
    <m/>
    <m/>
    <m/>
  </r>
  <r>
    <n v="3021"/>
    <m/>
    <m/>
    <m/>
    <x v="13"/>
    <x v="19"/>
    <x v="6"/>
    <s v="Food Security"/>
    <x v="9"/>
    <x v="20"/>
    <x v="3"/>
    <m/>
    <s v="Planned"/>
    <m/>
    <m/>
    <m/>
    <m/>
    <m/>
    <s v="Chittagong"/>
    <s v="Cox's Bazar"/>
    <x v="6"/>
    <x v="9"/>
    <x v="1"/>
    <m/>
    <m/>
    <m/>
    <x v="2"/>
    <x v="2"/>
    <m/>
    <m/>
    <m/>
    <m/>
    <m/>
    <m/>
    <m/>
    <m/>
    <m/>
    <m/>
    <m/>
    <m/>
    <m/>
    <m/>
    <m/>
    <m/>
    <m/>
    <m/>
    <m/>
    <m/>
    <m/>
    <m/>
    <m/>
    <m/>
    <n v="20"/>
    <n v="2022"/>
    <s v=""/>
    <m/>
    <m/>
    <m/>
  </r>
  <r>
    <n v="3022"/>
    <m/>
    <m/>
    <m/>
    <x v="13"/>
    <x v="19"/>
    <x v="6"/>
    <s v="Food Security"/>
    <x v="9"/>
    <x v="20"/>
    <x v="3"/>
    <m/>
    <s v="Planned"/>
    <m/>
    <m/>
    <m/>
    <m/>
    <m/>
    <s v="Chittagong"/>
    <s v="Cox's Bazar"/>
    <x v="6"/>
    <x v="9"/>
    <x v="1"/>
    <m/>
    <m/>
    <m/>
    <x v="2"/>
    <x v="2"/>
    <m/>
    <m/>
    <m/>
    <m/>
    <m/>
    <m/>
    <m/>
    <m/>
    <m/>
    <m/>
    <m/>
    <m/>
    <m/>
    <m/>
    <m/>
    <m/>
    <m/>
    <m/>
    <m/>
    <m/>
    <m/>
    <m/>
    <m/>
    <m/>
    <n v="20"/>
    <n v="2022"/>
    <s v=""/>
    <m/>
    <m/>
    <m/>
  </r>
  <r>
    <n v="3023"/>
    <m/>
    <m/>
    <m/>
    <x v="13"/>
    <x v="19"/>
    <x v="6"/>
    <s v="Food Security"/>
    <x v="9"/>
    <x v="20"/>
    <x v="3"/>
    <m/>
    <s v="Planned"/>
    <m/>
    <m/>
    <m/>
    <m/>
    <m/>
    <s v="Chittagong"/>
    <s v="Cox's Bazar"/>
    <x v="6"/>
    <x v="9"/>
    <x v="1"/>
    <m/>
    <m/>
    <m/>
    <x v="2"/>
    <x v="2"/>
    <m/>
    <m/>
    <m/>
    <m/>
    <m/>
    <m/>
    <m/>
    <m/>
    <m/>
    <m/>
    <m/>
    <m/>
    <m/>
    <m/>
    <m/>
    <m/>
    <m/>
    <m/>
    <m/>
    <m/>
    <m/>
    <m/>
    <m/>
    <m/>
    <n v="20"/>
    <n v="2022"/>
    <s v=""/>
    <m/>
    <m/>
    <m/>
  </r>
  <r>
    <n v="3024"/>
    <m/>
    <m/>
    <m/>
    <x v="13"/>
    <x v="19"/>
    <x v="6"/>
    <s v="Food Security"/>
    <x v="9"/>
    <x v="20"/>
    <x v="3"/>
    <m/>
    <s v="Planned"/>
    <m/>
    <m/>
    <m/>
    <m/>
    <m/>
    <s v="Chittagong"/>
    <s v="Cox's Bazar"/>
    <x v="6"/>
    <x v="9"/>
    <x v="1"/>
    <m/>
    <m/>
    <m/>
    <x v="2"/>
    <x v="2"/>
    <m/>
    <m/>
    <m/>
    <m/>
    <m/>
    <m/>
    <m/>
    <m/>
    <m/>
    <m/>
    <m/>
    <m/>
    <m/>
    <m/>
    <m/>
    <m/>
    <m/>
    <m/>
    <m/>
    <m/>
    <m/>
    <m/>
    <m/>
    <m/>
    <n v="20"/>
    <n v="2022"/>
    <s v=""/>
    <m/>
    <m/>
    <m/>
  </r>
  <r>
    <n v="3025"/>
    <m/>
    <m/>
    <m/>
    <x v="13"/>
    <x v="19"/>
    <x v="6"/>
    <s v="Food Security"/>
    <x v="9"/>
    <x v="20"/>
    <x v="3"/>
    <m/>
    <s v="Planned"/>
    <m/>
    <m/>
    <m/>
    <m/>
    <m/>
    <s v="Chittagong"/>
    <s v="Cox's Bazar"/>
    <x v="6"/>
    <x v="9"/>
    <x v="1"/>
    <m/>
    <m/>
    <m/>
    <x v="2"/>
    <x v="2"/>
    <m/>
    <m/>
    <m/>
    <m/>
    <m/>
    <m/>
    <m/>
    <m/>
    <m/>
    <m/>
    <m/>
    <m/>
    <m/>
    <m/>
    <m/>
    <m/>
    <m/>
    <m/>
    <m/>
    <m/>
    <m/>
    <m/>
    <m/>
    <m/>
    <n v="20"/>
    <n v="2022"/>
    <s v=""/>
    <m/>
    <m/>
    <m/>
  </r>
  <r>
    <n v="3026"/>
    <m/>
    <m/>
    <m/>
    <x v="13"/>
    <x v="19"/>
    <x v="6"/>
    <s v="Food Security"/>
    <x v="9"/>
    <x v="20"/>
    <x v="3"/>
    <m/>
    <s v="Planned"/>
    <m/>
    <m/>
    <m/>
    <m/>
    <m/>
    <s v="Chittagong"/>
    <s v="Cox's Bazar"/>
    <x v="6"/>
    <x v="9"/>
    <x v="1"/>
    <m/>
    <m/>
    <m/>
    <x v="2"/>
    <x v="2"/>
    <m/>
    <m/>
    <m/>
    <m/>
    <m/>
    <m/>
    <m/>
    <m/>
    <m/>
    <m/>
    <m/>
    <m/>
    <m/>
    <m/>
    <m/>
    <m/>
    <m/>
    <m/>
    <m/>
    <m/>
    <m/>
    <m/>
    <m/>
    <m/>
    <n v="20"/>
    <n v="2022"/>
    <s v=""/>
    <m/>
    <m/>
    <m/>
  </r>
  <r>
    <n v="3027"/>
    <m/>
    <m/>
    <m/>
    <x v="13"/>
    <x v="19"/>
    <x v="6"/>
    <s v="Food Security"/>
    <x v="9"/>
    <x v="20"/>
    <x v="3"/>
    <m/>
    <s v="Planned"/>
    <m/>
    <m/>
    <m/>
    <m/>
    <m/>
    <s v="Chittagong"/>
    <s v="Cox's Bazar"/>
    <x v="6"/>
    <x v="9"/>
    <x v="1"/>
    <m/>
    <m/>
    <m/>
    <x v="2"/>
    <x v="2"/>
    <m/>
    <m/>
    <m/>
    <m/>
    <m/>
    <m/>
    <m/>
    <m/>
    <m/>
    <m/>
    <m/>
    <m/>
    <m/>
    <m/>
    <m/>
    <m/>
    <m/>
    <m/>
    <m/>
    <m/>
    <m/>
    <m/>
    <m/>
    <m/>
    <n v="20"/>
    <n v="2022"/>
    <s v=""/>
    <m/>
    <m/>
    <m/>
  </r>
  <r>
    <n v="3028"/>
    <m/>
    <m/>
    <m/>
    <x v="13"/>
    <x v="19"/>
    <x v="6"/>
    <s v="Food Security"/>
    <x v="9"/>
    <x v="20"/>
    <x v="3"/>
    <m/>
    <s v="Planned"/>
    <m/>
    <m/>
    <m/>
    <m/>
    <m/>
    <s v="Chittagong"/>
    <s v="Cox's Bazar"/>
    <x v="6"/>
    <x v="9"/>
    <x v="1"/>
    <m/>
    <m/>
    <m/>
    <x v="2"/>
    <x v="2"/>
    <m/>
    <m/>
    <m/>
    <m/>
    <m/>
    <m/>
    <m/>
    <m/>
    <m/>
    <m/>
    <m/>
    <m/>
    <m/>
    <m/>
    <m/>
    <m/>
    <m/>
    <m/>
    <m/>
    <m/>
    <m/>
    <m/>
    <m/>
    <m/>
    <n v="20"/>
    <n v="2022"/>
    <s v=""/>
    <m/>
    <m/>
    <m/>
  </r>
  <r>
    <n v="3029"/>
    <m/>
    <m/>
    <m/>
    <x v="13"/>
    <x v="19"/>
    <x v="6"/>
    <s v="Food Security"/>
    <x v="9"/>
    <x v="20"/>
    <x v="3"/>
    <m/>
    <s v="Planned"/>
    <m/>
    <m/>
    <m/>
    <m/>
    <m/>
    <s v="Chittagong"/>
    <s v="Cox's Bazar"/>
    <x v="6"/>
    <x v="9"/>
    <x v="1"/>
    <m/>
    <m/>
    <m/>
    <x v="2"/>
    <x v="2"/>
    <m/>
    <m/>
    <m/>
    <m/>
    <m/>
    <m/>
    <m/>
    <m/>
    <m/>
    <m/>
    <m/>
    <m/>
    <m/>
    <m/>
    <m/>
    <m/>
    <m/>
    <m/>
    <m/>
    <m/>
    <m/>
    <m/>
    <m/>
    <m/>
    <n v="20"/>
    <n v="2022"/>
    <s v=""/>
    <m/>
    <m/>
    <m/>
  </r>
  <r>
    <n v="3030"/>
    <m/>
    <m/>
    <m/>
    <x v="13"/>
    <x v="19"/>
    <x v="6"/>
    <s v="Food Security"/>
    <x v="9"/>
    <x v="20"/>
    <x v="3"/>
    <m/>
    <s v="Planned"/>
    <m/>
    <m/>
    <m/>
    <m/>
    <m/>
    <s v="Chittagong"/>
    <s v="Cox's Bazar"/>
    <x v="6"/>
    <x v="9"/>
    <x v="1"/>
    <m/>
    <m/>
    <m/>
    <x v="2"/>
    <x v="2"/>
    <m/>
    <m/>
    <m/>
    <m/>
    <m/>
    <m/>
    <m/>
    <m/>
    <m/>
    <m/>
    <m/>
    <m/>
    <m/>
    <m/>
    <m/>
    <m/>
    <m/>
    <m/>
    <m/>
    <m/>
    <m/>
    <m/>
    <m/>
    <m/>
    <n v="20"/>
    <n v="2022"/>
    <s v=""/>
    <m/>
    <m/>
    <m/>
  </r>
  <r>
    <n v="3031"/>
    <m/>
    <m/>
    <m/>
    <x v="13"/>
    <x v="19"/>
    <x v="6"/>
    <s v="Food Security"/>
    <x v="9"/>
    <x v="20"/>
    <x v="3"/>
    <m/>
    <s v="Planned"/>
    <m/>
    <m/>
    <m/>
    <m/>
    <m/>
    <s v="Chittagong"/>
    <s v="Cox's Bazar"/>
    <x v="6"/>
    <x v="9"/>
    <x v="1"/>
    <m/>
    <m/>
    <m/>
    <x v="2"/>
    <x v="2"/>
    <m/>
    <m/>
    <m/>
    <m/>
    <m/>
    <m/>
    <m/>
    <m/>
    <m/>
    <m/>
    <m/>
    <m/>
    <m/>
    <m/>
    <m/>
    <m/>
    <m/>
    <m/>
    <m/>
    <m/>
    <m/>
    <m/>
    <m/>
    <m/>
    <n v="20"/>
    <n v="2022"/>
    <s v=""/>
    <m/>
    <m/>
    <m/>
  </r>
  <r>
    <n v="3032"/>
    <m/>
    <m/>
    <m/>
    <x v="13"/>
    <x v="19"/>
    <x v="6"/>
    <s v="Food Security"/>
    <x v="9"/>
    <x v="20"/>
    <x v="3"/>
    <m/>
    <s v="Planned"/>
    <m/>
    <m/>
    <m/>
    <m/>
    <m/>
    <s v="Chittagong"/>
    <s v="Cox's Bazar"/>
    <x v="6"/>
    <x v="9"/>
    <x v="1"/>
    <m/>
    <m/>
    <m/>
    <x v="2"/>
    <x v="2"/>
    <m/>
    <m/>
    <m/>
    <m/>
    <m/>
    <m/>
    <m/>
    <m/>
    <m/>
    <m/>
    <m/>
    <m/>
    <m/>
    <m/>
    <m/>
    <m/>
    <m/>
    <m/>
    <m/>
    <m/>
    <m/>
    <m/>
    <m/>
    <m/>
    <n v="20"/>
    <n v="2022"/>
    <s v=""/>
    <m/>
    <m/>
    <m/>
  </r>
  <r>
    <n v="3033"/>
    <m/>
    <m/>
    <m/>
    <x v="13"/>
    <x v="19"/>
    <x v="6"/>
    <s v="Food Security"/>
    <x v="9"/>
    <x v="20"/>
    <x v="3"/>
    <m/>
    <s v="Planned"/>
    <m/>
    <m/>
    <m/>
    <m/>
    <m/>
    <s v="Chittagong"/>
    <s v="Cox's Bazar"/>
    <x v="6"/>
    <x v="9"/>
    <x v="1"/>
    <m/>
    <m/>
    <m/>
    <x v="2"/>
    <x v="2"/>
    <m/>
    <m/>
    <m/>
    <m/>
    <m/>
    <m/>
    <m/>
    <m/>
    <m/>
    <m/>
    <m/>
    <m/>
    <m/>
    <m/>
    <m/>
    <m/>
    <m/>
    <m/>
    <m/>
    <m/>
    <m/>
    <m/>
    <m/>
    <m/>
    <n v="20"/>
    <n v="2022"/>
    <s v=""/>
    <m/>
    <m/>
    <m/>
  </r>
  <r>
    <n v="3034"/>
    <m/>
    <m/>
    <m/>
    <x v="13"/>
    <x v="19"/>
    <x v="6"/>
    <s v="Food Security"/>
    <x v="9"/>
    <x v="20"/>
    <x v="3"/>
    <m/>
    <s v="Planned"/>
    <m/>
    <m/>
    <m/>
    <m/>
    <m/>
    <s v="Chittagong"/>
    <s v="Cox's Bazar"/>
    <x v="6"/>
    <x v="9"/>
    <x v="1"/>
    <m/>
    <m/>
    <m/>
    <x v="2"/>
    <x v="2"/>
    <m/>
    <m/>
    <m/>
    <m/>
    <m/>
    <m/>
    <m/>
    <m/>
    <m/>
    <m/>
    <m/>
    <m/>
    <m/>
    <m/>
    <m/>
    <m/>
    <m/>
    <m/>
    <m/>
    <m/>
    <m/>
    <m/>
    <m/>
    <m/>
    <n v="20"/>
    <n v="2022"/>
    <s v=""/>
    <m/>
    <m/>
    <m/>
  </r>
  <r>
    <n v="3035"/>
    <m/>
    <m/>
    <m/>
    <x v="13"/>
    <x v="19"/>
    <x v="6"/>
    <s v="Food Security"/>
    <x v="9"/>
    <x v="20"/>
    <x v="3"/>
    <m/>
    <s v="Planned"/>
    <m/>
    <m/>
    <m/>
    <m/>
    <m/>
    <s v="Chittagong"/>
    <s v="Cox's Bazar"/>
    <x v="6"/>
    <x v="9"/>
    <x v="1"/>
    <m/>
    <m/>
    <m/>
    <x v="2"/>
    <x v="2"/>
    <m/>
    <m/>
    <m/>
    <m/>
    <m/>
    <m/>
    <m/>
    <m/>
    <m/>
    <m/>
    <m/>
    <m/>
    <m/>
    <m/>
    <m/>
    <m/>
    <m/>
    <m/>
    <m/>
    <m/>
    <m/>
    <m/>
    <m/>
    <m/>
    <n v="20"/>
    <n v="2022"/>
    <s v=""/>
    <m/>
    <m/>
    <m/>
  </r>
  <r>
    <n v="3036"/>
    <m/>
    <m/>
    <m/>
    <x v="13"/>
    <x v="19"/>
    <x v="6"/>
    <s v="Food Security"/>
    <x v="9"/>
    <x v="20"/>
    <x v="3"/>
    <m/>
    <s v="Planned"/>
    <m/>
    <m/>
    <m/>
    <m/>
    <m/>
    <s v="Chittagong"/>
    <s v="Cox's Bazar"/>
    <x v="6"/>
    <x v="9"/>
    <x v="1"/>
    <m/>
    <m/>
    <m/>
    <x v="2"/>
    <x v="2"/>
    <m/>
    <m/>
    <m/>
    <m/>
    <m/>
    <m/>
    <m/>
    <m/>
    <m/>
    <m/>
    <m/>
    <m/>
    <m/>
    <m/>
    <m/>
    <m/>
    <m/>
    <m/>
    <m/>
    <m/>
    <m/>
    <m/>
    <m/>
    <m/>
    <n v="20"/>
    <n v="2022"/>
    <s v=""/>
    <m/>
    <m/>
    <m/>
  </r>
  <r>
    <n v="3037"/>
    <m/>
    <m/>
    <m/>
    <x v="13"/>
    <x v="19"/>
    <x v="6"/>
    <s v="Food Security"/>
    <x v="9"/>
    <x v="20"/>
    <x v="3"/>
    <m/>
    <s v="Planned"/>
    <m/>
    <m/>
    <m/>
    <m/>
    <m/>
    <s v="Chittagong"/>
    <s v="Cox's Bazar"/>
    <x v="6"/>
    <x v="9"/>
    <x v="1"/>
    <m/>
    <m/>
    <m/>
    <x v="2"/>
    <x v="2"/>
    <m/>
    <m/>
    <m/>
    <m/>
    <m/>
    <m/>
    <m/>
    <m/>
    <m/>
    <m/>
    <m/>
    <m/>
    <m/>
    <m/>
    <m/>
    <m/>
    <m/>
    <m/>
    <m/>
    <m/>
    <m/>
    <m/>
    <m/>
    <m/>
    <n v="20"/>
    <n v="2022"/>
    <s v=""/>
    <m/>
    <m/>
    <m/>
  </r>
  <r>
    <n v="3038"/>
    <m/>
    <m/>
    <m/>
    <x v="13"/>
    <x v="19"/>
    <x v="6"/>
    <s v="Food Security"/>
    <x v="9"/>
    <x v="20"/>
    <x v="3"/>
    <m/>
    <s v="Planned"/>
    <m/>
    <m/>
    <m/>
    <m/>
    <m/>
    <s v="Chittagong"/>
    <s v="Cox's Bazar"/>
    <x v="6"/>
    <x v="9"/>
    <x v="1"/>
    <m/>
    <m/>
    <m/>
    <x v="2"/>
    <x v="2"/>
    <m/>
    <m/>
    <m/>
    <m/>
    <m/>
    <m/>
    <m/>
    <m/>
    <m/>
    <m/>
    <m/>
    <m/>
    <m/>
    <m/>
    <m/>
    <m/>
    <m/>
    <m/>
    <m/>
    <m/>
    <m/>
    <m/>
    <m/>
    <m/>
    <n v="20"/>
    <n v="2022"/>
    <s v=""/>
    <m/>
    <m/>
    <m/>
  </r>
  <r>
    <n v="3039"/>
    <m/>
    <m/>
    <m/>
    <x v="13"/>
    <x v="19"/>
    <x v="6"/>
    <s v="Food Security"/>
    <x v="9"/>
    <x v="20"/>
    <x v="3"/>
    <m/>
    <s v="Planned"/>
    <m/>
    <m/>
    <m/>
    <m/>
    <m/>
    <s v="Chittagong"/>
    <s v="Cox's Bazar"/>
    <x v="6"/>
    <x v="9"/>
    <x v="1"/>
    <m/>
    <m/>
    <m/>
    <x v="2"/>
    <x v="2"/>
    <m/>
    <m/>
    <m/>
    <m/>
    <m/>
    <m/>
    <m/>
    <m/>
    <m/>
    <m/>
    <m/>
    <m/>
    <m/>
    <m/>
    <m/>
    <m/>
    <m/>
    <m/>
    <m/>
    <m/>
    <m/>
    <m/>
    <m/>
    <m/>
    <n v="20"/>
    <n v="2022"/>
    <s v=""/>
    <m/>
    <m/>
    <m/>
  </r>
  <r>
    <n v="3040"/>
    <m/>
    <m/>
    <m/>
    <x v="13"/>
    <x v="19"/>
    <x v="6"/>
    <s v="Food Security"/>
    <x v="9"/>
    <x v="20"/>
    <x v="3"/>
    <m/>
    <s v="Planned"/>
    <m/>
    <m/>
    <m/>
    <m/>
    <m/>
    <s v="Chittagong"/>
    <s v="Cox's Bazar"/>
    <x v="6"/>
    <x v="9"/>
    <x v="1"/>
    <m/>
    <m/>
    <m/>
    <x v="2"/>
    <x v="2"/>
    <m/>
    <m/>
    <m/>
    <m/>
    <m/>
    <m/>
    <m/>
    <m/>
    <m/>
    <m/>
    <m/>
    <m/>
    <m/>
    <m/>
    <m/>
    <m/>
    <m/>
    <m/>
    <m/>
    <m/>
    <m/>
    <m/>
    <m/>
    <m/>
    <n v="20"/>
    <n v="2022"/>
    <s v=""/>
    <m/>
    <m/>
    <m/>
  </r>
  <r>
    <n v="3041"/>
    <m/>
    <m/>
    <m/>
    <x v="13"/>
    <x v="19"/>
    <x v="6"/>
    <s v="Food Security"/>
    <x v="9"/>
    <x v="20"/>
    <x v="3"/>
    <m/>
    <s v="Planned"/>
    <m/>
    <m/>
    <m/>
    <m/>
    <m/>
    <s v="Chittagong"/>
    <s v="Cox's Bazar"/>
    <x v="6"/>
    <x v="9"/>
    <x v="1"/>
    <m/>
    <m/>
    <m/>
    <x v="2"/>
    <x v="2"/>
    <m/>
    <m/>
    <m/>
    <m/>
    <m/>
    <m/>
    <m/>
    <m/>
    <m/>
    <m/>
    <m/>
    <m/>
    <m/>
    <m/>
    <m/>
    <m/>
    <m/>
    <m/>
    <m/>
    <m/>
    <m/>
    <m/>
    <m/>
    <m/>
    <n v="20"/>
    <n v="2022"/>
    <s v=""/>
    <m/>
    <m/>
    <m/>
  </r>
  <r>
    <n v="3042"/>
    <m/>
    <m/>
    <m/>
    <x v="13"/>
    <x v="19"/>
    <x v="6"/>
    <s v="Food Security"/>
    <x v="9"/>
    <x v="20"/>
    <x v="3"/>
    <m/>
    <s v="Planned"/>
    <m/>
    <m/>
    <m/>
    <m/>
    <m/>
    <s v="Chittagong"/>
    <s v="Cox's Bazar"/>
    <x v="6"/>
    <x v="9"/>
    <x v="1"/>
    <m/>
    <m/>
    <m/>
    <x v="2"/>
    <x v="2"/>
    <m/>
    <m/>
    <m/>
    <m/>
    <m/>
    <m/>
    <m/>
    <m/>
    <m/>
    <m/>
    <m/>
    <m/>
    <m/>
    <m/>
    <m/>
    <m/>
    <m/>
    <m/>
    <m/>
    <m/>
    <m/>
    <m/>
    <m/>
    <m/>
    <n v="20"/>
    <n v="2022"/>
    <s v=""/>
    <m/>
    <m/>
    <m/>
  </r>
  <r>
    <n v="3043"/>
    <m/>
    <m/>
    <m/>
    <x v="13"/>
    <x v="19"/>
    <x v="6"/>
    <s v="Food Security"/>
    <x v="9"/>
    <x v="20"/>
    <x v="3"/>
    <m/>
    <s v="Planned"/>
    <m/>
    <m/>
    <m/>
    <m/>
    <m/>
    <s v="Chittagong"/>
    <s v="Cox's Bazar"/>
    <x v="6"/>
    <x v="9"/>
    <x v="1"/>
    <m/>
    <m/>
    <m/>
    <x v="2"/>
    <x v="2"/>
    <m/>
    <m/>
    <m/>
    <m/>
    <m/>
    <m/>
    <m/>
    <m/>
    <m/>
    <m/>
    <m/>
    <m/>
    <m/>
    <m/>
    <m/>
    <m/>
    <m/>
    <m/>
    <m/>
    <m/>
    <m/>
    <m/>
    <m/>
    <m/>
    <n v="20"/>
    <n v="2022"/>
    <s v=""/>
    <m/>
    <m/>
    <m/>
  </r>
  <r>
    <n v="3044"/>
    <m/>
    <m/>
    <m/>
    <x v="13"/>
    <x v="19"/>
    <x v="6"/>
    <s v="Food Security"/>
    <x v="9"/>
    <x v="20"/>
    <x v="3"/>
    <m/>
    <s v="Planned"/>
    <m/>
    <m/>
    <m/>
    <m/>
    <m/>
    <s v="Chittagong"/>
    <s v="Cox's Bazar"/>
    <x v="6"/>
    <x v="9"/>
    <x v="1"/>
    <m/>
    <m/>
    <m/>
    <x v="2"/>
    <x v="2"/>
    <m/>
    <m/>
    <m/>
    <m/>
    <m/>
    <m/>
    <m/>
    <m/>
    <m/>
    <m/>
    <m/>
    <m/>
    <m/>
    <m/>
    <m/>
    <m/>
    <m/>
    <m/>
    <m/>
    <m/>
    <m/>
    <m/>
    <m/>
    <m/>
    <n v="20"/>
    <n v="2022"/>
    <s v=""/>
    <m/>
    <m/>
    <m/>
  </r>
  <r>
    <n v="3045"/>
    <m/>
    <m/>
    <m/>
    <x v="13"/>
    <x v="19"/>
    <x v="6"/>
    <s v="Food Security"/>
    <x v="9"/>
    <x v="20"/>
    <x v="3"/>
    <m/>
    <s v="Planned"/>
    <m/>
    <m/>
    <m/>
    <m/>
    <m/>
    <s v="Chittagong"/>
    <s v="Cox's Bazar"/>
    <x v="6"/>
    <x v="9"/>
    <x v="1"/>
    <m/>
    <m/>
    <m/>
    <x v="2"/>
    <x v="2"/>
    <m/>
    <m/>
    <m/>
    <m/>
    <m/>
    <m/>
    <m/>
    <m/>
    <m/>
    <m/>
    <m/>
    <m/>
    <m/>
    <m/>
    <m/>
    <m/>
    <m/>
    <m/>
    <m/>
    <m/>
    <m/>
    <m/>
    <m/>
    <m/>
    <n v="20"/>
    <n v="2022"/>
    <s v=""/>
    <m/>
    <m/>
    <m/>
  </r>
  <r>
    <n v="3046"/>
    <m/>
    <m/>
    <m/>
    <x v="13"/>
    <x v="19"/>
    <x v="6"/>
    <s v="Food Security"/>
    <x v="9"/>
    <x v="20"/>
    <x v="3"/>
    <m/>
    <s v="Planned"/>
    <m/>
    <m/>
    <m/>
    <m/>
    <m/>
    <s v="Chittagong"/>
    <s v="Cox's Bazar"/>
    <x v="6"/>
    <x v="9"/>
    <x v="1"/>
    <m/>
    <m/>
    <m/>
    <x v="2"/>
    <x v="2"/>
    <m/>
    <m/>
    <m/>
    <m/>
    <m/>
    <m/>
    <m/>
    <m/>
    <m/>
    <m/>
    <m/>
    <m/>
    <m/>
    <m/>
    <m/>
    <m/>
    <m/>
    <m/>
    <m/>
    <m/>
    <m/>
    <m/>
    <m/>
    <m/>
    <n v="20"/>
    <n v="2022"/>
    <s v=""/>
    <m/>
    <m/>
    <m/>
  </r>
  <r>
    <n v="3047"/>
    <m/>
    <m/>
    <m/>
    <x v="13"/>
    <x v="19"/>
    <x v="6"/>
    <s v="Food Security"/>
    <x v="9"/>
    <x v="20"/>
    <x v="3"/>
    <m/>
    <s v="Planned"/>
    <m/>
    <m/>
    <m/>
    <m/>
    <m/>
    <s v="Chittagong"/>
    <s v="Cox's Bazar"/>
    <x v="6"/>
    <x v="9"/>
    <x v="1"/>
    <m/>
    <m/>
    <m/>
    <x v="2"/>
    <x v="2"/>
    <m/>
    <m/>
    <m/>
    <m/>
    <m/>
    <m/>
    <m/>
    <m/>
    <m/>
    <m/>
    <m/>
    <m/>
    <m/>
    <m/>
    <m/>
    <m/>
    <m/>
    <m/>
    <m/>
    <m/>
    <m/>
    <m/>
    <m/>
    <m/>
    <n v="20"/>
    <n v="2022"/>
    <s v=""/>
    <m/>
    <m/>
    <m/>
  </r>
  <r>
    <n v="3048"/>
    <m/>
    <m/>
    <m/>
    <x v="13"/>
    <x v="19"/>
    <x v="6"/>
    <s v="Food Security"/>
    <x v="9"/>
    <x v="20"/>
    <x v="3"/>
    <m/>
    <s v="Planned"/>
    <m/>
    <m/>
    <m/>
    <m/>
    <m/>
    <s v="Chittagong"/>
    <s v="Cox's Bazar"/>
    <x v="6"/>
    <x v="9"/>
    <x v="1"/>
    <m/>
    <m/>
    <m/>
    <x v="2"/>
    <x v="2"/>
    <m/>
    <m/>
    <m/>
    <m/>
    <m/>
    <m/>
    <m/>
    <m/>
    <m/>
    <m/>
    <m/>
    <m/>
    <m/>
    <m/>
    <m/>
    <m/>
    <m/>
    <m/>
    <m/>
    <m/>
    <m/>
    <m/>
    <m/>
    <m/>
    <n v="20"/>
    <n v="2022"/>
    <s v=""/>
    <m/>
    <m/>
    <m/>
  </r>
  <r>
    <n v="3049"/>
    <m/>
    <m/>
    <m/>
    <x v="13"/>
    <x v="19"/>
    <x v="6"/>
    <s v="Food Security"/>
    <x v="9"/>
    <x v="20"/>
    <x v="3"/>
    <m/>
    <s v="Planned"/>
    <m/>
    <m/>
    <m/>
    <m/>
    <m/>
    <s v="Chittagong"/>
    <s v="Cox's Bazar"/>
    <x v="6"/>
    <x v="9"/>
    <x v="1"/>
    <m/>
    <m/>
    <m/>
    <x v="2"/>
    <x v="2"/>
    <m/>
    <m/>
    <m/>
    <m/>
    <m/>
    <m/>
    <m/>
    <m/>
    <m/>
    <m/>
    <m/>
    <m/>
    <m/>
    <m/>
    <m/>
    <m/>
    <m/>
    <m/>
    <m/>
    <m/>
    <m/>
    <m/>
    <m/>
    <m/>
    <n v="20"/>
    <n v="2022"/>
    <s v=""/>
    <m/>
    <m/>
    <m/>
  </r>
  <r>
    <n v="3050"/>
    <m/>
    <m/>
    <m/>
    <x v="13"/>
    <x v="19"/>
    <x v="6"/>
    <s v="Food Security"/>
    <x v="9"/>
    <x v="20"/>
    <x v="3"/>
    <m/>
    <s v="Planned"/>
    <m/>
    <m/>
    <m/>
    <m/>
    <m/>
    <s v="Chittagong"/>
    <s v="Cox's Bazar"/>
    <x v="6"/>
    <x v="9"/>
    <x v="1"/>
    <m/>
    <m/>
    <m/>
    <x v="2"/>
    <x v="2"/>
    <m/>
    <m/>
    <m/>
    <m/>
    <m/>
    <m/>
    <m/>
    <m/>
    <m/>
    <m/>
    <m/>
    <m/>
    <m/>
    <m/>
    <m/>
    <m/>
    <m/>
    <m/>
    <m/>
    <m/>
    <m/>
    <m/>
    <m/>
    <m/>
    <n v="20"/>
    <n v="2022"/>
    <s v=""/>
    <m/>
    <m/>
    <m/>
  </r>
  <r>
    <n v="3051"/>
    <m/>
    <m/>
    <m/>
    <x v="13"/>
    <x v="19"/>
    <x v="6"/>
    <s v="Food Security"/>
    <x v="9"/>
    <x v="20"/>
    <x v="3"/>
    <m/>
    <s v="Planned"/>
    <m/>
    <m/>
    <m/>
    <m/>
    <m/>
    <s v="Chittagong"/>
    <s v="Cox's Bazar"/>
    <x v="6"/>
    <x v="9"/>
    <x v="1"/>
    <m/>
    <m/>
    <m/>
    <x v="2"/>
    <x v="2"/>
    <m/>
    <m/>
    <m/>
    <m/>
    <m/>
    <m/>
    <m/>
    <m/>
    <m/>
    <m/>
    <m/>
    <m/>
    <m/>
    <m/>
    <m/>
    <m/>
    <m/>
    <m/>
    <m/>
    <m/>
    <m/>
    <m/>
    <m/>
    <m/>
    <n v="20"/>
    <n v="2022"/>
    <s v=""/>
    <m/>
    <m/>
    <m/>
  </r>
  <r>
    <n v="3052"/>
    <m/>
    <m/>
    <m/>
    <x v="13"/>
    <x v="19"/>
    <x v="6"/>
    <s v="Food Security"/>
    <x v="9"/>
    <x v="20"/>
    <x v="3"/>
    <m/>
    <s v="Planned"/>
    <m/>
    <m/>
    <m/>
    <m/>
    <m/>
    <s v="Chittagong"/>
    <s v="Cox's Bazar"/>
    <x v="6"/>
    <x v="9"/>
    <x v="1"/>
    <m/>
    <m/>
    <m/>
    <x v="2"/>
    <x v="2"/>
    <m/>
    <m/>
    <m/>
    <m/>
    <m/>
    <m/>
    <m/>
    <m/>
    <m/>
    <m/>
    <m/>
    <m/>
    <m/>
    <m/>
    <m/>
    <m/>
    <m/>
    <m/>
    <m/>
    <m/>
    <m/>
    <m/>
    <m/>
    <m/>
    <n v="20"/>
    <n v="2022"/>
    <s v=""/>
    <m/>
    <m/>
    <m/>
  </r>
  <r>
    <n v="3053"/>
    <m/>
    <m/>
    <m/>
    <x v="13"/>
    <x v="19"/>
    <x v="6"/>
    <s v="Food Security"/>
    <x v="9"/>
    <x v="20"/>
    <x v="3"/>
    <m/>
    <s v="Planned"/>
    <m/>
    <m/>
    <m/>
    <m/>
    <m/>
    <s v="Chittagong"/>
    <s v="Cox's Bazar"/>
    <x v="6"/>
    <x v="9"/>
    <x v="1"/>
    <m/>
    <m/>
    <m/>
    <x v="2"/>
    <x v="2"/>
    <m/>
    <m/>
    <m/>
    <m/>
    <m/>
    <m/>
    <m/>
    <m/>
    <m/>
    <m/>
    <m/>
    <m/>
    <m/>
    <m/>
    <m/>
    <m/>
    <m/>
    <m/>
    <m/>
    <m/>
    <m/>
    <m/>
    <m/>
    <m/>
    <n v="20"/>
    <n v="2022"/>
    <s v=""/>
    <m/>
    <m/>
    <m/>
  </r>
  <r>
    <n v="3054"/>
    <m/>
    <m/>
    <m/>
    <x v="13"/>
    <x v="19"/>
    <x v="6"/>
    <s v="Food Security"/>
    <x v="9"/>
    <x v="20"/>
    <x v="3"/>
    <m/>
    <s v="Planned"/>
    <m/>
    <m/>
    <m/>
    <m/>
    <m/>
    <s v="Chittagong"/>
    <s v="Cox's Bazar"/>
    <x v="6"/>
    <x v="9"/>
    <x v="1"/>
    <m/>
    <m/>
    <m/>
    <x v="2"/>
    <x v="2"/>
    <m/>
    <m/>
    <m/>
    <m/>
    <m/>
    <m/>
    <m/>
    <m/>
    <m/>
    <m/>
    <m/>
    <m/>
    <m/>
    <m/>
    <m/>
    <m/>
    <m/>
    <m/>
    <m/>
    <m/>
    <m/>
    <m/>
    <m/>
    <m/>
    <n v="20"/>
    <n v="2022"/>
    <s v=""/>
    <m/>
    <m/>
    <m/>
  </r>
  <r>
    <n v="3055"/>
    <m/>
    <m/>
    <m/>
    <x v="13"/>
    <x v="19"/>
    <x v="6"/>
    <s v="Food Security"/>
    <x v="9"/>
    <x v="20"/>
    <x v="3"/>
    <m/>
    <s v="Planned"/>
    <m/>
    <m/>
    <m/>
    <m/>
    <m/>
    <s v="Chittagong"/>
    <s v="Cox's Bazar"/>
    <x v="6"/>
    <x v="9"/>
    <x v="1"/>
    <m/>
    <m/>
    <m/>
    <x v="2"/>
    <x v="2"/>
    <m/>
    <m/>
    <m/>
    <m/>
    <m/>
    <m/>
    <m/>
    <m/>
    <m/>
    <m/>
    <m/>
    <m/>
    <m/>
    <m/>
    <m/>
    <m/>
    <m/>
    <m/>
    <m/>
    <m/>
    <m/>
    <m/>
    <m/>
    <m/>
    <n v="20"/>
    <n v="2022"/>
    <s v=""/>
    <m/>
    <m/>
    <m/>
  </r>
  <r>
    <n v="3056"/>
    <m/>
    <m/>
    <m/>
    <x v="13"/>
    <x v="19"/>
    <x v="6"/>
    <s v="Food Security"/>
    <x v="9"/>
    <x v="20"/>
    <x v="3"/>
    <m/>
    <s v="Planned"/>
    <m/>
    <m/>
    <m/>
    <m/>
    <m/>
    <s v="Chittagong"/>
    <s v="Cox's Bazar"/>
    <x v="6"/>
    <x v="9"/>
    <x v="1"/>
    <m/>
    <m/>
    <m/>
    <x v="2"/>
    <x v="2"/>
    <m/>
    <m/>
    <m/>
    <m/>
    <m/>
    <m/>
    <m/>
    <m/>
    <m/>
    <m/>
    <m/>
    <m/>
    <m/>
    <m/>
    <m/>
    <m/>
    <m/>
    <m/>
    <m/>
    <m/>
    <m/>
    <m/>
    <m/>
    <m/>
    <n v="20"/>
    <n v="2022"/>
    <s v=""/>
    <m/>
    <m/>
    <m/>
  </r>
  <r>
    <n v="3057"/>
    <m/>
    <m/>
    <m/>
    <x v="13"/>
    <x v="19"/>
    <x v="6"/>
    <s v="Food Security"/>
    <x v="9"/>
    <x v="20"/>
    <x v="3"/>
    <m/>
    <s v="Planned"/>
    <m/>
    <m/>
    <m/>
    <m/>
    <m/>
    <s v="Chittagong"/>
    <s v="Cox's Bazar"/>
    <x v="6"/>
    <x v="9"/>
    <x v="1"/>
    <m/>
    <m/>
    <m/>
    <x v="2"/>
    <x v="2"/>
    <m/>
    <m/>
    <m/>
    <m/>
    <m/>
    <m/>
    <m/>
    <m/>
    <m/>
    <m/>
    <m/>
    <m/>
    <m/>
    <m/>
    <m/>
    <m/>
    <m/>
    <m/>
    <m/>
    <m/>
    <m/>
    <m/>
    <m/>
    <m/>
    <n v="20"/>
    <n v="2022"/>
    <s v=""/>
    <m/>
    <m/>
    <m/>
  </r>
  <r>
    <n v="3058"/>
    <m/>
    <m/>
    <m/>
    <x v="13"/>
    <x v="19"/>
    <x v="6"/>
    <s v="Food Security"/>
    <x v="9"/>
    <x v="20"/>
    <x v="3"/>
    <m/>
    <s v="Planned"/>
    <m/>
    <m/>
    <m/>
    <m/>
    <m/>
    <s v="Chittagong"/>
    <s v="Cox's Bazar"/>
    <x v="6"/>
    <x v="9"/>
    <x v="1"/>
    <m/>
    <m/>
    <m/>
    <x v="2"/>
    <x v="2"/>
    <m/>
    <m/>
    <m/>
    <m/>
    <m/>
    <m/>
    <m/>
    <m/>
    <m/>
    <m/>
    <m/>
    <m/>
    <m/>
    <m/>
    <m/>
    <m/>
    <m/>
    <m/>
    <m/>
    <m/>
    <m/>
    <m/>
    <m/>
    <m/>
    <n v="20"/>
    <n v="2022"/>
    <s v=""/>
    <m/>
    <m/>
    <m/>
  </r>
  <r>
    <n v="3059"/>
    <m/>
    <m/>
    <m/>
    <x v="13"/>
    <x v="19"/>
    <x v="6"/>
    <s v="Food Security"/>
    <x v="9"/>
    <x v="20"/>
    <x v="3"/>
    <m/>
    <s v="Planned"/>
    <m/>
    <m/>
    <m/>
    <m/>
    <m/>
    <s v="Chittagong"/>
    <s v="Cox's Bazar"/>
    <x v="6"/>
    <x v="9"/>
    <x v="1"/>
    <m/>
    <m/>
    <m/>
    <x v="2"/>
    <x v="2"/>
    <m/>
    <m/>
    <m/>
    <m/>
    <m/>
    <m/>
    <m/>
    <m/>
    <m/>
    <m/>
    <m/>
    <m/>
    <m/>
    <m/>
    <m/>
    <m/>
    <m/>
    <m/>
    <m/>
    <m/>
    <m/>
    <m/>
    <m/>
    <m/>
    <n v="20"/>
    <n v="2022"/>
    <s v=""/>
    <m/>
    <m/>
    <m/>
  </r>
  <r>
    <n v="3060"/>
    <m/>
    <m/>
    <m/>
    <x v="13"/>
    <x v="19"/>
    <x v="6"/>
    <s v="Food Security"/>
    <x v="9"/>
    <x v="20"/>
    <x v="3"/>
    <m/>
    <s v="Planned"/>
    <m/>
    <m/>
    <m/>
    <m/>
    <m/>
    <s v="Chittagong"/>
    <s v="Cox's Bazar"/>
    <x v="6"/>
    <x v="9"/>
    <x v="1"/>
    <m/>
    <m/>
    <m/>
    <x v="2"/>
    <x v="2"/>
    <m/>
    <m/>
    <m/>
    <m/>
    <m/>
    <m/>
    <m/>
    <m/>
    <m/>
    <m/>
    <m/>
    <m/>
    <m/>
    <m/>
    <m/>
    <m/>
    <m/>
    <m/>
    <m/>
    <m/>
    <m/>
    <m/>
    <m/>
    <m/>
    <n v="20"/>
    <n v="2022"/>
    <s v=""/>
    <m/>
    <m/>
    <m/>
  </r>
  <r>
    <n v="3061"/>
    <m/>
    <m/>
    <m/>
    <x v="13"/>
    <x v="19"/>
    <x v="6"/>
    <s v="Food Security"/>
    <x v="9"/>
    <x v="20"/>
    <x v="3"/>
    <m/>
    <s v="Planned"/>
    <m/>
    <m/>
    <m/>
    <m/>
    <m/>
    <s v="Chittagong"/>
    <s v="Cox's Bazar"/>
    <x v="6"/>
    <x v="9"/>
    <x v="1"/>
    <m/>
    <m/>
    <m/>
    <x v="2"/>
    <x v="2"/>
    <m/>
    <m/>
    <m/>
    <m/>
    <m/>
    <m/>
    <m/>
    <m/>
    <m/>
    <m/>
    <m/>
    <m/>
    <m/>
    <m/>
    <m/>
    <m/>
    <m/>
    <m/>
    <m/>
    <m/>
    <m/>
    <m/>
    <m/>
    <m/>
    <n v="20"/>
    <n v="2022"/>
    <s v=""/>
    <m/>
    <m/>
    <m/>
  </r>
  <r>
    <n v="3062"/>
    <m/>
    <m/>
    <m/>
    <x v="13"/>
    <x v="19"/>
    <x v="6"/>
    <s v="Food Security"/>
    <x v="9"/>
    <x v="20"/>
    <x v="3"/>
    <m/>
    <s v="Planned"/>
    <m/>
    <m/>
    <m/>
    <m/>
    <m/>
    <s v="Chittagong"/>
    <s v="Cox's Bazar"/>
    <x v="6"/>
    <x v="9"/>
    <x v="1"/>
    <m/>
    <m/>
    <m/>
    <x v="2"/>
    <x v="2"/>
    <m/>
    <m/>
    <m/>
    <m/>
    <m/>
    <m/>
    <m/>
    <m/>
    <m/>
    <m/>
    <m/>
    <m/>
    <m/>
    <m/>
    <m/>
    <m/>
    <m/>
    <m/>
    <m/>
    <m/>
    <m/>
    <m/>
    <m/>
    <m/>
    <n v="20"/>
    <n v="2022"/>
    <s v=""/>
    <m/>
    <m/>
    <m/>
  </r>
  <r>
    <n v="3063"/>
    <m/>
    <m/>
    <m/>
    <x v="13"/>
    <x v="19"/>
    <x v="6"/>
    <s v="Food Security"/>
    <x v="9"/>
    <x v="20"/>
    <x v="3"/>
    <m/>
    <s v="Planned"/>
    <m/>
    <m/>
    <m/>
    <m/>
    <m/>
    <s v="Chittagong"/>
    <s v="Cox's Bazar"/>
    <x v="6"/>
    <x v="9"/>
    <x v="1"/>
    <m/>
    <m/>
    <m/>
    <x v="2"/>
    <x v="2"/>
    <m/>
    <m/>
    <m/>
    <m/>
    <m/>
    <m/>
    <m/>
    <m/>
    <m/>
    <m/>
    <m/>
    <m/>
    <m/>
    <m/>
    <m/>
    <m/>
    <m/>
    <m/>
    <m/>
    <m/>
    <m/>
    <m/>
    <m/>
    <m/>
    <n v="20"/>
    <n v="2022"/>
    <s v=""/>
    <m/>
    <m/>
    <m/>
  </r>
  <r>
    <n v="3064"/>
    <m/>
    <m/>
    <m/>
    <x v="13"/>
    <x v="19"/>
    <x v="6"/>
    <s v="Food Security"/>
    <x v="9"/>
    <x v="20"/>
    <x v="3"/>
    <m/>
    <s v="Planned"/>
    <m/>
    <m/>
    <m/>
    <m/>
    <m/>
    <s v="Chittagong"/>
    <s v="Cox's Bazar"/>
    <x v="6"/>
    <x v="9"/>
    <x v="1"/>
    <m/>
    <m/>
    <m/>
    <x v="2"/>
    <x v="2"/>
    <m/>
    <m/>
    <m/>
    <m/>
    <m/>
    <m/>
    <m/>
    <m/>
    <m/>
    <m/>
    <m/>
    <m/>
    <m/>
    <m/>
    <m/>
    <m/>
    <m/>
    <m/>
    <m/>
    <m/>
    <m/>
    <m/>
    <m/>
    <m/>
    <n v="20"/>
    <n v="2022"/>
    <s v=""/>
    <m/>
    <m/>
    <m/>
  </r>
  <r>
    <n v="3065"/>
    <m/>
    <m/>
    <m/>
    <x v="13"/>
    <x v="19"/>
    <x v="6"/>
    <s v="Food Security"/>
    <x v="9"/>
    <x v="20"/>
    <x v="3"/>
    <m/>
    <s v="Planned"/>
    <m/>
    <m/>
    <m/>
    <m/>
    <m/>
    <s v="Chittagong"/>
    <s v="Cox's Bazar"/>
    <x v="6"/>
    <x v="9"/>
    <x v="1"/>
    <m/>
    <m/>
    <m/>
    <x v="2"/>
    <x v="2"/>
    <m/>
    <m/>
    <m/>
    <m/>
    <m/>
    <m/>
    <m/>
    <m/>
    <m/>
    <m/>
    <m/>
    <m/>
    <m/>
    <m/>
    <m/>
    <m/>
    <m/>
    <m/>
    <m/>
    <m/>
    <m/>
    <m/>
    <m/>
    <m/>
    <n v="20"/>
    <n v="2022"/>
    <s v=""/>
    <m/>
    <m/>
    <m/>
  </r>
  <r>
    <n v="3066"/>
    <m/>
    <m/>
    <m/>
    <x v="13"/>
    <x v="19"/>
    <x v="6"/>
    <s v="Food Security"/>
    <x v="9"/>
    <x v="20"/>
    <x v="3"/>
    <m/>
    <s v="Planned"/>
    <m/>
    <m/>
    <m/>
    <m/>
    <m/>
    <s v="Chittagong"/>
    <s v="Cox's Bazar"/>
    <x v="6"/>
    <x v="9"/>
    <x v="1"/>
    <m/>
    <m/>
    <m/>
    <x v="2"/>
    <x v="2"/>
    <m/>
    <m/>
    <m/>
    <m/>
    <m/>
    <m/>
    <m/>
    <m/>
    <m/>
    <m/>
    <m/>
    <m/>
    <m/>
    <m/>
    <m/>
    <m/>
    <m/>
    <m/>
    <m/>
    <m/>
    <m/>
    <m/>
    <m/>
    <m/>
    <n v="20"/>
    <n v="2022"/>
    <s v=""/>
    <m/>
    <m/>
    <m/>
  </r>
  <r>
    <n v="3067"/>
    <m/>
    <m/>
    <m/>
    <x v="13"/>
    <x v="19"/>
    <x v="6"/>
    <s v="Food Security"/>
    <x v="9"/>
    <x v="20"/>
    <x v="3"/>
    <m/>
    <s v="Planned"/>
    <m/>
    <m/>
    <m/>
    <m/>
    <m/>
    <s v="Chittagong"/>
    <s v="Cox's Bazar"/>
    <x v="6"/>
    <x v="9"/>
    <x v="1"/>
    <m/>
    <m/>
    <m/>
    <x v="2"/>
    <x v="2"/>
    <m/>
    <m/>
    <m/>
    <m/>
    <m/>
    <m/>
    <m/>
    <m/>
    <m/>
    <m/>
    <m/>
    <m/>
    <m/>
    <m/>
    <m/>
    <m/>
    <m/>
    <m/>
    <m/>
    <m/>
    <m/>
    <m/>
    <m/>
    <m/>
    <n v="20"/>
    <n v="2022"/>
    <s v=""/>
    <m/>
    <m/>
    <m/>
  </r>
  <r>
    <n v="3068"/>
    <m/>
    <m/>
    <m/>
    <x v="13"/>
    <x v="19"/>
    <x v="6"/>
    <s v="Food Security"/>
    <x v="9"/>
    <x v="20"/>
    <x v="3"/>
    <m/>
    <s v="Planned"/>
    <m/>
    <m/>
    <m/>
    <m/>
    <m/>
    <s v="Chittagong"/>
    <s v="Cox's Bazar"/>
    <x v="6"/>
    <x v="9"/>
    <x v="1"/>
    <m/>
    <m/>
    <m/>
    <x v="2"/>
    <x v="2"/>
    <m/>
    <m/>
    <m/>
    <m/>
    <m/>
    <m/>
    <m/>
    <m/>
    <m/>
    <m/>
    <m/>
    <m/>
    <m/>
    <m/>
    <m/>
    <m/>
    <m/>
    <m/>
    <m/>
    <m/>
    <m/>
    <m/>
    <m/>
    <m/>
    <n v="20"/>
    <n v="2022"/>
    <s v=""/>
    <m/>
    <m/>
    <m/>
  </r>
  <r>
    <n v="3069"/>
    <m/>
    <m/>
    <m/>
    <x v="13"/>
    <x v="19"/>
    <x v="6"/>
    <s v="Food Security"/>
    <x v="9"/>
    <x v="20"/>
    <x v="3"/>
    <m/>
    <s v="Planned"/>
    <m/>
    <m/>
    <m/>
    <m/>
    <m/>
    <s v="Chittagong"/>
    <s v="Cox's Bazar"/>
    <x v="6"/>
    <x v="9"/>
    <x v="1"/>
    <m/>
    <m/>
    <m/>
    <x v="2"/>
    <x v="2"/>
    <m/>
    <m/>
    <m/>
    <m/>
    <m/>
    <m/>
    <m/>
    <m/>
    <m/>
    <m/>
    <m/>
    <m/>
    <m/>
    <m/>
    <m/>
    <m/>
    <m/>
    <m/>
    <m/>
    <m/>
    <m/>
    <m/>
    <m/>
    <m/>
    <n v="20"/>
    <n v="2022"/>
    <s v=""/>
    <m/>
    <m/>
    <m/>
  </r>
  <r>
    <n v="3070"/>
    <m/>
    <m/>
    <m/>
    <x v="13"/>
    <x v="19"/>
    <x v="6"/>
    <s v="Food Security"/>
    <x v="9"/>
    <x v="20"/>
    <x v="3"/>
    <m/>
    <s v="Planned"/>
    <m/>
    <m/>
    <m/>
    <m/>
    <m/>
    <s v="Chittagong"/>
    <s v="Cox's Bazar"/>
    <x v="6"/>
    <x v="9"/>
    <x v="1"/>
    <m/>
    <m/>
    <m/>
    <x v="2"/>
    <x v="2"/>
    <m/>
    <m/>
    <m/>
    <m/>
    <m/>
    <m/>
    <m/>
    <m/>
    <m/>
    <m/>
    <m/>
    <m/>
    <m/>
    <m/>
    <m/>
    <m/>
    <m/>
    <m/>
    <m/>
    <m/>
    <m/>
    <m/>
    <m/>
    <m/>
    <n v="20"/>
    <n v="2022"/>
    <s v=""/>
    <m/>
    <m/>
    <m/>
  </r>
  <r>
    <n v="3071"/>
    <m/>
    <m/>
    <m/>
    <x v="13"/>
    <x v="19"/>
    <x v="6"/>
    <s v="Food Security"/>
    <x v="9"/>
    <x v="20"/>
    <x v="3"/>
    <m/>
    <s v="Planned"/>
    <m/>
    <m/>
    <m/>
    <m/>
    <m/>
    <s v="Chittagong"/>
    <s v="Cox's Bazar"/>
    <x v="6"/>
    <x v="9"/>
    <x v="1"/>
    <m/>
    <m/>
    <m/>
    <x v="2"/>
    <x v="2"/>
    <m/>
    <m/>
    <m/>
    <m/>
    <m/>
    <m/>
    <m/>
    <m/>
    <m/>
    <m/>
    <m/>
    <m/>
    <m/>
    <m/>
    <m/>
    <m/>
    <m/>
    <m/>
    <m/>
    <m/>
    <m/>
    <m/>
    <m/>
    <m/>
    <n v="20"/>
    <n v="2022"/>
    <s v=""/>
    <m/>
    <m/>
    <m/>
  </r>
  <r>
    <n v="3072"/>
    <m/>
    <m/>
    <m/>
    <x v="13"/>
    <x v="19"/>
    <x v="6"/>
    <s v="Food Security"/>
    <x v="9"/>
    <x v="20"/>
    <x v="3"/>
    <m/>
    <s v="Planned"/>
    <m/>
    <m/>
    <m/>
    <m/>
    <m/>
    <s v="Chittagong"/>
    <s v="Cox's Bazar"/>
    <x v="6"/>
    <x v="9"/>
    <x v="1"/>
    <m/>
    <m/>
    <m/>
    <x v="2"/>
    <x v="2"/>
    <m/>
    <m/>
    <m/>
    <m/>
    <m/>
    <m/>
    <m/>
    <m/>
    <m/>
    <m/>
    <m/>
    <m/>
    <m/>
    <m/>
    <m/>
    <m/>
    <m/>
    <m/>
    <m/>
    <m/>
    <m/>
    <m/>
    <m/>
    <m/>
    <n v="20"/>
    <n v="2022"/>
    <s v=""/>
    <m/>
    <m/>
    <m/>
  </r>
  <r>
    <n v="3073"/>
    <m/>
    <m/>
    <m/>
    <x v="13"/>
    <x v="19"/>
    <x v="6"/>
    <s v="Food Security"/>
    <x v="9"/>
    <x v="20"/>
    <x v="3"/>
    <m/>
    <s v="Planned"/>
    <m/>
    <m/>
    <m/>
    <m/>
    <m/>
    <s v="Chittagong"/>
    <s v="Cox's Bazar"/>
    <x v="6"/>
    <x v="9"/>
    <x v="1"/>
    <m/>
    <m/>
    <m/>
    <x v="2"/>
    <x v="2"/>
    <m/>
    <m/>
    <m/>
    <m/>
    <m/>
    <m/>
    <m/>
    <m/>
    <m/>
    <m/>
    <m/>
    <m/>
    <m/>
    <m/>
    <m/>
    <m/>
    <m/>
    <m/>
    <m/>
    <m/>
    <m/>
    <m/>
    <m/>
    <m/>
    <n v="20"/>
    <n v="2022"/>
    <s v=""/>
    <m/>
    <m/>
    <m/>
  </r>
  <r>
    <n v="3074"/>
    <m/>
    <m/>
    <m/>
    <x v="13"/>
    <x v="19"/>
    <x v="6"/>
    <s v="Food Security"/>
    <x v="9"/>
    <x v="20"/>
    <x v="3"/>
    <m/>
    <s v="Planned"/>
    <m/>
    <m/>
    <m/>
    <m/>
    <m/>
    <s v="Chittagong"/>
    <s v="Cox's Bazar"/>
    <x v="6"/>
    <x v="9"/>
    <x v="1"/>
    <m/>
    <m/>
    <m/>
    <x v="2"/>
    <x v="2"/>
    <m/>
    <m/>
    <m/>
    <m/>
    <m/>
    <m/>
    <m/>
    <m/>
    <m/>
    <m/>
    <m/>
    <m/>
    <m/>
    <m/>
    <m/>
    <m/>
    <m/>
    <m/>
    <m/>
    <m/>
    <m/>
    <m/>
    <m/>
    <m/>
    <n v="20"/>
    <n v="2022"/>
    <s v=""/>
    <m/>
    <m/>
    <m/>
  </r>
  <r>
    <n v="3075"/>
    <m/>
    <m/>
    <m/>
    <x v="13"/>
    <x v="19"/>
    <x v="6"/>
    <s v="Food Security"/>
    <x v="9"/>
    <x v="20"/>
    <x v="3"/>
    <m/>
    <s v="Planned"/>
    <m/>
    <m/>
    <m/>
    <m/>
    <m/>
    <s v="Chittagong"/>
    <s v="Cox's Bazar"/>
    <x v="6"/>
    <x v="9"/>
    <x v="1"/>
    <m/>
    <m/>
    <m/>
    <x v="2"/>
    <x v="2"/>
    <m/>
    <m/>
    <m/>
    <m/>
    <m/>
    <m/>
    <m/>
    <m/>
    <m/>
    <m/>
    <m/>
    <m/>
    <m/>
    <m/>
    <m/>
    <m/>
    <m/>
    <m/>
    <m/>
    <m/>
    <m/>
    <m/>
    <m/>
    <m/>
    <n v="20"/>
    <n v="2022"/>
    <s v=""/>
    <m/>
    <m/>
    <m/>
  </r>
  <r>
    <n v="3076"/>
    <m/>
    <m/>
    <m/>
    <x v="13"/>
    <x v="19"/>
    <x v="6"/>
    <s v="Food Security"/>
    <x v="9"/>
    <x v="20"/>
    <x v="3"/>
    <m/>
    <s v="Planned"/>
    <m/>
    <m/>
    <m/>
    <m/>
    <m/>
    <s v="Chittagong"/>
    <s v="Cox's Bazar"/>
    <x v="6"/>
    <x v="9"/>
    <x v="1"/>
    <m/>
    <m/>
    <m/>
    <x v="2"/>
    <x v="2"/>
    <m/>
    <m/>
    <m/>
    <m/>
    <m/>
    <m/>
    <m/>
    <m/>
    <m/>
    <m/>
    <m/>
    <m/>
    <m/>
    <m/>
    <m/>
    <m/>
    <m/>
    <m/>
    <m/>
    <m/>
    <m/>
    <m/>
    <m/>
    <m/>
    <n v="20"/>
    <n v="2022"/>
    <s v=""/>
    <m/>
    <m/>
    <m/>
  </r>
  <r>
    <n v="3077"/>
    <m/>
    <m/>
    <m/>
    <x v="13"/>
    <x v="19"/>
    <x v="6"/>
    <s v="Food Security"/>
    <x v="9"/>
    <x v="20"/>
    <x v="3"/>
    <m/>
    <s v="Planned"/>
    <m/>
    <m/>
    <m/>
    <m/>
    <m/>
    <s v="Chittagong"/>
    <s v="Cox's Bazar"/>
    <x v="6"/>
    <x v="9"/>
    <x v="1"/>
    <m/>
    <m/>
    <m/>
    <x v="2"/>
    <x v="2"/>
    <m/>
    <m/>
    <m/>
    <m/>
    <m/>
    <m/>
    <m/>
    <m/>
    <m/>
    <m/>
    <m/>
    <m/>
    <m/>
    <m/>
    <m/>
    <m/>
    <m/>
    <m/>
    <m/>
    <m/>
    <m/>
    <m/>
    <m/>
    <m/>
    <n v="20"/>
    <n v="2022"/>
    <s v=""/>
    <m/>
    <m/>
    <m/>
  </r>
  <r>
    <n v="3078"/>
    <m/>
    <m/>
    <m/>
    <x v="13"/>
    <x v="19"/>
    <x v="6"/>
    <s v="Food Security"/>
    <x v="9"/>
    <x v="20"/>
    <x v="3"/>
    <m/>
    <s v="Planned"/>
    <m/>
    <m/>
    <m/>
    <m/>
    <m/>
    <s v="Chittagong"/>
    <s v="Cox's Bazar"/>
    <x v="6"/>
    <x v="9"/>
    <x v="1"/>
    <m/>
    <m/>
    <m/>
    <x v="2"/>
    <x v="2"/>
    <m/>
    <m/>
    <m/>
    <m/>
    <m/>
    <m/>
    <m/>
    <m/>
    <m/>
    <m/>
    <m/>
    <m/>
    <m/>
    <m/>
    <m/>
    <m/>
    <m/>
    <m/>
    <m/>
    <m/>
    <m/>
    <m/>
    <m/>
    <m/>
    <n v="20"/>
    <n v="2022"/>
    <s v=""/>
    <m/>
    <m/>
    <m/>
  </r>
  <r>
    <n v="3079"/>
    <m/>
    <m/>
    <m/>
    <x v="13"/>
    <x v="19"/>
    <x v="6"/>
    <s v="Food Security"/>
    <x v="9"/>
    <x v="20"/>
    <x v="3"/>
    <m/>
    <s v="Planned"/>
    <m/>
    <m/>
    <m/>
    <m/>
    <m/>
    <s v="Chittagong"/>
    <s v="Cox's Bazar"/>
    <x v="6"/>
    <x v="9"/>
    <x v="1"/>
    <m/>
    <m/>
    <m/>
    <x v="2"/>
    <x v="2"/>
    <m/>
    <m/>
    <m/>
    <m/>
    <m/>
    <m/>
    <m/>
    <m/>
    <m/>
    <m/>
    <m/>
    <m/>
    <m/>
    <m/>
    <m/>
    <m/>
    <m/>
    <m/>
    <m/>
    <m/>
    <m/>
    <m/>
    <m/>
    <m/>
    <n v="20"/>
    <n v="2022"/>
    <s v=""/>
    <m/>
    <m/>
    <m/>
  </r>
  <r>
    <n v="3080"/>
    <m/>
    <m/>
    <m/>
    <x v="13"/>
    <x v="19"/>
    <x v="6"/>
    <s v="Food Security"/>
    <x v="9"/>
    <x v="20"/>
    <x v="3"/>
    <m/>
    <s v="Planned"/>
    <m/>
    <m/>
    <m/>
    <m/>
    <m/>
    <s v="Chittagong"/>
    <s v="Cox's Bazar"/>
    <x v="6"/>
    <x v="9"/>
    <x v="1"/>
    <m/>
    <m/>
    <m/>
    <x v="2"/>
    <x v="2"/>
    <m/>
    <m/>
    <m/>
    <m/>
    <m/>
    <m/>
    <m/>
    <m/>
    <m/>
    <m/>
    <m/>
    <m/>
    <m/>
    <m/>
    <m/>
    <m/>
    <m/>
    <m/>
    <m/>
    <m/>
    <m/>
    <m/>
    <m/>
    <m/>
    <n v="20"/>
    <n v="2022"/>
    <s v=""/>
    <m/>
    <m/>
    <m/>
  </r>
  <r>
    <n v="3081"/>
    <m/>
    <m/>
    <m/>
    <x v="13"/>
    <x v="19"/>
    <x v="6"/>
    <s v="Food Security"/>
    <x v="9"/>
    <x v="20"/>
    <x v="3"/>
    <m/>
    <s v="Planned"/>
    <m/>
    <m/>
    <m/>
    <m/>
    <m/>
    <s v="Chittagong"/>
    <s v="Cox's Bazar"/>
    <x v="6"/>
    <x v="9"/>
    <x v="1"/>
    <m/>
    <m/>
    <m/>
    <x v="2"/>
    <x v="2"/>
    <m/>
    <m/>
    <m/>
    <m/>
    <m/>
    <m/>
    <m/>
    <m/>
    <m/>
    <m/>
    <m/>
    <m/>
    <m/>
    <m/>
    <m/>
    <m/>
    <m/>
    <m/>
    <m/>
    <m/>
    <m/>
    <m/>
    <m/>
    <m/>
    <n v="20"/>
    <n v="2022"/>
    <s v=""/>
    <m/>
    <m/>
    <m/>
  </r>
  <r>
    <n v="3082"/>
    <m/>
    <m/>
    <m/>
    <x v="13"/>
    <x v="19"/>
    <x v="6"/>
    <s v="Food Security"/>
    <x v="9"/>
    <x v="20"/>
    <x v="3"/>
    <m/>
    <s v="Planned"/>
    <m/>
    <m/>
    <m/>
    <m/>
    <m/>
    <s v="Chittagong"/>
    <s v="Cox's Bazar"/>
    <x v="6"/>
    <x v="9"/>
    <x v="1"/>
    <m/>
    <m/>
    <m/>
    <x v="2"/>
    <x v="2"/>
    <m/>
    <m/>
    <m/>
    <m/>
    <m/>
    <m/>
    <m/>
    <m/>
    <m/>
    <m/>
    <m/>
    <m/>
    <m/>
    <m/>
    <m/>
    <m/>
    <m/>
    <m/>
    <m/>
    <m/>
    <m/>
    <m/>
    <m/>
    <m/>
    <n v="20"/>
    <n v="2022"/>
    <s v=""/>
    <m/>
    <m/>
    <m/>
  </r>
  <r>
    <n v="3083"/>
    <m/>
    <m/>
    <m/>
    <x v="13"/>
    <x v="19"/>
    <x v="6"/>
    <s v="Food Security"/>
    <x v="9"/>
    <x v="20"/>
    <x v="3"/>
    <m/>
    <s v="Planned"/>
    <m/>
    <m/>
    <m/>
    <m/>
    <m/>
    <s v="Chittagong"/>
    <s v="Cox's Bazar"/>
    <x v="6"/>
    <x v="9"/>
    <x v="1"/>
    <m/>
    <m/>
    <m/>
    <x v="2"/>
    <x v="2"/>
    <m/>
    <m/>
    <m/>
    <m/>
    <m/>
    <m/>
    <m/>
    <m/>
    <m/>
    <m/>
    <m/>
    <m/>
    <m/>
    <m/>
    <m/>
    <m/>
    <m/>
    <m/>
    <m/>
    <m/>
    <m/>
    <m/>
    <m/>
    <m/>
    <n v="20"/>
    <n v="2022"/>
    <s v=""/>
    <m/>
    <m/>
    <m/>
  </r>
  <r>
    <n v="3084"/>
    <m/>
    <m/>
    <m/>
    <x v="13"/>
    <x v="19"/>
    <x v="6"/>
    <s v="Food Security"/>
    <x v="9"/>
    <x v="20"/>
    <x v="3"/>
    <m/>
    <s v="Planned"/>
    <m/>
    <m/>
    <m/>
    <m/>
    <m/>
    <s v="Chittagong"/>
    <s v="Cox's Bazar"/>
    <x v="6"/>
    <x v="9"/>
    <x v="1"/>
    <m/>
    <m/>
    <m/>
    <x v="2"/>
    <x v="2"/>
    <m/>
    <m/>
    <m/>
    <m/>
    <m/>
    <m/>
    <m/>
    <m/>
    <m/>
    <m/>
    <m/>
    <m/>
    <m/>
    <m/>
    <m/>
    <m/>
    <m/>
    <m/>
    <m/>
    <m/>
    <m/>
    <m/>
    <m/>
    <m/>
    <n v="20"/>
    <n v="2022"/>
    <s v=""/>
    <m/>
    <m/>
    <m/>
  </r>
  <r>
    <n v="3085"/>
    <m/>
    <m/>
    <m/>
    <x v="13"/>
    <x v="19"/>
    <x v="6"/>
    <s v="Food Security"/>
    <x v="9"/>
    <x v="20"/>
    <x v="3"/>
    <m/>
    <s v="Planned"/>
    <m/>
    <m/>
    <m/>
    <m/>
    <m/>
    <s v="Chittagong"/>
    <s v="Cox's Bazar"/>
    <x v="6"/>
    <x v="9"/>
    <x v="1"/>
    <m/>
    <m/>
    <m/>
    <x v="2"/>
    <x v="2"/>
    <m/>
    <m/>
    <m/>
    <m/>
    <m/>
    <m/>
    <m/>
    <m/>
    <m/>
    <m/>
    <m/>
    <m/>
    <m/>
    <m/>
    <m/>
    <m/>
    <m/>
    <m/>
    <m/>
    <m/>
    <m/>
    <m/>
    <m/>
    <m/>
    <n v="20"/>
    <n v="2022"/>
    <s v=""/>
    <m/>
    <m/>
    <m/>
  </r>
  <r>
    <n v="3086"/>
    <m/>
    <m/>
    <m/>
    <x v="13"/>
    <x v="19"/>
    <x v="6"/>
    <s v="Food Security"/>
    <x v="9"/>
    <x v="20"/>
    <x v="3"/>
    <m/>
    <s v="Planned"/>
    <m/>
    <m/>
    <m/>
    <m/>
    <m/>
    <s v="Chittagong"/>
    <s v="Cox's Bazar"/>
    <x v="6"/>
    <x v="9"/>
    <x v="1"/>
    <m/>
    <m/>
    <m/>
    <x v="2"/>
    <x v="2"/>
    <m/>
    <m/>
    <m/>
    <m/>
    <m/>
    <m/>
    <m/>
    <m/>
    <m/>
    <m/>
    <m/>
    <m/>
    <m/>
    <m/>
    <m/>
    <m/>
    <m/>
    <m/>
    <m/>
    <m/>
    <m/>
    <m/>
    <m/>
    <m/>
    <n v="20"/>
    <n v="2022"/>
    <s v=""/>
    <m/>
    <m/>
    <m/>
  </r>
  <r>
    <n v="3087"/>
    <m/>
    <m/>
    <m/>
    <x v="13"/>
    <x v="19"/>
    <x v="6"/>
    <s v="Food Security"/>
    <x v="9"/>
    <x v="20"/>
    <x v="3"/>
    <m/>
    <s v="Planned"/>
    <m/>
    <m/>
    <m/>
    <m/>
    <m/>
    <s v="Chittagong"/>
    <s v="Cox's Bazar"/>
    <x v="6"/>
    <x v="9"/>
    <x v="1"/>
    <m/>
    <m/>
    <m/>
    <x v="2"/>
    <x v="2"/>
    <m/>
    <m/>
    <m/>
    <m/>
    <m/>
    <m/>
    <m/>
    <m/>
    <m/>
    <m/>
    <m/>
    <m/>
    <m/>
    <m/>
    <m/>
    <m/>
    <m/>
    <m/>
    <m/>
    <m/>
    <m/>
    <m/>
    <m/>
    <m/>
    <n v="20"/>
    <n v="2022"/>
    <s v=""/>
    <m/>
    <m/>
    <m/>
  </r>
  <r>
    <n v="3088"/>
    <m/>
    <m/>
    <m/>
    <x v="13"/>
    <x v="19"/>
    <x v="6"/>
    <s v="Food Security"/>
    <x v="9"/>
    <x v="20"/>
    <x v="3"/>
    <m/>
    <s v="Planned"/>
    <m/>
    <m/>
    <m/>
    <m/>
    <m/>
    <s v="Chittagong"/>
    <s v="Cox's Bazar"/>
    <x v="6"/>
    <x v="9"/>
    <x v="1"/>
    <m/>
    <m/>
    <m/>
    <x v="2"/>
    <x v="2"/>
    <m/>
    <m/>
    <m/>
    <m/>
    <m/>
    <m/>
    <m/>
    <m/>
    <m/>
    <m/>
    <m/>
    <m/>
    <m/>
    <m/>
    <m/>
    <m/>
    <m/>
    <m/>
    <m/>
    <m/>
    <m/>
    <m/>
    <m/>
    <m/>
    <n v="20"/>
    <n v="2022"/>
    <s v=""/>
    <m/>
    <m/>
    <m/>
  </r>
  <r>
    <n v="3089"/>
    <m/>
    <m/>
    <m/>
    <x v="13"/>
    <x v="19"/>
    <x v="6"/>
    <s v="Food Security"/>
    <x v="9"/>
    <x v="20"/>
    <x v="3"/>
    <m/>
    <s v="Planned"/>
    <m/>
    <m/>
    <m/>
    <m/>
    <m/>
    <s v="Chittagong"/>
    <s v="Cox's Bazar"/>
    <x v="6"/>
    <x v="9"/>
    <x v="1"/>
    <m/>
    <m/>
    <m/>
    <x v="2"/>
    <x v="2"/>
    <m/>
    <m/>
    <m/>
    <m/>
    <m/>
    <m/>
    <m/>
    <m/>
    <m/>
    <m/>
    <m/>
    <m/>
    <m/>
    <m/>
    <m/>
    <m/>
    <m/>
    <m/>
    <m/>
    <m/>
    <m/>
    <m/>
    <m/>
    <m/>
    <n v="20"/>
    <n v="2022"/>
    <s v=""/>
    <m/>
    <m/>
    <m/>
  </r>
  <r>
    <n v="3090"/>
    <m/>
    <m/>
    <m/>
    <x v="13"/>
    <x v="19"/>
    <x v="6"/>
    <s v="Food Security"/>
    <x v="9"/>
    <x v="20"/>
    <x v="3"/>
    <m/>
    <s v="Planned"/>
    <m/>
    <m/>
    <m/>
    <m/>
    <m/>
    <s v="Chittagong"/>
    <s v="Cox's Bazar"/>
    <x v="6"/>
    <x v="9"/>
    <x v="1"/>
    <m/>
    <m/>
    <m/>
    <x v="2"/>
    <x v="2"/>
    <m/>
    <m/>
    <m/>
    <m/>
    <m/>
    <m/>
    <m/>
    <m/>
    <m/>
    <m/>
    <m/>
    <m/>
    <m/>
    <m/>
    <m/>
    <m/>
    <m/>
    <m/>
    <m/>
    <m/>
    <m/>
    <m/>
    <m/>
    <m/>
    <n v="20"/>
    <n v="2022"/>
    <s v=""/>
    <m/>
    <m/>
    <m/>
  </r>
  <r>
    <n v="3091"/>
    <m/>
    <m/>
    <m/>
    <x v="13"/>
    <x v="19"/>
    <x v="6"/>
    <s v="Food Security"/>
    <x v="9"/>
    <x v="20"/>
    <x v="3"/>
    <m/>
    <s v="Planned"/>
    <m/>
    <m/>
    <m/>
    <m/>
    <m/>
    <s v="Chittagong"/>
    <s v="Cox's Bazar"/>
    <x v="6"/>
    <x v="9"/>
    <x v="1"/>
    <m/>
    <m/>
    <m/>
    <x v="2"/>
    <x v="2"/>
    <m/>
    <m/>
    <m/>
    <m/>
    <m/>
    <m/>
    <m/>
    <m/>
    <m/>
    <m/>
    <m/>
    <m/>
    <m/>
    <m/>
    <m/>
    <m/>
    <m/>
    <m/>
    <m/>
    <m/>
    <m/>
    <m/>
    <m/>
    <m/>
    <n v="20"/>
    <n v="2022"/>
    <s v=""/>
    <m/>
    <m/>
    <m/>
  </r>
  <r>
    <n v="3092"/>
    <m/>
    <m/>
    <m/>
    <x v="13"/>
    <x v="19"/>
    <x v="6"/>
    <s v="Food Security"/>
    <x v="9"/>
    <x v="20"/>
    <x v="3"/>
    <m/>
    <s v="Planned"/>
    <m/>
    <m/>
    <m/>
    <m/>
    <m/>
    <s v="Chittagong"/>
    <s v="Cox's Bazar"/>
    <x v="6"/>
    <x v="9"/>
    <x v="1"/>
    <m/>
    <m/>
    <m/>
    <x v="2"/>
    <x v="2"/>
    <m/>
    <m/>
    <m/>
    <m/>
    <m/>
    <m/>
    <m/>
    <m/>
    <m/>
    <m/>
    <m/>
    <m/>
    <m/>
    <m/>
    <m/>
    <m/>
    <m/>
    <m/>
    <m/>
    <m/>
    <m/>
    <m/>
    <m/>
    <m/>
    <n v="20"/>
    <n v="2022"/>
    <s v=""/>
    <m/>
    <m/>
    <m/>
  </r>
  <r>
    <n v="3093"/>
    <m/>
    <m/>
    <m/>
    <x v="13"/>
    <x v="19"/>
    <x v="6"/>
    <s v="Food Security"/>
    <x v="9"/>
    <x v="20"/>
    <x v="3"/>
    <m/>
    <s v="Planned"/>
    <m/>
    <m/>
    <m/>
    <m/>
    <m/>
    <s v="Chittagong"/>
    <s v="Cox's Bazar"/>
    <x v="6"/>
    <x v="9"/>
    <x v="1"/>
    <m/>
    <m/>
    <m/>
    <x v="2"/>
    <x v="2"/>
    <m/>
    <m/>
    <m/>
    <m/>
    <m/>
    <m/>
    <m/>
    <m/>
    <m/>
    <m/>
    <m/>
    <m/>
    <m/>
    <m/>
    <m/>
    <m/>
    <m/>
    <m/>
    <m/>
    <m/>
    <m/>
    <m/>
    <m/>
    <m/>
    <n v="20"/>
    <n v="2022"/>
    <s v=""/>
    <m/>
    <m/>
    <m/>
  </r>
  <r>
    <n v="3094"/>
    <m/>
    <m/>
    <m/>
    <x v="13"/>
    <x v="19"/>
    <x v="6"/>
    <s v="Food Security"/>
    <x v="9"/>
    <x v="20"/>
    <x v="3"/>
    <m/>
    <s v="Planned"/>
    <m/>
    <m/>
    <m/>
    <m/>
    <m/>
    <s v="Chittagong"/>
    <s v="Cox's Bazar"/>
    <x v="6"/>
    <x v="9"/>
    <x v="1"/>
    <m/>
    <m/>
    <m/>
    <x v="2"/>
    <x v="2"/>
    <m/>
    <m/>
    <m/>
    <m/>
    <m/>
    <m/>
    <m/>
    <m/>
    <m/>
    <m/>
    <m/>
    <m/>
    <m/>
    <m/>
    <m/>
    <m/>
    <m/>
    <m/>
    <m/>
    <m/>
    <m/>
    <m/>
    <m/>
    <m/>
    <n v="20"/>
    <n v="2022"/>
    <s v=""/>
    <m/>
    <m/>
    <m/>
  </r>
  <r>
    <n v="3095"/>
    <m/>
    <m/>
    <m/>
    <x v="13"/>
    <x v="19"/>
    <x v="6"/>
    <s v="Food Security"/>
    <x v="9"/>
    <x v="20"/>
    <x v="3"/>
    <m/>
    <s v="Planned"/>
    <m/>
    <m/>
    <m/>
    <m/>
    <m/>
    <s v="Chittagong"/>
    <s v="Cox's Bazar"/>
    <x v="6"/>
    <x v="9"/>
    <x v="1"/>
    <m/>
    <m/>
    <m/>
    <x v="2"/>
    <x v="2"/>
    <m/>
    <m/>
    <m/>
    <m/>
    <m/>
    <m/>
    <m/>
    <m/>
    <m/>
    <m/>
    <m/>
    <m/>
    <m/>
    <m/>
    <m/>
    <m/>
    <m/>
    <m/>
    <m/>
    <m/>
    <m/>
    <m/>
    <m/>
    <m/>
    <n v="20"/>
    <n v="2022"/>
    <s v=""/>
    <m/>
    <m/>
    <m/>
  </r>
  <r>
    <n v="3096"/>
    <m/>
    <m/>
    <m/>
    <x v="13"/>
    <x v="19"/>
    <x v="6"/>
    <s v="Food Security"/>
    <x v="9"/>
    <x v="20"/>
    <x v="3"/>
    <m/>
    <s v="Planned"/>
    <m/>
    <m/>
    <m/>
    <m/>
    <m/>
    <s v="Chittagong"/>
    <s v="Cox's Bazar"/>
    <x v="6"/>
    <x v="9"/>
    <x v="1"/>
    <m/>
    <m/>
    <m/>
    <x v="2"/>
    <x v="2"/>
    <m/>
    <m/>
    <m/>
    <m/>
    <m/>
    <m/>
    <m/>
    <m/>
    <m/>
    <m/>
    <m/>
    <m/>
    <m/>
    <m/>
    <m/>
    <m/>
    <m/>
    <m/>
    <m/>
    <m/>
    <m/>
    <m/>
    <m/>
    <m/>
    <n v="20"/>
    <n v="2022"/>
    <s v=""/>
    <m/>
    <m/>
    <m/>
  </r>
  <r>
    <n v="3097"/>
    <m/>
    <m/>
    <m/>
    <x v="13"/>
    <x v="19"/>
    <x v="6"/>
    <s v="Food Security"/>
    <x v="9"/>
    <x v="20"/>
    <x v="3"/>
    <m/>
    <s v="Planned"/>
    <m/>
    <m/>
    <m/>
    <m/>
    <m/>
    <s v="Chittagong"/>
    <s v="Cox's Bazar"/>
    <x v="6"/>
    <x v="9"/>
    <x v="1"/>
    <m/>
    <m/>
    <m/>
    <x v="2"/>
    <x v="2"/>
    <m/>
    <m/>
    <m/>
    <m/>
    <m/>
    <m/>
    <m/>
    <m/>
    <m/>
    <m/>
    <m/>
    <m/>
    <m/>
    <m/>
    <m/>
    <m/>
    <m/>
    <m/>
    <m/>
    <m/>
    <m/>
    <m/>
    <m/>
    <m/>
    <n v="20"/>
    <n v="2022"/>
    <s v=""/>
    <m/>
    <m/>
    <m/>
  </r>
  <r>
    <n v="3098"/>
    <m/>
    <m/>
    <m/>
    <x v="13"/>
    <x v="19"/>
    <x v="6"/>
    <s v="Food Security"/>
    <x v="9"/>
    <x v="20"/>
    <x v="3"/>
    <m/>
    <s v="Planned"/>
    <m/>
    <m/>
    <m/>
    <m/>
    <m/>
    <s v="Chittagong"/>
    <s v="Cox's Bazar"/>
    <x v="6"/>
    <x v="9"/>
    <x v="1"/>
    <m/>
    <m/>
    <m/>
    <x v="2"/>
    <x v="2"/>
    <m/>
    <m/>
    <m/>
    <m/>
    <m/>
    <m/>
    <m/>
    <m/>
    <m/>
    <m/>
    <m/>
    <m/>
    <m/>
    <m/>
    <m/>
    <m/>
    <m/>
    <m/>
    <m/>
    <m/>
    <m/>
    <m/>
    <m/>
    <m/>
    <n v="20"/>
    <n v="2022"/>
    <s v=""/>
    <m/>
    <m/>
    <m/>
  </r>
  <r>
    <n v="3099"/>
    <m/>
    <m/>
    <m/>
    <x v="13"/>
    <x v="19"/>
    <x v="6"/>
    <s v="Food Security"/>
    <x v="9"/>
    <x v="20"/>
    <x v="3"/>
    <m/>
    <s v="Planned"/>
    <m/>
    <m/>
    <m/>
    <m/>
    <m/>
    <s v="Chittagong"/>
    <s v="Cox's Bazar"/>
    <x v="6"/>
    <x v="9"/>
    <x v="1"/>
    <m/>
    <m/>
    <m/>
    <x v="2"/>
    <x v="2"/>
    <m/>
    <m/>
    <m/>
    <m/>
    <m/>
    <m/>
    <m/>
    <m/>
    <m/>
    <m/>
    <m/>
    <m/>
    <m/>
    <m/>
    <m/>
    <m/>
    <m/>
    <m/>
    <m/>
    <m/>
    <m/>
    <m/>
    <m/>
    <m/>
    <n v="20"/>
    <n v="2022"/>
    <s v=""/>
    <m/>
    <m/>
    <m/>
  </r>
  <r>
    <n v="3100"/>
    <m/>
    <m/>
    <m/>
    <x v="13"/>
    <x v="19"/>
    <x v="6"/>
    <s v="Food Security"/>
    <x v="9"/>
    <x v="20"/>
    <x v="3"/>
    <m/>
    <s v="Planned"/>
    <m/>
    <m/>
    <m/>
    <m/>
    <m/>
    <s v="Chittagong"/>
    <s v="Cox's Bazar"/>
    <x v="6"/>
    <x v="9"/>
    <x v="1"/>
    <m/>
    <m/>
    <m/>
    <x v="2"/>
    <x v="2"/>
    <m/>
    <m/>
    <m/>
    <m/>
    <m/>
    <m/>
    <m/>
    <m/>
    <m/>
    <m/>
    <m/>
    <m/>
    <m/>
    <m/>
    <m/>
    <m/>
    <m/>
    <m/>
    <m/>
    <m/>
    <m/>
    <m/>
    <m/>
    <m/>
    <n v="20"/>
    <n v="2022"/>
    <s v=""/>
    <m/>
    <m/>
    <m/>
  </r>
  <r>
    <n v="3101"/>
    <m/>
    <m/>
    <m/>
    <x v="13"/>
    <x v="19"/>
    <x v="6"/>
    <s v="Food Security"/>
    <x v="9"/>
    <x v="20"/>
    <x v="3"/>
    <m/>
    <s v="Planned"/>
    <m/>
    <m/>
    <m/>
    <m/>
    <m/>
    <s v="Chittagong"/>
    <s v="Cox's Bazar"/>
    <x v="6"/>
    <x v="9"/>
    <x v="1"/>
    <m/>
    <m/>
    <m/>
    <x v="2"/>
    <x v="2"/>
    <m/>
    <m/>
    <m/>
    <m/>
    <m/>
    <m/>
    <m/>
    <m/>
    <m/>
    <m/>
    <m/>
    <m/>
    <m/>
    <m/>
    <m/>
    <m/>
    <m/>
    <m/>
    <m/>
    <m/>
    <m/>
    <m/>
    <m/>
    <m/>
    <n v="20"/>
    <n v="2022"/>
    <s v=""/>
    <m/>
    <m/>
    <m/>
  </r>
  <r>
    <n v="3102"/>
    <m/>
    <m/>
    <m/>
    <x v="13"/>
    <x v="19"/>
    <x v="6"/>
    <s v="Food Security"/>
    <x v="9"/>
    <x v="20"/>
    <x v="3"/>
    <m/>
    <s v="Planned"/>
    <m/>
    <m/>
    <m/>
    <m/>
    <m/>
    <s v="Chittagong"/>
    <s v="Cox's Bazar"/>
    <x v="6"/>
    <x v="9"/>
    <x v="1"/>
    <m/>
    <m/>
    <m/>
    <x v="2"/>
    <x v="2"/>
    <m/>
    <m/>
    <m/>
    <m/>
    <m/>
    <m/>
    <m/>
    <m/>
    <m/>
    <m/>
    <m/>
    <m/>
    <m/>
    <m/>
    <m/>
    <m/>
    <m/>
    <m/>
    <m/>
    <m/>
    <m/>
    <m/>
    <m/>
    <m/>
    <n v="20"/>
    <n v="2022"/>
    <s v=""/>
    <m/>
    <m/>
    <m/>
  </r>
  <r>
    <n v="3103"/>
    <m/>
    <m/>
    <m/>
    <x v="13"/>
    <x v="19"/>
    <x v="6"/>
    <s v="Food Security"/>
    <x v="9"/>
    <x v="20"/>
    <x v="3"/>
    <m/>
    <s v="Planned"/>
    <m/>
    <m/>
    <m/>
    <m/>
    <m/>
    <s v="Chittagong"/>
    <s v="Cox's Bazar"/>
    <x v="6"/>
    <x v="9"/>
    <x v="1"/>
    <m/>
    <m/>
    <m/>
    <x v="2"/>
    <x v="2"/>
    <m/>
    <m/>
    <m/>
    <m/>
    <m/>
    <m/>
    <m/>
    <m/>
    <m/>
    <m/>
    <m/>
    <m/>
    <m/>
    <m/>
    <m/>
    <m/>
    <m/>
    <m/>
    <m/>
    <m/>
    <m/>
    <m/>
    <m/>
    <m/>
    <n v="20"/>
    <n v="2022"/>
    <s v=""/>
    <m/>
    <m/>
    <m/>
  </r>
  <r>
    <n v="3104"/>
    <m/>
    <m/>
    <m/>
    <x v="13"/>
    <x v="19"/>
    <x v="6"/>
    <s v="Food Security"/>
    <x v="9"/>
    <x v="20"/>
    <x v="3"/>
    <m/>
    <s v="Planned"/>
    <m/>
    <m/>
    <m/>
    <m/>
    <m/>
    <s v="Chittagong"/>
    <s v="Cox's Bazar"/>
    <x v="6"/>
    <x v="9"/>
    <x v="1"/>
    <m/>
    <m/>
    <m/>
    <x v="2"/>
    <x v="2"/>
    <m/>
    <m/>
    <m/>
    <m/>
    <m/>
    <m/>
    <m/>
    <m/>
    <m/>
    <m/>
    <m/>
    <m/>
    <m/>
    <m/>
    <m/>
    <m/>
    <m/>
    <m/>
    <m/>
    <m/>
    <m/>
    <m/>
    <m/>
    <m/>
    <n v="20"/>
    <n v="2022"/>
    <s v=""/>
    <m/>
    <m/>
    <m/>
  </r>
  <r>
    <n v="3105"/>
    <m/>
    <m/>
    <m/>
    <x v="13"/>
    <x v="19"/>
    <x v="6"/>
    <s v="Food Security"/>
    <x v="9"/>
    <x v="20"/>
    <x v="3"/>
    <m/>
    <s v="Planned"/>
    <m/>
    <m/>
    <m/>
    <m/>
    <m/>
    <s v="Chittagong"/>
    <s v="Cox's Bazar"/>
    <x v="6"/>
    <x v="9"/>
    <x v="1"/>
    <m/>
    <m/>
    <m/>
    <x v="2"/>
    <x v="2"/>
    <m/>
    <m/>
    <m/>
    <m/>
    <m/>
    <m/>
    <m/>
    <m/>
    <m/>
    <m/>
    <m/>
    <m/>
    <m/>
    <m/>
    <m/>
    <m/>
    <m/>
    <m/>
    <m/>
    <m/>
    <m/>
    <m/>
    <m/>
    <m/>
    <n v="20"/>
    <n v="2022"/>
    <s v=""/>
    <m/>
    <m/>
    <m/>
  </r>
  <r>
    <n v="3106"/>
    <m/>
    <m/>
    <m/>
    <x v="13"/>
    <x v="19"/>
    <x v="6"/>
    <s v="Food Security"/>
    <x v="9"/>
    <x v="20"/>
    <x v="3"/>
    <m/>
    <s v="Planned"/>
    <m/>
    <m/>
    <m/>
    <m/>
    <m/>
    <s v="Chittagong"/>
    <s v="Cox's Bazar"/>
    <x v="6"/>
    <x v="9"/>
    <x v="1"/>
    <m/>
    <m/>
    <m/>
    <x v="2"/>
    <x v="2"/>
    <m/>
    <m/>
    <m/>
    <m/>
    <m/>
    <m/>
    <m/>
    <m/>
    <m/>
    <m/>
    <m/>
    <m/>
    <m/>
    <m/>
    <m/>
    <m/>
    <m/>
    <m/>
    <m/>
    <m/>
    <m/>
    <m/>
    <m/>
    <m/>
    <n v="20"/>
    <n v="2022"/>
    <s v=""/>
    <m/>
    <m/>
    <m/>
  </r>
  <r>
    <n v="3107"/>
    <m/>
    <m/>
    <m/>
    <x v="13"/>
    <x v="19"/>
    <x v="6"/>
    <s v="Food Security"/>
    <x v="9"/>
    <x v="20"/>
    <x v="3"/>
    <m/>
    <s v="Planned"/>
    <m/>
    <m/>
    <m/>
    <m/>
    <m/>
    <s v="Chittagong"/>
    <s v="Cox's Bazar"/>
    <x v="6"/>
    <x v="9"/>
    <x v="1"/>
    <m/>
    <m/>
    <m/>
    <x v="2"/>
    <x v="2"/>
    <m/>
    <m/>
    <m/>
    <m/>
    <m/>
    <m/>
    <m/>
    <m/>
    <m/>
    <m/>
    <m/>
    <m/>
    <m/>
    <m/>
    <m/>
    <m/>
    <m/>
    <m/>
    <m/>
    <m/>
    <m/>
    <m/>
    <m/>
    <m/>
    <n v="20"/>
    <n v="2022"/>
    <s v=""/>
    <m/>
    <m/>
    <m/>
  </r>
  <r>
    <n v="3108"/>
    <m/>
    <m/>
    <m/>
    <x v="13"/>
    <x v="19"/>
    <x v="6"/>
    <s v="Food Security"/>
    <x v="9"/>
    <x v="20"/>
    <x v="3"/>
    <m/>
    <s v="Planned"/>
    <m/>
    <m/>
    <m/>
    <m/>
    <m/>
    <s v="Chittagong"/>
    <s v="Cox's Bazar"/>
    <x v="6"/>
    <x v="9"/>
    <x v="1"/>
    <m/>
    <m/>
    <m/>
    <x v="2"/>
    <x v="2"/>
    <m/>
    <m/>
    <m/>
    <m/>
    <m/>
    <m/>
    <m/>
    <m/>
    <m/>
    <m/>
    <m/>
    <m/>
    <m/>
    <m/>
    <m/>
    <m/>
    <m/>
    <m/>
    <m/>
    <m/>
    <m/>
    <m/>
    <m/>
    <m/>
    <n v="20"/>
    <n v="2022"/>
    <s v=""/>
    <m/>
    <m/>
    <m/>
  </r>
  <r>
    <n v="3109"/>
    <m/>
    <m/>
    <m/>
    <x v="13"/>
    <x v="19"/>
    <x v="6"/>
    <s v="Food Security"/>
    <x v="9"/>
    <x v="20"/>
    <x v="3"/>
    <m/>
    <s v="Planned"/>
    <m/>
    <m/>
    <m/>
    <m/>
    <m/>
    <s v="Chittagong"/>
    <s v="Cox's Bazar"/>
    <x v="6"/>
    <x v="9"/>
    <x v="1"/>
    <m/>
    <m/>
    <m/>
    <x v="2"/>
    <x v="2"/>
    <m/>
    <m/>
    <m/>
    <m/>
    <m/>
    <m/>
    <m/>
    <m/>
    <m/>
    <m/>
    <m/>
    <m/>
    <m/>
    <m/>
    <m/>
    <m/>
    <m/>
    <m/>
    <m/>
    <m/>
    <m/>
    <m/>
    <m/>
    <m/>
    <n v="20"/>
    <n v="2022"/>
    <s v=""/>
    <m/>
    <m/>
    <m/>
  </r>
  <r>
    <n v="3110"/>
    <m/>
    <m/>
    <m/>
    <x v="13"/>
    <x v="19"/>
    <x v="6"/>
    <s v="Food Security"/>
    <x v="9"/>
    <x v="20"/>
    <x v="3"/>
    <m/>
    <s v="Planned"/>
    <m/>
    <m/>
    <m/>
    <m/>
    <m/>
    <s v="Chittagong"/>
    <s v="Cox's Bazar"/>
    <x v="6"/>
    <x v="9"/>
    <x v="1"/>
    <m/>
    <m/>
    <m/>
    <x v="2"/>
    <x v="2"/>
    <m/>
    <m/>
    <m/>
    <m/>
    <m/>
    <m/>
    <m/>
    <m/>
    <m/>
    <m/>
    <m/>
    <m/>
    <m/>
    <m/>
    <m/>
    <m/>
    <m/>
    <m/>
    <m/>
    <m/>
    <m/>
    <m/>
    <m/>
    <m/>
    <n v="20"/>
    <n v="2022"/>
    <s v=""/>
    <m/>
    <m/>
    <m/>
  </r>
  <r>
    <n v="3111"/>
    <m/>
    <m/>
    <m/>
    <x v="13"/>
    <x v="19"/>
    <x v="6"/>
    <s v="Food Security"/>
    <x v="9"/>
    <x v="20"/>
    <x v="3"/>
    <m/>
    <s v="Planned"/>
    <m/>
    <m/>
    <m/>
    <m/>
    <m/>
    <s v="Chittagong"/>
    <s v="Cox's Bazar"/>
    <x v="6"/>
    <x v="9"/>
    <x v="1"/>
    <m/>
    <m/>
    <m/>
    <x v="2"/>
    <x v="2"/>
    <m/>
    <m/>
    <m/>
    <m/>
    <m/>
    <m/>
    <m/>
    <m/>
    <m/>
    <m/>
    <m/>
    <m/>
    <m/>
    <m/>
    <m/>
    <m/>
    <m/>
    <m/>
    <m/>
    <m/>
    <m/>
    <m/>
    <m/>
    <m/>
    <n v="20"/>
    <n v="2022"/>
    <s v=""/>
    <m/>
    <m/>
    <m/>
  </r>
  <r>
    <n v="3112"/>
    <m/>
    <m/>
    <m/>
    <x v="13"/>
    <x v="19"/>
    <x v="6"/>
    <s v="Food Security"/>
    <x v="9"/>
    <x v="20"/>
    <x v="3"/>
    <m/>
    <s v="Planned"/>
    <m/>
    <m/>
    <m/>
    <m/>
    <m/>
    <s v="Chittagong"/>
    <s v="Cox's Bazar"/>
    <x v="6"/>
    <x v="9"/>
    <x v="1"/>
    <m/>
    <m/>
    <m/>
    <x v="2"/>
    <x v="2"/>
    <m/>
    <m/>
    <m/>
    <m/>
    <m/>
    <m/>
    <m/>
    <m/>
    <m/>
    <m/>
    <m/>
    <m/>
    <m/>
    <m/>
    <m/>
    <m/>
    <m/>
    <m/>
    <m/>
    <m/>
    <m/>
    <m/>
    <m/>
    <m/>
    <n v="20"/>
    <n v="2022"/>
    <s v=""/>
    <m/>
    <m/>
    <m/>
  </r>
  <r>
    <n v="3113"/>
    <m/>
    <m/>
    <m/>
    <x v="13"/>
    <x v="19"/>
    <x v="6"/>
    <s v="Food Security"/>
    <x v="9"/>
    <x v="20"/>
    <x v="3"/>
    <m/>
    <s v="Planned"/>
    <m/>
    <m/>
    <m/>
    <m/>
    <m/>
    <s v="Chittagong"/>
    <s v="Cox's Bazar"/>
    <x v="6"/>
    <x v="9"/>
    <x v="1"/>
    <m/>
    <m/>
    <m/>
    <x v="2"/>
    <x v="2"/>
    <m/>
    <m/>
    <m/>
    <m/>
    <m/>
    <m/>
    <m/>
    <m/>
    <m/>
    <m/>
    <m/>
    <m/>
    <m/>
    <m/>
    <m/>
    <m/>
    <m/>
    <m/>
    <m/>
    <m/>
    <m/>
    <m/>
    <m/>
    <m/>
    <n v="20"/>
    <n v="2022"/>
    <s v=""/>
    <m/>
    <m/>
    <m/>
  </r>
  <r>
    <n v="3114"/>
    <m/>
    <m/>
    <m/>
    <x v="13"/>
    <x v="19"/>
    <x v="6"/>
    <s v="Food Security"/>
    <x v="9"/>
    <x v="20"/>
    <x v="3"/>
    <m/>
    <s v="Planned"/>
    <m/>
    <m/>
    <m/>
    <m/>
    <m/>
    <s v="Chittagong"/>
    <s v="Cox's Bazar"/>
    <x v="6"/>
    <x v="9"/>
    <x v="1"/>
    <m/>
    <m/>
    <m/>
    <x v="2"/>
    <x v="2"/>
    <m/>
    <m/>
    <m/>
    <m/>
    <m/>
    <m/>
    <m/>
    <m/>
    <m/>
    <m/>
    <m/>
    <m/>
    <m/>
    <m/>
    <m/>
    <m/>
    <m/>
    <m/>
    <m/>
    <m/>
    <m/>
    <m/>
    <m/>
    <m/>
    <n v="20"/>
    <n v="2022"/>
    <s v=""/>
    <m/>
    <m/>
    <m/>
  </r>
  <r>
    <n v="3115"/>
    <m/>
    <m/>
    <m/>
    <x v="13"/>
    <x v="19"/>
    <x v="6"/>
    <s v="Food Security"/>
    <x v="9"/>
    <x v="20"/>
    <x v="3"/>
    <m/>
    <s v="Planned"/>
    <m/>
    <m/>
    <m/>
    <m/>
    <m/>
    <s v="Chittagong"/>
    <s v="Cox's Bazar"/>
    <x v="6"/>
    <x v="9"/>
    <x v="1"/>
    <m/>
    <m/>
    <m/>
    <x v="2"/>
    <x v="2"/>
    <m/>
    <m/>
    <m/>
    <m/>
    <m/>
    <m/>
    <m/>
    <m/>
    <m/>
    <m/>
    <m/>
    <m/>
    <m/>
    <m/>
    <m/>
    <m/>
    <m/>
    <m/>
    <m/>
    <m/>
    <m/>
    <m/>
    <m/>
    <m/>
    <n v="20"/>
    <n v="2022"/>
    <s v=""/>
    <m/>
    <m/>
    <m/>
  </r>
  <r>
    <n v="3116"/>
    <m/>
    <m/>
    <m/>
    <x v="13"/>
    <x v="19"/>
    <x v="6"/>
    <s v="Food Security"/>
    <x v="9"/>
    <x v="20"/>
    <x v="3"/>
    <m/>
    <s v="Planned"/>
    <m/>
    <m/>
    <m/>
    <m/>
    <m/>
    <s v="Chittagong"/>
    <s v="Cox's Bazar"/>
    <x v="6"/>
    <x v="9"/>
    <x v="1"/>
    <m/>
    <m/>
    <m/>
    <x v="2"/>
    <x v="2"/>
    <m/>
    <m/>
    <m/>
    <m/>
    <m/>
    <m/>
    <m/>
    <m/>
    <m/>
    <m/>
    <m/>
    <m/>
    <m/>
    <m/>
    <m/>
    <m/>
    <m/>
    <m/>
    <m/>
    <m/>
    <m/>
    <m/>
    <m/>
    <m/>
    <n v="20"/>
    <n v="2022"/>
    <s v=""/>
    <m/>
    <m/>
    <m/>
  </r>
  <r>
    <n v="3117"/>
    <m/>
    <m/>
    <m/>
    <x v="13"/>
    <x v="19"/>
    <x v="6"/>
    <s v="Food Security"/>
    <x v="9"/>
    <x v="20"/>
    <x v="3"/>
    <m/>
    <s v="Planned"/>
    <m/>
    <m/>
    <m/>
    <m/>
    <m/>
    <s v="Chittagong"/>
    <s v="Cox's Bazar"/>
    <x v="6"/>
    <x v="9"/>
    <x v="1"/>
    <m/>
    <m/>
    <m/>
    <x v="2"/>
    <x v="2"/>
    <m/>
    <m/>
    <m/>
    <m/>
    <m/>
    <m/>
    <m/>
    <m/>
    <m/>
    <m/>
    <m/>
    <m/>
    <m/>
    <m/>
    <m/>
    <m/>
    <m/>
    <m/>
    <m/>
    <m/>
    <m/>
    <m/>
    <m/>
    <m/>
    <n v="20"/>
    <n v="2022"/>
    <s v=""/>
    <m/>
    <m/>
    <m/>
  </r>
  <r>
    <n v="3118"/>
    <m/>
    <m/>
    <m/>
    <x v="13"/>
    <x v="19"/>
    <x v="6"/>
    <s v="Food Security"/>
    <x v="9"/>
    <x v="20"/>
    <x v="3"/>
    <m/>
    <s v="Planned"/>
    <m/>
    <m/>
    <m/>
    <m/>
    <m/>
    <s v="Chittagong"/>
    <s v="Cox's Bazar"/>
    <x v="6"/>
    <x v="9"/>
    <x v="1"/>
    <m/>
    <m/>
    <m/>
    <x v="2"/>
    <x v="2"/>
    <m/>
    <m/>
    <m/>
    <m/>
    <m/>
    <m/>
    <m/>
    <m/>
    <m/>
    <m/>
    <m/>
    <m/>
    <m/>
    <m/>
    <m/>
    <m/>
    <m/>
    <m/>
    <m/>
    <m/>
    <m/>
    <m/>
    <m/>
    <m/>
    <n v="20"/>
    <n v="2022"/>
    <s v=""/>
    <m/>
    <m/>
    <m/>
  </r>
  <r>
    <n v="3119"/>
    <m/>
    <m/>
    <m/>
    <x v="13"/>
    <x v="19"/>
    <x v="6"/>
    <s v="Food Security"/>
    <x v="9"/>
    <x v="20"/>
    <x v="3"/>
    <m/>
    <s v="Planned"/>
    <m/>
    <m/>
    <m/>
    <m/>
    <m/>
    <s v="Chittagong"/>
    <s v="Cox's Bazar"/>
    <x v="6"/>
    <x v="9"/>
    <x v="1"/>
    <m/>
    <m/>
    <m/>
    <x v="2"/>
    <x v="2"/>
    <m/>
    <m/>
    <m/>
    <m/>
    <m/>
    <m/>
    <m/>
    <m/>
    <m/>
    <m/>
    <m/>
    <m/>
    <m/>
    <m/>
    <m/>
    <m/>
    <m/>
    <m/>
    <m/>
    <m/>
    <m/>
    <m/>
    <m/>
    <m/>
    <n v="20"/>
    <n v="2022"/>
    <s v=""/>
    <m/>
    <m/>
    <m/>
  </r>
  <r>
    <n v="3120"/>
    <m/>
    <m/>
    <m/>
    <x v="13"/>
    <x v="19"/>
    <x v="6"/>
    <s v="Food Security"/>
    <x v="9"/>
    <x v="20"/>
    <x v="3"/>
    <m/>
    <s v="Planned"/>
    <m/>
    <m/>
    <m/>
    <m/>
    <m/>
    <s v="Chittagong"/>
    <s v="Cox's Bazar"/>
    <x v="6"/>
    <x v="9"/>
    <x v="1"/>
    <m/>
    <m/>
    <m/>
    <x v="2"/>
    <x v="2"/>
    <m/>
    <m/>
    <m/>
    <m/>
    <m/>
    <m/>
    <m/>
    <m/>
    <m/>
    <m/>
    <m/>
    <m/>
    <m/>
    <m/>
    <m/>
    <m/>
    <m/>
    <m/>
    <m/>
    <m/>
    <m/>
    <m/>
    <m/>
    <m/>
    <n v="20"/>
    <n v="2022"/>
    <s v=""/>
    <m/>
    <m/>
    <m/>
  </r>
  <r>
    <n v="3121"/>
    <m/>
    <m/>
    <m/>
    <x v="13"/>
    <x v="19"/>
    <x v="6"/>
    <s v="Food Security"/>
    <x v="9"/>
    <x v="20"/>
    <x v="3"/>
    <m/>
    <s v="Planned"/>
    <m/>
    <m/>
    <m/>
    <m/>
    <m/>
    <s v="Chittagong"/>
    <s v="Cox's Bazar"/>
    <x v="6"/>
    <x v="9"/>
    <x v="1"/>
    <m/>
    <m/>
    <m/>
    <x v="2"/>
    <x v="2"/>
    <m/>
    <m/>
    <m/>
    <m/>
    <m/>
    <m/>
    <m/>
    <m/>
    <m/>
    <m/>
    <m/>
    <m/>
    <m/>
    <m/>
    <m/>
    <m/>
    <m/>
    <m/>
    <m/>
    <m/>
    <m/>
    <m/>
    <m/>
    <m/>
    <n v="20"/>
    <n v="2022"/>
    <s v=""/>
    <m/>
    <m/>
    <m/>
  </r>
  <r>
    <n v="3122"/>
    <m/>
    <m/>
    <m/>
    <x v="13"/>
    <x v="19"/>
    <x v="6"/>
    <s v="Food Security"/>
    <x v="9"/>
    <x v="20"/>
    <x v="3"/>
    <m/>
    <s v="Planned"/>
    <m/>
    <m/>
    <m/>
    <m/>
    <m/>
    <s v="Chittagong"/>
    <s v="Cox's Bazar"/>
    <x v="6"/>
    <x v="9"/>
    <x v="1"/>
    <m/>
    <m/>
    <m/>
    <x v="2"/>
    <x v="2"/>
    <m/>
    <m/>
    <m/>
    <m/>
    <m/>
    <m/>
    <m/>
    <m/>
    <m/>
    <m/>
    <m/>
    <m/>
    <m/>
    <m/>
    <m/>
    <m/>
    <m/>
    <m/>
    <m/>
    <m/>
    <m/>
    <m/>
    <m/>
    <m/>
    <n v="20"/>
    <n v="2022"/>
    <s v=""/>
    <m/>
    <m/>
    <m/>
  </r>
  <r>
    <n v="3123"/>
    <m/>
    <m/>
    <m/>
    <x v="13"/>
    <x v="19"/>
    <x v="6"/>
    <s v="Food Security"/>
    <x v="9"/>
    <x v="20"/>
    <x v="3"/>
    <m/>
    <s v="Planned"/>
    <m/>
    <m/>
    <m/>
    <m/>
    <m/>
    <s v="Chittagong"/>
    <s v="Cox's Bazar"/>
    <x v="6"/>
    <x v="9"/>
    <x v="1"/>
    <m/>
    <m/>
    <m/>
    <x v="2"/>
    <x v="2"/>
    <m/>
    <m/>
    <m/>
    <m/>
    <m/>
    <m/>
    <m/>
    <m/>
    <m/>
    <m/>
    <m/>
    <m/>
    <m/>
    <m/>
    <m/>
    <m/>
    <m/>
    <m/>
    <m/>
    <m/>
    <m/>
    <m/>
    <m/>
    <m/>
    <n v="20"/>
    <n v="2022"/>
    <s v=""/>
    <m/>
    <m/>
    <m/>
  </r>
  <r>
    <n v="3124"/>
    <m/>
    <m/>
    <m/>
    <x v="13"/>
    <x v="19"/>
    <x v="6"/>
    <s v="Food Security"/>
    <x v="9"/>
    <x v="20"/>
    <x v="3"/>
    <m/>
    <s v="Planned"/>
    <m/>
    <m/>
    <m/>
    <m/>
    <m/>
    <s v="Chittagong"/>
    <s v="Cox's Bazar"/>
    <x v="6"/>
    <x v="9"/>
    <x v="1"/>
    <m/>
    <m/>
    <m/>
    <x v="2"/>
    <x v="2"/>
    <m/>
    <m/>
    <m/>
    <m/>
    <m/>
    <m/>
    <m/>
    <m/>
    <m/>
    <m/>
    <m/>
    <m/>
    <m/>
    <m/>
    <m/>
    <m/>
    <m/>
    <m/>
    <m/>
    <m/>
    <m/>
    <m/>
    <m/>
    <m/>
    <n v="20"/>
    <n v="2022"/>
    <s v=""/>
    <m/>
    <m/>
    <m/>
  </r>
  <r>
    <n v="3125"/>
    <m/>
    <m/>
    <m/>
    <x v="13"/>
    <x v="19"/>
    <x v="6"/>
    <s v="Food Security"/>
    <x v="9"/>
    <x v="20"/>
    <x v="3"/>
    <m/>
    <s v="Planned"/>
    <m/>
    <m/>
    <m/>
    <m/>
    <m/>
    <s v="Chittagong"/>
    <s v="Cox's Bazar"/>
    <x v="6"/>
    <x v="9"/>
    <x v="1"/>
    <m/>
    <m/>
    <m/>
    <x v="2"/>
    <x v="2"/>
    <m/>
    <m/>
    <m/>
    <m/>
    <m/>
    <m/>
    <m/>
    <m/>
    <m/>
    <m/>
    <m/>
    <m/>
    <m/>
    <m/>
    <m/>
    <m/>
    <m/>
    <m/>
    <m/>
    <m/>
    <m/>
    <m/>
    <m/>
    <m/>
    <n v="20"/>
    <n v="2022"/>
    <s v=""/>
    <m/>
    <m/>
    <m/>
  </r>
  <r>
    <n v="3126"/>
    <m/>
    <m/>
    <m/>
    <x v="13"/>
    <x v="19"/>
    <x v="6"/>
    <s v="Food Security"/>
    <x v="9"/>
    <x v="20"/>
    <x v="3"/>
    <m/>
    <s v="Planned"/>
    <m/>
    <m/>
    <m/>
    <m/>
    <m/>
    <s v="Chittagong"/>
    <s v="Cox's Bazar"/>
    <x v="6"/>
    <x v="9"/>
    <x v="1"/>
    <m/>
    <m/>
    <m/>
    <x v="2"/>
    <x v="2"/>
    <m/>
    <m/>
    <m/>
    <m/>
    <m/>
    <m/>
    <m/>
    <m/>
    <m/>
    <m/>
    <m/>
    <m/>
    <m/>
    <m/>
    <m/>
    <m/>
    <m/>
    <m/>
    <m/>
    <m/>
    <m/>
    <m/>
    <m/>
    <m/>
    <n v="20"/>
    <n v="2022"/>
    <s v=""/>
    <m/>
    <m/>
    <m/>
  </r>
  <r>
    <n v="3127"/>
    <m/>
    <m/>
    <m/>
    <x v="13"/>
    <x v="19"/>
    <x v="6"/>
    <s v="Food Security"/>
    <x v="9"/>
    <x v="20"/>
    <x v="3"/>
    <m/>
    <s v="Planned"/>
    <m/>
    <m/>
    <m/>
    <m/>
    <m/>
    <s v="Chittagong"/>
    <s v="Cox's Bazar"/>
    <x v="6"/>
    <x v="9"/>
    <x v="1"/>
    <m/>
    <m/>
    <m/>
    <x v="2"/>
    <x v="2"/>
    <m/>
    <m/>
    <m/>
    <m/>
    <m/>
    <m/>
    <m/>
    <m/>
    <m/>
    <m/>
    <m/>
    <m/>
    <m/>
    <m/>
    <m/>
    <m/>
    <m/>
    <m/>
    <m/>
    <m/>
    <m/>
    <m/>
    <m/>
    <m/>
    <n v="20"/>
    <n v="2022"/>
    <s v=""/>
    <m/>
    <m/>
    <m/>
  </r>
  <r>
    <n v="3128"/>
    <m/>
    <m/>
    <m/>
    <x v="13"/>
    <x v="19"/>
    <x v="6"/>
    <s v="Food Security"/>
    <x v="9"/>
    <x v="20"/>
    <x v="3"/>
    <m/>
    <s v="Planned"/>
    <m/>
    <m/>
    <m/>
    <m/>
    <m/>
    <s v="Chittagong"/>
    <s v="Cox's Bazar"/>
    <x v="6"/>
    <x v="9"/>
    <x v="1"/>
    <m/>
    <m/>
    <m/>
    <x v="2"/>
    <x v="2"/>
    <m/>
    <m/>
    <m/>
    <m/>
    <m/>
    <m/>
    <m/>
    <m/>
    <m/>
    <m/>
    <m/>
    <m/>
    <m/>
    <m/>
    <m/>
    <m/>
    <m/>
    <m/>
    <m/>
    <m/>
    <m/>
    <m/>
    <m/>
    <m/>
    <n v="20"/>
    <n v="2022"/>
    <s v=""/>
    <m/>
    <m/>
    <m/>
  </r>
  <r>
    <n v="3129"/>
    <m/>
    <m/>
    <m/>
    <x v="13"/>
    <x v="19"/>
    <x v="6"/>
    <s v="Food Security"/>
    <x v="9"/>
    <x v="20"/>
    <x v="3"/>
    <m/>
    <s v="Planned"/>
    <m/>
    <m/>
    <m/>
    <m/>
    <m/>
    <s v="Chittagong"/>
    <s v="Cox's Bazar"/>
    <x v="6"/>
    <x v="9"/>
    <x v="1"/>
    <m/>
    <m/>
    <m/>
    <x v="2"/>
    <x v="2"/>
    <m/>
    <m/>
    <m/>
    <m/>
    <m/>
    <m/>
    <m/>
    <m/>
    <m/>
    <m/>
    <m/>
    <m/>
    <m/>
    <m/>
    <m/>
    <m/>
    <m/>
    <m/>
    <m/>
    <m/>
    <m/>
    <m/>
    <m/>
    <m/>
    <n v="20"/>
    <n v="2022"/>
    <s v=""/>
    <m/>
    <m/>
    <m/>
  </r>
  <r>
    <n v="3130"/>
    <m/>
    <m/>
    <m/>
    <x v="13"/>
    <x v="19"/>
    <x v="6"/>
    <s v="Food Security"/>
    <x v="9"/>
    <x v="20"/>
    <x v="3"/>
    <m/>
    <s v="Planned"/>
    <m/>
    <m/>
    <m/>
    <m/>
    <m/>
    <s v="Chittagong"/>
    <s v="Cox's Bazar"/>
    <x v="6"/>
    <x v="9"/>
    <x v="1"/>
    <m/>
    <m/>
    <m/>
    <x v="2"/>
    <x v="2"/>
    <m/>
    <m/>
    <m/>
    <m/>
    <m/>
    <m/>
    <m/>
    <m/>
    <m/>
    <m/>
    <m/>
    <m/>
    <m/>
    <m/>
    <m/>
    <m/>
    <m/>
    <m/>
    <m/>
    <m/>
    <m/>
    <m/>
    <m/>
    <m/>
    <n v="20"/>
    <n v="2022"/>
    <s v=""/>
    <m/>
    <m/>
    <m/>
  </r>
  <r>
    <n v="3131"/>
    <m/>
    <m/>
    <m/>
    <x v="13"/>
    <x v="19"/>
    <x v="6"/>
    <s v="Food Security"/>
    <x v="9"/>
    <x v="20"/>
    <x v="3"/>
    <m/>
    <s v="Planned"/>
    <m/>
    <m/>
    <m/>
    <m/>
    <m/>
    <s v="Chittagong"/>
    <s v="Cox's Bazar"/>
    <x v="6"/>
    <x v="9"/>
    <x v="1"/>
    <m/>
    <m/>
    <m/>
    <x v="2"/>
    <x v="2"/>
    <m/>
    <m/>
    <m/>
    <m/>
    <m/>
    <m/>
    <m/>
    <m/>
    <m/>
    <m/>
    <m/>
    <m/>
    <m/>
    <m/>
    <m/>
    <m/>
    <m/>
    <m/>
    <m/>
    <m/>
    <m/>
    <m/>
    <m/>
    <m/>
    <n v="20"/>
    <n v="2022"/>
    <s v=""/>
    <m/>
    <m/>
    <m/>
  </r>
  <r>
    <n v="3132"/>
    <m/>
    <m/>
    <m/>
    <x v="13"/>
    <x v="19"/>
    <x v="6"/>
    <s v="Food Security"/>
    <x v="9"/>
    <x v="20"/>
    <x v="3"/>
    <m/>
    <s v="Planned"/>
    <m/>
    <m/>
    <m/>
    <m/>
    <m/>
    <s v="Chittagong"/>
    <s v="Cox's Bazar"/>
    <x v="6"/>
    <x v="9"/>
    <x v="1"/>
    <m/>
    <m/>
    <m/>
    <x v="2"/>
    <x v="2"/>
    <m/>
    <m/>
    <m/>
    <m/>
    <m/>
    <m/>
    <m/>
    <m/>
    <m/>
    <m/>
    <m/>
    <m/>
    <m/>
    <m/>
    <m/>
    <m/>
    <m/>
    <m/>
    <m/>
    <m/>
    <m/>
    <m/>
    <m/>
    <m/>
    <n v="20"/>
    <n v="2022"/>
    <s v=""/>
    <m/>
    <m/>
    <m/>
  </r>
  <r>
    <n v="3133"/>
    <m/>
    <m/>
    <m/>
    <x v="13"/>
    <x v="19"/>
    <x v="6"/>
    <s v="Food Security"/>
    <x v="9"/>
    <x v="20"/>
    <x v="3"/>
    <m/>
    <s v="Planned"/>
    <m/>
    <m/>
    <m/>
    <m/>
    <m/>
    <s v="Chittagong"/>
    <s v="Cox's Bazar"/>
    <x v="6"/>
    <x v="9"/>
    <x v="1"/>
    <m/>
    <m/>
    <m/>
    <x v="2"/>
    <x v="2"/>
    <m/>
    <m/>
    <m/>
    <m/>
    <m/>
    <m/>
    <m/>
    <m/>
    <m/>
    <m/>
    <m/>
    <m/>
    <m/>
    <m/>
    <m/>
    <m/>
    <m/>
    <m/>
    <m/>
    <m/>
    <m/>
    <m/>
    <m/>
    <m/>
    <n v="20"/>
    <n v="2022"/>
    <s v=""/>
    <m/>
    <m/>
    <m/>
  </r>
  <r>
    <n v="3134"/>
    <m/>
    <m/>
    <m/>
    <x v="13"/>
    <x v="19"/>
    <x v="6"/>
    <s v="Food Security"/>
    <x v="9"/>
    <x v="20"/>
    <x v="3"/>
    <m/>
    <s v="Planned"/>
    <m/>
    <m/>
    <m/>
    <m/>
    <m/>
    <s v="Chittagong"/>
    <s v="Cox's Bazar"/>
    <x v="6"/>
    <x v="9"/>
    <x v="1"/>
    <m/>
    <m/>
    <m/>
    <x v="2"/>
    <x v="2"/>
    <m/>
    <m/>
    <m/>
    <m/>
    <m/>
    <m/>
    <m/>
    <m/>
    <m/>
    <m/>
    <m/>
    <m/>
    <m/>
    <m/>
    <m/>
    <m/>
    <m/>
    <m/>
    <m/>
    <m/>
    <m/>
    <m/>
    <m/>
    <m/>
    <n v="20"/>
    <n v="2022"/>
    <s v=""/>
    <m/>
    <m/>
    <m/>
  </r>
  <r>
    <n v="3135"/>
    <m/>
    <m/>
    <m/>
    <x v="13"/>
    <x v="19"/>
    <x v="6"/>
    <s v="Food Security"/>
    <x v="9"/>
    <x v="20"/>
    <x v="3"/>
    <m/>
    <s v="Planned"/>
    <m/>
    <m/>
    <m/>
    <m/>
    <m/>
    <s v="Chittagong"/>
    <s v="Cox's Bazar"/>
    <x v="6"/>
    <x v="9"/>
    <x v="1"/>
    <m/>
    <m/>
    <m/>
    <x v="2"/>
    <x v="2"/>
    <m/>
    <m/>
    <m/>
    <m/>
    <m/>
    <m/>
    <m/>
    <m/>
    <m/>
    <m/>
    <m/>
    <m/>
    <m/>
    <m/>
    <m/>
    <m/>
    <m/>
    <m/>
    <m/>
    <m/>
    <m/>
    <m/>
    <m/>
    <m/>
    <n v="20"/>
    <n v="2022"/>
    <s v=""/>
    <m/>
    <m/>
    <m/>
  </r>
  <r>
    <n v="3136"/>
    <m/>
    <m/>
    <m/>
    <x v="13"/>
    <x v="19"/>
    <x v="6"/>
    <s v="Food Security"/>
    <x v="9"/>
    <x v="20"/>
    <x v="3"/>
    <m/>
    <s v="Planned"/>
    <m/>
    <m/>
    <m/>
    <m/>
    <m/>
    <s v="Chittagong"/>
    <s v="Cox's Bazar"/>
    <x v="6"/>
    <x v="9"/>
    <x v="1"/>
    <m/>
    <m/>
    <m/>
    <x v="2"/>
    <x v="2"/>
    <m/>
    <m/>
    <m/>
    <m/>
    <m/>
    <m/>
    <m/>
    <m/>
    <m/>
    <m/>
    <m/>
    <m/>
    <m/>
    <m/>
    <m/>
    <m/>
    <m/>
    <m/>
    <m/>
    <m/>
    <m/>
    <m/>
    <m/>
    <m/>
    <n v="20"/>
    <n v="2022"/>
    <s v=""/>
    <m/>
    <m/>
    <m/>
  </r>
  <r>
    <n v="3137"/>
    <m/>
    <m/>
    <m/>
    <x v="13"/>
    <x v="19"/>
    <x v="6"/>
    <s v="Food Security"/>
    <x v="9"/>
    <x v="20"/>
    <x v="3"/>
    <m/>
    <s v="Planned"/>
    <m/>
    <m/>
    <m/>
    <m/>
    <m/>
    <s v="Chittagong"/>
    <s v="Cox's Bazar"/>
    <x v="6"/>
    <x v="9"/>
    <x v="1"/>
    <m/>
    <m/>
    <m/>
    <x v="2"/>
    <x v="2"/>
    <m/>
    <m/>
    <m/>
    <m/>
    <m/>
    <m/>
    <m/>
    <m/>
    <m/>
    <m/>
    <m/>
    <m/>
    <m/>
    <m/>
    <m/>
    <m/>
    <m/>
    <m/>
    <m/>
    <m/>
    <m/>
    <m/>
    <m/>
    <m/>
    <n v="20"/>
    <n v="2022"/>
    <s v=""/>
    <m/>
    <m/>
    <m/>
  </r>
  <r>
    <n v="3138"/>
    <m/>
    <m/>
    <m/>
    <x v="13"/>
    <x v="19"/>
    <x v="6"/>
    <s v="Food Security"/>
    <x v="9"/>
    <x v="20"/>
    <x v="3"/>
    <m/>
    <s v="Planned"/>
    <m/>
    <m/>
    <m/>
    <m/>
    <m/>
    <s v="Chittagong"/>
    <s v="Cox's Bazar"/>
    <x v="6"/>
    <x v="9"/>
    <x v="1"/>
    <m/>
    <m/>
    <m/>
    <x v="2"/>
    <x v="2"/>
    <m/>
    <m/>
    <m/>
    <m/>
    <m/>
    <m/>
    <m/>
    <m/>
    <m/>
    <m/>
    <m/>
    <m/>
    <m/>
    <m/>
    <m/>
    <m/>
    <m/>
    <m/>
    <m/>
    <m/>
    <m/>
    <m/>
    <m/>
    <m/>
    <n v="20"/>
    <n v="2022"/>
    <s v=""/>
    <m/>
    <m/>
    <m/>
  </r>
  <r>
    <n v="3139"/>
    <m/>
    <m/>
    <m/>
    <x v="13"/>
    <x v="19"/>
    <x v="6"/>
    <s v="Food Security"/>
    <x v="9"/>
    <x v="20"/>
    <x v="3"/>
    <m/>
    <s v="Planned"/>
    <m/>
    <m/>
    <m/>
    <m/>
    <m/>
    <s v="Chittagong"/>
    <s v="Cox's Bazar"/>
    <x v="6"/>
    <x v="9"/>
    <x v="1"/>
    <m/>
    <m/>
    <m/>
    <x v="2"/>
    <x v="2"/>
    <m/>
    <m/>
    <m/>
    <m/>
    <m/>
    <m/>
    <m/>
    <m/>
    <m/>
    <m/>
    <m/>
    <m/>
    <m/>
    <m/>
    <m/>
    <m/>
    <m/>
    <m/>
    <m/>
    <m/>
    <m/>
    <m/>
    <m/>
    <m/>
    <n v="20"/>
    <n v="2022"/>
    <s v=""/>
    <m/>
    <m/>
    <m/>
  </r>
  <r>
    <n v="3140"/>
    <m/>
    <m/>
    <m/>
    <x v="13"/>
    <x v="19"/>
    <x v="6"/>
    <s v="Food Security"/>
    <x v="9"/>
    <x v="20"/>
    <x v="3"/>
    <m/>
    <s v="Planned"/>
    <m/>
    <m/>
    <m/>
    <m/>
    <m/>
    <s v="Chittagong"/>
    <s v="Cox's Bazar"/>
    <x v="6"/>
    <x v="9"/>
    <x v="1"/>
    <m/>
    <m/>
    <m/>
    <x v="2"/>
    <x v="2"/>
    <m/>
    <m/>
    <m/>
    <m/>
    <m/>
    <m/>
    <m/>
    <m/>
    <m/>
    <m/>
    <m/>
    <m/>
    <m/>
    <m/>
    <m/>
    <m/>
    <m/>
    <m/>
    <m/>
    <m/>
    <m/>
    <m/>
    <m/>
    <m/>
    <n v="20"/>
    <n v="2022"/>
    <s v=""/>
    <m/>
    <m/>
    <m/>
  </r>
  <r>
    <n v="3141"/>
    <m/>
    <m/>
    <m/>
    <x v="13"/>
    <x v="19"/>
    <x v="6"/>
    <s v="Food Security"/>
    <x v="9"/>
    <x v="20"/>
    <x v="3"/>
    <m/>
    <s v="Planned"/>
    <m/>
    <m/>
    <m/>
    <m/>
    <m/>
    <s v="Chittagong"/>
    <s v="Cox's Bazar"/>
    <x v="6"/>
    <x v="9"/>
    <x v="1"/>
    <m/>
    <m/>
    <m/>
    <x v="2"/>
    <x v="2"/>
    <m/>
    <m/>
    <m/>
    <m/>
    <m/>
    <m/>
    <m/>
    <m/>
    <m/>
    <m/>
    <m/>
    <m/>
    <m/>
    <m/>
    <m/>
    <m/>
    <m/>
    <m/>
    <m/>
    <m/>
    <m/>
    <m/>
    <m/>
    <m/>
    <n v="20"/>
    <n v="2022"/>
    <s v=""/>
    <m/>
    <m/>
    <m/>
  </r>
  <r>
    <n v="3142"/>
    <m/>
    <m/>
    <m/>
    <x v="13"/>
    <x v="19"/>
    <x v="6"/>
    <s v="Food Security"/>
    <x v="9"/>
    <x v="20"/>
    <x v="3"/>
    <m/>
    <s v="Planned"/>
    <m/>
    <m/>
    <m/>
    <m/>
    <m/>
    <s v="Chittagong"/>
    <s v="Cox's Bazar"/>
    <x v="6"/>
    <x v="9"/>
    <x v="1"/>
    <m/>
    <m/>
    <m/>
    <x v="2"/>
    <x v="2"/>
    <m/>
    <m/>
    <m/>
    <m/>
    <m/>
    <m/>
    <m/>
    <m/>
    <m/>
    <m/>
    <m/>
    <m/>
    <m/>
    <m/>
    <m/>
    <m/>
    <m/>
    <m/>
    <m/>
    <m/>
    <m/>
    <m/>
    <m/>
    <m/>
    <n v="20"/>
    <n v="2022"/>
    <s v=""/>
    <m/>
    <m/>
    <m/>
  </r>
  <r>
    <n v="3143"/>
    <m/>
    <m/>
    <m/>
    <x v="13"/>
    <x v="19"/>
    <x v="6"/>
    <s v="Food Security"/>
    <x v="9"/>
    <x v="20"/>
    <x v="3"/>
    <m/>
    <s v="Planned"/>
    <m/>
    <m/>
    <m/>
    <m/>
    <m/>
    <s v="Chittagong"/>
    <s v="Cox's Bazar"/>
    <x v="6"/>
    <x v="9"/>
    <x v="1"/>
    <m/>
    <m/>
    <m/>
    <x v="2"/>
    <x v="2"/>
    <m/>
    <m/>
    <m/>
    <m/>
    <m/>
    <m/>
    <m/>
    <m/>
    <m/>
    <m/>
    <m/>
    <m/>
    <m/>
    <m/>
    <m/>
    <m/>
    <m/>
    <m/>
    <m/>
    <m/>
    <m/>
    <m/>
    <m/>
    <m/>
    <n v="20"/>
    <n v="2022"/>
    <s v=""/>
    <m/>
    <m/>
    <m/>
  </r>
  <r>
    <n v="3144"/>
    <m/>
    <m/>
    <m/>
    <x v="13"/>
    <x v="19"/>
    <x v="6"/>
    <s v="Food Security"/>
    <x v="9"/>
    <x v="20"/>
    <x v="3"/>
    <m/>
    <s v="Planned"/>
    <m/>
    <m/>
    <m/>
    <m/>
    <m/>
    <s v="Chittagong"/>
    <s v="Cox's Bazar"/>
    <x v="6"/>
    <x v="9"/>
    <x v="1"/>
    <m/>
    <m/>
    <m/>
    <x v="2"/>
    <x v="2"/>
    <m/>
    <m/>
    <m/>
    <m/>
    <m/>
    <m/>
    <m/>
    <m/>
    <m/>
    <m/>
    <m/>
    <m/>
    <m/>
    <m/>
    <m/>
    <m/>
    <m/>
    <m/>
    <m/>
    <m/>
    <m/>
    <m/>
    <m/>
    <m/>
    <n v="20"/>
    <n v="2022"/>
    <s v=""/>
    <m/>
    <m/>
    <m/>
  </r>
  <r>
    <n v="3145"/>
    <m/>
    <m/>
    <m/>
    <x v="13"/>
    <x v="19"/>
    <x v="6"/>
    <s v="Food Security"/>
    <x v="9"/>
    <x v="20"/>
    <x v="3"/>
    <m/>
    <s v="Planned"/>
    <m/>
    <m/>
    <m/>
    <m/>
    <m/>
    <s v="Chittagong"/>
    <s v="Cox's Bazar"/>
    <x v="6"/>
    <x v="9"/>
    <x v="1"/>
    <m/>
    <m/>
    <m/>
    <x v="2"/>
    <x v="2"/>
    <m/>
    <m/>
    <m/>
    <m/>
    <m/>
    <m/>
    <m/>
    <m/>
    <m/>
    <m/>
    <m/>
    <m/>
    <m/>
    <m/>
    <m/>
    <m/>
    <m/>
    <m/>
    <m/>
    <m/>
    <m/>
    <m/>
    <m/>
    <m/>
    <n v="20"/>
    <n v="2022"/>
    <s v=""/>
    <m/>
    <m/>
    <m/>
  </r>
  <r>
    <n v="3146"/>
    <m/>
    <m/>
    <m/>
    <x v="13"/>
    <x v="19"/>
    <x v="6"/>
    <s v="Food Security"/>
    <x v="9"/>
    <x v="20"/>
    <x v="3"/>
    <m/>
    <s v="Planned"/>
    <m/>
    <m/>
    <m/>
    <m/>
    <m/>
    <s v="Chittagong"/>
    <s v="Cox's Bazar"/>
    <x v="6"/>
    <x v="9"/>
    <x v="1"/>
    <m/>
    <m/>
    <m/>
    <x v="2"/>
    <x v="2"/>
    <m/>
    <m/>
    <m/>
    <m/>
    <m/>
    <m/>
    <m/>
    <m/>
    <m/>
    <m/>
    <m/>
    <m/>
    <m/>
    <m/>
    <m/>
    <m/>
    <m/>
    <m/>
    <m/>
    <m/>
    <m/>
    <m/>
    <m/>
    <m/>
    <n v="20"/>
    <n v="2022"/>
    <s v=""/>
    <m/>
    <m/>
    <m/>
  </r>
  <r>
    <n v="3147"/>
    <m/>
    <m/>
    <m/>
    <x v="13"/>
    <x v="19"/>
    <x v="6"/>
    <s v="Food Security"/>
    <x v="9"/>
    <x v="20"/>
    <x v="3"/>
    <m/>
    <s v="Planned"/>
    <m/>
    <m/>
    <m/>
    <m/>
    <m/>
    <s v="Chittagong"/>
    <s v="Cox's Bazar"/>
    <x v="6"/>
    <x v="9"/>
    <x v="1"/>
    <m/>
    <m/>
    <m/>
    <x v="2"/>
    <x v="2"/>
    <m/>
    <m/>
    <m/>
    <m/>
    <m/>
    <m/>
    <m/>
    <m/>
    <m/>
    <m/>
    <m/>
    <m/>
    <m/>
    <m/>
    <m/>
    <m/>
    <m/>
    <m/>
    <m/>
    <m/>
    <m/>
    <m/>
    <m/>
    <m/>
    <n v="20"/>
    <n v="2022"/>
    <s v=""/>
    <m/>
    <m/>
    <m/>
  </r>
  <r>
    <n v="3148"/>
    <m/>
    <m/>
    <m/>
    <x v="13"/>
    <x v="19"/>
    <x v="6"/>
    <s v="Food Security"/>
    <x v="9"/>
    <x v="20"/>
    <x v="3"/>
    <m/>
    <s v="Planned"/>
    <m/>
    <m/>
    <m/>
    <m/>
    <m/>
    <s v="Chittagong"/>
    <s v="Cox's Bazar"/>
    <x v="6"/>
    <x v="9"/>
    <x v="1"/>
    <m/>
    <m/>
    <m/>
    <x v="2"/>
    <x v="2"/>
    <m/>
    <m/>
    <m/>
    <m/>
    <m/>
    <m/>
    <m/>
    <m/>
    <m/>
    <m/>
    <m/>
    <m/>
    <m/>
    <m/>
    <m/>
    <m/>
    <m/>
    <m/>
    <m/>
    <m/>
    <m/>
    <m/>
    <m/>
    <m/>
    <n v="20"/>
    <n v="2022"/>
    <s v=""/>
    <m/>
    <m/>
    <m/>
  </r>
  <r>
    <n v="3149"/>
    <m/>
    <m/>
    <m/>
    <x v="13"/>
    <x v="19"/>
    <x v="6"/>
    <s v="Food Security"/>
    <x v="9"/>
    <x v="20"/>
    <x v="3"/>
    <m/>
    <s v="Planned"/>
    <m/>
    <m/>
    <m/>
    <m/>
    <m/>
    <s v="Chittagong"/>
    <s v="Cox's Bazar"/>
    <x v="6"/>
    <x v="9"/>
    <x v="1"/>
    <m/>
    <m/>
    <m/>
    <x v="2"/>
    <x v="2"/>
    <m/>
    <m/>
    <m/>
    <m/>
    <m/>
    <m/>
    <m/>
    <m/>
    <m/>
    <m/>
    <m/>
    <m/>
    <m/>
    <m/>
    <m/>
    <m/>
    <m/>
    <m/>
    <m/>
    <m/>
    <m/>
    <m/>
    <m/>
    <m/>
    <n v="20"/>
    <n v="2022"/>
    <s v=""/>
    <m/>
    <m/>
    <m/>
  </r>
  <r>
    <n v="3150"/>
    <m/>
    <m/>
    <m/>
    <x v="13"/>
    <x v="19"/>
    <x v="6"/>
    <s v="Food Security"/>
    <x v="9"/>
    <x v="20"/>
    <x v="3"/>
    <m/>
    <s v="Planned"/>
    <m/>
    <m/>
    <m/>
    <m/>
    <m/>
    <s v="Chittagong"/>
    <s v="Cox's Bazar"/>
    <x v="6"/>
    <x v="9"/>
    <x v="1"/>
    <m/>
    <m/>
    <m/>
    <x v="2"/>
    <x v="2"/>
    <m/>
    <m/>
    <m/>
    <m/>
    <m/>
    <m/>
    <m/>
    <m/>
    <m/>
    <m/>
    <m/>
    <m/>
    <m/>
    <m/>
    <m/>
    <m/>
    <m/>
    <m/>
    <m/>
    <m/>
    <m/>
    <m/>
    <m/>
    <m/>
    <n v="20"/>
    <n v="2022"/>
    <s v=""/>
    <m/>
    <m/>
    <m/>
  </r>
  <r>
    <n v="3151"/>
    <m/>
    <m/>
    <m/>
    <x v="13"/>
    <x v="19"/>
    <x v="6"/>
    <s v="Food Security"/>
    <x v="9"/>
    <x v="20"/>
    <x v="3"/>
    <m/>
    <s v="Planned"/>
    <m/>
    <m/>
    <m/>
    <m/>
    <m/>
    <s v="Chittagong"/>
    <s v="Cox's Bazar"/>
    <x v="6"/>
    <x v="9"/>
    <x v="1"/>
    <m/>
    <m/>
    <m/>
    <x v="2"/>
    <x v="2"/>
    <m/>
    <m/>
    <m/>
    <m/>
    <m/>
    <m/>
    <m/>
    <m/>
    <m/>
    <m/>
    <m/>
    <m/>
    <m/>
    <m/>
    <m/>
    <m/>
    <m/>
    <m/>
    <m/>
    <m/>
    <m/>
    <m/>
    <m/>
    <m/>
    <n v="20"/>
    <n v="2022"/>
    <s v=""/>
    <m/>
    <m/>
    <m/>
  </r>
  <r>
    <n v="3152"/>
    <m/>
    <m/>
    <m/>
    <x v="13"/>
    <x v="19"/>
    <x v="6"/>
    <s v="Food Security"/>
    <x v="9"/>
    <x v="20"/>
    <x v="3"/>
    <m/>
    <s v="Planned"/>
    <m/>
    <m/>
    <m/>
    <m/>
    <m/>
    <s v="Chittagong"/>
    <s v="Cox's Bazar"/>
    <x v="6"/>
    <x v="9"/>
    <x v="1"/>
    <m/>
    <m/>
    <m/>
    <x v="2"/>
    <x v="2"/>
    <m/>
    <m/>
    <m/>
    <m/>
    <m/>
    <m/>
    <m/>
    <m/>
    <m/>
    <m/>
    <m/>
    <m/>
    <m/>
    <m/>
    <m/>
    <m/>
    <m/>
    <m/>
    <m/>
    <m/>
    <m/>
    <m/>
    <m/>
    <m/>
    <n v="20"/>
    <n v="2022"/>
    <s v=""/>
    <m/>
    <m/>
    <m/>
  </r>
  <r>
    <n v="3153"/>
    <m/>
    <m/>
    <m/>
    <x v="13"/>
    <x v="19"/>
    <x v="6"/>
    <s v="Food Security"/>
    <x v="9"/>
    <x v="20"/>
    <x v="3"/>
    <m/>
    <s v="Planned"/>
    <m/>
    <m/>
    <m/>
    <m/>
    <m/>
    <s v="Chittagong"/>
    <s v="Cox's Bazar"/>
    <x v="6"/>
    <x v="9"/>
    <x v="1"/>
    <m/>
    <m/>
    <m/>
    <x v="2"/>
    <x v="2"/>
    <m/>
    <m/>
    <m/>
    <m/>
    <m/>
    <m/>
    <m/>
    <m/>
    <m/>
    <m/>
    <m/>
    <m/>
    <m/>
    <m/>
    <m/>
    <m/>
    <m/>
    <m/>
    <m/>
    <m/>
    <m/>
    <m/>
    <m/>
    <m/>
    <n v="20"/>
    <n v="2022"/>
    <s v=""/>
    <m/>
    <m/>
    <m/>
  </r>
  <r>
    <n v="3154"/>
    <m/>
    <m/>
    <m/>
    <x v="13"/>
    <x v="19"/>
    <x v="6"/>
    <s v="Food Security"/>
    <x v="9"/>
    <x v="20"/>
    <x v="3"/>
    <m/>
    <s v="Planned"/>
    <m/>
    <m/>
    <m/>
    <m/>
    <m/>
    <s v="Chittagong"/>
    <s v="Cox's Bazar"/>
    <x v="6"/>
    <x v="9"/>
    <x v="1"/>
    <m/>
    <m/>
    <m/>
    <x v="2"/>
    <x v="2"/>
    <m/>
    <m/>
    <m/>
    <m/>
    <m/>
    <m/>
    <m/>
    <m/>
    <m/>
    <m/>
    <m/>
    <m/>
    <m/>
    <m/>
    <m/>
    <m/>
    <m/>
    <m/>
    <m/>
    <m/>
    <m/>
    <m/>
    <m/>
    <m/>
    <n v="20"/>
    <n v="2022"/>
    <s v=""/>
    <m/>
    <m/>
    <m/>
  </r>
  <r>
    <n v="3155"/>
    <m/>
    <m/>
    <m/>
    <x v="13"/>
    <x v="19"/>
    <x v="6"/>
    <s v="Food Security"/>
    <x v="9"/>
    <x v="20"/>
    <x v="3"/>
    <m/>
    <s v="Planned"/>
    <m/>
    <m/>
    <m/>
    <m/>
    <m/>
    <s v="Chittagong"/>
    <s v="Cox's Bazar"/>
    <x v="6"/>
    <x v="9"/>
    <x v="1"/>
    <m/>
    <m/>
    <m/>
    <x v="2"/>
    <x v="2"/>
    <m/>
    <m/>
    <m/>
    <m/>
    <m/>
    <m/>
    <m/>
    <m/>
    <m/>
    <m/>
    <m/>
    <m/>
    <m/>
    <m/>
    <m/>
    <m/>
    <m/>
    <m/>
    <m/>
    <m/>
    <m/>
    <m/>
    <m/>
    <m/>
    <n v="20"/>
    <n v="2022"/>
    <s v=""/>
    <m/>
    <m/>
    <m/>
  </r>
  <r>
    <n v="3156"/>
    <m/>
    <m/>
    <m/>
    <x v="13"/>
    <x v="19"/>
    <x v="6"/>
    <s v="Food Security"/>
    <x v="9"/>
    <x v="20"/>
    <x v="3"/>
    <m/>
    <s v="Planned"/>
    <m/>
    <m/>
    <m/>
    <m/>
    <m/>
    <s v="Chittagong"/>
    <s v="Cox's Bazar"/>
    <x v="6"/>
    <x v="9"/>
    <x v="1"/>
    <m/>
    <m/>
    <m/>
    <x v="2"/>
    <x v="2"/>
    <m/>
    <m/>
    <m/>
    <m/>
    <m/>
    <m/>
    <m/>
    <m/>
    <m/>
    <m/>
    <m/>
    <m/>
    <m/>
    <m/>
    <m/>
    <m/>
    <m/>
    <m/>
    <m/>
    <m/>
    <m/>
    <m/>
    <m/>
    <m/>
    <n v="20"/>
    <n v="2022"/>
    <s v=""/>
    <m/>
    <m/>
    <m/>
  </r>
  <r>
    <n v="3157"/>
    <m/>
    <m/>
    <m/>
    <x v="13"/>
    <x v="19"/>
    <x v="6"/>
    <s v="Food Security"/>
    <x v="9"/>
    <x v="20"/>
    <x v="3"/>
    <m/>
    <s v="Planned"/>
    <m/>
    <m/>
    <m/>
    <m/>
    <m/>
    <s v="Chittagong"/>
    <s v="Cox's Bazar"/>
    <x v="6"/>
    <x v="9"/>
    <x v="1"/>
    <m/>
    <m/>
    <m/>
    <x v="2"/>
    <x v="2"/>
    <m/>
    <m/>
    <m/>
    <m/>
    <m/>
    <m/>
    <m/>
    <m/>
    <m/>
    <m/>
    <m/>
    <m/>
    <m/>
    <m/>
    <m/>
    <m/>
    <m/>
    <m/>
    <m/>
    <m/>
    <m/>
    <m/>
    <m/>
    <m/>
    <n v="20"/>
    <n v="2022"/>
    <s v=""/>
    <m/>
    <m/>
    <m/>
  </r>
  <r>
    <n v="3158"/>
    <m/>
    <m/>
    <m/>
    <x v="13"/>
    <x v="19"/>
    <x v="6"/>
    <s v="Food Security"/>
    <x v="9"/>
    <x v="20"/>
    <x v="3"/>
    <m/>
    <s v="Planned"/>
    <m/>
    <m/>
    <m/>
    <m/>
    <m/>
    <s v="Chittagong"/>
    <s v="Cox's Bazar"/>
    <x v="6"/>
    <x v="9"/>
    <x v="1"/>
    <m/>
    <m/>
    <m/>
    <x v="2"/>
    <x v="2"/>
    <m/>
    <m/>
    <m/>
    <m/>
    <m/>
    <m/>
    <m/>
    <m/>
    <m/>
    <m/>
    <m/>
    <m/>
    <m/>
    <m/>
    <m/>
    <m/>
    <m/>
    <m/>
    <m/>
    <m/>
    <m/>
    <m/>
    <m/>
    <m/>
    <n v="20"/>
    <n v="2022"/>
    <s v=""/>
    <m/>
    <m/>
    <m/>
  </r>
  <r>
    <n v="3159"/>
    <m/>
    <m/>
    <m/>
    <x v="13"/>
    <x v="19"/>
    <x v="6"/>
    <s v="Food Security"/>
    <x v="9"/>
    <x v="20"/>
    <x v="3"/>
    <m/>
    <s v="Planned"/>
    <m/>
    <m/>
    <m/>
    <m/>
    <m/>
    <s v="Chittagong"/>
    <s v="Cox's Bazar"/>
    <x v="6"/>
    <x v="9"/>
    <x v="1"/>
    <m/>
    <m/>
    <m/>
    <x v="2"/>
    <x v="2"/>
    <m/>
    <m/>
    <m/>
    <m/>
    <m/>
    <m/>
    <m/>
    <m/>
    <m/>
    <m/>
    <m/>
    <m/>
    <m/>
    <m/>
    <m/>
    <m/>
    <m/>
    <m/>
    <m/>
    <m/>
    <m/>
    <m/>
    <m/>
    <m/>
    <n v="20"/>
    <n v="2022"/>
    <s v=""/>
    <m/>
    <m/>
    <m/>
  </r>
  <r>
    <n v="3160"/>
    <m/>
    <m/>
    <m/>
    <x v="13"/>
    <x v="19"/>
    <x v="6"/>
    <s v="Food Security"/>
    <x v="9"/>
    <x v="20"/>
    <x v="3"/>
    <m/>
    <s v="Planned"/>
    <m/>
    <m/>
    <m/>
    <m/>
    <m/>
    <s v="Chittagong"/>
    <s v="Cox's Bazar"/>
    <x v="6"/>
    <x v="9"/>
    <x v="1"/>
    <m/>
    <m/>
    <m/>
    <x v="2"/>
    <x v="2"/>
    <m/>
    <m/>
    <m/>
    <m/>
    <m/>
    <m/>
    <m/>
    <m/>
    <m/>
    <m/>
    <m/>
    <m/>
    <m/>
    <m/>
    <m/>
    <m/>
    <m/>
    <m/>
    <m/>
    <m/>
    <m/>
    <m/>
    <m/>
    <m/>
    <n v="20"/>
    <n v="2022"/>
    <s v=""/>
    <m/>
    <m/>
    <m/>
  </r>
  <r>
    <n v="3161"/>
    <m/>
    <m/>
    <m/>
    <x v="13"/>
    <x v="19"/>
    <x v="6"/>
    <s v="Food Security"/>
    <x v="9"/>
    <x v="20"/>
    <x v="3"/>
    <m/>
    <s v="Planned"/>
    <m/>
    <m/>
    <m/>
    <m/>
    <m/>
    <s v="Chittagong"/>
    <s v="Cox's Bazar"/>
    <x v="6"/>
    <x v="9"/>
    <x v="1"/>
    <m/>
    <m/>
    <m/>
    <x v="2"/>
    <x v="2"/>
    <m/>
    <m/>
    <m/>
    <m/>
    <m/>
    <m/>
    <m/>
    <m/>
    <m/>
    <m/>
    <m/>
    <m/>
    <m/>
    <m/>
    <m/>
    <m/>
    <m/>
    <m/>
    <m/>
    <m/>
    <m/>
    <m/>
    <m/>
    <m/>
    <n v="20"/>
    <n v="2022"/>
    <s v=""/>
    <m/>
    <m/>
    <m/>
  </r>
  <r>
    <n v="3162"/>
    <m/>
    <m/>
    <m/>
    <x v="13"/>
    <x v="19"/>
    <x v="6"/>
    <s v="Food Security"/>
    <x v="9"/>
    <x v="20"/>
    <x v="3"/>
    <m/>
    <s v="Planned"/>
    <m/>
    <m/>
    <m/>
    <m/>
    <m/>
    <s v="Chittagong"/>
    <s v="Cox's Bazar"/>
    <x v="6"/>
    <x v="9"/>
    <x v="1"/>
    <m/>
    <m/>
    <m/>
    <x v="2"/>
    <x v="2"/>
    <m/>
    <m/>
    <m/>
    <m/>
    <m/>
    <m/>
    <m/>
    <m/>
    <m/>
    <m/>
    <m/>
    <m/>
    <m/>
    <m/>
    <m/>
    <m/>
    <m/>
    <m/>
    <m/>
    <m/>
    <m/>
    <m/>
    <m/>
    <m/>
    <n v="20"/>
    <n v="2022"/>
    <s v=""/>
    <m/>
    <m/>
    <m/>
  </r>
  <r>
    <n v="3163"/>
    <m/>
    <m/>
    <m/>
    <x v="13"/>
    <x v="19"/>
    <x v="6"/>
    <s v="Food Security"/>
    <x v="9"/>
    <x v="20"/>
    <x v="3"/>
    <m/>
    <s v="Planned"/>
    <m/>
    <m/>
    <m/>
    <m/>
    <m/>
    <s v="Chittagong"/>
    <s v="Cox's Bazar"/>
    <x v="6"/>
    <x v="9"/>
    <x v="1"/>
    <m/>
    <m/>
    <m/>
    <x v="2"/>
    <x v="2"/>
    <m/>
    <m/>
    <m/>
    <m/>
    <m/>
    <m/>
    <m/>
    <m/>
    <m/>
    <m/>
    <m/>
    <m/>
    <m/>
    <m/>
    <m/>
    <m/>
    <m/>
    <m/>
    <m/>
    <m/>
    <m/>
    <m/>
    <m/>
    <m/>
    <n v="20"/>
    <n v="2022"/>
    <s v=""/>
    <m/>
    <m/>
    <m/>
  </r>
  <r>
    <n v="3164"/>
    <m/>
    <m/>
    <m/>
    <x v="13"/>
    <x v="19"/>
    <x v="6"/>
    <s v="Food Security"/>
    <x v="9"/>
    <x v="20"/>
    <x v="3"/>
    <m/>
    <s v="Planned"/>
    <m/>
    <m/>
    <m/>
    <m/>
    <m/>
    <s v="Chittagong"/>
    <s v="Cox's Bazar"/>
    <x v="6"/>
    <x v="9"/>
    <x v="1"/>
    <m/>
    <m/>
    <m/>
    <x v="2"/>
    <x v="2"/>
    <m/>
    <m/>
    <m/>
    <m/>
    <m/>
    <m/>
    <m/>
    <m/>
    <m/>
    <m/>
    <m/>
    <m/>
    <m/>
    <m/>
    <m/>
    <m/>
    <m/>
    <m/>
    <m/>
    <m/>
    <m/>
    <m/>
    <m/>
    <m/>
    <n v="20"/>
    <n v="2022"/>
    <s v=""/>
    <m/>
    <m/>
    <m/>
  </r>
  <r>
    <n v="3165"/>
    <m/>
    <m/>
    <m/>
    <x v="13"/>
    <x v="19"/>
    <x v="6"/>
    <s v="Food Security"/>
    <x v="9"/>
    <x v="20"/>
    <x v="3"/>
    <m/>
    <s v="Planned"/>
    <m/>
    <m/>
    <m/>
    <m/>
    <m/>
    <s v="Chittagong"/>
    <s v="Cox's Bazar"/>
    <x v="6"/>
    <x v="9"/>
    <x v="1"/>
    <m/>
    <m/>
    <m/>
    <x v="2"/>
    <x v="2"/>
    <m/>
    <m/>
    <m/>
    <m/>
    <m/>
    <m/>
    <m/>
    <m/>
    <m/>
    <m/>
    <m/>
    <m/>
    <m/>
    <m/>
    <m/>
    <m/>
    <m/>
    <m/>
    <m/>
    <m/>
    <m/>
    <m/>
    <m/>
    <m/>
    <n v="20"/>
    <n v="2022"/>
    <s v=""/>
    <m/>
    <m/>
    <m/>
  </r>
  <r>
    <n v="3166"/>
    <m/>
    <m/>
    <m/>
    <x v="13"/>
    <x v="19"/>
    <x v="6"/>
    <s v="Food Security"/>
    <x v="9"/>
    <x v="20"/>
    <x v="3"/>
    <m/>
    <s v="Planned"/>
    <m/>
    <m/>
    <m/>
    <m/>
    <m/>
    <s v="Chittagong"/>
    <s v="Cox's Bazar"/>
    <x v="6"/>
    <x v="9"/>
    <x v="1"/>
    <m/>
    <m/>
    <m/>
    <x v="2"/>
    <x v="2"/>
    <m/>
    <m/>
    <m/>
    <m/>
    <m/>
    <m/>
    <m/>
    <m/>
    <m/>
    <m/>
    <m/>
    <m/>
    <m/>
    <m/>
    <m/>
    <m/>
    <m/>
    <m/>
    <m/>
    <m/>
    <m/>
    <m/>
    <m/>
    <m/>
    <n v="20"/>
    <n v="2022"/>
    <s v=""/>
    <m/>
    <m/>
    <m/>
  </r>
  <r>
    <n v="3167"/>
    <m/>
    <m/>
    <m/>
    <x v="13"/>
    <x v="19"/>
    <x v="6"/>
    <s v="Food Security"/>
    <x v="9"/>
    <x v="20"/>
    <x v="3"/>
    <m/>
    <s v="Planned"/>
    <m/>
    <m/>
    <m/>
    <m/>
    <m/>
    <s v="Chittagong"/>
    <s v="Cox's Bazar"/>
    <x v="6"/>
    <x v="9"/>
    <x v="1"/>
    <m/>
    <m/>
    <m/>
    <x v="2"/>
    <x v="2"/>
    <m/>
    <m/>
    <m/>
    <m/>
    <m/>
    <m/>
    <m/>
    <m/>
    <m/>
    <m/>
    <m/>
    <m/>
    <m/>
    <m/>
    <m/>
    <m/>
    <m/>
    <m/>
    <m/>
    <m/>
    <m/>
    <m/>
    <m/>
    <m/>
    <n v="20"/>
    <n v="2022"/>
    <s v=""/>
    <m/>
    <m/>
    <m/>
  </r>
  <r>
    <n v="3168"/>
    <m/>
    <m/>
    <m/>
    <x v="13"/>
    <x v="19"/>
    <x v="6"/>
    <s v="Food Security"/>
    <x v="9"/>
    <x v="20"/>
    <x v="3"/>
    <m/>
    <s v="Planned"/>
    <m/>
    <m/>
    <m/>
    <m/>
    <m/>
    <s v="Chittagong"/>
    <s v="Cox's Bazar"/>
    <x v="6"/>
    <x v="9"/>
    <x v="1"/>
    <m/>
    <m/>
    <m/>
    <x v="2"/>
    <x v="2"/>
    <m/>
    <m/>
    <m/>
    <m/>
    <m/>
    <m/>
    <m/>
    <m/>
    <m/>
    <m/>
    <m/>
    <m/>
    <m/>
    <m/>
    <m/>
    <m/>
    <m/>
    <m/>
    <m/>
    <m/>
    <m/>
    <m/>
    <m/>
    <m/>
    <n v="20"/>
    <n v="2022"/>
    <s v=""/>
    <m/>
    <m/>
    <m/>
  </r>
  <r>
    <n v="3169"/>
    <m/>
    <m/>
    <m/>
    <x v="13"/>
    <x v="19"/>
    <x v="6"/>
    <s v="Food Security"/>
    <x v="9"/>
    <x v="20"/>
    <x v="3"/>
    <m/>
    <s v="Planned"/>
    <m/>
    <m/>
    <m/>
    <m/>
    <m/>
    <s v="Chittagong"/>
    <s v="Cox's Bazar"/>
    <x v="6"/>
    <x v="9"/>
    <x v="1"/>
    <m/>
    <m/>
    <m/>
    <x v="2"/>
    <x v="2"/>
    <m/>
    <m/>
    <m/>
    <m/>
    <m/>
    <m/>
    <m/>
    <m/>
    <m/>
    <m/>
    <m/>
    <m/>
    <m/>
    <m/>
    <m/>
    <m/>
    <m/>
    <m/>
    <m/>
    <m/>
    <m/>
    <m/>
    <m/>
    <m/>
    <n v="20"/>
    <n v="2022"/>
    <s v=""/>
    <m/>
    <m/>
    <m/>
  </r>
  <r>
    <n v="3170"/>
    <m/>
    <m/>
    <m/>
    <x v="13"/>
    <x v="19"/>
    <x v="6"/>
    <s v="Food Security"/>
    <x v="9"/>
    <x v="20"/>
    <x v="3"/>
    <m/>
    <s v="Planned"/>
    <m/>
    <m/>
    <m/>
    <m/>
    <m/>
    <s v="Chittagong"/>
    <s v="Cox's Bazar"/>
    <x v="6"/>
    <x v="9"/>
    <x v="1"/>
    <m/>
    <m/>
    <m/>
    <x v="2"/>
    <x v="2"/>
    <m/>
    <m/>
    <m/>
    <m/>
    <m/>
    <m/>
    <m/>
    <m/>
    <m/>
    <m/>
    <m/>
    <m/>
    <m/>
    <m/>
    <m/>
    <m/>
    <m/>
    <m/>
    <m/>
    <m/>
    <m/>
    <m/>
    <m/>
    <m/>
    <n v="20"/>
    <n v="2022"/>
    <s v=""/>
    <m/>
    <m/>
    <m/>
  </r>
  <r>
    <n v="3171"/>
    <m/>
    <m/>
    <m/>
    <x v="13"/>
    <x v="19"/>
    <x v="6"/>
    <s v="Food Security"/>
    <x v="9"/>
    <x v="20"/>
    <x v="3"/>
    <m/>
    <s v="Planned"/>
    <m/>
    <m/>
    <m/>
    <m/>
    <m/>
    <s v="Chittagong"/>
    <s v="Cox's Bazar"/>
    <x v="6"/>
    <x v="9"/>
    <x v="1"/>
    <m/>
    <m/>
    <m/>
    <x v="2"/>
    <x v="2"/>
    <m/>
    <m/>
    <m/>
    <m/>
    <m/>
    <m/>
    <m/>
    <m/>
    <m/>
    <m/>
    <m/>
    <m/>
    <m/>
    <m/>
    <m/>
    <m/>
    <m/>
    <m/>
    <m/>
    <m/>
    <m/>
    <m/>
    <m/>
    <m/>
    <n v="20"/>
    <n v="2022"/>
    <s v=""/>
    <m/>
    <m/>
    <m/>
  </r>
  <r>
    <n v="3172"/>
    <m/>
    <m/>
    <m/>
    <x v="13"/>
    <x v="19"/>
    <x v="6"/>
    <s v="Food Security"/>
    <x v="9"/>
    <x v="20"/>
    <x v="3"/>
    <m/>
    <s v="Planned"/>
    <m/>
    <m/>
    <m/>
    <m/>
    <m/>
    <s v="Chittagong"/>
    <s v="Cox's Bazar"/>
    <x v="6"/>
    <x v="9"/>
    <x v="1"/>
    <m/>
    <m/>
    <m/>
    <x v="2"/>
    <x v="2"/>
    <m/>
    <m/>
    <m/>
    <m/>
    <m/>
    <m/>
    <m/>
    <m/>
    <m/>
    <m/>
    <m/>
    <m/>
    <m/>
    <m/>
    <m/>
    <m/>
    <m/>
    <m/>
    <m/>
    <m/>
    <m/>
    <m/>
    <m/>
    <m/>
    <n v="20"/>
    <n v="2022"/>
    <s v=""/>
    <m/>
    <m/>
    <m/>
  </r>
  <r>
    <n v="3173"/>
    <m/>
    <m/>
    <m/>
    <x v="13"/>
    <x v="19"/>
    <x v="6"/>
    <s v="Food Security"/>
    <x v="9"/>
    <x v="20"/>
    <x v="3"/>
    <m/>
    <s v="Planned"/>
    <m/>
    <m/>
    <m/>
    <m/>
    <m/>
    <s v="Chittagong"/>
    <s v="Cox's Bazar"/>
    <x v="6"/>
    <x v="9"/>
    <x v="1"/>
    <m/>
    <m/>
    <m/>
    <x v="2"/>
    <x v="2"/>
    <m/>
    <m/>
    <m/>
    <m/>
    <m/>
    <m/>
    <m/>
    <m/>
    <m/>
    <m/>
    <m/>
    <m/>
    <m/>
    <m/>
    <m/>
    <m/>
    <m/>
    <m/>
    <m/>
    <m/>
    <m/>
    <m/>
    <m/>
    <m/>
    <n v="20"/>
    <n v="2022"/>
    <s v=""/>
    <m/>
    <m/>
    <m/>
  </r>
  <r>
    <n v="3174"/>
    <m/>
    <m/>
    <m/>
    <x v="13"/>
    <x v="19"/>
    <x v="6"/>
    <s v="Food Security"/>
    <x v="9"/>
    <x v="20"/>
    <x v="3"/>
    <m/>
    <s v="Planned"/>
    <m/>
    <m/>
    <m/>
    <m/>
    <m/>
    <s v="Chittagong"/>
    <s v="Cox's Bazar"/>
    <x v="6"/>
    <x v="9"/>
    <x v="1"/>
    <m/>
    <m/>
    <m/>
    <x v="2"/>
    <x v="2"/>
    <m/>
    <m/>
    <m/>
    <m/>
    <m/>
    <m/>
    <m/>
    <m/>
    <m/>
    <m/>
    <m/>
    <m/>
    <m/>
    <m/>
    <m/>
    <m/>
    <m/>
    <m/>
    <m/>
    <m/>
    <m/>
    <m/>
    <m/>
    <m/>
    <n v="20"/>
    <n v="2022"/>
    <s v=""/>
    <m/>
    <m/>
    <m/>
  </r>
  <r>
    <n v="3175"/>
    <m/>
    <m/>
    <m/>
    <x v="13"/>
    <x v="19"/>
    <x v="6"/>
    <s v="Food Security"/>
    <x v="9"/>
    <x v="20"/>
    <x v="3"/>
    <m/>
    <s v="Planned"/>
    <m/>
    <m/>
    <m/>
    <m/>
    <m/>
    <s v="Chittagong"/>
    <s v="Cox's Bazar"/>
    <x v="6"/>
    <x v="9"/>
    <x v="1"/>
    <m/>
    <m/>
    <m/>
    <x v="2"/>
    <x v="2"/>
    <m/>
    <m/>
    <m/>
    <m/>
    <m/>
    <m/>
    <m/>
    <m/>
    <m/>
    <m/>
    <m/>
    <m/>
    <m/>
    <m/>
    <m/>
    <m/>
    <m/>
    <m/>
    <m/>
    <m/>
    <m/>
    <m/>
    <m/>
    <m/>
    <n v="20"/>
    <n v="2022"/>
    <s v=""/>
    <m/>
    <m/>
    <m/>
  </r>
  <r>
    <n v="3176"/>
    <m/>
    <m/>
    <m/>
    <x v="13"/>
    <x v="19"/>
    <x v="6"/>
    <s v="Food Security"/>
    <x v="9"/>
    <x v="20"/>
    <x v="3"/>
    <m/>
    <s v="Planned"/>
    <m/>
    <m/>
    <m/>
    <m/>
    <m/>
    <s v="Chittagong"/>
    <s v="Cox's Bazar"/>
    <x v="6"/>
    <x v="9"/>
    <x v="1"/>
    <m/>
    <m/>
    <m/>
    <x v="2"/>
    <x v="2"/>
    <m/>
    <m/>
    <m/>
    <m/>
    <m/>
    <m/>
    <m/>
    <m/>
    <m/>
    <m/>
    <m/>
    <m/>
    <m/>
    <m/>
    <m/>
    <m/>
    <m/>
    <m/>
    <m/>
    <m/>
    <m/>
    <m/>
    <m/>
    <m/>
    <n v="20"/>
    <n v="2022"/>
    <s v=""/>
    <m/>
    <m/>
    <m/>
  </r>
  <r>
    <n v="3177"/>
    <m/>
    <m/>
    <m/>
    <x v="13"/>
    <x v="19"/>
    <x v="6"/>
    <s v="Food Security"/>
    <x v="9"/>
    <x v="20"/>
    <x v="3"/>
    <m/>
    <s v="Planned"/>
    <m/>
    <m/>
    <m/>
    <m/>
    <m/>
    <s v="Chittagong"/>
    <s v="Cox's Bazar"/>
    <x v="6"/>
    <x v="9"/>
    <x v="1"/>
    <m/>
    <m/>
    <m/>
    <x v="2"/>
    <x v="2"/>
    <m/>
    <m/>
    <m/>
    <m/>
    <m/>
    <m/>
    <m/>
    <m/>
    <m/>
    <m/>
    <m/>
    <m/>
    <m/>
    <m/>
    <m/>
    <m/>
    <m/>
    <m/>
    <m/>
    <m/>
    <m/>
    <m/>
    <m/>
    <m/>
    <n v="20"/>
    <n v="2022"/>
    <s v=""/>
    <m/>
    <m/>
    <m/>
  </r>
  <r>
    <n v="3178"/>
    <m/>
    <m/>
    <m/>
    <x v="13"/>
    <x v="19"/>
    <x v="6"/>
    <s v="Food Security"/>
    <x v="9"/>
    <x v="20"/>
    <x v="3"/>
    <m/>
    <s v="Planned"/>
    <m/>
    <m/>
    <m/>
    <m/>
    <m/>
    <s v="Chittagong"/>
    <s v="Cox's Bazar"/>
    <x v="6"/>
    <x v="9"/>
    <x v="1"/>
    <m/>
    <m/>
    <m/>
    <x v="2"/>
    <x v="2"/>
    <m/>
    <m/>
    <m/>
    <m/>
    <m/>
    <m/>
    <m/>
    <m/>
    <m/>
    <m/>
    <m/>
    <m/>
    <m/>
    <m/>
    <m/>
    <m/>
    <m/>
    <m/>
    <m/>
    <m/>
    <m/>
    <m/>
    <m/>
    <m/>
    <n v="20"/>
    <n v="2022"/>
    <s v=""/>
    <m/>
    <m/>
    <m/>
  </r>
  <r>
    <n v="3179"/>
    <m/>
    <m/>
    <m/>
    <x v="13"/>
    <x v="19"/>
    <x v="6"/>
    <s v="Food Security"/>
    <x v="9"/>
    <x v="20"/>
    <x v="3"/>
    <m/>
    <s v="Planned"/>
    <m/>
    <m/>
    <m/>
    <m/>
    <m/>
    <s v="Chittagong"/>
    <s v="Cox's Bazar"/>
    <x v="6"/>
    <x v="9"/>
    <x v="1"/>
    <m/>
    <m/>
    <m/>
    <x v="2"/>
    <x v="2"/>
    <m/>
    <m/>
    <m/>
    <m/>
    <m/>
    <m/>
    <m/>
    <m/>
    <m/>
    <m/>
    <m/>
    <m/>
    <m/>
    <m/>
    <m/>
    <m/>
    <m/>
    <m/>
    <m/>
    <m/>
    <m/>
    <m/>
    <m/>
    <m/>
    <n v="20"/>
    <n v="2022"/>
    <s v=""/>
    <m/>
    <m/>
    <m/>
  </r>
  <r>
    <n v="3180"/>
    <m/>
    <m/>
    <m/>
    <x v="13"/>
    <x v="19"/>
    <x v="6"/>
    <s v="Food Security"/>
    <x v="9"/>
    <x v="20"/>
    <x v="3"/>
    <m/>
    <s v="Planned"/>
    <m/>
    <m/>
    <m/>
    <m/>
    <m/>
    <s v="Chittagong"/>
    <s v="Cox's Bazar"/>
    <x v="6"/>
    <x v="9"/>
    <x v="1"/>
    <m/>
    <m/>
    <m/>
    <x v="2"/>
    <x v="2"/>
    <m/>
    <m/>
    <m/>
    <m/>
    <m/>
    <m/>
    <m/>
    <m/>
    <m/>
    <m/>
    <m/>
    <m/>
    <m/>
    <m/>
    <m/>
    <m/>
    <m/>
    <m/>
    <m/>
    <m/>
    <m/>
    <m/>
    <m/>
    <m/>
    <n v="20"/>
    <n v="2022"/>
    <s v=""/>
    <m/>
    <m/>
    <m/>
  </r>
  <r>
    <n v="3181"/>
    <m/>
    <m/>
    <m/>
    <x v="13"/>
    <x v="19"/>
    <x v="6"/>
    <s v="Food Security"/>
    <x v="9"/>
    <x v="20"/>
    <x v="3"/>
    <m/>
    <s v="Planned"/>
    <m/>
    <m/>
    <m/>
    <m/>
    <m/>
    <s v="Chittagong"/>
    <s v="Cox's Bazar"/>
    <x v="6"/>
    <x v="9"/>
    <x v="1"/>
    <m/>
    <m/>
    <m/>
    <x v="2"/>
    <x v="2"/>
    <m/>
    <m/>
    <m/>
    <m/>
    <m/>
    <m/>
    <m/>
    <m/>
    <m/>
    <m/>
    <m/>
    <m/>
    <m/>
    <m/>
    <m/>
    <m/>
    <m/>
    <m/>
    <m/>
    <m/>
    <m/>
    <m/>
    <m/>
    <m/>
    <n v="20"/>
    <n v="2022"/>
    <s v=""/>
    <m/>
    <m/>
    <m/>
  </r>
  <r>
    <n v="3182"/>
    <m/>
    <m/>
    <m/>
    <x v="13"/>
    <x v="19"/>
    <x v="6"/>
    <s v="Food Security"/>
    <x v="9"/>
    <x v="20"/>
    <x v="3"/>
    <m/>
    <s v="Planned"/>
    <m/>
    <m/>
    <m/>
    <m/>
    <m/>
    <s v="Chittagong"/>
    <s v="Cox's Bazar"/>
    <x v="6"/>
    <x v="9"/>
    <x v="1"/>
    <m/>
    <m/>
    <m/>
    <x v="2"/>
    <x v="2"/>
    <m/>
    <m/>
    <m/>
    <m/>
    <m/>
    <m/>
    <m/>
    <m/>
    <m/>
    <m/>
    <m/>
    <m/>
    <m/>
    <m/>
    <m/>
    <m/>
    <m/>
    <m/>
    <m/>
    <m/>
    <m/>
    <m/>
    <m/>
    <m/>
    <n v="20"/>
    <n v="2022"/>
    <s v=""/>
    <m/>
    <m/>
    <m/>
  </r>
  <r>
    <n v="3183"/>
    <m/>
    <m/>
    <m/>
    <x v="13"/>
    <x v="19"/>
    <x v="6"/>
    <s v="Food Security"/>
    <x v="9"/>
    <x v="20"/>
    <x v="3"/>
    <m/>
    <s v="Planned"/>
    <m/>
    <m/>
    <m/>
    <m/>
    <m/>
    <s v="Chittagong"/>
    <s v="Cox's Bazar"/>
    <x v="6"/>
    <x v="9"/>
    <x v="1"/>
    <m/>
    <m/>
    <m/>
    <x v="2"/>
    <x v="2"/>
    <m/>
    <m/>
    <m/>
    <m/>
    <m/>
    <m/>
    <m/>
    <m/>
    <m/>
    <m/>
    <m/>
    <m/>
    <m/>
    <m/>
    <m/>
    <m/>
    <m/>
    <m/>
    <m/>
    <m/>
    <m/>
    <m/>
    <m/>
    <m/>
    <n v="20"/>
    <n v="2022"/>
    <s v=""/>
    <m/>
    <m/>
    <m/>
  </r>
  <r>
    <n v="3184"/>
    <m/>
    <m/>
    <m/>
    <x v="13"/>
    <x v="19"/>
    <x v="6"/>
    <s v="Food Security"/>
    <x v="9"/>
    <x v="20"/>
    <x v="3"/>
    <m/>
    <s v="Planned"/>
    <m/>
    <m/>
    <m/>
    <m/>
    <m/>
    <s v="Chittagong"/>
    <s v="Cox's Bazar"/>
    <x v="6"/>
    <x v="9"/>
    <x v="1"/>
    <m/>
    <m/>
    <m/>
    <x v="2"/>
    <x v="2"/>
    <m/>
    <m/>
    <m/>
    <m/>
    <m/>
    <m/>
    <m/>
    <m/>
    <m/>
    <m/>
    <m/>
    <m/>
    <m/>
    <m/>
    <m/>
    <m/>
    <m/>
    <m/>
    <m/>
    <m/>
    <m/>
    <m/>
    <m/>
    <m/>
    <n v="20"/>
    <n v="2022"/>
    <s v=""/>
    <m/>
    <m/>
    <m/>
  </r>
  <r>
    <n v="3185"/>
    <m/>
    <m/>
    <m/>
    <x v="13"/>
    <x v="19"/>
    <x v="6"/>
    <s v="Food Security"/>
    <x v="9"/>
    <x v="20"/>
    <x v="3"/>
    <m/>
    <s v="Planned"/>
    <m/>
    <m/>
    <m/>
    <m/>
    <m/>
    <s v="Chittagong"/>
    <s v="Cox's Bazar"/>
    <x v="6"/>
    <x v="9"/>
    <x v="1"/>
    <m/>
    <m/>
    <m/>
    <x v="2"/>
    <x v="2"/>
    <m/>
    <m/>
    <m/>
    <m/>
    <m/>
    <m/>
    <m/>
    <m/>
    <m/>
    <m/>
    <m/>
    <m/>
    <m/>
    <m/>
    <m/>
    <m/>
    <m/>
    <m/>
    <m/>
    <m/>
    <m/>
    <m/>
    <m/>
    <m/>
    <n v="20"/>
    <n v="2022"/>
    <s v=""/>
    <m/>
    <m/>
    <m/>
  </r>
  <r>
    <n v="3186"/>
    <m/>
    <m/>
    <m/>
    <x v="13"/>
    <x v="19"/>
    <x v="6"/>
    <s v="Food Security"/>
    <x v="9"/>
    <x v="20"/>
    <x v="3"/>
    <m/>
    <s v="Planned"/>
    <m/>
    <m/>
    <m/>
    <m/>
    <m/>
    <s v="Chittagong"/>
    <s v="Cox's Bazar"/>
    <x v="6"/>
    <x v="9"/>
    <x v="1"/>
    <m/>
    <m/>
    <m/>
    <x v="2"/>
    <x v="2"/>
    <m/>
    <m/>
    <m/>
    <m/>
    <m/>
    <m/>
    <m/>
    <m/>
    <m/>
    <m/>
    <m/>
    <m/>
    <m/>
    <m/>
    <m/>
    <m/>
    <m/>
    <m/>
    <m/>
    <m/>
    <m/>
    <m/>
    <m/>
    <m/>
    <n v="20"/>
    <n v="2022"/>
    <s v=""/>
    <m/>
    <m/>
    <m/>
  </r>
  <r>
    <n v="3187"/>
    <m/>
    <m/>
    <m/>
    <x v="13"/>
    <x v="19"/>
    <x v="6"/>
    <s v="Food Security"/>
    <x v="9"/>
    <x v="20"/>
    <x v="3"/>
    <m/>
    <s v="Planned"/>
    <m/>
    <m/>
    <m/>
    <m/>
    <m/>
    <s v="Chittagong"/>
    <s v="Cox's Bazar"/>
    <x v="6"/>
    <x v="9"/>
    <x v="1"/>
    <m/>
    <m/>
    <m/>
    <x v="2"/>
    <x v="2"/>
    <m/>
    <m/>
    <m/>
    <m/>
    <m/>
    <m/>
    <m/>
    <m/>
    <m/>
    <m/>
    <m/>
    <m/>
    <m/>
    <m/>
    <m/>
    <m/>
    <m/>
    <m/>
    <m/>
    <m/>
    <m/>
    <m/>
    <m/>
    <m/>
    <n v="20"/>
    <n v="2022"/>
    <s v=""/>
    <m/>
    <m/>
    <m/>
  </r>
  <r>
    <n v="3188"/>
    <m/>
    <m/>
    <m/>
    <x v="13"/>
    <x v="19"/>
    <x v="6"/>
    <s v="Food Security"/>
    <x v="9"/>
    <x v="20"/>
    <x v="3"/>
    <m/>
    <s v="Planned"/>
    <m/>
    <m/>
    <m/>
    <m/>
    <m/>
    <s v="Chittagong"/>
    <s v="Cox's Bazar"/>
    <x v="6"/>
    <x v="9"/>
    <x v="1"/>
    <m/>
    <m/>
    <m/>
    <x v="2"/>
    <x v="2"/>
    <m/>
    <m/>
    <m/>
    <m/>
    <m/>
    <m/>
    <m/>
    <m/>
    <m/>
    <m/>
    <m/>
    <m/>
    <m/>
    <m/>
    <m/>
    <m/>
    <m/>
    <m/>
    <m/>
    <m/>
    <m/>
    <m/>
    <m/>
    <m/>
    <n v="20"/>
    <n v="2022"/>
    <s v=""/>
    <m/>
    <m/>
    <m/>
  </r>
  <r>
    <n v="3189"/>
    <m/>
    <m/>
    <m/>
    <x v="13"/>
    <x v="19"/>
    <x v="6"/>
    <s v="Food Security"/>
    <x v="9"/>
    <x v="20"/>
    <x v="3"/>
    <m/>
    <s v="Planned"/>
    <m/>
    <m/>
    <m/>
    <m/>
    <m/>
    <s v="Chittagong"/>
    <s v="Cox's Bazar"/>
    <x v="6"/>
    <x v="9"/>
    <x v="1"/>
    <m/>
    <m/>
    <m/>
    <x v="2"/>
    <x v="2"/>
    <m/>
    <m/>
    <m/>
    <m/>
    <m/>
    <m/>
    <m/>
    <m/>
    <m/>
    <m/>
    <m/>
    <m/>
    <m/>
    <m/>
    <m/>
    <m/>
    <m/>
    <m/>
    <m/>
    <m/>
    <m/>
    <m/>
    <m/>
    <m/>
    <n v="20"/>
    <n v="2022"/>
    <s v=""/>
    <m/>
    <m/>
    <m/>
  </r>
  <r>
    <n v="3190"/>
    <m/>
    <m/>
    <m/>
    <x v="13"/>
    <x v="19"/>
    <x v="6"/>
    <s v="Food Security"/>
    <x v="9"/>
    <x v="20"/>
    <x v="3"/>
    <m/>
    <s v="Planned"/>
    <m/>
    <m/>
    <m/>
    <m/>
    <m/>
    <s v="Chittagong"/>
    <s v="Cox's Bazar"/>
    <x v="6"/>
    <x v="9"/>
    <x v="1"/>
    <m/>
    <m/>
    <m/>
    <x v="2"/>
    <x v="2"/>
    <m/>
    <m/>
    <m/>
    <m/>
    <m/>
    <m/>
    <m/>
    <m/>
    <m/>
    <m/>
    <m/>
    <m/>
    <m/>
    <m/>
    <m/>
    <m/>
    <m/>
    <m/>
    <m/>
    <m/>
    <m/>
    <m/>
    <m/>
    <m/>
    <n v="20"/>
    <n v="2022"/>
    <s v=""/>
    <m/>
    <m/>
    <m/>
  </r>
  <r>
    <n v="3191"/>
    <m/>
    <m/>
    <m/>
    <x v="13"/>
    <x v="19"/>
    <x v="6"/>
    <s v="Food Security"/>
    <x v="9"/>
    <x v="20"/>
    <x v="3"/>
    <m/>
    <s v="Planned"/>
    <m/>
    <m/>
    <m/>
    <m/>
    <m/>
    <s v="Chittagong"/>
    <s v="Cox's Bazar"/>
    <x v="6"/>
    <x v="9"/>
    <x v="1"/>
    <m/>
    <m/>
    <m/>
    <x v="2"/>
    <x v="2"/>
    <m/>
    <m/>
    <m/>
    <m/>
    <m/>
    <m/>
    <m/>
    <m/>
    <m/>
    <m/>
    <m/>
    <m/>
    <m/>
    <m/>
    <m/>
    <m/>
    <m/>
    <m/>
    <m/>
    <m/>
    <m/>
    <m/>
    <m/>
    <m/>
    <n v="20"/>
    <n v="2022"/>
    <s v=""/>
    <m/>
    <m/>
    <m/>
  </r>
  <r>
    <n v="3192"/>
    <m/>
    <m/>
    <m/>
    <x v="13"/>
    <x v="19"/>
    <x v="6"/>
    <s v="Food Security"/>
    <x v="9"/>
    <x v="20"/>
    <x v="3"/>
    <m/>
    <s v="Planned"/>
    <m/>
    <m/>
    <m/>
    <m/>
    <m/>
    <s v="Chittagong"/>
    <s v="Cox's Bazar"/>
    <x v="6"/>
    <x v="9"/>
    <x v="1"/>
    <m/>
    <m/>
    <m/>
    <x v="2"/>
    <x v="2"/>
    <m/>
    <m/>
    <m/>
    <m/>
    <m/>
    <m/>
    <m/>
    <m/>
    <m/>
    <m/>
    <m/>
    <m/>
    <m/>
    <m/>
    <m/>
    <m/>
    <m/>
    <m/>
    <m/>
    <m/>
    <m/>
    <m/>
    <m/>
    <m/>
    <n v="20"/>
    <n v="2022"/>
    <s v=""/>
    <m/>
    <m/>
    <m/>
  </r>
  <r>
    <n v="3193"/>
    <m/>
    <m/>
    <m/>
    <x v="13"/>
    <x v="19"/>
    <x v="6"/>
    <s v="Food Security"/>
    <x v="9"/>
    <x v="20"/>
    <x v="3"/>
    <m/>
    <s v="Planned"/>
    <m/>
    <m/>
    <m/>
    <m/>
    <m/>
    <s v="Chittagong"/>
    <s v="Cox's Bazar"/>
    <x v="6"/>
    <x v="9"/>
    <x v="1"/>
    <m/>
    <m/>
    <m/>
    <x v="2"/>
    <x v="2"/>
    <m/>
    <m/>
    <m/>
    <m/>
    <m/>
    <m/>
    <m/>
    <m/>
    <m/>
    <m/>
    <m/>
    <m/>
    <m/>
    <m/>
    <m/>
    <m/>
    <m/>
    <m/>
    <m/>
    <m/>
    <m/>
    <m/>
    <m/>
    <m/>
    <n v="20"/>
    <n v="2022"/>
    <s v=""/>
    <m/>
    <m/>
    <m/>
  </r>
  <r>
    <n v="3194"/>
    <m/>
    <m/>
    <m/>
    <x v="13"/>
    <x v="19"/>
    <x v="6"/>
    <s v="Food Security"/>
    <x v="9"/>
    <x v="20"/>
    <x v="3"/>
    <m/>
    <s v="Planned"/>
    <m/>
    <m/>
    <m/>
    <m/>
    <m/>
    <s v="Chittagong"/>
    <s v="Cox's Bazar"/>
    <x v="6"/>
    <x v="9"/>
    <x v="1"/>
    <m/>
    <m/>
    <m/>
    <x v="2"/>
    <x v="2"/>
    <m/>
    <m/>
    <m/>
    <m/>
    <m/>
    <m/>
    <m/>
    <m/>
    <m/>
    <m/>
    <m/>
    <m/>
    <m/>
    <m/>
    <m/>
    <m/>
    <m/>
    <m/>
    <m/>
    <m/>
    <m/>
    <m/>
    <m/>
    <m/>
    <n v="20"/>
    <n v="2022"/>
    <s v=""/>
    <m/>
    <m/>
    <m/>
  </r>
  <r>
    <n v="3195"/>
    <m/>
    <m/>
    <m/>
    <x v="13"/>
    <x v="19"/>
    <x v="6"/>
    <s v="Food Security"/>
    <x v="9"/>
    <x v="20"/>
    <x v="3"/>
    <m/>
    <s v="Planned"/>
    <m/>
    <m/>
    <m/>
    <m/>
    <m/>
    <s v="Chittagong"/>
    <s v="Cox's Bazar"/>
    <x v="6"/>
    <x v="9"/>
    <x v="1"/>
    <m/>
    <m/>
    <m/>
    <x v="2"/>
    <x v="2"/>
    <m/>
    <m/>
    <m/>
    <m/>
    <m/>
    <m/>
    <m/>
    <m/>
    <m/>
    <m/>
    <m/>
    <m/>
    <m/>
    <m/>
    <m/>
    <m/>
    <m/>
    <m/>
    <m/>
    <m/>
    <m/>
    <m/>
    <m/>
    <m/>
    <n v="20"/>
    <n v="2022"/>
    <s v=""/>
    <m/>
    <m/>
    <m/>
  </r>
  <r>
    <n v="3196"/>
    <m/>
    <m/>
    <m/>
    <x v="13"/>
    <x v="19"/>
    <x v="6"/>
    <s v="Food Security"/>
    <x v="9"/>
    <x v="20"/>
    <x v="3"/>
    <m/>
    <s v="Planned"/>
    <m/>
    <m/>
    <m/>
    <m/>
    <m/>
    <s v="Chittagong"/>
    <s v="Cox's Bazar"/>
    <x v="6"/>
    <x v="9"/>
    <x v="1"/>
    <m/>
    <m/>
    <m/>
    <x v="2"/>
    <x v="2"/>
    <m/>
    <m/>
    <m/>
    <m/>
    <m/>
    <m/>
    <m/>
    <m/>
    <m/>
    <m/>
    <m/>
    <m/>
    <m/>
    <m/>
    <m/>
    <m/>
    <m/>
    <m/>
    <m/>
    <m/>
    <m/>
    <m/>
    <m/>
    <m/>
    <n v="20"/>
    <n v="2022"/>
    <s v=""/>
    <m/>
    <m/>
    <m/>
  </r>
  <r>
    <n v="3197"/>
    <m/>
    <m/>
    <m/>
    <x v="13"/>
    <x v="19"/>
    <x v="6"/>
    <s v="Food Security"/>
    <x v="9"/>
    <x v="20"/>
    <x v="3"/>
    <m/>
    <s v="Planned"/>
    <m/>
    <m/>
    <m/>
    <m/>
    <m/>
    <s v="Chittagong"/>
    <s v="Cox's Bazar"/>
    <x v="6"/>
    <x v="9"/>
    <x v="1"/>
    <m/>
    <m/>
    <m/>
    <x v="2"/>
    <x v="2"/>
    <m/>
    <m/>
    <m/>
    <m/>
    <m/>
    <m/>
    <m/>
    <m/>
    <m/>
    <m/>
    <m/>
    <m/>
    <m/>
    <m/>
    <m/>
    <m/>
    <m/>
    <m/>
    <m/>
    <m/>
    <m/>
    <m/>
    <m/>
    <m/>
    <n v="20"/>
    <n v="2022"/>
    <s v=""/>
    <m/>
    <m/>
    <m/>
  </r>
  <r>
    <n v="3198"/>
    <m/>
    <m/>
    <m/>
    <x v="13"/>
    <x v="19"/>
    <x v="6"/>
    <s v="Food Security"/>
    <x v="9"/>
    <x v="20"/>
    <x v="3"/>
    <m/>
    <s v="Planned"/>
    <m/>
    <m/>
    <m/>
    <m/>
    <m/>
    <s v="Chittagong"/>
    <s v="Cox's Bazar"/>
    <x v="6"/>
    <x v="9"/>
    <x v="1"/>
    <m/>
    <m/>
    <m/>
    <x v="2"/>
    <x v="2"/>
    <m/>
    <m/>
    <m/>
    <m/>
    <m/>
    <m/>
    <m/>
    <m/>
    <m/>
    <m/>
    <m/>
    <m/>
    <m/>
    <m/>
    <m/>
    <m/>
    <m/>
    <m/>
    <m/>
    <m/>
    <m/>
    <m/>
    <m/>
    <m/>
    <n v="20"/>
    <n v="2022"/>
    <s v=""/>
    <m/>
    <m/>
    <m/>
  </r>
  <r>
    <n v="3199"/>
    <m/>
    <m/>
    <m/>
    <x v="13"/>
    <x v="19"/>
    <x v="6"/>
    <s v="Food Security"/>
    <x v="9"/>
    <x v="20"/>
    <x v="3"/>
    <m/>
    <s v="Planned"/>
    <m/>
    <m/>
    <m/>
    <m/>
    <m/>
    <s v="Chittagong"/>
    <s v="Cox's Bazar"/>
    <x v="6"/>
    <x v="9"/>
    <x v="1"/>
    <m/>
    <m/>
    <m/>
    <x v="2"/>
    <x v="2"/>
    <m/>
    <m/>
    <m/>
    <m/>
    <m/>
    <m/>
    <m/>
    <m/>
    <m/>
    <m/>
    <m/>
    <m/>
    <m/>
    <m/>
    <m/>
    <m/>
    <m/>
    <m/>
    <m/>
    <m/>
    <m/>
    <m/>
    <m/>
    <m/>
    <n v="20"/>
    <n v="2022"/>
    <s v=""/>
    <m/>
    <m/>
    <m/>
  </r>
  <r>
    <n v="3200"/>
    <m/>
    <m/>
    <m/>
    <x v="13"/>
    <x v="19"/>
    <x v="6"/>
    <s v="Food Security"/>
    <x v="9"/>
    <x v="20"/>
    <x v="3"/>
    <m/>
    <s v="Planned"/>
    <m/>
    <m/>
    <m/>
    <m/>
    <m/>
    <s v="Chittagong"/>
    <s v="Cox's Bazar"/>
    <x v="6"/>
    <x v="9"/>
    <x v="1"/>
    <m/>
    <m/>
    <m/>
    <x v="2"/>
    <x v="2"/>
    <m/>
    <m/>
    <m/>
    <m/>
    <m/>
    <m/>
    <m/>
    <m/>
    <m/>
    <m/>
    <m/>
    <m/>
    <m/>
    <m/>
    <m/>
    <m/>
    <m/>
    <m/>
    <m/>
    <m/>
    <m/>
    <m/>
    <m/>
    <m/>
    <n v="20"/>
    <n v="2022"/>
    <s v=""/>
    <m/>
    <m/>
    <m/>
  </r>
  <r>
    <n v="3201"/>
    <m/>
    <m/>
    <m/>
    <x v="13"/>
    <x v="19"/>
    <x v="6"/>
    <s v="Food Security"/>
    <x v="9"/>
    <x v="20"/>
    <x v="3"/>
    <m/>
    <s v="Planned"/>
    <m/>
    <m/>
    <m/>
    <m/>
    <m/>
    <s v="Chittagong"/>
    <s v="Cox's Bazar"/>
    <x v="6"/>
    <x v="9"/>
    <x v="1"/>
    <m/>
    <m/>
    <m/>
    <x v="2"/>
    <x v="2"/>
    <m/>
    <m/>
    <m/>
    <m/>
    <m/>
    <m/>
    <m/>
    <m/>
    <m/>
    <m/>
    <m/>
    <m/>
    <m/>
    <m/>
    <m/>
    <m/>
    <m/>
    <m/>
    <m/>
    <m/>
    <m/>
    <m/>
    <m/>
    <m/>
    <n v="20"/>
    <n v="2022"/>
    <s v=""/>
    <m/>
    <m/>
    <m/>
  </r>
  <r>
    <n v="3202"/>
    <m/>
    <m/>
    <m/>
    <x v="13"/>
    <x v="19"/>
    <x v="6"/>
    <s v="Food Security"/>
    <x v="9"/>
    <x v="20"/>
    <x v="3"/>
    <m/>
    <s v="Planned"/>
    <m/>
    <m/>
    <m/>
    <m/>
    <m/>
    <s v="Chittagong"/>
    <s v="Cox's Bazar"/>
    <x v="6"/>
    <x v="9"/>
    <x v="1"/>
    <m/>
    <m/>
    <m/>
    <x v="2"/>
    <x v="2"/>
    <m/>
    <m/>
    <m/>
    <m/>
    <m/>
    <m/>
    <m/>
    <m/>
    <m/>
    <m/>
    <m/>
    <m/>
    <m/>
    <m/>
    <m/>
    <m/>
    <m/>
    <m/>
    <m/>
    <m/>
    <m/>
    <m/>
    <m/>
    <m/>
    <n v="20"/>
    <n v="2022"/>
    <s v=""/>
    <m/>
    <m/>
    <m/>
  </r>
  <r>
    <n v="3203"/>
    <m/>
    <m/>
    <m/>
    <x v="13"/>
    <x v="19"/>
    <x v="6"/>
    <s v="Food Security"/>
    <x v="9"/>
    <x v="20"/>
    <x v="3"/>
    <m/>
    <s v="Planned"/>
    <m/>
    <m/>
    <m/>
    <m/>
    <m/>
    <s v="Chittagong"/>
    <s v="Cox's Bazar"/>
    <x v="6"/>
    <x v="9"/>
    <x v="1"/>
    <m/>
    <m/>
    <m/>
    <x v="2"/>
    <x v="2"/>
    <m/>
    <m/>
    <m/>
    <m/>
    <m/>
    <m/>
    <m/>
    <m/>
    <m/>
    <m/>
    <m/>
    <m/>
    <m/>
    <m/>
    <m/>
    <m/>
    <m/>
    <m/>
    <m/>
    <m/>
    <m/>
    <m/>
    <m/>
    <m/>
    <n v="20"/>
    <n v="2022"/>
    <s v=""/>
    <m/>
    <m/>
    <m/>
  </r>
  <r>
    <n v="3204"/>
    <m/>
    <m/>
    <m/>
    <x v="13"/>
    <x v="19"/>
    <x v="6"/>
    <s v="Food Security"/>
    <x v="9"/>
    <x v="20"/>
    <x v="3"/>
    <m/>
    <s v="Planned"/>
    <m/>
    <m/>
    <m/>
    <m/>
    <m/>
    <s v="Chittagong"/>
    <s v="Cox's Bazar"/>
    <x v="6"/>
    <x v="9"/>
    <x v="1"/>
    <m/>
    <m/>
    <m/>
    <x v="2"/>
    <x v="2"/>
    <m/>
    <m/>
    <m/>
    <m/>
    <m/>
    <m/>
    <m/>
    <m/>
    <m/>
    <m/>
    <m/>
    <m/>
    <m/>
    <m/>
    <m/>
    <m/>
    <m/>
    <m/>
    <m/>
    <m/>
    <m/>
    <m/>
    <m/>
    <m/>
    <n v="20"/>
    <n v="2022"/>
    <s v=""/>
    <m/>
    <m/>
    <m/>
  </r>
  <r>
    <n v="3205"/>
    <m/>
    <m/>
    <m/>
    <x v="13"/>
    <x v="19"/>
    <x v="6"/>
    <s v="Food Security"/>
    <x v="9"/>
    <x v="20"/>
    <x v="3"/>
    <m/>
    <s v="Planned"/>
    <m/>
    <m/>
    <m/>
    <m/>
    <m/>
    <s v="Chittagong"/>
    <s v="Cox's Bazar"/>
    <x v="6"/>
    <x v="9"/>
    <x v="1"/>
    <m/>
    <m/>
    <m/>
    <x v="2"/>
    <x v="2"/>
    <m/>
    <m/>
    <m/>
    <m/>
    <m/>
    <m/>
    <m/>
    <m/>
    <m/>
    <m/>
    <m/>
    <m/>
    <m/>
    <m/>
    <m/>
    <m/>
    <m/>
    <m/>
    <m/>
    <m/>
    <m/>
    <m/>
    <m/>
    <m/>
    <n v="20"/>
    <n v="2022"/>
    <s v=""/>
    <m/>
    <m/>
    <m/>
  </r>
  <r>
    <n v="3206"/>
    <m/>
    <m/>
    <m/>
    <x v="13"/>
    <x v="19"/>
    <x v="6"/>
    <s v="Food Security"/>
    <x v="9"/>
    <x v="20"/>
    <x v="3"/>
    <m/>
    <s v="Planned"/>
    <m/>
    <m/>
    <m/>
    <m/>
    <m/>
    <s v="Chittagong"/>
    <s v="Cox's Bazar"/>
    <x v="6"/>
    <x v="9"/>
    <x v="1"/>
    <m/>
    <m/>
    <m/>
    <x v="2"/>
    <x v="2"/>
    <m/>
    <m/>
    <m/>
    <m/>
    <m/>
    <m/>
    <m/>
    <m/>
    <m/>
    <m/>
    <m/>
    <m/>
    <m/>
    <m/>
    <m/>
    <m/>
    <m/>
    <m/>
    <m/>
    <m/>
    <m/>
    <m/>
    <m/>
    <m/>
    <n v="20"/>
    <n v="2022"/>
    <s v=""/>
    <m/>
    <m/>
    <m/>
  </r>
  <r>
    <n v="3207"/>
    <m/>
    <m/>
    <m/>
    <x v="13"/>
    <x v="19"/>
    <x v="6"/>
    <s v="Food Security"/>
    <x v="9"/>
    <x v="20"/>
    <x v="3"/>
    <m/>
    <s v="Planned"/>
    <m/>
    <m/>
    <m/>
    <m/>
    <m/>
    <s v="Chittagong"/>
    <s v="Cox's Bazar"/>
    <x v="6"/>
    <x v="9"/>
    <x v="1"/>
    <m/>
    <m/>
    <m/>
    <x v="2"/>
    <x v="2"/>
    <m/>
    <m/>
    <m/>
    <m/>
    <m/>
    <m/>
    <m/>
    <m/>
    <m/>
    <m/>
    <m/>
    <m/>
    <m/>
    <m/>
    <m/>
    <m/>
    <m/>
    <m/>
    <m/>
    <m/>
    <m/>
    <m/>
    <m/>
    <m/>
    <n v="20"/>
    <n v="2022"/>
    <s v=""/>
    <m/>
    <m/>
    <m/>
  </r>
  <r>
    <n v="3208"/>
    <m/>
    <m/>
    <m/>
    <x v="13"/>
    <x v="19"/>
    <x v="6"/>
    <s v="Food Security"/>
    <x v="9"/>
    <x v="20"/>
    <x v="3"/>
    <m/>
    <s v="Planned"/>
    <m/>
    <m/>
    <m/>
    <m/>
    <m/>
    <s v="Chittagong"/>
    <s v="Cox's Bazar"/>
    <x v="6"/>
    <x v="9"/>
    <x v="1"/>
    <m/>
    <m/>
    <m/>
    <x v="2"/>
    <x v="2"/>
    <m/>
    <m/>
    <m/>
    <m/>
    <m/>
    <m/>
    <m/>
    <m/>
    <m/>
    <m/>
    <m/>
    <m/>
    <m/>
    <m/>
    <m/>
    <m/>
    <m/>
    <m/>
    <m/>
    <m/>
    <m/>
    <m/>
    <m/>
    <m/>
    <n v="20"/>
    <n v="2022"/>
    <s v=""/>
    <m/>
    <m/>
    <m/>
  </r>
  <r>
    <n v="3209"/>
    <m/>
    <m/>
    <m/>
    <x v="13"/>
    <x v="19"/>
    <x v="6"/>
    <s v="Food Security"/>
    <x v="9"/>
    <x v="20"/>
    <x v="3"/>
    <m/>
    <s v="Planned"/>
    <m/>
    <m/>
    <m/>
    <m/>
    <m/>
    <s v="Chittagong"/>
    <s v="Cox's Bazar"/>
    <x v="6"/>
    <x v="9"/>
    <x v="1"/>
    <m/>
    <m/>
    <m/>
    <x v="2"/>
    <x v="2"/>
    <m/>
    <m/>
    <m/>
    <m/>
    <m/>
    <m/>
    <m/>
    <m/>
    <m/>
    <m/>
    <m/>
    <m/>
    <m/>
    <m/>
    <m/>
    <m/>
    <m/>
    <m/>
    <m/>
    <m/>
    <m/>
    <m/>
    <m/>
    <m/>
    <n v="20"/>
    <n v="2022"/>
    <s v=""/>
    <m/>
    <m/>
    <m/>
  </r>
  <r>
    <n v="3210"/>
    <m/>
    <m/>
    <m/>
    <x v="13"/>
    <x v="19"/>
    <x v="6"/>
    <s v="Food Security"/>
    <x v="9"/>
    <x v="20"/>
    <x v="3"/>
    <m/>
    <s v="Planned"/>
    <m/>
    <m/>
    <m/>
    <m/>
    <m/>
    <s v="Chittagong"/>
    <s v="Cox's Bazar"/>
    <x v="6"/>
    <x v="9"/>
    <x v="1"/>
    <m/>
    <m/>
    <m/>
    <x v="2"/>
    <x v="2"/>
    <m/>
    <m/>
    <m/>
    <m/>
    <m/>
    <m/>
    <m/>
    <m/>
    <m/>
    <m/>
    <m/>
    <m/>
    <m/>
    <m/>
    <m/>
    <m/>
    <m/>
    <m/>
    <m/>
    <m/>
    <m/>
    <m/>
    <m/>
    <m/>
    <n v="20"/>
    <n v="2022"/>
    <s v=""/>
    <m/>
    <m/>
    <m/>
  </r>
  <r>
    <n v="3211"/>
    <m/>
    <m/>
    <m/>
    <x v="13"/>
    <x v="19"/>
    <x v="6"/>
    <s v="Food Security"/>
    <x v="9"/>
    <x v="20"/>
    <x v="3"/>
    <m/>
    <s v="Planned"/>
    <m/>
    <m/>
    <m/>
    <m/>
    <m/>
    <s v="Chittagong"/>
    <s v="Cox's Bazar"/>
    <x v="6"/>
    <x v="9"/>
    <x v="1"/>
    <m/>
    <m/>
    <m/>
    <x v="2"/>
    <x v="2"/>
    <m/>
    <m/>
    <m/>
    <m/>
    <m/>
    <m/>
    <m/>
    <m/>
    <m/>
    <m/>
    <m/>
    <m/>
    <m/>
    <m/>
    <m/>
    <m/>
    <m/>
    <m/>
    <m/>
    <m/>
    <m/>
    <m/>
    <m/>
    <m/>
    <n v="20"/>
    <n v="2022"/>
    <s v=""/>
    <m/>
    <m/>
    <m/>
  </r>
  <r>
    <n v="3212"/>
    <m/>
    <m/>
    <m/>
    <x v="13"/>
    <x v="19"/>
    <x v="6"/>
    <s v="Food Security"/>
    <x v="9"/>
    <x v="20"/>
    <x v="3"/>
    <m/>
    <s v="Planned"/>
    <m/>
    <m/>
    <m/>
    <m/>
    <m/>
    <s v="Chittagong"/>
    <s v="Cox's Bazar"/>
    <x v="6"/>
    <x v="9"/>
    <x v="1"/>
    <m/>
    <m/>
    <m/>
    <x v="2"/>
    <x v="2"/>
    <m/>
    <m/>
    <m/>
    <m/>
    <m/>
    <m/>
    <m/>
    <m/>
    <m/>
    <m/>
    <m/>
    <m/>
    <m/>
    <m/>
    <m/>
    <m/>
    <m/>
    <m/>
    <m/>
    <m/>
    <m/>
    <m/>
    <m/>
    <m/>
    <n v="20"/>
    <n v="2022"/>
    <s v=""/>
    <m/>
    <m/>
    <m/>
  </r>
  <r>
    <n v="3213"/>
    <m/>
    <m/>
    <m/>
    <x v="13"/>
    <x v="19"/>
    <x v="6"/>
    <s v="Food Security"/>
    <x v="9"/>
    <x v="20"/>
    <x v="3"/>
    <m/>
    <s v="Planned"/>
    <m/>
    <m/>
    <m/>
    <m/>
    <m/>
    <s v="Chittagong"/>
    <s v="Cox's Bazar"/>
    <x v="6"/>
    <x v="9"/>
    <x v="1"/>
    <m/>
    <m/>
    <m/>
    <x v="2"/>
    <x v="2"/>
    <m/>
    <m/>
    <m/>
    <m/>
    <m/>
    <m/>
    <m/>
    <m/>
    <m/>
    <m/>
    <m/>
    <m/>
    <m/>
    <m/>
    <m/>
    <m/>
    <m/>
    <m/>
    <m/>
    <m/>
    <m/>
    <m/>
    <m/>
    <m/>
    <n v="20"/>
    <n v="2022"/>
    <s v=""/>
    <m/>
    <m/>
    <m/>
  </r>
  <r>
    <n v="3214"/>
    <m/>
    <m/>
    <m/>
    <x v="13"/>
    <x v="19"/>
    <x v="6"/>
    <s v="Food Security"/>
    <x v="9"/>
    <x v="20"/>
    <x v="3"/>
    <m/>
    <s v="Planned"/>
    <m/>
    <m/>
    <m/>
    <m/>
    <m/>
    <s v="Chittagong"/>
    <s v="Cox's Bazar"/>
    <x v="6"/>
    <x v="9"/>
    <x v="1"/>
    <m/>
    <m/>
    <m/>
    <x v="2"/>
    <x v="2"/>
    <m/>
    <m/>
    <m/>
    <m/>
    <m/>
    <m/>
    <m/>
    <m/>
    <m/>
    <m/>
    <m/>
    <m/>
    <m/>
    <m/>
    <m/>
    <m/>
    <m/>
    <m/>
    <m/>
    <m/>
    <m/>
    <m/>
    <m/>
    <m/>
    <n v="20"/>
    <n v="2022"/>
    <s v=""/>
    <m/>
    <m/>
    <m/>
  </r>
  <r>
    <n v="3215"/>
    <m/>
    <m/>
    <m/>
    <x v="13"/>
    <x v="19"/>
    <x v="6"/>
    <s v="Food Security"/>
    <x v="9"/>
    <x v="20"/>
    <x v="3"/>
    <m/>
    <s v="Planned"/>
    <m/>
    <m/>
    <m/>
    <m/>
    <m/>
    <s v="Chittagong"/>
    <s v="Cox's Bazar"/>
    <x v="6"/>
    <x v="9"/>
    <x v="1"/>
    <m/>
    <m/>
    <m/>
    <x v="2"/>
    <x v="2"/>
    <m/>
    <m/>
    <m/>
    <m/>
    <m/>
    <m/>
    <m/>
    <m/>
    <m/>
    <m/>
    <m/>
    <m/>
    <m/>
    <m/>
    <m/>
    <m/>
    <m/>
    <m/>
    <m/>
    <m/>
    <m/>
    <m/>
    <m/>
    <m/>
    <n v="20"/>
    <n v="2022"/>
    <s v=""/>
    <m/>
    <m/>
    <m/>
  </r>
  <r>
    <n v="3216"/>
    <m/>
    <m/>
    <m/>
    <x v="13"/>
    <x v="19"/>
    <x v="6"/>
    <s v="Food Security"/>
    <x v="9"/>
    <x v="20"/>
    <x v="3"/>
    <m/>
    <s v="Planned"/>
    <m/>
    <m/>
    <m/>
    <m/>
    <m/>
    <s v="Chittagong"/>
    <s v="Cox's Bazar"/>
    <x v="6"/>
    <x v="9"/>
    <x v="1"/>
    <m/>
    <m/>
    <m/>
    <x v="2"/>
    <x v="2"/>
    <m/>
    <m/>
    <m/>
    <m/>
    <m/>
    <m/>
    <m/>
    <m/>
    <m/>
    <m/>
    <m/>
    <m/>
    <m/>
    <m/>
    <m/>
    <m/>
    <m/>
    <m/>
    <m/>
    <m/>
    <m/>
    <m/>
    <m/>
    <m/>
    <n v="20"/>
    <n v="2022"/>
    <s v=""/>
    <m/>
    <m/>
    <m/>
  </r>
  <r>
    <n v="3217"/>
    <m/>
    <m/>
    <m/>
    <x v="13"/>
    <x v="19"/>
    <x v="6"/>
    <s v="Food Security"/>
    <x v="9"/>
    <x v="20"/>
    <x v="3"/>
    <m/>
    <s v="Planned"/>
    <m/>
    <m/>
    <m/>
    <m/>
    <m/>
    <s v="Chittagong"/>
    <s v="Cox's Bazar"/>
    <x v="6"/>
    <x v="9"/>
    <x v="1"/>
    <m/>
    <m/>
    <m/>
    <x v="2"/>
    <x v="2"/>
    <m/>
    <m/>
    <m/>
    <m/>
    <m/>
    <m/>
    <m/>
    <m/>
    <m/>
    <m/>
    <m/>
    <m/>
    <m/>
    <m/>
    <m/>
    <m/>
    <m/>
    <m/>
    <m/>
    <m/>
    <m/>
    <m/>
    <m/>
    <m/>
    <n v="20"/>
    <n v="2022"/>
    <s v=""/>
    <m/>
    <m/>
    <m/>
  </r>
  <r>
    <n v="3218"/>
    <m/>
    <m/>
    <m/>
    <x v="13"/>
    <x v="19"/>
    <x v="6"/>
    <s v="Food Security"/>
    <x v="9"/>
    <x v="20"/>
    <x v="3"/>
    <m/>
    <s v="Planned"/>
    <m/>
    <m/>
    <m/>
    <m/>
    <m/>
    <s v="Chittagong"/>
    <s v="Cox's Bazar"/>
    <x v="6"/>
    <x v="9"/>
    <x v="1"/>
    <m/>
    <m/>
    <m/>
    <x v="2"/>
    <x v="2"/>
    <m/>
    <m/>
    <m/>
    <m/>
    <m/>
    <m/>
    <m/>
    <m/>
    <m/>
    <m/>
    <m/>
    <m/>
    <m/>
    <m/>
    <m/>
    <m/>
    <m/>
    <m/>
    <m/>
    <m/>
    <m/>
    <m/>
    <m/>
    <m/>
    <n v="20"/>
    <n v="2022"/>
    <s v=""/>
    <m/>
    <m/>
    <m/>
  </r>
  <r>
    <n v="3219"/>
    <m/>
    <m/>
    <m/>
    <x v="13"/>
    <x v="19"/>
    <x v="6"/>
    <s v="Food Security"/>
    <x v="9"/>
    <x v="20"/>
    <x v="3"/>
    <m/>
    <s v="Planned"/>
    <m/>
    <m/>
    <m/>
    <m/>
    <m/>
    <s v="Chittagong"/>
    <s v="Cox's Bazar"/>
    <x v="6"/>
    <x v="9"/>
    <x v="1"/>
    <m/>
    <m/>
    <m/>
    <x v="2"/>
    <x v="2"/>
    <m/>
    <m/>
    <m/>
    <m/>
    <m/>
    <m/>
    <m/>
    <m/>
    <m/>
    <m/>
    <m/>
    <m/>
    <m/>
    <m/>
    <m/>
    <m/>
    <m/>
    <m/>
    <m/>
    <m/>
    <m/>
    <m/>
    <m/>
    <m/>
    <n v="20"/>
    <n v="2022"/>
    <s v=""/>
    <m/>
    <m/>
    <m/>
  </r>
  <r>
    <n v="3220"/>
    <m/>
    <m/>
    <m/>
    <x v="13"/>
    <x v="19"/>
    <x v="6"/>
    <s v="Food Security"/>
    <x v="9"/>
    <x v="20"/>
    <x v="3"/>
    <m/>
    <s v="Planned"/>
    <m/>
    <m/>
    <m/>
    <m/>
    <m/>
    <s v="Chittagong"/>
    <s v="Cox's Bazar"/>
    <x v="6"/>
    <x v="9"/>
    <x v="1"/>
    <m/>
    <m/>
    <m/>
    <x v="2"/>
    <x v="2"/>
    <m/>
    <m/>
    <m/>
    <m/>
    <m/>
    <m/>
    <m/>
    <m/>
    <m/>
    <m/>
    <m/>
    <m/>
    <m/>
    <m/>
    <m/>
    <m/>
    <m/>
    <m/>
    <m/>
    <m/>
    <m/>
    <m/>
    <m/>
    <m/>
    <n v="20"/>
    <n v="2022"/>
    <s v=""/>
    <m/>
    <m/>
    <m/>
  </r>
  <r>
    <n v="3221"/>
    <m/>
    <m/>
    <m/>
    <x v="13"/>
    <x v="19"/>
    <x v="6"/>
    <s v="Food Security"/>
    <x v="9"/>
    <x v="20"/>
    <x v="3"/>
    <m/>
    <s v="Planned"/>
    <m/>
    <m/>
    <m/>
    <m/>
    <m/>
    <s v="Chittagong"/>
    <s v="Cox's Bazar"/>
    <x v="6"/>
    <x v="9"/>
    <x v="1"/>
    <m/>
    <m/>
    <m/>
    <x v="2"/>
    <x v="2"/>
    <m/>
    <m/>
    <m/>
    <m/>
    <m/>
    <m/>
    <m/>
    <m/>
    <m/>
    <m/>
    <m/>
    <m/>
    <m/>
    <m/>
    <m/>
    <m/>
    <m/>
    <m/>
    <m/>
    <m/>
    <m/>
    <m/>
    <m/>
    <m/>
    <n v="20"/>
    <n v="2022"/>
    <s v=""/>
    <m/>
    <m/>
    <m/>
  </r>
  <r>
    <n v="3222"/>
    <m/>
    <m/>
    <m/>
    <x v="13"/>
    <x v="19"/>
    <x v="6"/>
    <s v="Food Security"/>
    <x v="9"/>
    <x v="20"/>
    <x v="3"/>
    <m/>
    <s v="Planned"/>
    <m/>
    <m/>
    <m/>
    <m/>
    <m/>
    <s v="Chittagong"/>
    <s v="Cox's Bazar"/>
    <x v="6"/>
    <x v="9"/>
    <x v="1"/>
    <m/>
    <m/>
    <m/>
    <x v="2"/>
    <x v="2"/>
    <m/>
    <m/>
    <m/>
    <m/>
    <m/>
    <m/>
    <m/>
    <m/>
    <m/>
    <m/>
    <m/>
    <m/>
    <m/>
    <m/>
    <m/>
    <m/>
    <m/>
    <m/>
    <m/>
    <m/>
    <m/>
    <m/>
    <m/>
    <m/>
    <n v="20"/>
    <n v="2022"/>
    <s v=""/>
    <m/>
    <m/>
    <m/>
  </r>
  <r>
    <n v="3223"/>
    <m/>
    <m/>
    <m/>
    <x v="13"/>
    <x v="19"/>
    <x v="6"/>
    <s v="Food Security"/>
    <x v="9"/>
    <x v="20"/>
    <x v="3"/>
    <m/>
    <s v="Planned"/>
    <m/>
    <m/>
    <m/>
    <m/>
    <m/>
    <s v="Chittagong"/>
    <s v="Cox's Bazar"/>
    <x v="6"/>
    <x v="9"/>
    <x v="1"/>
    <m/>
    <m/>
    <m/>
    <x v="2"/>
    <x v="2"/>
    <m/>
    <m/>
    <m/>
    <m/>
    <m/>
    <m/>
    <m/>
    <m/>
    <m/>
    <m/>
    <m/>
    <m/>
    <m/>
    <m/>
    <m/>
    <m/>
    <m/>
    <m/>
    <m/>
    <m/>
    <m/>
    <m/>
    <m/>
    <m/>
    <n v="20"/>
    <n v="2022"/>
    <s v=""/>
    <m/>
    <m/>
    <m/>
  </r>
  <r>
    <n v="3224"/>
    <m/>
    <m/>
    <m/>
    <x v="13"/>
    <x v="19"/>
    <x v="6"/>
    <s v="Food Security"/>
    <x v="9"/>
    <x v="20"/>
    <x v="3"/>
    <m/>
    <s v="Planned"/>
    <m/>
    <m/>
    <m/>
    <m/>
    <m/>
    <s v="Chittagong"/>
    <s v="Cox's Bazar"/>
    <x v="6"/>
    <x v="9"/>
    <x v="1"/>
    <m/>
    <m/>
    <m/>
    <x v="2"/>
    <x v="2"/>
    <m/>
    <m/>
    <m/>
    <m/>
    <m/>
    <m/>
    <m/>
    <m/>
    <m/>
    <m/>
    <m/>
    <m/>
    <m/>
    <m/>
    <m/>
    <m/>
    <m/>
    <m/>
    <m/>
    <m/>
    <m/>
    <m/>
    <m/>
    <m/>
    <n v="20"/>
    <n v="2022"/>
    <s v=""/>
    <m/>
    <m/>
    <m/>
  </r>
  <r>
    <n v="3225"/>
    <m/>
    <m/>
    <m/>
    <x v="13"/>
    <x v="19"/>
    <x v="6"/>
    <s v="Food Security"/>
    <x v="9"/>
    <x v="20"/>
    <x v="3"/>
    <m/>
    <s v="Planned"/>
    <m/>
    <m/>
    <m/>
    <m/>
    <m/>
    <s v="Chittagong"/>
    <s v="Cox's Bazar"/>
    <x v="6"/>
    <x v="9"/>
    <x v="1"/>
    <m/>
    <m/>
    <m/>
    <x v="2"/>
    <x v="2"/>
    <m/>
    <m/>
    <m/>
    <m/>
    <m/>
    <m/>
    <m/>
    <m/>
    <m/>
    <m/>
    <m/>
    <m/>
    <m/>
    <m/>
    <m/>
    <m/>
    <m/>
    <m/>
    <m/>
    <m/>
    <m/>
    <m/>
    <m/>
    <m/>
    <n v="20"/>
    <n v="2022"/>
    <s v=""/>
    <m/>
    <m/>
    <m/>
  </r>
  <r>
    <n v="3226"/>
    <m/>
    <m/>
    <m/>
    <x v="13"/>
    <x v="19"/>
    <x v="6"/>
    <s v="Food Security"/>
    <x v="9"/>
    <x v="20"/>
    <x v="3"/>
    <m/>
    <s v="Planned"/>
    <m/>
    <m/>
    <m/>
    <m/>
    <m/>
    <s v="Chittagong"/>
    <s v="Cox's Bazar"/>
    <x v="6"/>
    <x v="9"/>
    <x v="1"/>
    <m/>
    <m/>
    <m/>
    <x v="2"/>
    <x v="2"/>
    <m/>
    <m/>
    <m/>
    <m/>
    <m/>
    <m/>
    <m/>
    <m/>
    <m/>
    <m/>
    <m/>
    <m/>
    <m/>
    <m/>
    <m/>
    <m/>
    <m/>
    <m/>
    <m/>
    <m/>
    <m/>
    <m/>
    <m/>
    <m/>
    <n v="20"/>
    <n v="2022"/>
    <s v=""/>
    <m/>
    <m/>
    <m/>
  </r>
  <r>
    <n v="3227"/>
    <m/>
    <m/>
    <m/>
    <x v="13"/>
    <x v="19"/>
    <x v="6"/>
    <s v="Food Security"/>
    <x v="9"/>
    <x v="20"/>
    <x v="3"/>
    <m/>
    <s v="Planned"/>
    <m/>
    <m/>
    <m/>
    <m/>
    <m/>
    <s v="Chittagong"/>
    <s v="Cox's Bazar"/>
    <x v="6"/>
    <x v="9"/>
    <x v="1"/>
    <m/>
    <m/>
    <m/>
    <x v="2"/>
    <x v="2"/>
    <m/>
    <m/>
    <m/>
    <m/>
    <m/>
    <m/>
    <m/>
    <m/>
    <m/>
    <m/>
    <m/>
    <m/>
    <m/>
    <m/>
    <m/>
    <m/>
    <m/>
    <m/>
    <m/>
    <m/>
    <m/>
    <m/>
    <m/>
    <m/>
    <n v="20"/>
    <n v="2022"/>
    <s v=""/>
    <m/>
    <m/>
    <m/>
  </r>
  <r>
    <n v="3228"/>
    <m/>
    <m/>
    <m/>
    <x v="13"/>
    <x v="19"/>
    <x v="6"/>
    <s v="Food Security"/>
    <x v="9"/>
    <x v="20"/>
    <x v="3"/>
    <m/>
    <s v="Planned"/>
    <m/>
    <m/>
    <m/>
    <m/>
    <m/>
    <s v="Chittagong"/>
    <s v="Cox's Bazar"/>
    <x v="6"/>
    <x v="9"/>
    <x v="1"/>
    <m/>
    <m/>
    <m/>
    <x v="2"/>
    <x v="2"/>
    <m/>
    <m/>
    <m/>
    <m/>
    <m/>
    <m/>
    <m/>
    <m/>
    <m/>
    <m/>
    <m/>
    <m/>
    <m/>
    <m/>
    <m/>
    <m/>
    <m/>
    <m/>
    <m/>
    <m/>
    <m/>
    <m/>
    <m/>
    <m/>
    <n v="20"/>
    <n v="2022"/>
    <s v=""/>
    <m/>
    <m/>
    <m/>
  </r>
  <r>
    <n v="3229"/>
    <m/>
    <m/>
    <m/>
    <x v="13"/>
    <x v="19"/>
    <x v="6"/>
    <s v="Food Security"/>
    <x v="9"/>
    <x v="20"/>
    <x v="3"/>
    <m/>
    <s v="Planned"/>
    <m/>
    <m/>
    <m/>
    <m/>
    <m/>
    <s v="Chittagong"/>
    <s v="Cox's Bazar"/>
    <x v="6"/>
    <x v="9"/>
    <x v="1"/>
    <m/>
    <m/>
    <m/>
    <x v="2"/>
    <x v="2"/>
    <m/>
    <m/>
    <m/>
    <m/>
    <m/>
    <m/>
    <m/>
    <m/>
    <m/>
    <m/>
    <m/>
    <m/>
    <m/>
    <m/>
    <m/>
    <m/>
    <m/>
    <m/>
    <m/>
    <m/>
    <m/>
    <m/>
    <m/>
    <m/>
    <n v="20"/>
    <n v="2022"/>
    <s v=""/>
    <m/>
    <m/>
    <m/>
  </r>
  <r>
    <n v="3230"/>
    <m/>
    <m/>
    <m/>
    <x v="13"/>
    <x v="19"/>
    <x v="6"/>
    <s v="Food Security"/>
    <x v="9"/>
    <x v="20"/>
    <x v="3"/>
    <m/>
    <s v="Planned"/>
    <m/>
    <m/>
    <m/>
    <m/>
    <m/>
    <s v="Chittagong"/>
    <s v="Cox's Bazar"/>
    <x v="6"/>
    <x v="9"/>
    <x v="1"/>
    <m/>
    <m/>
    <m/>
    <x v="2"/>
    <x v="2"/>
    <m/>
    <m/>
    <m/>
    <m/>
    <m/>
    <m/>
    <m/>
    <m/>
    <m/>
    <m/>
    <m/>
    <m/>
    <m/>
    <m/>
    <m/>
    <m/>
    <m/>
    <m/>
    <m/>
    <m/>
    <m/>
    <m/>
    <m/>
    <m/>
    <n v="20"/>
    <n v="2022"/>
    <s v=""/>
    <m/>
    <m/>
    <m/>
  </r>
  <r>
    <n v="3231"/>
    <m/>
    <m/>
    <m/>
    <x v="13"/>
    <x v="19"/>
    <x v="6"/>
    <s v="Food Security"/>
    <x v="9"/>
    <x v="20"/>
    <x v="3"/>
    <m/>
    <s v="Planned"/>
    <m/>
    <m/>
    <m/>
    <m/>
    <m/>
    <s v="Chittagong"/>
    <s v="Cox's Bazar"/>
    <x v="6"/>
    <x v="9"/>
    <x v="1"/>
    <m/>
    <m/>
    <m/>
    <x v="2"/>
    <x v="2"/>
    <m/>
    <m/>
    <m/>
    <m/>
    <m/>
    <m/>
    <m/>
    <m/>
    <m/>
    <m/>
    <m/>
    <m/>
    <m/>
    <m/>
    <m/>
    <m/>
    <m/>
    <m/>
    <m/>
    <m/>
    <m/>
    <m/>
    <m/>
    <m/>
    <n v="20"/>
    <n v="2022"/>
    <s v=""/>
    <m/>
    <m/>
    <m/>
  </r>
  <r>
    <n v="3232"/>
    <m/>
    <m/>
    <m/>
    <x v="13"/>
    <x v="19"/>
    <x v="6"/>
    <s v="Food Security"/>
    <x v="9"/>
    <x v="20"/>
    <x v="3"/>
    <m/>
    <s v="Planned"/>
    <m/>
    <m/>
    <m/>
    <m/>
    <m/>
    <s v="Chittagong"/>
    <s v="Cox's Bazar"/>
    <x v="6"/>
    <x v="9"/>
    <x v="1"/>
    <m/>
    <m/>
    <m/>
    <x v="2"/>
    <x v="2"/>
    <m/>
    <m/>
    <m/>
    <m/>
    <m/>
    <m/>
    <m/>
    <m/>
    <m/>
    <m/>
    <m/>
    <m/>
    <m/>
    <m/>
    <m/>
    <m/>
    <m/>
    <m/>
    <m/>
    <m/>
    <m/>
    <m/>
    <m/>
    <m/>
    <n v="20"/>
    <n v="2022"/>
    <s v=""/>
    <m/>
    <m/>
    <m/>
  </r>
  <r>
    <n v="3233"/>
    <m/>
    <m/>
    <m/>
    <x v="13"/>
    <x v="19"/>
    <x v="6"/>
    <s v="Food Security"/>
    <x v="9"/>
    <x v="20"/>
    <x v="3"/>
    <m/>
    <s v="Planned"/>
    <m/>
    <m/>
    <m/>
    <m/>
    <m/>
    <s v="Chittagong"/>
    <s v="Cox's Bazar"/>
    <x v="6"/>
    <x v="9"/>
    <x v="1"/>
    <m/>
    <m/>
    <m/>
    <x v="2"/>
    <x v="2"/>
    <m/>
    <m/>
    <m/>
    <m/>
    <m/>
    <m/>
    <m/>
    <m/>
    <m/>
    <m/>
    <m/>
    <m/>
    <m/>
    <m/>
    <m/>
    <m/>
    <m/>
    <m/>
    <m/>
    <m/>
    <m/>
    <m/>
    <m/>
    <m/>
    <n v="20"/>
    <n v="2022"/>
    <s v=""/>
    <m/>
    <m/>
    <m/>
  </r>
  <r>
    <n v="3234"/>
    <m/>
    <m/>
    <m/>
    <x v="13"/>
    <x v="19"/>
    <x v="6"/>
    <s v="Food Security"/>
    <x v="9"/>
    <x v="20"/>
    <x v="3"/>
    <m/>
    <s v="Planned"/>
    <m/>
    <m/>
    <m/>
    <m/>
    <m/>
    <s v="Chittagong"/>
    <s v="Cox's Bazar"/>
    <x v="6"/>
    <x v="9"/>
    <x v="1"/>
    <m/>
    <m/>
    <m/>
    <x v="2"/>
    <x v="2"/>
    <m/>
    <m/>
    <m/>
    <m/>
    <m/>
    <m/>
    <m/>
    <m/>
    <m/>
    <m/>
    <m/>
    <m/>
    <m/>
    <m/>
    <m/>
    <m/>
    <m/>
    <m/>
    <m/>
    <m/>
    <m/>
    <m/>
    <m/>
    <m/>
    <n v="20"/>
    <n v="2022"/>
    <s v=""/>
    <m/>
    <m/>
    <m/>
  </r>
  <r>
    <n v="3235"/>
    <m/>
    <m/>
    <m/>
    <x v="13"/>
    <x v="19"/>
    <x v="6"/>
    <s v="Food Security"/>
    <x v="9"/>
    <x v="20"/>
    <x v="3"/>
    <m/>
    <s v="Planned"/>
    <m/>
    <m/>
    <m/>
    <m/>
    <m/>
    <s v="Chittagong"/>
    <s v="Cox's Bazar"/>
    <x v="6"/>
    <x v="9"/>
    <x v="1"/>
    <m/>
    <m/>
    <m/>
    <x v="2"/>
    <x v="2"/>
    <m/>
    <m/>
    <m/>
    <m/>
    <m/>
    <m/>
    <m/>
    <m/>
    <m/>
    <m/>
    <m/>
    <m/>
    <m/>
    <m/>
    <m/>
    <m/>
    <m/>
    <m/>
    <m/>
    <m/>
    <m/>
    <m/>
    <m/>
    <m/>
    <n v="20"/>
    <n v="2022"/>
    <s v=""/>
    <m/>
    <m/>
    <m/>
  </r>
  <r>
    <n v="3236"/>
    <m/>
    <m/>
    <m/>
    <x v="13"/>
    <x v="19"/>
    <x v="6"/>
    <s v="Food Security"/>
    <x v="9"/>
    <x v="20"/>
    <x v="3"/>
    <m/>
    <s v="Planned"/>
    <m/>
    <m/>
    <m/>
    <m/>
    <m/>
    <s v="Chittagong"/>
    <s v="Cox's Bazar"/>
    <x v="6"/>
    <x v="9"/>
    <x v="1"/>
    <m/>
    <m/>
    <m/>
    <x v="2"/>
    <x v="2"/>
    <m/>
    <m/>
    <m/>
    <m/>
    <m/>
    <m/>
    <m/>
    <m/>
    <m/>
    <m/>
    <m/>
    <m/>
    <m/>
    <m/>
    <m/>
    <m/>
    <m/>
    <m/>
    <m/>
    <m/>
    <m/>
    <m/>
    <m/>
    <m/>
    <n v="20"/>
    <n v="2022"/>
    <s v=""/>
    <m/>
    <m/>
    <m/>
  </r>
  <r>
    <n v="3237"/>
    <m/>
    <m/>
    <m/>
    <x v="13"/>
    <x v="19"/>
    <x v="6"/>
    <s v="Food Security"/>
    <x v="9"/>
    <x v="20"/>
    <x v="3"/>
    <m/>
    <s v="Planned"/>
    <m/>
    <m/>
    <m/>
    <m/>
    <m/>
    <s v="Chittagong"/>
    <s v="Cox's Bazar"/>
    <x v="6"/>
    <x v="9"/>
    <x v="1"/>
    <m/>
    <m/>
    <m/>
    <x v="2"/>
    <x v="2"/>
    <m/>
    <m/>
    <m/>
    <m/>
    <m/>
    <m/>
    <m/>
    <m/>
    <m/>
    <m/>
    <m/>
    <m/>
    <m/>
    <m/>
    <m/>
    <m/>
    <m/>
    <m/>
    <m/>
    <m/>
    <m/>
    <m/>
    <m/>
    <m/>
    <n v="20"/>
    <n v="2022"/>
    <s v=""/>
    <m/>
    <m/>
    <m/>
  </r>
  <r>
    <n v="3238"/>
    <m/>
    <m/>
    <m/>
    <x v="13"/>
    <x v="19"/>
    <x v="6"/>
    <s v="Food Security"/>
    <x v="9"/>
    <x v="20"/>
    <x v="3"/>
    <m/>
    <s v="Planned"/>
    <m/>
    <m/>
    <m/>
    <m/>
    <m/>
    <s v="Chittagong"/>
    <s v="Cox's Bazar"/>
    <x v="6"/>
    <x v="9"/>
    <x v="1"/>
    <m/>
    <m/>
    <m/>
    <x v="2"/>
    <x v="2"/>
    <m/>
    <m/>
    <m/>
    <m/>
    <m/>
    <m/>
    <m/>
    <m/>
    <m/>
    <m/>
    <m/>
    <m/>
    <m/>
    <m/>
    <m/>
    <m/>
    <m/>
    <m/>
    <m/>
    <m/>
    <m/>
    <m/>
    <m/>
    <m/>
    <n v="20"/>
    <n v="2022"/>
    <s v=""/>
    <m/>
    <m/>
    <m/>
  </r>
  <r>
    <n v="3239"/>
    <m/>
    <m/>
    <m/>
    <x v="13"/>
    <x v="19"/>
    <x v="6"/>
    <s v="Food Security"/>
    <x v="9"/>
    <x v="20"/>
    <x v="3"/>
    <m/>
    <s v="Planned"/>
    <m/>
    <m/>
    <m/>
    <m/>
    <m/>
    <s v="Chittagong"/>
    <s v="Cox's Bazar"/>
    <x v="6"/>
    <x v="9"/>
    <x v="1"/>
    <m/>
    <m/>
    <m/>
    <x v="2"/>
    <x v="2"/>
    <m/>
    <m/>
    <m/>
    <m/>
    <m/>
    <m/>
    <m/>
    <m/>
    <m/>
    <m/>
    <m/>
    <m/>
    <m/>
    <m/>
    <m/>
    <m/>
    <m/>
    <m/>
    <m/>
    <m/>
    <m/>
    <m/>
    <m/>
    <m/>
    <n v="20"/>
    <n v="2022"/>
    <s v=""/>
    <m/>
    <m/>
    <m/>
  </r>
  <r>
    <n v="3240"/>
    <m/>
    <m/>
    <m/>
    <x v="13"/>
    <x v="19"/>
    <x v="6"/>
    <s v="Food Security"/>
    <x v="9"/>
    <x v="20"/>
    <x v="3"/>
    <m/>
    <s v="Planned"/>
    <m/>
    <m/>
    <m/>
    <m/>
    <m/>
    <s v="Chittagong"/>
    <s v="Cox's Bazar"/>
    <x v="6"/>
    <x v="9"/>
    <x v="1"/>
    <m/>
    <m/>
    <m/>
    <x v="2"/>
    <x v="2"/>
    <m/>
    <m/>
    <m/>
    <m/>
    <m/>
    <m/>
    <m/>
    <m/>
    <m/>
    <m/>
    <m/>
    <m/>
    <m/>
    <m/>
    <m/>
    <m/>
    <m/>
    <m/>
    <m/>
    <m/>
    <m/>
    <m/>
    <m/>
    <m/>
    <n v="20"/>
    <n v="2022"/>
    <s v=""/>
    <m/>
    <m/>
    <m/>
  </r>
  <r>
    <n v="3241"/>
    <m/>
    <m/>
    <m/>
    <x v="13"/>
    <x v="19"/>
    <x v="6"/>
    <s v="Food Security"/>
    <x v="9"/>
    <x v="20"/>
    <x v="3"/>
    <m/>
    <s v="Planned"/>
    <m/>
    <m/>
    <m/>
    <m/>
    <m/>
    <s v="Chittagong"/>
    <s v="Cox's Bazar"/>
    <x v="6"/>
    <x v="9"/>
    <x v="1"/>
    <m/>
    <m/>
    <m/>
    <x v="2"/>
    <x v="2"/>
    <m/>
    <m/>
    <m/>
    <m/>
    <m/>
    <m/>
    <m/>
    <m/>
    <m/>
    <m/>
    <m/>
    <m/>
    <m/>
    <m/>
    <m/>
    <m/>
    <m/>
    <m/>
    <m/>
    <m/>
    <m/>
    <m/>
    <m/>
    <m/>
    <n v="20"/>
    <n v="2022"/>
    <s v=""/>
    <m/>
    <m/>
    <m/>
  </r>
  <r>
    <n v="3242"/>
    <m/>
    <m/>
    <m/>
    <x v="13"/>
    <x v="19"/>
    <x v="6"/>
    <s v="Food Security"/>
    <x v="9"/>
    <x v="20"/>
    <x v="3"/>
    <m/>
    <s v="Planned"/>
    <m/>
    <m/>
    <m/>
    <m/>
    <m/>
    <s v="Chittagong"/>
    <s v="Cox's Bazar"/>
    <x v="6"/>
    <x v="9"/>
    <x v="1"/>
    <m/>
    <m/>
    <m/>
    <x v="2"/>
    <x v="2"/>
    <m/>
    <m/>
    <m/>
    <m/>
    <m/>
    <m/>
    <m/>
    <m/>
    <m/>
    <m/>
    <m/>
    <m/>
    <m/>
    <m/>
    <m/>
    <m/>
    <m/>
    <m/>
    <m/>
    <m/>
    <m/>
    <m/>
    <m/>
    <m/>
    <n v="20"/>
    <n v="2022"/>
    <s v=""/>
    <m/>
    <m/>
    <m/>
  </r>
  <r>
    <n v="3243"/>
    <m/>
    <m/>
    <m/>
    <x v="13"/>
    <x v="19"/>
    <x v="6"/>
    <s v="Food Security"/>
    <x v="9"/>
    <x v="20"/>
    <x v="3"/>
    <m/>
    <s v="Planned"/>
    <m/>
    <m/>
    <m/>
    <m/>
    <m/>
    <s v="Chittagong"/>
    <s v="Cox's Bazar"/>
    <x v="6"/>
    <x v="9"/>
    <x v="1"/>
    <m/>
    <m/>
    <m/>
    <x v="2"/>
    <x v="2"/>
    <m/>
    <m/>
    <m/>
    <m/>
    <m/>
    <m/>
    <m/>
    <m/>
    <m/>
    <m/>
    <m/>
    <m/>
    <m/>
    <m/>
    <m/>
    <m/>
    <m/>
    <m/>
    <m/>
    <m/>
    <m/>
    <m/>
    <m/>
    <m/>
    <n v="20"/>
    <n v="2022"/>
    <s v=""/>
    <m/>
    <m/>
    <m/>
  </r>
  <r>
    <n v="3244"/>
    <m/>
    <m/>
    <m/>
    <x v="13"/>
    <x v="19"/>
    <x v="6"/>
    <s v="Food Security"/>
    <x v="9"/>
    <x v="20"/>
    <x v="3"/>
    <m/>
    <s v="Planned"/>
    <m/>
    <m/>
    <m/>
    <m/>
    <m/>
    <s v="Chittagong"/>
    <s v="Cox's Bazar"/>
    <x v="6"/>
    <x v="9"/>
    <x v="1"/>
    <m/>
    <m/>
    <m/>
    <x v="2"/>
    <x v="2"/>
    <m/>
    <m/>
    <m/>
    <m/>
    <m/>
    <m/>
    <m/>
    <m/>
    <m/>
    <m/>
    <m/>
    <m/>
    <m/>
    <m/>
    <m/>
    <m/>
    <m/>
    <m/>
    <m/>
    <m/>
    <m/>
    <m/>
    <m/>
    <m/>
    <n v="20"/>
    <n v="2022"/>
    <s v=""/>
    <m/>
    <m/>
    <m/>
  </r>
  <r>
    <n v="3245"/>
    <m/>
    <m/>
    <m/>
    <x v="13"/>
    <x v="19"/>
    <x v="6"/>
    <s v="Food Security"/>
    <x v="9"/>
    <x v="20"/>
    <x v="3"/>
    <m/>
    <s v="Planned"/>
    <m/>
    <m/>
    <m/>
    <m/>
    <m/>
    <s v="Chittagong"/>
    <s v="Cox's Bazar"/>
    <x v="6"/>
    <x v="9"/>
    <x v="1"/>
    <m/>
    <m/>
    <m/>
    <x v="2"/>
    <x v="2"/>
    <m/>
    <m/>
    <m/>
    <m/>
    <m/>
    <m/>
    <m/>
    <m/>
    <m/>
    <m/>
    <m/>
    <m/>
    <m/>
    <m/>
    <m/>
    <m/>
    <m/>
    <m/>
    <m/>
    <m/>
    <m/>
    <m/>
    <m/>
    <m/>
    <n v="20"/>
    <n v="2022"/>
    <s v=""/>
    <m/>
    <m/>
    <m/>
  </r>
  <r>
    <n v="3246"/>
    <m/>
    <m/>
    <m/>
    <x v="13"/>
    <x v="19"/>
    <x v="6"/>
    <s v="Food Security"/>
    <x v="9"/>
    <x v="20"/>
    <x v="3"/>
    <m/>
    <s v="Planned"/>
    <m/>
    <m/>
    <m/>
    <m/>
    <m/>
    <s v="Chittagong"/>
    <s v="Cox's Bazar"/>
    <x v="6"/>
    <x v="9"/>
    <x v="1"/>
    <m/>
    <m/>
    <m/>
    <x v="2"/>
    <x v="2"/>
    <m/>
    <m/>
    <m/>
    <m/>
    <m/>
    <m/>
    <m/>
    <m/>
    <m/>
    <m/>
    <m/>
    <m/>
    <m/>
    <m/>
    <m/>
    <m/>
    <m/>
    <m/>
    <m/>
    <m/>
    <m/>
    <m/>
    <m/>
    <m/>
    <n v="20"/>
    <n v="2022"/>
    <s v=""/>
    <m/>
    <m/>
    <m/>
  </r>
  <r>
    <n v="3247"/>
    <m/>
    <m/>
    <m/>
    <x v="13"/>
    <x v="19"/>
    <x v="6"/>
    <s v="Food Security"/>
    <x v="9"/>
    <x v="20"/>
    <x v="3"/>
    <m/>
    <s v="Planned"/>
    <m/>
    <m/>
    <m/>
    <m/>
    <m/>
    <s v="Chittagong"/>
    <s v="Cox's Bazar"/>
    <x v="6"/>
    <x v="9"/>
    <x v="1"/>
    <m/>
    <m/>
    <m/>
    <x v="2"/>
    <x v="2"/>
    <m/>
    <m/>
    <m/>
    <m/>
    <m/>
    <m/>
    <m/>
    <m/>
    <m/>
    <m/>
    <m/>
    <m/>
    <m/>
    <m/>
    <m/>
    <m/>
    <m/>
    <m/>
    <m/>
    <m/>
    <m/>
    <m/>
    <m/>
    <m/>
    <n v="20"/>
    <n v="2022"/>
    <s v=""/>
    <m/>
    <m/>
    <m/>
  </r>
  <r>
    <n v="3248"/>
    <m/>
    <m/>
    <m/>
    <x v="13"/>
    <x v="19"/>
    <x v="6"/>
    <s v="Food Security"/>
    <x v="9"/>
    <x v="20"/>
    <x v="3"/>
    <m/>
    <s v="Planned"/>
    <m/>
    <m/>
    <m/>
    <m/>
    <m/>
    <s v="Chittagong"/>
    <s v="Cox's Bazar"/>
    <x v="6"/>
    <x v="9"/>
    <x v="1"/>
    <m/>
    <m/>
    <m/>
    <x v="2"/>
    <x v="2"/>
    <m/>
    <m/>
    <m/>
    <m/>
    <m/>
    <m/>
    <m/>
    <m/>
    <m/>
    <m/>
    <m/>
    <m/>
    <m/>
    <m/>
    <m/>
    <m/>
    <m/>
    <m/>
    <m/>
    <m/>
    <m/>
    <m/>
    <m/>
    <m/>
    <n v="20"/>
    <n v="2022"/>
    <s v=""/>
    <m/>
    <m/>
    <m/>
  </r>
  <r>
    <n v="3249"/>
    <m/>
    <m/>
    <m/>
    <x v="13"/>
    <x v="19"/>
    <x v="6"/>
    <s v="Food Security"/>
    <x v="9"/>
    <x v="20"/>
    <x v="3"/>
    <m/>
    <s v="Planned"/>
    <m/>
    <m/>
    <m/>
    <m/>
    <m/>
    <s v="Chittagong"/>
    <s v="Cox's Bazar"/>
    <x v="6"/>
    <x v="9"/>
    <x v="1"/>
    <m/>
    <m/>
    <m/>
    <x v="2"/>
    <x v="2"/>
    <m/>
    <m/>
    <m/>
    <m/>
    <m/>
    <m/>
    <m/>
    <m/>
    <m/>
    <m/>
    <m/>
    <m/>
    <m/>
    <m/>
    <m/>
    <m/>
    <m/>
    <m/>
    <m/>
    <m/>
    <m/>
    <m/>
    <m/>
    <m/>
    <n v="20"/>
    <n v="2022"/>
    <s v=""/>
    <m/>
    <m/>
    <m/>
  </r>
  <r>
    <n v="3250"/>
    <m/>
    <m/>
    <m/>
    <x v="13"/>
    <x v="19"/>
    <x v="6"/>
    <s v="Food Security"/>
    <x v="9"/>
    <x v="20"/>
    <x v="3"/>
    <m/>
    <s v="Planned"/>
    <m/>
    <m/>
    <m/>
    <m/>
    <m/>
    <s v="Chittagong"/>
    <s v="Cox's Bazar"/>
    <x v="6"/>
    <x v="9"/>
    <x v="1"/>
    <m/>
    <m/>
    <m/>
    <x v="2"/>
    <x v="2"/>
    <m/>
    <m/>
    <m/>
    <m/>
    <m/>
    <m/>
    <m/>
    <m/>
    <m/>
    <m/>
    <m/>
    <m/>
    <m/>
    <m/>
    <m/>
    <m/>
    <m/>
    <m/>
    <m/>
    <m/>
    <m/>
    <m/>
    <m/>
    <m/>
    <n v="20"/>
    <n v="2022"/>
    <s v=""/>
    <m/>
    <m/>
    <m/>
  </r>
  <r>
    <n v="3251"/>
    <m/>
    <m/>
    <m/>
    <x v="13"/>
    <x v="19"/>
    <x v="6"/>
    <s v="Food Security"/>
    <x v="9"/>
    <x v="20"/>
    <x v="3"/>
    <m/>
    <s v="Planned"/>
    <m/>
    <m/>
    <m/>
    <m/>
    <m/>
    <s v="Chittagong"/>
    <s v="Cox's Bazar"/>
    <x v="6"/>
    <x v="9"/>
    <x v="1"/>
    <m/>
    <m/>
    <m/>
    <x v="2"/>
    <x v="2"/>
    <m/>
    <m/>
    <m/>
    <m/>
    <m/>
    <m/>
    <m/>
    <m/>
    <m/>
    <m/>
    <m/>
    <m/>
    <m/>
    <m/>
    <m/>
    <m/>
    <m/>
    <m/>
    <m/>
    <m/>
    <m/>
    <m/>
    <m/>
    <m/>
    <n v="20"/>
    <n v="2022"/>
    <s v=""/>
    <m/>
    <m/>
    <m/>
  </r>
  <r>
    <n v="3252"/>
    <m/>
    <m/>
    <m/>
    <x v="13"/>
    <x v="19"/>
    <x v="6"/>
    <s v="Food Security"/>
    <x v="9"/>
    <x v="20"/>
    <x v="3"/>
    <m/>
    <s v="Planned"/>
    <m/>
    <m/>
    <m/>
    <m/>
    <m/>
    <s v="Chittagong"/>
    <s v="Cox's Bazar"/>
    <x v="6"/>
    <x v="9"/>
    <x v="1"/>
    <m/>
    <m/>
    <m/>
    <x v="2"/>
    <x v="2"/>
    <m/>
    <m/>
    <m/>
    <m/>
    <m/>
    <m/>
    <m/>
    <m/>
    <m/>
    <m/>
    <m/>
    <m/>
    <m/>
    <m/>
    <m/>
    <m/>
    <m/>
    <m/>
    <m/>
    <m/>
    <m/>
    <m/>
    <m/>
    <m/>
    <n v="20"/>
    <n v="2022"/>
    <s v=""/>
    <m/>
    <m/>
    <m/>
  </r>
  <r>
    <n v="3253"/>
    <m/>
    <m/>
    <m/>
    <x v="13"/>
    <x v="19"/>
    <x v="6"/>
    <s v="Food Security"/>
    <x v="9"/>
    <x v="20"/>
    <x v="3"/>
    <m/>
    <s v="Planned"/>
    <m/>
    <m/>
    <m/>
    <m/>
    <m/>
    <s v="Chittagong"/>
    <s v="Cox's Bazar"/>
    <x v="6"/>
    <x v="9"/>
    <x v="1"/>
    <m/>
    <m/>
    <m/>
    <x v="2"/>
    <x v="2"/>
    <m/>
    <m/>
    <m/>
    <m/>
    <m/>
    <m/>
    <m/>
    <m/>
    <m/>
    <m/>
    <m/>
    <m/>
    <m/>
    <m/>
    <m/>
    <m/>
    <m/>
    <m/>
    <m/>
    <m/>
    <m/>
    <m/>
    <m/>
    <m/>
    <n v="20"/>
    <n v="2022"/>
    <s v=""/>
    <m/>
    <m/>
    <m/>
  </r>
  <r>
    <n v="3254"/>
    <m/>
    <m/>
    <m/>
    <x v="13"/>
    <x v="19"/>
    <x v="6"/>
    <s v="Food Security"/>
    <x v="9"/>
    <x v="20"/>
    <x v="3"/>
    <m/>
    <s v="Planned"/>
    <m/>
    <m/>
    <m/>
    <m/>
    <m/>
    <s v="Chittagong"/>
    <s v="Cox's Bazar"/>
    <x v="6"/>
    <x v="9"/>
    <x v="1"/>
    <m/>
    <m/>
    <m/>
    <x v="2"/>
    <x v="2"/>
    <m/>
    <m/>
    <m/>
    <m/>
    <m/>
    <m/>
    <m/>
    <m/>
    <m/>
    <m/>
    <m/>
    <m/>
    <m/>
    <m/>
    <m/>
    <m/>
    <m/>
    <m/>
    <m/>
    <m/>
    <m/>
    <m/>
    <m/>
    <m/>
    <n v="20"/>
    <n v="2022"/>
    <s v=""/>
    <m/>
    <m/>
    <m/>
  </r>
  <r>
    <n v="3255"/>
    <m/>
    <m/>
    <m/>
    <x v="13"/>
    <x v="19"/>
    <x v="6"/>
    <s v="Food Security"/>
    <x v="9"/>
    <x v="20"/>
    <x v="3"/>
    <m/>
    <s v="Planned"/>
    <m/>
    <m/>
    <m/>
    <m/>
    <m/>
    <s v="Chittagong"/>
    <s v="Cox's Bazar"/>
    <x v="6"/>
    <x v="9"/>
    <x v="1"/>
    <m/>
    <m/>
    <m/>
    <x v="2"/>
    <x v="2"/>
    <m/>
    <m/>
    <m/>
    <m/>
    <m/>
    <m/>
    <m/>
    <m/>
    <m/>
    <m/>
    <m/>
    <m/>
    <m/>
    <m/>
    <m/>
    <m/>
    <m/>
    <m/>
    <m/>
    <m/>
    <m/>
    <m/>
    <m/>
    <m/>
    <n v="20"/>
    <n v="2022"/>
    <s v=""/>
    <m/>
    <m/>
    <m/>
  </r>
  <r>
    <n v="3256"/>
    <m/>
    <m/>
    <m/>
    <x v="13"/>
    <x v="19"/>
    <x v="6"/>
    <s v="Food Security"/>
    <x v="9"/>
    <x v="20"/>
    <x v="3"/>
    <m/>
    <s v="Planned"/>
    <m/>
    <m/>
    <m/>
    <m/>
    <m/>
    <s v="Chittagong"/>
    <s v="Cox's Bazar"/>
    <x v="6"/>
    <x v="9"/>
    <x v="1"/>
    <m/>
    <m/>
    <m/>
    <x v="2"/>
    <x v="2"/>
    <m/>
    <m/>
    <m/>
    <m/>
    <m/>
    <m/>
    <m/>
    <m/>
    <m/>
    <m/>
    <m/>
    <m/>
    <m/>
    <m/>
    <m/>
    <m/>
    <m/>
    <m/>
    <m/>
    <m/>
    <m/>
    <m/>
    <m/>
    <m/>
    <n v="20"/>
    <n v="2022"/>
    <s v=""/>
    <m/>
    <m/>
    <m/>
  </r>
  <r>
    <n v="3257"/>
    <m/>
    <m/>
    <m/>
    <x v="13"/>
    <x v="19"/>
    <x v="6"/>
    <s v="Food Security"/>
    <x v="9"/>
    <x v="20"/>
    <x v="3"/>
    <m/>
    <s v="Planned"/>
    <m/>
    <m/>
    <m/>
    <m/>
    <m/>
    <s v="Chittagong"/>
    <s v="Cox's Bazar"/>
    <x v="6"/>
    <x v="9"/>
    <x v="1"/>
    <m/>
    <m/>
    <m/>
    <x v="2"/>
    <x v="2"/>
    <m/>
    <m/>
    <m/>
    <m/>
    <m/>
    <m/>
    <m/>
    <m/>
    <m/>
    <m/>
    <m/>
    <m/>
    <m/>
    <m/>
    <m/>
    <m/>
    <m/>
    <m/>
    <m/>
    <m/>
    <m/>
    <m/>
    <m/>
    <m/>
    <n v="20"/>
    <n v="2022"/>
    <s v=""/>
    <m/>
    <m/>
    <m/>
  </r>
  <r>
    <n v="3258"/>
    <m/>
    <m/>
    <m/>
    <x v="13"/>
    <x v="19"/>
    <x v="6"/>
    <s v="Food Security"/>
    <x v="9"/>
    <x v="20"/>
    <x v="3"/>
    <m/>
    <s v="Planned"/>
    <m/>
    <m/>
    <m/>
    <m/>
    <m/>
    <s v="Chittagong"/>
    <s v="Cox's Bazar"/>
    <x v="6"/>
    <x v="9"/>
    <x v="1"/>
    <m/>
    <m/>
    <m/>
    <x v="2"/>
    <x v="2"/>
    <m/>
    <m/>
    <m/>
    <m/>
    <m/>
    <m/>
    <m/>
    <m/>
    <m/>
    <m/>
    <m/>
    <m/>
    <m/>
    <m/>
    <m/>
    <m/>
    <m/>
    <m/>
    <m/>
    <m/>
    <m/>
    <m/>
    <m/>
    <m/>
    <n v="20"/>
    <n v="2022"/>
    <s v=""/>
    <m/>
    <m/>
    <m/>
  </r>
  <r>
    <n v="3259"/>
    <m/>
    <m/>
    <m/>
    <x v="13"/>
    <x v="19"/>
    <x v="6"/>
    <s v="Food Security"/>
    <x v="9"/>
    <x v="20"/>
    <x v="3"/>
    <m/>
    <s v="Planned"/>
    <m/>
    <m/>
    <m/>
    <m/>
    <m/>
    <s v="Chittagong"/>
    <s v="Cox's Bazar"/>
    <x v="6"/>
    <x v="9"/>
    <x v="1"/>
    <m/>
    <m/>
    <m/>
    <x v="2"/>
    <x v="2"/>
    <m/>
    <m/>
    <m/>
    <m/>
    <m/>
    <m/>
    <m/>
    <m/>
    <m/>
    <m/>
    <m/>
    <m/>
    <m/>
    <m/>
    <m/>
    <m/>
    <m/>
    <m/>
    <m/>
    <m/>
    <m/>
    <m/>
    <m/>
    <m/>
    <n v="20"/>
    <n v="2022"/>
    <s v=""/>
    <m/>
    <m/>
    <m/>
  </r>
  <r>
    <n v="3260"/>
    <m/>
    <m/>
    <m/>
    <x v="13"/>
    <x v="19"/>
    <x v="6"/>
    <s v="Food Security"/>
    <x v="9"/>
    <x v="20"/>
    <x v="3"/>
    <m/>
    <s v="Planned"/>
    <m/>
    <m/>
    <m/>
    <m/>
    <m/>
    <s v="Chittagong"/>
    <s v="Cox's Bazar"/>
    <x v="6"/>
    <x v="9"/>
    <x v="1"/>
    <m/>
    <m/>
    <m/>
    <x v="2"/>
    <x v="2"/>
    <m/>
    <m/>
    <m/>
    <m/>
    <m/>
    <m/>
    <m/>
    <m/>
    <m/>
    <m/>
    <m/>
    <m/>
    <m/>
    <m/>
    <m/>
    <m/>
    <m/>
    <m/>
    <m/>
    <m/>
    <m/>
    <m/>
    <m/>
    <m/>
    <n v="20"/>
    <n v="2022"/>
    <s v=""/>
    <m/>
    <m/>
    <m/>
  </r>
  <r>
    <n v="3261"/>
    <m/>
    <m/>
    <m/>
    <x v="13"/>
    <x v="19"/>
    <x v="6"/>
    <s v="Food Security"/>
    <x v="9"/>
    <x v="20"/>
    <x v="3"/>
    <m/>
    <s v="Planned"/>
    <m/>
    <m/>
    <m/>
    <m/>
    <m/>
    <s v="Chittagong"/>
    <s v="Cox's Bazar"/>
    <x v="6"/>
    <x v="9"/>
    <x v="1"/>
    <m/>
    <m/>
    <m/>
    <x v="2"/>
    <x v="2"/>
    <m/>
    <m/>
    <m/>
    <m/>
    <m/>
    <m/>
    <m/>
    <m/>
    <m/>
    <m/>
    <m/>
    <m/>
    <m/>
    <m/>
    <m/>
    <m/>
    <m/>
    <m/>
    <m/>
    <m/>
    <m/>
    <m/>
    <m/>
    <m/>
    <n v="20"/>
    <n v="2022"/>
    <s v=""/>
    <m/>
    <m/>
    <m/>
  </r>
  <r>
    <n v="3262"/>
    <m/>
    <m/>
    <m/>
    <x v="13"/>
    <x v="19"/>
    <x v="6"/>
    <s v="Food Security"/>
    <x v="9"/>
    <x v="20"/>
    <x v="3"/>
    <m/>
    <s v="Planned"/>
    <m/>
    <m/>
    <m/>
    <m/>
    <m/>
    <s v="Chittagong"/>
    <s v="Cox's Bazar"/>
    <x v="6"/>
    <x v="9"/>
    <x v="1"/>
    <m/>
    <m/>
    <m/>
    <x v="2"/>
    <x v="2"/>
    <m/>
    <m/>
    <m/>
    <m/>
    <m/>
    <m/>
    <m/>
    <m/>
    <m/>
    <m/>
    <m/>
    <m/>
    <m/>
    <m/>
    <m/>
    <m/>
    <m/>
    <m/>
    <m/>
    <m/>
    <m/>
    <m/>
    <m/>
    <m/>
    <n v="20"/>
    <n v="2022"/>
    <s v=""/>
    <m/>
    <m/>
    <m/>
  </r>
  <r>
    <n v="3263"/>
    <m/>
    <m/>
    <m/>
    <x v="13"/>
    <x v="19"/>
    <x v="6"/>
    <s v="Food Security"/>
    <x v="9"/>
    <x v="20"/>
    <x v="3"/>
    <m/>
    <s v="Planned"/>
    <m/>
    <m/>
    <m/>
    <m/>
    <m/>
    <s v="Chittagong"/>
    <s v="Cox's Bazar"/>
    <x v="6"/>
    <x v="9"/>
    <x v="1"/>
    <m/>
    <m/>
    <m/>
    <x v="2"/>
    <x v="2"/>
    <m/>
    <m/>
    <m/>
    <m/>
    <m/>
    <m/>
    <m/>
    <m/>
    <m/>
    <m/>
    <m/>
    <m/>
    <m/>
    <m/>
    <m/>
    <m/>
    <m/>
    <m/>
    <m/>
    <m/>
    <m/>
    <m/>
    <m/>
    <m/>
    <n v="20"/>
    <n v="2022"/>
    <s v=""/>
    <m/>
    <m/>
    <m/>
  </r>
  <r>
    <n v="3264"/>
    <m/>
    <m/>
    <m/>
    <x v="13"/>
    <x v="19"/>
    <x v="6"/>
    <s v="Food Security"/>
    <x v="9"/>
    <x v="20"/>
    <x v="3"/>
    <m/>
    <s v="Planned"/>
    <m/>
    <m/>
    <m/>
    <m/>
    <m/>
    <s v="Chittagong"/>
    <s v="Cox's Bazar"/>
    <x v="6"/>
    <x v="9"/>
    <x v="1"/>
    <m/>
    <m/>
    <m/>
    <x v="2"/>
    <x v="2"/>
    <m/>
    <m/>
    <m/>
    <m/>
    <m/>
    <m/>
    <m/>
    <m/>
    <m/>
    <m/>
    <m/>
    <m/>
    <m/>
    <m/>
    <m/>
    <m/>
    <m/>
    <m/>
    <m/>
    <m/>
    <m/>
    <m/>
    <m/>
    <m/>
    <n v="20"/>
    <n v="2022"/>
    <s v=""/>
    <m/>
    <m/>
    <m/>
  </r>
  <r>
    <n v="3265"/>
    <m/>
    <m/>
    <m/>
    <x v="13"/>
    <x v="19"/>
    <x v="6"/>
    <s v="Food Security"/>
    <x v="9"/>
    <x v="20"/>
    <x v="3"/>
    <m/>
    <s v="Planned"/>
    <m/>
    <m/>
    <m/>
    <m/>
    <m/>
    <s v="Chittagong"/>
    <s v="Cox's Bazar"/>
    <x v="6"/>
    <x v="9"/>
    <x v="1"/>
    <m/>
    <m/>
    <m/>
    <x v="2"/>
    <x v="2"/>
    <m/>
    <m/>
    <m/>
    <m/>
    <m/>
    <m/>
    <m/>
    <m/>
    <m/>
    <m/>
    <m/>
    <m/>
    <m/>
    <m/>
    <m/>
    <m/>
    <m/>
    <m/>
    <m/>
    <m/>
    <m/>
    <m/>
    <m/>
    <m/>
    <n v="20"/>
    <n v="2022"/>
    <s v=""/>
    <m/>
    <m/>
    <m/>
  </r>
  <r>
    <n v="3266"/>
    <m/>
    <m/>
    <m/>
    <x v="13"/>
    <x v="19"/>
    <x v="6"/>
    <s v="Food Security"/>
    <x v="9"/>
    <x v="20"/>
    <x v="3"/>
    <m/>
    <s v="Planned"/>
    <m/>
    <m/>
    <m/>
    <m/>
    <m/>
    <s v="Chittagong"/>
    <s v="Cox's Bazar"/>
    <x v="6"/>
    <x v="9"/>
    <x v="1"/>
    <m/>
    <m/>
    <m/>
    <x v="2"/>
    <x v="2"/>
    <m/>
    <m/>
    <m/>
    <m/>
    <m/>
    <m/>
    <m/>
    <m/>
    <m/>
    <m/>
    <m/>
    <m/>
    <m/>
    <m/>
    <m/>
    <m/>
    <m/>
    <m/>
    <m/>
    <m/>
    <m/>
    <m/>
    <m/>
    <m/>
    <n v="20"/>
    <n v="2022"/>
    <s v=""/>
    <m/>
    <m/>
    <m/>
  </r>
  <r>
    <n v="3267"/>
    <m/>
    <m/>
    <m/>
    <x v="13"/>
    <x v="19"/>
    <x v="6"/>
    <s v="Food Security"/>
    <x v="9"/>
    <x v="20"/>
    <x v="3"/>
    <m/>
    <s v="Planned"/>
    <m/>
    <m/>
    <m/>
    <m/>
    <m/>
    <s v="Chittagong"/>
    <s v="Cox's Bazar"/>
    <x v="6"/>
    <x v="9"/>
    <x v="1"/>
    <m/>
    <m/>
    <m/>
    <x v="2"/>
    <x v="2"/>
    <m/>
    <m/>
    <m/>
    <m/>
    <m/>
    <m/>
    <m/>
    <m/>
    <m/>
    <m/>
    <m/>
    <m/>
    <m/>
    <m/>
    <m/>
    <m/>
    <m/>
    <m/>
    <m/>
    <m/>
    <m/>
    <m/>
    <m/>
    <m/>
    <n v="20"/>
    <n v="2022"/>
    <s v=""/>
    <m/>
    <m/>
    <m/>
  </r>
  <r>
    <n v="3268"/>
    <m/>
    <m/>
    <m/>
    <x v="13"/>
    <x v="19"/>
    <x v="6"/>
    <s v="Food Security"/>
    <x v="9"/>
    <x v="20"/>
    <x v="3"/>
    <m/>
    <s v="Planned"/>
    <m/>
    <m/>
    <m/>
    <m/>
    <m/>
    <s v="Chittagong"/>
    <s v="Cox's Bazar"/>
    <x v="6"/>
    <x v="9"/>
    <x v="1"/>
    <m/>
    <m/>
    <m/>
    <x v="2"/>
    <x v="2"/>
    <m/>
    <m/>
    <m/>
    <m/>
    <m/>
    <m/>
    <m/>
    <m/>
    <m/>
    <m/>
    <m/>
    <m/>
    <m/>
    <m/>
    <m/>
    <m/>
    <m/>
    <m/>
    <m/>
    <m/>
    <m/>
    <m/>
    <m/>
    <m/>
    <n v="20"/>
    <n v="2022"/>
    <s v=""/>
    <m/>
    <m/>
    <m/>
  </r>
  <r>
    <n v="3269"/>
    <m/>
    <m/>
    <m/>
    <x v="13"/>
    <x v="19"/>
    <x v="6"/>
    <s v="Food Security"/>
    <x v="9"/>
    <x v="20"/>
    <x v="3"/>
    <m/>
    <s v="Planned"/>
    <m/>
    <m/>
    <m/>
    <m/>
    <m/>
    <s v="Chittagong"/>
    <s v="Cox's Bazar"/>
    <x v="6"/>
    <x v="9"/>
    <x v="1"/>
    <m/>
    <m/>
    <m/>
    <x v="2"/>
    <x v="2"/>
    <m/>
    <m/>
    <m/>
    <m/>
    <m/>
    <m/>
    <m/>
    <m/>
    <m/>
    <m/>
    <m/>
    <m/>
    <m/>
    <m/>
    <m/>
    <m/>
    <m/>
    <m/>
    <m/>
    <m/>
    <m/>
    <m/>
    <m/>
    <m/>
    <n v="20"/>
    <n v="2022"/>
    <s v=""/>
    <m/>
    <m/>
    <m/>
  </r>
  <r>
    <n v="3270"/>
    <m/>
    <m/>
    <m/>
    <x v="13"/>
    <x v="19"/>
    <x v="6"/>
    <s v="Food Security"/>
    <x v="9"/>
    <x v="20"/>
    <x v="3"/>
    <m/>
    <s v="Planned"/>
    <m/>
    <m/>
    <m/>
    <m/>
    <m/>
    <s v="Chittagong"/>
    <s v="Cox's Bazar"/>
    <x v="6"/>
    <x v="9"/>
    <x v="1"/>
    <m/>
    <m/>
    <m/>
    <x v="2"/>
    <x v="2"/>
    <m/>
    <m/>
    <m/>
    <m/>
    <m/>
    <m/>
    <m/>
    <m/>
    <m/>
    <m/>
    <m/>
    <m/>
    <m/>
    <m/>
    <m/>
    <m/>
    <m/>
    <m/>
    <m/>
    <m/>
    <m/>
    <m/>
    <m/>
    <m/>
    <n v="20"/>
    <n v="2022"/>
    <s v=""/>
    <m/>
    <m/>
    <m/>
  </r>
  <r>
    <n v="3271"/>
    <m/>
    <m/>
    <m/>
    <x v="13"/>
    <x v="19"/>
    <x v="6"/>
    <s v="Food Security"/>
    <x v="9"/>
    <x v="20"/>
    <x v="3"/>
    <m/>
    <s v="Planned"/>
    <m/>
    <m/>
    <m/>
    <m/>
    <m/>
    <s v="Chittagong"/>
    <s v="Cox's Bazar"/>
    <x v="6"/>
    <x v="9"/>
    <x v="1"/>
    <m/>
    <m/>
    <m/>
    <x v="2"/>
    <x v="2"/>
    <m/>
    <m/>
    <m/>
    <m/>
    <m/>
    <m/>
    <m/>
    <m/>
    <m/>
    <m/>
    <m/>
    <m/>
    <m/>
    <m/>
    <m/>
    <m/>
    <m/>
    <m/>
    <m/>
    <m/>
    <m/>
    <m/>
    <m/>
    <m/>
    <n v="20"/>
    <n v="2022"/>
    <s v=""/>
    <m/>
    <m/>
    <m/>
  </r>
  <r>
    <n v="3272"/>
    <m/>
    <m/>
    <m/>
    <x v="13"/>
    <x v="19"/>
    <x v="6"/>
    <s v="Food Security"/>
    <x v="9"/>
    <x v="20"/>
    <x v="3"/>
    <m/>
    <s v="Planned"/>
    <m/>
    <m/>
    <m/>
    <m/>
    <m/>
    <s v="Chittagong"/>
    <s v="Cox's Bazar"/>
    <x v="6"/>
    <x v="9"/>
    <x v="1"/>
    <m/>
    <m/>
    <m/>
    <x v="2"/>
    <x v="2"/>
    <m/>
    <m/>
    <m/>
    <m/>
    <m/>
    <m/>
    <m/>
    <m/>
    <m/>
    <m/>
    <m/>
    <m/>
    <m/>
    <m/>
    <m/>
    <m/>
    <m/>
    <m/>
    <m/>
    <m/>
    <m/>
    <m/>
    <m/>
    <m/>
    <n v="20"/>
    <n v="2022"/>
    <s v=""/>
    <m/>
    <m/>
    <m/>
  </r>
  <r>
    <n v="3273"/>
    <m/>
    <m/>
    <m/>
    <x v="13"/>
    <x v="19"/>
    <x v="6"/>
    <s v="Food Security"/>
    <x v="9"/>
    <x v="20"/>
    <x v="3"/>
    <m/>
    <s v="Planned"/>
    <m/>
    <m/>
    <m/>
    <m/>
    <m/>
    <s v="Chittagong"/>
    <s v="Cox's Bazar"/>
    <x v="6"/>
    <x v="9"/>
    <x v="1"/>
    <m/>
    <m/>
    <m/>
    <x v="2"/>
    <x v="2"/>
    <m/>
    <m/>
    <m/>
    <m/>
    <m/>
    <m/>
    <m/>
    <m/>
    <m/>
    <m/>
    <m/>
    <m/>
    <m/>
    <m/>
    <m/>
    <m/>
    <m/>
    <m/>
    <m/>
    <m/>
    <m/>
    <m/>
    <m/>
    <m/>
    <n v="20"/>
    <n v="2022"/>
    <s v=""/>
    <m/>
    <m/>
    <m/>
  </r>
  <r>
    <n v="3274"/>
    <m/>
    <m/>
    <m/>
    <x v="13"/>
    <x v="19"/>
    <x v="6"/>
    <s v="Food Security"/>
    <x v="9"/>
    <x v="20"/>
    <x v="3"/>
    <m/>
    <s v="Planned"/>
    <m/>
    <m/>
    <m/>
    <m/>
    <m/>
    <s v="Chittagong"/>
    <s v="Cox's Bazar"/>
    <x v="6"/>
    <x v="9"/>
    <x v="1"/>
    <m/>
    <m/>
    <m/>
    <x v="2"/>
    <x v="2"/>
    <m/>
    <m/>
    <m/>
    <m/>
    <m/>
    <m/>
    <m/>
    <m/>
    <m/>
    <m/>
    <m/>
    <m/>
    <m/>
    <m/>
    <m/>
    <m/>
    <m/>
    <m/>
    <m/>
    <m/>
    <m/>
    <m/>
    <m/>
    <m/>
    <n v="20"/>
    <n v="2022"/>
    <s v=""/>
    <m/>
    <m/>
    <m/>
  </r>
  <r>
    <n v="3275"/>
    <m/>
    <m/>
    <m/>
    <x v="13"/>
    <x v="19"/>
    <x v="6"/>
    <s v="Food Security"/>
    <x v="9"/>
    <x v="20"/>
    <x v="3"/>
    <m/>
    <s v="Planned"/>
    <m/>
    <m/>
    <m/>
    <m/>
    <m/>
    <s v="Chittagong"/>
    <s v="Cox's Bazar"/>
    <x v="6"/>
    <x v="9"/>
    <x v="1"/>
    <m/>
    <m/>
    <m/>
    <x v="2"/>
    <x v="2"/>
    <m/>
    <m/>
    <m/>
    <m/>
    <m/>
    <m/>
    <m/>
    <m/>
    <m/>
    <m/>
    <m/>
    <m/>
    <m/>
    <m/>
    <m/>
    <m/>
    <m/>
    <m/>
    <m/>
    <m/>
    <m/>
    <m/>
    <m/>
    <m/>
    <n v="20"/>
    <n v="2022"/>
    <s v=""/>
    <m/>
    <m/>
    <m/>
  </r>
  <r>
    <n v="3276"/>
    <m/>
    <m/>
    <m/>
    <x v="13"/>
    <x v="19"/>
    <x v="6"/>
    <s v="Food Security"/>
    <x v="9"/>
    <x v="20"/>
    <x v="3"/>
    <m/>
    <s v="Planned"/>
    <m/>
    <m/>
    <m/>
    <m/>
    <m/>
    <s v="Chittagong"/>
    <s v="Cox's Bazar"/>
    <x v="6"/>
    <x v="9"/>
    <x v="1"/>
    <m/>
    <m/>
    <m/>
    <x v="2"/>
    <x v="2"/>
    <m/>
    <m/>
    <m/>
    <m/>
    <m/>
    <m/>
    <m/>
    <m/>
    <m/>
    <m/>
    <m/>
    <m/>
    <m/>
    <m/>
    <m/>
    <m/>
    <m/>
    <m/>
    <m/>
    <m/>
    <m/>
    <m/>
    <m/>
    <m/>
    <n v="20"/>
    <n v="2022"/>
    <s v=""/>
    <m/>
    <m/>
    <m/>
  </r>
  <r>
    <n v="3277"/>
    <m/>
    <m/>
    <m/>
    <x v="13"/>
    <x v="19"/>
    <x v="6"/>
    <s v="Food Security"/>
    <x v="9"/>
    <x v="20"/>
    <x v="3"/>
    <m/>
    <s v="Planned"/>
    <m/>
    <m/>
    <m/>
    <m/>
    <m/>
    <s v="Chittagong"/>
    <s v="Cox's Bazar"/>
    <x v="6"/>
    <x v="9"/>
    <x v="1"/>
    <m/>
    <m/>
    <m/>
    <x v="2"/>
    <x v="2"/>
    <m/>
    <m/>
    <m/>
    <m/>
    <m/>
    <m/>
    <m/>
    <m/>
    <m/>
    <m/>
    <m/>
    <m/>
    <m/>
    <m/>
    <m/>
    <m/>
    <m/>
    <m/>
    <m/>
    <m/>
    <m/>
    <m/>
    <m/>
    <m/>
    <n v="20"/>
    <n v="2022"/>
    <s v=""/>
    <m/>
    <m/>
    <m/>
  </r>
  <r>
    <n v="3278"/>
    <m/>
    <m/>
    <m/>
    <x v="13"/>
    <x v="19"/>
    <x v="6"/>
    <s v="Food Security"/>
    <x v="9"/>
    <x v="20"/>
    <x v="3"/>
    <m/>
    <s v="Planned"/>
    <m/>
    <m/>
    <m/>
    <m/>
    <m/>
    <s v="Chittagong"/>
    <s v="Cox's Bazar"/>
    <x v="6"/>
    <x v="9"/>
    <x v="1"/>
    <m/>
    <m/>
    <m/>
    <x v="2"/>
    <x v="2"/>
    <m/>
    <m/>
    <m/>
    <m/>
    <m/>
    <m/>
    <m/>
    <m/>
    <m/>
    <m/>
    <m/>
    <m/>
    <m/>
    <m/>
    <m/>
    <m/>
    <m/>
    <m/>
    <m/>
    <m/>
    <m/>
    <m/>
    <m/>
    <m/>
    <n v="20"/>
    <n v="2022"/>
    <s v=""/>
    <m/>
    <m/>
    <m/>
  </r>
  <r>
    <n v="3279"/>
    <m/>
    <m/>
    <m/>
    <x v="13"/>
    <x v="19"/>
    <x v="6"/>
    <s v="Food Security"/>
    <x v="9"/>
    <x v="20"/>
    <x v="3"/>
    <m/>
    <s v="Planned"/>
    <m/>
    <m/>
    <m/>
    <m/>
    <m/>
    <s v="Chittagong"/>
    <s v="Cox's Bazar"/>
    <x v="6"/>
    <x v="9"/>
    <x v="1"/>
    <m/>
    <m/>
    <m/>
    <x v="2"/>
    <x v="2"/>
    <m/>
    <m/>
    <m/>
    <m/>
    <m/>
    <m/>
    <m/>
    <m/>
    <m/>
    <m/>
    <m/>
    <m/>
    <m/>
    <m/>
    <m/>
    <m/>
    <m/>
    <m/>
    <m/>
    <m/>
    <m/>
    <m/>
    <m/>
    <m/>
    <n v="20"/>
    <n v="2022"/>
    <s v=""/>
    <m/>
    <m/>
    <m/>
  </r>
  <r>
    <n v="3280"/>
    <m/>
    <m/>
    <m/>
    <x v="13"/>
    <x v="19"/>
    <x v="6"/>
    <s v="Food Security"/>
    <x v="9"/>
    <x v="20"/>
    <x v="3"/>
    <m/>
    <s v="Planned"/>
    <m/>
    <m/>
    <m/>
    <m/>
    <m/>
    <s v="Chittagong"/>
    <s v="Cox's Bazar"/>
    <x v="6"/>
    <x v="9"/>
    <x v="1"/>
    <m/>
    <m/>
    <m/>
    <x v="2"/>
    <x v="2"/>
    <m/>
    <m/>
    <m/>
    <m/>
    <m/>
    <m/>
    <m/>
    <m/>
    <m/>
    <m/>
    <m/>
    <m/>
    <m/>
    <m/>
    <m/>
    <m/>
    <m/>
    <m/>
    <m/>
    <m/>
    <m/>
    <m/>
    <m/>
    <m/>
    <n v="20"/>
    <n v="2022"/>
    <s v=""/>
    <m/>
    <m/>
    <m/>
  </r>
  <r>
    <n v="3281"/>
    <m/>
    <m/>
    <m/>
    <x v="13"/>
    <x v="19"/>
    <x v="6"/>
    <s v="Food Security"/>
    <x v="9"/>
    <x v="20"/>
    <x v="3"/>
    <m/>
    <s v="Planned"/>
    <m/>
    <m/>
    <m/>
    <m/>
    <m/>
    <s v="Chittagong"/>
    <s v="Cox's Bazar"/>
    <x v="6"/>
    <x v="9"/>
    <x v="1"/>
    <m/>
    <m/>
    <m/>
    <x v="2"/>
    <x v="2"/>
    <m/>
    <m/>
    <m/>
    <m/>
    <m/>
    <m/>
    <m/>
    <m/>
    <m/>
    <m/>
    <m/>
    <m/>
    <m/>
    <m/>
    <m/>
    <m/>
    <m/>
    <m/>
    <m/>
    <m/>
    <m/>
    <m/>
    <m/>
    <m/>
    <n v="20"/>
    <n v="2022"/>
    <s v=""/>
    <m/>
    <m/>
    <m/>
  </r>
  <r>
    <n v="3282"/>
    <m/>
    <m/>
    <m/>
    <x v="13"/>
    <x v="19"/>
    <x v="6"/>
    <s v="Food Security"/>
    <x v="9"/>
    <x v="20"/>
    <x v="3"/>
    <m/>
    <s v="Planned"/>
    <m/>
    <m/>
    <m/>
    <m/>
    <m/>
    <s v="Chittagong"/>
    <s v="Cox's Bazar"/>
    <x v="6"/>
    <x v="9"/>
    <x v="1"/>
    <m/>
    <m/>
    <m/>
    <x v="2"/>
    <x v="2"/>
    <m/>
    <m/>
    <m/>
    <m/>
    <m/>
    <m/>
    <m/>
    <m/>
    <m/>
    <m/>
    <m/>
    <m/>
    <m/>
    <m/>
    <m/>
    <m/>
    <m/>
    <m/>
    <m/>
    <m/>
    <m/>
    <m/>
    <m/>
    <m/>
    <n v="20"/>
    <n v="2022"/>
    <s v=""/>
    <m/>
    <m/>
    <m/>
  </r>
  <r>
    <n v="3283"/>
    <m/>
    <m/>
    <m/>
    <x v="13"/>
    <x v="19"/>
    <x v="6"/>
    <s v="Food Security"/>
    <x v="9"/>
    <x v="20"/>
    <x v="3"/>
    <m/>
    <s v="Planned"/>
    <m/>
    <m/>
    <m/>
    <m/>
    <m/>
    <s v="Chittagong"/>
    <s v="Cox's Bazar"/>
    <x v="6"/>
    <x v="9"/>
    <x v="1"/>
    <m/>
    <m/>
    <m/>
    <x v="2"/>
    <x v="2"/>
    <m/>
    <m/>
    <m/>
    <m/>
    <m/>
    <m/>
    <m/>
    <m/>
    <m/>
    <m/>
    <m/>
    <m/>
    <m/>
    <m/>
    <m/>
    <m/>
    <m/>
    <m/>
    <m/>
    <m/>
    <m/>
    <m/>
    <m/>
    <m/>
    <n v="20"/>
    <n v="2022"/>
    <s v=""/>
    <m/>
    <m/>
    <m/>
  </r>
  <r>
    <n v="3284"/>
    <m/>
    <m/>
    <m/>
    <x v="13"/>
    <x v="19"/>
    <x v="6"/>
    <s v="Food Security"/>
    <x v="9"/>
    <x v="20"/>
    <x v="3"/>
    <m/>
    <s v="Planned"/>
    <m/>
    <m/>
    <m/>
    <m/>
    <m/>
    <s v="Chittagong"/>
    <s v="Cox's Bazar"/>
    <x v="6"/>
    <x v="9"/>
    <x v="1"/>
    <m/>
    <m/>
    <m/>
    <x v="2"/>
    <x v="2"/>
    <m/>
    <m/>
    <m/>
    <m/>
    <m/>
    <m/>
    <m/>
    <m/>
    <m/>
    <m/>
    <m/>
    <m/>
    <m/>
    <m/>
    <m/>
    <m/>
    <m/>
    <m/>
    <m/>
    <m/>
    <m/>
    <m/>
    <m/>
    <m/>
    <n v="20"/>
    <n v="2022"/>
    <s v=""/>
    <m/>
    <m/>
    <m/>
  </r>
  <r>
    <n v="3285"/>
    <m/>
    <m/>
    <m/>
    <x v="13"/>
    <x v="19"/>
    <x v="6"/>
    <s v="Food Security"/>
    <x v="9"/>
    <x v="20"/>
    <x v="3"/>
    <m/>
    <s v="Planned"/>
    <m/>
    <m/>
    <m/>
    <m/>
    <m/>
    <s v="Chittagong"/>
    <s v="Cox's Bazar"/>
    <x v="6"/>
    <x v="9"/>
    <x v="1"/>
    <m/>
    <m/>
    <m/>
    <x v="2"/>
    <x v="2"/>
    <m/>
    <m/>
    <m/>
    <m/>
    <m/>
    <m/>
    <m/>
    <m/>
    <m/>
    <m/>
    <m/>
    <m/>
    <m/>
    <m/>
    <m/>
    <m/>
    <m/>
    <m/>
    <m/>
    <m/>
    <m/>
    <m/>
    <m/>
    <m/>
    <n v="20"/>
    <n v="2022"/>
    <s v=""/>
    <m/>
    <m/>
    <m/>
  </r>
  <r>
    <n v="3286"/>
    <m/>
    <m/>
    <m/>
    <x v="13"/>
    <x v="19"/>
    <x v="6"/>
    <s v="Food Security"/>
    <x v="9"/>
    <x v="20"/>
    <x v="3"/>
    <m/>
    <s v="Planned"/>
    <m/>
    <m/>
    <m/>
    <m/>
    <m/>
    <s v="Chittagong"/>
    <s v="Cox's Bazar"/>
    <x v="6"/>
    <x v="9"/>
    <x v="1"/>
    <m/>
    <m/>
    <m/>
    <x v="2"/>
    <x v="2"/>
    <m/>
    <m/>
    <m/>
    <m/>
    <m/>
    <m/>
    <m/>
    <m/>
    <m/>
    <m/>
    <m/>
    <m/>
    <m/>
    <m/>
    <m/>
    <m/>
    <m/>
    <m/>
    <m/>
    <m/>
    <m/>
    <m/>
    <m/>
    <m/>
    <n v="20"/>
    <n v="2022"/>
    <s v=""/>
    <m/>
    <m/>
    <m/>
  </r>
  <r>
    <n v="3287"/>
    <m/>
    <m/>
    <m/>
    <x v="13"/>
    <x v="19"/>
    <x v="6"/>
    <s v="Food Security"/>
    <x v="9"/>
    <x v="20"/>
    <x v="3"/>
    <m/>
    <s v="Planned"/>
    <m/>
    <m/>
    <m/>
    <m/>
    <m/>
    <s v="Chittagong"/>
    <s v="Cox's Bazar"/>
    <x v="6"/>
    <x v="9"/>
    <x v="1"/>
    <m/>
    <m/>
    <m/>
    <x v="2"/>
    <x v="2"/>
    <m/>
    <m/>
    <m/>
    <m/>
    <m/>
    <m/>
    <m/>
    <m/>
    <m/>
    <m/>
    <m/>
    <m/>
    <m/>
    <m/>
    <m/>
    <m/>
    <m/>
    <m/>
    <m/>
    <m/>
    <m/>
    <m/>
    <m/>
    <m/>
    <n v="20"/>
    <n v="2022"/>
    <s v=""/>
    <m/>
    <m/>
    <m/>
  </r>
  <r>
    <n v="3288"/>
    <m/>
    <m/>
    <m/>
    <x v="13"/>
    <x v="19"/>
    <x v="6"/>
    <s v="Food Security"/>
    <x v="9"/>
    <x v="20"/>
    <x v="3"/>
    <m/>
    <s v="Planned"/>
    <m/>
    <m/>
    <m/>
    <m/>
    <m/>
    <s v="Chittagong"/>
    <s v="Cox's Bazar"/>
    <x v="6"/>
    <x v="9"/>
    <x v="1"/>
    <m/>
    <m/>
    <m/>
    <x v="2"/>
    <x v="2"/>
    <m/>
    <m/>
    <m/>
    <m/>
    <m/>
    <m/>
    <m/>
    <m/>
    <m/>
    <m/>
    <m/>
    <m/>
    <m/>
    <m/>
    <m/>
    <m/>
    <m/>
    <m/>
    <m/>
    <m/>
    <m/>
    <m/>
    <m/>
    <m/>
    <n v="20"/>
    <n v="2022"/>
    <s v=""/>
    <m/>
    <m/>
    <m/>
  </r>
  <r>
    <n v="3289"/>
    <m/>
    <m/>
    <m/>
    <x v="13"/>
    <x v="19"/>
    <x v="6"/>
    <s v="Food Security"/>
    <x v="9"/>
    <x v="20"/>
    <x v="3"/>
    <m/>
    <s v="Planned"/>
    <m/>
    <m/>
    <m/>
    <m/>
    <m/>
    <s v="Chittagong"/>
    <s v="Cox's Bazar"/>
    <x v="6"/>
    <x v="9"/>
    <x v="1"/>
    <m/>
    <m/>
    <m/>
    <x v="2"/>
    <x v="2"/>
    <m/>
    <m/>
    <m/>
    <m/>
    <m/>
    <m/>
    <m/>
    <m/>
    <m/>
    <m/>
    <m/>
    <m/>
    <m/>
    <m/>
    <m/>
    <m/>
    <m/>
    <m/>
    <m/>
    <m/>
    <m/>
    <m/>
    <m/>
    <m/>
    <n v="20"/>
    <n v="2022"/>
    <s v=""/>
    <m/>
    <m/>
    <m/>
  </r>
  <r>
    <n v="3290"/>
    <m/>
    <m/>
    <m/>
    <x v="13"/>
    <x v="19"/>
    <x v="6"/>
    <s v="Food Security"/>
    <x v="9"/>
    <x v="20"/>
    <x v="3"/>
    <m/>
    <s v="Planned"/>
    <m/>
    <m/>
    <m/>
    <m/>
    <m/>
    <s v="Chittagong"/>
    <s v="Cox's Bazar"/>
    <x v="6"/>
    <x v="9"/>
    <x v="1"/>
    <m/>
    <m/>
    <m/>
    <x v="2"/>
    <x v="2"/>
    <m/>
    <m/>
    <m/>
    <m/>
    <m/>
    <m/>
    <m/>
    <m/>
    <m/>
    <m/>
    <m/>
    <m/>
    <m/>
    <m/>
    <m/>
    <m/>
    <m/>
    <m/>
    <m/>
    <m/>
    <m/>
    <m/>
    <m/>
    <m/>
    <n v="20"/>
    <n v="2022"/>
    <s v=""/>
    <m/>
    <m/>
    <m/>
  </r>
  <r>
    <n v="3291"/>
    <m/>
    <m/>
    <m/>
    <x v="13"/>
    <x v="19"/>
    <x v="6"/>
    <s v="Food Security"/>
    <x v="9"/>
    <x v="20"/>
    <x v="3"/>
    <m/>
    <s v="Planned"/>
    <m/>
    <m/>
    <m/>
    <m/>
    <m/>
    <s v="Chittagong"/>
    <s v="Cox's Bazar"/>
    <x v="6"/>
    <x v="9"/>
    <x v="1"/>
    <m/>
    <m/>
    <m/>
    <x v="2"/>
    <x v="2"/>
    <m/>
    <m/>
    <m/>
    <m/>
    <m/>
    <m/>
    <m/>
    <m/>
    <m/>
    <m/>
    <m/>
    <m/>
    <m/>
    <m/>
    <m/>
    <m/>
    <m/>
    <m/>
    <m/>
    <m/>
    <m/>
    <m/>
    <m/>
    <m/>
    <n v="20"/>
    <n v="2022"/>
    <s v=""/>
    <m/>
    <m/>
    <m/>
  </r>
  <r>
    <n v="3292"/>
    <m/>
    <m/>
    <m/>
    <x v="13"/>
    <x v="19"/>
    <x v="6"/>
    <s v="Food Security"/>
    <x v="9"/>
    <x v="20"/>
    <x v="3"/>
    <m/>
    <s v="Planned"/>
    <m/>
    <m/>
    <m/>
    <m/>
    <m/>
    <s v="Chittagong"/>
    <s v="Cox's Bazar"/>
    <x v="6"/>
    <x v="9"/>
    <x v="1"/>
    <m/>
    <m/>
    <m/>
    <x v="2"/>
    <x v="2"/>
    <m/>
    <m/>
    <m/>
    <m/>
    <m/>
    <m/>
    <m/>
    <m/>
    <m/>
    <m/>
    <m/>
    <m/>
    <m/>
    <m/>
    <m/>
    <m/>
    <m/>
    <m/>
    <m/>
    <m/>
    <m/>
    <m/>
    <m/>
    <m/>
    <n v="20"/>
    <n v="2022"/>
    <s v=""/>
    <m/>
    <m/>
    <m/>
  </r>
  <r>
    <n v="3293"/>
    <m/>
    <m/>
    <m/>
    <x v="13"/>
    <x v="19"/>
    <x v="6"/>
    <s v="Food Security"/>
    <x v="9"/>
    <x v="20"/>
    <x v="3"/>
    <m/>
    <s v="Planned"/>
    <m/>
    <m/>
    <m/>
    <m/>
    <m/>
    <s v="Chittagong"/>
    <s v="Cox's Bazar"/>
    <x v="6"/>
    <x v="9"/>
    <x v="1"/>
    <m/>
    <m/>
    <m/>
    <x v="2"/>
    <x v="2"/>
    <m/>
    <m/>
    <m/>
    <m/>
    <m/>
    <m/>
    <m/>
    <m/>
    <m/>
    <m/>
    <m/>
    <m/>
    <m/>
    <m/>
    <m/>
    <m/>
    <m/>
    <m/>
    <m/>
    <m/>
    <m/>
    <m/>
    <m/>
    <m/>
    <n v="20"/>
    <n v="2022"/>
    <s v=""/>
    <m/>
    <m/>
    <m/>
  </r>
  <r>
    <n v="3294"/>
    <m/>
    <m/>
    <m/>
    <x v="13"/>
    <x v="19"/>
    <x v="6"/>
    <s v="Food Security"/>
    <x v="9"/>
    <x v="20"/>
    <x v="3"/>
    <m/>
    <s v="Planned"/>
    <m/>
    <m/>
    <m/>
    <m/>
    <m/>
    <s v="Chittagong"/>
    <s v="Cox's Bazar"/>
    <x v="6"/>
    <x v="9"/>
    <x v="1"/>
    <m/>
    <m/>
    <m/>
    <x v="2"/>
    <x v="2"/>
    <m/>
    <m/>
    <m/>
    <m/>
    <m/>
    <m/>
    <m/>
    <m/>
    <m/>
    <m/>
    <m/>
    <m/>
    <m/>
    <m/>
    <m/>
    <m/>
    <m/>
    <m/>
    <m/>
    <m/>
    <m/>
    <m/>
    <m/>
    <m/>
    <n v="20"/>
    <n v="2022"/>
    <s v=""/>
    <m/>
    <m/>
    <m/>
  </r>
  <r>
    <n v="3295"/>
    <m/>
    <m/>
    <m/>
    <x v="13"/>
    <x v="19"/>
    <x v="6"/>
    <s v="Food Security"/>
    <x v="9"/>
    <x v="20"/>
    <x v="3"/>
    <m/>
    <s v="Planned"/>
    <m/>
    <m/>
    <m/>
    <m/>
    <m/>
    <s v="Chittagong"/>
    <s v="Cox's Bazar"/>
    <x v="6"/>
    <x v="9"/>
    <x v="1"/>
    <m/>
    <m/>
    <m/>
    <x v="2"/>
    <x v="2"/>
    <m/>
    <m/>
    <m/>
    <m/>
    <m/>
    <m/>
    <m/>
    <m/>
    <m/>
    <m/>
    <m/>
    <m/>
    <m/>
    <m/>
    <m/>
    <m/>
    <m/>
    <m/>
    <m/>
    <m/>
    <m/>
    <m/>
    <m/>
    <m/>
    <n v="20"/>
    <n v="2022"/>
    <s v=""/>
    <m/>
    <m/>
    <m/>
  </r>
  <r>
    <n v="3296"/>
    <m/>
    <m/>
    <m/>
    <x v="13"/>
    <x v="19"/>
    <x v="6"/>
    <s v="Food Security"/>
    <x v="9"/>
    <x v="20"/>
    <x v="3"/>
    <m/>
    <s v="Planned"/>
    <m/>
    <m/>
    <m/>
    <m/>
    <m/>
    <s v="Chittagong"/>
    <s v="Cox's Bazar"/>
    <x v="6"/>
    <x v="9"/>
    <x v="1"/>
    <m/>
    <m/>
    <m/>
    <x v="2"/>
    <x v="2"/>
    <m/>
    <m/>
    <m/>
    <m/>
    <m/>
    <m/>
    <m/>
    <m/>
    <m/>
    <m/>
    <m/>
    <m/>
    <m/>
    <m/>
    <m/>
    <m/>
    <m/>
    <m/>
    <m/>
    <m/>
    <m/>
    <m/>
    <m/>
    <m/>
    <n v="20"/>
    <n v="2022"/>
    <s v=""/>
    <m/>
    <m/>
    <m/>
  </r>
  <r>
    <n v="3297"/>
    <m/>
    <m/>
    <m/>
    <x v="13"/>
    <x v="19"/>
    <x v="6"/>
    <s v="Food Security"/>
    <x v="9"/>
    <x v="20"/>
    <x v="3"/>
    <m/>
    <s v="Planned"/>
    <m/>
    <m/>
    <m/>
    <m/>
    <m/>
    <s v="Chittagong"/>
    <s v="Cox's Bazar"/>
    <x v="6"/>
    <x v="9"/>
    <x v="1"/>
    <m/>
    <m/>
    <m/>
    <x v="2"/>
    <x v="2"/>
    <m/>
    <m/>
    <m/>
    <m/>
    <m/>
    <m/>
    <m/>
    <m/>
    <m/>
    <m/>
    <m/>
    <m/>
    <m/>
    <m/>
    <m/>
    <m/>
    <m/>
    <m/>
    <m/>
    <m/>
    <m/>
    <m/>
    <m/>
    <m/>
    <n v="20"/>
    <n v="2022"/>
    <s v=""/>
    <m/>
    <m/>
    <m/>
  </r>
  <r>
    <n v="3298"/>
    <m/>
    <m/>
    <m/>
    <x v="13"/>
    <x v="19"/>
    <x v="6"/>
    <s v="Food Security"/>
    <x v="9"/>
    <x v="20"/>
    <x v="3"/>
    <m/>
    <s v="Planned"/>
    <m/>
    <m/>
    <m/>
    <m/>
    <m/>
    <s v="Chittagong"/>
    <s v="Cox's Bazar"/>
    <x v="6"/>
    <x v="9"/>
    <x v="1"/>
    <m/>
    <m/>
    <m/>
    <x v="2"/>
    <x v="2"/>
    <m/>
    <m/>
    <m/>
    <m/>
    <m/>
    <m/>
    <m/>
    <m/>
    <m/>
    <m/>
    <m/>
    <m/>
    <m/>
    <m/>
    <m/>
    <m/>
    <m/>
    <m/>
    <m/>
    <m/>
    <m/>
    <m/>
    <m/>
    <m/>
    <n v="20"/>
    <n v="2022"/>
    <s v=""/>
    <m/>
    <m/>
    <m/>
  </r>
  <r>
    <n v="3299"/>
    <m/>
    <m/>
    <m/>
    <x v="13"/>
    <x v="19"/>
    <x v="6"/>
    <s v="Food Security"/>
    <x v="9"/>
    <x v="20"/>
    <x v="3"/>
    <m/>
    <s v="Planned"/>
    <m/>
    <m/>
    <m/>
    <m/>
    <m/>
    <s v="Chittagong"/>
    <s v="Cox's Bazar"/>
    <x v="6"/>
    <x v="9"/>
    <x v="1"/>
    <m/>
    <m/>
    <m/>
    <x v="2"/>
    <x v="2"/>
    <m/>
    <m/>
    <m/>
    <m/>
    <m/>
    <m/>
    <m/>
    <m/>
    <m/>
    <m/>
    <m/>
    <m/>
    <m/>
    <m/>
    <m/>
    <m/>
    <m/>
    <m/>
    <m/>
    <m/>
    <m/>
    <m/>
    <m/>
    <m/>
    <n v="20"/>
    <n v="2022"/>
    <s v=""/>
    <m/>
    <m/>
    <m/>
  </r>
  <r>
    <n v="3300"/>
    <m/>
    <m/>
    <m/>
    <x v="13"/>
    <x v="19"/>
    <x v="6"/>
    <s v="Food Security"/>
    <x v="9"/>
    <x v="20"/>
    <x v="3"/>
    <m/>
    <s v="Planned"/>
    <m/>
    <m/>
    <m/>
    <m/>
    <m/>
    <s v="Chittagong"/>
    <s v="Cox's Bazar"/>
    <x v="6"/>
    <x v="9"/>
    <x v="1"/>
    <m/>
    <m/>
    <m/>
    <x v="2"/>
    <x v="2"/>
    <m/>
    <m/>
    <m/>
    <m/>
    <m/>
    <m/>
    <m/>
    <m/>
    <m/>
    <m/>
    <m/>
    <m/>
    <m/>
    <m/>
    <m/>
    <m/>
    <m/>
    <m/>
    <m/>
    <m/>
    <m/>
    <m/>
    <m/>
    <m/>
    <n v="20"/>
    <n v="2022"/>
    <s v=""/>
    <m/>
    <m/>
    <m/>
  </r>
  <r>
    <n v="3301"/>
    <m/>
    <m/>
    <m/>
    <x v="13"/>
    <x v="19"/>
    <x v="6"/>
    <s v="Food Security"/>
    <x v="9"/>
    <x v="20"/>
    <x v="3"/>
    <m/>
    <s v="Planned"/>
    <m/>
    <m/>
    <m/>
    <m/>
    <m/>
    <s v="Chittagong"/>
    <s v="Cox's Bazar"/>
    <x v="6"/>
    <x v="9"/>
    <x v="1"/>
    <m/>
    <m/>
    <m/>
    <x v="2"/>
    <x v="2"/>
    <m/>
    <m/>
    <m/>
    <m/>
    <m/>
    <m/>
    <m/>
    <m/>
    <m/>
    <m/>
    <m/>
    <m/>
    <m/>
    <m/>
    <m/>
    <m/>
    <m/>
    <m/>
    <m/>
    <m/>
    <m/>
    <m/>
    <m/>
    <m/>
    <n v="20"/>
    <n v="2022"/>
    <s v=""/>
    <m/>
    <m/>
    <m/>
  </r>
  <r>
    <n v="3302"/>
    <m/>
    <m/>
    <m/>
    <x v="13"/>
    <x v="19"/>
    <x v="6"/>
    <s v="Food Security"/>
    <x v="9"/>
    <x v="20"/>
    <x v="3"/>
    <m/>
    <s v="Planned"/>
    <m/>
    <m/>
    <m/>
    <m/>
    <m/>
    <s v="Chittagong"/>
    <s v="Cox's Bazar"/>
    <x v="6"/>
    <x v="9"/>
    <x v="1"/>
    <m/>
    <m/>
    <m/>
    <x v="2"/>
    <x v="2"/>
    <m/>
    <m/>
    <m/>
    <m/>
    <m/>
    <m/>
    <m/>
    <m/>
    <m/>
    <m/>
    <m/>
    <m/>
    <m/>
    <m/>
    <m/>
    <m/>
    <m/>
    <m/>
    <m/>
    <m/>
    <m/>
    <m/>
    <m/>
    <m/>
    <n v="20"/>
    <n v="2022"/>
    <s v=""/>
    <m/>
    <m/>
    <m/>
  </r>
  <r>
    <n v="3303"/>
    <m/>
    <m/>
    <m/>
    <x v="13"/>
    <x v="19"/>
    <x v="6"/>
    <s v="Food Security"/>
    <x v="9"/>
    <x v="20"/>
    <x v="3"/>
    <m/>
    <s v="Planned"/>
    <m/>
    <m/>
    <m/>
    <m/>
    <m/>
    <s v="Chittagong"/>
    <s v="Cox's Bazar"/>
    <x v="6"/>
    <x v="9"/>
    <x v="1"/>
    <m/>
    <m/>
    <m/>
    <x v="2"/>
    <x v="2"/>
    <m/>
    <m/>
    <m/>
    <m/>
    <m/>
    <m/>
    <m/>
    <m/>
    <m/>
    <m/>
    <m/>
    <m/>
    <m/>
    <m/>
    <m/>
    <m/>
    <m/>
    <m/>
    <m/>
    <m/>
    <m/>
    <m/>
    <m/>
    <m/>
    <n v="20"/>
    <n v="2022"/>
    <s v=""/>
    <m/>
    <m/>
    <m/>
  </r>
  <r>
    <n v="3304"/>
    <m/>
    <m/>
    <m/>
    <x v="13"/>
    <x v="19"/>
    <x v="6"/>
    <s v="Food Security"/>
    <x v="9"/>
    <x v="20"/>
    <x v="3"/>
    <m/>
    <s v="Planned"/>
    <m/>
    <m/>
    <m/>
    <m/>
    <m/>
    <s v="Chittagong"/>
    <s v="Cox's Bazar"/>
    <x v="6"/>
    <x v="9"/>
    <x v="1"/>
    <m/>
    <m/>
    <m/>
    <x v="2"/>
    <x v="2"/>
    <m/>
    <m/>
    <m/>
    <m/>
    <m/>
    <m/>
    <m/>
    <m/>
    <m/>
    <m/>
    <m/>
    <m/>
    <m/>
    <m/>
    <m/>
    <m/>
    <m/>
    <m/>
    <m/>
    <m/>
    <m/>
    <m/>
    <m/>
    <m/>
    <n v="20"/>
    <n v="2022"/>
    <s v=""/>
    <m/>
    <m/>
    <m/>
  </r>
  <r>
    <n v="3305"/>
    <m/>
    <m/>
    <m/>
    <x v="13"/>
    <x v="19"/>
    <x v="6"/>
    <s v="Food Security"/>
    <x v="9"/>
    <x v="20"/>
    <x v="3"/>
    <m/>
    <s v="Planned"/>
    <m/>
    <m/>
    <m/>
    <m/>
    <m/>
    <s v="Chittagong"/>
    <s v="Cox's Bazar"/>
    <x v="6"/>
    <x v="9"/>
    <x v="1"/>
    <m/>
    <m/>
    <m/>
    <x v="2"/>
    <x v="2"/>
    <m/>
    <m/>
    <m/>
    <m/>
    <m/>
    <m/>
    <m/>
    <m/>
    <m/>
    <m/>
    <m/>
    <m/>
    <m/>
    <m/>
    <m/>
    <m/>
    <m/>
    <m/>
    <m/>
    <m/>
    <m/>
    <m/>
    <m/>
    <m/>
    <n v="20"/>
    <n v="2022"/>
    <s v=""/>
    <m/>
    <m/>
    <m/>
  </r>
  <r>
    <n v="3306"/>
    <m/>
    <m/>
    <m/>
    <x v="13"/>
    <x v="19"/>
    <x v="6"/>
    <s v="Food Security"/>
    <x v="9"/>
    <x v="20"/>
    <x v="3"/>
    <m/>
    <s v="Planned"/>
    <m/>
    <m/>
    <m/>
    <m/>
    <m/>
    <s v="Chittagong"/>
    <s v="Cox's Bazar"/>
    <x v="6"/>
    <x v="9"/>
    <x v="1"/>
    <m/>
    <m/>
    <m/>
    <x v="2"/>
    <x v="2"/>
    <m/>
    <m/>
    <m/>
    <m/>
    <m/>
    <m/>
    <m/>
    <m/>
    <m/>
    <m/>
    <m/>
    <m/>
    <m/>
    <m/>
    <m/>
    <m/>
    <m/>
    <m/>
    <m/>
    <m/>
    <m/>
    <m/>
    <m/>
    <m/>
    <n v="20"/>
    <n v="2022"/>
    <s v=""/>
    <m/>
    <m/>
    <m/>
  </r>
  <r>
    <n v="3307"/>
    <m/>
    <m/>
    <m/>
    <x v="13"/>
    <x v="19"/>
    <x v="6"/>
    <s v="Food Security"/>
    <x v="9"/>
    <x v="20"/>
    <x v="3"/>
    <m/>
    <s v="Planned"/>
    <m/>
    <m/>
    <m/>
    <m/>
    <m/>
    <s v="Chittagong"/>
    <s v="Cox's Bazar"/>
    <x v="6"/>
    <x v="9"/>
    <x v="1"/>
    <m/>
    <m/>
    <m/>
    <x v="2"/>
    <x v="2"/>
    <m/>
    <m/>
    <m/>
    <m/>
    <m/>
    <m/>
    <m/>
    <m/>
    <m/>
    <m/>
    <m/>
    <m/>
    <m/>
    <m/>
    <m/>
    <m/>
    <m/>
    <m/>
    <m/>
    <m/>
    <m/>
    <m/>
    <m/>
    <m/>
    <n v="20"/>
    <n v="2022"/>
    <s v=""/>
    <m/>
    <m/>
    <m/>
  </r>
  <r>
    <n v="3308"/>
    <m/>
    <m/>
    <m/>
    <x v="13"/>
    <x v="19"/>
    <x v="6"/>
    <s v="Food Security"/>
    <x v="9"/>
    <x v="20"/>
    <x v="3"/>
    <m/>
    <s v="Planned"/>
    <m/>
    <m/>
    <m/>
    <m/>
    <m/>
    <s v="Chittagong"/>
    <s v="Cox's Bazar"/>
    <x v="6"/>
    <x v="9"/>
    <x v="1"/>
    <m/>
    <m/>
    <m/>
    <x v="2"/>
    <x v="2"/>
    <m/>
    <m/>
    <m/>
    <m/>
    <m/>
    <m/>
    <m/>
    <m/>
    <m/>
    <m/>
    <m/>
    <m/>
    <m/>
    <m/>
    <m/>
    <m/>
    <m/>
    <m/>
    <m/>
    <m/>
    <m/>
    <m/>
    <m/>
    <m/>
    <n v="20"/>
    <n v="2022"/>
    <s v=""/>
    <m/>
    <m/>
    <m/>
  </r>
  <r>
    <n v="3309"/>
    <m/>
    <m/>
    <m/>
    <x v="13"/>
    <x v="19"/>
    <x v="6"/>
    <s v="Food Security"/>
    <x v="9"/>
    <x v="20"/>
    <x v="3"/>
    <m/>
    <s v="Planned"/>
    <m/>
    <m/>
    <m/>
    <m/>
    <m/>
    <s v="Chittagong"/>
    <s v="Cox's Bazar"/>
    <x v="6"/>
    <x v="9"/>
    <x v="1"/>
    <m/>
    <m/>
    <m/>
    <x v="2"/>
    <x v="2"/>
    <m/>
    <m/>
    <m/>
    <m/>
    <m/>
    <m/>
    <m/>
    <m/>
    <m/>
    <m/>
    <m/>
    <m/>
    <m/>
    <m/>
    <m/>
    <m/>
    <m/>
    <m/>
    <m/>
    <m/>
    <m/>
    <m/>
    <m/>
    <m/>
    <n v="20"/>
    <n v="2022"/>
    <s v=""/>
    <m/>
    <m/>
    <m/>
  </r>
  <r>
    <n v="3310"/>
    <m/>
    <m/>
    <m/>
    <x v="13"/>
    <x v="19"/>
    <x v="6"/>
    <s v="Food Security"/>
    <x v="9"/>
    <x v="20"/>
    <x v="3"/>
    <m/>
    <s v="Planned"/>
    <m/>
    <m/>
    <m/>
    <m/>
    <m/>
    <s v="Chittagong"/>
    <s v="Cox's Bazar"/>
    <x v="6"/>
    <x v="9"/>
    <x v="1"/>
    <m/>
    <m/>
    <m/>
    <x v="2"/>
    <x v="2"/>
    <m/>
    <m/>
    <m/>
    <m/>
    <m/>
    <m/>
    <m/>
    <m/>
    <m/>
    <m/>
    <m/>
    <m/>
    <m/>
    <m/>
    <m/>
    <m/>
    <m/>
    <m/>
    <m/>
    <m/>
    <m/>
    <m/>
    <m/>
    <m/>
    <n v="20"/>
    <n v="2022"/>
    <s v=""/>
    <m/>
    <m/>
    <m/>
  </r>
  <r>
    <n v="3311"/>
    <m/>
    <m/>
    <m/>
    <x v="13"/>
    <x v="19"/>
    <x v="6"/>
    <s v="Food Security"/>
    <x v="9"/>
    <x v="20"/>
    <x v="3"/>
    <m/>
    <s v="Planned"/>
    <m/>
    <m/>
    <m/>
    <m/>
    <m/>
    <s v="Chittagong"/>
    <s v="Cox's Bazar"/>
    <x v="6"/>
    <x v="9"/>
    <x v="1"/>
    <m/>
    <m/>
    <m/>
    <x v="2"/>
    <x v="2"/>
    <m/>
    <m/>
    <m/>
    <m/>
    <m/>
    <m/>
    <m/>
    <m/>
    <m/>
    <m/>
    <m/>
    <m/>
    <m/>
    <m/>
    <m/>
    <m/>
    <m/>
    <m/>
    <m/>
    <m/>
    <m/>
    <m/>
    <m/>
    <m/>
    <n v="20"/>
    <n v="2022"/>
    <s v=""/>
    <m/>
    <m/>
    <m/>
  </r>
  <r>
    <n v="3312"/>
    <m/>
    <m/>
    <m/>
    <x v="13"/>
    <x v="19"/>
    <x v="6"/>
    <s v="Food Security"/>
    <x v="9"/>
    <x v="20"/>
    <x v="3"/>
    <m/>
    <s v="Planned"/>
    <m/>
    <m/>
    <m/>
    <m/>
    <m/>
    <s v="Chittagong"/>
    <s v="Cox's Bazar"/>
    <x v="6"/>
    <x v="9"/>
    <x v="1"/>
    <m/>
    <m/>
    <m/>
    <x v="2"/>
    <x v="2"/>
    <m/>
    <m/>
    <m/>
    <m/>
    <m/>
    <m/>
    <m/>
    <m/>
    <m/>
    <m/>
    <m/>
    <m/>
    <m/>
    <m/>
    <m/>
    <m/>
    <m/>
    <m/>
    <m/>
    <m/>
    <m/>
    <m/>
    <m/>
    <m/>
    <n v="20"/>
    <n v="2022"/>
    <s v=""/>
    <m/>
    <m/>
    <m/>
  </r>
  <r>
    <n v="3313"/>
    <m/>
    <m/>
    <m/>
    <x v="13"/>
    <x v="19"/>
    <x v="6"/>
    <s v="Food Security"/>
    <x v="9"/>
    <x v="20"/>
    <x v="3"/>
    <m/>
    <s v="Planned"/>
    <m/>
    <m/>
    <m/>
    <m/>
    <m/>
    <s v="Chittagong"/>
    <s v="Cox's Bazar"/>
    <x v="6"/>
    <x v="9"/>
    <x v="1"/>
    <m/>
    <m/>
    <m/>
    <x v="2"/>
    <x v="2"/>
    <m/>
    <m/>
    <m/>
    <m/>
    <m/>
    <m/>
    <m/>
    <m/>
    <m/>
    <m/>
    <m/>
    <m/>
    <m/>
    <m/>
    <m/>
    <m/>
    <m/>
    <m/>
    <m/>
    <m/>
    <m/>
    <m/>
    <m/>
    <m/>
    <n v="20"/>
    <n v="2022"/>
    <s v=""/>
    <m/>
    <m/>
    <m/>
  </r>
  <r>
    <n v="3314"/>
    <m/>
    <m/>
    <m/>
    <x v="13"/>
    <x v="19"/>
    <x v="6"/>
    <s v="Food Security"/>
    <x v="9"/>
    <x v="20"/>
    <x v="3"/>
    <m/>
    <s v="Planned"/>
    <m/>
    <m/>
    <m/>
    <m/>
    <m/>
    <s v="Chittagong"/>
    <s v="Cox's Bazar"/>
    <x v="6"/>
    <x v="9"/>
    <x v="1"/>
    <m/>
    <m/>
    <m/>
    <x v="2"/>
    <x v="2"/>
    <m/>
    <m/>
    <m/>
    <m/>
    <m/>
    <m/>
    <m/>
    <m/>
    <m/>
    <m/>
    <m/>
    <m/>
    <m/>
    <m/>
    <m/>
    <m/>
    <m/>
    <m/>
    <m/>
    <m/>
    <m/>
    <m/>
    <m/>
    <m/>
    <n v="20"/>
    <n v="2022"/>
    <s v=""/>
    <m/>
    <m/>
    <m/>
  </r>
  <r>
    <n v="3315"/>
    <m/>
    <m/>
    <m/>
    <x v="13"/>
    <x v="19"/>
    <x v="6"/>
    <s v="Food Security"/>
    <x v="9"/>
    <x v="20"/>
    <x v="3"/>
    <m/>
    <s v="Planned"/>
    <m/>
    <m/>
    <m/>
    <m/>
    <m/>
    <s v="Chittagong"/>
    <s v="Cox's Bazar"/>
    <x v="6"/>
    <x v="9"/>
    <x v="1"/>
    <m/>
    <m/>
    <m/>
    <x v="2"/>
    <x v="2"/>
    <m/>
    <m/>
    <m/>
    <m/>
    <m/>
    <m/>
    <m/>
    <m/>
    <m/>
    <m/>
    <m/>
    <m/>
    <m/>
    <m/>
    <m/>
    <m/>
    <m/>
    <m/>
    <m/>
    <m/>
    <m/>
    <m/>
    <m/>
    <m/>
    <n v="20"/>
    <n v="2022"/>
    <s v=""/>
    <m/>
    <m/>
    <m/>
  </r>
  <r>
    <n v="3316"/>
    <m/>
    <m/>
    <m/>
    <x v="13"/>
    <x v="19"/>
    <x v="6"/>
    <s v="Food Security"/>
    <x v="9"/>
    <x v="20"/>
    <x v="3"/>
    <m/>
    <s v="Planned"/>
    <m/>
    <m/>
    <m/>
    <m/>
    <m/>
    <s v="Chittagong"/>
    <s v="Cox's Bazar"/>
    <x v="6"/>
    <x v="9"/>
    <x v="1"/>
    <m/>
    <m/>
    <m/>
    <x v="2"/>
    <x v="2"/>
    <m/>
    <m/>
    <m/>
    <m/>
    <m/>
    <m/>
    <m/>
    <m/>
    <m/>
    <m/>
    <m/>
    <m/>
    <m/>
    <m/>
    <m/>
    <m/>
    <m/>
    <m/>
    <m/>
    <m/>
    <m/>
    <m/>
    <m/>
    <m/>
    <n v="20"/>
    <n v="2022"/>
    <s v=""/>
    <m/>
    <m/>
    <m/>
  </r>
  <r>
    <n v="3317"/>
    <m/>
    <m/>
    <m/>
    <x v="13"/>
    <x v="19"/>
    <x v="6"/>
    <s v="Food Security"/>
    <x v="9"/>
    <x v="20"/>
    <x v="3"/>
    <m/>
    <s v="Planned"/>
    <m/>
    <m/>
    <m/>
    <m/>
    <m/>
    <s v="Chittagong"/>
    <s v="Cox's Bazar"/>
    <x v="6"/>
    <x v="9"/>
    <x v="1"/>
    <m/>
    <m/>
    <m/>
    <x v="2"/>
    <x v="2"/>
    <m/>
    <m/>
    <m/>
    <m/>
    <m/>
    <m/>
    <m/>
    <m/>
    <m/>
    <m/>
    <m/>
    <m/>
    <m/>
    <m/>
    <m/>
    <m/>
    <m/>
    <m/>
    <m/>
    <m/>
    <m/>
    <m/>
    <m/>
    <m/>
    <n v="20"/>
    <n v="2022"/>
    <s v=""/>
    <m/>
    <m/>
    <m/>
  </r>
  <r>
    <n v="3318"/>
    <m/>
    <m/>
    <m/>
    <x v="13"/>
    <x v="19"/>
    <x v="6"/>
    <s v="Food Security"/>
    <x v="9"/>
    <x v="20"/>
    <x v="3"/>
    <m/>
    <s v="Planned"/>
    <m/>
    <m/>
    <m/>
    <m/>
    <m/>
    <s v="Chittagong"/>
    <s v="Cox's Bazar"/>
    <x v="6"/>
    <x v="9"/>
    <x v="1"/>
    <m/>
    <m/>
    <m/>
    <x v="2"/>
    <x v="2"/>
    <m/>
    <m/>
    <m/>
    <m/>
    <m/>
    <m/>
    <m/>
    <m/>
    <m/>
    <m/>
    <m/>
    <m/>
    <m/>
    <m/>
    <m/>
    <m/>
    <m/>
    <m/>
    <m/>
    <m/>
    <m/>
    <m/>
    <m/>
    <m/>
    <n v="20"/>
    <n v="2022"/>
    <s v=""/>
    <m/>
    <m/>
    <m/>
  </r>
  <r>
    <n v="3319"/>
    <m/>
    <m/>
    <m/>
    <x v="13"/>
    <x v="19"/>
    <x v="6"/>
    <s v="Food Security"/>
    <x v="9"/>
    <x v="20"/>
    <x v="3"/>
    <m/>
    <s v="Planned"/>
    <m/>
    <m/>
    <m/>
    <m/>
    <m/>
    <s v="Chittagong"/>
    <s v="Cox's Bazar"/>
    <x v="6"/>
    <x v="9"/>
    <x v="1"/>
    <m/>
    <m/>
    <m/>
    <x v="2"/>
    <x v="2"/>
    <m/>
    <m/>
    <m/>
    <m/>
    <m/>
    <m/>
    <m/>
    <m/>
    <m/>
    <m/>
    <m/>
    <m/>
    <m/>
    <m/>
    <m/>
    <m/>
    <m/>
    <m/>
    <m/>
    <m/>
    <m/>
    <m/>
    <m/>
    <m/>
    <n v="20"/>
    <n v="2022"/>
    <s v=""/>
    <m/>
    <m/>
    <m/>
  </r>
  <r>
    <n v="3320"/>
    <m/>
    <m/>
    <m/>
    <x v="13"/>
    <x v="19"/>
    <x v="6"/>
    <s v="Food Security"/>
    <x v="9"/>
    <x v="20"/>
    <x v="3"/>
    <m/>
    <s v="Planned"/>
    <m/>
    <m/>
    <m/>
    <m/>
    <m/>
    <s v="Chittagong"/>
    <s v="Cox's Bazar"/>
    <x v="6"/>
    <x v="9"/>
    <x v="1"/>
    <m/>
    <m/>
    <m/>
    <x v="2"/>
    <x v="2"/>
    <m/>
    <m/>
    <m/>
    <m/>
    <m/>
    <m/>
    <m/>
    <m/>
    <m/>
    <m/>
    <m/>
    <m/>
    <m/>
    <m/>
    <m/>
    <m/>
    <m/>
    <m/>
    <m/>
    <m/>
    <m/>
    <m/>
    <m/>
    <m/>
    <n v="20"/>
    <n v="2022"/>
    <s v=""/>
    <m/>
    <m/>
    <m/>
  </r>
  <r>
    <n v="3321"/>
    <m/>
    <m/>
    <m/>
    <x v="13"/>
    <x v="19"/>
    <x v="6"/>
    <s v="Food Security"/>
    <x v="9"/>
    <x v="20"/>
    <x v="3"/>
    <m/>
    <s v="Planned"/>
    <m/>
    <m/>
    <m/>
    <m/>
    <m/>
    <s v="Chittagong"/>
    <s v="Cox's Bazar"/>
    <x v="6"/>
    <x v="9"/>
    <x v="1"/>
    <m/>
    <m/>
    <m/>
    <x v="2"/>
    <x v="2"/>
    <m/>
    <m/>
    <m/>
    <m/>
    <m/>
    <m/>
    <m/>
    <m/>
    <m/>
    <m/>
    <m/>
    <m/>
    <m/>
    <m/>
    <m/>
    <m/>
    <m/>
    <m/>
    <m/>
    <m/>
    <m/>
    <m/>
    <m/>
    <m/>
    <n v="20"/>
    <n v="2022"/>
    <s v=""/>
    <m/>
    <m/>
    <m/>
  </r>
  <r>
    <n v="3322"/>
    <m/>
    <m/>
    <m/>
    <x v="13"/>
    <x v="19"/>
    <x v="6"/>
    <s v="Food Security"/>
    <x v="9"/>
    <x v="20"/>
    <x v="3"/>
    <m/>
    <s v="Planned"/>
    <m/>
    <m/>
    <m/>
    <m/>
    <m/>
    <s v="Chittagong"/>
    <s v="Cox's Bazar"/>
    <x v="6"/>
    <x v="9"/>
    <x v="1"/>
    <m/>
    <m/>
    <m/>
    <x v="2"/>
    <x v="2"/>
    <m/>
    <m/>
    <m/>
    <m/>
    <m/>
    <m/>
    <m/>
    <m/>
    <m/>
    <m/>
    <m/>
    <m/>
    <m/>
    <m/>
    <m/>
    <m/>
    <m/>
    <m/>
    <m/>
    <m/>
    <m/>
    <m/>
    <m/>
    <m/>
    <n v="20"/>
    <n v="2022"/>
    <s v=""/>
    <m/>
    <m/>
    <m/>
  </r>
  <r>
    <n v="3323"/>
    <m/>
    <m/>
    <m/>
    <x v="13"/>
    <x v="19"/>
    <x v="6"/>
    <s v="Food Security"/>
    <x v="9"/>
    <x v="20"/>
    <x v="3"/>
    <m/>
    <s v="Planned"/>
    <m/>
    <m/>
    <m/>
    <m/>
    <m/>
    <s v="Chittagong"/>
    <s v="Cox's Bazar"/>
    <x v="6"/>
    <x v="9"/>
    <x v="1"/>
    <m/>
    <m/>
    <m/>
    <x v="2"/>
    <x v="2"/>
    <m/>
    <m/>
    <m/>
    <m/>
    <m/>
    <m/>
    <m/>
    <m/>
    <m/>
    <m/>
    <m/>
    <m/>
    <m/>
    <m/>
    <m/>
    <m/>
    <m/>
    <m/>
    <m/>
    <m/>
    <m/>
    <m/>
    <m/>
    <m/>
    <n v="20"/>
    <n v="2022"/>
    <s v=""/>
    <m/>
    <m/>
    <m/>
  </r>
  <r>
    <n v="3324"/>
    <m/>
    <m/>
    <m/>
    <x v="13"/>
    <x v="19"/>
    <x v="6"/>
    <s v="Food Security"/>
    <x v="9"/>
    <x v="20"/>
    <x v="3"/>
    <m/>
    <s v="Planned"/>
    <m/>
    <m/>
    <m/>
    <m/>
    <m/>
    <s v="Chittagong"/>
    <s v="Cox's Bazar"/>
    <x v="6"/>
    <x v="9"/>
    <x v="1"/>
    <m/>
    <m/>
    <m/>
    <x v="2"/>
    <x v="2"/>
    <m/>
    <m/>
    <m/>
    <m/>
    <m/>
    <m/>
    <m/>
    <m/>
    <m/>
    <m/>
    <m/>
    <m/>
    <m/>
    <m/>
    <m/>
    <m/>
    <m/>
    <m/>
    <m/>
    <m/>
    <m/>
    <m/>
    <m/>
    <m/>
    <n v="20"/>
    <n v="2022"/>
    <s v=""/>
    <m/>
    <m/>
    <m/>
  </r>
  <r>
    <n v="3325"/>
    <m/>
    <m/>
    <m/>
    <x v="13"/>
    <x v="19"/>
    <x v="6"/>
    <s v="Food Security"/>
    <x v="9"/>
    <x v="20"/>
    <x v="3"/>
    <m/>
    <s v="Planned"/>
    <m/>
    <m/>
    <m/>
    <m/>
    <m/>
    <s v="Chittagong"/>
    <s v="Cox's Bazar"/>
    <x v="6"/>
    <x v="9"/>
    <x v="1"/>
    <m/>
    <m/>
    <m/>
    <x v="2"/>
    <x v="2"/>
    <m/>
    <m/>
    <m/>
    <m/>
    <m/>
    <m/>
    <m/>
    <m/>
    <m/>
    <m/>
    <m/>
    <m/>
    <m/>
    <m/>
    <m/>
    <m/>
    <m/>
    <m/>
    <m/>
    <m/>
    <m/>
    <m/>
    <m/>
    <m/>
    <n v="20"/>
    <n v="2022"/>
    <s v=""/>
    <m/>
    <m/>
    <m/>
  </r>
  <r>
    <n v="3326"/>
    <m/>
    <m/>
    <m/>
    <x v="13"/>
    <x v="19"/>
    <x v="6"/>
    <s v="Food Security"/>
    <x v="9"/>
    <x v="20"/>
    <x v="3"/>
    <m/>
    <s v="Planned"/>
    <m/>
    <m/>
    <m/>
    <m/>
    <m/>
    <s v="Chittagong"/>
    <s v="Cox's Bazar"/>
    <x v="6"/>
    <x v="9"/>
    <x v="1"/>
    <m/>
    <m/>
    <m/>
    <x v="2"/>
    <x v="2"/>
    <m/>
    <m/>
    <m/>
    <m/>
    <m/>
    <m/>
    <m/>
    <m/>
    <m/>
    <m/>
    <m/>
    <m/>
    <m/>
    <m/>
    <m/>
    <m/>
    <m/>
    <m/>
    <m/>
    <m/>
    <m/>
    <m/>
    <m/>
    <m/>
    <n v="20"/>
    <n v="2022"/>
    <s v=""/>
    <m/>
    <m/>
    <m/>
  </r>
  <r>
    <n v="3327"/>
    <m/>
    <m/>
    <m/>
    <x v="13"/>
    <x v="19"/>
    <x v="6"/>
    <s v="Food Security"/>
    <x v="9"/>
    <x v="20"/>
    <x v="3"/>
    <m/>
    <s v="Planned"/>
    <m/>
    <m/>
    <m/>
    <m/>
    <m/>
    <s v="Chittagong"/>
    <s v="Cox's Bazar"/>
    <x v="6"/>
    <x v="9"/>
    <x v="1"/>
    <m/>
    <m/>
    <m/>
    <x v="2"/>
    <x v="2"/>
    <m/>
    <m/>
    <m/>
    <m/>
    <m/>
    <m/>
    <m/>
    <m/>
    <m/>
    <m/>
    <m/>
    <m/>
    <m/>
    <m/>
    <m/>
    <m/>
    <m/>
    <m/>
    <m/>
    <m/>
    <m/>
    <m/>
    <m/>
    <m/>
    <n v="20"/>
    <n v="2022"/>
    <s v=""/>
    <m/>
    <m/>
    <m/>
  </r>
  <r>
    <n v="3328"/>
    <m/>
    <m/>
    <m/>
    <x v="13"/>
    <x v="19"/>
    <x v="6"/>
    <s v="Food Security"/>
    <x v="9"/>
    <x v="20"/>
    <x v="3"/>
    <m/>
    <s v="Planned"/>
    <m/>
    <m/>
    <m/>
    <m/>
    <m/>
    <s v="Chittagong"/>
    <s v="Cox's Bazar"/>
    <x v="6"/>
    <x v="9"/>
    <x v="1"/>
    <m/>
    <m/>
    <m/>
    <x v="2"/>
    <x v="2"/>
    <m/>
    <m/>
    <m/>
    <m/>
    <m/>
    <m/>
    <m/>
    <m/>
    <m/>
    <m/>
    <m/>
    <m/>
    <m/>
    <m/>
    <m/>
    <m/>
    <m/>
    <m/>
    <m/>
    <m/>
    <m/>
    <m/>
    <m/>
    <m/>
    <n v="20"/>
    <n v="2022"/>
    <s v=""/>
    <m/>
    <m/>
    <m/>
  </r>
  <r>
    <n v="3329"/>
    <m/>
    <m/>
    <m/>
    <x v="13"/>
    <x v="19"/>
    <x v="6"/>
    <s v="Food Security"/>
    <x v="9"/>
    <x v="20"/>
    <x v="3"/>
    <m/>
    <s v="Planned"/>
    <m/>
    <m/>
    <m/>
    <m/>
    <m/>
    <s v="Chittagong"/>
    <s v="Cox's Bazar"/>
    <x v="6"/>
    <x v="9"/>
    <x v="1"/>
    <m/>
    <m/>
    <m/>
    <x v="2"/>
    <x v="2"/>
    <m/>
    <m/>
    <m/>
    <m/>
    <m/>
    <m/>
    <m/>
    <m/>
    <m/>
    <m/>
    <m/>
    <m/>
    <m/>
    <m/>
    <m/>
    <m/>
    <m/>
    <m/>
    <m/>
    <m/>
    <m/>
    <m/>
    <m/>
    <m/>
    <n v="20"/>
    <n v="2022"/>
    <s v=""/>
    <m/>
    <m/>
    <m/>
  </r>
  <r>
    <n v="3330"/>
    <m/>
    <m/>
    <m/>
    <x v="13"/>
    <x v="19"/>
    <x v="6"/>
    <s v="Food Security"/>
    <x v="9"/>
    <x v="20"/>
    <x v="3"/>
    <m/>
    <s v="Planned"/>
    <m/>
    <m/>
    <m/>
    <m/>
    <m/>
    <s v="Chittagong"/>
    <s v="Cox's Bazar"/>
    <x v="6"/>
    <x v="9"/>
    <x v="1"/>
    <m/>
    <m/>
    <m/>
    <x v="2"/>
    <x v="2"/>
    <m/>
    <m/>
    <m/>
    <m/>
    <m/>
    <m/>
    <m/>
    <m/>
    <m/>
    <m/>
    <m/>
    <m/>
    <m/>
    <m/>
    <m/>
    <m/>
    <m/>
    <m/>
    <m/>
    <m/>
    <m/>
    <m/>
    <m/>
    <m/>
    <n v="20"/>
    <n v="2022"/>
    <s v=""/>
    <m/>
    <m/>
    <m/>
  </r>
  <r>
    <n v="3331"/>
    <m/>
    <m/>
    <m/>
    <x v="13"/>
    <x v="19"/>
    <x v="6"/>
    <s v="Food Security"/>
    <x v="9"/>
    <x v="20"/>
    <x v="3"/>
    <m/>
    <s v="Planned"/>
    <m/>
    <m/>
    <m/>
    <m/>
    <m/>
    <s v="Chittagong"/>
    <s v="Cox's Bazar"/>
    <x v="6"/>
    <x v="9"/>
    <x v="1"/>
    <m/>
    <m/>
    <m/>
    <x v="2"/>
    <x v="2"/>
    <m/>
    <m/>
    <m/>
    <m/>
    <m/>
    <m/>
    <m/>
    <m/>
    <m/>
    <m/>
    <m/>
    <m/>
    <m/>
    <m/>
    <m/>
    <m/>
    <m/>
    <m/>
    <m/>
    <m/>
    <m/>
    <m/>
    <m/>
    <m/>
    <n v="20"/>
    <n v="2022"/>
    <s v=""/>
    <m/>
    <m/>
    <m/>
  </r>
  <r>
    <n v="3332"/>
    <m/>
    <m/>
    <m/>
    <x v="13"/>
    <x v="19"/>
    <x v="6"/>
    <s v="Food Security"/>
    <x v="9"/>
    <x v="20"/>
    <x v="3"/>
    <m/>
    <s v="Planned"/>
    <m/>
    <m/>
    <m/>
    <m/>
    <m/>
    <s v="Chittagong"/>
    <s v="Cox's Bazar"/>
    <x v="6"/>
    <x v="9"/>
    <x v="1"/>
    <m/>
    <m/>
    <m/>
    <x v="2"/>
    <x v="2"/>
    <m/>
    <m/>
    <m/>
    <m/>
    <m/>
    <m/>
    <m/>
    <m/>
    <m/>
    <m/>
    <m/>
    <m/>
    <m/>
    <m/>
    <m/>
    <m/>
    <m/>
    <m/>
    <m/>
    <m/>
    <m/>
    <m/>
    <m/>
    <m/>
    <n v="20"/>
    <n v="2022"/>
    <s v=""/>
    <m/>
    <m/>
    <m/>
  </r>
  <r>
    <n v="3333"/>
    <m/>
    <m/>
    <m/>
    <x v="13"/>
    <x v="19"/>
    <x v="6"/>
    <s v="Food Security"/>
    <x v="9"/>
    <x v="20"/>
    <x v="3"/>
    <m/>
    <s v="Planned"/>
    <m/>
    <m/>
    <m/>
    <m/>
    <m/>
    <s v="Chittagong"/>
    <s v="Cox's Bazar"/>
    <x v="6"/>
    <x v="9"/>
    <x v="1"/>
    <m/>
    <m/>
    <m/>
    <x v="2"/>
    <x v="2"/>
    <m/>
    <m/>
    <m/>
    <m/>
    <m/>
    <m/>
    <m/>
    <m/>
    <m/>
    <m/>
    <m/>
    <m/>
    <m/>
    <m/>
    <m/>
    <m/>
    <m/>
    <m/>
    <m/>
    <m/>
    <m/>
    <m/>
    <m/>
    <m/>
    <n v="20"/>
    <n v="2022"/>
    <s v=""/>
    <m/>
    <m/>
    <m/>
  </r>
  <r>
    <n v="3334"/>
    <m/>
    <m/>
    <m/>
    <x v="13"/>
    <x v="19"/>
    <x v="6"/>
    <s v="Food Security"/>
    <x v="9"/>
    <x v="20"/>
    <x v="3"/>
    <m/>
    <s v="Planned"/>
    <m/>
    <m/>
    <m/>
    <m/>
    <m/>
    <s v="Chittagong"/>
    <s v="Cox's Bazar"/>
    <x v="6"/>
    <x v="9"/>
    <x v="1"/>
    <m/>
    <m/>
    <m/>
    <x v="2"/>
    <x v="2"/>
    <m/>
    <m/>
    <m/>
    <m/>
    <m/>
    <m/>
    <m/>
    <m/>
    <m/>
    <m/>
    <m/>
    <m/>
    <m/>
    <m/>
    <m/>
    <m/>
    <m/>
    <m/>
    <m/>
    <m/>
    <m/>
    <m/>
    <m/>
    <m/>
    <n v="20"/>
    <n v="2022"/>
    <s v=""/>
    <m/>
    <m/>
    <m/>
  </r>
  <r>
    <n v="3335"/>
    <m/>
    <m/>
    <m/>
    <x v="13"/>
    <x v="19"/>
    <x v="6"/>
    <s v="Food Security"/>
    <x v="9"/>
    <x v="20"/>
    <x v="3"/>
    <m/>
    <s v="Planned"/>
    <m/>
    <m/>
    <m/>
    <m/>
    <m/>
    <s v="Chittagong"/>
    <s v="Cox's Bazar"/>
    <x v="6"/>
    <x v="9"/>
    <x v="1"/>
    <m/>
    <m/>
    <m/>
    <x v="2"/>
    <x v="2"/>
    <m/>
    <m/>
    <m/>
    <m/>
    <m/>
    <m/>
    <m/>
    <m/>
    <m/>
    <m/>
    <m/>
    <m/>
    <m/>
    <m/>
    <m/>
    <m/>
    <m/>
    <m/>
    <m/>
    <m/>
    <m/>
    <m/>
    <m/>
    <m/>
    <n v="20"/>
    <n v="2022"/>
    <s v=""/>
    <m/>
    <m/>
    <m/>
  </r>
  <r>
    <n v="3336"/>
    <m/>
    <m/>
    <m/>
    <x v="13"/>
    <x v="19"/>
    <x v="6"/>
    <s v="Food Security"/>
    <x v="9"/>
    <x v="20"/>
    <x v="3"/>
    <m/>
    <s v="Planned"/>
    <m/>
    <m/>
    <m/>
    <m/>
    <m/>
    <s v="Chittagong"/>
    <s v="Cox's Bazar"/>
    <x v="6"/>
    <x v="9"/>
    <x v="1"/>
    <m/>
    <m/>
    <m/>
    <x v="2"/>
    <x v="2"/>
    <m/>
    <m/>
    <m/>
    <m/>
    <m/>
    <m/>
    <m/>
    <m/>
    <m/>
    <m/>
    <m/>
    <m/>
    <m/>
    <m/>
    <m/>
    <m/>
    <m/>
    <m/>
    <m/>
    <m/>
    <m/>
    <m/>
    <m/>
    <m/>
    <n v="20"/>
    <n v="2022"/>
    <s v=""/>
    <m/>
    <m/>
    <m/>
  </r>
  <r>
    <n v="3337"/>
    <m/>
    <m/>
    <m/>
    <x v="13"/>
    <x v="19"/>
    <x v="6"/>
    <s v="Food Security"/>
    <x v="9"/>
    <x v="20"/>
    <x v="3"/>
    <m/>
    <s v="Planned"/>
    <m/>
    <m/>
    <m/>
    <m/>
    <m/>
    <s v="Chittagong"/>
    <s v="Cox's Bazar"/>
    <x v="6"/>
    <x v="9"/>
    <x v="1"/>
    <m/>
    <m/>
    <m/>
    <x v="2"/>
    <x v="2"/>
    <m/>
    <m/>
    <m/>
    <m/>
    <m/>
    <m/>
    <m/>
    <m/>
    <m/>
    <m/>
    <m/>
    <m/>
    <m/>
    <m/>
    <m/>
    <m/>
    <m/>
    <m/>
    <m/>
    <m/>
    <m/>
    <m/>
    <m/>
    <m/>
    <n v="20"/>
    <n v="2022"/>
    <s v=""/>
    <m/>
    <m/>
    <m/>
  </r>
  <r>
    <n v="3338"/>
    <m/>
    <m/>
    <m/>
    <x v="13"/>
    <x v="19"/>
    <x v="6"/>
    <s v="Food Security"/>
    <x v="9"/>
    <x v="20"/>
    <x v="3"/>
    <m/>
    <s v="Planned"/>
    <m/>
    <m/>
    <m/>
    <m/>
    <m/>
    <s v="Chittagong"/>
    <s v="Cox's Bazar"/>
    <x v="6"/>
    <x v="9"/>
    <x v="1"/>
    <m/>
    <m/>
    <m/>
    <x v="2"/>
    <x v="2"/>
    <m/>
    <m/>
    <m/>
    <m/>
    <m/>
    <m/>
    <m/>
    <m/>
    <m/>
    <m/>
    <m/>
    <m/>
    <m/>
    <m/>
    <m/>
    <m/>
    <m/>
    <m/>
    <m/>
    <m/>
    <m/>
    <m/>
    <m/>
    <m/>
    <n v="20"/>
    <n v="2022"/>
    <s v=""/>
    <m/>
    <m/>
    <m/>
  </r>
  <r>
    <n v="3339"/>
    <m/>
    <m/>
    <m/>
    <x v="13"/>
    <x v="19"/>
    <x v="6"/>
    <s v="Food Security"/>
    <x v="9"/>
    <x v="20"/>
    <x v="3"/>
    <m/>
    <s v="Planned"/>
    <m/>
    <m/>
    <m/>
    <m/>
    <m/>
    <s v="Chittagong"/>
    <s v="Cox's Bazar"/>
    <x v="6"/>
    <x v="9"/>
    <x v="1"/>
    <m/>
    <m/>
    <m/>
    <x v="2"/>
    <x v="2"/>
    <m/>
    <m/>
    <m/>
    <m/>
    <m/>
    <m/>
    <m/>
    <m/>
    <m/>
    <m/>
    <m/>
    <m/>
    <m/>
    <m/>
    <m/>
    <m/>
    <m/>
    <m/>
    <m/>
    <m/>
    <m/>
    <m/>
    <m/>
    <m/>
    <n v="20"/>
    <n v="2022"/>
    <s v=""/>
    <m/>
    <m/>
    <m/>
  </r>
  <r>
    <n v="3340"/>
    <m/>
    <m/>
    <m/>
    <x v="13"/>
    <x v="19"/>
    <x v="6"/>
    <s v="Food Security"/>
    <x v="9"/>
    <x v="20"/>
    <x v="3"/>
    <m/>
    <s v="Planned"/>
    <m/>
    <m/>
    <m/>
    <m/>
    <m/>
    <s v="Chittagong"/>
    <s v="Cox's Bazar"/>
    <x v="6"/>
    <x v="9"/>
    <x v="1"/>
    <m/>
    <m/>
    <m/>
    <x v="2"/>
    <x v="2"/>
    <m/>
    <m/>
    <m/>
    <m/>
    <m/>
    <m/>
    <m/>
    <m/>
    <m/>
    <m/>
    <m/>
    <m/>
    <m/>
    <m/>
    <m/>
    <m/>
    <m/>
    <m/>
    <m/>
    <m/>
    <m/>
    <m/>
    <m/>
    <m/>
    <n v="20"/>
    <n v="2022"/>
    <s v=""/>
    <m/>
    <m/>
    <m/>
  </r>
  <r>
    <n v="3341"/>
    <m/>
    <m/>
    <m/>
    <x v="13"/>
    <x v="19"/>
    <x v="6"/>
    <s v="Food Security"/>
    <x v="9"/>
    <x v="20"/>
    <x v="3"/>
    <m/>
    <s v="Planned"/>
    <m/>
    <m/>
    <m/>
    <m/>
    <m/>
    <s v="Chittagong"/>
    <s v="Cox's Bazar"/>
    <x v="6"/>
    <x v="9"/>
    <x v="1"/>
    <m/>
    <m/>
    <m/>
    <x v="2"/>
    <x v="2"/>
    <m/>
    <m/>
    <m/>
    <m/>
    <m/>
    <m/>
    <m/>
    <m/>
    <m/>
    <m/>
    <m/>
    <m/>
    <m/>
    <m/>
    <m/>
    <m/>
    <m/>
    <m/>
    <m/>
    <m/>
    <m/>
    <m/>
    <m/>
    <m/>
    <n v="20"/>
    <n v="2022"/>
    <s v=""/>
    <m/>
    <m/>
    <m/>
  </r>
  <r>
    <n v="3342"/>
    <m/>
    <m/>
    <m/>
    <x v="13"/>
    <x v="19"/>
    <x v="6"/>
    <s v="Food Security"/>
    <x v="9"/>
    <x v="20"/>
    <x v="3"/>
    <m/>
    <s v="Planned"/>
    <m/>
    <m/>
    <m/>
    <m/>
    <m/>
    <s v="Chittagong"/>
    <s v="Cox's Bazar"/>
    <x v="6"/>
    <x v="9"/>
    <x v="1"/>
    <m/>
    <m/>
    <m/>
    <x v="2"/>
    <x v="2"/>
    <m/>
    <m/>
    <m/>
    <m/>
    <m/>
    <m/>
    <m/>
    <m/>
    <m/>
    <m/>
    <m/>
    <m/>
    <m/>
    <m/>
    <m/>
    <m/>
    <m/>
    <m/>
    <m/>
    <m/>
    <m/>
    <m/>
    <m/>
    <m/>
    <n v="20"/>
    <n v="2022"/>
    <s v=""/>
    <m/>
    <m/>
    <m/>
  </r>
  <r>
    <n v="3343"/>
    <m/>
    <m/>
    <m/>
    <x v="13"/>
    <x v="19"/>
    <x v="6"/>
    <s v="Food Security"/>
    <x v="9"/>
    <x v="20"/>
    <x v="3"/>
    <m/>
    <s v="Planned"/>
    <m/>
    <m/>
    <m/>
    <m/>
    <m/>
    <s v="Chittagong"/>
    <s v="Cox's Bazar"/>
    <x v="6"/>
    <x v="9"/>
    <x v="1"/>
    <m/>
    <m/>
    <m/>
    <x v="2"/>
    <x v="2"/>
    <m/>
    <m/>
    <m/>
    <m/>
    <m/>
    <m/>
    <m/>
    <m/>
    <m/>
    <m/>
    <m/>
    <m/>
    <m/>
    <m/>
    <m/>
    <m/>
    <m/>
    <m/>
    <m/>
    <m/>
    <m/>
    <m/>
    <m/>
    <m/>
    <n v="20"/>
    <n v="2022"/>
    <s v=""/>
    <m/>
    <m/>
    <m/>
  </r>
  <r>
    <n v="3344"/>
    <m/>
    <m/>
    <m/>
    <x v="13"/>
    <x v="19"/>
    <x v="6"/>
    <s v="Food Security"/>
    <x v="9"/>
    <x v="20"/>
    <x v="3"/>
    <m/>
    <s v="Planned"/>
    <m/>
    <m/>
    <m/>
    <m/>
    <m/>
    <s v="Chittagong"/>
    <s v="Cox's Bazar"/>
    <x v="6"/>
    <x v="9"/>
    <x v="1"/>
    <m/>
    <m/>
    <m/>
    <x v="2"/>
    <x v="2"/>
    <m/>
    <m/>
    <m/>
    <m/>
    <m/>
    <m/>
    <m/>
    <m/>
    <m/>
    <m/>
    <m/>
    <m/>
    <m/>
    <m/>
    <m/>
    <m/>
    <m/>
    <m/>
    <m/>
    <m/>
    <m/>
    <m/>
    <m/>
    <m/>
    <n v="20"/>
    <n v="2022"/>
    <s v=""/>
    <m/>
    <m/>
    <m/>
  </r>
  <r>
    <n v="3345"/>
    <m/>
    <m/>
    <m/>
    <x v="13"/>
    <x v="19"/>
    <x v="6"/>
    <s v="Food Security"/>
    <x v="9"/>
    <x v="20"/>
    <x v="3"/>
    <m/>
    <s v="Planned"/>
    <m/>
    <m/>
    <m/>
    <m/>
    <m/>
    <s v="Chittagong"/>
    <s v="Cox's Bazar"/>
    <x v="6"/>
    <x v="9"/>
    <x v="1"/>
    <m/>
    <m/>
    <m/>
    <x v="2"/>
    <x v="2"/>
    <m/>
    <m/>
    <m/>
    <m/>
    <m/>
    <m/>
    <m/>
    <m/>
    <m/>
    <m/>
    <m/>
    <m/>
    <m/>
    <m/>
    <m/>
    <m/>
    <m/>
    <m/>
    <m/>
    <m/>
    <m/>
    <m/>
    <m/>
    <m/>
    <n v="20"/>
    <n v="2022"/>
    <s v=""/>
    <m/>
    <m/>
    <m/>
  </r>
  <r>
    <n v="3346"/>
    <m/>
    <m/>
    <m/>
    <x v="13"/>
    <x v="19"/>
    <x v="6"/>
    <s v="Food Security"/>
    <x v="9"/>
    <x v="20"/>
    <x v="3"/>
    <m/>
    <s v="Planned"/>
    <m/>
    <m/>
    <m/>
    <m/>
    <m/>
    <s v="Chittagong"/>
    <s v="Cox's Bazar"/>
    <x v="6"/>
    <x v="9"/>
    <x v="1"/>
    <m/>
    <m/>
    <m/>
    <x v="2"/>
    <x v="2"/>
    <m/>
    <m/>
    <m/>
    <m/>
    <m/>
    <m/>
    <m/>
    <m/>
    <m/>
    <m/>
    <m/>
    <m/>
    <m/>
    <m/>
    <m/>
    <m/>
    <m/>
    <m/>
    <m/>
    <m/>
    <m/>
    <m/>
    <m/>
    <m/>
    <n v="20"/>
    <n v="2022"/>
    <s v=""/>
    <m/>
    <m/>
    <m/>
  </r>
  <r>
    <n v="3347"/>
    <m/>
    <m/>
    <m/>
    <x v="13"/>
    <x v="19"/>
    <x v="6"/>
    <s v="Food Security"/>
    <x v="9"/>
    <x v="20"/>
    <x v="3"/>
    <m/>
    <s v="Planned"/>
    <m/>
    <m/>
    <m/>
    <m/>
    <m/>
    <s v="Chittagong"/>
    <s v="Cox's Bazar"/>
    <x v="6"/>
    <x v="9"/>
    <x v="1"/>
    <m/>
    <m/>
    <m/>
    <x v="2"/>
    <x v="2"/>
    <m/>
    <m/>
    <m/>
    <m/>
    <m/>
    <m/>
    <m/>
    <m/>
    <m/>
    <m/>
    <m/>
    <m/>
    <m/>
    <m/>
    <m/>
    <m/>
    <m/>
    <m/>
    <m/>
    <m/>
    <m/>
    <m/>
    <m/>
    <m/>
    <n v="20"/>
    <n v="2022"/>
    <s v=""/>
    <m/>
    <m/>
    <m/>
  </r>
  <r>
    <n v="3348"/>
    <m/>
    <m/>
    <m/>
    <x v="13"/>
    <x v="19"/>
    <x v="6"/>
    <s v="Food Security"/>
    <x v="9"/>
    <x v="20"/>
    <x v="3"/>
    <m/>
    <s v="Planned"/>
    <m/>
    <m/>
    <m/>
    <m/>
    <m/>
    <s v="Chittagong"/>
    <s v="Cox's Bazar"/>
    <x v="6"/>
    <x v="9"/>
    <x v="1"/>
    <m/>
    <m/>
    <m/>
    <x v="2"/>
    <x v="2"/>
    <m/>
    <m/>
    <m/>
    <m/>
    <m/>
    <m/>
    <m/>
    <m/>
    <m/>
    <m/>
    <m/>
    <m/>
    <m/>
    <m/>
    <m/>
    <m/>
    <m/>
    <m/>
    <m/>
    <m/>
    <m/>
    <m/>
    <m/>
    <m/>
    <n v="20"/>
    <n v="2022"/>
    <s v=""/>
    <m/>
    <m/>
    <m/>
  </r>
  <r>
    <n v="3349"/>
    <m/>
    <m/>
    <m/>
    <x v="13"/>
    <x v="19"/>
    <x v="6"/>
    <s v="Food Security"/>
    <x v="9"/>
    <x v="20"/>
    <x v="3"/>
    <m/>
    <s v="Planned"/>
    <m/>
    <m/>
    <m/>
    <m/>
    <m/>
    <s v="Chittagong"/>
    <s v="Cox's Bazar"/>
    <x v="6"/>
    <x v="9"/>
    <x v="1"/>
    <m/>
    <m/>
    <m/>
    <x v="2"/>
    <x v="2"/>
    <m/>
    <m/>
    <m/>
    <m/>
    <m/>
    <m/>
    <m/>
    <m/>
    <m/>
    <m/>
    <m/>
    <m/>
    <m/>
    <m/>
    <m/>
    <m/>
    <m/>
    <m/>
    <m/>
    <m/>
    <m/>
    <m/>
    <m/>
    <m/>
    <n v="20"/>
    <n v="2022"/>
    <s v=""/>
    <m/>
    <m/>
    <m/>
  </r>
  <r>
    <n v="3350"/>
    <m/>
    <m/>
    <m/>
    <x v="13"/>
    <x v="19"/>
    <x v="6"/>
    <s v="Food Security"/>
    <x v="9"/>
    <x v="20"/>
    <x v="3"/>
    <m/>
    <s v="Planned"/>
    <m/>
    <m/>
    <m/>
    <m/>
    <m/>
    <s v="Chittagong"/>
    <s v="Cox's Bazar"/>
    <x v="6"/>
    <x v="9"/>
    <x v="1"/>
    <m/>
    <m/>
    <m/>
    <x v="2"/>
    <x v="2"/>
    <m/>
    <m/>
    <m/>
    <m/>
    <m/>
    <m/>
    <m/>
    <m/>
    <m/>
    <m/>
    <m/>
    <m/>
    <m/>
    <m/>
    <m/>
    <m/>
    <m/>
    <m/>
    <m/>
    <m/>
    <m/>
    <m/>
    <m/>
    <m/>
    <n v="20"/>
    <n v="2022"/>
    <s v=""/>
    <m/>
    <m/>
    <m/>
  </r>
  <r>
    <n v="3351"/>
    <m/>
    <m/>
    <m/>
    <x v="13"/>
    <x v="19"/>
    <x v="6"/>
    <s v="Food Security"/>
    <x v="9"/>
    <x v="20"/>
    <x v="3"/>
    <m/>
    <s v="Planned"/>
    <m/>
    <m/>
    <m/>
    <m/>
    <m/>
    <s v="Chittagong"/>
    <s v="Cox's Bazar"/>
    <x v="6"/>
    <x v="9"/>
    <x v="1"/>
    <m/>
    <m/>
    <m/>
    <x v="2"/>
    <x v="2"/>
    <m/>
    <m/>
    <m/>
    <m/>
    <m/>
    <m/>
    <m/>
    <m/>
    <m/>
    <m/>
    <m/>
    <m/>
    <m/>
    <m/>
    <m/>
    <m/>
    <m/>
    <m/>
    <m/>
    <m/>
    <m/>
    <m/>
    <m/>
    <m/>
    <n v="20"/>
    <n v="2022"/>
    <s v=""/>
    <m/>
    <m/>
    <m/>
  </r>
  <r>
    <n v="3352"/>
    <m/>
    <m/>
    <m/>
    <x v="13"/>
    <x v="19"/>
    <x v="6"/>
    <s v="Food Security"/>
    <x v="9"/>
    <x v="20"/>
    <x v="3"/>
    <m/>
    <s v="Planned"/>
    <m/>
    <m/>
    <m/>
    <m/>
    <m/>
    <s v="Chittagong"/>
    <s v="Cox's Bazar"/>
    <x v="6"/>
    <x v="9"/>
    <x v="1"/>
    <m/>
    <m/>
    <m/>
    <x v="2"/>
    <x v="2"/>
    <m/>
    <m/>
    <m/>
    <m/>
    <m/>
    <m/>
    <m/>
    <m/>
    <m/>
    <m/>
    <m/>
    <m/>
    <m/>
    <m/>
    <m/>
    <m/>
    <m/>
    <m/>
    <m/>
    <m/>
    <m/>
    <m/>
    <m/>
    <m/>
    <n v="20"/>
    <n v="2022"/>
    <s v=""/>
    <m/>
    <m/>
    <m/>
  </r>
  <r>
    <n v="3353"/>
    <m/>
    <m/>
    <m/>
    <x v="13"/>
    <x v="19"/>
    <x v="6"/>
    <s v="Food Security"/>
    <x v="9"/>
    <x v="20"/>
    <x v="3"/>
    <m/>
    <s v="Planned"/>
    <m/>
    <m/>
    <m/>
    <m/>
    <m/>
    <s v="Chittagong"/>
    <s v="Cox's Bazar"/>
    <x v="6"/>
    <x v="9"/>
    <x v="1"/>
    <m/>
    <m/>
    <m/>
    <x v="2"/>
    <x v="2"/>
    <m/>
    <m/>
    <m/>
    <m/>
    <m/>
    <m/>
    <m/>
    <m/>
    <m/>
    <m/>
    <m/>
    <m/>
    <m/>
    <m/>
    <m/>
    <m/>
    <m/>
    <m/>
    <m/>
    <m/>
    <m/>
    <m/>
    <m/>
    <m/>
    <n v="20"/>
    <n v="2022"/>
    <s v=""/>
    <m/>
    <m/>
    <m/>
  </r>
  <r>
    <n v="3354"/>
    <m/>
    <m/>
    <m/>
    <x v="13"/>
    <x v="19"/>
    <x v="6"/>
    <s v="Food Security"/>
    <x v="9"/>
    <x v="20"/>
    <x v="3"/>
    <m/>
    <s v="Planned"/>
    <m/>
    <m/>
    <m/>
    <m/>
    <m/>
    <s v="Chittagong"/>
    <s v="Cox's Bazar"/>
    <x v="6"/>
    <x v="9"/>
    <x v="1"/>
    <m/>
    <m/>
    <m/>
    <x v="2"/>
    <x v="2"/>
    <m/>
    <m/>
    <m/>
    <m/>
    <m/>
    <m/>
    <m/>
    <m/>
    <m/>
    <m/>
    <m/>
    <m/>
    <m/>
    <m/>
    <m/>
    <m/>
    <m/>
    <m/>
    <m/>
    <m/>
    <m/>
    <m/>
    <m/>
    <m/>
    <n v="20"/>
    <n v="2022"/>
    <s v=""/>
    <m/>
    <m/>
    <m/>
  </r>
  <r>
    <n v="3355"/>
    <m/>
    <m/>
    <m/>
    <x v="13"/>
    <x v="19"/>
    <x v="6"/>
    <s v="Food Security"/>
    <x v="9"/>
    <x v="20"/>
    <x v="3"/>
    <m/>
    <s v="Planned"/>
    <m/>
    <m/>
    <m/>
    <m/>
    <m/>
    <s v="Chittagong"/>
    <s v="Cox's Bazar"/>
    <x v="6"/>
    <x v="9"/>
    <x v="1"/>
    <m/>
    <m/>
    <m/>
    <x v="2"/>
    <x v="2"/>
    <m/>
    <m/>
    <m/>
    <m/>
    <m/>
    <m/>
    <m/>
    <m/>
    <m/>
    <m/>
    <m/>
    <m/>
    <m/>
    <m/>
    <m/>
    <m/>
    <m/>
    <m/>
    <m/>
    <m/>
    <m/>
    <m/>
    <m/>
    <m/>
    <n v="20"/>
    <n v="2022"/>
    <s v=""/>
    <m/>
    <m/>
    <m/>
  </r>
  <r>
    <n v="3356"/>
    <m/>
    <m/>
    <m/>
    <x v="13"/>
    <x v="19"/>
    <x v="6"/>
    <s v="Food Security"/>
    <x v="9"/>
    <x v="20"/>
    <x v="3"/>
    <m/>
    <s v="Planned"/>
    <m/>
    <m/>
    <m/>
    <m/>
    <m/>
    <s v="Chittagong"/>
    <s v="Cox's Bazar"/>
    <x v="6"/>
    <x v="9"/>
    <x v="1"/>
    <m/>
    <m/>
    <m/>
    <x v="2"/>
    <x v="2"/>
    <m/>
    <m/>
    <m/>
    <m/>
    <m/>
    <m/>
    <m/>
    <m/>
    <m/>
    <m/>
    <m/>
    <m/>
    <m/>
    <m/>
    <m/>
    <m/>
    <m/>
    <m/>
    <m/>
    <m/>
    <m/>
    <m/>
    <m/>
    <m/>
    <n v="20"/>
    <n v="2022"/>
    <s v=""/>
    <m/>
    <m/>
    <m/>
  </r>
  <r>
    <n v="3357"/>
    <m/>
    <m/>
    <m/>
    <x v="13"/>
    <x v="19"/>
    <x v="6"/>
    <s v="Food Security"/>
    <x v="9"/>
    <x v="20"/>
    <x v="3"/>
    <m/>
    <s v="Planned"/>
    <m/>
    <m/>
    <m/>
    <m/>
    <m/>
    <s v="Chittagong"/>
    <s v="Cox's Bazar"/>
    <x v="6"/>
    <x v="9"/>
    <x v="1"/>
    <m/>
    <m/>
    <m/>
    <x v="2"/>
    <x v="2"/>
    <m/>
    <m/>
    <m/>
    <m/>
    <m/>
    <m/>
    <m/>
    <m/>
    <m/>
    <m/>
    <m/>
    <m/>
    <m/>
    <m/>
    <m/>
    <m/>
    <m/>
    <m/>
    <m/>
    <m/>
    <m/>
    <m/>
    <m/>
    <m/>
    <n v="20"/>
    <n v="2022"/>
    <s v=""/>
    <m/>
    <m/>
    <m/>
  </r>
  <r>
    <n v="3358"/>
    <m/>
    <m/>
    <m/>
    <x v="13"/>
    <x v="19"/>
    <x v="6"/>
    <s v="Food Security"/>
    <x v="9"/>
    <x v="20"/>
    <x v="3"/>
    <m/>
    <s v="Planned"/>
    <m/>
    <m/>
    <m/>
    <m/>
    <m/>
    <s v="Chittagong"/>
    <s v="Cox's Bazar"/>
    <x v="6"/>
    <x v="9"/>
    <x v="1"/>
    <m/>
    <m/>
    <m/>
    <x v="2"/>
    <x v="2"/>
    <m/>
    <m/>
    <m/>
    <m/>
    <m/>
    <m/>
    <m/>
    <m/>
    <m/>
    <m/>
    <m/>
    <m/>
    <m/>
    <m/>
    <m/>
    <m/>
    <m/>
    <m/>
    <m/>
    <m/>
    <m/>
    <m/>
    <m/>
    <m/>
    <n v="20"/>
    <n v="2022"/>
    <s v=""/>
    <m/>
    <m/>
    <m/>
  </r>
  <r>
    <n v="3359"/>
    <m/>
    <m/>
    <m/>
    <x v="13"/>
    <x v="19"/>
    <x v="6"/>
    <s v="Food Security"/>
    <x v="9"/>
    <x v="20"/>
    <x v="3"/>
    <m/>
    <s v="Planned"/>
    <m/>
    <m/>
    <m/>
    <m/>
    <m/>
    <s v="Chittagong"/>
    <s v="Cox's Bazar"/>
    <x v="6"/>
    <x v="9"/>
    <x v="1"/>
    <m/>
    <m/>
    <m/>
    <x v="2"/>
    <x v="2"/>
    <m/>
    <m/>
    <m/>
    <m/>
    <m/>
    <m/>
    <m/>
    <m/>
    <m/>
    <m/>
    <m/>
    <m/>
    <m/>
    <m/>
    <m/>
    <m/>
    <m/>
    <m/>
    <m/>
    <m/>
    <m/>
    <m/>
    <m/>
    <m/>
    <n v="20"/>
    <n v="2022"/>
    <s v=""/>
    <m/>
    <m/>
    <m/>
  </r>
  <r>
    <n v="3360"/>
    <m/>
    <m/>
    <m/>
    <x v="13"/>
    <x v="19"/>
    <x v="6"/>
    <s v="Food Security"/>
    <x v="9"/>
    <x v="20"/>
    <x v="3"/>
    <m/>
    <s v="Planned"/>
    <m/>
    <m/>
    <m/>
    <m/>
    <m/>
    <s v="Chittagong"/>
    <s v="Cox's Bazar"/>
    <x v="6"/>
    <x v="9"/>
    <x v="1"/>
    <m/>
    <m/>
    <m/>
    <x v="2"/>
    <x v="2"/>
    <m/>
    <m/>
    <m/>
    <m/>
    <m/>
    <m/>
    <m/>
    <m/>
    <m/>
    <m/>
    <m/>
    <m/>
    <m/>
    <m/>
    <m/>
    <m/>
    <m/>
    <m/>
    <m/>
    <m/>
    <m/>
    <m/>
    <m/>
    <m/>
    <n v="20"/>
    <n v="2022"/>
    <s v=""/>
    <m/>
    <m/>
    <m/>
  </r>
  <r>
    <n v="3361"/>
    <m/>
    <m/>
    <m/>
    <x v="13"/>
    <x v="19"/>
    <x v="6"/>
    <s v="Food Security"/>
    <x v="9"/>
    <x v="20"/>
    <x v="3"/>
    <m/>
    <s v="Planned"/>
    <m/>
    <m/>
    <m/>
    <m/>
    <m/>
    <s v="Chittagong"/>
    <s v="Cox's Bazar"/>
    <x v="6"/>
    <x v="9"/>
    <x v="1"/>
    <m/>
    <m/>
    <m/>
    <x v="2"/>
    <x v="2"/>
    <m/>
    <m/>
    <m/>
    <m/>
    <m/>
    <m/>
    <m/>
    <m/>
    <m/>
    <m/>
    <m/>
    <m/>
    <m/>
    <m/>
    <m/>
    <m/>
    <m/>
    <m/>
    <m/>
    <m/>
    <m/>
    <m/>
    <m/>
    <m/>
    <n v="20"/>
    <n v="2022"/>
    <s v=""/>
    <m/>
    <m/>
    <m/>
  </r>
  <r>
    <n v="3362"/>
    <m/>
    <m/>
    <m/>
    <x v="13"/>
    <x v="19"/>
    <x v="6"/>
    <s v="Food Security"/>
    <x v="9"/>
    <x v="20"/>
    <x v="3"/>
    <m/>
    <s v="Planned"/>
    <m/>
    <m/>
    <m/>
    <m/>
    <m/>
    <s v="Chittagong"/>
    <s v="Cox's Bazar"/>
    <x v="6"/>
    <x v="9"/>
    <x v="1"/>
    <m/>
    <m/>
    <m/>
    <x v="2"/>
    <x v="2"/>
    <m/>
    <m/>
    <m/>
    <m/>
    <m/>
    <m/>
    <m/>
    <m/>
    <m/>
    <m/>
    <m/>
    <m/>
    <m/>
    <m/>
    <m/>
    <m/>
    <m/>
    <m/>
    <m/>
    <m/>
    <m/>
    <m/>
    <m/>
    <m/>
    <n v="20"/>
    <n v="2022"/>
    <s v=""/>
    <m/>
    <m/>
    <m/>
  </r>
  <r>
    <n v="3363"/>
    <m/>
    <m/>
    <m/>
    <x v="13"/>
    <x v="19"/>
    <x v="6"/>
    <s v="Food Security"/>
    <x v="9"/>
    <x v="20"/>
    <x v="3"/>
    <m/>
    <s v="Planned"/>
    <m/>
    <m/>
    <m/>
    <m/>
    <m/>
    <s v="Chittagong"/>
    <s v="Cox's Bazar"/>
    <x v="6"/>
    <x v="9"/>
    <x v="1"/>
    <m/>
    <m/>
    <m/>
    <x v="2"/>
    <x v="2"/>
    <m/>
    <m/>
    <m/>
    <m/>
    <m/>
    <m/>
    <m/>
    <m/>
    <m/>
    <m/>
    <m/>
    <m/>
    <m/>
    <m/>
    <m/>
    <m/>
    <m/>
    <m/>
    <m/>
    <m/>
    <m/>
    <m/>
    <m/>
    <m/>
    <n v="20"/>
    <n v="2022"/>
    <s v=""/>
    <m/>
    <m/>
    <m/>
  </r>
  <r>
    <n v="3364"/>
    <m/>
    <m/>
    <m/>
    <x v="13"/>
    <x v="19"/>
    <x v="6"/>
    <s v="Food Security"/>
    <x v="9"/>
    <x v="20"/>
    <x v="3"/>
    <m/>
    <s v="Planned"/>
    <m/>
    <m/>
    <m/>
    <m/>
    <m/>
    <s v="Chittagong"/>
    <s v="Cox's Bazar"/>
    <x v="6"/>
    <x v="9"/>
    <x v="1"/>
    <m/>
    <m/>
    <m/>
    <x v="2"/>
    <x v="2"/>
    <m/>
    <m/>
    <m/>
    <m/>
    <m/>
    <m/>
    <m/>
    <m/>
    <m/>
    <m/>
    <m/>
    <m/>
    <m/>
    <m/>
    <m/>
    <m/>
    <m/>
    <m/>
    <m/>
    <m/>
    <m/>
    <m/>
    <m/>
    <m/>
    <n v="20"/>
    <n v="2022"/>
    <s v=""/>
    <m/>
    <m/>
    <m/>
  </r>
  <r>
    <n v="3365"/>
    <m/>
    <m/>
    <m/>
    <x v="13"/>
    <x v="19"/>
    <x v="6"/>
    <s v="Food Security"/>
    <x v="9"/>
    <x v="20"/>
    <x v="3"/>
    <m/>
    <s v="Planned"/>
    <m/>
    <m/>
    <m/>
    <m/>
    <m/>
    <s v="Chittagong"/>
    <s v="Cox's Bazar"/>
    <x v="6"/>
    <x v="9"/>
    <x v="1"/>
    <m/>
    <m/>
    <m/>
    <x v="2"/>
    <x v="2"/>
    <m/>
    <m/>
    <m/>
    <m/>
    <m/>
    <m/>
    <m/>
    <m/>
    <m/>
    <m/>
    <m/>
    <m/>
    <m/>
    <m/>
    <m/>
    <m/>
    <m/>
    <m/>
    <m/>
    <m/>
    <m/>
    <m/>
    <m/>
    <m/>
    <n v="20"/>
    <n v="2022"/>
    <s v=""/>
    <m/>
    <m/>
    <m/>
  </r>
  <r>
    <n v="3366"/>
    <m/>
    <m/>
    <m/>
    <x v="13"/>
    <x v="19"/>
    <x v="6"/>
    <s v="Food Security"/>
    <x v="9"/>
    <x v="20"/>
    <x v="3"/>
    <m/>
    <s v="Planned"/>
    <m/>
    <m/>
    <m/>
    <m/>
    <m/>
    <s v="Chittagong"/>
    <s v="Cox's Bazar"/>
    <x v="6"/>
    <x v="9"/>
    <x v="1"/>
    <m/>
    <m/>
    <m/>
    <x v="2"/>
    <x v="2"/>
    <m/>
    <m/>
    <m/>
    <m/>
    <m/>
    <m/>
    <m/>
    <m/>
    <m/>
    <m/>
    <m/>
    <m/>
    <m/>
    <m/>
    <m/>
    <m/>
    <m/>
    <m/>
    <m/>
    <m/>
    <m/>
    <m/>
    <m/>
    <m/>
    <n v="20"/>
    <n v="2022"/>
    <s v=""/>
    <m/>
    <m/>
    <m/>
  </r>
  <r>
    <n v="3367"/>
    <m/>
    <m/>
    <m/>
    <x v="13"/>
    <x v="19"/>
    <x v="6"/>
    <s v="Food Security"/>
    <x v="9"/>
    <x v="20"/>
    <x v="3"/>
    <m/>
    <s v="Planned"/>
    <m/>
    <m/>
    <m/>
    <m/>
    <m/>
    <s v="Chittagong"/>
    <s v="Cox's Bazar"/>
    <x v="6"/>
    <x v="9"/>
    <x v="1"/>
    <m/>
    <m/>
    <m/>
    <x v="2"/>
    <x v="2"/>
    <m/>
    <m/>
    <m/>
    <m/>
    <m/>
    <m/>
    <m/>
    <m/>
    <m/>
    <m/>
    <m/>
    <m/>
    <m/>
    <m/>
    <m/>
    <m/>
    <m/>
    <m/>
    <m/>
    <m/>
    <m/>
    <m/>
    <m/>
    <m/>
    <n v="20"/>
    <n v="2022"/>
    <s v=""/>
    <m/>
    <m/>
    <m/>
  </r>
  <r>
    <n v="3368"/>
    <m/>
    <m/>
    <m/>
    <x v="13"/>
    <x v="19"/>
    <x v="6"/>
    <s v="Food Security"/>
    <x v="9"/>
    <x v="20"/>
    <x v="3"/>
    <m/>
    <s v="Planned"/>
    <m/>
    <m/>
    <m/>
    <m/>
    <m/>
    <s v="Chittagong"/>
    <s v="Cox's Bazar"/>
    <x v="6"/>
    <x v="9"/>
    <x v="1"/>
    <m/>
    <m/>
    <m/>
    <x v="2"/>
    <x v="2"/>
    <m/>
    <m/>
    <m/>
    <m/>
    <m/>
    <m/>
    <m/>
    <m/>
    <m/>
    <m/>
    <m/>
    <m/>
    <m/>
    <m/>
    <m/>
    <m/>
    <m/>
    <m/>
    <m/>
    <m/>
    <m/>
    <m/>
    <m/>
    <m/>
    <n v="20"/>
    <n v="2022"/>
    <s v=""/>
    <m/>
    <m/>
    <m/>
  </r>
  <r>
    <n v="3369"/>
    <m/>
    <m/>
    <m/>
    <x v="13"/>
    <x v="19"/>
    <x v="6"/>
    <s v="Food Security"/>
    <x v="9"/>
    <x v="20"/>
    <x v="3"/>
    <m/>
    <s v="Planned"/>
    <m/>
    <m/>
    <m/>
    <m/>
    <m/>
    <s v="Chittagong"/>
    <s v="Cox's Bazar"/>
    <x v="6"/>
    <x v="9"/>
    <x v="1"/>
    <m/>
    <m/>
    <m/>
    <x v="2"/>
    <x v="2"/>
    <m/>
    <m/>
    <m/>
    <m/>
    <m/>
    <m/>
    <m/>
    <m/>
    <m/>
    <m/>
    <m/>
    <m/>
    <m/>
    <m/>
    <m/>
    <m/>
    <m/>
    <m/>
    <m/>
    <m/>
    <m/>
    <m/>
    <m/>
    <m/>
    <n v="20"/>
    <n v="2022"/>
    <s v=""/>
    <m/>
    <m/>
    <m/>
  </r>
  <r>
    <n v="3370"/>
    <m/>
    <m/>
    <m/>
    <x v="13"/>
    <x v="19"/>
    <x v="6"/>
    <s v="Food Security"/>
    <x v="9"/>
    <x v="20"/>
    <x v="3"/>
    <m/>
    <s v="Planned"/>
    <m/>
    <m/>
    <m/>
    <m/>
    <m/>
    <s v="Chittagong"/>
    <s v="Cox's Bazar"/>
    <x v="6"/>
    <x v="9"/>
    <x v="1"/>
    <m/>
    <m/>
    <m/>
    <x v="2"/>
    <x v="2"/>
    <m/>
    <m/>
    <m/>
    <m/>
    <m/>
    <m/>
    <m/>
    <m/>
    <m/>
    <m/>
    <m/>
    <m/>
    <m/>
    <m/>
    <m/>
    <m/>
    <m/>
    <m/>
    <m/>
    <m/>
    <m/>
    <m/>
    <m/>
    <m/>
    <n v="20"/>
    <n v="2022"/>
    <s v=""/>
    <m/>
    <m/>
    <m/>
  </r>
  <r>
    <n v="3371"/>
    <m/>
    <m/>
    <m/>
    <x v="13"/>
    <x v="19"/>
    <x v="6"/>
    <s v="Food Security"/>
    <x v="9"/>
    <x v="20"/>
    <x v="3"/>
    <m/>
    <s v="Planned"/>
    <m/>
    <m/>
    <m/>
    <m/>
    <m/>
    <s v="Chittagong"/>
    <s v="Cox's Bazar"/>
    <x v="6"/>
    <x v="9"/>
    <x v="1"/>
    <m/>
    <m/>
    <m/>
    <x v="2"/>
    <x v="2"/>
    <m/>
    <m/>
    <m/>
    <m/>
    <m/>
    <m/>
    <m/>
    <m/>
    <m/>
    <m/>
    <m/>
    <m/>
    <m/>
    <m/>
    <m/>
    <m/>
    <m/>
    <m/>
    <m/>
    <m/>
    <m/>
    <m/>
    <m/>
    <m/>
    <n v="20"/>
    <n v="2022"/>
    <s v=""/>
    <m/>
    <m/>
    <m/>
  </r>
  <r>
    <n v="3372"/>
    <m/>
    <m/>
    <m/>
    <x v="13"/>
    <x v="19"/>
    <x v="6"/>
    <s v="Food Security"/>
    <x v="9"/>
    <x v="20"/>
    <x v="3"/>
    <m/>
    <s v="Planned"/>
    <m/>
    <m/>
    <m/>
    <m/>
    <m/>
    <s v="Chittagong"/>
    <s v="Cox's Bazar"/>
    <x v="6"/>
    <x v="9"/>
    <x v="1"/>
    <m/>
    <m/>
    <m/>
    <x v="2"/>
    <x v="2"/>
    <m/>
    <m/>
    <m/>
    <m/>
    <m/>
    <m/>
    <m/>
    <m/>
    <m/>
    <m/>
    <m/>
    <m/>
    <m/>
    <m/>
    <m/>
    <m/>
    <m/>
    <m/>
    <m/>
    <m/>
    <m/>
    <m/>
    <m/>
    <m/>
    <n v="20"/>
    <n v="2022"/>
    <s v=""/>
    <m/>
    <m/>
    <m/>
  </r>
  <r>
    <n v="3373"/>
    <m/>
    <m/>
    <m/>
    <x v="13"/>
    <x v="19"/>
    <x v="6"/>
    <s v="Food Security"/>
    <x v="9"/>
    <x v="20"/>
    <x v="3"/>
    <m/>
    <s v="Planned"/>
    <m/>
    <m/>
    <m/>
    <m/>
    <m/>
    <s v="Chittagong"/>
    <s v="Cox's Bazar"/>
    <x v="6"/>
    <x v="9"/>
    <x v="1"/>
    <m/>
    <m/>
    <m/>
    <x v="2"/>
    <x v="2"/>
    <m/>
    <m/>
    <m/>
    <m/>
    <m/>
    <m/>
    <m/>
    <m/>
    <m/>
    <m/>
    <m/>
    <m/>
    <m/>
    <m/>
    <m/>
    <m/>
    <m/>
    <m/>
    <m/>
    <m/>
    <m/>
    <m/>
    <m/>
    <m/>
    <n v="20"/>
    <n v="2022"/>
    <s v=""/>
    <m/>
    <m/>
    <m/>
  </r>
  <r>
    <n v="3374"/>
    <m/>
    <m/>
    <m/>
    <x v="13"/>
    <x v="19"/>
    <x v="6"/>
    <s v="Food Security"/>
    <x v="9"/>
    <x v="20"/>
    <x v="3"/>
    <m/>
    <s v="Planned"/>
    <m/>
    <m/>
    <m/>
    <m/>
    <m/>
    <s v="Chittagong"/>
    <s v="Cox's Bazar"/>
    <x v="6"/>
    <x v="9"/>
    <x v="1"/>
    <m/>
    <m/>
    <m/>
    <x v="2"/>
    <x v="2"/>
    <m/>
    <m/>
    <m/>
    <m/>
    <m/>
    <m/>
    <m/>
    <m/>
    <m/>
    <m/>
    <m/>
    <m/>
    <m/>
    <m/>
    <m/>
    <m/>
    <m/>
    <m/>
    <m/>
    <m/>
    <m/>
    <m/>
    <m/>
    <m/>
    <n v="20"/>
    <n v="2022"/>
    <s v=""/>
    <m/>
    <m/>
    <m/>
  </r>
  <r>
    <n v="3375"/>
    <m/>
    <m/>
    <m/>
    <x v="13"/>
    <x v="19"/>
    <x v="6"/>
    <s v="Food Security"/>
    <x v="9"/>
    <x v="20"/>
    <x v="3"/>
    <m/>
    <s v="Planned"/>
    <m/>
    <m/>
    <m/>
    <m/>
    <m/>
    <s v="Chittagong"/>
    <s v="Cox's Bazar"/>
    <x v="6"/>
    <x v="9"/>
    <x v="1"/>
    <m/>
    <m/>
    <m/>
    <x v="2"/>
    <x v="2"/>
    <m/>
    <m/>
    <m/>
    <m/>
    <m/>
    <m/>
    <m/>
    <m/>
    <m/>
    <m/>
    <m/>
    <m/>
    <m/>
    <m/>
    <m/>
    <m/>
    <m/>
    <m/>
    <m/>
    <m/>
    <m/>
    <m/>
    <m/>
    <m/>
    <n v="20"/>
    <n v="2022"/>
    <s v=""/>
    <m/>
    <m/>
    <m/>
  </r>
  <r>
    <n v="3376"/>
    <m/>
    <m/>
    <m/>
    <x v="13"/>
    <x v="19"/>
    <x v="6"/>
    <s v="Food Security"/>
    <x v="9"/>
    <x v="20"/>
    <x v="3"/>
    <m/>
    <s v="Planned"/>
    <m/>
    <m/>
    <m/>
    <m/>
    <m/>
    <s v="Chittagong"/>
    <s v="Cox's Bazar"/>
    <x v="6"/>
    <x v="9"/>
    <x v="1"/>
    <m/>
    <m/>
    <m/>
    <x v="2"/>
    <x v="2"/>
    <m/>
    <m/>
    <m/>
    <m/>
    <m/>
    <m/>
    <m/>
    <m/>
    <m/>
    <m/>
    <m/>
    <m/>
    <m/>
    <m/>
    <m/>
    <m/>
    <m/>
    <m/>
    <m/>
    <m/>
    <m/>
    <m/>
    <m/>
    <m/>
    <n v="20"/>
    <n v="2022"/>
    <s v=""/>
    <m/>
    <m/>
    <m/>
  </r>
  <r>
    <n v="3377"/>
    <m/>
    <m/>
    <m/>
    <x v="13"/>
    <x v="19"/>
    <x v="6"/>
    <s v="Food Security"/>
    <x v="9"/>
    <x v="20"/>
    <x v="3"/>
    <m/>
    <s v="Planned"/>
    <m/>
    <m/>
    <m/>
    <m/>
    <m/>
    <s v="Chittagong"/>
    <s v="Cox's Bazar"/>
    <x v="6"/>
    <x v="9"/>
    <x v="1"/>
    <m/>
    <m/>
    <m/>
    <x v="2"/>
    <x v="2"/>
    <m/>
    <m/>
    <m/>
    <m/>
    <m/>
    <m/>
    <m/>
    <m/>
    <m/>
    <m/>
    <m/>
    <m/>
    <m/>
    <m/>
    <m/>
    <m/>
    <m/>
    <m/>
    <m/>
    <m/>
    <m/>
    <m/>
    <m/>
    <m/>
    <n v="20"/>
    <n v="2022"/>
    <s v=""/>
    <m/>
    <m/>
    <m/>
  </r>
  <r>
    <n v="3378"/>
    <m/>
    <m/>
    <m/>
    <x v="13"/>
    <x v="19"/>
    <x v="6"/>
    <s v="Food Security"/>
    <x v="9"/>
    <x v="20"/>
    <x v="3"/>
    <m/>
    <s v="Planned"/>
    <m/>
    <m/>
    <m/>
    <m/>
    <m/>
    <s v="Chittagong"/>
    <s v="Cox's Bazar"/>
    <x v="6"/>
    <x v="9"/>
    <x v="1"/>
    <m/>
    <m/>
    <m/>
    <x v="2"/>
    <x v="2"/>
    <m/>
    <m/>
    <m/>
    <m/>
    <m/>
    <m/>
    <m/>
    <m/>
    <m/>
    <m/>
    <m/>
    <m/>
    <m/>
    <m/>
    <m/>
    <m/>
    <m/>
    <m/>
    <m/>
    <m/>
    <m/>
    <m/>
    <m/>
    <m/>
    <n v="20"/>
    <n v="2022"/>
    <s v=""/>
    <m/>
    <m/>
    <m/>
  </r>
  <r>
    <n v="3379"/>
    <m/>
    <m/>
    <m/>
    <x v="13"/>
    <x v="19"/>
    <x v="6"/>
    <s v="Food Security"/>
    <x v="9"/>
    <x v="20"/>
    <x v="3"/>
    <m/>
    <s v="Planned"/>
    <m/>
    <m/>
    <m/>
    <m/>
    <m/>
    <s v="Chittagong"/>
    <s v="Cox's Bazar"/>
    <x v="6"/>
    <x v="9"/>
    <x v="1"/>
    <m/>
    <m/>
    <m/>
    <x v="2"/>
    <x v="2"/>
    <m/>
    <m/>
    <m/>
    <m/>
    <m/>
    <m/>
    <m/>
    <m/>
    <m/>
    <m/>
    <m/>
    <m/>
    <m/>
    <m/>
    <m/>
    <m/>
    <m/>
    <m/>
    <m/>
    <m/>
    <m/>
    <m/>
    <m/>
    <m/>
    <n v="20"/>
    <n v="2022"/>
    <s v=""/>
    <m/>
    <m/>
    <m/>
  </r>
  <r>
    <n v="3380"/>
    <m/>
    <m/>
    <m/>
    <x v="13"/>
    <x v="19"/>
    <x v="6"/>
    <s v="Food Security"/>
    <x v="9"/>
    <x v="20"/>
    <x v="3"/>
    <m/>
    <s v="Planned"/>
    <m/>
    <m/>
    <m/>
    <m/>
    <m/>
    <s v="Chittagong"/>
    <s v="Cox's Bazar"/>
    <x v="6"/>
    <x v="9"/>
    <x v="1"/>
    <m/>
    <m/>
    <m/>
    <x v="2"/>
    <x v="2"/>
    <m/>
    <m/>
    <m/>
    <m/>
    <m/>
    <m/>
    <m/>
    <m/>
    <m/>
    <m/>
    <m/>
    <m/>
    <m/>
    <m/>
    <m/>
    <m/>
    <m/>
    <m/>
    <m/>
    <m/>
    <m/>
    <m/>
    <m/>
    <m/>
    <n v="20"/>
    <n v="2022"/>
    <s v=""/>
    <m/>
    <m/>
    <m/>
  </r>
  <r>
    <n v="3381"/>
    <m/>
    <m/>
    <m/>
    <x v="13"/>
    <x v="19"/>
    <x v="6"/>
    <s v="Food Security"/>
    <x v="9"/>
    <x v="20"/>
    <x v="3"/>
    <m/>
    <s v="Planned"/>
    <m/>
    <m/>
    <m/>
    <m/>
    <m/>
    <s v="Chittagong"/>
    <s v="Cox's Bazar"/>
    <x v="6"/>
    <x v="9"/>
    <x v="1"/>
    <m/>
    <m/>
    <m/>
    <x v="2"/>
    <x v="2"/>
    <m/>
    <m/>
    <m/>
    <m/>
    <m/>
    <m/>
    <m/>
    <m/>
    <m/>
    <m/>
    <m/>
    <m/>
    <m/>
    <m/>
    <m/>
    <m/>
    <m/>
    <m/>
    <m/>
    <m/>
    <m/>
    <m/>
    <m/>
    <m/>
    <n v="20"/>
    <n v="2022"/>
    <s v=""/>
    <m/>
    <m/>
    <m/>
  </r>
  <r>
    <n v="3382"/>
    <m/>
    <m/>
    <m/>
    <x v="13"/>
    <x v="19"/>
    <x v="6"/>
    <s v="Food Security"/>
    <x v="9"/>
    <x v="20"/>
    <x v="3"/>
    <m/>
    <s v="Planned"/>
    <m/>
    <m/>
    <m/>
    <m/>
    <m/>
    <s v="Chittagong"/>
    <s v="Cox's Bazar"/>
    <x v="6"/>
    <x v="9"/>
    <x v="1"/>
    <m/>
    <m/>
    <m/>
    <x v="2"/>
    <x v="2"/>
    <m/>
    <m/>
    <m/>
    <m/>
    <m/>
    <m/>
    <m/>
    <m/>
    <m/>
    <m/>
    <m/>
    <m/>
    <m/>
    <m/>
    <m/>
    <m/>
    <m/>
    <m/>
    <m/>
    <m/>
    <m/>
    <m/>
    <m/>
    <m/>
    <n v="20"/>
    <n v="2022"/>
    <s v=""/>
    <m/>
    <m/>
    <m/>
  </r>
  <r>
    <n v="3383"/>
    <m/>
    <m/>
    <m/>
    <x v="13"/>
    <x v="19"/>
    <x v="6"/>
    <s v="Food Security"/>
    <x v="9"/>
    <x v="20"/>
    <x v="3"/>
    <m/>
    <s v="Planned"/>
    <m/>
    <m/>
    <m/>
    <m/>
    <m/>
    <s v="Chittagong"/>
    <s v="Cox's Bazar"/>
    <x v="6"/>
    <x v="9"/>
    <x v="1"/>
    <m/>
    <m/>
    <m/>
    <x v="2"/>
    <x v="2"/>
    <m/>
    <m/>
    <m/>
    <m/>
    <m/>
    <m/>
    <m/>
    <m/>
    <m/>
    <m/>
    <m/>
    <m/>
    <m/>
    <m/>
    <m/>
    <m/>
    <m/>
    <m/>
    <m/>
    <m/>
    <m/>
    <m/>
    <m/>
    <m/>
    <n v="20"/>
    <n v="2022"/>
    <s v=""/>
    <m/>
    <m/>
    <m/>
  </r>
  <r>
    <n v="3384"/>
    <m/>
    <m/>
    <m/>
    <x v="13"/>
    <x v="19"/>
    <x v="6"/>
    <s v="Food Security"/>
    <x v="9"/>
    <x v="20"/>
    <x v="3"/>
    <m/>
    <s v="Planned"/>
    <m/>
    <m/>
    <m/>
    <m/>
    <m/>
    <s v="Chittagong"/>
    <s v="Cox's Bazar"/>
    <x v="6"/>
    <x v="9"/>
    <x v="1"/>
    <m/>
    <m/>
    <m/>
    <x v="2"/>
    <x v="2"/>
    <m/>
    <m/>
    <m/>
    <m/>
    <m/>
    <m/>
    <m/>
    <m/>
    <m/>
    <m/>
    <m/>
    <m/>
    <m/>
    <m/>
    <m/>
    <m/>
    <m/>
    <m/>
    <m/>
    <m/>
    <m/>
    <m/>
    <m/>
    <m/>
    <n v="20"/>
    <n v="2022"/>
    <s v=""/>
    <m/>
    <m/>
    <m/>
  </r>
  <r>
    <n v="3385"/>
    <m/>
    <m/>
    <m/>
    <x v="13"/>
    <x v="19"/>
    <x v="6"/>
    <s v="Food Security"/>
    <x v="9"/>
    <x v="20"/>
    <x v="3"/>
    <m/>
    <s v="Planned"/>
    <m/>
    <m/>
    <m/>
    <m/>
    <m/>
    <s v="Chittagong"/>
    <s v="Cox's Bazar"/>
    <x v="6"/>
    <x v="9"/>
    <x v="1"/>
    <m/>
    <m/>
    <m/>
    <x v="2"/>
    <x v="2"/>
    <m/>
    <m/>
    <m/>
    <m/>
    <m/>
    <m/>
    <m/>
    <m/>
    <m/>
    <m/>
    <m/>
    <m/>
    <m/>
    <m/>
    <m/>
    <m/>
    <m/>
    <m/>
    <m/>
    <m/>
    <m/>
    <m/>
    <m/>
    <m/>
    <n v="20"/>
    <n v="2022"/>
    <s v=""/>
    <m/>
    <m/>
    <m/>
  </r>
  <r>
    <n v="3386"/>
    <m/>
    <m/>
    <m/>
    <x v="13"/>
    <x v="19"/>
    <x v="6"/>
    <s v="Food Security"/>
    <x v="9"/>
    <x v="20"/>
    <x v="3"/>
    <m/>
    <s v="Planned"/>
    <m/>
    <m/>
    <m/>
    <m/>
    <m/>
    <s v="Chittagong"/>
    <s v="Cox's Bazar"/>
    <x v="6"/>
    <x v="9"/>
    <x v="1"/>
    <m/>
    <m/>
    <m/>
    <x v="2"/>
    <x v="2"/>
    <m/>
    <m/>
    <m/>
    <m/>
    <m/>
    <m/>
    <m/>
    <m/>
    <m/>
    <m/>
    <m/>
    <m/>
    <m/>
    <m/>
    <m/>
    <m/>
    <m/>
    <m/>
    <m/>
    <m/>
    <m/>
    <m/>
    <m/>
    <m/>
    <n v="20"/>
    <n v="2022"/>
    <s v=""/>
    <m/>
    <m/>
    <m/>
  </r>
  <r>
    <n v="3387"/>
    <m/>
    <m/>
    <m/>
    <x v="13"/>
    <x v="19"/>
    <x v="6"/>
    <s v="Food Security"/>
    <x v="9"/>
    <x v="20"/>
    <x v="3"/>
    <m/>
    <s v="Planned"/>
    <m/>
    <m/>
    <m/>
    <m/>
    <m/>
    <s v="Chittagong"/>
    <s v="Cox's Bazar"/>
    <x v="6"/>
    <x v="9"/>
    <x v="1"/>
    <m/>
    <m/>
    <m/>
    <x v="2"/>
    <x v="2"/>
    <m/>
    <m/>
    <m/>
    <m/>
    <m/>
    <m/>
    <m/>
    <m/>
    <m/>
    <m/>
    <m/>
    <m/>
    <m/>
    <m/>
    <m/>
    <m/>
    <m/>
    <m/>
    <m/>
    <m/>
    <m/>
    <m/>
    <m/>
    <m/>
    <n v="20"/>
    <n v="2022"/>
    <s v=""/>
    <m/>
    <m/>
    <m/>
  </r>
  <r>
    <n v="3388"/>
    <m/>
    <m/>
    <m/>
    <x v="13"/>
    <x v="19"/>
    <x v="6"/>
    <s v="Food Security"/>
    <x v="9"/>
    <x v="20"/>
    <x v="3"/>
    <m/>
    <s v="Planned"/>
    <m/>
    <m/>
    <m/>
    <m/>
    <m/>
    <s v="Chittagong"/>
    <s v="Cox's Bazar"/>
    <x v="6"/>
    <x v="9"/>
    <x v="1"/>
    <m/>
    <m/>
    <m/>
    <x v="2"/>
    <x v="2"/>
    <m/>
    <m/>
    <m/>
    <m/>
    <m/>
    <m/>
    <m/>
    <m/>
    <m/>
    <m/>
    <m/>
    <m/>
    <m/>
    <m/>
    <m/>
    <m/>
    <m/>
    <m/>
    <m/>
    <m/>
    <m/>
    <m/>
    <m/>
    <m/>
    <n v="20"/>
    <n v="2022"/>
    <s v=""/>
    <m/>
    <m/>
    <m/>
  </r>
  <r>
    <n v="3389"/>
    <m/>
    <m/>
    <m/>
    <x v="13"/>
    <x v="19"/>
    <x v="6"/>
    <s v="Food Security"/>
    <x v="9"/>
    <x v="20"/>
    <x v="3"/>
    <m/>
    <s v="Planned"/>
    <m/>
    <m/>
    <m/>
    <m/>
    <m/>
    <s v="Chittagong"/>
    <s v="Cox's Bazar"/>
    <x v="6"/>
    <x v="9"/>
    <x v="1"/>
    <m/>
    <m/>
    <m/>
    <x v="2"/>
    <x v="2"/>
    <m/>
    <m/>
    <m/>
    <m/>
    <m/>
    <m/>
    <m/>
    <m/>
    <m/>
    <m/>
    <m/>
    <m/>
    <m/>
    <m/>
    <m/>
    <m/>
    <m/>
    <m/>
    <m/>
    <m/>
    <m/>
    <m/>
    <m/>
    <m/>
    <n v="20"/>
    <n v="2022"/>
    <s v=""/>
    <m/>
    <m/>
    <m/>
  </r>
  <r>
    <n v="3390"/>
    <m/>
    <m/>
    <m/>
    <x v="13"/>
    <x v="19"/>
    <x v="6"/>
    <s v="Food Security"/>
    <x v="9"/>
    <x v="20"/>
    <x v="3"/>
    <m/>
    <s v="Planned"/>
    <m/>
    <m/>
    <m/>
    <m/>
    <m/>
    <s v="Chittagong"/>
    <s v="Cox's Bazar"/>
    <x v="6"/>
    <x v="9"/>
    <x v="1"/>
    <m/>
    <m/>
    <m/>
    <x v="2"/>
    <x v="2"/>
    <m/>
    <m/>
    <m/>
    <m/>
    <m/>
    <m/>
    <m/>
    <m/>
    <m/>
    <m/>
    <m/>
    <m/>
    <m/>
    <m/>
    <m/>
    <m/>
    <m/>
    <m/>
    <m/>
    <m/>
    <m/>
    <m/>
    <m/>
    <m/>
    <n v="20"/>
    <n v="2022"/>
    <s v=""/>
    <m/>
    <m/>
    <m/>
  </r>
  <r>
    <n v="3391"/>
    <m/>
    <m/>
    <m/>
    <x v="13"/>
    <x v="19"/>
    <x v="6"/>
    <s v="Food Security"/>
    <x v="9"/>
    <x v="20"/>
    <x v="3"/>
    <m/>
    <s v="Planned"/>
    <m/>
    <m/>
    <m/>
    <m/>
    <m/>
    <s v="Chittagong"/>
    <s v="Cox's Bazar"/>
    <x v="6"/>
    <x v="9"/>
    <x v="1"/>
    <m/>
    <m/>
    <m/>
    <x v="2"/>
    <x v="2"/>
    <m/>
    <m/>
    <m/>
    <m/>
    <m/>
    <m/>
    <m/>
    <m/>
    <m/>
    <m/>
    <m/>
    <m/>
    <m/>
    <m/>
    <m/>
    <m/>
    <m/>
    <m/>
    <m/>
    <m/>
    <m/>
    <m/>
    <m/>
    <m/>
    <n v="20"/>
    <n v="2022"/>
    <s v=""/>
    <m/>
    <m/>
    <m/>
  </r>
  <r>
    <n v="3392"/>
    <m/>
    <m/>
    <m/>
    <x v="13"/>
    <x v="19"/>
    <x v="6"/>
    <s v="Food Security"/>
    <x v="9"/>
    <x v="20"/>
    <x v="3"/>
    <m/>
    <s v="Planned"/>
    <m/>
    <m/>
    <m/>
    <m/>
    <m/>
    <s v="Chittagong"/>
    <s v="Cox's Bazar"/>
    <x v="6"/>
    <x v="9"/>
    <x v="1"/>
    <m/>
    <m/>
    <m/>
    <x v="2"/>
    <x v="2"/>
    <m/>
    <m/>
    <m/>
    <m/>
    <m/>
    <m/>
    <m/>
    <m/>
    <m/>
    <m/>
    <m/>
    <m/>
    <m/>
    <m/>
    <m/>
    <m/>
    <m/>
    <m/>
    <m/>
    <m/>
    <m/>
    <m/>
    <m/>
    <m/>
    <n v="20"/>
    <n v="2022"/>
    <s v=""/>
    <m/>
    <m/>
    <m/>
  </r>
  <r>
    <n v="3393"/>
    <m/>
    <m/>
    <m/>
    <x v="13"/>
    <x v="19"/>
    <x v="6"/>
    <s v="Food Security"/>
    <x v="9"/>
    <x v="20"/>
    <x v="3"/>
    <m/>
    <s v="Planned"/>
    <m/>
    <m/>
    <m/>
    <m/>
    <m/>
    <s v="Chittagong"/>
    <s v="Cox's Bazar"/>
    <x v="6"/>
    <x v="9"/>
    <x v="1"/>
    <m/>
    <m/>
    <m/>
    <x v="2"/>
    <x v="2"/>
    <m/>
    <m/>
    <m/>
    <m/>
    <m/>
    <m/>
    <m/>
    <m/>
    <m/>
    <m/>
    <m/>
    <m/>
    <m/>
    <m/>
    <m/>
    <m/>
    <m/>
    <m/>
    <m/>
    <m/>
    <m/>
    <m/>
    <m/>
    <m/>
    <n v="20"/>
    <n v="2022"/>
    <s v=""/>
    <m/>
    <m/>
    <m/>
  </r>
  <r>
    <n v="3394"/>
    <m/>
    <m/>
    <m/>
    <x v="13"/>
    <x v="19"/>
    <x v="6"/>
    <s v="Food Security"/>
    <x v="9"/>
    <x v="20"/>
    <x v="3"/>
    <m/>
    <s v="Planned"/>
    <m/>
    <m/>
    <m/>
    <m/>
    <m/>
    <s v="Chittagong"/>
    <s v="Cox's Bazar"/>
    <x v="6"/>
    <x v="9"/>
    <x v="1"/>
    <m/>
    <m/>
    <m/>
    <x v="2"/>
    <x v="2"/>
    <m/>
    <m/>
    <m/>
    <m/>
    <m/>
    <m/>
    <m/>
    <m/>
    <m/>
    <m/>
    <m/>
    <m/>
    <m/>
    <m/>
    <m/>
    <m/>
    <m/>
    <m/>
    <m/>
    <m/>
    <m/>
    <m/>
    <m/>
    <m/>
    <n v="20"/>
    <n v="2022"/>
    <s v=""/>
    <m/>
    <m/>
    <m/>
  </r>
  <r>
    <n v="3395"/>
    <m/>
    <m/>
    <m/>
    <x v="13"/>
    <x v="19"/>
    <x v="6"/>
    <s v="Food Security"/>
    <x v="9"/>
    <x v="20"/>
    <x v="3"/>
    <m/>
    <s v="Planned"/>
    <m/>
    <m/>
    <m/>
    <m/>
    <m/>
    <s v="Chittagong"/>
    <s v="Cox's Bazar"/>
    <x v="6"/>
    <x v="9"/>
    <x v="1"/>
    <m/>
    <m/>
    <m/>
    <x v="2"/>
    <x v="2"/>
    <m/>
    <m/>
    <m/>
    <m/>
    <m/>
    <m/>
    <m/>
    <m/>
    <m/>
    <m/>
    <m/>
    <m/>
    <m/>
    <m/>
    <m/>
    <m/>
    <m/>
    <m/>
    <m/>
    <m/>
    <m/>
    <m/>
    <m/>
    <m/>
    <n v="20"/>
    <n v="2022"/>
    <s v=""/>
    <m/>
    <m/>
    <m/>
  </r>
  <r>
    <n v="3396"/>
    <m/>
    <m/>
    <m/>
    <x v="13"/>
    <x v="19"/>
    <x v="6"/>
    <s v="Food Security"/>
    <x v="9"/>
    <x v="20"/>
    <x v="3"/>
    <m/>
    <s v="Planned"/>
    <m/>
    <m/>
    <m/>
    <m/>
    <m/>
    <s v="Chittagong"/>
    <s v="Cox's Bazar"/>
    <x v="6"/>
    <x v="9"/>
    <x v="1"/>
    <m/>
    <m/>
    <m/>
    <x v="2"/>
    <x v="2"/>
    <m/>
    <m/>
    <m/>
    <m/>
    <m/>
    <m/>
    <m/>
    <m/>
    <m/>
    <m/>
    <m/>
    <m/>
    <m/>
    <m/>
    <m/>
    <m/>
    <m/>
    <m/>
    <m/>
    <m/>
    <m/>
    <m/>
    <m/>
    <m/>
    <n v="20"/>
    <n v="2022"/>
    <s v=""/>
    <m/>
    <m/>
    <m/>
  </r>
  <r>
    <n v="3397"/>
    <m/>
    <m/>
    <m/>
    <x v="13"/>
    <x v="19"/>
    <x v="6"/>
    <s v="Food Security"/>
    <x v="9"/>
    <x v="20"/>
    <x v="3"/>
    <m/>
    <s v="Planned"/>
    <m/>
    <m/>
    <m/>
    <m/>
    <m/>
    <s v="Chittagong"/>
    <s v="Cox's Bazar"/>
    <x v="6"/>
    <x v="9"/>
    <x v="1"/>
    <m/>
    <m/>
    <m/>
    <x v="2"/>
    <x v="2"/>
    <m/>
    <m/>
    <m/>
    <m/>
    <m/>
    <m/>
    <m/>
    <m/>
    <m/>
    <m/>
    <m/>
    <m/>
    <m/>
    <m/>
    <m/>
    <m/>
    <m/>
    <m/>
    <m/>
    <m/>
    <m/>
    <m/>
    <m/>
    <m/>
    <n v="20"/>
    <n v="2022"/>
    <s v=""/>
    <m/>
    <m/>
    <m/>
  </r>
  <r>
    <n v="3398"/>
    <m/>
    <m/>
    <m/>
    <x v="13"/>
    <x v="19"/>
    <x v="6"/>
    <s v="Food Security"/>
    <x v="9"/>
    <x v="20"/>
    <x v="3"/>
    <m/>
    <s v="Planned"/>
    <m/>
    <m/>
    <m/>
    <m/>
    <m/>
    <s v="Chittagong"/>
    <s v="Cox's Bazar"/>
    <x v="6"/>
    <x v="9"/>
    <x v="1"/>
    <m/>
    <m/>
    <m/>
    <x v="2"/>
    <x v="2"/>
    <m/>
    <m/>
    <m/>
    <m/>
    <m/>
    <m/>
    <m/>
    <m/>
    <m/>
    <m/>
    <m/>
    <m/>
    <m/>
    <m/>
    <m/>
    <m/>
    <m/>
    <m/>
    <m/>
    <m/>
    <m/>
    <m/>
    <m/>
    <m/>
    <n v="20"/>
    <n v="2022"/>
    <s v=""/>
    <m/>
    <m/>
    <m/>
  </r>
  <r>
    <n v="3399"/>
    <m/>
    <m/>
    <m/>
    <x v="13"/>
    <x v="19"/>
    <x v="6"/>
    <s v="Food Security"/>
    <x v="9"/>
    <x v="20"/>
    <x v="3"/>
    <m/>
    <s v="Planned"/>
    <m/>
    <m/>
    <m/>
    <m/>
    <m/>
    <s v="Chittagong"/>
    <s v="Cox's Bazar"/>
    <x v="6"/>
    <x v="9"/>
    <x v="1"/>
    <m/>
    <m/>
    <m/>
    <x v="2"/>
    <x v="2"/>
    <m/>
    <m/>
    <m/>
    <m/>
    <m/>
    <m/>
    <m/>
    <m/>
    <m/>
    <m/>
    <m/>
    <m/>
    <m/>
    <m/>
    <m/>
    <m/>
    <m/>
    <m/>
    <m/>
    <m/>
    <m/>
    <m/>
    <m/>
    <m/>
    <n v="20"/>
    <n v="2022"/>
    <s v=""/>
    <m/>
    <m/>
    <m/>
  </r>
  <r>
    <n v="3400"/>
    <m/>
    <m/>
    <m/>
    <x v="13"/>
    <x v="19"/>
    <x v="6"/>
    <s v="Food Security"/>
    <x v="9"/>
    <x v="20"/>
    <x v="3"/>
    <m/>
    <s v="Planned"/>
    <m/>
    <m/>
    <m/>
    <m/>
    <m/>
    <s v="Chittagong"/>
    <s v="Cox's Bazar"/>
    <x v="6"/>
    <x v="9"/>
    <x v="1"/>
    <m/>
    <m/>
    <m/>
    <x v="2"/>
    <x v="2"/>
    <m/>
    <m/>
    <m/>
    <m/>
    <m/>
    <m/>
    <m/>
    <m/>
    <m/>
    <m/>
    <m/>
    <m/>
    <m/>
    <m/>
    <m/>
    <m/>
    <m/>
    <m/>
    <m/>
    <m/>
    <m/>
    <m/>
    <m/>
    <m/>
    <n v="20"/>
    <n v="2022"/>
    <s v=""/>
    <m/>
    <m/>
    <m/>
  </r>
  <r>
    <n v="3401"/>
    <m/>
    <m/>
    <m/>
    <x v="13"/>
    <x v="19"/>
    <x v="6"/>
    <s v="Food Security"/>
    <x v="9"/>
    <x v="20"/>
    <x v="3"/>
    <m/>
    <s v="Planned"/>
    <m/>
    <m/>
    <m/>
    <m/>
    <m/>
    <s v="Chittagong"/>
    <s v="Cox's Bazar"/>
    <x v="6"/>
    <x v="9"/>
    <x v="1"/>
    <m/>
    <m/>
    <m/>
    <x v="2"/>
    <x v="2"/>
    <m/>
    <m/>
    <m/>
    <m/>
    <m/>
    <m/>
    <m/>
    <m/>
    <m/>
    <m/>
    <m/>
    <m/>
    <m/>
    <m/>
    <m/>
    <m/>
    <m/>
    <m/>
    <m/>
    <m/>
    <m/>
    <m/>
    <m/>
    <m/>
    <n v="20"/>
    <n v="2022"/>
    <s v=""/>
    <m/>
    <m/>
    <m/>
  </r>
  <r>
    <n v="3402"/>
    <m/>
    <m/>
    <m/>
    <x v="13"/>
    <x v="19"/>
    <x v="6"/>
    <s v="Food Security"/>
    <x v="9"/>
    <x v="20"/>
    <x v="3"/>
    <m/>
    <s v="Planned"/>
    <m/>
    <m/>
    <m/>
    <m/>
    <m/>
    <s v="Chittagong"/>
    <s v="Cox's Bazar"/>
    <x v="6"/>
    <x v="9"/>
    <x v="1"/>
    <m/>
    <m/>
    <m/>
    <x v="2"/>
    <x v="2"/>
    <m/>
    <m/>
    <m/>
    <m/>
    <m/>
    <m/>
    <m/>
    <m/>
    <m/>
    <m/>
    <m/>
    <m/>
    <m/>
    <m/>
    <m/>
    <m/>
    <m/>
    <m/>
    <m/>
    <m/>
    <m/>
    <m/>
    <m/>
    <m/>
    <n v="20"/>
    <n v="2022"/>
    <s v=""/>
    <m/>
    <m/>
    <m/>
  </r>
  <r>
    <n v="3403"/>
    <m/>
    <m/>
    <m/>
    <x v="13"/>
    <x v="19"/>
    <x v="6"/>
    <s v="Food Security"/>
    <x v="9"/>
    <x v="20"/>
    <x v="3"/>
    <m/>
    <s v="Planned"/>
    <m/>
    <m/>
    <m/>
    <m/>
    <m/>
    <s v="Chittagong"/>
    <s v="Cox's Bazar"/>
    <x v="6"/>
    <x v="9"/>
    <x v="1"/>
    <m/>
    <m/>
    <m/>
    <x v="2"/>
    <x v="2"/>
    <m/>
    <m/>
    <m/>
    <m/>
    <m/>
    <m/>
    <m/>
    <m/>
    <m/>
    <m/>
    <m/>
    <m/>
    <m/>
    <m/>
    <m/>
    <m/>
    <m/>
    <m/>
    <m/>
    <m/>
    <m/>
    <m/>
    <m/>
    <m/>
    <n v="20"/>
    <n v="2022"/>
    <s v=""/>
    <m/>
    <m/>
    <m/>
  </r>
  <r>
    <n v="3404"/>
    <m/>
    <m/>
    <m/>
    <x v="13"/>
    <x v="19"/>
    <x v="6"/>
    <s v="Food Security"/>
    <x v="9"/>
    <x v="20"/>
    <x v="3"/>
    <m/>
    <s v="Planned"/>
    <m/>
    <m/>
    <m/>
    <m/>
    <m/>
    <s v="Chittagong"/>
    <s v="Cox's Bazar"/>
    <x v="6"/>
    <x v="9"/>
    <x v="1"/>
    <m/>
    <m/>
    <m/>
    <x v="2"/>
    <x v="2"/>
    <m/>
    <m/>
    <m/>
    <m/>
    <m/>
    <m/>
    <m/>
    <m/>
    <m/>
    <m/>
    <m/>
    <m/>
    <m/>
    <m/>
    <m/>
    <m/>
    <m/>
    <m/>
    <m/>
    <m/>
    <m/>
    <m/>
    <m/>
    <m/>
    <n v="20"/>
    <n v="2022"/>
    <s v=""/>
    <m/>
    <m/>
    <m/>
  </r>
  <r>
    <n v="3405"/>
    <m/>
    <m/>
    <m/>
    <x v="13"/>
    <x v="19"/>
    <x v="6"/>
    <s v="Food Security"/>
    <x v="9"/>
    <x v="20"/>
    <x v="3"/>
    <m/>
    <s v="Planned"/>
    <m/>
    <m/>
    <m/>
    <m/>
    <m/>
    <s v="Chittagong"/>
    <s v="Cox's Bazar"/>
    <x v="6"/>
    <x v="9"/>
    <x v="1"/>
    <m/>
    <m/>
    <m/>
    <x v="2"/>
    <x v="2"/>
    <m/>
    <m/>
    <m/>
    <m/>
    <m/>
    <m/>
    <m/>
    <m/>
    <m/>
    <m/>
    <m/>
    <m/>
    <m/>
    <m/>
    <m/>
    <m/>
    <m/>
    <m/>
    <m/>
    <m/>
    <m/>
    <m/>
    <m/>
    <m/>
    <n v="20"/>
    <n v="2022"/>
    <s v=""/>
    <m/>
    <m/>
    <m/>
  </r>
  <r>
    <n v="3406"/>
    <m/>
    <m/>
    <m/>
    <x v="13"/>
    <x v="19"/>
    <x v="6"/>
    <s v="Food Security"/>
    <x v="9"/>
    <x v="20"/>
    <x v="3"/>
    <m/>
    <s v="Planned"/>
    <m/>
    <m/>
    <m/>
    <m/>
    <m/>
    <s v="Chittagong"/>
    <s v="Cox's Bazar"/>
    <x v="6"/>
    <x v="9"/>
    <x v="1"/>
    <m/>
    <m/>
    <m/>
    <x v="2"/>
    <x v="2"/>
    <m/>
    <m/>
    <m/>
    <m/>
    <m/>
    <m/>
    <m/>
    <m/>
    <m/>
    <m/>
    <m/>
    <m/>
    <m/>
    <m/>
    <m/>
    <m/>
    <m/>
    <m/>
    <m/>
    <m/>
    <m/>
    <m/>
    <m/>
    <m/>
    <n v="20"/>
    <n v="2022"/>
    <s v=""/>
    <m/>
    <m/>
    <m/>
  </r>
  <r>
    <n v="3407"/>
    <m/>
    <m/>
    <m/>
    <x v="13"/>
    <x v="19"/>
    <x v="6"/>
    <s v="Food Security"/>
    <x v="9"/>
    <x v="20"/>
    <x v="3"/>
    <m/>
    <s v="Planned"/>
    <m/>
    <m/>
    <m/>
    <m/>
    <m/>
    <s v="Chittagong"/>
    <s v="Cox's Bazar"/>
    <x v="6"/>
    <x v="9"/>
    <x v="1"/>
    <m/>
    <m/>
    <m/>
    <x v="2"/>
    <x v="2"/>
    <m/>
    <m/>
    <m/>
    <m/>
    <m/>
    <m/>
    <m/>
    <m/>
    <m/>
    <m/>
    <m/>
    <m/>
    <m/>
    <m/>
    <m/>
    <m/>
    <m/>
    <m/>
    <m/>
    <m/>
    <m/>
    <m/>
    <m/>
    <m/>
    <n v="20"/>
    <n v="2022"/>
    <s v=""/>
    <m/>
    <m/>
    <m/>
  </r>
  <r>
    <n v="3408"/>
    <m/>
    <m/>
    <m/>
    <x v="13"/>
    <x v="19"/>
    <x v="6"/>
    <s v="Food Security"/>
    <x v="9"/>
    <x v="20"/>
    <x v="3"/>
    <m/>
    <s v="Planned"/>
    <m/>
    <m/>
    <m/>
    <m/>
    <m/>
    <s v="Chittagong"/>
    <s v="Cox's Bazar"/>
    <x v="6"/>
    <x v="9"/>
    <x v="1"/>
    <m/>
    <m/>
    <m/>
    <x v="2"/>
    <x v="2"/>
    <m/>
    <m/>
    <m/>
    <m/>
    <m/>
    <m/>
    <m/>
    <m/>
    <m/>
    <m/>
    <m/>
    <m/>
    <m/>
    <m/>
    <m/>
    <m/>
    <m/>
    <m/>
    <m/>
    <m/>
    <m/>
    <m/>
    <m/>
    <m/>
    <n v="20"/>
    <n v="2022"/>
    <s v=""/>
    <m/>
    <m/>
    <m/>
  </r>
  <r>
    <n v="3409"/>
    <m/>
    <m/>
    <m/>
    <x v="13"/>
    <x v="19"/>
    <x v="6"/>
    <s v="Food Security"/>
    <x v="9"/>
    <x v="20"/>
    <x v="3"/>
    <m/>
    <s v="Planned"/>
    <m/>
    <m/>
    <m/>
    <m/>
    <m/>
    <s v="Chittagong"/>
    <s v="Cox's Bazar"/>
    <x v="6"/>
    <x v="9"/>
    <x v="1"/>
    <m/>
    <m/>
    <m/>
    <x v="2"/>
    <x v="2"/>
    <m/>
    <m/>
    <m/>
    <m/>
    <m/>
    <m/>
    <m/>
    <m/>
    <m/>
    <m/>
    <m/>
    <m/>
    <m/>
    <m/>
    <m/>
    <m/>
    <m/>
    <m/>
    <m/>
    <m/>
    <m/>
    <m/>
    <m/>
    <m/>
    <n v="20"/>
    <n v="2022"/>
    <s v=""/>
    <m/>
    <m/>
    <m/>
  </r>
  <r>
    <n v="3410"/>
    <m/>
    <m/>
    <m/>
    <x v="13"/>
    <x v="19"/>
    <x v="6"/>
    <s v="Food Security"/>
    <x v="9"/>
    <x v="20"/>
    <x v="3"/>
    <m/>
    <s v="Planned"/>
    <m/>
    <m/>
    <m/>
    <m/>
    <m/>
    <s v="Chittagong"/>
    <s v="Cox's Bazar"/>
    <x v="6"/>
    <x v="9"/>
    <x v="1"/>
    <m/>
    <m/>
    <m/>
    <x v="2"/>
    <x v="2"/>
    <m/>
    <m/>
    <m/>
    <m/>
    <m/>
    <m/>
    <m/>
    <m/>
    <m/>
    <m/>
    <m/>
    <m/>
    <m/>
    <m/>
    <m/>
    <m/>
    <m/>
    <m/>
    <m/>
    <m/>
    <m/>
    <m/>
    <m/>
    <m/>
    <n v="20"/>
    <n v="2022"/>
    <s v=""/>
    <m/>
    <m/>
    <m/>
  </r>
  <r>
    <n v="3411"/>
    <m/>
    <m/>
    <m/>
    <x v="13"/>
    <x v="19"/>
    <x v="6"/>
    <s v="Food Security"/>
    <x v="9"/>
    <x v="20"/>
    <x v="3"/>
    <m/>
    <s v="Planned"/>
    <m/>
    <m/>
    <m/>
    <m/>
    <m/>
    <s v="Chittagong"/>
    <s v="Cox's Bazar"/>
    <x v="6"/>
    <x v="9"/>
    <x v="1"/>
    <m/>
    <m/>
    <m/>
    <x v="2"/>
    <x v="2"/>
    <m/>
    <m/>
    <m/>
    <m/>
    <m/>
    <m/>
    <m/>
    <m/>
    <m/>
    <m/>
    <m/>
    <m/>
    <m/>
    <m/>
    <m/>
    <m/>
    <m/>
    <m/>
    <m/>
    <m/>
    <m/>
    <m/>
    <m/>
    <m/>
    <n v="20"/>
    <n v="2022"/>
    <s v=""/>
    <m/>
    <m/>
    <m/>
  </r>
  <r>
    <n v="3412"/>
    <m/>
    <m/>
    <m/>
    <x v="13"/>
    <x v="19"/>
    <x v="6"/>
    <s v="Food Security"/>
    <x v="9"/>
    <x v="20"/>
    <x v="3"/>
    <m/>
    <s v="Planned"/>
    <m/>
    <m/>
    <m/>
    <m/>
    <m/>
    <s v="Chittagong"/>
    <s v="Cox's Bazar"/>
    <x v="6"/>
    <x v="9"/>
    <x v="1"/>
    <m/>
    <m/>
    <m/>
    <x v="2"/>
    <x v="2"/>
    <m/>
    <m/>
    <m/>
    <m/>
    <m/>
    <m/>
    <m/>
    <m/>
    <m/>
    <m/>
    <m/>
    <m/>
    <m/>
    <m/>
    <m/>
    <m/>
    <m/>
    <m/>
    <m/>
    <m/>
    <m/>
    <m/>
    <m/>
    <m/>
    <n v="20"/>
    <n v="2022"/>
    <s v=""/>
    <m/>
    <m/>
    <m/>
  </r>
  <r>
    <n v="3413"/>
    <m/>
    <m/>
    <m/>
    <x v="13"/>
    <x v="19"/>
    <x v="6"/>
    <s v="Food Security"/>
    <x v="9"/>
    <x v="20"/>
    <x v="3"/>
    <m/>
    <s v="Planned"/>
    <m/>
    <m/>
    <m/>
    <m/>
    <m/>
    <s v="Chittagong"/>
    <s v="Cox's Bazar"/>
    <x v="6"/>
    <x v="9"/>
    <x v="1"/>
    <m/>
    <m/>
    <m/>
    <x v="2"/>
    <x v="2"/>
    <m/>
    <m/>
    <m/>
    <m/>
    <m/>
    <m/>
    <m/>
    <m/>
    <m/>
    <m/>
    <m/>
    <m/>
    <m/>
    <m/>
    <m/>
    <m/>
    <m/>
    <m/>
    <m/>
    <m/>
    <m/>
    <m/>
    <m/>
    <m/>
    <n v="20"/>
    <n v="2022"/>
    <s v=""/>
    <m/>
    <m/>
    <m/>
  </r>
  <r>
    <n v="3414"/>
    <m/>
    <m/>
    <m/>
    <x v="13"/>
    <x v="19"/>
    <x v="6"/>
    <s v="Food Security"/>
    <x v="9"/>
    <x v="20"/>
    <x v="3"/>
    <m/>
    <s v="Planned"/>
    <m/>
    <m/>
    <m/>
    <m/>
    <m/>
    <s v="Chittagong"/>
    <s v="Cox's Bazar"/>
    <x v="6"/>
    <x v="9"/>
    <x v="1"/>
    <m/>
    <m/>
    <m/>
    <x v="2"/>
    <x v="2"/>
    <m/>
    <m/>
    <m/>
    <m/>
    <m/>
    <m/>
    <m/>
    <m/>
    <m/>
    <m/>
    <m/>
    <m/>
    <m/>
    <m/>
    <m/>
    <m/>
    <m/>
    <m/>
    <m/>
    <m/>
    <m/>
    <m/>
    <m/>
    <m/>
    <n v="20"/>
    <n v="2022"/>
    <s v=""/>
    <m/>
    <m/>
    <m/>
  </r>
  <r>
    <n v="3415"/>
    <m/>
    <m/>
    <m/>
    <x v="13"/>
    <x v="19"/>
    <x v="6"/>
    <s v="Food Security"/>
    <x v="9"/>
    <x v="20"/>
    <x v="3"/>
    <m/>
    <s v="Planned"/>
    <m/>
    <m/>
    <m/>
    <m/>
    <m/>
    <s v="Chittagong"/>
    <s v="Cox's Bazar"/>
    <x v="6"/>
    <x v="9"/>
    <x v="1"/>
    <m/>
    <m/>
    <m/>
    <x v="2"/>
    <x v="2"/>
    <m/>
    <m/>
    <m/>
    <m/>
    <m/>
    <m/>
    <m/>
    <m/>
    <m/>
    <m/>
    <m/>
    <m/>
    <m/>
    <m/>
    <m/>
    <m/>
    <m/>
    <m/>
    <m/>
    <m/>
    <m/>
    <m/>
    <m/>
    <m/>
    <n v="20"/>
    <n v="2022"/>
    <s v=""/>
    <m/>
    <m/>
    <m/>
  </r>
  <r>
    <n v="3416"/>
    <m/>
    <m/>
    <m/>
    <x v="13"/>
    <x v="19"/>
    <x v="6"/>
    <s v="Food Security"/>
    <x v="9"/>
    <x v="20"/>
    <x v="3"/>
    <m/>
    <s v="Planned"/>
    <m/>
    <m/>
    <m/>
    <m/>
    <m/>
    <s v="Chittagong"/>
    <s v="Cox's Bazar"/>
    <x v="6"/>
    <x v="9"/>
    <x v="1"/>
    <m/>
    <m/>
    <m/>
    <x v="2"/>
    <x v="2"/>
    <m/>
    <m/>
    <m/>
    <m/>
    <m/>
    <m/>
    <m/>
    <m/>
    <m/>
    <m/>
    <m/>
    <m/>
    <m/>
    <m/>
    <m/>
    <m/>
    <m/>
    <m/>
    <m/>
    <m/>
    <m/>
    <m/>
    <m/>
    <m/>
    <n v="20"/>
    <n v="2022"/>
    <s v=""/>
    <m/>
    <m/>
    <m/>
  </r>
  <r>
    <n v="3417"/>
    <m/>
    <m/>
    <m/>
    <x v="13"/>
    <x v="19"/>
    <x v="6"/>
    <s v="Food Security"/>
    <x v="9"/>
    <x v="20"/>
    <x v="3"/>
    <m/>
    <s v="Planned"/>
    <m/>
    <m/>
    <m/>
    <m/>
    <m/>
    <s v="Chittagong"/>
    <s v="Cox's Bazar"/>
    <x v="6"/>
    <x v="9"/>
    <x v="1"/>
    <m/>
    <m/>
    <m/>
    <x v="2"/>
    <x v="2"/>
    <m/>
    <m/>
    <m/>
    <m/>
    <m/>
    <m/>
    <m/>
    <m/>
    <m/>
    <m/>
    <m/>
    <m/>
    <m/>
    <m/>
    <m/>
    <m/>
    <m/>
    <m/>
    <m/>
    <m/>
    <m/>
    <m/>
    <m/>
    <m/>
    <n v="20"/>
    <n v="2022"/>
    <s v=""/>
    <m/>
    <m/>
    <m/>
  </r>
  <r>
    <n v="3418"/>
    <m/>
    <m/>
    <m/>
    <x v="13"/>
    <x v="19"/>
    <x v="6"/>
    <s v="Food Security"/>
    <x v="9"/>
    <x v="20"/>
    <x v="3"/>
    <m/>
    <s v="Planned"/>
    <m/>
    <m/>
    <m/>
    <m/>
    <m/>
    <s v="Chittagong"/>
    <s v="Cox's Bazar"/>
    <x v="6"/>
    <x v="9"/>
    <x v="1"/>
    <m/>
    <m/>
    <m/>
    <x v="2"/>
    <x v="2"/>
    <m/>
    <m/>
    <m/>
    <m/>
    <m/>
    <m/>
    <m/>
    <m/>
    <m/>
    <m/>
    <m/>
    <m/>
    <m/>
    <m/>
    <m/>
    <m/>
    <m/>
    <m/>
    <m/>
    <m/>
    <m/>
    <m/>
    <m/>
    <m/>
    <n v="20"/>
    <n v="2022"/>
    <s v=""/>
    <m/>
    <m/>
    <m/>
  </r>
  <r>
    <n v="3419"/>
    <m/>
    <m/>
    <m/>
    <x v="13"/>
    <x v="19"/>
    <x v="6"/>
    <s v="Food Security"/>
    <x v="9"/>
    <x v="20"/>
    <x v="3"/>
    <m/>
    <s v="Planned"/>
    <m/>
    <m/>
    <m/>
    <m/>
    <m/>
    <s v="Chittagong"/>
    <s v="Cox's Bazar"/>
    <x v="6"/>
    <x v="9"/>
    <x v="1"/>
    <m/>
    <m/>
    <m/>
    <x v="2"/>
    <x v="2"/>
    <m/>
    <m/>
    <m/>
    <m/>
    <m/>
    <m/>
    <m/>
    <m/>
    <m/>
    <m/>
    <m/>
    <m/>
    <m/>
    <m/>
    <m/>
    <m/>
    <m/>
    <m/>
    <m/>
    <m/>
    <m/>
    <m/>
    <m/>
    <m/>
    <n v="20"/>
    <n v="2022"/>
    <s v=""/>
    <m/>
    <m/>
    <m/>
  </r>
  <r>
    <n v="3420"/>
    <m/>
    <m/>
    <m/>
    <x v="13"/>
    <x v="19"/>
    <x v="6"/>
    <s v="Food Security"/>
    <x v="9"/>
    <x v="20"/>
    <x v="3"/>
    <m/>
    <s v="Planned"/>
    <m/>
    <m/>
    <m/>
    <m/>
    <m/>
    <s v="Chittagong"/>
    <s v="Cox's Bazar"/>
    <x v="6"/>
    <x v="9"/>
    <x v="1"/>
    <m/>
    <m/>
    <m/>
    <x v="2"/>
    <x v="2"/>
    <m/>
    <m/>
    <m/>
    <m/>
    <m/>
    <m/>
    <m/>
    <m/>
    <m/>
    <m/>
    <m/>
    <m/>
    <m/>
    <m/>
    <m/>
    <m/>
    <m/>
    <m/>
    <m/>
    <m/>
    <m/>
    <m/>
    <m/>
    <m/>
    <n v="20"/>
    <n v="2022"/>
    <s v=""/>
    <m/>
    <m/>
    <m/>
  </r>
  <r>
    <n v="3421"/>
    <m/>
    <m/>
    <m/>
    <x v="13"/>
    <x v="19"/>
    <x v="6"/>
    <s v="Food Security"/>
    <x v="9"/>
    <x v="20"/>
    <x v="3"/>
    <m/>
    <s v="Planned"/>
    <m/>
    <m/>
    <m/>
    <m/>
    <m/>
    <s v="Chittagong"/>
    <s v="Cox's Bazar"/>
    <x v="6"/>
    <x v="9"/>
    <x v="1"/>
    <m/>
    <m/>
    <m/>
    <x v="2"/>
    <x v="2"/>
    <m/>
    <m/>
    <m/>
    <m/>
    <m/>
    <m/>
    <m/>
    <m/>
    <m/>
    <m/>
    <m/>
    <m/>
    <m/>
    <m/>
    <m/>
    <m/>
    <m/>
    <m/>
    <m/>
    <m/>
    <m/>
    <m/>
    <m/>
    <m/>
    <n v="20"/>
    <n v="2022"/>
    <s v=""/>
    <m/>
    <m/>
    <m/>
  </r>
  <r>
    <n v="3422"/>
    <m/>
    <m/>
    <m/>
    <x v="13"/>
    <x v="19"/>
    <x v="6"/>
    <s v="Food Security"/>
    <x v="9"/>
    <x v="20"/>
    <x v="3"/>
    <m/>
    <s v="Planned"/>
    <m/>
    <m/>
    <m/>
    <m/>
    <m/>
    <s v="Chittagong"/>
    <s v="Cox's Bazar"/>
    <x v="6"/>
    <x v="9"/>
    <x v="1"/>
    <m/>
    <m/>
    <m/>
    <x v="2"/>
    <x v="2"/>
    <m/>
    <m/>
    <m/>
    <m/>
    <m/>
    <m/>
    <m/>
    <m/>
    <m/>
    <m/>
    <m/>
    <m/>
    <m/>
    <m/>
    <m/>
    <m/>
    <m/>
    <m/>
    <m/>
    <m/>
    <m/>
    <m/>
    <m/>
    <m/>
    <n v="20"/>
    <n v="2022"/>
    <s v=""/>
    <m/>
    <m/>
    <m/>
  </r>
  <r>
    <n v="3423"/>
    <m/>
    <m/>
    <m/>
    <x v="13"/>
    <x v="19"/>
    <x v="6"/>
    <s v="Food Security"/>
    <x v="9"/>
    <x v="20"/>
    <x v="3"/>
    <m/>
    <s v="Planned"/>
    <m/>
    <m/>
    <m/>
    <m/>
    <m/>
    <s v="Chittagong"/>
    <s v="Cox's Bazar"/>
    <x v="6"/>
    <x v="9"/>
    <x v="1"/>
    <m/>
    <m/>
    <m/>
    <x v="2"/>
    <x v="2"/>
    <m/>
    <m/>
    <m/>
    <m/>
    <m/>
    <m/>
    <m/>
    <m/>
    <m/>
    <m/>
    <m/>
    <m/>
    <m/>
    <m/>
    <m/>
    <m/>
    <m/>
    <m/>
    <m/>
    <m/>
    <m/>
    <m/>
    <m/>
    <m/>
    <n v="20"/>
    <n v="2022"/>
    <s v=""/>
    <m/>
    <m/>
    <m/>
  </r>
  <r>
    <n v="3424"/>
    <m/>
    <m/>
    <m/>
    <x v="13"/>
    <x v="19"/>
    <x v="6"/>
    <s v="Food Security"/>
    <x v="9"/>
    <x v="20"/>
    <x v="3"/>
    <m/>
    <s v="Planned"/>
    <m/>
    <m/>
    <m/>
    <m/>
    <m/>
    <s v="Chittagong"/>
    <s v="Cox's Bazar"/>
    <x v="6"/>
    <x v="9"/>
    <x v="1"/>
    <m/>
    <m/>
    <m/>
    <x v="2"/>
    <x v="2"/>
    <m/>
    <m/>
    <m/>
    <m/>
    <m/>
    <m/>
    <m/>
    <m/>
    <m/>
    <m/>
    <m/>
    <m/>
    <m/>
    <m/>
    <m/>
    <m/>
    <m/>
    <m/>
    <m/>
    <m/>
    <m/>
    <m/>
    <m/>
    <m/>
    <n v="20"/>
    <n v="2022"/>
    <s v=""/>
    <m/>
    <m/>
    <m/>
  </r>
  <r>
    <n v="3425"/>
    <m/>
    <m/>
    <m/>
    <x v="13"/>
    <x v="19"/>
    <x v="6"/>
    <s v="Food Security"/>
    <x v="9"/>
    <x v="20"/>
    <x v="3"/>
    <m/>
    <s v="Planned"/>
    <m/>
    <m/>
    <m/>
    <m/>
    <m/>
    <s v="Chittagong"/>
    <s v="Cox's Bazar"/>
    <x v="6"/>
    <x v="9"/>
    <x v="1"/>
    <m/>
    <m/>
    <m/>
    <x v="2"/>
    <x v="2"/>
    <m/>
    <m/>
    <m/>
    <m/>
    <m/>
    <m/>
    <m/>
    <m/>
    <m/>
    <m/>
    <m/>
    <m/>
    <m/>
    <m/>
    <m/>
    <m/>
    <m/>
    <m/>
    <m/>
    <m/>
    <m/>
    <m/>
    <m/>
    <m/>
    <n v="20"/>
    <n v="2022"/>
    <s v=""/>
    <m/>
    <m/>
    <m/>
  </r>
  <r>
    <n v="3426"/>
    <m/>
    <m/>
    <m/>
    <x v="13"/>
    <x v="19"/>
    <x v="6"/>
    <s v="Food Security"/>
    <x v="9"/>
    <x v="20"/>
    <x v="3"/>
    <m/>
    <s v="Planned"/>
    <m/>
    <m/>
    <m/>
    <m/>
    <m/>
    <s v="Chittagong"/>
    <s v="Cox's Bazar"/>
    <x v="6"/>
    <x v="9"/>
    <x v="1"/>
    <m/>
    <m/>
    <m/>
    <x v="2"/>
    <x v="2"/>
    <m/>
    <m/>
    <m/>
    <m/>
    <m/>
    <m/>
    <m/>
    <m/>
    <m/>
    <m/>
    <m/>
    <m/>
    <m/>
    <m/>
    <m/>
    <m/>
    <m/>
    <m/>
    <m/>
    <m/>
    <m/>
    <m/>
    <m/>
    <m/>
    <n v="20"/>
    <n v="2022"/>
    <s v=""/>
    <m/>
    <m/>
    <m/>
  </r>
  <r>
    <n v="3427"/>
    <m/>
    <m/>
    <m/>
    <x v="13"/>
    <x v="19"/>
    <x v="6"/>
    <s v="Food Security"/>
    <x v="9"/>
    <x v="20"/>
    <x v="3"/>
    <m/>
    <s v="Planned"/>
    <m/>
    <m/>
    <m/>
    <m/>
    <m/>
    <s v="Chittagong"/>
    <s v="Cox's Bazar"/>
    <x v="6"/>
    <x v="9"/>
    <x v="1"/>
    <m/>
    <m/>
    <m/>
    <x v="2"/>
    <x v="2"/>
    <m/>
    <m/>
    <m/>
    <m/>
    <m/>
    <m/>
    <m/>
    <m/>
    <m/>
    <m/>
    <m/>
    <m/>
    <m/>
    <m/>
    <m/>
    <m/>
    <m/>
    <m/>
    <m/>
    <m/>
    <m/>
    <m/>
    <m/>
    <m/>
    <n v="20"/>
    <n v="2022"/>
    <s v=""/>
    <m/>
    <m/>
    <m/>
  </r>
  <r>
    <n v="3428"/>
    <m/>
    <m/>
    <m/>
    <x v="13"/>
    <x v="19"/>
    <x v="6"/>
    <s v="Food Security"/>
    <x v="9"/>
    <x v="20"/>
    <x v="3"/>
    <m/>
    <s v="Planned"/>
    <m/>
    <m/>
    <m/>
    <m/>
    <m/>
    <s v="Chittagong"/>
    <s v="Cox's Bazar"/>
    <x v="6"/>
    <x v="9"/>
    <x v="1"/>
    <m/>
    <m/>
    <m/>
    <x v="2"/>
    <x v="2"/>
    <m/>
    <m/>
    <m/>
    <m/>
    <m/>
    <m/>
    <m/>
    <m/>
    <m/>
    <m/>
    <m/>
    <m/>
    <m/>
    <m/>
    <m/>
    <m/>
    <m/>
    <m/>
    <m/>
    <m/>
    <m/>
    <m/>
    <m/>
    <m/>
    <n v="20"/>
    <n v="2022"/>
    <s v=""/>
    <m/>
    <m/>
    <m/>
  </r>
  <r>
    <n v="3429"/>
    <m/>
    <m/>
    <m/>
    <x v="13"/>
    <x v="19"/>
    <x v="6"/>
    <s v="Food Security"/>
    <x v="9"/>
    <x v="20"/>
    <x v="3"/>
    <m/>
    <s v="Planned"/>
    <m/>
    <m/>
    <m/>
    <m/>
    <m/>
    <s v="Chittagong"/>
    <s v="Cox's Bazar"/>
    <x v="6"/>
    <x v="9"/>
    <x v="1"/>
    <m/>
    <m/>
    <m/>
    <x v="2"/>
    <x v="2"/>
    <m/>
    <m/>
    <m/>
    <m/>
    <m/>
    <m/>
    <m/>
    <m/>
    <m/>
    <m/>
    <m/>
    <m/>
    <m/>
    <m/>
    <m/>
    <m/>
    <m/>
    <m/>
    <m/>
    <m/>
    <m/>
    <m/>
    <m/>
    <m/>
    <n v="20"/>
    <n v="2022"/>
    <s v=""/>
    <m/>
    <m/>
    <m/>
  </r>
  <r>
    <n v="3430"/>
    <m/>
    <m/>
    <m/>
    <x v="13"/>
    <x v="19"/>
    <x v="6"/>
    <s v="Food Security"/>
    <x v="9"/>
    <x v="20"/>
    <x v="3"/>
    <m/>
    <s v="Planned"/>
    <m/>
    <m/>
    <m/>
    <m/>
    <m/>
    <s v="Chittagong"/>
    <s v="Cox's Bazar"/>
    <x v="6"/>
    <x v="9"/>
    <x v="1"/>
    <m/>
    <m/>
    <m/>
    <x v="2"/>
    <x v="2"/>
    <m/>
    <m/>
    <m/>
    <m/>
    <m/>
    <m/>
    <m/>
    <m/>
    <m/>
    <m/>
    <m/>
    <m/>
    <m/>
    <m/>
    <m/>
    <m/>
    <m/>
    <m/>
    <m/>
    <m/>
    <m/>
    <m/>
    <m/>
    <m/>
    <n v="20"/>
    <n v="2022"/>
    <s v=""/>
    <m/>
    <m/>
    <m/>
  </r>
  <r>
    <n v="3431"/>
    <m/>
    <m/>
    <m/>
    <x v="13"/>
    <x v="19"/>
    <x v="6"/>
    <s v="Food Security"/>
    <x v="9"/>
    <x v="20"/>
    <x v="3"/>
    <m/>
    <s v="Planned"/>
    <m/>
    <m/>
    <m/>
    <m/>
    <m/>
    <s v="Chittagong"/>
    <s v="Cox's Bazar"/>
    <x v="6"/>
    <x v="9"/>
    <x v="1"/>
    <m/>
    <m/>
    <m/>
    <x v="2"/>
    <x v="2"/>
    <m/>
    <m/>
    <m/>
    <m/>
    <m/>
    <m/>
    <m/>
    <m/>
    <m/>
    <m/>
    <m/>
    <m/>
    <m/>
    <m/>
    <m/>
    <m/>
    <m/>
    <m/>
    <m/>
    <m/>
    <m/>
    <m/>
    <m/>
    <m/>
    <n v="20"/>
    <n v="2022"/>
    <s v=""/>
    <m/>
    <m/>
    <m/>
  </r>
  <r>
    <n v="3432"/>
    <m/>
    <m/>
    <m/>
    <x v="13"/>
    <x v="19"/>
    <x v="6"/>
    <s v="Food Security"/>
    <x v="9"/>
    <x v="20"/>
    <x v="3"/>
    <m/>
    <s v="Planned"/>
    <m/>
    <m/>
    <m/>
    <m/>
    <m/>
    <s v="Chittagong"/>
    <s v="Cox's Bazar"/>
    <x v="6"/>
    <x v="9"/>
    <x v="1"/>
    <m/>
    <m/>
    <m/>
    <x v="2"/>
    <x v="2"/>
    <m/>
    <m/>
    <m/>
    <m/>
    <m/>
    <m/>
    <m/>
    <m/>
    <m/>
    <m/>
    <m/>
    <m/>
    <m/>
    <m/>
    <m/>
    <m/>
    <m/>
    <m/>
    <m/>
    <m/>
    <m/>
    <m/>
    <m/>
    <m/>
    <n v="20"/>
    <n v="2022"/>
    <s v=""/>
    <m/>
    <m/>
    <m/>
  </r>
  <r>
    <n v="3433"/>
    <m/>
    <m/>
    <m/>
    <x v="13"/>
    <x v="19"/>
    <x v="6"/>
    <s v="Food Security"/>
    <x v="9"/>
    <x v="20"/>
    <x v="3"/>
    <m/>
    <s v="Planned"/>
    <m/>
    <m/>
    <m/>
    <m/>
    <m/>
    <s v="Chittagong"/>
    <s v="Cox's Bazar"/>
    <x v="6"/>
    <x v="9"/>
    <x v="1"/>
    <m/>
    <m/>
    <m/>
    <x v="2"/>
    <x v="2"/>
    <m/>
    <m/>
    <m/>
    <m/>
    <m/>
    <m/>
    <m/>
    <m/>
    <m/>
    <m/>
    <m/>
    <m/>
    <m/>
    <m/>
    <m/>
    <m/>
    <m/>
    <m/>
    <m/>
    <m/>
    <m/>
    <m/>
    <m/>
    <m/>
    <n v="20"/>
    <n v="2022"/>
    <s v=""/>
    <m/>
    <m/>
    <m/>
  </r>
  <r>
    <n v="3434"/>
    <m/>
    <m/>
    <m/>
    <x v="13"/>
    <x v="19"/>
    <x v="6"/>
    <s v="Food Security"/>
    <x v="9"/>
    <x v="20"/>
    <x v="3"/>
    <m/>
    <s v="Planned"/>
    <m/>
    <m/>
    <m/>
    <m/>
    <m/>
    <s v="Chittagong"/>
    <s v="Cox's Bazar"/>
    <x v="6"/>
    <x v="9"/>
    <x v="1"/>
    <m/>
    <m/>
    <m/>
    <x v="2"/>
    <x v="2"/>
    <m/>
    <m/>
    <m/>
    <m/>
    <m/>
    <m/>
    <m/>
    <m/>
    <m/>
    <m/>
    <m/>
    <m/>
    <m/>
    <m/>
    <m/>
    <m/>
    <m/>
    <m/>
    <m/>
    <m/>
    <m/>
    <m/>
    <m/>
    <m/>
    <n v="20"/>
    <n v="2022"/>
    <s v=""/>
    <m/>
    <m/>
    <m/>
  </r>
  <r>
    <n v="3435"/>
    <m/>
    <m/>
    <m/>
    <x v="13"/>
    <x v="19"/>
    <x v="6"/>
    <s v="Food Security"/>
    <x v="9"/>
    <x v="20"/>
    <x v="3"/>
    <m/>
    <s v="Planned"/>
    <m/>
    <m/>
    <m/>
    <m/>
    <m/>
    <s v="Chittagong"/>
    <s v="Cox's Bazar"/>
    <x v="6"/>
    <x v="9"/>
    <x v="1"/>
    <m/>
    <m/>
    <m/>
    <x v="2"/>
    <x v="2"/>
    <m/>
    <m/>
    <m/>
    <m/>
    <m/>
    <m/>
    <m/>
    <m/>
    <m/>
    <m/>
    <m/>
    <m/>
    <m/>
    <m/>
    <m/>
    <m/>
    <m/>
    <m/>
    <m/>
    <m/>
    <m/>
    <m/>
    <m/>
    <m/>
    <n v="20"/>
    <n v="2022"/>
    <s v=""/>
    <m/>
    <m/>
    <m/>
  </r>
  <r>
    <n v="3436"/>
    <m/>
    <m/>
    <m/>
    <x v="13"/>
    <x v="19"/>
    <x v="6"/>
    <s v="Food Security"/>
    <x v="9"/>
    <x v="20"/>
    <x v="3"/>
    <m/>
    <s v="Planned"/>
    <m/>
    <m/>
    <m/>
    <m/>
    <m/>
    <s v="Chittagong"/>
    <s v="Cox's Bazar"/>
    <x v="6"/>
    <x v="9"/>
    <x v="1"/>
    <m/>
    <m/>
    <m/>
    <x v="2"/>
    <x v="2"/>
    <m/>
    <m/>
    <m/>
    <m/>
    <m/>
    <m/>
    <m/>
    <m/>
    <m/>
    <m/>
    <m/>
    <m/>
    <m/>
    <m/>
    <m/>
    <m/>
    <m/>
    <m/>
    <m/>
    <m/>
    <m/>
    <m/>
    <m/>
    <m/>
    <n v="20"/>
    <n v="2022"/>
    <s v=""/>
    <m/>
    <m/>
    <m/>
  </r>
  <r>
    <n v="3437"/>
    <m/>
    <m/>
    <m/>
    <x v="13"/>
    <x v="19"/>
    <x v="6"/>
    <s v="Food Security"/>
    <x v="9"/>
    <x v="20"/>
    <x v="3"/>
    <m/>
    <s v="Planned"/>
    <m/>
    <m/>
    <m/>
    <m/>
    <m/>
    <s v="Chittagong"/>
    <s v="Cox's Bazar"/>
    <x v="6"/>
    <x v="9"/>
    <x v="1"/>
    <m/>
    <m/>
    <m/>
    <x v="2"/>
    <x v="2"/>
    <m/>
    <m/>
    <m/>
    <m/>
    <m/>
    <m/>
    <m/>
    <m/>
    <m/>
    <m/>
    <m/>
    <m/>
    <m/>
    <m/>
    <m/>
    <m/>
    <m/>
    <m/>
    <m/>
    <m/>
    <m/>
    <m/>
    <m/>
    <m/>
    <n v="20"/>
    <n v="2022"/>
    <s v=""/>
    <m/>
    <m/>
    <m/>
  </r>
  <r>
    <n v="3438"/>
    <m/>
    <m/>
    <m/>
    <x v="13"/>
    <x v="19"/>
    <x v="6"/>
    <s v="Food Security"/>
    <x v="9"/>
    <x v="20"/>
    <x v="3"/>
    <m/>
    <s v="Planned"/>
    <m/>
    <m/>
    <m/>
    <m/>
    <m/>
    <s v="Chittagong"/>
    <s v="Cox's Bazar"/>
    <x v="6"/>
    <x v="9"/>
    <x v="1"/>
    <m/>
    <m/>
    <m/>
    <x v="2"/>
    <x v="2"/>
    <m/>
    <m/>
    <m/>
    <m/>
    <m/>
    <m/>
    <m/>
    <m/>
    <m/>
    <m/>
    <m/>
    <m/>
    <m/>
    <m/>
    <m/>
    <m/>
    <m/>
    <m/>
    <m/>
    <m/>
    <m/>
    <m/>
    <m/>
    <m/>
    <n v="20"/>
    <n v="2022"/>
    <s v=""/>
    <m/>
    <m/>
    <m/>
  </r>
  <r>
    <n v="3439"/>
    <m/>
    <m/>
    <m/>
    <x v="13"/>
    <x v="19"/>
    <x v="6"/>
    <s v="Food Security"/>
    <x v="9"/>
    <x v="20"/>
    <x v="3"/>
    <m/>
    <s v="Planned"/>
    <m/>
    <m/>
    <m/>
    <m/>
    <m/>
    <s v="Chittagong"/>
    <s v="Cox's Bazar"/>
    <x v="6"/>
    <x v="9"/>
    <x v="1"/>
    <m/>
    <m/>
    <m/>
    <x v="2"/>
    <x v="2"/>
    <m/>
    <m/>
    <m/>
    <m/>
    <m/>
    <m/>
    <m/>
    <m/>
    <m/>
    <m/>
    <m/>
    <m/>
    <m/>
    <m/>
    <m/>
    <m/>
    <m/>
    <m/>
    <m/>
    <m/>
    <m/>
    <m/>
    <m/>
    <m/>
    <n v="20"/>
    <n v="2022"/>
    <s v=""/>
    <m/>
    <m/>
    <m/>
  </r>
  <r>
    <n v="3440"/>
    <m/>
    <m/>
    <m/>
    <x v="13"/>
    <x v="19"/>
    <x v="6"/>
    <s v="Food Security"/>
    <x v="9"/>
    <x v="20"/>
    <x v="3"/>
    <m/>
    <s v="Planned"/>
    <m/>
    <m/>
    <m/>
    <m/>
    <m/>
    <s v="Chittagong"/>
    <s v="Cox's Bazar"/>
    <x v="6"/>
    <x v="9"/>
    <x v="1"/>
    <m/>
    <m/>
    <m/>
    <x v="2"/>
    <x v="2"/>
    <m/>
    <m/>
    <m/>
    <m/>
    <m/>
    <m/>
    <m/>
    <m/>
    <m/>
    <m/>
    <m/>
    <m/>
    <m/>
    <m/>
    <m/>
    <m/>
    <m/>
    <m/>
    <m/>
    <m/>
    <m/>
    <m/>
    <m/>
    <m/>
    <n v="20"/>
    <n v="2022"/>
    <s v=""/>
    <m/>
    <m/>
    <m/>
  </r>
  <r>
    <n v="3441"/>
    <m/>
    <m/>
    <m/>
    <x v="13"/>
    <x v="19"/>
    <x v="6"/>
    <s v="Food Security"/>
    <x v="9"/>
    <x v="20"/>
    <x v="3"/>
    <m/>
    <s v="Planned"/>
    <m/>
    <m/>
    <m/>
    <m/>
    <m/>
    <s v="Chittagong"/>
    <s v="Cox's Bazar"/>
    <x v="6"/>
    <x v="9"/>
    <x v="1"/>
    <m/>
    <m/>
    <m/>
    <x v="2"/>
    <x v="2"/>
    <m/>
    <m/>
    <m/>
    <m/>
    <m/>
    <m/>
    <m/>
    <m/>
    <m/>
    <m/>
    <m/>
    <m/>
    <m/>
    <m/>
    <m/>
    <m/>
    <m/>
    <m/>
    <m/>
    <m/>
    <m/>
    <m/>
    <m/>
    <m/>
    <n v="20"/>
    <n v="2022"/>
    <s v=""/>
    <m/>
    <m/>
    <m/>
  </r>
  <r>
    <n v="3442"/>
    <m/>
    <m/>
    <m/>
    <x v="13"/>
    <x v="19"/>
    <x v="6"/>
    <s v="Food Security"/>
    <x v="9"/>
    <x v="20"/>
    <x v="3"/>
    <m/>
    <s v="Planned"/>
    <m/>
    <m/>
    <m/>
    <m/>
    <m/>
    <s v="Chittagong"/>
    <s v="Cox's Bazar"/>
    <x v="6"/>
    <x v="9"/>
    <x v="1"/>
    <m/>
    <m/>
    <m/>
    <x v="2"/>
    <x v="2"/>
    <m/>
    <m/>
    <m/>
    <m/>
    <m/>
    <m/>
    <m/>
    <m/>
    <m/>
    <m/>
    <m/>
    <m/>
    <m/>
    <m/>
    <m/>
    <m/>
    <m/>
    <m/>
    <m/>
    <m/>
    <m/>
    <m/>
    <m/>
    <m/>
    <n v="20"/>
    <n v="2022"/>
    <s v=""/>
    <m/>
    <m/>
    <m/>
  </r>
  <r>
    <n v="3443"/>
    <m/>
    <m/>
    <m/>
    <x v="13"/>
    <x v="19"/>
    <x v="6"/>
    <s v="Food Security"/>
    <x v="9"/>
    <x v="20"/>
    <x v="3"/>
    <m/>
    <s v="Planned"/>
    <m/>
    <m/>
    <m/>
    <m/>
    <m/>
    <s v="Chittagong"/>
    <s v="Cox's Bazar"/>
    <x v="6"/>
    <x v="9"/>
    <x v="1"/>
    <m/>
    <m/>
    <m/>
    <x v="2"/>
    <x v="2"/>
    <m/>
    <m/>
    <m/>
    <m/>
    <m/>
    <m/>
    <m/>
    <m/>
    <m/>
    <m/>
    <m/>
    <m/>
    <m/>
    <m/>
    <m/>
    <m/>
    <m/>
    <m/>
    <m/>
    <m/>
    <m/>
    <m/>
    <m/>
    <m/>
    <n v="20"/>
    <n v="2022"/>
    <s v=""/>
    <m/>
    <m/>
    <m/>
  </r>
  <r>
    <n v="3444"/>
    <m/>
    <m/>
    <m/>
    <x v="13"/>
    <x v="19"/>
    <x v="6"/>
    <s v="Food Security"/>
    <x v="9"/>
    <x v="20"/>
    <x v="3"/>
    <m/>
    <s v="Planned"/>
    <m/>
    <m/>
    <m/>
    <m/>
    <m/>
    <s v="Chittagong"/>
    <s v="Cox's Bazar"/>
    <x v="6"/>
    <x v="9"/>
    <x v="1"/>
    <m/>
    <m/>
    <m/>
    <x v="2"/>
    <x v="2"/>
    <m/>
    <m/>
    <m/>
    <m/>
    <m/>
    <m/>
    <m/>
    <m/>
    <m/>
    <m/>
    <m/>
    <m/>
    <m/>
    <m/>
    <m/>
    <m/>
    <m/>
    <m/>
    <m/>
    <m/>
    <m/>
    <m/>
    <m/>
    <m/>
    <n v="20"/>
    <n v="2022"/>
    <s v=""/>
    <m/>
    <m/>
    <m/>
  </r>
  <r>
    <n v="3445"/>
    <m/>
    <m/>
    <m/>
    <x v="13"/>
    <x v="19"/>
    <x v="6"/>
    <s v="Food Security"/>
    <x v="9"/>
    <x v="20"/>
    <x v="3"/>
    <m/>
    <s v="Planned"/>
    <m/>
    <m/>
    <m/>
    <m/>
    <m/>
    <s v="Chittagong"/>
    <s v="Cox's Bazar"/>
    <x v="6"/>
    <x v="9"/>
    <x v="1"/>
    <m/>
    <m/>
    <m/>
    <x v="2"/>
    <x v="2"/>
    <m/>
    <m/>
    <m/>
    <m/>
    <m/>
    <m/>
    <m/>
    <m/>
    <m/>
    <m/>
    <m/>
    <m/>
    <m/>
    <m/>
    <m/>
    <m/>
    <m/>
    <m/>
    <m/>
    <m/>
    <m/>
    <m/>
    <m/>
    <m/>
    <n v="20"/>
    <n v="2022"/>
    <s v=""/>
    <m/>
    <m/>
    <m/>
  </r>
  <r>
    <n v="3446"/>
    <m/>
    <m/>
    <m/>
    <x v="13"/>
    <x v="19"/>
    <x v="6"/>
    <s v="Food Security"/>
    <x v="9"/>
    <x v="20"/>
    <x v="3"/>
    <m/>
    <s v="Planned"/>
    <m/>
    <m/>
    <m/>
    <m/>
    <m/>
    <s v="Chittagong"/>
    <s v="Cox's Bazar"/>
    <x v="6"/>
    <x v="9"/>
    <x v="1"/>
    <m/>
    <m/>
    <m/>
    <x v="2"/>
    <x v="2"/>
    <m/>
    <m/>
    <m/>
    <m/>
    <m/>
    <m/>
    <m/>
    <m/>
    <m/>
    <m/>
    <m/>
    <m/>
    <m/>
    <m/>
    <m/>
    <m/>
    <m/>
    <m/>
    <m/>
    <m/>
    <m/>
    <m/>
    <m/>
    <m/>
    <n v="20"/>
    <n v="2022"/>
    <s v=""/>
    <m/>
    <m/>
    <m/>
  </r>
  <r>
    <n v="3447"/>
    <m/>
    <m/>
    <m/>
    <x v="13"/>
    <x v="19"/>
    <x v="6"/>
    <s v="Food Security"/>
    <x v="9"/>
    <x v="20"/>
    <x v="3"/>
    <m/>
    <s v="Planned"/>
    <m/>
    <m/>
    <m/>
    <m/>
    <m/>
    <s v="Chittagong"/>
    <s v="Cox's Bazar"/>
    <x v="6"/>
    <x v="9"/>
    <x v="1"/>
    <m/>
    <m/>
    <m/>
    <x v="2"/>
    <x v="2"/>
    <m/>
    <m/>
    <m/>
    <m/>
    <m/>
    <m/>
    <m/>
    <m/>
    <m/>
    <m/>
    <m/>
    <m/>
    <m/>
    <m/>
    <m/>
    <m/>
    <m/>
    <m/>
    <m/>
    <m/>
    <m/>
    <m/>
    <m/>
    <m/>
    <n v="20"/>
    <n v="2022"/>
    <s v=""/>
    <m/>
    <m/>
    <m/>
  </r>
  <r>
    <n v="3448"/>
    <m/>
    <m/>
    <m/>
    <x v="13"/>
    <x v="19"/>
    <x v="6"/>
    <s v="Food Security"/>
    <x v="9"/>
    <x v="20"/>
    <x v="3"/>
    <m/>
    <s v="Planned"/>
    <m/>
    <m/>
    <m/>
    <m/>
    <m/>
    <s v="Chittagong"/>
    <s v="Cox's Bazar"/>
    <x v="6"/>
    <x v="9"/>
    <x v="1"/>
    <m/>
    <m/>
    <m/>
    <x v="2"/>
    <x v="2"/>
    <m/>
    <m/>
    <m/>
    <m/>
    <m/>
    <m/>
    <m/>
    <m/>
    <m/>
    <m/>
    <m/>
    <m/>
    <m/>
    <m/>
    <m/>
    <m/>
    <m/>
    <m/>
    <m/>
    <m/>
    <m/>
    <m/>
    <m/>
    <m/>
    <n v="20"/>
    <n v="2022"/>
    <s v=""/>
    <m/>
    <m/>
    <m/>
  </r>
  <r>
    <n v="3449"/>
    <m/>
    <m/>
    <m/>
    <x v="13"/>
    <x v="19"/>
    <x v="6"/>
    <s v="Food Security"/>
    <x v="9"/>
    <x v="20"/>
    <x v="3"/>
    <m/>
    <s v="Planned"/>
    <m/>
    <m/>
    <m/>
    <m/>
    <m/>
    <s v="Chittagong"/>
    <s v="Cox's Bazar"/>
    <x v="6"/>
    <x v="9"/>
    <x v="1"/>
    <m/>
    <m/>
    <m/>
    <x v="2"/>
    <x v="2"/>
    <m/>
    <m/>
    <m/>
    <m/>
    <m/>
    <m/>
    <m/>
    <m/>
    <m/>
    <m/>
    <m/>
    <m/>
    <m/>
    <m/>
    <m/>
    <m/>
    <m/>
    <m/>
    <m/>
    <m/>
    <m/>
    <m/>
    <m/>
    <m/>
    <n v="20"/>
    <n v="2022"/>
    <s v=""/>
    <m/>
    <m/>
    <m/>
  </r>
  <r>
    <n v="3450"/>
    <m/>
    <m/>
    <m/>
    <x v="13"/>
    <x v="19"/>
    <x v="6"/>
    <s v="Food Security"/>
    <x v="9"/>
    <x v="20"/>
    <x v="3"/>
    <m/>
    <s v="Planned"/>
    <m/>
    <m/>
    <m/>
    <m/>
    <m/>
    <s v="Chittagong"/>
    <s v="Cox's Bazar"/>
    <x v="6"/>
    <x v="9"/>
    <x v="1"/>
    <m/>
    <m/>
    <m/>
    <x v="2"/>
    <x v="2"/>
    <m/>
    <m/>
    <m/>
    <m/>
    <m/>
    <m/>
    <m/>
    <m/>
    <m/>
    <m/>
    <m/>
    <m/>
    <m/>
    <m/>
    <m/>
    <m/>
    <m/>
    <m/>
    <m/>
    <m/>
    <m/>
    <m/>
    <m/>
    <m/>
    <n v="20"/>
    <n v="2022"/>
    <s v=""/>
    <m/>
    <m/>
    <m/>
  </r>
  <r>
    <n v="3451"/>
    <m/>
    <m/>
    <m/>
    <x v="13"/>
    <x v="19"/>
    <x v="6"/>
    <s v="Food Security"/>
    <x v="9"/>
    <x v="20"/>
    <x v="3"/>
    <m/>
    <s v="Planned"/>
    <m/>
    <m/>
    <m/>
    <m/>
    <m/>
    <s v="Chittagong"/>
    <s v="Cox's Bazar"/>
    <x v="6"/>
    <x v="9"/>
    <x v="1"/>
    <m/>
    <m/>
    <m/>
    <x v="2"/>
    <x v="2"/>
    <m/>
    <m/>
    <m/>
    <m/>
    <m/>
    <m/>
    <m/>
    <m/>
    <m/>
    <m/>
    <m/>
    <m/>
    <m/>
    <m/>
    <m/>
    <m/>
    <m/>
    <m/>
    <m/>
    <m/>
    <m/>
    <m/>
    <m/>
    <m/>
    <n v="20"/>
    <n v="2022"/>
    <s v=""/>
    <m/>
    <m/>
    <m/>
  </r>
  <r>
    <n v="3452"/>
    <m/>
    <m/>
    <m/>
    <x v="13"/>
    <x v="19"/>
    <x v="6"/>
    <s v="Food Security"/>
    <x v="9"/>
    <x v="20"/>
    <x v="3"/>
    <m/>
    <s v="Planned"/>
    <m/>
    <m/>
    <m/>
    <m/>
    <m/>
    <s v="Chittagong"/>
    <s v="Cox's Bazar"/>
    <x v="6"/>
    <x v="9"/>
    <x v="1"/>
    <m/>
    <m/>
    <m/>
    <x v="2"/>
    <x v="2"/>
    <m/>
    <m/>
    <m/>
    <m/>
    <m/>
    <m/>
    <m/>
    <m/>
    <m/>
    <m/>
    <m/>
    <m/>
    <m/>
    <m/>
    <m/>
    <m/>
    <m/>
    <m/>
    <m/>
    <m/>
    <m/>
    <m/>
    <m/>
    <m/>
    <n v="20"/>
    <n v="2022"/>
    <s v=""/>
    <m/>
    <m/>
    <m/>
  </r>
  <r>
    <n v="3453"/>
    <m/>
    <m/>
    <m/>
    <x v="13"/>
    <x v="19"/>
    <x v="6"/>
    <s v="Food Security"/>
    <x v="9"/>
    <x v="20"/>
    <x v="3"/>
    <m/>
    <s v="Planned"/>
    <m/>
    <m/>
    <m/>
    <m/>
    <m/>
    <s v="Chittagong"/>
    <s v="Cox's Bazar"/>
    <x v="6"/>
    <x v="9"/>
    <x v="1"/>
    <m/>
    <m/>
    <m/>
    <x v="2"/>
    <x v="2"/>
    <m/>
    <m/>
    <m/>
    <m/>
    <m/>
    <m/>
    <m/>
    <m/>
    <m/>
    <m/>
    <m/>
    <m/>
    <m/>
    <m/>
    <m/>
    <m/>
    <m/>
    <m/>
    <m/>
    <m/>
    <m/>
    <m/>
    <m/>
    <m/>
    <n v="20"/>
    <n v="2022"/>
    <s v=""/>
    <m/>
    <m/>
    <m/>
  </r>
  <r>
    <n v="3454"/>
    <m/>
    <m/>
    <m/>
    <x v="13"/>
    <x v="19"/>
    <x v="6"/>
    <s v="Food Security"/>
    <x v="9"/>
    <x v="20"/>
    <x v="3"/>
    <m/>
    <s v="Planned"/>
    <m/>
    <m/>
    <m/>
    <m/>
    <m/>
    <s v="Chittagong"/>
    <s v="Cox's Bazar"/>
    <x v="6"/>
    <x v="9"/>
    <x v="1"/>
    <m/>
    <m/>
    <m/>
    <x v="2"/>
    <x v="2"/>
    <m/>
    <m/>
    <m/>
    <m/>
    <m/>
    <m/>
    <m/>
    <m/>
    <m/>
    <m/>
    <m/>
    <m/>
    <m/>
    <m/>
    <m/>
    <m/>
    <m/>
    <m/>
    <m/>
    <m/>
    <m/>
    <m/>
    <m/>
    <m/>
    <n v="20"/>
    <n v="2022"/>
    <s v=""/>
    <m/>
    <m/>
    <m/>
  </r>
  <r>
    <n v="3455"/>
    <m/>
    <m/>
    <m/>
    <x v="13"/>
    <x v="19"/>
    <x v="6"/>
    <s v="Food Security"/>
    <x v="9"/>
    <x v="20"/>
    <x v="3"/>
    <m/>
    <s v="Planned"/>
    <m/>
    <m/>
    <m/>
    <m/>
    <m/>
    <s v="Chittagong"/>
    <s v="Cox's Bazar"/>
    <x v="6"/>
    <x v="9"/>
    <x v="1"/>
    <m/>
    <m/>
    <m/>
    <x v="2"/>
    <x v="2"/>
    <m/>
    <m/>
    <m/>
    <m/>
    <m/>
    <m/>
    <m/>
    <m/>
    <m/>
    <m/>
    <m/>
    <m/>
    <m/>
    <m/>
    <m/>
    <m/>
    <m/>
    <m/>
    <m/>
    <m/>
    <m/>
    <m/>
    <m/>
    <m/>
    <n v="20"/>
    <n v="2022"/>
    <s v=""/>
    <m/>
    <m/>
    <m/>
  </r>
  <r>
    <n v="3456"/>
    <m/>
    <m/>
    <m/>
    <x v="13"/>
    <x v="19"/>
    <x v="6"/>
    <s v="Food Security"/>
    <x v="9"/>
    <x v="20"/>
    <x v="3"/>
    <m/>
    <s v="Planned"/>
    <m/>
    <m/>
    <m/>
    <m/>
    <m/>
    <s v="Chittagong"/>
    <s v="Cox's Bazar"/>
    <x v="6"/>
    <x v="9"/>
    <x v="1"/>
    <m/>
    <m/>
    <m/>
    <x v="2"/>
    <x v="2"/>
    <m/>
    <m/>
    <m/>
    <m/>
    <m/>
    <m/>
    <m/>
    <m/>
    <m/>
    <m/>
    <m/>
    <m/>
    <m/>
    <m/>
    <m/>
    <m/>
    <m/>
    <m/>
    <m/>
    <m/>
    <m/>
    <m/>
    <m/>
    <m/>
    <n v="20"/>
    <n v="2022"/>
    <s v=""/>
    <m/>
    <m/>
    <m/>
  </r>
  <r>
    <n v="3457"/>
    <m/>
    <m/>
    <m/>
    <x v="13"/>
    <x v="19"/>
    <x v="6"/>
    <s v="Food Security"/>
    <x v="9"/>
    <x v="20"/>
    <x v="3"/>
    <m/>
    <s v="Planned"/>
    <m/>
    <m/>
    <m/>
    <m/>
    <m/>
    <s v="Chittagong"/>
    <s v="Cox's Bazar"/>
    <x v="6"/>
    <x v="9"/>
    <x v="1"/>
    <m/>
    <m/>
    <m/>
    <x v="2"/>
    <x v="2"/>
    <m/>
    <m/>
    <m/>
    <m/>
    <m/>
    <m/>
    <m/>
    <m/>
    <m/>
    <m/>
    <m/>
    <m/>
    <m/>
    <m/>
    <m/>
    <m/>
    <m/>
    <m/>
    <m/>
    <m/>
    <m/>
    <m/>
    <m/>
    <m/>
    <n v="20"/>
    <n v="2022"/>
    <s v=""/>
    <m/>
    <m/>
    <m/>
  </r>
  <r>
    <n v="3458"/>
    <m/>
    <m/>
    <m/>
    <x v="13"/>
    <x v="19"/>
    <x v="6"/>
    <s v="Food Security"/>
    <x v="9"/>
    <x v="20"/>
    <x v="3"/>
    <m/>
    <s v="Planned"/>
    <m/>
    <m/>
    <m/>
    <m/>
    <m/>
    <s v="Chittagong"/>
    <s v="Cox's Bazar"/>
    <x v="6"/>
    <x v="9"/>
    <x v="1"/>
    <m/>
    <m/>
    <m/>
    <x v="2"/>
    <x v="2"/>
    <m/>
    <m/>
    <m/>
    <m/>
    <m/>
    <m/>
    <m/>
    <m/>
    <m/>
    <m/>
    <m/>
    <m/>
    <m/>
    <m/>
    <m/>
    <m/>
    <m/>
    <m/>
    <m/>
    <m/>
    <m/>
    <m/>
    <m/>
    <m/>
    <n v="20"/>
    <n v="2022"/>
    <s v=""/>
    <m/>
    <m/>
    <m/>
  </r>
  <r>
    <n v="3459"/>
    <m/>
    <m/>
    <m/>
    <x v="13"/>
    <x v="19"/>
    <x v="6"/>
    <s v="Food Security"/>
    <x v="9"/>
    <x v="20"/>
    <x v="3"/>
    <m/>
    <s v="Planned"/>
    <m/>
    <m/>
    <m/>
    <m/>
    <m/>
    <s v="Chittagong"/>
    <s v="Cox's Bazar"/>
    <x v="6"/>
    <x v="9"/>
    <x v="1"/>
    <m/>
    <m/>
    <m/>
    <x v="2"/>
    <x v="2"/>
    <m/>
    <m/>
    <m/>
    <m/>
    <m/>
    <m/>
    <m/>
    <m/>
    <m/>
    <m/>
    <m/>
    <m/>
    <m/>
    <m/>
    <m/>
    <m/>
    <m/>
    <m/>
    <m/>
    <m/>
    <m/>
    <m/>
    <m/>
    <m/>
    <n v="20"/>
    <n v="2022"/>
    <s v=""/>
    <m/>
    <m/>
    <m/>
  </r>
  <r>
    <n v="3460"/>
    <m/>
    <m/>
    <m/>
    <x v="13"/>
    <x v="19"/>
    <x v="6"/>
    <s v="Food Security"/>
    <x v="9"/>
    <x v="20"/>
    <x v="3"/>
    <m/>
    <s v="Planned"/>
    <m/>
    <m/>
    <m/>
    <m/>
    <m/>
    <s v="Chittagong"/>
    <s v="Cox's Bazar"/>
    <x v="6"/>
    <x v="9"/>
    <x v="1"/>
    <m/>
    <m/>
    <m/>
    <x v="2"/>
    <x v="2"/>
    <m/>
    <m/>
    <m/>
    <m/>
    <m/>
    <m/>
    <m/>
    <m/>
    <m/>
    <m/>
    <m/>
    <m/>
    <m/>
    <m/>
    <m/>
    <m/>
    <m/>
    <m/>
    <m/>
    <m/>
    <m/>
    <m/>
    <m/>
    <m/>
    <n v="20"/>
    <n v="2022"/>
    <s v=""/>
    <m/>
    <m/>
    <m/>
  </r>
  <r>
    <n v="3461"/>
    <m/>
    <m/>
    <m/>
    <x v="13"/>
    <x v="19"/>
    <x v="6"/>
    <s v="Food Security"/>
    <x v="9"/>
    <x v="20"/>
    <x v="3"/>
    <m/>
    <s v="Planned"/>
    <m/>
    <m/>
    <m/>
    <m/>
    <m/>
    <s v="Chittagong"/>
    <s v="Cox's Bazar"/>
    <x v="6"/>
    <x v="9"/>
    <x v="1"/>
    <m/>
    <m/>
    <m/>
    <x v="2"/>
    <x v="2"/>
    <m/>
    <m/>
    <m/>
    <m/>
    <m/>
    <m/>
    <m/>
    <m/>
    <m/>
    <m/>
    <m/>
    <m/>
    <m/>
    <m/>
    <m/>
    <m/>
    <m/>
    <m/>
    <m/>
    <m/>
    <m/>
    <m/>
    <m/>
    <m/>
    <n v="20"/>
    <n v="2022"/>
    <s v=""/>
    <m/>
    <m/>
    <m/>
  </r>
  <r>
    <n v="3462"/>
    <m/>
    <m/>
    <m/>
    <x v="13"/>
    <x v="19"/>
    <x v="6"/>
    <s v="Food Security"/>
    <x v="9"/>
    <x v="20"/>
    <x v="3"/>
    <m/>
    <s v="Planned"/>
    <m/>
    <m/>
    <m/>
    <m/>
    <m/>
    <s v="Chittagong"/>
    <s v="Cox's Bazar"/>
    <x v="6"/>
    <x v="9"/>
    <x v="1"/>
    <m/>
    <m/>
    <m/>
    <x v="2"/>
    <x v="2"/>
    <m/>
    <m/>
    <m/>
    <m/>
    <m/>
    <m/>
    <m/>
    <m/>
    <m/>
    <m/>
    <m/>
    <m/>
    <m/>
    <m/>
    <m/>
    <m/>
    <m/>
    <m/>
    <m/>
    <m/>
    <m/>
    <m/>
    <m/>
    <m/>
    <n v="20"/>
    <n v="2022"/>
    <s v=""/>
    <m/>
    <m/>
    <m/>
  </r>
  <r>
    <n v="3463"/>
    <m/>
    <m/>
    <m/>
    <x v="13"/>
    <x v="19"/>
    <x v="6"/>
    <s v="Food Security"/>
    <x v="9"/>
    <x v="20"/>
    <x v="3"/>
    <m/>
    <s v="Planned"/>
    <m/>
    <m/>
    <m/>
    <m/>
    <m/>
    <s v="Chittagong"/>
    <s v="Cox's Bazar"/>
    <x v="6"/>
    <x v="9"/>
    <x v="1"/>
    <m/>
    <m/>
    <m/>
    <x v="2"/>
    <x v="2"/>
    <m/>
    <m/>
    <m/>
    <m/>
    <m/>
    <m/>
    <m/>
    <m/>
    <m/>
    <m/>
    <m/>
    <m/>
    <m/>
    <m/>
    <m/>
    <m/>
    <m/>
    <m/>
    <m/>
    <m/>
    <m/>
    <m/>
    <m/>
    <m/>
    <n v="20"/>
    <n v="2022"/>
    <s v=""/>
    <m/>
    <m/>
    <m/>
  </r>
  <r>
    <n v="3464"/>
    <m/>
    <m/>
    <m/>
    <x v="13"/>
    <x v="19"/>
    <x v="6"/>
    <s v="Food Security"/>
    <x v="9"/>
    <x v="20"/>
    <x v="3"/>
    <m/>
    <s v="Planned"/>
    <m/>
    <m/>
    <m/>
    <m/>
    <m/>
    <s v="Chittagong"/>
    <s v="Cox's Bazar"/>
    <x v="6"/>
    <x v="9"/>
    <x v="1"/>
    <m/>
    <m/>
    <m/>
    <x v="2"/>
    <x v="2"/>
    <m/>
    <m/>
    <m/>
    <m/>
    <m/>
    <m/>
    <m/>
    <m/>
    <m/>
    <m/>
    <m/>
    <m/>
    <m/>
    <m/>
    <m/>
    <m/>
    <m/>
    <m/>
    <m/>
    <m/>
    <m/>
    <m/>
    <m/>
    <m/>
    <n v="20"/>
    <n v="2022"/>
    <s v=""/>
    <m/>
    <m/>
    <m/>
  </r>
  <r>
    <n v="3465"/>
    <m/>
    <m/>
    <m/>
    <x v="13"/>
    <x v="19"/>
    <x v="6"/>
    <s v="Food Security"/>
    <x v="9"/>
    <x v="20"/>
    <x v="3"/>
    <m/>
    <s v="Planned"/>
    <m/>
    <m/>
    <m/>
    <m/>
    <m/>
    <s v="Chittagong"/>
    <s v="Cox's Bazar"/>
    <x v="6"/>
    <x v="9"/>
    <x v="1"/>
    <m/>
    <m/>
    <m/>
    <x v="2"/>
    <x v="2"/>
    <m/>
    <m/>
    <m/>
    <m/>
    <m/>
    <m/>
    <m/>
    <m/>
    <m/>
    <m/>
    <m/>
    <m/>
    <m/>
    <m/>
    <m/>
    <m/>
    <m/>
    <m/>
    <m/>
    <m/>
    <m/>
    <m/>
    <m/>
    <m/>
    <n v="20"/>
    <n v="2022"/>
    <s v=""/>
    <m/>
    <m/>
    <m/>
  </r>
  <r>
    <n v="3466"/>
    <m/>
    <m/>
    <m/>
    <x v="13"/>
    <x v="19"/>
    <x v="6"/>
    <s v="Food Security"/>
    <x v="9"/>
    <x v="20"/>
    <x v="3"/>
    <m/>
    <s v="Planned"/>
    <m/>
    <m/>
    <m/>
    <m/>
    <m/>
    <s v="Chittagong"/>
    <s v="Cox's Bazar"/>
    <x v="6"/>
    <x v="9"/>
    <x v="1"/>
    <m/>
    <m/>
    <m/>
    <x v="2"/>
    <x v="2"/>
    <m/>
    <m/>
    <m/>
    <m/>
    <m/>
    <m/>
    <m/>
    <m/>
    <m/>
    <m/>
    <m/>
    <m/>
    <m/>
    <m/>
    <m/>
    <m/>
    <m/>
    <m/>
    <m/>
    <m/>
    <m/>
    <m/>
    <m/>
    <m/>
    <n v="20"/>
    <n v="2022"/>
    <s v=""/>
    <m/>
    <m/>
    <m/>
  </r>
  <r>
    <n v="3467"/>
    <m/>
    <m/>
    <m/>
    <x v="13"/>
    <x v="19"/>
    <x v="6"/>
    <s v="Food Security"/>
    <x v="9"/>
    <x v="20"/>
    <x v="3"/>
    <m/>
    <s v="Planned"/>
    <m/>
    <m/>
    <m/>
    <m/>
    <m/>
    <s v="Chittagong"/>
    <s v="Cox's Bazar"/>
    <x v="6"/>
    <x v="9"/>
    <x v="1"/>
    <m/>
    <m/>
    <m/>
    <x v="2"/>
    <x v="2"/>
    <m/>
    <m/>
    <m/>
    <m/>
    <m/>
    <m/>
    <m/>
    <m/>
    <m/>
    <m/>
    <m/>
    <m/>
    <m/>
    <m/>
    <m/>
    <m/>
    <m/>
    <m/>
    <m/>
    <m/>
    <m/>
    <m/>
    <m/>
    <m/>
    <n v="20"/>
    <n v="2022"/>
    <s v=""/>
    <m/>
    <m/>
    <m/>
  </r>
  <r>
    <n v="3468"/>
    <m/>
    <m/>
    <m/>
    <x v="13"/>
    <x v="19"/>
    <x v="6"/>
    <s v="Food Security"/>
    <x v="9"/>
    <x v="20"/>
    <x v="3"/>
    <m/>
    <s v="Planned"/>
    <m/>
    <m/>
    <m/>
    <m/>
    <m/>
    <s v="Chittagong"/>
    <s v="Cox's Bazar"/>
    <x v="6"/>
    <x v="9"/>
    <x v="1"/>
    <m/>
    <m/>
    <m/>
    <x v="2"/>
    <x v="2"/>
    <m/>
    <m/>
    <m/>
    <m/>
    <m/>
    <m/>
    <m/>
    <m/>
    <m/>
    <m/>
    <m/>
    <m/>
    <m/>
    <m/>
    <m/>
    <m/>
    <m/>
    <m/>
    <m/>
    <m/>
    <m/>
    <m/>
    <m/>
    <m/>
    <n v="20"/>
    <n v="2022"/>
    <s v=""/>
    <m/>
    <m/>
    <m/>
  </r>
  <r>
    <n v="3469"/>
    <m/>
    <m/>
    <m/>
    <x v="13"/>
    <x v="19"/>
    <x v="6"/>
    <s v="Food Security"/>
    <x v="9"/>
    <x v="20"/>
    <x v="3"/>
    <m/>
    <s v="Planned"/>
    <m/>
    <m/>
    <m/>
    <m/>
    <m/>
    <s v="Chittagong"/>
    <s v="Cox's Bazar"/>
    <x v="6"/>
    <x v="9"/>
    <x v="1"/>
    <m/>
    <m/>
    <m/>
    <x v="2"/>
    <x v="2"/>
    <m/>
    <m/>
    <m/>
    <m/>
    <m/>
    <m/>
    <m/>
    <m/>
    <m/>
    <m/>
    <m/>
    <m/>
    <m/>
    <m/>
    <m/>
    <m/>
    <m/>
    <m/>
    <m/>
    <m/>
    <m/>
    <m/>
    <m/>
    <m/>
    <n v="20"/>
    <n v="2022"/>
    <s v=""/>
    <m/>
    <m/>
    <m/>
  </r>
  <r>
    <n v="3470"/>
    <m/>
    <m/>
    <m/>
    <x v="13"/>
    <x v="19"/>
    <x v="6"/>
    <s v="Food Security"/>
    <x v="9"/>
    <x v="20"/>
    <x v="3"/>
    <m/>
    <s v="Planned"/>
    <m/>
    <m/>
    <m/>
    <m/>
    <m/>
    <s v="Chittagong"/>
    <s v="Cox's Bazar"/>
    <x v="6"/>
    <x v="9"/>
    <x v="1"/>
    <m/>
    <m/>
    <m/>
    <x v="2"/>
    <x v="2"/>
    <m/>
    <m/>
    <m/>
    <m/>
    <m/>
    <m/>
    <m/>
    <m/>
    <m/>
    <m/>
    <m/>
    <m/>
    <m/>
    <m/>
    <m/>
    <m/>
    <m/>
    <m/>
    <m/>
    <m/>
    <m/>
    <m/>
    <m/>
    <m/>
    <n v="20"/>
    <n v="2022"/>
    <s v=""/>
    <m/>
    <m/>
    <m/>
  </r>
  <r>
    <n v="3471"/>
    <m/>
    <m/>
    <m/>
    <x v="13"/>
    <x v="19"/>
    <x v="6"/>
    <s v="Food Security"/>
    <x v="9"/>
    <x v="20"/>
    <x v="3"/>
    <m/>
    <s v="Planned"/>
    <m/>
    <m/>
    <m/>
    <m/>
    <m/>
    <s v="Chittagong"/>
    <s v="Cox's Bazar"/>
    <x v="6"/>
    <x v="9"/>
    <x v="1"/>
    <m/>
    <m/>
    <m/>
    <x v="2"/>
    <x v="2"/>
    <m/>
    <m/>
    <m/>
    <m/>
    <m/>
    <m/>
    <m/>
    <m/>
    <m/>
    <m/>
    <m/>
    <m/>
    <m/>
    <m/>
    <m/>
    <m/>
    <m/>
    <m/>
    <m/>
    <m/>
    <m/>
    <m/>
    <m/>
    <m/>
    <n v="20"/>
    <n v="2022"/>
    <s v=""/>
    <m/>
    <m/>
    <m/>
  </r>
  <r>
    <n v="3472"/>
    <m/>
    <m/>
    <m/>
    <x v="13"/>
    <x v="19"/>
    <x v="6"/>
    <s v="Food Security"/>
    <x v="9"/>
    <x v="20"/>
    <x v="3"/>
    <m/>
    <s v="Planned"/>
    <m/>
    <m/>
    <m/>
    <m/>
    <m/>
    <s v="Chittagong"/>
    <s v="Cox's Bazar"/>
    <x v="6"/>
    <x v="9"/>
    <x v="1"/>
    <m/>
    <m/>
    <m/>
    <x v="2"/>
    <x v="2"/>
    <m/>
    <m/>
    <m/>
    <m/>
    <m/>
    <m/>
    <m/>
    <m/>
    <m/>
    <m/>
    <m/>
    <m/>
    <m/>
    <m/>
    <m/>
    <m/>
    <m/>
    <m/>
    <m/>
    <m/>
    <m/>
    <m/>
    <m/>
    <m/>
    <n v="20"/>
    <n v="2022"/>
    <s v=""/>
    <m/>
    <m/>
    <m/>
  </r>
  <r>
    <n v="3473"/>
    <m/>
    <m/>
    <m/>
    <x v="13"/>
    <x v="19"/>
    <x v="6"/>
    <s v="Food Security"/>
    <x v="9"/>
    <x v="20"/>
    <x v="3"/>
    <m/>
    <s v="Planned"/>
    <m/>
    <m/>
    <m/>
    <m/>
    <m/>
    <s v="Chittagong"/>
    <s v="Cox's Bazar"/>
    <x v="6"/>
    <x v="9"/>
    <x v="1"/>
    <m/>
    <m/>
    <m/>
    <x v="2"/>
    <x v="2"/>
    <m/>
    <m/>
    <m/>
    <m/>
    <m/>
    <m/>
    <m/>
    <m/>
    <m/>
    <m/>
    <m/>
    <m/>
    <m/>
    <m/>
    <m/>
    <m/>
    <m/>
    <m/>
    <m/>
    <m/>
    <m/>
    <m/>
    <m/>
    <m/>
    <n v="20"/>
    <n v="2022"/>
    <s v=""/>
    <m/>
    <m/>
    <m/>
  </r>
  <r>
    <n v="3474"/>
    <m/>
    <m/>
    <m/>
    <x v="13"/>
    <x v="19"/>
    <x v="6"/>
    <s v="Food Security"/>
    <x v="9"/>
    <x v="20"/>
    <x v="3"/>
    <m/>
    <s v="Planned"/>
    <m/>
    <m/>
    <m/>
    <m/>
    <m/>
    <s v="Chittagong"/>
    <s v="Cox's Bazar"/>
    <x v="6"/>
    <x v="9"/>
    <x v="1"/>
    <m/>
    <m/>
    <m/>
    <x v="2"/>
    <x v="2"/>
    <m/>
    <m/>
    <m/>
    <m/>
    <m/>
    <m/>
    <m/>
    <m/>
    <m/>
    <m/>
    <m/>
    <m/>
    <m/>
    <m/>
    <m/>
    <m/>
    <m/>
    <m/>
    <m/>
    <m/>
    <m/>
    <m/>
    <m/>
    <m/>
    <n v="20"/>
    <n v="2022"/>
    <s v=""/>
    <m/>
    <m/>
    <m/>
  </r>
  <r>
    <n v="3475"/>
    <m/>
    <m/>
    <m/>
    <x v="13"/>
    <x v="19"/>
    <x v="6"/>
    <s v="Food Security"/>
    <x v="9"/>
    <x v="20"/>
    <x v="3"/>
    <m/>
    <s v="Planned"/>
    <m/>
    <m/>
    <m/>
    <m/>
    <m/>
    <s v="Chittagong"/>
    <s v="Cox's Bazar"/>
    <x v="6"/>
    <x v="9"/>
    <x v="1"/>
    <m/>
    <m/>
    <m/>
    <x v="2"/>
    <x v="2"/>
    <m/>
    <m/>
    <m/>
    <m/>
    <m/>
    <m/>
    <m/>
    <m/>
    <m/>
    <m/>
    <m/>
    <m/>
    <m/>
    <m/>
    <m/>
    <m/>
    <m/>
    <m/>
    <m/>
    <m/>
    <m/>
    <m/>
    <m/>
    <m/>
    <n v="20"/>
    <n v="2022"/>
    <s v=""/>
    <m/>
    <m/>
    <m/>
  </r>
  <r>
    <n v="3476"/>
    <m/>
    <m/>
    <m/>
    <x v="13"/>
    <x v="19"/>
    <x v="6"/>
    <s v="Food Security"/>
    <x v="9"/>
    <x v="20"/>
    <x v="3"/>
    <m/>
    <s v="Planned"/>
    <m/>
    <m/>
    <m/>
    <m/>
    <m/>
    <s v="Chittagong"/>
    <s v="Cox's Bazar"/>
    <x v="6"/>
    <x v="9"/>
    <x v="1"/>
    <m/>
    <m/>
    <m/>
    <x v="2"/>
    <x v="2"/>
    <m/>
    <m/>
    <m/>
    <m/>
    <m/>
    <m/>
    <m/>
    <m/>
    <m/>
    <m/>
    <m/>
    <m/>
    <m/>
    <m/>
    <m/>
    <m/>
    <m/>
    <m/>
    <m/>
    <m/>
    <m/>
    <m/>
    <m/>
    <m/>
    <n v="20"/>
    <n v="2022"/>
    <s v=""/>
    <m/>
    <m/>
    <m/>
  </r>
  <r>
    <n v="3477"/>
    <m/>
    <m/>
    <m/>
    <x v="13"/>
    <x v="19"/>
    <x v="6"/>
    <s v="Food Security"/>
    <x v="9"/>
    <x v="20"/>
    <x v="3"/>
    <m/>
    <s v="Planned"/>
    <m/>
    <m/>
    <m/>
    <m/>
    <m/>
    <s v="Chittagong"/>
    <s v="Cox's Bazar"/>
    <x v="6"/>
    <x v="9"/>
    <x v="1"/>
    <m/>
    <m/>
    <m/>
    <x v="2"/>
    <x v="2"/>
    <m/>
    <m/>
    <m/>
    <m/>
    <m/>
    <m/>
    <m/>
    <m/>
    <m/>
    <m/>
    <m/>
    <m/>
    <m/>
    <m/>
    <m/>
    <m/>
    <m/>
    <m/>
    <m/>
    <m/>
    <m/>
    <m/>
    <m/>
    <m/>
    <n v="20"/>
    <n v="2022"/>
    <s v=""/>
    <m/>
    <m/>
    <m/>
  </r>
  <r>
    <n v="3478"/>
    <m/>
    <m/>
    <m/>
    <x v="13"/>
    <x v="19"/>
    <x v="6"/>
    <s v="Food Security"/>
    <x v="9"/>
    <x v="20"/>
    <x v="3"/>
    <m/>
    <s v="Planned"/>
    <m/>
    <m/>
    <m/>
    <m/>
    <m/>
    <s v="Chittagong"/>
    <s v="Cox's Bazar"/>
    <x v="6"/>
    <x v="9"/>
    <x v="1"/>
    <m/>
    <m/>
    <m/>
    <x v="2"/>
    <x v="2"/>
    <m/>
    <m/>
    <m/>
    <m/>
    <m/>
    <m/>
    <m/>
    <m/>
    <m/>
    <m/>
    <m/>
    <m/>
    <m/>
    <m/>
    <m/>
    <m/>
    <m/>
    <m/>
    <m/>
    <m/>
    <m/>
    <m/>
    <m/>
    <m/>
    <n v="20"/>
    <n v="2022"/>
    <s v=""/>
    <m/>
    <m/>
    <m/>
  </r>
  <r>
    <n v="3479"/>
    <m/>
    <m/>
    <m/>
    <x v="13"/>
    <x v="19"/>
    <x v="6"/>
    <s v="Food Security"/>
    <x v="9"/>
    <x v="20"/>
    <x v="3"/>
    <m/>
    <s v="Planned"/>
    <m/>
    <m/>
    <m/>
    <m/>
    <m/>
    <s v="Chittagong"/>
    <s v="Cox's Bazar"/>
    <x v="6"/>
    <x v="9"/>
    <x v="1"/>
    <m/>
    <m/>
    <m/>
    <x v="2"/>
    <x v="2"/>
    <m/>
    <m/>
    <m/>
    <m/>
    <m/>
    <m/>
    <m/>
    <m/>
    <m/>
    <m/>
    <m/>
    <m/>
    <m/>
    <m/>
    <m/>
    <m/>
    <m/>
    <m/>
    <m/>
    <m/>
    <m/>
    <m/>
    <m/>
    <m/>
    <n v="20"/>
    <n v="2022"/>
    <s v=""/>
    <m/>
    <m/>
    <m/>
  </r>
  <r>
    <n v="3480"/>
    <m/>
    <m/>
    <m/>
    <x v="13"/>
    <x v="19"/>
    <x v="6"/>
    <s v="Food Security"/>
    <x v="9"/>
    <x v="20"/>
    <x v="3"/>
    <m/>
    <s v="Planned"/>
    <m/>
    <m/>
    <m/>
    <m/>
    <m/>
    <s v="Chittagong"/>
    <s v="Cox's Bazar"/>
    <x v="6"/>
    <x v="9"/>
    <x v="1"/>
    <m/>
    <m/>
    <m/>
    <x v="2"/>
    <x v="2"/>
    <m/>
    <m/>
    <m/>
    <m/>
    <m/>
    <m/>
    <m/>
    <m/>
    <m/>
    <m/>
    <m/>
    <m/>
    <m/>
    <m/>
    <m/>
    <m/>
    <m/>
    <m/>
    <m/>
    <m/>
    <m/>
    <m/>
    <m/>
    <m/>
    <n v="20"/>
    <n v="2022"/>
    <s v=""/>
    <m/>
    <m/>
    <m/>
  </r>
  <r>
    <n v="3481"/>
    <m/>
    <m/>
    <m/>
    <x v="13"/>
    <x v="19"/>
    <x v="6"/>
    <s v="Food Security"/>
    <x v="9"/>
    <x v="20"/>
    <x v="3"/>
    <m/>
    <s v="Planned"/>
    <m/>
    <m/>
    <m/>
    <m/>
    <m/>
    <s v="Chittagong"/>
    <s v="Cox's Bazar"/>
    <x v="6"/>
    <x v="9"/>
    <x v="1"/>
    <m/>
    <m/>
    <m/>
    <x v="2"/>
    <x v="2"/>
    <m/>
    <m/>
    <m/>
    <m/>
    <m/>
    <m/>
    <m/>
    <m/>
    <m/>
    <m/>
    <m/>
    <m/>
    <m/>
    <m/>
    <m/>
    <m/>
    <m/>
    <m/>
    <m/>
    <m/>
    <m/>
    <m/>
    <m/>
    <m/>
    <n v="20"/>
    <n v="2022"/>
    <s v=""/>
    <m/>
    <m/>
    <m/>
  </r>
  <r>
    <n v="3482"/>
    <m/>
    <m/>
    <m/>
    <x v="13"/>
    <x v="19"/>
    <x v="6"/>
    <s v="Food Security"/>
    <x v="9"/>
    <x v="20"/>
    <x v="3"/>
    <m/>
    <s v="Planned"/>
    <m/>
    <m/>
    <m/>
    <m/>
    <m/>
    <s v="Chittagong"/>
    <s v="Cox's Bazar"/>
    <x v="6"/>
    <x v="9"/>
    <x v="1"/>
    <m/>
    <m/>
    <m/>
    <x v="2"/>
    <x v="2"/>
    <m/>
    <m/>
    <m/>
    <m/>
    <m/>
    <m/>
    <m/>
    <m/>
    <m/>
    <m/>
    <m/>
    <m/>
    <m/>
    <m/>
    <m/>
    <m/>
    <m/>
    <m/>
    <m/>
    <m/>
    <m/>
    <m/>
    <m/>
    <m/>
    <n v="20"/>
    <n v="2022"/>
    <s v=""/>
    <m/>
    <m/>
    <m/>
  </r>
  <r>
    <n v="3483"/>
    <m/>
    <m/>
    <m/>
    <x v="13"/>
    <x v="19"/>
    <x v="6"/>
    <s v="Food Security"/>
    <x v="9"/>
    <x v="20"/>
    <x v="3"/>
    <m/>
    <s v="Planned"/>
    <m/>
    <m/>
    <m/>
    <m/>
    <m/>
    <s v="Chittagong"/>
    <s v="Cox's Bazar"/>
    <x v="6"/>
    <x v="9"/>
    <x v="1"/>
    <m/>
    <m/>
    <m/>
    <x v="2"/>
    <x v="2"/>
    <m/>
    <m/>
    <m/>
    <m/>
    <m/>
    <m/>
    <m/>
    <m/>
    <m/>
    <m/>
    <m/>
    <m/>
    <m/>
    <m/>
    <m/>
    <m/>
    <m/>
    <m/>
    <m/>
    <m/>
    <m/>
    <m/>
    <m/>
    <m/>
    <n v="20"/>
    <n v="2022"/>
    <s v=""/>
    <m/>
    <m/>
    <m/>
  </r>
  <r>
    <n v="3484"/>
    <m/>
    <m/>
    <m/>
    <x v="13"/>
    <x v="19"/>
    <x v="6"/>
    <s v="Food Security"/>
    <x v="9"/>
    <x v="20"/>
    <x v="3"/>
    <m/>
    <s v="Planned"/>
    <m/>
    <m/>
    <m/>
    <m/>
    <m/>
    <s v="Chittagong"/>
    <s v="Cox's Bazar"/>
    <x v="6"/>
    <x v="9"/>
    <x v="1"/>
    <m/>
    <m/>
    <m/>
    <x v="2"/>
    <x v="2"/>
    <m/>
    <m/>
    <m/>
    <m/>
    <m/>
    <m/>
    <m/>
    <m/>
    <m/>
    <m/>
    <m/>
    <m/>
    <m/>
    <m/>
    <m/>
    <m/>
    <m/>
    <m/>
    <m/>
    <m/>
    <m/>
    <m/>
    <m/>
    <m/>
    <n v="20"/>
    <n v="2022"/>
    <s v=""/>
    <m/>
    <m/>
    <m/>
  </r>
  <r>
    <n v="3485"/>
    <m/>
    <m/>
    <m/>
    <x v="13"/>
    <x v="19"/>
    <x v="6"/>
    <s v="Food Security"/>
    <x v="9"/>
    <x v="20"/>
    <x v="3"/>
    <m/>
    <s v="Planned"/>
    <m/>
    <m/>
    <m/>
    <m/>
    <m/>
    <s v="Chittagong"/>
    <s v="Cox's Bazar"/>
    <x v="6"/>
    <x v="9"/>
    <x v="1"/>
    <m/>
    <m/>
    <m/>
    <x v="2"/>
    <x v="2"/>
    <m/>
    <m/>
    <m/>
    <m/>
    <m/>
    <m/>
    <m/>
    <m/>
    <m/>
    <m/>
    <m/>
    <m/>
    <m/>
    <m/>
    <m/>
    <m/>
    <m/>
    <m/>
    <m/>
    <m/>
    <m/>
    <m/>
    <m/>
    <m/>
    <n v="20"/>
    <n v="2022"/>
    <s v=""/>
    <m/>
    <m/>
    <m/>
  </r>
  <r>
    <n v="3486"/>
    <m/>
    <m/>
    <m/>
    <x v="13"/>
    <x v="19"/>
    <x v="6"/>
    <s v="Food Security"/>
    <x v="9"/>
    <x v="20"/>
    <x v="3"/>
    <m/>
    <s v="Planned"/>
    <m/>
    <m/>
    <m/>
    <m/>
    <m/>
    <s v="Chittagong"/>
    <s v="Cox's Bazar"/>
    <x v="6"/>
    <x v="9"/>
    <x v="1"/>
    <m/>
    <m/>
    <m/>
    <x v="2"/>
    <x v="2"/>
    <m/>
    <m/>
    <m/>
    <m/>
    <m/>
    <m/>
    <m/>
    <m/>
    <m/>
    <m/>
    <m/>
    <m/>
    <m/>
    <m/>
    <m/>
    <m/>
    <m/>
    <m/>
    <m/>
    <m/>
    <m/>
    <m/>
    <m/>
    <m/>
    <n v="20"/>
    <n v="2022"/>
    <s v=""/>
    <m/>
    <m/>
    <m/>
  </r>
  <r>
    <n v="3487"/>
    <m/>
    <m/>
    <m/>
    <x v="13"/>
    <x v="19"/>
    <x v="6"/>
    <s v="Food Security"/>
    <x v="9"/>
    <x v="20"/>
    <x v="3"/>
    <m/>
    <s v="Planned"/>
    <m/>
    <m/>
    <m/>
    <m/>
    <m/>
    <s v="Chittagong"/>
    <s v="Cox's Bazar"/>
    <x v="6"/>
    <x v="9"/>
    <x v="1"/>
    <m/>
    <m/>
    <m/>
    <x v="2"/>
    <x v="2"/>
    <m/>
    <m/>
    <m/>
    <m/>
    <m/>
    <m/>
    <m/>
    <m/>
    <m/>
    <m/>
    <m/>
    <m/>
    <m/>
    <m/>
    <m/>
    <m/>
    <m/>
    <m/>
    <m/>
    <m/>
    <m/>
    <m/>
    <m/>
    <m/>
    <n v="20"/>
    <n v="2022"/>
    <s v=""/>
    <m/>
    <m/>
    <m/>
  </r>
  <r>
    <n v="3488"/>
    <m/>
    <m/>
    <m/>
    <x v="13"/>
    <x v="19"/>
    <x v="6"/>
    <s v="Food Security"/>
    <x v="9"/>
    <x v="20"/>
    <x v="3"/>
    <m/>
    <s v="Planned"/>
    <m/>
    <m/>
    <m/>
    <m/>
    <m/>
    <s v="Chittagong"/>
    <s v="Cox's Bazar"/>
    <x v="6"/>
    <x v="9"/>
    <x v="1"/>
    <m/>
    <m/>
    <m/>
    <x v="2"/>
    <x v="2"/>
    <m/>
    <m/>
    <m/>
    <m/>
    <m/>
    <m/>
    <m/>
    <m/>
    <m/>
    <m/>
    <m/>
    <m/>
    <m/>
    <m/>
    <m/>
    <m/>
    <m/>
    <m/>
    <m/>
    <m/>
    <m/>
    <m/>
    <m/>
    <m/>
    <n v="20"/>
    <n v="2022"/>
    <s v=""/>
    <m/>
    <m/>
    <m/>
  </r>
  <r>
    <n v="3489"/>
    <m/>
    <m/>
    <m/>
    <x v="13"/>
    <x v="19"/>
    <x v="6"/>
    <s v="Food Security"/>
    <x v="9"/>
    <x v="20"/>
    <x v="3"/>
    <m/>
    <s v="Planned"/>
    <m/>
    <m/>
    <m/>
    <m/>
    <m/>
    <s v="Chittagong"/>
    <s v="Cox's Bazar"/>
    <x v="6"/>
    <x v="9"/>
    <x v="1"/>
    <m/>
    <m/>
    <m/>
    <x v="2"/>
    <x v="2"/>
    <m/>
    <m/>
    <m/>
    <m/>
    <m/>
    <m/>
    <m/>
    <m/>
    <m/>
    <m/>
    <m/>
    <m/>
    <m/>
    <m/>
    <m/>
    <m/>
    <m/>
    <m/>
    <m/>
    <m/>
    <m/>
    <m/>
    <m/>
    <m/>
    <n v="20"/>
    <n v="2022"/>
    <s v=""/>
    <m/>
    <m/>
    <m/>
  </r>
  <r>
    <n v="3490"/>
    <m/>
    <m/>
    <m/>
    <x v="13"/>
    <x v="19"/>
    <x v="6"/>
    <s v="Food Security"/>
    <x v="9"/>
    <x v="20"/>
    <x v="3"/>
    <m/>
    <s v="Planned"/>
    <m/>
    <m/>
    <m/>
    <m/>
    <m/>
    <s v="Chittagong"/>
    <s v="Cox's Bazar"/>
    <x v="6"/>
    <x v="9"/>
    <x v="1"/>
    <m/>
    <m/>
    <m/>
    <x v="2"/>
    <x v="2"/>
    <m/>
    <m/>
    <m/>
    <m/>
    <m/>
    <m/>
    <m/>
    <m/>
    <m/>
    <m/>
    <m/>
    <m/>
    <m/>
    <m/>
    <m/>
    <m/>
    <m/>
    <m/>
    <m/>
    <m/>
    <m/>
    <m/>
    <m/>
    <m/>
    <n v="20"/>
    <n v="2022"/>
    <s v=""/>
    <m/>
    <m/>
    <m/>
  </r>
  <r>
    <n v="3491"/>
    <m/>
    <m/>
    <m/>
    <x v="13"/>
    <x v="19"/>
    <x v="6"/>
    <s v="Food Security"/>
    <x v="9"/>
    <x v="20"/>
    <x v="3"/>
    <m/>
    <s v="Planned"/>
    <m/>
    <m/>
    <m/>
    <m/>
    <m/>
    <s v="Chittagong"/>
    <s v="Cox's Bazar"/>
    <x v="6"/>
    <x v="9"/>
    <x v="1"/>
    <m/>
    <m/>
    <m/>
    <x v="2"/>
    <x v="2"/>
    <m/>
    <m/>
    <m/>
    <m/>
    <m/>
    <m/>
    <m/>
    <m/>
    <m/>
    <m/>
    <m/>
    <m/>
    <m/>
    <m/>
    <m/>
    <m/>
    <m/>
    <m/>
    <m/>
    <m/>
    <m/>
    <m/>
    <m/>
    <m/>
    <n v="20"/>
    <n v="2022"/>
    <s v=""/>
    <m/>
    <m/>
    <m/>
  </r>
  <r>
    <n v="3492"/>
    <m/>
    <m/>
    <m/>
    <x v="13"/>
    <x v="19"/>
    <x v="6"/>
    <s v="Food Security"/>
    <x v="9"/>
    <x v="20"/>
    <x v="3"/>
    <m/>
    <s v="Planned"/>
    <m/>
    <m/>
    <m/>
    <m/>
    <m/>
    <s v="Chittagong"/>
    <s v="Cox's Bazar"/>
    <x v="6"/>
    <x v="9"/>
    <x v="1"/>
    <m/>
    <m/>
    <m/>
    <x v="2"/>
    <x v="2"/>
    <m/>
    <m/>
    <m/>
    <m/>
    <m/>
    <m/>
    <m/>
    <m/>
    <m/>
    <m/>
    <m/>
    <m/>
    <m/>
    <m/>
    <m/>
    <m/>
    <m/>
    <m/>
    <m/>
    <m/>
    <m/>
    <m/>
    <m/>
    <m/>
    <n v="20"/>
    <n v="2022"/>
    <s v=""/>
    <m/>
    <m/>
    <m/>
  </r>
  <r>
    <n v="3493"/>
    <m/>
    <m/>
    <m/>
    <x v="13"/>
    <x v="19"/>
    <x v="6"/>
    <s v="Food Security"/>
    <x v="9"/>
    <x v="20"/>
    <x v="3"/>
    <m/>
    <s v="Planned"/>
    <m/>
    <m/>
    <m/>
    <m/>
    <m/>
    <s v="Chittagong"/>
    <s v="Cox's Bazar"/>
    <x v="6"/>
    <x v="9"/>
    <x v="1"/>
    <m/>
    <m/>
    <m/>
    <x v="2"/>
    <x v="2"/>
    <m/>
    <m/>
    <m/>
    <m/>
    <m/>
    <m/>
    <m/>
    <m/>
    <m/>
    <m/>
    <m/>
    <m/>
    <m/>
    <m/>
    <m/>
    <m/>
    <m/>
    <m/>
    <m/>
    <m/>
    <m/>
    <m/>
    <m/>
    <m/>
    <n v="20"/>
    <n v="2022"/>
    <s v=""/>
    <m/>
    <m/>
    <m/>
  </r>
  <r>
    <n v="3494"/>
    <m/>
    <m/>
    <m/>
    <x v="13"/>
    <x v="19"/>
    <x v="6"/>
    <s v="Food Security"/>
    <x v="9"/>
    <x v="20"/>
    <x v="3"/>
    <m/>
    <s v="Planned"/>
    <m/>
    <m/>
    <m/>
    <m/>
    <m/>
    <s v="Chittagong"/>
    <s v="Cox's Bazar"/>
    <x v="6"/>
    <x v="9"/>
    <x v="1"/>
    <m/>
    <m/>
    <m/>
    <x v="2"/>
    <x v="2"/>
    <m/>
    <m/>
    <m/>
    <m/>
    <m/>
    <m/>
    <m/>
    <m/>
    <m/>
    <m/>
    <m/>
    <m/>
    <m/>
    <m/>
    <m/>
    <m/>
    <m/>
    <m/>
    <m/>
    <m/>
    <m/>
    <m/>
    <m/>
    <m/>
    <n v="20"/>
    <n v="2022"/>
    <s v=""/>
    <m/>
    <m/>
    <m/>
  </r>
  <r>
    <n v="3495"/>
    <m/>
    <m/>
    <m/>
    <x v="13"/>
    <x v="19"/>
    <x v="6"/>
    <s v="Food Security"/>
    <x v="9"/>
    <x v="20"/>
    <x v="3"/>
    <m/>
    <s v="Planned"/>
    <m/>
    <m/>
    <m/>
    <m/>
    <m/>
    <s v="Chittagong"/>
    <s v="Cox's Bazar"/>
    <x v="6"/>
    <x v="9"/>
    <x v="1"/>
    <m/>
    <m/>
    <m/>
    <x v="2"/>
    <x v="2"/>
    <m/>
    <m/>
    <m/>
    <m/>
    <m/>
    <m/>
    <m/>
    <m/>
    <m/>
    <m/>
    <m/>
    <m/>
    <m/>
    <m/>
    <m/>
    <m/>
    <m/>
    <m/>
    <m/>
    <m/>
    <m/>
    <m/>
    <m/>
    <m/>
    <n v="20"/>
    <n v="2022"/>
    <s v=""/>
    <m/>
    <m/>
    <m/>
  </r>
  <r>
    <n v="3496"/>
    <m/>
    <m/>
    <m/>
    <x v="13"/>
    <x v="19"/>
    <x v="6"/>
    <s v="Food Security"/>
    <x v="9"/>
    <x v="20"/>
    <x v="3"/>
    <m/>
    <s v="Planned"/>
    <m/>
    <m/>
    <m/>
    <m/>
    <m/>
    <s v="Chittagong"/>
    <s v="Cox's Bazar"/>
    <x v="6"/>
    <x v="9"/>
    <x v="1"/>
    <m/>
    <m/>
    <m/>
    <x v="2"/>
    <x v="2"/>
    <m/>
    <m/>
    <m/>
    <m/>
    <m/>
    <m/>
    <m/>
    <m/>
    <m/>
    <m/>
    <m/>
    <m/>
    <m/>
    <m/>
    <m/>
    <m/>
    <m/>
    <m/>
    <m/>
    <m/>
    <m/>
    <m/>
    <m/>
    <m/>
    <n v="20"/>
    <n v="2022"/>
    <s v=""/>
    <m/>
    <m/>
    <m/>
  </r>
  <r>
    <n v="3497"/>
    <m/>
    <m/>
    <m/>
    <x v="13"/>
    <x v="19"/>
    <x v="6"/>
    <s v="Food Security"/>
    <x v="9"/>
    <x v="20"/>
    <x v="3"/>
    <m/>
    <s v="Planned"/>
    <m/>
    <m/>
    <m/>
    <m/>
    <m/>
    <s v="Chittagong"/>
    <s v="Cox's Bazar"/>
    <x v="6"/>
    <x v="9"/>
    <x v="1"/>
    <m/>
    <m/>
    <m/>
    <x v="2"/>
    <x v="2"/>
    <m/>
    <m/>
    <m/>
    <m/>
    <m/>
    <m/>
    <m/>
    <m/>
    <m/>
    <m/>
    <m/>
    <m/>
    <m/>
    <m/>
    <m/>
    <m/>
    <m/>
    <m/>
    <m/>
    <m/>
    <m/>
    <m/>
    <m/>
    <m/>
    <n v="20"/>
    <n v="2022"/>
    <s v=""/>
    <m/>
    <m/>
    <m/>
  </r>
  <r>
    <n v="3498"/>
    <m/>
    <m/>
    <m/>
    <x v="13"/>
    <x v="19"/>
    <x v="6"/>
    <s v="Food Security"/>
    <x v="9"/>
    <x v="20"/>
    <x v="3"/>
    <m/>
    <s v="Planned"/>
    <m/>
    <m/>
    <m/>
    <m/>
    <m/>
    <s v="Chittagong"/>
    <s v="Cox's Bazar"/>
    <x v="6"/>
    <x v="9"/>
    <x v="1"/>
    <m/>
    <m/>
    <m/>
    <x v="2"/>
    <x v="2"/>
    <m/>
    <m/>
    <m/>
    <m/>
    <m/>
    <m/>
    <m/>
    <m/>
    <m/>
    <m/>
    <m/>
    <m/>
    <m/>
    <m/>
    <m/>
    <m/>
    <m/>
    <m/>
    <m/>
    <m/>
    <m/>
    <m/>
    <m/>
    <m/>
    <n v="20"/>
    <n v="2022"/>
    <s v=""/>
    <m/>
    <m/>
    <m/>
  </r>
  <r>
    <n v="3499"/>
    <m/>
    <m/>
    <m/>
    <x v="13"/>
    <x v="19"/>
    <x v="6"/>
    <s v="Food Security"/>
    <x v="9"/>
    <x v="20"/>
    <x v="3"/>
    <m/>
    <s v="Planned"/>
    <m/>
    <m/>
    <m/>
    <m/>
    <m/>
    <s v="Chittagong"/>
    <s v="Cox's Bazar"/>
    <x v="6"/>
    <x v="9"/>
    <x v="1"/>
    <m/>
    <m/>
    <m/>
    <x v="2"/>
    <x v="2"/>
    <m/>
    <m/>
    <m/>
    <m/>
    <m/>
    <m/>
    <m/>
    <m/>
    <m/>
    <m/>
    <m/>
    <m/>
    <m/>
    <m/>
    <m/>
    <m/>
    <m/>
    <m/>
    <m/>
    <m/>
    <m/>
    <m/>
    <m/>
    <m/>
    <n v="20"/>
    <n v="2022"/>
    <s v=""/>
    <m/>
    <m/>
    <m/>
  </r>
  <r>
    <n v="3500"/>
    <m/>
    <m/>
    <m/>
    <x v="13"/>
    <x v="19"/>
    <x v="6"/>
    <s v="Food Security"/>
    <x v="9"/>
    <x v="20"/>
    <x v="3"/>
    <m/>
    <s v="Planned"/>
    <m/>
    <m/>
    <m/>
    <m/>
    <m/>
    <s v="Chittagong"/>
    <s v="Cox's Bazar"/>
    <x v="6"/>
    <x v="9"/>
    <x v="1"/>
    <m/>
    <m/>
    <m/>
    <x v="2"/>
    <x v="2"/>
    <m/>
    <m/>
    <m/>
    <m/>
    <m/>
    <m/>
    <m/>
    <m/>
    <m/>
    <m/>
    <m/>
    <m/>
    <m/>
    <m/>
    <m/>
    <m/>
    <m/>
    <m/>
    <m/>
    <m/>
    <m/>
    <m/>
    <m/>
    <m/>
    <n v="20"/>
    <n v="2022"/>
    <s v=""/>
    <m/>
    <m/>
    <m/>
  </r>
  <r>
    <n v="3501"/>
    <m/>
    <m/>
    <m/>
    <x v="13"/>
    <x v="19"/>
    <x v="6"/>
    <s v="Food Security"/>
    <x v="9"/>
    <x v="20"/>
    <x v="3"/>
    <m/>
    <s v="Planned"/>
    <m/>
    <m/>
    <m/>
    <m/>
    <m/>
    <s v="Chittagong"/>
    <s v="Cox's Bazar"/>
    <x v="6"/>
    <x v="9"/>
    <x v="1"/>
    <m/>
    <m/>
    <m/>
    <x v="2"/>
    <x v="2"/>
    <m/>
    <m/>
    <m/>
    <m/>
    <m/>
    <m/>
    <m/>
    <m/>
    <m/>
    <m/>
    <m/>
    <m/>
    <m/>
    <m/>
    <m/>
    <m/>
    <m/>
    <m/>
    <m/>
    <m/>
    <m/>
    <m/>
    <m/>
    <m/>
    <n v="20"/>
    <n v="2022"/>
    <s v=""/>
    <m/>
    <m/>
    <m/>
  </r>
  <r>
    <n v="3502"/>
    <m/>
    <m/>
    <m/>
    <x v="13"/>
    <x v="19"/>
    <x v="6"/>
    <s v="Food Security"/>
    <x v="9"/>
    <x v="20"/>
    <x v="3"/>
    <m/>
    <s v="Planned"/>
    <m/>
    <m/>
    <m/>
    <m/>
    <m/>
    <s v="Chittagong"/>
    <s v="Cox's Bazar"/>
    <x v="6"/>
    <x v="9"/>
    <x v="1"/>
    <m/>
    <m/>
    <m/>
    <x v="2"/>
    <x v="2"/>
    <m/>
    <m/>
    <m/>
    <m/>
    <m/>
    <m/>
    <m/>
    <m/>
    <m/>
    <m/>
    <m/>
    <m/>
    <m/>
    <m/>
    <m/>
    <m/>
    <m/>
    <m/>
    <m/>
    <m/>
    <m/>
    <m/>
    <m/>
    <m/>
    <n v="20"/>
    <n v="2022"/>
    <s v=""/>
    <m/>
    <m/>
    <m/>
  </r>
  <r>
    <n v="3503"/>
    <m/>
    <m/>
    <m/>
    <x v="13"/>
    <x v="19"/>
    <x v="6"/>
    <s v="Food Security"/>
    <x v="9"/>
    <x v="20"/>
    <x v="3"/>
    <m/>
    <s v="Planned"/>
    <m/>
    <m/>
    <m/>
    <m/>
    <m/>
    <s v="Chittagong"/>
    <s v="Cox's Bazar"/>
    <x v="6"/>
    <x v="9"/>
    <x v="1"/>
    <m/>
    <m/>
    <m/>
    <x v="2"/>
    <x v="2"/>
    <m/>
    <m/>
    <m/>
    <m/>
    <m/>
    <m/>
    <m/>
    <m/>
    <m/>
    <m/>
    <m/>
    <m/>
    <m/>
    <m/>
    <m/>
    <m/>
    <m/>
    <m/>
    <m/>
    <m/>
    <m/>
    <m/>
    <m/>
    <m/>
    <n v="20"/>
    <n v="2022"/>
    <s v=""/>
    <m/>
    <m/>
    <m/>
  </r>
  <r>
    <n v="3504"/>
    <m/>
    <m/>
    <m/>
    <x v="13"/>
    <x v="19"/>
    <x v="6"/>
    <s v="Food Security"/>
    <x v="9"/>
    <x v="20"/>
    <x v="3"/>
    <m/>
    <s v="Planned"/>
    <m/>
    <m/>
    <m/>
    <m/>
    <m/>
    <s v="Chittagong"/>
    <s v="Cox's Bazar"/>
    <x v="6"/>
    <x v="9"/>
    <x v="1"/>
    <m/>
    <m/>
    <m/>
    <x v="2"/>
    <x v="2"/>
    <m/>
    <m/>
    <m/>
    <m/>
    <m/>
    <m/>
    <m/>
    <m/>
    <m/>
    <m/>
    <m/>
    <m/>
    <m/>
    <m/>
    <m/>
    <m/>
    <m/>
    <m/>
    <m/>
    <m/>
    <m/>
    <m/>
    <m/>
    <m/>
    <n v="20"/>
    <n v="2022"/>
    <s v=""/>
    <m/>
    <m/>
    <m/>
  </r>
  <r>
    <n v="3505"/>
    <m/>
    <m/>
    <m/>
    <x v="13"/>
    <x v="19"/>
    <x v="6"/>
    <s v="Food Security"/>
    <x v="9"/>
    <x v="20"/>
    <x v="3"/>
    <m/>
    <s v="Planned"/>
    <m/>
    <m/>
    <m/>
    <m/>
    <m/>
    <s v="Chittagong"/>
    <s v="Cox's Bazar"/>
    <x v="6"/>
    <x v="9"/>
    <x v="1"/>
    <m/>
    <m/>
    <m/>
    <x v="2"/>
    <x v="2"/>
    <m/>
    <m/>
    <m/>
    <m/>
    <m/>
    <m/>
    <m/>
    <m/>
    <m/>
    <m/>
    <m/>
    <m/>
    <m/>
    <m/>
    <m/>
    <m/>
    <m/>
    <m/>
    <m/>
    <m/>
    <m/>
    <m/>
    <m/>
    <m/>
    <n v="20"/>
    <n v="2022"/>
    <s v=""/>
    <m/>
    <m/>
    <m/>
  </r>
  <r>
    <n v="3506"/>
    <m/>
    <m/>
    <m/>
    <x v="13"/>
    <x v="19"/>
    <x v="6"/>
    <s v="Food Security"/>
    <x v="9"/>
    <x v="20"/>
    <x v="3"/>
    <m/>
    <s v="Planned"/>
    <m/>
    <m/>
    <m/>
    <m/>
    <m/>
    <s v="Chittagong"/>
    <s v="Cox's Bazar"/>
    <x v="6"/>
    <x v="9"/>
    <x v="1"/>
    <m/>
    <m/>
    <m/>
    <x v="2"/>
    <x v="2"/>
    <m/>
    <m/>
    <m/>
    <m/>
    <m/>
    <m/>
    <m/>
    <m/>
    <m/>
    <m/>
    <m/>
    <m/>
    <m/>
    <m/>
    <m/>
    <m/>
    <m/>
    <m/>
    <m/>
    <m/>
    <m/>
    <m/>
    <m/>
    <m/>
    <n v="20"/>
    <n v="2022"/>
    <s v=""/>
    <m/>
    <m/>
    <m/>
  </r>
  <r>
    <n v="3507"/>
    <m/>
    <m/>
    <m/>
    <x v="13"/>
    <x v="19"/>
    <x v="6"/>
    <s v="Food Security"/>
    <x v="9"/>
    <x v="20"/>
    <x v="3"/>
    <m/>
    <s v="Planned"/>
    <m/>
    <m/>
    <m/>
    <m/>
    <m/>
    <s v="Chittagong"/>
    <s v="Cox's Bazar"/>
    <x v="6"/>
    <x v="9"/>
    <x v="1"/>
    <m/>
    <m/>
    <m/>
    <x v="2"/>
    <x v="2"/>
    <m/>
    <m/>
    <m/>
    <m/>
    <m/>
    <m/>
    <m/>
    <m/>
    <m/>
    <m/>
    <m/>
    <m/>
    <m/>
    <m/>
    <m/>
    <m/>
    <m/>
    <m/>
    <m/>
    <m/>
    <m/>
    <m/>
    <m/>
    <m/>
    <n v="20"/>
    <n v="2022"/>
    <s v=""/>
    <m/>
    <m/>
    <m/>
  </r>
  <r>
    <n v="3508"/>
    <m/>
    <m/>
    <m/>
    <x v="13"/>
    <x v="19"/>
    <x v="6"/>
    <s v="Food Security"/>
    <x v="9"/>
    <x v="20"/>
    <x v="3"/>
    <m/>
    <s v="Planned"/>
    <m/>
    <m/>
    <m/>
    <m/>
    <m/>
    <s v="Chittagong"/>
    <s v="Cox's Bazar"/>
    <x v="6"/>
    <x v="9"/>
    <x v="1"/>
    <m/>
    <m/>
    <m/>
    <x v="2"/>
    <x v="2"/>
    <m/>
    <m/>
    <m/>
    <m/>
    <m/>
    <m/>
    <m/>
    <m/>
    <m/>
    <m/>
    <m/>
    <m/>
    <m/>
    <m/>
    <m/>
    <m/>
    <m/>
    <m/>
    <m/>
    <m/>
    <m/>
    <m/>
    <m/>
    <m/>
    <n v="20"/>
    <n v="2022"/>
    <s v=""/>
    <m/>
    <m/>
    <m/>
  </r>
  <r>
    <n v="3509"/>
    <m/>
    <m/>
    <m/>
    <x v="13"/>
    <x v="19"/>
    <x v="6"/>
    <s v="Food Security"/>
    <x v="9"/>
    <x v="20"/>
    <x v="3"/>
    <m/>
    <s v="Planned"/>
    <m/>
    <m/>
    <m/>
    <m/>
    <m/>
    <s v="Chittagong"/>
    <s v="Cox's Bazar"/>
    <x v="6"/>
    <x v="9"/>
    <x v="1"/>
    <m/>
    <m/>
    <m/>
    <x v="2"/>
    <x v="2"/>
    <m/>
    <m/>
    <m/>
    <m/>
    <m/>
    <m/>
    <m/>
    <m/>
    <m/>
    <m/>
    <m/>
    <m/>
    <m/>
    <m/>
    <m/>
    <m/>
    <m/>
    <m/>
    <m/>
    <m/>
    <m/>
    <m/>
    <m/>
    <m/>
    <n v="20"/>
    <n v="2022"/>
    <s v=""/>
    <m/>
    <m/>
    <m/>
  </r>
  <r>
    <n v="3510"/>
    <m/>
    <m/>
    <m/>
    <x v="13"/>
    <x v="19"/>
    <x v="6"/>
    <s v="Food Security"/>
    <x v="9"/>
    <x v="20"/>
    <x v="3"/>
    <m/>
    <s v="Planned"/>
    <m/>
    <m/>
    <m/>
    <m/>
    <m/>
    <s v="Chittagong"/>
    <s v="Cox's Bazar"/>
    <x v="6"/>
    <x v="9"/>
    <x v="1"/>
    <m/>
    <m/>
    <m/>
    <x v="2"/>
    <x v="2"/>
    <m/>
    <m/>
    <m/>
    <m/>
    <m/>
    <m/>
    <m/>
    <m/>
    <m/>
    <m/>
    <m/>
    <m/>
    <m/>
    <m/>
    <m/>
    <m/>
    <m/>
    <m/>
    <m/>
    <m/>
    <m/>
    <m/>
    <m/>
    <m/>
    <n v="20"/>
    <n v="2022"/>
    <s v=""/>
    <m/>
    <m/>
    <m/>
  </r>
  <r>
    <n v="3511"/>
    <m/>
    <m/>
    <m/>
    <x v="13"/>
    <x v="19"/>
    <x v="6"/>
    <s v="Food Security"/>
    <x v="9"/>
    <x v="20"/>
    <x v="3"/>
    <m/>
    <s v="Planned"/>
    <m/>
    <m/>
    <m/>
    <m/>
    <m/>
    <s v="Chittagong"/>
    <s v="Cox's Bazar"/>
    <x v="6"/>
    <x v="9"/>
    <x v="1"/>
    <m/>
    <m/>
    <m/>
    <x v="2"/>
    <x v="2"/>
    <m/>
    <m/>
    <m/>
    <m/>
    <m/>
    <m/>
    <m/>
    <m/>
    <m/>
    <m/>
    <m/>
    <m/>
    <m/>
    <m/>
    <m/>
    <m/>
    <m/>
    <m/>
    <m/>
    <m/>
    <m/>
    <m/>
    <m/>
    <m/>
    <n v="20"/>
    <n v="2022"/>
    <s v=""/>
    <m/>
    <m/>
    <m/>
  </r>
  <r>
    <n v="3512"/>
    <m/>
    <m/>
    <m/>
    <x v="13"/>
    <x v="19"/>
    <x v="6"/>
    <s v="Food Security"/>
    <x v="9"/>
    <x v="20"/>
    <x v="3"/>
    <m/>
    <s v="Planned"/>
    <m/>
    <m/>
    <m/>
    <m/>
    <m/>
    <s v="Chittagong"/>
    <s v="Cox's Bazar"/>
    <x v="6"/>
    <x v="9"/>
    <x v="1"/>
    <m/>
    <m/>
    <m/>
    <x v="2"/>
    <x v="2"/>
    <m/>
    <m/>
    <m/>
    <m/>
    <m/>
    <m/>
    <m/>
    <m/>
    <m/>
    <m/>
    <m/>
    <m/>
    <m/>
    <m/>
    <m/>
    <m/>
    <m/>
    <m/>
    <m/>
    <m/>
    <m/>
    <m/>
    <m/>
    <m/>
    <n v="20"/>
    <n v="2022"/>
    <s v=""/>
    <m/>
    <m/>
    <m/>
  </r>
  <r>
    <n v="3513"/>
    <m/>
    <m/>
    <m/>
    <x v="13"/>
    <x v="19"/>
    <x v="6"/>
    <s v="Food Security"/>
    <x v="9"/>
    <x v="20"/>
    <x v="3"/>
    <m/>
    <s v="Planned"/>
    <m/>
    <m/>
    <m/>
    <m/>
    <m/>
    <s v="Chittagong"/>
    <s v="Cox's Bazar"/>
    <x v="6"/>
    <x v="9"/>
    <x v="1"/>
    <m/>
    <m/>
    <m/>
    <x v="2"/>
    <x v="2"/>
    <m/>
    <m/>
    <m/>
    <m/>
    <m/>
    <m/>
    <m/>
    <m/>
    <m/>
    <m/>
    <m/>
    <m/>
    <m/>
    <m/>
    <m/>
    <m/>
    <m/>
    <m/>
    <m/>
    <m/>
    <m/>
    <m/>
    <m/>
    <m/>
    <n v="20"/>
    <n v="2022"/>
    <s v=""/>
    <m/>
    <m/>
    <m/>
  </r>
  <r>
    <n v="3514"/>
    <m/>
    <m/>
    <m/>
    <x v="13"/>
    <x v="19"/>
    <x v="6"/>
    <s v="Food Security"/>
    <x v="9"/>
    <x v="20"/>
    <x v="3"/>
    <m/>
    <s v="Planned"/>
    <m/>
    <m/>
    <m/>
    <m/>
    <m/>
    <s v="Chittagong"/>
    <s v="Cox's Bazar"/>
    <x v="6"/>
    <x v="9"/>
    <x v="1"/>
    <m/>
    <m/>
    <m/>
    <x v="2"/>
    <x v="2"/>
    <m/>
    <m/>
    <m/>
    <m/>
    <m/>
    <m/>
    <m/>
    <m/>
    <m/>
    <m/>
    <m/>
    <m/>
    <m/>
    <m/>
    <m/>
    <m/>
    <m/>
    <m/>
    <m/>
    <m/>
    <m/>
    <m/>
    <m/>
    <m/>
    <n v="20"/>
    <n v="2022"/>
    <s v=""/>
    <m/>
    <m/>
    <m/>
  </r>
  <r>
    <n v="3515"/>
    <m/>
    <m/>
    <m/>
    <x v="13"/>
    <x v="19"/>
    <x v="6"/>
    <s v="Food Security"/>
    <x v="9"/>
    <x v="20"/>
    <x v="3"/>
    <m/>
    <s v="Planned"/>
    <m/>
    <m/>
    <m/>
    <m/>
    <m/>
    <s v="Chittagong"/>
    <s v="Cox's Bazar"/>
    <x v="6"/>
    <x v="9"/>
    <x v="1"/>
    <m/>
    <m/>
    <m/>
    <x v="2"/>
    <x v="2"/>
    <m/>
    <m/>
    <m/>
    <m/>
    <m/>
    <m/>
    <m/>
    <m/>
    <m/>
    <m/>
    <m/>
    <m/>
    <m/>
    <m/>
    <m/>
    <m/>
    <m/>
    <m/>
    <m/>
    <m/>
    <m/>
    <m/>
    <m/>
    <m/>
    <n v="20"/>
    <n v="2022"/>
    <s v=""/>
    <m/>
    <m/>
    <m/>
  </r>
  <r>
    <n v="3516"/>
    <m/>
    <m/>
    <m/>
    <x v="13"/>
    <x v="19"/>
    <x v="6"/>
    <s v="Food Security"/>
    <x v="9"/>
    <x v="20"/>
    <x v="3"/>
    <m/>
    <s v="Planned"/>
    <m/>
    <m/>
    <m/>
    <m/>
    <m/>
    <s v="Chittagong"/>
    <s v="Cox's Bazar"/>
    <x v="6"/>
    <x v="9"/>
    <x v="1"/>
    <m/>
    <m/>
    <m/>
    <x v="2"/>
    <x v="2"/>
    <m/>
    <m/>
    <m/>
    <m/>
    <m/>
    <m/>
    <m/>
    <m/>
    <m/>
    <m/>
    <m/>
    <m/>
    <m/>
    <m/>
    <m/>
    <m/>
    <m/>
    <m/>
    <m/>
    <m/>
    <m/>
    <m/>
    <m/>
    <m/>
    <n v="20"/>
    <n v="2022"/>
    <s v=""/>
    <m/>
    <m/>
    <m/>
  </r>
  <r>
    <n v="3517"/>
    <m/>
    <m/>
    <m/>
    <x v="13"/>
    <x v="19"/>
    <x v="6"/>
    <s v="Food Security"/>
    <x v="9"/>
    <x v="20"/>
    <x v="3"/>
    <m/>
    <s v="Planned"/>
    <m/>
    <m/>
    <m/>
    <m/>
    <m/>
    <s v="Chittagong"/>
    <s v="Cox's Bazar"/>
    <x v="6"/>
    <x v="9"/>
    <x v="1"/>
    <m/>
    <m/>
    <m/>
    <x v="2"/>
    <x v="2"/>
    <m/>
    <m/>
    <m/>
    <m/>
    <m/>
    <m/>
    <m/>
    <m/>
    <m/>
    <m/>
    <m/>
    <m/>
    <m/>
    <m/>
    <m/>
    <m/>
    <m/>
    <m/>
    <m/>
    <m/>
    <m/>
    <m/>
    <m/>
    <m/>
    <n v="20"/>
    <n v="2022"/>
    <s v=""/>
    <m/>
    <m/>
    <m/>
  </r>
  <r>
    <n v="3518"/>
    <m/>
    <m/>
    <m/>
    <x v="13"/>
    <x v="19"/>
    <x v="6"/>
    <s v="Food Security"/>
    <x v="9"/>
    <x v="20"/>
    <x v="3"/>
    <m/>
    <s v="Planned"/>
    <m/>
    <m/>
    <m/>
    <m/>
    <m/>
    <s v="Chittagong"/>
    <s v="Cox's Bazar"/>
    <x v="6"/>
    <x v="9"/>
    <x v="1"/>
    <m/>
    <m/>
    <m/>
    <x v="2"/>
    <x v="2"/>
    <m/>
    <m/>
    <m/>
    <m/>
    <m/>
    <m/>
    <m/>
    <m/>
    <m/>
    <m/>
    <m/>
    <m/>
    <m/>
    <m/>
    <m/>
    <m/>
    <m/>
    <m/>
    <m/>
    <m/>
    <m/>
    <m/>
    <m/>
    <m/>
    <n v="20"/>
    <n v="2022"/>
    <s v=""/>
    <m/>
    <m/>
    <m/>
  </r>
  <r>
    <n v="3519"/>
    <m/>
    <m/>
    <m/>
    <x v="13"/>
    <x v="19"/>
    <x v="6"/>
    <s v="Food Security"/>
    <x v="9"/>
    <x v="20"/>
    <x v="3"/>
    <m/>
    <s v="Planned"/>
    <m/>
    <m/>
    <m/>
    <m/>
    <m/>
    <s v="Chittagong"/>
    <s v="Cox's Bazar"/>
    <x v="6"/>
    <x v="9"/>
    <x v="1"/>
    <m/>
    <m/>
    <m/>
    <x v="2"/>
    <x v="2"/>
    <m/>
    <m/>
    <m/>
    <m/>
    <m/>
    <m/>
    <m/>
    <m/>
    <m/>
    <m/>
    <m/>
    <m/>
    <m/>
    <m/>
    <m/>
    <m/>
    <m/>
    <m/>
    <m/>
    <m/>
    <m/>
    <m/>
    <m/>
    <m/>
    <n v="20"/>
    <n v="2022"/>
    <s v=""/>
    <m/>
    <m/>
    <m/>
  </r>
  <r>
    <n v="3520"/>
    <m/>
    <m/>
    <m/>
    <x v="13"/>
    <x v="19"/>
    <x v="6"/>
    <s v="Food Security"/>
    <x v="9"/>
    <x v="20"/>
    <x v="3"/>
    <m/>
    <s v="Planned"/>
    <m/>
    <m/>
    <m/>
    <m/>
    <m/>
    <s v="Chittagong"/>
    <s v="Cox's Bazar"/>
    <x v="6"/>
    <x v="9"/>
    <x v="1"/>
    <m/>
    <m/>
    <m/>
    <x v="2"/>
    <x v="2"/>
    <m/>
    <m/>
    <m/>
    <m/>
    <m/>
    <m/>
    <m/>
    <m/>
    <m/>
    <m/>
    <m/>
    <m/>
    <m/>
    <m/>
    <m/>
    <m/>
    <m/>
    <m/>
    <m/>
    <m/>
    <m/>
    <m/>
    <m/>
    <m/>
    <n v="20"/>
    <n v="2022"/>
    <s v=""/>
    <m/>
    <m/>
    <m/>
  </r>
  <r>
    <n v="3521"/>
    <m/>
    <m/>
    <m/>
    <x v="13"/>
    <x v="19"/>
    <x v="6"/>
    <s v="Food Security"/>
    <x v="9"/>
    <x v="20"/>
    <x v="3"/>
    <m/>
    <s v="Planned"/>
    <m/>
    <m/>
    <m/>
    <m/>
    <m/>
    <s v="Chittagong"/>
    <s v="Cox's Bazar"/>
    <x v="6"/>
    <x v="9"/>
    <x v="1"/>
    <m/>
    <m/>
    <m/>
    <x v="2"/>
    <x v="2"/>
    <m/>
    <m/>
    <m/>
    <m/>
    <m/>
    <m/>
    <m/>
    <m/>
    <m/>
    <m/>
    <m/>
    <m/>
    <m/>
    <m/>
    <m/>
    <m/>
    <m/>
    <m/>
    <m/>
    <m/>
    <m/>
    <m/>
    <m/>
    <m/>
    <n v="20"/>
    <n v="2022"/>
    <s v=""/>
    <m/>
    <m/>
    <m/>
  </r>
  <r>
    <n v="3522"/>
    <m/>
    <m/>
    <m/>
    <x v="13"/>
    <x v="19"/>
    <x v="6"/>
    <s v="Food Security"/>
    <x v="9"/>
    <x v="20"/>
    <x v="3"/>
    <m/>
    <s v="Planned"/>
    <m/>
    <m/>
    <m/>
    <m/>
    <m/>
    <s v="Chittagong"/>
    <s v="Cox's Bazar"/>
    <x v="6"/>
    <x v="9"/>
    <x v="1"/>
    <m/>
    <m/>
    <m/>
    <x v="2"/>
    <x v="2"/>
    <m/>
    <m/>
    <m/>
    <m/>
    <m/>
    <m/>
    <m/>
    <m/>
    <m/>
    <m/>
    <m/>
    <m/>
    <m/>
    <m/>
    <m/>
    <m/>
    <m/>
    <m/>
    <m/>
    <m/>
    <m/>
    <m/>
    <m/>
    <m/>
    <n v="20"/>
    <n v="2022"/>
    <s v=""/>
    <m/>
    <m/>
    <m/>
  </r>
  <r>
    <n v="3523"/>
    <m/>
    <m/>
    <m/>
    <x v="13"/>
    <x v="19"/>
    <x v="6"/>
    <s v="Food Security"/>
    <x v="9"/>
    <x v="20"/>
    <x v="3"/>
    <m/>
    <s v="Planned"/>
    <m/>
    <m/>
    <m/>
    <m/>
    <m/>
    <s v="Chittagong"/>
    <s v="Cox's Bazar"/>
    <x v="6"/>
    <x v="9"/>
    <x v="1"/>
    <m/>
    <m/>
    <m/>
    <x v="2"/>
    <x v="2"/>
    <m/>
    <m/>
    <m/>
    <m/>
    <m/>
    <m/>
    <m/>
    <m/>
    <m/>
    <m/>
    <m/>
    <m/>
    <m/>
    <m/>
    <m/>
    <m/>
    <m/>
    <m/>
    <m/>
    <m/>
    <m/>
    <m/>
    <m/>
    <m/>
    <n v="20"/>
    <n v="2022"/>
    <s v=""/>
    <m/>
    <m/>
    <m/>
  </r>
  <r>
    <n v="3524"/>
    <m/>
    <m/>
    <m/>
    <x v="13"/>
    <x v="19"/>
    <x v="6"/>
    <s v="Food Security"/>
    <x v="9"/>
    <x v="20"/>
    <x v="3"/>
    <m/>
    <s v="Planned"/>
    <m/>
    <m/>
    <m/>
    <m/>
    <m/>
    <s v="Chittagong"/>
    <s v="Cox's Bazar"/>
    <x v="6"/>
    <x v="9"/>
    <x v="1"/>
    <m/>
    <m/>
    <m/>
    <x v="2"/>
    <x v="2"/>
    <m/>
    <m/>
    <m/>
    <m/>
    <m/>
    <m/>
    <m/>
    <m/>
    <m/>
    <m/>
    <m/>
    <m/>
    <m/>
    <m/>
    <m/>
    <m/>
    <m/>
    <m/>
    <m/>
    <m/>
    <m/>
    <m/>
    <m/>
    <m/>
    <n v="20"/>
    <n v="2022"/>
    <s v=""/>
    <m/>
    <m/>
    <m/>
  </r>
  <r>
    <n v="3525"/>
    <m/>
    <m/>
    <m/>
    <x v="13"/>
    <x v="19"/>
    <x v="6"/>
    <s v="Food Security"/>
    <x v="9"/>
    <x v="20"/>
    <x v="3"/>
    <m/>
    <s v="Planned"/>
    <m/>
    <m/>
    <m/>
    <m/>
    <m/>
    <s v="Chittagong"/>
    <s v="Cox's Bazar"/>
    <x v="6"/>
    <x v="9"/>
    <x v="1"/>
    <m/>
    <m/>
    <m/>
    <x v="2"/>
    <x v="2"/>
    <m/>
    <m/>
    <m/>
    <m/>
    <m/>
    <m/>
    <m/>
    <m/>
    <m/>
    <m/>
    <m/>
    <m/>
    <m/>
    <m/>
    <m/>
    <m/>
    <m/>
    <m/>
    <m/>
    <m/>
    <m/>
    <m/>
    <m/>
    <m/>
    <n v="20"/>
    <n v="2022"/>
    <s v=""/>
    <m/>
    <m/>
    <m/>
  </r>
  <r>
    <n v="3526"/>
    <m/>
    <m/>
    <m/>
    <x v="13"/>
    <x v="19"/>
    <x v="6"/>
    <s v="Food Security"/>
    <x v="9"/>
    <x v="20"/>
    <x v="3"/>
    <m/>
    <s v="Planned"/>
    <m/>
    <m/>
    <m/>
    <m/>
    <m/>
    <s v="Chittagong"/>
    <s v="Cox's Bazar"/>
    <x v="6"/>
    <x v="9"/>
    <x v="1"/>
    <m/>
    <m/>
    <m/>
    <x v="2"/>
    <x v="2"/>
    <m/>
    <m/>
    <m/>
    <m/>
    <m/>
    <m/>
    <m/>
    <m/>
    <m/>
    <m/>
    <m/>
    <m/>
    <m/>
    <m/>
    <m/>
    <m/>
    <m/>
    <m/>
    <m/>
    <m/>
    <m/>
    <m/>
    <m/>
    <m/>
    <n v="20"/>
    <n v="2022"/>
    <s v=""/>
    <m/>
    <m/>
    <m/>
  </r>
  <r>
    <n v="3527"/>
    <m/>
    <m/>
    <m/>
    <x v="13"/>
    <x v="19"/>
    <x v="6"/>
    <s v="Food Security"/>
    <x v="9"/>
    <x v="20"/>
    <x v="3"/>
    <m/>
    <s v="Planned"/>
    <m/>
    <m/>
    <m/>
    <m/>
    <m/>
    <s v="Chittagong"/>
    <s v="Cox's Bazar"/>
    <x v="6"/>
    <x v="9"/>
    <x v="1"/>
    <m/>
    <m/>
    <m/>
    <x v="2"/>
    <x v="2"/>
    <m/>
    <m/>
    <m/>
    <m/>
    <m/>
    <m/>
    <m/>
    <m/>
    <m/>
    <m/>
    <m/>
    <m/>
    <m/>
    <m/>
    <m/>
    <m/>
    <m/>
    <m/>
    <m/>
    <m/>
    <m/>
    <m/>
    <m/>
    <m/>
    <n v="20"/>
    <n v="2022"/>
    <s v=""/>
    <m/>
    <m/>
    <m/>
  </r>
  <r>
    <n v="3528"/>
    <m/>
    <m/>
    <m/>
    <x v="13"/>
    <x v="19"/>
    <x v="6"/>
    <s v="Food Security"/>
    <x v="9"/>
    <x v="20"/>
    <x v="3"/>
    <m/>
    <s v="Planned"/>
    <m/>
    <m/>
    <m/>
    <m/>
    <m/>
    <s v="Chittagong"/>
    <s v="Cox's Bazar"/>
    <x v="6"/>
    <x v="9"/>
    <x v="1"/>
    <m/>
    <m/>
    <m/>
    <x v="2"/>
    <x v="2"/>
    <m/>
    <m/>
    <m/>
    <m/>
    <m/>
    <m/>
    <m/>
    <m/>
    <m/>
    <m/>
    <m/>
    <m/>
    <m/>
    <m/>
    <m/>
    <m/>
    <m/>
    <m/>
    <m/>
    <m/>
    <m/>
    <m/>
    <m/>
    <m/>
    <n v="20"/>
    <n v="2022"/>
    <s v=""/>
    <m/>
    <m/>
    <m/>
  </r>
  <r>
    <n v="3529"/>
    <m/>
    <m/>
    <m/>
    <x v="13"/>
    <x v="19"/>
    <x v="6"/>
    <s v="Food Security"/>
    <x v="9"/>
    <x v="20"/>
    <x v="3"/>
    <m/>
    <s v="Planned"/>
    <m/>
    <m/>
    <m/>
    <m/>
    <m/>
    <s v="Chittagong"/>
    <s v="Cox's Bazar"/>
    <x v="6"/>
    <x v="9"/>
    <x v="1"/>
    <m/>
    <m/>
    <m/>
    <x v="2"/>
    <x v="2"/>
    <m/>
    <m/>
    <m/>
    <m/>
    <m/>
    <m/>
    <m/>
    <m/>
    <m/>
    <m/>
    <m/>
    <m/>
    <m/>
    <m/>
    <m/>
    <m/>
    <m/>
    <m/>
    <m/>
    <m/>
    <m/>
    <m/>
    <m/>
    <m/>
    <n v="20"/>
    <n v="2022"/>
    <s v=""/>
    <m/>
    <m/>
    <m/>
  </r>
  <r>
    <n v="3530"/>
    <m/>
    <m/>
    <m/>
    <x v="13"/>
    <x v="19"/>
    <x v="6"/>
    <s v="Food Security"/>
    <x v="9"/>
    <x v="20"/>
    <x v="3"/>
    <m/>
    <s v="Planned"/>
    <m/>
    <m/>
    <m/>
    <m/>
    <m/>
    <s v="Chittagong"/>
    <s v="Cox's Bazar"/>
    <x v="6"/>
    <x v="9"/>
    <x v="1"/>
    <m/>
    <m/>
    <m/>
    <x v="2"/>
    <x v="2"/>
    <m/>
    <m/>
    <m/>
    <m/>
    <m/>
    <m/>
    <m/>
    <m/>
    <m/>
    <m/>
    <m/>
    <m/>
    <m/>
    <m/>
    <m/>
    <m/>
    <m/>
    <m/>
    <m/>
    <m/>
    <m/>
    <m/>
    <m/>
    <m/>
    <n v="20"/>
    <n v="2022"/>
    <s v=""/>
    <m/>
    <m/>
    <m/>
  </r>
  <r>
    <n v="3531"/>
    <m/>
    <m/>
    <m/>
    <x v="13"/>
    <x v="19"/>
    <x v="6"/>
    <s v="Food Security"/>
    <x v="9"/>
    <x v="20"/>
    <x v="3"/>
    <m/>
    <s v="Planned"/>
    <m/>
    <m/>
    <m/>
    <m/>
    <m/>
    <s v="Chittagong"/>
    <s v="Cox's Bazar"/>
    <x v="6"/>
    <x v="9"/>
    <x v="1"/>
    <m/>
    <m/>
    <m/>
    <x v="2"/>
    <x v="2"/>
    <m/>
    <m/>
    <m/>
    <m/>
    <m/>
    <m/>
    <m/>
    <m/>
    <m/>
    <m/>
    <m/>
    <m/>
    <m/>
    <m/>
    <m/>
    <m/>
    <m/>
    <m/>
    <m/>
    <m/>
    <m/>
    <m/>
    <m/>
    <m/>
    <n v="20"/>
    <n v="2022"/>
    <s v=""/>
    <m/>
    <m/>
    <m/>
  </r>
  <r>
    <n v="3532"/>
    <m/>
    <m/>
    <m/>
    <x v="13"/>
    <x v="19"/>
    <x v="6"/>
    <s v="Food Security"/>
    <x v="9"/>
    <x v="20"/>
    <x v="3"/>
    <m/>
    <s v="Planned"/>
    <m/>
    <m/>
    <m/>
    <m/>
    <m/>
    <s v="Chittagong"/>
    <s v="Cox's Bazar"/>
    <x v="6"/>
    <x v="9"/>
    <x v="1"/>
    <m/>
    <m/>
    <m/>
    <x v="2"/>
    <x v="2"/>
    <m/>
    <m/>
    <m/>
    <m/>
    <m/>
    <m/>
    <m/>
    <m/>
    <m/>
    <m/>
    <m/>
    <m/>
    <m/>
    <m/>
    <m/>
    <m/>
    <m/>
    <m/>
    <m/>
    <m/>
    <m/>
    <m/>
    <m/>
    <m/>
    <n v="20"/>
    <n v="2022"/>
    <s v=""/>
    <m/>
    <m/>
    <m/>
  </r>
  <r>
    <n v="3533"/>
    <m/>
    <m/>
    <m/>
    <x v="13"/>
    <x v="19"/>
    <x v="6"/>
    <s v="Food Security"/>
    <x v="9"/>
    <x v="20"/>
    <x v="3"/>
    <m/>
    <s v="Planned"/>
    <m/>
    <m/>
    <m/>
    <m/>
    <m/>
    <s v="Chittagong"/>
    <s v="Cox's Bazar"/>
    <x v="6"/>
    <x v="9"/>
    <x v="1"/>
    <m/>
    <m/>
    <m/>
    <x v="2"/>
    <x v="2"/>
    <m/>
    <m/>
    <m/>
    <m/>
    <m/>
    <m/>
    <m/>
    <m/>
    <m/>
    <m/>
    <m/>
    <m/>
    <m/>
    <m/>
    <m/>
    <m/>
    <m/>
    <m/>
    <m/>
    <m/>
    <m/>
    <m/>
    <m/>
    <m/>
    <n v="20"/>
    <n v="2022"/>
    <s v=""/>
    <m/>
    <m/>
    <m/>
  </r>
  <r>
    <n v="3534"/>
    <m/>
    <m/>
    <m/>
    <x v="13"/>
    <x v="19"/>
    <x v="6"/>
    <s v="Food Security"/>
    <x v="9"/>
    <x v="20"/>
    <x v="3"/>
    <m/>
    <s v="Planned"/>
    <m/>
    <m/>
    <m/>
    <m/>
    <m/>
    <s v="Chittagong"/>
    <s v="Cox's Bazar"/>
    <x v="6"/>
    <x v="9"/>
    <x v="1"/>
    <m/>
    <m/>
    <m/>
    <x v="2"/>
    <x v="2"/>
    <m/>
    <m/>
    <m/>
    <m/>
    <m/>
    <m/>
    <m/>
    <m/>
    <m/>
    <m/>
    <m/>
    <m/>
    <m/>
    <m/>
    <m/>
    <m/>
    <m/>
    <m/>
    <m/>
    <m/>
    <m/>
    <m/>
    <m/>
    <m/>
    <n v="20"/>
    <n v="2022"/>
    <s v=""/>
    <m/>
    <m/>
    <m/>
  </r>
  <r>
    <n v="3535"/>
    <m/>
    <m/>
    <m/>
    <x v="13"/>
    <x v="19"/>
    <x v="6"/>
    <s v="Food Security"/>
    <x v="9"/>
    <x v="20"/>
    <x v="3"/>
    <m/>
    <s v="Planned"/>
    <m/>
    <m/>
    <m/>
    <m/>
    <m/>
    <s v="Chittagong"/>
    <s v="Cox's Bazar"/>
    <x v="6"/>
    <x v="9"/>
    <x v="1"/>
    <m/>
    <m/>
    <m/>
    <x v="2"/>
    <x v="2"/>
    <m/>
    <m/>
    <m/>
    <m/>
    <m/>
    <m/>
    <m/>
    <m/>
    <m/>
    <m/>
    <m/>
    <m/>
    <m/>
    <m/>
    <m/>
    <m/>
    <m/>
    <m/>
    <m/>
    <m/>
    <m/>
    <m/>
    <m/>
    <m/>
    <n v="20"/>
    <n v="2022"/>
    <s v=""/>
    <m/>
    <m/>
    <m/>
  </r>
  <r>
    <n v="3536"/>
    <m/>
    <m/>
    <m/>
    <x v="13"/>
    <x v="19"/>
    <x v="6"/>
    <s v="Food Security"/>
    <x v="9"/>
    <x v="20"/>
    <x v="3"/>
    <m/>
    <s v="Planned"/>
    <m/>
    <m/>
    <m/>
    <m/>
    <m/>
    <s v="Chittagong"/>
    <s v="Cox's Bazar"/>
    <x v="6"/>
    <x v="9"/>
    <x v="1"/>
    <m/>
    <m/>
    <m/>
    <x v="2"/>
    <x v="2"/>
    <m/>
    <m/>
    <m/>
    <m/>
    <m/>
    <m/>
    <m/>
    <m/>
    <m/>
    <m/>
    <m/>
    <m/>
    <m/>
    <m/>
    <m/>
    <m/>
    <m/>
    <m/>
    <m/>
    <m/>
    <m/>
    <m/>
    <m/>
    <m/>
    <n v="20"/>
    <n v="2022"/>
    <s v=""/>
    <m/>
    <m/>
    <m/>
  </r>
  <r>
    <n v="3537"/>
    <m/>
    <m/>
    <m/>
    <x v="13"/>
    <x v="19"/>
    <x v="6"/>
    <s v="Food Security"/>
    <x v="9"/>
    <x v="20"/>
    <x v="3"/>
    <m/>
    <s v="Planned"/>
    <m/>
    <m/>
    <m/>
    <m/>
    <m/>
    <s v="Chittagong"/>
    <s v="Cox's Bazar"/>
    <x v="6"/>
    <x v="9"/>
    <x v="1"/>
    <m/>
    <m/>
    <m/>
    <x v="2"/>
    <x v="2"/>
    <m/>
    <m/>
    <m/>
    <m/>
    <m/>
    <m/>
    <m/>
    <m/>
    <m/>
    <m/>
    <m/>
    <m/>
    <m/>
    <m/>
    <m/>
    <m/>
    <m/>
    <m/>
    <m/>
    <m/>
    <m/>
    <m/>
    <m/>
    <m/>
    <n v="20"/>
    <n v="2022"/>
    <s v=""/>
    <m/>
    <m/>
    <m/>
  </r>
  <r>
    <n v="3538"/>
    <m/>
    <m/>
    <m/>
    <x v="13"/>
    <x v="19"/>
    <x v="6"/>
    <s v="Food Security"/>
    <x v="9"/>
    <x v="20"/>
    <x v="3"/>
    <m/>
    <s v="Planned"/>
    <m/>
    <m/>
    <m/>
    <m/>
    <m/>
    <s v="Chittagong"/>
    <s v="Cox's Bazar"/>
    <x v="6"/>
    <x v="9"/>
    <x v="1"/>
    <m/>
    <m/>
    <m/>
    <x v="2"/>
    <x v="2"/>
    <m/>
    <m/>
    <m/>
    <m/>
    <m/>
    <m/>
    <m/>
    <m/>
    <m/>
    <m/>
    <m/>
    <m/>
    <m/>
    <m/>
    <m/>
    <m/>
    <m/>
    <m/>
    <m/>
    <m/>
    <m/>
    <m/>
    <m/>
    <m/>
    <n v="20"/>
    <n v="2022"/>
    <s v=""/>
    <m/>
    <m/>
    <m/>
  </r>
  <r>
    <n v="3539"/>
    <m/>
    <m/>
    <m/>
    <x v="13"/>
    <x v="19"/>
    <x v="6"/>
    <s v="Food Security"/>
    <x v="9"/>
    <x v="20"/>
    <x v="3"/>
    <m/>
    <s v="Planned"/>
    <m/>
    <m/>
    <m/>
    <m/>
    <m/>
    <s v="Chittagong"/>
    <s v="Cox's Bazar"/>
    <x v="6"/>
    <x v="9"/>
    <x v="1"/>
    <m/>
    <m/>
    <m/>
    <x v="2"/>
    <x v="2"/>
    <m/>
    <m/>
    <m/>
    <m/>
    <m/>
    <m/>
    <m/>
    <m/>
    <m/>
    <m/>
    <m/>
    <m/>
    <m/>
    <m/>
    <m/>
    <m/>
    <m/>
    <m/>
    <m/>
    <m/>
    <m/>
    <m/>
    <m/>
    <m/>
    <n v="20"/>
    <n v="2022"/>
    <s v=""/>
    <m/>
    <m/>
    <m/>
  </r>
  <r>
    <n v="3540"/>
    <m/>
    <m/>
    <m/>
    <x v="13"/>
    <x v="19"/>
    <x v="6"/>
    <s v="Food Security"/>
    <x v="9"/>
    <x v="20"/>
    <x v="3"/>
    <m/>
    <s v="Planned"/>
    <m/>
    <m/>
    <m/>
    <m/>
    <m/>
    <s v="Chittagong"/>
    <s v="Cox's Bazar"/>
    <x v="6"/>
    <x v="9"/>
    <x v="1"/>
    <m/>
    <m/>
    <m/>
    <x v="2"/>
    <x v="2"/>
    <m/>
    <m/>
    <m/>
    <m/>
    <m/>
    <m/>
    <m/>
    <m/>
    <m/>
    <m/>
    <m/>
    <m/>
    <m/>
    <m/>
    <m/>
    <m/>
    <m/>
    <m/>
    <m/>
    <m/>
    <m/>
    <m/>
    <m/>
    <m/>
    <n v="20"/>
    <n v="2022"/>
    <s v=""/>
    <m/>
    <m/>
    <m/>
  </r>
  <r>
    <n v="3541"/>
    <m/>
    <m/>
    <m/>
    <x v="13"/>
    <x v="19"/>
    <x v="6"/>
    <s v="Food Security"/>
    <x v="9"/>
    <x v="20"/>
    <x v="3"/>
    <m/>
    <s v="Planned"/>
    <m/>
    <m/>
    <m/>
    <m/>
    <m/>
    <s v="Chittagong"/>
    <s v="Cox's Bazar"/>
    <x v="6"/>
    <x v="9"/>
    <x v="1"/>
    <m/>
    <m/>
    <m/>
    <x v="2"/>
    <x v="2"/>
    <m/>
    <m/>
    <m/>
    <m/>
    <m/>
    <m/>
    <m/>
    <m/>
    <m/>
    <m/>
    <m/>
    <m/>
    <m/>
    <m/>
    <m/>
    <m/>
    <m/>
    <m/>
    <m/>
    <m/>
    <m/>
    <m/>
    <m/>
    <m/>
    <n v="20"/>
    <n v="2022"/>
    <s v=""/>
    <m/>
    <m/>
    <m/>
  </r>
  <r>
    <n v="3542"/>
    <m/>
    <m/>
    <m/>
    <x v="13"/>
    <x v="19"/>
    <x v="6"/>
    <s v="Food Security"/>
    <x v="9"/>
    <x v="20"/>
    <x v="3"/>
    <m/>
    <s v="Planned"/>
    <m/>
    <m/>
    <m/>
    <m/>
    <m/>
    <s v="Chittagong"/>
    <s v="Cox's Bazar"/>
    <x v="6"/>
    <x v="9"/>
    <x v="1"/>
    <m/>
    <m/>
    <m/>
    <x v="2"/>
    <x v="2"/>
    <m/>
    <m/>
    <m/>
    <m/>
    <m/>
    <m/>
    <m/>
    <m/>
    <m/>
    <m/>
    <m/>
    <m/>
    <m/>
    <m/>
    <m/>
    <m/>
    <m/>
    <m/>
    <m/>
    <m/>
    <m/>
    <m/>
    <m/>
    <m/>
    <n v="20"/>
    <n v="2022"/>
    <s v=""/>
    <m/>
    <m/>
    <m/>
  </r>
  <r>
    <n v="3543"/>
    <m/>
    <m/>
    <m/>
    <x v="13"/>
    <x v="19"/>
    <x v="6"/>
    <s v="Food Security"/>
    <x v="9"/>
    <x v="20"/>
    <x v="3"/>
    <m/>
    <s v="Planned"/>
    <m/>
    <m/>
    <m/>
    <m/>
    <m/>
    <s v="Chittagong"/>
    <s v="Cox's Bazar"/>
    <x v="6"/>
    <x v="9"/>
    <x v="1"/>
    <m/>
    <m/>
    <m/>
    <x v="2"/>
    <x v="2"/>
    <m/>
    <m/>
    <m/>
    <m/>
    <m/>
    <m/>
    <m/>
    <m/>
    <m/>
    <m/>
    <m/>
    <m/>
    <m/>
    <m/>
    <m/>
    <m/>
    <m/>
    <m/>
    <m/>
    <m/>
    <m/>
    <m/>
    <m/>
    <m/>
    <n v="20"/>
    <n v="2022"/>
    <s v=""/>
    <m/>
    <m/>
    <m/>
  </r>
  <r>
    <n v="3544"/>
    <m/>
    <m/>
    <m/>
    <x v="13"/>
    <x v="19"/>
    <x v="6"/>
    <s v="Food Security"/>
    <x v="9"/>
    <x v="20"/>
    <x v="3"/>
    <m/>
    <s v="Planned"/>
    <m/>
    <m/>
    <m/>
    <m/>
    <m/>
    <s v="Chittagong"/>
    <s v="Cox's Bazar"/>
    <x v="6"/>
    <x v="9"/>
    <x v="1"/>
    <m/>
    <m/>
    <m/>
    <x v="2"/>
    <x v="2"/>
    <m/>
    <m/>
    <m/>
    <m/>
    <m/>
    <m/>
    <m/>
    <m/>
    <m/>
    <m/>
    <m/>
    <m/>
    <m/>
    <m/>
    <m/>
    <m/>
    <m/>
    <m/>
    <m/>
    <m/>
    <m/>
    <m/>
    <m/>
    <m/>
    <n v="20"/>
    <n v="2022"/>
    <s v=""/>
    <m/>
    <m/>
    <m/>
  </r>
  <r>
    <n v="3545"/>
    <m/>
    <m/>
    <m/>
    <x v="13"/>
    <x v="19"/>
    <x v="6"/>
    <s v="Food Security"/>
    <x v="9"/>
    <x v="20"/>
    <x v="3"/>
    <m/>
    <s v="Planned"/>
    <m/>
    <m/>
    <m/>
    <m/>
    <m/>
    <s v="Chittagong"/>
    <s v="Cox's Bazar"/>
    <x v="6"/>
    <x v="9"/>
    <x v="1"/>
    <m/>
    <m/>
    <m/>
    <x v="2"/>
    <x v="2"/>
    <m/>
    <m/>
    <m/>
    <m/>
    <m/>
    <m/>
    <m/>
    <m/>
    <m/>
    <m/>
    <m/>
    <m/>
    <m/>
    <m/>
    <m/>
    <m/>
    <m/>
    <m/>
    <m/>
    <m/>
    <m/>
    <m/>
    <m/>
    <m/>
    <n v="20"/>
    <n v="2022"/>
    <s v=""/>
    <m/>
    <m/>
    <m/>
  </r>
  <r>
    <n v="3546"/>
    <m/>
    <m/>
    <m/>
    <x v="13"/>
    <x v="19"/>
    <x v="6"/>
    <s v="Food Security"/>
    <x v="9"/>
    <x v="20"/>
    <x v="3"/>
    <m/>
    <s v="Planned"/>
    <m/>
    <m/>
    <m/>
    <m/>
    <m/>
    <s v="Chittagong"/>
    <s v="Cox's Bazar"/>
    <x v="6"/>
    <x v="9"/>
    <x v="1"/>
    <m/>
    <m/>
    <m/>
    <x v="2"/>
    <x v="2"/>
    <m/>
    <m/>
    <m/>
    <m/>
    <m/>
    <m/>
    <m/>
    <m/>
    <m/>
    <m/>
    <m/>
    <m/>
    <m/>
    <m/>
    <m/>
    <m/>
    <m/>
    <m/>
    <m/>
    <m/>
    <m/>
    <m/>
    <m/>
    <m/>
    <n v="20"/>
    <n v="2022"/>
    <s v=""/>
    <m/>
    <m/>
    <m/>
  </r>
  <r>
    <n v="3547"/>
    <m/>
    <m/>
    <m/>
    <x v="13"/>
    <x v="19"/>
    <x v="6"/>
    <s v="Food Security"/>
    <x v="9"/>
    <x v="20"/>
    <x v="3"/>
    <m/>
    <s v="Planned"/>
    <m/>
    <m/>
    <m/>
    <m/>
    <m/>
    <s v="Chittagong"/>
    <s v="Cox's Bazar"/>
    <x v="6"/>
    <x v="9"/>
    <x v="1"/>
    <m/>
    <m/>
    <m/>
    <x v="2"/>
    <x v="2"/>
    <m/>
    <m/>
    <m/>
    <m/>
    <m/>
    <m/>
    <m/>
    <m/>
    <m/>
    <m/>
    <m/>
    <m/>
    <m/>
    <m/>
    <m/>
    <m/>
    <m/>
    <m/>
    <m/>
    <m/>
    <m/>
    <m/>
    <m/>
    <m/>
    <n v="20"/>
    <n v="2022"/>
    <s v=""/>
    <m/>
    <m/>
    <m/>
  </r>
  <r>
    <n v="3548"/>
    <m/>
    <m/>
    <m/>
    <x v="13"/>
    <x v="19"/>
    <x v="6"/>
    <s v="Food Security"/>
    <x v="9"/>
    <x v="20"/>
    <x v="3"/>
    <m/>
    <s v="Planned"/>
    <m/>
    <m/>
    <m/>
    <m/>
    <m/>
    <s v="Chittagong"/>
    <s v="Cox's Bazar"/>
    <x v="6"/>
    <x v="9"/>
    <x v="1"/>
    <m/>
    <m/>
    <m/>
    <x v="2"/>
    <x v="2"/>
    <m/>
    <m/>
    <m/>
    <m/>
    <m/>
    <m/>
    <m/>
    <m/>
    <m/>
    <m/>
    <m/>
    <m/>
    <m/>
    <m/>
    <m/>
    <m/>
    <m/>
    <m/>
    <m/>
    <m/>
    <m/>
    <m/>
    <m/>
    <m/>
    <n v="20"/>
    <n v="2022"/>
    <s v=""/>
    <m/>
    <m/>
    <m/>
  </r>
  <r>
    <n v="3549"/>
    <m/>
    <m/>
    <m/>
    <x v="13"/>
    <x v="19"/>
    <x v="6"/>
    <s v="Food Security"/>
    <x v="9"/>
    <x v="20"/>
    <x v="3"/>
    <m/>
    <s v="Planned"/>
    <m/>
    <m/>
    <m/>
    <m/>
    <m/>
    <s v="Chittagong"/>
    <s v="Cox's Bazar"/>
    <x v="6"/>
    <x v="9"/>
    <x v="1"/>
    <m/>
    <m/>
    <m/>
    <x v="2"/>
    <x v="2"/>
    <m/>
    <m/>
    <m/>
    <m/>
    <m/>
    <m/>
    <m/>
    <m/>
    <m/>
    <m/>
    <m/>
    <m/>
    <m/>
    <m/>
    <m/>
    <m/>
    <m/>
    <m/>
    <m/>
    <m/>
    <m/>
    <m/>
    <m/>
    <m/>
    <n v="20"/>
    <n v="2022"/>
    <s v=""/>
    <m/>
    <m/>
    <m/>
  </r>
  <r>
    <n v="3550"/>
    <m/>
    <m/>
    <m/>
    <x v="13"/>
    <x v="19"/>
    <x v="6"/>
    <s v="Food Security"/>
    <x v="9"/>
    <x v="20"/>
    <x v="3"/>
    <m/>
    <s v="Planned"/>
    <m/>
    <m/>
    <m/>
    <m/>
    <m/>
    <s v="Chittagong"/>
    <s v="Cox's Bazar"/>
    <x v="6"/>
    <x v="9"/>
    <x v="1"/>
    <m/>
    <m/>
    <m/>
    <x v="2"/>
    <x v="2"/>
    <m/>
    <m/>
    <m/>
    <m/>
    <m/>
    <m/>
    <m/>
    <m/>
    <m/>
    <m/>
    <m/>
    <m/>
    <m/>
    <m/>
    <m/>
    <m/>
    <m/>
    <m/>
    <m/>
    <m/>
    <m/>
    <m/>
    <m/>
    <m/>
    <n v="20"/>
    <n v="2022"/>
    <s v=""/>
    <m/>
    <m/>
    <m/>
  </r>
  <r>
    <n v="3551"/>
    <m/>
    <m/>
    <m/>
    <x v="13"/>
    <x v="19"/>
    <x v="6"/>
    <s v="Food Security"/>
    <x v="9"/>
    <x v="20"/>
    <x v="3"/>
    <m/>
    <s v="Planned"/>
    <m/>
    <m/>
    <m/>
    <m/>
    <m/>
    <s v="Chittagong"/>
    <s v="Cox's Bazar"/>
    <x v="6"/>
    <x v="9"/>
    <x v="1"/>
    <m/>
    <m/>
    <m/>
    <x v="2"/>
    <x v="2"/>
    <m/>
    <m/>
    <m/>
    <m/>
    <m/>
    <m/>
    <m/>
    <m/>
    <m/>
    <m/>
    <m/>
    <m/>
    <m/>
    <m/>
    <m/>
    <m/>
    <m/>
    <m/>
    <m/>
    <m/>
    <m/>
    <m/>
    <m/>
    <m/>
    <n v="20"/>
    <n v="2022"/>
    <s v=""/>
    <m/>
    <m/>
    <m/>
  </r>
  <r>
    <n v="3552"/>
    <m/>
    <m/>
    <m/>
    <x v="13"/>
    <x v="19"/>
    <x v="6"/>
    <s v="Food Security"/>
    <x v="9"/>
    <x v="20"/>
    <x v="3"/>
    <m/>
    <s v="Planned"/>
    <m/>
    <m/>
    <m/>
    <m/>
    <m/>
    <s v="Chittagong"/>
    <s v="Cox's Bazar"/>
    <x v="6"/>
    <x v="9"/>
    <x v="1"/>
    <m/>
    <m/>
    <m/>
    <x v="2"/>
    <x v="2"/>
    <m/>
    <m/>
    <m/>
    <m/>
    <m/>
    <m/>
    <m/>
    <m/>
    <m/>
    <m/>
    <m/>
    <m/>
    <m/>
    <m/>
    <m/>
    <m/>
    <m/>
    <m/>
    <m/>
    <m/>
    <m/>
    <m/>
    <m/>
    <m/>
    <n v="20"/>
    <n v="2022"/>
    <s v=""/>
    <m/>
    <m/>
    <m/>
  </r>
  <r>
    <n v="3553"/>
    <m/>
    <m/>
    <m/>
    <x v="13"/>
    <x v="19"/>
    <x v="6"/>
    <s v="Food Security"/>
    <x v="9"/>
    <x v="20"/>
    <x v="3"/>
    <m/>
    <s v="Planned"/>
    <m/>
    <m/>
    <m/>
    <m/>
    <m/>
    <s v="Chittagong"/>
    <s v="Cox's Bazar"/>
    <x v="6"/>
    <x v="9"/>
    <x v="1"/>
    <m/>
    <m/>
    <m/>
    <x v="2"/>
    <x v="2"/>
    <m/>
    <m/>
    <m/>
    <m/>
    <m/>
    <m/>
    <m/>
    <m/>
    <m/>
    <m/>
    <m/>
    <m/>
    <m/>
    <m/>
    <m/>
    <m/>
    <m/>
    <m/>
    <m/>
    <m/>
    <m/>
    <m/>
    <m/>
    <m/>
    <n v="20"/>
    <n v="2022"/>
    <s v=""/>
    <m/>
    <m/>
    <m/>
  </r>
  <r>
    <n v="3554"/>
    <m/>
    <m/>
    <m/>
    <x v="13"/>
    <x v="19"/>
    <x v="6"/>
    <s v="Food Security"/>
    <x v="9"/>
    <x v="20"/>
    <x v="3"/>
    <m/>
    <s v="Planned"/>
    <m/>
    <m/>
    <m/>
    <m/>
    <m/>
    <s v="Chittagong"/>
    <s v="Cox's Bazar"/>
    <x v="6"/>
    <x v="9"/>
    <x v="1"/>
    <m/>
    <m/>
    <m/>
    <x v="2"/>
    <x v="2"/>
    <m/>
    <m/>
    <m/>
    <m/>
    <m/>
    <m/>
    <m/>
    <m/>
    <m/>
    <m/>
    <m/>
    <m/>
    <m/>
    <m/>
    <m/>
    <m/>
    <m/>
    <m/>
    <m/>
    <m/>
    <m/>
    <m/>
    <m/>
    <m/>
    <n v="20"/>
    <n v="2022"/>
    <s v=""/>
    <m/>
    <m/>
    <m/>
  </r>
  <r>
    <n v="3555"/>
    <m/>
    <m/>
    <m/>
    <x v="13"/>
    <x v="19"/>
    <x v="6"/>
    <s v="Food Security"/>
    <x v="9"/>
    <x v="20"/>
    <x v="3"/>
    <m/>
    <s v="Planned"/>
    <m/>
    <m/>
    <m/>
    <m/>
    <m/>
    <s v="Chittagong"/>
    <s v="Cox's Bazar"/>
    <x v="6"/>
    <x v="9"/>
    <x v="1"/>
    <m/>
    <m/>
    <m/>
    <x v="2"/>
    <x v="2"/>
    <m/>
    <m/>
    <m/>
    <m/>
    <m/>
    <m/>
    <m/>
    <m/>
    <m/>
    <m/>
    <m/>
    <m/>
    <m/>
    <m/>
    <m/>
    <m/>
    <m/>
    <m/>
    <m/>
    <m/>
    <m/>
    <m/>
    <m/>
    <m/>
    <n v="20"/>
    <n v="2022"/>
    <s v=""/>
    <m/>
    <m/>
    <m/>
  </r>
  <r>
    <n v="3556"/>
    <m/>
    <m/>
    <m/>
    <x v="13"/>
    <x v="19"/>
    <x v="6"/>
    <s v="Food Security"/>
    <x v="9"/>
    <x v="20"/>
    <x v="3"/>
    <m/>
    <s v="Planned"/>
    <m/>
    <m/>
    <m/>
    <m/>
    <m/>
    <s v="Chittagong"/>
    <s v="Cox's Bazar"/>
    <x v="6"/>
    <x v="9"/>
    <x v="1"/>
    <m/>
    <m/>
    <m/>
    <x v="2"/>
    <x v="2"/>
    <m/>
    <m/>
    <m/>
    <m/>
    <m/>
    <m/>
    <m/>
    <m/>
    <m/>
    <m/>
    <m/>
    <m/>
    <m/>
    <m/>
    <m/>
    <m/>
    <m/>
    <m/>
    <m/>
    <m/>
    <m/>
    <m/>
    <m/>
    <m/>
    <n v="20"/>
    <n v="2022"/>
    <s v=""/>
    <m/>
    <m/>
    <m/>
  </r>
  <r>
    <n v="3557"/>
    <m/>
    <m/>
    <m/>
    <x v="13"/>
    <x v="19"/>
    <x v="6"/>
    <s v="Food Security"/>
    <x v="9"/>
    <x v="20"/>
    <x v="3"/>
    <m/>
    <s v="Planned"/>
    <m/>
    <m/>
    <m/>
    <m/>
    <m/>
    <s v="Chittagong"/>
    <s v="Cox's Bazar"/>
    <x v="6"/>
    <x v="9"/>
    <x v="1"/>
    <m/>
    <m/>
    <m/>
    <x v="2"/>
    <x v="2"/>
    <m/>
    <m/>
    <m/>
    <m/>
    <m/>
    <m/>
    <m/>
    <m/>
    <m/>
    <m/>
    <m/>
    <m/>
    <m/>
    <m/>
    <m/>
    <m/>
    <m/>
    <m/>
    <m/>
    <m/>
    <m/>
    <m/>
    <m/>
    <m/>
    <n v="20"/>
    <n v="2022"/>
    <s v=""/>
    <m/>
    <m/>
    <m/>
  </r>
  <r>
    <n v="3558"/>
    <m/>
    <m/>
    <m/>
    <x v="13"/>
    <x v="19"/>
    <x v="6"/>
    <s v="Food Security"/>
    <x v="9"/>
    <x v="20"/>
    <x v="3"/>
    <m/>
    <s v="Planned"/>
    <m/>
    <m/>
    <m/>
    <m/>
    <m/>
    <s v="Chittagong"/>
    <s v="Cox's Bazar"/>
    <x v="6"/>
    <x v="9"/>
    <x v="1"/>
    <m/>
    <m/>
    <m/>
    <x v="2"/>
    <x v="2"/>
    <m/>
    <m/>
    <m/>
    <m/>
    <m/>
    <m/>
    <m/>
    <m/>
    <m/>
    <m/>
    <m/>
    <m/>
    <m/>
    <m/>
    <m/>
    <m/>
    <m/>
    <m/>
    <m/>
    <m/>
    <m/>
    <m/>
    <m/>
    <m/>
    <n v="20"/>
    <n v="2022"/>
    <s v=""/>
    <m/>
    <m/>
    <m/>
  </r>
  <r>
    <n v="3559"/>
    <m/>
    <m/>
    <m/>
    <x v="13"/>
    <x v="19"/>
    <x v="6"/>
    <s v="Food Security"/>
    <x v="9"/>
    <x v="20"/>
    <x v="3"/>
    <m/>
    <s v="Planned"/>
    <m/>
    <m/>
    <m/>
    <m/>
    <m/>
    <s v="Chittagong"/>
    <s v="Cox's Bazar"/>
    <x v="6"/>
    <x v="9"/>
    <x v="1"/>
    <m/>
    <m/>
    <m/>
    <x v="2"/>
    <x v="2"/>
    <m/>
    <m/>
    <m/>
    <m/>
    <m/>
    <m/>
    <m/>
    <m/>
    <m/>
    <m/>
    <m/>
    <m/>
    <m/>
    <m/>
    <m/>
    <m/>
    <m/>
    <m/>
    <m/>
    <m/>
    <m/>
    <m/>
    <m/>
    <m/>
    <n v="20"/>
    <n v="2022"/>
    <s v=""/>
    <m/>
    <m/>
    <m/>
  </r>
  <r>
    <n v="3560"/>
    <m/>
    <m/>
    <m/>
    <x v="13"/>
    <x v="19"/>
    <x v="6"/>
    <s v="Food Security"/>
    <x v="9"/>
    <x v="20"/>
    <x v="3"/>
    <m/>
    <s v="Planned"/>
    <m/>
    <m/>
    <m/>
    <m/>
    <m/>
    <s v="Chittagong"/>
    <s v="Cox's Bazar"/>
    <x v="6"/>
    <x v="9"/>
    <x v="1"/>
    <m/>
    <m/>
    <m/>
    <x v="2"/>
    <x v="2"/>
    <m/>
    <m/>
    <m/>
    <m/>
    <m/>
    <m/>
    <m/>
    <m/>
    <m/>
    <m/>
    <m/>
    <m/>
    <m/>
    <m/>
    <m/>
    <m/>
    <m/>
    <m/>
    <m/>
    <m/>
    <m/>
    <m/>
    <m/>
    <m/>
    <n v="20"/>
    <n v="2022"/>
    <s v=""/>
    <m/>
    <m/>
    <m/>
  </r>
  <r>
    <n v="3561"/>
    <m/>
    <m/>
    <m/>
    <x v="13"/>
    <x v="19"/>
    <x v="6"/>
    <s v="Food Security"/>
    <x v="9"/>
    <x v="20"/>
    <x v="3"/>
    <m/>
    <s v="Planned"/>
    <m/>
    <m/>
    <m/>
    <m/>
    <m/>
    <s v="Chittagong"/>
    <s v="Cox's Bazar"/>
    <x v="6"/>
    <x v="9"/>
    <x v="1"/>
    <m/>
    <m/>
    <m/>
    <x v="2"/>
    <x v="2"/>
    <m/>
    <m/>
    <m/>
    <m/>
    <m/>
    <m/>
    <m/>
    <m/>
    <m/>
    <m/>
    <m/>
    <m/>
    <m/>
    <m/>
    <m/>
    <m/>
    <m/>
    <m/>
    <m/>
    <m/>
    <m/>
    <m/>
    <m/>
    <m/>
    <n v="20"/>
    <n v="2022"/>
    <s v=""/>
    <m/>
    <m/>
    <m/>
  </r>
  <r>
    <n v="3562"/>
    <m/>
    <m/>
    <m/>
    <x v="13"/>
    <x v="19"/>
    <x v="6"/>
    <s v="Food Security"/>
    <x v="9"/>
    <x v="20"/>
    <x v="3"/>
    <m/>
    <s v="Planned"/>
    <m/>
    <m/>
    <m/>
    <m/>
    <m/>
    <s v="Chittagong"/>
    <s v="Cox's Bazar"/>
    <x v="6"/>
    <x v="9"/>
    <x v="1"/>
    <m/>
    <m/>
    <m/>
    <x v="2"/>
    <x v="2"/>
    <m/>
    <m/>
    <m/>
    <m/>
    <m/>
    <m/>
    <m/>
    <m/>
    <m/>
    <m/>
    <m/>
    <m/>
    <m/>
    <m/>
    <m/>
    <m/>
    <m/>
    <m/>
    <m/>
    <m/>
    <m/>
    <m/>
    <m/>
    <m/>
    <n v="20"/>
    <n v="2022"/>
    <s v=""/>
    <m/>
    <m/>
    <m/>
  </r>
  <r>
    <n v="3563"/>
    <m/>
    <m/>
    <m/>
    <x v="13"/>
    <x v="19"/>
    <x v="6"/>
    <s v="Food Security"/>
    <x v="9"/>
    <x v="20"/>
    <x v="3"/>
    <m/>
    <s v="Planned"/>
    <m/>
    <m/>
    <m/>
    <m/>
    <m/>
    <s v="Chittagong"/>
    <s v="Cox's Bazar"/>
    <x v="6"/>
    <x v="9"/>
    <x v="1"/>
    <m/>
    <m/>
    <m/>
    <x v="2"/>
    <x v="2"/>
    <m/>
    <m/>
    <m/>
    <m/>
    <m/>
    <m/>
    <m/>
    <m/>
    <m/>
    <m/>
    <m/>
    <m/>
    <m/>
    <m/>
    <m/>
    <m/>
    <m/>
    <m/>
    <m/>
    <m/>
    <m/>
    <m/>
    <m/>
    <m/>
    <n v="20"/>
    <n v="2022"/>
    <s v=""/>
    <m/>
    <m/>
    <m/>
  </r>
  <r>
    <n v="3564"/>
    <m/>
    <m/>
    <m/>
    <x v="13"/>
    <x v="19"/>
    <x v="6"/>
    <s v="Food Security"/>
    <x v="9"/>
    <x v="20"/>
    <x v="3"/>
    <m/>
    <s v="Planned"/>
    <m/>
    <m/>
    <m/>
    <m/>
    <m/>
    <s v="Chittagong"/>
    <s v="Cox's Bazar"/>
    <x v="6"/>
    <x v="9"/>
    <x v="1"/>
    <m/>
    <m/>
    <m/>
    <x v="2"/>
    <x v="2"/>
    <m/>
    <m/>
    <m/>
    <m/>
    <m/>
    <m/>
    <m/>
    <m/>
    <m/>
    <m/>
    <m/>
    <m/>
    <m/>
    <m/>
    <m/>
    <m/>
    <m/>
    <m/>
    <m/>
    <m/>
    <m/>
    <m/>
    <m/>
    <m/>
    <n v="20"/>
    <n v="2022"/>
    <s v=""/>
    <m/>
    <m/>
    <m/>
  </r>
  <r>
    <n v="3565"/>
    <m/>
    <m/>
    <m/>
    <x v="13"/>
    <x v="19"/>
    <x v="6"/>
    <s v="Food Security"/>
    <x v="9"/>
    <x v="20"/>
    <x v="3"/>
    <m/>
    <s v="Planned"/>
    <m/>
    <m/>
    <m/>
    <m/>
    <m/>
    <s v="Chittagong"/>
    <s v="Cox's Bazar"/>
    <x v="6"/>
    <x v="9"/>
    <x v="1"/>
    <m/>
    <m/>
    <m/>
    <x v="2"/>
    <x v="2"/>
    <m/>
    <m/>
    <m/>
    <m/>
    <m/>
    <m/>
    <m/>
    <m/>
    <m/>
    <m/>
    <m/>
    <m/>
    <m/>
    <m/>
    <m/>
    <m/>
    <m/>
    <m/>
    <m/>
    <m/>
    <m/>
    <m/>
    <m/>
    <m/>
    <n v="20"/>
    <n v="2022"/>
    <s v=""/>
    <m/>
    <m/>
    <m/>
  </r>
  <r>
    <n v="3566"/>
    <m/>
    <m/>
    <m/>
    <x v="13"/>
    <x v="19"/>
    <x v="6"/>
    <s v="Food Security"/>
    <x v="9"/>
    <x v="20"/>
    <x v="3"/>
    <m/>
    <s v="Planned"/>
    <m/>
    <m/>
    <m/>
    <m/>
    <m/>
    <s v="Chittagong"/>
    <s v="Cox's Bazar"/>
    <x v="6"/>
    <x v="9"/>
    <x v="1"/>
    <m/>
    <m/>
    <m/>
    <x v="2"/>
    <x v="2"/>
    <m/>
    <m/>
    <m/>
    <m/>
    <m/>
    <m/>
    <m/>
    <m/>
    <m/>
    <m/>
    <m/>
    <m/>
    <m/>
    <m/>
    <m/>
    <m/>
    <m/>
    <m/>
    <m/>
    <m/>
    <m/>
    <m/>
    <m/>
    <m/>
    <n v="20"/>
    <n v="2022"/>
    <s v=""/>
    <m/>
    <m/>
    <m/>
  </r>
  <r>
    <n v="3567"/>
    <m/>
    <m/>
    <m/>
    <x v="13"/>
    <x v="19"/>
    <x v="6"/>
    <s v="Food Security"/>
    <x v="9"/>
    <x v="20"/>
    <x v="3"/>
    <m/>
    <s v="Planned"/>
    <m/>
    <m/>
    <m/>
    <m/>
    <m/>
    <s v="Chittagong"/>
    <s v="Cox's Bazar"/>
    <x v="6"/>
    <x v="9"/>
    <x v="1"/>
    <m/>
    <m/>
    <m/>
    <x v="2"/>
    <x v="2"/>
    <m/>
    <m/>
    <m/>
    <m/>
    <m/>
    <m/>
    <m/>
    <m/>
    <m/>
    <m/>
    <m/>
    <m/>
    <m/>
    <m/>
    <m/>
    <m/>
    <m/>
    <m/>
    <m/>
    <m/>
    <m/>
    <m/>
    <m/>
    <m/>
    <n v="20"/>
    <n v="2022"/>
    <s v=""/>
    <m/>
    <m/>
    <m/>
  </r>
  <r>
    <n v="3568"/>
    <m/>
    <m/>
    <m/>
    <x v="13"/>
    <x v="19"/>
    <x v="6"/>
    <s v="Food Security"/>
    <x v="9"/>
    <x v="20"/>
    <x v="3"/>
    <m/>
    <s v="Planned"/>
    <m/>
    <m/>
    <m/>
    <m/>
    <m/>
    <s v="Chittagong"/>
    <s v="Cox's Bazar"/>
    <x v="6"/>
    <x v="9"/>
    <x v="1"/>
    <m/>
    <m/>
    <m/>
    <x v="2"/>
    <x v="2"/>
    <m/>
    <m/>
    <m/>
    <m/>
    <m/>
    <m/>
    <m/>
    <m/>
    <m/>
    <m/>
    <m/>
    <m/>
    <m/>
    <m/>
    <m/>
    <m/>
    <m/>
    <m/>
    <m/>
    <m/>
    <m/>
    <m/>
    <m/>
    <m/>
    <n v="20"/>
    <n v="2022"/>
    <s v=""/>
    <m/>
    <m/>
    <m/>
  </r>
  <r>
    <n v="3569"/>
    <m/>
    <m/>
    <m/>
    <x v="13"/>
    <x v="19"/>
    <x v="6"/>
    <s v="Food Security"/>
    <x v="9"/>
    <x v="20"/>
    <x v="3"/>
    <m/>
    <s v="Planned"/>
    <m/>
    <m/>
    <m/>
    <m/>
    <m/>
    <s v="Chittagong"/>
    <s v="Cox's Bazar"/>
    <x v="6"/>
    <x v="9"/>
    <x v="1"/>
    <m/>
    <m/>
    <m/>
    <x v="2"/>
    <x v="2"/>
    <m/>
    <m/>
    <m/>
    <m/>
    <m/>
    <m/>
    <m/>
    <m/>
    <m/>
    <m/>
    <m/>
    <m/>
    <m/>
    <m/>
    <m/>
    <m/>
    <m/>
    <m/>
    <m/>
    <m/>
    <m/>
    <m/>
    <m/>
    <m/>
    <n v="20"/>
    <n v="2022"/>
    <s v=""/>
    <m/>
    <m/>
    <m/>
  </r>
  <r>
    <n v="3570"/>
    <m/>
    <m/>
    <m/>
    <x v="13"/>
    <x v="19"/>
    <x v="6"/>
    <s v="Food Security"/>
    <x v="9"/>
    <x v="20"/>
    <x v="3"/>
    <m/>
    <s v="Planned"/>
    <m/>
    <m/>
    <m/>
    <m/>
    <m/>
    <s v="Chittagong"/>
    <s v="Cox's Bazar"/>
    <x v="6"/>
    <x v="9"/>
    <x v="1"/>
    <m/>
    <m/>
    <m/>
    <x v="2"/>
    <x v="2"/>
    <m/>
    <m/>
    <m/>
    <m/>
    <m/>
    <m/>
    <m/>
    <m/>
    <m/>
    <m/>
    <m/>
    <m/>
    <m/>
    <m/>
    <m/>
    <m/>
    <m/>
    <m/>
    <m/>
    <m/>
    <m/>
    <m/>
    <m/>
    <m/>
    <n v="20"/>
    <n v="2022"/>
    <s v=""/>
    <m/>
    <m/>
    <m/>
  </r>
  <r>
    <n v="3571"/>
    <m/>
    <m/>
    <m/>
    <x v="13"/>
    <x v="19"/>
    <x v="6"/>
    <s v="Food Security"/>
    <x v="9"/>
    <x v="20"/>
    <x v="3"/>
    <m/>
    <s v="Planned"/>
    <m/>
    <m/>
    <m/>
    <m/>
    <m/>
    <s v="Chittagong"/>
    <s v="Cox's Bazar"/>
    <x v="6"/>
    <x v="9"/>
    <x v="1"/>
    <m/>
    <m/>
    <m/>
    <x v="2"/>
    <x v="2"/>
    <m/>
    <m/>
    <m/>
    <m/>
    <m/>
    <m/>
    <m/>
    <m/>
    <m/>
    <m/>
    <m/>
    <m/>
    <m/>
    <m/>
    <m/>
    <m/>
    <m/>
    <m/>
    <m/>
    <m/>
    <m/>
    <m/>
    <m/>
    <m/>
    <n v="20"/>
    <n v="2022"/>
    <s v=""/>
    <m/>
    <m/>
    <m/>
  </r>
  <r>
    <n v="3572"/>
    <m/>
    <m/>
    <m/>
    <x v="13"/>
    <x v="19"/>
    <x v="6"/>
    <s v="Food Security"/>
    <x v="9"/>
    <x v="20"/>
    <x v="3"/>
    <m/>
    <s v="Planned"/>
    <m/>
    <m/>
    <m/>
    <m/>
    <m/>
    <s v="Chittagong"/>
    <s v="Cox's Bazar"/>
    <x v="6"/>
    <x v="9"/>
    <x v="1"/>
    <m/>
    <m/>
    <m/>
    <x v="2"/>
    <x v="2"/>
    <m/>
    <m/>
    <m/>
    <m/>
    <m/>
    <m/>
    <m/>
    <m/>
    <m/>
    <m/>
    <m/>
    <m/>
    <m/>
    <m/>
    <m/>
    <m/>
    <m/>
    <m/>
    <m/>
    <m/>
    <m/>
    <m/>
    <m/>
    <m/>
    <n v="20"/>
    <n v="2022"/>
    <s v=""/>
    <m/>
    <m/>
    <m/>
  </r>
  <r>
    <n v="3573"/>
    <m/>
    <m/>
    <m/>
    <x v="13"/>
    <x v="19"/>
    <x v="6"/>
    <s v="Food Security"/>
    <x v="9"/>
    <x v="20"/>
    <x v="3"/>
    <m/>
    <s v="Planned"/>
    <m/>
    <m/>
    <m/>
    <m/>
    <m/>
    <s v="Chittagong"/>
    <s v="Cox's Bazar"/>
    <x v="6"/>
    <x v="9"/>
    <x v="1"/>
    <m/>
    <m/>
    <m/>
    <x v="2"/>
    <x v="2"/>
    <m/>
    <m/>
    <m/>
    <m/>
    <m/>
    <m/>
    <m/>
    <m/>
    <m/>
    <m/>
    <m/>
    <m/>
    <m/>
    <m/>
    <m/>
    <m/>
    <m/>
    <m/>
    <m/>
    <m/>
    <m/>
    <m/>
    <m/>
    <m/>
    <n v="20"/>
    <n v="2022"/>
    <s v=""/>
    <m/>
    <m/>
    <m/>
  </r>
  <r>
    <n v="3574"/>
    <m/>
    <m/>
    <m/>
    <x v="13"/>
    <x v="19"/>
    <x v="6"/>
    <s v="Food Security"/>
    <x v="9"/>
    <x v="20"/>
    <x v="3"/>
    <m/>
    <s v="Planned"/>
    <m/>
    <m/>
    <m/>
    <m/>
    <m/>
    <s v="Chittagong"/>
    <s v="Cox's Bazar"/>
    <x v="6"/>
    <x v="9"/>
    <x v="1"/>
    <m/>
    <m/>
    <m/>
    <x v="2"/>
    <x v="2"/>
    <m/>
    <m/>
    <m/>
    <m/>
    <m/>
    <m/>
    <m/>
    <m/>
    <m/>
    <m/>
    <m/>
    <m/>
    <m/>
    <m/>
    <m/>
    <m/>
    <m/>
    <m/>
    <m/>
    <m/>
    <m/>
    <m/>
    <m/>
    <m/>
    <n v="20"/>
    <n v="2022"/>
    <s v=""/>
    <m/>
    <m/>
    <m/>
  </r>
  <r>
    <n v="3575"/>
    <m/>
    <m/>
    <m/>
    <x v="13"/>
    <x v="19"/>
    <x v="6"/>
    <s v="Food Security"/>
    <x v="9"/>
    <x v="20"/>
    <x v="3"/>
    <m/>
    <s v="Planned"/>
    <m/>
    <m/>
    <m/>
    <m/>
    <m/>
    <s v="Chittagong"/>
    <s v="Cox's Bazar"/>
    <x v="6"/>
    <x v="9"/>
    <x v="1"/>
    <m/>
    <m/>
    <m/>
    <x v="2"/>
    <x v="2"/>
    <m/>
    <m/>
    <m/>
    <m/>
    <m/>
    <m/>
    <m/>
    <m/>
    <m/>
    <m/>
    <m/>
    <m/>
    <m/>
    <m/>
    <m/>
    <m/>
    <m/>
    <m/>
    <m/>
    <m/>
    <m/>
    <m/>
    <m/>
    <m/>
    <n v="20"/>
    <n v="2022"/>
    <s v=""/>
    <m/>
    <m/>
    <m/>
  </r>
  <r>
    <n v="3576"/>
    <m/>
    <m/>
    <m/>
    <x v="13"/>
    <x v="19"/>
    <x v="6"/>
    <s v="Food Security"/>
    <x v="9"/>
    <x v="20"/>
    <x v="3"/>
    <m/>
    <s v="Planned"/>
    <m/>
    <m/>
    <m/>
    <m/>
    <m/>
    <s v="Chittagong"/>
    <s v="Cox's Bazar"/>
    <x v="6"/>
    <x v="9"/>
    <x v="1"/>
    <m/>
    <m/>
    <m/>
    <x v="2"/>
    <x v="2"/>
    <m/>
    <m/>
    <m/>
    <m/>
    <m/>
    <m/>
    <m/>
    <m/>
    <m/>
    <m/>
    <m/>
    <m/>
    <m/>
    <m/>
    <m/>
    <m/>
    <m/>
    <m/>
    <m/>
    <m/>
    <m/>
    <m/>
    <m/>
    <m/>
    <n v="20"/>
    <n v="2022"/>
    <s v=""/>
    <m/>
    <m/>
    <m/>
  </r>
  <r>
    <n v="3577"/>
    <m/>
    <m/>
    <m/>
    <x v="13"/>
    <x v="19"/>
    <x v="6"/>
    <s v="Food Security"/>
    <x v="9"/>
    <x v="20"/>
    <x v="3"/>
    <m/>
    <s v="Planned"/>
    <m/>
    <m/>
    <m/>
    <m/>
    <m/>
    <s v="Chittagong"/>
    <s v="Cox's Bazar"/>
    <x v="6"/>
    <x v="9"/>
    <x v="1"/>
    <m/>
    <m/>
    <m/>
    <x v="2"/>
    <x v="2"/>
    <m/>
    <m/>
    <m/>
    <m/>
    <m/>
    <m/>
    <m/>
    <m/>
    <m/>
    <m/>
    <m/>
    <m/>
    <m/>
    <m/>
    <m/>
    <m/>
    <m/>
    <m/>
    <m/>
    <m/>
    <m/>
    <m/>
    <m/>
    <m/>
    <n v="20"/>
    <n v="2022"/>
    <s v=""/>
    <m/>
    <m/>
    <m/>
  </r>
  <r>
    <n v="3578"/>
    <m/>
    <m/>
    <m/>
    <x v="13"/>
    <x v="19"/>
    <x v="6"/>
    <s v="Food Security"/>
    <x v="9"/>
    <x v="20"/>
    <x v="3"/>
    <m/>
    <s v="Planned"/>
    <m/>
    <m/>
    <m/>
    <m/>
    <m/>
    <s v="Chittagong"/>
    <s v="Cox's Bazar"/>
    <x v="6"/>
    <x v="9"/>
    <x v="1"/>
    <m/>
    <m/>
    <m/>
    <x v="2"/>
    <x v="2"/>
    <m/>
    <m/>
    <m/>
    <m/>
    <m/>
    <m/>
    <m/>
    <m/>
    <m/>
    <m/>
    <m/>
    <m/>
    <m/>
    <m/>
    <m/>
    <m/>
    <m/>
    <m/>
    <m/>
    <m/>
    <m/>
    <m/>
    <m/>
    <m/>
    <n v="20"/>
    <n v="2022"/>
    <s v=""/>
    <m/>
    <m/>
    <m/>
  </r>
  <r>
    <n v="3579"/>
    <m/>
    <m/>
    <m/>
    <x v="13"/>
    <x v="19"/>
    <x v="6"/>
    <s v="Food Security"/>
    <x v="9"/>
    <x v="20"/>
    <x v="3"/>
    <m/>
    <s v="Planned"/>
    <m/>
    <m/>
    <m/>
    <m/>
    <m/>
    <s v="Chittagong"/>
    <s v="Cox's Bazar"/>
    <x v="6"/>
    <x v="9"/>
    <x v="1"/>
    <m/>
    <m/>
    <m/>
    <x v="2"/>
    <x v="2"/>
    <m/>
    <m/>
    <m/>
    <m/>
    <m/>
    <m/>
    <m/>
    <m/>
    <m/>
    <m/>
    <m/>
    <m/>
    <m/>
    <m/>
    <m/>
    <m/>
    <m/>
    <m/>
    <m/>
    <m/>
    <m/>
    <m/>
    <m/>
    <m/>
    <n v="20"/>
    <n v="2022"/>
    <s v=""/>
    <m/>
    <m/>
    <m/>
  </r>
  <r>
    <n v="3580"/>
    <m/>
    <m/>
    <m/>
    <x v="13"/>
    <x v="19"/>
    <x v="6"/>
    <s v="Food Security"/>
    <x v="9"/>
    <x v="20"/>
    <x v="3"/>
    <m/>
    <s v="Planned"/>
    <m/>
    <m/>
    <m/>
    <m/>
    <m/>
    <s v="Chittagong"/>
    <s v="Cox's Bazar"/>
    <x v="6"/>
    <x v="9"/>
    <x v="1"/>
    <m/>
    <m/>
    <m/>
    <x v="2"/>
    <x v="2"/>
    <m/>
    <m/>
    <m/>
    <m/>
    <m/>
    <m/>
    <m/>
    <m/>
    <m/>
    <m/>
    <m/>
    <m/>
    <m/>
    <m/>
    <m/>
    <m/>
    <m/>
    <m/>
    <m/>
    <m/>
    <m/>
    <m/>
    <m/>
    <m/>
    <n v="20"/>
    <n v="2022"/>
    <s v=""/>
    <m/>
    <m/>
    <m/>
  </r>
  <r>
    <n v="3581"/>
    <m/>
    <m/>
    <m/>
    <x v="13"/>
    <x v="19"/>
    <x v="6"/>
    <s v="Food Security"/>
    <x v="9"/>
    <x v="20"/>
    <x v="3"/>
    <m/>
    <s v="Planned"/>
    <m/>
    <m/>
    <m/>
    <m/>
    <m/>
    <s v="Chittagong"/>
    <s v="Cox's Bazar"/>
    <x v="6"/>
    <x v="9"/>
    <x v="1"/>
    <m/>
    <m/>
    <m/>
    <x v="2"/>
    <x v="2"/>
    <m/>
    <m/>
    <m/>
    <m/>
    <m/>
    <m/>
    <m/>
    <m/>
    <m/>
    <m/>
    <m/>
    <m/>
    <m/>
    <m/>
    <m/>
    <m/>
    <m/>
    <m/>
    <m/>
    <m/>
    <m/>
    <m/>
    <m/>
    <m/>
    <n v="20"/>
    <n v="2022"/>
    <s v=""/>
    <m/>
    <m/>
    <m/>
  </r>
  <r>
    <n v="3582"/>
    <m/>
    <m/>
    <m/>
    <x v="13"/>
    <x v="19"/>
    <x v="6"/>
    <s v="Food Security"/>
    <x v="9"/>
    <x v="20"/>
    <x v="3"/>
    <m/>
    <s v="Planned"/>
    <m/>
    <m/>
    <m/>
    <m/>
    <m/>
    <s v="Chittagong"/>
    <s v="Cox's Bazar"/>
    <x v="6"/>
    <x v="9"/>
    <x v="1"/>
    <m/>
    <m/>
    <m/>
    <x v="2"/>
    <x v="2"/>
    <m/>
    <m/>
    <m/>
    <m/>
    <m/>
    <m/>
    <m/>
    <m/>
    <m/>
    <m/>
    <m/>
    <m/>
    <m/>
    <m/>
    <m/>
    <m/>
    <m/>
    <m/>
    <m/>
    <m/>
    <m/>
    <m/>
    <m/>
    <m/>
    <n v="20"/>
    <n v="2022"/>
    <s v=""/>
    <m/>
    <m/>
    <m/>
  </r>
  <r>
    <n v="3583"/>
    <m/>
    <m/>
    <m/>
    <x v="13"/>
    <x v="19"/>
    <x v="6"/>
    <s v="Food Security"/>
    <x v="9"/>
    <x v="20"/>
    <x v="3"/>
    <m/>
    <s v="Planned"/>
    <m/>
    <m/>
    <m/>
    <m/>
    <m/>
    <s v="Chittagong"/>
    <s v="Cox's Bazar"/>
    <x v="6"/>
    <x v="9"/>
    <x v="1"/>
    <m/>
    <m/>
    <m/>
    <x v="2"/>
    <x v="2"/>
    <m/>
    <m/>
    <m/>
    <m/>
    <m/>
    <m/>
    <m/>
    <m/>
    <m/>
    <m/>
    <m/>
    <m/>
    <m/>
    <m/>
    <m/>
    <m/>
    <m/>
    <m/>
    <m/>
    <m/>
    <m/>
    <m/>
    <m/>
    <m/>
    <n v="20"/>
    <n v="2022"/>
    <s v=""/>
    <m/>
    <m/>
    <m/>
  </r>
  <r>
    <n v="3584"/>
    <m/>
    <m/>
    <m/>
    <x v="13"/>
    <x v="19"/>
    <x v="6"/>
    <s v="Food Security"/>
    <x v="9"/>
    <x v="20"/>
    <x v="3"/>
    <m/>
    <s v="Planned"/>
    <m/>
    <m/>
    <m/>
    <m/>
    <m/>
    <s v="Chittagong"/>
    <s v="Cox's Bazar"/>
    <x v="6"/>
    <x v="9"/>
    <x v="1"/>
    <m/>
    <m/>
    <m/>
    <x v="2"/>
    <x v="2"/>
    <m/>
    <m/>
    <m/>
    <m/>
    <m/>
    <m/>
    <m/>
    <m/>
    <m/>
    <m/>
    <m/>
    <m/>
    <m/>
    <m/>
    <m/>
    <m/>
    <m/>
    <m/>
    <m/>
    <m/>
    <m/>
    <m/>
    <m/>
    <m/>
    <n v="20"/>
    <n v="2022"/>
    <s v=""/>
    <m/>
    <m/>
    <m/>
  </r>
  <r>
    <n v="3585"/>
    <m/>
    <m/>
    <m/>
    <x v="13"/>
    <x v="19"/>
    <x v="6"/>
    <s v="Food Security"/>
    <x v="9"/>
    <x v="20"/>
    <x v="3"/>
    <m/>
    <s v="Planned"/>
    <m/>
    <m/>
    <m/>
    <m/>
    <m/>
    <s v="Chittagong"/>
    <s v="Cox's Bazar"/>
    <x v="6"/>
    <x v="9"/>
    <x v="1"/>
    <m/>
    <m/>
    <m/>
    <x v="2"/>
    <x v="2"/>
    <m/>
    <m/>
    <m/>
    <m/>
    <m/>
    <m/>
    <m/>
    <m/>
    <m/>
    <m/>
    <m/>
    <m/>
    <m/>
    <m/>
    <m/>
    <m/>
    <m/>
    <m/>
    <m/>
    <m/>
    <m/>
    <m/>
    <m/>
    <m/>
    <n v="20"/>
    <n v="2022"/>
    <s v=""/>
    <m/>
    <m/>
    <m/>
  </r>
  <r>
    <n v="3586"/>
    <m/>
    <m/>
    <m/>
    <x v="13"/>
    <x v="19"/>
    <x v="6"/>
    <s v="Food Security"/>
    <x v="9"/>
    <x v="20"/>
    <x v="3"/>
    <m/>
    <s v="Planned"/>
    <m/>
    <m/>
    <m/>
    <m/>
    <m/>
    <s v="Chittagong"/>
    <s v="Cox's Bazar"/>
    <x v="6"/>
    <x v="9"/>
    <x v="1"/>
    <m/>
    <m/>
    <m/>
    <x v="2"/>
    <x v="2"/>
    <m/>
    <m/>
    <m/>
    <m/>
    <m/>
    <m/>
    <m/>
    <m/>
    <m/>
    <m/>
    <m/>
    <m/>
    <m/>
    <m/>
    <m/>
    <m/>
    <m/>
    <m/>
    <m/>
    <m/>
    <m/>
    <m/>
    <m/>
    <m/>
    <n v="20"/>
    <n v="2022"/>
    <s v=""/>
    <m/>
    <m/>
    <m/>
  </r>
  <r>
    <n v="3587"/>
    <m/>
    <m/>
    <m/>
    <x v="13"/>
    <x v="19"/>
    <x v="6"/>
    <s v="Food Security"/>
    <x v="9"/>
    <x v="20"/>
    <x v="3"/>
    <m/>
    <s v="Planned"/>
    <m/>
    <m/>
    <m/>
    <m/>
    <m/>
    <s v="Chittagong"/>
    <s v="Cox's Bazar"/>
    <x v="6"/>
    <x v="9"/>
    <x v="1"/>
    <m/>
    <m/>
    <m/>
    <x v="2"/>
    <x v="2"/>
    <m/>
    <m/>
    <m/>
    <m/>
    <m/>
    <m/>
    <m/>
    <m/>
    <m/>
    <m/>
    <m/>
    <m/>
    <m/>
    <m/>
    <m/>
    <m/>
    <m/>
    <m/>
    <m/>
    <m/>
    <m/>
    <m/>
    <m/>
    <m/>
    <n v="20"/>
    <n v="2022"/>
    <s v=""/>
    <m/>
    <m/>
    <m/>
  </r>
  <r>
    <n v="3588"/>
    <m/>
    <m/>
    <m/>
    <x v="13"/>
    <x v="19"/>
    <x v="6"/>
    <s v="Food Security"/>
    <x v="9"/>
    <x v="20"/>
    <x v="3"/>
    <m/>
    <s v="Planned"/>
    <m/>
    <m/>
    <m/>
    <m/>
    <m/>
    <s v="Chittagong"/>
    <s v="Cox's Bazar"/>
    <x v="6"/>
    <x v="9"/>
    <x v="1"/>
    <m/>
    <m/>
    <m/>
    <x v="2"/>
    <x v="2"/>
    <m/>
    <m/>
    <m/>
    <m/>
    <m/>
    <m/>
    <m/>
    <m/>
    <m/>
    <m/>
    <m/>
    <m/>
    <m/>
    <m/>
    <m/>
    <m/>
    <m/>
    <m/>
    <m/>
    <m/>
    <m/>
    <m/>
    <m/>
    <m/>
    <n v="20"/>
    <n v="2022"/>
    <s v=""/>
    <m/>
    <m/>
    <m/>
  </r>
  <r>
    <n v="3589"/>
    <m/>
    <m/>
    <m/>
    <x v="13"/>
    <x v="19"/>
    <x v="6"/>
    <s v="Food Security"/>
    <x v="9"/>
    <x v="20"/>
    <x v="3"/>
    <m/>
    <s v="Planned"/>
    <m/>
    <m/>
    <m/>
    <m/>
    <m/>
    <s v="Chittagong"/>
    <s v="Cox's Bazar"/>
    <x v="6"/>
    <x v="9"/>
    <x v="1"/>
    <m/>
    <m/>
    <m/>
    <x v="2"/>
    <x v="2"/>
    <m/>
    <m/>
    <m/>
    <m/>
    <m/>
    <m/>
    <m/>
    <m/>
    <m/>
    <m/>
    <m/>
    <m/>
    <m/>
    <m/>
    <m/>
    <m/>
    <m/>
    <m/>
    <m/>
    <m/>
    <m/>
    <m/>
    <m/>
    <m/>
    <n v="20"/>
    <n v="2022"/>
    <s v=""/>
    <m/>
    <m/>
    <m/>
  </r>
  <r>
    <n v="3590"/>
    <m/>
    <m/>
    <m/>
    <x v="13"/>
    <x v="19"/>
    <x v="6"/>
    <s v="Food Security"/>
    <x v="9"/>
    <x v="20"/>
    <x v="3"/>
    <m/>
    <s v="Planned"/>
    <m/>
    <m/>
    <m/>
    <m/>
    <m/>
    <s v="Chittagong"/>
    <s v="Cox's Bazar"/>
    <x v="6"/>
    <x v="9"/>
    <x v="1"/>
    <m/>
    <m/>
    <m/>
    <x v="2"/>
    <x v="2"/>
    <m/>
    <m/>
    <m/>
    <m/>
    <m/>
    <m/>
    <m/>
    <m/>
    <m/>
    <m/>
    <m/>
    <m/>
    <m/>
    <m/>
    <m/>
    <m/>
    <m/>
    <m/>
    <m/>
    <m/>
    <m/>
    <m/>
    <m/>
    <m/>
    <n v="20"/>
    <n v="2022"/>
    <s v=""/>
    <m/>
    <m/>
    <m/>
  </r>
  <r>
    <n v="3591"/>
    <m/>
    <m/>
    <m/>
    <x v="13"/>
    <x v="19"/>
    <x v="6"/>
    <s v="Food Security"/>
    <x v="9"/>
    <x v="20"/>
    <x v="3"/>
    <m/>
    <s v="Planned"/>
    <m/>
    <m/>
    <m/>
    <m/>
    <m/>
    <s v="Chittagong"/>
    <s v="Cox's Bazar"/>
    <x v="6"/>
    <x v="9"/>
    <x v="1"/>
    <m/>
    <m/>
    <m/>
    <x v="2"/>
    <x v="2"/>
    <m/>
    <m/>
    <m/>
    <m/>
    <m/>
    <m/>
    <m/>
    <m/>
    <m/>
    <m/>
    <m/>
    <m/>
    <m/>
    <m/>
    <m/>
    <m/>
    <m/>
    <m/>
    <m/>
    <m/>
    <m/>
    <m/>
    <m/>
    <m/>
    <n v="20"/>
    <n v="2022"/>
    <s v=""/>
    <m/>
    <m/>
    <m/>
  </r>
  <r>
    <n v="3592"/>
    <m/>
    <m/>
    <m/>
    <x v="13"/>
    <x v="19"/>
    <x v="6"/>
    <s v="Food Security"/>
    <x v="9"/>
    <x v="20"/>
    <x v="3"/>
    <m/>
    <s v="Planned"/>
    <m/>
    <m/>
    <m/>
    <m/>
    <m/>
    <s v="Chittagong"/>
    <s v="Cox's Bazar"/>
    <x v="6"/>
    <x v="9"/>
    <x v="1"/>
    <m/>
    <m/>
    <m/>
    <x v="2"/>
    <x v="2"/>
    <m/>
    <m/>
    <m/>
    <m/>
    <m/>
    <m/>
    <m/>
    <m/>
    <m/>
    <m/>
    <m/>
    <m/>
    <m/>
    <m/>
    <m/>
    <m/>
    <m/>
    <m/>
    <m/>
    <m/>
    <m/>
    <m/>
    <m/>
    <m/>
    <n v="20"/>
    <n v="2022"/>
    <s v=""/>
    <m/>
    <m/>
    <m/>
  </r>
  <r>
    <n v="3593"/>
    <m/>
    <m/>
    <m/>
    <x v="13"/>
    <x v="19"/>
    <x v="6"/>
    <s v="Food Security"/>
    <x v="9"/>
    <x v="20"/>
    <x v="3"/>
    <m/>
    <s v="Planned"/>
    <m/>
    <m/>
    <m/>
    <m/>
    <m/>
    <s v="Chittagong"/>
    <s v="Cox's Bazar"/>
    <x v="6"/>
    <x v="9"/>
    <x v="1"/>
    <m/>
    <m/>
    <m/>
    <x v="2"/>
    <x v="2"/>
    <m/>
    <m/>
    <m/>
    <m/>
    <m/>
    <m/>
    <m/>
    <m/>
    <m/>
    <m/>
    <m/>
    <m/>
    <m/>
    <m/>
    <m/>
    <m/>
    <m/>
    <m/>
    <m/>
    <m/>
    <m/>
    <m/>
    <m/>
    <m/>
    <n v="20"/>
    <n v="2022"/>
    <s v=""/>
    <m/>
    <m/>
    <m/>
  </r>
  <r>
    <n v="3594"/>
    <m/>
    <m/>
    <m/>
    <x v="13"/>
    <x v="19"/>
    <x v="6"/>
    <s v="Food Security"/>
    <x v="9"/>
    <x v="20"/>
    <x v="3"/>
    <m/>
    <s v="Planned"/>
    <m/>
    <m/>
    <m/>
    <m/>
    <m/>
    <s v="Chittagong"/>
    <s v="Cox's Bazar"/>
    <x v="6"/>
    <x v="9"/>
    <x v="1"/>
    <m/>
    <m/>
    <m/>
    <x v="2"/>
    <x v="2"/>
    <m/>
    <m/>
    <m/>
    <m/>
    <m/>
    <m/>
    <m/>
    <m/>
    <m/>
    <m/>
    <m/>
    <m/>
    <m/>
    <m/>
    <m/>
    <m/>
    <m/>
    <m/>
    <m/>
    <m/>
    <m/>
    <m/>
    <m/>
    <m/>
    <n v="20"/>
    <n v="2022"/>
    <s v=""/>
    <m/>
    <m/>
    <m/>
  </r>
  <r>
    <n v="3595"/>
    <m/>
    <m/>
    <m/>
    <x v="13"/>
    <x v="19"/>
    <x v="6"/>
    <s v="Food Security"/>
    <x v="9"/>
    <x v="20"/>
    <x v="3"/>
    <m/>
    <s v="Planned"/>
    <m/>
    <m/>
    <m/>
    <m/>
    <m/>
    <s v="Chittagong"/>
    <s v="Cox's Bazar"/>
    <x v="6"/>
    <x v="9"/>
    <x v="1"/>
    <m/>
    <m/>
    <m/>
    <x v="2"/>
    <x v="2"/>
    <m/>
    <m/>
    <m/>
    <m/>
    <m/>
    <m/>
    <m/>
    <m/>
    <m/>
    <m/>
    <m/>
    <m/>
    <m/>
    <m/>
    <m/>
    <m/>
    <m/>
    <m/>
    <m/>
    <m/>
    <m/>
    <m/>
    <m/>
    <m/>
    <n v="20"/>
    <n v="2022"/>
    <s v=""/>
    <m/>
    <m/>
    <m/>
  </r>
  <r>
    <n v="3596"/>
    <m/>
    <m/>
    <m/>
    <x v="13"/>
    <x v="19"/>
    <x v="6"/>
    <s v="Food Security"/>
    <x v="9"/>
    <x v="20"/>
    <x v="3"/>
    <m/>
    <s v="Planned"/>
    <m/>
    <m/>
    <m/>
    <m/>
    <m/>
    <s v="Chittagong"/>
    <s v="Cox's Bazar"/>
    <x v="6"/>
    <x v="9"/>
    <x v="1"/>
    <m/>
    <m/>
    <m/>
    <x v="2"/>
    <x v="2"/>
    <m/>
    <m/>
    <m/>
    <m/>
    <m/>
    <m/>
    <m/>
    <m/>
    <m/>
    <m/>
    <m/>
    <m/>
    <m/>
    <m/>
    <m/>
    <m/>
    <m/>
    <m/>
    <m/>
    <m/>
    <m/>
    <m/>
    <m/>
    <m/>
    <n v="20"/>
    <n v="2022"/>
    <s v=""/>
    <m/>
    <m/>
    <m/>
  </r>
  <r>
    <n v="3597"/>
    <m/>
    <m/>
    <m/>
    <x v="13"/>
    <x v="19"/>
    <x v="6"/>
    <s v="Food Security"/>
    <x v="9"/>
    <x v="20"/>
    <x v="3"/>
    <m/>
    <s v="Planned"/>
    <m/>
    <m/>
    <m/>
    <m/>
    <m/>
    <s v="Chittagong"/>
    <s v="Cox's Bazar"/>
    <x v="6"/>
    <x v="9"/>
    <x v="1"/>
    <m/>
    <m/>
    <m/>
    <x v="2"/>
    <x v="2"/>
    <m/>
    <m/>
    <m/>
    <m/>
    <m/>
    <m/>
    <m/>
    <m/>
    <m/>
    <m/>
    <m/>
    <m/>
    <m/>
    <m/>
    <m/>
    <m/>
    <m/>
    <m/>
    <m/>
    <m/>
    <m/>
    <m/>
    <m/>
    <m/>
    <n v="20"/>
    <n v="2022"/>
    <s v=""/>
    <m/>
    <m/>
    <m/>
  </r>
  <r>
    <n v="3598"/>
    <m/>
    <m/>
    <m/>
    <x v="13"/>
    <x v="19"/>
    <x v="6"/>
    <s v="Food Security"/>
    <x v="9"/>
    <x v="20"/>
    <x v="3"/>
    <m/>
    <s v="Planned"/>
    <m/>
    <m/>
    <m/>
    <m/>
    <m/>
    <s v="Chittagong"/>
    <s v="Cox's Bazar"/>
    <x v="6"/>
    <x v="9"/>
    <x v="1"/>
    <m/>
    <m/>
    <m/>
    <x v="2"/>
    <x v="2"/>
    <m/>
    <m/>
    <m/>
    <m/>
    <m/>
    <m/>
    <m/>
    <m/>
    <m/>
    <m/>
    <m/>
    <m/>
    <m/>
    <m/>
    <m/>
    <m/>
    <m/>
    <m/>
    <m/>
    <m/>
    <m/>
    <m/>
    <m/>
    <m/>
    <n v="20"/>
    <n v="2022"/>
    <s v=""/>
    <m/>
    <m/>
    <m/>
  </r>
  <r>
    <n v="3599"/>
    <m/>
    <m/>
    <m/>
    <x v="13"/>
    <x v="19"/>
    <x v="6"/>
    <s v="Food Security"/>
    <x v="9"/>
    <x v="20"/>
    <x v="3"/>
    <m/>
    <s v="Planned"/>
    <m/>
    <m/>
    <m/>
    <m/>
    <m/>
    <s v="Chittagong"/>
    <s v="Cox's Bazar"/>
    <x v="6"/>
    <x v="9"/>
    <x v="1"/>
    <m/>
    <m/>
    <m/>
    <x v="2"/>
    <x v="2"/>
    <m/>
    <m/>
    <m/>
    <m/>
    <m/>
    <m/>
    <m/>
    <m/>
    <m/>
    <m/>
    <m/>
    <m/>
    <m/>
    <m/>
    <m/>
    <m/>
    <m/>
    <m/>
    <m/>
    <m/>
    <m/>
    <m/>
    <m/>
    <m/>
    <n v="20"/>
    <n v="2022"/>
    <s v=""/>
    <m/>
    <m/>
    <m/>
  </r>
  <r>
    <n v="3600"/>
    <m/>
    <m/>
    <m/>
    <x v="13"/>
    <x v="19"/>
    <x v="6"/>
    <s v="Food Security"/>
    <x v="9"/>
    <x v="20"/>
    <x v="3"/>
    <m/>
    <s v="Planned"/>
    <m/>
    <m/>
    <m/>
    <m/>
    <m/>
    <s v="Chittagong"/>
    <s v="Cox's Bazar"/>
    <x v="6"/>
    <x v="9"/>
    <x v="1"/>
    <m/>
    <m/>
    <m/>
    <x v="2"/>
    <x v="2"/>
    <m/>
    <m/>
    <m/>
    <m/>
    <m/>
    <m/>
    <m/>
    <m/>
    <m/>
    <m/>
    <m/>
    <m/>
    <m/>
    <m/>
    <m/>
    <m/>
    <m/>
    <m/>
    <m/>
    <m/>
    <m/>
    <m/>
    <m/>
    <m/>
    <n v="20"/>
    <n v="2022"/>
    <s v=""/>
    <m/>
    <m/>
    <m/>
  </r>
  <r>
    <n v="3601"/>
    <m/>
    <m/>
    <m/>
    <x v="13"/>
    <x v="19"/>
    <x v="6"/>
    <s v="Food Security"/>
    <x v="9"/>
    <x v="20"/>
    <x v="3"/>
    <m/>
    <s v="Planned"/>
    <m/>
    <m/>
    <m/>
    <m/>
    <m/>
    <s v="Chittagong"/>
    <s v="Cox's Bazar"/>
    <x v="6"/>
    <x v="9"/>
    <x v="1"/>
    <m/>
    <m/>
    <m/>
    <x v="2"/>
    <x v="2"/>
    <m/>
    <m/>
    <m/>
    <m/>
    <m/>
    <m/>
    <m/>
    <m/>
    <m/>
    <m/>
    <m/>
    <m/>
    <m/>
    <m/>
    <m/>
    <m/>
    <m/>
    <m/>
    <m/>
    <m/>
    <m/>
    <m/>
    <m/>
    <m/>
    <n v="20"/>
    <n v="2022"/>
    <s v=""/>
    <m/>
    <m/>
    <m/>
  </r>
  <r>
    <n v="3602"/>
    <m/>
    <m/>
    <m/>
    <x v="13"/>
    <x v="19"/>
    <x v="6"/>
    <s v="Food Security"/>
    <x v="9"/>
    <x v="20"/>
    <x v="3"/>
    <m/>
    <s v="Planned"/>
    <m/>
    <m/>
    <m/>
    <m/>
    <m/>
    <s v="Chittagong"/>
    <s v="Cox's Bazar"/>
    <x v="6"/>
    <x v="9"/>
    <x v="1"/>
    <m/>
    <m/>
    <m/>
    <x v="2"/>
    <x v="2"/>
    <m/>
    <m/>
    <m/>
    <m/>
    <m/>
    <m/>
    <m/>
    <m/>
    <m/>
    <m/>
    <m/>
    <m/>
    <m/>
    <m/>
    <m/>
    <m/>
    <m/>
    <m/>
    <m/>
    <m/>
    <m/>
    <m/>
    <m/>
    <m/>
    <n v="20"/>
    <n v="2022"/>
    <s v=""/>
    <m/>
    <m/>
    <m/>
  </r>
  <r>
    <n v="3603"/>
    <m/>
    <m/>
    <m/>
    <x v="13"/>
    <x v="19"/>
    <x v="6"/>
    <s v="Food Security"/>
    <x v="9"/>
    <x v="20"/>
    <x v="3"/>
    <m/>
    <s v="Planned"/>
    <m/>
    <m/>
    <m/>
    <m/>
    <m/>
    <s v="Chittagong"/>
    <s v="Cox's Bazar"/>
    <x v="6"/>
    <x v="9"/>
    <x v="1"/>
    <m/>
    <m/>
    <m/>
    <x v="2"/>
    <x v="2"/>
    <m/>
    <m/>
    <m/>
    <m/>
    <m/>
    <m/>
    <m/>
    <m/>
    <m/>
    <m/>
    <m/>
    <m/>
    <m/>
    <m/>
    <m/>
    <m/>
    <m/>
    <m/>
    <m/>
    <m/>
    <m/>
    <m/>
    <m/>
    <m/>
    <n v="20"/>
    <n v="2022"/>
    <s v=""/>
    <m/>
    <m/>
    <m/>
  </r>
  <r>
    <n v="3604"/>
    <m/>
    <m/>
    <m/>
    <x v="13"/>
    <x v="19"/>
    <x v="6"/>
    <s v="Food Security"/>
    <x v="9"/>
    <x v="20"/>
    <x v="3"/>
    <m/>
    <s v="Planned"/>
    <m/>
    <m/>
    <m/>
    <m/>
    <m/>
    <s v="Chittagong"/>
    <s v="Cox's Bazar"/>
    <x v="6"/>
    <x v="9"/>
    <x v="1"/>
    <m/>
    <m/>
    <m/>
    <x v="2"/>
    <x v="2"/>
    <m/>
    <m/>
    <m/>
    <m/>
    <m/>
    <m/>
    <m/>
    <m/>
    <m/>
    <m/>
    <m/>
    <m/>
    <m/>
    <m/>
    <m/>
    <m/>
    <m/>
    <m/>
    <m/>
    <m/>
    <m/>
    <m/>
    <m/>
    <m/>
    <n v="20"/>
    <n v="2022"/>
    <s v=""/>
    <m/>
    <m/>
    <m/>
  </r>
  <r>
    <n v="3605"/>
    <m/>
    <m/>
    <m/>
    <x v="13"/>
    <x v="19"/>
    <x v="6"/>
    <s v="Food Security"/>
    <x v="9"/>
    <x v="20"/>
    <x v="3"/>
    <m/>
    <s v="Planned"/>
    <m/>
    <m/>
    <m/>
    <m/>
    <m/>
    <s v="Chittagong"/>
    <s v="Cox's Bazar"/>
    <x v="6"/>
    <x v="9"/>
    <x v="1"/>
    <m/>
    <m/>
    <m/>
    <x v="2"/>
    <x v="2"/>
    <m/>
    <m/>
    <m/>
    <m/>
    <m/>
    <m/>
    <m/>
    <m/>
    <m/>
    <m/>
    <m/>
    <m/>
    <m/>
    <m/>
    <m/>
    <m/>
    <m/>
    <m/>
    <m/>
    <m/>
    <m/>
    <m/>
    <m/>
    <m/>
    <n v="20"/>
    <n v="2022"/>
    <s v=""/>
    <m/>
    <m/>
    <m/>
  </r>
  <r>
    <n v="3606"/>
    <m/>
    <m/>
    <m/>
    <x v="13"/>
    <x v="19"/>
    <x v="6"/>
    <s v="Food Security"/>
    <x v="9"/>
    <x v="20"/>
    <x v="3"/>
    <m/>
    <s v="Planned"/>
    <m/>
    <m/>
    <m/>
    <m/>
    <m/>
    <s v="Chittagong"/>
    <s v="Cox's Bazar"/>
    <x v="6"/>
    <x v="9"/>
    <x v="1"/>
    <m/>
    <m/>
    <m/>
    <x v="2"/>
    <x v="2"/>
    <m/>
    <m/>
    <m/>
    <m/>
    <m/>
    <m/>
    <m/>
    <m/>
    <m/>
    <m/>
    <m/>
    <m/>
    <m/>
    <m/>
    <m/>
    <m/>
    <m/>
    <m/>
    <m/>
    <m/>
    <m/>
    <m/>
    <m/>
    <m/>
    <n v="20"/>
    <n v="2022"/>
    <s v=""/>
    <m/>
    <m/>
    <m/>
  </r>
  <r>
    <n v="3607"/>
    <m/>
    <m/>
    <m/>
    <x v="13"/>
    <x v="19"/>
    <x v="6"/>
    <s v="Food Security"/>
    <x v="9"/>
    <x v="20"/>
    <x v="3"/>
    <m/>
    <s v="Planned"/>
    <m/>
    <m/>
    <m/>
    <m/>
    <m/>
    <s v="Chittagong"/>
    <s v="Cox's Bazar"/>
    <x v="6"/>
    <x v="9"/>
    <x v="1"/>
    <m/>
    <m/>
    <m/>
    <x v="2"/>
    <x v="2"/>
    <m/>
    <m/>
    <m/>
    <m/>
    <m/>
    <m/>
    <m/>
    <m/>
    <m/>
    <m/>
    <m/>
    <m/>
    <m/>
    <m/>
    <m/>
    <m/>
    <m/>
    <m/>
    <m/>
    <m/>
    <m/>
    <m/>
    <m/>
    <m/>
    <n v="20"/>
    <n v="2022"/>
    <s v=""/>
    <m/>
    <m/>
    <m/>
  </r>
  <r>
    <n v="3608"/>
    <m/>
    <m/>
    <m/>
    <x v="13"/>
    <x v="19"/>
    <x v="6"/>
    <s v="Food Security"/>
    <x v="9"/>
    <x v="20"/>
    <x v="3"/>
    <m/>
    <s v="Planned"/>
    <m/>
    <m/>
    <m/>
    <m/>
    <m/>
    <s v="Chittagong"/>
    <s v="Cox's Bazar"/>
    <x v="6"/>
    <x v="9"/>
    <x v="1"/>
    <m/>
    <m/>
    <m/>
    <x v="2"/>
    <x v="2"/>
    <m/>
    <m/>
    <m/>
    <m/>
    <m/>
    <m/>
    <m/>
    <m/>
    <m/>
    <m/>
    <m/>
    <m/>
    <m/>
    <m/>
    <m/>
    <m/>
    <m/>
    <m/>
    <m/>
    <m/>
    <m/>
    <m/>
    <m/>
    <m/>
    <n v="20"/>
    <n v="2022"/>
    <s v=""/>
    <m/>
    <m/>
    <m/>
  </r>
  <r>
    <n v="3609"/>
    <m/>
    <m/>
    <m/>
    <x v="13"/>
    <x v="19"/>
    <x v="6"/>
    <s v="Food Security"/>
    <x v="9"/>
    <x v="20"/>
    <x v="3"/>
    <m/>
    <s v="Planned"/>
    <m/>
    <m/>
    <m/>
    <m/>
    <m/>
    <s v="Chittagong"/>
    <s v="Cox's Bazar"/>
    <x v="6"/>
    <x v="9"/>
    <x v="1"/>
    <m/>
    <m/>
    <m/>
    <x v="2"/>
    <x v="2"/>
    <m/>
    <m/>
    <m/>
    <m/>
    <m/>
    <m/>
    <m/>
    <m/>
    <m/>
    <m/>
    <m/>
    <m/>
    <m/>
    <m/>
    <m/>
    <m/>
    <m/>
    <m/>
    <m/>
    <m/>
    <m/>
    <m/>
    <m/>
    <m/>
    <n v="20"/>
    <n v="2022"/>
    <s v=""/>
    <m/>
    <m/>
    <m/>
  </r>
  <r>
    <n v="3610"/>
    <m/>
    <m/>
    <m/>
    <x v="13"/>
    <x v="19"/>
    <x v="6"/>
    <s v="Food Security"/>
    <x v="9"/>
    <x v="20"/>
    <x v="3"/>
    <m/>
    <s v="Planned"/>
    <m/>
    <m/>
    <m/>
    <m/>
    <m/>
    <s v="Chittagong"/>
    <s v="Cox's Bazar"/>
    <x v="6"/>
    <x v="9"/>
    <x v="1"/>
    <m/>
    <m/>
    <m/>
    <x v="2"/>
    <x v="2"/>
    <m/>
    <m/>
    <m/>
    <m/>
    <m/>
    <m/>
    <m/>
    <m/>
    <m/>
    <m/>
    <m/>
    <m/>
    <m/>
    <m/>
    <m/>
    <m/>
    <m/>
    <m/>
    <m/>
    <m/>
    <m/>
    <m/>
    <m/>
    <m/>
    <n v="20"/>
    <n v="2022"/>
    <s v=""/>
    <m/>
    <m/>
    <m/>
  </r>
  <r>
    <n v="3611"/>
    <m/>
    <m/>
    <m/>
    <x v="13"/>
    <x v="19"/>
    <x v="6"/>
    <s v="Food Security"/>
    <x v="9"/>
    <x v="20"/>
    <x v="3"/>
    <m/>
    <s v="Planned"/>
    <m/>
    <m/>
    <m/>
    <m/>
    <m/>
    <s v="Chittagong"/>
    <s v="Cox's Bazar"/>
    <x v="6"/>
    <x v="9"/>
    <x v="1"/>
    <m/>
    <m/>
    <m/>
    <x v="2"/>
    <x v="2"/>
    <m/>
    <m/>
    <m/>
    <m/>
    <m/>
    <m/>
    <m/>
    <m/>
    <m/>
    <m/>
    <m/>
    <m/>
    <m/>
    <m/>
    <m/>
    <m/>
    <m/>
    <m/>
    <m/>
    <m/>
    <m/>
    <m/>
    <m/>
    <m/>
    <n v="20"/>
    <n v="2022"/>
    <s v=""/>
    <m/>
    <m/>
    <m/>
  </r>
  <r>
    <n v="3612"/>
    <m/>
    <m/>
    <m/>
    <x v="13"/>
    <x v="19"/>
    <x v="6"/>
    <s v="Food Security"/>
    <x v="9"/>
    <x v="20"/>
    <x v="3"/>
    <m/>
    <s v="Planned"/>
    <m/>
    <m/>
    <m/>
    <m/>
    <m/>
    <s v="Chittagong"/>
    <s v="Cox's Bazar"/>
    <x v="6"/>
    <x v="9"/>
    <x v="1"/>
    <m/>
    <m/>
    <m/>
    <x v="2"/>
    <x v="2"/>
    <m/>
    <m/>
    <m/>
    <m/>
    <m/>
    <m/>
    <m/>
    <m/>
    <m/>
    <m/>
    <m/>
    <m/>
    <m/>
    <m/>
    <m/>
    <m/>
    <m/>
    <m/>
    <m/>
    <m/>
    <m/>
    <m/>
    <m/>
    <m/>
    <n v="20"/>
    <n v="2022"/>
    <s v=""/>
    <m/>
    <m/>
    <m/>
  </r>
  <r>
    <n v="3613"/>
    <m/>
    <m/>
    <m/>
    <x v="13"/>
    <x v="19"/>
    <x v="6"/>
    <s v="Food Security"/>
    <x v="9"/>
    <x v="20"/>
    <x v="3"/>
    <m/>
    <s v="Planned"/>
    <m/>
    <m/>
    <m/>
    <m/>
    <m/>
    <s v="Chittagong"/>
    <s v="Cox's Bazar"/>
    <x v="6"/>
    <x v="9"/>
    <x v="1"/>
    <m/>
    <m/>
    <m/>
    <x v="2"/>
    <x v="2"/>
    <m/>
    <m/>
    <m/>
    <m/>
    <m/>
    <m/>
    <m/>
    <m/>
    <m/>
    <m/>
    <m/>
    <m/>
    <m/>
    <m/>
    <m/>
    <m/>
    <m/>
    <m/>
    <m/>
    <m/>
    <m/>
    <m/>
    <m/>
    <m/>
    <n v="20"/>
    <n v="2022"/>
    <s v=""/>
    <m/>
    <m/>
    <m/>
  </r>
  <r>
    <n v="3614"/>
    <m/>
    <m/>
    <m/>
    <x v="13"/>
    <x v="19"/>
    <x v="6"/>
    <s v="Food Security"/>
    <x v="9"/>
    <x v="20"/>
    <x v="3"/>
    <m/>
    <s v="Planned"/>
    <m/>
    <m/>
    <m/>
    <m/>
    <m/>
    <s v="Chittagong"/>
    <s v="Cox's Bazar"/>
    <x v="6"/>
    <x v="9"/>
    <x v="1"/>
    <m/>
    <m/>
    <m/>
    <x v="2"/>
    <x v="2"/>
    <m/>
    <m/>
    <m/>
    <m/>
    <m/>
    <m/>
    <m/>
    <m/>
    <m/>
    <m/>
    <m/>
    <m/>
    <m/>
    <m/>
    <m/>
    <m/>
    <m/>
    <m/>
    <m/>
    <m/>
    <m/>
    <m/>
    <m/>
    <m/>
    <n v="20"/>
    <n v="2022"/>
    <s v=""/>
    <m/>
    <m/>
    <m/>
  </r>
  <r>
    <n v="3615"/>
    <m/>
    <m/>
    <m/>
    <x v="13"/>
    <x v="19"/>
    <x v="6"/>
    <s v="Food Security"/>
    <x v="9"/>
    <x v="20"/>
    <x v="3"/>
    <m/>
    <s v="Planned"/>
    <m/>
    <m/>
    <m/>
    <m/>
    <m/>
    <s v="Chittagong"/>
    <s v="Cox's Bazar"/>
    <x v="6"/>
    <x v="9"/>
    <x v="1"/>
    <m/>
    <m/>
    <m/>
    <x v="2"/>
    <x v="2"/>
    <m/>
    <m/>
    <m/>
    <m/>
    <m/>
    <m/>
    <m/>
    <m/>
    <m/>
    <m/>
    <m/>
    <m/>
    <m/>
    <m/>
    <m/>
    <m/>
    <m/>
    <m/>
    <m/>
    <m/>
    <m/>
    <m/>
    <m/>
    <m/>
    <n v="20"/>
    <n v="2022"/>
    <s v=""/>
    <m/>
    <m/>
    <m/>
  </r>
  <r>
    <n v="3616"/>
    <m/>
    <m/>
    <m/>
    <x v="13"/>
    <x v="19"/>
    <x v="6"/>
    <s v="Food Security"/>
    <x v="9"/>
    <x v="20"/>
    <x v="3"/>
    <m/>
    <s v="Planned"/>
    <m/>
    <m/>
    <m/>
    <m/>
    <m/>
    <s v="Chittagong"/>
    <s v="Cox's Bazar"/>
    <x v="6"/>
    <x v="9"/>
    <x v="1"/>
    <m/>
    <m/>
    <m/>
    <x v="2"/>
    <x v="2"/>
    <m/>
    <m/>
    <m/>
    <m/>
    <m/>
    <m/>
    <m/>
    <m/>
    <m/>
    <m/>
    <m/>
    <m/>
    <m/>
    <m/>
    <m/>
    <m/>
    <m/>
    <m/>
    <m/>
    <m/>
    <m/>
    <m/>
    <m/>
    <m/>
    <n v="20"/>
    <n v="2022"/>
    <s v=""/>
    <m/>
    <m/>
    <m/>
  </r>
  <r>
    <n v="3617"/>
    <m/>
    <m/>
    <m/>
    <x v="13"/>
    <x v="19"/>
    <x v="6"/>
    <s v="Food Security"/>
    <x v="9"/>
    <x v="20"/>
    <x v="3"/>
    <m/>
    <s v="Planned"/>
    <m/>
    <m/>
    <m/>
    <m/>
    <m/>
    <s v="Chittagong"/>
    <s v="Cox's Bazar"/>
    <x v="6"/>
    <x v="9"/>
    <x v="1"/>
    <m/>
    <m/>
    <m/>
    <x v="2"/>
    <x v="2"/>
    <m/>
    <m/>
    <m/>
    <m/>
    <m/>
    <m/>
    <m/>
    <m/>
    <m/>
    <m/>
    <m/>
    <m/>
    <m/>
    <m/>
    <m/>
    <m/>
    <m/>
    <m/>
    <m/>
    <m/>
    <m/>
    <m/>
    <m/>
    <m/>
    <n v="20"/>
    <n v="2022"/>
    <s v=""/>
    <m/>
    <m/>
    <m/>
  </r>
  <r>
    <n v="3618"/>
    <m/>
    <m/>
    <m/>
    <x v="13"/>
    <x v="19"/>
    <x v="6"/>
    <s v="Food Security"/>
    <x v="9"/>
    <x v="20"/>
    <x v="3"/>
    <m/>
    <s v="Planned"/>
    <m/>
    <m/>
    <m/>
    <m/>
    <m/>
    <s v="Chittagong"/>
    <s v="Cox's Bazar"/>
    <x v="6"/>
    <x v="9"/>
    <x v="1"/>
    <m/>
    <m/>
    <m/>
    <x v="2"/>
    <x v="2"/>
    <m/>
    <m/>
    <m/>
    <m/>
    <m/>
    <m/>
    <m/>
    <m/>
    <m/>
    <m/>
    <m/>
    <m/>
    <m/>
    <m/>
    <m/>
    <m/>
    <m/>
    <m/>
    <m/>
    <m/>
    <m/>
    <m/>
    <m/>
    <m/>
    <n v="20"/>
    <n v="2022"/>
    <s v=""/>
    <m/>
    <m/>
    <m/>
  </r>
  <r>
    <n v="3619"/>
    <m/>
    <m/>
    <m/>
    <x v="13"/>
    <x v="19"/>
    <x v="6"/>
    <s v="Food Security"/>
    <x v="9"/>
    <x v="20"/>
    <x v="3"/>
    <m/>
    <s v="Planned"/>
    <m/>
    <m/>
    <m/>
    <m/>
    <m/>
    <s v="Chittagong"/>
    <s v="Cox's Bazar"/>
    <x v="6"/>
    <x v="9"/>
    <x v="1"/>
    <m/>
    <m/>
    <m/>
    <x v="2"/>
    <x v="2"/>
    <m/>
    <m/>
    <m/>
    <m/>
    <m/>
    <m/>
    <m/>
    <m/>
    <m/>
    <m/>
    <m/>
    <m/>
    <m/>
    <m/>
    <m/>
    <m/>
    <m/>
    <m/>
    <m/>
    <m/>
    <m/>
    <m/>
    <m/>
    <m/>
    <n v="20"/>
    <n v="2022"/>
    <s v=""/>
    <m/>
    <m/>
    <m/>
  </r>
  <r>
    <n v="3620"/>
    <m/>
    <m/>
    <m/>
    <x v="13"/>
    <x v="19"/>
    <x v="6"/>
    <s v="Food Security"/>
    <x v="9"/>
    <x v="20"/>
    <x v="3"/>
    <m/>
    <s v="Planned"/>
    <m/>
    <m/>
    <m/>
    <m/>
    <m/>
    <s v="Chittagong"/>
    <s v="Cox's Bazar"/>
    <x v="6"/>
    <x v="9"/>
    <x v="1"/>
    <m/>
    <m/>
    <m/>
    <x v="2"/>
    <x v="2"/>
    <m/>
    <m/>
    <m/>
    <m/>
    <m/>
    <m/>
    <m/>
    <m/>
    <m/>
    <m/>
    <m/>
    <m/>
    <m/>
    <m/>
    <m/>
    <m/>
    <m/>
    <m/>
    <m/>
    <m/>
    <m/>
    <m/>
    <m/>
    <m/>
    <n v="20"/>
    <n v="2022"/>
    <s v=""/>
    <m/>
    <m/>
    <m/>
  </r>
  <r>
    <n v="3621"/>
    <m/>
    <m/>
    <m/>
    <x v="13"/>
    <x v="19"/>
    <x v="6"/>
    <s v="Food Security"/>
    <x v="9"/>
    <x v="20"/>
    <x v="3"/>
    <m/>
    <s v="Planned"/>
    <m/>
    <m/>
    <m/>
    <m/>
    <m/>
    <s v="Chittagong"/>
    <s v="Cox's Bazar"/>
    <x v="6"/>
    <x v="9"/>
    <x v="1"/>
    <m/>
    <m/>
    <m/>
    <x v="2"/>
    <x v="2"/>
    <m/>
    <m/>
    <m/>
    <m/>
    <m/>
    <m/>
    <m/>
    <m/>
    <m/>
    <m/>
    <m/>
    <m/>
    <m/>
    <m/>
    <m/>
    <m/>
    <m/>
    <m/>
    <m/>
    <m/>
    <m/>
    <m/>
    <m/>
    <m/>
    <n v="20"/>
    <n v="2022"/>
    <s v=""/>
    <m/>
    <m/>
    <m/>
  </r>
  <r>
    <n v="3622"/>
    <m/>
    <m/>
    <m/>
    <x v="13"/>
    <x v="19"/>
    <x v="6"/>
    <s v="Food Security"/>
    <x v="9"/>
    <x v="20"/>
    <x v="3"/>
    <m/>
    <s v="Planned"/>
    <m/>
    <m/>
    <m/>
    <m/>
    <m/>
    <s v="Chittagong"/>
    <s v="Cox's Bazar"/>
    <x v="6"/>
    <x v="9"/>
    <x v="1"/>
    <m/>
    <m/>
    <m/>
    <x v="2"/>
    <x v="2"/>
    <m/>
    <m/>
    <m/>
    <m/>
    <m/>
    <m/>
    <m/>
    <m/>
    <m/>
    <m/>
    <m/>
    <m/>
    <m/>
    <m/>
    <m/>
    <m/>
    <m/>
    <m/>
    <m/>
    <m/>
    <m/>
    <m/>
    <m/>
    <m/>
    <n v="20"/>
    <n v="2022"/>
    <s v=""/>
    <m/>
    <m/>
    <m/>
  </r>
  <r>
    <n v="3623"/>
    <m/>
    <m/>
    <m/>
    <x v="13"/>
    <x v="19"/>
    <x v="6"/>
    <s v="Food Security"/>
    <x v="9"/>
    <x v="20"/>
    <x v="3"/>
    <m/>
    <s v="Planned"/>
    <m/>
    <m/>
    <m/>
    <m/>
    <m/>
    <s v="Chittagong"/>
    <s v="Cox's Bazar"/>
    <x v="6"/>
    <x v="9"/>
    <x v="1"/>
    <m/>
    <m/>
    <m/>
    <x v="2"/>
    <x v="2"/>
    <m/>
    <m/>
    <m/>
    <m/>
    <m/>
    <m/>
    <m/>
    <m/>
    <m/>
    <m/>
    <m/>
    <m/>
    <m/>
    <m/>
    <m/>
    <m/>
    <m/>
    <m/>
    <m/>
    <m/>
    <m/>
    <m/>
    <m/>
    <m/>
    <n v="20"/>
    <n v="2022"/>
    <s v=""/>
    <m/>
    <m/>
    <m/>
  </r>
  <r>
    <n v="3624"/>
    <m/>
    <m/>
    <m/>
    <x v="13"/>
    <x v="19"/>
    <x v="6"/>
    <s v="Food Security"/>
    <x v="9"/>
    <x v="20"/>
    <x v="3"/>
    <m/>
    <s v="Planned"/>
    <m/>
    <m/>
    <m/>
    <m/>
    <m/>
    <s v="Chittagong"/>
    <s v="Cox's Bazar"/>
    <x v="6"/>
    <x v="9"/>
    <x v="1"/>
    <m/>
    <m/>
    <m/>
    <x v="2"/>
    <x v="2"/>
    <m/>
    <m/>
    <m/>
    <m/>
    <m/>
    <m/>
    <m/>
    <m/>
    <m/>
    <m/>
    <m/>
    <m/>
    <m/>
    <m/>
    <m/>
    <m/>
    <m/>
    <m/>
    <m/>
    <m/>
    <m/>
    <m/>
    <m/>
    <m/>
    <n v="20"/>
    <n v="2022"/>
    <s v=""/>
    <m/>
    <m/>
    <m/>
  </r>
  <r>
    <n v="3625"/>
    <m/>
    <m/>
    <m/>
    <x v="13"/>
    <x v="19"/>
    <x v="6"/>
    <s v="Food Security"/>
    <x v="9"/>
    <x v="20"/>
    <x v="3"/>
    <m/>
    <s v="Planned"/>
    <m/>
    <m/>
    <m/>
    <m/>
    <m/>
    <s v="Chittagong"/>
    <s v="Cox's Bazar"/>
    <x v="6"/>
    <x v="9"/>
    <x v="1"/>
    <m/>
    <m/>
    <m/>
    <x v="2"/>
    <x v="2"/>
    <m/>
    <m/>
    <m/>
    <m/>
    <m/>
    <m/>
    <m/>
    <m/>
    <m/>
    <m/>
    <m/>
    <m/>
    <m/>
    <m/>
    <m/>
    <m/>
    <m/>
    <m/>
    <m/>
    <m/>
    <m/>
    <m/>
    <m/>
    <m/>
    <n v="20"/>
    <n v="2022"/>
    <s v=""/>
    <m/>
    <m/>
    <m/>
  </r>
  <r>
    <n v="3626"/>
    <m/>
    <m/>
    <m/>
    <x v="13"/>
    <x v="19"/>
    <x v="6"/>
    <s v="Food Security"/>
    <x v="9"/>
    <x v="20"/>
    <x v="3"/>
    <m/>
    <s v="Planned"/>
    <m/>
    <m/>
    <m/>
    <m/>
    <m/>
    <s v="Chittagong"/>
    <s v="Cox's Bazar"/>
    <x v="6"/>
    <x v="9"/>
    <x v="1"/>
    <m/>
    <m/>
    <m/>
    <x v="2"/>
    <x v="2"/>
    <m/>
    <m/>
    <m/>
    <m/>
    <m/>
    <m/>
    <m/>
    <m/>
    <m/>
    <m/>
    <m/>
    <m/>
    <m/>
    <m/>
    <m/>
    <m/>
    <m/>
    <m/>
    <m/>
    <m/>
    <m/>
    <m/>
    <m/>
    <m/>
    <n v="20"/>
    <n v="2022"/>
    <s v=""/>
    <m/>
    <m/>
    <m/>
  </r>
  <r>
    <n v="3627"/>
    <m/>
    <m/>
    <m/>
    <x v="13"/>
    <x v="19"/>
    <x v="6"/>
    <s v="Food Security"/>
    <x v="9"/>
    <x v="20"/>
    <x v="3"/>
    <m/>
    <s v="Planned"/>
    <m/>
    <m/>
    <m/>
    <m/>
    <m/>
    <s v="Chittagong"/>
    <s v="Cox's Bazar"/>
    <x v="6"/>
    <x v="9"/>
    <x v="1"/>
    <m/>
    <m/>
    <m/>
    <x v="2"/>
    <x v="2"/>
    <m/>
    <m/>
    <m/>
    <m/>
    <m/>
    <m/>
    <m/>
    <m/>
    <m/>
    <m/>
    <m/>
    <m/>
    <m/>
    <m/>
    <m/>
    <m/>
    <m/>
    <m/>
    <m/>
    <m/>
    <m/>
    <m/>
    <m/>
    <m/>
    <n v="20"/>
    <n v="2022"/>
    <s v=""/>
    <m/>
    <m/>
    <m/>
  </r>
  <r>
    <n v="3628"/>
    <m/>
    <m/>
    <m/>
    <x v="13"/>
    <x v="19"/>
    <x v="6"/>
    <s v="Food Security"/>
    <x v="9"/>
    <x v="20"/>
    <x v="3"/>
    <m/>
    <s v="Planned"/>
    <m/>
    <m/>
    <m/>
    <m/>
    <m/>
    <s v="Chittagong"/>
    <s v="Cox's Bazar"/>
    <x v="6"/>
    <x v="9"/>
    <x v="1"/>
    <m/>
    <m/>
    <m/>
    <x v="2"/>
    <x v="2"/>
    <m/>
    <m/>
    <m/>
    <m/>
    <m/>
    <m/>
    <m/>
    <m/>
    <m/>
    <m/>
    <m/>
    <m/>
    <m/>
    <m/>
    <m/>
    <m/>
    <m/>
    <m/>
    <m/>
    <m/>
    <m/>
    <m/>
    <m/>
    <m/>
    <n v="20"/>
    <n v="2022"/>
    <s v=""/>
    <m/>
    <m/>
    <m/>
  </r>
  <r>
    <n v="3629"/>
    <m/>
    <m/>
    <m/>
    <x v="13"/>
    <x v="19"/>
    <x v="6"/>
    <s v="Food Security"/>
    <x v="9"/>
    <x v="20"/>
    <x v="3"/>
    <m/>
    <s v="Planned"/>
    <m/>
    <m/>
    <m/>
    <m/>
    <m/>
    <s v="Chittagong"/>
    <s v="Cox's Bazar"/>
    <x v="6"/>
    <x v="9"/>
    <x v="1"/>
    <m/>
    <m/>
    <m/>
    <x v="2"/>
    <x v="2"/>
    <m/>
    <m/>
    <m/>
    <m/>
    <m/>
    <m/>
    <m/>
    <m/>
    <m/>
    <m/>
    <m/>
    <m/>
    <m/>
    <m/>
    <m/>
    <m/>
    <m/>
    <m/>
    <m/>
    <m/>
    <m/>
    <m/>
    <m/>
    <m/>
    <n v="20"/>
    <n v="2022"/>
    <s v=""/>
    <m/>
    <m/>
    <m/>
  </r>
  <r>
    <n v="3630"/>
    <m/>
    <m/>
    <m/>
    <x v="13"/>
    <x v="19"/>
    <x v="6"/>
    <s v="Food Security"/>
    <x v="9"/>
    <x v="20"/>
    <x v="3"/>
    <m/>
    <s v="Planned"/>
    <m/>
    <m/>
    <m/>
    <m/>
    <m/>
    <s v="Chittagong"/>
    <s v="Cox's Bazar"/>
    <x v="6"/>
    <x v="9"/>
    <x v="1"/>
    <m/>
    <m/>
    <m/>
    <x v="2"/>
    <x v="2"/>
    <m/>
    <m/>
    <m/>
    <m/>
    <m/>
    <m/>
    <m/>
    <m/>
    <m/>
    <m/>
    <m/>
    <m/>
    <m/>
    <m/>
    <m/>
    <m/>
    <m/>
    <m/>
    <m/>
    <m/>
    <m/>
    <m/>
    <m/>
    <m/>
    <n v="20"/>
    <n v="2022"/>
    <s v=""/>
    <m/>
    <m/>
    <m/>
  </r>
  <r>
    <n v="3631"/>
    <m/>
    <m/>
    <m/>
    <x v="13"/>
    <x v="19"/>
    <x v="6"/>
    <s v="Food Security"/>
    <x v="9"/>
    <x v="20"/>
    <x v="3"/>
    <m/>
    <s v="Planned"/>
    <m/>
    <m/>
    <m/>
    <m/>
    <m/>
    <s v="Chittagong"/>
    <s v="Cox's Bazar"/>
    <x v="6"/>
    <x v="9"/>
    <x v="1"/>
    <m/>
    <m/>
    <m/>
    <x v="2"/>
    <x v="2"/>
    <m/>
    <m/>
    <m/>
    <m/>
    <m/>
    <m/>
    <m/>
    <m/>
    <m/>
    <m/>
    <m/>
    <m/>
    <m/>
    <m/>
    <m/>
    <m/>
    <m/>
    <m/>
    <m/>
    <m/>
    <m/>
    <m/>
    <m/>
    <m/>
    <n v="20"/>
    <n v="2022"/>
    <s v=""/>
    <m/>
    <m/>
    <m/>
  </r>
  <r>
    <n v="3632"/>
    <m/>
    <m/>
    <m/>
    <x v="13"/>
    <x v="19"/>
    <x v="6"/>
    <s v="Food Security"/>
    <x v="9"/>
    <x v="20"/>
    <x v="3"/>
    <m/>
    <s v="Planned"/>
    <m/>
    <m/>
    <m/>
    <m/>
    <m/>
    <s v="Chittagong"/>
    <s v="Cox's Bazar"/>
    <x v="6"/>
    <x v="9"/>
    <x v="1"/>
    <m/>
    <m/>
    <m/>
    <x v="2"/>
    <x v="2"/>
    <m/>
    <m/>
    <m/>
    <m/>
    <m/>
    <m/>
    <m/>
    <m/>
    <m/>
    <m/>
    <m/>
    <m/>
    <m/>
    <m/>
    <m/>
    <m/>
    <m/>
    <m/>
    <m/>
    <m/>
    <m/>
    <m/>
    <m/>
    <m/>
    <n v="20"/>
    <n v="2022"/>
    <s v=""/>
    <m/>
    <m/>
    <m/>
  </r>
  <r>
    <n v="3633"/>
    <m/>
    <m/>
    <m/>
    <x v="13"/>
    <x v="19"/>
    <x v="6"/>
    <s v="Food Security"/>
    <x v="9"/>
    <x v="20"/>
    <x v="3"/>
    <m/>
    <s v="Planned"/>
    <m/>
    <m/>
    <m/>
    <m/>
    <m/>
    <s v="Chittagong"/>
    <s v="Cox's Bazar"/>
    <x v="6"/>
    <x v="9"/>
    <x v="1"/>
    <m/>
    <m/>
    <m/>
    <x v="2"/>
    <x v="2"/>
    <m/>
    <m/>
    <m/>
    <m/>
    <m/>
    <m/>
    <m/>
    <m/>
    <m/>
    <m/>
    <m/>
    <m/>
    <m/>
    <m/>
    <m/>
    <m/>
    <m/>
    <m/>
    <m/>
    <m/>
    <m/>
    <m/>
    <m/>
    <m/>
    <n v="20"/>
    <n v="2022"/>
    <s v=""/>
    <m/>
    <m/>
    <m/>
  </r>
  <r>
    <n v="3634"/>
    <m/>
    <m/>
    <m/>
    <x v="13"/>
    <x v="19"/>
    <x v="6"/>
    <s v="Food Security"/>
    <x v="9"/>
    <x v="20"/>
    <x v="3"/>
    <m/>
    <s v="Planned"/>
    <m/>
    <m/>
    <m/>
    <m/>
    <m/>
    <s v="Chittagong"/>
    <s v="Cox's Bazar"/>
    <x v="6"/>
    <x v="9"/>
    <x v="1"/>
    <m/>
    <m/>
    <m/>
    <x v="2"/>
    <x v="2"/>
    <m/>
    <m/>
    <m/>
    <m/>
    <m/>
    <m/>
    <m/>
    <m/>
    <m/>
    <m/>
    <m/>
    <m/>
    <m/>
    <m/>
    <m/>
    <m/>
    <m/>
    <m/>
    <m/>
    <m/>
    <m/>
    <m/>
    <m/>
    <m/>
    <n v="20"/>
    <n v="2022"/>
    <s v=""/>
    <m/>
    <m/>
    <m/>
  </r>
  <r>
    <n v="3635"/>
    <m/>
    <m/>
    <m/>
    <x v="13"/>
    <x v="19"/>
    <x v="6"/>
    <s v="Food Security"/>
    <x v="9"/>
    <x v="20"/>
    <x v="3"/>
    <m/>
    <s v="Planned"/>
    <m/>
    <m/>
    <m/>
    <m/>
    <m/>
    <s v="Chittagong"/>
    <s v="Cox's Bazar"/>
    <x v="6"/>
    <x v="9"/>
    <x v="1"/>
    <m/>
    <m/>
    <m/>
    <x v="2"/>
    <x v="2"/>
    <m/>
    <m/>
    <m/>
    <m/>
    <m/>
    <m/>
    <m/>
    <m/>
    <m/>
    <m/>
    <m/>
    <m/>
    <m/>
    <m/>
    <m/>
    <m/>
    <m/>
    <m/>
    <m/>
    <m/>
    <m/>
    <m/>
    <m/>
    <m/>
    <n v="20"/>
    <n v="2022"/>
    <s v=""/>
    <m/>
    <m/>
    <m/>
  </r>
  <r>
    <n v="3636"/>
    <m/>
    <m/>
    <m/>
    <x v="13"/>
    <x v="19"/>
    <x v="6"/>
    <s v="Food Security"/>
    <x v="9"/>
    <x v="20"/>
    <x v="3"/>
    <m/>
    <s v="Planned"/>
    <m/>
    <m/>
    <m/>
    <m/>
    <m/>
    <s v="Chittagong"/>
    <s v="Cox's Bazar"/>
    <x v="6"/>
    <x v="9"/>
    <x v="1"/>
    <m/>
    <m/>
    <m/>
    <x v="2"/>
    <x v="2"/>
    <m/>
    <m/>
    <m/>
    <m/>
    <m/>
    <m/>
    <m/>
    <m/>
    <m/>
    <m/>
    <m/>
    <m/>
    <m/>
    <m/>
    <m/>
    <m/>
    <m/>
    <m/>
    <m/>
    <m/>
    <m/>
    <m/>
    <m/>
    <m/>
    <n v="20"/>
    <n v="2022"/>
    <s v=""/>
    <m/>
    <m/>
    <m/>
  </r>
  <r>
    <n v="3637"/>
    <m/>
    <m/>
    <m/>
    <x v="13"/>
    <x v="19"/>
    <x v="6"/>
    <s v="Food Security"/>
    <x v="9"/>
    <x v="20"/>
    <x v="3"/>
    <m/>
    <s v="Planned"/>
    <m/>
    <m/>
    <m/>
    <m/>
    <m/>
    <s v="Chittagong"/>
    <s v="Cox's Bazar"/>
    <x v="6"/>
    <x v="9"/>
    <x v="1"/>
    <m/>
    <m/>
    <m/>
    <x v="2"/>
    <x v="2"/>
    <m/>
    <m/>
    <m/>
    <m/>
    <m/>
    <m/>
    <m/>
    <m/>
    <m/>
    <m/>
    <m/>
    <m/>
    <m/>
    <m/>
    <m/>
    <m/>
    <m/>
    <m/>
    <m/>
    <m/>
    <m/>
    <m/>
    <m/>
    <m/>
    <n v="20"/>
    <n v="2022"/>
    <s v=""/>
    <m/>
    <m/>
    <m/>
  </r>
  <r>
    <n v="3638"/>
    <m/>
    <m/>
    <m/>
    <x v="13"/>
    <x v="19"/>
    <x v="6"/>
    <s v="Food Security"/>
    <x v="9"/>
    <x v="20"/>
    <x v="3"/>
    <m/>
    <s v="Planned"/>
    <m/>
    <m/>
    <m/>
    <m/>
    <m/>
    <s v="Chittagong"/>
    <s v="Cox's Bazar"/>
    <x v="6"/>
    <x v="9"/>
    <x v="1"/>
    <m/>
    <m/>
    <m/>
    <x v="2"/>
    <x v="2"/>
    <m/>
    <m/>
    <m/>
    <m/>
    <m/>
    <m/>
    <m/>
    <m/>
    <m/>
    <m/>
    <m/>
    <m/>
    <m/>
    <m/>
    <m/>
    <m/>
    <m/>
    <m/>
    <m/>
    <m/>
    <m/>
    <m/>
    <m/>
    <m/>
    <n v="20"/>
    <n v="2022"/>
    <s v=""/>
    <m/>
    <m/>
    <m/>
  </r>
  <r>
    <n v="3639"/>
    <m/>
    <m/>
    <m/>
    <x v="13"/>
    <x v="19"/>
    <x v="6"/>
    <s v="Food Security"/>
    <x v="9"/>
    <x v="20"/>
    <x v="3"/>
    <m/>
    <s v="Planned"/>
    <m/>
    <m/>
    <m/>
    <m/>
    <m/>
    <s v="Chittagong"/>
    <s v="Cox's Bazar"/>
    <x v="6"/>
    <x v="9"/>
    <x v="1"/>
    <m/>
    <m/>
    <m/>
    <x v="2"/>
    <x v="2"/>
    <m/>
    <m/>
    <m/>
    <m/>
    <m/>
    <m/>
    <m/>
    <m/>
    <m/>
    <m/>
    <m/>
    <m/>
    <m/>
    <m/>
    <m/>
    <m/>
    <m/>
    <m/>
    <m/>
    <m/>
    <m/>
    <m/>
    <m/>
    <m/>
    <n v="20"/>
    <n v="2022"/>
    <s v=""/>
    <m/>
    <m/>
    <m/>
  </r>
  <r>
    <n v="3640"/>
    <m/>
    <m/>
    <m/>
    <x v="13"/>
    <x v="19"/>
    <x v="6"/>
    <s v="Food Security"/>
    <x v="9"/>
    <x v="20"/>
    <x v="3"/>
    <m/>
    <s v="Planned"/>
    <m/>
    <m/>
    <m/>
    <m/>
    <m/>
    <s v="Chittagong"/>
    <s v="Cox's Bazar"/>
    <x v="6"/>
    <x v="9"/>
    <x v="1"/>
    <m/>
    <m/>
    <m/>
    <x v="2"/>
    <x v="2"/>
    <m/>
    <m/>
    <m/>
    <m/>
    <m/>
    <m/>
    <m/>
    <m/>
    <m/>
    <m/>
    <m/>
    <m/>
    <m/>
    <m/>
    <m/>
    <m/>
    <m/>
    <m/>
    <m/>
    <m/>
    <m/>
    <m/>
    <m/>
    <m/>
    <n v="20"/>
    <n v="2022"/>
    <s v=""/>
    <m/>
    <m/>
    <m/>
  </r>
  <r>
    <n v="3641"/>
    <m/>
    <m/>
    <m/>
    <x v="13"/>
    <x v="19"/>
    <x v="6"/>
    <s v="Food Security"/>
    <x v="9"/>
    <x v="20"/>
    <x v="3"/>
    <m/>
    <s v="Planned"/>
    <m/>
    <m/>
    <m/>
    <m/>
    <m/>
    <s v="Chittagong"/>
    <s v="Cox's Bazar"/>
    <x v="6"/>
    <x v="9"/>
    <x v="1"/>
    <m/>
    <m/>
    <m/>
    <x v="2"/>
    <x v="2"/>
    <m/>
    <m/>
    <m/>
    <m/>
    <m/>
    <m/>
    <m/>
    <m/>
    <m/>
    <m/>
    <m/>
    <m/>
    <m/>
    <m/>
    <m/>
    <m/>
    <m/>
    <m/>
    <m/>
    <m/>
    <m/>
    <m/>
    <m/>
    <m/>
    <n v="20"/>
    <n v="2022"/>
    <s v=""/>
    <m/>
    <m/>
    <m/>
  </r>
  <r>
    <n v="3642"/>
    <m/>
    <m/>
    <m/>
    <x v="13"/>
    <x v="19"/>
    <x v="6"/>
    <s v="Food Security"/>
    <x v="9"/>
    <x v="20"/>
    <x v="3"/>
    <m/>
    <s v="Planned"/>
    <m/>
    <m/>
    <m/>
    <m/>
    <m/>
    <s v="Chittagong"/>
    <s v="Cox's Bazar"/>
    <x v="6"/>
    <x v="9"/>
    <x v="1"/>
    <m/>
    <m/>
    <m/>
    <x v="2"/>
    <x v="2"/>
    <m/>
    <m/>
    <m/>
    <m/>
    <m/>
    <m/>
    <m/>
    <m/>
    <m/>
    <m/>
    <m/>
    <m/>
    <m/>
    <m/>
    <m/>
    <m/>
    <m/>
    <m/>
    <m/>
    <m/>
    <m/>
    <m/>
    <m/>
    <m/>
    <n v="20"/>
    <n v="2022"/>
    <s v=""/>
    <m/>
    <m/>
    <m/>
  </r>
  <r>
    <n v="3643"/>
    <m/>
    <m/>
    <m/>
    <x v="13"/>
    <x v="19"/>
    <x v="6"/>
    <s v="Food Security"/>
    <x v="9"/>
    <x v="20"/>
    <x v="3"/>
    <m/>
    <s v="Planned"/>
    <m/>
    <m/>
    <m/>
    <m/>
    <m/>
    <s v="Chittagong"/>
    <s v="Cox's Bazar"/>
    <x v="6"/>
    <x v="9"/>
    <x v="1"/>
    <m/>
    <m/>
    <m/>
    <x v="2"/>
    <x v="2"/>
    <m/>
    <m/>
    <m/>
    <m/>
    <m/>
    <m/>
    <m/>
    <m/>
    <m/>
    <m/>
    <m/>
    <m/>
    <m/>
    <m/>
    <m/>
    <m/>
    <m/>
    <m/>
    <m/>
    <m/>
    <m/>
    <m/>
    <m/>
    <m/>
    <n v="20"/>
    <n v="2022"/>
    <s v=""/>
    <m/>
    <m/>
    <m/>
  </r>
  <r>
    <n v="3644"/>
    <m/>
    <m/>
    <m/>
    <x v="13"/>
    <x v="19"/>
    <x v="6"/>
    <s v="Food Security"/>
    <x v="9"/>
    <x v="20"/>
    <x v="3"/>
    <m/>
    <s v="Planned"/>
    <m/>
    <m/>
    <m/>
    <m/>
    <m/>
    <s v="Chittagong"/>
    <s v="Cox's Bazar"/>
    <x v="6"/>
    <x v="9"/>
    <x v="1"/>
    <m/>
    <m/>
    <m/>
    <x v="2"/>
    <x v="2"/>
    <m/>
    <m/>
    <m/>
    <m/>
    <m/>
    <m/>
    <m/>
    <m/>
    <m/>
    <m/>
    <m/>
    <m/>
    <m/>
    <m/>
    <m/>
    <m/>
    <m/>
    <m/>
    <m/>
    <m/>
    <m/>
    <m/>
    <m/>
    <m/>
    <n v="20"/>
    <n v="2022"/>
    <s v=""/>
    <m/>
    <m/>
    <m/>
  </r>
  <r>
    <n v="3645"/>
    <m/>
    <m/>
    <m/>
    <x v="13"/>
    <x v="19"/>
    <x v="6"/>
    <s v="Food Security"/>
    <x v="9"/>
    <x v="20"/>
    <x v="3"/>
    <m/>
    <s v="Planned"/>
    <m/>
    <m/>
    <m/>
    <m/>
    <m/>
    <s v="Chittagong"/>
    <s v="Cox's Bazar"/>
    <x v="6"/>
    <x v="9"/>
    <x v="1"/>
    <m/>
    <m/>
    <m/>
    <x v="2"/>
    <x v="2"/>
    <m/>
    <m/>
    <m/>
    <m/>
    <m/>
    <m/>
    <m/>
    <m/>
    <m/>
    <m/>
    <m/>
    <m/>
    <m/>
    <m/>
    <m/>
    <m/>
    <m/>
    <m/>
    <m/>
    <m/>
    <m/>
    <m/>
    <m/>
    <m/>
    <n v="20"/>
    <n v="2022"/>
    <s v=""/>
    <m/>
    <m/>
    <m/>
  </r>
  <r>
    <n v="3646"/>
    <m/>
    <m/>
    <m/>
    <x v="13"/>
    <x v="19"/>
    <x v="6"/>
    <s v="Food Security"/>
    <x v="9"/>
    <x v="20"/>
    <x v="3"/>
    <m/>
    <s v="Planned"/>
    <m/>
    <m/>
    <m/>
    <m/>
    <m/>
    <s v="Chittagong"/>
    <s v="Cox's Bazar"/>
    <x v="6"/>
    <x v="9"/>
    <x v="1"/>
    <m/>
    <m/>
    <m/>
    <x v="2"/>
    <x v="2"/>
    <m/>
    <m/>
    <m/>
    <m/>
    <m/>
    <m/>
    <m/>
    <m/>
    <m/>
    <m/>
    <m/>
    <m/>
    <m/>
    <m/>
    <m/>
    <m/>
    <m/>
    <m/>
    <m/>
    <m/>
    <m/>
    <m/>
    <m/>
    <m/>
    <n v="20"/>
    <n v="2022"/>
    <s v=""/>
    <m/>
    <m/>
    <m/>
  </r>
  <r>
    <n v="3647"/>
    <m/>
    <m/>
    <m/>
    <x v="13"/>
    <x v="19"/>
    <x v="6"/>
    <s v="Food Security"/>
    <x v="9"/>
    <x v="20"/>
    <x v="3"/>
    <m/>
    <s v="Planned"/>
    <m/>
    <m/>
    <m/>
    <m/>
    <m/>
    <s v="Chittagong"/>
    <s v="Cox's Bazar"/>
    <x v="6"/>
    <x v="9"/>
    <x v="1"/>
    <m/>
    <m/>
    <m/>
    <x v="2"/>
    <x v="2"/>
    <m/>
    <m/>
    <m/>
    <m/>
    <m/>
    <m/>
    <m/>
    <m/>
    <m/>
    <m/>
    <m/>
    <m/>
    <m/>
    <m/>
    <m/>
    <m/>
    <m/>
    <m/>
    <m/>
    <m/>
    <m/>
    <m/>
    <m/>
    <m/>
    <n v="20"/>
    <n v="2022"/>
    <s v=""/>
    <m/>
    <m/>
    <m/>
  </r>
  <r>
    <n v="3648"/>
    <m/>
    <m/>
    <m/>
    <x v="13"/>
    <x v="19"/>
    <x v="6"/>
    <s v="Food Security"/>
    <x v="9"/>
    <x v="20"/>
    <x v="3"/>
    <m/>
    <s v="Planned"/>
    <m/>
    <m/>
    <m/>
    <m/>
    <m/>
    <s v="Chittagong"/>
    <s v="Cox's Bazar"/>
    <x v="6"/>
    <x v="9"/>
    <x v="1"/>
    <m/>
    <m/>
    <m/>
    <x v="2"/>
    <x v="2"/>
    <m/>
    <m/>
    <m/>
    <m/>
    <m/>
    <m/>
    <m/>
    <m/>
    <m/>
    <m/>
    <m/>
    <m/>
    <m/>
    <m/>
    <m/>
    <m/>
    <m/>
    <m/>
    <m/>
    <m/>
    <m/>
    <m/>
    <m/>
    <m/>
    <n v="20"/>
    <n v="2022"/>
    <s v=""/>
    <m/>
    <m/>
    <m/>
  </r>
  <r>
    <n v="3649"/>
    <m/>
    <m/>
    <m/>
    <x v="13"/>
    <x v="19"/>
    <x v="6"/>
    <s v="Food Security"/>
    <x v="9"/>
    <x v="20"/>
    <x v="3"/>
    <m/>
    <s v="Planned"/>
    <m/>
    <m/>
    <m/>
    <m/>
    <m/>
    <s v="Chittagong"/>
    <s v="Cox's Bazar"/>
    <x v="6"/>
    <x v="9"/>
    <x v="1"/>
    <m/>
    <m/>
    <m/>
    <x v="2"/>
    <x v="2"/>
    <m/>
    <m/>
    <m/>
    <m/>
    <m/>
    <m/>
    <m/>
    <m/>
    <m/>
    <m/>
    <m/>
    <m/>
    <m/>
    <m/>
    <m/>
    <m/>
    <m/>
    <m/>
    <m/>
    <m/>
    <m/>
    <m/>
    <m/>
    <m/>
    <n v="20"/>
    <n v="2022"/>
    <s v=""/>
    <m/>
    <m/>
    <m/>
  </r>
  <r>
    <n v="3650"/>
    <m/>
    <m/>
    <m/>
    <x v="13"/>
    <x v="19"/>
    <x v="6"/>
    <s v="Food Security"/>
    <x v="9"/>
    <x v="20"/>
    <x v="3"/>
    <m/>
    <s v="Planned"/>
    <m/>
    <m/>
    <m/>
    <m/>
    <m/>
    <s v="Chittagong"/>
    <s v="Cox's Bazar"/>
    <x v="6"/>
    <x v="9"/>
    <x v="1"/>
    <m/>
    <m/>
    <m/>
    <x v="2"/>
    <x v="2"/>
    <m/>
    <m/>
    <m/>
    <m/>
    <m/>
    <m/>
    <m/>
    <m/>
    <m/>
    <m/>
    <m/>
    <m/>
    <m/>
    <m/>
    <m/>
    <m/>
    <m/>
    <m/>
    <m/>
    <m/>
    <m/>
    <m/>
    <m/>
    <m/>
    <n v="20"/>
    <n v="2022"/>
    <s v=""/>
    <m/>
    <m/>
    <m/>
  </r>
  <r>
    <n v="3651"/>
    <m/>
    <m/>
    <m/>
    <x v="13"/>
    <x v="19"/>
    <x v="6"/>
    <s v="Food Security"/>
    <x v="9"/>
    <x v="20"/>
    <x v="3"/>
    <m/>
    <s v="Planned"/>
    <m/>
    <m/>
    <m/>
    <m/>
    <m/>
    <s v="Chittagong"/>
    <s v="Cox's Bazar"/>
    <x v="6"/>
    <x v="9"/>
    <x v="1"/>
    <m/>
    <m/>
    <m/>
    <x v="2"/>
    <x v="2"/>
    <m/>
    <m/>
    <m/>
    <m/>
    <m/>
    <m/>
    <m/>
    <m/>
    <m/>
    <m/>
    <m/>
    <m/>
    <m/>
    <m/>
    <m/>
    <m/>
    <m/>
    <m/>
    <m/>
    <m/>
    <m/>
    <m/>
    <m/>
    <m/>
    <n v="20"/>
    <n v="2022"/>
    <s v=""/>
    <m/>
    <m/>
    <m/>
  </r>
  <r>
    <n v="3652"/>
    <m/>
    <m/>
    <m/>
    <x v="13"/>
    <x v="19"/>
    <x v="6"/>
    <s v="Food Security"/>
    <x v="9"/>
    <x v="20"/>
    <x v="3"/>
    <m/>
    <s v="Planned"/>
    <m/>
    <m/>
    <m/>
    <m/>
    <m/>
    <s v="Chittagong"/>
    <s v="Cox's Bazar"/>
    <x v="6"/>
    <x v="9"/>
    <x v="1"/>
    <m/>
    <m/>
    <m/>
    <x v="2"/>
    <x v="2"/>
    <m/>
    <m/>
    <m/>
    <m/>
    <m/>
    <m/>
    <m/>
    <m/>
    <m/>
    <m/>
    <m/>
    <m/>
    <m/>
    <m/>
    <m/>
    <m/>
    <m/>
    <m/>
    <m/>
    <m/>
    <m/>
    <m/>
    <m/>
    <m/>
    <n v="20"/>
    <n v="2022"/>
    <s v=""/>
    <m/>
    <m/>
    <m/>
  </r>
  <r>
    <n v="3653"/>
    <m/>
    <m/>
    <m/>
    <x v="13"/>
    <x v="19"/>
    <x v="6"/>
    <s v="Food Security"/>
    <x v="9"/>
    <x v="20"/>
    <x v="3"/>
    <m/>
    <s v="Planned"/>
    <m/>
    <m/>
    <m/>
    <m/>
    <m/>
    <s v="Chittagong"/>
    <s v="Cox's Bazar"/>
    <x v="6"/>
    <x v="9"/>
    <x v="1"/>
    <m/>
    <m/>
    <m/>
    <x v="2"/>
    <x v="2"/>
    <m/>
    <m/>
    <m/>
    <m/>
    <m/>
    <m/>
    <m/>
    <m/>
    <m/>
    <m/>
    <m/>
    <m/>
    <m/>
    <m/>
    <m/>
    <m/>
    <m/>
    <m/>
    <m/>
    <m/>
    <m/>
    <m/>
    <m/>
    <m/>
    <n v="20"/>
    <n v="2022"/>
    <s v=""/>
    <m/>
    <m/>
    <m/>
  </r>
  <r>
    <n v="3654"/>
    <m/>
    <m/>
    <m/>
    <x v="13"/>
    <x v="19"/>
    <x v="6"/>
    <s v="Food Security"/>
    <x v="9"/>
    <x v="20"/>
    <x v="3"/>
    <m/>
    <s v="Planned"/>
    <m/>
    <m/>
    <m/>
    <m/>
    <m/>
    <s v="Chittagong"/>
    <s v="Cox's Bazar"/>
    <x v="6"/>
    <x v="9"/>
    <x v="1"/>
    <m/>
    <m/>
    <m/>
    <x v="2"/>
    <x v="2"/>
    <m/>
    <m/>
    <m/>
    <m/>
    <m/>
    <m/>
    <m/>
    <m/>
    <m/>
    <m/>
    <m/>
    <m/>
    <m/>
    <m/>
    <m/>
    <m/>
    <m/>
    <m/>
    <m/>
    <m/>
    <m/>
    <m/>
    <m/>
    <m/>
    <n v="20"/>
    <n v="2022"/>
    <s v=""/>
    <m/>
    <m/>
    <m/>
  </r>
  <r>
    <n v="3655"/>
    <m/>
    <m/>
    <m/>
    <x v="13"/>
    <x v="19"/>
    <x v="6"/>
    <s v="Food Security"/>
    <x v="9"/>
    <x v="20"/>
    <x v="3"/>
    <m/>
    <s v="Planned"/>
    <m/>
    <m/>
    <m/>
    <m/>
    <m/>
    <s v="Chittagong"/>
    <s v="Cox's Bazar"/>
    <x v="6"/>
    <x v="9"/>
    <x v="1"/>
    <m/>
    <m/>
    <m/>
    <x v="2"/>
    <x v="2"/>
    <m/>
    <m/>
    <m/>
    <m/>
    <m/>
    <m/>
    <m/>
    <m/>
    <m/>
    <m/>
    <m/>
    <m/>
    <m/>
    <m/>
    <m/>
    <m/>
    <m/>
    <m/>
    <m/>
    <m/>
    <m/>
    <m/>
    <m/>
    <m/>
    <n v="20"/>
    <n v="2022"/>
    <s v=""/>
    <m/>
    <m/>
    <m/>
  </r>
  <r>
    <n v="3656"/>
    <m/>
    <m/>
    <m/>
    <x v="13"/>
    <x v="19"/>
    <x v="6"/>
    <s v="Food Security"/>
    <x v="9"/>
    <x v="20"/>
    <x v="3"/>
    <m/>
    <s v="Planned"/>
    <m/>
    <m/>
    <m/>
    <m/>
    <m/>
    <s v="Chittagong"/>
    <s v="Cox's Bazar"/>
    <x v="6"/>
    <x v="9"/>
    <x v="1"/>
    <m/>
    <m/>
    <m/>
    <x v="2"/>
    <x v="2"/>
    <m/>
    <m/>
    <m/>
    <m/>
    <m/>
    <m/>
    <m/>
    <m/>
    <m/>
    <m/>
    <m/>
    <m/>
    <m/>
    <m/>
    <m/>
    <m/>
    <m/>
    <m/>
    <m/>
    <m/>
    <m/>
    <m/>
    <m/>
    <m/>
    <n v="20"/>
    <n v="2022"/>
    <s v=""/>
    <m/>
    <m/>
    <m/>
  </r>
  <r>
    <n v="3657"/>
    <m/>
    <m/>
    <m/>
    <x v="13"/>
    <x v="19"/>
    <x v="6"/>
    <s v="Food Security"/>
    <x v="9"/>
    <x v="20"/>
    <x v="3"/>
    <m/>
    <s v="Planned"/>
    <m/>
    <m/>
    <m/>
    <m/>
    <m/>
    <s v="Chittagong"/>
    <s v="Cox's Bazar"/>
    <x v="6"/>
    <x v="9"/>
    <x v="1"/>
    <m/>
    <m/>
    <m/>
    <x v="2"/>
    <x v="2"/>
    <m/>
    <m/>
    <m/>
    <m/>
    <m/>
    <m/>
    <m/>
    <m/>
    <m/>
    <m/>
    <m/>
    <m/>
    <m/>
    <m/>
    <m/>
    <m/>
    <m/>
    <m/>
    <m/>
    <m/>
    <m/>
    <m/>
    <m/>
    <m/>
    <n v="20"/>
    <n v="2022"/>
    <s v=""/>
    <m/>
    <m/>
    <m/>
  </r>
  <r>
    <n v="3658"/>
    <m/>
    <m/>
    <m/>
    <x v="13"/>
    <x v="19"/>
    <x v="6"/>
    <s v="Food Security"/>
    <x v="9"/>
    <x v="20"/>
    <x v="3"/>
    <m/>
    <s v="Planned"/>
    <m/>
    <m/>
    <m/>
    <m/>
    <m/>
    <s v="Chittagong"/>
    <s v="Cox's Bazar"/>
    <x v="6"/>
    <x v="9"/>
    <x v="1"/>
    <m/>
    <m/>
    <m/>
    <x v="2"/>
    <x v="2"/>
    <m/>
    <m/>
    <m/>
    <m/>
    <m/>
    <m/>
    <m/>
    <m/>
    <m/>
    <m/>
    <m/>
    <m/>
    <m/>
    <m/>
    <m/>
    <m/>
    <m/>
    <m/>
    <m/>
    <m/>
    <m/>
    <m/>
    <m/>
    <m/>
    <n v="20"/>
    <n v="2022"/>
    <s v=""/>
    <m/>
    <m/>
    <m/>
  </r>
  <r>
    <n v="3659"/>
    <m/>
    <m/>
    <m/>
    <x v="13"/>
    <x v="19"/>
    <x v="6"/>
    <s v="Food Security"/>
    <x v="9"/>
    <x v="20"/>
    <x v="3"/>
    <m/>
    <s v="Planned"/>
    <m/>
    <m/>
    <m/>
    <m/>
    <m/>
    <s v="Chittagong"/>
    <s v="Cox's Bazar"/>
    <x v="6"/>
    <x v="9"/>
    <x v="1"/>
    <m/>
    <m/>
    <m/>
    <x v="2"/>
    <x v="2"/>
    <m/>
    <m/>
    <m/>
    <m/>
    <m/>
    <m/>
    <m/>
    <m/>
    <m/>
    <m/>
    <m/>
    <m/>
    <m/>
    <m/>
    <m/>
    <m/>
    <m/>
    <m/>
    <m/>
    <m/>
    <m/>
    <m/>
    <m/>
    <m/>
    <n v="20"/>
    <n v="2022"/>
    <s v=""/>
    <m/>
    <m/>
    <m/>
  </r>
  <r>
    <n v="3660"/>
    <m/>
    <m/>
    <m/>
    <x v="13"/>
    <x v="19"/>
    <x v="6"/>
    <s v="Food Security"/>
    <x v="9"/>
    <x v="20"/>
    <x v="3"/>
    <m/>
    <s v="Planned"/>
    <m/>
    <m/>
    <m/>
    <m/>
    <m/>
    <s v="Chittagong"/>
    <s v="Cox's Bazar"/>
    <x v="6"/>
    <x v="9"/>
    <x v="1"/>
    <m/>
    <m/>
    <m/>
    <x v="2"/>
    <x v="2"/>
    <m/>
    <m/>
    <m/>
    <m/>
    <m/>
    <m/>
    <m/>
    <m/>
    <m/>
    <m/>
    <m/>
    <m/>
    <m/>
    <m/>
    <m/>
    <m/>
    <m/>
    <m/>
    <m/>
    <m/>
    <m/>
    <m/>
    <m/>
    <m/>
    <n v="20"/>
    <n v="2022"/>
    <s v=""/>
    <m/>
    <m/>
    <m/>
  </r>
  <r>
    <n v="3661"/>
    <m/>
    <m/>
    <m/>
    <x v="13"/>
    <x v="19"/>
    <x v="6"/>
    <s v="Food Security"/>
    <x v="9"/>
    <x v="20"/>
    <x v="3"/>
    <m/>
    <s v="Planned"/>
    <m/>
    <m/>
    <m/>
    <m/>
    <m/>
    <s v="Chittagong"/>
    <s v="Cox's Bazar"/>
    <x v="6"/>
    <x v="9"/>
    <x v="1"/>
    <m/>
    <m/>
    <m/>
    <x v="2"/>
    <x v="2"/>
    <m/>
    <m/>
    <m/>
    <m/>
    <m/>
    <m/>
    <m/>
    <m/>
    <m/>
    <m/>
    <m/>
    <m/>
    <m/>
    <m/>
    <m/>
    <m/>
    <m/>
    <m/>
    <m/>
    <m/>
    <m/>
    <m/>
    <m/>
    <m/>
    <n v="20"/>
    <n v="2022"/>
    <s v=""/>
    <m/>
    <m/>
    <m/>
  </r>
  <r>
    <n v="3662"/>
    <m/>
    <m/>
    <m/>
    <x v="13"/>
    <x v="19"/>
    <x v="6"/>
    <s v="Food Security"/>
    <x v="9"/>
    <x v="20"/>
    <x v="3"/>
    <m/>
    <s v="Planned"/>
    <m/>
    <m/>
    <m/>
    <m/>
    <m/>
    <s v="Chittagong"/>
    <s v="Cox's Bazar"/>
    <x v="6"/>
    <x v="9"/>
    <x v="1"/>
    <m/>
    <m/>
    <m/>
    <x v="2"/>
    <x v="2"/>
    <m/>
    <m/>
    <m/>
    <m/>
    <m/>
    <m/>
    <m/>
    <m/>
    <m/>
    <m/>
    <m/>
    <m/>
    <m/>
    <m/>
    <m/>
    <m/>
    <m/>
    <m/>
    <m/>
    <m/>
    <m/>
    <m/>
    <m/>
    <m/>
    <n v="20"/>
    <n v="2022"/>
    <s v=""/>
    <m/>
    <m/>
    <m/>
  </r>
  <r>
    <n v="3663"/>
    <m/>
    <m/>
    <m/>
    <x v="13"/>
    <x v="19"/>
    <x v="6"/>
    <s v="Food Security"/>
    <x v="9"/>
    <x v="20"/>
    <x v="3"/>
    <m/>
    <s v="Planned"/>
    <m/>
    <m/>
    <m/>
    <m/>
    <m/>
    <s v="Chittagong"/>
    <s v="Cox's Bazar"/>
    <x v="6"/>
    <x v="9"/>
    <x v="1"/>
    <m/>
    <m/>
    <m/>
    <x v="2"/>
    <x v="2"/>
    <m/>
    <m/>
    <m/>
    <m/>
    <m/>
    <m/>
    <m/>
    <m/>
    <m/>
    <m/>
    <m/>
    <m/>
    <m/>
    <m/>
    <m/>
    <m/>
    <m/>
    <m/>
    <m/>
    <m/>
    <m/>
    <m/>
    <m/>
    <m/>
    <n v="20"/>
    <n v="2022"/>
    <s v=""/>
    <m/>
    <m/>
    <m/>
  </r>
  <r>
    <n v="3664"/>
    <m/>
    <m/>
    <m/>
    <x v="13"/>
    <x v="19"/>
    <x v="6"/>
    <s v="Food Security"/>
    <x v="9"/>
    <x v="20"/>
    <x v="3"/>
    <m/>
    <s v="Planned"/>
    <m/>
    <m/>
    <m/>
    <m/>
    <m/>
    <s v="Chittagong"/>
    <s v="Cox's Bazar"/>
    <x v="6"/>
    <x v="9"/>
    <x v="1"/>
    <m/>
    <m/>
    <m/>
    <x v="2"/>
    <x v="2"/>
    <m/>
    <m/>
    <m/>
    <m/>
    <m/>
    <m/>
    <m/>
    <m/>
    <m/>
    <m/>
    <m/>
    <m/>
    <m/>
    <m/>
    <m/>
    <m/>
    <m/>
    <m/>
    <m/>
    <m/>
    <m/>
    <m/>
    <m/>
    <m/>
    <n v="20"/>
    <n v="2022"/>
    <s v=""/>
    <m/>
    <m/>
    <m/>
  </r>
  <r>
    <n v="3665"/>
    <m/>
    <m/>
    <m/>
    <x v="13"/>
    <x v="19"/>
    <x v="6"/>
    <s v="Food Security"/>
    <x v="9"/>
    <x v="20"/>
    <x v="3"/>
    <m/>
    <s v="Planned"/>
    <m/>
    <m/>
    <m/>
    <m/>
    <m/>
    <s v="Chittagong"/>
    <s v="Cox's Bazar"/>
    <x v="6"/>
    <x v="9"/>
    <x v="1"/>
    <m/>
    <m/>
    <m/>
    <x v="2"/>
    <x v="2"/>
    <m/>
    <m/>
    <m/>
    <m/>
    <m/>
    <m/>
    <m/>
    <m/>
    <m/>
    <m/>
    <m/>
    <m/>
    <m/>
    <m/>
    <m/>
    <m/>
    <m/>
    <m/>
    <m/>
    <m/>
    <m/>
    <m/>
    <m/>
    <m/>
    <n v="20"/>
    <n v="2022"/>
    <s v=""/>
    <m/>
    <m/>
    <m/>
  </r>
  <r>
    <n v="3666"/>
    <m/>
    <m/>
    <m/>
    <x v="13"/>
    <x v="19"/>
    <x v="6"/>
    <s v="Food Security"/>
    <x v="9"/>
    <x v="20"/>
    <x v="3"/>
    <m/>
    <s v="Planned"/>
    <m/>
    <m/>
    <m/>
    <m/>
    <m/>
    <s v="Chittagong"/>
    <s v="Cox's Bazar"/>
    <x v="6"/>
    <x v="9"/>
    <x v="1"/>
    <m/>
    <m/>
    <m/>
    <x v="2"/>
    <x v="2"/>
    <m/>
    <m/>
    <m/>
    <m/>
    <m/>
    <m/>
    <m/>
    <m/>
    <m/>
    <m/>
    <m/>
    <m/>
    <m/>
    <m/>
    <m/>
    <m/>
    <m/>
    <m/>
    <m/>
    <m/>
    <m/>
    <m/>
    <m/>
    <m/>
    <n v="20"/>
    <n v="2022"/>
    <s v=""/>
    <m/>
    <m/>
    <m/>
  </r>
  <r>
    <n v="3667"/>
    <m/>
    <m/>
    <m/>
    <x v="13"/>
    <x v="19"/>
    <x v="6"/>
    <s v="Food Security"/>
    <x v="9"/>
    <x v="20"/>
    <x v="3"/>
    <m/>
    <s v="Planned"/>
    <m/>
    <m/>
    <m/>
    <m/>
    <m/>
    <s v="Chittagong"/>
    <s v="Cox's Bazar"/>
    <x v="6"/>
    <x v="9"/>
    <x v="1"/>
    <m/>
    <m/>
    <m/>
    <x v="2"/>
    <x v="2"/>
    <m/>
    <m/>
    <m/>
    <m/>
    <m/>
    <m/>
    <m/>
    <m/>
    <m/>
    <m/>
    <m/>
    <m/>
    <m/>
    <m/>
    <m/>
    <m/>
    <m/>
    <m/>
    <m/>
    <m/>
    <m/>
    <m/>
    <m/>
    <m/>
    <n v="20"/>
    <n v="2022"/>
    <s v=""/>
    <m/>
    <m/>
    <m/>
  </r>
  <r>
    <n v="3668"/>
    <m/>
    <m/>
    <m/>
    <x v="13"/>
    <x v="19"/>
    <x v="6"/>
    <s v="Food Security"/>
    <x v="9"/>
    <x v="20"/>
    <x v="3"/>
    <m/>
    <s v="Planned"/>
    <m/>
    <m/>
    <m/>
    <m/>
    <m/>
    <s v="Chittagong"/>
    <s v="Cox's Bazar"/>
    <x v="6"/>
    <x v="9"/>
    <x v="1"/>
    <m/>
    <m/>
    <m/>
    <x v="2"/>
    <x v="2"/>
    <m/>
    <m/>
    <m/>
    <m/>
    <m/>
    <m/>
    <m/>
    <m/>
    <m/>
    <m/>
    <m/>
    <m/>
    <m/>
    <m/>
    <m/>
    <m/>
    <m/>
    <m/>
    <m/>
    <m/>
    <m/>
    <m/>
    <m/>
    <m/>
    <n v="20"/>
    <n v="2022"/>
    <s v=""/>
    <m/>
    <m/>
    <m/>
  </r>
  <r>
    <n v="3669"/>
    <m/>
    <m/>
    <m/>
    <x v="13"/>
    <x v="19"/>
    <x v="6"/>
    <s v="Food Security"/>
    <x v="9"/>
    <x v="20"/>
    <x v="3"/>
    <m/>
    <s v="Planned"/>
    <m/>
    <m/>
    <m/>
    <m/>
    <m/>
    <s v="Chittagong"/>
    <s v="Cox's Bazar"/>
    <x v="6"/>
    <x v="9"/>
    <x v="1"/>
    <m/>
    <m/>
    <m/>
    <x v="2"/>
    <x v="2"/>
    <m/>
    <m/>
    <m/>
    <m/>
    <m/>
    <m/>
    <m/>
    <m/>
    <m/>
    <m/>
    <m/>
    <m/>
    <m/>
    <m/>
    <m/>
    <m/>
    <m/>
    <m/>
    <m/>
    <m/>
    <m/>
    <m/>
    <m/>
    <m/>
    <n v="20"/>
    <n v="2022"/>
    <s v=""/>
    <m/>
    <m/>
    <m/>
  </r>
  <r>
    <n v="3670"/>
    <m/>
    <m/>
    <m/>
    <x v="13"/>
    <x v="19"/>
    <x v="6"/>
    <s v="Food Security"/>
    <x v="9"/>
    <x v="20"/>
    <x v="3"/>
    <m/>
    <s v="Planned"/>
    <m/>
    <m/>
    <m/>
    <m/>
    <m/>
    <s v="Chittagong"/>
    <s v="Cox's Bazar"/>
    <x v="6"/>
    <x v="9"/>
    <x v="1"/>
    <m/>
    <m/>
    <m/>
    <x v="2"/>
    <x v="2"/>
    <m/>
    <m/>
    <m/>
    <m/>
    <m/>
    <m/>
    <m/>
    <m/>
    <m/>
    <m/>
    <m/>
    <m/>
    <m/>
    <m/>
    <m/>
    <m/>
    <m/>
    <m/>
    <m/>
    <m/>
    <m/>
    <m/>
    <m/>
    <m/>
    <n v="20"/>
    <n v="2022"/>
    <s v=""/>
    <m/>
    <m/>
    <m/>
  </r>
  <r>
    <n v="3671"/>
    <m/>
    <m/>
    <m/>
    <x v="13"/>
    <x v="19"/>
    <x v="6"/>
    <s v="Food Security"/>
    <x v="9"/>
    <x v="20"/>
    <x v="3"/>
    <m/>
    <s v="Planned"/>
    <m/>
    <m/>
    <m/>
    <m/>
    <m/>
    <s v="Chittagong"/>
    <s v="Cox's Bazar"/>
    <x v="6"/>
    <x v="9"/>
    <x v="1"/>
    <m/>
    <m/>
    <m/>
    <x v="2"/>
    <x v="2"/>
    <m/>
    <m/>
    <m/>
    <m/>
    <m/>
    <m/>
    <m/>
    <m/>
    <m/>
    <m/>
    <m/>
    <m/>
    <m/>
    <m/>
    <m/>
    <m/>
    <m/>
    <m/>
    <m/>
    <m/>
    <m/>
    <m/>
    <m/>
    <m/>
    <n v="20"/>
    <n v="2022"/>
    <s v=""/>
    <m/>
    <m/>
    <m/>
  </r>
  <r>
    <n v="3672"/>
    <m/>
    <m/>
    <m/>
    <x v="13"/>
    <x v="19"/>
    <x v="6"/>
    <s v="Food Security"/>
    <x v="9"/>
    <x v="20"/>
    <x v="3"/>
    <m/>
    <s v="Planned"/>
    <m/>
    <m/>
    <m/>
    <m/>
    <m/>
    <s v="Chittagong"/>
    <s v="Cox's Bazar"/>
    <x v="6"/>
    <x v="9"/>
    <x v="1"/>
    <m/>
    <m/>
    <m/>
    <x v="2"/>
    <x v="2"/>
    <m/>
    <m/>
    <m/>
    <m/>
    <m/>
    <m/>
    <m/>
    <m/>
    <m/>
    <m/>
    <m/>
    <m/>
    <m/>
    <m/>
    <m/>
    <m/>
    <m/>
    <m/>
    <m/>
    <m/>
    <m/>
    <m/>
    <m/>
    <m/>
    <n v="20"/>
    <n v="2022"/>
    <s v=""/>
    <m/>
    <m/>
    <m/>
  </r>
  <r>
    <n v="3673"/>
    <m/>
    <m/>
    <m/>
    <x v="13"/>
    <x v="19"/>
    <x v="6"/>
    <s v="Food Security"/>
    <x v="9"/>
    <x v="20"/>
    <x v="3"/>
    <m/>
    <s v="Planned"/>
    <m/>
    <m/>
    <m/>
    <m/>
    <m/>
    <s v="Chittagong"/>
    <s v="Cox's Bazar"/>
    <x v="6"/>
    <x v="9"/>
    <x v="1"/>
    <m/>
    <m/>
    <m/>
    <x v="2"/>
    <x v="2"/>
    <m/>
    <m/>
    <m/>
    <m/>
    <m/>
    <m/>
    <m/>
    <m/>
    <m/>
    <m/>
    <m/>
    <m/>
    <m/>
    <m/>
    <m/>
    <m/>
    <m/>
    <m/>
    <m/>
    <m/>
    <m/>
    <m/>
    <m/>
    <m/>
    <n v="20"/>
    <n v="2022"/>
    <s v=""/>
    <m/>
    <m/>
    <m/>
  </r>
  <r>
    <n v="3674"/>
    <m/>
    <m/>
    <m/>
    <x v="13"/>
    <x v="19"/>
    <x v="6"/>
    <s v="Food Security"/>
    <x v="9"/>
    <x v="20"/>
    <x v="3"/>
    <m/>
    <s v="Planned"/>
    <m/>
    <m/>
    <m/>
    <m/>
    <m/>
    <s v="Chittagong"/>
    <s v="Cox's Bazar"/>
    <x v="6"/>
    <x v="9"/>
    <x v="1"/>
    <m/>
    <m/>
    <m/>
    <x v="2"/>
    <x v="2"/>
    <m/>
    <m/>
    <m/>
    <m/>
    <m/>
    <m/>
    <m/>
    <m/>
    <m/>
    <m/>
    <m/>
    <m/>
    <m/>
    <m/>
    <m/>
    <m/>
    <m/>
    <m/>
    <m/>
    <m/>
    <m/>
    <m/>
    <m/>
    <m/>
    <n v="20"/>
    <n v="2022"/>
    <s v=""/>
    <m/>
    <m/>
    <m/>
  </r>
  <r>
    <n v="3675"/>
    <m/>
    <m/>
    <m/>
    <x v="13"/>
    <x v="19"/>
    <x v="6"/>
    <s v="Food Security"/>
    <x v="9"/>
    <x v="20"/>
    <x v="3"/>
    <m/>
    <s v="Planned"/>
    <m/>
    <m/>
    <m/>
    <m/>
    <m/>
    <s v="Chittagong"/>
    <s v="Cox's Bazar"/>
    <x v="6"/>
    <x v="9"/>
    <x v="1"/>
    <m/>
    <m/>
    <m/>
    <x v="2"/>
    <x v="2"/>
    <m/>
    <m/>
    <m/>
    <m/>
    <m/>
    <m/>
    <m/>
    <m/>
    <m/>
    <m/>
    <m/>
    <m/>
    <m/>
    <m/>
    <m/>
    <m/>
    <m/>
    <m/>
    <m/>
    <m/>
    <m/>
    <m/>
    <m/>
    <m/>
    <n v="20"/>
    <n v="2022"/>
    <s v=""/>
    <m/>
    <m/>
    <m/>
  </r>
  <r>
    <n v="3676"/>
    <m/>
    <m/>
    <m/>
    <x v="13"/>
    <x v="19"/>
    <x v="6"/>
    <s v="Food Security"/>
    <x v="9"/>
    <x v="20"/>
    <x v="3"/>
    <m/>
    <s v="Planned"/>
    <m/>
    <m/>
    <m/>
    <m/>
    <m/>
    <s v="Chittagong"/>
    <s v="Cox's Bazar"/>
    <x v="6"/>
    <x v="9"/>
    <x v="1"/>
    <m/>
    <m/>
    <m/>
    <x v="2"/>
    <x v="2"/>
    <m/>
    <m/>
    <m/>
    <m/>
    <m/>
    <m/>
    <m/>
    <m/>
    <m/>
    <m/>
    <m/>
    <m/>
    <m/>
    <m/>
    <m/>
    <m/>
    <m/>
    <m/>
    <m/>
    <m/>
    <m/>
    <m/>
    <m/>
    <m/>
    <n v="20"/>
    <n v="2022"/>
    <s v=""/>
    <m/>
    <m/>
    <m/>
  </r>
  <r>
    <n v="3677"/>
    <m/>
    <m/>
    <m/>
    <x v="13"/>
    <x v="19"/>
    <x v="6"/>
    <s v="Food Security"/>
    <x v="9"/>
    <x v="20"/>
    <x v="3"/>
    <m/>
    <s v="Planned"/>
    <m/>
    <m/>
    <m/>
    <m/>
    <m/>
    <s v="Chittagong"/>
    <s v="Cox's Bazar"/>
    <x v="6"/>
    <x v="9"/>
    <x v="1"/>
    <m/>
    <m/>
    <m/>
    <x v="2"/>
    <x v="2"/>
    <m/>
    <m/>
    <m/>
    <m/>
    <m/>
    <m/>
    <m/>
    <m/>
    <m/>
    <m/>
    <m/>
    <m/>
    <m/>
    <m/>
    <m/>
    <m/>
    <m/>
    <m/>
    <m/>
    <m/>
    <m/>
    <m/>
    <m/>
    <m/>
    <n v="20"/>
    <n v="2022"/>
    <s v=""/>
    <m/>
    <m/>
    <m/>
  </r>
  <r>
    <n v="3678"/>
    <m/>
    <m/>
    <m/>
    <x v="13"/>
    <x v="19"/>
    <x v="6"/>
    <s v="Food Security"/>
    <x v="9"/>
    <x v="20"/>
    <x v="3"/>
    <m/>
    <s v="Planned"/>
    <m/>
    <m/>
    <m/>
    <m/>
    <m/>
    <s v="Chittagong"/>
    <s v="Cox's Bazar"/>
    <x v="6"/>
    <x v="9"/>
    <x v="1"/>
    <m/>
    <m/>
    <m/>
    <x v="2"/>
    <x v="2"/>
    <m/>
    <m/>
    <m/>
    <m/>
    <m/>
    <m/>
    <m/>
    <m/>
    <m/>
    <m/>
    <m/>
    <m/>
    <m/>
    <m/>
    <m/>
    <m/>
    <m/>
    <m/>
    <m/>
    <m/>
    <m/>
    <m/>
    <m/>
    <m/>
    <n v="20"/>
    <n v="2022"/>
    <s v=""/>
    <m/>
    <m/>
    <m/>
  </r>
  <r>
    <n v="3679"/>
    <m/>
    <m/>
    <m/>
    <x v="13"/>
    <x v="19"/>
    <x v="6"/>
    <s v="Food Security"/>
    <x v="9"/>
    <x v="20"/>
    <x v="3"/>
    <m/>
    <s v="Planned"/>
    <m/>
    <m/>
    <m/>
    <m/>
    <m/>
    <s v="Chittagong"/>
    <s v="Cox's Bazar"/>
    <x v="6"/>
    <x v="9"/>
    <x v="1"/>
    <m/>
    <m/>
    <m/>
    <x v="2"/>
    <x v="2"/>
    <m/>
    <m/>
    <m/>
    <m/>
    <m/>
    <m/>
    <m/>
    <m/>
    <m/>
    <m/>
    <m/>
    <m/>
    <m/>
    <m/>
    <m/>
    <m/>
    <m/>
    <m/>
    <m/>
    <m/>
    <m/>
    <m/>
    <m/>
    <m/>
    <n v="20"/>
    <n v="2022"/>
    <s v=""/>
    <m/>
    <m/>
    <m/>
  </r>
  <r>
    <n v="3680"/>
    <m/>
    <m/>
    <m/>
    <x v="13"/>
    <x v="19"/>
    <x v="6"/>
    <s v="Food Security"/>
    <x v="9"/>
    <x v="20"/>
    <x v="3"/>
    <m/>
    <s v="Planned"/>
    <m/>
    <m/>
    <m/>
    <m/>
    <m/>
    <s v="Chittagong"/>
    <s v="Cox's Bazar"/>
    <x v="6"/>
    <x v="9"/>
    <x v="1"/>
    <m/>
    <m/>
    <m/>
    <x v="2"/>
    <x v="2"/>
    <m/>
    <m/>
    <m/>
    <m/>
    <m/>
    <m/>
    <m/>
    <m/>
    <m/>
    <m/>
    <m/>
    <m/>
    <m/>
    <m/>
    <m/>
    <m/>
    <m/>
    <m/>
    <m/>
    <m/>
    <m/>
    <m/>
    <m/>
    <m/>
    <n v="20"/>
    <n v="2022"/>
    <s v=""/>
    <m/>
    <m/>
    <m/>
  </r>
  <r>
    <n v="3681"/>
    <m/>
    <m/>
    <m/>
    <x v="13"/>
    <x v="19"/>
    <x v="6"/>
    <s v="Food Security"/>
    <x v="9"/>
    <x v="20"/>
    <x v="3"/>
    <m/>
    <s v="Planned"/>
    <m/>
    <m/>
    <m/>
    <m/>
    <m/>
    <s v="Chittagong"/>
    <s v="Cox's Bazar"/>
    <x v="6"/>
    <x v="9"/>
    <x v="1"/>
    <m/>
    <m/>
    <m/>
    <x v="2"/>
    <x v="2"/>
    <m/>
    <m/>
    <m/>
    <m/>
    <m/>
    <m/>
    <m/>
    <m/>
    <m/>
    <m/>
    <m/>
    <m/>
    <m/>
    <m/>
    <m/>
    <m/>
    <m/>
    <m/>
    <m/>
    <m/>
    <m/>
    <m/>
    <m/>
    <m/>
    <n v="20"/>
    <n v="2022"/>
    <s v=""/>
    <m/>
    <m/>
    <m/>
  </r>
  <r>
    <n v="3682"/>
    <m/>
    <m/>
    <m/>
    <x v="13"/>
    <x v="19"/>
    <x v="6"/>
    <s v="Food Security"/>
    <x v="9"/>
    <x v="20"/>
    <x v="3"/>
    <m/>
    <s v="Planned"/>
    <m/>
    <m/>
    <m/>
    <m/>
    <m/>
    <s v="Chittagong"/>
    <s v="Cox's Bazar"/>
    <x v="6"/>
    <x v="9"/>
    <x v="1"/>
    <m/>
    <m/>
    <m/>
    <x v="2"/>
    <x v="2"/>
    <m/>
    <m/>
    <m/>
    <m/>
    <m/>
    <m/>
    <m/>
    <m/>
    <m/>
    <m/>
    <m/>
    <m/>
    <m/>
    <m/>
    <m/>
    <m/>
    <m/>
    <m/>
    <m/>
    <m/>
    <m/>
    <m/>
    <m/>
    <m/>
    <n v="20"/>
    <n v="2022"/>
    <s v=""/>
    <m/>
    <m/>
    <m/>
  </r>
  <r>
    <n v="3683"/>
    <m/>
    <m/>
    <m/>
    <x v="13"/>
    <x v="19"/>
    <x v="6"/>
    <s v="Food Security"/>
    <x v="9"/>
    <x v="20"/>
    <x v="3"/>
    <m/>
    <s v="Planned"/>
    <m/>
    <m/>
    <m/>
    <m/>
    <m/>
    <s v="Chittagong"/>
    <s v="Cox's Bazar"/>
    <x v="6"/>
    <x v="9"/>
    <x v="1"/>
    <m/>
    <m/>
    <m/>
    <x v="2"/>
    <x v="2"/>
    <m/>
    <m/>
    <m/>
    <m/>
    <m/>
    <m/>
    <m/>
    <m/>
    <m/>
    <m/>
    <m/>
    <m/>
    <m/>
    <m/>
    <m/>
    <m/>
    <m/>
    <m/>
    <m/>
    <m/>
    <m/>
    <m/>
    <m/>
    <m/>
    <n v="20"/>
    <n v="2022"/>
    <s v=""/>
    <m/>
    <m/>
    <m/>
  </r>
  <r>
    <n v="3684"/>
    <m/>
    <m/>
    <m/>
    <x v="13"/>
    <x v="19"/>
    <x v="6"/>
    <s v="Food Security"/>
    <x v="9"/>
    <x v="20"/>
    <x v="3"/>
    <m/>
    <s v="Planned"/>
    <m/>
    <m/>
    <m/>
    <m/>
    <m/>
    <s v="Chittagong"/>
    <s v="Cox's Bazar"/>
    <x v="6"/>
    <x v="9"/>
    <x v="1"/>
    <m/>
    <m/>
    <m/>
    <x v="2"/>
    <x v="2"/>
    <m/>
    <m/>
    <m/>
    <m/>
    <m/>
    <m/>
    <m/>
    <m/>
    <m/>
    <m/>
    <m/>
    <m/>
    <m/>
    <m/>
    <m/>
    <m/>
    <m/>
    <m/>
    <m/>
    <m/>
    <m/>
    <m/>
    <m/>
    <m/>
    <n v="20"/>
    <n v="2022"/>
    <s v=""/>
    <m/>
    <m/>
    <m/>
  </r>
  <r>
    <n v="3685"/>
    <m/>
    <m/>
    <m/>
    <x v="13"/>
    <x v="19"/>
    <x v="6"/>
    <s v="Food Security"/>
    <x v="9"/>
    <x v="20"/>
    <x v="3"/>
    <m/>
    <s v="Planned"/>
    <m/>
    <m/>
    <m/>
    <m/>
    <m/>
    <s v="Chittagong"/>
    <s v="Cox's Bazar"/>
    <x v="6"/>
    <x v="9"/>
    <x v="1"/>
    <m/>
    <m/>
    <m/>
    <x v="2"/>
    <x v="2"/>
    <m/>
    <m/>
    <m/>
    <m/>
    <m/>
    <m/>
    <m/>
    <m/>
    <m/>
    <m/>
    <m/>
    <m/>
    <m/>
    <m/>
    <m/>
    <m/>
    <m/>
    <m/>
    <m/>
    <m/>
    <m/>
    <m/>
    <m/>
    <m/>
    <n v="20"/>
    <n v="2022"/>
    <s v=""/>
    <m/>
    <m/>
    <m/>
  </r>
  <r>
    <n v="3686"/>
    <m/>
    <m/>
    <m/>
    <x v="13"/>
    <x v="19"/>
    <x v="6"/>
    <s v="Food Security"/>
    <x v="9"/>
    <x v="20"/>
    <x v="3"/>
    <m/>
    <s v="Planned"/>
    <m/>
    <m/>
    <m/>
    <m/>
    <m/>
    <s v="Chittagong"/>
    <s v="Cox's Bazar"/>
    <x v="6"/>
    <x v="9"/>
    <x v="1"/>
    <m/>
    <m/>
    <m/>
    <x v="2"/>
    <x v="2"/>
    <m/>
    <m/>
    <m/>
    <m/>
    <m/>
    <m/>
    <m/>
    <m/>
    <m/>
    <m/>
    <m/>
    <m/>
    <m/>
    <m/>
    <m/>
    <m/>
    <m/>
    <m/>
    <m/>
    <m/>
    <m/>
    <m/>
    <m/>
    <m/>
    <n v="20"/>
    <n v="2022"/>
    <s v=""/>
    <m/>
    <m/>
    <m/>
  </r>
  <r>
    <n v="3687"/>
    <m/>
    <m/>
    <m/>
    <x v="13"/>
    <x v="19"/>
    <x v="6"/>
    <s v="Food Security"/>
    <x v="9"/>
    <x v="20"/>
    <x v="3"/>
    <m/>
    <s v="Planned"/>
    <m/>
    <m/>
    <m/>
    <m/>
    <m/>
    <s v="Chittagong"/>
    <s v="Cox's Bazar"/>
    <x v="6"/>
    <x v="9"/>
    <x v="1"/>
    <m/>
    <m/>
    <m/>
    <x v="2"/>
    <x v="2"/>
    <m/>
    <m/>
    <m/>
    <m/>
    <m/>
    <m/>
    <m/>
    <m/>
    <m/>
    <m/>
    <m/>
    <m/>
    <m/>
    <m/>
    <m/>
    <m/>
    <m/>
    <m/>
    <m/>
    <m/>
    <m/>
    <m/>
    <m/>
    <m/>
    <n v="20"/>
    <n v="2022"/>
    <s v=""/>
    <m/>
    <m/>
    <m/>
  </r>
  <r>
    <n v="3688"/>
    <m/>
    <m/>
    <m/>
    <x v="13"/>
    <x v="19"/>
    <x v="6"/>
    <s v="Food Security"/>
    <x v="9"/>
    <x v="20"/>
    <x v="3"/>
    <m/>
    <s v="Planned"/>
    <m/>
    <m/>
    <m/>
    <m/>
    <m/>
    <s v="Chittagong"/>
    <s v="Cox's Bazar"/>
    <x v="6"/>
    <x v="9"/>
    <x v="1"/>
    <m/>
    <m/>
    <m/>
    <x v="2"/>
    <x v="2"/>
    <m/>
    <m/>
    <m/>
    <m/>
    <m/>
    <m/>
    <m/>
    <m/>
    <m/>
    <m/>
    <m/>
    <m/>
    <m/>
    <m/>
    <m/>
    <m/>
    <m/>
    <m/>
    <m/>
    <m/>
    <m/>
    <m/>
    <m/>
    <m/>
    <n v="20"/>
    <n v="2022"/>
    <s v=""/>
    <m/>
    <m/>
    <m/>
  </r>
  <r>
    <n v="3689"/>
    <m/>
    <m/>
    <m/>
    <x v="13"/>
    <x v="19"/>
    <x v="6"/>
    <s v="Food Security"/>
    <x v="9"/>
    <x v="20"/>
    <x v="3"/>
    <m/>
    <s v="Planned"/>
    <m/>
    <m/>
    <m/>
    <m/>
    <m/>
    <s v="Chittagong"/>
    <s v="Cox's Bazar"/>
    <x v="6"/>
    <x v="9"/>
    <x v="1"/>
    <m/>
    <m/>
    <m/>
    <x v="2"/>
    <x v="2"/>
    <m/>
    <m/>
    <m/>
    <m/>
    <m/>
    <m/>
    <m/>
    <m/>
    <m/>
    <m/>
    <m/>
    <m/>
    <m/>
    <m/>
    <m/>
    <m/>
    <m/>
    <m/>
    <m/>
    <m/>
    <m/>
    <m/>
    <m/>
    <m/>
    <n v="20"/>
    <n v="2022"/>
    <s v=""/>
    <m/>
    <m/>
    <m/>
  </r>
  <r>
    <n v="3690"/>
    <m/>
    <m/>
    <m/>
    <x v="13"/>
    <x v="19"/>
    <x v="6"/>
    <s v="Food Security"/>
    <x v="9"/>
    <x v="20"/>
    <x v="3"/>
    <m/>
    <s v="Planned"/>
    <m/>
    <m/>
    <m/>
    <m/>
    <m/>
    <s v="Chittagong"/>
    <s v="Cox's Bazar"/>
    <x v="6"/>
    <x v="9"/>
    <x v="1"/>
    <m/>
    <m/>
    <m/>
    <x v="2"/>
    <x v="2"/>
    <m/>
    <m/>
    <m/>
    <m/>
    <m/>
    <m/>
    <m/>
    <m/>
    <m/>
    <m/>
    <m/>
    <m/>
    <m/>
    <m/>
    <m/>
    <m/>
    <m/>
    <m/>
    <m/>
    <m/>
    <m/>
    <m/>
    <m/>
    <m/>
    <n v="20"/>
    <n v="2022"/>
    <s v=""/>
    <m/>
    <m/>
    <m/>
  </r>
  <r>
    <n v="3691"/>
    <m/>
    <m/>
    <m/>
    <x v="13"/>
    <x v="19"/>
    <x v="6"/>
    <s v="Food Security"/>
    <x v="9"/>
    <x v="20"/>
    <x v="3"/>
    <m/>
    <s v="Planned"/>
    <m/>
    <m/>
    <m/>
    <m/>
    <m/>
    <s v="Chittagong"/>
    <s v="Cox's Bazar"/>
    <x v="6"/>
    <x v="9"/>
    <x v="1"/>
    <m/>
    <m/>
    <m/>
    <x v="2"/>
    <x v="2"/>
    <m/>
    <m/>
    <m/>
    <m/>
    <m/>
    <m/>
    <m/>
    <m/>
    <m/>
    <m/>
    <m/>
    <m/>
    <m/>
    <m/>
    <m/>
    <m/>
    <m/>
    <m/>
    <m/>
    <m/>
    <m/>
    <m/>
    <m/>
    <m/>
    <n v="20"/>
    <n v="2022"/>
    <s v=""/>
    <m/>
    <m/>
    <m/>
  </r>
  <r>
    <n v="3692"/>
    <m/>
    <m/>
    <m/>
    <x v="13"/>
    <x v="19"/>
    <x v="6"/>
    <s v="Food Security"/>
    <x v="9"/>
    <x v="20"/>
    <x v="3"/>
    <m/>
    <s v="Planned"/>
    <m/>
    <m/>
    <m/>
    <m/>
    <m/>
    <s v="Chittagong"/>
    <s v="Cox's Bazar"/>
    <x v="6"/>
    <x v="9"/>
    <x v="1"/>
    <m/>
    <m/>
    <m/>
    <x v="2"/>
    <x v="2"/>
    <m/>
    <m/>
    <m/>
    <m/>
    <m/>
    <m/>
    <m/>
    <m/>
    <m/>
    <m/>
    <m/>
    <m/>
    <m/>
    <m/>
    <m/>
    <m/>
    <m/>
    <m/>
    <m/>
    <m/>
    <m/>
    <m/>
    <m/>
    <m/>
    <n v="20"/>
    <n v="2022"/>
    <s v=""/>
    <m/>
    <m/>
    <m/>
  </r>
  <r>
    <n v="3693"/>
    <m/>
    <m/>
    <m/>
    <x v="13"/>
    <x v="19"/>
    <x v="6"/>
    <s v="Food Security"/>
    <x v="9"/>
    <x v="20"/>
    <x v="3"/>
    <m/>
    <s v="Planned"/>
    <m/>
    <m/>
    <m/>
    <m/>
    <m/>
    <s v="Chittagong"/>
    <s v="Cox's Bazar"/>
    <x v="6"/>
    <x v="9"/>
    <x v="1"/>
    <m/>
    <m/>
    <m/>
    <x v="2"/>
    <x v="2"/>
    <m/>
    <m/>
    <m/>
    <m/>
    <m/>
    <m/>
    <m/>
    <m/>
    <m/>
    <m/>
    <m/>
    <m/>
    <m/>
    <m/>
    <m/>
    <m/>
    <m/>
    <m/>
    <m/>
    <m/>
    <m/>
    <m/>
    <m/>
    <m/>
    <n v="20"/>
    <n v="2022"/>
    <s v=""/>
    <m/>
    <m/>
    <m/>
  </r>
  <r>
    <n v="3694"/>
    <m/>
    <m/>
    <m/>
    <x v="13"/>
    <x v="19"/>
    <x v="6"/>
    <s v="Food Security"/>
    <x v="9"/>
    <x v="20"/>
    <x v="3"/>
    <m/>
    <s v="Planned"/>
    <m/>
    <m/>
    <m/>
    <m/>
    <m/>
    <s v="Chittagong"/>
    <s v="Cox's Bazar"/>
    <x v="6"/>
    <x v="9"/>
    <x v="1"/>
    <m/>
    <m/>
    <m/>
    <x v="2"/>
    <x v="2"/>
    <m/>
    <m/>
    <m/>
    <m/>
    <m/>
    <m/>
    <m/>
    <m/>
    <m/>
    <m/>
    <m/>
    <m/>
    <m/>
    <m/>
    <m/>
    <m/>
    <m/>
    <m/>
    <m/>
    <m/>
    <m/>
    <m/>
    <m/>
    <m/>
    <n v="20"/>
    <n v="2022"/>
    <s v=""/>
    <m/>
    <m/>
    <m/>
  </r>
  <r>
    <n v="3695"/>
    <m/>
    <m/>
    <m/>
    <x v="13"/>
    <x v="19"/>
    <x v="6"/>
    <s v="Food Security"/>
    <x v="9"/>
    <x v="20"/>
    <x v="3"/>
    <m/>
    <s v="Planned"/>
    <m/>
    <m/>
    <m/>
    <m/>
    <m/>
    <s v="Chittagong"/>
    <s v="Cox's Bazar"/>
    <x v="6"/>
    <x v="9"/>
    <x v="1"/>
    <m/>
    <m/>
    <m/>
    <x v="2"/>
    <x v="2"/>
    <m/>
    <m/>
    <m/>
    <m/>
    <m/>
    <m/>
    <m/>
    <m/>
    <m/>
    <m/>
    <m/>
    <m/>
    <m/>
    <m/>
    <m/>
    <m/>
    <m/>
    <m/>
    <m/>
    <m/>
    <m/>
    <m/>
    <m/>
    <m/>
    <n v="20"/>
    <n v="2022"/>
    <s v=""/>
    <m/>
    <m/>
    <m/>
  </r>
  <r>
    <n v="3696"/>
    <m/>
    <m/>
    <m/>
    <x v="13"/>
    <x v="19"/>
    <x v="6"/>
    <s v="Food Security"/>
    <x v="9"/>
    <x v="20"/>
    <x v="3"/>
    <m/>
    <s v="Planned"/>
    <m/>
    <m/>
    <m/>
    <m/>
    <m/>
    <s v="Chittagong"/>
    <s v="Cox's Bazar"/>
    <x v="6"/>
    <x v="9"/>
    <x v="1"/>
    <m/>
    <m/>
    <m/>
    <x v="2"/>
    <x v="2"/>
    <m/>
    <m/>
    <m/>
    <m/>
    <m/>
    <m/>
    <m/>
    <m/>
    <m/>
    <m/>
    <m/>
    <m/>
    <m/>
    <m/>
    <m/>
    <m/>
    <m/>
    <m/>
    <m/>
    <m/>
    <m/>
    <m/>
    <m/>
    <m/>
    <n v="20"/>
    <n v="2022"/>
    <s v=""/>
    <m/>
    <m/>
    <m/>
  </r>
  <r>
    <n v="3697"/>
    <m/>
    <m/>
    <m/>
    <x v="13"/>
    <x v="19"/>
    <x v="6"/>
    <s v="Food Security"/>
    <x v="9"/>
    <x v="20"/>
    <x v="3"/>
    <m/>
    <s v="Planned"/>
    <m/>
    <m/>
    <m/>
    <m/>
    <m/>
    <s v="Chittagong"/>
    <s v="Cox's Bazar"/>
    <x v="6"/>
    <x v="9"/>
    <x v="1"/>
    <m/>
    <m/>
    <m/>
    <x v="2"/>
    <x v="2"/>
    <m/>
    <m/>
    <m/>
    <m/>
    <m/>
    <m/>
    <m/>
    <m/>
    <m/>
    <m/>
    <m/>
    <m/>
    <m/>
    <m/>
    <m/>
    <m/>
    <m/>
    <m/>
    <m/>
    <m/>
    <m/>
    <m/>
    <m/>
    <m/>
    <n v="20"/>
    <n v="2022"/>
    <s v=""/>
    <m/>
    <m/>
    <m/>
  </r>
  <r>
    <n v="3698"/>
    <m/>
    <m/>
    <m/>
    <x v="13"/>
    <x v="19"/>
    <x v="6"/>
    <s v="Food Security"/>
    <x v="9"/>
    <x v="20"/>
    <x v="3"/>
    <m/>
    <s v="Planned"/>
    <m/>
    <m/>
    <m/>
    <m/>
    <m/>
    <s v="Chittagong"/>
    <s v="Cox's Bazar"/>
    <x v="6"/>
    <x v="9"/>
    <x v="1"/>
    <m/>
    <m/>
    <m/>
    <x v="2"/>
    <x v="2"/>
    <m/>
    <m/>
    <m/>
    <m/>
    <m/>
    <m/>
    <m/>
    <m/>
    <m/>
    <m/>
    <m/>
    <m/>
    <m/>
    <m/>
    <m/>
    <m/>
    <m/>
    <m/>
    <m/>
    <m/>
    <m/>
    <m/>
    <m/>
    <m/>
    <n v="20"/>
    <n v="2022"/>
    <s v=""/>
    <m/>
    <m/>
    <m/>
  </r>
  <r>
    <n v="3699"/>
    <m/>
    <m/>
    <m/>
    <x v="13"/>
    <x v="19"/>
    <x v="6"/>
    <s v="Food Security"/>
    <x v="9"/>
    <x v="20"/>
    <x v="3"/>
    <m/>
    <s v="Planned"/>
    <m/>
    <m/>
    <m/>
    <m/>
    <m/>
    <s v="Chittagong"/>
    <s v="Cox's Bazar"/>
    <x v="6"/>
    <x v="9"/>
    <x v="1"/>
    <m/>
    <m/>
    <m/>
    <x v="2"/>
    <x v="2"/>
    <m/>
    <m/>
    <m/>
    <m/>
    <m/>
    <m/>
    <m/>
    <m/>
    <m/>
    <m/>
    <m/>
    <m/>
    <m/>
    <m/>
    <m/>
    <m/>
    <m/>
    <m/>
    <m/>
    <m/>
    <m/>
    <m/>
    <m/>
    <m/>
    <n v="20"/>
    <n v="2022"/>
    <s v=""/>
    <m/>
    <m/>
    <m/>
  </r>
  <r>
    <n v="3700"/>
    <m/>
    <m/>
    <m/>
    <x v="13"/>
    <x v="19"/>
    <x v="6"/>
    <s v="Food Security"/>
    <x v="9"/>
    <x v="20"/>
    <x v="3"/>
    <m/>
    <s v="Planned"/>
    <m/>
    <m/>
    <m/>
    <m/>
    <m/>
    <s v="Chittagong"/>
    <s v="Cox's Bazar"/>
    <x v="6"/>
    <x v="9"/>
    <x v="1"/>
    <m/>
    <m/>
    <m/>
    <x v="2"/>
    <x v="2"/>
    <m/>
    <m/>
    <m/>
    <m/>
    <m/>
    <m/>
    <m/>
    <m/>
    <m/>
    <m/>
    <m/>
    <m/>
    <m/>
    <m/>
    <m/>
    <m/>
    <m/>
    <m/>
    <m/>
    <m/>
    <m/>
    <m/>
    <m/>
    <m/>
    <n v="20"/>
    <n v="2022"/>
    <s v=""/>
    <m/>
    <m/>
    <m/>
  </r>
  <r>
    <n v="3701"/>
    <m/>
    <m/>
    <m/>
    <x v="13"/>
    <x v="19"/>
    <x v="6"/>
    <s v="Food Security"/>
    <x v="9"/>
    <x v="20"/>
    <x v="3"/>
    <m/>
    <s v="Planned"/>
    <m/>
    <m/>
    <m/>
    <m/>
    <m/>
    <s v="Chittagong"/>
    <s v="Cox's Bazar"/>
    <x v="6"/>
    <x v="9"/>
    <x v="1"/>
    <m/>
    <m/>
    <m/>
    <x v="2"/>
    <x v="2"/>
    <m/>
    <m/>
    <m/>
    <m/>
    <m/>
    <m/>
    <m/>
    <m/>
    <m/>
    <m/>
    <m/>
    <m/>
    <m/>
    <m/>
    <m/>
    <m/>
    <m/>
    <m/>
    <m/>
    <m/>
    <m/>
    <m/>
    <m/>
    <m/>
    <n v="20"/>
    <n v="2022"/>
    <s v=""/>
    <m/>
    <m/>
    <m/>
  </r>
  <r>
    <n v="3702"/>
    <m/>
    <m/>
    <m/>
    <x v="13"/>
    <x v="19"/>
    <x v="6"/>
    <s v="Food Security"/>
    <x v="9"/>
    <x v="20"/>
    <x v="3"/>
    <m/>
    <s v="Planned"/>
    <m/>
    <m/>
    <m/>
    <m/>
    <m/>
    <s v="Chittagong"/>
    <s v="Cox's Bazar"/>
    <x v="6"/>
    <x v="9"/>
    <x v="1"/>
    <m/>
    <m/>
    <m/>
    <x v="2"/>
    <x v="2"/>
    <m/>
    <m/>
    <m/>
    <m/>
    <m/>
    <m/>
    <m/>
    <m/>
    <m/>
    <m/>
    <m/>
    <m/>
    <m/>
    <m/>
    <m/>
    <m/>
    <m/>
    <m/>
    <m/>
    <m/>
    <m/>
    <m/>
    <m/>
    <m/>
    <n v="20"/>
    <n v="2022"/>
    <s v=""/>
    <m/>
    <m/>
    <m/>
  </r>
  <r>
    <n v="3703"/>
    <m/>
    <m/>
    <m/>
    <x v="13"/>
    <x v="19"/>
    <x v="6"/>
    <s v="Food Security"/>
    <x v="9"/>
    <x v="20"/>
    <x v="3"/>
    <m/>
    <s v="Planned"/>
    <m/>
    <m/>
    <m/>
    <m/>
    <m/>
    <s v="Chittagong"/>
    <s v="Cox's Bazar"/>
    <x v="6"/>
    <x v="9"/>
    <x v="1"/>
    <m/>
    <m/>
    <m/>
    <x v="2"/>
    <x v="2"/>
    <m/>
    <m/>
    <m/>
    <m/>
    <m/>
    <m/>
    <m/>
    <m/>
    <m/>
    <m/>
    <m/>
    <m/>
    <m/>
    <m/>
    <m/>
    <m/>
    <m/>
    <m/>
    <m/>
    <m/>
    <m/>
    <m/>
    <m/>
    <m/>
    <n v="20"/>
    <n v="2022"/>
    <s v=""/>
    <m/>
    <m/>
    <m/>
  </r>
  <r>
    <n v="3704"/>
    <m/>
    <m/>
    <m/>
    <x v="13"/>
    <x v="19"/>
    <x v="6"/>
    <s v="Food Security"/>
    <x v="9"/>
    <x v="20"/>
    <x v="3"/>
    <m/>
    <s v="Planned"/>
    <m/>
    <m/>
    <m/>
    <m/>
    <m/>
    <s v="Chittagong"/>
    <s v="Cox's Bazar"/>
    <x v="6"/>
    <x v="9"/>
    <x v="1"/>
    <m/>
    <m/>
    <m/>
    <x v="2"/>
    <x v="2"/>
    <m/>
    <m/>
    <m/>
    <m/>
    <m/>
    <m/>
    <m/>
    <m/>
    <m/>
    <m/>
    <m/>
    <m/>
    <m/>
    <m/>
    <m/>
    <m/>
    <m/>
    <m/>
    <m/>
    <m/>
    <m/>
    <m/>
    <m/>
    <m/>
    <n v="20"/>
    <n v="2022"/>
    <s v=""/>
    <m/>
    <m/>
    <m/>
  </r>
  <r>
    <n v="3705"/>
    <m/>
    <m/>
    <m/>
    <x v="13"/>
    <x v="19"/>
    <x v="6"/>
    <s v="Food Security"/>
    <x v="9"/>
    <x v="20"/>
    <x v="3"/>
    <m/>
    <s v="Planned"/>
    <m/>
    <m/>
    <m/>
    <m/>
    <m/>
    <s v="Chittagong"/>
    <s v="Cox's Bazar"/>
    <x v="6"/>
    <x v="9"/>
    <x v="1"/>
    <m/>
    <m/>
    <m/>
    <x v="2"/>
    <x v="2"/>
    <m/>
    <m/>
    <m/>
    <m/>
    <m/>
    <m/>
    <m/>
    <m/>
    <m/>
    <m/>
    <m/>
    <m/>
    <m/>
    <m/>
    <m/>
    <m/>
    <m/>
    <m/>
    <m/>
    <m/>
    <m/>
    <m/>
    <m/>
    <m/>
    <n v="20"/>
    <n v="2022"/>
    <s v=""/>
    <m/>
    <m/>
    <m/>
  </r>
  <r>
    <n v="3706"/>
    <m/>
    <m/>
    <m/>
    <x v="13"/>
    <x v="19"/>
    <x v="6"/>
    <s v="Food Security"/>
    <x v="9"/>
    <x v="20"/>
    <x v="3"/>
    <m/>
    <s v="Planned"/>
    <m/>
    <m/>
    <m/>
    <m/>
    <m/>
    <s v="Chittagong"/>
    <s v="Cox's Bazar"/>
    <x v="6"/>
    <x v="9"/>
    <x v="1"/>
    <m/>
    <m/>
    <m/>
    <x v="2"/>
    <x v="2"/>
    <m/>
    <m/>
    <m/>
    <m/>
    <m/>
    <m/>
    <m/>
    <m/>
    <m/>
    <m/>
    <m/>
    <m/>
    <m/>
    <m/>
    <m/>
    <m/>
    <m/>
    <m/>
    <m/>
    <m/>
    <m/>
    <m/>
    <m/>
    <m/>
    <n v="20"/>
    <n v="2022"/>
    <s v=""/>
    <m/>
    <m/>
    <m/>
  </r>
  <r>
    <n v="3707"/>
    <m/>
    <m/>
    <m/>
    <x v="13"/>
    <x v="19"/>
    <x v="6"/>
    <s v="Food Security"/>
    <x v="9"/>
    <x v="20"/>
    <x v="3"/>
    <m/>
    <s v="Planned"/>
    <m/>
    <m/>
    <m/>
    <m/>
    <m/>
    <s v="Chittagong"/>
    <s v="Cox's Bazar"/>
    <x v="6"/>
    <x v="9"/>
    <x v="1"/>
    <m/>
    <m/>
    <m/>
    <x v="2"/>
    <x v="2"/>
    <m/>
    <m/>
    <m/>
    <m/>
    <m/>
    <m/>
    <m/>
    <m/>
    <m/>
    <m/>
    <m/>
    <m/>
    <m/>
    <m/>
    <m/>
    <m/>
    <m/>
    <m/>
    <m/>
    <m/>
    <m/>
    <m/>
    <m/>
    <m/>
    <n v="20"/>
    <n v="2022"/>
    <s v=""/>
    <m/>
    <m/>
    <m/>
  </r>
  <r>
    <n v="3708"/>
    <m/>
    <m/>
    <m/>
    <x v="13"/>
    <x v="19"/>
    <x v="6"/>
    <s v="Food Security"/>
    <x v="9"/>
    <x v="20"/>
    <x v="3"/>
    <m/>
    <s v="Planned"/>
    <m/>
    <m/>
    <m/>
    <m/>
    <m/>
    <s v="Chittagong"/>
    <s v="Cox's Bazar"/>
    <x v="6"/>
    <x v="9"/>
    <x v="1"/>
    <m/>
    <m/>
    <m/>
    <x v="2"/>
    <x v="2"/>
    <m/>
    <m/>
    <m/>
    <m/>
    <m/>
    <m/>
    <m/>
    <m/>
    <m/>
    <m/>
    <m/>
    <m/>
    <m/>
    <m/>
    <m/>
    <m/>
    <m/>
    <m/>
    <m/>
    <m/>
    <m/>
    <m/>
    <m/>
    <m/>
    <n v="20"/>
    <n v="2022"/>
    <s v=""/>
    <m/>
    <m/>
    <m/>
  </r>
  <r>
    <n v="3709"/>
    <m/>
    <m/>
    <m/>
    <x v="13"/>
    <x v="19"/>
    <x v="6"/>
    <s v="Food Security"/>
    <x v="9"/>
    <x v="20"/>
    <x v="3"/>
    <m/>
    <s v="Planned"/>
    <m/>
    <m/>
    <m/>
    <m/>
    <m/>
    <s v="Chittagong"/>
    <s v="Cox's Bazar"/>
    <x v="6"/>
    <x v="9"/>
    <x v="1"/>
    <m/>
    <m/>
    <m/>
    <x v="2"/>
    <x v="2"/>
    <m/>
    <m/>
    <m/>
    <m/>
    <m/>
    <m/>
    <m/>
    <m/>
    <m/>
    <m/>
    <m/>
    <m/>
    <m/>
    <m/>
    <m/>
    <m/>
    <m/>
    <m/>
    <m/>
    <m/>
    <m/>
    <m/>
    <m/>
    <m/>
    <n v="20"/>
    <n v="2022"/>
    <s v=""/>
    <m/>
    <m/>
    <m/>
  </r>
  <r>
    <n v="3710"/>
    <m/>
    <m/>
    <m/>
    <x v="13"/>
    <x v="19"/>
    <x v="6"/>
    <s v="Food Security"/>
    <x v="9"/>
    <x v="20"/>
    <x v="3"/>
    <m/>
    <s v="Planned"/>
    <m/>
    <m/>
    <m/>
    <m/>
    <m/>
    <s v="Chittagong"/>
    <s v="Cox's Bazar"/>
    <x v="6"/>
    <x v="9"/>
    <x v="1"/>
    <m/>
    <m/>
    <m/>
    <x v="2"/>
    <x v="2"/>
    <m/>
    <m/>
    <m/>
    <m/>
    <m/>
    <m/>
    <m/>
    <m/>
    <m/>
    <m/>
    <m/>
    <m/>
    <m/>
    <m/>
    <m/>
    <m/>
    <m/>
    <m/>
    <m/>
    <m/>
    <m/>
    <m/>
    <m/>
    <m/>
    <n v="20"/>
    <n v="2022"/>
    <s v=""/>
    <m/>
    <m/>
    <m/>
  </r>
  <r>
    <n v="3711"/>
    <m/>
    <m/>
    <m/>
    <x v="13"/>
    <x v="19"/>
    <x v="6"/>
    <s v="Food Security"/>
    <x v="9"/>
    <x v="20"/>
    <x v="3"/>
    <m/>
    <s v="Planned"/>
    <m/>
    <m/>
    <m/>
    <m/>
    <m/>
    <s v="Chittagong"/>
    <s v="Cox's Bazar"/>
    <x v="6"/>
    <x v="9"/>
    <x v="1"/>
    <m/>
    <m/>
    <m/>
    <x v="2"/>
    <x v="2"/>
    <m/>
    <m/>
    <m/>
    <m/>
    <m/>
    <m/>
    <m/>
    <m/>
    <m/>
    <m/>
    <m/>
    <m/>
    <m/>
    <m/>
    <m/>
    <m/>
    <m/>
    <m/>
    <m/>
    <m/>
    <m/>
    <m/>
    <m/>
    <m/>
    <n v="20"/>
    <n v="2022"/>
    <s v=""/>
    <m/>
    <m/>
    <m/>
  </r>
  <r>
    <n v="3712"/>
    <m/>
    <m/>
    <m/>
    <x v="13"/>
    <x v="19"/>
    <x v="6"/>
    <s v="Food Security"/>
    <x v="9"/>
    <x v="20"/>
    <x v="3"/>
    <m/>
    <s v="Planned"/>
    <m/>
    <m/>
    <m/>
    <m/>
    <m/>
    <s v="Chittagong"/>
    <s v="Cox's Bazar"/>
    <x v="6"/>
    <x v="9"/>
    <x v="1"/>
    <m/>
    <m/>
    <m/>
    <x v="2"/>
    <x v="2"/>
    <m/>
    <m/>
    <m/>
    <m/>
    <m/>
    <m/>
    <m/>
    <m/>
    <m/>
    <m/>
    <m/>
    <m/>
    <m/>
    <m/>
    <m/>
    <m/>
    <m/>
    <m/>
    <m/>
    <m/>
    <m/>
    <m/>
    <m/>
    <m/>
    <n v="20"/>
    <n v="2022"/>
    <s v=""/>
    <m/>
    <m/>
    <m/>
  </r>
  <r>
    <n v="3713"/>
    <m/>
    <m/>
    <m/>
    <x v="13"/>
    <x v="19"/>
    <x v="6"/>
    <s v="Food Security"/>
    <x v="9"/>
    <x v="20"/>
    <x v="3"/>
    <m/>
    <s v="Planned"/>
    <m/>
    <m/>
    <m/>
    <m/>
    <m/>
    <s v="Chittagong"/>
    <s v="Cox's Bazar"/>
    <x v="6"/>
    <x v="9"/>
    <x v="1"/>
    <m/>
    <m/>
    <m/>
    <x v="2"/>
    <x v="2"/>
    <m/>
    <m/>
    <m/>
    <m/>
    <m/>
    <m/>
    <m/>
    <m/>
    <m/>
    <m/>
    <m/>
    <m/>
    <m/>
    <m/>
    <m/>
    <m/>
    <m/>
    <m/>
    <m/>
    <m/>
    <m/>
    <m/>
    <m/>
    <m/>
    <n v="20"/>
    <n v="2022"/>
    <s v=""/>
    <m/>
    <m/>
    <m/>
  </r>
  <r>
    <n v="3714"/>
    <m/>
    <m/>
    <m/>
    <x v="13"/>
    <x v="19"/>
    <x v="6"/>
    <s v="Food Security"/>
    <x v="9"/>
    <x v="20"/>
    <x v="3"/>
    <m/>
    <s v="Planned"/>
    <m/>
    <m/>
    <m/>
    <m/>
    <m/>
    <s v="Chittagong"/>
    <s v="Cox's Bazar"/>
    <x v="6"/>
    <x v="9"/>
    <x v="1"/>
    <m/>
    <m/>
    <m/>
    <x v="2"/>
    <x v="2"/>
    <m/>
    <m/>
    <m/>
    <m/>
    <m/>
    <m/>
    <m/>
    <m/>
    <m/>
    <m/>
    <m/>
    <m/>
    <m/>
    <m/>
    <m/>
    <m/>
    <m/>
    <m/>
    <m/>
    <m/>
    <m/>
    <m/>
    <m/>
    <m/>
    <n v="20"/>
    <n v="2022"/>
    <s v=""/>
    <m/>
    <m/>
    <m/>
  </r>
  <r>
    <n v="3715"/>
    <m/>
    <m/>
    <m/>
    <x v="13"/>
    <x v="19"/>
    <x v="6"/>
    <s v="Food Security"/>
    <x v="9"/>
    <x v="20"/>
    <x v="3"/>
    <m/>
    <s v="Planned"/>
    <m/>
    <m/>
    <m/>
    <m/>
    <m/>
    <s v="Chittagong"/>
    <s v="Cox's Bazar"/>
    <x v="6"/>
    <x v="9"/>
    <x v="1"/>
    <m/>
    <m/>
    <m/>
    <x v="2"/>
    <x v="2"/>
    <m/>
    <m/>
    <m/>
    <m/>
    <m/>
    <m/>
    <m/>
    <m/>
    <m/>
    <m/>
    <m/>
    <m/>
    <m/>
    <m/>
    <m/>
    <m/>
    <m/>
    <m/>
    <m/>
    <m/>
    <m/>
    <m/>
    <m/>
    <m/>
    <n v="20"/>
    <n v="2022"/>
    <s v=""/>
    <m/>
    <m/>
    <m/>
  </r>
  <r>
    <n v="3716"/>
    <m/>
    <m/>
    <m/>
    <x v="13"/>
    <x v="19"/>
    <x v="6"/>
    <s v="Food Security"/>
    <x v="9"/>
    <x v="20"/>
    <x v="3"/>
    <m/>
    <s v="Planned"/>
    <m/>
    <m/>
    <m/>
    <m/>
    <m/>
    <s v="Chittagong"/>
    <s v="Cox's Bazar"/>
    <x v="6"/>
    <x v="9"/>
    <x v="1"/>
    <m/>
    <m/>
    <m/>
    <x v="2"/>
    <x v="2"/>
    <m/>
    <m/>
    <m/>
    <m/>
    <m/>
    <m/>
    <m/>
    <m/>
    <m/>
    <m/>
    <m/>
    <m/>
    <m/>
    <m/>
    <m/>
    <m/>
    <m/>
    <m/>
    <m/>
    <m/>
    <m/>
    <m/>
    <m/>
    <m/>
    <n v="20"/>
    <n v="2022"/>
    <s v=""/>
    <m/>
    <m/>
    <m/>
  </r>
  <r>
    <n v="3717"/>
    <m/>
    <m/>
    <m/>
    <x v="13"/>
    <x v="19"/>
    <x v="6"/>
    <s v="Food Security"/>
    <x v="9"/>
    <x v="20"/>
    <x v="3"/>
    <m/>
    <s v="Planned"/>
    <m/>
    <m/>
    <m/>
    <m/>
    <m/>
    <s v="Chittagong"/>
    <s v="Cox's Bazar"/>
    <x v="6"/>
    <x v="9"/>
    <x v="1"/>
    <m/>
    <m/>
    <m/>
    <x v="2"/>
    <x v="2"/>
    <m/>
    <m/>
    <m/>
    <m/>
    <m/>
    <m/>
    <m/>
    <m/>
    <m/>
    <m/>
    <m/>
    <m/>
    <m/>
    <m/>
    <m/>
    <m/>
    <m/>
    <m/>
    <m/>
    <m/>
    <m/>
    <m/>
    <m/>
    <m/>
    <n v="20"/>
    <n v="2022"/>
    <s v=""/>
    <m/>
    <m/>
    <m/>
  </r>
  <r>
    <n v="3718"/>
    <m/>
    <m/>
    <m/>
    <x v="13"/>
    <x v="19"/>
    <x v="6"/>
    <s v="Food Security"/>
    <x v="9"/>
    <x v="20"/>
    <x v="3"/>
    <m/>
    <s v="Planned"/>
    <m/>
    <m/>
    <m/>
    <m/>
    <m/>
    <s v="Chittagong"/>
    <s v="Cox's Bazar"/>
    <x v="6"/>
    <x v="9"/>
    <x v="1"/>
    <m/>
    <m/>
    <m/>
    <x v="2"/>
    <x v="2"/>
    <m/>
    <m/>
    <m/>
    <m/>
    <m/>
    <m/>
    <m/>
    <m/>
    <m/>
    <m/>
    <m/>
    <m/>
    <m/>
    <m/>
    <m/>
    <m/>
    <m/>
    <m/>
    <m/>
    <m/>
    <m/>
    <m/>
    <m/>
    <m/>
    <n v="20"/>
    <n v="2022"/>
    <s v=""/>
    <m/>
    <m/>
    <m/>
  </r>
  <r>
    <n v="3719"/>
    <m/>
    <m/>
    <m/>
    <x v="13"/>
    <x v="19"/>
    <x v="6"/>
    <s v="Food Security"/>
    <x v="9"/>
    <x v="20"/>
    <x v="3"/>
    <m/>
    <s v="Planned"/>
    <m/>
    <m/>
    <m/>
    <m/>
    <m/>
    <s v="Chittagong"/>
    <s v="Cox's Bazar"/>
    <x v="6"/>
    <x v="9"/>
    <x v="1"/>
    <m/>
    <m/>
    <m/>
    <x v="2"/>
    <x v="2"/>
    <m/>
    <m/>
    <m/>
    <m/>
    <m/>
    <m/>
    <m/>
    <m/>
    <m/>
    <m/>
    <m/>
    <m/>
    <m/>
    <m/>
    <m/>
    <m/>
    <m/>
    <m/>
    <m/>
    <m/>
    <m/>
    <m/>
    <m/>
    <m/>
    <n v="20"/>
    <n v="2022"/>
    <s v=""/>
    <m/>
    <m/>
    <m/>
  </r>
  <r>
    <n v="3720"/>
    <m/>
    <m/>
    <m/>
    <x v="13"/>
    <x v="19"/>
    <x v="6"/>
    <s v="Food Security"/>
    <x v="9"/>
    <x v="20"/>
    <x v="3"/>
    <m/>
    <s v="Planned"/>
    <m/>
    <m/>
    <m/>
    <m/>
    <m/>
    <s v="Chittagong"/>
    <s v="Cox's Bazar"/>
    <x v="6"/>
    <x v="9"/>
    <x v="1"/>
    <m/>
    <m/>
    <m/>
    <x v="2"/>
    <x v="2"/>
    <m/>
    <m/>
    <m/>
    <m/>
    <m/>
    <m/>
    <m/>
    <m/>
    <m/>
    <m/>
    <m/>
    <m/>
    <m/>
    <m/>
    <m/>
    <m/>
    <m/>
    <m/>
    <m/>
    <m/>
    <m/>
    <m/>
    <m/>
    <m/>
    <n v="20"/>
    <n v="2022"/>
    <s v=""/>
    <m/>
    <m/>
    <m/>
  </r>
  <r>
    <n v="3721"/>
    <m/>
    <m/>
    <m/>
    <x v="13"/>
    <x v="19"/>
    <x v="6"/>
    <s v="Food Security"/>
    <x v="9"/>
    <x v="20"/>
    <x v="3"/>
    <m/>
    <s v="Planned"/>
    <m/>
    <m/>
    <m/>
    <m/>
    <m/>
    <s v="Chittagong"/>
    <s v="Cox's Bazar"/>
    <x v="6"/>
    <x v="9"/>
    <x v="1"/>
    <m/>
    <m/>
    <m/>
    <x v="2"/>
    <x v="2"/>
    <m/>
    <m/>
    <m/>
    <m/>
    <m/>
    <m/>
    <m/>
    <m/>
    <m/>
    <m/>
    <m/>
    <m/>
    <m/>
    <m/>
    <m/>
    <m/>
    <m/>
    <m/>
    <m/>
    <m/>
    <m/>
    <m/>
    <m/>
    <m/>
    <n v="20"/>
    <n v="2022"/>
    <s v=""/>
    <m/>
    <m/>
    <m/>
  </r>
  <r>
    <n v="3722"/>
    <m/>
    <m/>
    <m/>
    <x v="13"/>
    <x v="19"/>
    <x v="6"/>
    <s v="Food Security"/>
    <x v="9"/>
    <x v="20"/>
    <x v="3"/>
    <m/>
    <s v="Planned"/>
    <m/>
    <m/>
    <m/>
    <m/>
    <m/>
    <s v="Chittagong"/>
    <s v="Cox's Bazar"/>
    <x v="6"/>
    <x v="9"/>
    <x v="1"/>
    <m/>
    <m/>
    <m/>
    <x v="2"/>
    <x v="2"/>
    <m/>
    <m/>
    <m/>
    <m/>
    <m/>
    <m/>
    <m/>
    <m/>
    <m/>
    <m/>
    <m/>
    <m/>
    <m/>
    <m/>
    <m/>
    <m/>
    <m/>
    <m/>
    <m/>
    <m/>
    <m/>
    <m/>
    <m/>
    <m/>
    <n v="20"/>
    <n v="2022"/>
    <s v=""/>
    <m/>
    <m/>
    <m/>
  </r>
  <r>
    <n v="3723"/>
    <m/>
    <m/>
    <m/>
    <x v="13"/>
    <x v="19"/>
    <x v="6"/>
    <s v="Food Security"/>
    <x v="9"/>
    <x v="20"/>
    <x v="3"/>
    <m/>
    <s v="Planned"/>
    <m/>
    <m/>
    <m/>
    <m/>
    <m/>
    <s v="Chittagong"/>
    <s v="Cox's Bazar"/>
    <x v="6"/>
    <x v="9"/>
    <x v="1"/>
    <m/>
    <m/>
    <m/>
    <x v="2"/>
    <x v="2"/>
    <m/>
    <m/>
    <m/>
    <m/>
    <m/>
    <m/>
    <m/>
    <m/>
    <m/>
    <m/>
    <m/>
    <m/>
    <m/>
    <m/>
    <m/>
    <m/>
    <m/>
    <m/>
    <m/>
    <m/>
    <m/>
    <m/>
    <m/>
    <m/>
    <n v="20"/>
    <n v="2022"/>
    <s v=""/>
    <m/>
    <m/>
    <m/>
  </r>
  <r>
    <n v="3724"/>
    <m/>
    <m/>
    <m/>
    <x v="13"/>
    <x v="19"/>
    <x v="6"/>
    <s v="Food Security"/>
    <x v="9"/>
    <x v="20"/>
    <x v="3"/>
    <m/>
    <s v="Planned"/>
    <m/>
    <m/>
    <m/>
    <m/>
    <m/>
    <s v="Chittagong"/>
    <s v="Cox's Bazar"/>
    <x v="6"/>
    <x v="9"/>
    <x v="1"/>
    <m/>
    <m/>
    <m/>
    <x v="2"/>
    <x v="2"/>
    <m/>
    <m/>
    <m/>
    <m/>
    <m/>
    <m/>
    <m/>
    <m/>
    <m/>
    <m/>
    <m/>
    <m/>
    <m/>
    <m/>
    <m/>
    <m/>
    <m/>
    <m/>
    <m/>
    <m/>
    <m/>
    <m/>
    <m/>
    <m/>
    <n v="20"/>
    <n v="2022"/>
    <s v=""/>
    <m/>
    <m/>
    <m/>
  </r>
  <r>
    <n v="3725"/>
    <m/>
    <m/>
    <m/>
    <x v="13"/>
    <x v="19"/>
    <x v="6"/>
    <s v="Food Security"/>
    <x v="9"/>
    <x v="20"/>
    <x v="3"/>
    <m/>
    <s v="Planned"/>
    <m/>
    <m/>
    <m/>
    <m/>
    <m/>
    <s v="Chittagong"/>
    <s v="Cox's Bazar"/>
    <x v="6"/>
    <x v="9"/>
    <x v="1"/>
    <m/>
    <m/>
    <m/>
    <x v="2"/>
    <x v="2"/>
    <m/>
    <m/>
    <m/>
    <m/>
    <m/>
    <m/>
    <m/>
    <m/>
    <m/>
    <m/>
    <m/>
    <m/>
    <m/>
    <m/>
    <m/>
    <m/>
    <m/>
    <m/>
    <m/>
    <m/>
    <m/>
    <m/>
    <m/>
    <m/>
    <n v="20"/>
    <n v="2022"/>
    <s v=""/>
    <m/>
    <m/>
    <m/>
  </r>
  <r>
    <n v="3726"/>
    <m/>
    <m/>
    <m/>
    <x v="13"/>
    <x v="19"/>
    <x v="6"/>
    <s v="Food Security"/>
    <x v="9"/>
    <x v="20"/>
    <x v="3"/>
    <m/>
    <s v="Planned"/>
    <m/>
    <m/>
    <m/>
    <m/>
    <m/>
    <s v="Chittagong"/>
    <s v="Cox's Bazar"/>
    <x v="6"/>
    <x v="9"/>
    <x v="1"/>
    <m/>
    <m/>
    <m/>
    <x v="2"/>
    <x v="2"/>
    <m/>
    <m/>
    <m/>
    <m/>
    <m/>
    <m/>
    <m/>
    <m/>
    <m/>
    <m/>
    <m/>
    <m/>
    <m/>
    <m/>
    <m/>
    <m/>
    <m/>
    <m/>
    <m/>
    <m/>
    <m/>
    <m/>
    <m/>
    <m/>
    <n v="20"/>
    <n v="2022"/>
    <s v=""/>
    <m/>
    <m/>
    <m/>
  </r>
  <r>
    <n v="3727"/>
    <m/>
    <m/>
    <m/>
    <x v="13"/>
    <x v="19"/>
    <x v="6"/>
    <s v="Food Security"/>
    <x v="9"/>
    <x v="20"/>
    <x v="3"/>
    <m/>
    <s v="Planned"/>
    <m/>
    <m/>
    <m/>
    <m/>
    <m/>
    <s v="Chittagong"/>
    <s v="Cox's Bazar"/>
    <x v="6"/>
    <x v="9"/>
    <x v="1"/>
    <m/>
    <m/>
    <m/>
    <x v="2"/>
    <x v="2"/>
    <m/>
    <m/>
    <m/>
    <m/>
    <m/>
    <m/>
    <m/>
    <m/>
    <m/>
    <m/>
    <m/>
    <m/>
    <m/>
    <m/>
    <m/>
    <m/>
    <m/>
    <m/>
    <m/>
    <m/>
    <m/>
    <m/>
    <m/>
    <m/>
    <n v="20"/>
    <n v="2022"/>
    <s v=""/>
    <m/>
    <m/>
    <m/>
  </r>
  <r>
    <n v="3728"/>
    <m/>
    <m/>
    <m/>
    <x v="13"/>
    <x v="19"/>
    <x v="6"/>
    <s v="Food Security"/>
    <x v="9"/>
    <x v="20"/>
    <x v="3"/>
    <m/>
    <s v="Planned"/>
    <m/>
    <m/>
    <m/>
    <m/>
    <m/>
    <s v="Chittagong"/>
    <s v="Cox's Bazar"/>
    <x v="6"/>
    <x v="9"/>
    <x v="1"/>
    <m/>
    <m/>
    <m/>
    <x v="2"/>
    <x v="2"/>
    <m/>
    <m/>
    <m/>
    <m/>
    <m/>
    <m/>
    <m/>
    <m/>
    <m/>
    <m/>
    <m/>
    <m/>
    <m/>
    <m/>
    <m/>
    <m/>
    <m/>
    <m/>
    <m/>
    <m/>
    <m/>
    <m/>
    <m/>
    <m/>
    <n v="20"/>
    <n v="2022"/>
    <s v=""/>
    <m/>
    <m/>
    <m/>
  </r>
  <r>
    <n v="3729"/>
    <m/>
    <m/>
    <m/>
    <x v="13"/>
    <x v="19"/>
    <x v="6"/>
    <s v="Food Security"/>
    <x v="9"/>
    <x v="20"/>
    <x v="3"/>
    <m/>
    <s v="Planned"/>
    <m/>
    <m/>
    <m/>
    <m/>
    <m/>
    <s v="Chittagong"/>
    <s v="Cox's Bazar"/>
    <x v="6"/>
    <x v="9"/>
    <x v="1"/>
    <m/>
    <m/>
    <m/>
    <x v="2"/>
    <x v="2"/>
    <m/>
    <m/>
    <m/>
    <m/>
    <m/>
    <m/>
    <m/>
    <m/>
    <m/>
    <m/>
    <m/>
    <m/>
    <m/>
    <m/>
    <m/>
    <m/>
    <m/>
    <m/>
    <m/>
    <m/>
    <m/>
    <m/>
    <m/>
    <m/>
    <n v="20"/>
    <n v="2022"/>
    <s v=""/>
    <m/>
    <m/>
    <m/>
  </r>
  <r>
    <n v="3730"/>
    <m/>
    <m/>
    <m/>
    <x v="13"/>
    <x v="19"/>
    <x v="6"/>
    <s v="Food Security"/>
    <x v="9"/>
    <x v="20"/>
    <x v="3"/>
    <m/>
    <s v="Planned"/>
    <m/>
    <m/>
    <m/>
    <m/>
    <m/>
    <s v="Chittagong"/>
    <s v="Cox's Bazar"/>
    <x v="6"/>
    <x v="9"/>
    <x v="1"/>
    <m/>
    <m/>
    <m/>
    <x v="2"/>
    <x v="2"/>
    <m/>
    <m/>
    <m/>
    <m/>
    <m/>
    <m/>
    <m/>
    <m/>
    <m/>
    <m/>
    <m/>
    <m/>
    <m/>
    <m/>
    <m/>
    <m/>
    <m/>
    <m/>
    <m/>
    <m/>
    <m/>
    <m/>
    <m/>
    <m/>
    <n v="20"/>
    <n v="2022"/>
    <s v=""/>
    <m/>
    <m/>
    <m/>
  </r>
  <r>
    <n v="3731"/>
    <m/>
    <m/>
    <m/>
    <x v="13"/>
    <x v="19"/>
    <x v="6"/>
    <s v="Food Security"/>
    <x v="9"/>
    <x v="20"/>
    <x v="3"/>
    <m/>
    <s v="Planned"/>
    <m/>
    <m/>
    <m/>
    <m/>
    <m/>
    <s v="Chittagong"/>
    <s v="Cox's Bazar"/>
    <x v="6"/>
    <x v="9"/>
    <x v="1"/>
    <m/>
    <m/>
    <m/>
    <x v="2"/>
    <x v="2"/>
    <m/>
    <m/>
    <m/>
    <m/>
    <m/>
    <m/>
    <m/>
    <m/>
    <m/>
    <m/>
    <m/>
    <m/>
    <m/>
    <m/>
    <m/>
    <m/>
    <m/>
    <m/>
    <m/>
    <m/>
    <m/>
    <m/>
    <m/>
    <m/>
    <n v="20"/>
    <n v="2022"/>
    <s v=""/>
    <m/>
    <m/>
    <m/>
  </r>
  <r>
    <n v="3732"/>
    <m/>
    <m/>
    <m/>
    <x v="13"/>
    <x v="19"/>
    <x v="6"/>
    <s v="Food Security"/>
    <x v="9"/>
    <x v="20"/>
    <x v="3"/>
    <m/>
    <s v="Planned"/>
    <m/>
    <m/>
    <m/>
    <m/>
    <m/>
    <s v="Chittagong"/>
    <s v="Cox's Bazar"/>
    <x v="6"/>
    <x v="9"/>
    <x v="1"/>
    <m/>
    <m/>
    <m/>
    <x v="2"/>
    <x v="2"/>
    <m/>
    <m/>
    <m/>
    <m/>
    <m/>
    <m/>
    <m/>
    <m/>
    <m/>
    <m/>
    <m/>
    <m/>
    <m/>
    <m/>
    <m/>
    <m/>
    <m/>
    <m/>
    <m/>
    <m/>
    <m/>
    <m/>
    <m/>
    <m/>
    <n v="20"/>
    <n v="2022"/>
    <s v=""/>
    <m/>
    <m/>
    <m/>
  </r>
  <r>
    <n v="3733"/>
    <m/>
    <m/>
    <m/>
    <x v="13"/>
    <x v="19"/>
    <x v="6"/>
    <s v="Food Security"/>
    <x v="9"/>
    <x v="20"/>
    <x v="3"/>
    <m/>
    <s v="Planned"/>
    <m/>
    <m/>
    <m/>
    <m/>
    <m/>
    <s v="Chittagong"/>
    <s v="Cox's Bazar"/>
    <x v="6"/>
    <x v="9"/>
    <x v="1"/>
    <m/>
    <m/>
    <m/>
    <x v="2"/>
    <x v="2"/>
    <m/>
    <m/>
    <m/>
    <m/>
    <m/>
    <m/>
    <m/>
    <m/>
    <m/>
    <m/>
    <m/>
    <m/>
    <m/>
    <m/>
    <m/>
    <m/>
    <m/>
    <m/>
    <m/>
    <m/>
    <m/>
    <m/>
    <m/>
    <m/>
    <n v="20"/>
    <n v="2022"/>
    <s v=""/>
    <m/>
    <m/>
    <m/>
  </r>
  <r>
    <n v="3734"/>
    <m/>
    <m/>
    <m/>
    <x v="13"/>
    <x v="19"/>
    <x v="6"/>
    <s v="Food Security"/>
    <x v="9"/>
    <x v="20"/>
    <x v="3"/>
    <m/>
    <s v="Planned"/>
    <m/>
    <m/>
    <m/>
    <m/>
    <m/>
    <s v="Chittagong"/>
    <s v="Cox's Bazar"/>
    <x v="6"/>
    <x v="9"/>
    <x v="1"/>
    <m/>
    <m/>
    <m/>
    <x v="2"/>
    <x v="2"/>
    <m/>
    <m/>
    <m/>
    <m/>
    <m/>
    <m/>
    <m/>
    <m/>
    <m/>
    <m/>
    <m/>
    <m/>
    <m/>
    <m/>
    <m/>
    <m/>
    <m/>
    <m/>
    <m/>
    <m/>
    <m/>
    <m/>
    <m/>
    <m/>
    <n v="20"/>
    <n v="2022"/>
    <s v=""/>
    <m/>
    <m/>
    <m/>
  </r>
  <r>
    <n v="3735"/>
    <m/>
    <m/>
    <m/>
    <x v="13"/>
    <x v="19"/>
    <x v="6"/>
    <s v="Food Security"/>
    <x v="9"/>
    <x v="20"/>
    <x v="3"/>
    <m/>
    <s v="Planned"/>
    <m/>
    <m/>
    <m/>
    <m/>
    <m/>
    <s v="Chittagong"/>
    <s v="Cox's Bazar"/>
    <x v="6"/>
    <x v="9"/>
    <x v="1"/>
    <m/>
    <m/>
    <m/>
    <x v="2"/>
    <x v="2"/>
    <m/>
    <m/>
    <m/>
    <m/>
    <m/>
    <m/>
    <m/>
    <m/>
    <m/>
    <m/>
    <m/>
    <m/>
    <m/>
    <m/>
    <m/>
    <m/>
    <m/>
    <m/>
    <m/>
    <m/>
    <m/>
    <m/>
    <m/>
    <m/>
    <n v="20"/>
    <n v="2022"/>
    <s v=""/>
    <m/>
    <m/>
    <m/>
  </r>
  <r>
    <n v="3736"/>
    <m/>
    <m/>
    <m/>
    <x v="13"/>
    <x v="19"/>
    <x v="6"/>
    <s v="Food Security"/>
    <x v="9"/>
    <x v="20"/>
    <x v="3"/>
    <m/>
    <s v="Planned"/>
    <m/>
    <m/>
    <m/>
    <m/>
    <m/>
    <s v="Chittagong"/>
    <s v="Cox's Bazar"/>
    <x v="6"/>
    <x v="9"/>
    <x v="1"/>
    <m/>
    <m/>
    <m/>
    <x v="2"/>
    <x v="2"/>
    <m/>
    <m/>
    <m/>
    <m/>
    <m/>
    <m/>
    <m/>
    <m/>
    <m/>
    <m/>
    <m/>
    <m/>
    <m/>
    <m/>
    <m/>
    <m/>
    <m/>
    <m/>
    <m/>
    <m/>
    <m/>
    <m/>
    <m/>
    <m/>
    <n v="20"/>
    <n v="2022"/>
    <s v=""/>
    <m/>
    <m/>
    <m/>
  </r>
  <r>
    <n v="3737"/>
    <m/>
    <m/>
    <m/>
    <x v="13"/>
    <x v="19"/>
    <x v="6"/>
    <s v="Food Security"/>
    <x v="9"/>
    <x v="20"/>
    <x v="3"/>
    <m/>
    <s v="Planned"/>
    <m/>
    <m/>
    <m/>
    <m/>
    <m/>
    <s v="Chittagong"/>
    <s v="Cox's Bazar"/>
    <x v="6"/>
    <x v="9"/>
    <x v="1"/>
    <m/>
    <m/>
    <m/>
    <x v="2"/>
    <x v="2"/>
    <m/>
    <m/>
    <m/>
    <m/>
    <m/>
    <m/>
    <m/>
    <m/>
    <m/>
    <m/>
    <m/>
    <m/>
    <m/>
    <m/>
    <m/>
    <m/>
    <m/>
    <m/>
    <m/>
    <m/>
    <m/>
    <m/>
    <m/>
    <m/>
    <n v="20"/>
    <n v="2022"/>
    <s v=""/>
    <m/>
    <m/>
    <m/>
  </r>
  <r>
    <n v="3738"/>
    <m/>
    <m/>
    <m/>
    <x v="13"/>
    <x v="19"/>
    <x v="6"/>
    <s v="Food Security"/>
    <x v="9"/>
    <x v="20"/>
    <x v="3"/>
    <m/>
    <s v="Planned"/>
    <m/>
    <m/>
    <m/>
    <m/>
    <m/>
    <s v="Chittagong"/>
    <s v="Cox's Bazar"/>
    <x v="6"/>
    <x v="9"/>
    <x v="1"/>
    <m/>
    <m/>
    <m/>
    <x v="2"/>
    <x v="2"/>
    <m/>
    <m/>
    <m/>
    <m/>
    <m/>
    <m/>
    <m/>
    <m/>
    <m/>
    <m/>
    <m/>
    <m/>
    <m/>
    <m/>
    <m/>
    <m/>
    <m/>
    <m/>
    <m/>
    <m/>
    <m/>
    <m/>
    <m/>
    <m/>
    <n v="20"/>
    <n v="2022"/>
    <s v=""/>
    <m/>
    <m/>
    <m/>
  </r>
  <r>
    <n v="3739"/>
    <m/>
    <m/>
    <m/>
    <x v="13"/>
    <x v="19"/>
    <x v="6"/>
    <s v="Food Security"/>
    <x v="9"/>
    <x v="20"/>
    <x v="3"/>
    <m/>
    <s v="Planned"/>
    <m/>
    <m/>
    <m/>
    <m/>
    <m/>
    <s v="Chittagong"/>
    <s v="Cox's Bazar"/>
    <x v="6"/>
    <x v="9"/>
    <x v="1"/>
    <m/>
    <m/>
    <m/>
    <x v="2"/>
    <x v="2"/>
    <m/>
    <m/>
    <m/>
    <m/>
    <m/>
    <m/>
    <m/>
    <m/>
    <m/>
    <m/>
    <m/>
    <m/>
    <m/>
    <m/>
    <m/>
    <m/>
    <m/>
    <m/>
    <m/>
    <m/>
    <m/>
    <m/>
    <m/>
    <m/>
    <n v="20"/>
    <n v="2022"/>
    <s v=""/>
    <m/>
    <m/>
    <m/>
  </r>
  <r>
    <n v="3740"/>
    <m/>
    <m/>
    <m/>
    <x v="13"/>
    <x v="19"/>
    <x v="6"/>
    <s v="Food Security"/>
    <x v="9"/>
    <x v="20"/>
    <x v="3"/>
    <m/>
    <s v="Planned"/>
    <m/>
    <m/>
    <m/>
    <m/>
    <m/>
    <s v="Chittagong"/>
    <s v="Cox's Bazar"/>
    <x v="6"/>
    <x v="9"/>
    <x v="1"/>
    <m/>
    <m/>
    <m/>
    <x v="2"/>
    <x v="2"/>
    <m/>
    <m/>
    <m/>
    <m/>
    <m/>
    <m/>
    <m/>
    <m/>
    <m/>
    <m/>
    <m/>
    <m/>
    <m/>
    <m/>
    <m/>
    <m/>
    <m/>
    <m/>
    <m/>
    <m/>
    <m/>
    <m/>
    <m/>
    <m/>
    <n v="20"/>
    <n v="2022"/>
    <s v=""/>
    <m/>
    <m/>
    <m/>
  </r>
  <r>
    <n v="3741"/>
    <m/>
    <m/>
    <m/>
    <x v="13"/>
    <x v="19"/>
    <x v="6"/>
    <s v="Food Security"/>
    <x v="9"/>
    <x v="20"/>
    <x v="3"/>
    <m/>
    <s v="Planned"/>
    <m/>
    <m/>
    <m/>
    <m/>
    <m/>
    <s v="Chittagong"/>
    <s v="Cox's Bazar"/>
    <x v="6"/>
    <x v="9"/>
    <x v="1"/>
    <m/>
    <m/>
    <m/>
    <x v="2"/>
    <x v="2"/>
    <m/>
    <m/>
    <m/>
    <m/>
    <m/>
    <m/>
    <m/>
    <m/>
    <m/>
    <m/>
    <m/>
    <m/>
    <m/>
    <m/>
    <m/>
    <m/>
    <m/>
    <m/>
    <m/>
    <m/>
    <m/>
    <m/>
    <m/>
    <m/>
    <n v="20"/>
    <n v="2022"/>
    <s v=""/>
    <m/>
    <m/>
    <m/>
  </r>
  <r>
    <n v="3742"/>
    <m/>
    <m/>
    <m/>
    <x v="13"/>
    <x v="19"/>
    <x v="6"/>
    <s v="Food Security"/>
    <x v="9"/>
    <x v="20"/>
    <x v="3"/>
    <m/>
    <s v="Planned"/>
    <m/>
    <m/>
    <m/>
    <m/>
    <m/>
    <s v="Chittagong"/>
    <s v="Cox's Bazar"/>
    <x v="6"/>
    <x v="9"/>
    <x v="1"/>
    <m/>
    <m/>
    <m/>
    <x v="2"/>
    <x v="2"/>
    <m/>
    <m/>
    <m/>
    <m/>
    <m/>
    <m/>
    <m/>
    <m/>
    <m/>
    <m/>
    <m/>
    <m/>
    <m/>
    <m/>
    <m/>
    <m/>
    <m/>
    <m/>
    <m/>
    <m/>
    <m/>
    <m/>
    <m/>
    <m/>
    <n v="20"/>
    <n v="2022"/>
    <s v=""/>
    <m/>
    <m/>
    <m/>
  </r>
  <r>
    <n v="3743"/>
    <m/>
    <m/>
    <m/>
    <x v="13"/>
    <x v="19"/>
    <x v="6"/>
    <s v="Food Security"/>
    <x v="9"/>
    <x v="20"/>
    <x v="3"/>
    <m/>
    <s v="Planned"/>
    <m/>
    <m/>
    <m/>
    <m/>
    <m/>
    <s v="Chittagong"/>
    <s v="Cox's Bazar"/>
    <x v="6"/>
    <x v="9"/>
    <x v="1"/>
    <m/>
    <m/>
    <m/>
    <x v="2"/>
    <x v="2"/>
    <m/>
    <m/>
    <m/>
    <m/>
    <m/>
    <m/>
    <m/>
    <m/>
    <m/>
    <m/>
    <m/>
    <m/>
    <m/>
    <m/>
    <m/>
    <m/>
    <m/>
    <m/>
    <m/>
    <m/>
    <m/>
    <m/>
    <m/>
    <m/>
    <n v="20"/>
    <n v="2022"/>
    <s v=""/>
    <m/>
    <m/>
    <m/>
  </r>
  <r>
    <n v="3744"/>
    <m/>
    <m/>
    <m/>
    <x v="13"/>
    <x v="19"/>
    <x v="6"/>
    <s v="Food Security"/>
    <x v="9"/>
    <x v="20"/>
    <x v="3"/>
    <m/>
    <s v="Planned"/>
    <m/>
    <m/>
    <m/>
    <m/>
    <m/>
    <s v="Chittagong"/>
    <s v="Cox's Bazar"/>
    <x v="6"/>
    <x v="9"/>
    <x v="1"/>
    <m/>
    <m/>
    <m/>
    <x v="2"/>
    <x v="2"/>
    <m/>
    <m/>
    <m/>
    <m/>
    <m/>
    <m/>
    <m/>
    <m/>
    <m/>
    <m/>
    <m/>
    <m/>
    <m/>
    <m/>
    <m/>
    <m/>
    <m/>
    <m/>
    <m/>
    <m/>
    <m/>
    <m/>
    <m/>
    <m/>
    <n v="20"/>
    <n v="2022"/>
    <s v=""/>
    <m/>
    <m/>
    <m/>
  </r>
  <r>
    <n v="3745"/>
    <m/>
    <m/>
    <m/>
    <x v="13"/>
    <x v="19"/>
    <x v="6"/>
    <s v="Food Security"/>
    <x v="9"/>
    <x v="20"/>
    <x v="3"/>
    <m/>
    <s v="Planned"/>
    <m/>
    <m/>
    <m/>
    <m/>
    <m/>
    <s v="Chittagong"/>
    <s v="Cox's Bazar"/>
    <x v="6"/>
    <x v="9"/>
    <x v="1"/>
    <m/>
    <m/>
    <m/>
    <x v="2"/>
    <x v="2"/>
    <m/>
    <m/>
    <m/>
    <m/>
    <m/>
    <m/>
    <m/>
    <m/>
    <m/>
    <m/>
    <m/>
    <m/>
    <m/>
    <m/>
    <m/>
    <m/>
    <m/>
    <m/>
    <m/>
    <m/>
    <m/>
    <m/>
    <m/>
    <m/>
    <n v="20"/>
    <n v="2022"/>
    <s v=""/>
    <m/>
    <m/>
    <m/>
  </r>
  <r>
    <n v="3746"/>
    <m/>
    <m/>
    <m/>
    <x v="13"/>
    <x v="19"/>
    <x v="6"/>
    <s v="Food Security"/>
    <x v="9"/>
    <x v="20"/>
    <x v="3"/>
    <m/>
    <s v="Planned"/>
    <m/>
    <m/>
    <m/>
    <m/>
    <m/>
    <s v="Chittagong"/>
    <s v="Cox's Bazar"/>
    <x v="6"/>
    <x v="9"/>
    <x v="1"/>
    <m/>
    <m/>
    <m/>
    <x v="2"/>
    <x v="2"/>
    <m/>
    <m/>
    <m/>
    <m/>
    <m/>
    <m/>
    <m/>
    <m/>
    <m/>
    <m/>
    <m/>
    <m/>
    <m/>
    <m/>
    <m/>
    <m/>
    <m/>
    <m/>
    <m/>
    <m/>
    <m/>
    <m/>
    <m/>
    <m/>
    <n v="20"/>
    <n v="2022"/>
    <s v=""/>
    <m/>
    <m/>
    <m/>
  </r>
  <r>
    <n v="3747"/>
    <m/>
    <m/>
    <m/>
    <x v="13"/>
    <x v="19"/>
    <x v="6"/>
    <s v="Food Security"/>
    <x v="9"/>
    <x v="20"/>
    <x v="3"/>
    <m/>
    <s v="Planned"/>
    <m/>
    <m/>
    <m/>
    <m/>
    <m/>
    <s v="Chittagong"/>
    <s v="Cox's Bazar"/>
    <x v="6"/>
    <x v="9"/>
    <x v="1"/>
    <m/>
    <m/>
    <m/>
    <x v="2"/>
    <x v="2"/>
    <m/>
    <m/>
    <m/>
    <m/>
    <m/>
    <m/>
    <m/>
    <m/>
    <m/>
    <m/>
    <m/>
    <m/>
    <m/>
    <m/>
    <m/>
    <m/>
    <m/>
    <m/>
    <m/>
    <m/>
    <m/>
    <m/>
    <m/>
    <m/>
    <n v="20"/>
    <n v="2022"/>
    <s v=""/>
    <m/>
    <m/>
    <m/>
  </r>
  <r>
    <n v="3748"/>
    <m/>
    <m/>
    <m/>
    <x v="13"/>
    <x v="19"/>
    <x v="6"/>
    <s v="Food Security"/>
    <x v="9"/>
    <x v="20"/>
    <x v="3"/>
    <m/>
    <s v="Planned"/>
    <m/>
    <m/>
    <m/>
    <m/>
    <m/>
    <s v="Chittagong"/>
    <s v="Cox's Bazar"/>
    <x v="6"/>
    <x v="9"/>
    <x v="1"/>
    <m/>
    <m/>
    <m/>
    <x v="2"/>
    <x v="2"/>
    <m/>
    <m/>
    <m/>
    <m/>
    <m/>
    <m/>
    <m/>
    <m/>
    <m/>
    <m/>
    <m/>
    <m/>
    <m/>
    <m/>
    <m/>
    <m/>
    <m/>
    <m/>
    <m/>
    <m/>
    <m/>
    <m/>
    <m/>
    <m/>
    <n v="20"/>
    <n v="2022"/>
    <s v=""/>
    <m/>
    <m/>
    <m/>
  </r>
  <r>
    <n v="3749"/>
    <m/>
    <m/>
    <m/>
    <x v="13"/>
    <x v="19"/>
    <x v="6"/>
    <s v="Food Security"/>
    <x v="9"/>
    <x v="20"/>
    <x v="3"/>
    <m/>
    <s v="Planned"/>
    <m/>
    <m/>
    <m/>
    <m/>
    <m/>
    <s v="Chittagong"/>
    <s v="Cox's Bazar"/>
    <x v="6"/>
    <x v="9"/>
    <x v="1"/>
    <m/>
    <m/>
    <m/>
    <x v="2"/>
    <x v="2"/>
    <m/>
    <m/>
    <m/>
    <m/>
    <m/>
    <m/>
    <m/>
    <m/>
    <m/>
    <m/>
    <m/>
    <m/>
    <m/>
    <m/>
    <m/>
    <m/>
    <m/>
    <m/>
    <m/>
    <m/>
    <m/>
    <m/>
    <m/>
    <m/>
    <n v="20"/>
    <n v="2022"/>
    <s v=""/>
    <m/>
    <m/>
    <m/>
  </r>
  <r>
    <n v="3750"/>
    <m/>
    <m/>
    <m/>
    <x v="13"/>
    <x v="19"/>
    <x v="6"/>
    <s v="Food Security"/>
    <x v="9"/>
    <x v="20"/>
    <x v="3"/>
    <m/>
    <s v="Planned"/>
    <m/>
    <m/>
    <m/>
    <m/>
    <m/>
    <s v="Chittagong"/>
    <s v="Cox's Bazar"/>
    <x v="6"/>
    <x v="9"/>
    <x v="1"/>
    <m/>
    <m/>
    <m/>
    <x v="2"/>
    <x v="2"/>
    <m/>
    <m/>
    <m/>
    <m/>
    <m/>
    <m/>
    <m/>
    <m/>
    <m/>
    <m/>
    <m/>
    <m/>
    <m/>
    <m/>
    <m/>
    <m/>
    <m/>
    <m/>
    <m/>
    <m/>
    <m/>
    <m/>
    <m/>
    <m/>
    <n v="20"/>
    <n v="2022"/>
    <s v=""/>
    <m/>
    <m/>
    <m/>
  </r>
  <r>
    <n v="3751"/>
    <m/>
    <m/>
    <m/>
    <x v="13"/>
    <x v="19"/>
    <x v="6"/>
    <s v="Food Security"/>
    <x v="9"/>
    <x v="20"/>
    <x v="3"/>
    <m/>
    <s v="Planned"/>
    <m/>
    <m/>
    <m/>
    <m/>
    <m/>
    <s v="Chittagong"/>
    <s v="Cox's Bazar"/>
    <x v="6"/>
    <x v="9"/>
    <x v="1"/>
    <m/>
    <m/>
    <m/>
    <x v="2"/>
    <x v="2"/>
    <m/>
    <m/>
    <m/>
    <m/>
    <m/>
    <m/>
    <m/>
    <m/>
    <m/>
    <m/>
    <m/>
    <m/>
    <m/>
    <m/>
    <m/>
    <m/>
    <m/>
    <m/>
    <m/>
    <m/>
    <m/>
    <m/>
    <m/>
    <m/>
    <n v="20"/>
    <n v="2022"/>
    <s v=""/>
    <m/>
    <m/>
    <m/>
  </r>
  <r>
    <n v="3752"/>
    <m/>
    <m/>
    <m/>
    <x v="13"/>
    <x v="19"/>
    <x v="6"/>
    <s v="Food Security"/>
    <x v="9"/>
    <x v="20"/>
    <x v="3"/>
    <m/>
    <s v="Planned"/>
    <m/>
    <m/>
    <m/>
    <m/>
    <m/>
    <s v="Chittagong"/>
    <s v="Cox's Bazar"/>
    <x v="6"/>
    <x v="9"/>
    <x v="1"/>
    <m/>
    <m/>
    <m/>
    <x v="2"/>
    <x v="2"/>
    <m/>
    <m/>
    <m/>
    <m/>
    <m/>
    <m/>
    <m/>
    <m/>
    <m/>
    <m/>
    <m/>
    <m/>
    <m/>
    <m/>
    <m/>
    <m/>
    <m/>
    <m/>
    <m/>
    <m/>
    <m/>
    <m/>
    <m/>
    <m/>
    <n v="20"/>
    <n v="2022"/>
    <s v=""/>
    <m/>
    <m/>
    <m/>
  </r>
  <r>
    <n v="3753"/>
    <m/>
    <m/>
    <m/>
    <x v="13"/>
    <x v="19"/>
    <x v="6"/>
    <s v="Food Security"/>
    <x v="9"/>
    <x v="20"/>
    <x v="3"/>
    <m/>
    <s v="Planned"/>
    <m/>
    <m/>
    <m/>
    <m/>
    <m/>
    <s v="Chittagong"/>
    <s v="Cox's Bazar"/>
    <x v="6"/>
    <x v="9"/>
    <x v="1"/>
    <m/>
    <m/>
    <m/>
    <x v="2"/>
    <x v="2"/>
    <m/>
    <m/>
    <m/>
    <m/>
    <m/>
    <m/>
    <m/>
    <m/>
    <m/>
    <m/>
    <m/>
    <m/>
    <m/>
    <m/>
    <m/>
    <m/>
    <m/>
    <m/>
    <m/>
    <m/>
    <m/>
    <m/>
    <m/>
    <m/>
    <n v="20"/>
    <n v="2022"/>
    <s v=""/>
    <m/>
    <m/>
    <m/>
  </r>
  <r>
    <n v="3754"/>
    <m/>
    <m/>
    <m/>
    <x v="13"/>
    <x v="19"/>
    <x v="6"/>
    <s v="Food Security"/>
    <x v="9"/>
    <x v="20"/>
    <x v="3"/>
    <m/>
    <s v="Planned"/>
    <m/>
    <m/>
    <m/>
    <m/>
    <m/>
    <s v="Chittagong"/>
    <s v="Cox's Bazar"/>
    <x v="6"/>
    <x v="9"/>
    <x v="1"/>
    <m/>
    <m/>
    <m/>
    <x v="2"/>
    <x v="2"/>
    <m/>
    <m/>
    <m/>
    <m/>
    <m/>
    <m/>
    <m/>
    <m/>
    <m/>
    <m/>
    <m/>
    <m/>
    <m/>
    <m/>
    <m/>
    <m/>
    <m/>
    <m/>
    <m/>
    <m/>
    <m/>
    <m/>
    <m/>
    <m/>
    <n v="20"/>
    <n v="2022"/>
    <s v=""/>
    <m/>
    <m/>
    <m/>
  </r>
  <r>
    <n v="3755"/>
    <m/>
    <m/>
    <m/>
    <x v="13"/>
    <x v="19"/>
    <x v="6"/>
    <s v="Food Security"/>
    <x v="9"/>
    <x v="20"/>
    <x v="3"/>
    <m/>
    <s v="Planned"/>
    <m/>
    <m/>
    <m/>
    <m/>
    <m/>
    <s v="Chittagong"/>
    <s v="Cox's Bazar"/>
    <x v="6"/>
    <x v="9"/>
    <x v="1"/>
    <m/>
    <m/>
    <m/>
    <x v="2"/>
    <x v="2"/>
    <m/>
    <m/>
    <m/>
    <m/>
    <m/>
    <m/>
    <m/>
    <m/>
    <m/>
    <m/>
    <m/>
    <m/>
    <m/>
    <m/>
    <m/>
    <m/>
    <m/>
    <m/>
    <m/>
    <m/>
    <m/>
    <m/>
    <m/>
    <m/>
    <n v="20"/>
    <n v="2022"/>
    <s v=""/>
    <m/>
    <m/>
    <m/>
  </r>
  <r>
    <n v="3756"/>
    <m/>
    <m/>
    <m/>
    <x v="13"/>
    <x v="19"/>
    <x v="6"/>
    <s v="Food Security"/>
    <x v="9"/>
    <x v="20"/>
    <x v="3"/>
    <m/>
    <s v="Planned"/>
    <m/>
    <m/>
    <m/>
    <m/>
    <m/>
    <s v="Chittagong"/>
    <s v="Cox's Bazar"/>
    <x v="6"/>
    <x v="9"/>
    <x v="1"/>
    <m/>
    <m/>
    <m/>
    <x v="2"/>
    <x v="2"/>
    <m/>
    <m/>
    <m/>
    <m/>
    <m/>
    <m/>
    <m/>
    <m/>
    <m/>
    <m/>
    <m/>
    <m/>
    <m/>
    <m/>
    <m/>
    <m/>
    <m/>
    <m/>
    <m/>
    <m/>
    <m/>
    <m/>
    <m/>
    <m/>
    <n v="20"/>
    <n v="2022"/>
    <s v=""/>
    <m/>
    <m/>
    <m/>
  </r>
  <r>
    <n v="3757"/>
    <m/>
    <m/>
    <m/>
    <x v="13"/>
    <x v="19"/>
    <x v="6"/>
    <s v="Food Security"/>
    <x v="9"/>
    <x v="20"/>
    <x v="3"/>
    <m/>
    <s v="Planned"/>
    <m/>
    <m/>
    <m/>
    <m/>
    <m/>
    <s v="Chittagong"/>
    <s v="Cox's Bazar"/>
    <x v="6"/>
    <x v="9"/>
    <x v="1"/>
    <m/>
    <m/>
    <m/>
    <x v="2"/>
    <x v="2"/>
    <m/>
    <m/>
    <m/>
    <m/>
    <m/>
    <m/>
    <m/>
    <m/>
    <m/>
    <m/>
    <m/>
    <m/>
    <m/>
    <m/>
    <m/>
    <m/>
    <m/>
    <m/>
    <m/>
    <m/>
    <m/>
    <m/>
    <m/>
    <m/>
    <n v="20"/>
    <n v="2022"/>
    <s v=""/>
    <m/>
    <m/>
    <m/>
  </r>
  <r>
    <n v="3758"/>
    <m/>
    <m/>
    <m/>
    <x v="13"/>
    <x v="19"/>
    <x v="6"/>
    <s v="Food Security"/>
    <x v="9"/>
    <x v="20"/>
    <x v="3"/>
    <m/>
    <s v="Planned"/>
    <m/>
    <m/>
    <m/>
    <m/>
    <m/>
    <s v="Chittagong"/>
    <s v="Cox's Bazar"/>
    <x v="6"/>
    <x v="9"/>
    <x v="1"/>
    <m/>
    <m/>
    <m/>
    <x v="2"/>
    <x v="2"/>
    <m/>
    <m/>
    <m/>
    <m/>
    <m/>
    <m/>
    <m/>
    <m/>
    <m/>
    <m/>
    <m/>
    <m/>
    <m/>
    <m/>
    <m/>
    <m/>
    <m/>
    <m/>
    <m/>
    <m/>
    <m/>
    <m/>
    <m/>
    <m/>
    <n v="20"/>
    <n v="2022"/>
    <s v=""/>
    <m/>
    <m/>
    <m/>
  </r>
  <r>
    <n v="3759"/>
    <m/>
    <m/>
    <m/>
    <x v="13"/>
    <x v="19"/>
    <x v="6"/>
    <s v="Food Security"/>
    <x v="9"/>
    <x v="20"/>
    <x v="3"/>
    <m/>
    <s v="Planned"/>
    <m/>
    <m/>
    <m/>
    <m/>
    <m/>
    <s v="Chittagong"/>
    <s v="Cox's Bazar"/>
    <x v="6"/>
    <x v="9"/>
    <x v="1"/>
    <m/>
    <m/>
    <m/>
    <x v="2"/>
    <x v="2"/>
    <m/>
    <m/>
    <m/>
    <m/>
    <m/>
    <m/>
    <m/>
    <m/>
    <m/>
    <m/>
    <m/>
    <m/>
    <m/>
    <m/>
    <m/>
    <m/>
    <m/>
    <m/>
    <m/>
    <m/>
    <m/>
    <m/>
    <m/>
    <m/>
    <n v="20"/>
    <n v="2022"/>
    <s v=""/>
    <m/>
    <m/>
    <m/>
  </r>
  <r>
    <n v="3760"/>
    <m/>
    <m/>
    <m/>
    <x v="13"/>
    <x v="19"/>
    <x v="6"/>
    <s v="Food Security"/>
    <x v="9"/>
    <x v="20"/>
    <x v="3"/>
    <m/>
    <s v="Planned"/>
    <m/>
    <m/>
    <m/>
    <m/>
    <m/>
    <s v="Chittagong"/>
    <s v="Cox's Bazar"/>
    <x v="6"/>
    <x v="9"/>
    <x v="1"/>
    <m/>
    <m/>
    <m/>
    <x v="2"/>
    <x v="2"/>
    <m/>
    <m/>
    <m/>
    <m/>
    <m/>
    <m/>
    <m/>
    <m/>
    <m/>
    <m/>
    <m/>
    <m/>
    <m/>
    <m/>
    <m/>
    <m/>
    <m/>
    <m/>
    <m/>
    <m/>
    <m/>
    <m/>
    <m/>
    <m/>
    <n v="20"/>
    <n v="2022"/>
    <s v=""/>
    <m/>
    <m/>
    <m/>
  </r>
  <r>
    <n v="3761"/>
    <m/>
    <m/>
    <m/>
    <x v="13"/>
    <x v="19"/>
    <x v="6"/>
    <s v="Food Security"/>
    <x v="9"/>
    <x v="20"/>
    <x v="3"/>
    <m/>
    <s v="Planned"/>
    <m/>
    <m/>
    <m/>
    <m/>
    <m/>
    <s v="Chittagong"/>
    <s v="Cox's Bazar"/>
    <x v="6"/>
    <x v="9"/>
    <x v="1"/>
    <m/>
    <m/>
    <m/>
    <x v="2"/>
    <x v="2"/>
    <m/>
    <m/>
    <m/>
    <m/>
    <m/>
    <m/>
    <m/>
    <m/>
    <m/>
    <m/>
    <m/>
    <m/>
    <m/>
    <m/>
    <m/>
    <m/>
    <m/>
    <m/>
    <m/>
    <m/>
    <m/>
    <m/>
    <m/>
    <m/>
    <n v="20"/>
    <n v="2022"/>
    <s v=""/>
    <m/>
    <m/>
    <m/>
  </r>
  <r>
    <n v="3762"/>
    <m/>
    <m/>
    <m/>
    <x v="13"/>
    <x v="19"/>
    <x v="6"/>
    <s v="Food Security"/>
    <x v="9"/>
    <x v="20"/>
    <x v="3"/>
    <m/>
    <s v="Planned"/>
    <m/>
    <m/>
    <m/>
    <m/>
    <m/>
    <s v="Chittagong"/>
    <s v="Cox's Bazar"/>
    <x v="6"/>
    <x v="9"/>
    <x v="1"/>
    <m/>
    <m/>
    <m/>
    <x v="2"/>
    <x v="2"/>
    <m/>
    <m/>
    <m/>
    <m/>
    <m/>
    <m/>
    <m/>
    <m/>
    <m/>
    <m/>
    <m/>
    <m/>
    <m/>
    <m/>
    <m/>
    <m/>
    <m/>
    <m/>
    <m/>
    <m/>
    <m/>
    <m/>
    <m/>
    <m/>
    <n v="20"/>
    <n v="2022"/>
    <s v=""/>
    <m/>
    <m/>
    <m/>
  </r>
  <r>
    <n v="3763"/>
    <m/>
    <m/>
    <m/>
    <x v="13"/>
    <x v="19"/>
    <x v="6"/>
    <s v="Food Security"/>
    <x v="9"/>
    <x v="20"/>
    <x v="3"/>
    <m/>
    <s v="Planned"/>
    <m/>
    <m/>
    <m/>
    <m/>
    <m/>
    <s v="Chittagong"/>
    <s v="Cox's Bazar"/>
    <x v="6"/>
    <x v="9"/>
    <x v="1"/>
    <m/>
    <m/>
    <m/>
    <x v="2"/>
    <x v="2"/>
    <m/>
    <m/>
    <m/>
    <m/>
    <m/>
    <m/>
    <m/>
    <m/>
    <m/>
    <m/>
    <m/>
    <m/>
    <m/>
    <m/>
    <m/>
    <m/>
    <m/>
    <m/>
    <m/>
    <m/>
    <m/>
    <m/>
    <m/>
    <m/>
    <n v="20"/>
    <n v="2022"/>
    <s v=""/>
    <m/>
    <m/>
    <m/>
  </r>
  <r>
    <n v="3764"/>
    <m/>
    <m/>
    <m/>
    <x v="13"/>
    <x v="19"/>
    <x v="6"/>
    <s v="Food Security"/>
    <x v="9"/>
    <x v="20"/>
    <x v="3"/>
    <m/>
    <s v="Planned"/>
    <m/>
    <m/>
    <m/>
    <m/>
    <m/>
    <s v="Chittagong"/>
    <s v="Cox's Bazar"/>
    <x v="6"/>
    <x v="9"/>
    <x v="1"/>
    <m/>
    <m/>
    <m/>
    <x v="2"/>
    <x v="2"/>
    <m/>
    <m/>
    <m/>
    <m/>
    <m/>
    <m/>
    <m/>
    <m/>
    <m/>
    <m/>
    <m/>
    <m/>
    <m/>
    <m/>
    <m/>
    <m/>
    <m/>
    <m/>
    <m/>
    <m/>
    <m/>
    <m/>
    <m/>
    <m/>
    <n v="20"/>
    <n v="2022"/>
    <s v=""/>
    <m/>
    <m/>
    <m/>
  </r>
  <r>
    <n v="3765"/>
    <m/>
    <m/>
    <m/>
    <x v="13"/>
    <x v="19"/>
    <x v="6"/>
    <s v="Food Security"/>
    <x v="9"/>
    <x v="20"/>
    <x v="3"/>
    <m/>
    <s v="Planned"/>
    <m/>
    <m/>
    <m/>
    <m/>
    <m/>
    <s v="Chittagong"/>
    <s v="Cox's Bazar"/>
    <x v="6"/>
    <x v="9"/>
    <x v="1"/>
    <m/>
    <m/>
    <m/>
    <x v="2"/>
    <x v="2"/>
    <m/>
    <m/>
    <m/>
    <m/>
    <m/>
    <m/>
    <m/>
    <m/>
    <m/>
    <m/>
    <m/>
    <m/>
    <m/>
    <m/>
    <m/>
    <m/>
    <m/>
    <m/>
    <m/>
    <m/>
    <m/>
    <m/>
    <m/>
    <m/>
    <n v="20"/>
    <n v="2022"/>
    <s v=""/>
    <m/>
    <m/>
    <m/>
  </r>
  <r>
    <n v="3766"/>
    <m/>
    <m/>
    <m/>
    <x v="13"/>
    <x v="19"/>
    <x v="6"/>
    <s v="Food Security"/>
    <x v="9"/>
    <x v="20"/>
    <x v="3"/>
    <m/>
    <s v="Planned"/>
    <m/>
    <m/>
    <m/>
    <m/>
    <m/>
    <s v="Chittagong"/>
    <s v="Cox's Bazar"/>
    <x v="6"/>
    <x v="9"/>
    <x v="1"/>
    <m/>
    <m/>
    <m/>
    <x v="2"/>
    <x v="2"/>
    <m/>
    <m/>
    <m/>
    <m/>
    <m/>
    <m/>
    <m/>
    <m/>
    <m/>
    <m/>
    <m/>
    <m/>
    <m/>
    <m/>
    <m/>
    <m/>
    <m/>
    <m/>
    <m/>
    <m/>
    <m/>
    <m/>
    <m/>
    <m/>
    <n v="20"/>
    <n v="2022"/>
    <s v=""/>
    <m/>
    <m/>
    <m/>
  </r>
  <r>
    <n v="3767"/>
    <m/>
    <m/>
    <m/>
    <x v="13"/>
    <x v="19"/>
    <x v="6"/>
    <s v="Food Security"/>
    <x v="9"/>
    <x v="20"/>
    <x v="3"/>
    <m/>
    <s v="Planned"/>
    <m/>
    <m/>
    <m/>
    <m/>
    <m/>
    <s v="Chittagong"/>
    <s v="Cox's Bazar"/>
    <x v="6"/>
    <x v="9"/>
    <x v="1"/>
    <m/>
    <m/>
    <m/>
    <x v="2"/>
    <x v="2"/>
    <m/>
    <m/>
    <m/>
    <m/>
    <m/>
    <m/>
    <m/>
    <m/>
    <m/>
    <m/>
    <m/>
    <m/>
    <m/>
    <m/>
    <m/>
    <m/>
    <m/>
    <m/>
    <m/>
    <m/>
    <m/>
    <m/>
    <m/>
    <m/>
    <n v="20"/>
    <n v="2022"/>
    <s v=""/>
    <m/>
    <m/>
    <m/>
  </r>
  <r>
    <n v="3768"/>
    <m/>
    <m/>
    <m/>
    <x v="13"/>
    <x v="19"/>
    <x v="6"/>
    <s v="Food Security"/>
    <x v="9"/>
    <x v="20"/>
    <x v="3"/>
    <m/>
    <s v="Planned"/>
    <m/>
    <m/>
    <m/>
    <m/>
    <m/>
    <s v="Chittagong"/>
    <s v="Cox's Bazar"/>
    <x v="6"/>
    <x v="9"/>
    <x v="1"/>
    <m/>
    <m/>
    <m/>
    <x v="2"/>
    <x v="2"/>
    <m/>
    <m/>
    <m/>
    <m/>
    <m/>
    <m/>
    <m/>
    <m/>
    <m/>
    <m/>
    <m/>
    <m/>
    <m/>
    <m/>
    <m/>
    <m/>
    <m/>
    <m/>
    <m/>
    <m/>
    <m/>
    <m/>
    <m/>
    <m/>
    <n v="20"/>
    <n v="2022"/>
    <s v=""/>
    <m/>
    <m/>
    <m/>
  </r>
  <r>
    <n v="3769"/>
    <m/>
    <m/>
    <m/>
    <x v="13"/>
    <x v="19"/>
    <x v="6"/>
    <s v="Food Security"/>
    <x v="9"/>
    <x v="20"/>
    <x v="3"/>
    <m/>
    <s v="Planned"/>
    <m/>
    <m/>
    <m/>
    <m/>
    <m/>
    <s v="Chittagong"/>
    <s v="Cox's Bazar"/>
    <x v="6"/>
    <x v="9"/>
    <x v="1"/>
    <m/>
    <m/>
    <m/>
    <x v="2"/>
    <x v="2"/>
    <m/>
    <m/>
    <m/>
    <m/>
    <m/>
    <m/>
    <m/>
    <m/>
    <m/>
    <m/>
    <m/>
    <m/>
    <m/>
    <m/>
    <m/>
    <m/>
    <m/>
    <m/>
    <m/>
    <m/>
    <m/>
    <m/>
    <m/>
    <m/>
    <n v="20"/>
    <n v="2022"/>
    <s v=""/>
    <m/>
    <m/>
    <m/>
  </r>
  <r>
    <n v="3770"/>
    <m/>
    <m/>
    <m/>
    <x v="13"/>
    <x v="19"/>
    <x v="6"/>
    <s v="Food Security"/>
    <x v="9"/>
    <x v="20"/>
    <x v="3"/>
    <m/>
    <s v="Planned"/>
    <m/>
    <m/>
    <m/>
    <m/>
    <m/>
    <s v="Chittagong"/>
    <s v="Cox's Bazar"/>
    <x v="6"/>
    <x v="9"/>
    <x v="1"/>
    <m/>
    <m/>
    <m/>
    <x v="2"/>
    <x v="2"/>
    <m/>
    <m/>
    <m/>
    <m/>
    <m/>
    <m/>
    <m/>
    <m/>
    <m/>
    <m/>
    <m/>
    <m/>
    <m/>
    <m/>
    <m/>
    <m/>
    <m/>
    <m/>
    <m/>
    <m/>
    <m/>
    <m/>
    <m/>
    <m/>
    <n v="20"/>
    <n v="2022"/>
    <s v=""/>
    <m/>
    <m/>
    <m/>
  </r>
  <r>
    <n v="3771"/>
    <m/>
    <m/>
    <m/>
    <x v="13"/>
    <x v="19"/>
    <x v="6"/>
    <s v="Food Security"/>
    <x v="9"/>
    <x v="20"/>
    <x v="3"/>
    <m/>
    <s v="Planned"/>
    <m/>
    <m/>
    <m/>
    <m/>
    <m/>
    <s v="Chittagong"/>
    <s v="Cox's Bazar"/>
    <x v="6"/>
    <x v="9"/>
    <x v="1"/>
    <m/>
    <m/>
    <m/>
    <x v="2"/>
    <x v="2"/>
    <m/>
    <m/>
    <m/>
    <m/>
    <m/>
    <m/>
    <m/>
    <m/>
    <m/>
    <m/>
    <m/>
    <m/>
    <m/>
    <m/>
    <m/>
    <m/>
    <m/>
    <m/>
    <m/>
    <m/>
    <m/>
    <m/>
    <m/>
    <m/>
    <n v="20"/>
    <n v="2022"/>
    <s v=""/>
    <m/>
    <m/>
    <m/>
  </r>
  <r>
    <n v="3772"/>
    <m/>
    <m/>
    <m/>
    <x v="13"/>
    <x v="19"/>
    <x v="6"/>
    <s v="Food Security"/>
    <x v="9"/>
    <x v="20"/>
    <x v="3"/>
    <m/>
    <s v="Planned"/>
    <m/>
    <m/>
    <m/>
    <m/>
    <m/>
    <s v="Chittagong"/>
    <s v="Cox's Bazar"/>
    <x v="6"/>
    <x v="9"/>
    <x v="1"/>
    <m/>
    <m/>
    <m/>
    <x v="2"/>
    <x v="2"/>
    <m/>
    <m/>
    <m/>
    <m/>
    <m/>
    <m/>
    <m/>
    <m/>
    <m/>
    <m/>
    <m/>
    <m/>
    <m/>
    <m/>
    <m/>
    <m/>
    <m/>
    <m/>
    <m/>
    <m/>
    <m/>
    <m/>
    <m/>
    <m/>
    <n v="20"/>
    <n v="2022"/>
    <s v=""/>
    <m/>
    <m/>
    <m/>
  </r>
  <r>
    <n v="3773"/>
    <m/>
    <m/>
    <m/>
    <x v="13"/>
    <x v="19"/>
    <x v="6"/>
    <s v="Food Security"/>
    <x v="9"/>
    <x v="20"/>
    <x v="3"/>
    <m/>
    <s v="Planned"/>
    <m/>
    <m/>
    <m/>
    <m/>
    <m/>
    <s v="Chittagong"/>
    <s v="Cox's Bazar"/>
    <x v="6"/>
    <x v="9"/>
    <x v="1"/>
    <m/>
    <m/>
    <m/>
    <x v="2"/>
    <x v="2"/>
    <m/>
    <m/>
    <m/>
    <m/>
    <m/>
    <m/>
    <m/>
    <m/>
    <m/>
    <m/>
    <m/>
    <m/>
    <m/>
    <m/>
    <m/>
    <m/>
    <m/>
    <m/>
    <m/>
    <m/>
    <m/>
    <m/>
    <m/>
    <m/>
    <n v="20"/>
    <n v="2022"/>
    <s v=""/>
    <m/>
    <m/>
    <m/>
  </r>
  <r>
    <n v="3774"/>
    <m/>
    <m/>
    <m/>
    <x v="13"/>
    <x v="19"/>
    <x v="6"/>
    <s v="Food Security"/>
    <x v="9"/>
    <x v="20"/>
    <x v="3"/>
    <m/>
    <s v="Planned"/>
    <m/>
    <m/>
    <m/>
    <m/>
    <m/>
    <s v="Chittagong"/>
    <s v="Cox's Bazar"/>
    <x v="6"/>
    <x v="9"/>
    <x v="1"/>
    <m/>
    <m/>
    <m/>
    <x v="2"/>
    <x v="2"/>
    <m/>
    <m/>
    <m/>
    <m/>
    <m/>
    <m/>
    <m/>
    <m/>
    <m/>
    <m/>
    <m/>
    <m/>
    <m/>
    <m/>
    <m/>
    <m/>
    <m/>
    <m/>
    <m/>
    <m/>
    <m/>
    <m/>
    <m/>
    <m/>
    <n v="20"/>
    <n v="2022"/>
    <s v=""/>
    <m/>
    <m/>
    <m/>
  </r>
  <r>
    <n v="3775"/>
    <m/>
    <m/>
    <m/>
    <x v="13"/>
    <x v="19"/>
    <x v="6"/>
    <s v="Food Security"/>
    <x v="9"/>
    <x v="20"/>
    <x v="3"/>
    <m/>
    <s v="Planned"/>
    <m/>
    <m/>
    <m/>
    <m/>
    <m/>
    <s v="Chittagong"/>
    <s v="Cox's Bazar"/>
    <x v="6"/>
    <x v="9"/>
    <x v="1"/>
    <m/>
    <m/>
    <m/>
    <x v="2"/>
    <x v="2"/>
    <m/>
    <m/>
    <m/>
    <m/>
    <m/>
    <m/>
    <m/>
    <m/>
    <m/>
    <m/>
    <m/>
    <m/>
    <m/>
    <m/>
    <m/>
    <m/>
    <m/>
    <m/>
    <m/>
    <m/>
    <m/>
    <m/>
    <m/>
    <m/>
    <n v="20"/>
    <n v="2022"/>
    <s v=""/>
    <m/>
    <m/>
    <m/>
  </r>
  <r>
    <n v="3776"/>
    <m/>
    <m/>
    <m/>
    <x v="13"/>
    <x v="19"/>
    <x v="6"/>
    <s v="Food Security"/>
    <x v="9"/>
    <x v="20"/>
    <x v="3"/>
    <m/>
    <s v="Planned"/>
    <m/>
    <m/>
    <m/>
    <m/>
    <m/>
    <s v="Chittagong"/>
    <s v="Cox's Bazar"/>
    <x v="6"/>
    <x v="9"/>
    <x v="1"/>
    <m/>
    <m/>
    <m/>
    <x v="2"/>
    <x v="2"/>
    <m/>
    <m/>
    <m/>
    <m/>
    <m/>
    <m/>
    <m/>
    <m/>
    <m/>
    <m/>
    <m/>
    <m/>
    <m/>
    <m/>
    <m/>
    <m/>
    <m/>
    <m/>
    <m/>
    <m/>
    <m/>
    <m/>
    <m/>
    <m/>
    <n v="20"/>
    <n v="2022"/>
    <s v=""/>
    <m/>
    <m/>
    <m/>
  </r>
  <r>
    <n v="3777"/>
    <m/>
    <m/>
    <m/>
    <x v="13"/>
    <x v="19"/>
    <x v="6"/>
    <s v="Food Security"/>
    <x v="9"/>
    <x v="20"/>
    <x v="3"/>
    <m/>
    <s v="Planned"/>
    <m/>
    <m/>
    <m/>
    <m/>
    <m/>
    <s v="Chittagong"/>
    <s v="Cox's Bazar"/>
    <x v="6"/>
    <x v="9"/>
    <x v="1"/>
    <m/>
    <m/>
    <m/>
    <x v="2"/>
    <x v="2"/>
    <m/>
    <m/>
    <m/>
    <m/>
    <m/>
    <m/>
    <m/>
    <m/>
    <m/>
    <m/>
    <m/>
    <m/>
    <m/>
    <m/>
    <m/>
    <m/>
    <m/>
    <m/>
    <m/>
    <m/>
    <m/>
    <m/>
    <m/>
    <m/>
    <n v="20"/>
    <n v="2022"/>
    <s v=""/>
    <m/>
    <m/>
    <m/>
  </r>
  <r>
    <n v="3778"/>
    <m/>
    <m/>
    <m/>
    <x v="13"/>
    <x v="19"/>
    <x v="6"/>
    <s v="Food Security"/>
    <x v="9"/>
    <x v="20"/>
    <x v="3"/>
    <m/>
    <s v="Planned"/>
    <m/>
    <m/>
    <m/>
    <m/>
    <m/>
    <s v="Chittagong"/>
    <s v="Cox's Bazar"/>
    <x v="6"/>
    <x v="9"/>
    <x v="1"/>
    <m/>
    <m/>
    <m/>
    <x v="2"/>
    <x v="2"/>
    <m/>
    <m/>
    <m/>
    <m/>
    <m/>
    <m/>
    <m/>
    <m/>
    <m/>
    <m/>
    <m/>
    <m/>
    <m/>
    <m/>
    <m/>
    <m/>
    <m/>
    <m/>
    <m/>
    <m/>
    <m/>
    <m/>
    <m/>
    <m/>
    <n v="20"/>
    <n v="2022"/>
    <s v=""/>
    <m/>
    <m/>
    <m/>
  </r>
  <r>
    <n v="3779"/>
    <m/>
    <m/>
    <m/>
    <x v="13"/>
    <x v="19"/>
    <x v="6"/>
    <s v="Food Security"/>
    <x v="9"/>
    <x v="20"/>
    <x v="3"/>
    <m/>
    <s v="Planned"/>
    <m/>
    <m/>
    <m/>
    <m/>
    <m/>
    <s v="Chittagong"/>
    <s v="Cox's Bazar"/>
    <x v="6"/>
    <x v="9"/>
    <x v="1"/>
    <m/>
    <m/>
    <m/>
    <x v="2"/>
    <x v="2"/>
    <m/>
    <m/>
    <m/>
    <m/>
    <m/>
    <m/>
    <m/>
    <m/>
    <m/>
    <m/>
    <m/>
    <m/>
    <m/>
    <m/>
    <m/>
    <m/>
    <m/>
    <m/>
    <m/>
    <m/>
    <m/>
    <m/>
    <m/>
    <m/>
    <n v="20"/>
    <n v="2022"/>
    <s v=""/>
    <m/>
    <m/>
    <m/>
  </r>
  <r>
    <n v="3780"/>
    <m/>
    <m/>
    <m/>
    <x v="13"/>
    <x v="19"/>
    <x v="6"/>
    <s v="Food Security"/>
    <x v="9"/>
    <x v="20"/>
    <x v="3"/>
    <m/>
    <s v="Planned"/>
    <m/>
    <m/>
    <m/>
    <m/>
    <m/>
    <s v="Chittagong"/>
    <s v="Cox's Bazar"/>
    <x v="6"/>
    <x v="9"/>
    <x v="1"/>
    <m/>
    <m/>
    <m/>
    <x v="2"/>
    <x v="2"/>
    <m/>
    <m/>
    <m/>
    <m/>
    <m/>
    <m/>
    <m/>
    <m/>
    <m/>
    <m/>
    <m/>
    <m/>
    <m/>
    <m/>
    <m/>
    <m/>
    <m/>
    <m/>
    <m/>
    <m/>
    <m/>
    <m/>
    <m/>
    <m/>
    <n v="20"/>
    <n v="2022"/>
    <s v=""/>
    <m/>
    <m/>
    <m/>
  </r>
  <r>
    <n v="3781"/>
    <m/>
    <m/>
    <m/>
    <x v="13"/>
    <x v="19"/>
    <x v="6"/>
    <s v="Food Security"/>
    <x v="9"/>
    <x v="20"/>
    <x v="3"/>
    <m/>
    <s v="Planned"/>
    <m/>
    <m/>
    <m/>
    <m/>
    <m/>
    <s v="Chittagong"/>
    <s v="Cox's Bazar"/>
    <x v="6"/>
    <x v="9"/>
    <x v="1"/>
    <m/>
    <m/>
    <m/>
    <x v="2"/>
    <x v="2"/>
    <m/>
    <m/>
    <m/>
    <m/>
    <m/>
    <m/>
    <m/>
    <m/>
    <m/>
    <m/>
    <m/>
    <m/>
    <m/>
    <m/>
    <m/>
    <m/>
    <m/>
    <m/>
    <m/>
    <m/>
    <m/>
    <m/>
    <m/>
    <m/>
    <n v="20"/>
    <n v="2022"/>
    <s v=""/>
    <m/>
    <m/>
    <m/>
  </r>
  <r>
    <n v="3782"/>
    <m/>
    <m/>
    <m/>
    <x v="13"/>
    <x v="19"/>
    <x v="6"/>
    <s v="Food Security"/>
    <x v="9"/>
    <x v="20"/>
    <x v="3"/>
    <m/>
    <s v="Planned"/>
    <m/>
    <m/>
    <m/>
    <m/>
    <m/>
    <s v="Chittagong"/>
    <s v="Cox's Bazar"/>
    <x v="6"/>
    <x v="9"/>
    <x v="1"/>
    <m/>
    <m/>
    <m/>
    <x v="2"/>
    <x v="2"/>
    <m/>
    <m/>
    <m/>
    <m/>
    <m/>
    <m/>
    <m/>
    <m/>
    <m/>
    <m/>
    <m/>
    <m/>
    <m/>
    <m/>
    <m/>
    <m/>
    <m/>
    <m/>
    <m/>
    <m/>
    <m/>
    <m/>
    <m/>
    <m/>
    <n v="20"/>
    <n v="2022"/>
    <s v=""/>
    <m/>
    <m/>
    <m/>
  </r>
  <r>
    <n v="3783"/>
    <m/>
    <m/>
    <m/>
    <x v="13"/>
    <x v="19"/>
    <x v="6"/>
    <s v="Food Security"/>
    <x v="9"/>
    <x v="20"/>
    <x v="3"/>
    <m/>
    <s v="Planned"/>
    <m/>
    <m/>
    <m/>
    <m/>
    <m/>
    <s v="Chittagong"/>
    <s v="Cox's Bazar"/>
    <x v="6"/>
    <x v="9"/>
    <x v="1"/>
    <m/>
    <m/>
    <m/>
    <x v="2"/>
    <x v="2"/>
    <m/>
    <m/>
    <m/>
    <m/>
    <m/>
    <m/>
    <m/>
    <m/>
    <m/>
    <m/>
    <m/>
    <m/>
    <m/>
    <m/>
    <m/>
    <m/>
    <m/>
    <m/>
    <m/>
    <m/>
    <m/>
    <m/>
    <m/>
    <m/>
    <n v="20"/>
    <n v="2022"/>
    <s v=""/>
    <m/>
    <m/>
    <m/>
  </r>
  <r>
    <n v="3784"/>
    <m/>
    <m/>
    <m/>
    <x v="13"/>
    <x v="19"/>
    <x v="6"/>
    <s v="Food Security"/>
    <x v="9"/>
    <x v="20"/>
    <x v="3"/>
    <m/>
    <s v="Planned"/>
    <m/>
    <m/>
    <m/>
    <m/>
    <m/>
    <s v="Chittagong"/>
    <s v="Cox's Bazar"/>
    <x v="6"/>
    <x v="9"/>
    <x v="1"/>
    <m/>
    <m/>
    <m/>
    <x v="2"/>
    <x v="2"/>
    <m/>
    <m/>
    <m/>
    <m/>
    <m/>
    <m/>
    <m/>
    <m/>
    <m/>
    <m/>
    <m/>
    <m/>
    <m/>
    <m/>
    <m/>
    <m/>
    <m/>
    <m/>
    <m/>
    <m/>
    <m/>
    <m/>
    <m/>
    <m/>
    <n v="20"/>
    <n v="2022"/>
    <s v=""/>
    <m/>
    <m/>
    <m/>
  </r>
  <r>
    <n v="3785"/>
    <m/>
    <m/>
    <m/>
    <x v="13"/>
    <x v="19"/>
    <x v="6"/>
    <s v="Food Security"/>
    <x v="9"/>
    <x v="20"/>
    <x v="3"/>
    <m/>
    <s v="Planned"/>
    <m/>
    <m/>
    <m/>
    <m/>
    <m/>
    <s v="Chittagong"/>
    <s v="Cox's Bazar"/>
    <x v="6"/>
    <x v="9"/>
    <x v="1"/>
    <m/>
    <m/>
    <m/>
    <x v="2"/>
    <x v="2"/>
    <m/>
    <m/>
    <m/>
    <m/>
    <m/>
    <m/>
    <m/>
    <m/>
    <m/>
    <m/>
    <m/>
    <m/>
    <m/>
    <m/>
    <m/>
    <m/>
    <m/>
    <m/>
    <m/>
    <m/>
    <m/>
    <m/>
    <m/>
    <m/>
    <n v="20"/>
    <n v="2022"/>
    <s v=""/>
    <m/>
    <m/>
    <m/>
  </r>
  <r>
    <n v="3786"/>
    <m/>
    <m/>
    <m/>
    <x v="13"/>
    <x v="19"/>
    <x v="6"/>
    <s v="Food Security"/>
    <x v="9"/>
    <x v="20"/>
    <x v="3"/>
    <m/>
    <s v="Planned"/>
    <m/>
    <m/>
    <m/>
    <m/>
    <m/>
    <s v="Chittagong"/>
    <s v="Cox's Bazar"/>
    <x v="6"/>
    <x v="9"/>
    <x v="1"/>
    <m/>
    <m/>
    <m/>
    <x v="2"/>
    <x v="2"/>
    <m/>
    <m/>
    <m/>
    <m/>
    <m/>
    <m/>
    <m/>
    <m/>
    <m/>
    <m/>
    <m/>
    <m/>
    <m/>
    <m/>
    <m/>
    <m/>
    <m/>
    <m/>
    <m/>
    <m/>
    <m/>
    <m/>
    <m/>
    <m/>
    <n v="20"/>
    <n v="2022"/>
    <s v=""/>
    <m/>
    <m/>
    <m/>
  </r>
  <r>
    <n v="3787"/>
    <m/>
    <m/>
    <m/>
    <x v="13"/>
    <x v="19"/>
    <x v="6"/>
    <s v="Food Security"/>
    <x v="9"/>
    <x v="20"/>
    <x v="3"/>
    <m/>
    <s v="Planned"/>
    <m/>
    <m/>
    <m/>
    <m/>
    <m/>
    <s v="Chittagong"/>
    <s v="Cox's Bazar"/>
    <x v="6"/>
    <x v="9"/>
    <x v="1"/>
    <m/>
    <m/>
    <m/>
    <x v="2"/>
    <x v="2"/>
    <m/>
    <m/>
    <m/>
    <m/>
    <m/>
    <m/>
    <m/>
    <m/>
    <m/>
    <m/>
    <m/>
    <m/>
    <m/>
    <m/>
    <m/>
    <m/>
    <m/>
    <m/>
    <m/>
    <m/>
    <m/>
    <m/>
    <m/>
    <m/>
    <n v="20"/>
    <n v="2022"/>
    <s v=""/>
    <m/>
    <m/>
    <m/>
  </r>
  <r>
    <n v="3788"/>
    <m/>
    <m/>
    <m/>
    <x v="13"/>
    <x v="19"/>
    <x v="6"/>
    <s v="Food Security"/>
    <x v="9"/>
    <x v="20"/>
    <x v="3"/>
    <m/>
    <s v="Planned"/>
    <m/>
    <m/>
    <m/>
    <m/>
    <m/>
    <s v="Chittagong"/>
    <s v="Cox's Bazar"/>
    <x v="6"/>
    <x v="9"/>
    <x v="1"/>
    <m/>
    <m/>
    <m/>
    <x v="2"/>
    <x v="2"/>
    <m/>
    <m/>
    <m/>
    <m/>
    <m/>
    <m/>
    <m/>
    <m/>
    <m/>
    <m/>
    <m/>
    <m/>
    <m/>
    <m/>
    <m/>
    <m/>
    <m/>
    <m/>
    <m/>
    <m/>
    <m/>
    <m/>
    <m/>
    <m/>
    <n v="20"/>
    <n v="2022"/>
    <s v=""/>
    <m/>
    <m/>
    <m/>
  </r>
  <r>
    <n v="3789"/>
    <m/>
    <m/>
    <m/>
    <x v="13"/>
    <x v="19"/>
    <x v="6"/>
    <s v="Food Security"/>
    <x v="9"/>
    <x v="20"/>
    <x v="3"/>
    <m/>
    <s v="Planned"/>
    <m/>
    <m/>
    <m/>
    <m/>
    <m/>
    <s v="Chittagong"/>
    <s v="Cox's Bazar"/>
    <x v="6"/>
    <x v="9"/>
    <x v="1"/>
    <m/>
    <m/>
    <m/>
    <x v="2"/>
    <x v="2"/>
    <m/>
    <m/>
    <m/>
    <m/>
    <m/>
    <m/>
    <m/>
    <m/>
    <m/>
    <m/>
    <m/>
    <m/>
    <m/>
    <m/>
    <m/>
    <m/>
    <m/>
    <m/>
    <m/>
    <m/>
    <m/>
    <m/>
    <m/>
    <m/>
    <n v="20"/>
    <n v="2022"/>
    <s v=""/>
    <m/>
    <m/>
    <m/>
  </r>
  <r>
    <n v="3790"/>
    <m/>
    <m/>
    <m/>
    <x v="13"/>
    <x v="19"/>
    <x v="6"/>
    <s v="Food Security"/>
    <x v="9"/>
    <x v="20"/>
    <x v="3"/>
    <m/>
    <s v="Planned"/>
    <m/>
    <m/>
    <m/>
    <m/>
    <m/>
    <s v="Chittagong"/>
    <s v="Cox's Bazar"/>
    <x v="6"/>
    <x v="9"/>
    <x v="1"/>
    <m/>
    <m/>
    <m/>
    <x v="2"/>
    <x v="2"/>
    <m/>
    <m/>
    <m/>
    <m/>
    <m/>
    <m/>
    <m/>
    <m/>
    <m/>
    <m/>
    <m/>
    <m/>
    <m/>
    <m/>
    <m/>
    <m/>
    <m/>
    <m/>
    <m/>
    <m/>
    <m/>
    <m/>
    <m/>
    <m/>
    <n v="20"/>
    <n v="2022"/>
    <s v=""/>
    <m/>
    <m/>
    <m/>
  </r>
  <r>
    <n v="3791"/>
    <m/>
    <m/>
    <m/>
    <x v="13"/>
    <x v="19"/>
    <x v="6"/>
    <s v="Food Security"/>
    <x v="9"/>
    <x v="20"/>
    <x v="3"/>
    <m/>
    <s v="Planned"/>
    <m/>
    <m/>
    <m/>
    <m/>
    <m/>
    <s v="Chittagong"/>
    <s v="Cox's Bazar"/>
    <x v="6"/>
    <x v="9"/>
    <x v="1"/>
    <m/>
    <m/>
    <m/>
    <x v="2"/>
    <x v="2"/>
    <m/>
    <m/>
    <m/>
    <m/>
    <m/>
    <m/>
    <m/>
    <m/>
    <m/>
    <m/>
    <m/>
    <m/>
    <m/>
    <m/>
    <m/>
    <m/>
    <m/>
    <m/>
    <m/>
    <m/>
    <m/>
    <m/>
    <m/>
    <m/>
    <n v="20"/>
    <n v="2022"/>
    <s v=""/>
    <m/>
    <m/>
    <m/>
  </r>
  <r>
    <n v="3792"/>
    <m/>
    <m/>
    <m/>
    <x v="13"/>
    <x v="19"/>
    <x v="6"/>
    <s v="Food Security"/>
    <x v="9"/>
    <x v="20"/>
    <x v="3"/>
    <m/>
    <s v="Planned"/>
    <m/>
    <m/>
    <m/>
    <m/>
    <m/>
    <s v="Chittagong"/>
    <s v="Cox's Bazar"/>
    <x v="6"/>
    <x v="9"/>
    <x v="1"/>
    <m/>
    <m/>
    <m/>
    <x v="2"/>
    <x v="2"/>
    <m/>
    <m/>
    <m/>
    <m/>
    <m/>
    <m/>
    <m/>
    <m/>
    <m/>
    <m/>
    <m/>
    <m/>
    <m/>
    <m/>
    <m/>
    <m/>
    <m/>
    <m/>
    <m/>
    <m/>
    <m/>
    <m/>
    <m/>
    <m/>
    <n v="20"/>
    <n v="2022"/>
    <s v=""/>
    <m/>
    <m/>
    <m/>
  </r>
  <r>
    <n v="3793"/>
    <m/>
    <m/>
    <m/>
    <x v="13"/>
    <x v="19"/>
    <x v="6"/>
    <s v="Food Security"/>
    <x v="9"/>
    <x v="20"/>
    <x v="3"/>
    <m/>
    <s v="Planned"/>
    <m/>
    <m/>
    <m/>
    <m/>
    <m/>
    <s v="Chittagong"/>
    <s v="Cox's Bazar"/>
    <x v="6"/>
    <x v="9"/>
    <x v="1"/>
    <m/>
    <m/>
    <m/>
    <x v="2"/>
    <x v="2"/>
    <m/>
    <m/>
    <m/>
    <m/>
    <m/>
    <m/>
    <m/>
    <m/>
    <m/>
    <m/>
    <m/>
    <m/>
    <m/>
    <m/>
    <m/>
    <m/>
    <m/>
    <m/>
    <m/>
    <m/>
    <m/>
    <m/>
    <m/>
    <m/>
    <n v="20"/>
    <n v="2022"/>
    <s v=""/>
    <m/>
    <m/>
    <m/>
  </r>
  <r>
    <n v="3794"/>
    <m/>
    <m/>
    <m/>
    <x v="13"/>
    <x v="19"/>
    <x v="6"/>
    <s v="Food Security"/>
    <x v="9"/>
    <x v="20"/>
    <x v="3"/>
    <m/>
    <s v="Planned"/>
    <m/>
    <m/>
    <m/>
    <m/>
    <m/>
    <s v="Chittagong"/>
    <s v="Cox's Bazar"/>
    <x v="6"/>
    <x v="9"/>
    <x v="1"/>
    <m/>
    <m/>
    <m/>
    <x v="2"/>
    <x v="2"/>
    <m/>
    <m/>
    <m/>
    <m/>
    <m/>
    <m/>
    <m/>
    <m/>
    <m/>
    <m/>
    <m/>
    <m/>
    <m/>
    <m/>
    <m/>
    <m/>
    <m/>
    <m/>
    <m/>
    <m/>
    <m/>
    <m/>
    <m/>
    <m/>
    <n v="20"/>
    <n v="2022"/>
    <s v=""/>
    <m/>
    <m/>
    <m/>
  </r>
  <r>
    <n v="3795"/>
    <m/>
    <m/>
    <m/>
    <x v="13"/>
    <x v="19"/>
    <x v="6"/>
    <s v="Food Security"/>
    <x v="9"/>
    <x v="20"/>
    <x v="3"/>
    <m/>
    <s v="Planned"/>
    <m/>
    <m/>
    <m/>
    <m/>
    <m/>
    <s v="Chittagong"/>
    <s v="Cox's Bazar"/>
    <x v="6"/>
    <x v="9"/>
    <x v="1"/>
    <m/>
    <m/>
    <m/>
    <x v="2"/>
    <x v="2"/>
    <m/>
    <m/>
    <m/>
    <m/>
    <m/>
    <m/>
    <m/>
    <m/>
    <m/>
    <m/>
    <m/>
    <m/>
    <m/>
    <m/>
    <m/>
    <m/>
    <m/>
    <m/>
    <m/>
    <m/>
    <m/>
    <m/>
    <m/>
    <m/>
    <n v="20"/>
    <n v="2022"/>
    <s v=""/>
    <m/>
    <m/>
    <m/>
  </r>
  <r>
    <n v="3796"/>
    <m/>
    <m/>
    <m/>
    <x v="13"/>
    <x v="19"/>
    <x v="6"/>
    <s v="Food Security"/>
    <x v="9"/>
    <x v="20"/>
    <x v="3"/>
    <m/>
    <s v="Planned"/>
    <m/>
    <m/>
    <m/>
    <m/>
    <m/>
    <s v="Chittagong"/>
    <s v="Cox's Bazar"/>
    <x v="6"/>
    <x v="9"/>
    <x v="1"/>
    <m/>
    <m/>
    <m/>
    <x v="2"/>
    <x v="2"/>
    <m/>
    <m/>
    <m/>
    <m/>
    <m/>
    <m/>
    <m/>
    <m/>
    <m/>
    <m/>
    <m/>
    <m/>
    <m/>
    <m/>
    <m/>
    <m/>
    <m/>
    <m/>
    <m/>
    <m/>
    <m/>
    <m/>
    <m/>
    <m/>
    <n v="20"/>
    <n v="2022"/>
    <s v=""/>
    <m/>
    <m/>
    <m/>
  </r>
  <r>
    <n v="3797"/>
    <m/>
    <m/>
    <m/>
    <x v="13"/>
    <x v="19"/>
    <x v="6"/>
    <s v="Food Security"/>
    <x v="9"/>
    <x v="20"/>
    <x v="3"/>
    <m/>
    <s v="Planned"/>
    <m/>
    <m/>
    <m/>
    <m/>
    <m/>
    <s v="Chittagong"/>
    <s v="Cox's Bazar"/>
    <x v="6"/>
    <x v="9"/>
    <x v="1"/>
    <m/>
    <m/>
    <m/>
    <x v="2"/>
    <x v="2"/>
    <m/>
    <m/>
    <m/>
    <m/>
    <m/>
    <m/>
    <m/>
    <m/>
    <m/>
    <m/>
    <m/>
    <m/>
    <m/>
    <m/>
    <m/>
    <m/>
    <m/>
    <m/>
    <m/>
    <m/>
    <m/>
    <m/>
    <m/>
    <m/>
    <n v="20"/>
    <n v="2022"/>
    <s v=""/>
    <m/>
    <m/>
    <m/>
  </r>
  <r>
    <n v="3798"/>
    <m/>
    <m/>
    <m/>
    <x v="13"/>
    <x v="19"/>
    <x v="6"/>
    <s v="Food Security"/>
    <x v="9"/>
    <x v="20"/>
    <x v="3"/>
    <m/>
    <s v="Planned"/>
    <m/>
    <m/>
    <m/>
    <m/>
    <m/>
    <s v="Chittagong"/>
    <s v="Cox's Bazar"/>
    <x v="6"/>
    <x v="9"/>
    <x v="1"/>
    <m/>
    <m/>
    <m/>
    <x v="2"/>
    <x v="2"/>
    <m/>
    <m/>
    <m/>
    <m/>
    <m/>
    <m/>
    <m/>
    <m/>
    <m/>
    <m/>
    <m/>
    <m/>
    <m/>
    <m/>
    <m/>
    <m/>
    <m/>
    <m/>
    <m/>
    <m/>
    <m/>
    <m/>
    <m/>
    <m/>
    <n v="20"/>
    <n v="2022"/>
    <s v=""/>
    <m/>
    <m/>
    <m/>
  </r>
  <r>
    <n v="3799"/>
    <m/>
    <m/>
    <m/>
    <x v="13"/>
    <x v="19"/>
    <x v="6"/>
    <s v="Food Security"/>
    <x v="9"/>
    <x v="20"/>
    <x v="3"/>
    <m/>
    <s v="Planned"/>
    <m/>
    <m/>
    <m/>
    <m/>
    <m/>
    <s v="Chittagong"/>
    <s v="Cox's Bazar"/>
    <x v="6"/>
    <x v="9"/>
    <x v="1"/>
    <m/>
    <m/>
    <m/>
    <x v="2"/>
    <x v="2"/>
    <m/>
    <m/>
    <m/>
    <m/>
    <m/>
    <m/>
    <m/>
    <m/>
    <m/>
    <m/>
    <m/>
    <m/>
    <m/>
    <m/>
    <m/>
    <m/>
    <m/>
    <m/>
    <m/>
    <m/>
    <m/>
    <m/>
    <m/>
    <m/>
    <n v="20"/>
    <n v="2022"/>
    <s v=""/>
    <m/>
    <m/>
    <m/>
  </r>
  <r>
    <n v="3800"/>
    <m/>
    <m/>
    <m/>
    <x v="13"/>
    <x v="19"/>
    <x v="6"/>
    <s v="Food Security"/>
    <x v="9"/>
    <x v="20"/>
    <x v="3"/>
    <m/>
    <s v="Planned"/>
    <m/>
    <m/>
    <m/>
    <m/>
    <m/>
    <s v="Chittagong"/>
    <s v="Cox's Bazar"/>
    <x v="6"/>
    <x v="9"/>
    <x v="1"/>
    <m/>
    <m/>
    <m/>
    <x v="2"/>
    <x v="2"/>
    <m/>
    <m/>
    <m/>
    <m/>
    <m/>
    <m/>
    <m/>
    <m/>
    <m/>
    <m/>
    <m/>
    <m/>
    <m/>
    <m/>
    <m/>
    <m/>
    <m/>
    <m/>
    <m/>
    <m/>
    <m/>
    <m/>
    <m/>
    <m/>
    <n v="20"/>
    <n v="2022"/>
    <s v=""/>
    <m/>
    <m/>
    <m/>
  </r>
  <r>
    <n v="3801"/>
    <m/>
    <m/>
    <m/>
    <x v="13"/>
    <x v="19"/>
    <x v="6"/>
    <s v="Food Security"/>
    <x v="9"/>
    <x v="20"/>
    <x v="3"/>
    <m/>
    <s v="Planned"/>
    <m/>
    <m/>
    <m/>
    <m/>
    <m/>
    <s v="Chittagong"/>
    <s v="Cox's Bazar"/>
    <x v="6"/>
    <x v="9"/>
    <x v="1"/>
    <m/>
    <m/>
    <m/>
    <x v="2"/>
    <x v="2"/>
    <m/>
    <m/>
    <m/>
    <m/>
    <m/>
    <m/>
    <m/>
    <m/>
    <m/>
    <m/>
    <m/>
    <m/>
    <m/>
    <m/>
    <m/>
    <m/>
    <m/>
    <m/>
    <m/>
    <m/>
    <m/>
    <m/>
    <m/>
    <m/>
    <n v="20"/>
    <n v="2022"/>
    <s v=""/>
    <m/>
    <m/>
    <m/>
  </r>
  <r>
    <n v="3802"/>
    <m/>
    <m/>
    <m/>
    <x v="13"/>
    <x v="19"/>
    <x v="6"/>
    <s v="Food Security"/>
    <x v="9"/>
    <x v="20"/>
    <x v="3"/>
    <m/>
    <s v="Planned"/>
    <m/>
    <m/>
    <m/>
    <m/>
    <m/>
    <s v="Chittagong"/>
    <s v="Cox's Bazar"/>
    <x v="6"/>
    <x v="9"/>
    <x v="1"/>
    <m/>
    <m/>
    <m/>
    <x v="2"/>
    <x v="2"/>
    <m/>
    <m/>
    <m/>
    <m/>
    <m/>
    <m/>
    <m/>
    <m/>
    <m/>
    <m/>
    <m/>
    <m/>
    <m/>
    <m/>
    <m/>
    <m/>
    <m/>
    <m/>
    <m/>
    <m/>
    <m/>
    <m/>
    <m/>
    <m/>
    <n v="20"/>
    <n v="2022"/>
    <s v=""/>
    <m/>
    <m/>
    <m/>
  </r>
  <r>
    <n v="3803"/>
    <m/>
    <m/>
    <m/>
    <x v="13"/>
    <x v="19"/>
    <x v="6"/>
    <s v="Food Security"/>
    <x v="9"/>
    <x v="20"/>
    <x v="3"/>
    <m/>
    <s v="Planned"/>
    <m/>
    <m/>
    <m/>
    <m/>
    <m/>
    <s v="Chittagong"/>
    <s v="Cox's Bazar"/>
    <x v="6"/>
    <x v="9"/>
    <x v="1"/>
    <m/>
    <m/>
    <m/>
    <x v="2"/>
    <x v="2"/>
    <m/>
    <m/>
    <m/>
    <m/>
    <m/>
    <m/>
    <m/>
    <m/>
    <m/>
    <m/>
    <m/>
    <m/>
    <m/>
    <m/>
    <m/>
    <m/>
    <m/>
    <m/>
    <m/>
    <m/>
    <m/>
    <m/>
    <m/>
    <m/>
    <n v="20"/>
    <n v="2022"/>
    <s v=""/>
    <m/>
    <m/>
    <m/>
  </r>
  <r>
    <n v="3804"/>
    <m/>
    <m/>
    <m/>
    <x v="13"/>
    <x v="19"/>
    <x v="6"/>
    <s v="Food Security"/>
    <x v="9"/>
    <x v="20"/>
    <x v="3"/>
    <m/>
    <s v="Planned"/>
    <m/>
    <m/>
    <m/>
    <m/>
    <m/>
    <s v="Chittagong"/>
    <s v="Cox's Bazar"/>
    <x v="6"/>
    <x v="9"/>
    <x v="1"/>
    <m/>
    <m/>
    <m/>
    <x v="2"/>
    <x v="2"/>
    <m/>
    <m/>
    <m/>
    <m/>
    <m/>
    <m/>
    <m/>
    <m/>
    <m/>
    <m/>
    <m/>
    <m/>
    <m/>
    <m/>
    <m/>
    <m/>
    <m/>
    <m/>
    <m/>
    <m/>
    <m/>
    <m/>
    <m/>
    <m/>
    <n v="20"/>
    <n v="2022"/>
    <s v=""/>
    <m/>
    <m/>
    <m/>
  </r>
  <r>
    <n v="3805"/>
    <m/>
    <m/>
    <m/>
    <x v="13"/>
    <x v="19"/>
    <x v="6"/>
    <s v="Food Security"/>
    <x v="9"/>
    <x v="20"/>
    <x v="3"/>
    <m/>
    <s v="Planned"/>
    <m/>
    <m/>
    <m/>
    <m/>
    <m/>
    <s v="Chittagong"/>
    <s v="Cox's Bazar"/>
    <x v="6"/>
    <x v="9"/>
    <x v="1"/>
    <m/>
    <m/>
    <m/>
    <x v="2"/>
    <x v="2"/>
    <m/>
    <m/>
    <m/>
    <m/>
    <m/>
    <m/>
    <m/>
    <m/>
    <m/>
    <m/>
    <m/>
    <m/>
    <m/>
    <m/>
    <m/>
    <m/>
    <m/>
    <m/>
    <m/>
    <m/>
    <m/>
    <m/>
    <m/>
    <m/>
    <n v="20"/>
    <n v="2022"/>
    <s v=""/>
    <m/>
    <m/>
    <m/>
  </r>
  <r>
    <n v="3806"/>
    <m/>
    <m/>
    <m/>
    <x v="13"/>
    <x v="19"/>
    <x v="6"/>
    <s v="Food Security"/>
    <x v="9"/>
    <x v="20"/>
    <x v="3"/>
    <m/>
    <s v="Planned"/>
    <m/>
    <m/>
    <m/>
    <m/>
    <m/>
    <s v="Chittagong"/>
    <s v="Cox's Bazar"/>
    <x v="6"/>
    <x v="9"/>
    <x v="1"/>
    <m/>
    <m/>
    <m/>
    <x v="2"/>
    <x v="2"/>
    <m/>
    <m/>
    <m/>
    <m/>
    <m/>
    <m/>
    <m/>
    <m/>
    <m/>
    <m/>
    <m/>
    <m/>
    <m/>
    <m/>
    <m/>
    <m/>
    <m/>
    <m/>
    <m/>
    <m/>
    <m/>
    <m/>
    <m/>
    <m/>
    <n v="20"/>
    <n v="2022"/>
    <s v=""/>
    <m/>
    <m/>
    <m/>
  </r>
  <r>
    <n v="3807"/>
    <m/>
    <m/>
    <m/>
    <x v="13"/>
    <x v="19"/>
    <x v="6"/>
    <s v="Food Security"/>
    <x v="9"/>
    <x v="20"/>
    <x v="3"/>
    <m/>
    <s v="Planned"/>
    <m/>
    <m/>
    <m/>
    <m/>
    <m/>
    <s v="Chittagong"/>
    <s v="Cox's Bazar"/>
    <x v="6"/>
    <x v="9"/>
    <x v="1"/>
    <m/>
    <m/>
    <m/>
    <x v="2"/>
    <x v="2"/>
    <m/>
    <m/>
    <m/>
    <m/>
    <m/>
    <m/>
    <m/>
    <m/>
    <m/>
    <m/>
    <m/>
    <m/>
    <m/>
    <m/>
    <m/>
    <m/>
    <m/>
    <m/>
    <m/>
    <m/>
    <m/>
    <m/>
    <m/>
    <m/>
    <n v="20"/>
    <n v="2022"/>
    <s v=""/>
    <m/>
    <m/>
    <m/>
  </r>
  <r>
    <n v="3808"/>
    <m/>
    <m/>
    <m/>
    <x v="13"/>
    <x v="19"/>
    <x v="6"/>
    <s v="Food Security"/>
    <x v="9"/>
    <x v="20"/>
    <x v="3"/>
    <m/>
    <s v="Planned"/>
    <m/>
    <m/>
    <m/>
    <m/>
    <m/>
    <s v="Chittagong"/>
    <s v="Cox's Bazar"/>
    <x v="6"/>
    <x v="9"/>
    <x v="1"/>
    <m/>
    <m/>
    <m/>
    <x v="2"/>
    <x v="2"/>
    <m/>
    <m/>
    <m/>
    <m/>
    <m/>
    <m/>
    <m/>
    <m/>
    <m/>
    <m/>
    <m/>
    <m/>
    <m/>
    <m/>
    <m/>
    <m/>
    <m/>
    <m/>
    <m/>
    <m/>
    <m/>
    <m/>
    <m/>
    <m/>
    <n v="20"/>
    <n v="2022"/>
    <s v=""/>
    <m/>
    <m/>
    <m/>
  </r>
  <r>
    <n v="3809"/>
    <m/>
    <m/>
    <m/>
    <x v="13"/>
    <x v="19"/>
    <x v="6"/>
    <s v="Food Security"/>
    <x v="9"/>
    <x v="20"/>
    <x v="3"/>
    <m/>
    <s v="Planned"/>
    <m/>
    <m/>
    <m/>
    <m/>
    <m/>
    <s v="Chittagong"/>
    <s v="Cox's Bazar"/>
    <x v="6"/>
    <x v="9"/>
    <x v="1"/>
    <m/>
    <m/>
    <m/>
    <x v="2"/>
    <x v="2"/>
    <m/>
    <m/>
    <m/>
    <m/>
    <m/>
    <m/>
    <m/>
    <m/>
    <m/>
    <m/>
    <m/>
    <m/>
    <m/>
    <m/>
    <m/>
    <m/>
    <m/>
    <m/>
    <m/>
    <m/>
    <m/>
    <m/>
    <m/>
    <m/>
    <n v="20"/>
    <n v="2022"/>
    <s v=""/>
    <m/>
    <m/>
    <m/>
  </r>
  <r>
    <n v="3810"/>
    <m/>
    <m/>
    <m/>
    <x v="13"/>
    <x v="19"/>
    <x v="6"/>
    <s v="Food Security"/>
    <x v="9"/>
    <x v="20"/>
    <x v="3"/>
    <m/>
    <s v="Planned"/>
    <m/>
    <m/>
    <m/>
    <m/>
    <m/>
    <s v="Chittagong"/>
    <s v="Cox's Bazar"/>
    <x v="6"/>
    <x v="9"/>
    <x v="1"/>
    <m/>
    <m/>
    <m/>
    <x v="2"/>
    <x v="2"/>
    <m/>
    <m/>
    <m/>
    <m/>
    <m/>
    <m/>
    <m/>
    <m/>
    <m/>
    <m/>
    <m/>
    <m/>
    <m/>
    <m/>
    <m/>
    <m/>
    <m/>
    <m/>
    <m/>
    <m/>
    <m/>
    <m/>
    <m/>
    <m/>
    <n v="20"/>
    <n v="2022"/>
    <s v=""/>
    <m/>
    <m/>
    <m/>
  </r>
  <r>
    <n v="3811"/>
    <m/>
    <m/>
    <m/>
    <x v="13"/>
    <x v="19"/>
    <x v="6"/>
    <s v="Food Security"/>
    <x v="9"/>
    <x v="20"/>
    <x v="3"/>
    <m/>
    <s v="Planned"/>
    <m/>
    <m/>
    <m/>
    <m/>
    <m/>
    <s v="Chittagong"/>
    <s v="Cox's Bazar"/>
    <x v="6"/>
    <x v="9"/>
    <x v="1"/>
    <m/>
    <m/>
    <m/>
    <x v="2"/>
    <x v="2"/>
    <m/>
    <m/>
    <m/>
    <m/>
    <m/>
    <m/>
    <m/>
    <m/>
    <m/>
    <m/>
    <m/>
    <m/>
    <m/>
    <m/>
    <m/>
    <m/>
    <m/>
    <m/>
    <m/>
    <m/>
    <m/>
    <m/>
    <m/>
    <m/>
    <n v="20"/>
    <n v="2022"/>
    <s v=""/>
    <m/>
    <m/>
    <m/>
  </r>
  <r>
    <n v="3812"/>
    <m/>
    <m/>
    <m/>
    <x v="13"/>
    <x v="19"/>
    <x v="6"/>
    <s v="Food Security"/>
    <x v="9"/>
    <x v="20"/>
    <x v="3"/>
    <m/>
    <s v="Planned"/>
    <m/>
    <m/>
    <m/>
    <m/>
    <m/>
    <s v="Chittagong"/>
    <s v="Cox's Bazar"/>
    <x v="6"/>
    <x v="9"/>
    <x v="1"/>
    <m/>
    <m/>
    <m/>
    <x v="2"/>
    <x v="2"/>
    <m/>
    <m/>
    <m/>
    <m/>
    <m/>
    <m/>
    <m/>
    <m/>
    <m/>
    <m/>
    <m/>
    <m/>
    <m/>
    <m/>
    <m/>
    <m/>
    <m/>
    <m/>
    <m/>
    <m/>
    <m/>
    <m/>
    <m/>
    <m/>
    <n v="20"/>
    <n v="2022"/>
    <s v=""/>
    <m/>
    <m/>
    <m/>
  </r>
  <r>
    <n v="3813"/>
    <m/>
    <m/>
    <m/>
    <x v="13"/>
    <x v="19"/>
    <x v="6"/>
    <s v="Food Security"/>
    <x v="9"/>
    <x v="20"/>
    <x v="3"/>
    <m/>
    <s v="Planned"/>
    <m/>
    <m/>
    <m/>
    <m/>
    <m/>
    <s v="Chittagong"/>
    <s v="Cox's Bazar"/>
    <x v="6"/>
    <x v="9"/>
    <x v="1"/>
    <m/>
    <m/>
    <m/>
    <x v="2"/>
    <x v="2"/>
    <m/>
    <m/>
    <m/>
    <m/>
    <m/>
    <m/>
    <m/>
    <m/>
    <m/>
    <m/>
    <m/>
    <m/>
    <m/>
    <m/>
    <m/>
    <m/>
    <m/>
    <m/>
    <m/>
    <m/>
    <m/>
    <m/>
    <m/>
    <m/>
    <n v="20"/>
    <n v="2022"/>
    <s v=""/>
    <m/>
    <m/>
    <m/>
  </r>
  <r>
    <n v="3814"/>
    <m/>
    <m/>
    <m/>
    <x v="13"/>
    <x v="19"/>
    <x v="6"/>
    <s v="Food Security"/>
    <x v="9"/>
    <x v="20"/>
    <x v="3"/>
    <m/>
    <s v="Planned"/>
    <m/>
    <m/>
    <m/>
    <m/>
    <m/>
    <s v="Chittagong"/>
    <s v="Cox's Bazar"/>
    <x v="6"/>
    <x v="9"/>
    <x v="1"/>
    <m/>
    <m/>
    <m/>
    <x v="2"/>
    <x v="2"/>
    <m/>
    <m/>
    <m/>
    <m/>
    <m/>
    <m/>
    <m/>
    <m/>
    <m/>
    <m/>
    <m/>
    <m/>
    <m/>
    <m/>
    <m/>
    <m/>
    <m/>
    <m/>
    <m/>
    <m/>
    <m/>
    <m/>
    <m/>
    <m/>
    <n v="20"/>
    <n v="2022"/>
    <s v=""/>
    <m/>
    <m/>
    <m/>
  </r>
  <r>
    <n v="3815"/>
    <m/>
    <m/>
    <m/>
    <x v="13"/>
    <x v="19"/>
    <x v="6"/>
    <s v="Food Security"/>
    <x v="9"/>
    <x v="20"/>
    <x v="3"/>
    <m/>
    <s v="Planned"/>
    <m/>
    <m/>
    <m/>
    <m/>
    <m/>
    <s v="Chittagong"/>
    <s v="Cox's Bazar"/>
    <x v="6"/>
    <x v="9"/>
    <x v="1"/>
    <m/>
    <m/>
    <m/>
    <x v="2"/>
    <x v="2"/>
    <m/>
    <m/>
    <m/>
    <m/>
    <m/>
    <m/>
    <m/>
    <m/>
    <m/>
    <m/>
    <m/>
    <m/>
    <m/>
    <m/>
    <m/>
    <m/>
    <m/>
    <m/>
    <m/>
    <m/>
    <m/>
    <m/>
    <m/>
    <m/>
    <n v="20"/>
    <n v="2022"/>
    <s v=""/>
    <m/>
    <m/>
    <m/>
  </r>
  <r>
    <n v="3816"/>
    <m/>
    <m/>
    <m/>
    <x v="13"/>
    <x v="19"/>
    <x v="6"/>
    <s v="Food Security"/>
    <x v="9"/>
    <x v="20"/>
    <x v="3"/>
    <m/>
    <s v="Planned"/>
    <m/>
    <m/>
    <m/>
    <m/>
    <m/>
    <s v="Chittagong"/>
    <s v="Cox's Bazar"/>
    <x v="6"/>
    <x v="9"/>
    <x v="1"/>
    <m/>
    <m/>
    <m/>
    <x v="2"/>
    <x v="2"/>
    <m/>
    <m/>
    <m/>
    <m/>
    <m/>
    <m/>
    <m/>
    <m/>
    <m/>
    <m/>
    <m/>
    <m/>
    <m/>
    <m/>
    <m/>
    <m/>
    <m/>
    <m/>
    <m/>
    <m/>
    <m/>
    <m/>
    <m/>
    <m/>
    <n v="20"/>
    <n v="2022"/>
    <s v=""/>
    <m/>
    <m/>
    <m/>
  </r>
  <r>
    <n v="3817"/>
    <m/>
    <m/>
    <m/>
    <x v="13"/>
    <x v="19"/>
    <x v="6"/>
    <s v="Food Security"/>
    <x v="9"/>
    <x v="20"/>
    <x v="3"/>
    <m/>
    <s v="Planned"/>
    <m/>
    <m/>
    <m/>
    <m/>
    <m/>
    <s v="Chittagong"/>
    <s v="Cox's Bazar"/>
    <x v="6"/>
    <x v="9"/>
    <x v="1"/>
    <m/>
    <m/>
    <m/>
    <x v="2"/>
    <x v="2"/>
    <m/>
    <m/>
    <m/>
    <m/>
    <m/>
    <m/>
    <m/>
    <m/>
    <m/>
    <m/>
    <m/>
    <m/>
    <m/>
    <m/>
    <m/>
    <m/>
    <m/>
    <m/>
    <m/>
    <m/>
    <m/>
    <m/>
    <m/>
    <m/>
    <n v="20"/>
    <n v="2022"/>
    <s v=""/>
    <m/>
    <m/>
    <m/>
  </r>
  <r>
    <n v="3818"/>
    <m/>
    <m/>
    <m/>
    <x v="13"/>
    <x v="19"/>
    <x v="6"/>
    <s v="Food Security"/>
    <x v="9"/>
    <x v="20"/>
    <x v="3"/>
    <m/>
    <s v="Planned"/>
    <m/>
    <m/>
    <m/>
    <m/>
    <m/>
    <s v="Chittagong"/>
    <s v="Cox's Bazar"/>
    <x v="6"/>
    <x v="9"/>
    <x v="1"/>
    <m/>
    <m/>
    <m/>
    <x v="2"/>
    <x v="2"/>
    <m/>
    <m/>
    <m/>
    <m/>
    <m/>
    <m/>
    <m/>
    <m/>
    <m/>
    <m/>
    <m/>
    <m/>
    <m/>
    <m/>
    <m/>
    <m/>
    <m/>
    <m/>
    <m/>
    <m/>
    <m/>
    <m/>
    <m/>
    <m/>
    <n v="20"/>
    <n v="2022"/>
    <s v=""/>
    <m/>
    <m/>
    <m/>
  </r>
  <r>
    <n v="3819"/>
    <m/>
    <m/>
    <m/>
    <x v="13"/>
    <x v="19"/>
    <x v="6"/>
    <s v="Food Security"/>
    <x v="9"/>
    <x v="20"/>
    <x v="3"/>
    <m/>
    <s v="Planned"/>
    <m/>
    <m/>
    <m/>
    <m/>
    <m/>
    <s v="Chittagong"/>
    <s v="Cox's Bazar"/>
    <x v="6"/>
    <x v="9"/>
    <x v="1"/>
    <m/>
    <m/>
    <m/>
    <x v="2"/>
    <x v="2"/>
    <m/>
    <m/>
    <m/>
    <m/>
    <m/>
    <m/>
    <m/>
    <m/>
    <m/>
    <m/>
    <m/>
    <m/>
    <m/>
    <m/>
    <m/>
    <m/>
    <m/>
    <m/>
    <m/>
    <m/>
    <m/>
    <m/>
    <m/>
    <m/>
    <n v="20"/>
    <n v="2022"/>
    <s v=""/>
    <m/>
    <m/>
    <m/>
  </r>
  <r>
    <n v="3820"/>
    <m/>
    <m/>
    <m/>
    <x v="13"/>
    <x v="19"/>
    <x v="6"/>
    <s v="Food Security"/>
    <x v="9"/>
    <x v="20"/>
    <x v="3"/>
    <m/>
    <s v="Planned"/>
    <m/>
    <m/>
    <m/>
    <m/>
    <m/>
    <s v="Chittagong"/>
    <s v="Cox's Bazar"/>
    <x v="6"/>
    <x v="9"/>
    <x v="1"/>
    <m/>
    <m/>
    <m/>
    <x v="2"/>
    <x v="2"/>
    <m/>
    <m/>
    <m/>
    <m/>
    <m/>
    <m/>
    <m/>
    <m/>
    <m/>
    <m/>
    <m/>
    <m/>
    <m/>
    <m/>
    <m/>
    <m/>
    <m/>
    <m/>
    <m/>
    <m/>
    <m/>
    <m/>
    <m/>
    <m/>
    <n v="20"/>
    <n v="2022"/>
    <s v=""/>
    <m/>
    <m/>
    <m/>
  </r>
  <r>
    <n v="3821"/>
    <m/>
    <m/>
    <m/>
    <x v="13"/>
    <x v="19"/>
    <x v="6"/>
    <s v="Food Security"/>
    <x v="9"/>
    <x v="20"/>
    <x v="3"/>
    <m/>
    <s v="Planned"/>
    <m/>
    <m/>
    <m/>
    <m/>
    <m/>
    <s v="Chittagong"/>
    <s v="Cox's Bazar"/>
    <x v="6"/>
    <x v="9"/>
    <x v="1"/>
    <m/>
    <m/>
    <m/>
    <x v="2"/>
    <x v="2"/>
    <m/>
    <m/>
    <m/>
    <m/>
    <m/>
    <m/>
    <m/>
    <m/>
    <m/>
    <m/>
    <m/>
    <m/>
    <m/>
    <m/>
    <m/>
    <m/>
    <m/>
    <m/>
    <m/>
    <m/>
    <m/>
    <m/>
    <m/>
    <m/>
    <n v="20"/>
    <n v="2022"/>
    <s v=""/>
    <m/>
    <m/>
    <m/>
  </r>
  <r>
    <n v="3822"/>
    <m/>
    <m/>
    <m/>
    <x v="13"/>
    <x v="19"/>
    <x v="6"/>
    <s v="Food Security"/>
    <x v="9"/>
    <x v="20"/>
    <x v="3"/>
    <m/>
    <s v="Planned"/>
    <m/>
    <m/>
    <m/>
    <m/>
    <m/>
    <s v="Chittagong"/>
    <s v="Cox's Bazar"/>
    <x v="6"/>
    <x v="9"/>
    <x v="1"/>
    <m/>
    <m/>
    <m/>
    <x v="2"/>
    <x v="2"/>
    <m/>
    <m/>
    <m/>
    <m/>
    <m/>
    <m/>
    <m/>
    <m/>
    <m/>
    <m/>
    <m/>
    <m/>
    <m/>
    <m/>
    <m/>
    <m/>
    <m/>
    <m/>
    <m/>
    <m/>
    <m/>
    <m/>
    <m/>
    <m/>
    <n v="20"/>
    <n v="2022"/>
    <s v=""/>
    <m/>
    <m/>
    <m/>
  </r>
  <r>
    <n v="3823"/>
    <m/>
    <m/>
    <m/>
    <x v="13"/>
    <x v="19"/>
    <x v="6"/>
    <s v="Food Security"/>
    <x v="9"/>
    <x v="20"/>
    <x v="3"/>
    <m/>
    <s v="Planned"/>
    <m/>
    <m/>
    <m/>
    <m/>
    <m/>
    <s v="Chittagong"/>
    <s v="Cox's Bazar"/>
    <x v="6"/>
    <x v="9"/>
    <x v="1"/>
    <m/>
    <m/>
    <m/>
    <x v="2"/>
    <x v="2"/>
    <m/>
    <m/>
    <m/>
    <m/>
    <m/>
    <m/>
    <m/>
    <m/>
    <m/>
    <m/>
    <m/>
    <m/>
    <m/>
    <m/>
    <m/>
    <m/>
    <m/>
    <m/>
    <m/>
    <m/>
    <m/>
    <m/>
    <m/>
    <m/>
    <n v="20"/>
    <n v="2022"/>
    <s v=""/>
    <m/>
    <m/>
    <m/>
  </r>
  <r>
    <n v="3824"/>
    <m/>
    <m/>
    <m/>
    <x v="13"/>
    <x v="19"/>
    <x v="6"/>
    <s v="Food Security"/>
    <x v="9"/>
    <x v="20"/>
    <x v="3"/>
    <m/>
    <s v="Planned"/>
    <m/>
    <m/>
    <m/>
    <m/>
    <m/>
    <s v="Chittagong"/>
    <s v="Cox's Bazar"/>
    <x v="6"/>
    <x v="9"/>
    <x v="1"/>
    <m/>
    <m/>
    <m/>
    <x v="2"/>
    <x v="2"/>
    <m/>
    <m/>
    <m/>
    <m/>
    <m/>
    <m/>
    <m/>
    <m/>
    <m/>
    <m/>
    <m/>
    <m/>
    <m/>
    <m/>
    <m/>
    <m/>
    <m/>
    <m/>
    <m/>
    <m/>
    <m/>
    <m/>
    <m/>
    <m/>
    <n v="20"/>
    <n v="2022"/>
    <s v=""/>
    <m/>
    <m/>
    <m/>
  </r>
  <r>
    <n v="3825"/>
    <m/>
    <m/>
    <m/>
    <x v="13"/>
    <x v="19"/>
    <x v="6"/>
    <s v="Food Security"/>
    <x v="9"/>
    <x v="20"/>
    <x v="3"/>
    <m/>
    <s v="Planned"/>
    <m/>
    <m/>
    <m/>
    <m/>
    <m/>
    <s v="Chittagong"/>
    <s v="Cox's Bazar"/>
    <x v="6"/>
    <x v="9"/>
    <x v="1"/>
    <m/>
    <m/>
    <m/>
    <x v="2"/>
    <x v="2"/>
    <m/>
    <m/>
    <m/>
    <m/>
    <m/>
    <m/>
    <m/>
    <m/>
    <m/>
    <m/>
    <m/>
    <m/>
    <m/>
    <m/>
    <m/>
    <m/>
    <m/>
    <m/>
    <m/>
    <m/>
    <m/>
    <m/>
    <m/>
    <m/>
    <n v="20"/>
    <n v="2022"/>
    <s v=""/>
    <m/>
    <m/>
    <m/>
  </r>
  <r>
    <n v="3826"/>
    <m/>
    <m/>
    <m/>
    <x v="13"/>
    <x v="19"/>
    <x v="6"/>
    <s v="Food Security"/>
    <x v="9"/>
    <x v="20"/>
    <x v="3"/>
    <m/>
    <s v="Planned"/>
    <m/>
    <m/>
    <m/>
    <m/>
    <m/>
    <s v="Chittagong"/>
    <s v="Cox's Bazar"/>
    <x v="6"/>
    <x v="9"/>
    <x v="1"/>
    <m/>
    <m/>
    <m/>
    <x v="2"/>
    <x v="2"/>
    <m/>
    <m/>
    <m/>
    <m/>
    <m/>
    <m/>
    <m/>
    <m/>
    <m/>
    <m/>
    <m/>
    <m/>
    <m/>
    <m/>
    <m/>
    <m/>
    <m/>
    <m/>
    <m/>
    <m/>
    <m/>
    <m/>
    <m/>
    <m/>
    <n v="20"/>
    <n v="2022"/>
    <s v=""/>
    <m/>
    <m/>
    <m/>
  </r>
  <r>
    <n v="3827"/>
    <m/>
    <m/>
    <m/>
    <x v="13"/>
    <x v="19"/>
    <x v="6"/>
    <s v="Food Security"/>
    <x v="9"/>
    <x v="20"/>
    <x v="3"/>
    <m/>
    <s v="Planned"/>
    <m/>
    <m/>
    <m/>
    <m/>
    <m/>
    <s v="Chittagong"/>
    <s v="Cox's Bazar"/>
    <x v="6"/>
    <x v="9"/>
    <x v="1"/>
    <m/>
    <m/>
    <m/>
    <x v="2"/>
    <x v="2"/>
    <m/>
    <m/>
    <m/>
    <m/>
    <m/>
    <m/>
    <m/>
    <m/>
    <m/>
    <m/>
    <m/>
    <m/>
    <m/>
    <m/>
    <m/>
    <m/>
    <m/>
    <m/>
    <m/>
    <m/>
    <m/>
    <m/>
    <m/>
    <m/>
    <n v="20"/>
    <n v="2022"/>
    <s v=""/>
    <m/>
    <m/>
    <m/>
  </r>
  <r>
    <n v="3828"/>
    <m/>
    <m/>
    <m/>
    <x v="13"/>
    <x v="19"/>
    <x v="6"/>
    <s v="Food Security"/>
    <x v="9"/>
    <x v="20"/>
    <x v="3"/>
    <m/>
    <s v="Planned"/>
    <m/>
    <m/>
    <m/>
    <m/>
    <m/>
    <s v="Chittagong"/>
    <s v="Cox's Bazar"/>
    <x v="6"/>
    <x v="9"/>
    <x v="1"/>
    <m/>
    <m/>
    <m/>
    <x v="2"/>
    <x v="2"/>
    <m/>
    <m/>
    <m/>
    <m/>
    <m/>
    <m/>
    <m/>
    <m/>
    <m/>
    <m/>
    <m/>
    <m/>
    <m/>
    <m/>
    <m/>
    <m/>
    <m/>
    <m/>
    <m/>
    <m/>
    <m/>
    <m/>
    <m/>
    <m/>
    <n v="20"/>
    <n v="2022"/>
    <s v=""/>
    <m/>
    <m/>
    <m/>
  </r>
  <r>
    <n v="3829"/>
    <m/>
    <m/>
    <m/>
    <x v="13"/>
    <x v="19"/>
    <x v="6"/>
    <s v="Food Security"/>
    <x v="9"/>
    <x v="20"/>
    <x v="3"/>
    <m/>
    <s v="Planned"/>
    <m/>
    <m/>
    <m/>
    <m/>
    <m/>
    <s v="Chittagong"/>
    <s v="Cox's Bazar"/>
    <x v="6"/>
    <x v="9"/>
    <x v="1"/>
    <m/>
    <m/>
    <m/>
    <x v="2"/>
    <x v="2"/>
    <m/>
    <m/>
    <m/>
    <m/>
    <m/>
    <m/>
    <m/>
    <m/>
    <m/>
    <m/>
    <m/>
    <m/>
    <m/>
    <m/>
    <m/>
    <m/>
    <m/>
    <m/>
    <m/>
    <m/>
    <m/>
    <m/>
    <m/>
    <m/>
    <n v="20"/>
    <n v="2022"/>
    <s v=""/>
    <m/>
    <m/>
    <m/>
  </r>
  <r>
    <n v="3830"/>
    <m/>
    <m/>
    <m/>
    <x v="13"/>
    <x v="19"/>
    <x v="6"/>
    <s v="Food Security"/>
    <x v="9"/>
    <x v="20"/>
    <x v="3"/>
    <m/>
    <s v="Planned"/>
    <m/>
    <m/>
    <m/>
    <m/>
    <m/>
    <s v="Chittagong"/>
    <s v="Cox's Bazar"/>
    <x v="6"/>
    <x v="9"/>
    <x v="1"/>
    <m/>
    <m/>
    <m/>
    <x v="2"/>
    <x v="2"/>
    <m/>
    <m/>
    <m/>
    <m/>
    <m/>
    <m/>
    <m/>
    <m/>
    <m/>
    <m/>
    <m/>
    <m/>
    <m/>
    <m/>
    <m/>
    <m/>
    <m/>
    <m/>
    <m/>
    <m/>
    <m/>
    <m/>
    <m/>
    <m/>
    <n v="20"/>
    <n v="2022"/>
    <s v=""/>
    <m/>
    <m/>
    <m/>
  </r>
  <r>
    <n v="3831"/>
    <m/>
    <m/>
    <m/>
    <x v="13"/>
    <x v="19"/>
    <x v="6"/>
    <s v="Food Security"/>
    <x v="9"/>
    <x v="20"/>
    <x v="3"/>
    <m/>
    <s v="Planned"/>
    <m/>
    <m/>
    <m/>
    <m/>
    <m/>
    <s v="Chittagong"/>
    <s v="Cox's Bazar"/>
    <x v="6"/>
    <x v="9"/>
    <x v="1"/>
    <m/>
    <m/>
    <m/>
    <x v="2"/>
    <x v="2"/>
    <m/>
    <m/>
    <m/>
    <m/>
    <m/>
    <m/>
    <m/>
    <m/>
    <m/>
    <m/>
    <m/>
    <m/>
    <m/>
    <m/>
    <m/>
    <m/>
    <m/>
    <m/>
    <m/>
    <m/>
    <m/>
    <m/>
    <m/>
    <m/>
    <n v="20"/>
    <n v="2022"/>
    <s v=""/>
    <m/>
    <m/>
    <m/>
  </r>
  <r>
    <n v="3832"/>
    <m/>
    <m/>
    <m/>
    <x v="13"/>
    <x v="19"/>
    <x v="6"/>
    <s v="Food Security"/>
    <x v="9"/>
    <x v="20"/>
    <x v="3"/>
    <m/>
    <s v="Planned"/>
    <m/>
    <m/>
    <m/>
    <m/>
    <m/>
    <s v="Chittagong"/>
    <s v="Cox's Bazar"/>
    <x v="6"/>
    <x v="9"/>
    <x v="1"/>
    <m/>
    <m/>
    <m/>
    <x v="2"/>
    <x v="2"/>
    <m/>
    <m/>
    <m/>
    <m/>
    <m/>
    <m/>
    <m/>
    <m/>
    <m/>
    <m/>
    <m/>
    <m/>
    <m/>
    <m/>
    <m/>
    <m/>
    <m/>
    <m/>
    <m/>
    <m/>
    <m/>
    <m/>
    <m/>
    <m/>
    <n v="20"/>
    <n v="2022"/>
    <s v=""/>
    <m/>
    <m/>
    <m/>
  </r>
  <r>
    <n v="3833"/>
    <m/>
    <m/>
    <m/>
    <x v="13"/>
    <x v="19"/>
    <x v="6"/>
    <s v="Food Security"/>
    <x v="9"/>
    <x v="20"/>
    <x v="3"/>
    <m/>
    <s v="Planned"/>
    <m/>
    <m/>
    <m/>
    <m/>
    <m/>
    <s v="Chittagong"/>
    <s v="Cox's Bazar"/>
    <x v="6"/>
    <x v="9"/>
    <x v="1"/>
    <m/>
    <m/>
    <m/>
    <x v="2"/>
    <x v="2"/>
    <m/>
    <m/>
    <m/>
    <m/>
    <m/>
    <m/>
    <m/>
    <m/>
    <m/>
    <m/>
    <m/>
    <m/>
    <m/>
    <m/>
    <m/>
    <m/>
    <m/>
    <m/>
    <m/>
    <m/>
    <m/>
    <m/>
    <m/>
    <m/>
    <n v="20"/>
    <n v="2022"/>
    <s v=""/>
    <m/>
    <m/>
    <m/>
  </r>
  <r>
    <n v="3834"/>
    <m/>
    <m/>
    <m/>
    <x v="13"/>
    <x v="19"/>
    <x v="6"/>
    <s v="Food Security"/>
    <x v="9"/>
    <x v="20"/>
    <x v="3"/>
    <m/>
    <s v="Planned"/>
    <m/>
    <m/>
    <m/>
    <m/>
    <m/>
    <s v="Chittagong"/>
    <s v="Cox's Bazar"/>
    <x v="6"/>
    <x v="9"/>
    <x v="1"/>
    <m/>
    <m/>
    <m/>
    <x v="2"/>
    <x v="2"/>
    <m/>
    <m/>
    <m/>
    <m/>
    <m/>
    <m/>
    <m/>
    <m/>
    <m/>
    <m/>
    <m/>
    <m/>
    <m/>
    <m/>
    <m/>
    <m/>
    <m/>
    <m/>
    <m/>
    <m/>
    <m/>
    <m/>
    <m/>
    <m/>
    <n v="20"/>
    <n v="2022"/>
    <s v=""/>
    <m/>
    <m/>
    <m/>
  </r>
  <r>
    <n v="3835"/>
    <m/>
    <m/>
    <m/>
    <x v="13"/>
    <x v="19"/>
    <x v="6"/>
    <s v="Food Security"/>
    <x v="9"/>
    <x v="20"/>
    <x v="3"/>
    <m/>
    <s v="Planned"/>
    <m/>
    <m/>
    <m/>
    <m/>
    <m/>
    <s v="Chittagong"/>
    <s v="Cox's Bazar"/>
    <x v="6"/>
    <x v="9"/>
    <x v="1"/>
    <m/>
    <m/>
    <m/>
    <x v="2"/>
    <x v="2"/>
    <m/>
    <m/>
    <m/>
    <m/>
    <m/>
    <m/>
    <m/>
    <m/>
    <m/>
    <m/>
    <m/>
    <m/>
    <m/>
    <m/>
    <m/>
    <m/>
    <m/>
    <m/>
    <m/>
    <m/>
    <m/>
    <m/>
    <m/>
    <m/>
    <n v="20"/>
    <n v="2022"/>
    <s v=""/>
    <m/>
    <m/>
    <m/>
  </r>
  <r>
    <n v="3836"/>
    <m/>
    <m/>
    <m/>
    <x v="13"/>
    <x v="19"/>
    <x v="6"/>
    <s v="Food Security"/>
    <x v="9"/>
    <x v="20"/>
    <x v="3"/>
    <m/>
    <s v="Planned"/>
    <m/>
    <m/>
    <m/>
    <m/>
    <m/>
    <s v="Chittagong"/>
    <s v="Cox's Bazar"/>
    <x v="6"/>
    <x v="9"/>
    <x v="1"/>
    <m/>
    <m/>
    <m/>
    <x v="2"/>
    <x v="2"/>
    <m/>
    <m/>
    <m/>
    <m/>
    <m/>
    <m/>
    <m/>
    <m/>
    <m/>
    <m/>
    <m/>
    <m/>
    <m/>
    <m/>
    <m/>
    <m/>
    <m/>
    <m/>
    <m/>
    <m/>
    <m/>
    <m/>
    <m/>
    <m/>
    <n v="20"/>
    <n v="2022"/>
    <s v=""/>
    <m/>
    <m/>
    <m/>
  </r>
  <r>
    <n v="3837"/>
    <m/>
    <m/>
    <m/>
    <x v="13"/>
    <x v="19"/>
    <x v="6"/>
    <s v="Food Security"/>
    <x v="9"/>
    <x v="20"/>
    <x v="3"/>
    <m/>
    <s v="Planned"/>
    <m/>
    <m/>
    <m/>
    <m/>
    <m/>
    <s v="Chittagong"/>
    <s v="Cox's Bazar"/>
    <x v="6"/>
    <x v="9"/>
    <x v="1"/>
    <m/>
    <m/>
    <m/>
    <x v="2"/>
    <x v="2"/>
    <m/>
    <m/>
    <m/>
    <m/>
    <m/>
    <m/>
    <m/>
    <m/>
    <m/>
    <m/>
    <m/>
    <m/>
    <m/>
    <m/>
    <m/>
    <m/>
    <m/>
    <m/>
    <m/>
    <m/>
    <m/>
    <m/>
    <m/>
    <m/>
    <n v="20"/>
    <n v="2022"/>
    <s v=""/>
    <m/>
    <m/>
    <m/>
  </r>
  <r>
    <n v="3838"/>
    <m/>
    <m/>
    <m/>
    <x v="13"/>
    <x v="19"/>
    <x v="6"/>
    <s v="Food Security"/>
    <x v="9"/>
    <x v="20"/>
    <x v="3"/>
    <m/>
    <s v="Planned"/>
    <m/>
    <m/>
    <m/>
    <m/>
    <m/>
    <s v="Chittagong"/>
    <s v="Cox's Bazar"/>
    <x v="6"/>
    <x v="9"/>
    <x v="1"/>
    <m/>
    <m/>
    <m/>
    <x v="2"/>
    <x v="2"/>
    <m/>
    <m/>
    <m/>
    <m/>
    <m/>
    <m/>
    <m/>
    <m/>
    <m/>
    <m/>
    <m/>
    <m/>
    <m/>
    <m/>
    <m/>
    <m/>
    <m/>
    <m/>
    <m/>
    <m/>
    <m/>
    <m/>
    <m/>
    <m/>
    <n v="20"/>
    <n v="2022"/>
    <s v=""/>
    <m/>
    <m/>
    <m/>
  </r>
  <r>
    <n v="3839"/>
    <m/>
    <m/>
    <m/>
    <x v="13"/>
    <x v="19"/>
    <x v="6"/>
    <s v="Food Security"/>
    <x v="9"/>
    <x v="20"/>
    <x v="3"/>
    <m/>
    <s v="Planned"/>
    <m/>
    <m/>
    <m/>
    <m/>
    <m/>
    <s v="Chittagong"/>
    <s v="Cox's Bazar"/>
    <x v="6"/>
    <x v="9"/>
    <x v="1"/>
    <m/>
    <m/>
    <m/>
    <x v="2"/>
    <x v="2"/>
    <m/>
    <m/>
    <m/>
    <m/>
    <m/>
    <m/>
    <m/>
    <m/>
    <m/>
    <m/>
    <m/>
    <m/>
    <m/>
    <m/>
    <m/>
    <m/>
    <m/>
    <m/>
    <m/>
    <m/>
    <m/>
    <m/>
    <m/>
    <m/>
    <n v="20"/>
    <n v="2022"/>
    <s v=""/>
    <m/>
    <m/>
    <m/>
  </r>
  <r>
    <n v="3840"/>
    <m/>
    <m/>
    <m/>
    <x v="13"/>
    <x v="19"/>
    <x v="6"/>
    <s v="Food Security"/>
    <x v="9"/>
    <x v="20"/>
    <x v="3"/>
    <m/>
    <s v="Planned"/>
    <m/>
    <m/>
    <m/>
    <m/>
    <m/>
    <s v="Chittagong"/>
    <s v="Cox's Bazar"/>
    <x v="6"/>
    <x v="9"/>
    <x v="1"/>
    <m/>
    <m/>
    <m/>
    <x v="2"/>
    <x v="2"/>
    <m/>
    <m/>
    <m/>
    <m/>
    <m/>
    <m/>
    <m/>
    <m/>
    <m/>
    <m/>
    <m/>
    <m/>
    <m/>
    <m/>
    <m/>
    <m/>
    <m/>
    <m/>
    <m/>
    <m/>
    <m/>
    <m/>
    <m/>
    <m/>
    <n v="20"/>
    <n v="2022"/>
    <s v=""/>
    <m/>
    <m/>
    <m/>
  </r>
  <r>
    <n v="3841"/>
    <m/>
    <m/>
    <m/>
    <x v="13"/>
    <x v="19"/>
    <x v="6"/>
    <s v="Food Security"/>
    <x v="9"/>
    <x v="20"/>
    <x v="3"/>
    <m/>
    <s v="Planned"/>
    <m/>
    <m/>
    <m/>
    <m/>
    <m/>
    <s v="Chittagong"/>
    <s v="Cox's Bazar"/>
    <x v="6"/>
    <x v="9"/>
    <x v="1"/>
    <m/>
    <m/>
    <m/>
    <x v="2"/>
    <x v="2"/>
    <m/>
    <m/>
    <m/>
    <m/>
    <m/>
    <m/>
    <m/>
    <m/>
    <m/>
    <m/>
    <m/>
    <m/>
    <m/>
    <m/>
    <m/>
    <m/>
    <m/>
    <m/>
    <m/>
    <m/>
    <m/>
    <m/>
    <m/>
    <m/>
    <n v="20"/>
    <n v="2022"/>
    <s v=""/>
    <m/>
    <m/>
    <m/>
  </r>
  <r>
    <n v="3842"/>
    <m/>
    <m/>
    <m/>
    <x v="13"/>
    <x v="19"/>
    <x v="6"/>
    <s v="Food Security"/>
    <x v="9"/>
    <x v="20"/>
    <x v="3"/>
    <m/>
    <s v="Planned"/>
    <m/>
    <m/>
    <m/>
    <m/>
    <m/>
    <s v="Chittagong"/>
    <s v="Cox's Bazar"/>
    <x v="6"/>
    <x v="9"/>
    <x v="1"/>
    <m/>
    <m/>
    <m/>
    <x v="2"/>
    <x v="2"/>
    <m/>
    <m/>
    <m/>
    <m/>
    <m/>
    <m/>
    <m/>
    <m/>
    <m/>
    <m/>
    <m/>
    <m/>
    <m/>
    <m/>
    <m/>
    <m/>
    <m/>
    <m/>
    <m/>
    <m/>
    <m/>
    <m/>
    <m/>
    <m/>
    <n v="20"/>
    <n v="2022"/>
    <s v=""/>
    <m/>
    <m/>
    <m/>
  </r>
  <r>
    <n v="3843"/>
    <m/>
    <m/>
    <m/>
    <x v="13"/>
    <x v="19"/>
    <x v="6"/>
    <s v="Food Security"/>
    <x v="9"/>
    <x v="20"/>
    <x v="3"/>
    <m/>
    <s v="Planned"/>
    <m/>
    <m/>
    <m/>
    <m/>
    <m/>
    <s v="Chittagong"/>
    <s v="Cox's Bazar"/>
    <x v="6"/>
    <x v="9"/>
    <x v="1"/>
    <m/>
    <m/>
    <m/>
    <x v="2"/>
    <x v="2"/>
    <m/>
    <m/>
    <m/>
    <m/>
    <m/>
    <m/>
    <m/>
    <m/>
    <m/>
    <m/>
    <m/>
    <m/>
    <m/>
    <m/>
    <m/>
    <m/>
    <m/>
    <m/>
    <m/>
    <m/>
    <m/>
    <m/>
    <m/>
    <m/>
    <n v="20"/>
    <n v="2022"/>
    <s v=""/>
    <m/>
    <m/>
    <m/>
  </r>
  <r>
    <n v="3844"/>
    <m/>
    <m/>
    <m/>
    <x v="13"/>
    <x v="19"/>
    <x v="6"/>
    <s v="Food Security"/>
    <x v="9"/>
    <x v="20"/>
    <x v="3"/>
    <m/>
    <s v="Planned"/>
    <m/>
    <m/>
    <m/>
    <m/>
    <m/>
    <s v="Chittagong"/>
    <s v="Cox's Bazar"/>
    <x v="6"/>
    <x v="9"/>
    <x v="1"/>
    <m/>
    <m/>
    <m/>
    <x v="2"/>
    <x v="2"/>
    <m/>
    <m/>
    <m/>
    <m/>
    <m/>
    <m/>
    <m/>
    <m/>
    <m/>
    <m/>
    <m/>
    <m/>
    <m/>
    <m/>
    <m/>
    <m/>
    <m/>
    <m/>
    <m/>
    <m/>
    <m/>
    <m/>
    <m/>
    <m/>
    <n v="20"/>
    <n v="2022"/>
    <s v=""/>
    <m/>
    <m/>
    <m/>
  </r>
  <r>
    <n v="3845"/>
    <m/>
    <m/>
    <m/>
    <x v="13"/>
    <x v="19"/>
    <x v="6"/>
    <s v="Food Security"/>
    <x v="9"/>
    <x v="20"/>
    <x v="3"/>
    <m/>
    <s v="Planned"/>
    <m/>
    <m/>
    <m/>
    <m/>
    <m/>
    <s v="Chittagong"/>
    <s v="Cox's Bazar"/>
    <x v="6"/>
    <x v="9"/>
    <x v="1"/>
    <m/>
    <m/>
    <m/>
    <x v="2"/>
    <x v="2"/>
    <m/>
    <m/>
    <m/>
    <m/>
    <m/>
    <m/>
    <m/>
    <m/>
    <m/>
    <m/>
    <m/>
    <m/>
    <m/>
    <m/>
    <m/>
    <m/>
    <m/>
    <m/>
    <m/>
    <m/>
    <m/>
    <m/>
    <m/>
    <m/>
    <n v="20"/>
    <n v="2022"/>
    <s v=""/>
    <m/>
    <m/>
    <m/>
  </r>
  <r>
    <n v="3846"/>
    <m/>
    <m/>
    <m/>
    <x v="13"/>
    <x v="19"/>
    <x v="6"/>
    <s v="Food Security"/>
    <x v="9"/>
    <x v="20"/>
    <x v="3"/>
    <m/>
    <s v="Planned"/>
    <m/>
    <m/>
    <m/>
    <m/>
    <m/>
    <s v="Chittagong"/>
    <s v="Cox's Bazar"/>
    <x v="6"/>
    <x v="9"/>
    <x v="1"/>
    <m/>
    <m/>
    <m/>
    <x v="2"/>
    <x v="2"/>
    <m/>
    <m/>
    <m/>
    <m/>
    <m/>
    <m/>
    <m/>
    <m/>
    <m/>
    <m/>
    <m/>
    <m/>
    <m/>
    <m/>
    <m/>
    <m/>
    <m/>
    <m/>
    <m/>
    <m/>
    <m/>
    <m/>
    <m/>
    <m/>
    <n v="20"/>
    <n v="2022"/>
    <s v=""/>
    <m/>
    <m/>
    <m/>
  </r>
  <r>
    <n v="3847"/>
    <m/>
    <m/>
    <m/>
    <x v="13"/>
    <x v="19"/>
    <x v="6"/>
    <s v="Food Security"/>
    <x v="9"/>
    <x v="20"/>
    <x v="3"/>
    <m/>
    <s v="Planned"/>
    <m/>
    <m/>
    <m/>
    <m/>
    <m/>
    <s v="Chittagong"/>
    <s v="Cox's Bazar"/>
    <x v="6"/>
    <x v="9"/>
    <x v="1"/>
    <m/>
    <m/>
    <m/>
    <x v="2"/>
    <x v="2"/>
    <m/>
    <m/>
    <m/>
    <m/>
    <m/>
    <m/>
    <m/>
    <m/>
    <m/>
    <m/>
    <m/>
    <m/>
    <m/>
    <m/>
    <m/>
    <m/>
    <m/>
    <m/>
    <m/>
    <m/>
    <m/>
    <m/>
    <m/>
    <m/>
    <n v="20"/>
    <n v="2022"/>
    <s v=""/>
    <m/>
    <m/>
    <m/>
  </r>
  <r>
    <n v="3848"/>
    <m/>
    <m/>
    <m/>
    <x v="13"/>
    <x v="19"/>
    <x v="6"/>
    <s v="Food Security"/>
    <x v="9"/>
    <x v="20"/>
    <x v="3"/>
    <m/>
    <s v="Planned"/>
    <m/>
    <m/>
    <m/>
    <m/>
    <m/>
    <s v="Chittagong"/>
    <s v="Cox's Bazar"/>
    <x v="6"/>
    <x v="9"/>
    <x v="1"/>
    <m/>
    <m/>
    <m/>
    <x v="2"/>
    <x v="2"/>
    <m/>
    <m/>
    <m/>
    <m/>
    <m/>
    <m/>
    <m/>
    <m/>
    <m/>
    <m/>
    <m/>
    <m/>
    <m/>
    <m/>
    <m/>
    <m/>
    <m/>
    <m/>
    <m/>
    <m/>
    <m/>
    <m/>
    <m/>
    <m/>
    <n v="20"/>
    <n v="2022"/>
    <s v=""/>
    <m/>
    <m/>
    <m/>
  </r>
  <r>
    <n v="3849"/>
    <m/>
    <m/>
    <m/>
    <x v="13"/>
    <x v="19"/>
    <x v="6"/>
    <s v="Food Security"/>
    <x v="9"/>
    <x v="20"/>
    <x v="3"/>
    <m/>
    <s v="Planned"/>
    <m/>
    <m/>
    <m/>
    <m/>
    <m/>
    <s v="Chittagong"/>
    <s v="Cox's Bazar"/>
    <x v="6"/>
    <x v="9"/>
    <x v="1"/>
    <m/>
    <m/>
    <m/>
    <x v="2"/>
    <x v="2"/>
    <m/>
    <m/>
    <m/>
    <m/>
    <m/>
    <m/>
    <m/>
    <m/>
    <m/>
    <m/>
    <m/>
    <m/>
    <m/>
    <m/>
    <m/>
    <m/>
    <m/>
    <m/>
    <m/>
    <m/>
    <m/>
    <m/>
    <m/>
    <m/>
    <n v="20"/>
    <n v="2022"/>
    <s v=""/>
    <m/>
    <m/>
    <m/>
  </r>
  <r>
    <n v="3850"/>
    <m/>
    <m/>
    <m/>
    <x v="13"/>
    <x v="19"/>
    <x v="6"/>
    <s v="Food Security"/>
    <x v="9"/>
    <x v="20"/>
    <x v="3"/>
    <m/>
    <s v="Planned"/>
    <m/>
    <m/>
    <m/>
    <m/>
    <m/>
    <s v="Chittagong"/>
    <s v="Cox's Bazar"/>
    <x v="6"/>
    <x v="9"/>
    <x v="1"/>
    <m/>
    <m/>
    <m/>
    <x v="2"/>
    <x v="2"/>
    <m/>
    <m/>
    <m/>
    <m/>
    <m/>
    <m/>
    <m/>
    <m/>
    <m/>
    <m/>
    <m/>
    <m/>
    <m/>
    <m/>
    <m/>
    <m/>
    <m/>
    <m/>
    <m/>
    <m/>
    <m/>
    <m/>
    <m/>
    <m/>
    <n v="20"/>
    <n v="2022"/>
    <s v=""/>
    <m/>
    <m/>
    <m/>
  </r>
  <r>
    <n v="3851"/>
    <m/>
    <m/>
    <m/>
    <x v="13"/>
    <x v="19"/>
    <x v="6"/>
    <s v="Food Security"/>
    <x v="9"/>
    <x v="20"/>
    <x v="3"/>
    <m/>
    <s v="Planned"/>
    <m/>
    <m/>
    <m/>
    <m/>
    <m/>
    <s v="Chittagong"/>
    <s v="Cox's Bazar"/>
    <x v="6"/>
    <x v="9"/>
    <x v="1"/>
    <m/>
    <m/>
    <m/>
    <x v="2"/>
    <x v="2"/>
    <m/>
    <m/>
    <m/>
    <m/>
    <m/>
    <m/>
    <m/>
    <m/>
    <m/>
    <m/>
    <m/>
    <m/>
    <m/>
    <m/>
    <m/>
    <m/>
    <m/>
    <m/>
    <m/>
    <m/>
    <m/>
    <m/>
    <m/>
    <m/>
    <n v="20"/>
    <n v="2022"/>
    <s v=""/>
    <m/>
    <m/>
    <m/>
  </r>
  <r>
    <n v="3852"/>
    <m/>
    <m/>
    <m/>
    <x v="13"/>
    <x v="19"/>
    <x v="6"/>
    <s v="Food Security"/>
    <x v="9"/>
    <x v="20"/>
    <x v="3"/>
    <m/>
    <s v="Planned"/>
    <m/>
    <m/>
    <m/>
    <m/>
    <m/>
    <s v="Chittagong"/>
    <s v="Cox's Bazar"/>
    <x v="6"/>
    <x v="9"/>
    <x v="1"/>
    <m/>
    <m/>
    <m/>
    <x v="2"/>
    <x v="2"/>
    <m/>
    <m/>
    <m/>
    <m/>
    <m/>
    <m/>
    <m/>
    <m/>
    <m/>
    <m/>
    <m/>
    <m/>
    <m/>
    <m/>
    <m/>
    <m/>
    <m/>
    <m/>
    <m/>
    <m/>
    <m/>
    <m/>
    <m/>
    <m/>
    <n v="20"/>
    <n v="2022"/>
    <s v=""/>
    <m/>
    <m/>
    <m/>
  </r>
  <r>
    <n v="3853"/>
    <m/>
    <m/>
    <m/>
    <x v="13"/>
    <x v="19"/>
    <x v="6"/>
    <s v="Food Security"/>
    <x v="9"/>
    <x v="20"/>
    <x v="3"/>
    <m/>
    <s v="Planned"/>
    <m/>
    <m/>
    <m/>
    <m/>
    <m/>
    <s v="Chittagong"/>
    <s v="Cox's Bazar"/>
    <x v="6"/>
    <x v="9"/>
    <x v="1"/>
    <m/>
    <m/>
    <m/>
    <x v="2"/>
    <x v="2"/>
    <m/>
    <m/>
    <m/>
    <m/>
    <m/>
    <m/>
    <m/>
    <m/>
    <m/>
    <m/>
    <m/>
    <m/>
    <m/>
    <m/>
    <m/>
    <m/>
    <m/>
    <m/>
    <m/>
    <m/>
    <m/>
    <m/>
    <m/>
    <m/>
    <n v="20"/>
    <n v="2022"/>
    <s v=""/>
    <m/>
    <m/>
    <m/>
  </r>
  <r>
    <n v="3854"/>
    <m/>
    <m/>
    <m/>
    <x v="13"/>
    <x v="19"/>
    <x v="6"/>
    <s v="Food Security"/>
    <x v="9"/>
    <x v="20"/>
    <x v="3"/>
    <m/>
    <s v="Planned"/>
    <m/>
    <m/>
    <m/>
    <m/>
    <m/>
    <s v="Chittagong"/>
    <s v="Cox's Bazar"/>
    <x v="6"/>
    <x v="9"/>
    <x v="1"/>
    <m/>
    <m/>
    <m/>
    <x v="2"/>
    <x v="2"/>
    <m/>
    <m/>
    <m/>
    <m/>
    <m/>
    <m/>
    <m/>
    <m/>
    <m/>
    <m/>
    <m/>
    <m/>
    <m/>
    <m/>
    <m/>
    <m/>
    <m/>
    <m/>
    <m/>
    <m/>
    <m/>
    <m/>
    <m/>
    <m/>
    <n v="20"/>
    <n v="2022"/>
    <s v=""/>
    <m/>
    <m/>
    <m/>
  </r>
  <r>
    <n v="3855"/>
    <m/>
    <m/>
    <m/>
    <x v="13"/>
    <x v="19"/>
    <x v="6"/>
    <s v="Food Security"/>
    <x v="9"/>
    <x v="20"/>
    <x v="3"/>
    <m/>
    <s v="Planned"/>
    <m/>
    <m/>
    <m/>
    <m/>
    <m/>
    <s v="Chittagong"/>
    <s v="Cox's Bazar"/>
    <x v="6"/>
    <x v="9"/>
    <x v="1"/>
    <m/>
    <m/>
    <m/>
    <x v="2"/>
    <x v="2"/>
    <m/>
    <m/>
    <m/>
    <m/>
    <m/>
    <m/>
    <m/>
    <m/>
    <m/>
    <m/>
    <m/>
    <m/>
    <m/>
    <m/>
    <m/>
    <m/>
    <m/>
    <m/>
    <m/>
    <m/>
    <m/>
    <m/>
    <m/>
    <m/>
    <n v="20"/>
    <n v="2022"/>
    <s v=""/>
    <m/>
    <m/>
    <m/>
  </r>
  <r>
    <n v="3856"/>
    <m/>
    <m/>
    <m/>
    <x v="13"/>
    <x v="19"/>
    <x v="6"/>
    <s v="Food Security"/>
    <x v="9"/>
    <x v="20"/>
    <x v="3"/>
    <m/>
    <s v="Planned"/>
    <m/>
    <m/>
    <m/>
    <m/>
    <m/>
    <s v="Chittagong"/>
    <s v="Cox's Bazar"/>
    <x v="6"/>
    <x v="9"/>
    <x v="1"/>
    <m/>
    <m/>
    <m/>
    <x v="2"/>
    <x v="2"/>
    <m/>
    <m/>
    <m/>
    <m/>
    <m/>
    <m/>
    <m/>
    <m/>
    <m/>
    <m/>
    <m/>
    <m/>
    <m/>
    <m/>
    <m/>
    <m/>
    <m/>
    <m/>
    <m/>
    <m/>
    <m/>
    <m/>
    <m/>
    <m/>
    <n v="20"/>
    <n v="2022"/>
    <s v=""/>
    <m/>
    <m/>
    <m/>
  </r>
  <r>
    <n v="3857"/>
    <m/>
    <m/>
    <m/>
    <x v="13"/>
    <x v="19"/>
    <x v="6"/>
    <s v="Food Security"/>
    <x v="9"/>
    <x v="20"/>
    <x v="3"/>
    <m/>
    <s v="Planned"/>
    <m/>
    <m/>
    <m/>
    <m/>
    <m/>
    <s v="Chittagong"/>
    <s v="Cox's Bazar"/>
    <x v="6"/>
    <x v="9"/>
    <x v="1"/>
    <m/>
    <m/>
    <m/>
    <x v="2"/>
    <x v="2"/>
    <m/>
    <m/>
    <m/>
    <m/>
    <m/>
    <m/>
    <m/>
    <m/>
    <m/>
    <m/>
    <m/>
    <m/>
    <m/>
    <m/>
    <m/>
    <m/>
    <m/>
    <m/>
    <m/>
    <m/>
    <m/>
    <m/>
    <m/>
    <m/>
    <n v="20"/>
    <n v="2022"/>
    <s v=""/>
    <m/>
    <m/>
    <m/>
  </r>
  <r>
    <n v="3858"/>
    <m/>
    <m/>
    <m/>
    <x v="13"/>
    <x v="19"/>
    <x v="6"/>
    <s v="Food Security"/>
    <x v="9"/>
    <x v="20"/>
    <x v="3"/>
    <m/>
    <s v="Planned"/>
    <m/>
    <m/>
    <m/>
    <m/>
    <m/>
    <s v="Chittagong"/>
    <s v="Cox's Bazar"/>
    <x v="6"/>
    <x v="9"/>
    <x v="1"/>
    <m/>
    <m/>
    <m/>
    <x v="2"/>
    <x v="2"/>
    <m/>
    <m/>
    <m/>
    <m/>
    <m/>
    <m/>
    <m/>
    <m/>
    <m/>
    <m/>
    <m/>
    <m/>
    <m/>
    <m/>
    <m/>
    <m/>
    <m/>
    <m/>
    <m/>
    <m/>
    <m/>
    <m/>
    <m/>
    <m/>
    <n v="20"/>
    <n v="2022"/>
    <s v=""/>
    <m/>
    <m/>
    <m/>
  </r>
  <r>
    <n v="3859"/>
    <m/>
    <m/>
    <m/>
    <x v="13"/>
    <x v="19"/>
    <x v="6"/>
    <s v="Food Security"/>
    <x v="9"/>
    <x v="20"/>
    <x v="3"/>
    <m/>
    <s v="Planned"/>
    <m/>
    <m/>
    <m/>
    <m/>
    <m/>
    <s v="Chittagong"/>
    <s v="Cox's Bazar"/>
    <x v="6"/>
    <x v="9"/>
    <x v="1"/>
    <m/>
    <m/>
    <m/>
    <x v="2"/>
    <x v="2"/>
    <m/>
    <m/>
    <m/>
    <m/>
    <m/>
    <m/>
    <m/>
    <m/>
    <m/>
    <m/>
    <m/>
    <m/>
    <m/>
    <m/>
    <m/>
    <m/>
    <m/>
    <m/>
    <m/>
    <m/>
    <m/>
    <m/>
    <m/>
    <m/>
    <n v="20"/>
    <n v="2022"/>
    <s v=""/>
    <m/>
    <m/>
    <m/>
  </r>
  <r>
    <n v="3860"/>
    <m/>
    <m/>
    <m/>
    <x v="13"/>
    <x v="19"/>
    <x v="6"/>
    <s v="Food Security"/>
    <x v="9"/>
    <x v="20"/>
    <x v="3"/>
    <m/>
    <s v="Planned"/>
    <m/>
    <m/>
    <m/>
    <m/>
    <m/>
    <s v="Chittagong"/>
    <s v="Cox's Bazar"/>
    <x v="6"/>
    <x v="9"/>
    <x v="1"/>
    <m/>
    <m/>
    <m/>
    <x v="2"/>
    <x v="2"/>
    <m/>
    <m/>
    <m/>
    <m/>
    <m/>
    <m/>
    <m/>
    <m/>
    <m/>
    <m/>
    <m/>
    <m/>
    <m/>
    <m/>
    <m/>
    <m/>
    <m/>
    <m/>
    <m/>
    <m/>
    <m/>
    <m/>
    <m/>
    <m/>
    <n v="20"/>
    <n v="2022"/>
    <s v=""/>
    <m/>
    <m/>
    <m/>
  </r>
  <r>
    <n v="3861"/>
    <m/>
    <m/>
    <m/>
    <x v="13"/>
    <x v="19"/>
    <x v="6"/>
    <s v="Food Security"/>
    <x v="9"/>
    <x v="20"/>
    <x v="3"/>
    <m/>
    <s v="Planned"/>
    <m/>
    <m/>
    <m/>
    <m/>
    <m/>
    <s v="Chittagong"/>
    <s v="Cox's Bazar"/>
    <x v="6"/>
    <x v="9"/>
    <x v="1"/>
    <m/>
    <m/>
    <m/>
    <x v="2"/>
    <x v="2"/>
    <m/>
    <m/>
    <m/>
    <m/>
    <m/>
    <m/>
    <m/>
    <m/>
    <m/>
    <m/>
    <m/>
    <m/>
    <m/>
    <m/>
    <m/>
    <m/>
    <m/>
    <m/>
    <m/>
    <m/>
    <m/>
    <m/>
    <m/>
    <m/>
    <n v="20"/>
    <n v="2022"/>
    <s v=""/>
    <m/>
    <m/>
    <m/>
  </r>
  <r>
    <n v="3862"/>
    <m/>
    <m/>
    <m/>
    <x v="13"/>
    <x v="19"/>
    <x v="6"/>
    <s v="Food Security"/>
    <x v="9"/>
    <x v="20"/>
    <x v="3"/>
    <m/>
    <s v="Planned"/>
    <m/>
    <m/>
    <m/>
    <m/>
    <m/>
    <s v="Chittagong"/>
    <s v="Cox's Bazar"/>
    <x v="6"/>
    <x v="9"/>
    <x v="1"/>
    <m/>
    <m/>
    <m/>
    <x v="2"/>
    <x v="2"/>
    <m/>
    <m/>
    <m/>
    <m/>
    <m/>
    <m/>
    <m/>
    <m/>
    <m/>
    <m/>
    <m/>
    <m/>
    <m/>
    <m/>
    <m/>
    <m/>
    <m/>
    <m/>
    <m/>
    <m/>
    <m/>
    <m/>
    <m/>
    <m/>
    <n v="20"/>
    <n v="2022"/>
    <s v=""/>
    <m/>
    <m/>
    <m/>
  </r>
  <r>
    <n v="3863"/>
    <m/>
    <m/>
    <m/>
    <x v="13"/>
    <x v="19"/>
    <x v="6"/>
    <s v="Food Security"/>
    <x v="9"/>
    <x v="20"/>
    <x v="3"/>
    <m/>
    <s v="Planned"/>
    <m/>
    <m/>
    <m/>
    <m/>
    <m/>
    <s v="Chittagong"/>
    <s v="Cox's Bazar"/>
    <x v="6"/>
    <x v="9"/>
    <x v="1"/>
    <m/>
    <m/>
    <m/>
    <x v="2"/>
    <x v="2"/>
    <m/>
    <m/>
    <m/>
    <m/>
    <m/>
    <m/>
    <m/>
    <m/>
    <m/>
    <m/>
    <m/>
    <m/>
    <m/>
    <m/>
    <m/>
    <m/>
    <m/>
    <m/>
    <m/>
    <m/>
    <m/>
    <m/>
    <m/>
    <m/>
    <n v="20"/>
    <n v="2022"/>
    <s v=""/>
    <m/>
    <m/>
    <m/>
  </r>
  <r>
    <n v="3864"/>
    <m/>
    <m/>
    <m/>
    <x v="13"/>
    <x v="19"/>
    <x v="6"/>
    <s v="Food Security"/>
    <x v="9"/>
    <x v="20"/>
    <x v="3"/>
    <m/>
    <s v="Planned"/>
    <m/>
    <m/>
    <m/>
    <m/>
    <m/>
    <s v="Chittagong"/>
    <s v="Cox's Bazar"/>
    <x v="6"/>
    <x v="9"/>
    <x v="1"/>
    <m/>
    <m/>
    <m/>
    <x v="2"/>
    <x v="2"/>
    <m/>
    <m/>
    <m/>
    <m/>
    <m/>
    <m/>
    <m/>
    <m/>
    <m/>
    <m/>
    <m/>
    <m/>
    <m/>
    <m/>
    <m/>
    <m/>
    <m/>
    <m/>
    <m/>
    <m/>
    <m/>
    <m/>
    <m/>
    <m/>
    <n v="20"/>
    <n v="2022"/>
    <s v=""/>
    <m/>
    <m/>
    <m/>
  </r>
  <r>
    <n v="3865"/>
    <m/>
    <m/>
    <m/>
    <x v="13"/>
    <x v="19"/>
    <x v="6"/>
    <s v="Food Security"/>
    <x v="9"/>
    <x v="20"/>
    <x v="3"/>
    <m/>
    <s v="Planned"/>
    <m/>
    <m/>
    <m/>
    <m/>
    <m/>
    <s v="Chittagong"/>
    <s v="Cox's Bazar"/>
    <x v="6"/>
    <x v="9"/>
    <x v="1"/>
    <m/>
    <m/>
    <m/>
    <x v="2"/>
    <x v="2"/>
    <m/>
    <m/>
    <m/>
    <m/>
    <m/>
    <m/>
    <m/>
    <m/>
    <m/>
    <m/>
    <m/>
    <m/>
    <m/>
    <m/>
    <m/>
    <m/>
    <m/>
    <m/>
    <m/>
    <m/>
    <m/>
    <m/>
    <m/>
    <m/>
    <n v="20"/>
    <n v="2022"/>
    <s v=""/>
    <m/>
    <m/>
    <m/>
  </r>
  <r>
    <n v="3866"/>
    <m/>
    <m/>
    <m/>
    <x v="13"/>
    <x v="19"/>
    <x v="6"/>
    <s v="Food Security"/>
    <x v="9"/>
    <x v="20"/>
    <x v="3"/>
    <m/>
    <s v="Planned"/>
    <m/>
    <m/>
    <m/>
    <m/>
    <m/>
    <s v="Chittagong"/>
    <s v="Cox's Bazar"/>
    <x v="6"/>
    <x v="9"/>
    <x v="1"/>
    <m/>
    <m/>
    <m/>
    <x v="2"/>
    <x v="2"/>
    <m/>
    <m/>
    <m/>
    <m/>
    <m/>
    <m/>
    <m/>
    <m/>
    <m/>
    <m/>
    <m/>
    <m/>
    <m/>
    <m/>
    <m/>
    <m/>
    <m/>
    <m/>
    <m/>
    <m/>
    <m/>
    <m/>
    <m/>
    <m/>
    <n v="20"/>
    <n v="2022"/>
    <s v=""/>
    <m/>
    <m/>
    <m/>
  </r>
  <r>
    <n v="3867"/>
    <m/>
    <m/>
    <m/>
    <x v="13"/>
    <x v="19"/>
    <x v="6"/>
    <s v="Food Security"/>
    <x v="9"/>
    <x v="20"/>
    <x v="3"/>
    <m/>
    <s v="Planned"/>
    <m/>
    <m/>
    <m/>
    <m/>
    <m/>
    <s v="Chittagong"/>
    <s v="Cox's Bazar"/>
    <x v="6"/>
    <x v="9"/>
    <x v="1"/>
    <m/>
    <m/>
    <m/>
    <x v="2"/>
    <x v="2"/>
    <m/>
    <m/>
    <m/>
    <m/>
    <m/>
    <m/>
    <m/>
    <m/>
    <m/>
    <m/>
    <m/>
    <m/>
    <m/>
    <m/>
    <m/>
    <m/>
    <m/>
    <m/>
    <m/>
    <m/>
    <m/>
    <m/>
    <m/>
    <m/>
    <n v="20"/>
    <n v="2022"/>
    <s v=""/>
    <m/>
    <m/>
    <m/>
  </r>
  <r>
    <n v="3868"/>
    <m/>
    <m/>
    <m/>
    <x v="13"/>
    <x v="19"/>
    <x v="6"/>
    <s v="Food Security"/>
    <x v="9"/>
    <x v="20"/>
    <x v="3"/>
    <m/>
    <s v="Planned"/>
    <m/>
    <m/>
    <m/>
    <m/>
    <m/>
    <s v="Chittagong"/>
    <s v="Cox's Bazar"/>
    <x v="6"/>
    <x v="9"/>
    <x v="1"/>
    <m/>
    <m/>
    <m/>
    <x v="2"/>
    <x v="2"/>
    <m/>
    <m/>
    <m/>
    <m/>
    <m/>
    <m/>
    <m/>
    <m/>
    <m/>
    <m/>
    <m/>
    <m/>
    <m/>
    <m/>
    <m/>
    <m/>
    <m/>
    <m/>
    <m/>
    <m/>
    <m/>
    <m/>
    <m/>
    <m/>
    <n v="20"/>
    <n v="2022"/>
    <s v=""/>
    <m/>
    <m/>
    <m/>
  </r>
  <r>
    <n v="3869"/>
    <m/>
    <m/>
    <m/>
    <x v="13"/>
    <x v="19"/>
    <x v="6"/>
    <s v="Food Security"/>
    <x v="9"/>
    <x v="20"/>
    <x v="3"/>
    <m/>
    <s v="Planned"/>
    <m/>
    <m/>
    <m/>
    <m/>
    <m/>
    <s v="Chittagong"/>
    <s v="Cox's Bazar"/>
    <x v="6"/>
    <x v="9"/>
    <x v="1"/>
    <m/>
    <m/>
    <m/>
    <x v="2"/>
    <x v="2"/>
    <m/>
    <m/>
    <m/>
    <m/>
    <m/>
    <m/>
    <m/>
    <m/>
    <m/>
    <m/>
    <m/>
    <m/>
    <m/>
    <m/>
    <m/>
    <m/>
    <m/>
    <m/>
    <m/>
    <m/>
    <m/>
    <m/>
    <m/>
    <m/>
    <n v="20"/>
    <n v="2022"/>
    <s v=""/>
    <m/>
    <m/>
    <m/>
  </r>
  <r>
    <n v="3870"/>
    <m/>
    <m/>
    <m/>
    <x v="13"/>
    <x v="19"/>
    <x v="6"/>
    <s v="Food Security"/>
    <x v="9"/>
    <x v="20"/>
    <x v="3"/>
    <m/>
    <s v="Planned"/>
    <m/>
    <m/>
    <m/>
    <m/>
    <m/>
    <s v="Chittagong"/>
    <s v="Cox's Bazar"/>
    <x v="6"/>
    <x v="9"/>
    <x v="1"/>
    <m/>
    <m/>
    <m/>
    <x v="2"/>
    <x v="2"/>
    <m/>
    <m/>
    <m/>
    <m/>
    <m/>
    <m/>
    <m/>
    <m/>
    <m/>
    <m/>
    <m/>
    <m/>
    <m/>
    <m/>
    <m/>
    <m/>
    <m/>
    <m/>
    <m/>
    <m/>
    <m/>
    <m/>
    <m/>
    <m/>
    <n v="20"/>
    <n v="2022"/>
    <s v=""/>
    <m/>
    <m/>
    <m/>
  </r>
  <r>
    <n v="3871"/>
    <m/>
    <m/>
    <m/>
    <x v="13"/>
    <x v="19"/>
    <x v="6"/>
    <s v="Food Security"/>
    <x v="9"/>
    <x v="20"/>
    <x v="3"/>
    <m/>
    <s v="Planned"/>
    <m/>
    <m/>
    <m/>
    <m/>
    <m/>
    <s v="Chittagong"/>
    <s v="Cox's Bazar"/>
    <x v="6"/>
    <x v="9"/>
    <x v="1"/>
    <m/>
    <m/>
    <m/>
    <x v="2"/>
    <x v="2"/>
    <m/>
    <m/>
    <m/>
    <m/>
    <m/>
    <m/>
    <m/>
    <m/>
    <m/>
    <m/>
    <m/>
    <m/>
    <m/>
    <m/>
    <m/>
    <m/>
    <m/>
    <m/>
    <m/>
    <m/>
    <m/>
    <m/>
    <m/>
    <m/>
    <n v="20"/>
    <n v="2022"/>
    <s v=""/>
    <m/>
    <m/>
    <m/>
  </r>
  <r>
    <n v="3872"/>
    <m/>
    <m/>
    <m/>
    <x v="13"/>
    <x v="19"/>
    <x v="6"/>
    <s v="Food Security"/>
    <x v="9"/>
    <x v="20"/>
    <x v="3"/>
    <m/>
    <s v="Planned"/>
    <m/>
    <m/>
    <m/>
    <m/>
    <m/>
    <s v="Chittagong"/>
    <s v="Cox's Bazar"/>
    <x v="6"/>
    <x v="9"/>
    <x v="1"/>
    <m/>
    <m/>
    <m/>
    <x v="2"/>
    <x v="2"/>
    <m/>
    <m/>
    <m/>
    <m/>
    <m/>
    <m/>
    <m/>
    <m/>
    <m/>
    <m/>
    <m/>
    <m/>
    <m/>
    <m/>
    <m/>
    <m/>
    <m/>
    <m/>
    <m/>
    <m/>
    <m/>
    <m/>
    <m/>
    <m/>
    <n v="20"/>
    <n v="2022"/>
    <s v=""/>
    <m/>
    <m/>
    <m/>
  </r>
  <r>
    <n v="3873"/>
    <m/>
    <m/>
    <m/>
    <x v="13"/>
    <x v="19"/>
    <x v="6"/>
    <s v="Food Security"/>
    <x v="9"/>
    <x v="20"/>
    <x v="3"/>
    <m/>
    <s v="Planned"/>
    <m/>
    <m/>
    <m/>
    <m/>
    <m/>
    <s v="Chittagong"/>
    <s v="Cox's Bazar"/>
    <x v="6"/>
    <x v="9"/>
    <x v="1"/>
    <m/>
    <m/>
    <m/>
    <x v="2"/>
    <x v="2"/>
    <m/>
    <m/>
    <m/>
    <m/>
    <m/>
    <m/>
    <m/>
    <m/>
    <m/>
    <m/>
    <m/>
    <m/>
    <m/>
    <m/>
    <m/>
    <m/>
    <m/>
    <m/>
    <m/>
    <m/>
    <m/>
    <m/>
    <m/>
    <m/>
    <n v="20"/>
    <n v="2022"/>
    <s v=""/>
    <m/>
    <m/>
    <m/>
  </r>
  <r>
    <n v="3874"/>
    <m/>
    <m/>
    <m/>
    <x v="13"/>
    <x v="19"/>
    <x v="6"/>
    <s v="Food Security"/>
    <x v="9"/>
    <x v="20"/>
    <x v="3"/>
    <m/>
    <s v="Planned"/>
    <m/>
    <m/>
    <m/>
    <m/>
    <m/>
    <s v="Chittagong"/>
    <s v="Cox's Bazar"/>
    <x v="6"/>
    <x v="9"/>
    <x v="1"/>
    <m/>
    <m/>
    <m/>
    <x v="2"/>
    <x v="2"/>
    <m/>
    <m/>
    <m/>
    <m/>
    <m/>
    <m/>
    <m/>
    <m/>
    <m/>
    <m/>
    <m/>
    <m/>
    <m/>
    <m/>
    <m/>
    <m/>
    <m/>
    <m/>
    <m/>
    <m/>
    <m/>
    <m/>
    <m/>
    <m/>
    <n v="20"/>
    <n v="2022"/>
    <s v=""/>
    <m/>
    <m/>
    <m/>
  </r>
  <r>
    <n v="3875"/>
    <m/>
    <m/>
    <m/>
    <x v="13"/>
    <x v="19"/>
    <x v="6"/>
    <s v="Food Security"/>
    <x v="9"/>
    <x v="20"/>
    <x v="3"/>
    <m/>
    <s v="Planned"/>
    <m/>
    <m/>
    <m/>
    <m/>
    <m/>
    <s v="Chittagong"/>
    <s v="Cox's Bazar"/>
    <x v="6"/>
    <x v="9"/>
    <x v="1"/>
    <m/>
    <m/>
    <m/>
    <x v="2"/>
    <x v="2"/>
    <m/>
    <m/>
    <m/>
    <m/>
    <m/>
    <m/>
    <m/>
    <m/>
    <m/>
    <m/>
    <m/>
    <m/>
    <m/>
    <m/>
    <m/>
    <m/>
    <m/>
    <m/>
    <m/>
    <m/>
    <m/>
    <m/>
    <m/>
    <m/>
    <n v="20"/>
    <n v="2022"/>
    <s v=""/>
    <m/>
    <m/>
    <m/>
  </r>
  <r>
    <n v="3876"/>
    <m/>
    <m/>
    <m/>
    <x v="13"/>
    <x v="19"/>
    <x v="6"/>
    <s v="Food Security"/>
    <x v="9"/>
    <x v="20"/>
    <x v="3"/>
    <m/>
    <s v="Planned"/>
    <m/>
    <m/>
    <m/>
    <m/>
    <m/>
    <s v="Chittagong"/>
    <s v="Cox's Bazar"/>
    <x v="6"/>
    <x v="9"/>
    <x v="1"/>
    <m/>
    <m/>
    <m/>
    <x v="2"/>
    <x v="2"/>
    <m/>
    <m/>
    <m/>
    <m/>
    <m/>
    <m/>
    <m/>
    <m/>
    <m/>
    <m/>
    <m/>
    <m/>
    <m/>
    <m/>
    <m/>
    <m/>
    <m/>
    <m/>
    <m/>
    <m/>
    <m/>
    <m/>
    <m/>
    <m/>
    <n v="20"/>
    <n v="2022"/>
    <s v=""/>
    <m/>
    <m/>
    <m/>
  </r>
  <r>
    <n v="3877"/>
    <m/>
    <m/>
    <m/>
    <x v="13"/>
    <x v="19"/>
    <x v="6"/>
    <s v="Food Security"/>
    <x v="9"/>
    <x v="20"/>
    <x v="3"/>
    <m/>
    <s v="Planned"/>
    <m/>
    <m/>
    <m/>
    <m/>
    <m/>
    <s v="Chittagong"/>
    <s v="Cox's Bazar"/>
    <x v="6"/>
    <x v="9"/>
    <x v="1"/>
    <m/>
    <m/>
    <m/>
    <x v="2"/>
    <x v="2"/>
    <m/>
    <m/>
    <m/>
    <m/>
    <m/>
    <m/>
    <m/>
    <m/>
    <m/>
    <m/>
    <m/>
    <m/>
    <m/>
    <m/>
    <m/>
    <m/>
    <m/>
    <m/>
    <m/>
    <m/>
    <m/>
    <m/>
    <m/>
    <m/>
    <n v="20"/>
    <n v="2022"/>
    <s v=""/>
    <m/>
    <m/>
    <m/>
  </r>
  <r>
    <n v="3878"/>
    <m/>
    <m/>
    <m/>
    <x v="13"/>
    <x v="19"/>
    <x v="6"/>
    <s v="Food Security"/>
    <x v="9"/>
    <x v="20"/>
    <x v="3"/>
    <m/>
    <s v="Planned"/>
    <m/>
    <m/>
    <m/>
    <m/>
    <m/>
    <s v="Chittagong"/>
    <s v="Cox's Bazar"/>
    <x v="6"/>
    <x v="9"/>
    <x v="1"/>
    <m/>
    <m/>
    <m/>
    <x v="2"/>
    <x v="2"/>
    <m/>
    <m/>
    <m/>
    <m/>
    <m/>
    <m/>
    <m/>
    <m/>
    <m/>
    <m/>
    <m/>
    <m/>
    <m/>
    <m/>
    <m/>
    <m/>
    <m/>
    <m/>
    <m/>
    <m/>
    <m/>
    <m/>
    <m/>
    <m/>
    <n v="20"/>
    <n v="2022"/>
    <s v=""/>
    <m/>
    <m/>
    <m/>
  </r>
  <r>
    <n v="3879"/>
    <m/>
    <m/>
    <m/>
    <x v="13"/>
    <x v="19"/>
    <x v="6"/>
    <s v="Food Security"/>
    <x v="9"/>
    <x v="20"/>
    <x v="3"/>
    <m/>
    <s v="Planned"/>
    <m/>
    <m/>
    <m/>
    <m/>
    <m/>
    <s v="Chittagong"/>
    <s v="Cox's Bazar"/>
    <x v="6"/>
    <x v="9"/>
    <x v="1"/>
    <m/>
    <m/>
    <m/>
    <x v="2"/>
    <x v="2"/>
    <m/>
    <m/>
    <m/>
    <m/>
    <m/>
    <m/>
    <m/>
    <m/>
    <m/>
    <m/>
    <m/>
    <m/>
    <m/>
    <m/>
    <m/>
    <m/>
    <m/>
    <m/>
    <m/>
    <m/>
    <m/>
    <m/>
    <m/>
    <m/>
    <n v="20"/>
    <n v="2022"/>
    <s v=""/>
    <m/>
    <m/>
    <m/>
  </r>
  <r>
    <n v="3880"/>
    <m/>
    <m/>
    <m/>
    <x v="13"/>
    <x v="19"/>
    <x v="6"/>
    <s v="Food Security"/>
    <x v="9"/>
    <x v="20"/>
    <x v="3"/>
    <m/>
    <s v="Planned"/>
    <m/>
    <m/>
    <m/>
    <m/>
    <m/>
    <s v="Chittagong"/>
    <s v="Cox's Bazar"/>
    <x v="6"/>
    <x v="9"/>
    <x v="1"/>
    <m/>
    <m/>
    <m/>
    <x v="2"/>
    <x v="2"/>
    <m/>
    <m/>
    <m/>
    <m/>
    <m/>
    <m/>
    <m/>
    <m/>
    <m/>
    <m/>
    <m/>
    <m/>
    <m/>
    <m/>
    <m/>
    <m/>
    <m/>
    <m/>
    <m/>
    <m/>
    <m/>
    <m/>
    <m/>
    <m/>
    <n v="20"/>
    <n v="2022"/>
    <s v=""/>
    <m/>
    <m/>
    <m/>
  </r>
  <r>
    <n v="3881"/>
    <m/>
    <m/>
    <m/>
    <x v="13"/>
    <x v="19"/>
    <x v="6"/>
    <s v="Food Security"/>
    <x v="9"/>
    <x v="20"/>
    <x v="3"/>
    <m/>
    <s v="Planned"/>
    <m/>
    <m/>
    <m/>
    <m/>
    <m/>
    <s v="Chittagong"/>
    <s v="Cox's Bazar"/>
    <x v="6"/>
    <x v="9"/>
    <x v="1"/>
    <m/>
    <m/>
    <m/>
    <x v="2"/>
    <x v="2"/>
    <m/>
    <m/>
    <m/>
    <m/>
    <m/>
    <m/>
    <m/>
    <m/>
    <m/>
    <m/>
    <m/>
    <m/>
    <m/>
    <m/>
    <m/>
    <m/>
    <m/>
    <m/>
    <m/>
    <m/>
    <m/>
    <m/>
    <m/>
    <m/>
    <n v="20"/>
    <n v="2022"/>
    <s v=""/>
    <m/>
    <m/>
    <m/>
  </r>
  <r>
    <n v="3882"/>
    <m/>
    <m/>
    <m/>
    <x v="13"/>
    <x v="19"/>
    <x v="6"/>
    <s v="Food Security"/>
    <x v="9"/>
    <x v="20"/>
    <x v="3"/>
    <m/>
    <s v="Planned"/>
    <m/>
    <m/>
    <m/>
    <m/>
    <m/>
    <s v="Chittagong"/>
    <s v="Cox's Bazar"/>
    <x v="6"/>
    <x v="9"/>
    <x v="1"/>
    <m/>
    <m/>
    <m/>
    <x v="2"/>
    <x v="2"/>
    <m/>
    <m/>
    <m/>
    <m/>
    <m/>
    <m/>
    <m/>
    <m/>
    <m/>
    <m/>
    <m/>
    <m/>
    <m/>
    <m/>
    <m/>
    <m/>
    <m/>
    <m/>
    <m/>
    <m/>
    <m/>
    <m/>
    <m/>
    <m/>
    <n v="20"/>
    <n v="2022"/>
    <s v=""/>
    <m/>
    <m/>
    <m/>
  </r>
  <r>
    <n v="3883"/>
    <m/>
    <m/>
    <m/>
    <x v="13"/>
    <x v="19"/>
    <x v="6"/>
    <s v="Food Security"/>
    <x v="9"/>
    <x v="20"/>
    <x v="3"/>
    <m/>
    <s v="Planned"/>
    <m/>
    <m/>
    <m/>
    <m/>
    <m/>
    <s v="Chittagong"/>
    <s v="Cox's Bazar"/>
    <x v="6"/>
    <x v="9"/>
    <x v="1"/>
    <m/>
    <m/>
    <m/>
    <x v="2"/>
    <x v="2"/>
    <m/>
    <m/>
    <m/>
    <m/>
    <m/>
    <m/>
    <m/>
    <m/>
    <m/>
    <m/>
    <m/>
    <m/>
    <m/>
    <m/>
    <m/>
    <m/>
    <m/>
    <m/>
    <m/>
    <m/>
    <m/>
    <m/>
    <m/>
    <m/>
    <n v="20"/>
    <n v="2022"/>
    <s v=""/>
    <m/>
    <m/>
    <m/>
  </r>
  <r>
    <n v="3884"/>
    <m/>
    <m/>
    <m/>
    <x v="13"/>
    <x v="19"/>
    <x v="6"/>
    <s v="Food Security"/>
    <x v="9"/>
    <x v="20"/>
    <x v="3"/>
    <m/>
    <s v="Planned"/>
    <m/>
    <m/>
    <m/>
    <m/>
    <m/>
    <s v="Chittagong"/>
    <s v="Cox's Bazar"/>
    <x v="6"/>
    <x v="9"/>
    <x v="1"/>
    <m/>
    <m/>
    <m/>
    <x v="2"/>
    <x v="2"/>
    <m/>
    <m/>
    <m/>
    <m/>
    <m/>
    <m/>
    <m/>
    <m/>
    <m/>
    <m/>
    <m/>
    <m/>
    <m/>
    <m/>
    <m/>
    <m/>
    <m/>
    <m/>
    <m/>
    <m/>
    <m/>
    <m/>
    <m/>
    <m/>
    <n v="20"/>
    <n v="2022"/>
    <s v=""/>
    <m/>
    <m/>
    <m/>
  </r>
  <r>
    <n v="3885"/>
    <m/>
    <m/>
    <m/>
    <x v="13"/>
    <x v="19"/>
    <x v="6"/>
    <s v="Food Security"/>
    <x v="9"/>
    <x v="20"/>
    <x v="3"/>
    <m/>
    <s v="Planned"/>
    <m/>
    <m/>
    <m/>
    <m/>
    <m/>
    <s v="Chittagong"/>
    <s v="Cox's Bazar"/>
    <x v="6"/>
    <x v="9"/>
    <x v="1"/>
    <m/>
    <m/>
    <m/>
    <x v="2"/>
    <x v="2"/>
    <m/>
    <m/>
    <m/>
    <m/>
    <m/>
    <m/>
    <m/>
    <m/>
    <m/>
    <m/>
    <m/>
    <m/>
    <m/>
    <m/>
    <m/>
    <m/>
    <m/>
    <m/>
    <m/>
    <m/>
    <m/>
    <m/>
    <m/>
    <m/>
    <n v="20"/>
    <n v="2022"/>
    <s v=""/>
    <m/>
    <m/>
    <m/>
  </r>
  <r>
    <n v="3886"/>
    <m/>
    <m/>
    <m/>
    <x v="13"/>
    <x v="19"/>
    <x v="6"/>
    <s v="Food Security"/>
    <x v="9"/>
    <x v="20"/>
    <x v="3"/>
    <m/>
    <s v="Planned"/>
    <m/>
    <m/>
    <m/>
    <m/>
    <m/>
    <s v="Chittagong"/>
    <s v="Cox's Bazar"/>
    <x v="6"/>
    <x v="9"/>
    <x v="1"/>
    <m/>
    <m/>
    <m/>
    <x v="2"/>
    <x v="2"/>
    <m/>
    <m/>
    <m/>
    <m/>
    <m/>
    <m/>
    <m/>
    <m/>
    <m/>
    <m/>
    <m/>
    <m/>
    <m/>
    <m/>
    <m/>
    <m/>
    <m/>
    <m/>
    <m/>
    <m/>
    <m/>
    <m/>
    <m/>
    <m/>
    <n v="20"/>
    <n v="2022"/>
    <s v=""/>
    <m/>
    <m/>
    <m/>
  </r>
  <r>
    <n v="3887"/>
    <m/>
    <m/>
    <m/>
    <x v="13"/>
    <x v="19"/>
    <x v="6"/>
    <s v="Food Security"/>
    <x v="9"/>
    <x v="20"/>
    <x v="3"/>
    <m/>
    <s v="Planned"/>
    <m/>
    <m/>
    <m/>
    <m/>
    <m/>
    <s v="Chittagong"/>
    <s v="Cox's Bazar"/>
    <x v="6"/>
    <x v="9"/>
    <x v="1"/>
    <m/>
    <m/>
    <m/>
    <x v="2"/>
    <x v="2"/>
    <m/>
    <m/>
    <m/>
    <m/>
    <m/>
    <m/>
    <m/>
    <m/>
    <m/>
    <m/>
    <m/>
    <m/>
    <m/>
    <m/>
    <m/>
    <m/>
    <m/>
    <m/>
    <m/>
    <m/>
    <m/>
    <m/>
    <m/>
    <m/>
    <n v="20"/>
    <n v="2022"/>
    <s v=""/>
    <m/>
    <m/>
    <m/>
  </r>
  <r>
    <n v="3888"/>
    <m/>
    <m/>
    <m/>
    <x v="13"/>
    <x v="19"/>
    <x v="6"/>
    <s v="Food Security"/>
    <x v="9"/>
    <x v="20"/>
    <x v="3"/>
    <m/>
    <s v="Planned"/>
    <m/>
    <m/>
    <m/>
    <m/>
    <m/>
    <s v="Chittagong"/>
    <s v="Cox's Bazar"/>
    <x v="6"/>
    <x v="9"/>
    <x v="1"/>
    <m/>
    <m/>
    <m/>
    <x v="2"/>
    <x v="2"/>
    <m/>
    <m/>
    <m/>
    <m/>
    <m/>
    <m/>
    <m/>
    <m/>
    <m/>
    <m/>
    <m/>
    <m/>
    <m/>
    <m/>
    <m/>
    <m/>
    <m/>
    <m/>
    <m/>
    <m/>
    <m/>
    <m/>
    <m/>
    <m/>
    <n v="20"/>
    <n v="2022"/>
    <s v=""/>
    <m/>
    <m/>
    <m/>
  </r>
  <r>
    <n v="3889"/>
    <m/>
    <m/>
    <m/>
    <x v="13"/>
    <x v="19"/>
    <x v="6"/>
    <s v="Food Security"/>
    <x v="9"/>
    <x v="20"/>
    <x v="3"/>
    <m/>
    <s v="Planned"/>
    <m/>
    <m/>
    <m/>
    <m/>
    <m/>
    <s v="Chittagong"/>
    <s v="Cox's Bazar"/>
    <x v="6"/>
    <x v="9"/>
    <x v="1"/>
    <m/>
    <m/>
    <m/>
    <x v="2"/>
    <x v="2"/>
    <m/>
    <m/>
    <m/>
    <m/>
    <m/>
    <m/>
    <m/>
    <m/>
    <m/>
    <m/>
    <m/>
    <m/>
    <m/>
    <m/>
    <m/>
    <m/>
    <m/>
    <m/>
    <m/>
    <m/>
    <m/>
    <m/>
    <m/>
    <m/>
    <n v="20"/>
    <n v="2022"/>
    <s v=""/>
    <m/>
    <m/>
    <m/>
  </r>
  <r>
    <n v="3890"/>
    <m/>
    <m/>
    <m/>
    <x v="13"/>
    <x v="19"/>
    <x v="6"/>
    <s v="Food Security"/>
    <x v="9"/>
    <x v="20"/>
    <x v="3"/>
    <m/>
    <s v="Planned"/>
    <m/>
    <m/>
    <m/>
    <m/>
    <m/>
    <s v="Chittagong"/>
    <s v="Cox's Bazar"/>
    <x v="6"/>
    <x v="9"/>
    <x v="1"/>
    <m/>
    <m/>
    <m/>
    <x v="2"/>
    <x v="2"/>
    <m/>
    <m/>
    <m/>
    <m/>
    <m/>
    <m/>
    <m/>
    <m/>
    <m/>
    <m/>
    <m/>
    <m/>
    <m/>
    <m/>
    <m/>
    <m/>
    <m/>
    <m/>
    <m/>
    <m/>
    <m/>
    <m/>
    <m/>
    <m/>
    <n v="20"/>
    <n v="2022"/>
    <s v=""/>
    <m/>
    <m/>
    <m/>
  </r>
  <r>
    <n v="3891"/>
    <m/>
    <m/>
    <m/>
    <x v="13"/>
    <x v="19"/>
    <x v="6"/>
    <s v="Food Security"/>
    <x v="9"/>
    <x v="20"/>
    <x v="3"/>
    <m/>
    <s v="Planned"/>
    <m/>
    <m/>
    <m/>
    <m/>
    <m/>
    <s v="Chittagong"/>
    <s v="Cox's Bazar"/>
    <x v="6"/>
    <x v="9"/>
    <x v="1"/>
    <m/>
    <m/>
    <m/>
    <x v="2"/>
    <x v="2"/>
    <m/>
    <m/>
    <m/>
    <m/>
    <m/>
    <m/>
    <m/>
    <m/>
    <m/>
    <m/>
    <m/>
    <m/>
    <m/>
    <m/>
    <m/>
    <m/>
    <m/>
    <m/>
    <m/>
    <m/>
    <m/>
    <m/>
    <m/>
    <m/>
    <n v="20"/>
    <n v="2022"/>
    <s v=""/>
    <m/>
    <m/>
    <m/>
  </r>
  <r>
    <n v="3892"/>
    <m/>
    <m/>
    <m/>
    <x v="13"/>
    <x v="19"/>
    <x v="6"/>
    <s v="Food Security"/>
    <x v="9"/>
    <x v="20"/>
    <x v="3"/>
    <m/>
    <s v="Planned"/>
    <m/>
    <m/>
    <m/>
    <m/>
    <m/>
    <s v="Chittagong"/>
    <s v="Cox's Bazar"/>
    <x v="6"/>
    <x v="9"/>
    <x v="1"/>
    <m/>
    <m/>
    <m/>
    <x v="2"/>
    <x v="2"/>
    <m/>
    <m/>
    <m/>
    <m/>
    <m/>
    <m/>
    <m/>
    <m/>
    <m/>
    <m/>
    <m/>
    <m/>
    <m/>
    <m/>
    <m/>
    <m/>
    <m/>
    <m/>
    <m/>
    <m/>
    <m/>
    <m/>
    <m/>
    <m/>
    <n v="20"/>
    <n v="2022"/>
    <s v=""/>
    <m/>
    <m/>
    <m/>
  </r>
  <r>
    <n v="3893"/>
    <m/>
    <m/>
    <m/>
    <x v="13"/>
    <x v="19"/>
    <x v="6"/>
    <s v="Food Security"/>
    <x v="9"/>
    <x v="20"/>
    <x v="3"/>
    <m/>
    <s v="Planned"/>
    <m/>
    <m/>
    <m/>
    <m/>
    <m/>
    <s v="Chittagong"/>
    <s v="Cox's Bazar"/>
    <x v="6"/>
    <x v="9"/>
    <x v="1"/>
    <m/>
    <m/>
    <m/>
    <x v="2"/>
    <x v="2"/>
    <m/>
    <m/>
    <m/>
    <m/>
    <m/>
    <m/>
    <m/>
    <m/>
    <m/>
    <m/>
    <m/>
    <m/>
    <m/>
    <m/>
    <m/>
    <m/>
    <m/>
    <m/>
    <m/>
    <m/>
    <m/>
    <m/>
    <m/>
    <m/>
    <n v="20"/>
    <n v="2022"/>
    <s v=""/>
    <m/>
    <m/>
    <m/>
  </r>
  <r>
    <n v="3894"/>
    <m/>
    <m/>
    <m/>
    <x v="13"/>
    <x v="19"/>
    <x v="6"/>
    <s v="Food Security"/>
    <x v="9"/>
    <x v="20"/>
    <x v="3"/>
    <m/>
    <s v="Planned"/>
    <m/>
    <m/>
    <m/>
    <m/>
    <m/>
    <s v="Chittagong"/>
    <s v="Cox's Bazar"/>
    <x v="6"/>
    <x v="9"/>
    <x v="1"/>
    <m/>
    <m/>
    <m/>
    <x v="2"/>
    <x v="2"/>
    <m/>
    <m/>
    <m/>
    <m/>
    <m/>
    <m/>
    <m/>
    <m/>
    <m/>
    <m/>
    <m/>
    <m/>
    <m/>
    <m/>
    <m/>
    <m/>
    <m/>
    <m/>
    <m/>
    <m/>
    <m/>
    <m/>
    <m/>
    <m/>
    <n v="20"/>
    <n v="2022"/>
    <s v=""/>
    <m/>
    <m/>
    <m/>
  </r>
  <r>
    <n v="3895"/>
    <m/>
    <m/>
    <m/>
    <x v="13"/>
    <x v="19"/>
    <x v="6"/>
    <s v="Food Security"/>
    <x v="9"/>
    <x v="20"/>
    <x v="3"/>
    <m/>
    <s v="Planned"/>
    <m/>
    <m/>
    <m/>
    <m/>
    <m/>
    <s v="Chittagong"/>
    <s v="Cox's Bazar"/>
    <x v="6"/>
    <x v="9"/>
    <x v="1"/>
    <m/>
    <m/>
    <m/>
    <x v="2"/>
    <x v="2"/>
    <m/>
    <m/>
    <m/>
    <m/>
    <m/>
    <m/>
    <m/>
    <m/>
    <m/>
    <m/>
    <m/>
    <m/>
    <m/>
    <m/>
    <m/>
    <m/>
    <m/>
    <m/>
    <m/>
    <m/>
    <m/>
    <m/>
    <m/>
    <m/>
    <n v="20"/>
    <n v="2022"/>
    <s v=""/>
    <m/>
    <m/>
    <m/>
  </r>
  <r>
    <n v="3896"/>
    <m/>
    <m/>
    <m/>
    <x v="13"/>
    <x v="19"/>
    <x v="6"/>
    <s v="Food Security"/>
    <x v="9"/>
    <x v="20"/>
    <x v="3"/>
    <m/>
    <s v="Planned"/>
    <m/>
    <m/>
    <m/>
    <m/>
    <m/>
    <s v="Chittagong"/>
    <s v="Cox's Bazar"/>
    <x v="6"/>
    <x v="9"/>
    <x v="1"/>
    <m/>
    <m/>
    <m/>
    <x v="2"/>
    <x v="2"/>
    <m/>
    <m/>
    <m/>
    <m/>
    <m/>
    <m/>
    <m/>
    <m/>
    <m/>
    <m/>
    <m/>
    <m/>
    <m/>
    <m/>
    <m/>
    <m/>
    <m/>
    <m/>
    <m/>
    <m/>
    <m/>
    <m/>
    <m/>
    <m/>
    <n v="20"/>
    <n v="2022"/>
    <s v=""/>
    <m/>
    <m/>
    <m/>
  </r>
  <r>
    <n v="3897"/>
    <m/>
    <m/>
    <m/>
    <x v="13"/>
    <x v="19"/>
    <x v="6"/>
    <s v="Food Security"/>
    <x v="9"/>
    <x v="20"/>
    <x v="3"/>
    <m/>
    <s v="Planned"/>
    <m/>
    <m/>
    <m/>
    <m/>
    <m/>
    <s v="Chittagong"/>
    <s v="Cox's Bazar"/>
    <x v="6"/>
    <x v="9"/>
    <x v="1"/>
    <m/>
    <m/>
    <m/>
    <x v="2"/>
    <x v="2"/>
    <m/>
    <m/>
    <m/>
    <m/>
    <m/>
    <m/>
    <m/>
    <m/>
    <m/>
    <m/>
    <m/>
    <m/>
    <m/>
    <m/>
    <m/>
    <m/>
    <m/>
    <m/>
    <m/>
    <m/>
    <m/>
    <m/>
    <m/>
    <m/>
    <n v="20"/>
    <n v="2022"/>
    <s v=""/>
    <m/>
    <m/>
    <m/>
  </r>
  <r>
    <n v="3898"/>
    <m/>
    <m/>
    <m/>
    <x v="13"/>
    <x v="19"/>
    <x v="6"/>
    <s v="Food Security"/>
    <x v="9"/>
    <x v="20"/>
    <x v="3"/>
    <m/>
    <s v="Planned"/>
    <m/>
    <m/>
    <m/>
    <m/>
    <m/>
    <s v="Chittagong"/>
    <s v="Cox's Bazar"/>
    <x v="6"/>
    <x v="9"/>
    <x v="1"/>
    <m/>
    <m/>
    <m/>
    <x v="2"/>
    <x v="2"/>
    <m/>
    <m/>
    <m/>
    <m/>
    <m/>
    <m/>
    <m/>
    <m/>
    <m/>
    <m/>
    <m/>
    <m/>
    <m/>
    <m/>
    <m/>
    <m/>
    <m/>
    <m/>
    <m/>
    <m/>
    <m/>
    <m/>
    <m/>
    <m/>
    <n v="20"/>
    <n v="2022"/>
    <s v=""/>
    <m/>
    <m/>
    <m/>
  </r>
  <r>
    <n v="3899"/>
    <m/>
    <m/>
    <m/>
    <x v="13"/>
    <x v="19"/>
    <x v="6"/>
    <s v="Food Security"/>
    <x v="9"/>
    <x v="20"/>
    <x v="3"/>
    <m/>
    <s v="Planned"/>
    <m/>
    <m/>
    <m/>
    <m/>
    <m/>
    <s v="Chittagong"/>
    <s v="Cox's Bazar"/>
    <x v="6"/>
    <x v="9"/>
    <x v="1"/>
    <m/>
    <m/>
    <m/>
    <x v="2"/>
    <x v="2"/>
    <m/>
    <m/>
    <m/>
    <m/>
    <m/>
    <m/>
    <m/>
    <m/>
    <m/>
    <m/>
    <m/>
    <m/>
    <m/>
    <m/>
    <m/>
    <m/>
    <m/>
    <m/>
    <m/>
    <m/>
    <m/>
    <m/>
    <m/>
    <m/>
    <n v="20"/>
    <n v="2022"/>
    <s v=""/>
    <m/>
    <m/>
    <m/>
  </r>
  <r>
    <n v="3900"/>
    <m/>
    <m/>
    <m/>
    <x v="13"/>
    <x v="19"/>
    <x v="6"/>
    <s v="Food Security"/>
    <x v="9"/>
    <x v="20"/>
    <x v="3"/>
    <m/>
    <s v="Planned"/>
    <m/>
    <m/>
    <m/>
    <m/>
    <m/>
    <s v="Chittagong"/>
    <s v="Cox's Bazar"/>
    <x v="6"/>
    <x v="9"/>
    <x v="1"/>
    <m/>
    <m/>
    <m/>
    <x v="2"/>
    <x v="2"/>
    <m/>
    <m/>
    <m/>
    <m/>
    <m/>
    <m/>
    <m/>
    <m/>
    <m/>
    <m/>
    <m/>
    <m/>
    <m/>
    <m/>
    <m/>
    <m/>
    <m/>
    <m/>
    <m/>
    <m/>
    <m/>
    <m/>
    <m/>
    <m/>
    <n v="20"/>
    <n v="2022"/>
    <s v=""/>
    <m/>
    <m/>
    <m/>
  </r>
  <r>
    <n v="3901"/>
    <m/>
    <m/>
    <m/>
    <x v="13"/>
    <x v="19"/>
    <x v="6"/>
    <s v="Food Security"/>
    <x v="9"/>
    <x v="20"/>
    <x v="3"/>
    <m/>
    <s v="Planned"/>
    <m/>
    <m/>
    <m/>
    <m/>
    <m/>
    <s v="Chittagong"/>
    <s v="Cox's Bazar"/>
    <x v="6"/>
    <x v="9"/>
    <x v="1"/>
    <m/>
    <m/>
    <m/>
    <x v="2"/>
    <x v="2"/>
    <m/>
    <m/>
    <m/>
    <m/>
    <m/>
    <m/>
    <m/>
    <m/>
    <m/>
    <m/>
    <m/>
    <m/>
    <m/>
    <m/>
    <m/>
    <m/>
    <m/>
    <m/>
    <m/>
    <m/>
    <m/>
    <m/>
    <m/>
    <m/>
    <n v="20"/>
    <n v="2022"/>
    <s v=""/>
    <m/>
    <m/>
    <m/>
  </r>
  <r>
    <n v="3902"/>
    <m/>
    <m/>
    <m/>
    <x v="13"/>
    <x v="19"/>
    <x v="6"/>
    <s v="Food Security"/>
    <x v="9"/>
    <x v="20"/>
    <x v="3"/>
    <m/>
    <s v="Planned"/>
    <m/>
    <m/>
    <m/>
    <m/>
    <m/>
    <s v="Chittagong"/>
    <s v="Cox's Bazar"/>
    <x v="6"/>
    <x v="9"/>
    <x v="1"/>
    <m/>
    <m/>
    <m/>
    <x v="2"/>
    <x v="2"/>
    <m/>
    <m/>
    <m/>
    <m/>
    <m/>
    <m/>
    <m/>
    <m/>
    <m/>
    <m/>
    <m/>
    <m/>
    <m/>
    <m/>
    <m/>
    <m/>
    <m/>
    <m/>
    <m/>
    <m/>
    <m/>
    <m/>
    <m/>
    <m/>
    <n v="20"/>
    <n v="2022"/>
    <s v=""/>
    <m/>
    <m/>
    <m/>
  </r>
  <r>
    <n v="3903"/>
    <m/>
    <m/>
    <m/>
    <x v="13"/>
    <x v="19"/>
    <x v="6"/>
    <s v="Food Security"/>
    <x v="9"/>
    <x v="20"/>
    <x v="3"/>
    <m/>
    <s v="Planned"/>
    <m/>
    <m/>
    <m/>
    <m/>
    <m/>
    <s v="Chittagong"/>
    <s v="Cox's Bazar"/>
    <x v="6"/>
    <x v="9"/>
    <x v="1"/>
    <m/>
    <m/>
    <m/>
    <x v="2"/>
    <x v="2"/>
    <m/>
    <m/>
    <m/>
    <m/>
    <m/>
    <m/>
    <m/>
    <m/>
    <m/>
    <m/>
    <m/>
    <m/>
    <m/>
    <m/>
    <m/>
    <m/>
    <m/>
    <m/>
    <m/>
    <m/>
    <m/>
    <m/>
    <m/>
    <m/>
    <n v="20"/>
    <n v="2022"/>
    <s v=""/>
    <m/>
    <m/>
    <m/>
  </r>
  <r>
    <n v="3904"/>
    <m/>
    <m/>
    <m/>
    <x v="13"/>
    <x v="19"/>
    <x v="6"/>
    <s v="Food Security"/>
    <x v="9"/>
    <x v="20"/>
    <x v="3"/>
    <m/>
    <s v="Planned"/>
    <m/>
    <m/>
    <m/>
    <m/>
    <m/>
    <s v="Chittagong"/>
    <s v="Cox's Bazar"/>
    <x v="6"/>
    <x v="9"/>
    <x v="1"/>
    <m/>
    <m/>
    <m/>
    <x v="2"/>
    <x v="2"/>
    <m/>
    <m/>
    <m/>
    <m/>
    <m/>
    <m/>
    <m/>
    <m/>
    <m/>
    <m/>
    <m/>
    <m/>
    <m/>
    <m/>
    <m/>
    <m/>
    <m/>
    <m/>
    <m/>
    <m/>
    <m/>
    <m/>
    <m/>
    <m/>
    <n v="20"/>
    <n v="2022"/>
    <s v=""/>
    <m/>
    <m/>
    <m/>
  </r>
  <r>
    <n v="3905"/>
    <m/>
    <m/>
    <m/>
    <x v="13"/>
    <x v="19"/>
    <x v="6"/>
    <s v="Food Security"/>
    <x v="9"/>
    <x v="20"/>
    <x v="3"/>
    <m/>
    <s v="Planned"/>
    <m/>
    <m/>
    <m/>
    <m/>
    <m/>
    <s v="Chittagong"/>
    <s v="Cox's Bazar"/>
    <x v="6"/>
    <x v="9"/>
    <x v="1"/>
    <m/>
    <m/>
    <m/>
    <x v="2"/>
    <x v="2"/>
    <m/>
    <m/>
    <m/>
    <m/>
    <m/>
    <m/>
    <m/>
    <m/>
    <m/>
    <m/>
    <m/>
    <m/>
    <m/>
    <m/>
    <m/>
    <m/>
    <m/>
    <m/>
    <m/>
    <m/>
    <m/>
    <m/>
    <m/>
    <m/>
    <n v="20"/>
    <n v="2022"/>
    <s v=""/>
    <m/>
    <m/>
    <m/>
  </r>
  <r>
    <n v="3906"/>
    <m/>
    <m/>
    <m/>
    <x v="13"/>
    <x v="19"/>
    <x v="6"/>
    <s v="Food Security"/>
    <x v="9"/>
    <x v="20"/>
    <x v="3"/>
    <m/>
    <s v="Planned"/>
    <m/>
    <m/>
    <m/>
    <m/>
    <m/>
    <s v="Chittagong"/>
    <s v="Cox's Bazar"/>
    <x v="6"/>
    <x v="9"/>
    <x v="1"/>
    <m/>
    <m/>
    <m/>
    <x v="2"/>
    <x v="2"/>
    <m/>
    <m/>
    <m/>
    <m/>
    <m/>
    <m/>
    <m/>
    <m/>
    <m/>
    <m/>
    <m/>
    <m/>
    <m/>
    <m/>
    <m/>
    <m/>
    <m/>
    <m/>
    <m/>
    <m/>
    <m/>
    <m/>
    <m/>
    <m/>
    <n v="20"/>
    <n v="2022"/>
    <s v=""/>
    <m/>
    <m/>
    <m/>
  </r>
  <r>
    <n v="3907"/>
    <m/>
    <m/>
    <m/>
    <x v="13"/>
    <x v="19"/>
    <x v="6"/>
    <s v="Food Security"/>
    <x v="9"/>
    <x v="20"/>
    <x v="3"/>
    <m/>
    <s v="Planned"/>
    <m/>
    <m/>
    <m/>
    <m/>
    <m/>
    <s v="Chittagong"/>
    <s v="Cox's Bazar"/>
    <x v="6"/>
    <x v="9"/>
    <x v="1"/>
    <m/>
    <m/>
    <m/>
    <x v="2"/>
    <x v="2"/>
    <m/>
    <m/>
    <m/>
    <m/>
    <m/>
    <m/>
    <m/>
    <m/>
    <m/>
    <m/>
    <m/>
    <m/>
    <m/>
    <m/>
    <m/>
    <m/>
    <m/>
    <m/>
    <m/>
    <m/>
    <m/>
    <m/>
    <m/>
    <m/>
    <n v="20"/>
    <n v="2022"/>
    <s v=""/>
    <m/>
    <m/>
    <m/>
  </r>
  <r>
    <n v="3908"/>
    <m/>
    <m/>
    <m/>
    <x v="13"/>
    <x v="19"/>
    <x v="6"/>
    <s v="Food Security"/>
    <x v="9"/>
    <x v="20"/>
    <x v="3"/>
    <m/>
    <s v="Planned"/>
    <m/>
    <m/>
    <m/>
    <m/>
    <m/>
    <s v="Chittagong"/>
    <s v="Cox's Bazar"/>
    <x v="6"/>
    <x v="9"/>
    <x v="1"/>
    <m/>
    <m/>
    <m/>
    <x v="2"/>
    <x v="2"/>
    <m/>
    <m/>
    <m/>
    <m/>
    <m/>
    <m/>
    <m/>
    <m/>
    <m/>
    <m/>
    <m/>
    <m/>
    <m/>
    <m/>
    <m/>
    <m/>
    <m/>
    <m/>
    <m/>
    <m/>
    <m/>
    <m/>
    <m/>
    <m/>
    <n v="20"/>
    <n v="2022"/>
    <s v=""/>
    <m/>
    <m/>
    <m/>
  </r>
  <r>
    <n v="3909"/>
    <m/>
    <m/>
    <m/>
    <x v="13"/>
    <x v="19"/>
    <x v="6"/>
    <s v="Food Security"/>
    <x v="9"/>
    <x v="20"/>
    <x v="3"/>
    <m/>
    <s v="Planned"/>
    <m/>
    <m/>
    <m/>
    <m/>
    <m/>
    <s v="Chittagong"/>
    <s v="Cox's Bazar"/>
    <x v="6"/>
    <x v="9"/>
    <x v="1"/>
    <m/>
    <m/>
    <m/>
    <x v="2"/>
    <x v="2"/>
    <m/>
    <m/>
    <m/>
    <m/>
    <m/>
    <m/>
    <m/>
    <m/>
    <m/>
    <m/>
    <m/>
    <m/>
    <m/>
    <m/>
    <m/>
    <m/>
    <m/>
    <m/>
    <m/>
    <m/>
    <m/>
    <m/>
    <m/>
    <m/>
    <n v="20"/>
    <n v="2022"/>
    <s v=""/>
    <m/>
    <m/>
    <m/>
  </r>
  <r>
    <n v="3910"/>
    <m/>
    <m/>
    <m/>
    <x v="13"/>
    <x v="19"/>
    <x v="6"/>
    <s v="Food Security"/>
    <x v="9"/>
    <x v="20"/>
    <x v="3"/>
    <m/>
    <s v="Planned"/>
    <m/>
    <m/>
    <m/>
    <m/>
    <m/>
    <s v="Chittagong"/>
    <s v="Cox's Bazar"/>
    <x v="6"/>
    <x v="9"/>
    <x v="1"/>
    <m/>
    <m/>
    <m/>
    <x v="2"/>
    <x v="2"/>
    <m/>
    <m/>
    <m/>
    <m/>
    <m/>
    <m/>
    <m/>
    <m/>
    <m/>
    <m/>
    <m/>
    <m/>
    <m/>
    <m/>
    <m/>
    <m/>
    <m/>
    <m/>
    <m/>
    <m/>
    <m/>
    <m/>
    <m/>
    <m/>
    <n v="20"/>
    <n v="2022"/>
    <s v=""/>
    <m/>
    <m/>
    <m/>
  </r>
  <r>
    <n v="3911"/>
    <m/>
    <m/>
    <m/>
    <x v="13"/>
    <x v="19"/>
    <x v="6"/>
    <s v="Food Security"/>
    <x v="9"/>
    <x v="20"/>
    <x v="3"/>
    <m/>
    <s v="Planned"/>
    <m/>
    <m/>
    <m/>
    <m/>
    <m/>
    <s v="Chittagong"/>
    <s v="Cox's Bazar"/>
    <x v="6"/>
    <x v="9"/>
    <x v="1"/>
    <m/>
    <m/>
    <m/>
    <x v="2"/>
    <x v="2"/>
    <m/>
    <m/>
    <m/>
    <m/>
    <m/>
    <m/>
    <m/>
    <m/>
    <m/>
    <m/>
    <m/>
    <m/>
    <m/>
    <m/>
    <m/>
    <m/>
    <m/>
    <m/>
    <m/>
    <m/>
    <m/>
    <m/>
    <m/>
    <m/>
    <n v="20"/>
    <n v="2022"/>
    <s v=""/>
    <m/>
    <m/>
    <m/>
  </r>
  <r>
    <n v="3912"/>
    <m/>
    <m/>
    <m/>
    <x v="13"/>
    <x v="19"/>
    <x v="6"/>
    <s v="Food Security"/>
    <x v="9"/>
    <x v="20"/>
    <x v="3"/>
    <m/>
    <s v="Planned"/>
    <m/>
    <m/>
    <m/>
    <m/>
    <m/>
    <s v="Chittagong"/>
    <s v="Cox's Bazar"/>
    <x v="6"/>
    <x v="9"/>
    <x v="1"/>
    <m/>
    <m/>
    <m/>
    <x v="2"/>
    <x v="2"/>
    <m/>
    <m/>
    <m/>
    <m/>
    <m/>
    <m/>
    <m/>
    <m/>
    <m/>
    <m/>
    <m/>
    <m/>
    <m/>
    <m/>
    <m/>
    <m/>
    <m/>
    <m/>
    <m/>
    <m/>
    <m/>
    <m/>
    <m/>
    <m/>
    <n v="20"/>
    <n v="2022"/>
    <s v=""/>
    <m/>
    <m/>
    <m/>
  </r>
  <r>
    <n v="3913"/>
    <m/>
    <m/>
    <m/>
    <x v="13"/>
    <x v="19"/>
    <x v="6"/>
    <s v="Food Security"/>
    <x v="9"/>
    <x v="20"/>
    <x v="3"/>
    <m/>
    <s v="Planned"/>
    <m/>
    <m/>
    <m/>
    <m/>
    <m/>
    <s v="Chittagong"/>
    <s v="Cox's Bazar"/>
    <x v="6"/>
    <x v="9"/>
    <x v="1"/>
    <m/>
    <m/>
    <m/>
    <x v="2"/>
    <x v="2"/>
    <m/>
    <m/>
    <m/>
    <m/>
    <m/>
    <m/>
    <m/>
    <m/>
    <m/>
    <m/>
    <m/>
    <m/>
    <m/>
    <m/>
    <m/>
    <m/>
    <m/>
    <m/>
    <m/>
    <m/>
    <m/>
    <m/>
    <m/>
    <m/>
    <n v="20"/>
    <n v="2022"/>
    <s v=""/>
    <m/>
    <m/>
    <m/>
  </r>
  <r>
    <n v="3914"/>
    <m/>
    <m/>
    <m/>
    <x v="13"/>
    <x v="19"/>
    <x v="6"/>
    <s v="Food Security"/>
    <x v="9"/>
    <x v="20"/>
    <x v="3"/>
    <m/>
    <s v="Planned"/>
    <m/>
    <m/>
    <m/>
    <m/>
    <m/>
    <s v="Chittagong"/>
    <s v="Cox's Bazar"/>
    <x v="6"/>
    <x v="9"/>
    <x v="1"/>
    <m/>
    <m/>
    <m/>
    <x v="2"/>
    <x v="2"/>
    <m/>
    <m/>
    <m/>
    <m/>
    <m/>
    <m/>
    <m/>
    <m/>
    <m/>
    <m/>
    <m/>
    <m/>
    <m/>
    <m/>
    <m/>
    <m/>
    <m/>
    <m/>
    <m/>
    <m/>
    <m/>
    <m/>
    <m/>
    <m/>
    <n v="20"/>
    <n v="2022"/>
    <s v=""/>
    <m/>
    <m/>
    <m/>
  </r>
  <r>
    <n v="3915"/>
    <m/>
    <m/>
    <m/>
    <x v="13"/>
    <x v="19"/>
    <x v="6"/>
    <s v="Food Security"/>
    <x v="9"/>
    <x v="20"/>
    <x v="3"/>
    <m/>
    <s v="Planned"/>
    <m/>
    <m/>
    <m/>
    <m/>
    <m/>
    <s v="Chittagong"/>
    <s v="Cox's Bazar"/>
    <x v="6"/>
    <x v="9"/>
    <x v="1"/>
    <m/>
    <m/>
    <m/>
    <x v="2"/>
    <x v="2"/>
    <m/>
    <m/>
    <m/>
    <m/>
    <m/>
    <m/>
    <m/>
    <m/>
    <m/>
    <m/>
    <m/>
    <m/>
    <m/>
    <m/>
    <m/>
    <m/>
    <m/>
    <m/>
    <m/>
    <m/>
    <m/>
    <m/>
    <m/>
    <m/>
    <n v="20"/>
    <n v="2022"/>
    <s v=""/>
    <m/>
    <m/>
    <m/>
  </r>
  <r>
    <n v="3916"/>
    <m/>
    <m/>
    <m/>
    <x v="13"/>
    <x v="19"/>
    <x v="6"/>
    <s v="Food Security"/>
    <x v="9"/>
    <x v="20"/>
    <x v="3"/>
    <m/>
    <s v="Planned"/>
    <m/>
    <m/>
    <m/>
    <m/>
    <m/>
    <s v="Chittagong"/>
    <s v="Cox's Bazar"/>
    <x v="6"/>
    <x v="9"/>
    <x v="1"/>
    <m/>
    <m/>
    <m/>
    <x v="2"/>
    <x v="2"/>
    <m/>
    <m/>
    <m/>
    <m/>
    <m/>
    <m/>
    <m/>
    <m/>
    <m/>
    <m/>
    <m/>
    <m/>
    <m/>
    <m/>
    <m/>
    <m/>
    <m/>
    <m/>
    <m/>
    <m/>
    <m/>
    <m/>
    <m/>
    <m/>
    <n v="20"/>
    <n v="2022"/>
    <s v=""/>
    <m/>
    <m/>
    <m/>
  </r>
  <r>
    <n v="3917"/>
    <m/>
    <m/>
    <m/>
    <x v="13"/>
    <x v="19"/>
    <x v="6"/>
    <s v="Food Security"/>
    <x v="9"/>
    <x v="20"/>
    <x v="3"/>
    <m/>
    <s v="Planned"/>
    <m/>
    <m/>
    <m/>
    <m/>
    <m/>
    <s v="Chittagong"/>
    <s v="Cox's Bazar"/>
    <x v="6"/>
    <x v="9"/>
    <x v="1"/>
    <m/>
    <m/>
    <m/>
    <x v="2"/>
    <x v="2"/>
    <m/>
    <m/>
    <m/>
    <m/>
    <m/>
    <m/>
    <m/>
    <m/>
    <m/>
    <m/>
    <m/>
    <m/>
    <m/>
    <m/>
    <m/>
    <m/>
    <m/>
    <m/>
    <m/>
    <m/>
    <m/>
    <m/>
    <m/>
    <m/>
    <n v="20"/>
    <n v="2022"/>
    <s v=""/>
    <m/>
    <m/>
    <m/>
  </r>
  <r>
    <n v="3918"/>
    <m/>
    <m/>
    <m/>
    <x v="13"/>
    <x v="19"/>
    <x v="6"/>
    <s v="Food Security"/>
    <x v="9"/>
    <x v="20"/>
    <x v="3"/>
    <m/>
    <s v="Planned"/>
    <m/>
    <m/>
    <m/>
    <m/>
    <m/>
    <s v="Chittagong"/>
    <s v="Cox's Bazar"/>
    <x v="6"/>
    <x v="9"/>
    <x v="1"/>
    <m/>
    <m/>
    <m/>
    <x v="2"/>
    <x v="2"/>
    <m/>
    <m/>
    <m/>
    <m/>
    <m/>
    <m/>
    <m/>
    <m/>
    <m/>
    <m/>
    <m/>
    <m/>
    <m/>
    <m/>
    <m/>
    <m/>
    <m/>
    <m/>
    <m/>
    <m/>
    <m/>
    <m/>
    <m/>
    <m/>
    <n v="20"/>
    <n v="2022"/>
    <s v=""/>
    <m/>
    <m/>
    <m/>
  </r>
  <r>
    <n v="3919"/>
    <m/>
    <m/>
    <m/>
    <x v="13"/>
    <x v="19"/>
    <x v="6"/>
    <s v="Food Security"/>
    <x v="9"/>
    <x v="20"/>
    <x v="3"/>
    <m/>
    <s v="Planned"/>
    <m/>
    <m/>
    <m/>
    <m/>
    <m/>
    <s v="Chittagong"/>
    <s v="Cox's Bazar"/>
    <x v="6"/>
    <x v="9"/>
    <x v="1"/>
    <m/>
    <m/>
    <m/>
    <x v="2"/>
    <x v="2"/>
    <m/>
    <m/>
    <m/>
    <m/>
    <m/>
    <m/>
    <m/>
    <m/>
    <m/>
    <m/>
    <m/>
    <m/>
    <m/>
    <m/>
    <m/>
    <m/>
    <m/>
    <m/>
    <m/>
    <m/>
    <m/>
    <m/>
    <m/>
    <m/>
    <n v="20"/>
    <n v="2022"/>
    <s v=""/>
    <m/>
    <m/>
    <m/>
  </r>
  <r>
    <n v="3920"/>
    <m/>
    <m/>
    <m/>
    <x v="13"/>
    <x v="19"/>
    <x v="6"/>
    <s v="Food Security"/>
    <x v="9"/>
    <x v="20"/>
    <x v="3"/>
    <m/>
    <s v="Planned"/>
    <m/>
    <m/>
    <m/>
    <m/>
    <m/>
    <s v="Chittagong"/>
    <s v="Cox's Bazar"/>
    <x v="6"/>
    <x v="9"/>
    <x v="1"/>
    <m/>
    <m/>
    <m/>
    <x v="2"/>
    <x v="2"/>
    <m/>
    <m/>
    <m/>
    <m/>
    <m/>
    <m/>
    <m/>
    <m/>
    <m/>
    <m/>
    <m/>
    <m/>
    <m/>
    <m/>
    <m/>
    <m/>
    <m/>
    <m/>
    <m/>
    <m/>
    <m/>
    <m/>
    <m/>
    <m/>
    <n v="20"/>
    <n v="2022"/>
    <s v=""/>
    <m/>
    <m/>
    <m/>
  </r>
  <r>
    <n v="3921"/>
    <m/>
    <m/>
    <m/>
    <x v="13"/>
    <x v="19"/>
    <x v="6"/>
    <s v="Food Security"/>
    <x v="9"/>
    <x v="20"/>
    <x v="3"/>
    <m/>
    <s v="Planned"/>
    <m/>
    <m/>
    <m/>
    <m/>
    <m/>
    <s v="Chittagong"/>
    <s v="Cox's Bazar"/>
    <x v="6"/>
    <x v="9"/>
    <x v="1"/>
    <m/>
    <m/>
    <m/>
    <x v="2"/>
    <x v="2"/>
    <m/>
    <m/>
    <m/>
    <m/>
    <m/>
    <m/>
    <m/>
    <m/>
    <m/>
    <m/>
    <m/>
    <m/>
    <m/>
    <m/>
    <m/>
    <m/>
    <m/>
    <m/>
    <m/>
    <m/>
    <m/>
    <m/>
    <m/>
    <m/>
    <n v="20"/>
    <n v="2022"/>
    <s v=""/>
    <m/>
    <m/>
    <m/>
  </r>
  <r>
    <n v="3922"/>
    <m/>
    <m/>
    <m/>
    <x v="13"/>
    <x v="19"/>
    <x v="6"/>
    <s v="Food Security"/>
    <x v="9"/>
    <x v="20"/>
    <x v="3"/>
    <m/>
    <s v="Planned"/>
    <m/>
    <m/>
    <m/>
    <m/>
    <m/>
    <s v="Chittagong"/>
    <s v="Cox's Bazar"/>
    <x v="6"/>
    <x v="9"/>
    <x v="1"/>
    <m/>
    <m/>
    <m/>
    <x v="2"/>
    <x v="2"/>
    <m/>
    <m/>
    <m/>
    <m/>
    <m/>
    <m/>
    <m/>
    <m/>
    <m/>
    <m/>
    <m/>
    <m/>
    <m/>
    <m/>
    <m/>
    <m/>
    <m/>
    <m/>
    <m/>
    <m/>
    <m/>
    <m/>
    <m/>
    <m/>
    <n v="20"/>
    <n v="2022"/>
    <s v=""/>
    <m/>
    <m/>
    <m/>
  </r>
  <r>
    <n v="3923"/>
    <m/>
    <m/>
    <m/>
    <x v="13"/>
    <x v="19"/>
    <x v="6"/>
    <s v="Food Security"/>
    <x v="9"/>
    <x v="20"/>
    <x v="3"/>
    <m/>
    <s v="Planned"/>
    <m/>
    <m/>
    <m/>
    <m/>
    <m/>
    <s v="Chittagong"/>
    <s v="Cox's Bazar"/>
    <x v="6"/>
    <x v="9"/>
    <x v="1"/>
    <m/>
    <m/>
    <m/>
    <x v="2"/>
    <x v="2"/>
    <m/>
    <m/>
    <m/>
    <m/>
    <m/>
    <m/>
    <m/>
    <m/>
    <m/>
    <m/>
    <m/>
    <m/>
    <m/>
    <m/>
    <m/>
    <m/>
    <m/>
    <m/>
    <m/>
    <m/>
    <m/>
    <m/>
    <m/>
    <m/>
    <n v="20"/>
    <n v="2022"/>
    <s v=""/>
    <m/>
    <m/>
    <m/>
  </r>
  <r>
    <n v="3924"/>
    <m/>
    <m/>
    <m/>
    <x v="13"/>
    <x v="19"/>
    <x v="6"/>
    <s v="Food Security"/>
    <x v="9"/>
    <x v="20"/>
    <x v="3"/>
    <m/>
    <s v="Planned"/>
    <m/>
    <m/>
    <m/>
    <m/>
    <m/>
    <s v="Chittagong"/>
    <s v="Cox's Bazar"/>
    <x v="6"/>
    <x v="9"/>
    <x v="1"/>
    <m/>
    <m/>
    <m/>
    <x v="2"/>
    <x v="2"/>
    <m/>
    <m/>
    <m/>
    <m/>
    <m/>
    <m/>
    <m/>
    <m/>
    <m/>
    <m/>
    <m/>
    <m/>
    <m/>
    <m/>
    <m/>
    <m/>
    <m/>
    <m/>
    <m/>
    <m/>
    <m/>
    <m/>
    <m/>
    <m/>
    <n v="20"/>
    <n v="2022"/>
    <s v=""/>
    <m/>
    <m/>
    <m/>
  </r>
  <r>
    <n v="3925"/>
    <m/>
    <m/>
    <m/>
    <x v="13"/>
    <x v="19"/>
    <x v="6"/>
    <s v="Food Security"/>
    <x v="9"/>
    <x v="20"/>
    <x v="3"/>
    <m/>
    <s v="Planned"/>
    <m/>
    <m/>
    <m/>
    <m/>
    <m/>
    <s v="Chittagong"/>
    <s v="Cox's Bazar"/>
    <x v="6"/>
    <x v="9"/>
    <x v="1"/>
    <m/>
    <m/>
    <m/>
    <x v="2"/>
    <x v="2"/>
    <m/>
    <m/>
    <m/>
    <m/>
    <m/>
    <m/>
    <m/>
    <m/>
    <m/>
    <m/>
    <m/>
    <m/>
    <m/>
    <m/>
    <m/>
    <m/>
    <m/>
    <m/>
    <m/>
    <m/>
    <m/>
    <m/>
    <m/>
    <m/>
    <n v="20"/>
    <n v="2022"/>
    <s v=""/>
    <m/>
    <m/>
    <m/>
  </r>
  <r>
    <n v="3926"/>
    <m/>
    <m/>
    <m/>
    <x v="13"/>
    <x v="19"/>
    <x v="6"/>
    <s v="Food Security"/>
    <x v="9"/>
    <x v="20"/>
    <x v="3"/>
    <m/>
    <s v="Planned"/>
    <m/>
    <m/>
    <m/>
    <m/>
    <m/>
    <s v="Chittagong"/>
    <s v="Cox's Bazar"/>
    <x v="6"/>
    <x v="9"/>
    <x v="1"/>
    <m/>
    <m/>
    <m/>
    <x v="2"/>
    <x v="2"/>
    <m/>
    <m/>
    <m/>
    <m/>
    <m/>
    <m/>
    <m/>
    <m/>
    <m/>
    <m/>
    <m/>
    <m/>
    <m/>
    <m/>
    <m/>
    <m/>
    <m/>
    <m/>
    <m/>
    <m/>
    <m/>
    <m/>
    <m/>
    <m/>
    <n v="20"/>
    <n v="2022"/>
    <s v=""/>
    <m/>
    <m/>
    <m/>
  </r>
  <r>
    <n v="3927"/>
    <m/>
    <m/>
    <m/>
    <x v="13"/>
    <x v="19"/>
    <x v="6"/>
    <s v="Food Security"/>
    <x v="9"/>
    <x v="20"/>
    <x v="3"/>
    <m/>
    <s v="Planned"/>
    <m/>
    <m/>
    <m/>
    <m/>
    <m/>
    <s v="Chittagong"/>
    <s v="Cox's Bazar"/>
    <x v="6"/>
    <x v="9"/>
    <x v="1"/>
    <m/>
    <m/>
    <m/>
    <x v="2"/>
    <x v="2"/>
    <m/>
    <m/>
    <m/>
    <m/>
    <m/>
    <m/>
    <m/>
    <m/>
    <m/>
    <m/>
    <m/>
    <m/>
    <m/>
    <m/>
    <m/>
    <m/>
    <m/>
    <m/>
    <m/>
    <m/>
    <m/>
    <m/>
    <m/>
    <m/>
    <n v="20"/>
    <n v="2022"/>
    <s v=""/>
    <m/>
    <m/>
    <m/>
  </r>
  <r>
    <n v="3928"/>
    <m/>
    <m/>
    <m/>
    <x v="13"/>
    <x v="19"/>
    <x v="6"/>
    <s v="Food Security"/>
    <x v="9"/>
    <x v="20"/>
    <x v="3"/>
    <m/>
    <s v="Planned"/>
    <m/>
    <m/>
    <m/>
    <m/>
    <m/>
    <s v="Chittagong"/>
    <s v="Cox's Bazar"/>
    <x v="6"/>
    <x v="9"/>
    <x v="1"/>
    <m/>
    <m/>
    <m/>
    <x v="2"/>
    <x v="2"/>
    <m/>
    <m/>
    <m/>
    <m/>
    <m/>
    <m/>
    <m/>
    <m/>
    <m/>
    <m/>
    <m/>
    <m/>
    <m/>
    <m/>
    <m/>
    <m/>
    <m/>
    <m/>
    <m/>
    <m/>
    <m/>
    <m/>
    <m/>
    <m/>
    <n v="20"/>
    <n v="2022"/>
    <s v=""/>
    <m/>
    <m/>
    <m/>
  </r>
  <r>
    <n v="3929"/>
    <m/>
    <m/>
    <m/>
    <x v="13"/>
    <x v="19"/>
    <x v="6"/>
    <s v="Food Security"/>
    <x v="9"/>
    <x v="20"/>
    <x v="3"/>
    <m/>
    <s v="Planned"/>
    <m/>
    <m/>
    <m/>
    <m/>
    <m/>
    <s v="Chittagong"/>
    <s v="Cox's Bazar"/>
    <x v="6"/>
    <x v="9"/>
    <x v="1"/>
    <m/>
    <m/>
    <m/>
    <x v="2"/>
    <x v="2"/>
    <m/>
    <m/>
    <m/>
    <m/>
    <m/>
    <m/>
    <m/>
    <m/>
    <m/>
    <m/>
    <m/>
    <m/>
    <m/>
    <m/>
    <m/>
    <m/>
    <m/>
    <m/>
    <m/>
    <m/>
    <m/>
    <m/>
    <m/>
    <m/>
    <n v="20"/>
    <n v="2022"/>
    <s v=""/>
    <m/>
    <m/>
    <m/>
  </r>
  <r>
    <n v="3930"/>
    <m/>
    <m/>
    <m/>
    <x v="13"/>
    <x v="19"/>
    <x v="6"/>
    <s v="Food Security"/>
    <x v="9"/>
    <x v="20"/>
    <x v="3"/>
    <m/>
    <s v="Planned"/>
    <m/>
    <m/>
    <m/>
    <m/>
    <m/>
    <s v="Chittagong"/>
    <s v="Cox's Bazar"/>
    <x v="6"/>
    <x v="9"/>
    <x v="1"/>
    <m/>
    <m/>
    <m/>
    <x v="2"/>
    <x v="2"/>
    <m/>
    <m/>
    <m/>
    <m/>
    <m/>
    <m/>
    <m/>
    <m/>
    <m/>
    <m/>
    <m/>
    <m/>
    <m/>
    <m/>
    <m/>
    <m/>
    <m/>
    <m/>
    <m/>
    <m/>
    <m/>
    <m/>
    <m/>
    <m/>
    <n v="20"/>
    <n v="2022"/>
    <s v=""/>
    <m/>
    <m/>
    <m/>
  </r>
  <r>
    <n v="3931"/>
    <m/>
    <m/>
    <m/>
    <x v="13"/>
    <x v="19"/>
    <x v="6"/>
    <s v="Food Security"/>
    <x v="9"/>
    <x v="20"/>
    <x v="3"/>
    <m/>
    <s v="Planned"/>
    <m/>
    <m/>
    <m/>
    <m/>
    <m/>
    <s v="Chittagong"/>
    <s v="Cox's Bazar"/>
    <x v="6"/>
    <x v="9"/>
    <x v="1"/>
    <m/>
    <m/>
    <m/>
    <x v="2"/>
    <x v="2"/>
    <m/>
    <m/>
    <m/>
    <m/>
    <m/>
    <m/>
    <m/>
    <m/>
    <m/>
    <m/>
    <m/>
    <m/>
    <m/>
    <m/>
    <m/>
    <m/>
    <m/>
    <m/>
    <m/>
    <m/>
    <m/>
    <m/>
    <m/>
    <m/>
    <n v="20"/>
    <n v="2022"/>
    <s v=""/>
    <m/>
    <m/>
    <m/>
  </r>
  <r>
    <n v="3932"/>
    <m/>
    <m/>
    <m/>
    <x v="13"/>
    <x v="19"/>
    <x v="6"/>
    <s v="Food Security"/>
    <x v="9"/>
    <x v="20"/>
    <x v="3"/>
    <m/>
    <s v="Planned"/>
    <m/>
    <m/>
    <m/>
    <m/>
    <m/>
    <s v="Chittagong"/>
    <s v="Cox's Bazar"/>
    <x v="6"/>
    <x v="9"/>
    <x v="1"/>
    <m/>
    <m/>
    <m/>
    <x v="2"/>
    <x v="2"/>
    <m/>
    <m/>
    <m/>
    <m/>
    <m/>
    <m/>
    <m/>
    <m/>
    <m/>
    <m/>
    <m/>
    <m/>
    <m/>
    <m/>
    <m/>
    <m/>
    <m/>
    <m/>
    <m/>
    <m/>
    <m/>
    <m/>
    <m/>
    <m/>
    <n v="20"/>
    <n v="2022"/>
    <s v=""/>
    <m/>
    <m/>
    <m/>
  </r>
  <r>
    <n v="3933"/>
    <m/>
    <m/>
    <m/>
    <x v="13"/>
    <x v="19"/>
    <x v="6"/>
    <s v="Food Security"/>
    <x v="9"/>
    <x v="20"/>
    <x v="3"/>
    <m/>
    <s v="Planned"/>
    <m/>
    <m/>
    <m/>
    <m/>
    <m/>
    <s v="Chittagong"/>
    <s v="Cox's Bazar"/>
    <x v="6"/>
    <x v="9"/>
    <x v="1"/>
    <m/>
    <m/>
    <m/>
    <x v="2"/>
    <x v="2"/>
    <m/>
    <m/>
    <m/>
    <m/>
    <m/>
    <m/>
    <m/>
    <m/>
    <m/>
    <m/>
    <m/>
    <m/>
    <m/>
    <m/>
    <m/>
    <m/>
    <m/>
    <m/>
    <m/>
    <m/>
    <m/>
    <m/>
    <m/>
    <m/>
    <n v="20"/>
    <n v="2022"/>
    <s v=""/>
    <m/>
    <m/>
    <m/>
  </r>
  <r>
    <n v="3934"/>
    <m/>
    <m/>
    <m/>
    <x v="13"/>
    <x v="19"/>
    <x v="6"/>
    <s v="Food Security"/>
    <x v="9"/>
    <x v="20"/>
    <x v="3"/>
    <m/>
    <s v="Planned"/>
    <m/>
    <m/>
    <m/>
    <m/>
    <m/>
    <s v="Chittagong"/>
    <s v="Cox's Bazar"/>
    <x v="6"/>
    <x v="9"/>
    <x v="1"/>
    <m/>
    <m/>
    <m/>
    <x v="2"/>
    <x v="2"/>
    <m/>
    <m/>
    <m/>
    <m/>
    <m/>
    <m/>
    <m/>
    <m/>
    <m/>
    <m/>
    <m/>
    <m/>
    <m/>
    <m/>
    <m/>
    <m/>
    <m/>
    <m/>
    <m/>
    <m/>
    <m/>
    <m/>
    <m/>
    <m/>
    <n v="20"/>
    <n v="2022"/>
    <s v=""/>
    <m/>
    <m/>
    <m/>
  </r>
  <r>
    <n v="3935"/>
    <m/>
    <m/>
    <m/>
    <x v="13"/>
    <x v="19"/>
    <x v="6"/>
    <s v="Food Security"/>
    <x v="9"/>
    <x v="20"/>
    <x v="3"/>
    <m/>
    <s v="Planned"/>
    <m/>
    <m/>
    <m/>
    <m/>
    <m/>
    <s v="Chittagong"/>
    <s v="Cox's Bazar"/>
    <x v="6"/>
    <x v="9"/>
    <x v="1"/>
    <m/>
    <m/>
    <m/>
    <x v="2"/>
    <x v="2"/>
    <m/>
    <m/>
    <m/>
    <m/>
    <m/>
    <m/>
    <m/>
    <m/>
    <m/>
    <m/>
    <m/>
    <m/>
    <m/>
    <m/>
    <m/>
    <m/>
    <m/>
    <m/>
    <m/>
    <m/>
    <m/>
    <m/>
    <m/>
    <m/>
    <n v="20"/>
    <n v="2022"/>
    <s v=""/>
    <m/>
    <m/>
    <m/>
  </r>
  <r>
    <n v="3936"/>
    <m/>
    <m/>
    <m/>
    <x v="13"/>
    <x v="19"/>
    <x v="6"/>
    <s v="Food Security"/>
    <x v="9"/>
    <x v="20"/>
    <x v="3"/>
    <m/>
    <s v="Planned"/>
    <m/>
    <m/>
    <m/>
    <m/>
    <m/>
    <s v="Chittagong"/>
    <s v="Cox's Bazar"/>
    <x v="6"/>
    <x v="9"/>
    <x v="1"/>
    <m/>
    <m/>
    <m/>
    <x v="2"/>
    <x v="2"/>
    <m/>
    <m/>
    <m/>
    <m/>
    <m/>
    <m/>
    <m/>
    <m/>
    <m/>
    <m/>
    <m/>
    <m/>
    <m/>
    <m/>
    <m/>
    <m/>
    <m/>
    <m/>
    <m/>
    <m/>
    <m/>
    <m/>
    <m/>
    <m/>
    <n v="20"/>
    <n v="2022"/>
    <s v=""/>
    <m/>
    <m/>
    <m/>
  </r>
  <r>
    <n v="3937"/>
    <m/>
    <m/>
    <m/>
    <x v="13"/>
    <x v="19"/>
    <x v="6"/>
    <s v="Food Security"/>
    <x v="9"/>
    <x v="20"/>
    <x v="3"/>
    <m/>
    <s v="Planned"/>
    <m/>
    <m/>
    <m/>
    <m/>
    <m/>
    <s v="Chittagong"/>
    <s v="Cox's Bazar"/>
    <x v="6"/>
    <x v="9"/>
    <x v="1"/>
    <m/>
    <m/>
    <m/>
    <x v="2"/>
    <x v="2"/>
    <m/>
    <m/>
    <m/>
    <m/>
    <m/>
    <m/>
    <m/>
    <m/>
    <m/>
    <m/>
    <m/>
    <m/>
    <m/>
    <m/>
    <m/>
    <m/>
    <m/>
    <m/>
    <m/>
    <m/>
    <m/>
    <m/>
    <m/>
    <m/>
    <n v="20"/>
    <n v="2022"/>
    <s v=""/>
    <m/>
    <m/>
    <m/>
  </r>
  <r>
    <n v="3938"/>
    <m/>
    <m/>
    <m/>
    <x v="13"/>
    <x v="19"/>
    <x v="6"/>
    <s v="Food Security"/>
    <x v="9"/>
    <x v="20"/>
    <x v="3"/>
    <m/>
    <s v="Planned"/>
    <m/>
    <m/>
    <m/>
    <m/>
    <m/>
    <s v="Chittagong"/>
    <s v="Cox's Bazar"/>
    <x v="6"/>
    <x v="9"/>
    <x v="1"/>
    <m/>
    <m/>
    <m/>
    <x v="2"/>
    <x v="2"/>
    <m/>
    <m/>
    <m/>
    <m/>
    <m/>
    <m/>
    <m/>
    <m/>
    <m/>
    <m/>
    <m/>
    <m/>
    <m/>
    <m/>
    <m/>
    <m/>
    <m/>
    <m/>
    <m/>
    <m/>
    <m/>
    <m/>
    <m/>
    <m/>
    <n v="20"/>
    <n v="2022"/>
    <s v=""/>
    <m/>
    <m/>
    <m/>
  </r>
  <r>
    <n v="3939"/>
    <m/>
    <m/>
    <m/>
    <x v="13"/>
    <x v="19"/>
    <x v="6"/>
    <s v="Food Security"/>
    <x v="9"/>
    <x v="20"/>
    <x v="3"/>
    <m/>
    <s v="Planned"/>
    <m/>
    <m/>
    <m/>
    <m/>
    <m/>
    <s v="Chittagong"/>
    <s v="Cox's Bazar"/>
    <x v="6"/>
    <x v="9"/>
    <x v="1"/>
    <m/>
    <m/>
    <m/>
    <x v="2"/>
    <x v="2"/>
    <m/>
    <m/>
    <m/>
    <m/>
    <m/>
    <m/>
    <m/>
    <m/>
    <m/>
    <m/>
    <m/>
    <m/>
    <m/>
    <m/>
    <m/>
    <m/>
    <m/>
    <m/>
    <m/>
    <m/>
    <m/>
    <m/>
    <m/>
    <m/>
    <n v="20"/>
    <n v="2022"/>
    <s v=""/>
    <m/>
    <m/>
    <m/>
  </r>
  <r>
    <n v="3940"/>
    <m/>
    <m/>
    <m/>
    <x v="13"/>
    <x v="19"/>
    <x v="6"/>
    <s v="Food Security"/>
    <x v="9"/>
    <x v="20"/>
    <x v="3"/>
    <m/>
    <s v="Planned"/>
    <m/>
    <m/>
    <m/>
    <m/>
    <m/>
    <s v="Chittagong"/>
    <s v="Cox's Bazar"/>
    <x v="6"/>
    <x v="9"/>
    <x v="1"/>
    <m/>
    <m/>
    <m/>
    <x v="2"/>
    <x v="2"/>
    <m/>
    <m/>
    <m/>
    <m/>
    <m/>
    <m/>
    <m/>
    <m/>
    <m/>
    <m/>
    <m/>
    <m/>
    <m/>
    <m/>
    <m/>
    <m/>
    <m/>
    <m/>
    <m/>
    <m/>
    <m/>
    <m/>
    <m/>
    <m/>
    <n v="20"/>
    <n v="2022"/>
    <s v=""/>
    <m/>
    <m/>
    <m/>
  </r>
  <r>
    <n v="3941"/>
    <m/>
    <m/>
    <m/>
    <x v="13"/>
    <x v="19"/>
    <x v="6"/>
    <s v="Food Security"/>
    <x v="9"/>
    <x v="20"/>
    <x v="3"/>
    <m/>
    <s v="Planned"/>
    <m/>
    <m/>
    <m/>
    <m/>
    <m/>
    <s v="Chittagong"/>
    <s v="Cox's Bazar"/>
    <x v="6"/>
    <x v="9"/>
    <x v="1"/>
    <m/>
    <m/>
    <m/>
    <x v="2"/>
    <x v="2"/>
    <m/>
    <m/>
    <m/>
    <m/>
    <m/>
    <m/>
    <m/>
    <m/>
    <m/>
    <m/>
    <m/>
    <m/>
    <m/>
    <m/>
    <m/>
    <m/>
    <m/>
    <m/>
    <m/>
    <m/>
    <m/>
    <m/>
    <m/>
    <m/>
    <n v="20"/>
    <n v="2022"/>
    <s v=""/>
    <m/>
    <m/>
    <m/>
  </r>
  <r>
    <n v="3942"/>
    <m/>
    <m/>
    <m/>
    <x v="13"/>
    <x v="19"/>
    <x v="6"/>
    <s v="Food Security"/>
    <x v="9"/>
    <x v="20"/>
    <x v="3"/>
    <m/>
    <s v="Planned"/>
    <m/>
    <m/>
    <m/>
    <m/>
    <m/>
    <s v="Chittagong"/>
    <s v="Cox's Bazar"/>
    <x v="6"/>
    <x v="9"/>
    <x v="1"/>
    <m/>
    <m/>
    <m/>
    <x v="2"/>
    <x v="2"/>
    <m/>
    <m/>
    <m/>
    <m/>
    <m/>
    <m/>
    <m/>
    <m/>
    <m/>
    <m/>
    <m/>
    <m/>
    <m/>
    <m/>
    <m/>
    <m/>
    <m/>
    <m/>
    <m/>
    <m/>
    <m/>
    <m/>
    <m/>
    <m/>
    <n v="20"/>
    <n v="2022"/>
    <s v=""/>
    <m/>
    <m/>
    <m/>
  </r>
  <r>
    <n v="3943"/>
    <m/>
    <m/>
    <m/>
    <x v="13"/>
    <x v="19"/>
    <x v="6"/>
    <s v="Food Security"/>
    <x v="9"/>
    <x v="20"/>
    <x v="3"/>
    <m/>
    <s v="Planned"/>
    <m/>
    <m/>
    <m/>
    <m/>
    <m/>
    <s v="Chittagong"/>
    <s v="Cox's Bazar"/>
    <x v="6"/>
    <x v="9"/>
    <x v="1"/>
    <m/>
    <m/>
    <m/>
    <x v="2"/>
    <x v="2"/>
    <m/>
    <m/>
    <m/>
    <m/>
    <m/>
    <m/>
    <m/>
    <m/>
    <m/>
    <m/>
    <m/>
    <m/>
    <m/>
    <m/>
    <m/>
    <m/>
    <m/>
    <m/>
    <m/>
    <m/>
    <m/>
    <m/>
    <m/>
    <m/>
    <n v="20"/>
    <n v="2022"/>
    <s v=""/>
    <m/>
    <m/>
    <m/>
  </r>
  <r>
    <n v="3944"/>
    <m/>
    <m/>
    <m/>
    <x v="13"/>
    <x v="19"/>
    <x v="6"/>
    <s v="Food Security"/>
    <x v="9"/>
    <x v="20"/>
    <x v="3"/>
    <m/>
    <s v="Planned"/>
    <m/>
    <m/>
    <m/>
    <m/>
    <m/>
    <s v="Chittagong"/>
    <s v="Cox's Bazar"/>
    <x v="6"/>
    <x v="9"/>
    <x v="1"/>
    <m/>
    <m/>
    <m/>
    <x v="2"/>
    <x v="2"/>
    <m/>
    <m/>
    <m/>
    <m/>
    <m/>
    <m/>
    <m/>
    <m/>
    <m/>
    <m/>
    <m/>
    <m/>
    <m/>
    <m/>
    <m/>
    <m/>
    <m/>
    <m/>
    <m/>
    <m/>
    <m/>
    <m/>
    <m/>
    <m/>
    <n v="20"/>
    <n v="2022"/>
    <s v=""/>
    <m/>
    <m/>
    <m/>
  </r>
  <r>
    <n v="3945"/>
    <m/>
    <m/>
    <m/>
    <x v="13"/>
    <x v="19"/>
    <x v="6"/>
    <s v="Food Security"/>
    <x v="9"/>
    <x v="20"/>
    <x v="3"/>
    <m/>
    <s v="Planned"/>
    <m/>
    <m/>
    <m/>
    <m/>
    <m/>
    <s v="Chittagong"/>
    <s v="Cox's Bazar"/>
    <x v="6"/>
    <x v="9"/>
    <x v="1"/>
    <m/>
    <m/>
    <m/>
    <x v="2"/>
    <x v="2"/>
    <m/>
    <m/>
    <m/>
    <m/>
    <m/>
    <m/>
    <m/>
    <m/>
    <m/>
    <m/>
    <m/>
    <m/>
    <m/>
    <m/>
    <m/>
    <m/>
    <m/>
    <m/>
    <m/>
    <m/>
    <m/>
    <m/>
    <m/>
    <m/>
    <n v="20"/>
    <n v="2022"/>
    <s v=""/>
    <m/>
    <m/>
    <m/>
  </r>
  <r>
    <n v="3946"/>
    <m/>
    <m/>
    <m/>
    <x v="13"/>
    <x v="19"/>
    <x v="6"/>
    <s v="Food Security"/>
    <x v="9"/>
    <x v="20"/>
    <x v="3"/>
    <m/>
    <s v="Planned"/>
    <m/>
    <m/>
    <m/>
    <m/>
    <m/>
    <s v="Chittagong"/>
    <s v="Cox's Bazar"/>
    <x v="6"/>
    <x v="9"/>
    <x v="1"/>
    <m/>
    <m/>
    <m/>
    <x v="2"/>
    <x v="2"/>
    <m/>
    <m/>
    <m/>
    <m/>
    <m/>
    <m/>
    <m/>
    <m/>
    <m/>
    <m/>
    <m/>
    <m/>
    <m/>
    <m/>
    <m/>
    <m/>
    <m/>
    <m/>
    <m/>
    <m/>
    <m/>
    <m/>
    <m/>
    <m/>
    <n v="20"/>
    <n v="2022"/>
    <s v=""/>
    <m/>
    <m/>
    <m/>
  </r>
  <r>
    <n v="3947"/>
    <m/>
    <m/>
    <m/>
    <x v="13"/>
    <x v="19"/>
    <x v="6"/>
    <s v="Food Security"/>
    <x v="9"/>
    <x v="20"/>
    <x v="3"/>
    <m/>
    <s v="Planned"/>
    <m/>
    <m/>
    <m/>
    <m/>
    <m/>
    <s v="Chittagong"/>
    <s v="Cox's Bazar"/>
    <x v="6"/>
    <x v="9"/>
    <x v="1"/>
    <m/>
    <m/>
    <m/>
    <x v="2"/>
    <x v="2"/>
    <m/>
    <m/>
    <m/>
    <m/>
    <m/>
    <m/>
    <m/>
    <m/>
    <m/>
    <m/>
    <m/>
    <m/>
    <m/>
    <m/>
    <m/>
    <m/>
    <m/>
    <m/>
    <m/>
    <m/>
    <m/>
    <m/>
    <m/>
    <m/>
    <n v="20"/>
    <n v="2022"/>
    <s v=""/>
    <m/>
    <m/>
    <m/>
  </r>
  <r>
    <n v="3948"/>
    <m/>
    <m/>
    <m/>
    <x v="13"/>
    <x v="19"/>
    <x v="6"/>
    <s v="Food Security"/>
    <x v="9"/>
    <x v="20"/>
    <x v="3"/>
    <m/>
    <s v="Planned"/>
    <m/>
    <m/>
    <m/>
    <m/>
    <m/>
    <s v="Chittagong"/>
    <s v="Cox's Bazar"/>
    <x v="6"/>
    <x v="9"/>
    <x v="1"/>
    <m/>
    <m/>
    <m/>
    <x v="2"/>
    <x v="2"/>
    <m/>
    <m/>
    <m/>
    <m/>
    <m/>
    <m/>
    <m/>
    <m/>
    <m/>
    <m/>
    <m/>
    <m/>
    <m/>
    <m/>
    <m/>
    <m/>
    <m/>
    <m/>
    <m/>
    <m/>
    <m/>
    <m/>
    <m/>
    <m/>
    <n v="20"/>
    <n v="2022"/>
    <s v=""/>
    <m/>
    <m/>
    <m/>
  </r>
  <r>
    <n v="3949"/>
    <m/>
    <m/>
    <m/>
    <x v="13"/>
    <x v="19"/>
    <x v="6"/>
    <s v="Food Security"/>
    <x v="9"/>
    <x v="20"/>
    <x v="3"/>
    <m/>
    <s v="Planned"/>
    <m/>
    <m/>
    <m/>
    <m/>
    <m/>
    <s v="Chittagong"/>
    <s v="Cox's Bazar"/>
    <x v="6"/>
    <x v="9"/>
    <x v="1"/>
    <m/>
    <m/>
    <m/>
    <x v="2"/>
    <x v="2"/>
    <m/>
    <m/>
    <m/>
    <m/>
    <m/>
    <m/>
    <m/>
    <m/>
    <m/>
    <m/>
    <m/>
    <m/>
    <m/>
    <m/>
    <m/>
    <m/>
    <m/>
    <m/>
    <m/>
    <m/>
    <m/>
    <m/>
    <m/>
    <m/>
    <n v="20"/>
    <n v="2022"/>
    <s v=""/>
    <m/>
    <m/>
    <m/>
  </r>
  <r>
    <n v="3950"/>
    <m/>
    <m/>
    <m/>
    <x v="13"/>
    <x v="19"/>
    <x v="6"/>
    <s v="Food Security"/>
    <x v="9"/>
    <x v="20"/>
    <x v="3"/>
    <m/>
    <s v="Planned"/>
    <m/>
    <m/>
    <m/>
    <m/>
    <m/>
    <s v="Chittagong"/>
    <s v="Cox's Bazar"/>
    <x v="6"/>
    <x v="9"/>
    <x v="1"/>
    <m/>
    <m/>
    <m/>
    <x v="2"/>
    <x v="2"/>
    <m/>
    <m/>
    <m/>
    <m/>
    <m/>
    <m/>
    <m/>
    <m/>
    <m/>
    <m/>
    <m/>
    <m/>
    <m/>
    <m/>
    <m/>
    <m/>
    <m/>
    <m/>
    <m/>
    <m/>
    <m/>
    <m/>
    <m/>
    <m/>
    <n v="20"/>
    <n v="2022"/>
    <s v=""/>
    <m/>
    <m/>
    <m/>
  </r>
  <r>
    <n v="3951"/>
    <m/>
    <m/>
    <m/>
    <x v="13"/>
    <x v="19"/>
    <x v="6"/>
    <s v="Food Security"/>
    <x v="9"/>
    <x v="20"/>
    <x v="3"/>
    <m/>
    <s v="Planned"/>
    <m/>
    <m/>
    <m/>
    <m/>
    <m/>
    <s v="Chittagong"/>
    <s v="Cox's Bazar"/>
    <x v="6"/>
    <x v="9"/>
    <x v="1"/>
    <m/>
    <m/>
    <m/>
    <x v="2"/>
    <x v="2"/>
    <m/>
    <m/>
    <m/>
    <m/>
    <m/>
    <m/>
    <m/>
    <m/>
    <m/>
    <m/>
    <m/>
    <m/>
    <m/>
    <m/>
    <m/>
    <m/>
    <m/>
    <m/>
    <m/>
    <m/>
    <m/>
    <m/>
    <m/>
    <m/>
    <n v="20"/>
    <n v="2022"/>
    <s v=""/>
    <m/>
    <m/>
    <m/>
  </r>
  <r>
    <n v="3952"/>
    <m/>
    <m/>
    <m/>
    <x v="13"/>
    <x v="19"/>
    <x v="6"/>
    <s v="Food Security"/>
    <x v="9"/>
    <x v="20"/>
    <x v="3"/>
    <m/>
    <s v="Planned"/>
    <m/>
    <m/>
    <m/>
    <m/>
    <m/>
    <s v="Chittagong"/>
    <s v="Cox's Bazar"/>
    <x v="6"/>
    <x v="9"/>
    <x v="1"/>
    <m/>
    <m/>
    <m/>
    <x v="2"/>
    <x v="2"/>
    <m/>
    <m/>
    <m/>
    <m/>
    <m/>
    <m/>
    <m/>
    <m/>
    <m/>
    <m/>
    <m/>
    <m/>
    <m/>
    <m/>
    <m/>
    <m/>
    <m/>
    <m/>
    <m/>
    <m/>
    <m/>
    <m/>
    <m/>
    <m/>
    <n v="20"/>
    <n v="2022"/>
    <s v=""/>
    <m/>
    <m/>
    <m/>
  </r>
  <r>
    <n v="3953"/>
    <m/>
    <m/>
    <m/>
    <x v="13"/>
    <x v="19"/>
    <x v="6"/>
    <s v="Food Security"/>
    <x v="9"/>
    <x v="20"/>
    <x v="3"/>
    <m/>
    <s v="Planned"/>
    <m/>
    <m/>
    <m/>
    <m/>
    <m/>
    <s v="Chittagong"/>
    <s v="Cox's Bazar"/>
    <x v="6"/>
    <x v="9"/>
    <x v="1"/>
    <m/>
    <m/>
    <m/>
    <x v="2"/>
    <x v="2"/>
    <m/>
    <m/>
    <m/>
    <m/>
    <m/>
    <m/>
    <m/>
    <m/>
    <m/>
    <m/>
    <m/>
    <m/>
    <m/>
    <m/>
    <m/>
    <m/>
    <m/>
    <m/>
    <m/>
    <m/>
    <m/>
    <m/>
    <m/>
    <m/>
    <n v="20"/>
    <n v="2022"/>
    <s v=""/>
    <m/>
    <m/>
    <m/>
  </r>
  <r>
    <n v="3954"/>
    <m/>
    <m/>
    <m/>
    <x v="13"/>
    <x v="19"/>
    <x v="6"/>
    <s v="Food Security"/>
    <x v="9"/>
    <x v="20"/>
    <x v="3"/>
    <m/>
    <s v="Planned"/>
    <m/>
    <m/>
    <m/>
    <m/>
    <m/>
    <s v="Chittagong"/>
    <s v="Cox's Bazar"/>
    <x v="6"/>
    <x v="9"/>
    <x v="1"/>
    <m/>
    <m/>
    <m/>
    <x v="2"/>
    <x v="2"/>
    <m/>
    <m/>
    <m/>
    <m/>
    <m/>
    <m/>
    <m/>
    <m/>
    <m/>
    <m/>
    <m/>
    <m/>
    <m/>
    <m/>
    <m/>
    <m/>
    <m/>
    <m/>
    <m/>
    <m/>
    <m/>
    <m/>
    <m/>
    <m/>
    <n v="20"/>
    <n v="2022"/>
    <s v=""/>
    <m/>
    <m/>
    <m/>
  </r>
  <r>
    <n v="3955"/>
    <m/>
    <m/>
    <m/>
    <x v="13"/>
    <x v="19"/>
    <x v="6"/>
    <s v="Food Security"/>
    <x v="9"/>
    <x v="20"/>
    <x v="3"/>
    <m/>
    <s v="Planned"/>
    <m/>
    <m/>
    <m/>
    <m/>
    <m/>
    <s v="Chittagong"/>
    <s v="Cox's Bazar"/>
    <x v="6"/>
    <x v="9"/>
    <x v="1"/>
    <m/>
    <m/>
    <m/>
    <x v="2"/>
    <x v="2"/>
    <m/>
    <m/>
    <m/>
    <m/>
    <m/>
    <m/>
    <m/>
    <m/>
    <m/>
    <m/>
    <m/>
    <m/>
    <m/>
    <m/>
    <m/>
    <m/>
    <m/>
    <m/>
    <m/>
    <m/>
    <m/>
    <m/>
    <m/>
    <m/>
    <n v="20"/>
    <n v="2022"/>
    <s v=""/>
    <m/>
    <m/>
    <m/>
  </r>
  <r>
    <n v="3956"/>
    <m/>
    <m/>
    <m/>
    <x v="13"/>
    <x v="19"/>
    <x v="6"/>
    <s v="Food Security"/>
    <x v="9"/>
    <x v="20"/>
    <x v="3"/>
    <m/>
    <s v="Planned"/>
    <m/>
    <m/>
    <m/>
    <m/>
    <m/>
    <s v="Chittagong"/>
    <s v="Cox's Bazar"/>
    <x v="6"/>
    <x v="9"/>
    <x v="1"/>
    <m/>
    <m/>
    <m/>
    <x v="2"/>
    <x v="2"/>
    <m/>
    <m/>
    <m/>
    <m/>
    <m/>
    <m/>
    <m/>
    <m/>
    <m/>
    <m/>
    <m/>
    <m/>
    <m/>
    <m/>
    <m/>
    <m/>
    <m/>
    <m/>
    <m/>
    <m/>
    <m/>
    <m/>
    <m/>
    <m/>
    <n v="20"/>
    <n v="2022"/>
    <s v=""/>
    <m/>
    <m/>
    <m/>
  </r>
  <r>
    <n v="3957"/>
    <m/>
    <m/>
    <m/>
    <x v="13"/>
    <x v="19"/>
    <x v="6"/>
    <s v="Food Security"/>
    <x v="9"/>
    <x v="20"/>
    <x v="3"/>
    <m/>
    <s v="Planned"/>
    <m/>
    <m/>
    <m/>
    <m/>
    <m/>
    <s v="Chittagong"/>
    <s v="Cox's Bazar"/>
    <x v="6"/>
    <x v="9"/>
    <x v="1"/>
    <m/>
    <m/>
    <m/>
    <x v="2"/>
    <x v="2"/>
    <m/>
    <m/>
    <m/>
    <m/>
    <m/>
    <m/>
    <m/>
    <m/>
    <m/>
    <m/>
    <m/>
    <m/>
    <m/>
    <m/>
    <m/>
    <m/>
    <m/>
    <m/>
    <m/>
    <m/>
    <m/>
    <m/>
    <m/>
    <m/>
    <n v="20"/>
    <n v="2022"/>
    <s v=""/>
    <m/>
    <m/>
    <m/>
  </r>
  <r>
    <n v="3958"/>
    <m/>
    <m/>
    <m/>
    <x v="13"/>
    <x v="19"/>
    <x v="6"/>
    <s v="Food Security"/>
    <x v="9"/>
    <x v="20"/>
    <x v="3"/>
    <m/>
    <s v="Planned"/>
    <m/>
    <m/>
    <m/>
    <m/>
    <m/>
    <s v="Chittagong"/>
    <s v="Cox's Bazar"/>
    <x v="6"/>
    <x v="9"/>
    <x v="1"/>
    <m/>
    <m/>
    <m/>
    <x v="2"/>
    <x v="2"/>
    <m/>
    <m/>
    <m/>
    <m/>
    <m/>
    <m/>
    <m/>
    <m/>
    <m/>
    <m/>
    <m/>
    <m/>
    <m/>
    <m/>
    <m/>
    <m/>
    <m/>
    <m/>
    <m/>
    <m/>
    <m/>
    <m/>
    <m/>
    <m/>
    <n v="20"/>
    <n v="2022"/>
    <s v=""/>
    <m/>
    <m/>
    <m/>
  </r>
  <r>
    <n v="3959"/>
    <m/>
    <m/>
    <m/>
    <x v="13"/>
    <x v="19"/>
    <x v="6"/>
    <s v="Food Security"/>
    <x v="9"/>
    <x v="20"/>
    <x v="3"/>
    <m/>
    <s v="Planned"/>
    <m/>
    <m/>
    <m/>
    <m/>
    <m/>
    <s v="Chittagong"/>
    <s v="Cox's Bazar"/>
    <x v="6"/>
    <x v="9"/>
    <x v="1"/>
    <m/>
    <m/>
    <m/>
    <x v="2"/>
    <x v="2"/>
    <m/>
    <m/>
    <m/>
    <m/>
    <m/>
    <m/>
    <m/>
    <m/>
    <m/>
    <m/>
    <m/>
    <m/>
    <m/>
    <m/>
    <m/>
    <m/>
    <m/>
    <m/>
    <m/>
    <m/>
    <m/>
    <m/>
    <m/>
    <m/>
    <n v="20"/>
    <n v="2022"/>
    <s v=""/>
    <m/>
    <m/>
    <m/>
  </r>
  <r>
    <n v="3960"/>
    <m/>
    <m/>
    <m/>
    <x v="13"/>
    <x v="19"/>
    <x v="6"/>
    <s v="Food Security"/>
    <x v="9"/>
    <x v="20"/>
    <x v="3"/>
    <m/>
    <s v="Planned"/>
    <m/>
    <m/>
    <m/>
    <m/>
    <m/>
    <s v="Chittagong"/>
    <s v="Cox's Bazar"/>
    <x v="6"/>
    <x v="9"/>
    <x v="1"/>
    <m/>
    <m/>
    <m/>
    <x v="2"/>
    <x v="2"/>
    <m/>
    <m/>
    <m/>
    <m/>
    <m/>
    <m/>
    <m/>
    <m/>
    <m/>
    <m/>
    <m/>
    <m/>
    <m/>
    <m/>
    <m/>
    <m/>
    <m/>
    <m/>
    <m/>
    <m/>
    <m/>
    <m/>
    <m/>
    <m/>
    <n v="20"/>
    <n v="2022"/>
    <s v=""/>
    <m/>
    <m/>
    <m/>
  </r>
  <r>
    <n v="3961"/>
    <m/>
    <m/>
    <m/>
    <x v="13"/>
    <x v="19"/>
    <x v="6"/>
    <s v="Food Security"/>
    <x v="9"/>
    <x v="20"/>
    <x v="3"/>
    <m/>
    <s v="Planned"/>
    <m/>
    <m/>
    <m/>
    <m/>
    <m/>
    <s v="Chittagong"/>
    <s v="Cox's Bazar"/>
    <x v="6"/>
    <x v="9"/>
    <x v="1"/>
    <m/>
    <m/>
    <m/>
    <x v="2"/>
    <x v="2"/>
    <m/>
    <m/>
    <m/>
    <m/>
    <m/>
    <m/>
    <m/>
    <m/>
    <m/>
    <m/>
    <m/>
    <m/>
    <m/>
    <m/>
    <m/>
    <m/>
    <m/>
    <m/>
    <m/>
    <m/>
    <m/>
    <m/>
    <m/>
    <m/>
    <n v="20"/>
    <n v="2022"/>
    <s v=""/>
    <m/>
    <m/>
    <m/>
  </r>
  <r>
    <n v="3962"/>
    <m/>
    <m/>
    <m/>
    <x v="13"/>
    <x v="19"/>
    <x v="6"/>
    <s v="Food Security"/>
    <x v="9"/>
    <x v="20"/>
    <x v="3"/>
    <m/>
    <s v="Planned"/>
    <m/>
    <m/>
    <m/>
    <m/>
    <m/>
    <s v="Chittagong"/>
    <s v="Cox's Bazar"/>
    <x v="6"/>
    <x v="9"/>
    <x v="1"/>
    <m/>
    <m/>
    <m/>
    <x v="2"/>
    <x v="2"/>
    <m/>
    <m/>
    <m/>
    <m/>
    <m/>
    <m/>
    <m/>
    <m/>
    <m/>
    <m/>
    <m/>
    <m/>
    <m/>
    <m/>
    <m/>
    <m/>
    <m/>
    <m/>
    <m/>
    <m/>
    <m/>
    <m/>
    <m/>
    <m/>
    <n v="20"/>
    <n v="2022"/>
    <s v=""/>
    <m/>
    <m/>
    <m/>
  </r>
  <r>
    <n v="3963"/>
    <m/>
    <m/>
    <m/>
    <x v="13"/>
    <x v="19"/>
    <x v="6"/>
    <s v="Food Security"/>
    <x v="9"/>
    <x v="20"/>
    <x v="3"/>
    <m/>
    <s v="Planned"/>
    <m/>
    <m/>
    <m/>
    <m/>
    <m/>
    <s v="Chittagong"/>
    <s v="Cox's Bazar"/>
    <x v="6"/>
    <x v="9"/>
    <x v="1"/>
    <m/>
    <m/>
    <m/>
    <x v="2"/>
    <x v="2"/>
    <m/>
    <m/>
    <m/>
    <m/>
    <m/>
    <m/>
    <m/>
    <m/>
    <m/>
    <m/>
    <m/>
    <m/>
    <m/>
    <m/>
    <m/>
    <m/>
    <m/>
    <m/>
    <m/>
    <m/>
    <m/>
    <m/>
    <m/>
    <m/>
    <n v="20"/>
    <n v="2022"/>
    <s v=""/>
    <m/>
    <m/>
    <m/>
  </r>
  <r>
    <n v="3964"/>
    <m/>
    <m/>
    <m/>
    <x v="13"/>
    <x v="19"/>
    <x v="6"/>
    <s v="Food Security"/>
    <x v="9"/>
    <x v="20"/>
    <x v="3"/>
    <m/>
    <s v="Planned"/>
    <m/>
    <m/>
    <m/>
    <m/>
    <m/>
    <s v="Chittagong"/>
    <s v="Cox's Bazar"/>
    <x v="6"/>
    <x v="9"/>
    <x v="1"/>
    <m/>
    <m/>
    <m/>
    <x v="2"/>
    <x v="2"/>
    <m/>
    <m/>
    <m/>
    <m/>
    <m/>
    <m/>
    <m/>
    <m/>
    <m/>
    <m/>
    <m/>
    <m/>
    <m/>
    <m/>
    <m/>
    <m/>
    <m/>
    <m/>
    <m/>
    <m/>
    <m/>
    <m/>
    <m/>
    <m/>
    <n v="20"/>
    <n v="2022"/>
    <s v=""/>
    <m/>
    <m/>
    <m/>
  </r>
  <r>
    <n v="3965"/>
    <m/>
    <m/>
    <m/>
    <x v="13"/>
    <x v="19"/>
    <x v="6"/>
    <s v="Food Security"/>
    <x v="9"/>
    <x v="20"/>
    <x v="3"/>
    <m/>
    <s v="Planned"/>
    <m/>
    <m/>
    <m/>
    <m/>
    <m/>
    <s v="Chittagong"/>
    <s v="Cox's Bazar"/>
    <x v="6"/>
    <x v="9"/>
    <x v="1"/>
    <m/>
    <m/>
    <m/>
    <x v="2"/>
    <x v="2"/>
    <m/>
    <m/>
    <m/>
    <m/>
    <m/>
    <m/>
    <m/>
    <m/>
    <m/>
    <m/>
    <m/>
    <m/>
    <m/>
    <m/>
    <m/>
    <m/>
    <m/>
    <m/>
    <m/>
    <m/>
    <m/>
    <m/>
    <m/>
    <m/>
    <n v="20"/>
    <n v="2022"/>
    <s v=""/>
    <m/>
    <m/>
    <m/>
  </r>
  <r>
    <n v="3966"/>
    <m/>
    <m/>
    <m/>
    <x v="13"/>
    <x v="19"/>
    <x v="6"/>
    <s v="Food Security"/>
    <x v="9"/>
    <x v="20"/>
    <x v="3"/>
    <m/>
    <s v="Planned"/>
    <m/>
    <m/>
    <m/>
    <m/>
    <m/>
    <s v="Chittagong"/>
    <s v="Cox's Bazar"/>
    <x v="6"/>
    <x v="9"/>
    <x v="1"/>
    <m/>
    <m/>
    <m/>
    <x v="2"/>
    <x v="2"/>
    <m/>
    <m/>
    <m/>
    <m/>
    <m/>
    <m/>
    <m/>
    <m/>
    <m/>
    <m/>
    <m/>
    <m/>
    <m/>
    <m/>
    <m/>
    <m/>
    <m/>
    <m/>
    <m/>
    <m/>
    <m/>
    <m/>
    <m/>
    <m/>
    <n v="20"/>
    <n v="2022"/>
    <s v=""/>
    <m/>
    <m/>
    <m/>
  </r>
  <r>
    <n v="3967"/>
    <m/>
    <m/>
    <m/>
    <x v="13"/>
    <x v="19"/>
    <x v="6"/>
    <s v="Food Security"/>
    <x v="9"/>
    <x v="20"/>
    <x v="3"/>
    <m/>
    <s v="Planned"/>
    <m/>
    <m/>
    <m/>
    <m/>
    <m/>
    <s v="Chittagong"/>
    <s v="Cox's Bazar"/>
    <x v="6"/>
    <x v="9"/>
    <x v="1"/>
    <m/>
    <m/>
    <m/>
    <x v="2"/>
    <x v="2"/>
    <m/>
    <m/>
    <m/>
    <m/>
    <m/>
    <m/>
    <m/>
    <m/>
    <m/>
    <m/>
    <m/>
    <m/>
    <m/>
    <m/>
    <m/>
    <m/>
    <m/>
    <m/>
    <m/>
    <m/>
    <m/>
    <m/>
    <m/>
    <m/>
    <n v="20"/>
    <n v="2022"/>
    <s v=""/>
    <m/>
    <m/>
    <m/>
  </r>
  <r>
    <n v="3968"/>
    <m/>
    <m/>
    <m/>
    <x v="13"/>
    <x v="19"/>
    <x v="6"/>
    <s v="Food Security"/>
    <x v="9"/>
    <x v="20"/>
    <x v="3"/>
    <m/>
    <s v="Planned"/>
    <m/>
    <m/>
    <m/>
    <m/>
    <m/>
    <s v="Chittagong"/>
    <s v="Cox's Bazar"/>
    <x v="6"/>
    <x v="9"/>
    <x v="1"/>
    <m/>
    <m/>
    <m/>
    <x v="2"/>
    <x v="2"/>
    <m/>
    <m/>
    <m/>
    <m/>
    <m/>
    <m/>
    <m/>
    <m/>
    <m/>
    <m/>
    <m/>
    <m/>
    <m/>
    <m/>
    <m/>
    <m/>
    <m/>
    <m/>
    <m/>
    <m/>
    <m/>
    <m/>
    <m/>
    <m/>
    <n v="20"/>
    <n v="2022"/>
    <s v=""/>
    <m/>
    <m/>
    <m/>
  </r>
  <r>
    <n v="3969"/>
    <m/>
    <m/>
    <m/>
    <x v="13"/>
    <x v="19"/>
    <x v="6"/>
    <s v="Food Security"/>
    <x v="9"/>
    <x v="20"/>
    <x v="3"/>
    <m/>
    <s v="Planned"/>
    <m/>
    <m/>
    <m/>
    <m/>
    <m/>
    <s v="Chittagong"/>
    <s v="Cox's Bazar"/>
    <x v="6"/>
    <x v="9"/>
    <x v="1"/>
    <m/>
    <m/>
    <m/>
    <x v="2"/>
    <x v="2"/>
    <m/>
    <m/>
    <m/>
    <m/>
    <m/>
    <m/>
    <m/>
    <m/>
    <m/>
    <m/>
    <m/>
    <m/>
    <m/>
    <m/>
    <m/>
    <m/>
    <m/>
    <m/>
    <m/>
    <m/>
    <m/>
    <m/>
    <m/>
    <m/>
    <n v="20"/>
    <n v="2022"/>
    <s v=""/>
    <m/>
    <m/>
    <m/>
  </r>
  <r>
    <n v="3970"/>
    <m/>
    <m/>
    <m/>
    <x v="13"/>
    <x v="19"/>
    <x v="6"/>
    <s v="Food Security"/>
    <x v="9"/>
    <x v="20"/>
    <x v="3"/>
    <m/>
    <s v="Planned"/>
    <m/>
    <m/>
    <m/>
    <m/>
    <m/>
    <s v="Chittagong"/>
    <s v="Cox's Bazar"/>
    <x v="6"/>
    <x v="9"/>
    <x v="1"/>
    <m/>
    <m/>
    <m/>
    <x v="2"/>
    <x v="2"/>
    <m/>
    <m/>
    <m/>
    <m/>
    <m/>
    <m/>
    <m/>
    <m/>
    <m/>
    <m/>
    <m/>
    <m/>
    <m/>
    <m/>
    <m/>
    <m/>
    <m/>
    <m/>
    <m/>
    <m/>
    <m/>
    <m/>
    <m/>
    <m/>
    <n v="20"/>
    <n v="2022"/>
    <s v=""/>
    <m/>
    <m/>
    <m/>
  </r>
  <r>
    <n v="3971"/>
    <m/>
    <m/>
    <m/>
    <x v="13"/>
    <x v="19"/>
    <x v="6"/>
    <s v="Food Security"/>
    <x v="9"/>
    <x v="20"/>
    <x v="3"/>
    <m/>
    <s v="Planned"/>
    <m/>
    <m/>
    <m/>
    <m/>
    <m/>
    <s v="Chittagong"/>
    <s v="Cox's Bazar"/>
    <x v="6"/>
    <x v="9"/>
    <x v="1"/>
    <m/>
    <m/>
    <m/>
    <x v="2"/>
    <x v="2"/>
    <m/>
    <m/>
    <m/>
    <m/>
    <m/>
    <m/>
    <m/>
    <m/>
    <m/>
    <m/>
    <m/>
    <m/>
    <m/>
    <m/>
    <m/>
    <m/>
    <m/>
    <m/>
    <m/>
    <m/>
    <m/>
    <m/>
    <m/>
    <m/>
    <n v="20"/>
    <n v="2022"/>
    <s v=""/>
    <m/>
    <m/>
    <m/>
  </r>
  <r>
    <n v="3972"/>
    <m/>
    <m/>
    <m/>
    <x v="13"/>
    <x v="19"/>
    <x v="6"/>
    <s v="Food Security"/>
    <x v="9"/>
    <x v="20"/>
    <x v="3"/>
    <m/>
    <s v="Planned"/>
    <m/>
    <m/>
    <m/>
    <m/>
    <m/>
    <s v="Chittagong"/>
    <s v="Cox's Bazar"/>
    <x v="6"/>
    <x v="9"/>
    <x v="1"/>
    <m/>
    <m/>
    <m/>
    <x v="2"/>
    <x v="2"/>
    <m/>
    <m/>
    <m/>
    <m/>
    <m/>
    <m/>
    <m/>
    <m/>
    <m/>
    <m/>
    <m/>
    <m/>
    <m/>
    <m/>
    <m/>
    <m/>
    <m/>
    <m/>
    <m/>
    <m/>
    <m/>
    <m/>
    <m/>
    <m/>
    <n v="20"/>
    <n v="2022"/>
    <s v=""/>
    <m/>
    <m/>
    <m/>
  </r>
  <r>
    <n v="3973"/>
    <m/>
    <m/>
    <m/>
    <x v="13"/>
    <x v="19"/>
    <x v="6"/>
    <s v="Food Security"/>
    <x v="9"/>
    <x v="20"/>
    <x v="3"/>
    <m/>
    <s v="Planned"/>
    <m/>
    <m/>
    <m/>
    <m/>
    <m/>
    <s v="Chittagong"/>
    <s v="Cox's Bazar"/>
    <x v="6"/>
    <x v="9"/>
    <x v="1"/>
    <m/>
    <m/>
    <m/>
    <x v="2"/>
    <x v="2"/>
    <m/>
    <m/>
    <m/>
    <m/>
    <m/>
    <m/>
    <m/>
    <m/>
    <m/>
    <m/>
    <m/>
    <m/>
    <m/>
    <m/>
    <m/>
    <m/>
    <m/>
    <m/>
    <m/>
    <m/>
    <m/>
    <m/>
    <m/>
    <m/>
    <n v="20"/>
    <n v="2022"/>
    <s v=""/>
    <m/>
    <m/>
    <m/>
  </r>
  <r>
    <n v="3974"/>
    <m/>
    <m/>
    <m/>
    <x v="13"/>
    <x v="19"/>
    <x v="6"/>
    <s v="Food Security"/>
    <x v="9"/>
    <x v="20"/>
    <x v="3"/>
    <m/>
    <s v="Planned"/>
    <m/>
    <m/>
    <m/>
    <m/>
    <m/>
    <s v="Chittagong"/>
    <s v="Cox's Bazar"/>
    <x v="6"/>
    <x v="9"/>
    <x v="1"/>
    <m/>
    <m/>
    <m/>
    <x v="2"/>
    <x v="2"/>
    <m/>
    <m/>
    <m/>
    <m/>
    <m/>
    <m/>
    <m/>
    <m/>
    <m/>
    <m/>
    <m/>
    <m/>
    <m/>
    <m/>
    <m/>
    <m/>
    <m/>
    <m/>
    <m/>
    <m/>
    <m/>
    <m/>
    <m/>
    <m/>
    <n v="20"/>
    <n v="2022"/>
    <s v=""/>
    <m/>
    <m/>
    <m/>
  </r>
  <r>
    <n v="3975"/>
    <m/>
    <m/>
    <m/>
    <x v="13"/>
    <x v="19"/>
    <x v="6"/>
    <s v="Food Security"/>
    <x v="9"/>
    <x v="20"/>
    <x v="3"/>
    <m/>
    <s v="Planned"/>
    <m/>
    <m/>
    <m/>
    <m/>
    <m/>
    <s v="Chittagong"/>
    <s v="Cox's Bazar"/>
    <x v="6"/>
    <x v="9"/>
    <x v="1"/>
    <m/>
    <m/>
    <m/>
    <x v="2"/>
    <x v="2"/>
    <m/>
    <m/>
    <m/>
    <m/>
    <m/>
    <m/>
    <m/>
    <m/>
    <m/>
    <m/>
    <m/>
    <m/>
    <m/>
    <m/>
    <m/>
    <m/>
    <m/>
    <m/>
    <m/>
    <m/>
    <m/>
    <m/>
    <m/>
    <m/>
    <n v="20"/>
    <n v="2022"/>
    <s v=""/>
    <m/>
    <m/>
    <m/>
  </r>
  <r>
    <n v="3976"/>
    <m/>
    <m/>
    <m/>
    <x v="13"/>
    <x v="19"/>
    <x v="6"/>
    <s v="Food Security"/>
    <x v="9"/>
    <x v="20"/>
    <x v="3"/>
    <m/>
    <s v="Planned"/>
    <m/>
    <m/>
    <m/>
    <m/>
    <m/>
    <s v="Chittagong"/>
    <s v="Cox's Bazar"/>
    <x v="6"/>
    <x v="9"/>
    <x v="1"/>
    <m/>
    <m/>
    <m/>
    <x v="2"/>
    <x v="2"/>
    <m/>
    <m/>
    <m/>
    <m/>
    <m/>
    <m/>
    <m/>
    <m/>
    <m/>
    <m/>
    <m/>
    <m/>
    <m/>
    <m/>
    <m/>
    <m/>
    <m/>
    <m/>
    <m/>
    <m/>
    <m/>
    <m/>
    <m/>
    <m/>
    <n v="20"/>
    <n v="2022"/>
    <s v=""/>
    <m/>
    <m/>
    <m/>
  </r>
  <r>
    <n v="3977"/>
    <m/>
    <m/>
    <m/>
    <x v="13"/>
    <x v="19"/>
    <x v="6"/>
    <s v="Food Security"/>
    <x v="9"/>
    <x v="20"/>
    <x v="3"/>
    <m/>
    <s v="Planned"/>
    <m/>
    <m/>
    <m/>
    <m/>
    <m/>
    <s v="Chittagong"/>
    <s v="Cox's Bazar"/>
    <x v="6"/>
    <x v="9"/>
    <x v="1"/>
    <m/>
    <m/>
    <m/>
    <x v="2"/>
    <x v="2"/>
    <m/>
    <m/>
    <m/>
    <m/>
    <m/>
    <m/>
    <m/>
    <m/>
    <m/>
    <m/>
    <m/>
    <m/>
    <m/>
    <m/>
    <m/>
    <m/>
    <m/>
    <m/>
    <m/>
    <m/>
    <m/>
    <m/>
    <m/>
    <m/>
    <n v="20"/>
    <n v="2022"/>
    <s v=""/>
    <m/>
    <m/>
    <m/>
  </r>
  <r>
    <n v="3978"/>
    <m/>
    <m/>
    <m/>
    <x v="13"/>
    <x v="19"/>
    <x v="6"/>
    <s v="Food Security"/>
    <x v="9"/>
    <x v="20"/>
    <x v="3"/>
    <m/>
    <s v="Planned"/>
    <m/>
    <m/>
    <m/>
    <m/>
    <m/>
    <s v="Chittagong"/>
    <s v="Cox's Bazar"/>
    <x v="6"/>
    <x v="9"/>
    <x v="1"/>
    <m/>
    <m/>
    <m/>
    <x v="2"/>
    <x v="2"/>
    <m/>
    <m/>
    <m/>
    <m/>
    <m/>
    <m/>
    <m/>
    <m/>
    <m/>
    <m/>
    <m/>
    <m/>
    <m/>
    <m/>
    <m/>
    <m/>
    <m/>
    <m/>
    <m/>
    <m/>
    <m/>
    <m/>
    <m/>
    <m/>
    <n v="20"/>
    <n v="2022"/>
    <s v=""/>
    <m/>
    <m/>
    <m/>
  </r>
  <r>
    <n v="3979"/>
    <m/>
    <m/>
    <m/>
    <x v="13"/>
    <x v="19"/>
    <x v="6"/>
    <s v="Food Security"/>
    <x v="9"/>
    <x v="20"/>
    <x v="3"/>
    <m/>
    <s v="Planned"/>
    <m/>
    <m/>
    <m/>
    <m/>
    <m/>
    <s v="Chittagong"/>
    <s v="Cox's Bazar"/>
    <x v="6"/>
    <x v="9"/>
    <x v="1"/>
    <m/>
    <m/>
    <m/>
    <x v="2"/>
    <x v="2"/>
    <m/>
    <m/>
    <m/>
    <m/>
    <m/>
    <m/>
    <m/>
    <m/>
    <m/>
    <m/>
    <m/>
    <m/>
    <m/>
    <m/>
    <m/>
    <m/>
    <m/>
    <m/>
    <m/>
    <m/>
    <m/>
    <m/>
    <m/>
    <m/>
    <n v="20"/>
    <n v="2022"/>
    <s v=""/>
    <m/>
    <m/>
    <m/>
  </r>
  <r>
    <n v="3980"/>
    <m/>
    <m/>
    <m/>
    <x v="13"/>
    <x v="19"/>
    <x v="6"/>
    <s v="Food Security"/>
    <x v="9"/>
    <x v="20"/>
    <x v="3"/>
    <m/>
    <s v="Planned"/>
    <m/>
    <m/>
    <m/>
    <m/>
    <m/>
    <s v="Chittagong"/>
    <s v="Cox's Bazar"/>
    <x v="6"/>
    <x v="9"/>
    <x v="1"/>
    <m/>
    <m/>
    <m/>
    <x v="2"/>
    <x v="2"/>
    <m/>
    <m/>
    <m/>
    <m/>
    <m/>
    <m/>
    <m/>
    <m/>
    <m/>
    <m/>
    <m/>
    <m/>
    <m/>
    <m/>
    <m/>
    <m/>
    <m/>
    <m/>
    <m/>
    <m/>
    <m/>
    <m/>
    <m/>
    <m/>
    <n v="20"/>
    <n v="2022"/>
    <s v=""/>
    <m/>
    <m/>
    <m/>
  </r>
  <r>
    <n v="3981"/>
    <m/>
    <m/>
    <m/>
    <x v="13"/>
    <x v="19"/>
    <x v="6"/>
    <s v="Food Security"/>
    <x v="9"/>
    <x v="20"/>
    <x v="3"/>
    <m/>
    <s v="Planned"/>
    <m/>
    <m/>
    <m/>
    <m/>
    <m/>
    <s v="Chittagong"/>
    <s v="Cox's Bazar"/>
    <x v="6"/>
    <x v="9"/>
    <x v="1"/>
    <m/>
    <m/>
    <m/>
    <x v="2"/>
    <x v="2"/>
    <m/>
    <m/>
    <m/>
    <m/>
    <m/>
    <m/>
    <m/>
    <m/>
    <m/>
    <m/>
    <m/>
    <m/>
    <m/>
    <m/>
    <m/>
    <m/>
    <m/>
    <m/>
    <m/>
    <m/>
    <m/>
    <m/>
    <m/>
    <m/>
    <n v="20"/>
    <n v="2022"/>
    <s v=""/>
    <m/>
    <m/>
    <m/>
  </r>
  <r>
    <n v="3982"/>
    <m/>
    <m/>
    <m/>
    <x v="13"/>
    <x v="19"/>
    <x v="6"/>
    <s v="Food Security"/>
    <x v="9"/>
    <x v="20"/>
    <x v="3"/>
    <m/>
    <s v="Planned"/>
    <m/>
    <m/>
    <m/>
    <m/>
    <m/>
    <s v="Chittagong"/>
    <s v="Cox's Bazar"/>
    <x v="6"/>
    <x v="9"/>
    <x v="1"/>
    <m/>
    <m/>
    <m/>
    <x v="2"/>
    <x v="2"/>
    <m/>
    <m/>
    <m/>
    <m/>
    <m/>
    <m/>
    <m/>
    <m/>
    <m/>
    <m/>
    <m/>
    <m/>
    <m/>
    <m/>
    <m/>
    <m/>
    <m/>
    <m/>
    <m/>
    <m/>
    <m/>
    <m/>
    <m/>
    <m/>
    <n v="20"/>
    <n v="2022"/>
    <s v=""/>
    <m/>
    <m/>
    <m/>
  </r>
  <r>
    <n v="3983"/>
    <m/>
    <m/>
    <m/>
    <x v="13"/>
    <x v="19"/>
    <x v="6"/>
    <s v="Food Security"/>
    <x v="9"/>
    <x v="20"/>
    <x v="3"/>
    <m/>
    <s v="Planned"/>
    <m/>
    <m/>
    <m/>
    <m/>
    <m/>
    <s v="Chittagong"/>
    <s v="Cox's Bazar"/>
    <x v="6"/>
    <x v="9"/>
    <x v="1"/>
    <m/>
    <m/>
    <m/>
    <x v="2"/>
    <x v="2"/>
    <m/>
    <m/>
    <m/>
    <m/>
    <m/>
    <m/>
    <m/>
    <m/>
    <m/>
    <m/>
    <m/>
    <m/>
    <m/>
    <m/>
    <m/>
    <m/>
    <m/>
    <m/>
    <m/>
    <m/>
    <m/>
    <m/>
    <m/>
    <m/>
    <n v="20"/>
    <n v="2022"/>
    <s v=""/>
    <m/>
    <m/>
    <m/>
  </r>
  <r>
    <n v="3984"/>
    <m/>
    <m/>
    <m/>
    <x v="13"/>
    <x v="19"/>
    <x v="6"/>
    <s v="Food Security"/>
    <x v="9"/>
    <x v="20"/>
    <x v="3"/>
    <m/>
    <s v="Planned"/>
    <m/>
    <m/>
    <m/>
    <m/>
    <m/>
    <s v="Chittagong"/>
    <s v="Cox's Bazar"/>
    <x v="6"/>
    <x v="9"/>
    <x v="1"/>
    <m/>
    <m/>
    <m/>
    <x v="2"/>
    <x v="2"/>
    <m/>
    <m/>
    <m/>
    <m/>
    <m/>
    <m/>
    <m/>
    <m/>
    <m/>
    <m/>
    <m/>
    <m/>
    <m/>
    <m/>
    <m/>
    <m/>
    <m/>
    <m/>
    <m/>
    <m/>
    <m/>
    <m/>
    <m/>
    <m/>
    <n v="20"/>
    <n v="2022"/>
    <s v=""/>
    <m/>
    <m/>
    <m/>
  </r>
  <r>
    <n v="3985"/>
    <m/>
    <m/>
    <m/>
    <x v="13"/>
    <x v="19"/>
    <x v="6"/>
    <s v="Food Security"/>
    <x v="9"/>
    <x v="20"/>
    <x v="3"/>
    <m/>
    <s v="Planned"/>
    <m/>
    <m/>
    <m/>
    <m/>
    <m/>
    <s v="Chittagong"/>
    <s v="Cox's Bazar"/>
    <x v="6"/>
    <x v="9"/>
    <x v="1"/>
    <m/>
    <m/>
    <m/>
    <x v="2"/>
    <x v="2"/>
    <m/>
    <m/>
    <m/>
    <m/>
    <m/>
    <m/>
    <m/>
    <m/>
    <m/>
    <m/>
    <m/>
    <m/>
    <m/>
    <m/>
    <m/>
    <m/>
    <m/>
    <m/>
    <m/>
    <m/>
    <m/>
    <m/>
    <m/>
    <m/>
    <n v="20"/>
    <n v="2022"/>
    <s v=""/>
    <m/>
    <m/>
    <m/>
  </r>
  <r>
    <n v="3986"/>
    <m/>
    <m/>
    <m/>
    <x v="13"/>
    <x v="19"/>
    <x v="6"/>
    <s v="Food Security"/>
    <x v="9"/>
    <x v="20"/>
    <x v="3"/>
    <m/>
    <s v="Planned"/>
    <m/>
    <m/>
    <m/>
    <m/>
    <m/>
    <s v="Chittagong"/>
    <s v="Cox's Bazar"/>
    <x v="6"/>
    <x v="9"/>
    <x v="1"/>
    <m/>
    <m/>
    <m/>
    <x v="2"/>
    <x v="2"/>
    <m/>
    <m/>
    <m/>
    <m/>
    <m/>
    <m/>
    <m/>
    <m/>
    <m/>
    <m/>
    <m/>
    <m/>
    <m/>
    <m/>
    <m/>
    <m/>
    <m/>
    <m/>
    <m/>
    <m/>
    <m/>
    <m/>
    <m/>
    <m/>
    <n v="20"/>
    <n v="2022"/>
    <s v=""/>
    <m/>
    <m/>
    <m/>
  </r>
  <r>
    <n v="3987"/>
    <m/>
    <m/>
    <m/>
    <x v="13"/>
    <x v="19"/>
    <x v="6"/>
    <s v="Food Security"/>
    <x v="9"/>
    <x v="20"/>
    <x v="3"/>
    <m/>
    <s v="Planned"/>
    <m/>
    <m/>
    <m/>
    <m/>
    <m/>
    <s v="Chittagong"/>
    <s v="Cox's Bazar"/>
    <x v="6"/>
    <x v="9"/>
    <x v="1"/>
    <m/>
    <m/>
    <m/>
    <x v="2"/>
    <x v="2"/>
    <m/>
    <m/>
    <m/>
    <m/>
    <m/>
    <m/>
    <m/>
    <m/>
    <m/>
    <m/>
    <m/>
    <m/>
    <m/>
    <m/>
    <m/>
    <m/>
    <m/>
    <m/>
    <m/>
    <m/>
    <m/>
    <m/>
    <m/>
    <m/>
    <n v="20"/>
    <n v="2022"/>
    <s v=""/>
    <m/>
    <m/>
    <m/>
  </r>
  <r>
    <n v="3988"/>
    <m/>
    <m/>
    <m/>
    <x v="13"/>
    <x v="19"/>
    <x v="6"/>
    <s v="Food Security"/>
    <x v="9"/>
    <x v="20"/>
    <x v="3"/>
    <m/>
    <s v="Planned"/>
    <m/>
    <m/>
    <m/>
    <m/>
    <m/>
    <s v="Chittagong"/>
    <s v="Cox's Bazar"/>
    <x v="6"/>
    <x v="9"/>
    <x v="1"/>
    <m/>
    <m/>
    <m/>
    <x v="2"/>
    <x v="2"/>
    <m/>
    <m/>
    <m/>
    <m/>
    <m/>
    <m/>
    <m/>
    <m/>
    <m/>
    <m/>
    <m/>
    <m/>
    <m/>
    <m/>
    <m/>
    <m/>
    <m/>
    <m/>
    <m/>
    <m/>
    <m/>
    <m/>
    <m/>
    <m/>
    <n v="20"/>
    <n v="2022"/>
    <s v=""/>
    <m/>
    <m/>
    <m/>
  </r>
  <r>
    <n v="3989"/>
    <m/>
    <m/>
    <m/>
    <x v="13"/>
    <x v="19"/>
    <x v="6"/>
    <s v="Food Security"/>
    <x v="9"/>
    <x v="20"/>
    <x v="3"/>
    <m/>
    <s v="Planned"/>
    <m/>
    <m/>
    <m/>
    <m/>
    <m/>
    <s v="Chittagong"/>
    <s v="Cox's Bazar"/>
    <x v="6"/>
    <x v="9"/>
    <x v="1"/>
    <m/>
    <m/>
    <m/>
    <x v="2"/>
    <x v="2"/>
    <m/>
    <m/>
    <m/>
    <m/>
    <m/>
    <m/>
    <m/>
    <m/>
    <m/>
    <m/>
    <m/>
    <m/>
    <m/>
    <m/>
    <m/>
    <m/>
    <m/>
    <m/>
    <m/>
    <m/>
    <m/>
    <m/>
    <m/>
    <m/>
    <n v="20"/>
    <n v="2022"/>
    <s v=""/>
    <m/>
    <m/>
    <m/>
  </r>
  <r>
    <n v="3990"/>
    <m/>
    <m/>
    <m/>
    <x v="13"/>
    <x v="19"/>
    <x v="6"/>
    <s v="Food Security"/>
    <x v="9"/>
    <x v="20"/>
    <x v="3"/>
    <m/>
    <s v="Planned"/>
    <m/>
    <m/>
    <m/>
    <m/>
    <m/>
    <s v="Chittagong"/>
    <s v="Cox's Bazar"/>
    <x v="6"/>
    <x v="9"/>
    <x v="1"/>
    <m/>
    <m/>
    <m/>
    <x v="2"/>
    <x v="2"/>
    <m/>
    <m/>
    <m/>
    <m/>
    <m/>
    <m/>
    <m/>
    <m/>
    <m/>
    <m/>
    <m/>
    <m/>
    <m/>
    <m/>
    <m/>
    <m/>
    <m/>
    <m/>
    <m/>
    <m/>
    <m/>
    <m/>
    <m/>
    <m/>
    <n v="20"/>
    <n v="2022"/>
    <s v=""/>
    <m/>
    <m/>
    <m/>
  </r>
  <r>
    <n v="3991"/>
    <m/>
    <m/>
    <m/>
    <x v="13"/>
    <x v="19"/>
    <x v="6"/>
    <s v="Food Security"/>
    <x v="9"/>
    <x v="20"/>
    <x v="3"/>
    <m/>
    <s v="Planned"/>
    <m/>
    <m/>
    <m/>
    <m/>
    <m/>
    <s v="Chittagong"/>
    <s v="Cox's Bazar"/>
    <x v="6"/>
    <x v="9"/>
    <x v="1"/>
    <m/>
    <m/>
    <m/>
    <x v="2"/>
    <x v="2"/>
    <m/>
    <m/>
    <m/>
    <m/>
    <m/>
    <m/>
    <m/>
    <m/>
    <m/>
    <m/>
    <m/>
    <m/>
    <m/>
    <m/>
    <m/>
    <m/>
    <m/>
    <m/>
    <m/>
    <m/>
    <m/>
    <m/>
    <m/>
    <m/>
    <n v="20"/>
    <n v="2022"/>
    <s v=""/>
    <m/>
    <m/>
    <m/>
  </r>
  <r>
    <n v="3992"/>
    <m/>
    <m/>
    <m/>
    <x v="13"/>
    <x v="19"/>
    <x v="6"/>
    <s v="Food Security"/>
    <x v="9"/>
    <x v="20"/>
    <x v="3"/>
    <m/>
    <s v="Planned"/>
    <m/>
    <m/>
    <m/>
    <m/>
    <m/>
    <s v="Chittagong"/>
    <s v="Cox's Bazar"/>
    <x v="6"/>
    <x v="9"/>
    <x v="1"/>
    <m/>
    <m/>
    <m/>
    <x v="2"/>
    <x v="2"/>
    <m/>
    <m/>
    <m/>
    <m/>
    <m/>
    <m/>
    <m/>
    <m/>
    <m/>
    <m/>
    <m/>
    <m/>
    <m/>
    <m/>
    <m/>
    <m/>
    <m/>
    <m/>
    <m/>
    <m/>
    <m/>
    <m/>
    <m/>
    <m/>
    <n v="20"/>
    <n v="2022"/>
    <s v=""/>
    <m/>
    <m/>
    <m/>
  </r>
  <r>
    <n v="3993"/>
    <m/>
    <m/>
    <m/>
    <x v="13"/>
    <x v="19"/>
    <x v="6"/>
    <s v="Food Security"/>
    <x v="9"/>
    <x v="20"/>
    <x v="3"/>
    <m/>
    <s v="Planned"/>
    <m/>
    <m/>
    <m/>
    <m/>
    <m/>
    <s v="Chittagong"/>
    <s v="Cox's Bazar"/>
    <x v="6"/>
    <x v="9"/>
    <x v="1"/>
    <m/>
    <m/>
    <m/>
    <x v="2"/>
    <x v="2"/>
    <m/>
    <m/>
    <m/>
    <m/>
    <m/>
    <m/>
    <m/>
    <m/>
    <m/>
    <m/>
    <m/>
    <m/>
    <m/>
    <m/>
    <m/>
    <m/>
    <m/>
    <m/>
    <m/>
    <m/>
    <m/>
    <m/>
    <m/>
    <m/>
    <n v="20"/>
    <n v="2022"/>
    <s v=""/>
    <m/>
    <m/>
    <m/>
  </r>
  <r>
    <n v="3994"/>
    <m/>
    <m/>
    <m/>
    <x v="13"/>
    <x v="19"/>
    <x v="6"/>
    <s v="Food Security"/>
    <x v="9"/>
    <x v="20"/>
    <x v="3"/>
    <m/>
    <s v="Planned"/>
    <m/>
    <m/>
    <m/>
    <m/>
    <m/>
    <s v="Chittagong"/>
    <s v="Cox's Bazar"/>
    <x v="6"/>
    <x v="9"/>
    <x v="1"/>
    <m/>
    <m/>
    <m/>
    <x v="2"/>
    <x v="2"/>
    <m/>
    <m/>
    <m/>
    <m/>
    <m/>
    <m/>
    <m/>
    <m/>
    <m/>
    <m/>
    <m/>
    <m/>
    <m/>
    <m/>
    <m/>
    <m/>
    <m/>
    <m/>
    <m/>
    <m/>
    <m/>
    <m/>
    <m/>
    <m/>
    <n v="20"/>
    <n v="2022"/>
    <s v=""/>
    <m/>
    <m/>
    <m/>
  </r>
  <r>
    <n v="3995"/>
    <m/>
    <m/>
    <m/>
    <x v="13"/>
    <x v="19"/>
    <x v="6"/>
    <s v="Food Security"/>
    <x v="9"/>
    <x v="20"/>
    <x v="3"/>
    <m/>
    <s v="Planned"/>
    <m/>
    <m/>
    <m/>
    <m/>
    <m/>
    <s v="Chittagong"/>
    <s v="Cox's Bazar"/>
    <x v="6"/>
    <x v="9"/>
    <x v="1"/>
    <m/>
    <m/>
    <m/>
    <x v="2"/>
    <x v="2"/>
    <m/>
    <m/>
    <m/>
    <m/>
    <m/>
    <m/>
    <m/>
    <m/>
    <m/>
    <m/>
    <m/>
    <m/>
    <m/>
    <m/>
    <m/>
    <m/>
    <m/>
    <m/>
    <m/>
    <m/>
    <m/>
    <m/>
    <m/>
    <m/>
    <n v="20"/>
    <n v="2022"/>
    <s v=""/>
    <m/>
    <m/>
    <m/>
  </r>
  <r>
    <n v="3996"/>
    <m/>
    <m/>
    <m/>
    <x v="13"/>
    <x v="19"/>
    <x v="6"/>
    <s v="Food Security"/>
    <x v="9"/>
    <x v="20"/>
    <x v="3"/>
    <m/>
    <s v="Planned"/>
    <m/>
    <m/>
    <m/>
    <m/>
    <m/>
    <s v="Chittagong"/>
    <s v="Cox's Bazar"/>
    <x v="6"/>
    <x v="9"/>
    <x v="1"/>
    <m/>
    <m/>
    <m/>
    <x v="2"/>
    <x v="2"/>
    <m/>
    <m/>
    <m/>
    <m/>
    <m/>
    <m/>
    <m/>
    <m/>
    <m/>
    <m/>
    <m/>
    <m/>
    <m/>
    <m/>
    <m/>
    <m/>
    <m/>
    <m/>
    <m/>
    <m/>
    <m/>
    <m/>
    <m/>
    <m/>
    <n v="20"/>
    <n v="2022"/>
    <s v=""/>
    <m/>
    <m/>
    <m/>
  </r>
  <r>
    <n v="3997"/>
    <m/>
    <m/>
    <m/>
    <x v="13"/>
    <x v="19"/>
    <x v="6"/>
    <s v="Food Security"/>
    <x v="9"/>
    <x v="20"/>
    <x v="3"/>
    <m/>
    <s v="Planned"/>
    <m/>
    <m/>
    <m/>
    <m/>
    <m/>
    <s v="Chittagong"/>
    <s v="Cox's Bazar"/>
    <x v="6"/>
    <x v="9"/>
    <x v="1"/>
    <m/>
    <m/>
    <m/>
    <x v="2"/>
    <x v="2"/>
    <m/>
    <m/>
    <m/>
    <m/>
    <m/>
    <m/>
    <m/>
    <m/>
    <m/>
    <m/>
    <m/>
    <m/>
    <m/>
    <m/>
    <m/>
    <m/>
    <m/>
    <m/>
    <m/>
    <m/>
    <m/>
    <m/>
    <m/>
    <m/>
    <n v="20"/>
    <n v="2022"/>
    <s v=""/>
    <m/>
    <m/>
    <m/>
  </r>
  <r>
    <n v="3998"/>
    <m/>
    <m/>
    <m/>
    <x v="13"/>
    <x v="19"/>
    <x v="6"/>
    <s v="Food Security"/>
    <x v="9"/>
    <x v="20"/>
    <x v="3"/>
    <m/>
    <s v="Planned"/>
    <m/>
    <m/>
    <m/>
    <m/>
    <m/>
    <s v="Chittagong"/>
    <s v="Cox's Bazar"/>
    <x v="6"/>
    <x v="9"/>
    <x v="1"/>
    <m/>
    <m/>
    <m/>
    <x v="2"/>
    <x v="2"/>
    <m/>
    <m/>
    <m/>
    <m/>
    <m/>
    <m/>
    <m/>
    <m/>
    <m/>
    <m/>
    <m/>
    <m/>
    <m/>
    <m/>
    <m/>
    <m/>
    <m/>
    <m/>
    <m/>
    <m/>
    <m/>
    <m/>
    <m/>
    <m/>
    <n v="20"/>
    <n v="2022"/>
    <s v=""/>
    <m/>
    <m/>
    <m/>
  </r>
  <r>
    <n v="3999"/>
    <m/>
    <m/>
    <m/>
    <x v="13"/>
    <x v="19"/>
    <x v="6"/>
    <s v="Food Security"/>
    <x v="9"/>
    <x v="20"/>
    <x v="3"/>
    <m/>
    <s v="Planned"/>
    <m/>
    <m/>
    <m/>
    <m/>
    <m/>
    <s v="Chittagong"/>
    <s v="Cox's Bazar"/>
    <x v="6"/>
    <x v="9"/>
    <x v="1"/>
    <m/>
    <m/>
    <m/>
    <x v="2"/>
    <x v="2"/>
    <m/>
    <m/>
    <m/>
    <m/>
    <m/>
    <m/>
    <m/>
    <m/>
    <m/>
    <m/>
    <m/>
    <m/>
    <m/>
    <m/>
    <m/>
    <m/>
    <m/>
    <m/>
    <m/>
    <m/>
    <m/>
    <m/>
    <m/>
    <m/>
    <n v="20"/>
    <n v="2022"/>
    <s v=""/>
    <m/>
    <m/>
    <m/>
  </r>
  <r>
    <n v="4000"/>
    <m/>
    <m/>
    <m/>
    <x v="13"/>
    <x v="19"/>
    <x v="6"/>
    <s v="Food Security"/>
    <x v="9"/>
    <x v="20"/>
    <x v="3"/>
    <m/>
    <s v="Planned"/>
    <m/>
    <m/>
    <m/>
    <m/>
    <m/>
    <s v="Chittagong"/>
    <s v="Cox's Bazar"/>
    <x v="6"/>
    <x v="9"/>
    <x v="1"/>
    <m/>
    <m/>
    <m/>
    <x v="2"/>
    <x v="2"/>
    <m/>
    <m/>
    <m/>
    <m/>
    <m/>
    <m/>
    <m/>
    <m/>
    <m/>
    <m/>
    <m/>
    <m/>
    <m/>
    <m/>
    <m/>
    <m/>
    <m/>
    <m/>
    <m/>
    <m/>
    <m/>
    <m/>
    <m/>
    <m/>
    <n v="20"/>
    <n v="2022"/>
    <s v=""/>
    <m/>
    <m/>
    <m/>
  </r>
  <r>
    <n v="4001"/>
    <m/>
    <m/>
    <m/>
    <x v="13"/>
    <x v="19"/>
    <x v="6"/>
    <s v="Food Security"/>
    <x v="9"/>
    <x v="20"/>
    <x v="3"/>
    <m/>
    <s v="Planned"/>
    <m/>
    <m/>
    <m/>
    <m/>
    <m/>
    <s v="Chittagong"/>
    <s v="Cox's Bazar"/>
    <x v="6"/>
    <x v="9"/>
    <x v="1"/>
    <m/>
    <m/>
    <m/>
    <x v="2"/>
    <x v="2"/>
    <m/>
    <m/>
    <m/>
    <m/>
    <m/>
    <m/>
    <m/>
    <m/>
    <m/>
    <m/>
    <m/>
    <m/>
    <m/>
    <m/>
    <m/>
    <m/>
    <m/>
    <m/>
    <m/>
    <m/>
    <m/>
    <m/>
    <m/>
    <m/>
    <n v="20"/>
    <n v="2022"/>
    <s v=""/>
    <m/>
    <m/>
    <m/>
  </r>
  <r>
    <n v="4002"/>
    <m/>
    <m/>
    <m/>
    <x v="13"/>
    <x v="19"/>
    <x v="6"/>
    <s v="Food Security"/>
    <x v="9"/>
    <x v="20"/>
    <x v="3"/>
    <m/>
    <s v="Planned"/>
    <m/>
    <m/>
    <m/>
    <m/>
    <m/>
    <s v="Chittagong"/>
    <s v="Cox's Bazar"/>
    <x v="6"/>
    <x v="9"/>
    <x v="1"/>
    <m/>
    <m/>
    <m/>
    <x v="2"/>
    <x v="2"/>
    <m/>
    <m/>
    <m/>
    <m/>
    <m/>
    <m/>
    <m/>
    <m/>
    <m/>
    <m/>
    <m/>
    <m/>
    <m/>
    <m/>
    <m/>
    <m/>
    <m/>
    <m/>
    <m/>
    <m/>
    <m/>
    <m/>
    <m/>
    <m/>
    <n v="20"/>
    <n v="2022"/>
    <s v=""/>
    <m/>
    <m/>
    <m/>
  </r>
  <r>
    <n v="4003"/>
    <m/>
    <m/>
    <m/>
    <x v="13"/>
    <x v="19"/>
    <x v="6"/>
    <s v="Food Security"/>
    <x v="9"/>
    <x v="20"/>
    <x v="3"/>
    <m/>
    <s v="Planned"/>
    <m/>
    <m/>
    <m/>
    <m/>
    <m/>
    <s v="Chittagong"/>
    <s v="Cox's Bazar"/>
    <x v="6"/>
    <x v="9"/>
    <x v="1"/>
    <m/>
    <m/>
    <m/>
    <x v="2"/>
    <x v="2"/>
    <m/>
    <m/>
    <m/>
    <m/>
    <m/>
    <m/>
    <m/>
    <m/>
    <m/>
    <m/>
    <m/>
    <m/>
    <m/>
    <m/>
    <m/>
    <m/>
    <m/>
    <m/>
    <m/>
    <m/>
    <m/>
    <m/>
    <m/>
    <m/>
    <n v="20"/>
    <n v="2022"/>
    <s v=""/>
    <m/>
    <m/>
    <m/>
  </r>
  <r>
    <n v="4004"/>
    <m/>
    <m/>
    <m/>
    <x v="13"/>
    <x v="19"/>
    <x v="6"/>
    <s v="Food Security"/>
    <x v="9"/>
    <x v="20"/>
    <x v="3"/>
    <m/>
    <s v="Planned"/>
    <m/>
    <m/>
    <m/>
    <m/>
    <m/>
    <s v="Chittagong"/>
    <s v="Cox's Bazar"/>
    <x v="6"/>
    <x v="9"/>
    <x v="1"/>
    <m/>
    <m/>
    <m/>
    <x v="2"/>
    <x v="2"/>
    <m/>
    <m/>
    <m/>
    <m/>
    <m/>
    <m/>
    <m/>
    <m/>
    <m/>
    <m/>
    <m/>
    <m/>
    <m/>
    <m/>
    <m/>
    <m/>
    <m/>
    <m/>
    <m/>
    <m/>
    <m/>
    <m/>
    <m/>
    <m/>
    <n v="20"/>
    <n v="2022"/>
    <s v=""/>
    <m/>
    <m/>
    <m/>
  </r>
  <r>
    <n v="4005"/>
    <m/>
    <m/>
    <m/>
    <x v="13"/>
    <x v="19"/>
    <x v="6"/>
    <s v="Food Security"/>
    <x v="9"/>
    <x v="20"/>
    <x v="3"/>
    <m/>
    <s v="Planned"/>
    <m/>
    <m/>
    <m/>
    <m/>
    <m/>
    <s v="Chittagong"/>
    <s v="Cox's Bazar"/>
    <x v="6"/>
    <x v="9"/>
    <x v="1"/>
    <m/>
    <m/>
    <m/>
    <x v="2"/>
    <x v="2"/>
    <m/>
    <m/>
    <m/>
    <m/>
    <m/>
    <m/>
    <m/>
    <m/>
    <m/>
    <m/>
    <m/>
    <m/>
    <m/>
    <m/>
    <m/>
    <m/>
    <m/>
    <m/>
    <m/>
    <m/>
    <m/>
    <m/>
    <m/>
    <m/>
    <n v="20"/>
    <n v="2022"/>
    <s v=""/>
    <m/>
    <m/>
    <m/>
  </r>
  <r>
    <n v="4006"/>
    <m/>
    <m/>
    <m/>
    <x v="13"/>
    <x v="19"/>
    <x v="6"/>
    <s v="Food Security"/>
    <x v="9"/>
    <x v="20"/>
    <x v="3"/>
    <m/>
    <s v="Planned"/>
    <m/>
    <m/>
    <m/>
    <m/>
    <m/>
    <s v="Chittagong"/>
    <s v="Cox's Bazar"/>
    <x v="6"/>
    <x v="9"/>
    <x v="1"/>
    <m/>
    <m/>
    <m/>
    <x v="2"/>
    <x v="2"/>
    <m/>
    <m/>
    <m/>
    <m/>
    <m/>
    <m/>
    <m/>
    <m/>
    <m/>
    <m/>
    <m/>
    <m/>
    <m/>
    <m/>
    <m/>
    <m/>
    <m/>
    <m/>
    <m/>
    <m/>
    <m/>
    <m/>
    <m/>
    <m/>
    <n v="20"/>
    <n v="2022"/>
    <s v=""/>
    <m/>
    <m/>
    <m/>
  </r>
  <r>
    <n v="4007"/>
    <m/>
    <m/>
    <m/>
    <x v="13"/>
    <x v="19"/>
    <x v="6"/>
    <s v="Food Security"/>
    <x v="9"/>
    <x v="20"/>
    <x v="3"/>
    <m/>
    <s v="Planned"/>
    <m/>
    <m/>
    <m/>
    <m/>
    <m/>
    <s v="Chittagong"/>
    <s v="Cox's Bazar"/>
    <x v="6"/>
    <x v="9"/>
    <x v="1"/>
    <m/>
    <m/>
    <m/>
    <x v="2"/>
    <x v="2"/>
    <m/>
    <m/>
    <m/>
    <m/>
    <m/>
    <m/>
    <m/>
    <m/>
    <m/>
    <m/>
    <m/>
    <m/>
    <m/>
    <m/>
    <m/>
    <m/>
    <m/>
    <m/>
    <m/>
    <m/>
    <m/>
    <m/>
    <m/>
    <m/>
    <n v="20"/>
    <n v="2022"/>
    <s v=""/>
    <m/>
    <m/>
    <m/>
  </r>
  <r>
    <n v="4008"/>
    <m/>
    <m/>
    <m/>
    <x v="13"/>
    <x v="19"/>
    <x v="6"/>
    <s v="Food Security"/>
    <x v="9"/>
    <x v="20"/>
    <x v="3"/>
    <m/>
    <s v="Planned"/>
    <m/>
    <m/>
    <m/>
    <m/>
    <m/>
    <s v="Chittagong"/>
    <s v="Cox's Bazar"/>
    <x v="6"/>
    <x v="9"/>
    <x v="1"/>
    <m/>
    <m/>
    <m/>
    <x v="2"/>
    <x v="2"/>
    <m/>
    <m/>
    <m/>
    <m/>
    <m/>
    <m/>
    <m/>
    <m/>
    <m/>
    <m/>
    <m/>
    <m/>
    <m/>
    <m/>
    <m/>
    <m/>
    <m/>
    <m/>
    <m/>
    <m/>
    <m/>
    <m/>
    <m/>
    <m/>
    <n v="20"/>
    <n v="2022"/>
    <s v=""/>
    <m/>
    <m/>
    <m/>
  </r>
  <r>
    <n v="4009"/>
    <m/>
    <m/>
    <m/>
    <x v="13"/>
    <x v="19"/>
    <x v="6"/>
    <s v="Food Security"/>
    <x v="9"/>
    <x v="20"/>
    <x v="3"/>
    <m/>
    <s v="Planned"/>
    <m/>
    <m/>
    <m/>
    <m/>
    <m/>
    <s v="Chittagong"/>
    <s v="Cox's Bazar"/>
    <x v="6"/>
    <x v="9"/>
    <x v="1"/>
    <m/>
    <m/>
    <m/>
    <x v="2"/>
    <x v="2"/>
    <m/>
    <m/>
    <m/>
    <m/>
    <m/>
    <m/>
    <m/>
    <m/>
    <m/>
    <m/>
    <m/>
    <m/>
    <m/>
    <m/>
    <m/>
    <m/>
    <m/>
    <m/>
    <m/>
    <m/>
    <m/>
    <m/>
    <m/>
    <m/>
    <n v="20"/>
    <n v="2022"/>
    <s v=""/>
    <m/>
    <m/>
    <m/>
  </r>
  <r>
    <n v="4010"/>
    <m/>
    <m/>
    <m/>
    <x v="13"/>
    <x v="19"/>
    <x v="6"/>
    <s v="Food Security"/>
    <x v="9"/>
    <x v="20"/>
    <x v="3"/>
    <m/>
    <s v="Planned"/>
    <m/>
    <m/>
    <m/>
    <m/>
    <m/>
    <s v="Chittagong"/>
    <s v="Cox's Bazar"/>
    <x v="6"/>
    <x v="9"/>
    <x v="1"/>
    <m/>
    <m/>
    <m/>
    <x v="2"/>
    <x v="2"/>
    <m/>
    <m/>
    <m/>
    <m/>
    <m/>
    <m/>
    <m/>
    <m/>
    <m/>
    <m/>
    <m/>
    <m/>
    <m/>
    <m/>
    <m/>
    <m/>
    <m/>
    <m/>
    <m/>
    <m/>
    <m/>
    <m/>
    <m/>
    <m/>
    <n v="20"/>
    <n v="2022"/>
    <s v=""/>
    <m/>
    <m/>
    <m/>
  </r>
  <r>
    <n v="4011"/>
    <m/>
    <m/>
    <m/>
    <x v="13"/>
    <x v="19"/>
    <x v="6"/>
    <s v="Food Security"/>
    <x v="9"/>
    <x v="20"/>
    <x v="3"/>
    <m/>
    <s v="Planned"/>
    <m/>
    <m/>
    <m/>
    <m/>
    <m/>
    <s v="Chittagong"/>
    <s v="Cox's Bazar"/>
    <x v="6"/>
    <x v="9"/>
    <x v="1"/>
    <m/>
    <m/>
    <m/>
    <x v="2"/>
    <x v="2"/>
    <m/>
    <m/>
    <m/>
    <m/>
    <m/>
    <m/>
    <m/>
    <m/>
    <m/>
    <m/>
    <m/>
    <m/>
    <m/>
    <m/>
    <m/>
    <m/>
    <m/>
    <m/>
    <m/>
    <m/>
    <m/>
    <m/>
    <m/>
    <m/>
    <n v="20"/>
    <n v="2022"/>
    <s v=""/>
    <m/>
    <m/>
    <m/>
  </r>
  <r>
    <n v="4012"/>
    <m/>
    <m/>
    <m/>
    <x v="13"/>
    <x v="19"/>
    <x v="6"/>
    <s v="Food Security"/>
    <x v="9"/>
    <x v="20"/>
    <x v="3"/>
    <m/>
    <s v="Planned"/>
    <m/>
    <m/>
    <m/>
    <m/>
    <m/>
    <s v="Chittagong"/>
    <s v="Cox's Bazar"/>
    <x v="6"/>
    <x v="9"/>
    <x v="1"/>
    <m/>
    <m/>
    <m/>
    <x v="2"/>
    <x v="2"/>
    <m/>
    <m/>
    <m/>
    <m/>
    <m/>
    <m/>
    <m/>
    <m/>
    <m/>
    <m/>
    <m/>
    <m/>
    <m/>
    <m/>
    <m/>
    <m/>
    <m/>
    <m/>
    <m/>
    <m/>
    <m/>
    <m/>
    <m/>
    <m/>
    <n v="20"/>
    <n v="2022"/>
    <s v=""/>
    <m/>
    <m/>
    <m/>
  </r>
  <r>
    <n v="4013"/>
    <m/>
    <m/>
    <m/>
    <x v="13"/>
    <x v="19"/>
    <x v="6"/>
    <s v="Food Security"/>
    <x v="9"/>
    <x v="20"/>
    <x v="3"/>
    <m/>
    <s v="Planned"/>
    <m/>
    <m/>
    <m/>
    <m/>
    <m/>
    <s v="Chittagong"/>
    <s v="Cox's Bazar"/>
    <x v="6"/>
    <x v="9"/>
    <x v="1"/>
    <m/>
    <m/>
    <m/>
    <x v="2"/>
    <x v="2"/>
    <m/>
    <m/>
    <m/>
    <m/>
    <m/>
    <m/>
    <m/>
    <m/>
    <m/>
    <m/>
    <m/>
    <m/>
    <m/>
    <m/>
    <m/>
    <m/>
    <m/>
    <m/>
    <m/>
    <m/>
    <m/>
    <m/>
    <m/>
    <m/>
    <n v="20"/>
    <n v="2022"/>
    <s v=""/>
    <m/>
    <m/>
    <m/>
  </r>
  <r>
    <n v="4014"/>
    <m/>
    <m/>
    <m/>
    <x v="13"/>
    <x v="19"/>
    <x v="6"/>
    <s v="Food Security"/>
    <x v="9"/>
    <x v="20"/>
    <x v="3"/>
    <m/>
    <s v="Planned"/>
    <m/>
    <m/>
    <m/>
    <m/>
    <m/>
    <s v="Chittagong"/>
    <s v="Cox's Bazar"/>
    <x v="6"/>
    <x v="9"/>
    <x v="1"/>
    <m/>
    <m/>
    <m/>
    <x v="2"/>
    <x v="2"/>
    <m/>
    <m/>
    <m/>
    <m/>
    <m/>
    <m/>
    <m/>
    <m/>
    <m/>
    <m/>
    <m/>
    <m/>
    <m/>
    <m/>
    <m/>
    <m/>
    <m/>
    <m/>
    <m/>
    <m/>
    <m/>
    <m/>
    <m/>
    <m/>
    <n v="20"/>
    <n v="2022"/>
    <s v=""/>
    <m/>
    <m/>
    <m/>
  </r>
  <r>
    <n v="4015"/>
    <m/>
    <m/>
    <m/>
    <x v="13"/>
    <x v="19"/>
    <x v="6"/>
    <s v="Food Security"/>
    <x v="9"/>
    <x v="20"/>
    <x v="3"/>
    <m/>
    <s v="Planned"/>
    <m/>
    <m/>
    <m/>
    <m/>
    <m/>
    <s v="Chittagong"/>
    <s v="Cox's Bazar"/>
    <x v="6"/>
    <x v="9"/>
    <x v="1"/>
    <m/>
    <m/>
    <m/>
    <x v="2"/>
    <x v="2"/>
    <m/>
    <m/>
    <m/>
    <m/>
    <m/>
    <m/>
    <m/>
    <m/>
    <m/>
    <m/>
    <m/>
    <m/>
    <m/>
    <m/>
    <m/>
    <m/>
    <m/>
    <m/>
    <m/>
    <m/>
    <m/>
    <m/>
    <m/>
    <m/>
    <n v="20"/>
    <n v="2022"/>
    <s v=""/>
    <m/>
    <m/>
    <m/>
  </r>
  <r>
    <n v="4016"/>
    <m/>
    <m/>
    <m/>
    <x v="13"/>
    <x v="19"/>
    <x v="6"/>
    <s v="Food Security"/>
    <x v="9"/>
    <x v="20"/>
    <x v="3"/>
    <m/>
    <s v="Planned"/>
    <m/>
    <m/>
    <m/>
    <m/>
    <m/>
    <s v="Chittagong"/>
    <s v="Cox's Bazar"/>
    <x v="6"/>
    <x v="9"/>
    <x v="1"/>
    <m/>
    <m/>
    <m/>
    <x v="2"/>
    <x v="2"/>
    <m/>
    <m/>
    <m/>
    <m/>
    <m/>
    <m/>
    <m/>
    <m/>
    <m/>
    <m/>
    <m/>
    <m/>
    <m/>
    <m/>
    <m/>
    <m/>
    <m/>
    <m/>
    <m/>
    <m/>
    <m/>
    <m/>
    <m/>
    <m/>
    <n v="20"/>
    <n v="2022"/>
    <s v=""/>
    <m/>
    <m/>
    <m/>
  </r>
  <r>
    <n v="4017"/>
    <m/>
    <m/>
    <m/>
    <x v="13"/>
    <x v="19"/>
    <x v="6"/>
    <s v="Food Security"/>
    <x v="9"/>
    <x v="20"/>
    <x v="3"/>
    <m/>
    <s v="Planned"/>
    <m/>
    <m/>
    <m/>
    <m/>
    <m/>
    <s v="Chittagong"/>
    <s v="Cox's Bazar"/>
    <x v="6"/>
    <x v="9"/>
    <x v="1"/>
    <m/>
    <m/>
    <m/>
    <x v="2"/>
    <x v="2"/>
    <m/>
    <m/>
    <m/>
    <m/>
    <m/>
    <m/>
    <m/>
    <m/>
    <m/>
    <m/>
    <m/>
    <m/>
    <m/>
    <m/>
    <m/>
    <m/>
    <m/>
    <m/>
    <m/>
    <m/>
    <m/>
    <m/>
    <m/>
    <m/>
    <n v="20"/>
    <n v="2022"/>
    <s v=""/>
    <m/>
    <m/>
    <m/>
  </r>
  <r>
    <n v="4018"/>
    <m/>
    <m/>
    <m/>
    <x v="13"/>
    <x v="19"/>
    <x v="6"/>
    <s v="Food Security"/>
    <x v="9"/>
    <x v="20"/>
    <x v="3"/>
    <m/>
    <s v="Planned"/>
    <m/>
    <m/>
    <m/>
    <m/>
    <m/>
    <s v="Chittagong"/>
    <s v="Cox's Bazar"/>
    <x v="6"/>
    <x v="9"/>
    <x v="1"/>
    <m/>
    <m/>
    <m/>
    <x v="2"/>
    <x v="2"/>
    <m/>
    <m/>
    <m/>
    <m/>
    <m/>
    <m/>
    <m/>
    <m/>
    <m/>
    <m/>
    <m/>
    <m/>
    <m/>
    <m/>
    <m/>
    <m/>
    <m/>
    <m/>
    <m/>
    <m/>
    <m/>
    <m/>
    <m/>
    <m/>
    <n v="20"/>
    <n v="2022"/>
    <s v=""/>
    <m/>
    <m/>
    <m/>
  </r>
  <r>
    <n v="4019"/>
    <m/>
    <m/>
    <m/>
    <x v="13"/>
    <x v="19"/>
    <x v="6"/>
    <s v="Food Security"/>
    <x v="9"/>
    <x v="20"/>
    <x v="3"/>
    <m/>
    <s v="Planned"/>
    <m/>
    <m/>
    <m/>
    <m/>
    <m/>
    <s v="Chittagong"/>
    <s v="Cox's Bazar"/>
    <x v="6"/>
    <x v="9"/>
    <x v="1"/>
    <m/>
    <m/>
    <m/>
    <x v="2"/>
    <x v="2"/>
    <m/>
    <m/>
    <m/>
    <m/>
    <m/>
    <m/>
    <m/>
    <m/>
    <m/>
    <m/>
    <m/>
    <m/>
    <m/>
    <m/>
    <m/>
    <m/>
    <m/>
    <m/>
    <m/>
    <m/>
    <m/>
    <m/>
    <m/>
    <m/>
    <n v="20"/>
    <n v="2022"/>
    <s v=""/>
    <m/>
    <m/>
    <m/>
  </r>
  <r>
    <n v="4020"/>
    <m/>
    <m/>
    <m/>
    <x v="13"/>
    <x v="19"/>
    <x v="6"/>
    <s v="Food Security"/>
    <x v="9"/>
    <x v="20"/>
    <x v="3"/>
    <m/>
    <s v="Planned"/>
    <m/>
    <m/>
    <m/>
    <m/>
    <m/>
    <s v="Chittagong"/>
    <s v="Cox's Bazar"/>
    <x v="6"/>
    <x v="9"/>
    <x v="1"/>
    <m/>
    <m/>
    <m/>
    <x v="2"/>
    <x v="2"/>
    <m/>
    <m/>
    <m/>
    <m/>
    <m/>
    <m/>
    <m/>
    <m/>
    <m/>
    <m/>
    <m/>
    <m/>
    <m/>
    <m/>
    <m/>
    <m/>
    <m/>
    <m/>
    <m/>
    <m/>
    <m/>
    <m/>
    <m/>
    <m/>
    <n v="20"/>
    <n v="2022"/>
    <s v=""/>
    <m/>
    <m/>
    <m/>
  </r>
  <r>
    <n v="4021"/>
    <m/>
    <m/>
    <m/>
    <x v="13"/>
    <x v="19"/>
    <x v="6"/>
    <s v="Food Security"/>
    <x v="9"/>
    <x v="20"/>
    <x v="3"/>
    <m/>
    <s v="Planned"/>
    <m/>
    <m/>
    <m/>
    <m/>
    <m/>
    <s v="Chittagong"/>
    <s v="Cox's Bazar"/>
    <x v="6"/>
    <x v="9"/>
    <x v="1"/>
    <m/>
    <m/>
    <m/>
    <x v="2"/>
    <x v="2"/>
    <m/>
    <m/>
    <m/>
    <m/>
    <m/>
    <m/>
    <m/>
    <m/>
    <m/>
    <m/>
    <m/>
    <m/>
    <m/>
    <m/>
    <m/>
    <m/>
    <m/>
    <m/>
    <m/>
    <m/>
    <m/>
    <m/>
    <m/>
    <m/>
    <n v="20"/>
    <n v="2022"/>
    <s v=""/>
    <m/>
    <m/>
    <m/>
  </r>
  <r>
    <n v="4022"/>
    <m/>
    <m/>
    <m/>
    <x v="13"/>
    <x v="19"/>
    <x v="6"/>
    <s v="Food Security"/>
    <x v="9"/>
    <x v="20"/>
    <x v="3"/>
    <m/>
    <s v="Planned"/>
    <m/>
    <m/>
    <m/>
    <m/>
    <m/>
    <s v="Chittagong"/>
    <s v="Cox's Bazar"/>
    <x v="6"/>
    <x v="9"/>
    <x v="1"/>
    <m/>
    <m/>
    <m/>
    <x v="2"/>
    <x v="2"/>
    <m/>
    <m/>
    <m/>
    <m/>
    <m/>
    <m/>
    <m/>
    <m/>
    <m/>
    <m/>
    <m/>
    <m/>
    <m/>
    <m/>
    <m/>
    <m/>
    <m/>
    <m/>
    <m/>
    <m/>
    <m/>
    <m/>
    <m/>
    <m/>
    <n v="20"/>
    <n v="2022"/>
    <s v=""/>
    <m/>
    <m/>
    <m/>
  </r>
  <r>
    <n v="4023"/>
    <m/>
    <m/>
    <m/>
    <x v="13"/>
    <x v="19"/>
    <x v="6"/>
    <s v="Food Security"/>
    <x v="9"/>
    <x v="20"/>
    <x v="3"/>
    <m/>
    <s v="Planned"/>
    <m/>
    <m/>
    <m/>
    <m/>
    <m/>
    <s v="Chittagong"/>
    <s v="Cox's Bazar"/>
    <x v="6"/>
    <x v="9"/>
    <x v="1"/>
    <m/>
    <m/>
    <m/>
    <x v="2"/>
    <x v="2"/>
    <m/>
    <m/>
    <m/>
    <m/>
    <m/>
    <m/>
    <m/>
    <m/>
    <m/>
    <m/>
    <m/>
    <m/>
    <m/>
    <m/>
    <m/>
    <m/>
    <m/>
    <m/>
    <m/>
    <m/>
    <m/>
    <m/>
    <m/>
    <m/>
    <n v="20"/>
    <n v="2022"/>
    <s v=""/>
    <m/>
    <m/>
    <m/>
  </r>
  <r>
    <n v="4024"/>
    <m/>
    <m/>
    <m/>
    <x v="13"/>
    <x v="19"/>
    <x v="6"/>
    <s v="Food Security"/>
    <x v="9"/>
    <x v="20"/>
    <x v="3"/>
    <m/>
    <s v="Planned"/>
    <m/>
    <m/>
    <m/>
    <m/>
    <m/>
    <s v="Chittagong"/>
    <s v="Cox's Bazar"/>
    <x v="6"/>
    <x v="9"/>
    <x v="1"/>
    <m/>
    <m/>
    <m/>
    <x v="2"/>
    <x v="2"/>
    <m/>
    <m/>
    <m/>
    <m/>
    <m/>
    <m/>
    <m/>
    <m/>
    <m/>
    <m/>
    <m/>
    <m/>
    <m/>
    <m/>
    <m/>
    <m/>
    <m/>
    <m/>
    <m/>
    <m/>
    <m/>
    <m/>
    <m/>
    <m/>
    <n v="20"/>
    <n v="2022"/>
    <s v=""/>
    <m/>
    <m/>
    <m/>
  </r>
  <r>
    <n v="4025"/>
    <m/>
    <m/>
    <m/>
    <x v="13"/>
    <x v="19"/>
    <x v="6"/>
    <s v="Food Security"/>
    <x v="9"/>
    <x v="20"/>
    <x v="3"/>
    <m/>
    <s v="Planned"/>
    <m/>
    <m/>
    <m/>
    <m/>
    <m/>
    <s v="Chittagong"/>
    <s v="Cox's Bazar"/>
    <x v="6"/>
    <x v="9"/>
    <x v="1"/>
    <m/>
    <m/>
    <m/>
    <x v="2"/>
    <x v="2"/>
    <m/>
    <m/>
    <m/>
    <m/>
    <m/>
    <m/>
    <m/>
    <m/>
    <m/>
    <m/>
    <m/>
    <m/>
    <m/>
    <m/>
    <m/>
    <m/>
    <m/>
    <m/>
    <m/>
    <m/>
    <m/>
    <m/>
    <m/>
    <m/>
    <n v="20"/>
    <n v="2022"/>
    <s v=""/>
    <m/>
    <m/>
    <m/>
  </r>
  <r>
    <n v="4026"/>
    <m/>
    <m/>
    <m/>
    <x v="13"/>
    <x v="19"/>
    <x v="6"/>
    <s v="Food Security"/>
    <x v="9"/>
    <x v="20"/>
    <x v="3"/>
    <m/>
    <s v="Planned"/>
    <m/>
    <m/>
    <m/>
    <m/>
    <m/>
    <s v="Chittagong"/>
    <s v="Cox's Bazar"/>
    <x v="6"/>
    <x v="9"/>
    <x v="1"/>
    <m/>
    <m/>
    <m/>
    <x v="2"/>
    <x v="2"/>
    <m/>
    <m/>
    <m/>
    <m/>
    <m/>
    <m/>
    <m/>
    <m/>
    <m/>
    <m/>
    <m/>
    <m/>
    <m/>
    <m/>
    <m/>
    <m/>
    <m/>
    <m/>
    <m/>
    <m/>
    <m/>
    <m/>
    <m/>
    <m/>
    <n v="20"/>
    <n v="2022"/>
    <s v=""/>
    <m/>
    <m/>
    <m/>
  </r>
  <r>
    <n v="4027"/>
    <m/>
    <m/>
    <m/>
    <x v="13"/>
    <x v="19"/>
    <x v="6"/>
    <s v="Food Security"/>
    <x v="9"/>
    <x v="20"/>
    <x v="3"/>
    <m/>
    <s v="Planned"/>
    <m/>
    <m/>
    <m/>
    <m/>
    <m/>
    <s v="Chittagong"/>
    <s v="Cox's Bazar"/>
    <x v="6"/>
    <x v="9"/>
    <x v="1"/>
    <m/>
    <m/>
    <m/>
    <x v="2"/>
    <x v="2"/>
    <m/>
    <m/>
    <m/>
    <m/>
    <m/>
    <m/>
    <m/>
    <m/>
    <m/>
    <m/>
    <m/>
    <m/>
    <m/>
    <m/>
    <m/>
    <m/>
    <m/>
    <m/>
    <m/>
    <m/>
    <m/>
    <m/>
    <m/>
    <m/>
    <n v="20"/>
    <n v="2022"/>
    <s v=""/>
    <m/>
    <m/>
    <m/>
  </r>
  <r>
    <n v="4028"/>
    <m/>
    <m/>
    <m/>
    <x v="13"/>
    <x v="19"/>
    <x v="6"/>
    <s v="Food Security"/>
    <x v="9"/>
    <x v="20"/>
    <x v="3"/>
    <m/>
    <s v="Planned"/>
    <m/>
    <m/>
    <m/>
    <m/>
    <m/>
    <s v="Chittagong"/>
    <s v="Cox's Bazar"/>
    <x v="6"/>
    <x v="9"/>
    <x v="1"/>
    <m/>
    <m/>
    <m/>
    <x v="2"/>
    <x v="2"/>
    <m/>
    <m/>
    <m/>
    <m/>
    <m/>
    <m/>
    <m/>
    <m/>
    <m/>
    <m/>
    <m/>
    <m/>
    <m/>
    <m/>
    <m/>
    <m/>
    <m/>
    <m/>
    <m/>
    <m/>
    <m/>
    <m/>
    <m/>
    <m/>
    <n v="20"/>
    <n v="2022"/>
    <s v=""/>
    <m/>
    <m/>
    <m/>
  </r>
  <r>
    <n v="4029"/>
    <m/>
    <m/>
    <m/>
    <x v="13"/>
    <x v="19"/>
    <x v="6"/>
    <s v="Food Security"/>
    <x v="9"/>
    <x v="20"/>
    <x v="3"/>
    <m/>
    <s v="Planned"/>
    <m/>
    <m/>
    <m/>
    <m/>
    <m/>
    <s v="Chittagong"/>
    <s v="Cox's Bazar"/>
    <x v="6"/>
    <x v="9"/>
    <x v="1"/>
    <m/>
    <m/>
    <m/>
    <x v="2"/>
    <x v="2"/>
    <m/>
    <m/>
    <m/>
    <m/>
    <m/>
    <m/>
    <m/>
    <m/>
    <m/>
    <m/>
    <m/>
    <m/>
    <m/>
    <m/>
    <m/>
    <m/>
    <m/>
    <m/>
    <m/>
    <m/>
    <m/>
    <m/>
    <m/>
    <m/>
    <n v="20"/>
    <n v="2022"/>
    <s v=""/>
    <m/>
    <m/>
    <m/>
  </r>
  <r>
    <n v="4030"/>
    <m/>
    <m/>
    <m/>
    <x v="13"/>
    <x v="19"/>
    <x v="6"/>
    <s v="Food Security"/>
    <x v="9"/>
    <x v="20"/>
    <x v="3"/>
    <m/>
    <s v="Planned"/>
    <m/>
    <m/>
    <m/>
    <m/>
    <m/>
    <s v="Chittagong"/>
    <s v="Cox's Bazar"/>
    <x v="6"/>
    <x v="9"/>
    <x v="1"/>
    <m/>
    <m/>
    <m/>
    <x v="2"/>
    <x v="2"/>
    <m/>
    <m/>
    <m/>
    <m/>
    <m/>
    <m/>
    <m/>
    <m/>
    <m/>
    <m/>
    <m/>
    <m/>
    <m/>
    <m/>
    <m/>
    <m/>
    <m/>
    <m/>
    <m/>
    <m/>
    <m/>
    <m/>
    <m/>
    <m/>
    <n v="20"/>
    <n v="2022"/>
    <s v=""/>
    <m/>
    <m/>
    <m/>
  </r>
  <r>
    <n v="4031"/>
    <m/>
    <m/>
    <m/>
    <x v="13"/>
    <x v="19"/>
    <x v="6"/>
    <s v="Food Security"/>
    <x v="9"/>
    <x v="20"/>
    <x v="3"/>
    <m/>
    <s v="Planned"/>
    <m/>
    <m/>
    <m/>
    <m/>
    <m/>
    <s v="Chittagong"/>
    <s v="Cox's Bazar"/>
    <x v="6"/>
    <x v="9"/>
    <x v="1"/>
    <m/>
    <m/>
    <m/>
    <x v="2"/>
    <x v="2"/>
    <m/>
    <m/>
    <m/>
    <m/>
    <m/>
    <m/>
    <m/>
    <m/>
    <m/>
    <m/>
    <m/>
    <m/>
    <m/>
    <m/>
    <m/>
    <m/>
    <m/>
    <m/>
    <m/>
    <m/>
    <m/>
    <m/>
    <m/>
    <m/>
    <n v="20"/>
    <n v="2022"/>
    <s v=""/>
    <m/>
    <m/>
    <m/>
  </r>
  <r>
    <n v="4032"/>
    <m/>
    <m/>
    <m/>
    <x v="13"/>
    <x v="19"/>
    <x v="6"/>
    <s v="Food Security"/>
    <x v="9"/>
    <x v="20"/>
    <x v="3"/>
    <m/>
    <s v="Planned"/>
    <m/>
    <m/>
    <m/>
    <m/>
    <m/>
    <s v="Chittagong"/>
    <s v="Cox's Bazar"/>
    <x v="6"/>
    <x v="9"/>
    <x v="1"/>
    <m/>
    <m/>
    <m/>
    <x v="2"/>
    <x v="2"/>
    <m/>
    <m/>
    <m/>
    <m/>
    <m/>
    <m/>
    <m/>
    <m/>
    <m/>
    <m/>
    <m/>
    <m/>
    <m/>
    <m/>
    <m/>
    <m/>
    <m/>
    <m/>
    <m/>
    <m/>
    <m/>
    <m/>
    <m/>
    <m/>
    <n v="20"/>
    <n v="2022"/>
    <s v=""/>
    <m/>
    <m/>
    <m/>
  </r>
  <r>
    <n v="4033"/>
    <m/>
    <m/>
    <m/>
    <x v="13"/>
    <x v="19"/>
    <x v="6"/>
    <s v="Food Security"/>
    <x v="9"/>
    <x v="20"/>
    <x v="3"/>
    <m/>
    <s v="Planned"/>
    <m/>
    <m/>
    <m/>
    <m/>
    <m/>
    <s v="Chittagong"/>
    <s v="Cox's Bazar"/>
    <x v="6"/>
    <x v="9"/>
    <x v="1"/>
    <m/>
    <m/>
    <m/>
    <x v="2"/>
    <x v="2"/>
    <m/>
    <m/>
    <m/>
    <m/>
    <m/>
    <m/>
    <m/>
    <m/>
    <m/>
    <m/>
    <m/>
    <m/>
    <m/>
    <m/>
    <m/>
    <m/>
    <m/>
    <m/>
    <m/>
    <m/>
    <m/>
    <m/>
    <m/>
    <m/>
    <n v="20"/>
    <n v="2022"/>
    <s v=""/>
    <m/>
    <m/>
    <m/>
  </r>
  <r>
    <n v="4034"/>
    <m/>
    <m/>
    <m/>
    <x v="13"/>
    <x v="19"/>
    <x v="6"/>
    <s v="Food Security"/>
    <x v="9"/>
    <x v="20"/>
    <x v="3"/>
    <m/>
    <s v="Planned"/>
    <m/>
    <m/>
    <m/>
    <m/>
    <m/>
    <s v="Chittagong"/>
    <s v="Cox's Bazar"/>
    <x v="6"/>
    <x v="9"/>
    <x v="1"/>
    <m/>
    <m/>
    <m/>
    <x v="2"/>
    <x v="2"/>
    <m/>
    <m/>
    <m/>
    <m/>
    <m/>
    <m/>
    <m/>
    <m/>
    <m/>
    <m/>
    <m/>
    <m/>
    <m/>
    <m/>
    <m/>
    <m/>
    <m/>
    <m/>
    <m/>
    <m/>
    <m/>
    <m/>
    <m/>
    <m/>
    <n v="20"/>
    <n v="2022"/>
    <s v=""/>
    <m/>
    <m/>
    <m/>
  </r>
  <r>
    <n v="4035"/>
    <m/>
    <m/>
    <m/>
    <x v="13"/>
    <x v="19"/>
    <x v="6"/>
    <s v="Food Security"/>
    <x v="9"/>
    <x v="20"/>
    <x v="3"/>
    <m/>
    <s v="Planned"/>
    <m/>
    <m/>
    <m/>
    <m/>
    <m/>
    <s v="Chittagong"/>
    <s v="Cox's Bazar"/>
    <x v="6"/>
    <x v="9"/>
    <x v="1"/>
    <m/>
    <m/>
    <m/>
    <x v="2"/>
    <x v="2"/>
    <m/>
    <m/>
    <m/>
    <m/>
    <m/>
    <m/>
    <m/>
    <m/>
    <m/>
    <m/>
    <m/>
    <m/>
    <m/>
    <m/>
    <m/>
    <m/>
    <m/>
    <m/>
    <m/>
    <m/>
    <m/>
    <m/>
    <m/>
    <m/>
    <n v="20"/>
    <n v="2022"/>
    <s v=""/>
    <m/>
    <m/>
    <m/>
  </r>
  <r>
    <n v="4036"/>
    <m/>
    <m/>
    <m/>
    <x v="13"/>
    <x v="19"/>
    <x v="6"/>
    <s v="Food Security"/>
    <x v="9"/>
    <x v="20"/>
    <x v="3"/>
    <m/>
    <s v="Planned"/>
    <m/>
    <m/>
    <m/>
    <m/>
    <m/>
    <s v="Chittagong"/>
    <s v="Cox's Bazar"/>
    <x v="6"/>
    <x v="9"/>
    <x v="1"/>
    <m/>
    <m/>
    <m/>
    <x v="2"/>
    <x v="2"/>
    <m/>
    <m/>
    <m/>
    <m/>
    <m/>
    <m/>
    <m/>
    <m/>
    <m/>
    <m/>
    <m/>
    <m/>
    <m/>
    <m/>
    <m/>
    <m/>
    <m/>
    <m/>
    <m/>
    <m/>
    <m/>
    <m/>
    <m/>
    <m/>
    <n v="20"/>
    <n v="2022"/>
    <s v=""/>
    <m/>
    <m/>
    <m/>
  </r>
  <r>
    <n v="4037"/>
    <m/>
    <m/>
    <m/>
    <x v="13"/>
    <x v="19"/>
    <x v="6"/>
    <s v="Food Security"/>
    <x v="9"/>
    <x v="20"/>
    <x v="3"/>
    <m/>
    <s v="Planned"/>
    <m/>
    <m/>
    <m/>
    <m/>
    <m/>
    <s v="Chittagong"/>
    <s v="Cox's Bazar"/>
    <x v="6"/>
    <x v="9"/>
    <x v="1"/>
    <m/>
    <m/>
    <m/>
    <x v="2"/>
    <x v="2"/>
    <m/>
    <m/>
    <m/>
    <m/>
    <m/>
    <m/>
    <m/>
    <m/>
    <m/>
    <m/>
    <m/>
    <m/>
    <m/>
    <m/>
    <m/>
    <m/>
    <m/>
    <m/>
    <m/>
    <m/>
    <m/>
    <m/>
    <m/>
    <m/>
    <n v="20"/>
    <n v="2022"/>
    <s v=""/>
    <m/>
    <m/>
    <m/>
  </r>
  <r>
    <n v="4038"/>
    <m/>
    <m/>
    <m/>
    <x v="13"/>
    <x v="19"/>
    <x v="6"/>
    <s v="Food Security"/>
    <x v="9"/>
    <x v="20"/>
    <x v="3"/>
    <m/>
    <s v="Planned"/>
    <m/>
    <m/>
    <m/>
    <m/>
    <m/>
    <s v="Chittagong"/>
    <s v="Cox's Bazar"/>
    <x v="6"/>
    <x v="9"/>
    <x v="1"/>
    <m/>
    <m/>
    <m/>
    <x v="2"/>
    <x v="2"/>
    <m/>
    <m/>
    <m/>
    <m/>
    <m/>
    <m/>
    <m/>
    <m/>
    <m/>
    <m/>
    <m/>
    <m/>
    <m/>
    <m/>
    <m/>
    <m/>
    <m/>
    <m/>
    <m/>
    <m/>
    <m/>
    <m/>
    <m/>
    <m/>
    <n v="20"/>
    <n v="2022"/>
    <s v=""/>
    <m/>
    <m/>
    <m/>
  </r>
  <r>
    <n v="4039"/>
    <m/>
    <m/>
    <m/>
    <x v="13"/>
    <x v="19"/>
    <x v="6"/>
    <s v="Food Security"/>
    <x v="9"/>
    <x v="20"/>
    <x v="3"/>
    <m/>
    <s v="Planned"/>
    <m/>
    <m/>
    <m/>
    <m/>
    <m/>
    <s v="Chittagong"/>
    <s v="Cox's Bazar"/>
    <x v="6"/>
    <x v="9"/>
    <x v="1"/>
    <m/>
    <m/>
    <m/>
    <x v="2"/>
    <x v="2"/>
    <m/>
    <m/>
    <m/>
    <m/>
    <m/>
    <m/>
    <m/>
    <m/>
    <m/>
    <m/>
    <m/>
    <m/>
    <m/>
    <m/>
    <m/>
    <m/>
    <m/>
    <m/>
    <m/>
    <m/>
    <m/>
    <m/>
    <m/>
    <m/>
    <n v="20"/>
    <n v="2022"/>
    <s v=""/>
    <m/>
    <m/>
    <m/>
  </r>
  <r>
    <n v="4040"/>
    <m/>
    <m/>
    <m/>
    <x v="13"/>
    <x v="19"/>
    <x v="6"/>
    <s v="Food Security"/>
    <x v="9"/>
    <x v="20"/>
    <x v="3"/>
    <m/>
    <s v="Planned"/>
    <m/>
    <m/>
    <m/>
    <m/>
    <m/>
    <s v="Chittagong"/>
    <s v="Cox's Bazar"/>
    <x v="6"/>
    <x v="9"/>
    <x v="1"/>
    <m/>
    <m/>
    <m/>
    <x v="2"/>
    <x v="2"/>
    <m/>
    <m/>
    <m/>
    <m/>
    <m/>
    <m/>
    <m/>
    <m/>
    <m/>
    <m/>
    <m/>
    <m/>
    <m/>
    <m/>
    <m/>
    <m/>
    <m/>
    <m/>
    <m/>
    <m/>
    <m/>
    <m/>
    <m/>
    <m/>
    <n v="20"/>
    <n v="2022"/>
    <s v=""/>
    <m/>
    <m/>
    <m/>
  </r>
  <r>
    <n v="4041"/>
    <m/>
    <m/>
    <m/>
    <x v="13"/>
    <x v="19"/>
    <x v="6"/>
    <s v="Food Security"/>
    <x v="9"/>
    <x v="20"/>
    <x v="3"/>
    <m/>
    <s v="Planned"/>
    <m/>
    <m/>
    <m/>
    <m/>
    <m/>
    <s v="Chittagong"/>
    <s v="Cox's Bazar"/>
    <x v="6"/>
    <x v="9"/>
    <x v="1"/>
    <m/>
    <m/>
    <m/>
    <x v="2"/>
    <x v="2"/>
    <m/>
    <m/>
    <m/>
    <m/>
    <m/>
    <m/>
    <m/>
    <m/>
    <m/>
    <m/>
    <m/>
    <m/>
    <m/>
    <m/>
    <m/>
    <m/>
    <m/>
    <m/>
    <m/>
    <m/>
    <m/>
    <m/>
    <m/>
    <m/>
    <n v="20"/>
    <n v="2022"/>
    <s v=""/>
    <m/>
    <m/>
    <m/>
  </r>
  <r>
    <n v="4042"/>
    <m/>
    <m/>
    <m/>
    <x v="13"/>
    <x v="19"/>
    <x v="6"/>
    <s v="Food Security"/>
    <x v="9"/>
    <x v="20"/>
    <x v="3"/>
    <m/>
    <s v="Planned"/>
    <m/>
    <m/>
    <m/>
    <m/>
    <m/>
    <s v="Chittagong"/>
    <s v="Cox's Bazar"/>
    <x v="6"/>
    <x v="9"/>
    <x v="1"/>
    <m/>
    <m/>
    <m/>
    <x v="2"/>
    <x v="2"/>
    <m/>
    <m/>
    <m/>
    <m/>
    <m/>
    <m/>
    <m/>
    <m/>
    <m/>
    <m/>
    <m/>
    <m/>
    <m/>
    <m/>
    <m/>
    <m/>
    <m/>
    <m/>
    <m/>
    <m/>
    <m/>
    <m/>
    <m/>
    <m/>
    <n v="20"/>
    <n v="2022"/>
    <s v=""/>
    <m/>
    <m/>
    <m/>
  </r>
  <r>
    <n v="4043"/>
    <m/>
    <m/>
    <m/>
    <x v="13"/>
    <x v="19"/>
    <x v="6"/>
    <s v="Food Security"/>
    <x v="9"/>
    <x v="20"/>
    <x v="3"/>
    <m/>
    <s v="Planned"/>
    <m/>
    <m/>
    <m/>
    <m/>
    <m/>
    <s v="Chittagong"/>
    <s v="Cox's Bazar"/>
    <x v="6"/>
    <x v="9"/>
    <x v="1"/>
    <m/>
    <m/>
    <m/>
    <x v="2"/>
    <x v="2"/>
    <m/>
    <m/>
    <m/>
    <m/>
    <m/>
    <m/>
    <m/>
    <m/>
    <m/>
    <m/>
    <m/>
    <m/>
    <m/>
    <m/>
    <m/>
    <m/>
    <m/>
    <m/>
    <m/>
    <m/>
    <m/>
    <m/>
    <m/>
    <m/>
    <n v="20"/>
    <n v="2022"/>
    <s v=""/>
    <m/>
    <m/>
    <m/>
  </r>
  <r>
    <n v="4044"/>
    <m/>
    <m/>
    <m/>
    <x v="13"/>
    <x v="19"/>
    <x v="6"/>
    <s v="Food Security"/>
    <x v="9"/>
    <x v="20"/>
    <x v="3"/>
    <m/>
    <s v="Planned"/>
    <m/>
    <m/>
    <m/>
    <m/>
    <m/>
    <s v="Chittagong"/>
    <s v="Cox's Bazar"/>
    <x v="6"/>
    <x v="9"/>
    <x v="1"/>
    <m/>
    <m/>
    <m/>
    <x v="2"/>
    <x v="2"/>
    <m/>
    <m/>
    <m/>
    <m/>
    <m/>
    <m/>
    <m/>
    <m/>
    <m/>
    <m/>
    <m/>
    <m/>
    <m/>
    <m/>
    <m/>
    <m/>
    <m/>
    <m/>
    <m/>
    <m/>
    <m/>
    <m/>
    <m/>
    <m/>
    <n v="20"/>
    <n v="2022"/>
    <s v=""/>
    <m/>
    <m/>
    <m/>
  </r>
  <r>
    <n v="4045"/>
    <m/>
    <m/>
    <m/>
    <x v="13"/>
    <x v="19"/>
    <x v="6"/>
    <s v="Food Security"/>
    <x v="9"/>
    <x v="20"/>
    <x v="3"/>
    <m/>
    <s v="Planned"/>
    <m/>
    <m/>
    <m/>
    <m/>
    <m/>
    <s v="Chittagong"/>
    <s v="Cox's Bazar"/>
    <x v="6"/>
    <x v="9"/>
    <x v="1"/>
    <m/>
    <m/>
    <m/>
    <x v="2"/>
    <x v="2"/>
    <m/>
    <m/>
    <m/>
    <m/>
    <m/>
    <m/>
    <m/>
    <m/>
    <m/>
    <m/>
    <m/>
    <m/>
    <m/>
    <m/>
    <m/>
    <m/>
    <m/>
    <m/>
    <m/>
    <m/>
    <m/>
    <m/>
    <m/>
    <m/>
    <n v="20"/>
    <n v="2022"/>
    <s v=""/>
    <m/>
    <m/>
    <m/>
  </r>
  <r>
    <n v="4046"/>
    <m/>
    <m/>
    <m/>
    <x v="13"/>
    <x v="19"/>
    <x v="6"/>
    <s v="Food Security"/>
    <x v="9"/>
    <x v="20"/>
    <x v="3"/>
    <m/>
    <s v="Planned"/>
    <m/>
    <m/>
    <m/>
    <m/>
    <m/>
    <s v="Chittagong"/>
    <s v="Cox's Bazar"/>
    <x v="6"/>
    <x v="9"/>
    <x v="1"/>
    <m/>
    <m/>
    <m/>
    <x v="2"/>
    <x v="2"/>
    <m/>
    <m/>
    <m/>
    <m/>
    <m/>
    <m/>
    <m/>
    <m/>
    <m/>
    <m/>
    <m/>
    <m/>
    <m/>
    <m/>
    <m/>
    <m/>
    <m/>
    <m/>
    <m/>
    <m/>
    <m/>
    <m/>
    <m/>
    <m/>
    <n v="20"/>
    <n v="2022"/>
    <s v=""/>
    <m/>
    <m/>
    <m/>
  </r>
  <r>
    <n v="4047"/>
    <m/>
    <m/>
    <m/>
    <x v="13"/>
    <x v="19"/>
    <x v="6"/>
    <s v="Food Security"/>
    <x v="9"/>
    <x v="20"/>
    <x v="3"/>
    <m/>
    <s v="Planned"/>
    <m/>
    <m/>
    <m/>
    <m/>
    <m/>
    <s v="Chittagong"/>
    <s v="Cox's Bazar"/>
    <x v="6"/>
    <x v="9"/>
    <x v="1"/>
    <m/>
    <m/>
    <m/>
    <x v="2"/>
    <x v="2"/>
    <m/>
    <m/>
    <m/>
    <m/>
    <m/>
    <m/>
    <m/>
    <m/>
    <m/>
    <m/>
    <m/>
    <m/>
    <m/>
    <m/>
    <m/>
    <m/>
    <m/>
    <m/>
    <m/>
    <m/>
    <m/>
    <m/>
    <m/>
    <m/>
    <n v="20"/>
    <n v="2022"/>
    <s v=""/>
    <m/>
    <m/>
    <m/>
  </r>
  <r>
    <n v="4048"/>
    <m/>
    <m/>
    <m/>
    <x v="13"/>
    <x v="19"/>
    <x v="6"/>
    <s v="Food Security"/>
    <x v="9"/>
    <x v="20"/>
    <x v="3"/>
    <m/>
    <s v="Planned"/>
    <m/>
    <m/>
    <m/>
    <m/>
    <m/>
    <s v="Chittagong"/>
    <s v="Cox's Bazar"/>
    <x v="6"/>
    <x v="9"/>
    <x v="1"/>
    <m/>
    <m/>
    <m/>
    <x v="2"/>
    <x v="2"/>
    <m/>
    <m/>
    <m/>
    <m/>
    <m/>
    <m/>
    <m/>
    <m/>
    <m/>
    <m/>
    <m/>
    <m/>
    <m/>
    <m/>
    <m/>
    <m/>
    <m/>
    <m/>
    <m/>
    <m/>
    <m/>
    <m/>
    <m/>
    <m/>
    <n v="20"/>
    <n v="2022"/>
    <s v=""/>
    <m/>
    <m/>
    <m/>
  </r>
  <r>
    <n v="4049"/>
    <m/>
    <m/>
    <m/>
    <x v="13"/>
    <x v="19"/>
    <x v="6"/>
    <s v="Food Security"/>
    <x v="9"/>
    <x v="20"/>
    <x v="3"/>
    <m/>
    <s v="Planned"/>
    <m/>
    <m/>
    <m/>
    <m/>
    <m/>
    <s v="Chittagong"/>
    <s v="Cox's Bazar"/>
    <x v="6"/>
    <x v="9"/>
    <x v="1"/>
    <m/>
    <m/>
    <m/>
    <x v="2"/>
    <x v="2"/>
    <m/>
    <m/>
    <m/>
    <m/>
    <m/>
    <m/>
    <m/>
    <m/>
    <m/>
    <m/>
    <m/>
    <m/>
    <m/>
    <m/>
    <m/>
    <m/>
    <m/>
    <m/>
    <m/>
    <m/>
    <m/>
    <m/>
    <m/>
    <m/>
    <n v="20"/>
    <n v="2022"/>
    <s v=""/>
    <m/>
    <m/>
    <m/>
  </r>
  <r>
    <n v="4050"/>
    <m/>
    <m/>
    <m/>
    <x v="13"/>
    <x v="19"/>
    <x v="6"/>
    <s v="Food Security"/>
    <x v="9"/>
    <x v="20"/>
    <x v="3"/>
    <m/>
    <s v="Planned"/>
    <m/>
    <m/>
    <m/>
    <m/>
    <m/>
    <s v="Chittagong"/>
    <s v="Cox's Bazar"/>
    <x v="6"/>
    <x v="9"/>
    <x v="1"/>
    <m/>
    <m/>
    <m/>
    <x v="2"/>
    <x v="2"/>
    <m/>
    <m/>
    <m/>
    <m/>
    <m/>
    <m/>
    <m/>
    <m/>
    <m/>
    <m/>
    <m/>
    <m/>
    <m/>
    <m/>
    <m/>
    <m/>
    <m/>
    <m/>
    <m/>
    <m/>
    <m/>
    <m/>
    <m/>
    <m/>
    <n v="20"/>
    <n v="2022"/>
    <s v=""/>
    <m/>
    <m/>
    <m/>
  </r>
  <r>
    <n v="4051"/>
    <m/>
    <m/>
    <m/>
    <x v="13"/>
    <x v="19"/>
    <x v="6"/>
    <s v="Food Security"/>
    <x v="9"/>
    <x v="20"/>
    <x v="3"/>
    <m/>
    <s v="Planned"/>
    <m/>
    <m/>
    <m/>
    <m/>
    <m/>
    <s v="Chittagong"/>
    <s v="Cox's Bazar"/>
    <x v="6"/>
    <x v="9"/>
    <x v="1"/>
    <m/>
    <m/>
    <m/>
    <x v="2"/>
    <x v="2"/>
    <m/>
    <m/>
    <m/>
    <m/>
    <m/>
    <m/>
    <m/>
    <m/>
    <m/>
    <m/>
    <m/>
    <m/>
    <m/>
    <m/>
    <m/>
    <m/>
    <m/>
    <m/>
    <m/>
    <m/>
    <m/>
    <m/>
    <m/>
    <m/>
    <n v="20"/>
    <n v="2022"/>
    <s v=""/>
    <m/>
    <m/>
    <m/>
  </r>
  <r>
    <n v="4052"/>
    <m/>
    <m/>
    <m/>
    <x v="13"/>
    <x v="19"/>
    <x v="6"/>
    <s v="Food Security"/>
    <x v="9"/>
    <x v="20"/>
    <x v="3"/>
    <m/>
    <s v="Planned"/>
    <m/>
    <m/>
    <m/>
    <m/>
    <m/>
    <s v="Chittagong"/>
    <s v="Cox's Bazar"/>
    <x v="6"/>
    <x v="9"/>
    <x v="1"/>
    <m/>
    <m/>
    <m/>
    <x v="2"/>
    <x v="2"/>
    <m/>
    <m/>
    <m/>
    <m/>
    <m/>
    <m/>
    <m/>
    <m/>
    <m/>
    <m/>
    <m/>
    <m/>
    <m/>
    <m/>
    <m/>
    <m/>
    <m/>
    <m/>
    <m/>
    <m/>
    <m/>
    <m/>
    <m/>
    <m/>
    <n v="20"/>
    <n v="2022"/>
    <s v=""/>
    <m/>
    <m/>
    <m/>
  </r>
  <r>
    <n v="4053"/>
    <m/>
    <m/>
    <m/>
    <x v="13"/>
    <x v="19"/>
    <x v="6"/>
    <s v="Food Security"/>
    <x v="9"/>
    <x v="20"/>
    <x v="3"/>
    <m/>
    <s v="Planned"/>
    <m/>
    <m/>
    <m/>
    <m/>
    <m/>
    <s v="Chittagong"/>
    <s v="Cox's Bazar"/>
    <x v="6"/>
    <x v="9"/>
    <x v="1"/>
    <m/>
    <m/>
    <m/>
    <x v="2"/>
    <x v="2"/>
    <m/>
    <m/>
    <m/>
    <m/>
    <m/>
    <m/>
    <m/>
    <m/>
    <m/>
    <m/>
    <m/>
    <m/>
    <m/>
    <m/>
    <m/>
    <m/>
    <m/>
    <m/>
    <m/>
    <m/>
    <m/>
    <m/>
    <m/>
    <m/>
    <n v="20"/>
    <n v="2022"/>
    <s v=""/>
    <m/>
    <m/>
    <m/>
  </r>
  <r>
    <n v="4054"/>
    <m/>
    <m/>
    <m/>
    <x v="13"/>
    <x v="19"/>
    <x v="6"/>
    <s v="Food Security"/>
    <x v="9"/>
    <x v="20"/>
    <x v="3"/>
    <m/>
    <s v="Planned"/>
    <m/>
    <m/>
    <m/>
    <m/>
    <m/>
    <s v="Chittagong"/>
    <s v="Cox's Bazar"/>
    <x v="6"/>
    <x v="9"/>
    <x v="1"/>
    <m/>
    <m/>
    <m/>
    <x v="2"/>
    <x v="2"/>
    <m/>
    <m/>
    <m/>
    <m/>
    <m/>
    <m/>
    <m/>
    <m/>
    <m/>
    <m/>
    <m/>
    <m/>
    <m/>
    <m/>
    <m/>
    <m/>
    <m/>
    <m/>
    <m/>
    <m/>
    <m/>
    <m/>
    <m/>
    <m/>
    <n v="20"/>
    <n v="2022"/>
    <s v=""/>
    <m/>
    <m/>
    <m/>
  </r>
  <r>
    <n v="4055"/>
    <m/>
    <m/>
    <m/>
    <x v="13"/>
    <x v="19"/>
    <x v="6"/>
    <s v="Food Security"/>
    <x v="9"/>
    <x v="20"/>
    <x v="3"/>
    <m/>
    <s v="Planned"/>
    <m/>
    <m/>
    <m/>
    <m/>
    <m/>
    <s v="Chittagong"/>
    <s v="Cox's Bazar"/>
    <x v="6"/>
    <x v="9"/>
    <x v="1"/>
    <m/>
    <m/>
    <m/>
    <x v="2"/>
    <x v="2"/>
    <m/>
    <m/>
    <m/>
    <m/>
    <m/>
    <m/>
    <m/>
    <m/>
    <m/>
    <m/>
    <m/>
    <m/>
    <m/>
    <m/>
    <m/>
    <m/>
    <m/>
    <m/>
    <m/>
    <m/>
    <m/>
    <m/>
    <m/>
    <m/>
    <n v="20"/>
    <n v="2022"/>
    <s v=""/>
    <m/>
    <m/>
    <m/>
  </r>
  <r>
    <n v="4056"/>
    <m/>
    <m/>
    <m/>
    <x v="13"/>
    <x v="19"/>
    <x v="6"/>
    <s v="Food Security"/>
    <x v="9"/>
    <x v="20"/>
    <x v="3"/>
    <m/>
    <s v="Planned"/>
    <m/>
    <m/>
    <m/>
    <m/>
    <m/>
    <s v="Chittagong"/>
    <s v="Cox's Bazar"/>
    <x v="6"/>
    <x v="9"/>
    <x v="1"/>
    <m/>
    <m/>
    <m/>
    <x v="2"/>
    <x v="2"/>
    <m/>
    <m/>
    <m/>
    <m/>
    <m/>
    <m/>
    <m/>
    <m/>
    <m/>
    <m/>
    <m/>
    <m/>
    <m/>
    <m/>
    <m/>
    <m/>
    <m/>
    <m/>
    <m/>
    <m/>
    <m/>
    <m/>
    <m/>
    <m/>
    <n v="20"/>
    <n v="2022"/>
    <s v=""/>
    <m/>
    <m/>
    <m/>
  </r>
  <r>
    <n v="4057"/>
    <m/>
    <m/>
    <m/>
    <x v="13"/>
    <x v="19"/>
    <x v="6"/>
    <s v="Food Security"/>
    <x v="9"/>
    <x v="20"/>
    <x v="3"/>
    <m/>
    <s v="Planned"/>
    <m/>
    <m/>
    <m/>
    <m/>
    <m/>
    <s v="Chittagong"/>
    <s v="Cox's Bazar"/>
    <x v="6"/>
    <x v="9"/>
    <x v="1"/>
    <m/>
    <m/>
    <m/>
    <x v="2"/>
    <x v="2"/>
    <m/>
    <m/>
    <m/>
    <m/>
    <m/>
    <m/>
    <m/>
    <m/>
    <m/>
    <m/>
    <m/>
    <m/>
    <m/>
    <m/>
    <m/>
    <m/>
    <m/>
    <m/>
    <m/>
    <m/>
    <m/>
    <m/>
    <m/>
    <m/>
    <n v="20"/>
    <n v="2022"/>
    <s v=""/>
    <m/>
    <m/>
    <m/>
  </r>
  <r>
    <n v="4058"/>
    <m/>
    <m/>
    <m/>
    <x v="13"/>
    <x v="19"/>
    <x v="6"/>
    <s v="Food Security"/>
    <x v="9"/>
    <x v="20"/>
    <x v="3"/>
    <m/>
    <s v="Planned"/>
    <m/>
    <m/>
    <m/>
    <m/>
    <m/>
    <s v="Chittagong"/>
    <s v="Cox's Bazar"/>
    <x v="6"/>
    <x v="9"/>
    <x v="1"/>
    <m/>
    <m/>
    <m/>
    <x v="2"/>
    <x v="2"/>
    <m/>
    <m/>
    <m/>
    <m/>
    <m/>
    <m/>
    <m/>
    <m/>
    <m/>
    <m/>
    <m/>
    <m/>
    <m/>
    <m/>
    <m/>
    <m/>
    <m/>
    <m/>
    <m/>
    <m/>
    <m/>
    <m/>
    <m/>
    <m/>
    <n v="20"/>
    <n v="2022"/>
    <s v=""/>
    <m/>
    <m/>
    <m/>
  </r>
  <r>
    <n v="4059"/>
    <m/>
    <m/>
    <m/>
    <x v="13"/>
    <x v="19"/>
    <x v="6"/>
    <s v="Food Security"/>
    <x v="9"/>
    <x v="20"/>
    <x v="3"/>
    <m/>
    <s v="Planned"/>
    <m/>
    <m/>
    <m/>
    <m/>
    <m/>
    <s v="Chittagong"/>
    <s v="Cox's Bazar"/>
    <x v="6"/>
    <x v="9"/>
    <x v="1"/>
    <m/>
    <m/>
    <m/>
    <x v="2"/>
    <x v="2"/>
    <m/>
    <m/>
    <m/>
    <m/>
    <m/>
    <m/>
    <m/>
    <m/>
    <m/>
    <m/>
    <m/>
    <m/>
    <m/>
    <m/>
    <m/>
    <m/>
    <m/>
    <m/>
    <m/>
    <m/>
    <m/>
    <m/>
    <m/>
    <m/>
    <n v="20"/>
    <n v="2022"/>
    <s v=""/>
    <m/>
    <m/>
    <m/>
  </r>
  <r>
    <n v="4060"/>
    <m/>
    <m/>
    <m/>
    <x v="13"/>
    <x v="19"/>
    <x v="6"/>
    <s v="Food Security"/>
    <x v="9"/>
    <x v="20"/>
    <x v="3"/>
    <m/>
    <s v="Planned"/>
    <m/>
    <m/>
    <m/>
    <m/>
    <m/>
    <s v="Chittagong"/>
    <s v="Cox's Bazar"/>
    <x v="6"/>
    <x v="9"/>
    <x v="1"/>
    <m/>
    <m/>
    <m/>
    <x v="2"/>
    <x v="2"/>
    <m/>
    <m/>
    <m/>
    <m/>
    <m/>
    <m/>
    <m/>
    <m/>
    <m/>
    <m/>
    <m/>
    <m/>
    <m/>
    <m/>
    <m/>
    <m/>
    <m/>
    <m/>
    <m/>
    <m/>
    <m/>
    <m/>
    <m/>
    <m/>
    <n v="20"/>
    <n v="2022"/>
    <s v=""/>
    <m/>
    <m/>
    <m/>
  </r>
  <r>
    <n v="4061"/>
    <m/>
    <m/>
    <m/>
    <x v="13"/>
    <x v="19"/>
    <x v="6"/>
    <s v="Food Security"/>
    <x v="9"/>
    <x v="20"/>
    <x v="3"/>
    <m/>
    <s v="Planned"/>
    <m/>
    <m/>
    <m/>
    <m/>
    <m/>
    <s v="Chittagong"/>
    <s v="Cox's Bazar"/>
    <x v="6"/>
    <x v="9"/>
    <x v="1"/>
    <m/>
    <m/>
    <m/>
    <x v="2"/>
    <x v="2"/>
    <m/>
    <m/>
    <m/>
    <m/>
    <m/>
    <m/>
    <m/>
    <m/>
    <m/>
    <m/>
    <m/>
    <m/>
    <m/>
    <m/>
    <m/>
    <m/>
    <m/>
    <m/>
    <m/>
    <m/>
    <m/>
    <m/>
    <m/>
    <m/>
    <n v="20"/>
    <n v="2022"/>
    <s v=""/>
    <m/>
    <m/>
    <m/>
  </r>
  <r>
    <n v="4062"/>
    <m/>
    <m/>
    <m/>
    <x v="13"/>
    <x v="19"/>
    <x v="6"/>
    <s v="Food Security"/>
    <x v="9"/>
    <x v="20"/>
    <x v="3"/>
    <m/>
    <s v="Planned"/>
    <m/>
    <m/>
    <m/>
    <m/>
    <m/>
    <s v="Chittagong"/>
    <s v="Cox's Bazar"/>
    <x v="6"/>
    <x v="9"/>
    <x v="1"/>
    <m/>
    <m/>
    <m/>
    <x v="2"/>
    <x v="2"/>
    <m/>
    <m/>
    <m/>
    <m/>
    <m/>
    <m/>
    <m/>
    <m/>
    <m/>
    <m/>
    <m/>
    <m/>
    <m/>
    <m/>
    <m/>
    <m/>
    <m/>
    <m/>
    <m/>
    <m/>
    <m/>
    <m/>
    <m/>
    <m/>
    <n v="20"/>
    <n v="2022"/>
    <s v=""/>
    <m/>
    <m/>
    <m/>
  </r>
  <r>
    <n v="4063"/>
    <m/>
    <m/>
    <m/>
    <x v="13"/>
    <x v="19"/>
    <x v="6"/>
    <s v="Food Security"/>
    <x v="9"/>
    <x v="20"/>
    <x v="3"/>
    <m/>
    <s v="Planned"/>
    <m/>
    <m/>
    <m/>
    <m/>
    <m/>
    <s v="Chittagong"/>
    <s v="Cox's Bazar"/>
    <x v="6"/>
    <x v="9"/>
    <x v="1"/>
    <m/>
    <m/>
    <m/>
    <x v="2"/>
    <x v="2"/>
    <m/>
    <m/>
    <m/>
    <m/>
    <m/>
    <m/>
    <m/>
    <m/>
    <m/>
    <m/>
    <m/>
    <m/>
    <m/>
    <m/>
    <m/>
    <m/>
    <m/>
    <m/>
    <m/>
    <m/>
    <m/>
    <m/>
    <m/>
    <m/>
    <n v="20"/>
    <n v="2022"/>
    <s v=""/>
    <m/>
    <m/>
    <m/>
  </r>
  <r>
    <n v="4064"/>
    <m/>
    <m/>
    <m/>
    <x v="13"/>
    <x v="19"/>
    <x v="6"/>
    <s v="Food Security"/>
    <x v="9"/>
    <x v="20"/>
    <x v="3"/>
    <m/>
    <s v="Planned"/>
    <m/>
    <m/>
    <m/>
    <m/>
    <m/>
    <s v="Chittagong"/>
    <s v="Cox's Bazar"/>
    <x v="6"/>
    <x v="9"/>
    <x v="1"/>
    <m/>
    <m/>
    <m/>
    <x v="2"/>
    <x v="2"/>
    <m/>
    <m/>
    <m/>
    <m/>
    <m/>
    <m/>
    <m/>
    <m/>
    <m/>
    <m/>
    <m/>
    <m/>
    <m/>
    <m/>
    <m/>
    <m/>
    <m/>
    <m/>
    <m/>
    <m/>
    <m/>
    <m/>
    <m/>
    <m/>
    <n v="20"/>
    <n v="2022"/>
    <s v=""/>
    <m/>
    <m/>
    <m/>
  </r>
  <r>
    <n v="4065"/>
    <m/>
    <m/>
    <m/>
    <x v="13"/>
    <x v="19"/>
    <x v="6"/>
    <s v="Food Security"/>
    <x v="9"/>
    <x v="20"/>
    <x v="3"/>
    <m/>
    <s v="Planned"/>
    <m/>
    <m/>
    <m/>
    <m/>
    <m/>
    <s v="Chittagong"/>
    <s v="Cox's Bazar"/>
    <x v="6"/>
    <x v="9"/>
    <x v="1"/>
    <m/>
    <m/>
    <m/>
    <x v="2"/>
    <x v="2"/>
    <m/>
    <m/>
    <m/>
    <m/>
    <m/>
    <m/>
    <m/>
    <m/>
    <m/>
    <m/>
    <m/>
    <m/>
    <m/>
    <m/>
    <m/>
    <m/>
    <m/>
    <m/>
    <m/>
    <m/>
    <m/>
    <m/>
    <m/>
    <m/>
    <n v="20"/>
    <n v="2022"/>
    <s v=""/>
    <m/>
    <m/>
    <m/>
  </r>
  <r>
    <n v="4066"/>
    <m/>
    <m/>
    <m/>
    <x v="13"/>
    <x v="19"/>
    <x v="6"/>
    <s v="Food Security"/>
    <x v="9"/>
    <x v="20"/>
    <x v="3"/>
    <m/>
    <s v="Planned"/>
    <m/>
    <m/>
    <m/>
    <m/>
    <m/>
    <s v="Chittagong"/>
    <s v="Cox's Bazar"/>
    <x v="6"/>
    <x v="9"/>
    <x v="1"/>
    <m/>
    <m/>
    <m/>
    <x v="2"/>
    <x v="2"/>
    <m/>
    <m/>
    <m/>
    <m/>
    <m/>
    <m/>
    <m/>
    <m/>
    <m/>
    <m/>
    <m/>
    <m/>
    <m/>
    <m/>
    <m/>
    <m/>
    <m/>
    <m/>
    <m/>
    <m/>
    <m/>
    <m/>
    <m/>
    <m/>
    <n v="20"/>
    <n v="2022"/>
    <s v=""/>
    <m/>
    <m/>
    <m/>
  </r>
  <r>
    <n v="4067"/>
    <m/>
    <m/>
    <m/>
    <x v="13"/>
    <x v="19"/>
    <x v="6"/>
    <s v="Food Security"/>
    <x v="9"/>
    <x v="20"/>
    <x v="3"/>
    <m/>
    <s v="Planned"/>
    <m/>
    <m/>
    <m/>
    <m/>
    <m/>
    <s v="Chittagong"/>
    <s v="Cox's Bazar"/>
    <x v="6"/>
    <x v="9"/>
    <x v="1"/>
    <m/>
    <m/>
    <m/>
    <x v="2"/>
    <x v="2"/>
    <m/>
    <m/>
    <m/>
    <m/>
    <m/>
    <m/>
    <m/>
    <m/>
    <m/>
    <m/>
    <m/>
    <m/>
    <m/>
    <m/>
    <m/>
    <m/>
    <m/>
    <m/>
    <m/>
    <m/>
    <m/>
    <m/>
    <m/>
    <m/>
    <n v="20"/>
    <n v="2022"/>
    <s v=""/>
    <m/>
    <m/>
    <m/>
  </r>
  <r>
    <n v="4068"/>
    <m/>
    <m/>
    <m/>
    <x v="13"/>
    <x v="19"/>
    <x v="6"/>
    <s v="Food Security"/>
    <x v="9"/>
    <x v="20"/>
    <x v="3"/>
    <m/>
    <s v="Planned"/>
    <m/>
    <m/>
    <m/>
    <m/>
    <m/>
    <s v="Chittagong"/>
    <s v="Cox's Bazar"/>
    <x v="6"/>
    <x v="9"/>
    <x v="1"/>
    <m/>
    <m/>
    <m/>
    <x v="2"/>
    <x v="2"/>
    <m/>
    <m/>
    <m/>
    <m/>
    <m/>
    <m/>
    <m/>
    <m/>
    <m/>
    <m/>
    <m/>
    <m/>
    <m/>
    <m/>
    <m/>
    <m/>
    <m/>
    <m/>
    <m/>
    <m/>
    <m/>
    <m/>
    <m/>
    <m/>
    <n v="20"/>
    <n v="2022"/>
    <s v=""/>
    <m/>
    <m/>
    <m/>
  </r>
  <r>
    <n v="4069"/>
    <m/>
    <m/>
    <m/>
    <x v="13"/>
    <x v="19"/>
    <x v="6"/>
    <s v="Food Security"/>
    <x v="9"/>
    <x v="20"/>
    <x v="3"/>
    <m/>
    <s v="Planned"/>
    <m/>
    <m/>
    <m/>
    <m/>
    <m/>
    <s v="Chittagong"/>
    <s v="Cox's Bazar"/>
    <x v="6"/>
    <x v="9"/>
    <x v="1"/>
    <m/>
    <m/>
    <m/>
    <x v="2"/>
    <x v="2"/>
    <m/>
    <m/>
    <m/>
    <m/>
    <m/>
    <m/>
    <m/>
    <m/>
    <m/>
    <m/>
    <m/>
    <m/>
    <m/>
    <m/>
    <m/>
    <m/>
    <m/>
    <m/>
    <m/>
    <m/>
    <m/>
    <m/>
    <m/>
    <m/>
    <n v="20"/>
    <n v="2022"/>
    <s v=""/>
    <m/>
    <m/>
    <m/>
  </r>
  <r>
    <n v="4070"/>
    <m/>
    <m/>
    <m/>
    <x v="13"/>
    <x v="19"/>
    <x v="6"/>
    <s v="Food Security"/>
    <x v="9"/>
    <x v="20"/>
    <x v="3"/>
    <m/>
    <s v="Planned"/>
    <m/>
    <m/>
    <m/>
    <m/>
    <m/>
    <s v="Chittagong"/>
    <s v="Cox's Bazar"/>
    <x v="6"/>
    <x v="9"/>
    <x v="1"/>
    <m/>
    <m/>
    <m/>
    <x v="2"/>
    <x v="2"/>
    <m/>
    <m/>
    <m/>
    <m/>
    <m/>
    <m/>
    <m/>
    <m/>
    <m/>
    <m/>
    <m/>
    <m/>
    <m/>
    <m/>
    <m/>
    <m/>
    <m/>
    <m/>
    <m/>
    <m/>
    <m/>
    <m/>
    <m/>
    <m/>
    <n v="20"/>
    <n v="2022"/>
    <s v=""/>
    <m/>
    <m/>
    <m/>
  </r>
  <r>
    <n v="4071"/>
    <m/>
    <m/>
    <m/>
    <x v="13"/>
    <x v="19"/>
    <x v="6"/>
    <s v="Food Security"/>
    <x v="9"/>
    <x v="20"/>
    <x v="3"/>
    <m/>
    <s v="Planned"/>
    <m/>
    <m/>
    <m/>
    <m/>
    <m/>
    <s v="Chittagong"/>
    <s v="Cox's Bazar"/>
    <x v="6"/>
    <x v="9"/>
    <x v="1"/>
    <m/>
    <m/>
    <m/>
    <x v="2"/>
    <x v="2"/>
    <m/>
    <m/>
    <m/>
    <m/>
    <m/>
    <m/>
    <m/>
    <m/>
    <m/>
    <m/>
    <m/>
    <m/>
    <m/>
    <m/>
    <m/>
    <m/>
    <m/>
    <m/>
    <m/>
    <m/>
    <m/>
    <m/>
    <m/>
    <m/>
    <n v="20"/>
    <n v="2022"/>
    <s v=""/>
    <m/>
    <m/>
    <m/>
  </r>
  <r>
    <n v="4072"/>
    <m/>
    <m/>
    <m/>
    <x v="13"/>
    <x v="19"/>
    <x v="6"/>
    <s v="Food Security"/>
    <x v="9"/>
    <x v="20"/>
    <x v="3"/>
    <m/>
    <s v="Planned"/>
    <m/>
    <m/>
    <m/>
    <m/>
    <m/>
    <s v="Chittagong"/>
    <s v="Cox's Bazar"/>
    <x v="6"/>
    <x v="9"/>
    <x v="1"/>
    <m/>
    <m/>
    <m/>
    <x v="2"/>
    <x v="2"/>
    <m/>
    <m/>
    <m/>
    <m/>
    <m/>
    <m/>
    <m/>
    <m/>
    <m/>
    <m/>
    <m/>
    <m/>
    <m/>
    <m/>
    <m/>
    <m/>
    <m/>
    <m/>
    <m/>
    <m/>
    <m/>
    <m/>
    <m/>
    <m/>
    <n v="20"/>
    <n v="2022"/>
    <s v=""/>
    <m/>
    <m/>
    <m/>
  </r>
  <r>
    <n v="4073"/>
    <m/>
    <m/>
    <m/>
    <x v="13"/>
    <x v="19"/>
    <x v="6"/>
    <s v="Food Security"/>
    <x v="9"/>
    <x v="20"/>
    <x v="3"/>
    <m/>
    <s v="Planned"/>
    <m/>
    <m/>
    <m/>
    <m/>
    <m/>
    <s v="Chittagong"/>
    <s v="Cox's Bazar"/>
    <x v="6"/>
    <x v="9"/>
    <x v="1"/>
    <m/>
    <m/>
    <m/>
    <x v="2"/>
    <x v="2"/>
    <m/>
    <m/>
    <m/>
    <m/>
    <m/>
    <m/>
    <m/>
    <m/>
    <m/>
    <m/>
    <m/>
    <m/>
    <m/>
    <m/>
    <m/>
    <m/>
    <m/>
    <m/>
    <m/>
    <m/>
    <m/>
    <m/>
    <m/>
    <m/>
    <n v="20"/>
    <n v="2022"/>
    <s v=""/>
    <m/>
    <m/>
    <m/>
  </r>
  <r>
    <n v="4074"/>
    <m/>
    <m/>
    <m/>
    <x v="13"/>
    <x v="19"/>
    <x v="6"/>
    <s v="Food Security"/>
    <x v="9"/>
    <x v="20"/>
    <x v="3"/>
    <m/>
    <s v="Planned"/>
    <m/>
    <m/>
    <m/>
    <m/>
    <m/>
    <s v="Chittagong"/>
    <s v="Cox's Bazar"/>
    <x v="6"/>
    <x v="9"/>
    <x v="1"/>
    <m/>
    <m/>
    <m/>
    <x v="2"/>
    <x v="2"/>
    <m/>
    <m/>
    <m/>
    <m/>
    <m/>
    <m/>
    <m/>
    <m/>
    <m/>
    <m/>
    <m/>
    <m/>
    <m/>
    <m/>
    <m/>
    <m/>
    <m/>
    <m/>
    <m/>
    <m/>
    <m/>
    <m/>
    <m/>
    <m/>
    <n v="20"/>
    <n v="2022"/>
    <s v=""/>
    <m/>
    <m/>
    <m/>
  </r>
  <r>
    <n v="4075"/>
    <m/>
    <m/>
    <m/>
    <x v="13"/>
    <x v="19"/>
    <x v="6"/>
    <s v="Food Security"/>
    <x v="9"/>
    <x v="20"/>
    <x v="3"/>
    <m/>
    <s v="Planned"/>
    <m/>
    <m/>
    <m/>
    <m/>
    <m/>
    <s v="Chittagong"/>
    <s v="Cox's Bazar"/>
    <x v="6"/>
    <x v="9"/>
    <x v="1"/>
    <m/>
    <m/>
    <m/>
    <x v="2"/>
    <x v="2"/>
    <m/>
    <m/>
    <m/>
    <m/>
    <m/>
    <m/>
    <m/>
    <m/>
    <m/>
    <m/>
    <m/>
    <m/>
    <m/>
    <m/>
    <m/>
    <m/>
    <m/>
    <m/>
    <m/>
    <m/>
    <m/>
    <m/>
    <m/>
    <m/>
    <n v="20"/>
    <n v="2022"/>
    <s v=""/>
    <m/>
    <m/>
    <m/>
  </r>
  <r>
    <n v="4076"/>
    <m/>
    <m/>
    <m/>
    <x v="13"/>
    <x v="19"/>
    <x v="6"/>
    <s v="Food Security"/>
    <x v="9"/>
    <x v="20"/>
    <x v="3"/>
    <m/>
    <s v="Planned"/>
    <m/>
    <m/>
    <m/>
    <m/>
    <m/>
    <s v="Chittagong"/>
    <s v="Cox's Bazar"/>
    <x v="6"/>
    <x v="9"/>
    <x v="1"/>
    <m/>
    <m/>
    <m/>
    <x v="2"/>
    <x v="2"/>
    <m/>
    <m/>
    <m/>
    <m/>
    <m/>
    <m/>
    <m/>
    <m/>
    <m/>
    <m/>
    <m/>
    <m/>
    <m/>
    <m/>
    <m/>
    <m/>
    <m/>
    <m/>
    <m/>
    <m/>
    <m/>
    <m/>
    <m/>
    <m/>
    <n v="20"/>
    <n v="2022"/>
    <s v=""/>
    <m/>
    <m/>
    <m/>
  </r>
  <r>
    <n v="4077"/>
    <m/>
    <m/>
    <m/>
    <x v="13"/>
    <x v="19"/>
    <x v="6"/>
    <s v="Food Security"/>
    <x v="9"/>
    <x v="20"/>
    <x v="3"/>
    <m/>
    <s v="Planned"/>
    <m/>
    <m/>
    <m/>
    <m/>
    <m/>
    <s v="Chittagong"/>
    <s v="Cox's Bazar"/>
    <x v="6"/>
    <x v="9"/>
    <x v="1"/>
    <m/>
    <m/>
    <m/>
    <x v="2"/>
    <x v="2"/>
    <m/>
    <m/>
    <m/>
    <m/>
    <m/>
    <m/>
    <m/>
    <m/>
    <m/>
    <m/>
    <m/>
    <m/>
    <m/>
    <m/>
    <m/>
    <m/>
    <m/>
    <m/>
    <m/>
    <m/>
    <m/>
    <m/>
    <m/>
    <m/>
    <n v="20"/>
    <n v="2022"/>
    <s v=""/>
    <m/>
    <m/>
    <m/>
  </r>
  <r>
    <n v="4078"/>
    <m/>
    <m/>
    <m/>
    <x v="13"/>
    <x v="19"/>
    <x v="6"/>
    <s v="Food Security"/>
    <x v="9"/>
    <x v="20"/>
    <x v="3"/>
    <m/>
    <s v="Planned"/>
    <m/>
    <m/>
    <m/>
    <m/>
    <m/>
    <s v="Chittagong"/>
    <s v="Cox's Bazar"/>
    <x v="6"/>
    <x v="9"/>
    <x v="1"/>
    <m/>
    <m/>
    <m/>
    <x v="2"/>
    <x v="2"/>
    <m/>
    <m/>
    <m/>
    <m/>
    <m/>
    <m/>
    <m/>
    <m/>
    <m/>
    <m/>
    <m/>
    <m/>
    <m/>
    <m/>
    <m/>
    <m/>
    <m/>
    <m/>
    <m/>
    <m/>
    <m/>
    <m/>
    <m/>
    <m/>
    <n v="20"/>
    <n v="2022"/>
    <s v=""/>
    <m/>
    <m/>
    <m/>
  </r>
  <r>
    <n v="4079"/>
    <m/>
    <m/>
    <m/>
    <x v="13"/>
    <x v="19"/>
    <x v="6"/>
    <s v="Food Security"/>
    <x v="9"/>
    <x v="20"/>
    <x v="3"/>
    <m/>
    <s v="Planned"/>
    <m/>
    <m/>
    <m/>
    <m/>
    <m/>
    <s v="Chittagong"/>
    <s v="Cox's Bazar"/>
    <x v="6"/>
    <x v="9"/>
    <x v="1"/>
    <m/>
    <m/>
    <m/>
    <x v="2"/>
    <x v="2"/>
    <m/>
    <m/>
    <m/>
    <m/>
    <m/>
    <m/>
    <m/>
    <m/>
    <m/>
    <m/>
    <m/>
    <m/>
    <m/>
    <m/>
    <m/>
    <m/>
    <m/>
    <m/>
    <m/>
    <m/>
    <m/>
    <m/>
    <m/>
    <m/>
    <n v="20"/>
    <n v="2022"/>
    <s v=""/>
    <m/>
    <m/>
    <m/>
  </r>
  <r>
    <n v="4080"/>
    <m/>
    <m/>
    <m/>
    <x v="13"/>
    <x v="19"/>
    <x v="6"/>
    <s v="Food Security"/>
    <x v="9"/>
    <x v="20"/>
    <x v="3"/>
    <m/>
    <s v="Planned"/>
    <m/>
    <m/>
    <m/>
    <m/>
    <m/>
    <s v="Chittagong"/>
    <s v="Cox's Bazar"/>
    <x v="6"/>
    <x v="9"/>
    <x v="1"/>
    <m/>
    <m/>
    <m/>
    <x v="2"/>
    <x v="2"/>
    <m/>
    <m/>
    <m/>
    <m/>
    <m/>
    <m/>
    <m/>
    <m/>
    <m/>
    <m/>
    <m/>
    <m/>
    <m/>
    <m/>
    <m/>
    <m/>
    <m/>
    <m/>
    <m/>
    <m/>
    <m/>
    <m/>
    <m/>
    <m/>
    <n v="20"/>
    <n v="2022"/>
    <s v=""/>
    <m/>
    <m/>
    <m/>
  </r>
  <r>
    <n v="4081"/>
    <m/>
    <m/>
    <m/>
    <x v="13"/>
    <x v="19"/>
    <x v="6"/>
    <s v="Food Security"/>
    <x v="9"/>
    <x v="20"/>
    <x v="3"/>
    <m/>
    <s v="Planned"/>
    <m/>
    <m/>
    <m/>
    <m/>
    <m/>
    <s v="Chittagong"/>
    <s v="Cox's Bazar"/>
    <x v="6"/>
    <x v="9"/>
    <x v="1"/>
    <m/>
    <m/>
    <m/>
    <x v="2"/>
    <x v="2"/>
    <m/>
    <m/>
    <m/>
    <m/>
    <m/>
    <m/>
    <m/>
    <m/>
    <m/>
    <m/>
    <m/>
    <m/>
    <m/>
    <m/>
    <m/>
    <m/>
    <m/>
    <m/>
    <m/>
    <m/>
    <m/>
    <m/>
    <m/>
    <m/>
    <n v="20"/>
    <n v="2022"/>
    <s v=""/>
    <m/>
    <m/>
    <m/>
  </r>
  <r>
    <n v="4082"/>
    <m/>
    <m/>
    <m/>
    <x v="13"/>
    <x v="19"/>
    <x v="6"/>
    <s v="Food Security"/>
    <x v="9"/>
    <x v="20"/>
    <x v="3"/>
    <m/>
    <s v="Planned"/>
    <m/>
    <m/>
    <m/>
    <m/>
    <m/>
    <s v="Chittagong"/>
    <s v="Cox's Bazar"/>
    <x v="6"/>
    <x v="9"/>
    <x v="1"/>
    <m/>
    <m/>
    <m/>
    <x v="2"/>
    <x v="2"/>
    <m/>
    <m/>
    <m/>
    <m/>
    <m/>
    <m/>
    <m/>
    <m/>
    <m/>
    <m/>
    <m/>
    <m/>
    <m/>
    <m/>
    <m/>
    <m/>
    <m/>
    <m/>
    <m/>
    <m/>
    <m/>
    <m/>
    <m/>
    <m/>
    <n v="20"/>
    <n v="2022"/>
    <s v=""/>
    <m/>
    <m/>
    <m/>
  </r>
  <r>
    <n v="4083"/>
    <m/>
    <m/>
    <m/>
    <x v="13"/>
    <x v="19"/>
    <x v="6"/>
    <s v="Food Security"/>
    <x v="9"/>
    <x v="20"/>
    <x v="3"/>
    <m/>
    <s v="Planned"/>
    <m/>
    <m/>
    <m/>
    <m/>
    <m/>
    <s v="Chittagong"/>
    <s v="Cox's Bazar"/>
    <x v="6"/>
    <x v="9"/>
    <x v="1"/>
    <m/>
    <m/>
    <m/>
    <x v="2"/>
    <x v="2"/>
    <m/>
    <m/>
    <m/>
    <m/>
    <m/>
    <m/>
    <m/>
    <m/>
    <m/>
    <m/>
    <m/>
    <m/>
    <m/>
    <m/>
    <m/>
    <m/>
    <m/>
    <m/>
    <m/>
    <m/>
    <m/>
    <m/>
    <m/>
    <m/>
    <n v="20"/>
    <n v="2022"/>
    <s v=""/>
    <m/>
    <m/>
    <m/>
  </r>
  <r>
    <n v="4084"/>
    <m/>
    <m/>
    <m/>
    <x v="13"/>
    <x v="19"/>
    <x v="6"/>
    <s v="Food Security"/>
    <x v="9"/>
    <x v="20"/>
    <x v="3"/>
    <m/>
    <s v="Planned"/>
    <m/>
    <m/>
    <m/>
    <m/>
    <m/>
    <s v="Chittagong"/>
    <s v="Cox's Bazar"/>
    <x v="6"/>
    <x v="9"/>
    <x v="1"/>
    <m/>
    <m/>
    <m/>
    <x v="2"/>
    <x v="2"/>
    <m/>
    <m/>
    <m/>
    <m/>
    <m/>
    <m/>
    <m/>
    <m/>
    <m/>
    <m/>
    <m/>
    <m/>
    <m/>
    <m/>
    <m/>
    <m/>
    <m/>
    <m/>
    <m/>
    <m/>
    <m/>
    <m/>
    <m/>
    <m/>
    <n v="20"/>
    <n v="2022"/>
    <s v=""/>
    <m/>
    <m/>
    <m/>
  </r>
  <r>
    <n v="4085"/>
    <m/>
    <m/>
    <m/>
    <x v="13"/>
    <x v="19"/>
    <x v="6"/>
    <s v="Food Security"/>
    <x v="9"/>
    <x v="20"/>
    <x v="3"/>
    <m/>
    <s v="Planned"/>
    <m/>
    <m/>
    <m/>
    <m/>
    <m/>
    <s v="Chittagong"/>
    <s v="Cox's Bazar"/>
    <x v="6"/>
    <x v="9"/>
    <x v="1"/>
    <m/>
    <m/>
    <m/>
    <x v="2"/>
    <x v="2"/>
    <m/>
    <m/>
    <m/>
    <m/>
    <m/>
    <m/>
    <m/>
    <m/>
    <m/>
    <m/>
    <m/>
    <m/>
    <m/>
    <m/>
    <m/>
    <m/>
    <m/>
    <m/>
    <m/>
    <m/>
    <m/>
    <m/>
    <m/>
    <m/>
    <n v="20"/>
    <n v="2022"/>
    <s v=""/>
    <m/>
    <m/>
    <m/>
  </r>
  <r>
    <n v="4086"/>
    <m/>
    <m/>
    <m/>
    <x v="13"/>
    <x v="19"/>
    <x v="6"/>
    <s v="Food Security"/>
    <x v="9"/>
    <x v="20"/>
    <x v="3"/>
    <m/>
    <s v="Planned"/>
    <m/>
    <m/>
    <m/>
    <m/>
    <m/>
    <s v="Chittagong"/>
    <s v="Cox's Bazar"/>
    <x v="6"/>
    <x v="9"/>
    <x v="1"/>
    <m/>
    <m/>
    <m/>
    <x v="2"/>
    <x v="2"/>
    <m/>
    <m/>
    <m/>
    <m/>
    <m/>
    <m/>
    <m/>
    <m/>
    <m/>
    <m/>
    <m/>
    <m/>
    <m/>
    <m/>
    <m/>
    <m/>
    <m/>
    <m/>
    <m/>
    <m/>
    <m/>
    <m/>
    <m/>
    <m/>
    <n v="20"/>
    <n v="2022"/>
    <s v=""/>
    <m/>
    <m/>
    <m/>
  </r>
  <r>
    <n v="4087"/>
    <m/>
    <m/>
    <m/>
    <x v="13"/>
    <x v="19"/>
    <x v="6"/>
    <s v="Food Security"/>
    <x v="9"/>
    <x v="20"/>
    <x v="3"/>
    <m/>
    <s v="Planned"/>
    <m/>
    <m/>
    <m/>
    <m/>
    <m/>
    <s v="Chittagong"/>
    <s v="Cox's Bazar"/>
    <x v="6"/>
    <x v="9"/>
    <x v="1"/>
    <m/>
    <m/>
    <m/>
    <x v="2"/>
    <x v="2"/>
    <m/>
    <m/>
    <m/>
    <m/>
    <m/>
    <m/>
    <m/>
    <m/>
    <m/>
    <m/>
    <m/>
    <m/>
    <m/>
    <m/>
    <m/>
    <m/>
    <m/>
    <m/>
    <m/>
    <m/>
    <m/>
    <m/>
    <m/>
    <m/>
    <n v="20"/>
    <n v="2022"/>
    <s v=""/>
    <m/>
    <m/>
    <m/>
  </r>
  <r>
    <n v="4088"/>
    <m/>
    <m/>
    <m/>
    <x v="13"/>
    <x v="19"/>
    <x v="6"/>
    <s v="Food Security"/>
    <x v="9"/>
    <x v="20"/>
    <x v="3"/>
    <m/>
    <s v="Planned"/>
    <m/>
    <m/>
    <m/>
    <m/>
    <m/>
    <s v="Chittagong"/>
    <s v="Cox's Bazar"/>
    <x v="6"/>
    <x v="9"/>
    <x v="1"/>
    <m/>
    <m/>
    <m/>
    <x v="2"/>
    <x v="2"/>
    <m/>
    <m/>
    <m/>
    <m/>
    <m/>
    <m/>
    <m/>
    <m/>
    <m/>
    <m/>
    <m/>
    <m/>
    <m/>
    <m/>
    <m/>
    <m/>
    <m/>
    <m/>
    <m/>
    <m/>
    <m/>
    <m/>
    <m/>
    <m/>
    <n v="20"/>
    <n v="2022"/>
    <s v=""/>
    <m/>
    <m/>
    <m/>
  </r>
  <r>
    <n v="4089"/>
    <m/>
    <m/>
    <m/>
    <x v="13"/>
    <x v="19"/>
    <x v="6"/>
    <s v="Food Security"/>
    <x v="9"/>
    <x v="20"/>
    <x v="3"/>
    <m/>
    <s v="Planned"/>
    <m/>
    <m/>
    <m/>
    <m/>
    <m/>
    <s v="Chittagong"/>
    <s v="Cox's Bazar"/>
    <x v="6"/>
    <x v="9"/>
    <x v="1"/>
    <m/>
    <m/>
    <m/>
    <x v="2"/>
    <x v="2"/>
    <m/>
    <m/>
    <m/>
    <m/>
    <m/>
    <m/>
    <m/>
    <m/>
    <m/>
    <m/>
    <m/>
    <m/>
    <m/>
    <m/>
    <m/>
    <m/>
    <m/>
    <m/>
    <m/>
    <m/>
    <m/>
    <m/>
    <m/>
    <m/>
    <n v="20"/>
    <n v="2022"/>
    <s v=""/>
    <m/>
    <m/>
    <m/>
  </r>
  <r>
    <n v="4090"/>
    <m/>
    <m/>
    <m/>
    <x v="13"/>
    <x v="19"/>
    <x v="6"/>
    <s v="Food Security"/>
    <x v="9"/>
    <x v="20"/>
    <x v="3"/>
    <m/>
    <s v="Planned"/>
    <m/>
    <m/>
    <m/>
    <m/>
    <m/>
    <s v="Chittagong"/>
    <s v="Cox's Bazar"/>
    <x v="6"/>
    <x v="9"/>
    <x v="1"/>
    <m/>
    <m/>
    <m/>
    <x v="2"/>
    <x v="2"/>
    <m/>
    <m/>
    <m/>
    <m/>
    <m/>
    <m/>
    <m/>
    <m/>
    <m/>
    <m/>
    <m/>
    <m/>
    <m/>
    <m/>
    <m/>
    <m/>
    <m/>
    <m/>
    <m/>
    <m/>
    <m/>
    <m/>
    <m/>
    <m/>
    <n v="20"/>
    <n v="2022"/>
    <s v=""/>
    <m/>
    <m/>
    <m/>
  </r>
  <r>
    <n v="4091"/>
    <m/>
    <m/>
    <m/>
    <x v="13"/>
    <x v="19"/>
    <x v="6"/>
    <s v="Food Security"/>
    <x v="9"/>
    <x v="20"/>
    <x v="3"/>
    <m/>
    <s v="Planned"/>
    <m/>
    <m/>
    <m/>
    <m/>
    <m/>
    <s v="Chittagong"/>
    <s v="Cox's Bazar"/>
    <x v="6"/>
    <x v="9"/>
    <x v="1"/>
    <m/>
    <m/>
    <m/>
    <x v="2"/>
    <x v="2"/>
    <m/>
    <m/>
    <m/>
    <m/>
    <m/>
    <m/>
    <m/>
    <m/>
    <m/>
    <m/>
    <m/>
    <m/>
    <m/>
    <m/>
    <m/>
    <m/>
    <m/>
    <m/>
    <m/>
    <m/>
    <m/>
    <m/>
    <m/>
    <m/>
    <n v="20"/>
    <n v="2022"/>
    <s v=""/>
    <m/>
    <m/>
    <m/>
  </r>
  <r>
    <n v="4092"/>
    <m/>
    <m/>
    <m/>
    <x v="13"/>
    <x v="19"/>
    <x v="6"/>
    <s v="Food Security"/>
    <x v="9"/>
    <x v="20"/>
    <x v="3"/>
    <m/>
    <s v="Planned"/>
    <m/>
    <m/>
    <m/>
    <m/>
    <m/>
    <s v="Chittagong"/>
    <s v="Cox's Bazar"/>
    <x v="6"/>
    <x v="9"/>
    <x v="1"/>
    <m/>
    <m/>
    <m/>
    <x v="2"/>
    <x v="2"/>
    <m/>
    <m/>
    <m/>
    <m/>
    <m/>
    <m/>
    <m/>
    <m/>
    <m/>
    <m/>
    <m/>
    <m/>
    <m/>
    <m/>
    <m/>
    <m/>
    <m/>
    <m/>
    <m/>
    <m/>
    <m/>
    <m/>
    <m/>
    <m/>
    <n v="20"/>
    <n v="2022"/>
    <s v=""/>
    <m/>
    <m/>
    <m/>
  </r>
  <r>
    <n v="4093"/>
    <m/>
    <m/>
    <m/>
    <x v="13"/>
    <x v="19"/>
    <x v="6"/>
    <s v="Food Security"/>
    <x v="9"/>
    <x v="20"/>
    <x v="3"/>
    <m/>
    <s v="Planned"/>
    <m/>
    <m/>
    <m/>
    <m/>
    <m/>
    <s v="Chittagong"/>
    <s v="Cox's Bazar"/>
    <x v="6"/>
    <x v="9"/>
    <x v="1"/>
    <m/>
    <m/>
    <m/>
    <x v="2"/>
    <x v="2"/>
    <m/>
    <m/>
    <m/>
    <m/>
    <m/>
    <m/>
    <m/>
    <m/>
    <m/>
    <m/>
    <m/>
    <m/>
    <m/>
    <m/>
    <m/>
    <m/>
    <m/>
    <m/>
    <m/>
    <m/>
    <m/>
    <m/>
    <m/>
    <m/>
    <n v="20"/>
    <n v="2022"/>
    <s v=""/>
    <m/>
    <m/>
    <m/>
  </r>
  <r>
    <n v="4094"/>
    <m/>
    <m/>
    <m/>
    <x v="13"/>
    <x v="19"/>
    <x v="6"/>
    <s v="Food Security"/>
    <x v="9"/>
    <x v="20"/>
    <x v="3"/>
    <m/>
    <s v="Planned"/>
    <m/>
    <m/>
    <m/>
    <m/>
    <m/>
    <s v="Chittagong"/>
    <s v="Cox's Bazar"/>
    <x v="6"/>
    <x v="9"/>
    <x v="1"/>
    <m/>
    <m/>
    <m/>
    <x v="2"/>
    <x v="2"/>
    <m/>
    <m/>
    <m/>
    <m/>
    <m/>
    <m/>
    <m/>
    <m/>
    <m/>
    <m/>
    <m/>
    <m/>
    <m/>
    <m/>
    <m/>
    <m/>
    <m/>
    <m/>
    <m/>
    <m/>
    <m/>
    <m/>
    <m/>
    <m/>
    <n v="20"/>
    <n v="2022"/>
    <s v=""/>
    <m/>
    <m/>
    <m/>
  </r>
  <r>
    <n v="4095"/>
    <m/>
    <m/>
    <m/>
    <x v="13"/>
    <x v="19"/>
    <x v="6"/>
    <s v="Food Security"/>
    <x v="9"/>
    <x v="20"/>
    <x v="3"/>
    <m/>
    <s v="Planned"/>
    <m/>
    <m/>
    <m/>
    <m/>
    <m/>
    <s v="Chittagong"/>
    <s v="Cox's Bazar"/>
    <x v="6"/>
    <x v="9"/>
    <x v="1"/>
    <m/>
    <m/>
    <m/>
    <x v="2"/>
    <x v="2"/>
    <m/>
    <m/>
    <m/>
    <m/>
    <m/>
    <m/>
    <m/>
    <m/>
    <m/>
    <m/>
    <m/>
    <m/>
    <m/>
    <m/>
    <m/>
    <m/>
    <m/>
    <m/>
    <m/>
    <m/>
    <m/>
    <m/>
    <m/>
    <m/>
    <n v="20"/>
    <n v="2022"/>
    <s v=""/>
    <m/>
    <m/>
    <m/>
  </r>
  <r>
    <n v="4096"/>
    <m/>
    <m/>
    <m/>
    <x v="13"/>
    <x v="19"/>
    <x v="6"/>
    <s v="Food Security"/>
    <x v="9"/>
    <x v="20"/>
    <x v="3"/>
    <m/>
    <s v="Planned"/>
    <m/>
    <m/>
    <m/>
    <m/>
    <m/>
    <s v="Chittagong"/>
    <s v="Cox's Bazar"/>
    <x v="6"/>
    <x v="9"/>
    <x v="1"/>
    <m/>
    <m/>
    <m/>
    <x v="2"/>
    <x v="2"/>
    <m/>
    <m/>
    <m/>
    <m/>
    <m/>
    <m/>
    <m/>
    <m/>
    <m/>
    <m/>
    <m/>
    <m/>
    <m/>
    <m/>
    <m/>
    <m/>
    <m/>
    <m/>
    <m/>
    <m/>
    <m/>
    <m/>
    <m/>
    <m/>
    <n v="20"/>
    <n v="2022"/>
    <s v=""/>
    <m/>
    <m/>
    <m/>
  </r>
  <r>
    <n v="4097"/>
    <m/>
    <m/>
    <m/>
    <x v="13"/>
    <x v="19"/>
    <x v="6"/>
    <s v="Food Security"/>
    <x v="9"/>
    <x v="20"/>
    <x v="3"/>
    <m/>
    <s v="Planned"/>
    <m/>
    <m/>
    <m/>
    <m/>
    <m/>
    <s v="Chittagong"/>
    <s v="Cox's Bazar"/>
    <x v="6"/>
    <x v="9"/>
    <x v="1"/>
    <m/>
    <m/>
    <m/>
    <x v="2"/>
    <x v="2"/>
    <m/>
    <m/>
    <m/>
    <m/>
    <m/>
    <m/>
    <m/>
    <m/>
    <m/>
    <m/>
    <m/>
    <m/>
    <m/>
    <m/>
    <m/>
    <m/>
    <m/>
    <m/>
    <m/>
    <m/>
    <m/>
    <m/>
    <m/>
    <m/>
    <n v="20"/>
    <n v="2022"/>
    <s v=""/>
    <m/>
    <m/>
    <m/>
  </r>
  <r>
    <n v="4098"/>
    <m/>
    <m/>
    <m/>
    <x v="13"/>
    <x v="19"/>
    <x v="6"/>
    <s v="Food Security"/>
    <x v="9"/>
    <x v="20"/>
    <x v="3"/>
    <m/>
    <s v="Planned"/>
    <m/>
    <m/>
    <m/>
    <m/>
    <m/>
    <s v="Chittagong"/>
    <s v="Cox's Bazar"/>
    <x v="6"/>
    <x v="9"/>
    <x v="1"/>
    <m/>
    <m/>
    <m/>
    <x v="2"/>
    <x v="2"/>
    <m/>
    <m/>
    <m/>
    <m/>
    <m/>
    <m/>
    <m/>
    <m/>
    <m/>
    <m/>
    <m/>
    <m/>
    <m/>
    <m/>
    <m/>
    <m/>
    <m/>
    <m/>
    <m/>
    <m/>
    <m/>
    <m/>
    <m/>
    <m/>
    <n v="20"/>
    <n v="2022"/>
    <s v=""/>
    <m/>
    <m/>
    <m/>
  </r>
  <r>
    <n v="4099"/>
    <m/>
    <m/>
    <m/>
    <x v="13"/>
    <x v="19"/>
    <x v="6"/>
    <s v="Food Security"/>
    <x v="9"/>
    <x v="20"/>
    <x v="3"/>
    <m/>
    <s v="Planned"/>
    <m/>
    <m/>
    <m/>
    <m/>
    <m/>
    <s v="Chittagong"/>
    <s v="Cox's Bazar"/>
    <x v="6"/>
    <x v="9"/>
    <x v="1"/>
    <m/>
    <m/>
    <m/>
    <x v="2"/>
    <x v="2"/>
    <m/>
    <m/>
    <m/>
    <m/>
    <m/>
    <m/>
    <m/>
    <m/>
    <m/>
    <m/>
    <m/>
    <m/>
    <m/>
    <m/>
    <m/>
    <m/>
    <m/>
    <m/>
    <m/>
    <m/>
    <m/>
    <m/>
    <m/>
    <m/>
    <n v="20"/>
    <n v="2022"/>
    <s v=""/>
    <m/>
    <m/>
    <m/>
  </r>
  <r>
    <n v="4100"/>
    <m/>
    <m/>
    <m/>
    <x v="13"/>
    <x v="19"/>
    <x v="6"/>
    <s v="Food Security"/>
    <x v="9"/>
    <x v="20"/>
    <x v="3"/>
    <m/>
    <s v="Planned"/>
    <m/>
    <m/>
    <m/>
    <m/>
    <m/>
    <s v="Chittagong"/>
    <s v="Cox's Bazar"/>
    <x v="6"/>
    <x v="9"/>
    <x v="1"/>
    <m/>
    <m/>
    <m/>
    <x v="2"/>
    <x v="2"/>
    <m/>
    <m/>
    <m/>
    <m/>
    <m/>
    <m/>
    <m/>
    <m/>
    <m/>
    <m/>
    <m/>
    <m/>
    <m/>
    <m/>
    <m/>
    <m/>
    <m/>
    <m/>
    <m/>
    <m/>
    <m/>
    <m/>
    <m/>
    <m/>
    <n v="20"/>
    <n v="2022"/>
    <s v=""/>
    <m/>
    <m/>
    <m/>
  </r>
  <r>
    <n v="4101"/>
    <m/>
    <m/>
    <m/>
    <x v="13"/>
    <x v="19"/>
    <x v="6"/>
    <s v="Food Security"/>
    <x v="9"/>
    <x v="20"/>
    <x v="3"/>
    <m/>
    <s v="Planned"/>
    <m/>
    <m/>
    <m/>
    <m/>
    <m/>
    <s v="Chittagong"/>
    <s v="Cox's Bazar"/>
    <x v="6"/>
    <x v="9"/>
    <x v="1"/>
    <m/>
    <m/>
    <m/>
    <x v="2"/>
    <x v="2"/>
    <m/>
    <m/>
    <m/>
    <m/>
    <m/>
    <m/>
    <m/>
    <m/>
    <m/>
    <m/>
    <m/>
    <m/>
    <m/>
    <m/>
    <m/>
    <m/>
    <m/>
    <m/>
    <m/>
    <m/>
    <m/>
    <m/>
    <m/>
    <m/>
    <n v="20"/>
    <n v="2022"/>
    <s v=""/>
    <m/>
    <m/>
    <m/>
  </r>
  <r>
    <n v="4102"/>
    <m/>
    <m/>
    <m/>
    <x v="13"/>
    <x v="19"/>
    <x v="6"/>
    <s v="Food Security"/>
    <x v="9"/>
    <x v="20"/>
    <x v="3"/>
    <m/>
    <s v="Planned"/>
    <m/>
    <m/>
    <m/>
    <m/>
    <m/>
    <s v="Chittagong"/>
    <s v="Cox's Bazar"/>
    <x v="6"/>
    <x v="9"/>
    <x v="1"/>
    <m/>
    <m/>
    <m/>
    <x v="2"/>
    <x v="2"/>
    <m/>
    <m/>
    <m/>
    <m/>
    <m/>
    <m/>
    <m/>
    <m/>
    <m/>
    <m/>
    <m/>
    <m/>
    <m/>
    <m/>
    <m/>
    <m/>
    <m/>
    <m/>
    <m/>
    <m/>
    <m/>
    <m/>
    <m/>
    <m/>
    <n v="20"/>
    <n v="2022"/>
    <s v=""/>
    <m/>
    <m/>
    <m/>
  </r>
  <r>
    <n v="4103"/>
    <m/>
    <m/>
    <m/>
    <x v="13"/>
    <x v="19"/>
    <x v="6"/>
    <s v="Food Security"/>
    <x v="9"/>
    <x v="20"/>
    <x v="3"/>
    <m/>
    <s v="Planned"/>
    <m/>
    <m/>
    <m/>
    <m/>
    <m/>
    <s v="Chittagong"/>
    <s v="Cox's Bazar"/>
    <x v="6"/>
    <x v="9"/>
    <x v="1"/>
    <m/>
    <m/>
    <m/>
    <x v="2"/>
    <x v="2"/>
    <m/>
    <m/>
    <m/>
    <m/>
    <m/>
    <m/>
    <m/>
    <m/>
    <m/>
    <m/>
    <m/>
    <m/>
    <m/>
    <m/>
    <m/>
    <m/>
    <m/>
    <m/>
    <m/>
    <m/>
    <m/>
    <m/>
    <m/>
    <m/>
    <n v="20"/>
    <n v="2022"/>
    <s v=""/>
    <m/>
    <m/>
    <m/>
  </r>
  <r>
    <n v="4104"/>
    <m/>
    <m/>
    <m/>
    <x v="13"/>
    <x v="19"/>
    <x v="6"/>
    <s v="Food Security"/>
    <x v="9"/>
    <x v="20"/>
    <x v="3"/>
    <m/>
    <s v="Planned"/>
    <m/>
    <m/>
    <m/>
    <m/>
    <m/>
    <s v="Chittagong"/>
    <s v="Cox's Bazar"/>
    <x v="6"/>
    <x v="9"/>
    <x v="1"/>
    <m/>
    <m/>
    <m/>
    <x v="2"/>
    <x v="2"/>
    <m/>
    <m/>
    <m/>
    <m/>
    <m/>
    <m/>
    <m/>
    <m/>
    <m/>
    <m/>
    <m/>
    <m/>
    <m/>
    <m/>
    <m/>
    <m/>
    <m/>
    <m/>
    <m/>
    <m/>
    <m/>
    <m/>
    <m/>
    <m/>
    <n v="20"/>
    <n v="2022"/>
    <s v=""/>
    <m/>
    <m/>
    <m/>
  </r>
  <r>
    <n v="4105"/>
    <m/>
    <m/>
    <m/>
    <x v="13"/>
    <x v="19"/>
    <x v="6"/>
    <s v="Food Security"/>
    <x v="9"/>
    <x v="20"/>
    <x v="3"/>
    <m/>
    <s v="Planned"/>
    <m/>
    <m/>
    <m/>
    <m/>
    <m/>
    <s v="Chittagong"/>
    <s v="Cox's Bazar"/>
    <x v="6"/>
    <x v="9"/>
    <x v="1"/>
    <m/>
    <m/>
    <m/>
    <x v="2"/>
    <x v="2"/>
    <m/>
    <m/>
    <m/>
    <m/>
    <m/>
    <m/>
    <m/>
    <m/>
    <m/>
    <m/>
    <m/>
    <m/>
    <m/>
    <m/>
    <m/>
    <m/>
    <m/>
    <m/>
    <m/>
    <m/>
    <m/>
    <m/>
    <m/>
    <m/>
    <n v="20"/>
    <n v="2022"/>
    <s v=""/>
    <m/>
    <m/>
    <m/>
  </r>
  <r>
    <n v="4106"/>
    <m/>
    <m/>
    <m/>
    <x v="13"/>
    <x v="19"/>
    <x v="6"/>
    <s v="Food Security"/>
    <x v="9"/>
    <x v="20"/>
    <x v="3"/>
    <m/>
    <s v="Planned"/>
    <m/>
    <m/>
    <m/>
    <m/>
    <m/>
    <s v="Chittagong"/>
    <s v="Cox's Bazar"/>
    <x v="6"/>
    <x v="9"/>
    <x v="1"/>
    <m/>
    <m/>
    <m/>
    <x v="2"/>
    <x v="2"/>
    <m/>
    <m/>
    <m/>
    <m/>
    <m/>
    <m/>
    <m/>
    <m/>
    <m/>
    <m/>
    <m/>
    <m/>
    <m/>
    <m/>
    <m/>
    <m/>
    <m/>
    <m/>
    <m/>
    <m/>
    <m/>
    <m/>
    <m/>
    <m/>
    <n v="20"/>
    <n v="2022"/>
    <s v=""/>
    <m/>
    <m/>
    <m/>
  </r>
  <r>
    <n v="4107"/>
    <m/>
    <m/>
    <m/>
    <x v="13"/>
    <x v="19"/>
    <x v="6"/>
    <s v="Food Security"/>
    <x v="9"/>
    <x v="20"/>
    <x v="3"/>
    <m/>
    <s v="Planned"/>
    <m/>
    <m/>
    <m/>
    <m/>
    <m/>
    <s v="Chittagong"/>
    <s v="Cox's Bazar"/>
    <x v="6"/>
    <x v="9"/>
    <x v="1"/>
    <m/>
    <m/>
    <m/>
    <x v="2"/>
    <x v="2"/>
    <m/>
    <m/>
    <m/>
    <m/>
    <m/>
    <m/>
    <m/>
    <m/>
    <m/>
    <m/>
    <m/>
    <m/>
    <m/>
    <m/>
    <m/>
    <m/>
    <m/>
    <m/>
    <m/>
    <m/>
    <m/>
    <m/>
    <m/>
    <m/>
    <n v="20"/>
    <n v="2022"/>
    <s v=""/>
    <m/>
    <m/>
    <m/>
  </r>
  <r>
    <n v="4108"/>
    <m/>
    <m/>
    <m/>
    <x v="13"/>
    <x v="19"/>
    <x v="6"/>
    <s v="Food Security"/>
    <x v="9"/>
    <x v="20"/>
    <x v="3"/>
    <m/>
    <s v="Planned"/>
    <m/>
    <m/>
    <m/>
    <m/>
    <m/>
    <s v="Chittagong"/>
    <s v="Cox's Bazar"/>
    <x v="6"/>
    <x v="9"/>
    <x v="1"/>
    <m/>
    <m/>
    <m/>
    <x v="2"/>
    <x v="2"/>
    <m/>
    <m/>
    <m/>
    <m/>
    <m/>
    <m/>
    <m/>
    <m/>
    <m/>
    <m/>
    <m/>
    <m/>
    <m/>
    <m/>
    <m/>
    <m/>
    <m/>
    <m/>
    <m/>
    <m/>
    <m/>
    <m/>
    <m/>
    <m/>
    <n v="20"/>
    <n v="2022"/>
    <s v=""/>
    <m/>
    <m/>
    <m/>
  </r>
  <r>
    <n v="4109"/>
    <m/>
    <m/>
    <m/>
    <x v="13"/>
    <x v="19"/>
    <x v="6"/>
    <s v="Food Security"/>
    <x v="9"/>
    <x v="20"/>
    <x v="3"/>
    <m/>
    <s v="Planned"/>
    <m/>
    <m/>
    <m/>
    <m/>
    <m/>
    <s v="Chittagong"/>
    <s v="Cox's Bazar"/>
    <x v="6"/>
    <x v="9"/>
    <x v="1"/>
    <m/>
    <m/>
    <m/>
    <x v="2"/>
    <x v="2"/>
    <m/>
    <m/>
    <m/>
    <m/>
    <m/>
    <m/>
    <m/>
    <m/>
    <m/>
    <m/>
    <m/>
    <m/>
    <m/>
    <m/>
    <m/>
    <m/>
    <m/>
    <m/>
    <m/>
    <m/>
    <m/>
    <m/>
    <m/>
    <m/>
    <n v="20"/>
    <n v="2022"/>
    <s v=""/>
    <m/>
    <m/>
    <m/>
  </r>
  <r>
    <n v="4110"/>
    <m/>
    <m/>
    <m/>
    <x v="13"/>
    <x v="19"/>
    <x v="6"/>
    <s v="Food Security"/>
    <x v="9"/>
    <x v="20"/>
    <x v="3"/>
    <m/>
    <s v="Planned"/>
    <m/>
    <m/>
    <m/>
    <m/>
    <m/>
    <s v="Chittagong"/>
    <s v="Cox's Bazar"/>
    <x v="6"/>
    <x v="9"/>
    <x v="1"/>
    <m/>
    <m/>
    <m/>
    <x v="2"/>
    <x v="2"/>
    <m/>
    <m/>
    <m/>
    <m/>
    <m/>
    <m/>
    <m/>
    <m/>
    <m/>
    <m/>
    <m/>
    <m/>
    <m/>
    <m/>
    <m/>
    <m/>
    <m/>
    <m/>
    <m/>
    <m/>
    <m/>
    <m/>
    <m/>
    <m/>
    <n v="20"/>
    <n v="2022"/>
    <s v=""/>
    <m/>
    <m/>
    <m/>
  </r>
  <r>
    <n v="4111"/>
    <m/>
    <m/>
    <m/>
    <x v="13"/>
    <x v="19"/>
    <x v="6"/>
    <s v="Food Security"/>
    <x v="9"/>
    <x v="20"/>
    <x v="3"/>
    <m/>
    <s v="Planned"/>
    <m/>
    <m/>
    <m/>
    <m/>
    <m/>
    <s v="Chittagong"/>
    <s v="Cox's Bazar"/>
    <x v="6"/>
    <x v="9"/>
    <x v="1"/>
    <m/>
    <m/>
    <m/>
    <x v="2"/>
    <x v="2"/>
    <m/>
    <m/>
    <m/>
    <m/>
    <m/>
    <m/>
    <m/>
    <m/>
    <m/>
    <m/>
    <m/>
    <m/>
    <m/>
    <m/>
    <m/>
    <m/>
    <m/>
    <m/>
    <m/>
    <m/>
    <m/>
    <m/>
    <m/>
    <m/>
    <n v="20"/>
    <n v="2022"/>
    <s v=""/>
    <m/>
    <m/>
    <m/>
  </r>
  <r>
    <n v="4112"/>
    <m/>
    <m/>
    <m/>
    <x v="13"/>
    <x v="19"/>
    <x v="6"/>
    <s v="Food Security"/>
    <x v="9"/>
    <x v="20"/>
    <x v="3"/>
    <m/>
    <s v="Planned"/>
    <m/>
    <m/>
    <m/>
    <m/>
    <m/>
    <s v="Chittagong"/>
    <s v="Cox's Bazar"/>
    <x v="6"/>
    <x v="9"/>
    <x v="1"/>
    <m/>
    <m/>
    <m/>
    <x v="2"/>
    <x v="2"/>
    <m/>
    <m/>
    <m/>
    <m/>
    <m/>
    <m/>
    <m/>
    <m/>
    <m/>
    <m/>
    <m/>
    <m/>
    <m/>
    <m/>
    <m/>
    <m/>
    <m/>
    <m/>
    <m/>
    <m/>
    <m/>
    <m/>
    <m/>
    <m/>
    <n v="20"/>
    <n v="2022"/>
    <s v=""/>
    <m/>
    <m/>
    <m/>
  </r>
  <r>
    <n v="4113"/>
    <m/>
    <m/>
    <m/>
    <x v="13"/>
    <x v="19"/>
    <x v="6"/>
    <s v="Food Security"/>
    <x v="9"/>
    <x v="20"/>
    <x v="3"/>
    <m/>
    <s v="Planned"/>
    <m/>
    <m/>
    <m/>
    <m/>
    <m/>
    <s v="Chittagong"/>
    <s v="Cox's Bazar"/>
    <x v="6"/>
    <x v="9"/>
    <x v="1"/>
    <m/>
    <m/>
    <m/>
    <x v="2"/>
    <x v="2"/>
    <m/>
    <m/>
    <m/>
    <m/>
    <m/>
    <m/>
    <m/>
    <m/>
    <m/>
    <m/>
    <m/>
    <m/>
    <m/>
    <m/>
    <m/>
    <m/>
    <m/>
    <m/>
    <m/>
    <m/>
    <m/>
    <m/>
    <m/>
    <m/>
    <n v="20"/>
    <n v="2022"/>
    <s v=""/>
    <m/>
    <m/>
    <m/>
  </r>
  <r>
    <n v="4114"/>
    <m/>
    <m/>
    <m/>
    <x v="13"/>
    <x v="19"/>
    <x v="6"/>
    <s v="Food Security"/>
    <x v="9"/>
    <x v="20"/>
    <x v="3"/>
    <m/>
    <s v="Planned"/>
    <m/>
    <m/>
    <m/>
    <m/>
    <m/>
    <s v="Chittagong"/>
    <s v="Cox's Bazar"/>
    <x v="6"/>
    <x v="9"/>
    <x v="1"/>
    <m/>
    <m/>
    <m/>
    <x v="2"/>
    <x v="2"/>
    <m/>
    <m/>
    <m/>
    <m/>
    <m/>
    <m/>
    <m/>
    <m/>
    <m/>
    <m/>
    <m/>
    <m/>
    <m/>
    <m/>
    <m/>
    <m/>
    <m/>
    <m/>
    <m/>
    <m/>
    <m/>
    <m/>
    <m/>
    <m/>
    <n v="20"/>
    <n v="2022"/>
    <s v=""/>
    <m/>
    <m/>
    <m/>
  </r>
  <r>
    <n v="4115"/>
    <m/>
    <m/>
    <m/>
    <x v="13"/>
    <x v="19"/>
    <x v="6"/>
    <s v="Food Security"/>
    <x v="9"/>
    <x v="20"/>
    <x v="3"/>
    <m/>
    <s v="Planned"/>
    <m/>
    <m/>
    <m/>
    <m/>
    <m/>
    <s v="Chittagong"/>
    <s v="Cox's Bazar"/>
    <x v="6"/>
    <x v="9"/>
    <x v="1"/>
    <m/>
    <m/>
    <m/>
    <x v="2"/>
    <x v="2"/>
    <m/>
    <m/>
    <m/>
    <m/>
    <m/>
    <m/>
    <m/>
    <m/>
    <m/>
    <m/>
    <m/>
    <m/>
    <m/>
    <m/>
    <m/>
    <m/>
    <m/>
    <m/>
    <m/>
    <m/>
    <m/>
    <m/>
    <m/>
    <m/>
    <n v="20"/>
    <n v="2022"/>
    <s v=""/>
    <m/>
    <m/>
    <m/>
  </r>
  <r>
    <n v="4116"/>
    <m/>
    <m/>
    <m/>
    <x v="13"/>
    <x v="19"/>
    <x v="6"/>
    <s v="Food Security"/>
    <x v="9"/>
    <x v="20"/>
    <x v="3"/>
    <m/>
    <s v="Planned"/>
    <m/>
    <m/>
    <m/>
    <m/>
    <m/>
    <s v="Chittagong"/>
    <s v="Cox's Bazar"/>
    <x v="6"/>
    <x v="9"/>
    <x v="1"/>
    <m/>
    <m/>
    <m/>
    <x v="2"/>
    <x v="2"/>
    <m/>
    <m/>
    <m/>
    <m/>
    <m/>
    <m/>
    <m/>
    <m/>
    <m/>
    <m/>
    <m/>
    <m/>
    <m/>
    <m/>
    <m/>
    <m/>
    <m/>
    <m/>
    <m/>
    <m/>
    <m/>
    <m/>
    <m/>
    <m/>
    <n v="20"/>
    <n v="2022"/>
    <s v=""/>
    <m/>
    <m/>
    <m/>
  </r>
  <r>
    <n v="4117"/>
    <m/>
    <m/>
    <m/>
    <x v="13"/>
    <x v="19"/>
    <x v="6"/>
    <s v="Food Security"/>
    <x v="9"/>
    <x v="20"/>
    <x v="3"/>
    <m/>
    <s v="Planned"/>
    <m/>
    <m/>
    <m/>
    <m/>
    <m/>
    <s v="Chittagong"/>
    <s v="Cox's Bazar"/>
    <x v="6"/>
    <x v="9"/>
    <x v="1"/>
    <m/>
    <m/>
    <m/>
    <x v="2"/>
    <x v="2"/>
    <m/>
    <m/>
    <m/>
    <m/>
    <m/>
    <m/>
    <m/>
    <m/>
    <m/>
    <m/>
    <m/>
    <m/>
    <m/>
    <m/>
    <m/>
    <m/>
    <m/>
    <m/>
    <m/>
    <m/>
    <m/>
    <m/>
    <m/>
    <m/>
    <n v="20"/>
    <n v="2022"/>
    <s v=""/>
    <m/>
    <m/>
    <m/>
  </r>
  <r>
    <n v="4118"/>
    <m/>
    <m/>
    <m/>
    <x v="13"/>
    <x v="19"/>
    <x v="6"/>
    <s v="Food Security"/>
    <x v="9"/>
    <x v="20"/>
    <x v="3"/>
    <m/>
    <s v="Planned"/>
    <m/>
    <m/>
    <m/>
    <m/>
    <m/>
    <s v="Chittagong"/>
    <s v="Cox's Bazar"/>
    <x v="6"/>
    <x v="9"/>
    <x v="1"/>
    <m/>
    <m/>
    <m/>
    <x v="2"/>
    <x v="2"/>
    <m/>
    <m/>
    <m/>
    <m/>
    <m/>
    <m/>
    <m/>
    <m/>
    <m/>
    <m/>
    <m/>
    <m/>
    <m/>
    <m/>
    <m/>
    <m/>
    <m/>
    <m/>
    <m/>
    <m/>
    <m/>
    <m/>
    <m/>
    <m/>
    <n v="20"/>
    <n v="2022"/>
    <s v=""/>
    <m/>
    <m/>
    <m/>
  </r>
  <r>
    <n v="4119"/>
    <m/>
    <m/>
    <m/>
    <x v="13"/>
    <x v="19"/>
    <x v="6"/>
    <s v="Food Security"/>
    <x v="9"/>
    <x v="20"/>
    <x v="3"/>
    <m/>
    <s v="Planned"/>
    <m/>
    <m/>
    <m/>
    <m/>
    <m/>
    <s v="Chittagong"/>
    <s v="Cox's Bazar"/>
    <x v="6"/>
    <x v="9"/>
    <x v="1"/>
    <m/>
    <m/>
    <m/>
    <x v="2"/>
    <x v="2"/>
    <m/>
    <m/>
    <m/>
    <m/>
    <m/>
    <m/>
    <m/>
    <m/>
    <m/>
    <m/>
    <m/>
    <m/>
    <m/>
    <m/>
    <m/>
    <m/>
    <m/>
    <m/>
    <m/>
    <m/>
    <m/>
    <m/>
    <m/>
    <m/>
    <n v="20"/>
    <n v="2022"/>
    <s v=""/>
    <m/>
    <m/>
    <m/>
  </r>
  <r>
    <n v="4120"/>
    <m/>
    <m/>
    <m/>
    <x v="13"/>
    <x v="19"/>
    <x v="6"/>
    <s v="Food Security"/>
    <x v="9"/>
    <x v="20"/>
    <x v="3"/>
    <m/>
    <s v="Planned"/>
    <m/>
    <m/>
    <m/>
    <m/>
    <m/>
    <s v="Chittagong"/>
    <s v="Cox's Bazar"/>
    <x v="6"/>
    <x v="9"/>
    <x v="1"/>
    <m/>
    <m/>
    <m/>
    <x v="2"/>
    <x v="2"/>
    <m/>
    <m/>
    <m/>
    <m/>
    <m/>
    <m/>
    <m/>
    <m/>
    <m/>
    <m/>
    <m/>
    <m/>
    <m/>
    <m/>
    <m/>
    <m/>
    <m/>
    <m/>
    <m/>
    <m/>
    <m/>
    <m/>
    <m/>
    <m/>
    <n v="20"/>
    <n v="2022"/>
    <s v=""/>
    <m/>
    <m/>
    <m/>
  </r>
  <r>
    <n v="4121"/>
    <m/>
    <m/>
    <m/>
    <x v="13"/>
    <x v="19"/>
    <x v="6"/>
    <s v="Food Security"/>
    <x v="9"/>
    <x v="20"/>
    <x v="3"/>
    <m/>
    <s v="Planned"/>
    <m/>
    <m/>
    <m/>
    <m/>
    <m/>
    <s v="Chittagong"/>
    <s v="Cox's Bazar"/>
    <x v="6"/>
    <x v="9"/>
    <x v="1"/>
    <m/>
    <m/>
    <m/>
    <x v="2"/>
    <x v="2"/>
    <m/>
    <m/>
    <m/>
    <m/>
    <m/>
    <m/>
    <m/>
    <m/>
    <m/>
    <m/>
    <m/>
    <m/>
    <m/>
    <m/>
    <m/>
    <m/>
    <m/>
    <m/>
    <m/>
    <m/>
    <m/>
    <m/>
    <m/>
    <m/>
    <n v="20"/>
    <n v="2022"/>
    <s v=""/>
    <m/>
    <m/>
    <m/>
  </r>
  <r>
    <n v="4122"/>
    <m/>
    <m/>
    <m/>
    <x v="13"/>
    <x v="19"/>
    <x v="6"/>
    <s v="Food Security"/>
    <x v="9"/>
    <x v="20"/>
    <x v="3"/>
    <m/>
    <s v="Planned"/>
    <m/>
    <m/>
    <m/>
    <m/>
    <m/>
    <s v="Chittagong"/>
    <s v="Cox's Bazar"/>
    <x v="6"/>
    <x v="9"/>
    <x v="1"/>
    <m/>
    <m/>
    <m/>
    <x v="2"/>
    <x v="2"/>
    <m/>
    <m/>
    <m/>
    <m/>
    <m/>
    <m/>
    <m/>
    <m/>
    <m/>
    <m/>
    <m/>
    <m/>
    <m/>
    <m/>
    <m/>
    <m/>
    <m/>
    <m/>
    <m/>
    <m/>
    <m/>
    <m/>
    <m/>
    <m/>
    <n v="20"/>
    <n v="2022"/>
    <s v=""/>
    <m/>
    <m/>
    <m/>
  </r>
  <r>
    <n v="4123"/>
    <m/>
    <m/>
    <m/>
    <x v="13"/>
    <x v="19"/>
    <x v="6"/>
    <s v="Food Security"/>
    <x v="9"/>
    <x v="20"/>
    <x v="3"/>
    <m/>
    <s v="Planned"/>
    <m/>
    <m/>
    <m/>
    <m/>
    <m/>
    <s v="Chittagong"/>
    <s v="Cox's Bazar"/>
    <x v="6"/>
    <x v="9"/>
    <x v="1"/>
    <m/>
    <m/>
    <m/>
    <x v="2"/>
    <x v="2"/>
    <m/>
    <m/>
    <m/>
    <m/>
    <m/>
    <m/>
    <m/>
    <m/>
    <m/>
    <m/>
    <m/>
    <m/>
    <m/>
    <m/>
    <m/>
    <m/>
    <m/>
    <m/>
    <m/>
    <m/>
    <m/>
    <m/>
    <m/>
    <m/>
    <n v="20"/>
    <n v="2022"/>
    <s v=""/>
    <m/>
    <m/>
    <m/>
  </r>
  <r>
    <n v="4124"/>
    <m/>
    <m/>
    <m/>
    <x v="13"/>
    <x v="19"/>
    <x v="6"/>
    <s v="Food Security"/>
    <x v="9"/>
    <x v="20"/>
    <x v="3"/>
    <m/>
    <s v="Planned"/>
    <m/>
    <m/>
    <m/>
    <m/>
    <m/>
    <s v="Chittagong"/>
    <s v="Cox's Bazar"/>
    <x v="6"/>
    <x v="9"/>
    <x v="1"/>
    <m/>
    <m/>
    <m/>
    <x v="2"/>
    <x v="2"/>
    <m/>
    <m/>
    <m/>
    <m/>
    <m/>
    <m/>
    <m/>
    <m/>
    <m/>
    <m/>
    <m/>
    <m/>
    <m/>
    <m/>
    <m/>
    <m/>
    <m/>
    <m/>
    <m/>
    <m/>
    <m/>
    <m/>
    <m/>
    <m/>
    <n v="20"/>
    <n v="2022"/>
    <s v=""/>
    <m/>
    <m/>
    <m/>
  </r>
  <r>
    <n v="4125"/>
    <m/>
    <m/>
    <m/>
    <x v="13"/>
    <x v="19"/>
    <x v="6"/>
    <s v="Food Security"/>
    <x v="9"/>
    <x v="20"/>
    <x v="3"/>
    <m/>
    <s v="Planned"/>
    <m/>
    <m/>
    <m/>
    <m/>
    <m/>
    <s v="Chittagong"/>
    <s v="Cox's Bazar"/>
    <x v="6"/>
    <x v="9"/>
    <x v="1"/>
    <m/>
    <m/>
    <m/>
    <x v="2"/>
    <x v="2"/>
    <m/>
    <m/>
    <m/>
    <m/>
    <m/>
    <m/>
    <m/>
    <m/>
    <m/>
    <m/>
    <m/>
    <m/>
    <m/>
    <m/>
    <m/>
    <m/>
    <m/>
    <m/>
    <m/>
    <m/>
    <m/>
    <m/>
    <m/>
    <m/>
    <n v="20"/>
    <n v="2022"/>
    <s v=""/>
    <m/>
    <m/>
    <m/>
  </r>
  <r>
    <n v="4126"/>
    <m/>
    <m/>
    <m/>
    <x v="13"/>
    <x v="19"/>
    <x v="6"/>
    <s v="Food Security"/>
    <x v="9"/>
    <x v="20"/>
    <x v="3"/>
    <m/>
    <s v="Planned"/>
    <m/>
    <m/>
    <m/>
    <m/>
    <m/>
    <s v="Chittagong"/>
    <s v="Cox's Bazar"/>
    <x v="6"/>
    <x v="9"/>
    <x v="1"/>
    <m/>
    <m/>
    <m/>
    <x v="2"/>
    <x v="2"/>
    <m/>
    <m/>
    <m/>
    <m/>
    <m/>
    <m/>
    <m/>
    <m/>
    <m/>
    <m/>
    <m/>
    <m/>
    <m/>
    <m/>
    <m/>
    <m/>
    <m/>
    <m/>
    <m/>
    <m/>
    <m/>
    <m/>
    <m/>
    <m/>
    <n v="20"/>
    <n v="2022"/>
    <s v=""/>
    <m/>
    <m/>
    <m/>
  </r>
  <r>
    <n v="4127"/>
    <m/>
    <m/>
    <m/>
    <x v="13"/>
    <x v="19"/>
    <x v="6"/>
    <s v="Food Security"/>
    <x v="9"/>
    <x v="20"/>
    <x v="3"/>
    <m/>
    <s v="Planned"/>
    <m/>
    <m/>
    <m/>
    <m/>
    <m/>
    <s v="Chittagong"/>
    <s v="Cox's Bazar"/>
    <x v="6"/>
    <x v="9"/>
    <x v="1"/>
    <m/>
    <m/>
    <m/>
    <x v="2"/>
    <x v="2"/>
    <m/>
    <m/>
    <m/>
    <m/>
    <m/>
    <m/>
    <m/>
    <m/>
    <m/>
    <m/>
    <m/>
    <m/>
    <m/>
    <m/>
    <m/>
    <m/>
    <m/>
    <m/>
    <m/>
    <m/>
    <m/>
    <m/>
    <m/>
    <m/>
    <n v="20"/>
    <n v="2022"/>
    <s v=""/>
    <m/>
    <m/>
    <m/>
  </r>
  <r>
    <n v="4128"/>
    <m/>
    <m/>
    <m/>
    <x v="13"/>
    <x v="19"/>
    <x v="6"/>
    <s v="Food Security"/>
    <x v="9"/>
    <x v="20"/>
    <x v="3"/>
    <m/>
    <s v="Planned"/>
    <m/>
    <m/>
    <m/>
    <m/>
    <m/>
    <s v="Chittagong"/>
    <s v="Cox's Bazar"/>
    <x v="6"/>
    <x v="9"/>
    <x v="1"/>
    <m/>
    <m/>
    <m/>
    <x v="2"/>
    <x v="2"/>
    <m/>
    <m/>
    <m/>
    <m/>
    <m/>
    <m/>
    <m/>
    <m/>
    <m/>
    <m/>
    <m/>
    <m/>
    <m/>
    <m/>
    <m/>
    <m/>
    <m/>
    <m/>
    <m/>
    <m/>
    <m/>
    <m/>
    <m/>
    <m/>
    <n v="20"/>
    <n v="2022"/>
    <s v=""/>
    <m/>
    <m/>
    <m/>
  </r>
  <r>
    <n v="4129"/>
    <m/>
    <m/>
    <m/>
    <x v="13"/>
    <x v="19"/>
    <x v="6"/>
    <s v="Food Security"/>
    <x v="9"/>
    <x v="20"/>
    <x v="3"/>
    <m/>
    <s v="Planned"/>
    <m/>
    <m/>
    <m/>
    <m/>
    <m/>
    <s v="Chittagong"/>
    <s v="Cox's Bazar"/>
    <x v="6"/>
    <x v="9"/>
    <x v="1"/>
    <m/>
    <m/>
    <m/>
    <x v="2"/>
    <x v="2"/>
    <m/>
    <m/>
    <m/>
    <m/>
    <m/>
    <m/>
    <m/>
    <m/>
    <m/>
    <m/>
    <m/>
    <m/>
    <m/>
    <m/>
    <m/>
    <m/>
    <m/>
    <m/>
    <m/>
    <m/>
    <m/>
    <m/>
    <m/>
    <m/>
    <n v="20"/>
    <n v="2022"/>
    <s v=""/>
    <m/>
    <m/>
    <m/>
  </r>
  <r>
    <n v="4130"/>
    <m/>
    <m/>
    <m/>
    <x v="13"/>
    <x v="19"/>
    <x v="6"/>
    <s v="Food Security"/>
    <x v="9"/>
    <x v="20"/>
    <x v="3"/>
    <m/>
    <s v="Planned"/>
    <m/>
    <m/>
    <m/>
    <m/>
    <m/>
    <s v="Chittagong"/>
    <s v="Cox's Bazar"/>
    <x v="6"/>
    <x v="9"/>
    <x v="1"/>
    <m/>
    <m/>
    <m/>
    <x v="2"/>
    <x v="2"/>
    <m/>
    <m/>
    <m/>
    <m/>
    <m/>
    <m/>
    <m/>
    <m/>
    <m/>
    <m/>
    <m/>
    <m/>
    <m/>
    <m/>
    <m/>
    <m/>
    <m/>
    <m/>
    <m/>
    <m/>
    <m/>
    <m/>
    <m/>
    <m/>
    <n v="20"/>
    <n v="2022"/>
    <s v=""/>
    <m/>
    <m/>
    <m/>
  </r>
  <r>
    <n v="4131"/>
    <m/>
    <m/>
    <m/>
    <x v="13"/>
    <x v="19"/>
    <x v="6"/>
    <s v="Food Security"/>
    <x v="9"/>
    <x v="20"/>
    <x v="3"/>
    <m/>
    <s v="Planned"/>
    <m/>
    <m/>
    <m/>
    <m/>
    <m/>
    <s v="Chittagong"/>
    <s v="Cox's Bazar"/>
    <x v="6"/>
    <x v="9"/>
    <x v="1"/>
    <m/>
    <m/>
    <m/>
    <x v="2"/>
    <x v="2"/>
    <m/>
    <m/>
    <m/>
    <m/>
    <m/>
    <m/>
    <m/>
    <m/>
    <m/>
    <m/>
    <m/>
    <m/>
    <m/>
    <m/>
    <m/>
    <m/>
    <m/>
    <m/>
    <m/>
    <m/>
    <m/>
    <m/>
    <m/>
    <m/>
    <n v="20"/>
    <n v="2022"/>
    <s v=""/>
    <m/>
    <m/>
    <m/>
  </r>
  <r>
    <n v="4132"/>
    <m/>
    <m/>
    <m/>
    <x v="13"/>
    <x v="19"/>
    <x v="6"/>
    <s v="Food Security"/>
    <x v="9"/>
    <x v="20"/>
    <x v="3"/>
    <m/>
    <s v="Planned"/>
    <m/>
    <m/>
    <m/>
    <m/>
    <m/>
    <s v="Chittagong"/>
    <s v="Cox's Bazar"/>
    <x v="6"/>
    <x v="9"/>
    <x v="1"/>
    <m/>
    <m/>
    <m/>
    <x v="2"/>
    <x v="2"/>
    <m/>
    <m/>
    <m/>
    <m/>
    <m/>
    <m/>
    <m/>
    <m/>
    <m/>
    <m/>
    <m/>
    <m/>
    <m/>
    <m/>
    <m/>
    <m/>
    <m/>
    <m/>
    <m/>
    <m/>
    <m/>
    <m/>
    <m/>
    <m/>
    <n v="20"/>
    <n v="2022"/>
    <s v=""/>
    <m/>
    <m/>
    <m/>
  </r>
  <r>
    <n v="4133"/>
    <m/>
    <m/>
    <m/>
    <x v="13"/>
    <x v="19"/>
    <x v="6"/>
    <s v="Food Security"/>
    <x v="9"/>
    <x v="20"/>
    <x v="3"/>
    <m/>
    <s v="Planned"/>
    <m/>
    <m/>
    <m/>
    <m/>
    <m/>
    <s v="Chittagong"/>
    <s v="Cox's Bazar"/>
    <x v="6"/>
    <x v="9"/>
    <x v="1"/>
    <m/>
    <m/>
    <m/>
    <x v="2"/>
    <x v="2"/>
    <m/>
    <m/>
    <m/>
    <m/>
    <m/>
    <m/>
    <m/>
    <m/>
    <m/>
    <m/>
    <m/>
    <m/>
    <m/>
    <m/>
    <m/>
    <m/>
    <m/>
    <m/>
    <m/>
    <m/>
    <m/>
    <m/>
    <m/>
    <m/>
    <n v="20"/>
    <n v="2022"/>
    <s v=""/>
    <m/>
    <m/>
    <m/>
  </r>
  <r>
    <n v="4134"/>
    <m/>
    <m/>
    <m/>
    <x v="13"/>
    <x v="19"/>
    <x v="6"/>
    <s v="Food Security"/>
    <x v="9"/>
    <x v="20"/>
    <x v="3"/>
    <m/>
    <s v="Planned"/>
    <m/>
    <m/>
    <m/>
    <m/>
    <m/>
    <s v="Chittagong"/>
    <s v="Cox's Bazar"/>
    <x v="6"/>
    <x v="9"/>
    <x v="1"/>
    <m/>
    <m/>
    <m/>
    <x v="2"/>
    <x v="2"/>
    <m/>
    <m/>
    <m/>
    <m/>
    <m/>
    <m/>
    <m/>
    <m/>
    <m/>
    <m/>
    <m/>
    <m/>
    <m/>
    <m/>
    <m/>
    <m/>
    <m/>
    <m/>
    <m/>
    <m/>
    <m/>
    <m/>
    <m/>
    <m/>
    <n v="20"/>
    <n v="2022"/>
    <s v=""/>
    <m/>
    <m/>
    <m/>
  </r>
  <r>
    <n v="4135"/>
    <m/>
    <m/>
    <m/>
    <x v="13"/>
    <x v="19"/>
    <x v="6"/>
    <s v="Food Security"/>
    <x v="9"/>
    <x v="20"/>
    <x v="3"/>
    <m/>
    <s v="Planned"/>
    <m/>
    <m/>
    <m/>
    <m/>
    <m/>
    <s v="Chittagong"/>
    <s v="Cox's Bazar"/>
    <x v="6"/>
    <x v="9"/>
    <x v="1"/>
    <m/>
    <m/>
    <m/>
    <x v="2"/>
    <x v="2"/>
    <m/>
    <m/>
    <m/>
    <m/>
    <m/>
    <m/>
    <m/>
    <m/>
    <m/>
    <m/>
    <m/>
    <m/>
    <m/>
    <m/>
    <m/>
    <m/>
    <m/>
    <m/>
    <m/>
    <m/>
    <m/>
    <m/>
    <m/>
    <m/>
    <n v="20"/>
    <n v="2022"/>
    <s v=""/>
    <m/>
    <m/>
    <m/>
  </r>
  <r>
    <n v="4136"/>
    <m/>
    <m/>
    <m/>
    <x v="13"/>
    <x v="19"/>
    <x v="6"/>
    <s v="Food Security"/>
    <x v="9"/>
    <x v="20"/>
    <x v="3"/>
    <m/>
    <s v="Planned"/>
    <m/>
    <m/>
    <m/>
    <m/>
    <m/>
    <s v="Chittagong"/>
    <s v="Cox's Bazar"/>
    <x v="6"/>
    <x v="9"/>
    <x v="1"/>
    <m/>
    <m/>
    <m/>
    <x v="2"/>
    <x v="2"/>
    <m/>
    <m/>
    <m/>
    <m/>
    <m/>
    <m/>
    <m/>
    <m/>
    <m/>
    <m/>
    <m/>
    <m/>
    <m/>
    <m/>
    <m/>
    <m/>
    <m/>
    <m/>
    <m/>
    <m/>
    <m/>
    <m/>
    <m/>
    <m/>
    <n v="20"/>
    <n v="2022"/>
    <s v=""/>
    <m/>
    <m/>
    <m/>
  </r>
  <r>
    <n v="4137"/>
    <m/>
    <m/>
    <m/>
    <x v="13"/>
    <x v="19"/>
    <x v="6"/>
    <s v="Food Security"/>
    <x v="9"/>
    <x v="20"/>
    <x v="3"/>
    <m/>
    <s v="Planned"/>
    <m/>
    <m/>
    <m/>
    <m/>
    <m/>
    <s v="Chittagong"/>
    <s v="Cox's Bazar"/>
    <x v="6"/>
    <x v="9"/>
    <x v="1"/>
    <m/>
    <m/>
    <m/>
    <x v="2"/>
    <x v="2"/>
    <m/>
    <m/>
    <m/>
    <m/>
    <m/>
    <m/>
    <m/>
    <m/>
    <m/>
    <m/>
    <m/>
    <m/>
    <m/>
    <m/>
    <m/>
    <m/>
    <m/>
    <m/>
    <m/>
    <m/>
    <m/>
    <m/>
    <m/>
    <m/>
    <n v="20"/>
    <n v="2022"/>
    <s v=""/>
    <m/>
    <m/>
    <m/>
  </r>
  <r>
    <n v="4138"/>
    <m/>
    <m/>
    <m/>
    <x v="13"/>
    <x v="19"/>
    <x v="6"/>
    <s v="Food Security"/>
    <x v="9"/>
    <x v="20"/>
    <x v="3"/>
    <m/>
    <s v="Planned"/>
    <m/>
    <m/>
    <m/>
    <m/>
    <m/>
    <s v="Chittagong"/>
    <s v="Cox's Bazar"/>
    <x v="6"/>
    <x v="9"/>
    <x v="1"/>
    <m/>
    <m/>
    <m/>
    <x v="2"/>
    <x v="2"/>
    <m/>
    <m/>
    <m/>
    <m/>
    <m/>
    <m/>
    <m/>
    <m/>
    <m/>
    <m/>
    <m/>
    <m/>
    <m/>
    <m/>
    <m/>
    <m/>
    <m/>
    <m/>
    <m/>
    <m/>
    <m/>
    <m/>
    <m/>
    <m/>
    <n v="20"/>
    <n v="2022"/>
    <s v=""/>
    <m/>
    <m/>
    <m/>
  </r>
  <r>
    <n v="4139"/>
    <m/>
    <m/>
    <m/>
    <x v="13"/>
    <x v="19"/>
    <x v="6"/>
    <s v="Food Security"/>
    <x v="9"/>
    <x v="20"/>
    <x v="3"/>
    <m/>
    <s v="Planned"/>
    <m/>
    <m/>
    <m/>
    <m/>
    <m/>
    <s v="Chittagong"/>
    <s v="Cox's Bazar"/>
    <x v="6"/>
    <x v="9"/>
    <x v="1"/>
    <m/>
    <m/>
    <m/>
    <x v="2"/>
    <x v="2"/>
    <m/>
    <m/>
    <m/>
    <m/>
    <m/>
    <m/>
    <m/>
    <m/>
    <m/>
    <m/>
    <m/>
    <m/>
    <m/>
    <m/>
    <m/>
    <m/>
    <m/>
    <m/>
    <m/>
    <m/>
    <m/>
    <m/>
    <m/>
    <m/>
    <n v="20"/>
    <n v="2022"/>
    <s v=""/>
    <m/>
    <m/>
    <m/>
  </r>
  <r>
    <n v="4140"/>
    <m/>
    <m/>
    <m/>
    <x v="13"/>
    <x v="19"/>
    <x v="6"/>
    <s v="Food Security"/>
    <x v="9"/>
    <x v="20"/>
    <x v="3"/>
    <m/>
    <s v="Planned"/>
    <m/>
    <m/>
    <m/>
    <m/>
    <m/>
    <s v="Chittagong"/>
    <s v="Cox's Bazar"/>
    <x v="6"/>
    <x v="9"/>
    <x v="1"/>
    <m/>
    <m/>
    <m/>
    <x v="2"/>
    <x v="2"/>
    <m/>
    <m/>
    <m/>
    <m/>
    <m/>
    <m/>
    <m/>
    <m/>
    <m/>
    <m/>
    <m/>
    <m/>
    <m/>
    <m/>
    <m/>
    <m/>
    <m/>
    <m/>
    <m/>
    <m/>
    <m/>
    <m/>
    <m/>
    <m/>
    <n v="20"/>
    <n v="2022"/>
    <s v=""/>
    <m/>
    <m/>
    <m/>
  </r>
  <r>
    <n v="4141"/>
    <m/>
    <m/>
    <m/>
    <x v="13"/>
    <x v="19"/>
    <x v="6"/>
    <s v="Food Security"/>
    <x v="9"/>
    <x v="20"/>
    <x v="3"/>
    <m/>
    <s v="Planned"/>
    <m/>
    <m/>
    <m/>
    <m/>
    <m/>
    <s v="Chittagong"/>
    <s v="Cox's Bazar"/>
    <x v="6"/>
    <x v="9"/>
    <x v="1"/>
    <m/>
    <m/>
    <m/>
    <x v="2"/>
    <x v="2"/>
    <m/>
    <m/>
    <m/>
    <m/>
    <m/>
    <m/>
    <m/>
    <m/>
    <m/>
    <m/>
    <m/>
    <m/>
    <m/>
    <m/>
    <m/>
    <m/>
    <m/>
    <m/>
    <m/>
    <m/>
    <m/>
    <m/>
    <m/>
    <m/>
    <n v="20"/>
    <n v="2022"/>
    <s v=""/>
    <m/>
    <m/>
    <m/>
  </r>
  <r>
    <n v="4142"/>
    <m/>
    <m/>
    <m/>
    <x v="13"/>
    <x v="19"/>
    <x v="6"/>
    <s v="Food Security"/>
    <x v="9"/>
    <x v="20"/>
    <x v="3"/>
    <m/>
    <s v="Planned"/>
    <m/>
    <m/>
    <m/>
    <m/>
    <m/>
    <s v="Chittagong"/>
    <s v="Cox's Bazar"/>
    <x v="6"/>
    <x v="9"/>
    <x v="1"/>
    <m/>
    <m/>
    <m/>
    <x v="2"/>
    <x v="2"/>
    <m/>
    <m/>
    <m/>
    <m/>
    <m/>
    <m/>
    <m/>
    <m/>
    <m/>
    <m/>
    <m/>
    <m/>
    <m/>
    <m/>
    <m/>
    <m/>
    <m/>
    <m/>
    <m/>
    <m/>
    <m/>
    <m/>
    <m/>
    <m/>
    <n v="20"/>
    <n v="2022"/>
    <s v=""/>
    <m/>
    <m/>
    <m/>
  </r>
  <r>
    <n v="4143"/>
    <m/>
    <m/>
    <m/>
    <x v="13"/>
    <x v="19"/>
    <x v="6"/>
    <s v="Food Security"/>
    <x v="9"/>
    <x v="20"/>
    <x v="3"/>
    <m/>
    <s v="Planned"/>
    <m/>
    <m/>
    <m/>
    <m/>
    <m/>
    <s v="Chittagong"/>
    <s v="Cox's Bazar"/>
    <x v="6"/>
    <x v="9"/>
    <x v="1"/>
    <m/>
    <m/>
    <m/>
    <x v="2"/>
    <x v="2"/>
    <m/>
    <m/>
    <m/>
    <m/>
    <m/>
    <m/>
    <m/>
    <m/>
    <m/>
    <m/>
    <m/>
    <m/>
    <m/>
    <m/>
    <m/>
    <m/>
    <m/>
    <m/>
    <m/>
    <m/>
    <m/>
    <m/>
    <m/>
    <m/>
    <n v="20"/>
    <n v="2022"/>
    <s v=""/>
    <m/>
    <m/>
    <m/>
  </r>
  <r>
    <n v="4144"/>
    <m/>
    <m/>
    <m/>
    <x v="13"/>
    <x v="19"/>
    <x v="6"/>
    <s v="Food Security"/>
    <x v="9"/>
    <x v="20"/>
    <x v="3"/>
    <m/>
    <s v="Planned"/>
    <m/>
    <m/>
    <m/>
    <m/>
    <m/>
    <s v="Chittagong"/>
    <s v="Cox's Bazar"/>
    <x v="6"/>
    <x v="9"/>
    <x v="1"/>
    <m/>
    <m/>
    <m/>
    <x v="2"/>
    <x v="2"/>
    <m/>
    <m/>
    <m/>
    <m/>
    <m/>
    <m/>
    <m/>
    <m/>
    <m/>
    <m/>
    <m/>
    <m/>
    <m/>
    <m/>
    <m/>
    <m/>
    <m/>
    <m/>
    <m/>
    <m/>
    <m/>
    <m/>
    <m/>
    <m/>
    <n v="20"/>
    <n v="2022"/>
    <s v=""/>
    <m/>
    <m/>
    <m/>
  </r>
  <r>
    <n v="4145"/>
    <m/>
    <m/>
    <m/>
    <x v="13"/>
    <x v="19"/>
    <x v="6"/>
    <s v="Food Security"/>
    <x v="9"/>
    <x v="20"/>
    <x v="3"/>
    <m/>
    <s v="Planned"/>
    <m/>
    <m/>
    <m/>
    <m/>
    <m/>
    <s v="Chittagong"/>
    <s v="Cox's Bazar"/>
    <x v="6"/>
    <x v="9"/>
    <x v="1"/>
    <m/>
    <m/>
    <m/>
    <x v="2"/>
    <x v="2"/>
    <m/>
    <m/>
    <m/>
    <m/>
    <m/>
    <m/>
    <m/>
    <m/>
    <m/>
    <m/>
    <m/>
    <m/>
    <m/>
    <m/>
    <m/>
    <m/>
    <m/>
    <m/>
    <m/>
    <m/>
    <m/>
    <m/>
    <m/>
    <m/>
    <n v="20"/>
    <n v="2022"/>
    <s v=""/>
    <m/>
    <m/>
    <m/>
  </r>
  <r>
    <n v="4146"/>
    <m/>
    <m/>
    <m/>
    <x v="13"/>
    <x v="19"/>
    <x v="6"/>
    <s v="Food Security"/>
    <x v="9"/>
    <x v="20"/>
    <x v="3"/>
    <m/>
    <s v="Planned"/>
    <m/>
    <m/>
    <m/>
    <m/>
    <m/>
    <s v="Chittagong"/>
    <s v="Cox's Bazar"/>
    <x v="6"/>
    <x v="9"/>
    <x v="1"/>
    <m/>
    <m/>
    <m/>
    <x v="2"/>
    <x v="2"/>
    <m/>
    <m/>
    <m/>
    <m/>
    <m/>
    <m/>
    <m/>
    <m/>
    <m/>
    <m/>
    <m/>
    <m/>
    <m/>
    <m/>
    <m/>
    <m/>
    <m/>
    <m/>
    <m/>
    <m/>
    <m/>
    <m/>
    <m/>
    <m/>
    <n v="20"/>
    <n v="2022"/>
    <s v=""/>
    <m/>
    <m/>
    <m/>
  </r>
  <r>
    <n v="4147"/>
    <m/>
    <m/>
    <m/>
    <x v="13"/>
    <x v="19"/>
    <x v="6"/>
    <s v="Food Security"/>
    <x v="9"/>
    <x v="20"/>
    <x v="3"/>
    <m/>
    <s v="Planned"/>
    <m/>
    <m/>
    <m/>
    <m/>
    <m/>
    <s v="Chittagong"/>
    <s v="Cox's Bazar"/>
    <x v="6"/>
    <x v="9"/>
    <x v="1"/>
    <m/>
    <m/>
    <m/>
    <x v="2"/>
    <x v="2"/>
    <m/>
    <m/>
    <m/>
    <m/>
    <m/>
    <m/>
    <m/>
    <m/>
    <m/>
    <m/>
    <m/>
    <m/>
    <m/>
    <m/>
    <m/>
    <m/>
    <m/>
    <m/>
    <m/>
    <m/>
    <m/>
    <m/>
    <m/>
    <m/>
    <n v="20"/>
    <n v="2022"/>
    <s v=""/>
    <m/>
    <m/>
    <m/>
  </r>
  <r>
    <n v="4148"/>
    <m/>
    <m/>
    <m/>
    <x v="13"/>
    <x v="19"/>
    <x v="6"/>
    <s v="Food Security"/>
    <x v="9"/>
    <x v="20"/>
    <x v="3"/>
    <m/>
    <s v="Planned"/>
    <m/>
    <m/>
    <m/>
    <m/>
    <m/>
    <s v="Chittagong"/>
    <s v="Cox's Bazar"/>
    <x v="6"/>
    <x v="9"/>
    <x v="1"/>
    <m/>
    <m/>
    <m/>
    <x v="2"/>
    <x v="2"/>
    <m/>
    <m/>
    <m/>
    <m/>
    <m/>
    <m/>
    <m/>
    <m/>
    <m/>
    <m/>
    <m/>
    <m/>
    <m/>
    <m/>
    <m/>
    <m/>
    <m/>
    <m/>
    <m/>
    <m/>
    <m/>
    <m/>
    <m/>
    <m/>
    <n v="20"/>
    <n v="2022"/>
    <s v=""/>
    <m/>
    <m/>
    <m/>
  </r>
  <r>
    <n v="4149"/>
    <m/>
    <m/>
    <m/>
    <x v="13"/>
    <x v="19"/>
    <x v="6"/>
    <s v="Food Security"/>
    <x v="9"/>
    <x v="20"/>
    <x v="3"/>
    <m/>
    <s v="Planned"/>
    <m/>
    <m/>
    <m/>
    <m/>
    <m/>
    <s v="Chittagong"/>
    <s v="Cox's Bazar"/>
    <x v="6"/>
    <x v="9"/>
    <x v="1"/>
    <m/>
    <m/>
    <m/>
    <x v="2"/>
    <x v="2"/>
    <m/>
    <m/>
    <m/>
    <m/>
    <m/>
    <m/>
    <m/>
    <m/>
    <m/>
    <m/>
    <m/>
    <m/>
    <m/>
    <m/>
    <m/>
    <m/>
    <m/>
    <m/>
    <m/>
    <m/>
    <m/>
    <m/>
    <m/>
    <m/>
    <n v="20"/>
    <n v="2022"/>
    <s v=""/>
    <m/>
    <m/>
    <m/>
  </r>
  <r>
    <n v="4150"/>
    <m/>
    <m/>
    <m/>
    <x v="13"/>
    <x v="19"/>
    <x v="6"/>
    <s v="Food Security"/>
    <x v="9"/>
    <x v="20"/>
    <x v="3"/>
    <m/>
    <s v="Planned"/>
    <m/>
    <m/>
    <m/>
    <m/>
    <m/>
    <s v="Chittagong"/>
    <s v="Cox's Bazar"/>
    <x v="6"/>
    <x v="9"/>
    <x v="1"/>
    <m/>
    <m/>
    <m/>
    <x v="2"/>
    <x v="2"/>
    <m/>
    <m/>
    <m/>
    <m/>
    <m/>
    <m/>
    <m/>
    <m/>
    <m/>
    <m/>
    <m/>
    <m/>
    <m/>
    <m/>
    <m/>
    <m/>
    <m/>
    <m/>
    <m/>
    <m/>
    <m/>
    <m/>
    <m/>
    <m/>
    <n v="20"/>
    <n v="2022"/>
    <s v=""/>
    <m/>
    <m/>
    <m/>
  </r>
  <r>
    <n v="4151"/>
    <m/>
    <m/>
    <m/>
    <x v="13"/>
    <x v="19"/>
    <x v="6"/>
    <s v="Food Security"/>
    <x v="9"/>
    <x v="20"/>
    <x v="3"/>
    <m/>
    <s v="Planned"/>
    <m/>
    <m/>
    <m/>
    <m/>
    <m/>
    <s v="Chittagong"/>
    <s v="Cox's Bazar"/>
    <x v="6"/>
    <x v="9"/>
    <x v="1"/>
    <m/>
    <m/>
    <m/>
    <x v="2"/>
    <x v="2"/>
    <m/>
    <m/>
    <m/>
    <m/>
    <m/>
    <m/>
    <m/>
    <m/>
    <m/>
    <m/>
    <m/>
    <m/>
    <m/>
    <m/>
    <m/>
    <m/>
    <m/>
    <m/>
    <m/>
    <m/>
    <m/>
    <m/>
    <m/>
    <m/>
    <n v="20"/>
    <n v="2022"/>
    <s v=""/>
    <m/>
    <m/>
    <m/>
  </r>
  <r>
    <n v="4152"/>
    <m/>
    <m/>
    <m/>
    <x v="13"/>
    <x v="19"/>
    <x v="6"/>
    <s v="Food Security"/>
    <x v="9"/>
    <x v="20"/>
    <x v="3"/>
    <m/>
    <s v="Planned"/>
    <m/>
    <m/>
    <m/>
    <m/>
    <m/>
    <s v="Chittagong"/>
    <s v="Cox's Bazar"/>
    <x v="6"/>
    <x v="9"/>
    <x v="1"/>
    <m/>
    <m/>
    <m/>
    <x v="2"/>
    <x v="2"/>
    <m/>
    <m/>
    <m/>
    <m/>
    <m/>
    <m/>
    <m/>
    <m/>
    <m/>
    <m/>
    <m/>
    <m/>
    <m/>
    <m/>
    <m/>
    <m/>
    <m/>
    <m/>
    <m/>
    <m/>
    <m/>
    <m/>
    <m/>
    <m/>
    <n v="20"/>
    <n v="2022"/>
    <s v=""/>
    <m/>
    <m/>
    <m/>
  </r>
  <r>
    <n v="4153"/>
    <m/>
    <m/>
    <m/>
    <x v="13"/>
    <x v="19"/>
    <x v="6"/>
    <s v="Food Security"/>
    <x v="9"/>
    <x v="20"/>
    <x v="3"/>
    <m/>
    <s v="Planned"/>
    <m/>
    <m/>
    <m/>
    <m/>
    <m/>
    <s v="Chittagong"/>
    <s v="Cox's Bazar"/>
    <x v="6"/>
    <x v="9"/>
    <x v="1"/>
    <m/>
    <m/>
    <m/>
    <x v="2"/>
    <x v="2"/>
    <m/>
    <m/>
    <m/>
    <m/>
    <m/>
    <m/>
    <m/>
    <m/>
    <m/>
    <m/>
    <m/>
    <m/>
    <m/>
    <m/>
    <m/>
    <m/>
    <m/>
    <m/>
    <m/>
    <m/>
    <m/>
    <m/>
    <m/>
    <m/>
    <n v="20"/>
    <n v="2022"/>
    <s v=""/>
    <m/>
    <m/>
    <m/>
  </r>
  <r>
    <n v="4154"/>
    <m/>
    <m/>
    <m/>
    <x v="13"/>
    <x v="19"/>
    <x v="6"/>
    <s v="Food Security"/>
    <x v="9"/>
    <x v="20"/>
    <x v="3"/>
    <m/>
    <s v="Planned"/>
    <m/>
    <m/>
    <m/>
    <m/>
    <m/>
    <s v="Chittagong"/>
    <s v="Cox's Bazar"/>
    <x v="6"/>
    <x v="9"/>
    <x v="1"/>
    <m/>
    <m/>
    <m/>
    <x v="2"/>
    <x v="2"/>
    <m/>
    <m/>
    <m/>
    <m/>
    <m/>
    <m/>
    <m/>
    <m/>
    <m/>
    <m/>
    <m/>
    <m/>
    <m/>
    <m/>
    <m/>
    <m/>
    <m/>
    <m/>
    <m/>
    <m/>
    <m/>
    <m/>
    <m/>
    <m/>
    <n v="20"/>
    <n v="2022"/>
    <s v=""/>
    <m/>
    <m/>
    <m/>
  </r>
  <r>
    <n v="4155"/>
    <m/>
    <m/>
    <m/>
    <x v="13"/>
    <x v="19"/>
    <x v="6"/>
    <s v="Food Security"/>
    <x v="9"/>
    <x v="20"/>
    <x v="3"/>
    <m/>
    <s v="Planned"/>
    <m/>
    <m/>
    <m/>
    <m/>
    <m/>
    <s v="Chittagong"/>
    <s v="Cox's Bazar"/>
    <x v="6"/>
    <x v="9"/>
    <x v="1"/>
    <m/>
    <m/>
    <m/>
    <x v="2"/>
    <x v="2"/>
    <m/>
    <m/>
    <m/>
    <m/>
    <m/>
    <m/>
    <m/>
    <m/>
    <m/>
    <m/>
    <m/>
    <m/>
    <m/>
    <m/>
    <m/>
    <m/>
    <m/>
    <m/>
    <m/>
    <m/>
    <m/>
    <m/>
    <m/>
    <m/>
    <n v="20"/>
    <n v="2022"/>
    <s v=""/>
    <m/>
    <m/>
    <m/>
  </r>
  <r>
    <n v="4156"/>
    <m/>
    <m/>
    <m/>
    <x v="13"/>
    <x v="19"/>
    <x v="6"/>
    <s v="Food Security"/>
    <x v="9"/>
    <x v="20"/>
    <x v="3"/>
    <m/>
    <s v="Planned"/>
    <m/>
    <m/>
    <m/>
    <m/>
    <m/>
    <s v="Chittagong"/>
    <s v="Cox's Bazar"/>
    <x v="6"/>
    <x v="9"/>
    <x v="1"/>
    <m/>
    <m/>
    <m/>
    <x v="2"/>
    <x v="2"/>
    <m/>
    <m/>
    <m/>
    <m/>
    <m/>
    <m/>
    <m/>
    <m/>
    <m/>
    <m/>
    <m/>
    <m/>
    <m/>
    <m/>
    <m/>
    <m/>
    <m/>
    <m/>
    <m/>
    <m/>
    <m/>
    <m/>
    <m/>
    <m/>
    <n v="20"/>
    <n v="2022"/>
    <s v=""/>
    <m/>
    <m/>
    <m/>
  </r>
  <r>
    <n v="4157"/>
    <m/>
    <m/>
    <m/>
    <x v="13"/>
    <x v="19"/>
    <x v="6"/>
    <s v="Food Security"/>
    <x v="9"/>
    <x v="20"/>
    <x v="3"/>
    <m/>
    <s v="Planned"/>
    <m/>
    <m/>
    <m/>
    <m/>
    <m/>
    <s v="Chittagong"/>
    <s v="Cox's Bazar"/>
    <x v="6"/>
    <x v="9"/>
    <x v="1"/>
    <m/>
    <m/>
    <m/>
    <x v="2"/>
    <x v="2"/>
    <m/>
    <m/>
    <m/>
    <m/>
    <m/>
    <m/>
    <m/>
    <m/>
    <m/>
    <m/>
    <m/>
    <m/>
    <m/>
    <m/>
    <m/>
    <m/>
    <m/>
    <m/>
    <m/>
    <m/>
    <m/>
    <m/>
    <m/>
    <m/>
    <n v="20"/>
    <n v="2022"/>
    <s v=""/>
    <m/>
    <m/>
    <m/>
  </r>
  <r>
    <n v="4158"/>
    <m/>
    <m/>
    <m/>
    <x v="13"/>
    <x v="19"/>
    <x v="6"/>
    <s v="Food Security"/>
    <x v="9"/>
    <x v="20"/>
    <x v="3"/>
    <m/>
    <s v="Planned"/>
    <m/>
    <m/>
    <m/>
    <m/>
    <m/>
    <s v="Chittagong"/>
    <s v="Cox's Bazar"/>
    <x v="6"/>
    <x v="9"/>
    <x v="1"/>
    <m/>
    <m/>
    <m/>
    <x v="2"/>
    <x v="2"/>
    <m/>
    <m/>
    <m/>
    <m/>
    <m/>
    <m/>
    <m/>
    <m/>
    <m/>
    <m/>
    <m/>
    <m/>
    <m/>
    <m/>
    <m/>
    <m/>
    <m/>
    <m/>
    <m/>
    <m/>
    <m/>
    <m/>
    <m/>
    <m/>
    <n v="20"/>
    <n v="2022"/>
    <s v=""/>
    <m/>
    <m/>
    <m/>
  </r>
  <r>
    <n v="4159"/>
    <m/>
    <m/>
    <m/>
    <x v="13"/>
    <x v="19"/>
    <x v="6"/>
    <s v="Food Security"/>
    <x v="9"/>
    <x v="20"/>
    <x v="3"/>
    <m/>
    <s v="Planned"/>
    <m/>
    <m/>
    <m/>
    <m/>
    <m/>
    <s v="Chittagong"/>
    <s v="Cox's Bazar"/>
    <x v="6"/>
    <x v="9"/>
    <x v="1"/>
    <m/>
    <m/>
    <m/>
    <x v="2"/>
    <x v="2"/>
    <m/>
    <m/>
    <m/>
    <m/>
    <m/>
    <m/>
    <m/>
    <m/>
    <m/>
    <m/>
    <m/>
    <m/>
    <m/>
    <m/>
    <m/>
    <m/>
    <m/>
    <m/>
    <m/>
    <m/>
    <m/>
    <m/>
    <m/>
    <m/>
    <n v="20"/>
    <n v="2022"/>
    <s v=""/>
    <m/>
    <m/>
    <m/>
  </r>
  <r>
    <n v="4160"/>
    <m/>
    <m/>
    <m/>
    <x v="13"/>
    <x v="19"/>
    <x v="6"/>
    <s v="Food Security"/>
    <x v="9"/>
    <x v="20"/>
    <x v="3"/>
    <m/>
    <s v="Planned"/>
    <m/>
    <m/>
    <m/>
    <m/>
    <m/>
    <s v="Chittagong"/>
    <s v="Cox's Bazar"/>
    <x v="6"/>
    <x v="9"/>
    <x v="1"/>
    <m/>
    <m/>
    <m/>
    <x v="2"/>
    <x v="2"/>
    <m/>
    <m/>
    <m/>
    <m/>
    <m/>
    <m/>
    <m/>
    <m/>
    <m/>
    <m/>
    <m/>
    <m/>
    <m/>
    <m/>
    <m/>
    <m/>
    <m/>
    <m/>
    <m/>
    <m/>
    <m/>
    <m/>
    <m/>
    <m/>
    <n v="20"/>
    <n v="2022"/>
    <s v=""/>
    <m/>
    <m/>
    <m/>
  </r>
  <r>
    <n v="4161"/>
    <m/>
    <m/>
    <m/>
    <x v="13"/>
    <x v="19"/>
    <x v="6"/>
    <s v="Food Security"/>
    <x v="9"/>
    <x v="20"/>
    <x v="3"/>
    <m/>
    <s v="Planned"/>
    <m/>
    <m/>
    <m/>
    <m/>
    <m/>
    <s v="Chittagong"/>
    <s v="Cox's Bazar"/>
    <x v="6"/>
    <x v="9"/>
    <x v="1"/>
    <m/>
    <m/>
    <m/>
    <x v="2"/>
    <x v="2"/>
    <m/>
    <m/>
    <m/>
    <m/>
    <m/>
    <m/>
    <m/>
    <m/>
    <m/>
    <m/>
    <m/>
    <m/>
    <m/>
    <m/>
    <m/>
    <m/>
    <m/>
    <m/>
    <m/>
    <m/>
    <m/>
    <m/>
    <m/>
    <m/>
    <n v="20"/>
    <n v="2022"/>
    <s v=""/>
    <m/>
    <m/>
    <m/>
  </r>
  <r>
    <n v="4162"/>
    <m/>
    <m/>
    <m/>
    <x v="13"/>
    <x v="19"/>
    <x v="6"/>
    <s v="Food Security"/>
    <x v="9"/>
    <x v="20"/>
    <x v="3"/>
    <m/>
    <s v="Planned"/>
    <m/>
    <m/>
    <m/>
    <m/>
    <m/>
    <s v="Chittagong"/>
    <s v="Cox's Bazar"/>
    <x v="6"/>
    <x v="9"/>
    <x v="1"/>
    <m/>
    <m/>
    <m/>
    <x v="2"/>
    <x v="2"/>
    <m/>
    <m/>
    <m/>
    <m/>
    <m/>
    <m/>
    <m/>
    <m/>
    <m/>
    <m/>
    <m/>
    <m/>
    <m/>
    <m/>
    <m/>
    <m/>
    <m/>
    <m/>
    <m/>
    <m/>
    <m/>
    <m/>
    <m/>
    <m/>
    <n v="20"/>
    <n v="2022"/>
    <s v=""/>
    <m/>
    <m/>
    <m/>
  </r>
  <r>
    <n v="4163"/>
    <m/>
    <m/>
    <m/>
    <x v="13"/>
    <x v="19"/>
    <x v="6"/>
    <s v="Food Security"/>
    <x v="9"/>
    <x v="20"/>
    <x v="3"/>
    <m/>
    <s v="Planned"/>
    <m/>
    <m/>
    <m/>
    <m/>
    <m/>
    <s v="Chittagong"/>
    <s v="Cox's Bazar"/>
    <x v="6"/>
    <x v="9"/>
    <x v="1"/>
    <m/>
    <m/>
    <m/>
    <x v="2"/>
    <x v="2"/>
    <m/>
    <m/>
    <m/>
    <m/>
    <m/>
    <m/>
    <m/>
    <m/>
    <m/>
    <m/>
    <m/>
    <m/>
    <m/>
    <m/>
    <m/>
    <m/>
    <m/>
    <m/>
    <m/>
    <m/>
    <m/>
    <m/>
    <m/>
    <m/>
    <n v="20"/>
    <n v="2022"/>
    <s v=""/>
    <m/>
    <m/>
    <m/>
  </r>
  <r>
    <n v="4164"/>
    <m/>
    <m/>
    <m/>
    <x v="13"/>
    <x v="19"/>
    <x v="6"/>
    <s v="Food Security"/>
    <x v="9"/>
    <x v="20"/>
    <x v="3"/>
    <m/>
    <s v="Planned"/>
    <m/>
    <m/>
    <m/>
    <m/>
    <m/>
    <s v="Chittagong"/>
    <s v="Cox's Bazar"/>
    <x v="6"/>
    <x v="9"/>
    <x v="1"/>
    <m/>
    <m/>
    <m/>
    <x v="2"/>
    <x v="2"/>
    <m/>
    <m/>
    <m/>
    <m/>
    <m/>
    <m/>
    <m/>
    <m/>
    <m/>
    <m/>
    <m/>
    <m/>
    <m/>
    <m/>
    <m/>
    <m/>
    <m/>
    <m/>
    <m/>
    <m/>
    <m/>
    <m/>
    <m/>
    <m/>
    <n v="20"/>
    <n v="2022"/>
    <s v=""/>
    <m/>
    <m/>
    <m/>
  </r>
  <r>
    <n v="4165"/>
    <m/>
    <m/>
    <m/>
    <x v="13"/>
    <x v="19"/>
    <x v="6"/>
    <s v="Food Security"/>
    <x v="9"/>
    <x v="20"/>
    <x v="3"/>
    <m/>
    <s v="Planned"/>
    <m/>
    <m/>
    <m/>
    <m/>
    <m/>
    <s v="Chittagong"/>
    <s v="Cox's Bazar"/>
    <x v="6"/>
    <x v="9"/>
    <x v="1"/>
    <m/>
    <m/>
    <m/>
    <x v="2"/>
    <x v="2"/>
    <m/>
    <m/>
    <m/>
    <m/>
    <m/>
    <m/>
    <m/>
    <m/>
    <m/>
    <m/>
    <m/>
    <m/>
    <m/>
    <m/>
    <m/>
    <m/>
    <m/>
    <m/>
    <m/>
    <m/>
    <m/>
    <m/>
    <m/>
    <m/>
    <n v="20"/>
    <n v="2022"/>
    <s v=""/>
    <m/>
    <m/>
    <m/>
  </r>
  <r>
    <n v="4166"/>
    <m/>
    <m/>
    <m/>
    <x v="13"/>
    <x v="19"/>
    <x v="6"/>
    <s v="Food Security"/>
    <x v="9"/>
    <x v="20"/>
    <x v="3"/>
    <m/>
    <s v="Planned"/>
    <m/>
    <m/>
    <m/>
    <m/>
    <m/>
    <s v="Chittagong"/>
    <s v="Cox's Bazar"/>
    <x v="6"/>
    <x v="9"/>
    <x v="1"/>
    <m/>
    <m/>
    <m/>
    <x v="2"/>
    <x v="2"/>
    <m/>
    <m/>
    <m/>
    <m/>
    <m/>
    <m/>
    <m/>
    <m/>
    <m/>
    <m/>
    <m/>
    <m/>
    <m/>
    <m/>
    <m/>
    <m/>
    <m/>
    <m/>
    <m/>
    <m/>
    <m/>
    <m/>
    <m/>
    <m/>
    <n v="20"/>
    <n v="2022"/>
    <s v=""/>
    <m/>
    <m/>
    <m/>
  </r>
  <r>
    <n v="4167"/>
    <m/>
    <m/>
    <m/>
    <x v="13"/>
    <x v="19"/>
    <x v="6"/>
    <s v="Food Security"/>
    <x v="9"/>
    <x v="20"/>
    <x v="3"/>
    <m/>
    <s v="Planned"/>
    <m/>
    <m/>
    <m/>
    <m/>
    <m/>
    <s v="Chittagong"/>
    <s v="Cox's Bazar"/>
    <x v="6"/>
    <x v="9"/>
    <x v="1"/>
    <m/>
    <m/>
    <m/>
    <x v="2"/>
    <x v="2"/>
    <m/>
    <m/>
    <m/>
    <m/>
    <m/>
    <m/>
    <m/>
    <m/>
    <m/>
    <m/>
    <m/>
    <m/>
    <m/>
    <m/>
    <m/>
    <m/>
    <m/>
    <m/>
    <m/>
    <m/>
    <m/>
    <m/>
    <m/>
    <m/>
    <n v="20"/>
    <n v="2022"/>
    <s v=""/>
    <m/>
    <m/>
    <m/>
  </r>
  <r>
    <n v="4168"/>
    <m/>
    <m/>
    <m/>
    <x v="13"/>
    <x v="19"/>
    <x v="6"/>
    <s v="Food Security"/>
    <x v="9"/>
    <x v="20"/>
    <x v="3"/>
    <m/>
    <s v="Planned"/>
    <m/>
    <m/>
    <m/>
    <m/>
    <m/>
    <s v="Chittagong"/>
    <s v="Cox's Bazar"/>
    <x v="6"/>
    <x v="9"/>
    <x v="1"/>
    <m/>
    <m/>
    <m/>
    <x v="2"/>
    <x v="2"/>
    <m/>
    <m/>
    <m/>
    <m/>
    <m/>
    <m/>
    <m/>
    <m/>
    <m/>
    <m/>
    <m/>
    <m/>
    <m/>
    <m/>
    <m/>
    <m/>
    <m/>
    <m/>
    <m/>
    <m/>
    <m/>
    <m/>
    <m/>
    <m/>
    <n v="20"/>
    <n v="2022"/>
    <s v=""/>
    <m/>
    <m/>
    <m/>
  </r>
  <r>
    <n v="4169"/>
    <m/>
    <m/>
    <m/>
    <x v="13"/>
    <x v="19"/>
    <x v="6"/>
    <s v="Food Security"/>
    <x v="9"/>
    <x v="20"/>
    <x v="3"/>
    <m/>
    <s v="Planned"/>
    <m/>
    <m/>
    <m/>
    <m/>
    <m/>
    <s v="Chittagong"/>
    <s v="Cox's Bazar"/>
    <x v="6"/>
    <x v="9"/>
    <x v="1"/>
    <m/>
    <m/>
    <m/>
    <x v="2"/>
    <x v="2"/>
    <m/>
    <m/>
    <m/>
    <m/>
    <m/>
    <m/>
    <m/>
    <m/>
    <m/>
    <m/>
    <m/>
    <m/>
    <m/>
    <m/>
    <m/>
    <m/>
    <m/>
    <m/>
    <m/>
    <m/>
    <m/>
    <m/>
    <m/>
    <m/>
    <n v="20"/>
    <n v="2022"/>
    <s v=""/>
    <m/>
    <m/>
    <m/>
  </r>
  <r>
    <n v="4170"/>
    <m/>
    <m/>
    <m/>
    <x v="13"/>
    <x v="19"/>
    <x v="6"/>
    <s v="Food Security"/>
    <x v="9"/>
    <x v="20"/>
    <x v="3"/>
    <m/>
    <s v="Planned"/>
    <m/>
    <m/>
    <m/>
    <m/>
    <m/>
    <s v="Chittagong"/>
    <s v="Cox's Bazar"/>
    <x v="6"/>
    <x v="9"/>
    <x v="1"/>
    <m/>
    <m/>
    <m/>
    <x v="2"/>
    <x v="2"/>
    <m/>
    <m/>
    <m/>
    <m/>
    <m/>
    <m/>
    <m/>
    <m/>
    <m/>
    <m/>
    <m/>
    <m/>
    <m/>
    <m/>
    <m/>
    <m/>
    <m/>
    <m/>
    <m/>
    <m/>
    <m/>
    <m/>
    <m/>
    <m/>
    <n v="20"/>
    <n v="2022"/>
    <s v=""/>
    <m/>
    <m/>
    <m/>
  </r>
  <r>
    <n v="4171"/>
    <m/>
    <m/>
    <m/>
    <x v="13"/>
    <x v="19"/>
    <x v="6"/>
    <s v="Food Security"/>
    <x v="9"/>
    <x v="20"/>
    <x v="3"/>
    <m/>
    <s v="Planned"/>
    <m/>
    <m/>
    <m/>
    <m/>
    <m/>
    <s v="Chittagong"/>
    <s v="Cox's Bazar"/>
    <x v="6"/>
    <x v="9"/>
    <x v="1"/>
    <m/>
    <m/>
    <m/>
    <x v="2"/>
    <x v="2"/>
    <m/>
    <m/>
    <m/>
    <m/>
    <m/>
    <m/>
    <m/>
    <m/>
    <m/>
    <m/>
    <m/>
    <m/>
    <m/>
    <m/>
    <m/>
    <m/>
    <m/>
    <m/>
    <m/>
    <m/>
    <m/>
    <m/>
    <m/>
    <m/>
    <n v="20"/>
    <n v="2022"/>
    <s v=""/>
    <m/>
    <m/>
    <m/>
  </r>
  <r>
    <n v="4172"/>
    <m/>
    <m/>
    <m/>
    <x v="13"/>
    <x v="19"/>
    <x v="6"/>
    <s v="Food Security"/>
    <x v="9"/>
    <x v="20"/>
    <x v="3"/>
    <m/>
    <s v="Planned"/>
    <m/>
    <m/>
    <m/>
    <m/>
    <m/>
    <s v="Chittagong"/>
    <s v="Cox's Bazar"/>
    <x v="6"/>
    <x v="9"/>
    <x v="1"/>
    <m/>
    <m/>
    <m/>
    <x v="2"/>
    <x v="2"/>
    <m/>
    <m/>
    <m/>
    <m/>
    <m/>
    <m/>
    <m/>
    <m/>
    <m/>
    <m/>
    <m/>
    <m/>
    <m/>
    <m/>
    <m/>
    <m/>
    <m/>
    <m/>
    <m/>
    <m/>
    <m/>
    <m/>
    <m/>
    <m/>
    <n v="20"/>
    <n v="2022"/>
    <s v=""/>
    <m/>
    <m/>
    <m/>
  </r>
  <r>
    <n v="4173"/>
    <m/>
    <m/>
    <m/>
    <x v="13"/>
    <x v="19"/>
    <x v="6"/>
    <s v="Food Security"/>
    <x v="9"/>
    <x v="20"/>
    <x v="3"/>
    <m/>
    <s v="Planned"/>
    <m/>
    <m/>
    <m/>
    <m/>
    <m/>
    <s v="Chittagong"/>
    <s v="Cox's Bazar"/>
    <x v="6"/>
    <x v="9"/>
    <x v="1"/>
    <m/>
    <m/>
    <m/>
    <x v="2"/>
    <x v="2"/>
    <m/>
    <m/>
    <m/>
    <m/>
    <m/>
    <m/>
    <m/>
    <m/>
    <m/>
    <m/>
    <m/>
    <m/>
    <m/>
    <m/>
    <m/>
    <m/>
    <m/>
    <m/>
    <m/>
    <m/>
    <m/>
    <m/>
    <m/>
    <m/>
    <n v="20"/>
    <n v="2022"/>
    <s v=""/>
    <m/>
    <m/>
    <m/>
  </r>
  <r>
    <n v="4174"/>
    <m/>
    <m/>
    <m/>
    <x v="13"/>
    <x v="19"/>
    <x v="6"/>
    <s v="Food Security"/>
    <x v="9"/>
    <x v="20"/>
    <x v="3"/>
    <m/>
    <s v="Planned"/>
    <m/>
    <m/>
    <m/>
    <m/>
    <m/>
    <s v="Chittagong"/>
    <s v="Cox's Bazar"/>
    <x v="6"/>
    <x v="9"/>
    <x v="1"/>
    <m/>
    <m/>
    <m/>
    <x v="2"/>
    <x v="2"/>
    <m/>
    <m/>
    <m/>
    <m/>
    <m/>
    <m/>
    <m/>
    <m/>
    <m/>
    <m/>
    <m/>
    <m/>
    <m/>
    <m/>
    <m/>
    <m/>
    <m/>
    <m/>
    <m/>
    <m/>
    <m/>
    <m/>
    <m/>
    <m/>
    <n v="20"/>
    <n v="2022"/>
    <s v=""/>
    <m/>
    <m/>
    <m/>
  </r>
  <r>
    <n v="4175"/>
    <m/>
    <m/>
    <m/>
    <x v="13"/>
    <x v="19"/>
    <x v="6"/>
    <s v="Food Security"/>
    <x v="9"/>
    <x v="20"/>
    <x v="3"/>
    <m/>
    <s v="Planned"/>
    <m/>
    <m/>
    <m/>
    <m/>
    <m/>
    <s v="Chittagong"/>
    <s v="Cox's Bazar"/>
    <x v="6"/>
    <x v="9"/>
    <x v="1"/>
    <m/>
    <m/>
    <m/>
    <x v="2"/>
    <x v="2"/>
    <m/>
    <m/>
    <m/>
    <m/>
    <m/>
    <m/>
    <m/>
    <m/>
    <m/>
    <m/>
    <m/>
    <m/>
    <m/>
    <m/>
    <m/>
    <m/>
    <m/>
    <m/>
    <m/>
    <m/>
    <m/>
    <m/>
    <m/>
    <m/>
    <n v="20"/>
    <n v="2022"/>
    <s v=""/>
    <m/>
    <m/>
    <m/>
  </r>
  <r>
    <n v="4176"/>
    <m/>
    <m/>
    <m/>
    <x v="13"/>
    <x v="19"/>
    <x v="6"/>
    <s v="Food Security"/>
    <x v="9"/>
    <x v="20"/>
    <x v="3"/>
    <m/>
    <s v="Planned"/>
    <m/>
    <m/>
    <m/>
    <m/>
    <m/>
    <s v="Chittagong"/>
    <s v="Cox's Bazar"/>
    <x v="6"/>
    <x v="9"/>
    <x v="1"/>
    <m/>
    <m/>
    <m/>
    <x v="2"/>
    <x v="2"/>
    <m/>
    <m/>
    <m/>
    <m/>
    <m/>
    <m/>
    <m/>
    <m/>
    <m/>
    <m/>
    <m/>
    <m/>
    <m/>
    <m/>
    <m/>
    <m/>
    <m/>
    <m/>
    <m/>
    <m/>
    <m/>
    <m/>
    <m/>
    <m/>
    <n v="20"/>
    <n v="2022"/>
    <s v=""/>
    <m/>
    <m/>
    <m/>
  </r>
  <r>
    <n v="4177"/>
    <m/>
    <m/>
    <m/>
    <x v="13"/>
    <x v="19"/>
    <x v="6"/>
    <s v="Food Security"/>
    <x v="9"/>
    <x v="20"/>
    <x v="3"/>
    <m/>
    <s v="Planned"/>
    <m/>
    <m/>
    <m/>
    <m/>
    <m/>
    <s v="Chittagong"/>
    <s v="Cox's Bazar"/>
    <x v="6"/>
    <x v="9"/>
    <x v="1"/>
    <m/>
    <m/>
    <m/>
    <x v="2"/>
    <x v="2"/>
    <m/>
    <m/>
    <m/>
    <m/>
    <m/>
    <m/>
    <m/>
    <m/>
    <m/>
    <m/>
    <m/>
    <m/>
    <m/>
    <m/>
    <m/>
    <m/>
    <m/>
    <m/>
    <m/>
    <m/>
    <m/>
    <m/>
    <m/>
    <m/>
    <n v="20"/>
    <n v="2022"/>
    <s v=""/>
    <m/>
    <m/>
    <m/>
  </r>
  <r>
    <n v="4178"/>
    <m/>
    <m/>
    <m/>
    <x v="13"/>
    <x v="19"/>
    <x v="6"/>
    <s v="Food Security"/>
    <x v="9"/>
    <x v="20"/>
    <x v="3"/>
    <m/>
    <s v="Planned"/>
    <m/>
    <m/>
    <m/>
    <m/>
    <m/>
    <s v="Chittagong"/>
    <s v="Cox's Bazar"/>
    <x v="6"/>
    <x v="9"/>
    <x v="1"/>
    <m/>
    <m/>
    <m/>
    <x v="2"/>
    <x v="2"/>
    <m/>
    <m/>
    <m/>
    <m/>
    <m/>
    <m/>
    <m/>
    <m/>
    <m/>
    <m/>
    <m/>
    <m/>
    <m/>
    <m/>
    <m/>
    <m/>
    <m/>
    <m/>
    <m/>
    <m/>
    <m/>
    <m/>
    <m/>
    <m/>
    <n v="20"/>
    <n v="2022"/>
    <s v=""/>
    <m/>
    <m/>
    <m/>
  </r>
  <r>
    <n v="4179"/>
    <m/>
    <m/>
    <m/>
    <x v="13"/>
    <x v="19"/>
    <x v="6"/>
    <s v="Food Security"/>
    <x v="9"/>
    <x v="20"/>
    <x v="3"/>
    <m/>
    <s v="Planned"/>
    <m/>
    <m/>
    <m/>
    <m/>
    <m/>
    <s v="Chittagong"/>
    <s v="Cox's Bazar"/>
    <x v="6"/>
    <x v="9"/>
    <x v="1"/>
    <m/>
    <m/>
    <m/>
    <x v="2"/>
    <x v="2"/>
    <m/>
    <m/>
    <m/>
    <m/>
    <m/>
    <m/>
    <m/>
    <m/>
    <m/>
    <m/>
    <m/>
    <m/>
    <m/>
    <m/>
    <m/>
    <m/>
    <m/>
    <m/>
    <m/>
    <m/>
    <m/>
    <m/>
    <m/>
    <m/>
    <n v="20"/>
    <n v="2022"/>
    <s v=""/>
    <m/>
    <m/>
    <m/>
  </r>
  <r>
    <n v="4180"/>
    <m/>
    <m/>
    <m/>
    <x v="13"/>
    <x v="19"/>
    <x v="6"/>
    <s v="Food Security"/>
    <x v="9"/>
    <x v="20"/>
    <x v="3"/>
    <m/>
    <s v="Planned"/>
    <m/>
    <m/>
    <m/>
    <m/>
    <m/>
    <s v="Chittagong"/>
    <s v="Cox's Bazar"/>
    <x v="6"/>
    <x v="9"/>
    <x v="1"/>
    <m/>
    <m/>
    <m/>
    <x v="2"/>
    <x v="2"/>
    <m/>
    <m/>
    <m/>
    <m/>
    <m/>
    <m/>
    <m/>
    <m/>
    <m/>
    <m/>
    <m/>
    <m/>
    <m/>
    <m/>
    <m/>
    <m/>
    <m/>
    <m/>
    <m/>
    <m/>
    <m/>
    <m/>
    <m/>
    <m/>
    <n v="20"/>
    <n v="2022"/>
    <s v=""/>
    <m/>
    <m/>
    <m/>
  </r>
  <r>
    <n v="4181"/>
    <m/>
    <m/>
    <m/>
    <x v="13"/>
    <x v="19"/>
    <x v="6"/>
    <s v="Food Security"/>
    <x v="9"/>
    <x v="20"/>
    <x v="3"/>
    <m/>
    <s v="Planned"/>
    <m/>
    <m/>
    <m/>
    <m/>
    <m/>
    <s v="Chittagong"/>
    <s v="Cox's Bazar"/>
    <x v="6"/>
    <x v="9"/>
    <x v="1"/>
    <m/>
    <m/>
    <m/>
    <x v="2"/>
    <x v="2"/>
    <m/>
    <m/>
    <m/>
    <m/>
    <m/>
    <m/>
    <m/>
    <m/>
    <m/>
    <m/>
    <m/>
    <m/>
    <m/>
    <m/>
    <m/>
    <m/>
    <m/>
    <m/>
    <m/>
    <m/>
    <m/>
    <m/>
    <m/>
    <m/>
    <n v="20"/>
    <n v="2022"/>
    <s v=""/>
    <m/>
    <m/>
    <m/>
  </r>
  <r>
    <n v="4182"/>
    <m/>
    <m/>
    <m/>
    <x v="13"/>
    <x v="19"/>
    <x v="6"/>
    <s v="Food Security"/>
    <x v="9"/>
    <x v="20"/>
    <x v="3"/>
    <m/>
    <s v="Planned"/>
    <m/>
    <m/>
    <m/>
    <m/>
    <m/>
    <s v="Chittagong"/>
    <s v="Cox's Bazar"/>
    <x v="6"/>
    <x v="9"/>
    <x v="1"/>
    <m/>
    <m/>
    <m/>
    <x v="2"/>
    <x v="2"/>
    <m/>
    <m/>
    <m/>
    <m/>
    <m/>
    <m/>
    <m/>
    <m/>
    <m/>
    <m/>
    <m/>
    <m/>
    <m/>
    <m/>
    <m/>
    <m/>
    <m/>
    <m/>
    <m/>
    <m/>
    <m/>
    <m/>
    <m/>
    <m/>
    <n v="20"/>
    <n v="2022"/>
    <s v=""/>
    <m/>
    <m/>
    <m/>
  </r>
  <r>
    <n v="4183"/>
    <m/>
    <m/>
    <m/>
    <x v="13"/>
    <x v="19"/>
    <x v="6"/>
    <s v="Food Security"/>
    <x v="9"/>
    <x v="20"/>
    <x v="3"/>
    <m/>
    <s v="Planned"/>
    <m/>
    <m/>
    <m/>
    <m/>
    <m/>
    <s v="Chittagong"/>
    <s v="Cox's Bazar"/>
    <x v="6"/>
    <x v="9"/>
    <x v="1"/>
    <m/>
    <m/>
    <m/>
    <x v="2"/>
    <x v="2"/>
    <m/>
    <m/>
    <m/>
    <m/>
    <m/>
    <m/>
    <m/>
    <m/>
    <m/>
    <m/>
    <m/>
    <m/>
    <m/>
    <m/>
    <m/>
    <m/>
    <m/>
    <m/>
    <m/>
    <m/>
    <m/>
    <m/>
    <m/>
    <m/>
    <n v="20"/>
    <n v="2022"/>
    <s v=""/>
    <m/>
    <m/>
    <m/>
  </r>
  <r>
    <n v="4184"/>
    <m/>
    <m/>
    <m/>
    <x v="13"/>
    <x v="19"/>
    <x v="6"/>
    <s v="Food Security"/>
    <x v="9"/>
    <x v="20"/>
    <x v="3"/>
    <m/>
    <s v="Planned"/>
    <m/>
    <m/>
    <m/>
    <m/>
    <m/>
    <s v="Chittagong"/>
    <s v="Cox's Bazar"/>
    <x v="6"/>
    <x v="9"/>
    <x v="1"/>
    <m/>
    <m/>
    <m/>
    <x v="2"/>
    <x v="2"/>
    <m/>
    <m/>
    <m/>
    <m/>
    <m/>
    <m/>
    <m/>
    <m/>
    <m/>
    <m/>
    <m/>
    <m/>
    <m/>
    <m/>
    <m/>
    <m/>
    <m/>
    <m/>
    <m/>
    <m/>
    <m/>
    <m/>
    <m/>
    <m/>
    <n v="20"/>
    <n v="2022"/>
    <s v=""/>
    <m/>
    <m/>
    <m/>
  </r>
  <r>
    <n v="4185"/>
    <m/>
    <m/>
    <m/>
    <x v="13"/>
    <x v="19"/>
    <x v="6"/>
    <s v="Food Security"/>
    <x v="9"/>
    <x v="20"/>
    <x v="3"/>
    <m/>
    <s v="Planned"/>
    <m/>
    <m/>
    <m/>
    <m/>
    <m/>
    <s v="Chittagong"/>
    <s v="Cox's Bazar"/>
    <x v="6"/>
    <x v="9"/>
    <x v="1"/>
    <m/>
    <m/>
    <m/>
    <x v="2"/>
    <x v="2"/>
    <m/>
    <m/>
    <m/>
    <m/>
    <m/>
    <m/>
    <m/>
    <m/>
    <m/>
    <m/>
    <m/>
    <m/>
    <m/>
    <m/>
    <m/>
    <m/>
    <m/>
    <m/>
    <m/>
    <m/>
    <m/>
    <m/>
    <m/>
    <m/>
    <n v="20"/>
    <n v="2022"/>
    <s v=""/>
    <m/>
    <m/>
    <m/>
  </r>
  <r>
    <n v="4186"/>
    <m/>
    <m/>
    <m/>
    <x v="13"/>
    <x v="19"/>
    <x v="6"/>
    <s v="Food Security"/>
    <x v="9"/>
    <x v="20"/>
    <x v="3"/>
    <m/>
    <s v="Planned"/>
    <m/>
    <m/>
    <m/>
    <m/>
    <m/>
    <s v="Chittagong"/>
    <s v="Cox's Bazar"/>
    <x v="6"/>
    <x v="9"/>
    <x v="1"/>
    <m/>
    <m/>
    <m/>
    <x v="2"/>
    <x v="2"/>
    <m/>
    <m/>
    <m/>
    <m/>
    <m/>
    <m/>
    <m/>
    <m/>
    <m/>
    <m/>
    <m/>
    <m/>
    <m/>
    <m/>
    <m/>
    <m/>
    <m/>
    <m/>
    <m/>
    <m/>
    <m/>
    <m/>
    <m/>
    <m/>
    <n v="20"/>
    <n v="2022"/>
    <s v=""/>
    <m/>
    <m/>
    <m/>
  </r>
  <r>
    <n v="4187"/>
    <m/>
    <m/>
    <m/>
    <x v="13"/>
    <x v="19"/>
    <x v="6"/>
    <s v="Food Security"/>
    <x v="9"/>
    <x v="20"/>
    <x v="3"/>
    <m/>
    <s v="Planned"/>
    <m/>
    <m/>
    <m/>
    <m/>
    <m/>
    <s v="Chittagong"/>
    <s v="Cox's Bazar"/>
    <x v="6"/>
    <x v="9"/>
    <x v="1"/>
    <m/>
    <m/>
    <m/>
    <x v="2"/>
    <x v="2"/>
    <m/>
    <m/>
    <m/>
    <m/>
    <m/>
    <m/>
    <m/>
    <m/>
    <m/>
    <m/>
    <m/>
    <m/>
    <m/>
    <m/>
    <m/>
    <m/>
    <m/>
    <m/>
    <m/>
    <m/>
    <m/>
    <m/>
    <m/>
    <m/>
    <n v="20"/>
    <n v="2022"/>
    <s v=""/>
    <m/>
    <m/>
    <m/>
  </r>
  <r>
    <n v="4188"/>
    <m/>
    <m/>
    <m/>
    <x v="13"/>
    <x v="19"/>
    <x v="6"/>
    <s v="Food Security"/>
    <x v="9"/>
    <x v="20"/>
    <x v="3"/>
    <m/>
    <s v="Planned"/>
    <m/>
    <m/>
    <m/>
    <m/>
    <m/>
    <s v="Chittagong"/>
    <s v="Cox's Bazar"/>
    <x v="6"/>
    <x v="9"/>
    <x v="1"/>
    <m/>
    <m/>
    <m/>
    <x v="2"/>
    <x v="2"/>
    <m/>
    <m/>
    <m/>
    <m/>
    <m/>
    <m/>
    <m/>
    <m/>
    <m/>
    <m/>
    <m/>
    <m/>
    <m/>
    <m/>
    <m/>
    <m/>
    <m/>
    <m/>
    <m/>
    <m/>
    <m/>
    <m/>
    <m/>
    <m/>
    <n v="20"/>
    <n v="2022"/>
    <s v=""/>
    <m/>
    <m/>
    <m/>
  </r>
  <r>
    <n v="4189"/>
    <m/>
    <m/>
    <m/>
    <x v="13"/>
    <x v="19"/>
    <x v="6"/>
    <s v="Food Security"/>
    <x v="9"/>
    <x v="20"/>
    <x v="3"/>
    <m/>
    <s v="Planned"/>
    <m/>
    <m/>
    <m/>
    <m/>
    <m/>
    <s v="Chittagong"/>
    <s v="Cox's Bazar"/>
    <x v="6"/>
    <x v="9"/>
    <x v="1"/>
    <m/>
    <m/>
    <m/>
    <x v="2"/>
    <x v="2"/>
    <m/>
    <m/>
    <m/>
    <m/>
    <m/>
    <m/>
    <m/>
    <m/>
    <m/>
    <m/>
    <m/>
    <m/>
    <m/>
    <m/>
    <m/>
    <m/>
    <m/>
    <m/>
    <m/>
    <m/>
    <m/>
    <m/>
    <m/>
    <m/>
    <n v="20"/>
    <n v="2022"/>
    <s v=""/>
    <m/>
    <m/>
    <m/>
  </r>
  <r>
    <n v="4190"/>
    <m/>
    <m/>
    <m/>
    <x v="13"/>
    <x v="19"/>
    <x v="6"/>
    <s v="Food Security"/>
    <x v="9"/>
    <x v="20"/>
    <x v="3"/>
    <m/>
    <s v="Planned"/>
    <m/>
    <m/>
    <m/>
    <m/>
    <m/>
    <s v="Chittagong"/>
    <s v="Cox's Bazar"/>
    <x v="6"/>
    <x v="9"/>
    <x v="1"/>
    <m/>
    <m/>
    <m/>
    <x v="2"/>
    <x v="2"/>
    <m/>
    <m/>
    <m/>
    <m/>
    <m/>
    <m/>
    <m/>
    <m/>
    <m/>
    <m/>
    <m/>
    <m/>
    <m/>
    <m/>
    <m/>
    <m/>
    <m/>
    <m/>
    <m/>
    <m/>
    <m/>
    <m/>
    <m/>
    <m/>
    <n v="20"/>
    <n v="2022"/>
    <s v=""/>
    <m/>
    <m/>
    <m/>
  </r>
  <r>
    <n v="4191"/>
    <m/>
    <m/>
    <m/>
    <x v="13"/>
    <x v="19"/>
    <x v="6"/>
    <s v="Food Security"/>
    <x v="9"/>
    <x v="20"/>
    <x v="3"/>
    <m/>
    <s v="Planned"/>
    <m/>
    <m/>
    <m/>
    <m/>
    <m/>
    <s v="Chittagong"/>
    <s v="Cox's Bazar"/>
    <x v="6"/>
    <x v="9"/>
    <x v="1"/>
    <m/>
    <m/>
    <m/>
    <x v="2"/>
    <x v="2"/>
    <m/>
    <m/>
    <m/>
    <m/>
    <m/>
    <m/>
    <m/>
    <m/>
    <m/>
    <m/>
    <m/>
    <m/>
    <m/>
    <m/>
    <m/>
    <m/>
    <m/>
    <m/>
    <m/>
    <m/>
    <m/>
    <m/>
    <m/>
    <m/>
    <n v="20"/>
    <n v="2022"/>
    <s v=""/>
    <m/>
    <m/>
    <m/>
  </r>
  <r>
    <n v="4192"/>
    <m/>
    <m/>
    <m/>
    <x v="13"/>
    <x v="19"/>
    <x v="6"/>
    <s v="Food Security"/>
    <x v="9"/>
    <x v="20"/>
    <x v="3"/>
    <m/>
    <s v="Planned"/>
    <m/>
    <m/>
    <m/>
    <m/>
    <m/>
    <s v="Chittagong"/>
    <s v="Cox's Bazar"/>
    <x v="6"/>
    <x v="9"/>
    <x v="1"/>
    <m/>
    <m/>
    <m/>
    <x v="2"/>
    <x v="2"/>
    <m/>
    <m/>
    <m/>
    <m/>
    <m/>
    <m/>
    <m/>
    <m/>
    <m/>
    <m/>
    <m/>
    <m/>
    <m/>
    <m/>
    <m/>
    <m/>
    <m/>
    <m/>
    <m/>
    <m/>
    <m/>
    <m/>
    <m/>
    <m/>
    <n v="20"/>
    <n v="2022"/>
    <s v=""/>
    <m/>
    <m/>
    <m/>
  </r>
  <r>
    <n v="4193"/>
    <m/>
    <m/>
    <m/>
    <x v="13"/>
    <x v="19"/>
    <x v="6"/>
    <s v="Food Security"/>
    <x v="9"/>
    <x v="20"/>
    <x v="3"/>
    <m/>
    <s v="Planned"/>
    <m/>
    <m/>
    <m/>
    <m/>
    <m/>
    <s v="Chittagong"/>
    <s v="Cox's Bazar"/>
    <x v="6"/>
    <x v="9"/>
    <x v="1"/>
    <m/>
    <m/>
    <m/>
    <x v="2"/>
    <x v="2"/>
    <m/>
    <m/>
    <m/>
    <m/>
    <m/>
    <m/>
    <m/>
    <m/>
    <m/>
    <m/>
    <m/>
    <m/>
    <m/>
    <m/>
    <m/>
    <m/>
    <m/>
    <m/>
    <m/>
    <m/>
    <m/>
    <m/>
    <m/>
    <m/>
    <n v="20"/>
    <n v="2022"/>
    <s v=""/>
    <m/>
    <m/>
    <m/>
  </r>
  <r>
    <n v="4194"/>
    <m/>
    <m/>
    <m/>
    <x v="13"/>
    <x v="19"/>
    <x v="6"/>
    <s v="Food Security"/>
    <x v="9"/>
    <x v="20"/>
    <x v="3"/>
    <m/>
    <s v="Planned"/>
    <m/>
    <m/>
    <m/>
    <m/>
    <m/>
    <s v="Chittagong"/>
    <s v="Cox's Bazar"/>
    <x v="6"/>
    <x v="9"/>
    <x v="1"/>
    <m/>
    <m/>
    <m/>
    <x v="2"/>
    <x v="2"/>
    <m/>
    <m/>
    <m/>
    <m/>
    <m/>
    <m/>
    <m/>
    <m/>
    <m/>
    <m/>
    <m/>
    <m/>
    <m/>
    <m/>
    <m/>
    <m/>
    <m/>
    <m/>
    <m/>
    <m/>
    <m/>
    <m/>
    <m/>
    <m/>
    <n v="20"/>
    <n v="2022"/>
    <s v=""/>
    <m/>
    <m/>
    <m/>
  </r>
  <r>
    <n v="4195"/>
    <m/>
    <m/>
    <m/>
    <x v="13"/>
    <x v="19"/>
    <x v="6"/>
    <s v="Food Security"/>
    <x v="9"/>
    <x v="20"/>
    <x v="3"/>
    <m/>
    <s v="Planned"/>
    <m/>
    <m/>
    <m/>
    <m/>
    <m/>
    <s v="Chittagong"/>
    <s v="Cox's Bazar"/>
    <x v="6"/>
    <x v="9"/>
    <x v="1"/>
    <m/>
    <m/>
    <m/>
    <x v="2"/>
    <x v="2"/>
    <m/>
    <m/>
    <m/>
    <m/>
    <m/>
    <m/>
    <m/>
    <m/>
    <m/>
    <m/>
    <m/>
    <m/>
    <m/>
    <m/>
    <m/>
    <m/>
    <m/>
    <m/>
    <m/>
    <m/>
    <m/>
    <m/>
    <m/>
    <m/>
    <n v="20"/>
    <n v="2022"/>
    <s v=""/>
    <m/>
    <m/>
    <m/>
  </r>
  <r>
    <n v="4196"/>
    <m/>
    <m/>
    <m/>
    <x v="13"/>
    <x v="19"/>
    <x v="6"/>
    <s v="Food Security"/>
    <x v="9"/>
    <x v="20"/>
    <x v="3"/>
    <m/>
    <s v="Planned"/>
    <m/>
    <m/>
    <m/>
    <m/>
    <m/>
    <s v="Chittagong"/>
    <s v="Cox's Bazar"/>
    <x v="6"/>
    <x v="9"/>
    <x v="1"/>
    <m/>
    <m/>
    <m/>
    <x v="2"/>
    <x v="2"/>
    <m/>
    <m/>
    <m/>
    <m/>
    <m/>
    <m/>
    <m/>
    <m/>
    <m/>
    <m/>
    <m/>
    <m/>
    <m/>
    <m/>
    <m/>
    <m/>
    <m/>
    <m/>
    <m/>
    <m/>
    <m/>
    <m/>
    <m/>
    <m/>
    <n v="20"/>
    <n v="2022"/>
    <s v=""/>
    <m/>
    <m/>
    <m/>
  </r>
  <r>
    <n v="4197"/>
    <m/>
    <m/>
    <m/>
    <x v="13"/>
    <x v="19"/>
    <x v="6"/>
    <s v="Food Security"/>
    <x v="9"/>
    <x v="20"/>
    <x v="3"/>
    <m/>
    <s v="Planned"/>
    <m/>
    <m/>
    <m/>
    <m/>
    <m/>
    <s v="Chittagong"/>
    <s v="Cox's Bazar"/>
    <x v="6"/>
    <x v="9"/>
    <x v="1"/>
    <m/>
    <m/>
    <m/>
    <x v="2"/>
    <x v="2"/>
    <m/>
    <m/>
    <m/>
    <m/>
    <m/>
    <m/>
    <m/>
    <m/>
    <m/>
    <m/>
    <m/>
    <m/>
    <m/>
    <m/>
    <m/>
    <m/>
    <m/>
    <m/>
    <m/>
    <m/>
    <m/>
    <m/>
    <m/>
    <m/>
    <n v="20"/>
    <n v="2022"/>
    <s v=""/>
    <m/>
    <m/>
    <m/>
  </r>
  <r>
    <n v="4198"/>
    <m/>
    <m/>
    <m/>
    <x v="13"/>
    <x v="19"/>
    <x v="6"/>
    <s v="Food Security"/>
    <x v="9"/>
    <x v="20"/>
    <x v="3"/>
    <m/>
    <s v="Planned"/>
    <m/>
    <m/>
    <m/>
    <m/>
    <m/>
    <s v="Chittagong"/>
    <s v="Cox's Bazar"/>
    <x v="6"/>
    <x v="9"/>
    <x v="1"/>
    <m/>
    <m/>
    <m/>
    <x v="2"/>
    <x v="2"/>
    <m/>
    <m/>
    <m/>
    <m/>
    <m/>
    <m/>
    <m/>
    <m/>
    <m/>
    <m/>
    <m/>
    <m/>
    <m/>
    <m/>
    <m/>
    <m/>
    <m/>
    <m/>
    <m/>
    <m/>
    <m/>
    <m/>
    <m/>
    <m/>
    <n v="20"/>
    <n v="2022"/>
    <s v=""/>
    <m/>
    <m/>
    <m/>
  </r>
  <r>
    <n v="4199"/>
    <m/>
    <m/>
    <m/>
    <x v="13"/>
    <x v="19"/>
    <x v="6"/>
    <s v="Food Security"/>
    <x v="9"/>
    <x v="20"/>
    <x v="3"/>
    <m/>
    <s v="Planned"/>
    <m/>
    <m/>
    <m/>
    <m/>
    <m/>
    <s v="Chittagong"/>
    <s v="Cox's Bazar"/>
    <x v="6"/>
    <x v="9"/>
    <x v="1"/>
    <m/>
    <m/>
    <m/>
    <x v="2"/>
    <x v="2"/>
    <m/>
    <m/>
    <m/>
    <m/>
    <m/>
    <m/>
    <m/>
    <m/>
    <m/>
    <m/>
    <m/>
    <m/>
    <m/>
    <m/>
    <m/>
    <m/>
    <m/>
    <m/>
    <m/>
    <m/>
    <m/>
    <m/>
    <m/>
    <m/>
    <n v="20"/>
    <n v="2022"/>
    <s v=""/>
    <m/>
    <m/>
    <m/>
  </r>
  <r>
    <n v="4200"/>
    <m/>
    <m/>
    <m/>
    <x v="13"/>
    <x v="19"/>
    <x v="6"/>
    <s v="Food Security"/>
    <x v="9"/>
    <x v="20"/>
    <x v="3"/>
    <m/>
    <s v="Planned"/>
    <m/>
    <m/>
    <m/>
    <m/>
    <m/>
    <s v="Chittagong"/>
    <s v="Cox's Bazar"/>
    <x v="6"/>
    <x v="9"/>
    <x v="1"/>
    <m/>
    <m/>
    <m/>
    <x v="2"/>
    <x v="2"/>
    <m/>
    <m/>
    <m/>
    <m/>
    <m/>
    <m/>
    <m/>
    <m/>
    <m/>
    <m/>
    <m/>
    <m/>
    <m/>
    <m/>
    <m/>
    <m/>
    <m/>
    <m/>
    <m/>
    <m/>
    <m/>
    <m/>
    <m/>
    <m/>
    <n v="20"/>
    <n v="2022"/>
    <s v=""/>
    <m/>
    <m/>
    <m/>
  </r>
  <r>
    <n v="4201"/>
    <m/>
    <m/>
    <m/>
    <x v="13"/>
    <x v="19"/>
    <x v="6"/>
    <s v="Food Security"/>
    <x v="9"/>
    <x v="20"/>
    <x v="3"/>
    <m/>
    <s v="Planned"/>
    <m/>
    <m/>
    <m/>
    <m/>
    <m/>
    <s v="Chittagong"/>
    <s v="Cox's Bazar"/>
    <x v="6"/>
    <x v="9"/>
    <x v="1"/>
    <m/>
    <m/>
    <m/>
    <x v="2"/>
    <x v="2"/>
    <m/>
    <m/>
    <m/>
    <m/>
    <m/>
    <m/>
    <m/>
    <m/>
    <m/>
    <m/>
    <m/>
    <m/>
    <m/>
    <m/>
    <m/>
    <m/>
    <m/>
    <m/>
    <m/>
    <m/>
    <m/>
    <m/>
    <m/>
    <m/>
    <n v="20"/>
    <n v="2022"/>
    <s v=""/>
    <m/>
    <m/>
    <m/>
  </r>
  <r>
    <n v="4202"/>
    <m/>
    <m/>
    <m/>
    <x v="13"/>
    <x v="19"/>
    <x v="6"/>
    <s v="Food Security"/>
    <x v="9"/>
    <x v="20"/>
    <x v="3"/>
    <m/>
    <s v="Planned"/>
    <m/>
    <m/>
    <m/>
    <m/>
    <m/>
    <s v="Chittagong"/>
    <s v="Cox's Bazar"/>
    <x v="6"/>
    <x v="9"/>
    <x v="1"/>
    <m/>
    <m/>
    <m/>
    <x v="2"/>
    <x v="2"/>
    <m/>
    <m/>
    <m/>
    <m/>
    <m/>
    <m/>
    <m/>
    <m/>
    <m/>
    <m/>
    <m/>
    <m/>
    <m/>
    <m/>
    <m/>
    <m/>
    <m/>
    <m/>
    <m/>
    <m/>
    <m/>
    <m/>
    <m/>
    <m/>
    <n v="20"/>
    <n v="2022"/>
    <s v=""/>
    <m/>
    <m/>
    <m/>
  </r>
  <r>
    <n v="4203"/>
    <m/>
    <m/>
    <m/>
    <x v="13"/>
    <x v="19"/>
    <x v="6"/>
    <s v="Food Security"/>
    <x v="9"/>
    <x v="20"/>
    <x v="3"/>
    <m/>
    <s v="Planned"/>
    <m/>
    <m/>
    <m/>
    <m/>
    <m/>
    <s v="Chittagong"/>
    <s v="Cox's Bazar"/>
    <x v="6"/>
    <x v="9"/>
    <x v="1"/>
    <m/>
    <m/>
    <m/>
    <x v="2"/>
    <x v="2"/>
    <m/>
    <m/>
    <m/>
    <m/>
    <m/>
    <m/>
    <m/>
    <m/>
    <m/>
    <m/>
    <m/>
    <m/>
    <m/>
    <m/>
    <m/>
    <m/>
    <m/>
    <m/>
    <m/>
    <m/>
    <m/>
    <m/>
    <m/>
    <m/>
    <n v="20"/>
    <n v="2022"/>
    <s v=""/>
    <m/>
    <m/>
    <m/>
  </r>
  <r>
    <n v="4204"/>
    <m/>
    <m/>
    <m/>
    <x v="13"/>
    <x v="19"/>
    <x v="6"/>
    <s v="Food Security"/>
    <x v="9"/>
    <x v="20"/>
    <x v="3"/>
    <m/>
    <s v="Planned"/>
    <m/>
    <m/>
    <m/>
    <m/>
    <m/>
    <s v="Chittagong"/>
    <s v="Cox's Bazar"/>
    <x v="6"/>
    <x v="9"/>
    <x v="1"/>
    <m/>
    <m/>
    <m/>
    <x v="2"/>
    <x v="2"/>
    <m/>
    <m/>
    <m/>
    <m/>
    <m/>
    <m/>
    <m/>
    <m/>
    <m/>
    <m/>
    <m/>
    <m/>
    <m/>
    <m/>
    <m/>
    <m/>
    <m/>
    <m/>
    <m/>
    <m/>
    <m/>
    <m/>
    <m/>
    <m/>
    <n v="20"/>
    <n v="2022"/>
    <s v=""/>
    <m/>
    <m/>
    <m/>
  </r>
  <r>
    <n v="4205"/>
    <m/>
    <m/>
    <m/>
    <x v="13"/>
    <x v="19"/>
    <x v="6"/>
    <s v="Food Security"/>
    <x v="9"/>
    <x v="20"/>
    <x v="3"/>
    <m/>
    <s v="Planned"/>
    <m/>
    <m/>
    <m/>
    <m/>
    <m/>
    <s v="Chittagong"/>
    <s v="Cox's Bazar"/>
    <x v="6"/>
    <x v="9"/>
    <x v="1"/>
    <m/>
    <m/>
    <m/>
    <x v="2"/>
    <x v="2"/>
    <m/>
    <m/>
    <m/>
    <m/>
    <m/>
    <m/>
    <m/>
    <m/>
    <m/>
    <m/>
    <m/>
    <m/>
    <m/>
    <m/>
    <m/>
    <m/>
    <m/>
    <m/>
    <m/>
    <m/>
    <m/>
    <m/>
    <m/>
    <m/>
    <n v="20"/>
    <n v="2022"/>
    <s v=""/>
    <m/>
    <m/>
    <m/>
  </r>
  <r>
    <n v="4206"/>
    <m/>
    <m/>
    <m/>
    <x v="13"/>
    <x v="19"/>
    <x v="6"/>
    <s v="Food Security"/>
    <x v="9"/>
    <x v="20"/>
    <x v="3"/>
    <m/>
    <s v="Planned"/>
    <m/>
    <m/>
    <m/>
    <m/>
    <m/>
    <s v="Chittagong"/>
    <s v="Cox's Bazar"/>
    <x v="6"/>
    <x v="9"/>
    <x v="1"/>
    <m/>
    <m/>
    <m/>
    <x v="2"/>
    <x v="2"/>
    <m/>
    <m/>
    <m/>
    <m/>
    <m/>
    <m/>
    <m/>
    <m/>
    <m/>
    <m/>
    <m/>
    <m/>
    <m/>
    <m/>
    <m/>
    <m/>
    <m/>
    <m/>
    <m/>
    <m/>
    <m/>
    <m/>
    <m/>
    <m/>
    <n v="20"/>
    <n v="2022"/>
    <s v=""/>
    <m/>
    <m/>
    <m/>
  </r>
  <r>
    <n v="4207"/>
    <m/>
    <m/>
    <m/>
    <x v="13"/>
    <x v="19"/>
    <x v="6"/>
    <s v="Food Security"/>
    <x v="9"/>
    <x v="20"/>
    <x v="3"/>
    <m/>
    <s v="Planned"/>
    <m/>
    <m/>
    <m/>
    <m/>
    <m/>
    <s v="Chittagong"/>
    <s v="Cox's Bazar"/>
    <x v="6"/>
    <x v="9"/>
    <x v="1"/>
    <m/>
    <m/>
    <m/>
    <x v="2"/>
    <x v="2"/>
    <m/>
    <m/>
    <m/>
    <m/>
    <m/>
    <m/>
    <m/>
    <m/>
    <m/>
    <m/>
    <m/>
    <m/>
    <m/>
    <m/>
    <m/>
    <m/>
    <m/>
    <m/>
    <m/>
    <m/>
    <m/>
    <m/>
    <m/>
    <m/>
    <n v="20"/>
    <n v="2022"/>
    <s v=""/>
    <m/>
    <m/>
    <m/>
  </r>
  <r>
    <n v="4208"/>
    <m/>
    <m/>
    <m/>
    <x v="13"/>
    <x v="19"/>
    <x v="6"/>
    <s v="Food Security"/>
    <x v="9"/>
    <x v="20"/>
    <x v="3"/>
    <m/>
    <s v="Planned"/>
    <m/>
    <m/>
    <m/>
    <m/>
    <m/>
    <s v="Chittagong"/>
    <s v="Cox's Bazar"/>
    <x v="6"/>
    <x v="9"/>
    <x v="1"/>
    <m/>
    <m/>
    <m/>
    <x v="2"/>
    <x v="2"/>
    <m/>
    <m/>
    <m/>
    <m/>
    <m/>
    <m/>
    <m/>
    <m/>
    <m/>
    <m/>
    <m/>
    <m/>
    <m/>
    <m/>
    <m/>
    <m/>
    <m/>
    <m/>
    <m/>
    <m/>
    <m/>
    <m/>
    <m/>
    <m/>
    <n v="20"/>
    <n v="2022"/>
    <s v=""/>
    <m/>
    <m/>
    <m/>
  </r>
  <r>
    <n v="4209"/>
    <m/>
    <m/>
    <m/>
    <x v="13"/>
    <x v="19"/>
    <x v="6"/>
    <s v="Food Security"/>
    <x v="9"/>
    <x v="20"/>
    <x v="3"/>
    <m/>
    <s v="Planned"/>
    <m/>
    <m/>
    <m/>
    <m/>
    <m/>
    <s v="Chittagong"/>
    <s v="Cox's Bazar"/>
    <x v="6"/>
    <x v="9"/>
    <x v="1"/>
    <m/>
    <m/>
    <m/>
    <x v="2"/>
    <x v="2"/>
    <m/>
    <m/>
    <m/>
    <m/>
    <m/>
    <m/>
    <m/>
    <m/>
    <m/>
    <m/>
    <m/>
    <m/>
    <m/>
    <m/>
    <m/>
    <m/>
    <m/>
    <m/>
    <m/>
    <m/>
    <m/>
    <m/>
    <m/>
    <m/>
    <n v="20"/>
    <n v="2022"/>
    <s v=""/>
    <m/>
    <m/>
    <m/>
  </r>
  <r>
    <n v="4210"/>
    <m/>
    <m/>
    <m/>
    <x v="13"/>
    <x v="19"/>
    <x v="6"/>
    <s v="Food Security"/>
    <x v="9"/>
    <x v="20"/>
    <x v="3"/>
    <m/>
    <s v="Planned"/>
    <m/>
    <m/>
    <m/>
    <m/>
    <m/>
    <s v="Chittagong"/>
    <s v="Cox's Bazar"/>
    <x v="6"/>
    <x v="9"/>
    <x v="1"/>
    <m/>
    <m/>
    <m/>
    <x v="2"/>
    <x v="2"/>
    <m/>
    <m/>
    <m/>
    <m/>
    <m/>
    <m/>
    <m/>
    <m/>
    <m/>
    <m/>
    <m/>
    <m/>
    <m/>
    <m/>
    <m/>
    <m/>
    <m/>
    <m/>
    <m/>
    <m/>
    <m/>
    <m/>
    <m/>
    <m/>
    <n v="20"/>
    <n v="2022"/>
    <s v=""/>
    <m/>
    <m/>
    <m/>
  </r>
  <r>
    <n v="4211"/>
    <m/>
    <m/>
    <m/>
    <x v="13"/>
    <x v="19"/>
    <x v="6"/>
    <s v="Food Security"/>
    <x v="9"/>
    <x v="20"/>
    <x v="3"/>
    <m/>
    <s v="Planned"/>
    <m/>
    <m/>
    <m/>
    <m/>
    <m/>
    <s v="Chittagong"/>
    <s v="Cox's Bazar"/>
    <x v="6"/>
    <x v="9"/>
    <x v="1"/>
    <m/>
    <m/>
    <m/>
    <x v="2"/>
    <x v="2"/>
    <m/>
    <m/>
    <m/>
    <m/>
    <m/>
    <m/>
    <m/>
    <m/>
    <m/>
    <m/>
    <m/>
    <m/>
    <m/>
    <m/>
    <m/>
    <m/>
    <m/>
    <m/>
    <m/>
    <m/>
    <m/>
    <m/>
    <m/>
    <m/>
    <n v="20"/>
    <n v="2022"/>
    <s v=""/>
    <m/>
    <m/>
    <m/>
  </r>
  <r>
    <n v="4212"/>
    <m/>
    <m/>
    <m/>
    <x v="13"/>
    <x v="19"/>
    <x v="6"/>
    <s v="Food Security"/>
    <x v="9"/>
    <x v="20"/>
    <x v="3"/>
    <m/>
    <s v="Planned"/>
    <m/>
    <m/>
    <m/>
    <m/>
    <m/>
    <s v="Chittagong"/>
    <s v="Cox's Bazar"/>
    <x v="6"/>
    <x v="9"/>
    <x v="1"/>
    <m/>
    <m/>
    <m/>
    <x v="2"/>
    <x v="2"/>
    <m/>
    <m/>
    <m/>
    <m/>
    <m/>
    <m/>
    <m/>
    <m/>
    <m/>
    <m/>
    <m/>
    <m/>
    <m/>
    <m/>
    <m/>
    <m/>
    <m/>
    <m/>
    <m/>
    <m/>
    <m/>
    <m/>
    <m/>
    <m/>
    <n v="20"/>
    <n v="2022"/>
    <s v=""/>
    <m/>
    <m/>
    <m/>
  </r>
  <r>
    <n v="4213"/>
    <m/>
    <m/>
    <m/>
    <x v="13"/>
    <x v="19"/>
    <x v="6"/>
    <s v="Food Security"/>
    <x v="9"/>
    <x v="20"/>
    <x v="3"/>
    <m/>
    <s v="Planned"/>
    <m/>
    <m/>
    <m/>
    <m/>
    <m/>
    <s v="Chittagong"/>
    <s v="Cox's Bazar"/>
    <x v="6"/>
    <x v="9"/>
    <x v="1"/>
    <m/>
    <m/>
    <m/>
    <x v="2"/>
    <x v="2"/>
    <m/>
    <m/>
    <m/>
    <m/>
    <m/>
    <m/>
    <m/>
    <m/>
    <m/>
    <m/>
    <m/>
    <m/>
    <m/>
    <m/>
    <m/>
    <m/>
    <m/>
    <m/>
    <m/>
    <m/>
    <m/>
    <m/>
    <m/>
    <m/>
    <n v="20"/>
    <n v="2022"/>
    <s v=""/>
    <m/>
    <m/>
    <m/>
  </r>
  <r>
    <n v="4214"/>
    <m/>
    <m/>
    <m/>
    <x v="13"/>
    <x v="19"/>
    <x v="6"/>
    <s v="Food Security"/>
    <x v="9"/>
    <x v="20"/>
    <x v="3"/>
    <m/>
    <s v="Planned"/>
    <m/>
    <m/>
    <m/>
    <m/>
    <m/>
    <s v="Chittagong"/>
    <s v="Cox's Bazar"/>
    <x v="6"/>
    <x v="9"/>
    <x v="1"/>
    <m/>
    <m/>
    <m/>
    <x v="2"/>
    <x v="2"/>
    <m/>
    <m/>
    <m/>
    <m/>
    <m/>
    <m/>
    <m/>
    <m/>
    <m/>
    <m/>
    <m/>
    <m/>
    <m/>
    <m/>
    <m/>
    <m/>
    <m/>
    <m/>
    <m/>
    <m/>
    <m/>
    <m/>
    <m/>
    <m/>
    <n v="20"/>
    <n v="2022"/>
    <s v=""/>
    <m/>
    <m/>
    <m/>
  </r>
  <r>
    <n v="4215"/>
    <m/>
    <m/>
    <m/>
    <x v="13"/>
    <x v="19"/>
    <x v="6"/>
    <s v="Food Security"/>
    <x v="9"/>
    <x v="20"/>
    <x v="3"/>
    <m/>
    <s v="Planned"/>
    <m/>
    <m/>
    <m/>
    <m/>
    <m/>
    <s v="Chittagong"/>
    <s v="Cox's Bazar"/>
    <x v="6"/>
    <x v="9"/>
    <x v="1"/>
    <m/>
    <m/>
    <m/>
    <x v="2"/>
    <x v="2"/>
    <m/>
    <m/>
    <m/>
    <m/>
    <m/>
    <m/>
    <m/>
    <m/>
    <m/>
    <m/>
    <m/>
    <m/>
    <m/>
    <m/>
    <m/>
    <m/>
    <m/>
    <m/>
    <m/>
    <m/>
    <m/>
    <m/>
    <m/>
    <m/>
    <n v="20"/>
    <n v="2022"/>
    <s v=""/>
    <m/>
    <m/>
    <m/>
  </r>
  <r>
    <n v="4216"/>
    <m/>
    <m/>
    <m/>
    <x v="13"/>
    <x v="19"/>
    <x v="6"/>
    <s v="Food Security"/>
    <x v="9"/>
    <x v="20"/>
    <x v="3"/>
    <m/>
    <s v="Planned"/>
    <m/>
    <m/>
    <m/>
    <m/>
    <m/>
    <s v="Chittagong"/>
    <s v="Cox's Bazar"/>
    <x v="6"/>
    <x v="9"/>
    <x v="1"/>
    <m/>
    <m/>
    <m/>
    <x v="2"/>
    <x v="2"/>
    <m/>
    <m/>
    <m/>
    <m/>
    <m/>
    <m/>
    <m/>
    <m/>
    <m/>
    <m/>
    <m/>
    <m/>
    <m/>
    <m/>
    <m/>
    <m/>
    <m/>
    <m/>
    <m/>
    <m/>
    <m/>
    <m/>
    <m/>
    <m/>
    <n v="20"/>
    <n v="2022"/>
    <s v=""/>
    <m/>
    <m/>
    <m/>
  </r>
  <r>
    <n v="4217"/>
    <m/>
    <m/>
    <m/>
    <x v="13"/>
    <x v="19"/>
    <x v="6"/>
    <s v="Food Security"/>
    <x v="9"/>
    <x v="20"/>
    <x v="3"/>
    <m/>
    <s v="Planned"/>
    <m/>
    <m/>
    <m/>
    <m/>
    <m/>
    <s v="Chittagong"/>
    <s v="Cox's Bazar"/>
    <x v="6"/>
    <x v="9"/>
    <x v="1"/>
    <m/>
    <m/>
    <m/>
    <x v="2"/>
    <x v="2"/>
    <m/>
    <m/>
    <m/>
    <m/>
    <m/>
    <m/>
    <m/>
    <m/>
    <m/>
    <m/>
    <m/>
    <m/>
    <m/>
    <m/>
    <m/>
    <m/>
    <m/>
    <m/>
    <m/>
    <m/>
    <m/>
    <m/>
    <m/>
    <m/>
    <n v="20"/>
    <n v="2022"/>
    <s v=""/>
    <m/>
    <m/>
    <m/>
  </r>
  <r>
    <n v="4218"/>
    <m/>
    <m/>
    <m/>
    <x v="13"/>
    <x v="19"/>
    <x v="6"/>
    <s v="Food Security"/>
    <x v="9"/>
    <x v="20"/>
    <x v="3"/>
    <m/>
    <s v="Planned"/>
    <m/>
    <m/>
    <m/>
    <m/>
    <m/>
    <s v="Chittagong"/>
    <s v="Cox's Bazar"/>
    <x v="6"/>
    <x v="9"/>
    <x v="1"/>
    <m/>
    <m/>
    <m/>
    <x v="2"/>
    <x v="2"/>
    <m/>
    <m/>
    <m/>
    <m/>
    <m/>
    <m/>
    <m/>
    <m/>
    <m/>
    <m/>
    <m/>
    <m/>
    <m/>
    <m/>
    <m/>
    <m/>
    <m/>
    <m/>
    <m/>
    <m/>
    <m/>
    <m/>
    <m/>
    <m/>
    <n v="20"/>
    <n v="2022"/>
    <s v=""/>
    <m/>
    <m/>
    <m/>
  </r>
  <r>
    <n v="4219"/>
    <m/>
    <m/>
    <m/>
    <x v="13"/>
    <x v="19"/>
    <x v="6"/>
    <s v="Food Security"/>
    <x v="9"/>
    <x v="20"/>
    <x v="3"/>
    <m/>
    <s v="Planned"/>
    <m/>
    <m/>
    <m/>
    <m/>
    <m/>
    <s v="Chittagong"/>
    <s v="Cox's Bazar"/>
    <x v="6"/>
    <x v="9"/>
    <x v="1"/>
    <m/>
    <m/>
    <m/>
    <x v="2"/>
    <x v="2"/>
    <m/>
    <m/>
    <m/>
    <m/>
    <m/>
    <m/>
    <m/>
    <m/>
    <m/>
    <m/>
    <m/>
    <m/>
    <m/>
    <m/>
    <m/>
    <m/>
    <m/>
    <m/>
    <m/>
    <m/>
    <m/>
    <m/>
    <m/>
    <m/>
    <n v="20"/>
    <n v="2022"/>
    <s v=""/>
    <m/>
    <m/>
    <m/>
  </r>
  <r>
    <n v="4220"/>
    <m/>
    <m/>
    <m/>
    <x v="13"/>
    <x v="19"/>
    <x v="6"/>
    <s v="Food Security"/>
    <x v="9"/>
    <x v="20"/>
    <x v="3"/>
    <m/>
    <s v="Planned"/>
    <m/>
    <m/>
    <m/>
    <m/>
    <m/>
    <s v="Chittagong"/>
    <s v="Cox's Bazar"/>
    <x v="6"/>
    <x v="9"/>
    <x v="1"/>
    <m/>
    <m/>
    <m/>
    <x v="2"/>
    <x v="2"/>
    <m/>
    <m/>
    <m/>
    <m/>
    <m/>
    <m/>
    <m/>
    <m/>
    <m/>
    <m/>
    <m/>
    <m/>
    <m/>
    <m/>
    <m/>
    <m/>
    <m/>
    <m/>
    <m/>
    <m/>
    <m/>
    <m/>
    <m/>
    <m/>
    <n v="20"/>
    <n v="2022"/>
    <s v=""/>
    <m/>
    <m/>
    <m/>
  </r>
  <r>
    <n v="4221"/>
    <m/>
    <m/>
    <m/>
    <x v="13"/>
    <x v="19"/>
    <x v="6"/>
    <s v="Food Security"/>
    <x v="9"/>
    <x v="20"/>
    <x v="3"/>
    <m/>
    <s v="Planned"/>
    <m/>
    <m/>
    <m/>
    <m/>
    <m/>
    <s v="Chittagong"/>
    <s v="Cox's Bazar"/>
    <x v="6"/>
    <x v="9"/>
    <x v="1"/>
    <m/>
    <m/>
    <m/>
    <x v="2"/>
    <x v="2"/>
    <m/>
    <m/>
    <m/>
    <m/>
    <m/>
    <m/>
    <m/>
    <m/>
    <m/>
    <m/>
    <m/>
    <m/>
    <m/>
    <m/>
    <m/>
    <m/>
    <m/>
    <m/>
    <m/>
    <m/>
    <m/>
    <m/>
    <m/>
    <m/>
    <n v="20"/>
    <n v="2022"/>
    <s v=""/>
    <m/>
    <m/>
    <m/>
  </r>
  <r>
    <n v="4222"/>
    <m/>
    <m/>
    <m/>
    <x v="13"/>
    <x v="19"/>
    <x v="6"/>
    <s v="Food Security"/>
    <x v="9"/>
    <x v="20"/>
    <x v="3"/>
    <m/>
    <s v="Planned"/>
    <m/>
    <m/>
    <m/>
    <m/>
    <m/>
    <s v="Chittagong"/>
    <s v="Cox's Bazar"/>
    <x v="6"/>
    <x v="9"/>
    <x v="1"/>
    <m/>
    <m/>
    <m/>
    <x v="2"/>
    <x v="2"/>
    <m/>
    <m/>
    <m/>
    <m/>
    <m/>
    <m/>
    <m/>
    <m/>
    <m/>
    <m/>
    <m/>
    <m/>
    <m/>
    <m/>
    <m/>
    <m/>
    <m/>
    <m/>
    <m/>
    <m/>
    <m/>
    <m/>
    <m/>
    <m/>
    <n v="20"/>
    <n v="2022"/>
    <s v=""/>
    <m/>
    <m/>
    <m/>
  </r>
  <r>
    <n v="4223"/>
    <m/>
    <m/>
    <m/>
    <x v="13"/>
    <x v="19"/>
    <x v="6"/>
    <s v="Food Security"/>
    <x v="9"/>
    <x v="20"/>
    <x v="3"/>
    <m/>
    <s v="Planned"/>
    <m/>
    <m/>
    <m/>
    <m/>
    <m/>
    <s v="Chittagong"/>
    <s v="Cox's Bazar"/>
    <x v="6"/>
    <x v="9"/>
    <x v="1"/>
    <m/>
    <m/>
    <m/>
    <x v="2"/>
    <x v="2"/>
    <m/>
    <m/>
    <m/>
    <m/>
    <m/>
    <m/>
    <m/>
    <m/>
    <m/>
    <m/>
    <m/>
    <m/>
    <m/>
    <m/>
    <m/>
    <m/>
    <m/>
    <m/>
    <m/>
    <m/>
    <m/>
    <m/>
    <m/>
    <m/>
    <n v="20"/>
    <n v="2022"/>
    <s v=""/>
    <m/>
    <m/>
    <m/>
  </r>
  <r>
    <n v="4224"/>
    <m/>
    <m/>
    <m/>
    <x v="13"/>
    <x v="19"/>
    <x v="6"/>
    <s v="Food Security"/>
    <x v="9"/>
    <x v="20"/>
    <x v="3"/>
    <m/>
    <s v="Planned"/>
    <m/>
    <m/>
    <m/>
    <m/>
    <m/>
    <s v="Chittagong"/>
    <s v="Cox's Bazar"/>
    <x v="6"/>
    <x v="9"/>
    <x v="1"/>
    <m/>
    <m/>
    <m/>
    <x v="2"/>
    <x v="2"/>
    <m/>
    <m/>
    <m/>
    <m/>
    <m/>
    <m/>
    <m/>
    <m/>
    <m/>
    <m/>
    <m/>
    <m/>
    <m/>
    <m/>
    <m/>
    <m/>
    <m/>
    <m/>
    <m/>
    <m/>
    <m/>
    <m/>
    <m/>
    <m/>
    <n v="20"/>
    <n v="2022"/>
    <s v=""/>
    <m/>
    <m/>
    <m/>
  </r>
  <r>
    <n v="4225"/>
    <m/>
    <m/>
    <m/>
    <x v="13"/>
    <x v="19"/>
    <x v="6"/>
    <s v="Food Security"/>
    <x v="9"/>
    <x v="20"/>
    <x v="3"/>
    <m/>
    <s v="Planned"/>
    <m/>
    <m/>
    <m/>
    <m/>
    <m/>
    <s v="Chittagong"/>
    <s v="Cox's Bazar"/>
    <x v="6"/>
    <x v="9"/>
    <x v="1"/>
    <m/>
    <m/>
    <m/>
    <x v="2"/>
    <x v="2"/>
    <m/>
    <m/>
    <m/>
    <m/>
    <m/>
    <m/>
    <m/>
    <m/>
    <m/>
    <m/>
    <m/>
    <m/>
    <m/>
    <m/>
    <m/>
    <m/>
    <m/>
    <m/>
    <m/>
    <m/>
    <m/>
    <m/>
    <m/>
    <m/>
    <n v="20"/>
    <n v="2022"/>
    <s v=""/>
    <m/>
    <m/>
    <m/>
  </r>
  <r>
    <n v="4226"/>
    <m/>
    <m/>
    <m/>
    <x v="13"/>
    <x v="19"/>
    <x v="6"/>
    <s v="Food Security"/>
    <x v="9"/>
    <x v="20"/>
    <x v="3"/>
    <m/>
    <s v="Planned"/>
    <m/>
    <m/>
    <m/>
    <m/>
    <m/>
    <s v="Chittagong"/>
    <s v="Cox's Bazar"/>
    <x v="6"/>
    <x v="9"/>
    <x v="1"/>
    <m/>
    <m/>
    <m/>
    <x v="2"/>
    <x v="2"/>
    <m/>
    <m/>
    <m/>
    <m/>
    <m/>
    <m/>
    <m/>
    <m/>
    <m/>
    <m/>
    <m/>
    <m/>
    <m/>
    <m/>
    <m/>
    <m/>
    <m/>
    <m/>
    <m/>
    <m/>
    <m/>
    <m/>
    <m/>
    <m/>
    <n v="20"/>
    <n v="2022"/>
    <s v=""/>
    <m/>
    <m/>
    <m/>
  </r>
  <r>
    <n v="4227"/>
    <m/>
    <m/>
    <m/>
    <x v="13"/>
    <x v="19"/>
    <x v="6"/>
    <s v="Food Security"/>
    <x v="9"/>
    <x v="20"/>
    <x v="3"/>
    <m/>
    <s v="Planned"/>
    <m/>
    <m/>
    <m/>
    <m/>
    <m/>
    <s v="Chittagong"/>
    <s v="Cox's Bazar"/>
    <x v="6"/>
    <x v="9"/>
    <x v="1"/>
    <m/>
    <m/>
    <m/>
    <x v="2"/>
    <x v="2"/>
    <m/>
    <m/>
    <m/>
    <m/>
    <m/>
    <m/>
    <m/>
    <m/>
    <m/>
    <m/>
    <m/>
    <m/>
    <m/>
    <m/>
    <m/>
    <m/>
    <m/>
    <m/>
    <m/>
    <m/>
    <m/>
    <m/>
    <m/>
    <m/>
    <n v="20"/>
    <n v="2022"/>
    <s v=""/>
    <m/>
    <m/>
    <m/>
  </r>
  <r>
    <n v="4228"/>
    <m/>
    <m/>
    <m/>
    <x v="13"/>
    <x v="19"/>
    <x v="6"/>
    <s v="Food Security"/>
    <x v="9"/>
    <x v="20"/>
    <x v="3"/>
    <m/>
    <s v="Planned"/>
    <m/>
    <m/>
    <m/>
    <m/>
    <m/>
    <s v="Chittagong"/>
    <s v="Cox's Bazar"/>
    <x v="6"/>
    <x v="9"/>
    <x v="1"/>
    <m/>
    <m/>
    <m/>
    <x v="2"/>
    <x v="2"/>
    <m/>
    <m/>
    <m/>
    <m/>
    <m/>
    <m/>
    <m/>
    <m/>
    <m/>
    <m/>
    <m/>
    <m/>
    <m/>
    <m/>
    <m/>
    <m/>
    <m/>
    <m/>
    <m/>
    <m/>
    <m/>
    <m/>
    <m/>
    <m/>
    <n v="20"/>
    <n v="2022"/>
    <s v=""/>
    <m/>
    <m/>
    <m/>
  </r>
  <r>
    <n v="4229"/>
    <m/>
    <m/>
    <m/>
    <x v="13"/>
    <x v="19"/>
    <x v="6"/>
    <s v="Food Security"/>
    <x v="9"/>
    <x v="20"/>
    <x v="3"/>
    <m/>
    <s v="Planned"/>
    <m/>
    <m/>
    <m/>
    <m/>
    <m/>
    <s v="Chittagong"/>
    <s v="Cox's Bazar"/>
    <x v="6"/>
    <x v="9"/>
    <x v="1"/>
    <m/>
    <m/>
    <m/>
    <x v="2"/>
    <x v="2"/>
    <m/>
    <m/>
    <m/>
    <m/>
    <m/>
    <m/>
    <m/>
    <m/>
    <m/>
    <m/>
    <m/>
    <m/>
    <m/>
    <m/>
    <m/>
    <m/>
    <m/>
    <m/>
    <m/>
    <m/>
    <m/>
    <m/>
    <m/>
    <m/>
    <n v="20"/>
    <n v="2022"/>
    <s v=""/>
    <m/>
    <m/>
    <m/>
  </r>
  <r>
    <n v="4230"/>
    <m/>
    <m/>
    <m/>
    <x v="13"/>
    <x v="19"/>
    <x v="6"/>
    <s v="Food Security"/>
    <x v="9"/>
    <x v="20"/>
    <x v="3"/>
    <m/>
    <s v="Planned"/>
    <m/>
    <m/>
    <m/>
    <m/>
    <m/>
    <s v="Chittagong"/>
    <s v="Cox's Bazar"/>
    <x v="6"/>
    <x v="9"/>
    <x v="1"/>
    <m/>
    <m/>
    <m/>
    <x v="2"/>
    <x v="2"/>
    <m/>
    <m/>
    <m/>
    <m/>
    <m/>
    <m/>
    <m/>
    <m/>
    <m/>
    <m/>
    <m/>
    <m/>
    <m/>
    <m/>
    <m/>
    <m/>
    <m/>
    <m/>
    <m/>
    <m/>
    <m/>
    <m/>
    <m/>
    <m/>
    <n v="20"/>
    <n v="2022"/>
    <s v=""/>
    <m/>
    <m/>
    <m/>
  </r>
  <r>
    <n v="4231"/>
    <m/>
    <m/>
    <m/>
    <x v="13"/>
    <x v="19"/>
    <x v="6"/>
    <s v="Food Security"/>
    <x v="9"/>
    <x v="20"/>
    <x v="3"/>
    <m/>
    <s v="Planned"/>
    <m/>
    <m/>
    <m/>
    <m/>
    <m/>
    <s v="Chittagong"/>
    <s v="Cox's Bazar"/>
    <x v="6"/>
    <x v="9"/>
    <x v="1"/>
    <m/>
    <m/>
    <m/>
    <x v="2"/>
    <x v="2"/>
    <m/>
    <m/>
    <m/>
    <m/>
    <m/>
    <m/>
    <m/>
    <m/>
    <m/>
    <m/>
    <m/>
    <m/>
    <m/>
    <m/>
    <m/>
    <m/>
    <m/>
    <m/>
    <m/>
    <m/>
    <m/>
    <m/>
    <m/>
    <m/>
    <n v="20"/>
    <n v="2022"/>
    <s v=""/>
    <m/>
    <m/>
    <m/>
  </r>
  <r>
    <n v="4232"/>
    <m/>
    <m/>
    <m/>
    <x v="13"/>
    <x v="19"/>
    <x v="6"/>
    <s v="Food Security"/>
    <x v="9"/>
    <x v="20"/>
    <x v="3"/>
    <m/>
    <s v="Planned"/>
    <m/>
    <m/>
    <m/>
    <m/>
    <m/>
    <s v="Chittagong"/>
    <s v="Cox's Bazar"/>
    <x v="6"/>
    <x v="9"/>
    <x v="1"/>
    <m/>
    <m/>
    <m/>
    <x v="2"/>
    <x v="2"/>
    <m/>
    <m/>
    <m/>
    <m/>
    <m/>
    <m/>
    <m/>
    <m/>
    <m/>
    <m/>
    <m/>
    <m/>
    <m/>
    <m/>
    <m/>
    <m/>
    <m/>
    <m/>
    <m/>
    <m/>
    <m/>
    <m/>
    <m/>
    <m/>
    <n v="20"/>
    <n v="2022"/>
    <s v=""/>
    <m/>
    <m/>
    <m/>
  </r>
  <r>
    <n v="4233"/>
    <m/>
    <m/>
    <m/>
    <x v="13"/>
    <x v="19"/>
    <x v="6"/>
    <s v="Food Security"/>
    <x v="9"/>
    <x v="20"/>
    <x v="3"/>
    <m/>
    <s v="Planned"/>
    <m/>
    <m/>
    <m/>
    <m/>
    <m/>
    <s v="Chittagong"/>
    <s v="Cox's Bazar"/>
    <x v="6"/>
    <x v="9"/>
    <x v="1"/>
    <m/>
    <m/>
    <m/>
    <x v="2"/>
    <x v="2"/>
    <m/>
    <m/>
    <m/>
    <m/>
    <m/>
    <m/>
    <m/>
    <m/>
    <m/>
    <m/>
    <m/>
    <m/>
    <m/>
    <m/>
    <m/>
    <m/>
    <m/>
    <m/>
    <m/>
    <m/>
    <m/>
    <m/>
    <m/>
    <m/>
    <n v="20"/>
    <n v="2022"/>
    <s v=""/>
    <m/>
    <m/>
    <m/>
  </r>
  <r>
    <n v="4234"/>
    <m/>
    <m/>
    <m/>
    <x v="13"/>
    <x v="19"/>
    <x v="6"/>
    <s v="Food Security"/>
    <x v="9"/>
    <x v="20"/>
    <x v="3"/>
    <m/>
    <s v="Planned"/>
    <m/>
    <m/>
    <m/>
    <m/>
    <m/>
    <s v="Chittagong"/>
    <s v="Cox's Bazar"/>
    <x v="6"/>
    <x v="9"/>
    <x v="1"/>
    <m/>
    <m/>
    <m/>
    <x v="2"/>
    <x v="2"/>
    <m/>
    <m/>
    <m/>
    <m/>
    <m/>
    <m/>
    <m/>
    <m/>
    <m/>
    <m/>
    <m/>
    <m/>
    <m/>
    <m/>
    <m/>
    <m/>
    <m/>
    <m/>
    <m/>
    <m/>
    <m/>
    <m/>
    <m/>
    <m/>
    <n v="20"/>
    <n v="2022"/>
    <s v=""/>
    <m/>
    <m/>
    <m/>
  </r>
  <r>
    <n v="4235"/>
    <m/>
    <m/>
    <m/>
    <x v="13"/>
    <x v="19"/>
    <x v="6"/>
    <s v="Food Security"/>
    <x v="9"/>
    <x v="20"/>
    <x v="3"/>
    <m/>
    <s v="Planned"/>
    <m/>
    <m/>
    <m/>
    <m/>
    <m/>
    <s v="Chittagong"/>
    <s v="Cox's Bazar"/>
    <x v="6"/>
    <x v="9"/>
    <x v="1"/>
    <m/>
    <m/>
    <m/>
    <x v="2"/>
    <x v="2"/>
    <m/>
    <m/>
    <m/>
    <m/>
    <m/>
    <m/>
    <m/>
    <m/>
    <m/>
    <m/>
    <m/>
    <m/>
    <m/>
    <m/>
    <m/>
    <m/>
    <m/>
    <m/>
    <m/>
    <m/>
    <m/>
    <m/>
    <m/>
    <m/>
    <n v="20"/>
    <n v="2022"/>
    <s v=""/>
    <m/>
    <m/>
    <m/>
  </r>
  <r>
    <n v="4236"/>
    <m/>
    <m/>
    <m/>
    <x v="13"/>
    <x v="19"/>
    <x v="6"/>
    <s v="Food Security"/>
    <x v="9"/>
    <x v="20"/>
    <x v="3"/>
    <m/>
    <s v="Planned"/>
    <m/>
    <m/>
    <m/>
    <m/>
    <m/>
    <s v="Chittagong"/>
    <s v="Cox's Bazar"/>
    <x v="6"/>
    <x v="9"/>
    <x v="1"/>
    <m/>
    <m/>
    <m/>
    <x v="2"/>
    <x v="2"/>
    <m/>
    <m/>
    <m/>
    <m/>
    <m/>
    <m/>
    <m/>
    <m/>
    <m/>
    <m/>
    <m/>
    <m/>
    <m/>
    <m/>
    <m/>
    <m/>
    <m/>
    <m/>
    <m/>
    <m/>
    <m/>
    <m/>
    <m/>
    <m/>
    <n v="20"/>
    <n v="2022"/>
    <s v=""/>
    <m/>
    <m/>
    <m/>
  </r>
  <r>
    <n v="4237"/>
    <m/>
    <m/>
    <m/>
    <x v="13"/>
    <x v="19"/>
    <x v="6"/>
    <s v="Food Security"/>
    <x v="9"/>
    <x v="20"/>
    <x v="3"/>
    <m/>
    <s v="Planned"/>
    <m/>
    <m/>
    <m/>
    <m/>
    <m/>
    <s v="Chittagong"/>
    <s v="Cox's Bazar"/>
    <x v="6"/>
    <x v="9"/>
    <x v="1"/>
    <m/>
    <m/>
    <m/>
    <x v="2"/>
    <x v="2"/>
    <m/>
    <m/>
    <m/>
    <m/>
    <m/>
    <m/>
    <m/>
    <m/>
    <m/>
    <m/>
    <m/>
    <m/>
    <m/>
    <m/>
    <m/>
    <m/>
    <m/>
    <m/>
    <m/>
    <m/>
    <m/>
    <m/>
    <m/>
    <m/>
    <n v="20"/>
    <n v="2022"/>
    <s v=""/>
    <m/>
    <m/>
    <m/>
  </r>
  <r>
    <n v="4238"/>
    <m/>
    <m/>
    <m/>
    <x v="13"/>
    <x v="19"/>
    <x v="6"/>
    <s v="Food Security"/>
    <x v="9"/>
    <x v="20"/>
    <x v="3"/>
    <m/>
    <s v="Planned"/>
    <m/>
    <m/>
    <m/>
    <m/>
    <m/>
    <s v="Chittagong"/>
    <s v="Cox's Bazar"/>
    <x v="6"/>
    <x v="9"/>
    <x v="1"/>
    <m/>
    <m/>
    <m/>
    <x v="2"/>
    <x v="2"/>
    <m/>
    <m/>
    <m/>
    <m/>
    <m/>
    <m/>
    <m/>
    <m/>
    <m/>
    <m/>
    <m/>
    <m/>
    <m/>
    <m/>
    <m/>
    <m/>
    <m/>
    <m/>
    <m/>
    <m/>
    <m/>
    <m/>
    <m/>
    <m/>
    <n v="20"/>
    <n v="2022"/>
    <s v=""/>
    <m/>
    <m/>
    <m/>
  </r>
  <r>
    <n v="4239"/>
    <m/>
    <m/>
    <m/>
    <x v="13"/>
    <x v="19"/>
    <x v="6"/>
    <s v="Food Security"/>
    <x v="9"/>
    <x v="20"/>
    <x v="3"/>
    <m/>
    <s v="Planned"/>
    <m/>
    <m/>
    <m/>
    <m/>
    <m/>
    <s v="Chittagong"/>
    <s v="Cox's Bazar"/>
    <x v="6"/>
    <x v="9"/>
    <x v="1"/>
    <m/>
    <m/>
    <m/>
    <x v="2"/>
    <x v="2"/>
    <m/>
    <m/>
    <m/>
    <m/>
    <m/>
    <m/>
    <m/>
    <m/>
    <m/>
    <m/>
    <m/>
    <m/>
    <m/>
    <m/>
    <m/>
    <m/>
    <m/>
    <m/>
    <m/>
    <m/>
    <m/>
    <m/>
    <m/>
    <m/>
    <n v="20"/>
    <n v="2022"/>
    <s v=""/>
    <m/>
    <m/>
    <m/>
  </r>
  <r>
    <n v="4240"/>
    <m/>
    <m/>
    <m/>
    <x v="13"/>
    <x v="19"/>
    <x v="6"/>
    <s v="Food Security"/>
    <x v="9"/>
    <x v="20"/>
    <x v="3"/>
    <m/>
    <s v="Planned"/>
    <m/>
    <m/>
    <m/>
    <m/>
    <m/>
    <s v="Chittagong"/>
    <s v="Cox's Bazar"/>
    <x v="6"/>
    <x v="9"/>
    <x v="1"/>
    <m/>
    <m/>
    <m/>
    <x v="2"/>
    <x v="2"/>
    <m/>
    <m/>
    <m/>
    <m/>
    <m/>
    <m/>
    <m/>
    <m/>
    <m/>
    <m/>
    <m/>
    <m/>
    <m/>
    <m/>
    <m/>
    <m/>
    <m/>
    <m/>
    <m/>
    <m/>
    <m/>
    <m/>
    <m/>
    <m/>
    <n v="20"/>
    <n v="2022"/>
    <s v=""/>
    <m/>
    <m/>
    <m/>
  </r>
  <r>
    <n v="4241"/>
    <m/>
    <m/>
    <m/>
    <x v="13"/>
    <x v="19"/>
    <x v="6"/>
    <s v="Food Security"/>
    <x v="9"/>
    <x v="20"/>
    <x v="3"/>
    <m/>
    <s v="Planned"/>
    <m/>
    <m/>
    <m/>
    <m/>
    <m/>
    <s v="Chittagong"/>
    <s v="Cox's Bazar"/>
    <x v="6"/>
    <x v="9"/>
    <x v="1"/>
    <m/>
    <m/>
    <m/>
    <x v="2"/>
    <x v="2"/>
    <m/>
    <m/>
    <m/>
    <m/>
    <m/>
    <m/>
    <m/>
    <m/>
    <m/>
    <m/>
    <m/>
    <m/>
    <m/>
    <m/>
    <m/>
    <m/>
    <m/>
    <m/>
    <m/>
    <m/>
    <m/>
    <m/>
    <m/>
    <m/>
    <n v="20"/>
    <n v="2022"/>
    <s v=""/>
    <m/>
    <m/>
    <m/>
  </r>
  <r>
    <n v="4242"/>
    <m/>
    <m/>
    <m/>
    <x v="13"/>
    <x v="19"/>
    <x v="6"/>
    <s v="Food Security"/>
    <x v="9"/>
    <x v="20"/>
    <x v="3"/>
    <m/>
    <s v="Planned"/>
    <m/>
    <m/>
    <m/>
    <m/>
    <m/>
    <s v="Chittagong"/>
    <s v="Cox's Bazar"/>
    <x v="6"/>
    <x v="9"/>
    <x v="1"/>
    <m/>
    <m/>
    <m/>
    <x v="2"/>
    <x v="2"/>
    <m/>
    <m/>
    <m/>
    <m/>
    <m/>
    <m/>
    <m/>
    <m/>
    <m/>
    <m/>
    <m/>
    <m/>
    <m/>
    <m/>
    <m/>
    <m/>
    <m/>
    <m/>
    <m/>
    <m/>
    <m/>
    <m/>
    <m/>
    <m/>
    <n v="20"/>
    <n v="2022"/>
    <s v=""/>
    <m/>
    <m/>
    <m/>
  </r>
  <r>
    <n v="4243"/>
    <m/>
    <m/>
    <m/>
    <x v="13"/>
    <x v="19"/>
    <x v="6"/>
    <s v="Food Security"/>
    <x v="9"/>
    <x v="20"/>
    <x v="3"/>
    <m/>
    <s v="Planned"/>
    <m/>
    <m/>
    <m/>
    <m/>
    <m/>
    <s v="Chittagong"/>
    <s v="Cox's Bazar"/>
    <x v="6"/>
    <x v="9"/>
    <x v="1"/>
    <m/>
    <m/>
    <m/>
    <x v="2"/>
    <x v="2"/>
    <m/>
    <m/>
    <m/>
    <m/>
    <m/>
    <m/>
    <m/>
    <m/>
    <m/>
    <m/>
    <m/>
    <m/>
    <m/>
    <m/>
    <m/>
    <m/>
    <m/>
    <m/>
    <m/>
    <m/>
    <m/>
    <m/>
    <m/>
    <m/>
    <n v="20"/>
    <n v="2022"/>
    <s v=""/>
    <m/>
    <m/>
    <m/>
  </r>
  <r>
    <n v="4244"/>
    <m/>
    <m/>
    <m/>
    <x v="13"/>
    <x v="19"/>
    <x v="6"/>
    <s v="Food Security"/>
    <x v="9"/>
    <x v="20"/>
    <x v="3"/>
    <m/>
    <s v="Planned"/>
    <m/>
    <m/>
    <m/>
    <m/>
    <m/>
    <s v="Chittagong"/>
    <s v="Cox's Bazar"/>
    <x v="6"/>
    <x v="9"/>
    <x v="1"/>
    <m/>
    <m/>
    <m/>
    <x v="2"/>
    <x v="2"/>
    <m/>
    <m/>
    <m/>
    <m/>
    <m/>
    <m/>
    <m/>
    <m/>
    <m/>
    <m/>
    <m/>
    <m/>
    <m/>
    <m/>
    <m/>
    <m/>
    <m/>
    <m/>
    <m/>
    <m/>
    <m/>
    <m/>
    <m/>
    <m/>
    <n v="20"/>
    <n v="2022"/>
    <s v=""/>
    <m/>
    <m/>
    <m/>
  </r>
  <r>
    <n v="4245"/>
    <m/>
    <m/>
    <m/>
    <x v="13"/>
    <x v="19"/>
    <x v="6"/>
    <s v="Food Security"/>
    <x v="9"/>
    <x v="20"/>
    <x v="3"/>
    <m/>
    <s v="Planned"/>
    <m/>
    <m/>
    <m/>
    <m/>
    <m/>
    <s v="Chittagong"/>
    <s v="Cox's Bazar"/>
    <x v="6"/>
    <x v="9"/>
    <x v="1"/>
    <m/>
    <m/>
    <m/>
    <x v="2"/>
    <x v="2"/>
    <m/>
    <m/>
    <m/>
    <m/>
    <m/>
    <m/>
    <m/>
    <m/>
    <m/>
    <m/>
    <m/>
    <m/>
    <m/>
    <m/>
    <m/>
    <m/>
    <m/>
    <m/>
    <m/>
    <m/>
    <m/>
    <m/>
    <m/>
    <m/>
    <n v="20"/>
    <n v="2022"/>
    <s v=""/>
    <m/>
    <m/>
    <m/>
  </r>
  <r>
    <n v="4246"/>
    <m/>
    <m/>
    <m/>
    <x v="13"/>
    <x v="19"/>
    <x v="6"/>
    <s v="Food Security"/>
    <x v="9"/>
    <x v="20"/>
    <x v="3"/>
    <m/>
    <s v="Planned"/>
    <m/>
    <m/>
    <m/>
    <m/>
    <m/>
    <s v="Chittagong"/>
    <s v="Cox's Bazar"/>
    <x v="6"/>
    <x v="9"/>
    <x v="1"/>
    <m/>
    <m/>
    <m/>
    <x v="2"/>
    <x v="2"/>
    <m/>
    <m/>
    <m/>
    <m/>
    <m/>
    <m/>
    <m/>
    <m/>
    <m/>
    <m/>
    <m/>
    <m/>
    <m/>
    <m/>
    <m/>
    <m/>
    <m/>
    <m/>
    <m/>
    <m/>
    <m/>
    <m/>
    <m/>
    <m/>
    <n v="20"/>
    <n v="2022"/>
    <s v=""/>
    <m/>
    <m/>
    <m/>
  </r>
  <r>
    <n v="4247"/>
    <m/>
    <m/>
    <m/>
    <x v="13"/>
    <x v="19"/>
    <x v="6"/>
    <s v="Food Security"/>
    <x v="9"/>
    <x v="20"/>
    <x v="3"/>
    <m/>
    <s v="Planned"/>
    <m/>
    <m/>
    <m/>
    <m/>
    <m/>
    <s v="Chittagong"/>
    <s v="Cox's Bazar"/>
    <x v="6"/>
    <x v="9"/>
    <x v="1"/>
    <m/>
    <m/>
    <m/>
    <x v="2"/>
    <x v="2"/>
    <m/>
    <m/>
    <m/>
    <m/>
    <m/>
    <m/>
    <m/>
    <m/>
    <m/>
    <m/>
    <m/>
    <m/>
    <m/>
    <m/>
    <m/>
    <m/>
    <m/>
    <m/>
    <m/>
    <m/>
    <m/>
    <m/>
    <m/>
    <m/>
    <n v="20"/>
    <n v="2022"/>
    <s v=""/>
    <m/>
    <m/>
    <m/>
  </r>
  <r>
    <n v="4248"/>
    <m/>
    <m/>
    <m/>
    <x v="13"/>
    <x v="19"/>
    <x v="6"/>
    <s v="Food Security"/>
    <x v="9"/>
    <x v="20"/>
    <x v="3"/>
    <m/>
    <s v="Planned"/>
    <m/>
    <m/>
    <m/>
    <m/>
    <m/>
    <s v="Chittagong"/>
    <s v="Cox's Bazar"/>
    <x v="6"/>
    <x v="9"/>
    <x v="1"/>
    <m/>
    <m/>
    <m/>
    <x v="2"/>
    <x v="2"/>
    <m/>
    <m/>
    <m/>
    <m/>
    <m/>
    <m/>
    <m/>
    <m/>
    <m/>
    <m/>
    <m/>
    <m/>
    <m/>
    <m/>
    <m/>
    <m/>
    <m/>
    <m/>
    <m/>
    <m/>
    <m/>
    <m/>
    <m/>
    <m/>
    <n v="20"/>
    <n v="2022"/>
    <s v=""/>
    <m/>
    <m/>
    <m/>
  </r>
  <r>
    <n v="4249"/>
    <m/>
    <m/>
    <m/>
    <x v="13"/>
    <x v="19"/>
    <x v="6"/>
    <s v="Food Security"/>
    <x v="9"/>
    <x v="20"/>
    <x v="3"/>
    <m/>
    <s v="Planned"/>
    <m/>
    <m/>
    <m/>
    <m/>
    <m/>
    <s v="Chittagong"/>
    <s v="Cox's Bazar"/>
    <x v="6"/>
    <x v="9"/>
    <x v="1"/>
    <m/>
    <m/>
    <m/>
    <x v="2"/>
    <x v="2"/>
    <m/>
    <m/>
    <m/>
    <m/>
    <m/>
    <m/>
    <m/>
    <m/>
    <m/>
    <m/>
    <m/>
    <m/>
    <m/>
    <m/>
    <m/>
    <m/>
    <m/>
    <m/>
    <m/>
    <m/>
    <m/>
    <m/>
    <m/>
    <m/>
    <n v="20"/>
    <n v="2022"/>
    <s v=""/>
    <m/>
    <m/>
    <m/>
  </r>
  <r>
    <n v="4250"/>
    <m/>
    <m/>
    <m/>
    <x v="13"/>
    <x v="19"/>
    <x v="6"/>
    <s v="Food Security"/>
    <x v="9"/>
    <x v="20"/>
    <x v="3"/>
    <m/>
    <s v="Planned"/>
    <m/>
    <m/>
    <m/>
    <m/>
    <m/>
    <s v="Chittagong"/>
    <s v="Cox's Bazar"/>
    <x v="6"/>
    <x v="9"/>
    <x v="1"/>
    <m/>
    <m/>
    <m/>
    <x v="2"/>
    <x v="2"/>
    <m/>
    <m/>
    <m/>
    <m/>
    <m/>
    <m/>
    <m/>
    <m/>
    <m/>
    <m/>
    <m/>
    <m/>
    <m/>
    <m/>
    <m/>
    <m/>
    <m/>
    <m/>
    <m/>
    <m/>
    <m/>
    <m/>
    <m/>
    <m/>
    <n v="20"/>
    <n v="2022"/>
    <s v=""/>
    <m/>
    <m/>
    <m/>
  </r>
  <r>
    <n v="4251"/>
    <m/>
    <m/>
    <m/>
    <x v="13"/>
    <x v="19"/>
    <x v="6"/>
    <s v="Food Security"/>
    <x v="9"/>
    <x v="20"/>
    <x v="3"/>
    <m/>
    <s v="Planned"/>
    <m/>
    <m/>
    <m/>
    <m/>
    <m/>
    <s v="Chittagong"/>
    <s v="Cox's Bazar"/>
    <x v="6"/>
    <x v="9"/>
    <x v="1"/>
    <m/>
    <m/>
    <m/>
    <x v="2"/>
    <x v="2"/>
    <m/>
    <m/>
    <m/>
    <m/>
    <m/>
    <m/>
    <m/>
    <m/>
    <m/>
    <m/>
    <m/>
    <m/>
    <m/>
    <m/>
    <m/>
    <m/>
    <m/>
    <m/>
    <m/>
    <m/>
    <m/>
    <m/>
    <m/>
    <m/>
    <n v="20"/>
    <n v="2022"/>
    <s v=""/>
    <m/>
    <m/>
    <m/>
  </r>
  <r>
    <n v="4252"/>
    <m/>
    <m/>
    <m/>
    <x v="13"/>
    <x v="19"/>
    <x v="6"/>
    <s v="Food Security"/>
    <x v="9"/>
    <x v="20"/>
    <x v="3"/>
    <m/>
    <s v="Planned"/>
    <m/>
    <m/>
    <m/>
    <m/>
    <m/>
    <s v="Chittagong"/>
    <s v="Cox's Bazar"/>
    <x v="6"/>
    <x v="9"/>
    <x v="1"/>
    <m/>
    <m/>
    <m/>
    <x v="2"/>
    <x v="2"/>
    <m/>
    <m/>
    <m/>
    <m/>
    <m/>
    <m/>
    <m/>
    <m/>
    <m/>
    <m/>
    <m/>
    <m/>
    <m/>
    <m/>
    <m/>
    <m/>
    <m/>
    <m/>
    <m/>
    <m/>
    <m/>
    <m/>
    <m/>
    <m/>
    <n v="20"/>
    <n v="2022"/>
    <s v=""/>
    <m/>
    <m/>
    <m/>
  </r>
  <r>
    <n v="4253"/>
    <m/>
    <m/>
    <m/>
    <x v="13"/>
    <x v="19"/>
    <x v="6"/>
    <s v="Food Security"/>
    <x v="9"/>
    <x v="20"/>
    <x v="3"/>
    <m/>
    <s v="Planned"/>
    <m/>
    <m/>
    <m/>
    <m/>
    <m/>
    <s v="Chittagong"/>
    <s v="Cox's Bazar"/>
    <x v="6"/>
    <x v="9"/>
    <x v="1"/>
    <m/>
    <m/>
    <m/>
    <x v="2"/>
    <x v="2"/>
    <m/>
    <m/>
    <m/>
    <m/>
    <m/>
    <m/>
    <m/>
    <m/>
    <m/>
    <m/>
    <m/>
    <m/>
    <m/>
    <m/>
    <m/>
    <m/>
    <m/>
    <m/>
    <m/>
    <m/>
    <m/>
    <m/>
    <m/>
    <m/>
    <n v="20"/>
    <n v="2022"/>
    <s v=""/>
    <m/>
    <m/>
    <m/>
  </r>
  <r>
    <n v="4254"/>
    <m/>
    <m/>
    <m/>
    <x v="13"/>
    <x v="19"/>
    <x v="6"/>
    <s v="Food Security"/>
    <x v="9"/>
    <x v="20"/>
    <x v="3"/>
    <m/>
    <s v="Planned"/>
    <m/>
    <m/>
    <m/>
    <m/>
    <m/>
    <s v="Chittagong"/>
    <s v="Cox's Bazar"/>
    <x v="6"/>
    <x v="9"/>
    <x v="1"/>
    <m/>
    <m/>
    <m/>
    <x v="2"/>
    <x v="2"/>
    <m/>
    <m/>
    <m/>
    <m/>
    <m/>
    <m/>
    <m/>
    <m/>
    <m/>
    <m/>
    <m/>
    <m/>
    <m/>
    <m/>
    <m/>
    <m/>
    <m/>
    <m/>
    <m/>
    <m/>
    <m/>
    <m/>
    <m/>
    <m/>
    <n v="20"/>
    <n v="2022"/>
    <s v=""/>
    <m/>
    <m/>
    <m/>
  </r>
  <r>
    <n v="4255"/>
    <m/>
    <m/>
    <m/>
    <x v="13"/>
    <x v="19"/>
    <x v="6"/>
    <s v="Food Security"/>
    <x v="9"/>
    <x v="20"/>
    <x v="3"/>
    <m/>
    <s v="Planned"/>
    <m/>
    <m/>
    <m/>
    <m/>
    <m/>
    <s v="Chittagong"/>
    <s v="Cox's Bazar"/>
    <x v="6"/>
    <x v="9"/>
    <x v="1"/>
    <m/>
    <m/>
    <m/>
    <x v="2"/>
    <x v="2"/>
    <m/>
    <m/>
    <m/>
    <m/>
    <m/>
    <m/>
    <m/>
    <m/>
    <m/>
    <m/>
    <m/>
    <m/>
    <m/>
    <m/>
    <m/>
    <m/>
    <m/>
    <m/>
    <m/>
    <m/>
    <m/>
    <m/>
    <m/>
    <m/>
    <n v="20"/>
    <n v="2022"/>
    <s v=""/>
    <m/>
    <m/>
    <m/>
  </r>
  <r>
    <n v="4256"/>
    <m/>
    <m/>
    <m/>
    <x v="13"/>
    <x v="19"/>
    <x v="6"/>
    <s v="Food Security"/>
    <x v="9"/>
    <x v="20"/>
    <x v="3"/>
    <m/>
    <s v="Planned"/>
    <m/>
    <m/>
    <m/>
    <m/>
    <m/>
    <s v="Chittagong"/>
    <s v="Cox's Bazar"/>
    <x v="6"/>
    <x v="9"/>
    <x v="1"/>
    <m/>
    <m/>
    <m/>
    <x v="2"/>
    <x v="2"/>
    <m/>
    <m/>
    <m/>
    <m/>
    <m/>
    <m/>
    <m/>
    <m/>
    <m/>
    <m/>
    <m/>
    <m/>
    <m/>
    <m/>
    <m/>
    <m/>
    <m/>
    <m/>
    <m/>
    <m/>
    <m/>
    <m/>
    <m/>
    <m/>
    <n v="20"/>
    <n v="2022"/>
    <s v=""/>
    <m/>
    <m/>
    <m/>
  </r>
  <r>
    <n v="4257"/>
    <m/>
    <m/>
    <m/>
    <x v="13"/>
    <x v="19"/>
    <x v="6"/>
    <s v="Food Security"/>
    <x v="9"/>
    <x v="20"/>
    <x v="3"/>
    <m/>
    <s v="Planned"/>
    <m/>
    <m/>
    <m/>
    <m/>
    <m/>
    <s v="Chittagong"/>
    <s v="Cox's Bazar"/>
    <x v="6"/>
    <x v="9"/>
    <x v="1"/>
    <m/>
    <m/>
    <m/>
    <x v="2"/>
    <x v="2"/>
    <m/>
    <m/>
    <m/>
    <m/>
    <m/>
    <m/>
    <m/>
    <m/>
    <m/>
    <m/>
    <m/>
    <m/>
    <m/>
    <m/>
    <m/>
    <m/>
    <m/>
    <m/>
    <m/>
    <m/>
    <m/>
    <m/>
    <m/>
    <m/>
    <n v="20"/>
    <n v="2022"/>
    <s v=""/>
    <m/>
    <m/>
    <m/>
  </r>
  <r>
    <n v="4258"/>
    <m/>
    <m/>
    <m/>
    <x v="13"/>
    <x v="19"/>
    <x v="6"/>
    <s v="Food Security"/>
    <x v="9"/>
    <x v="20"/>
    <x v="3"/>
    <m/>
    <s v="Planned"/>
    <m/>
    <m/>
    <m/>
    <m/>
    <m/>
    <s v="Chittagong"/>
    <s v="Cox's Bazar"/>
    <x v="6"/>
    <x v="9"/>
    <x v="1"/>
    <m/>
    <m/>
    <m/>
    <x v="2"/>
    <x v="2"/>
    <m/>
    <m/>
    <m/>
    <m/>
    <m/>
    <m/>
    <m/>
    <m/>
    <m/>
    <m/>
    <m/>
    <m/>
    <m/>
    <m/>
    <m/>
    <m/>
    <m/>
    <m/>
    <m/>
    <m/>
    <m/>
    <m/>
    <m/>
    <m/>
    <n v="20"/>
    <n v="2022"/>
    <s v=""/>
    <m/>
    <m/>
    <m/>
  </r>
  <r>
    <n v="4259"/>
    <m/>
    <m/>
    <m/>
    <x v="13"/>
    <x v="19"/>
    <x v="6"/>
    <s v="Food Security"/>
    <x v="9"/>
    <x v="20"/>
    <x v="3"/>
    <m/>
    <s v="Planned"/>
    <m/>
    <m/>
    <m/>
    <m/>
    <m/>
    <s v="Chittagong"/>
    <s v="Cox's Bazar"/>
    <x v="6"/>
    <x v="9"/>
    <x v="1"/>
    <m/>
    <m/>
    <m/>
    <x v="2"/>
    <x v="2"/>
    <m/>
    <m/>
    <m/>
    <m/>
    <m/>
    <m/>
    <m/>
    <m/>
    <m/>
    <m/>
    <m/>
    <m/>
    <m/>
    <m/>
    <m/>
    <m/>
    <m/>
    <m/>
    <m/>
    <m/>
    <m/>
    <m/>
    <m/>
    <m/>
    <n v="20"/>
    <n v="2022"/>
    <s v=""/>
    <m/>
    <m/>
    <m/>
  </r>
  <r>
    <n v="4260"/>
    <m/>
    <m/>
    <m/>
    <x v="13"/>
    <x v="19"/>
    <x v="6"/>
    <s v="Food Security"/>
    <x v="9"/>
    <x v="20"/>
    <x v="3"/>
    <m/>
    <s v="Planned"/>
    <m/>
    <m/>
    <m/>
    <m/>
    <m/>
    <s v="Chittagong"/>
    <s v="Cox's Bazar"/>
    <x v="6"/>
    <x v="9"/>
    <x v="1"/>
    <m/>
    <m/>
    <m/>
    <x v="2"/>
    <x v="2"/>
    <m/>
    <m/>
    <m/>
    <m/>
    <m/>
    <m/>
    <m/>
    <m/>
    <m/>
    <m/>
    <m/>
    <m/>
    <m/>
    <m/>
    <m/>
    <m/>
    <m/>
    <m/>
    <m/>
    <m/>
    <m/>
    <m/>
    <m/>
    <m/>
    <n v="20"/>
    <n v="2022"/>
    <s v=""/>
    <m/>
    <m/>
    <m/>
  </r>
  <r>
    <n v="4261"/>
    <m/>
    <m/>
    <m/>
    <x v="13"/>
    <x v="19"/>
    <x v="6"/>
    <s v="Food Security"/>
    <x v="9"/>
    <x v="20"/>
    <x v="3"/>
    <m/>
    <s v="Planned"/>
    <m/>
    <m/>
    <m/>
    <m/>
    <m/>
    <s v="Chittagong"/>
    <s v="Cox's Bazar"/>
    <x v="6"/>
    <x v="9"/>
    <x v="1"/>
    <m/>
    <m/>
    <m/>
    <x v="2"/>
    <x v="2"/>
    <m/>
    <m/>
    <m/>
    <m/>
    <m/>
    <m/>
    <m/>
    <m/>
    <m/>
    <m/>
    <m/>
    <m/>
    <m/>
    <m/>
    <m/>
    <m/>
    <m/>
    <m/>
    <m/>
    <m/>
    <m/>
    <m/>
    <m/>
    <m/>
    <n v="20"/>
    <n v="2022"/>
    <s v=""/>
    <m/>
    <m/>
    <m/>
  </r>
  <r>
    <n v="4262"/>
    <m/>
    <m/>
    <m/>
    <x v="13"/>
    <x v="19"/>
    <x v="6"/>
    <s v="Food Security"/>
    <x v="9"/>
    <x v="20"/>
    <x v="3"/>
    <m/>
    <s v="Planned"/>
    <m/>
    <m/>
    <m/>
    <m/>
    <m/>
    <s v="Chittagong"/>
    <s v="Cox's Bazar"/>
    <x v="6"/>
    <x v="9"/>
    <x v="1"/>
    <m/>
    <m/>
    <m/>
    <x v="2"/>
    <x v="2"/>
    <m/>
    <m/>
    <m/>
    <m/>
    <m/>
    <m/>
    <m/>
    <m/>
    <m/>
    <m/>
    <m/>
    <m/>
    <m/>
    <m/>
    <m/>
    <m/>
    <m/>
    <m/>
    <m/>
    <m/>
    <m/>
    <m/>
    <m/>
    <m/>
    <n v="20"/>
    <n v="2022"/>
    <s v=""/>
    <m/>
    <m/>
    <m/>
  </r>
  <r>
    <n v="4263"/>
    <m/>
    <m/>
    <m/>
    <x v="13"/>
    <x v="19"/>
    <x v="6"/>
    <s v="Food Security"/>
    <x v="9"/>
    <x v="20"/>
    <x v="3"/>
    <m/>
    <s v="Planned"/>
    <m/>
    <m/>
    <m/>
    <m/>
    <m/>
    <s v="Chittagong"/>
    <s v="Cox's Bazar"/>
    <x v="6"/>
    <x v="9"/>
    <x v="1"/>
    <m/>
    <m/>
    <m/>
    <x v="2"/>
    <x v="2"/>
    <m/>
    <m/>
    <m/>
    <m/>
    <m/>
    <m/>
    <m/>
    <m/>
    <m/>
    <m/>
    <m/>
    <m/>
    <m/>
    <m/>
    <m/>
    <m/>
    <m/>
    <m/>
    <m/>
    <m/>
    <m/>
    <m/>
    <m/>
    <m/>
    <n v="20"/>
    <n v="2022"/>
    <s v=""/>
    <m/>
    <m/>
    <m/>
  </r>
  <r>
    <n v="4264"/>
    <m/>
    <m/>
    <m/>
    <x v="13"/>
    <x v="19"/>
    <x v="6"/>
    <s v="Food Security"/>
    <x v="9"/>
    <x v="20"/>
    <x v="3"/>
    <m/>
    <s v="Planned"/>
    <m/>
    <m/>
    <m/>
    <m/>
    <m/>
    <s v="Chittagong"/>
    <s v="Cox's Bazar"/>
    <x v="6"/>
    <x v="9"/>
    <x v="1"/>
    <m/>
    <m/>
    <m/>
    <x v="2"/>
    <x v="2"/>
    <m/>
    <m/>
    <m/>
    <m/>
    <m/>
    <m/>
    <m/>
    <m/>
    <m/>
    <m/>
    <m/>
    <m/>
    <m/>
    <m/>
    <m/>
    <m/>
    <m/>
    <m/>
    <m/>
    <m/>
    <m/>
    <m/>
    <m/>
    <m/>
    <n v="20"/>
    <n v="2022"/>
    <s v=""/>
    <m/>
    <m/>
    <m/>
  </r>
  <r>
    <n v="4265"/>
    <m/>
    <m/>
    <m/>
    <x v="13"/>
    <x v="19"/>
    <x v="6"/>
    <s v="Food Security"/>
    <x v="9"/>
    <x v="20"/>
    <x v="3"/>
    <m/>
    <s v="Planned"/>
    <m/>
    <m/>
    <m/>
    <m/>
    <m/>
    <s v="Chittagong"/>
    <s v="Cox's Bazar"/>
    <x v="6"/>
    <x v="9"/>
    <x v="1"/>
    <m/>
    <m/>
    <m/>
    <x v="2"/>
    <x v="2"/>
    <m/>
    <m/>
    <m/>
    <m/>
    <m/>
    <m/>
    <m/>
    <m/>
    <m/>
    <m/>
    <m/>
    <m/>
    <m/>
    <m/>
    <m/>
    <m/>
    <m/>
    <m/>
    <m/>
    <m/>
    <m/>
    <m/>
    <m/>
    <m/>
    <n v="20"/>
    <n v="2022"/>
    <s v=""/>
    <m/>
    <m/>
    <m/>
  </r>
  <r>
    <n v="4266"/>
    <m/>
    <m/>
    <m/>
    <x v="13"/>
    <x v="19"/>
    <x v="6"/>
    <s v="Food Security"/>
    <x v="9"/>
    <x v="20"/>
    <x v="3"/>
    <m/>
    <s v="Planned"/>
    <m/>
    <m/>
    <m/>
    <m/>
    <m/>
    <s v="Chittagong"/>
    <s v="Cox's Bazar"/>
    <x v="6"/>
    <x v="9"/>
    <x v="1"/>
    <m/>
    <m/>
    <m/>
    <x v="2"/>
    <x v="2"/>
    <m/>
    <m/>
    <m/>
    <m/>
    <m/>
    <m/>
    <m/>
    <m/>
    <m/>
    <m/>
    <m/>
    <m/>
    <m/>
    <m/>
    <m/>
    <m/>
    <m/>
    <m/>
    <m/>
    <m/>
    <m/>
    <m/>
    <m/>
    <m/>
    <n v="20"/>
    <n v="2022"/>
    <s v=""/>
    <m/>
    <m/>
    <m/>
  </r>
  <r>
    <n v="4267"/>
    <m/>
    <m/>
    <m/>
    <x v="13"/>
    <x v="19"/>
    <x v="6"/>
    <s v="Food Security"/>
    <x v="9"/>
    <x v="20"/>
    <x v="3"/>
    <m/>
    <s v="Planned"/>
    <m/>
    <m/>
    <m/>
    <m/>
    <m/>
    <s v="Chittagong"/>
    <s v="Cox's Bazar"/>
    <x v="6"/>
    <x v="9"/>
    <x v="1"/>
    <m/>
    <m/>
    <m/>
    <x v="2"/>
    <x v="2"/>
    <m/>
    <m/>
    <m/>
    <m/>
    <m/>
    <m/>
    <m/>
    <m/>
    <m/>
    <m/>
    <m/>
    <m/>
    <m/>
    <m/>
    <m/>
    <m/>
    <m/>
    <m/>
    <m/>
    <m/>
    <m/>
    <m/>
    <m/>
    <m/>
    <n v="20"/>
    <n v="2022"/>
    <s v=""/>
    <m/>
    <m/>
    <m/>
  </r>
  <r>
    <n v="4268"/>
    <m/>
    <m/>
    <m/>
    <x v="13"/>
    <x v="19"/>
    <x v="6"/>
    <s v="Food Security"/>
    <x v="9"/>
    <x v="20"/>
    <x v="3"/>
    <m/>
    <s v="Planned"/>
    <m/>
    <m/>
    <m/>
    <m/>
    <m/>
    <s v="Chittagong"/>
    <s v="Cox's Bazar"/>
    <x v="6"/>
    <x v="9"/>
    <x v="1"/>
    <m/>
    <m/>
    <m/>
    <x v="2"/>
    <x v="2"/>
    <m/>
    <m/>
    <m/>
    <m/>
    <m/>
    <m/>
    <m/>
    <m/>
    <m/>
    <m/>
    <m/>
    <m/>
    <m/>
    <m/>
    <m/>
    <m/>
    <m/>
    <m/>
    <m/>
    <m/>
    <m/>
    <m/>
    <m/>
    <m/>
    <n v="20"/>
    <n v="2022"/>
    <s v=""/>
    <m/>
    <m/>
    <m/>
  </r>
  <r>
    <n v="4269"/>
    <m/>
    <m/>
    <m/>
    <x v="13"/>
    <x v="19"/>
    <x v="6"/>
    <s v="Food Security"/>
    <x v="9"/>
    <x v="20"/>
    <x v="3"/>
    <m/>
    <s v="Planned"/>
    <m/>
    <m/>
    <m/>
    <m/>
    <m/>
    <s v="Chittagong"/>
    <s v="Cox's Bazar"/>
    <x v="6"/>
    <x v="9"/>
    <x v="1"/>
    <m/>
    <m/>
    <m/>
    <x v="2"/>
    <x v="2"/>
    <m/>
    <m/>
    <m/>
    <m/>
    <m/>
    <m/>
    <m/>
    <m/>
    <m/>
    <m/>
    <m/>
    <m/>
    <m/>
    <m/>
    <m/>
    <m/>
    <m/>
    <m/>
    <m/>
    <m/>
    <m/>
    <m/>
    <m/>
    <m/>
    <n v="20"/>
    <n v="2022"/>
    <s v=""/>
    <m/>
    <m/>
    <m/>
  </r>
  <r>
    <n v="4270"/>
    <m/>
    <m/>
    <m/>
    <x v="13"/>
    <x v="19"/>
    <x v="6"/>
    <s v="Food Security"/>
    <x v="9"/>
    <x v="20"/>
    <x v="3"/>
    <m/>
    <s v="Planned"/>
    <m/>
    <m/>
    <m/>
    <m/>
    <m/>
    <s v="Chittagong"/>
    <s v="Cox's Bazar"/>
    <x v="6"/>
    <x v="9"/>
    <x v="1"/>
    <m/>
    <m/>
    <m/>
    <x v="2"/>
    <x v="2"/>
    <m/>
    <m/>
    <m/>
    <m/>
    <m/>
    <m/>
    <m/>
    <m/>
    <m/>
    <m/>
    <m/>
    <m/>
    <m/>
    <m/>
    <m/>
    <m/>
    <m/>
    <m/>
    <m/>
    <m/>
    <m/>
    <m/>
    <m/>
    <m/>
    <n v="20"/>
    <n v="2022"/>
    <s v=""/>
    <m/>
    <m/>
    <m/>
  </r>
  <r>
    <n v="4271"/>
    <m/>
    <m/>
    <m/>
    <x v="13"/>
    <x v="19"/>
    <x v="6"/>
    <s v="Food Security"/>
    <x v="9"/>
    <x v="20"/>
    <x v="3"/>
    <m/>
    <s v="Planned"/>
    <m/>
    <m/>
    <m/>
    <m/>
    <m/>
    <s v="Chittagong"/>
    <s v="Cox's Bazar"/>
    <x v="6"/>
    <x v="9"/>
    <x v="1"/>
    <m/>
    <m/>
    <m/>
    <x v="2"/>
    <x v="2"/>
    <m/>
    <m/>
    <m/>
    <m/>
    <m/>
    <m/>
    <m/>
    <m/>
    <m/>
    <m/>
    <m/>
    <m/>
    <m/>
    <m/>
    <m/>
    <m/>
    <m/>
    <m/>
    <m/>
    <m/>
    <m/>
    <m/>
    <m/>
    <m/>
    <n v="20"/>
    <n v="2022"/>
    <s v=""/>
    <m/>
    <m/>
    <m/>
  </r>
  <r>
    <n v="4272"/>
    <m/>
    <m/>
    <m/>
    <x v="13"/>
    <x v="19"/>
    <x v="6"/>
    <s v="Food Security"/>
    <x v="9"/>
    <x v="20"/>
    <x v="3"/>
    <m/>
    <s v="Planned"/>
    <m/>
    <m/>
    <m/>
    <m/>
    <m/>
    <s v="Chittagong"/>
    <s v="Cox's Bazar"/>
    <x v="6"/>
    <x v="9"/>
    <x v="1"/>
    <m/>
    <m/>
    <m/>
    <x v="2"/>
    <x v="2"/>
    <m/>
    <m/>
    <m/>
    <m/>
    <m/>
    <m/>
    <m/>
    <m/>
    <m/>
    <m/>
    <m/>
    <m/>
    <m/>
    <m/>
    <m/>
    <m/>
    <m/>
    <m/>
    <m/>
    <m/>
    <m/>
    <m/>
    <m/>
    <m/>
    <n v="20"/>
    <n v="2022"/>
    <s v=""/>
    <m/>
    <m/>
    <m/>
  </r>
  <r>
    <n v="4273"/>
    <m/>
    <m/>
    <m/>
    <x v="13"/>
    <x v="19"/>
    <x v="6"/>
    <s v="Food Security"/>
    <x v="9"/>
    <x v="20"/>
    <x v="3"/>
    <m/>
    <s v="Planned"/>
    <m/>
    <m/>
    <m/>
    <m/>
    <m/>
    <s v="Chittagong"/>
    <s v="Cox's Bazar"/>
    <x v="6"/>
    <x v="9"/>
    <x v="1"/>
    <m/>
    <m/>
    <m/>
    <x v="2"/>
    <x v="2"/>
    <m/>
    <m/>
    <m/>
    <m/>
    <m/>
    <m/>
    <m/>
    <m/>
    <m/>
    <m/>
    <m/>
    <m/>
    <m/>
    <m/>
    <m/>
    <m/>
    <m/>
    <m/>
    <m/>
    <m/>
    <m/>
    <m/>
    <m/>
    <m/>
    <n v="20"/>
    <n v="2022"/>
    <s v=""/>
    <m/>
    <m/>
    <m/>
  </r>
  <r>
    <n v="4274"/>
    <m/>
    <m/>
    <m/>
    <x v="13"/>
    <x v="19"/>
    <x v="6"/>
    <s v="Food Security"/>
    <x v="9"/>
    <x v="20"/>
    <x v="3"/>
    <m/>
    <s v="Planned"/>
    <m/>
    <m/>
    <m/>
    <m/>
    <m/>
    <s v="Chittagong"/>
    <s v="Cox's Bazar"/>
    <x v="6"/>
    <x v="9"/>
    <x v="1"/>
    <m/>
    <m/>
    <m/>
    <x v="2"/>
    <x v="2"/>
    <m/>
    <m/>
    <m/>
    <m/>
    <m/>
    <m/>
    <m/>
    <m/>
    <m/>
    <m/>
    <m/>
    <m/>
    <m/>
    <m/>
    <m/>
    <m/>
    <m/>
    <m/>
    <m/>
    <m/>
    <m/>
    <m/>
    <m/>
    <m/>
    <n v="20"/>
    <n v="2022"/>
    <s v=""/>
    <m/>
    <m/>
    <m/>
  </r>
  <r>
    <n v="4275"/>
    <m/>
    <m/>
    <m/>
    <x v="13"/>
    <x v="19"/>
    <x v="6"/>
    <s v="Food Security"/>
    <x v="9"/>
    <x v="20"/>
    <x v="3"/>
    <m/>
    <s v="Planned"/>
    <m/>
    <m/>
    <m/>
    <m/>
    <m/>
    <s v="Chittagong"/>
    <s v="Cox's Bazar"/>
    <x v="6"/>
    <x v="9"/>
    <x v="1"/>
    <m/>
    <m/>
    <m/>
    <x v="2"/>
    <x v="2"/>
    <m/>
    <m/>
    <m/>
    <m/>
    <m/>
    <m/>
    <m/>
    <m/>
    <m/>
    <m/>
    <m/>
    <m/>
    <m/>
    <m/>
    <m/>
    <m/>
    <m/>
    <m/>
    <m/>
    <m/>
    <m/>
    <m/>
    <m/>
    <m/>
    <n v="20"/>
    <n v="2022"/>
    <s v=""/>
    <m/>
    <m/>
    <m/>
  </r>
  <r>
    <n v="4276"/>
    <m/>
    <m/>
    <m/>
    <x v="13"/>
    <x v="19"/>
    <x v="6"/>
    <s v="Food Security"/>
    <x v="9"/>
    <x v="20"/>
    <x v="3"/>
    <m/>
    <s v="Planned"/>
    <m/>
    <m/>
    <m/>
    <m/>
    <m/>
    <s v="Chittagong"/>
    <s v="Cox's Bazar"/>
    <x v="6"/>
    <x v="9"/>
    <x v="1"/>
    <m/>
    <m/>
    <m/>
    <x v="2"/>
    <x v="2"/>
    <m/>
    <m/>
    <m/>
    <m/>
    <m/>
    <m/>
    <m/>
    <m/>
    <m/>
    <m/>
    <m/>
    <m/>
    <m/>
    <m/>
    <m/>
    <m/>
    <m/>
    <m/>
    <m/>
    <m/>
    <m/>
    <m/>
    <m/>
    <m/>
    <n v="20"/>
    <n v="2022"/>
    <s v=""/>
    <m/>
    <m/>
    <m/>
  </r>
  <r>
    <n v="4277"/>
    <m/>
    <m/>
    <m/>
    <x v="13"/>
    <x v="19"/>
    <x v="6"/>
    <s v="Food Security"/>
    <x v="9"/>
    <x v="20"/>
    <x v="3"/>
    <m/>
    <s v="Planned"/>
    <m/>
    <m/>
    <m/>
    <m/>
    <m/>
    <s v="Chittagong"/>
    <s v="Cox's Bazar"/>
    <x v="6"/>
    <x v="9"/>
    <x v="1"/>
    <m/>
    <m/>
    <m/>
    <x v="2"/>
    <x v="2"/>
    <m/>
    <m/>
    <m/>
    <m/>
    <m/>
    <m/>
    <m/>
    <m/>
    <m/>
    <m/>
    <m/>
    <m/>
    <m/>
    <m/>
    <m/>
    <m/>
    <m/>
    <m/>
    <m/>
    <m/>
    <m/>
    <m/>
    <m/>
    <m/>
    <n v="20"/>
    <n v="2022"/>
    <s v=""/>
    <m/>
    <m/>
    <m/>
  </r>
  <r>
    <n v="4278"/>
    <m/>
    <m/>
    <m/>
    <x v="13"/>
    <x v="19"/>
    <x v="6"/>
    <s v="Food Security"/>
    <x v="9"/>
    <x v="20"/>
    <x v="3"/>
    <m/>
    <s v="Planned"/>
    <m/>
    <m/>
    <m/>
    <m/>
    <m/>
    <s v="Chittagong"/>
    <s v="Cox's Bazar"/>
    <x v="6"/>
    <x v="9"/>
    <x v="1"/>
    <m/>
    <m/>
    <m/>
    <x v="2"/>
    <x v="2"/>
    <m/>
    <m/>
    <m/>
    <m/>
    <m/>
    <m/>
    <m/>
    <m/>
    <m/>
    <m/>
    <m/>
    <m/>
    <m/>
    <m/>
    <m/>
    <m/>
    <m/>
    <m/>
    <m/>
    <m/>
    <m/>
    <m/>
    <m/>
    <m/>
    <n v="20"/>
    <n v="2022"/>
    <s v=""/>
    <m/>
    <m/>
    <m/>
  </r>
  <r>
    <n v="4279"/>
    <m/>
    <m/>
    <m/>
    <x v="13"/>
    <x v="19"/>
    <x v="6"/>
    <s v="Food Security"/>
    <x v="9"/>
    <x v="20"/>
    <x v="3"/>
    <m/>
    <s v="Planned"/>
    <m/>
    <m/>
    <m/>
    <m/>
    <m/>
    <s v="Chittagong"/>
    <s v="Cox's Bazar"/>
    <x v="6"/>
    <x v="9"/>
    <x v="1"/>
    <m/>
    <m/>
    <m/>
    <x v="2"/>
    <x v="2"/>
    <m/>
    <m/>
    <m/>
    <m/>
    <m/>
    <m/>
    <m/>
    <m/>
    <m/>
    <m/>
    <m/>
    <m/>
    <m/>
    <m/>
    <m/>
    <m/>
    <m/>
    <m/>
    <m/>
    <m/>
    <m/>
    <m/>
    <m/>
    <m/>
    <n v="20"/>
    <n v="2022"/>
    <s v=""/>
    <m/>
    <m/>
    <m/>
  </r>
  <r>
    <n v="4280"/>
    <m/>
    <m/>
    <m/>
    <x v="13"/>
    <x v="19"/>
    <x v="6"/>
    <s v="Food Security"/>
    <x v="9"/>
    <x v="20"/>
    <x v="3"/>
    <m/>
    <s v="Planned"/>
    <m/>
    <m/>
    <m/>
    <m/>
    <m/>
    <s v="Chittagong"/>
    <s v="Cox's Bazar"/>
    <x v="6"/>
    <x v="9"/>
    <x v="1"/>
    <m/>
    <m/>
    <m/>
    <x v="2"/>
    <x v="2"/>
    <m/>
    <m/>
    <m/>
    <m/>
    <m/>
    <m/>
    <m/>
    <m/>
    <m/>
    <m/>
    <m/>
    <m/>
    <m/>
    <m/>
    <m/>
    <m/>
    <m/>
    <m/>
    <m/>
    <m/>
    <m/>
    <m/>
    <m/>
    <m/>
    <n v="20"/>
    <n v="2022"/>
    <s v=""/>
    <m/>
    <m/>
    <m/>
  </r>
  <r>
    <n v="4281"/>
    <m/>
    <m/>
    <m/>
    <x v="13"/>
    <x v="19"/>
    <x v="6"/>
    <s v="Food Security"/>
    <x v="9"/>
    <x v="20"/>
    <x v="3"/>
    <m/>
    <s v="Planned"/>
    <m/>
    <m/>
    <m/>
    <m/>
    <m/>
    <s v="Chittagong"/>
    <s v="Cox's Bazar"/>
    <x v="6"/>
    <x v="9"/>
    <x v="1"/>
    <m/>
    <m/>
    <m/>
    <x v="2"/>
    <x v="2"/>
    <m/>
    <m/>
    <m/>
    <m/>
    <m/>
    <m/>
    <m/>
    <m/>
    <m/>
    <m/>
    <m/>
    <m/>
    <m/>
    <m/>
    <m/>
    <m/>
    <m/>
    <m/>
    <m/>
    <m/>
    <m/>
    <m/>
    <m/>
    <m/>
    <n v="20"/>
    <n v="2022"/>
    <s v=""/>
    <m/>
    <m/>
    <m/>
  </r>
  <r>
    <n v="4282"/>
    <m/>
    <m/>
    <m/>
    <x v="13"/>
    <x v="19"/>
    <x v="6"/>
    <s v="Food Security"/>
    <x v="9"/>
    <x v="20"/>
    <x v="3"/>
    <m/>
    <s v="Planned"/>
    <m/>
    <m/>
    <m/>
    <m/>
    <m/>
    <s v="Chittagong"/>
    <s v="Cox's Bazar"/>
    <x v="6"/>
    <x v="9"/>
    <x v="1"/>
    <m/>
    <m/>
    <m/>
    <x v="2"/>
    <x v="2"/>
    <m/>
    <m/>
    <m/>
    <m/>
    <m/>
    <m/>
    <m/>
    <m/>
    <m/>
    <m/>
    <m/>
    <m/>
    <m/>
    <m/>
    <m/>
    <m/>
    <m/>
    <m/>
    <m/>
    <m/>
    <m/>
    <m/>
    <m/>
    <m/>
    <n v="20"/>
    <n v="2022"/>
    <s v=""/>
    <m/>
    <m/>
    <m/>
  </r>
  <r>
    <n v="4283"/>
    <m/>
    <m/>
    <m/>
    <x v="13"/>
    <x v="19"/>
    <x v="6"/>
    <s v="Food Security"/>
    <x v="9"/>
    <x v="20"/>
    <x v="3"/>
    <m/>
    <s v="Planned"/>
    <m/>
    <m/>
    <m/>
    <m/>
    <m/>
    <s v="Chittagong"/>
    <s v="Cox's Bazar"/>
    <x v="6"/>
    <x v="9"/>
    <x v="1"/>
    <m/>
    <m/>
    <m/>
    <x v="2"/>
    <x v="2"/>
    <m/>
    <m/>
    <m/>
    <m/>
    <m/>
    <m/>
    <m/>
    <m/>
    <m/>
    <m/>
    <m/>
    <m/>
    <m/>
    <m/>
    <m/>
    <m/>
    <m/>
    <m/>
    <m/>
    <m/>
    <m/>
    <m/>
    <m/>
    <m/>
    <n v="20"/>
    <n v="2022"/>
    <s v=""/>
    <m/>
    <m/>
    <m/>
  </r>
  <r>
    <n v="4284"/>
    <m/>
    <m/>
    <m/>
    <x v="13"/>
    <x v="19"/>
    <x v="6"/>
    <s v="Food Security"/>
    <x v="9"/>
    <x v="20"/>
    <x v="3"/>
    <m/>
    <s v="Planned"/>
    <m/>
    <m/>
    <m/>
    <m/>
    <m/>
    <s v="Chittagong"/>
    <s v="Cox's Bazar"/>
    <x v="6"/>
    <x v="9"/>
    <x v="1"/>
    <m/>
    <m/>
    <m/>
    <x v="2"/>
    <x v="2"/>
    <m/>
    <m/>
    <m/>
    <m/>
    <m/>
    <m/>
    <m/>
    <m/>
    <m/>
    <m/>
    <m/>
    <m/>
    <m/>
    <m/>
    <m/>
    <m/>
    <m/>
    <m/>
    <m/>
    <m/>
    <m/>
    <m/>
    <m/>
    <m/>
    <n v="20"/>
    <n v="2022"/>
    <s v=""/>
    <m/>
    <m/>
    <m/>
  </r>
  <r>
    <n v="4285"/>
    <m/>
    <m/>
    <m/>
    <x v="13"/>
    <x v="19"/>
    <x v="6"/>
    <s v="Food Security"/>
    <x v="9"/>
    <x v="20"/>
    <x v="3"/>
    <m/>
    <s v="Planned"/>
    <m/>
    <m/>
    <m/>
    <m/>
    <m/>
    <s v="Chittagong"/>
    <s v="Cox's Bazar"/>
    <x v="6"/>
    <x v="9"/>
    <x v="1"/>
    <m/>
    <m/>
    <m/>
    <x v="2"/>
    <x v="2"/>
    <m/>
    <m/>
    <m/>
    <m/>
    <m/>
    <m/>
    <m/>
    <m/>
    <m/>
    <m/>
    <m/>
    <m/>
    <m/>
    <m/>
    <m/>
    <m/>
    <m/>
    <m/>
    <m/>
    <m/>
    <m/>
    <m/>
    <m/>
    <m/>
    <n v="20"/>
    <n v="2022"/>
    <s v=""/>
    <m/>
    <m/>
    <m/>
  </r>
  <r>
    <n v="4286"/>
    <m/>
    <m/>
    <m/>
    <x v="13"/>
    <x v="19"/>
    <x v="6"/>
    <s v="Food Security"/>
    <x v="9"/>
    <x v="20"/>
    <x v="3"/>
    <m/>
    <s v="Planned"/>
    <m/>
    <m/>
    <m/>
    <m/>
    <m/>
    <s v="Chittagong"/>
    <s v="Cox's Bazar"/>
    <x v="6"/>
    <x v="9"/>
    <x v="1"/>
    <m/>
    <m/>
    <m/>
    <x v="2"/>
    <x v="2"/>
    <m/>
    <m/>
    <m/>
    <m/>
    <m/>
    <m/>
    <m/>
    <m/>
    <m/>
    <m/>
    <m/>
    <m/>
    <m/>
    <m/>
    <m/>
    <m/>
    <m/>
    <m/>
    <m/>
    <m/>
    <m/>
    <m/>
    <m/>
    <m/>
    <n v="20"/>
    <n v="2022"/>
    <s v=""/>
    <m/>
    <m/>
    <m/>
  </r>
  <r>
    <n v="4287"/>
    <m/>
    <m/>
    <m/>
    <x v="13"/>
    <x v="19"/>
    <x v="6"/>
    <s v="Food Security"/>
    <x v="9"/>
    <x v="20"/>
    <x v="3"/>
    <m/>
    <s v="Planned"/>
    <m/>
    <m/>
    <m/>
    <m/>
    <m/>
    <s v="Chittagong"/>
    <s v="Cox's Bazar"/>
    <x v="6"/>
    <x v="9"/>
    <x v="1"/>
    <m/>
    <m/>
    <m/>
    <x v="2"/>
    <x v="2"/>
    <m/>
    <m/>
    <m/>
    <m/>
    <m/>
    <m/>
    <m/>
    <m/>
    <m/>
    <m/>
    <m/>
    <m/>
    <m/>
    <m/>
    <m/>
    <m/>
    <m/>
    <m/>
    <m/>
    <m/>
    <m/>
    <m/>
    <m/>
    <m/>
    <n v="20"/>
    <n v="2022"/>
    <s v=""/>
    <m/>
    <m/>
    <m/>
  </r>
  <r>
    <n v="4288"/>
    <m/>
    <m/>
    <m/>
    <x v="13"/>
    <x v="19"/>
    <x v="6"/>
    <s v="Food Security"/>
    <x v="9"/>
    <x v="20"/>
    <x v="3"/>
    <m/>
    <s v="Planned"/>
    <m/>
    <m/>
    <m/>
    <m/>
    <m/>
    <s v="Chittagong"/>
    <s v="Cox's Bazar"/>
    <x v="6"/>
    <x v="9"/>
    <x v="1"/>
    <m/>
    <m/>
    <m/>
    <x v="2"/>
    <x v="2"/>
    <m/>
    <m/>
    <m/>
    <m/>
    <m/>
    <m/>
    <m/>
    <m/>
    <m/>
    <m/>
    <m/>
    <m/>
    <m/>
    <m/>
    <m/>
    <m/>
    <m/>
    <m/>
    <m/>
    <m/>
    <m/>
    <m/>
    <m/>
    <m/>
    <n v="20"/>
    <n v="2022"/>
    <s v=""/>
    <m/>
    <m/>
    <m/>
  </r>
  <r>
    <n v="4289"/>
    <m/>
    <m/>
    <m/>
    <x v="13"/>
    <x v="19"/>
    <x v="6"/>
    <s v="Food Security"/>
    <x v="9"/>
    <x v="20"/>
    <x v="3"/>
    <m/>
    <s v="Planned"/>
    <m/>
    <m/>
    <m/>
    <m/>
    <m/>
    <s v="Chittagong"/>
    <s v="Cox's Bazar"/>
    <x v="6"/>
    <x v="9"/>
    <x v="1"/>
    <m/>
    <m/>
    <m/>
    <x v="2"/>
    <x v="2"/>
    <m/>
    <m/>
    <m/>
    <m/>
    <m/>
    <m/>
    <m/>
    <m/>
    <m/>
    <m/>
    <m/>
    <m/>
    <m/>
    <m/>
    <m/>
    <m/>
    <m/>
    <m/>
    <m/>
    <m/>
    <m/>
    <m/>
    <m/>
    <m/>
    <n v="20"/>
    <n v="2022"/>
    <s v=""/>
    <m/>
    <m/>
    <m/>
  </r>
  <r>
    <n v="4290"/>
    <m/>
    <m/>
    <m/>
    <x v="13"/>
    <x v="19"/>
    <x v="6"/>
    <s v="Food Security"/>
    <x v="9"/>
    <x v="20"/>
    <x v="3"/>
    <m/>
    <s v="Planned"/>
    <m/>
    <m/>
    <m/>
    <m/>
    <m/>
    <s v="Chittagong"/>
    <s v="Cox's Bazar"/>
    <x v="6"/>
    <x v="9"/>
    <x v="1"/>
    <m/>
    <m/>
    <m/>
    <x v="2"/>
    <x v="2"/>
    <m/>
    <m/>
    <m/>
    <m/>
    <m/>
    <m/>
    <m/>
    <m/>
    <m/>
    <m/>
    <m/>
    <m/>
    <m/>
    <m/>
    <m/>
    <m/>
    <m/>
    <m/>
    <m/>
    <m/>
    <m/>
    <m/>
    <m/>
    <m/>
    <n v="20"/>
    <n v="2022"/>
    <s v=""/>
    <m/>
    <m/>
    <m/>
  </r>
  <r>
    <n v="4291"/>
    <m/>
    <m/>
    <m/>
    <x v="13"/>
    <x v="19"/>
    <x v="6"/>
    <s v="Food Security"/>
    <x v="9"/>
    <x v="20"/>
    <x v="3"/>
    <m/>
    <s v="Planned"/>
    <m/>
    <m/>
    <m/>
    <m/>
    <m/>
    <s v="Chittagong"/>
    <s v="Cox's Bazar"/>
    <x v="6"/>
    <x v="9"/>
    <x v="1"/>
    <m/>
    <m/>
    <m/>
    <x v="2"/>
    <x v="2"/>
    <m/>
    <m/>
    <m/>
    <m/>
    <m/>
    <m/>
    <m/>
    <m/>
    <m/>
    <m/>
    <m/>
    <m/>
    <m/>
    <m/>
    <m/>
    <m/>
    <m/>
    <m/>
    <m/>
    <m/>
    <m/>
    <m/>
    <m/>
    <m/>
    <n v="20"/>
    <n v="2022"/>
    <s v=""/>
    <m/>
    <m/>
    <m/>
  </r>
  <r>
    <n v="4292"/>
    <m/>
    <m/>
    <m/>
    <x v="13"/>
    <x v="19"/>
    <x v="6"/>
    <s v="Food Security"/>
    <x v="9"/>
    <x v="20"/>
    <x v="3"/>
    <m/>
    <s v="Planned"/>
    <m/>
    <m/>
    <m/>
    <m/>
    <m/>
    <s v="Chittagong"/>
    <s v="Cox's Bazar"/>
    <x v="6"/>
    <x v="9"/>
    <x v="1"/>
    <m/>
    <m/>
    <m/>
    <x v="2"/>
    <x v="2"/>
    <m/>
    <m/>
    <m/>
    <m/>
    <m/>
    <m/>
    <m/>
    <m/>
    <m/>
    <m/>
    <m/>
    <m/>
    <m/>
    <m/>
    <m/>
    <m/>
    <m/>
    <m/>
    <m/>
    <m/>
    <m/>
    <m/>
    <m/>
    <m/>
    <n v="20"/>
    <n v="2022"/>
    <s v=""/>
    <m/>
    <m/>
    <m/>
  </r>
  <r>
    <n v="4293"/>
    <m/>
    <m/>
    <m/>
    <x v="13"/>
    <x v="19"/>
    <x v="6"/>
    <s v="Food Security"/>
    <x v="9"/>
    <x v="20"/>
    <x v="3"/>
    <m/>
    <s v="Planned"/>
    <m/>
    <m/>
    <m/>
    <m/>
    <m/>
    <s v="Chittagong"/>
    <s v="Cox's Bazar"/>
    <x v="6"/>
    <x v="9"/>
    <x v="1"/>
    <m/>
    <m/>
    <m/>
    <x v="2"/>
    <x v="2"/>
    <m/>
    <m/>
    <m/>
    <m/>
    <m/>
    <m/>
    <m/>
    <m/>
    <m/>
    <m/>
    <m/>
    <m/>
    <m/>
    <m/>
    <m/>
    <m/>
    <m/>
    <m/>
    <m/>
    <m/>
    <m/>
    <m/>
    <m/>
    <m/>
    <n v="20"/>
    <n v="2022"/>
    <s v=""/>
    <m/>
    <m/>
    <m/>
  </r>
  <r>
    <n v="4294"/>
    <m/>
    <m/>
    <m/>
    <x v="13"/>
    <x v="19"/>
    <x v="6"/>
    <s v="Food Security"/>
    <x v="9"/>
    <x v="20"/>
    <x v="3"/>
    <m/>
    <s v="Planned"/>
    <m/>
    <m/>
    <m/>
    <m/>
    <m/>
    <s v="Chittagong"/>
    <s v="Cox's Bazar"/>
    <x v="6"/>
    <x v="9"/>
    <x v="1"/>
    <m/>
    <m/>
    <m/>
    <x v="2"/>
    <x v="2"/>
    <m/>
    <m/>
    <m/>
    <m/>
    <m/>
    <m/>
    <m/>
    <m/>
    <m/>
    <m/>
    <m/>
    <m/>
    <m/>
    <m/>
    <m/>
    <m/>
    <m/>
    <m/>
    <m/>
    <m/>
    <m/>
    <m/>
    <m/>
    <m/>
    <n v="20"/>
    <n v="2022"/>
    <s v=""/>
    <m/>
    <m/>
    <m/>
  </r>
  <r>
    <n v="4295"/>
    <m/>
    <m/>
    <m/>
    <x v="13"/>
    <x v="19"/>
    <x v="6"/>
    <s v="Food Security"/>
    <x v="9"/>
    <x v="20"/>
    <x v="3"/>
    <m/>
    <s v="Planned"/>
    <m/>
    <m/>
    <m/>
    <m/>
    <m/>
    <s v="Chittagong"/>
    <s v="Cox's Bazar"/>
    <x v="6"/>
    <x v="9"/>
    <x v="1"/>
    <m/>
    <m/>
    <m/>
    <x v="2"/>
    <x v="2"/>
    <m/>
    <m/>
    <m/>
    <m/>
    <m/>
    <m/>
    <m/>
    <m/>
    <m/>
    <m/>
    <m/>
    <m/>
    <m/>
    <m/>
    <m/>
    <m/>
    <m/>
    <m/>
    <m/>
    <m/>
    <m/>
    <m/>
    <m/>
    <m/>
    <n v="20"/>
    <n v="2022"/>
    <s v=""/>
    <m/>
    <m/>
    <m/>
  </r>
  <r>
    <n v="4296"/>
    <m/>
    <m/>
    <m/>
    <x v="13"/>
    <x v="19"/>
    <x v="6"/>
    <s v="Food Security"/>
    <x v="9"/>
    <x v="20"/>
    <x v="3"/>
    <m/>
    <s v="Planned"/>
    <m/>
    <m/>
    <m/>
    <m/>
    <m/>
    <s v="Chittagong"/>
    <s v="Cox's Bazar"/>
    <x v="6"/>
    <x v="9"/>
    <x v="1"/>
    <m/>
    <m/>
    <m/>
    <x v="2"/>
    <x v="2"/>
    <m/>
    <m/>
    <m/>
    <m/>
    <m/>
    <m/>
    <m/>
    <m/>
    <m/>
    <m/>
    <m/>
    <m/>
    <m/>
    <m/>
    <m/>
    <m/>
    <m/>
    <m/>
    <m/>
    <m/>
    <m/>
    <m/>
    <m/>
    <m/>
    <n v="20"/>
    <n v="2022"/>
    <s v=""/>
    <m/>
    <m/>
    <m/>
  </r>
  <r>
    <n v="4297"/>
    <m/>
    <m/>
    <m/>
    <x v="13"/>
    <x v="19"/>
    <x v="6"/>
    <s v="Food Security"/>
    <x v="9"/>
    <x v="20"/>
    <x v="3"/>
    <m/>
    <s v="Planned"/>
    <m/>
    <m/>
    <m/>
    <m/>
    <m/>
    <s v="Chittagong"/>
    <s v="Cox's Bazar"/>
    <x v="6"/>
    <x v="9"/>
    <x v="1"/>
    <m/>
    <m/>
    <m/>
    <x v="2"/>
    <x v="2"/>
    <m/>
    <m/>
    <m/>
    <m/>
    <m/>
    <m/>
    <m/>
    <m/>
    <m/>
    <m/>
    <m/>
    <m/>
    <m/>
    <m/>
    <m/>
    <m/>
    <m/>
    <m/>
    <m/>
    <m/>
    <m/>
    <m/>
    <m/>
    <m/>
    <n v="20"/>
    <n v="2022"/>
    <s v=""/>
    <m/>
    <m/>
    <m/>
  </r>
  <r>
    <n v="4298"/>
    <m/>
    <m/>
    <m/>
    <x v="13"/>
    <x v="19"/>
    <x v="6"/>
    <s v="Food Security"/>
    <x v="9"/>
    <x v="20"/>
    <x v="3"/>
    <m/>
    <s v="Planned"/>
    <m/>
    <m/>
    <m/>
    <m/>
    <m/>
    <s v="Chittagong"/>
    <s v="Cox's Bazar"/>
    <x v="6"/>
    <x v="9"/>
    <x v="1"/>
    <m/>
    <m/>
    <m/>
    <x v="2"/>
    <x v="2"/>
    <m/>
    <m/>
    <m/>
    <m/>
    <m/>
    <m/>
    <m/>
    <m/>
    <m/>
    <m/>
    <m/>
    <m/>
    <m/>
    <m/>
    <m/>
    <m/>
    <m/>
    <m/>
    <m/>
    <m/>
    <m/>
    <m/>
    <m/>
    <m/>
    <n v="20"/>
    <n v="2022"/>
    <s v=""/>
    <m/>
    <m/>
    <m/>
  </r>
  <r>
    <n v="4299"/>
    <m/>
    <m/>
    <m/>
    <x v="13"/>
    <x v="19"/>
    <x v="6"/>
    <s v="Food Security"/>
    <x v="9"/>
    <x v="20"/>
    <x v="3"/>
    <m/>
    <s v="Planned"/>
    <m/>
    <m/>
    <m/>
    <m/>
    <m/>
    <s v="Chittagong"/>
    <s v="Cox's Bazar"/>
    <x v="6"/>
    <x v="9"/>
    <x v="1"/>
    <m/>
    <m/>
    <m/>
    <x v="2"/>
    <x v="2"/>
    <m/>
    <m/>
    <m/>
    <m/>
    <m/>
    <m/>
    <m/>
    <m/>
    <m/>
    <m/>
    <m/>
    <m/>
    <m/>
    <m/>
    <m/>
    <m/>
    <m/>
    <m/>
    <m/>
    <m/>
    <m/>
    <m/>
    <m/>
    <m/>
    <n v="20"/>
    <n v="2022"/>
    <s v=""/>
    <m/>
    <m/>
    <m/>
  </r>
  <r>
    <n v="4300"/>
    <m/>
    <m/>
    <m/>
    <x v="13"/>
    <x v="19"/>
    <x v="6"/>
    <s v="Food Security"/>
    <x v="9"/>
    <x v="20"/>
    <x v="3"/>
    <m/>
    <s v="Planned"/>
    <m/>
    <m/>
    <m/>
    <m/>
    <m/>
    <s v="Chittagong"/>
    <s v="Cox's Bazar"/>
    <x v="6"/>
    <x v="9"/>
    <x v="1"/>
    <m/>
    <m/>
    <m/>
    <x v="2"/>
    <x v="2"/>
    <m/>
    <m/>
    <m/>
    <m/>
    <m/>
    <m/>
    <m/>
    <m/>
    <m/>
    <m/>
    <m/>
    <m/>
    <m/>
    <m/>
    <m/>
    <m/>
    <m/>
    <m/>
    <m/>
    <m/>
    <m/>
    <m/>
    <m/>
    <m/>
    <n v="20"/>
    <n v="2022"/>
    <s v=""/>
    <m/>
    <m/>
    <m/>
  </r>
  <r>
    <n v="4301"/>
    <m/>
    <m/>
    <m/>
    <x v="13"/>
    <x v="19"/>
    <x v="6"/>
    <s v="Food Security"/>
    <x v="9"/>
    <x v="20"/>
    <x v="3"/>
    <m/>
    <s v="Planned"/>
    <m/>
    <m/>
    <m/>
    <m/>
    <m/>
    <s v="Chittagong"/>
    <s v="Cox's Bazar"/>
    <x v="6"/>
    <x v="9"/>
    <x v="1"/>
    <m/>
    <m/>
    <m/>
    <x v="2"/>
    <x v="2"/>
    <m/>
    <m/>
    <m/>
    <m/>
    <m/>
    <m/>
    <m/>
    <m/>
    <m/>
    <m/>
    <m/>
    <m/>
    <m/>
    <m/>
    <m/>
    <m/>
    <m/>
    <m/>
    <m/>
    <m/>
    <m/>
    <m/>
    <m/>
    <m/>
    <n v="20"/>
    <n v="2022"/>
    <s v=""/>
    <m/>
    <m/>
    <m/>
  </r>
  <r>
    <n v="4302"/>
    <m/>
    <m/>
    <m/>
    <x v="13"/>
    <x v="19"/>
    <x v="6"/>
    <s v="Food Security"/>
    <x v="9"/>
    <x v="20"/>
    <x v="3"/>
    <m/>
    <s v="Planned"/>
    <m/>
    <m/>
    <m/>
    <m/>
    <m/>
    <s v="Chittagong"/>
    <s v="Cox's Bazar"/>
    <x v="6"/>
    <x v="9"/>
    <x v="1"/>
    <m/>
    <m/>
    <m/>
    <x v="2"/>
    <x v="2"/>
    <m/>
    <m/>
    <m/>
    <m/>
    <m/>
    <m/>
    <m/>
    <m/>
    <m/>
    <m/>
    <m/>
    <m/>
    <m/>
    <m/>
    <m/>
    <m/>
    <m/>
    <m/>
    <m/>
    <m/>
    <m/>
    <m/>
    <m/>
    <m/>
    <n v="20"/>
    <n v="2022"/>
    <s v=""/>
    <m/>
    <m/>
    <m/>
  </r>
  <r>
    <n v="4303"/>
    <m/>
    <m/>
    <m/>
    <x v="13"/>
    <x v="19"/>
    <x v="6"/>
    <s v="Food Security"/>
    <x v="9"/>
    <x v="20"/>
    <x v="3"/>
    <m/>
    <s v="Planned"/>
    <m/>
    <m/>
    <m/>
    <m/>
    <m/>
    <s v="Chittagong"/>
    <s v="Cox's Bazar"/>
    <x v="6"/>
    <x v="9"/>
    <x v="1"/>
    <m/>
    <m/>
    <m/>
    <x v="2"/>
    <x v="2"/>
    <m/>
    <m/>
    <m/>
    <m/>
    <m/>
    <m/>
    <m/>
    <m/>
    <m/>
    <m/>
    <m/>
    <m/>
    <m/>
    <m/>
    <m/>
    <m/>
    <m/>
    <m/>
    <m/>
    <m/>
    <m/>
    <m/>
    <m/>
    <m/>
    <n v="20"/>
    <n v="2022"/>
    <s v=""/>
    <m/>
    <m/>
    <m/>
  </r>
  <r>
    <n v="4304"/>
    <m/>
    <m/>
    <m/>
    <x v="13"/>
    <x v="19"/>
    <x v="6"/>
    <s v="Food Security"/>
    <x v="9"/>
    <x v="20"/>
    <x v="3"/>
    <m/>
    <s v="Planned"/>
    <m/>
    <m/>
    <m/>
    <m/>
    <m/>
    <s v="Chittagong"/>
    <s v="Cox's Bazar"/>
    <x v="6"/>
    <x v="9"/>
    <x v="1"/>
    <m/>
    <m/>
    <m/>
    <x v="2"/>
    <x v="2"/>
    <m/>
    <m/>
    <m/>
    <m/>
    <m/>
    <m/>
    <m/>
    <m/>
    <m/>
    <m/>
    <m/>
    <m/>
    <m/>
    <m/>
    <m/>
    <m/>
    <m/>
    <m/>
    <m/>
    <m/>
    <m/>
    <m/>
    <m/>
    <m/>
    <n v="20"/>
    <n v="2022"/>
    <s v=""/>
    <m/>
    <m/>
    <m/>
  </r>
  <r>
    <n v="4305"/>
    <m/>
    <m/>
    <m/>
    <x v="13"/>
    <x v="19"/>
    <x v="6"/>
    <s v="Food Security"/>
    <x v="9"/>
    <x v="20"/>
    <x v="3"/>
    <m/>
    <s v="Planned"/>
    <m/>
    <m/>
    <m/>
    <m/>
    <m/>
    <s v="Chittagong"/>
    <s v="Cox's Bazar"/>
    <x v="6"/>
    <x v="9"/>
    <x v="1"/>
    <m/>
    <m/>
    <m/>
    <x v="2"/>
    <x v="2"/>
    <m/>
    <m/>
    <m/>
    <m/>
    <m/>
    <m/>
    <m/>
    <m/>
    <m/>
    <m/>
    <m/>
    <m/>
    <m/>
    <m/>
    <m/>
    <m/>
    <m/>
    <m/>
    <m/>
    <m/>
    <m/>
    <m/>
    <m/>
    <m/>
    <n v="20"/>
    <n v="2022"/>
    <s v=""/>
    <m/>
    <m/>
    <m/>
  </r>
  <r>
    <n v="4306"/>
    <m/>
    <m/>
    <m/>
    <x v="13"/>
    <x v="19"/>
    <x v="6"/>
    <s v="Food Security"/>
    <x v="9"/>
    <x v="20"/>
    <x v="3"/>
    <m/>
    <s v="Planned"/>
    <m/>
    <m/>
    <m/>
    <m/>
    <m/>
    <s v="Chittagong"/>
    <s v="Cox's Bazar"/>
    <x v="6"/>
    <x v="9"/>
    <x v="1"/>
    <m/>
    <m/>
    <m/>
    <x v="2"/>
    <x v="2"/>
    <m/>
    <m/>
    <m/>
    <m/>
    <m/>
    <m/>
    <m/>
    <m/>
    <m/>
    <m/>
    <m/>
    <m/>
    <m/>
    <m/>
    <m/>
    <m/>
    <m/>
    <m/>
    <m/>
    <m/>
    <m/>
    <m/>
    <m/>
    <m/>
    <n v="20"/>
    <n v="2022"/>
    <s v=""/>
    <m/>
    <m/>
    <m/>
  </r>
  <r>
    <n v="4307"/>
    <m/>
    <m/>
    <m/>
    <x v="13"/>
    <x v="19"/>
    <x v="6"/>
    <s v="Food Security"/>
    <x v="9"/>
    <x v="20"/>
    <x v="3"/>
    <m/>
    <s v="Planned"/>
    <m/>
    <m/>
    <m/>
    <m/>
    <m/>
    <s v="Chittagong"/>
    <s v="Cox's Bazar"/>
    <x v="6"/>
    <x v="9"/>
    <x v="1"/>
    <m/>
    <m/>
    <m/>
    <x v="2"/>
    <x v="2"/>
    <m/>
    <m/>
    <m/>
    <m/>
    <m/>
    <m/>
    <m/>
    <m/>
    <m/>
    <m/>
    <m/>
    <m/>
    <m/>
    <m/>
    <m/>
    <m/>
    <m/>
    <m/>
    <m/>
    <m/>
    <m/>
    <m/>
    <m/>
    <m/>
    <n v="20"/>
    <n v="2022"/>
    <s v=""/>
    <m/>
    <m/>
    <m/>
  </r>
  <r>
    <n v="4308"/>
    <m/>
    <m/>
    <m/>
    <x v="13"/>
    <x v="19"/>
    <x v="6"/>
    <s v="Food Security"/>
    <x v="9"/>
    <x v="20"/>
    <x v="3"/>
    <m/>
    <s v="Planned"/>
    <m/>
    <m/>
    <m/>
    <m/>
    <m/>
    <s v="Chittagong"/>
    <s v="Cox's Bazar"/>
    <x v="6"/>
    <x v="9"/>
    <x v="1"/>
    <m/>
    <m/>
    <m/>
    <x v="2"/>
    <x v="2"/>
    <m/>
    <m/>
    <m/>
    <m/>
    <m/>
    <m/>
    <m/>
    <m/>
    <m/>
    <m/>
    <m/>
    <m/>
    <m/>
    <m/>
    <m/>
    <m/>
    <m/>
    <m/>
    <m/>
    <m/>
    <m/>
    <m/>
    <m/>
    <m/>
    <n v="20"/>
    <n v="2022"/>
    <s v=""/>
    <m/>
    <m/>
    <m/>
  </r>
  <r>
    <n v="4309"/>
    <m/>
    <m/>
    <m/>
    <x v="13"/>
    <x v="19"/>
    <x v="6"/>
    <s v="Food Security"/>
    <x v="9"/>
    <x v="20"/>
    <x v="3"/>
    <m/>
    <s v="Planned"/>
    <m/>
    <m/>
    <m/>
    <m/>
    <m/>
    <s v="Chittagong"/>
    <s v="Cox's Bazar"/>
    <x v="6"/>
    <x v="9"/>
    <x v="1"/>
    <m/>
    <m/>
    <m/>
    <x v="2"/>
    <x v="2"/>
    <m/>
    <m/>
    <m/>
    <m/>
    <m/>
    <m/>
    <m/>
    <m/>
    <m/>
    <m/>
    <m/>
    <m/>
    <m/>
    <m/>
    <m/>
    <m/>
    <m/>
    <m/>
    <m/>
    <m/>
    <m/>
    <m/>
    <m/>
    <m/>
    <n v="20"/>
    <n v="2022"/>
    <s v=""/>
    <m/>
    <m/>
    <m/>
  </r>
  <r>
    <n v="4310"/>
    <m/>
    <m/>
    <m/>
    <x v="13"/>
    <x v="19"/>
    <x v="6"/>
    <s v="Food Security"/>
    <x v="9"/>
    <x v="20"/>
    <x v="3"/>
    <m/>
    <s v="Planned"/>
    <m/>
    <m/>
    <m/>
    <m/>
    <m/>
    <s v="Chittagong"/>
    <s v="Cox's Bazar"/>
    <x v="6"/>
    <x v="9"/>
    <x v="1"/>
    <m/>
    <m/>
    <m/>
    <x v="2"/>
    <x v="2"/>
    <m/>
    <m/>
    <m/>
    <m/>
    <m/>
    <m/>
    <m/>
    <m/>
    <m/>
    <m/>
    <m/>
    <m/>
    <m/>
    <m/>
    <m/>
    <m/>
    <m/>
    <m/>
    <m/>
    <m/>
    <m/>
    <m/>
    <m/>
    <m/>
    <n v="20"/>
    <n v="2022"/>
    <s v=""/>
    <m/>
    <m/>
    <m/>
  </r>
  <r>
    <n v="4311"/>
    <m/>
    <m/>
    <m/>
    <x v="13"/>
    <x v="19"/>
    <x v="6"/>
    <s v="Food Security"/>
    <x v="9"/>
    <x v="20"/>
    <x v="3"/>
    <m/>
    <s v="Planned"/>
    <m/>
    <m/>
    <m/>
    <m/>
    <m/>
    <s v="Chittagong"/>
    <s v="Cox's Bazar"/>
    <x v="6"/>
    <x v="9"/>
    <x v="1"/>
    <m/>
    <m/>
    <m/>
    <x v="2"/>
    <x v="2"/>
    <m/>
    <m/>
    <m/>
    <m/>
    <m/>
    <m/>
    <m/>
    <m/>
    <m/>
    <m/>
    <m/>
    <m/>
    <m/>
    <m/>
    <m/>
    <m/>
    <m/>
    <m/>
    <m/>
    <m/>
    <m/>
    <m/>
    <m/>
    <m/>
    <n v="20"/>
    <n v="2022"/>
    <s v=""/>
    <m/>
    <m/>
    <m/>
  </r>
  <r>
    <n v="4312"/>
    <m/>
    <m/>
    <m/>
    <x v="13"/>
    <x v="19"/>
    <x v="6"/>
    <s v="Food Security"/>
    <x v="9"/>
    <x v="20"/>
    <x v="3"/>
    <m/>
    <s v="Planned"/>
    <m/>
    <m/>
    <m/>
    <m/>
    <m/>
    <s v="Chittagong"/>
    <s v="Cox's Bazar"/>
    <x v="6"/>
    <x v="9"/>
    <x v="1"/>
    <m/>
    <m/>
    <m/>
    <x v="2"/>
    <x v="2"/>
    <m/>
    <m/>
    <m/>
    <m/>
    <m/>
    <m/>
    <m/>
    <m/>
    <m/>
    <m/>
    <m/>
    <m/>
    <m/>
    <m/>
    <m/>
    <m/>
    <m/>
    <m/>
    <m/>
    <m/>
    <m/>
    <m/>
    <m/>
    <m/>
    <n v="20"/>
    <n v="2022"/>
    <s v=""/>
    <m/>
    <m/>
    <m/>
  </r>
  <r>
    <n v="4313"/>
    <m/>
    <m/>
    <m/>
    <x v="13"/>
    <x v="19"/>
    <x v="6"/>
    <s v="Food Security"/>
    <x v="9"/>
    <x v="20"/>
    <x v="3"/>
    <m/>
    <s v="Planned"/>
    <m/>
    <m/>
    <m/>
    <m/>
    <m/>
    <s v="Chittagong"/>
    <s v="Cox's Bazar"/>
    <x v="6"/>
    <x v="9"/>
    <x v="1"/>
    <m/>
    <m/>
    <m/>
    <x v="2"/>
    <x v="2"/>
    <m/>
    <m/>
    <m/>
    <m/>
    <m/>
    <m/>
    <m/>
    <m/>
    <m/>
    <m/>
    <m/>
    <m/>
    <m/>
    <m/>
    <m/>
    <m/>
    <m/>
    <m/>
    <m/>
    <m/>
    <m/>
    <m/>
    <m/>
    <m/>
    <n v="20"/>
    <n v="2022"/>
    <s v=""/>
    <m/>
    <m/>
    <m/>
  </r>
  <r>
    <n v="4314"/>
    <m/>
    <m/>
    <m/>
    <x v="13"/>
    <x v="19"/>
    <x v="6"/>
    <s v="Food Security"/>
    <x v="9"/>
    <x v="20"/>
    <x v="3"/>
    <m/>
    <s v="Planned"/>
    <m/>
    <m/>
    <m/>
    <m/>
    <m/>
    <s v="Chittagong"/>
    <s v="Cox's Bazar"/>
    <x v="6"/>
    <x v="9"/>
    <x v="1"/>
    <m/>
    <m/>
    <m/>
    <x v="2"/>
    <x v="2"/>
    <m/>
    <m/>
    <m/>
    <m/>
    <m/>
    <m/>
    <m/>
    <m/>
    <m/>
    <m/>
    <m/>
    <m/>
    <m/>
    <m/>
    <m/>
    <m/>
    <m/>
    <m/>
    <m/>
    <m/>
    <m/>
    <m/>
    <m/>
    <m/>
    <n v="20"/>
    <n v="2022"/>
    <s v=""/>
    <m/>
    <m/>
    <m/>
  </r>
  <r>
    <n v="4315"/>
    <m/>
    <m/>
    <m/>
    <x v="13"/>
    <x v="19"/>
    <x v="6"/>
    <s v="Food Security"/>
    <x v="9"/>
    <x v="20"/>
    <x v="3"/>
    <m/>
    <s v="Planned"/>
    <m/>
    <m/>
    <m/>
    <m/>
    <m/>
    <s v="Chittagong"/>
    <s v="Cox's Bazar"/>
    <x v="6"/>
    <x v="9"/>
    <x v="1"/>
    <m/>
    <m/>
    <m/>
    <x v="2"/>
    <x v="2"/>
    <m/>
    <m/>
    <m/>
    <m/>
    <m/>
    <m/>
    <m/>
    <m/>
    <m/>
    <m/>
    <m/>
    <m/>
    <m/>
    <m/>
    <m/>
    <m/>
    <m/>
    <m/>
    <m/>
    <m/>
    <m/>
    <m/>
    <m/>
    <m/>
    <n v="20"/>
    <n v="2022"/>
    <s v=""/>
    <m/>
    <m/>
    <m/>
  </r>
  <r>
    <n v="4316"/>
    <m/>
    <m/>
    <m/>
    <x v="13"/>
    <x v="19"/>
    <x v="6"/>
    <s v="Food Security"/>
    <x v="9"/>
    <x v="20"/>
    <x v="3"/>
    <m/>
    <s v="Planned"/>
    <m/>
    <m/>
    <m/>
    <m/>
    <m/>
    <s v="Chittagong"/>
    <s v="Cox's Bazar"/>
    <x v="6"/>
    <x v="9"/>
    <x v="1"/>
    <m/>
    <m/>
    <m/>
    <x v="2"/>
    <x v="2"/>
    <m/>
    <m/>
    <m/>
    <m/>
    <m/>
    <m/>
    <m/>
    <m/>
    <m/>
    <m/>
    <m/>
    <m/>
    <m/>
    <m/>
    <m/>
    <m/>
    <m/>
    <m/>
    <m/>
    <m/>
    <m/>
    <m/>
    <m/>
    <m/>
    <n v="20"/>
    <n v="2022"/>
    <s v=""/>
    <m/>
    <m/>
    <m/>
  </r>
  <r>
    <n v="4317"/>
    <m/>
    <m/>
    <m/>
    <x v="13"/>
    <x v="19"/>
    <x v="6"/>
    <s v="Food Security"/>
    <x v="9"/>
    <x v="20"/>
    <x v="3"/>
    <m/>
    <s v="Planned"/>
    <m/>
    <m/>
    <m/>
    <m/>
    <m/>
    <s v="Chittagong"/>
    <s v="Cox's Bazar"/>
    <x v="6"/>
    <x v="9"/>
    <x v="1"/>
    <m/>
    <m/>
    <m/>
    <x v="2"/>
    <x v="2"/>
    <m/>
    <m/>
    <m/>
    <m/>
    <m/>
    <m/>
    <m/>
    <m/>
    <m/>
    <m/>
    <m/>
    <m/>
    <m/>
    <m/>
    <m/>
    <m/>
    <m/>
    <m/>
    <m/>
    <m/>
    <m/>
    <m/>
    <m/>
    <m/>
    <n v="20"/>
    <n v="2022"/>
    <s v=""/>
    <m/>
    <m/>
    <m/>
  </r>
  <r>
    <n v="4318"/>
    <m/>
    <m/>
    <m/>
    <x v="13"/>
    <x v="19"/>
    <x v="6"/>
    <s v="Food Security"/>
    <x v="9"/>
    <x v="20"/>
    <x v="3"/>
    <m/>
    <s v="Planned"/>
    <m/>
    <m/>
    <m/>
    <m/>
    <m/>
    <s v="Chittagong"/>
    <s v="Cox's Bazar"/>
    <x v="6"/>
    <x v="9"/>
    <x v="1"/>
    <m/>
    <m/>
    <m/>
    <x v="2"/>
    <x v="2"/>
    <m/>
    <m/>
    <m/>
    <m/>
    <m/>
    <m/>
    <m/>
    <m/>
    <m/>
    <m/>
    <m/>
    <m/>
    <m/>
    <m/>
    <m/>
    <m/>
    <m/>
    <m/>
    <m/>
    <m/>
    <m/>
    <m/>
    <m/>
    <m/>
    <n v="20"/>
    <n v="2022"/>
    <s v=""/>
    <m/>
    <m/>
    <m/>
  </r>
  <r>
    <n v="4319"/>
    <m/>
    <m/>
    <m/>
    <x v="13"/>
    <x v="19"/>
    <x v="6"/>
    <s v="Food Security"/>
    <x v="9"/>
    <x v="20"/>
    <x v="3"/>
    <m/>
    <s v="Planned"/>
    <m/>
    <m/>
    <m/>
    <m/>
    <m/>
    <s v="Chittagong"/>
    <s v="Cox's Bazar"/>
    <x v="6"/>
    <x v="9"/>
    <x v="1"/>
    <m/>
    <m/>
    <m/>
    <x v="2"/>
    <x v="2"/>
    <m/>
    <m/>
    <m/>
    <m/>
    <m/>
    <m/>
    <m/>
    <m/>
    <m/>
    <m/>
    <m/>
    <m/>
    <m/>
    <m/>
    <m/>
    <m/>
    <m/>
    <m/>
    <m/>
    <m/>
    <m/>
    <m/>
    <m/>
    <m/>
    <n v="20"/>
    <n v="2022"/>
    <s v=""/>
    <m/>
    <m/>
    <m/>
  </r>
  <r>
    <n v="4320"/>
    <m/>
    <m/>
    <m/>
    <x v="13"/>
    <x v="19"/>
    <x v="6"/>
    <s v="Food Security"/>
    <x v="9"/>
    <x v="20"/>
    <x v="3"/>
    <m/>
    <s v="Planned"/>
    <m/>
    <m/>
    <m/>
    <m/>
    <m/>
    <s v="Chittagong"/>
    <s v="Cox's Bazar"/>
    <x v="6"/>
    <x v="9"/>
    <x v="1"/>
    <m/>
    <m/>
    <m/>
    <x v="2"/>
    <x v="2"/>
    <m/>
    <m/>
    <m/>
    <m/>
    <m/>
    <m/>
    <m/>
    <m/>
    <m/>
    <m/>
    <m/>
    <m/>
    <m/>
    <m/>
    <m/>
    <m/>
    <m/>
    <m/>
    <m/>
    <m/>
    <m/>
    <m/>
    <m/>
    <m/>
    <n v="20"/>
    <n v="2022"/>
    <s v=""/>
    <m/>
    <m/>
    <m/>
  </r>
  <r>
    <n v="4321"/>
    <m/>
    <m/>
    <m/>
    <x v="13"/>
    <x v="19"/>
    <x v="6"/>
    <s v="Food Security"/>
    <x v="9"/>
    <x v="20"/>
    <x v="3"/>
    <m/>
    <s v="Planned"/>
    <m/>
    <m/>
    <m/>
    <m/>
    <m/>
    <s v="Chittagong"/>
    <s v="Cox's Bazar"/>
    <x v="6"/>
    <x v="9"/>
    <x v="1"/>
    <m/>
    <m/>
    <m/>
    <x v="2"/>
    <x v="2"/>
    <m/>
    <m/>
    <m/>
    <m/>
    <m/>
    <m/>
    <m/>
    <m/>
    <m/>
    <m/>
    <m/>
    <m/>
    <m/>
    <m/>
    <m/>
    <m/>
    <m/>
    <m/>
    <m/>
    <m/>
    <m/>
    <m/>
    <m/>
    <m/>
    <n v="20"/>
    <n v="2022"/>
    <s v=""/>
    <m/>
    <m/>
    <m/>
  </r>
  <r>
    <n v="4322"/>
    <m/>
    <m/>
    <m/>
    <x v="13"/>
    <x v="19"/>
    <x v="6"/>
    <s v="Food Security"/>
    <x v="9"/>
    <x v="20"/>
    <x v="3"/>
    <m/>
    <s v="Planned"/>
    <m/>
    <m/>
    <m/>
    <m/>
    <m/>
    <s v="Chittagong"/>
    <s v="Cox's Bazar"/>
    <x v="6"/>
    <x v="9"/>
    <x v="1"/>
    <m/>
    <m/>
    <m/>
    <x v="2"/>
    <x v="2"/>
    <m/>
    <m/>
    <m/>
    <m/>
    <m/>
    <m/>
    <m/>
    <m/>
    <m/>
    <m/>
    <m/>
    <m/>
    <m/>
    <m/>
    <m/>
    <m/>
    <m/>
    <m/>
    <m/>
    <m/>
    <m/>
    <m/>
    <m/>
    <m/>
    <n v="20"/>
    <n v="2022"/>
    <s v=""/>
    <m/>
    <m/>
    <m/>
  </r>
  <r>
    <n v="4323"/>
    <m/>
    <m/>
    <m/>
    <x v="13"/>
    <x v="19"/>
    <x v="6"/>
    <s v="Food Security"/>
    <x v="9"/>
    <x v="20"/>
    <x v="3"/>
    <m/>
    <s v="Planned"/>
    <m/>
    <m/>
    <m/>
    <m/>
    <m/>
    <s v="Chittagong"/>
    <s v="Cox's Bazar"/>
    <x v="6"/>
    <x v="9"/>
    <x v="1"/>
    <m/>
    <m/>
    <m/>
    <x v="2"/>
    <x v="2"/>
    <m/>
    <m/>
    <m/>
    <m/>
    <m/>
    <m/>
    <m/>
    <m/>
    <m/>
    <m/>
    <m/>
    <m/>
    <m/>
    <m/>
    <m/>
    <m/>
    <m/>
    <m/>
    <m/>
    <m/>
    <m/>
    <m/>
    <m/>
    <m/>
    <n v="20"/>
    <n v="2022"/>
    <s v=""/>
    <m/>
    <m/>
    <m/>
  </r>
  <r>
    <n v="4324"/>
    <m/>
    <m/>
    <m/>
    <x v="13"/>
    <x v="19"/>
    <x v="6"/>
    <s v="Food Security"/>
    <x v="9"/>
    <x v="20"/>
    <x v="3"/>
    <m/>
    <s v="Planned"/>
    <m/>
    <m/>
    <m/>
    <m/>
    <m/>
    <s v="Chittagong"/>
    <s v="Cox's Bazar"/>
    <x v="6"/>
    <x v="9"/>
    <x v="1"/>
    <m/>
    <m/>
    <m/>
    <x v="2"/>
    <x v="2"/>
    <m/>
    <m/>
    <m/>
    <m/>
    <m/>
    <m/>
    <m/>
    <m/>
    <m/>
    <m/>
    <m/>
    <m/>
    <m/>
    <m/>
    <m/>
    <m/>
    <m/>
    <m/>
    <m/>
    <m/>
    <m/>
    <m/>
    <m/>
    <m/>
    <n v="20"/>
    <n v="2022"/>
    <s v=""/>
    <m/>
    <m/>
    <m/>
  </r>
  <r>
    <n v="4325"/>
    <m/>
    <m/>
    <m/>
    <x v="13"/>
    <x v="19"/>
    <x v="6"/>
    <s v="Food Security"/>
    <x v="9"/>
    <x v="20"/>
    <x v="3"/>
    <m/>
    <s v="Planned"/>
    <m/>
    <m/>
    <m/>
    <m/>
    <m/>
    <s v="Chittagong"/>
    <s v="Cox's Bazar"/>
    <x v="6"/>
    <x v="9"/>
    <x v="1"/>
    <m/>
    <m/>
    <m/>
    <x v="2"/>
    <x v="2"/>
    <m/>
    <m/>
    <m/>
    <m/>
    <m/>
    <m/>
    <m/>
    <m/>
    <m/>
    <m/>
    <m/>
    <m/>
    <m/>
    <m/>
    <m/>
    <m/>
    <m/>
    <m/>
    <m/>
    <m/>
    <m/>
    <m/>
    <m/>
    <m/>
    <n v="20"/>
    <n v="2022"/>
    <s v=""/>
    <m/>
    <m/>
    <m/>
  </r>
  <r>
    <n v="4326"/>
    <m/>
    <m/>
    <m/>
    <x v="13"/>
    <x v="19"/>
    <x v="6"/>
    <s v="Food Security"/>
    <x v="9"/>
    <x v="20"/>
    <x v="3"/>
    <m/>
    <s v="Planned"/>
    <m/>
    <m/>
    <m/>
    <m/>
    <m/>
    <s v="Chittagong"/>
    <s v="Cox's Bazar"/>
    <x v="6"/>
    <x v="9"/>
    <x v="1"/>
    <m/>
    <m/>
    <m/>
    <x v="2"/>
    <x v="2"/>
    <m/>
    <m/>
    <m/>
    <m/>
    <m/>
    <m/>
    <m/>
    <m/>
    <m/>
    <m/>
    <m/>
    <m/>
    <m/>
    <m/>
    <m/>
    <m/>
    <m/>
    <m/>
    <m/>
    <m/>
    <m/>
    <m/>
    <m/>
    <m/>
    <n v="20"/>
    <n v="2022"/>
    <s v=""/>
    <m/>
    <m/>
    <m/>
  </r>
  <r>
    <n v="4327"/>
    <m/>
    <m/>
    <m/>
    <x v="13"/>
    <x v="19"/>
    <x v="6"/>
    <s v="Food Security"/>
    <x v="9"/>
    <x v="20"/>
    <x v="3"/>
    <m/>
    <s v="Planned"/>
    <m/>
    <m/>
    <m/>
    <m/>
    <m/>
    <s v="Chittagong"/>
    <s v="Cox's Bazar"/>
    <x v="6"/>
    <x v="9"/>
    <x v="1"/>
    <m/>
    <m/>
    <m/>
    <x v="2"/>
    <x v="2"/>
    <m/>
    <m/>
    <m/>
    <m/>
    <m/>
    <m/>
    <m/>
    <m/>
    <m/>
    <m/>
    <m/>
    <m/>
    <m/>
    <m/>
    <m/>
    <m/>
    <m/>
    <m/>
    <m/>
    <m/>
    <m/>
    <m/>
    <m/>
    <m/>
    <n v="20"/>
    <n v="2022"/>
    <s v=""/>
    <m/>
    <m/>
    <m/>
  </r>
  <r>
    <n v="4328"/>
    <m/>
    <m/>
    <m/>
    <x v="13"/>
    <x v="19"/>
    <x v="6"/>
    <s v="Food Security"/>
    <x v="9"/>
    <x v="20"/>
    <x v="3"/>
    <m/>
    <s v="Planned"/>
    <m/>
    <m/>
    <m/>
    <m/>
    <m/>
    <s v="Chittagong"/>
    <s v="Cox's Bazar"/>
    <x v="6"/>
    <x v="9"/>
    <x v="1"/>
    <m/>
    <m/>
    <m/>
    <x v="2"/>
    <x v="2"/>
    <m/>
    <m/>
    <m/>
    <m/>
    <m/>
    <m/>
    <m/>
    <m/>
    <m/>
    <m/>
    <m/>
    <m/>
    <m/>
    <m/>
    <m/>
    <m/>
    <m/>
    <m/>
    <m/>
    <m/>
    <m/>
    <m/>
    <m/>
    <m/>
    <n v="20"/>
    <n v="2022"/>
    <s v=""/>
    <m/>
    <m/>
    <m/>
  </r>
  <r>
    <n v="4329"/>
    <m/>
    <m/>
    <m/>
    <x v="13"/>
    <x v="19"/>
    <x v="6"/>
    <s v="Food Security"/>
    <x v="9"/>
    <x v="20"/>
    <x v="3"/>
    <m/>
    <s v="Planned"/>
    <m/>
    <m/>
    <m/>
    <m/>
    <m/>
    <s v="Chittagong"/>
    <s v="Cox's Bazar"/>
    <x v="6"/>
    <x v="9"/>
    <x v="1"/>
    <m/>
    <m/>
    <m/>
    <x v="2"/>
    <x v="2"/>
    <m/>
    <m/>
    <m/>
    <m/>
    <m/>
    <m/>
    <m/>
    <m/>
    <m/>
    <m/>
    <m/>
    <m/>
    <m/>
    <m/>
    <m/>
    <m/>
    <m/>
    <m/>
    <m/>
    <m/>
    <m/>
    <m/>
    <m/>
    <m/>
    <n v="20"/>
    <n v="2022"/>
    <s v=""/>
    <m/>
    <m/>
    <m/>
  </r>
  <r>
    <n v="4330"/>
    <m/>
    <m/>
    <m/>
    <x v="13"/>
    <x v="19"/>
    <x v="6"/>
    <s v="Food Security"/>
    <x v="9"/>
    <x v="20"/>
    <x v="3"/>
    <m/>
    <s v="Planned"/>
    <m/>
    <m/>
    <m/>
    <m/>
    <m/>
    <s v="Chittagong"/>
    <s v="Cox's Bazar"/>
    <x v="6"/>
    <x v="9"/>
    <x v="1"/>
    <m/>
    <m/>
    <m/>
    <x v="2"/>
    <x v="2"/>
    <m/>
    <m/>
    <m/>
    <m/>
    <m/>
    <m/>
    <m/>
    <m/>
    <m/>
    <m/>
    <m/>
    <m/>
    <m/>
    <m/>
    <m/>
    <m/>
    <m/>
    <m/>
    <m/>
    <m/>
    <m/>
    <m/>
    <m/>
    <m/>
    <n v="20"/>
    <n v="2022"/>
    <s v=""/>
    <m/>
    <m/>
    <m/>
  </r>
  <r>
    <n v="4331"/>
    <m/>
    <m/>
    <m/>
    <x v="13"/>
    <x v="19"/>
    <x v="6"/>
    <s v="Food Security"/>
    <x v="9"/>
    <x v="20"/>
    <x v="3"/>
    <m/>
    <s v="Planned"/>
    <m/>
    <m/>
    <m/>
    <m/>
    <m/>
    <s v="Chittagong"/>
    <s v="Cox's Bazar"/>
    <x v="6"/>
    <x v="9"/>
    <x v="1"/>
    <m/>
    <m/>
    <m/>
    <x v="2"/>
    <x v="2"/>
    <m/>
    <m/>
    <m/>
    <m/>
    <m/>
    <m/>
    <m/>
    <m/>
    <m/>
    <m/>
    <m/>
    <m/>
    <m/>
    <m/>
    <m/>
    <m/>
    <m/>
    <m/>
    <m/>
    <m/>
    <m/>
    <m/>
    <m/>
    <m/>
    <n v="20"/>
    <n v="2022"/>
    <s v=""/>
    <m/>
    <m/>
    <m/>
  </r>
  <r>
    <n v="4332"/>
    <m/>
    <m/>
    <m/>
    <x v="13"/>
    <x v="19"/>
    <x v="6"/>
    <s v="Food Security"/>
    <x v="9"/>
    <x v="20"/>
    <x v="3"/>
    <m/>
    <s v="Planned"/>
    <m/>
    <m/>
    <m/>
    <m/>
    <m/>
    <s v="Chittagong"/>
    <s v="Cox's Bazar"/>
    <x v="6"/>
    <x v="9"/>
    <x v="1"/>
    <m/>
    <m/>
    <m/>
    <x v="2"/>
    <x v="2"/>
    <m/>
    <m/>
    <m/>
    <m/>
    <m/>
    <m/>
    <m/>
    <m/>
    <m/>
    <m/>
    <m/>
    <m/>
    <m/>
    <m/>
    <m/>
    <m/>
    <m/>
    <m/>
    <m/>
    <m/>
    <m/>
    <m/>
    <m/>
    <m/>
    <n v="20"/>
    <n v="2022"/>
    <s v=""/>
    <m/>
    <m/>
    <m/>
  </r>
  <r>
    <n v="4333"/>
    <m/>
    <m/>
    <m/>
    <x v="13"/>
    <x v="19"/>
    <x v="6"/>
    <s v="Food Security"/>
    <x v="9"/>
    <x v="20"/>
    <x v="3"/>
    <m/>
    <s v="Planned"/>
    <m/>
    <m/>
    <m/>
    <m/>
    <m/>
    <s v="Chittagong"/>
    <s v="Cox's Bazar"/>
    <x v="6"/>
    <x v="9"/>
    <x v="1"/>
    <m/>
    <m/>
    <m/>
    <x v="2"/>
    <x v="2"/>
    <m/>
    <m/>
    <m/>
    <m/>
    <m/>
    <m/>
    <m/>
    <m/>
    <m/>
    <m/>
    <m/>
    <m/>
    <m/>
    <m/>
    <m/>
    <m/>
    <m/>
    <m/>
    <m/>
    <m/>
    <m/>
    <m/>
    <m/>
    <m/>
    <n v="20"/>
    <n v="2022"/>
    <s v=""/>
    <m/>
    <m/>
    <m/>
  </r>
  <r>
    <n v="4334"/>
    <m/>
    <m/>
    <m/>
    <x v="13"/>
    <x v="19"/>
    <x v="6"/>
    <s v="Food Security"/>
    <x v="9"/>
    <x v="20"/>
    <x v="3"/>
    <m/>
    <s v="Planned"/>
    <m/>
    <m/>
    <m/>
    <m/>
    <m/>
    <s v="Chittagong"/>
    <s v="Cox's Bazar"/>
    <x v="6"/>
    <x v="9"/>
    <x v="1"/>
    <m/>
    <m/>
    <m/>
    <x v="2"/>
    <x v="2"/>
    <m/>
    <m/>
    <m/>
    <m/>
    <m/>
    <m/>
    <m/>
    <m/>
    <m/>
    <m/>
    <m/>
    <m/>
    <m/>
    <m/>
    <m/>
    <m/>
    <m/>
    <m/>
    <m/>
    <m/>
    <m/>
    <m/>
    <m/>
    <m/>
    <n v="20"/>
    <n v="2022"/>
    <s v=""/>
    <m/>
    <m/>
    <m/>
  </r>
  <r>
    <n v="4335"/>
    <m/>
    <m/>
    <m/>
    <x v="13"/>
    <x v="19"/>
    <x v="6"/>
    <s v="Food Security"/>
    <x v="9"/>
    <x v="20"/>
    <x v="3"/>
    <m/>
    <s v="Planned"/>
    <m/>
    <m/>
    <m/>
    <m/>
    <m/>
    <s v="Chittagong"/>
    <s v="Cox's Bazar"/>
    <x v="6"/>
    <x v="9"/>
    <x v="1"/>
    <m/>
    <m/>
    <m/>
    <x v="2"/>
    <x v="2"/>
    <m/>
    <m/>
    <m/>
    <m/>
    <m/>
    <m/>
    <m/>
    <m/>
    <m/>
    <m/>
    <m/>
    <m/>
    <m/>
    <m/>
    <m/>
    <m/>
    <m/>
    <m/>
    <m/>
    <m/>
    <m/>
    <m/>
    <m/>
    <m/>
    <n v="20"/>
    <n v="2022"/>
    <s v=""/>
    <m/>
    <m/>
    <m/>
  </r>
  <r>
    <n v="4336"/>
    <m/>
    <m/>
    <m/>
    <x v="13"/>
    <x v="19"/>
    <x v="6"/>
    <s v="Food Security"/>
    <x v="9"/>
    <x v="20"/>
    <x v="3"/>
    <m/>
    <s v="Planned"/>
    <m/>
    <m/>
    <m/>
    <m/>
    <m/>
    <s v="Chittagong"/>
    <s v="Cox's Bazar"/>
    <x v="6"/>
    <x v="9"/>
    <x v="1"/>
    <m/>
    <m/>
    <m/>
    <x v="2"/>
    <x v="2"/>
    <m/>
    <m/>
    <m/>
    <m/>
    <m/>
    <m/>
    <m/>
    <m/>
    <m/>
    <m/>
    <m/>
    <m/>
    <m/>
    <m/>
    <m/>
    <m/>
    <m/>
    <m/>
    <m/>
    <m/>
    <m/>
    <m/>
    <m/>
    <m/>
    <n v="20"/>
    <n v="2022"/>
    <s v=""/>
    <m/>
    <m/>
    <m/>
  </r>
  <r>
    <n v="4337"/>
    <m/>
    <m/>
    <m/>
    <x v="13"/>
    <x v="19"/>
    <x v="6"/>
    <s v="Food Security"/>
    <x v="9"/>
    <x v="20"/>
    <x v="3"/>
    <m/>
    <s v="Planned"/>
    <m/>
    <m/>
    <m/>
    <m/>
    <m/>
    <s v="Chittagong"/>
    <s v="Cox's Bazar"/>
    <x v="6"/>
    <x v="9"/>
    <x v="1"/>
    <m/>
    <m/>
    <m/>
    <x v="2"/>
    <x v="2"/>
    <m/>
    <m/>
    <m/>
    <m/>
    <m/>
    <m/>
    <m/>
    <m/>
    <m/>
    <m/>
    <m/>
    <m/>
    <m/>
    <m/>
    <m/>
    <m/>
    <m/>
    <m/>
    <m/>
    <m/>
    <m/>
    <m/>
    <m/>
    <m/>
    <n v="20"/>
    <n v="2022"/>
    <s v=""/>
    <m/>
    <m/>
    <m/>
  </r>
  <r>
    <n v="4338"/>
    <m/>
    <m/>
    <m/>
    <x v="13"/>
    <x v="19"/>
    <x v="6"/>
    <s v="Food Security"/>
    <x v="9"/>
    <x v="20"/>
    <x v="3"/>
    <m/>
    <s v="Planned"/>
    <m/>
    <m/>
    <m/>
    <m/>
    <m/>
    <s v="Chittagong"/>
    <s v="Cox's Bazar"/>
    <x v="6"/>
    <x v="9"/>
    <x v="1"/>
    <m/>
    <m/>
    <m/>
    <x v="2"/>
    <x v="2"/>
    <m/>
    <m/>
    <m/>
    <m/>
    <m/>
    <m/>
    <m/>
    <m/>
    <m/>
    <m/>
    <m/>
    <m/>
    <m/>
    <m/>
    <m/>
    <m/>
    <m/>
    <m/>
    <m/>
    <m/>
    <m/>
    <m/>
    <m/>
    <m/>
    <n v="20"/>
    <n v="2022"/>
    <s v=""/>
    <m/>
    <m/>
    <m/>
  </r>
  <r>
    <n v="4339"/>
    <m/>
    <m/>
    <m/>
    <x v="13"/>
    <x v="19"/>
    <x v="6"/>
    <s v="Food Security"/>
    <x v="9"/>
    <x v="20"/>
    <x v="3"/>
    <m/>
    <s v="Planned"/>
    <m/>
    <m/>
    <m/>
    <m/>
    <m/>
    <s v="Chittagong"/>
    <s v="Cox's Bazar"/>
    <x v="6"/>
    <x v="9"/>
    <x v="1"/>
    <m/>
    <m/>
    <m/>
    <x v="2"/>
    <x v="2"/>
    <m/>
    <m/>
    <m/>
    <m/>
    <m/>
    <m/>
    <m/>
    <m/>
    <m/>
    <m/>
    <m/>
    <m/>
    <m/>
    <m/>
    <m/>
    <m/>
    <m/>
    <m/>
    <m/>
    <m/>
    <m/>
    <m/>
    <m/>
    <m/>
    <n v="20"/>
    <n v="2022"/>
    <s v=""/>
    <m/>
    <m/>
    <m/>
  </r>
  <r>
    <n v="4340"/>
    <m/>
    <m/>
    <m/>
    <x v="13"/>
    <x v="19"/>
    <x v="6"/>
    <s v="Food Security"/>
    <x v="9"/>
    <x v="20"/>
    <x v="3"/>
    <m/>
    <s v="Planned"/>
    <m/>
    <m/>
    <m/>
    <m/>
    <m/>
    <s v="Chittagong"/>
    <s v="Cox's Bazar"/>
    <x v="6"/>
    <x v="9"/>
    <x v="1"/>
    <m/>
    <m/>
    <m/>
    <x v="2"/>
    <x v="2"/>
    <m/>
    <m/>
    <m/>
    <m/>
    <m/>
    <m/>
    <m/>
    <m/>
    <m/>
    <m/>
    <m/>
    <m/>
    <m/>
    <m/>
    <m/>
    <m/>
    <m/>
    <m/>
    <m/>
    <m/>
    <m/>
    <m/>
    <m/>
    <m/>
    <n v="20"/>
    <n v="2022"/>
    <s v=""/>
    <m/>
    <m/>
    <m/>
  </r>
  <r>
    <n v="4341"/>
    <m/>
    <m/>
    <m/>
    <x v="13"/>
    <x v="19"/>
    <x v="6"/>
    <s v="Food Security"/>
    <x v="9"/>
    <x v="20"/>
    <x v="3"/>
    <m/>
    <s v="Planned"/>
    <m/>
    <m/>
    <m/>
    <m/>
    <m/>
    <s v="Chittagong"/>
    <s v="Cox's Bazar"/>
    <x v="6"/>
    <x v="9"/>
    <x v="1"/>
    <m/>
    <m/>
    <m/>
    <x v="2"/>
    <x v="2"/>
    <m/>
    <m/>
    <m/>
    <m/>
    <m/>
    <m/>
    <m/>
    <m/>
    <m/>
    <m/>
    <m/>
    <m/>
    <m/>
    <m/>
    <m/>
    <m/>
    <m/>
    <m/>
    <m/>
    <m/>
    <m/>
    <m/>
    <m/>
    <m/>
    <n v="20"/>
    <n v="2022"/>
    <s v=""/>
    <m/>
    <m/>
    <m/>
  </r>
  <r>
    <n v="4342"/>
    <m/>
    <m/>
    <m/>
    <x v="13"/>
    <x v="19"/>
    <x v="6"/>
    <s v="Food Security"/>
    <x v="9"/>
    <x v="20"/>
    <x v="3"/>
    <m/>
    <s v="Planned"/>
    <m/>
    <m/>
    <m/>
    <m/>
    <m/>
    <s v="Chittagong"/>
    <s v="Cox's Bazar"/>
    <x v="6"/>
    <x v="9"/>
    <x v="1"/>
    <m/>
    <m/>
    <m/>
    <x v="2"/>
    <x v="2"/>
    <m/>
    <m/>
    <m/>
    <m/>
    <m/>
    <m/>
    <m/>
    <m/>
    <m/>
    <m/>
    <m/>
    <m/>
    <m/>
    <m/>
    <m/>
    <m/>
    <m/>
    <m/>
    <m/>
    <m/>
    <m/>
    <m/>
    <m/>
    <m/>
    <n v="20"/>
    <n v="2022"/>
    <s v=""/>
    <m/>
    <m/>
    <m/>
  </r>
  <r>
    <n v="4343"/>
    <m/>
    <m/>
    <m/>
    <x v="13"/>
    <x v="19"/>
    <x v="6"/>
    <s v="Food Security"/>
    <x v="9"/>
    <x v="20"/>
    <x v="3"/>
    <m/>
    <s v="Planned"/>
    <m/>
    <m/>
    <m/>
    <m/>
    <m/>
    <s v="Chittagong"/>
    <s v="Cox's Bazar"/>
    <x v="6"/>
    <x v="9"/>
    <x v="1"/>
    <m/>
    <m/>
    <m/>
    <x v="2"/>
    <x v="2"/>
    <m/>
    <m/>
    <m/>
    <m/>
    <m/>
    <m/>
    <m/>
    <m/>
    <m/>
    <m/>
    <m/>
    <m/>
    <m/>
    <m/>
    <m/>
    <m/>
    <m/>
    <m/>
    <m/>
    <m/>
    <m/>
    <m/>
    <m/>
    <m/>
    <n v="20"/>
    <n v="2022"/>
    <s v=""/>
    <m/>
    <m/>
    <m/>
  </r>
  <r>
    <n v="4344"/>
    <m/>
    <m/>
    <m/>
    <x v="13"/>
    <x v="19"/>
    <x v="6"/>
    <s v="Food Security"/>
    <x v="9"/>
    <x v="20"/>
    <x v="3"/>
    <m/>
    <s v="Planned"/>
    <m/>
    <m/>
    <m/>
    <m/>
    <m/>
    <s v="Chittagong"/>
    <s v="Cox's Bazar"/>
    <x v="6"/>
    <x v="9"/>
    <x v="1"/>
    <m/>
    <m/>
    <m/>
    <x v="2"/>
    <x v="2"/>
    <m/>
    <m/>
    <m/>
    <m/>
    <m/>
    <m/>
    <m/>
    <m/>
    <m/>
    <m/>
    <m/>
    <m/>
    <m/>
    <m/>
    <m/>
    <m/>
    <m/>
    <m/>
    <m/>
    <m/>
    <m/>
    <m/>
    <m/>
    <m/>
    <n v="20"/>
    <n v="2022"/>
    <s v=""/>
    <m/>
    <m/>
    <m/>
  </r>
  <r>
    <n v="4345"/>
    <m/>
    <m/>
    <m/>
    <x v="13"/>
    <x v="19"/>
    <x v="6"/>
    <s v="Food Security"/>
    <x v="9"/>
    <x v="20"/>
    <x v="3"/>
    <m/>
    <s v="Planned"/>
    <m/>
    <m/>
    <m/>
    <m/>
    <m/>
    <s v="Chittagong"/>
    <s v="Cox's Bazar"/>
    <x v="6"/>
    <x v="9"/>
    <x v="1"/>
    <m/>
    <m/>
    <m/>
    <x v="2"/>
    <x v="2"/>
    <m/>
    <m/>
    <m/>
    <m/>
    <m/>
    <m/>
    <m/>
    <m/>
    <m/>
    <m/>
    <m/>
    <m/>
    <m/>
    <m/>
    <m/>
    <m/>
    <m/>
    <m/>
    <m/>
    <m/>
    <m/>
    <m/>
    <m/>
    <m/>
    <n v="20"/>
    <n v="2022"/>
    <s v=""/>
    <m/>
    <m/>
    <m/>
  </r>
  <r>
    <n v="4346"/>
    <m/>
    <m/>
    <m/>
    <x v="13"/>
    <x v="19"/>
    <x v="6"/>
    <s v="Food Security"/>
    <x v="9"/>
    <x v="20"/>
    <x v="3"/>
    <m/>
    <s v="Planned"/>
    <m/>
    <m/>
    <m/>
    <m/>
    <m/>
    <s v="Chittagong"/>
    <s v="Cox's Bazar"/>
    <x v="6"/>
    <x v="9"/>
    <x v="1"/>
    <m/>
    <m/>
    <m/>
    <x v="2"/>
    <x v="2"/>
    <m/>
    <m/>
    <m/>
    <m/>
    <m/>
    <m/>
    <m/>
    <m/>
    <m/>
    <m/>
    <m/>
    <m/>
    <m/>
    <m/>
    <m/>
    <m/>
    <m/>
    <m/>
    <m/>
    <m/>
    <m/>
    <m/>
    <m/>
    <m/>
    <n v="20"/>
    <n v="2022"/>
    <s v=""/>
    <m/>
    <m/>
    <m/>
  </r>
  <r>
    <n v="4347"/>
    <m/>
    <m/>
    <m/>
    <x v="13"/>
    <x v="19"/>
    <x v="6"/>
    <s v="Food Security"/>
    <x v="9"/>
    <x v="20"/>
    <x v="3"/>
    <m/>
    <s v="Planned"/>
    <m/>
    <m/>
    <m/>
    <m/>
    <m/>
    <s v="Chittagong"/>
    <s v="Cox's Bazar"/>
    <x v="6"/>
    <x v="9"/>
    <x v="1"/>
    <m/>
    <m/>
    <m/>
    <x v="2"/>
    <x v="2"/>
    <m/>
    <m/>
    <m/>
    <m/>
    <m/>
    <m/>
    <m/>
    <m/>
    <m/>
    <m/>
    <m/>
    <m/>
    <m/>
    <m/>
    <m/>
    <m/>
    <m/>
    <m/>
    <m/>
    <m/>
    <m/>
    <m/>
    <m/>
    <m/>
    <n v="20"/>
    <n v="2022"/>
    <s v=""/>
    <m/>
    <m/>
    <m/>
  </r>
  <r>
    <n v="4348"/>
    <m/>
    <m/>
    <m/>
    <x v="13"/>
    <x v="19"/>
    <x v="6"/>
    <s v="Food Security"/>
    <x v="9"/>
    <x v="20"/>
    <x v="3"/>
    <m/>
    <s v="Planned"/>
    <m/>
    <m/>
    <m/>
    <m/>
    <m/>
    <s v="Chittagong"/>
    <s v="Cox's Bazar"/>
    <x v="6"/>
    <x v="9"/>
    <x v="1"/>
    <m/>
    <m/>
    <m/>
    <x v="2"/>
    <x v="2"/>
    <m/>
    <m/>
    <m/>
    <m/>
    <m/>
    <m/>
    <m/>
    <m/>
    <m/>
    <m/>
    <m/>
    <m/>
    <m/>
    <m/>
    <m/>
    <m/>
    <m/>
    <m/>
    <m/>
    <m/>
    <m/>
    <m/>
    <m/>
    <m/>
    <n v="20"/>
    <n v="2022"/>
    <s v=""/>
    <m/>
    <m/>
    <m/>
  </r>
  <r>
    <n v="4349"/>
    <m/>
    <m/>
    <m/>
    <x v="13"/>
    <x v="19"/>
    <x v="6"/>
    <s v="Food Security"/>
    <x v="9"/>
    <x v="20"/>
    <x v="3"/>
    <m/>
    <s v="Planned"/>
    <m/>
    <m/>
    <m/>
    <m/>
    <m/>
    <s v="Chittagong"/>
    <s v="Cox's Bazar"/>
    <x v="6"/>
    <x v="9"/>
    <x v="1"/>
    <m/>
    <m/>
    <m/>
    <x v="2"/>
    <x v="2"/>
    <m/>
    <m/>
    <m/>
    <m/>
    <m/>
    <m/>
    <m/>
    <m/>
    <m/>
    <m/>
    <m/>
    <m/>
    <m/>
    <m/>
    <m/>
    <m/>
    <m/>
    <m/>
    <m/>
    <m/>
    <m/>
    <m/>
    <m/>
    <m/>
    <n v="20"/>
    <n v="2022"/>
    <s v=""/>
    <m/>
    <m/>
    <m/>
  </r>
  <r>
    <n v="4350"/>
    <m/>
    <m/>
    <m/>
    <x v="13"/>
    <x v="19"/>
    <x v="6"/>
    <s v="Food Security"/>
    <x v="9"/>
    <x v="20"/>
    <x v="3"/>
    <m/>
    <s v="Planned"/>
    <m/>
    <m/>
    <m/>
    <m/>
    <m/>
    <s v="Chittagong"/>
    <s v="Cox's Bazar"/>
    <x v="6"/>
    <x v="9"/>
    <x v="1"/>
    <m/>
    <m/>
    <m/>
    <x v="2"/>
    <x v="2"/>
    <m/>
    <m/>
    <m/>
    <m/>
    <m/>
    <m/>
    <m/>
    <m/>
    <m/>
    <m/>
    <m/>
    <m/>
    <m/>
    <m/>
    <m/>
    <m/>
    <m/>
    <m/>
    <m/>
    <m/>
    <m/>
    <m/>
    <m/>
    <m/>
    <n v="20"/>
    <n v="2022"/>
    <s v=""/>
    <m/>
    <m/>
    <m/>
  </r>
  <r>
    <n v="4351"/>
    <m/>
    <m/>
    <m/>
    <x v="13"/>
    <x v="19"/>
    <x v="6"/>
    <s v="Food Security"/>
    <x v="9"/>
    <x v="20"/>
    <x v="3"/>
    <m/>
    <s v="Planned"/>
    <m/>
    <m/>
    <m/>
    <m/>
    <m/>
    <s v="Chittagong"/>
    <s v="Cox's Bazar"/>
    <x v="6"/>
    <x v="9"/>
    <x v="1"/>
    <m/>
    <m/>
    <m/>
    <x v="2"/>
    <x v="2"/>
    <m/>
    <m/>
    <m/>
    <m/>
    <m/>
    <m/>
    <m/>
    <m/>
    <m/>
    <m/>
    <m/>
    <m/>
    <m/>
    <m/>
    <m/>
    <m/>
    <m/>
    <m/>
    <m/>
    <m/>
    <m/>
    <m/>
    <m/>
    <m/>
    <n v="20"/>
    <n v="2022"/>
    <s v=""/>
    <m/>
    <m/>
    <m/>
  </r>
  <r>
    <n v="4352"/>
    <m/>
    <m/>
    <m/>
    <x v="13"/>
    <x v="19"/>
    <x v="6"/>
    <s v="Food Security"/>
    <x v="9"/>
    <x v="20"/>
    <x v="3"/>
    <m/>
    <s v="Planned"/>
    <m/>
    <m/>
    <m/>
    <m/>
    <m/>
    <s v="Chittagong"/>
    <s v="Cox's Bazar"/>
    <x v="6"/>
    <x v="9"/>
    <x v="1"/>
    <m/>
    <m/>
    <m/>
    <x v="2"/>
    <x v="2"/>
    <m/>
    <m/>
    <m/>
    <m/>
    <m/>
    <m/>
    <m/>
    <m/>
    <m/>
    <m/>
    <m/>
    <m/>
    <m/>
    <m/>
    <m/>
    <m/>
    <m/>
    <m/>
    <m/>
    <m/>
    <m/>
    <m/>
    <m/>
    <m/>
    <n v="20"/>
    <n v="2022"/>
    <s v=""/>
    <m/>
    <m/>
    <m/>
  </r>
  <r>
    <n v="4353"/>
    <m/>
    <m/>
    <m/>
    <x v="13"/>
    <x v="19"/>
    <x v="6"/>
    <s v="Food Security"/>
    <x v="9"/>
    <x v="20"/>
    <x v="3"/>
    <m/>
    <s v="Planned"/>
    <m/>
    <m/>
    <m/>
    <m/>
    <m/>
    <s v="Chittagong"/>
    <s v="Cox's Bazar"/>
    <x v="6"/>
    <x v="9"/>
    <x v="1"/>
    <m/>
    <m/>
    <m/>
    <x v="2"/>
    <x v="2"/>
    <m/>
    <m/>
    <m/>
    <m/>
    <m/>
    <m/>
    <m/>
    <m/>
    <m/>
    <m/>
    <m/>
    <m/>
    <m/>
    <m/>
    <m/>
    <m/>
    <m/>
    <m/>
    <m/>
    <m/>
    <m/>
    <m/>
    <m/>
    <m/>
    <n v="20"/>
    <n v="2022"/>
    <s v=""/>
    <m/>
    <m/>
    <m/>
  </r>
  <r>
    <n v="4354"/>
    <m/>
    <m/>
    <m/>
    <x v="13"/>
    <x v="19"/>
    <x v="6"/>
    <s v="Food Security"/>
    <x v="9"/>
    <x v="20"/>
    <x v="3"/>
    <m/>
    <s v="Planned"/>
    <m/>
    <m/>
    <m/>
    <m/>
    <m/>
    <s v="Chittagong"/>
    <s v="Cox's Bazar"/>
    <x v="6"/>
    <x v="9"/>
    <x v="1"/>
    <m/>
    <m/>
    <m/>
    <x v="2"/>
    <x v="2"/>
    <m/>
    <m/>
    <m/>
    <m/>
    <m/>
    <m/>
    <m/>
    <m/>
    <m/>
    <m/>
    <m/>
    <m/>
    <m/>
    <m/>
    <m/>
    <m/>
    <m/>
    <m/>
    <m/>
    <m/>
    <m/>
    <m/>
    <m/>
    <m/>
    <n v="20"/>
    <n v="2022"/>
    <s v=""/>
    <m/>
    <m/>
    <m/>
  </r>
  <r>
    <n v="4355"/>
    <m/>
    <m/>
    <m/>
    <x v="13"/>
    <x v="19"/>
    <x v="6"/>
    <s v="Food Security"/>
    <x v="9"/>
    <x v="20"/>
    <x v="3"/>
    <m/>
    <s v="Planned"/>
    <m/>
    <m/>
    <m/>
    <m/>
    <m/>
    <s v="Chittagong"/>
    <s v="Cox's Bazar"/>
    <x v="6"/>
    <x v="9"/>
    <x v="1"/>
    <m/>
    <m/>
    <m/>
    <x v="2"/>
    <x v="2"/>
    <m/>
    <m/>
    <m/>
    <m/>
    <m/>
    <m/>
    <m/>
    <m/>
    <m/>
    <m/>
    <m/>
    <m/>
    <m/>
    <m/>
    <m/>
    <m/>
    <m/>
    <m/>
    <m/>
    <m/>
    <m/>
    <m/>
    <m/>
    <m/>
    <n v="20"/>
    <n v="2022"/>
    <s v=""/>
    <m/>
    <m/>
    <m/>
  </r>
  <r>
    <n v="4356"/>
    <m/>
    <m/>
    <m/>
    <x v="13"/>
    <x v="19"/>
    <x v="6"/>
    <s v="Food Security"/>
    <x v="9"/>
    <x v="20"/>
    <x v="3"/>
    <m/>
    <s v="Planned"/>
    <m/>
    <m/>
    <m/>
    <m/>
    <m/>
    <s v="Chittagong"/>
    <s v="Cox's Bazar"/>
    <x v="6"/>
    <x v="9"/>
    <x v="1"/>
    <m/>
    <m/>
    <m/>
    <x v="2"/>
    <x v="2"/>
    <m/>
    <m/>
    <m/>
    <m/>
    <m/>
    <m/>
    <m/>
    <m/>
    <m/>
    <m/>
    <m/>
    <m/>
    <m/>
    <m/>
    <m/>
    <m/>
    <m/>
    <m/>
    <m/>
    <m/>
    <m/>
    <m/>
    <m/>
    <m/>
    <n v="20"/>
    <n v="2022"/>
    <s v=""/>
    <m/>
    <m/>
    <m/>
  </r>
  <r>
    <n v="4357"/>
    <m/>
    <m/>
    <m/>
    <x v="13"/>
    <x v="19"/>
    <x v="6"/>
    <s v="Food Security"/>
    <x v="9"/>
    <x v="20"/>
    <x v="3"/>
    <m/>
    <s v="Planned"/>
    <m/>
    <m/>
    <m/>
    <m/>
    <m/>
    <s v="Chittagong"/>
    <s v="Cox's Bazar"/>
    <x v="6"/>
    <x v="9"/>
    <x v="1"/>
    <m/>
    <m/>
    <m/>
    <x v="2"/>
    <x v="2"/>
    <m/>
    <m/>
    <m/>
    <m/>
    <m/>
    <m/>
    <m/>
    <m/>
    <m/>
    <m/>
    <m/>
    <m/>
    <m/>
    <m/>
    <m/>
    <m/>
    <m/>
    <m/>
    <m/>
    <m/>
    <m/>
    <m/>
    <m/>
    <m/>
    <n v="20"/>
    <n v="2022"/>
    <s v=""/>
    <m/>
    <m/>
    <m/>
  </r>
  <r>
    <n v="4358"/>
    <m/>
    <m/>
    <m/>
    <x v="13"/>
    <x v="19"/>
    <x v="6"/>
    <s v="Food Security"/>
    <x v="9"/>
    <x v="20"/>
    <x v="3"/>
    <m/>
    <s v="Planned"/>
    <m/>
    <m/>
    <m/>
    <m/>
    <m/>
    <s v="Chittagong"/>
    <s v="Cox's Bazar"/>
    <x v="6"/>
    <x v="9"/>
    <x v="1"/>
    <m/>
    <m/>
    <m/>
    <x v="2"/>
    <x v="2"/>
    <m/>
    <m/>
    <m/>
    <m/>
    <m/>
    <m/>
    <m/>
    <m/>
    <m/>
    <m/>
    <m/>
    <m/>
    <m/>
    <m/>
    <m/>
    <m/>
    <m/>
    <m/>
    <m/>
    <m/>
    <m/>
    <m/>
    <m/>
    <m/>
    <n v="20"/>
    <n v="2022"/>
    <s v=""/>
    <m/>
    <m/>
    <m/>
  </r>
  <r>
    <n v="4359"/>
    <m/>
    <m/>
    <m/>
    <x v="13"/>
    <x v="19"/>
    <x v="6"/>
    <s v="Food Security"/>
    <x v="9"/>
    <x v="20"/>
    <x v="3"/>
    <m/>
    <s v="Planned"/>
    <m/>
    <m/>
    <m/>
    <m/>
    <m/>
    <s v="Chittagong"/>
    <s v="Cox's Bazar"/>
    <x v="6"/>
    <x v="9"/>
    <x v="1"/>
    <m/>
    <m/>
    <m/>
    <x v="2"/>
    <x v="2"/>
    <m/>
    <m/>
    <m/>
    <m/>
    <m/>
    <m/>
    <m/>
    <m/>
    <m/>
    <m/>
    <m/>
    <m/>
    <m/>
    <m/>
    <m/>
    <m/>
    <m/>
    <m/>
    <m/>
    <m/>
    <m/>
    <m/>
    <m/>
    <m/>
    <n v="20"/>
    <n v="2022"/>
    <s v=""/>
    <m/>
    <m/>
    <m/>
  </r>
  <r>
    <n v="4360"/>
    <m/>
    <m/>
    <m/>
    <x v="13"/>
    <x v="19"/>
    <x v="6"/>
    <s v="Food Security"/>
    <x v="9"/>
    <x v="20"/>
    <x v="3"/>
    <m/>
    <s v="Planned"/>
    <m/>
    <m/>
    <m/>
    <m/>
    <m/>
    <s v="Chittagong"/>
    <s v="Cox's Bazar"/>
    <x v="6"/>
    <x v="9"/>
    <x v="1"/>
    <m/>
    <m/>
    <m/>
    <x v="2"/>
    <x v="2"/>
    <m/>
    <m/>
    <m/>
    <m/>
    <m/>
    <m/>
    <m/>
    <m/>
    <m/>
    <m/>
    <m/>
    <m/>
    <m/>
    <m/>
    <m/>
    <m/>
    <m/>
    <m/>
    <m/>
    <m/>
    <m/>
    <m/>
    <m/>
    <m/>
    <n v="20"/>
    <n v="2022"/>
    <s v=""/>
    <m/>
    <m/>
    <m/>
  </r>
  <r>
    <n v="4361"/>
    <m/>
    <m/>
    <m/>
    <x v="13"/>
    <x v="19"/>
    <x v="6"/>
    <s v="Food Security"/>
    <x v="9"/>
    <x v="20"/>
    <x v="3"/>
    <m/>
    <s v="Planned"/>
    <m/>
    <m/>
    <m/>
    <m/>
    <m/>
    <s v="Chittagong"/>
    <s v="Cox's Bazar"/>
    <x v="6"/>
    <x v="9"/>
    <x v="1"/>
    <m/>
    <m/>
    <m/>
    <x v="2"/>
    <x v="2"/>
    <m/>
    <m/>
    <m/>
    <m/>
    <m/>
    <m/>
    <m/>
    <m/>
    <m/>
    <m/>
    <m/>
    <m/>
    <m/>
    <m/>
    <m/>
    <m/>
    <m/>
    <m/>
    <m/>
    <m/>
    <m/>
    <m/>
    <m/>
    <m/>
    <n v="20"/>
    <n v="2022"/>
    <s v=""/>
    <m/>
    <m/>
    <m/>
  </r>
  <r>
    <n v="4362"/>
    <m/>
    <m/>
    <m/>
    <x v="13"/>
    <x v="19"/>
    <x v="6"/>
    <s v="Food Security"/>
    <x v="9"/>
    <x v="20"/>
    <x v="3"/>
    <m/>
    <s v="Planned"/>
    <m/>
    <m/>
    <m/>
    <m/>
    <m/>
    <s v="Chittagong"/>
    <s v="Cox's Bazar"/>
    <x v="6"/>
    <x v="9"/>
    <x v="1"/>
    <m/>
    <m/>
    <m/>
    <x v="2"/>
    <x v="2"/>
    <m/>
    <m/>
    <m/>
    <m/>
    <m/>
    <m/>
    <m/>
    <m/>
    <m/>
    <m/>
    <m/>
    <m/>
    <m/>
    <m/>
    <m/>
    <m/>
    <m/>
    <m/>
    <m/>
    <m/>
    <m/>
    <m/>
    <m/>
    <m/>
    <n v="20"/>
    <n v="2022"/>
    <s v=""/>
    <m/>
    <m/>
    <m/>
  </r>
  <r>
    <n v="4363"/>
    <m/>
    <m/>
    <m/>
    <x v="13"/>
    <x v="19"/>
    <x v="6"/>
    <s v="Food Security"/>
    <x v="9"/>
    <x v="20"/>
    <x v="3"/>
    <m/>
    <s v="Planned"/>
    <m/>
    <m/>
    <m/>
    <m/>
    <m/>
    <s v="Chittagong"/>
    <s v="Cox's Bazar"/>
    <x v="6"/>
    <x v="9"/>
    <x v="1"/>
    <m/>
    <m/>
    <m/>
    <x v="2"/>
    <x v="2"/>
    <m/>
    <m/>
    <m/>
    <m/>
    <m/>
    <m/>
    <m/>
    <m/>
    <m/>
    <m/>
    <m/>
    <m/>
    <m/>
    <m/>
    <m/>
    <m/>
    <m/>
    <m/>
    <m/>
    <m/>
    <m/>
    <m/>
    <m/>
    <m/>
    <n v="20"/>
    <n v="2022"/>
    <s v=""/>
    <m/>
    <m/>
    <m/>
  </r>
  <r>
    <n v="4364"/>
    <m/>
    <m/>
    <m/>
    <x v="13"/>
    <x v="19"/>
    <x v="6"/>
    <s v="Food Security"/>
    <x v="9"/>
    <x v="20"/>
    <x v="3"/>
    <m/>
    <s v="Planned"/>
    <m/>
    <m/>
    <m/>
    <m/>
    <m/>
    <s v="Chittagong"/>
    <s v="Cox's Bazar"/>
    <x v="6"/>
    <x v="9"/>
    <x v="1"/>
    <m/>
    <m/>
    <m/>
    <x v="2"/>
    <x v="2"/>
    <m/>
    <m/>
    <m/>
    <m/>
    <m/>
    <m/>
    <m/>
    <m/>
    <m/>
    <m/>
    <m/>
    <m/>
    <m/>
    <m/>
    <m/>
    <m/>
    <m/>
    <m/>
    <m/>
    <m/>
    <m/>
    <m/>
    <m/>
    <m/>
    <n v="20"/>
    <n v="2022"/>
    <s v=""/>
    <m/>
    <m/>
    <m/>
  </r>
  <r>
    <n v="4365"/>
    <m/>
    <m/>
    <m/>
    <x v="13"/>
    <x v="19"/>
    <x v="6"/>
    <s v="Food Security"/>
    <x v="9"/>
    <x v="20"/>
    <x v="3"/>
    <m/>
    <s v="Planned"/>
    <m/>
    <m/>
    <m/>
    <m/>
    <m/>
    <s v="Chittagong"/>
    <s v="Cox's Bazar"/>
    <x v="6"/>
    <x v="9"/>
    <x v="1"/>
    <m/>
    <m/>
    <m/>
    <x v="2"/>
    <x v="2"/>
    <m/>
    <m/>
    <m/>
    <m/>
    <m/>
    <m/>
    <m/>
    <m/>
    <m/>
    <m/>
    <m/>
    <m/>
    <m/>
    <m/>
    <m/>
    <m/>
    <m/>
    <m/>
    <m/>
    <m/>
    <m/>
    <m/>
    <m/>
    <m/>
    <n v="20"/>
    <n v="2022"/>
    <s v=""/>
    <m/>
    <m/>
    <m/>
  </r>
  <r>
    <n v="4366"/>
    <m/>
    <m/>
    <m/>
    <x v="13"/>
    <x v="19"/>
    <x v="6"/>
    <s v="Food Security"/>
    <x v="9"/>
    <x v="20"/>
    <x v="3"/>
    <m/>
    <s v="Planned"/>
    <m/>
    <m/>
    <m/>
    <m/>
    <m/>
    <s v="Chittagong"/>
    <s v="Cox's Bazar"/>
    <x v="6"/>
    <x v="9"/>
    <x v="1"/>
    <m/>
    <m/>
    <m/>
    <x v="2"/>
    <x v="2"/>
    <m/>
    <m/>
    <m/>
    <m/>
    <m/>
    <m/>
    <m/>
    <m/>
    <m/>
    <m/>
    <m/>
    <m/>
    <m/>
    <m/>
    <m/>
    <m/>
    <m/>
    <m/>
    <m/>
    <m/>
    <m/>
    <m/>
    <m/>
    <m/>
    <n v="20"/>
    <n v="2022"/>
    <s v=""/>
    <m/>
    <m/>
    <m/>
  </r>
  <r>
    <n v="4367"/>
    <m/>
    <m/>
    <m/>
    <x v="13"/>
    <x v="19"/>
    <x v="6"/>
    <s v="Food Security"/>
    <x v="9"/>
    <x v="20"/>
    <x v="3"/>
    <m/>
    <s v="Planned"/>
    <m/>
    <m/>
    <m/>
    <m/>
    <m/>
    <s v="Chittagong"/>
    <s v="Cox's Bazar"/>
    <x v="6"/>
    <x v="9"/>
    <x v="1"/>
    <m/>
    <m/>
    <m/>
    <x v="2"/>
    <x v="2"/>
    <m/>
    <m/>
    <m/>
    <m/>
    <m/>
    <m/>
    <m/>
    <m/>
    <m/>
    <m/>
    <m/>
    <m/>
    <m/>
    <m/>
    <m/>
    <m/>
    <m/>
    <m/>
    <m/>
    <m/>
    <m/>
    <m/>
    <m/>
    <m/>
    <n v="20"/>
    <n v="2022"/>
    <s v=""/>
    <m/>
    <m/>
    <m/>
  </r>
  <r>
    <n v="4368"/>
    <m/>
    <m/>
    <m/>
    <x v="13"/>
    <x v="19"/>
    <x v="6"/>
    <s v="Food Security"/>
    <x v="9"/>
    <x v="20"/>
    <x v="3"/>
    <m/>
    <s v="Planned"/>
    <m/>
    <m/>
    <m/>
    <m/>
    <m/>
    <s v="Chittagong"/>
    <s v="Cox's Bazar"/>
    <x v="6"/>
    <x v="9"/>
    <x v="1"/>
    <m/>
    <m/>
    <m/>
    <x v="2"/>
    <x v="2"/>
    <m/>
    <m/>
    <m/>
    <m/>
    <m/>
    <m/>
    <m/>
    <m/>
    <m/>
    <m/>
    <m/>
    <m/>
    <m/>
    <m/>
    <m/>
    <m/>
    <m/>
    <m/>
    <m/>
    <m/>
    <m/>
    <m/>
    <m/>
    <m/>
    <n v="20"/>
    <n v="2022"/>
    <s v=""/>
    <m/>
    <m/>
    <m/>
  </r>
  <r>
    <n v="4369"/>
    <m/>
    <m/>
    <m/>
    <x v="13"/>
    <x v="19"/>
    <x v="6"/>
    <s v="Food Security"/>
    <x v="9"/>
    <x v="20"/>
    <x v="3"/>
    <m/>
    <s v="Planned"/>
    <m/>
    <m/>
    <m/>
    <m/>
    <m/>
    <s v="Chittagong"/>
    <s v="Cox's Bazar"/>
    <x v="6"/>
    <x v="9"/>
    <x v="1"/>
    <m/>
    <m/>
    <m/>
    <x v="2"/>
    <x v="2"/>
    <m/>
    <m/>
    <m/>
    <m/>
    <m/>
    <m/>
    <m/>
    <m/>
    <m/>
    <m/>
    <m/>
    <m/>
    <m/>
    <m/>
    <m/>
    <m/>
    <m/>
    <m/>
    <m/>
    <m/>
    <m/>
    <m/>
    <m/>
    <m/>
    <n v="20"/>
    <n v="2022"/>
    <s v=""/>
    <m/>
    <m/>
    <m/>
  </r>
  <r>
    <n v="4370"/>
    <m/>
    <m/>
    <m/>
    <x v="13"/>
    <x v="19"/>
    <x v="6"/>
    <s v="Food Security"/>
    <x v="9"/>
    <x v="20"/>
    <x v="3"/>
    <m/>
    <s v="Planned"/>
    <m/>
    <m/>
    <m/>
    <m/>
    <m/>
    <s v="Chittagong"/>
    <s v="Cox's Bazar"/>
    <x v="6"/>
    <x v="9"/>
    <x v="1"/>
    <m/>
    <m/>
    <m/>
    <x v="2"/>
    <x v="2"/>
    <m/>
    <m/>
    <m/>
    <m/>
    <m/>
    <m/>
    <m/>
    <m/>
    <m/>
    <m/>
    <m/>
    <m/>
    <m/>
    <m/>
    <m/>
    <m/>
    <m/>
    <m/>
    <m/>
    <m/>
    <m/>
    <m/>
    <m/>
    <m/>
    <n v="20"/>
    <n v="2022"/>
    <s v=""/>
    <m/>
    <m/>
    <m/>
  </r>
  <r>
    <n v="4371"/>
    <m/>
    <m/>
    <m/>
    <x v="13"/>
    <x v="19"/>
    <x v="6"/>
    <s v="Food Security"/>
    <x v="9"/>
    <x v="20"/>
    <x v="3"/>
    <m/>
    <s v="Planned"/>
    <m/>
    <m/>
    <m/>
    <m/>
    <m/>
    <s v="Chittagong"/>
    <s v="Cox's Bazar"/>
    <x v="6"/>
    <x v="9"/>
    <x v="1"/>
    <m/>
    <m/>
    <m/>
    <x v="2"/>
    <x v="2"/>
    <m/>
    <m/>
    <m/>
    <m/>
    <m/>
    <m/>
    <m/>
    <m/>
    <m/>
    <m/>
    <m/>
    <m/>
    <m/>
    <m/>
    <m/>
    <m/>
    <m/>
    <m/>
    <m/>
    <m/>
    <m/>
    <m/>
    <m/>
    <m/>
    <n v="20"/>
    <n v="2022"/>
    <s v=""/>
    <m/>
    <m/>
    <m/>
  </r>
  <r>
    <n v="4372"/>
    <m/>
    <m/>
    <m/>
    <x v="13"/>
    <x v="19"/>
    <x v="6"/>
    <s v="Food Security"/>
    <x v="9"/>
    <x v="20"/>
    <x v="3"/>
    <m/>
    <s v="Planned"/>
    <m/>
    <m/>
    <m/>
    <m/>
    <m/>
    <s v="Chittagong"/>
    <s v="Cox's Bazar"/>
    <x v="6"/>
    <x v="9"/>
    <x v="1"/>
    <m/>
    <m/>
    <m/>
    <x v="2"/>
    <x v="2"/>
    <m/>
    <m/>
    <m/>
    <m/>
    <m/>
    <m/>
    <m/>
    <m/>
    <m/>
    <m/>
    <m/>
    <m/>
    <m/>
    <m/>
    <m/>
    <m/>
    <m/>
    <m/>
    <m/>
    <m/>
    <m/>
    <m/>
    <m/>
    <m/>
    <n v="20"/>
    <n v="2022"/>
    <s v=""/>
    <m/>
    <m/>
    <m/>
  </r>
  <r>
    <n v="4373"/>
    <m/>
    <m/>
    <m/>
    <x v="13"/>
    <x v="19"/>
    <x v="6"/>
    <s v="Food Security"/>
    <x v="9"/>
    <x v="20"/>
    <x v="3"/>
    <m/>
    <s v="Planned"/>
    <m/>
    <m/>
    <m/>
    <m/>
    <m/>
    <s v="Chittagong"/>
    <s v="Cox's Bazar"/>
    <x v="6"/>
    <x v="9"/>
    <x v="1"/>
    <m/>
    <m/>
    <m/>
    <x v="2"/>
    <x v="2"/>
    <m/>
    <m/>
    <m/>
    <m/>
    <m/>
    <m/>
    <m/>
    <m/>
    <m/>
    <m/>
    <m/>
    <m/>
    <m/>
    <m/>
    <m/>
    <m/>
    <m/>
    <m/>
    <m/>
    <m/>
    <m/>
    <m/>
    <m/>
    <m/>
    <n v="20"/>
    <n v="2022"/>
    <s v=""/>
    <m/>
    <m/>
    <m/>
  </r>
  <r>
    <n v="4374"/>
    <m/>
    <m/>
    <m/>
    <x v="13"/>
    <x v="19"/>
    <x v="6"/>
    <s v="Food Security"/>
    <x v="9"/>
    <x v="20"/>
    <x v="3"/>
    <m/>
    <s v="Planned"/>
    <m/>
    <m/>
    <m/>
    <m/>
    <m/>
    <s v="Chittagong"/>
    <s v="Cox's Bazar"/>
    <x v="6"/>
    <x v="9"/>
    <x v="1"/>
    <m/>
    <m/>
    <m/>
    <x v="2"/>
    <x v="2"/>
    <m/>
    <m/>
    <m/>
    <m/>
    <m/>
    <m/>
    <m/>
    <m/>
    <m/>
    <m/>
    <m/>
    <m/>
    <m/>
    <m/>
    <m/>
    <m/>
    <m/>
    <m/>
    <m/>
    <m/>
    <m/>
    <m/>
    <m/>
    <m/>
    <n v="20"/>
    <n v="2022"/>
    <s v=""/>
    <m/>
    <m/>
    <m/>
  </r>
  <r>
    <n v="4375"/>
    <m/>
    <m/>
    <m/>
    <x v="13"/>
    <x v="19"/>
    <x v="6"/>
    <s v="Food Security"/>
    <x v="9"/>
    <x v="20"/>
    <x v="3"/>
    <m/>
    <s v="Planned"/>
    <m/>
    <m/>
    <m/>
    <m/>
    <m/>
    <s v="Chittagong"/>
    <s v="Cox's Bazar"/>
    <x v="6"/>
    <x v="9"/>
    <x v="1"/>
    <m/>
    <m/>
    <m/>
    <x v="2"/>
    <x v="2"/>
    <m/>
    <m/>
    <m/>
    <m/>
    <m/>
    <m/>
    <m/>
    <m/>
    <m/>
    <m/>
    <m/>
    <m/>
    <m/>
    <m/>
    <m/>
    <m/>
    <m/>
    <m/>
    <m/>
    <m/>
    <m/>
    <m/>
    <m/>
    <m/>
    <n v="20"/>
    <n v="2022"/>
    <s v=""/>
    <m/>
    <m/>
    <m/>
  </r>
  <r>
    <n v="4376"/>
    <m/>
    <m/>
    <m/>
    <x v="13"/>
    <x v="19"/>
    <x v="6"/>
    <s v="Food Security"/>
    <x v="9"/>
    <x v="20"/>
    <x v="3"/>
    <m/>
    <s v="Planned"/>
    <m/>
    <m/>
    <m/>
    <m/>
    <m/>
    <s v="Chittagong"/>
    <s v="Cox's Bazar"/>
    <x v="6"/>
    <x v="9"/>
    <x v="1"/>
    <m/>
    <m/>
    <m/>
    <x v="2"/>
    <x v="2"/>
    <m/>
    <m/>
    <m/>
    <m/>
    <m/>
    <m/>
    <m/>
    <m/>
    <m/>
    <m/>
    <m/>
    <m/>
    <m/>
    <m/>
    <m/>
    <m/>
    <m/>
    <m/>
    <m/>
    <m/>
    <m/>
    <m/>
    <m/>
    <m/>
    <n v="20"/>
    <n v="2022"/>
    <s v=""/>
    <m/>
    <m/>
    <m/>
  </r>
  <r>
    <n v="4377"/>
    <m/>
    <m/>
    <m/>
    <x v="13"/>
    <x v="19"/>
    <x v="6"/>
    <s v="Food Security"/>
    <x v="9"/>
    <x v="20"/>
    <x v="3"/>
    <m/>
    <s v="Planned"/>
    <m/>
    <m/>
    <m/>
    <m/>
    <m/>
    <s v="Chittagong"/>
    <s v="Cox's Bazar"/>
    <x v="6"/>
    <x v="9"/>
    <x v="1"/>
    <m/>
    <m/>
    <m/>
    <x v="2"/>
    <x v="2"/>
    <m/>
    <m/>
    <m/>
    <m/>
    <m/>
    <m/>
    <m/>
    <m/>
    <m/>
    <m/>
    <m/>
    <m/>
    <m/>
    <m/>
    <m/>
    <m/>
    <m/>
    <m/>
    <m/>
    <m/>
    <m/>
    <m/>
    <m/>
    <m/>
    <n v="20"/>
    <n v="2022"/>
    <s v=""/>
    <m/>
    <m/>
    <m/>
  </r>
  <r>
    <n v="4378"/>
    <m/>
    <m/>
    <m/>
    <x v="13"/>
    <x v="19"/>
    <x v="6"/>
    <s v="Food Security"/>
    <x v="9"/>
    <x v="20"/>
    <x v="3"/>
    <m/>
    <s v="Planned"/>
    <m/>
    <m/>
    <m/>
    <m/>
    <m/>
    <s v="Chittagong"/>
    <s v="Cox's Bazar"/>
    <x v="6"/>
    <x v="9"/>
    <x v="1"/>
    <m/>
    <m/>
    <m/>
    <x v="2"/>
    <x v="2"/>
    <m/>
    <m/>
    <m/>
    <m/>
    <m/>
    <m/>
    <m/>
    <m/>
    <m/>
    <m/>
    <m/>
    <m/>
    <m/>
    <m/>
    <m/>
    <m/>
    <m/>
    <m/>
    <m/>
    <m/>
    <m/>
    <m/>
    <m/>
    <m/>
    <n v="20"/>
    <n v="2022"/>
    <s v=""/>
    <m/>
    <m/>
    <m/>
  </r>
  <r>
    <n v="4379"/>
    <m/>
    <m/>
    <m/>
    <x v="13"/>
    <x v="19"/>
    <x v="6"/>
    <s v="Food Security"/>
    <x v="9"/>
    <x v="20"/>
    <x v="3"/>
    <m/>
    <s v="Planned"/>
    <m/>
    <m/>
    <m/>
    <m/>
    <m/>
    <s v="Chittagong"/>
    <s v="Cox's Bazar"/>
    <x v="6"/>
    <x v="9"/>
    <x v="1"/>
    <m/>
    <m/>
    <m/>
    <x v="2"/>
    <x v="2"/>
    <m/>
    <m/>
    <m/>
    <m/>
    <m/>
    <m/>
    <m/>
    <m/>
    <m/>
    <m/>
    <m/>
    <m/>
    <m/>
    <m/>
    <m/>
    <m/>
    <m/>
    <m/>
    <m/>
    <m/>
    <m/>
    <m/>
    <m/>
    <m/>
    <n v="20"/>
    <n v="2022"/>
    <s v=""/>
    <m/>
    <m/>
    <m/>
  </r>
  <r>
    <n v="4380"/>
    <m/>
    <m/>
    <m/>
    <x v="13"/>
    <x v="19"/>
    <x v="6"/>
    <s v="Food Security"/>
    <x v="9"/>
    <x v="20"/>
    <x v="3"/>
    <m/>
    <s v="Planned"/>
    <m/>
    <m/>
    <m/>
    <m/>
    <m/>
    <s v="Chittagong"/>
    <s v="Cox's Bazar"/>
    <x v="6"/>
    <x v="9"/>
    <x v="1"/>
    <m/>
    <m/>
    <m/>
    <x v="2"/>
    <x v="2"/>
    <m/>
    <m/>
    <m/>
    <m/>
    <m/>
    <m/>
    <m/>
    <m/>
    <m/>
    <m/>
    <m/>
    <m/>
    <m/>
    <m/>
    <m/>
    <m/>
    <m/>
    <m/>
    <m/>
    <m/>
    <m/>
    <m/>
    <m/>
    <m/>
    <n v="20"/>
    <n v="2022"/>
    <s v=""/>
    <m/>
    <m/>
    <m/>
  </r>
  <r>
    <n v="4381"/>
    <m/>
    <m/>
    <m/>
    <x v="13"/>
    <x v="19"/>
    <x v="6"/>
    <s v="Food Security"/>
    <x v="9"/>
    <x v="20"/>
    <x v="3"/>
    <m/>
    <s v="Planned"/>
    <m/>
    <m/>
    <m/>
    <m/>
    <m/>
    <s v="Chittagong"/>
    <s v="Cox's Bazar"/>
    <x v="6"/>
    <x v="9"/>
    <x v="1"/>
    <m/>
    <m/>
    <m/>
    <x v="2"/>
    <x v="2"/>
    <m/>
    <m/>
    <m/>
    <m/>
    <m/>
    <m/>
    <m/>
    <m/>
    <m/>
    <m/>
    <m/>
    <m/>
    <m/>
    <m/>
    <m/>
    <m/>
    <m/>
    <m/>
    <m/>
    <m/>
    <m/>
    <m/>
    <m/>
    <m/>
    <n v="20"/>
    <n v="2022"/>
    <s v=""/>
    <m/>
    <m/>
    <m/>
  </r>
  <r>
    <n v="4382"/>
    <m/>
    <m/>
    <m/>
    <x v="13"/>
    <x v="19"/>
    <x v="6"/>
    <s v="Food Security"/>
    <x v="9"/>
    <x v="20"/>
    <x v="3"/>
    <m/>
    <s v="Planned"/>
    <m/>
    <m/>
    <m/>
    <m/>
    <m/>
    <s v="Chittagong"/>
    <s v="Cox's Bazar"/>
    <x v="6"/>
    <x v="9"/>
    <x v="1"/>
    <m/>
    <m/>
    <m/>
    <x v="2"/>
    <x v="2"/>
    <m/>
    <m/>
    <m/>
    <m/>
    <m/>
    <m/>
    <m/>
    <m/>
    <m/>
    <m/>
    <m/>
    <m/>
    <m/>
    <m/>
    <m/>
    <m/>
    <m/>
    <m/>
    <m/>
    <m/>
    <m/>
    <m/>
    <m/>
    <m/>
    <n v="20"/>
    <n v="2022"/>
    <s v=""/>
    <m/>
    <m/>
    <m/>
  </r>
  <r>
    <n v="4383"/>
    <m/>
    <m/>
    <m/>
    <x v="13"/>
    <x v="19"/>
    <x v="6"/>
    <s v="Food Security"/>
    <x v="9"/>
    <x v="20"/>
    <x v="3"/>
    <m/>
    <s v="Planned"/>
    <m/>
    <m/>
    <m/>
    <m/>
    <m/>
    <s v="Chittagong"/>
    <s v="Cox's Bazar"/>
    <x v="6"/>
    <x v="9"/>
    <x v="1"/>
    <m/>
    <m/>
    <m/>
    <x v="2"/>
    <x v="2"/>
    <m/>
    <m/>
    <m/>
    <m/>
    <m/>
    <m/>
    <m/>
    <m/>
    <m/>
    <m/>
    <m/>
    <m/>
    <m/>
    <m/>
    <m/>
    <m/>
    <m/>
    <m/>
    <m/>
    <m/>
    <m/>
    <m/>
    <m/>
    <m/>
    <n v="20"/>
    <n v="2022"/>
    <s v=""/>
    <m/>
    <m/>
    <m/>
  </r>
  <r>
    <n v="4384"/>
    <m/>
    <m/>
    <m/>
    <x v="13"/>
    <x v="19"/>
    <x v="6"/>
    <s v="Food Security"/>
    <x v="9"/>
    <x v="20"/>
    <x v="3"/>
    <m/>
    <s v="Planned"/>
    <m/>
    <m/>
    <m/>
    <m/>
    <m/>
    <s v="Chittagong"/>
    <s v="Cox's Bazar"/>
    <x v="6"/>
    <x v="9"/>
    <x v="1"/>
    <m/>
    <m/>
    <m/>
    <x v="2"/>
    <x v="2"/>
    <m/>
    <m/>
    <m/>
    <m/>
    <m/>
    <m/>
    <m/>
    <m/>
    <m/>
    <m/>
    <m/>
    <m/>
    <m/>
    <m/>
    <m/>
    <m/>
    <m/>
    <m/>
    <m/>
    <m/>
    <m/>
    <m/>
    <m/>
    <m/>
    <n v="20"/>
    <n v="2022"/>
    <s v=""/>
    <m/>
    <m/>
    <m/>
  </r>
  <r>
    <n v="4385"/>
    <m/>
    <m/>
    <m/>
    <x v="13"/>
    <x v="19"/>
    <x v="6"/>
    <s v="Food Security"/>
    <x v="9"/>
    <x v="20"/>
    <x v="3"/>
    <m/>
    <s v="Planned"/>
    <m/>
    <m/>
    <m/>
    <m/>
    <m/>
    <s v="Chittagong"/>
    <s v="Cox's Bazar"/>
    <x v="6"/>
    <x v="9"/>
    <x v="1"/>
    <m/>
    <m/>
    <m/>
    <x v="2"/>
    <x v="2"/>
    <m/>
    <m/>
    <m/>
    <m/>
    <m/>
    <m/>
    <m/>
    <m/>
    <m/>
    <m/>
    <m/>
    <m/>
    <m/>
    <m/>
    <m/>
    <m/>
    <m/>
    <m/>
    <m/>
    <m/>
    <m/>
    <m/>
    <m/>
    <m/>
    <n v="20"/>
    <n v="2022"/>
    <s v=""/>
    <m/>
    <m/>
    <m/>
  </r>
  <r>
    <n v="4386"/>
    <m/>
    <m/>
    <m/>
    <x v="13"/>
    <x v="19"/>
    <x v="6"/>
    <s v="Food Security"/>
    <x v="9"/>
    <x v="20"/>
    <x v="3"/>
    <m/>
    <s v="Planned"/>
    <m/>
    <m/>
    <m/>
    <m/>
    <m/>
    <s v="Chittagong"/>
    <s v="Cox's Bazar"/>
    <x v="6"/>
    <x v="9"/>
    <x v="1"/>
    <m/>
    <m/>
    <m/>
    <x v="2"/>
    <x v="2"/>
    <m/>
    <m/>
    <m/>
    <m/>
    <m/>
    <m/>
    <m/>
    <m/>
    <m/>
    <m/>
    <m/>
    <m/>
    <m/>
    <m/>
    <m/>
    <m/>
    <m/>
    <m/>
    <m/>
    <m/>
    <m/>
    <m/>
    <m/>
    <m/>
    <n v="20"/>
    <n v="2022"/>
    <s v=""/>
    <m/>
    <m/>
    <m/>
  </r>
  <r>
    <n v="4387"/>
    <m/>
    <m/>
    <m/>
    <x v="13"/>
    <x v="19"/>
    <x v="6"/>
    <s v="Food Security"/>
    <x v="9"/>
    <x v="20"/>
    <x v="3"/>
    <m/>
    <s v="Planned"/>
    <m/>
    <m/>
    <m/>
    <m/>
    <m/>
    <s v="Chittagong"/>
    <s v="Cox's Bazar"/>
    <x v="6"/>
    <x v="9"/>
    <x v="1"/>
    <m/>
    <m/>
    <m/>
    <x v="2"/>
    <x v="2"/>
    <m/>
    <m/>
    <m/>
    <m/>
    <m/>
    <m/>
    <m/>
    <m/>
    <m/>
    <m/>
    <m/>
    <m/>
    <m/>
    <m/>
    <m/>
    <m/>
    <m/>
    <m/>
    <m/>
    <m/>
    <m/>
    <m/>
    <m/>
    <m/>
    <n v="20"/>
    <n v="2022"/>
    <s v=""/>
    <m/>
    <m/>
    <m/>
  </r>
  <r>
    <n v="4388"/>
    <m/>
    <m/>
    <m/>
    <x v="13"/>
    <x v="19"/>
    <x v="6"/>
    <s v="Food Security"/>
    <x v="9"/>
    <x v="20"/>
    <x v="3"/>
    <m/>
    <s v="Planned"/>
    <m/>
    <m/>
    <m/>
    <m/>
    <m/>
    <s v="Chittagong"/>
    <s v="Cox's Bazar"/>
    <x v="6"/>
    <x v="9"/>
    <x v="1"/>
    <m/>
    <m/>
    <m/>
    <x v="2"/>
    <x v="2"/>
    <m/>
    <m/>
    <m/>
    <m/>
    <m/>
    <m/>
    <m/>
    <m/>
    <m/>
    <m/>
    <m/>
    <m/>
    <m/>
    <m/>
    <m/>
    <m/>
    <m/>
    <m/>
    <m/>
    <m/>
    <m/>
    <m/>
    <m/>
    <m/>
    <n v="20"/>
    <n v="2022"/>
    <s v=""/>
    <m/>
    <m/>
    <m/>
  </r>
  <r>
    <n v="4389"/>
    <m/>
    <m/>
    <m/>
    <x v="13"/>
    <x v="19"/>
    <x v="6"/>
    <s v="Food Security"/>
    <x v="9"/>
    <x v="20"/>
    <x v="3"/>
    <m/>
    <s v="Planned"/>
    <m/>
    <m/>
    <m/>
    <m/>
    <m/>
    <s v="Chittagong"/>
    <s v="Cox's Bazar"/>
    <x v="6"/>
    <x v="9"/>
    <x v="1"/>
    <m/>
    <m/>
    <m/>
    <x v="2"/>
    <x v="2"/>
    <m/>
    <m/>
    <m/>
    <m/>
    <m/>
    <m/>
    <m/>
    <m/>
    <m/>
    <m/>
    <m/>
    <m/>
    <m/>
    <m/>
    <m/>
    <m/>
    <m/>
    <m/>
    <m/>
    <m/>
    <m/>
    <m/>
    <m/>
    <m/>
    <n v="20"/>
    <n v="2022"/>
    <s v=""/>
    <m/>
    <m/>
    <m/>
  </r>
  <r>
    <n v="4390"/>
    <m/>
    <m/>
    <m/>
    <x v="13"/>
    <x v="19"/>
    <x v="6"/>
    <s v="Food Security"/>
    <x v="9"/>
    <x v="20"/>
    <x v="3"/>
    <m/>
    <s v="Planned"/>
    <m/>
    <m/>
    <m/>
    <m/>
    <m/>
    <s v="Chittagong"/>
    <s v="Cox's Bazar"/>
    <x v="6"/>
    <x v="9"/>
    <x v="1"/>
    <m/>
    <m/>
    <m/>
    <x v="2"/>
    <x v="2"/>
    <m/>
    <m/>
    <m/>
    <m/>
    <m/>
    <m/>
    <m/>
    <m/>
    <m/>
    <m/>
    <m/>
    <m/>
    <m/>
    <m/>
    <m/>
    <m/>
    <m/>
    <m/>
    <m/>
    <m/>
    <m/>
    <m/>
    <m/>
    <m/>
    <n v="20"/>
    <n v="2022"/>
    <s v=""/>
    <m/>
    <m/>
    <m/>
  </r>
  <r>
    <n v="4391"/>
    <m/>
    <m/>
    <m/>
    <x v="13"/>
    <x v="19"/>
    <x v="6"/>
    <s v="Food Security"/>
    <x v="9"/>
    <x v="20"/>
    <x v="3"/>
    <m/>
    <s v="Planned"/>
    <m/>
    <m/>
    <m/>
    <m/>
    <m/>
    <s v="Chittagong"/>
    <s v="Cox's Bazar"/>
    <x v="6"/>
    <x v="9"/>
    <x v="1"/>
    <m/>
    <m/>
    <m/>
    <x v="2"/>
    <x v="2"/>
    <m/>
    <m/>
    <m/>
    <m/>
    <m/>
    <m/>
    <m/>
    <m/>
    <m/>
    <m/>
    <m/>
    <m/>
    <m/>
    <m/>
    <m/>
    <m/>
    <m/>
    <m/>
    <m/>
    <m/>
    <m/>
    <m/>
    <m/>
    <m/>
    <n v="20"/>
    <n v="2022"/>
    <s v=""/>
    <m/>
    <m/>
    <m/>
  </r>
  <r>
    <n v="4392"/>
    <m/>
    <m/>
    <m/>
    <x v="13"/>
    <x v="19"/>
    <x v="6"/>
    <s v="Food Security"/>
    <x v="9"/>
    <x v="20"/>
    <x v="3"/>
    <m/>
    <s v="Planned"/>
    <m/>
    <m/>
    <m/>
    <m/>
    <m/>
    <s v="Chittagong"/>
    <s v="Cox's Bazar"/>
    <x v="6"/>
    <x v="9"/>
    <x v="1"/>
    <m/>
    <m/>
    <m/>
    <x v="2"/>
    <x v="2"/>
    <m/>
    <m/>
    <m/>
    <m/>
    <m/>
    <m/>
    <m/>
    <m/>
    <m/>
    <m/>
    <m/>
    <m/>
    <m/>
    <m/>
    <m/>
    <m/>
    <m/>
    <m/>
    <m/>
    <m/>
    <m/>
    <m/>
    <m/>
    <m/>
    <n v="20"/>
    <n v="2022"/>
    <s v=""/>
    <m/>
    <m/>
    <m/>
  </r>
  <r>
    <n v="4393"/>
    <m/>
    <m/>
    <m/>
    <x v="13"/>
    <x v="19"/>
    <x v="6"/>
    <s v="Food Security"/>
    <x v="9"/>
    <x v="20"/>
    <x v="3"/>
    <m/>
    <s v="Planned"/>
    <m/>
    <m/>
    <m/>
    <m/>
    <m/>
    <s v="Chittagong"/>
    <s v="Cox's Bazar"/>
    <x v="6"/>
    <x v="9"/>
    <x v="1"/>
    <m/>
    <m/>
    <m/>
    <x v="2"/>
    <x v="2"/>
    <m/>
    <m/>
    <m/>
    <m/>
    <m/>
    <m/>
    <m/>
    <m/>
    <m/>
    <m/>
    <m/>
    <m/>
    <m/>
    <m/>
    <m/>
    <m/>
    <m/>
    <m/>
    <m/>
    <m/>
    <m/>
    <m/>
    <m/>
    <m/>
    <n v="20"/>
    <n v="2022"/>
    <s v=""/>
    <m/>
    <m/>
    <m/>
  </r>
  <r>
    <n v="4394"/>
    <m/>
    <m/>
    <m/>
    <x v="13"/>
    <x v="19"/>
    <x v="6"/>
    <s v="Food Security"/>
    <x v="9"/>
    <x v="20"/>
    <x v="3"/>
    <m/>
    <s v="Planned"/>
    <m/>
    <m/>
    <m/>
    <m/>
    <m/>
    <s v="Chittagong"/>
    <s v="Cox's Bazar"/>
    <x v="6"/>
    <x v="9"/>
    <x v="1"/>
    <m/>
    <m/>
    <m/>
    <x v="2"/>
    <x v="2"/>
    <m/>
    <m/>
    <m/>
    <m/>
    <m/>
    <m/>
    <m/>
    <m/>
    <m/>
    <m/>
    <m/>
    <m/>
    <m/>
    <m/>
    <m/>
    <m/>
    <m/>
    <m/>
    <m/>
    <m/>
    <m/>
    <m/>
    <m/>
    <m/>
    <n v="20"/>
    <n v="2022"/>
    <s v=""/>
    <m/>
    <m/>
    <m/>
  </r>
  <r>
    <n v="4395"/>
    <m/>
    <m/>
    <m/>
    <x v="13"/>
    <x v="19"/>
    <x v="6"/>
    <s v="Food Security"/>
    <x v="9"/>
    <x v="20"/>
    <x v="3"/>
    <m/>
    <s v="Planned"/>
    <m/>
    <m/>
    <m/>
    <m/>
    <m/>
    <s v="Chittagong"/>
    <s v="Cox's Bazar"/>
    <x v="6"/>
    <x v="9"/>
    <x v="1"/>
    <m/>
    <m/>
    <m/>
    <x v="2"/>
    <x v="2"/>
    <m/>
    <m/>
    <m/>
    <m/>
    <m/>
    <m/>
    <m/>
    <m/>
    <m/>
    <m/>
    <m/>
    <m/>
    <m/>
    <m/>
    <m/>
    <m/>
    <m/>
    <m/>
    <m/>
    <m/>
    <m/>
    <m/>
    <m/>
    <m/>
    <n v="20"/>
    <n v="2022"/>
    <s v=""/>
    <m/>
    <m/>
    <m/>
  </r>
  <r>
    <n v="4396"/>
    <m/>
    <m/>
    <m/>
    <x v="13"/>
    <x v="19"/>
    <x v="6"/>
    <s v="Food Security"/>
    <x v="9"/>
    <x v="20"/>
    <x v="3"/>
    <m/>
    <s v="Planned"/>
    <m/>
    <m/>
    <m/>
    <m/>
    <m/>
    <s v="Chittagong"/>
    <s v="Cox's Bazar"/>
    <x v="6"/>
    <x v="9"/>
    <x v="1"/>
    <m/>
    <m/>
    <m/>
    <x v="2"/>
    <x v="2"/>
    <m/>
    <m/>
    <m/>
    <m/>
    <m/>
    <m/>
    <m/>
    <m/>
    <m/>
    <m/>
    <m/>
    <m/>
    <m/>
    <m/>
    <m/>
    <m/>
    <m/>
    <m/>
    <m/>
    <m/>
    <m/>
    <m/>
    <m/>
    <m/>
    <n v="20"/>
    <n v="2022"/>
    <s v=""/>
    <m/>
    <m/>
    <m/>
  </r>
  <r>
    <n v="4397"/>
    <m/>
    <m/>
    <m/>
    <x v="13"/>
    <x v="19"/>
    <x v="6"/>
    <s v="Food Security"/>
    <x v="9"/>
    <x v="20"/>
    <x v="3"/>
    <m/>
    <s v="Planned"/>
    <m/>
    <m/>
    <m/>
    <m/>
    <m/>
    <s v="Chittagong"/>
    <s v="Cox's Bazar"/>
    <x v="6"/>
    <x v="9"/>
    <x v="1"/>
    <m/>
    <m/>
    <m/>
    <x v="2"/>
    <x v="2"/>
    <m/>
    <m/>
    <m/>
    <m/>
    <m/>
    <m/>
    <m/>
    <m/>
    <m/>
    <m/>
    <m/>
    <m/>
    <m/>
    <m/>
    <m/>
    <m/>
    <m/>
    <m/>
    <m/>
    <m/>
    <m/>
    <m/>
    <m/>
    <m/>
    <n v="20"/>
    <n v="2022"/>
    <s v=""/>
    <m/>
    <m/>
    <m/>
  </r>
  <r>
    <n v="4398"/>
    <m/>
    <m/>
    <m/>
    <x v="13"/>
    <x v="19"/>
    <x v="6"/>
    <s v="Food Security"/>
    <x v="9"/>
    <x v="20"/>
    <x v="3"/>
    <m/>
    <s v="Planned"/>
    <m/>
    <m/>
    <m/>
    <m/>
    <m/>
    <s v="Chittagong"/>
    <s v="Cox's Bazar"/>
    <x v="6"/>
    <x v="9"/>
    <x v="1"/>
    <m/>
    <m/>
    <m/>
    <x v="2"/>
    <x v="2"/>
    <m/>
    <m/>
    <m/>
    <m/>
    <m/>
    <m/>
    <m/>
    <m/>
    <m/>
    <m/>
    <m/>
    <m/>
    <m/>
    <m/>
    <m/>
    <m/>
    <m/>
    <m/>
    <m/>
    <m/>
    <m/>
    <m/>
    <m/>
    <m/>
    <n v="20"/>
    <n v="2022"/>
    <s v=""/>
    <m/>
    <m/>
    <m/>
  </r>
  <r>
    <n v="4399"/>
    <m/>
    <m/>
    <m/>
    <x v="13"/>
    <x v="19"/>
    <x v="6"/>
    <s v="Food Security"/>
    <x v="9"/>
    <x v="20"/>
    <x v="3"/>
    <m/>
    <s v="Planned"/>
    <m/>
    <m/>
    <m/>
    <m/>
    <m/>
    <s v="Chittagong"/>
    <s v="Cox's Bazar"/>
    <x v="6"/>
    <x v="9"/>
    <x v="1"/>
    <m/>
    <m/>
    <m/>
    <x v="2"/>
    <x v="2"/>
    <m/>
    <m/>
    <m/>
    <m/>
    <m/>
    <m/>
    <m/>
    <m/>
    <m/>
    <m/>
    <m/>
    <m/>
    <m/>
    <m/>
    <m/>
    <m/>
    <m/>
    <m/>
    <m/>
    <m/>
    <m/>
    <m/>
    <m/>
    <m/>
    <n v="20"/>
    <n v="2022"/>
    <s v=""/>
    <m/>
    <m/>
    <m/>
  </r>
  <r>
    <n v="4400"/>
    <m/>
    <m/>
    <m/>
    <x v="13"/>
    <x v="19"/>
    <x v="6"/>
    <s v="Food Security"/>
    <x v="9"/>
    <x v="20"/>
    <x v="3"/>
    <m/>
    <s v="Planned"/>
    <m/>
    <m/>
    <m/>
    <m/>
    <m/>
    <s v="Chittagong"/>
    <s v="Cox's Bazar"/>
    <x v="6"/>
    <x v="9"/>
    <x v="1"/>
    <m/>
    <m/>
    <m/>
    <x v="2"/>
    <x v="2"/>
    <m/>
    <m/>
    <m/>
    <m/>
    <m/>
    <m/>
    <m/>
    <m/>
    <m/>
    <m/>
    <m/>
    <m/>
    <m/>
    <m/>
    <m/>
    <m/>
    <m/>
    <m/>
    <m/>
    <m/>
    <m/>
    <m/>
    <m/>
    <m/>
    <n v="20"/>
    <n v="2022"/>
    <s v=""/>
    <m/>
    <m/>
    <m/>
  </r>
  <r>
    <n v="4401"/>
    <m/>
    <m/>
    <m/>
    <x v="13"/>
    <x v="19"/>
    <x v="6"/>
    <s v="Food Security"/>
    <x v="9"/>
    <x v="20"/>
    <x v="3"/>
    <m/>
    <s v="Planned"/>
    <m/>
    <m/>
    <m/>
    <m/>
    <m/>
    <s v="Chittagong"/>
    <s v="Cox's Bazar"/>
    <x v="6"/>
    <x v="9"/>
    <x v="1"/>
    <m/>
    <m/>
    <m/>
    <x v="2"/>
    <x v="2"/>
    <m/>
    <m/>
    <m/>
    <m/>
    <m/>
    <m/>
    <m/>
    <m/>
    <m/>
    <m/>
    <m/>
    <m/>
    <m/>
    <m/>
    <m/>
    <m/>
    <m/>
    <m/>
    <m/>
    <m/>
    <m/>
    <m/>
    <m/>
    <m/>
    <n v="20"/>
    <n v="2022"/>
    <s v=""/>
    <m/>
    <m/>
    <m/>
  </r>
  <r>
    <n v="4402"/>
    <m/>
    <m/>
    <m/>
    <x v="13"/>
    <x v="19"/>
    <x v="6"/>
    <s v="Food Security"/>
    <x v="9"/>
    <x v="20"/>
    <x v="3"/>
    <m/>
    <s v="Planned"/>
    <m/>
    <m/>
    <m/>
    <m/>
    <m/>
    <s v="Chittagong"/>
    <s v="Cox's Bazar"/>
    <x v="6"/>
    <x v="9"/>
    <x v="1"/>
    <m/>
    <m/>
    <m/>
    <x v="2"/>
    <x v="2"/>
    <m/>
    <m/>
    <m/>
    <m/>
    <m/>
    <m/>
    <m/>
    <m/>
    <m/>
    <m/>
    <m/>
    <m/>
    <m/>
    <m/>
    <m/>
    <m/>
    <m/>
    <m/>
    <m/>
    <m/>
    <m/>
    <m/>
    <m/>
    <m/>
    <n v="20"/>
    <n v="2022"/>
    <s v=""/>
    <m/>
    <m/>
    <m/>
  </r>
  <r>
    <n v="4403"/>
    <m/>
    <m/>
    <m/>
    <x v="13"/>
    <x v="19"/>
    <x v="6"/>
    <s v="Food Security"/>
    <x v="9"/>
    <x v="20"/>
    <x v="3"/>
    <m/>
    <s v="Planned"/>
    <m/>
    <m/>
    <m/>
    <m/>
    <m/>
    <s v="Chittagong"/>
    <s v="Cox's Bazar"/>
    <x v="6"/>
    <x v="9"/>
    <x v="1"/>
    <m/>
    <m/>
    <m/>
    <x v="2"/>
    <x v="2"/>
    <m/>
    <m/>
    <m/>
    <m/>
    <m/>
    <m/>
    <m/>
    <m/>
    <m/>
    <m/>
    <m/>
    <m/>
    <m/>
    <m/>
    <m/>
    <m/>
    <m/>
    <m/>
    <m/>
    <m/>
    <m/>
    <m/>
    <m/>
    <m/>
    <n v="20"/>
    <n v="2022"/>
    <s v=""/>
    <m/>
    <m/>
    <m/>
  </r>
  <r>
    <n v="4404"/>
    <m/>
    <m/>
    <m/>
    <x v="13"/>
    <x v="19"/>
    <x v="6"/>
    <s v="Food Security"/>
    <x v="9"/>
    <x v="20"/>
    <x v="3"/>
    <m/>
    <s v="Planned"/>
    <m/>
    <m/>
    <m/>
    <m/>
    <m/>
    <s v="Chittagong"/>
    <s v="Cox's Bazar"/>
    <x v="6"/>
    <x v="9"/>
    <x v="1"/>
    <m/>
    <m/>
    <m/>
    <x v="2"/>
    <x v="2"/>
    <m/>
    <m/>
    <m/>
    <m/>
    <m/>
    <m/>
    <m/>
    <m/>
    <m/>
    <m/>
    <m/>
    <m/>
    <m/>
    <m/>
    <m/>
    <m/>
    <m/>
    <m/>
    <m/>
    <m/>
    <m/>
    <m/>
    <m/>
    <m/>
    <n v="20"/>
    <n v="2022"/>
    <s v=""/>
    <m/>
    <m/>
    <m/>
  </r>
  <r>
    <n v="4405"/>
    <m/>
    <m/>
    <m/>
    <x v="13"/>
    <x v="19"/>
    <x v="6"/>
    <s v="Food Security"/>
    <x v="9"/>
    <x v="20"/>
    <x v="3"/>
    <m/>
    <s v="Planned"/>
    <m/>
    <m/>
    <m/>
    <m/>
    <m/>
    <s v="Chittagong"/>
    <s v="Cox's Bazar"/>
    <x v="6"/>
    <x v="9"/>
    <x v="1"/>
    <m/>
    <m/>
    <m/>
    <x v="2"/>
    <x v="2"/>
    <m/>
    <m/>
    <m/>
    <m/>
    <m/>
    <m/>
    <m/>
    <m/>
    <m/>
    <m/>
    <m/>
    <m/>
    <m/>
    <m/>
    <m/>
    <m/>
    <m/>
    <m/>
    <m/>
    <m/>
    <m/>
    <m/>
    <m/>
    <m/>
    <n v="20"/>
    <n v="2022"/>
    <s v=""/>
    <m/>
    <m/>
    <m/>
  </r>
  <r>
    <n v="4406"/>
    <m/>
    <m/>
    <m/>
    <x v="13"/>
    <x v="19"/>
    <x v="6"/>
    <s v="Food Security"/>
    <x v="9"/>
    <x v="20"/>
    <x v="3"/>
    <m/>
    <s v="Planned"/>
    <m/>
    <m/>
    <m/>
    <m/>
    <m/>
    <s v="Chittagong"/>
    <s v="Cox's Bazar"/>
    <x v="6"/>
    <x v="9"/>
    <x v="1"/>
    <m/>
    <m/>
    <m/>
    <x v="2"/>
    <x v="2"/>
    <m/>
    <m/>
    <m/>
    <m/>
    <m/>
    <m/>
    <m/>
    <m/>
    <m/>
    <m/>
    <m/>
    <m/>
    <m/>
    <m/>
    <m/>
    <m/>
    <m/>
    <m/>
    <m/>
    <m/>
    <m/>
    <m/>
    <m/>
    <m/>
    <n v="20"/>
    <n v="2022"/>
    <s v=""/>
    <m/>
    <m/>
    <m/>
  </r>
  <r>
    <n v="4407"/>
    <m/>
    <m/>
    <m/>
    <x v="13"/>
    <x v="19"/>
    <x v="6"/>
    <s v="Food Security"/>
    <x v="9"/>
    <x v="20"/>
    <x v="3"/>
    <m/>
    <s v="Planned"/>
    <m/>
    <m/>
    <m/>
    <m/>
    <m/>
    <s v="Chittagong"/>
    <s v="Cox's Bazar"/>
    <x v="6"/>
    <x v="9"/>
    <x v="1"/>
    <m/>
    <m/>
    <m/>
    <x v="2"/>
    <x v="2"/>
    <m/>
    <m/>
    <m/>
    <m/>
    <m/>
    <m/>
    <m/>
    <m/>
    <m/>
    <m/>
    <m/>
    <m/>
    <m/>
    <m/>
    <m/>
    <m/>
    <m/>
    <m/>
    <m/>
    <m/>
    <m/>
    <m/>
    <m/>
    <m/>
    <n v="20"/>
    <n v="2022"/>
    <s v=""/>
    <m/>
    <m/>
    <m/>
  </r>
  <r>
    <n v="4408"/>
    <m/>
    <m/>
    <m/>
    <x v="13"/>
    <x v="19"/>
    <x v="6"/>
    <s v="Food Security"/>
    <x v="9"/>
    <x v="20"/>
    <x v="3"/>
    <m/>
    <s v="Planned"/>
    <m/>
    <m/>
    <m/>
    <m/>
    <m/>
    <s v="Chittagong"/>
    <s v="Cox's Bazar"/>
    <x v="6"/>
    <x v="9"/>
    <x v="1"/>
    <m/>
    <m/>
    <m/>
    <x v="2"/>
    <x v="2"/>
    <m/>
    <m/>
    <m/>
    <m/>
    <m/>
    <m/>
    <m/>
    <m/>
    <m/>
    <m/>
    <m/>
    <m/>
    <m/>
    <m/>
    <m/>
    <m/>
    <m/>
    <m/>
    <m/>
    <m/>
    <m/>
    <m/>
    <m/>
    <m/>
    <n v="20"/>
    <n v="2022"/>
    <s v=""/>
    <m/>
    <m/>
    <m/>
  </r>
  <r>
    <n v="4409"/>
    <m/>
    <m/>
    <m/>
    <x v="13"/>
    <x v="19"/>
    <x v="6"/>
    <s v="Food Security"/>
    <x v="9"/>
    <x v="20"/>
    <x v="3"/>
    <m/>
    <s v="Planned"/>
    <m/>
    <m/>
    <m/>
    <m/>
    <m/>
    <s v="Chittagong"/>
    <s v="Cox's Bazar"/>
    <x v="6"/>
    <x v="9"/>
    <x v="1"/>
    <m/>
    <m/>
    <m/>
    <x v="2"/>
    <x v="2"/>
    <m/>
    <m/>
    <m/>
    <m/>
    <m/>
    <m/>
    <m/>
    <m/>
    <m/>
    <m/>
    <m/>
    <m/>
    <m/>
    <m/>
    <m/>
    <m/>
    <m/>
    <m/>
    <m/>
    <m/>
    <m/>
    <m/>
    <m/>
    <m/>
    <n v="20"/>
    <n v="2022"/>
    <s v=""/>
    <m/>
    <m/>
    <m/>
  </r>
  <r>
    <n v="4410"/>
    <m/>
    <m/>
    <m/>
    <x v="13"/>
    <x v="19"/>
    <x v="6"/>
    <s v="Food Security"/>
    <x v="9"/>
    <x v="20"/>
    <x v="3"/>
    <m/>
    <s v="Planned"/>
    <m/>
    <m/>
    <m/>
    <m/>
    <m/>
    <s v="Chittagong"/>
    <s v="Cox's Bazar"/>
    <x v="6"/>
    <x v="9"/>
    <x v="1"/>
    <m/>
    <m/>
    <m/>
    <x v="2"/>
    <x v="2"/>
    <m/>
    <m/>
    <m/>
    <m/>
    <m/>
    <m/>
    <m/>
    <m/>
    <m/>
    <m/>
    <m/>
    <m/>
    <m/>
    <m/>
    <m/>
    <m/>
    <m/>
    <m/>
    <m/>
    <m/>
    <m/>
    <m/>
    <m/>
    <m/>
    <n v="20"/>
    <n v="2022"/>
    <s v=""/>
    <m/>
    <m/>
    <m/>
  </r>
  <r>
    <n v="4411"/>
    <m/>
    <m/>
    <m/>
    <x v="13"/>
    <x v="19"/>
    <x v="6"/>
    <s v="Food Security"/>
    <x v="9"/>
    <x v="20"/>
    <x v="3"/>
    <m/>
    <s v="Planned"/>
    <m/>
    <m/>
    <m/>
    <m/>
    <m/>
    <s v="Chittagong"/>
    <s v="Cox's Bazar"/>
    <x v="6"/>
    <x v="9"/>
    <x v="1"/>
    <m/>
    <m/>
    <m/>
    <x v="2"/>
    <x v="2"/>
    <m/>
    <m/>
    <m/>
    <m/>
    <m/>
    <m/>
    <m/>
    <m/>
    <m/>
    <m/>
    <m/>
    <m/>
    <m/>
    <m/>
    <m/>
    <m/>
    <m/>
    <m/>
    <m/>
    <m/>
    <m/>
    <m/>
    <m/>
    <m/>
    <n v="20"/>
    <n v="2022"/>
    <s v=""/>
    <m/>
    <m/>
    <m/>
  </r>
  <r>
    <n v="4412"/>
    <m/>
    <m/>
    <m/>
    <x v="13"/>
    <x v="19"/>
    <x v="6"/>
    <s v="Food Security"/>
    <x v="9"/>
    <x v="20"/>
    <x v="3"/>
    <m/>
    <s v="Planned"/>
    <m/>
    <m/>
    <m/>
    <m/>
    <m/>
    <s v="Chittagong"/>
    <s v="Cox's Bazar"/>
    <x v="6"/>
    <x v="9"/>
    <x v="1"/>
    <m/>
    <m/>
    <m/>
    <x v="2"/>
    <x v="2"/>
    <m/>
    <m/>
    <m/>
    <m/>
    <m/>
    <m/>
    <m/>
    <m/>
    <m/>
    <m/>
    <m/>
    <m/>
    <m/>
    <m/>
    <m/>
    <m/>
    <m/>
    <m/>
    <m/>
    <m/>
    <m/>
    <m/>
    <m/>
    <m/>
    <n v="20"/>
    <n v="2022"/>
    <s v=""/>
    <m/>
    <m/>
    <m/>
  </r>
  <r>
    <n v="4413"/>
    <m/>
    <m/>
    <m/>
    <x v="13"/>
    <x v="19"/>
    <x v="6"/>
    <s v="Food Security"/>
    <x v="9"/>
    <x v="20"/>
    <x v="3"/>
    <m/>
    <s v="Planned"/>
    <m/>
    <m/>
    <m/>
    <m/>
    <m/>
    <s v="Chittagong"/>
    <s v="Cox's Bazar"/>
    <x v="6"/>
    <x v="9"/>
    <x v="1"/>
    <m/>
    <m/>
    <m/>
    <x v="2"/>
    <x v="2"/>
    <m/>
    <m/>
    <m/>
    <m/>
    <m/>
    <m/>
    <m/>
    <m/>
    <m/>
    <m/>
    <m/>
    <m/>
    <m/>
    <m/>
    <m/>
    <m/>
    <m/>
    <m/>
    <m/>
    <m/>
    <m/>
    <m/>
    <m/>
    <m/>
    <n v="20"/>
    <n v="2022"/>
    <s v=""/>
    <m/>
    <m/>
    <m/>
  </r>
  <r>
    <n v="4414"/>
    <m/>
    <m/>
    <m/>
    <x v="13"/>
    <x v="19"/>
    <x v="6"/>
    <s v="Food Security"/>
    <x v="9"/>
    <x v="20"/>
    <x v="3"/>
    <m/>
    <s v="Planned"/>
    <m/>
    <m/>
    <m/>
    <m/>
    <m/>
    <s v="Chittagong"/>
    <s v="Cox's Bazar"/>
    <x v="6"/>
    <x v="9"/>
    <x v="1"/>
    <m/>
    <m/>
    <m/>
    <x v="2"/>
    <x v="2"/>
    <m/>
    <m/>
    <m/>
    <m/>
    <m/>
    <m/>
    <m/>
    <m/>
    <m/>
    <m/>
    <m/>
    <m/>
    <m/>
    <m/>
    <m/>
    <m/>
    <m/>
    <m/>
    <m/>
    <m/>
    <m/>
    <m/>
    <m/>
    <m/>
    <n v="20"/>
    <n v="2022"/>
    <s v=""/>
    <m/>
    <m/>
    <m/>
  </r>
  <r>
    <n v="4415"/>
    <m/>
    <m/>
    <m/>
    <x v="13"/>
    <x v="19"/>
    <x v="6"/>
    <s v="Food Security"/>
    <x v="9"/>
    <x v="20"/>
    <x v="3"/>
    <m/>
    <s v="Planned"/>
    <m/>
    <m/>
    <m/>
    <m/>
    <m/>
    <s v="Chittagong"/>
    <s v="Cox's Bazar"/>
    <x v="6"/>
    <x v="9"/>
    <x v="1"/>
    <m/>
    <m/>
    <m/>
    <x v="2"/>
    <x v="2"/>
    <m/>
    <m/>
    <m/>
    <m/>
    <m/>
    <m/>
    <m/>
    <m/>
    <m/>
    <m/>
    <m/>
    <m/>
    <m/>
    <m/>
    <m/>
    <m/>
    <m/>
    <m/>
    <m/>
    <m/>
    <m/>
    <m/>
    <m/>
    <m/>
    <n v="20"/>
    <n v="2022"/>
    <s v=""/>
    <m/>
    <m/>
    <m/>
  </r>
  <r>
    <n v="4416"/>
    <m/>
    <m/>
    <m/>
    <x v="13"/>
    <x v="19"/>
    <x v="6"/>
    <s v="Food Security"/>
    <x v="9"/>
    <x v="20"/>
    <x v="3"/>
    <m/>
    <s v="Planned"/>
    <m/>
    <m/>
    <m/>
    <m/>
    <m/>
    <s v="Chittagong"/>
    <s v="Cox's Bazar"/>
    <x v="6"/>
    <x v="9"/>
    <x v="1"/>
    <m/>
    <m/>
    <m/>
    <x v="2"/>
    <x v="2"/>
    <m/>
    <m/>
    <m/>
    <m/>
    <m/>
    <m/>
    <m/>
    <m/>
    <m/>
    <m/>
    <m/>
    <m/>
    <m/>
    <m/>
    <m/>
    <m/>
    <m/>
    <m/>
    <m/>
    <m/>
    <m/>
    <m/>
    <m/>
    <m/>
    <n v="20"/>
    <n v="2022"/>
    <s v=""/>
    <m/>
    <m/>
    <m/>
  </r>
  <r>
    <n v="4417"/>
    <m/>
    <m/>
    <m/>
    <x v="13"/>
    <x v="19"/>
    <x v="6"/>
    <s v="Food Security"/>
    <x v="9"/>
    <x v="20"/>
    <x v="3"/>
    <m/>
    <s v="Planned"/>
    <m/>
    <m/>
    <m/>
    <m/>
    <m/>
    <s v="Chittagong"/>
    <s v="Cox's Bazar"/>
    <x v="6"/>
    <x v="9"/>
    <x v="1"/>
    <m/>
    <m/>
    <m/>
    <x v="2"/>
    <x v="2"/>
    <m/>
    <m/>
    <m/>
    <m/>
    <m/>
    <m/>
    <m/>
    <m/>
    <m/>
    <m/>
    <m/>
    <m/>
    <m/>
    <m/>
    <m/>
    <m/>
    <m/>
    <m/>
    <m/>
    <m/>
    <m/>
    <m/>
    <m/>
    <m/>
    <n v="20"/>
    <n v="2022"/>
    <s v=""/>
    <m/>
    <m/>
    <m/>
  </r>
  <r>
    <n v="4418"/>
    <m/>
    <m/>
    <m/>
    <x v="13"/>
    <x v="19"/>
    <x v="6"/>
    <s v="Food Security"/>
    <x v="9"/>
    <x v="20"/>
    <x v="3"/>
    <m/>
    <s v="Planned"/>
    <m/>
    <m/>
    <m/>
    <m/>
    <m/>
    <s v="Chittagong"/>
    <s v="Cox's Bazar"/>
    <x v="6"/>
    <x v="9"/>
    <x v="1"/>
    <m/>
    <m/>
    <m/>
    <x v="2"/>
    <x v="2"/>
    <m/>
    <m/>
    <m/>
    <m/>
    <m/>
    <m/>
    <m/>
    <m/>
    <m/>
    <m/>
    <m/>
    <m/>
    <m/>
    <m/>
    <m/>
    <m/>
    <m/>
    <m/>
    <m/>
    <m/>
    <m/>
    <m/>
    <m/>
    <m/>
    <n v="20"/>
    <n v="2022"/>
    <s v=""/>
    <m/>
    <m/>
    <m/>
  </r>
  <r>
    <n v="4419"/>
    <m/>
    <m/>
    <m/>
    <x v="13"/>
    <x v="19"/>
    <x v="6"/>
    <s v="Food Security"/>
    <x v="9"/>
    <x v="20"/>
    <x v="3"/>
    <m/>
    <s v="Planned"/>
    <m/>
    <m/>
    <m/>
    <m/>
    <m/>
    <s v="Chittagong"/>
    <s v="Cox's Bazar"/>
    <x v="6"/>
    <x v="9"/>
    <x v="1"/>
    <m/>
    <m/>
    <m/>
    <x v="2"/>
    <x v="2"/>
    <m/>
    <m/>
    <m/>
    <m/>
    <m/>
    <m/>
    <m/>
    <m/>
    <m/>
    <m/>
    <m/>
    <m/>
    <m/>
    <m/>
    <m/>
    <m/>
    <m/>
    <m/>
    <m/>
    <m/>
    <m/>
    <m/>
    <m/>
    <m/>
    <n v="20"/>
    <n v="2022"/>
    <s v=""/>
    <m/>
    <m/>
    <m/>
  </r>
  <r>
    <n v="4420"/>
    <m/>
    <m/>
    <m/>
    <x v="13"/>
    <x v="19"/>
    <x v="6"/>
    <s v="Food Security"/>
    <x v="9"/>
    <x v="20"/>
    <x v="3"/>
    <m/>
    <s v="Planned"/>
    <m/>
    <m/>
    <m/>
    <m/>
    <m/>
    <s v="Chittagong"/>
    <s v="Cox's Bazar"/>
    <x v="6"/>
    <x v="9"/>
    <x v="1"/>
    <m/>
    <m/>
    <m/>
    <x v="2"/>
    <x v="2"/>
    <m/>
    <m/>
    <m/>
    <m/>
    <m/>
    <m/>
    <m/>
    <m/>
    <m/>
    <m/>
    <m/>
    <m/>
    <m/>
    <m/>
    <m/>
    <m/>
    <m/>
    <m/>
    <m/>
    <m/>
    <m/>
    <m/>
    <m/>
    <m/>
    <n v="20"/>
    <n v="2022"/>
    <s v=""/>
    <m/>
    <m/>
    <m/>
  </r>
  <r>
    <n v="4421"/>
    <m/>
    <m/>
    <m/>
    <x v="13"/>
    <x v="19"/>
    <x v="6"/>
    <s v="Food Security"/>
    <x v="9"/>
    <x v="20"/>
    <x v="3"/>
    <m/>
    <s v="Planned"/>
    <m/>
    <m/>
    <m/>
    <m/>
    <m/>
    <s v="Chittagong"/>
    <s v="Cox's Bazar"/>
    <x v="6"/>
    <x v="9"/>
    <x v="1"/>
    <m/>
    <m/>
    <m/>
    <x v="2"/>
    <x v="2"/>
    <m/>
    <m/>
    <m/>
    <m/>
    <m/>
    <m/>
    <m/>
    <m/>
    <m/>
    <m/>
    <m/>
    <m/>
    <m/>
    <m/>
    <m/>
    <m/>
    <m/>
    <m/>
    <m/>
    <m/>
    <m/>
    <m/>
    <m/>
    <m/>
    <n v="20"/>
    <n v="2022"/>
    <s v=""/>
    <m/>
    <m/>
    <m/>
  </r>
  <r>
    <n v="4422"/>
    <m/>
    <m/>
    <m/>
    <x v="13"/>
    <x v="19"/>
    <x v="6"/>
    <s v="Food Security"/>
    <x v="9"/>
    <x v="20"/>
    <x v="3"/>
    <m/>
    <s v="Planned"/>
    <m/>
    <m/>
    <m/>
    <m/>
    <m/>
    <s v="Chittagong"/>
    <s v="Cox's Bazar"/>
    <x v="6"/>
    <x v="9"/>
    <x v="1"/>
    <m/>
    <m/>
    <m/>
    <x v="2"/>
    <x v="2"/>
    <m/>
    <m/>
    <m/>
    <m/>
    <m/>
    <m/>
    <m/>
    <m/>
    <m/>
    <m/>
    <m/>
    <m/>
    <m/>
    <m/>
    <m/>
    <m/>
    <m/>
    <m/>
    <m/>
    <m/>
    <m/>
    <m/>
    <m/>
    <m/>
    <n v="20"/>
    <n v="2022"/>
    <s v=""/>
    <m/>
    <m/>
    <m/>
  </r>
  <r>
    <n v="4423"/>
    <m/>
    <m/>
    <m/>
    <x v="13"/>
    <x v="19"/>
    <x v="6"/>
    <s v="Food Security"/>
    <x v="9"/>
    <x v="20"/>
    <x v="3"/>
    <m/>
    <s v="Planned"/>
    <m/>
    <m/>
    <m/>
    <m/>
    <m/>
    <s v="Chittagong"/>
    <s v="Cox's Bazar"/>
    <x v="6"/>
    <x v="9"/>
    <x v="1"/>
    <m/>
    <m/>
    <m/>
    <x v="2"/>
    <x v="2"/>
    <m/>
    <m/>
    <m/>
    <m/>
    <m/>
    <m/>
    <m/>
    <m/>
    <m/>
    <m/>
    <m/>
    <m/>
    <m/>
    <m/>
    <m/>
    <m/>
    <m/>
    <m/>
    <m/>
    <m/>
    <m/>
    <m/>
    <m/>
    <m/>
    <n v="20"/>
    <n v="2022"/>
    <s v=""/>
    <m/>
    <m/>
    <m/>
  </r>
  <r>
    <n v="4424"/>
    <m/>
    <m/>
    <m/>
    <x v="13"/>
    <x v="19"/>
    <x v="6"/>
    <s v="Food Security"/>
    <x v="9"/>
    <x v="20"/>
    <x v="3"/>
    <m/>
    <s v="Planned"/>
    <m/>
    <m/>
    <m/>
    <m/>
    <m/>
    <s v="Chittagong"/>
    <s v="Cox's Bazar"/>
    <x v="6"/>
    <x v="9"/>
    <x v="1"/>
    <m/>
    <m/>
    <m/>
    <x v="2"/>
    <x v="2"/>
    <m/>
    <m/>
    <m/>
    <m/>
    <m/>
    <m/>
    <m/>
    <m/>
    <m/>
    <m/>
    <m/>
    <m/>
    <m/>
    <m/>
    <m/>
    <m/>
    <m/>
    <m/>
    <m/>
    <m/>
    <m/>
    <m/>
    <m/>
    <m/>
    <n v="20"/>
    <n v="2022"/>
    <s v=""/>
    <m/>
    <m/>
    <m/>
  </r>
  <r>
    <n v="4425"/>
    <m/>
    <m/>
    <m/>
    <x v="13"/>
    <x v="19"/>
    <x v="6"/>
    <s v="Food Security"/>
    <x v="9"/>
    <x v="20"/>
    <x v="3"/>
    <m/>
    <s v="Planned"/>
    <m/>
    <m/>
    <m/>
    <m/>
    <m/>
    <s v="Chittagong"/>
    <s v="Cox's Bazar"/>
    <x v="6"/>
    <x v="9"/>
    <x v="1"/>
    <m/>
    <m/>
    <m/>
    <x v="2"/>
    <x v="2"/>
    <m/>
    <m/>
    <m/>
    <m/>
    <m/>
    <m/>
    <m/>
    <m/>
    <m/>
    <m/>
    <m/>
    <m/>
    <m/>
    <m/>
    <m/>
    <m/>
    <m/>
    <m/>
    <m/>
    <m/>
    <m/>
    <m/>
    <m/>
    <m/>
    <n v="20"/>
    <n v="2022"/>
    <s v=""/>
    <m/>
    <m/>
    <m/>
  </r>
  <r>
    <n v="4426"/>
    <m/>
    <m/>
    <m/>
    <x v="13"/>
    <x v="19"/>
    <x v="6"/>
    <s v="Food Security"/>
    <x v="9"/>
    <x v="20"/>
    <x v="3"/>
    <m/>
    <s v="Planned"/>
    <m/>
    <m/>
    <m/>
    <m/>
    <m/>
    <s v="Chittagong"/>
    <s v="Cox's Bazar"/>
    <x v="6"/>
    <x v="9"/>
    <x v="1"/>
    <m/>
    <m/>
    <m/>
    <x v="2"/>
    <x v="2"/>
    <m/>
    <m/>
    <m/>
    <m/>
    <m/>
    <m/>
    <m/>
    <m/>
    <m/>
    <m/>
    <m/>
    <m/>
    <m/>
    <m/>
    <m/>
    <m/>
    <m/>
    <m/>
    <m/>
    <m/>
    <m/>
    <m/>
    <m/>
    <m/>
    <n v="20"/>
    <n v="2022"/>
    <s v=""/>
    <m/>
    <m/>
    <m/>
  </r>
  <r>
    <n v="4427"/>
    <m/>
    <m/>
    <m/>
    <x v="13"/>
    <x v="19"/>
    <x v="6"/>
    <s v="Food Security"/>
    <x v="9"/>
    <x v="20"/>
    <x v="3"/>
    <m/>
    <s v="Planned"/>
    <m/>
    <m/>
    <m/>
    <m/>
    <m/>
    <s v="Chittagong"/>
    <s v="Cox's Bazar"/>
    <x v="6"/>
    <x v="9"/>
    <x v="1"/>
    <m/>
    <m/>
    <m/>
    <x v="2"/>
    <x v="2"/>
    <m/>
    <m/>
    <m/>
    <m/>
    <m/>
    <m/>
    <m/>
    <m/>
    <m/>
    <m/>
    <m/>
    <m/>
    <m/>
    <m/>
    <m/>
    <m/>
    <m/>
    <m/>
    <m/>
    <m/>
    <m/>
    <m/>
    <m/>
    <m/>
    <n v="20"/>
    <n v="2022"/>
    <s v=""/>
    <m/>
    <m/>
    <m/>
  </r>
  <r>
    <n v="4428"/>
    <m/>
    <m/>
    <m/>
    <x v="13"/>
    <x v="19"/>
    <x v="6"/>
    <s v="Food Security"/>
    <x v="9"/>
    <x v="20"/>
    <x v="3"/>
    <m/>
    <s v="Planned"/>
    <m/>
    <m/>
    <m/>
    <m/>
    <m/>
    <s v="Chittagong"/>
    <s v="Cox's Bazar"/>
    <x v="6"/>
    <x v="9"/>
    <x v="1"/>
    <m/>
    <m/>
    <m/>
    <x v="2"/>
    <x v="2"/>
    <m/>
    <m/>
    <m/>
    <m/>
    <m/>
    <m/>
    <m/>
    <m/>
    <m/>
    <m/>
    <m/>
    <m/>
    <m/>
    <m/>
    <m/>
    <m/>
    <m/>
    <m/>
    <m/>
    <m/>
    <m/>
    <m/>
    <m/>
    <m/>
    <n v="20"/>
    <n v="2022"/>
    <s v=""/>
    <m/>
    <m/>
    <m/>
  </r>
  <r>
    <n v="4429"/>
    <m/>
    <m/>
    <m/>
    <x v="13"/>
    <x v="19"/>
    <x v="6"/>
    <s v="Food Security"/>
    <x v="9"/>
    <x v="20"/>
    <x v="3"/>
    <m/>
    <s v="Planned"/>
    <m/>
    <m/>
    <m/>
    <m/>
    <m/>
    <s v="Chittagong"/>
    <s v="Cox's Bazar"/>
    <x v="6"/>
    <x v="9"/>
    <x v="1"/>
    <m/>
    <m/>
    <m/>
    <x v="2"/>
    <x v="2"/>
    <m/>
    <m/>
    <m/>
    <m/>
    <m/>
    <m/>
    <m/>
    <m/>
    <m/>
    <m/>
    <m/>
    <m/>
    <m/>
    <m/>
    <m/>
    <m/>
    <m/>
    <m/>
    <m/>
    <m/>
    <m/>
    <m/>
    <m/>
    <m/>
    <n v="20"/>
    <n v="2022"/>
    <s v=""/>
    <m/>
    <m/>
    <m/>
  </r>
  <r>
    <n v="4430"/>
    <m/>
    <m/>
    <m/>
    <x v="13"/>
    <x v="19"/>
    <x v="6"/>
    <s v="Food Security"/>
    <x v="9"/>
    <x v="20"/>
    <x v="3"/>
    <m/>
    <s v="Planned"/>
    <m/>
    <m/>
    <m/>
    <m/>
    <m/>
    <s v="Chittagong"/>
    <s v="Cox's Bazar"/>
    <x v="6"/>
    <x v="9"/>
    <x v="1"/>
    <m/>
    <m/>
    <m/>
    <x v="2"/>
    <x v="2"/>
    <m/>
    <m/>
    <m/>
    <m/>
    <m/>
    <m/>
    <m/>
    <m/>
    <m/>
    <m/>
    <m/>
    <m/>
    <m/>
    <m/>
    <m/>
    <m/>
    <m/>
    <m/>
    <m/>
    <m/>
    <m/>
    <m/>
    <m/>
    <m/>
    <n v="20"/>
    <n v="2022"/>
    <s v=""/>
    <m/>
    <m/>
    <m/>
  </r>
  <r>
    <n v="4431"/>
    <m/>
    <m/>
    <m/>
    <x v="13"/>
    <x v="19"/>
    <x v="6"/>
    <s v="Food Security"/>
    <x v="9"/>
    <x v="20"/>
    <x v="3"/>
    <m/>
    <s v="Planned"/>
    <m/>
    <m/>
    <m/>
    <m/>
    <m/>
    <s v="Chittagong"/>
    <s v="Cox's Bazar"/>
    <x v="6"/>
    <x v="9"/>
    <x v="1"/>
    <m/>
    <m/>
    <m/>
    <x v="2"/>
    <x v="2"/>
    <m/>
    <m/>
    <m/>
    <m/>
    <m/>
    <m/>
    <m/>
    <m/>
    <m/>
    <m/>
    <m/>
    <m/>
    <m/>
    <m/>
    <m/>
    <m/>
    <m/>
    <m/>
    <m/>
    <m/>
    <m/>
    <m/>
    <m/>
    <m/>
    <n v="20"/>
    <n v="2022"/>
    <s v=""/>
    <m/>
    <m/>
    <m/>
  </r>
  <r>
    <n v="4432"/>
    <m/>
    <m/>
    <m/>
    <x v="13"/>
    <x v="19"/>
    <x v="6"/>
    <s v="Food Security"/>
    <x v="9"/>
    <x v="20"/>
    <x v="3"/>
    <m/>
    <s v="Planned"/>
    <m/>
    <m/>
    <m/>
    <m/>
    <m/>
    <s v="Chittagong"/>
    <s v="Cox's Bazar"/>
    <x v="6"/>
    <x v="9"/>
    <x v="1"/>
    <m/>
    <m/>
    <m/>
    <x v="2"/>
    <x v="2"/>
    <m/>
    <m/>
    <m/>
    <m/>
    <m/>
    <m/>
    <m/>
    <m/>
    <m/>
    <m/>
    <m/>
    <m/>
    <m/>
    <m/>
    <m/>
    <m/>
    <m/>
    <m/>
    <m/>
    <m/>
    <m/>
    <m/>
    <m/>
    <m/>
    <n v="20"/>
    <n v="2022"/>
    <s v=""/>
    <m/>
    <m/>
    <m/>
  </r>
  <r>
    <n v="4433"/>
    <m/>
    <m/>
    <m/>
    <x v="13"/>
    <x v="19"/>
    <x v="6"/>
    <s v="Food Security"/>
    <x v="9"/>
    <x v="20"/>
    <x v="3"/>
    <m/>
    <s v="Planned"/>
    <m/>
    <m/>
    <m/>
    <m/>
    <m/>
    <s v="Chittagong"/>
    <s v="Cox's Bazar"/>
    <x v="6"/>
    <x v="9"/>
    <x v="1"/>
    <m/>
    <m/>
    <m/>
    <x v="2"/>
    <x v="2"/>
    <m/>
    <m/>
    <m/>
    <m/>
    <m/>
    <m/>
    <m/>
    <m/>
    <m/>
    <m/>
    <m/>
    <m/>
    <m/>
    <m/>
    <m/>
    <m/>
    <m/>
    <m/>
    <m/>
    <m/>
    <m/>
    <m/>
    <m/>
    <m/>
    <n v="20"/>
    <n v="2022"/>
    <s v=""/>
    <m/>
    <m/>
    <m/>
  </r>
  <r>
    <n v="4434"/>
    <m/>
    <m/>
    <m/>
    <x v="13"/>
    <x v="19"/>
    <x v="6"/>
    <s v="Food Security"/>
    <x v="9"/>
    <x v="20"/>
    <x v="3"/>
    <m/>
    <s v="Planned"/>
    <m/>
    <m/>
    <m/>
    <m/>
    <m/>
    <s v="Chittagong"/>
    <s v="Cox's Bazar"/>
    <x v="6"/>
    <x v="9"/>
    <x v="1"/>
    <m/>
    <m/>
    <m/>
    <x v="2"/>
    <x v="2"/>
    <m/>
    <m/>
    <m/>
    <m/>
    <m/>
    <m/>
    <m/>
    <m/>
    <m/>
    <m/>
    <m/>
    <m/>
    <m/>
    <m/>
    <m/>
    <m/>
    <m/>
    <m/>
    <m/>
    <m/>
    <m/>
    <m/>
    <m/>
    <m/>
    <n v="20"/>
    <n v="2022"/>
    <s v=""/>
    <m/>
    <m/>
    <m/>
  </r>
  <r>
    <n v="4435"/>
    <m/>
    <m/>
    <m/>
    <x v="13"/>
    <x v="19"/>
    <x v="6"/>
    <s v="Food Security"/>
    <x v="9"/>
    <x v="20"/>
    <x v="3"/>
    <m/>
    <s v="Planned"/>
    <m/>
    <m/>
    <m/>
    <m/>
    <m/>
    <s v="Chittagong"/>
    <s v="Cox's Bazar"/>
    <x v="6"/>
    <x v="9"/>
    <x v="1"/>
    <m/>
    <m/>
    <m/>
    <x v="2"/>
    <x v="2"/>
    <m/>
    <m/>
    <m/>
    <m/>
    <m/>
    <m/>
    <m/>
    <m/>
    <m/>
    <m/>
    <m/>
    <m/>
    <m/>
    <m/>
    <m/>
    <m/>
    <m/>
    <m/>
    <m/>
    <m/>
    <m/>
    <m/>
    <m/>
    <m/>
    <n v="20"/>
    <n v="2022"/>
    <s v=""/>
    <m/>
    <m/>
    <m/>
  </r>
  <r>
    <n v="4436"/>
    <m/>
    <m/>
    <m/>
    <x v="13"/>
    <x v="19"/>
    <x v="6"/>
    <s v="Food Security"/>
    <x v="9"/>
    <x v="20"/>
    <x v="3"/>
    <m/>
    <s v="Planned"/>
    <m/>
    <m/>
    <m/>
    <m/>
    <m/>
    <s v="Chittagong"/>
    <s v="Cox's Bazar"/>
    <x v="6"/>
    <x v="9"/>
    <x v="1"/>
    <m/>
    <m/>
    <m/>
    <x v="2"/>
    <x v="2"/>
    <m/>
    <m/>
    <m/>
    <m/>
    <m/>
    <m/>
    <m/>
    <m/>
    <m/>
    <m/>
    <m/>
    <m/>
    <m/>
    <m/>
    <m/>
    <m/>
    <m/>
    <m/>
    <m/>
    <m/>
    <m/>
    <m/>
    <m/>
    <m/>
    <n v="20"/>
    <n v="2022"/>
    <s v=""/>
    <m/>
    <m/>
    <m/>
  </r>
  <r>
    <n v="4437"/>
    <m/>
    <m/>
    <m/>
    <x v="13"/>
    <x v="19"/>
    <x v="6"/>
    <s v="Food Security"/>
    <x v="9"/>
    <x v="20"/>
    <x v="3"/>
    <m/>
    <s v="Planned"/>
    <m/>
    <m/>
    <m/>
    <m/>
    <m/>
    <s v="Chittagong"/>
    <s v="Cox's Bazar"/>
    <x v="6"/>
    <x v="9"/>
    <x v="1"/>
    <m/>
    <m/>
    <m/>
    <x v="2"/>
    <x v="2"/>
    <m/>
    <m/>
    <m/>
    <m/>
    <m/>
    <m/>
    <m/>
    <m/>
    <m/>
    <m/>
    <m/>
    <m/>
    <m/>
    <m/>
    <m/>
    <m/>
    <m/>
    <m/>
    <m/>
    <m/>
    <m/>
    <m/>
    <m/>
    <m/>
    <n v="20"/>
    <n v="2022"/>
    <s v=""/>
    <m/>
    <m/>
    <m/>
  </r>
  <r>
    <n v="4438"/>
    <m/>
    <m/>
    <m/>
    <x v="13"/>
    <x v="19"/>
    <x v="6"/>
    <s v="Food Security"/>
    <x v="9"/>
    <x v="20"/>
    <x v="3"/>
    <m/>
    <s v="Planned"/>
    <m/>
    <m/>
    <m/>
    <m/>
    <m/>
    <s v="Chittagong"/>
    <s v="Cox's Bazar"/>
    <x v="6"/>
    <x v="9"/>
    <x v="1"/>
    <m/>
    <m/>
    <m/>
    <x v="2"/>
    <x v="2"/>
    <m/>
    <m/>
    <m/>
    <m/>
    <m/>
    <m/>
    <m/>
    <m/>
    <m/>
    <m/>
    <m/>
    <m/>
    <m/>
    <m/>
    <m/>
    <m/>
    <m/>
    <m/>
    <m/>
    <m/>
    <m/>
    <m/>
    <m/>
    <m/>
    <n v="20"/>
    <n v="2022"/>
    <s v=""/>
    <m/>
    <m/>
    <m/>
  </r>
  <r>
    <n v="4439"/>
    <m/>
    <m/>
    <m/>
    <x v="13"/>
    <x v="19"/>
    <x v="6"/>
    <s v="Food Security"/>
    <x v="9"/>
    <x v="20"/>
    <x v="3"/>
    <m/>
    <s v="Planned"/>
    <m/>
    <m/>
    <m/>
    <m/>
    <m/>
    <s v="Chittagong"/>
    <s v="Cox's Bazar"/>
    <x v="6"/>
    <x v="9"/>
    <x v="1"/>
    <m/>
    <m/>
    <m/>
    <x v="2"/>
    <x v="2"/>
    <m/>
    <m/>
    <m/>
    <m/>
    <m/>
    <m/>
    <m/>
    <m/>
    <m/>
    <m/>
    <m/>
    <m/>
    <m/>
    <m/>
    <m/>
    <m/>
    <m/>
    <m/>
    <m/>
    <m/>
    <m/>
    <m/>
    <m/>
    <m/>
    <n v="20"/>
    <n v="2022"/>
    <s v=""/>
    <m/>
    <m/>
    <m/>
  </r>
  <r>
    <n v="4440"/>
    <m/>
    <m/>
    <m/>
    <x v="13"/>
    <x v="19"/>
    <x v="6"/>
    <s v="Food Security"/>
    <x v="9"/>
    <x v="20"/>
    <x v="3"/>
    <m/>
    <s v="Planned"/>
    <m/>
    <m/>
    <m/>
    <m/>
    <m/>
    <s v="Chittagong"/>
    <s v="Cox's Bazar"/>
    <x v="6"/>
    <x v="9"/>
    <x v="1"/>
    <m/>
    <m/>
    <m/>
    <x v="2"/>
    <x v="2"/>
    <m/>
    <m/>
    <m/>
    <m/>
    <m/>
    <m/>
    <m/>
    <m/>
    <m/>
    <m/>
    <m/>
    <m/>
    <m/>
    <m/>
    <m/>
    <m/>
    <m/>
    <m/>
    <m/>
    <m/>
    <m/>
    <m/>
    <m/>
    <m/>
    <n v="20"/>
    <n v="2022"/>
    <s v=""/>
    <m/>
    <m/>
    <m/>
  </r>
  <r>
    <n v="4441"/>
    <m/>
    <m/>
    <m/>
    <x v="13"/>
    <x v="19"/>
    <x v="6"/>
    <s v="Food Security"/>
    <x v="9"/>
    <x v="20"/>
    <x v="3"/>
    <m/>
    <s v="Planned"/>
    <m/>
    <m/>
    <m/>
    <m/>
    <m/>
    <s v="Chittagong"/>
    <s v="Cox's Bazar"/>
    <x v="6"/>
    <x v="9"/>
    <x v="1"/>
    <m/>
    <m/>
    <m/>
    <x v="2"/>
    <x v="2"/>
    <m/>
    <m/>
    <m/>
    <m/>
    <m/>
    <m/>
    <m/>
    <m/>
    <m/>
    <m/>
    <m/>
    <m/>
    <m/>
    <m/>
    <m/>
    <m/>
    <m/>
    <m/>
    <m/>
    <m/>
    <m/>
    <m/>
    <m/>
    <m/>
    <n v="20"/>
    <n v="2022"/>
    <s v=""/>
    <m/>
    <m/>
    <m/>
  </r>
  <r>
    <n v="4442"/>
    <m/>
    <m/>
    <m/>
    <x v="13"/>
    <x v="19"/>
    <x v="6"/>
    <s v="Food Security"/>
    <x v="9"/>
    <x v="20"/>
    <x v="3"/>
    <m/>
    <s v="Planned"/>
    <m/>
    <m/>
    <m/>
    <m/>
    <m/>
    <s v="Chittagong"/>
    <s v="Cox's Bazar"/>
    <x v="6"/>
    <x v="9"/>
    <x v="1"/>
    <m/>
    <m/>
    <m/>
    <x v="2"/>
    <x v="2"/>
    <m/>
    <m/>
    <m/>
    <m/>
    <m/>
    <m/>
    <m/>
    <m/>
    <m/>
    <m/>
    <m/>
    <m/>
    <m/>
    <m/>
    <m/>
    <m/>
    <m/>
    <m/>
    <m/>
    <m/>
    <m/>
    <m/>
    <m/>
    <m/>
    <n v="20"/>
    <n v="2022"/>
    <s v=""/>
    <m/>
    <m/>
    <m/>
  </r>
  <r>
    <n v="4443"/>
    <m/>
    <m/>
    <m/>
    <x v="13"/>
    <x v="19"/>
    <x v="6"/>
    <s v="Food Security"/>
    <x v="9"/>
    <x v="20"/>
    <x v="3"/>
    <m/>
    <s v="Planned"/>
    <m/>
    <m/>
    <m/>
    <m/>
    <m/>
    <s v="Chittagong"/>
    <s v="Cox's Bazar"/>
    <x v="6"/>
    <x v="9"/>
    <x v="1"/>
    <m/>
    <m/>
    <m/>
    <x v="2"/>
    <x v="2"/>
    <m/>
    <m/>
    <m/>
    <m/>
    <m/>
    <m/>
    <m/>
    <m/>
    <m/>
    <m/>
    <m/>
    <m/>
    <m/>
    <m/>
    <m/>
    <m/>
    <m/>
    <m/>
    <m/>
    <m/>
    <m/>
    <m/>
    <m/>
    <m/>
    <n v="20"/>
    <n v="2022"/>
    <s v=""/>
    <m/>
    <m/>
    <m/>
  </r>
  <r>
    <n v="4444"/>
    <m/>
    <m/>
    <m/>
    <x v="13"/>
    <x v="19"/>
    <x v="6"/>
    <s v="Food Security"/>
    <x v="9"/>
    <x v="20"/>
    <x v="3"/>
    <m/>
    <s v="Planned"/>
    <m/>
    <m/>
    <m/>
    <m/>
    <m/>
    <s v="Chittagong"/>
    <s v="Cox's Bazar"/>
    <x v="6"/>
    <x v="9"/>
    <x v="1"/>
    <m/>
    <m/>
    <m/>
    <x v="2"/>
    <x v="2"/>
    <m/>
    <m/>
    <m/>
    <m/>
    <m/>
    <m/>
    <m/>
    <m/>
    <m/>
    <m/>
    <m/>
    <m/>
    <m/>
    <m/>
    <m/>
    <m/>
    <m/>
    <m/>
    <m/>
    <m/>
    <m/>
    <m/>
    <m/>
    <m/>
    <n v="20"/>
    <n v="2022"/>
    <s v=""/>
    <m/>
    <m/>
    <m/>
  </r>
  <r>
    <n v="4445"/>
    <m/>
    <m/>
    <m/>
    <x v="13"/>
    <x v="19"/>
    <x v="6"/>
    <s v="Food Security"/>
    <x v="9"/>
    <x v="20"/>
    <x v="3"/>
    <m/>
    <s v="Planned"/>
    <m/>
    <m/>
    <m/>
    <m/>
    <m/>
    <s v="Chittagong"/>
    <s v="Cox's Bazar"/>
    <x v="6"/>
    <x v="9"/>
    <x v="1"/>
    <m/>
    <m/>
    <m/>
    <x v="2"/>
    <x v="2"/>
    <m/>
    <m/>
    <m/>
    <m/>
    <m/>
    <m/>
    <m/>
    <m/>
    <m/>
    <m/>
    <m/>
    <m/>
    <m/>
    <m/>
    <m/>
    <m/>
    <m/>
    <m/>
    <m/>
    <m/>
    <m/>
    <m/>
    <m/>
    <m/>
    <n v="20"/>
    <n v="2022"/>
    <s v=""/>
    <m/>
    <m/>
    <m/>
  </r>
  <r>
    <n v="4446"/>
    <m/>
    <m/>
    <m/>
    <x v="13"/>
    <x v="19"/>
    <x v="6"/>
    <s v="Food Security"/>
    <x v="9"/>
    <x v="20"/>
    <x v="3"/>
    <m/>
    <s v="Planned"/>
    <m/>
    <m/>
    <m/>
    <m/>
    <m/>
    <s v="Chittagong"/>
    <s v="Cox's Bazar"/>
    <x v="6"/>
    <x v="9"/>
    <x v="1"/>
    <m/>
    <m/>
    <m/>
    <x v="2"/>
    <x v="2"/>
    <m/>
    <m/>
    <m/>
    <m/>
    <m/>
    <m/>
    <m/>
    <m/>
    <m/>
    <m/>
    <m/>
    <m/>
    <m/>
    <m/>
    <m/>
    <m/>
    <m/>
    <m/>
    <m/>
    <m/>
    <m/>
    <m/>
    <m/>
    <m/>
    <n v="20"/>
    <n v="2022"/>
    <s v=""/>
    <m/>
    <m/>
    <m/>
  </r>
  <r>
    <n v="4447"/>
    <m/>
    <m/>
    <m/>
    <x v="13"/>
    <x v="19"/>
    <x v="6"/>
    <s v="Food Security"/>
    <x v="9"/>
    <x v="20"/>
    <x v="3"/>
    <m/>
    <s v="Planned"/>
    <m/>
    <m/>
    <m/>
    <m/>
    <m/>
    <s v="Chittagong"/>
    <s v="Cox's Bazar"/>
    <x v="6"/>
    <x v="9"/>
    <x v="1"/>
    <m/>
    <m/>
    <m/>
    <x v="2"/>
    <x v="2"/>
    <m/>
    <m/>
    <m/>
    <m/>
    <m/>
    <m/>
    <m/>
    <m/>
    <m/>
    <m/>
    <m/>
    <m/>
    <m/>
    <m/>
    <m/>
    <m/>
    <m/>
    <m/>
    <m/>
    <m/>
    <m/>
    <m/>
    <m/>
    <m/>
    <n v="20"/>
    <n v="2022"/>
    <s v=""/>
    <m/>
    <m/>
    <m/>
  </r>
  <r>
    <n v="4448"/>
    <m/>
    <m/>
    <m/>
    <x v="13"/>
    <x v="19"/>
    <x v="6"/>
    <s v="Food Security"/>
    <x v="9"/>
    <x v="20"/>
    <x v="3"/>
    <m/>
    <s v="Planned"/>
    <m/>
    <m/>
    <m/>
    <m/>
    <m/>
    <s v="Chittagong"/>
    <s v="Cox's Bazar"/>
    <x v="6"/>
    <x v="9"/>
    <x v="1"/>
    <m/>
    <m/>
    <m/>
    <x v="2"/>
    <x v="2"/>
    <m/>
    <m/>
    <m/>
    <m/>
    <m/>
    <m/>
    <m/>
    <m/>
    <m/>
    <m/>
    <m/>
    <m/>
    <m/>
    <m/>
    <m/>
    <m/>
    <m/>
    <m/>
    <m/>
    <m/>
    <m/>
    <m/>
    <m/>
    <m/>
    <n v="20"/>
    <n v="2022"/>
    <s v=""/>
    <m/>
    <m/>
    <m/>
  </r>
  <r>
    <n v="4449"/>
    <m/>
    <m/>
    <m/>
    <x v="13"/>
    <x v="19"/>
    <x v="6"/>
    <s v="Food Security"/>
    <x v="9"/>
    <x v="20"/>
    <x v="3"/>
    <m/>
    <s v="Planned"/>
    <m/>
    <m/>
    <m/>
    <m/>
    <m/>
    <s v="Chittagong"/>
    <s v="Cox's Bazar"/>
    <x v="6"/>
    <x v="9"/>
    <x v="1"/>
    <m/>
    <m/>
    <m/>
    <x v="2"/>
    <x v="2"/>
    <m/>
    <m/>
    <m/>
    <m/>
    <m/>
    <m/>
    <m/>
    <m/>
    <m/>
    <m/>
    <m/>
    <m/>
    <m/>
    <m/>
    <m/>
    <m/>
    <m/>
    <m/>
    <m/>
    <m/>
    <m/>
    <m/>
    <m/>
    <m/>
    <n v="20"/>
    <n v="2022"/>
    <s v=""/>
    <m/>
    <m/>
    <m/>
  </r>
  <r>
    <n v="4450"/>
    <m/>
    <m/>
    <m/>
    <x v="13"/>
    <x v="19"/>
    <x v="6"/>
    <s v="Food Security"/>
    <x v="9"/>
    <x v="20"/>
    <x v="3"/>
    <m/>
    <s v="Planned"/>
    <m/>
    <m/>
    <m/>
    <m/>
    <m/>
    <s v="Chittagong"/>
    <s v="Cox's Bazar"/>
    <x v="6"/>
    <x v="9"/>
    <x v="1"/>
    <m/>
    <m/>
    <m/>
    <x v="2"/>
    <x v="2"/>
    <m/>
    <m/>
    <m/>
    <m/>
    <m/>
    <m/>
    <m/>
    <m/>
    <m/>
    <m/>
    <m/>
    <m/>
    <m/>
    <m/>
    <m/>
    <m/>
    <m/>
    <m/>
    <m/>
    <m/>
    <m/>
    <m/>
    <m/>
    <m/>
    <n v="20"/>
    <n v="2022"/>
    <s v=""/>
    <m/>
    <m/>
    <m/>
  </r>
  <r>
    <n v="4451"/>
    <m/>
    <m/>
    <m/>
    <x v="13"/>
    <x v="19"/>
    <x v="6"/>
    <s v="Food Security"/>
    <x v="9"/>
    <x v="20"/>
    <x v="3"/>
    <m/>
    <s v="Planned"/>
    <m/>
    <m/>
    <m/>
    <m/>
    <m/>
    <s v="Chittagong"/>
    <s v="Cox's Bazar"/>
    <x v="6"/>
    <x v="9"/>
    <x v="1"/>
    <m/>
    <m/>
    <m/>
    <x v="2"/>
    <x v="2"/>
    <m/>
    <m/>
    <m/>
    <m/>
    <m/>
    <m/>
    <m/>
    <m/>
    <m/>
    <m/>
    <m/>
    <m/>
    <m/>
    <m/>
    <m/>
    <m/>
    <m/>
    <m/>
    <m/>
    <m/>
    <m/>
    <m/>
    <m/>
    <m/>
    <n v="20"/>
    <n v="2022"/>
    <s v=""/>
    <m/>
    <m/>
    <m/>
  </r>
  <r>
    <n v="4452"/>
    <m/>
    <m/>
    <m/>
    <x v="13"/>
    <x v="19"/>
    <x v="6"/>
    <s v="Food Security"/>
    <x v="9"/>
    <x v="20"/>
    <x v="3"/>
    <m/>
    <s v="Planned"/>
    <m/>
    <m/>
    <m/>
    <m/>
    <m/>
    <s v="Chittagong"/>
    <s v="Cox's Bazar"/>
    <x v="6"/>
    <x v="9"/>
    <x v="1"/>
    <m/>
    <m/>
    <m/>
    <x v="2"/>
    <x v="2"/>
    <m/>
    <m/>
    <m/>
    <m/>
    <m/>
    <m/>
    <m/>
    <m/>
    <m/>
    <m/>
    <m/>
    <m/>
    <m/>
    <m/>
    <m/>
    <m/>
    <m/>
    <m/>
    <m/>
    <m/>
    <m/>
    <m/>
    <m/>
    <m/>
    <n v="20"/>
    <n v="2022"/>
    <s v=""/>
    <m/>
    <m/>
    <m/>
  </r>
  <r>
    <n v="4453"/>
    <m/>
    <m/>
    <m/>
    <x v="13"/>
    <x v="19"/>
    <x v="6"/>
    <s v="Food Security"/>
    <x v="9"/>
    <x v="20"/>
    <x v="3"/>
    <m/>
    <s v="Planned"/>
    <m/>
    <m/>
    <m/>
    <m/>
    <m/>
    <s v="Chittagong"/>
    <s v="Cox's Bazar"/>
    <x v="6"/>
    <x v="9"/>
    <x v="1"/>
    <m/>
    <m/>
    <m/>
    <x v="2"/>
    <x v="2"/>
    <m/>
    <m/>
    <m/>
    <m/>
    <m/>
    <m/>
    <m/>
    <m/>
    <m/>
    <m/>
    <m/>
    <m/>
    <m/>
    <m/>
    <m/>
    <m/>
    <m/>
    <m/>
    <m/>
    <m/>
    <m/>
    <m/>
    <m/>
    <m/>
    <n v="20"/>
    <n v="2022"/>
    <s v=""/>
    <m/>
    <m/>
    <m/>
  </r>
  <r>
    <n v="4454"/>
    <m/>
    <m/>
    <m/>
    <x v="13"/>
    <x v="19"/>
    <x v="6"/>
    <s v="Food Security"/>
    <x v="9"/>
    <x v="20"/>
    <x v="3"/>
    <m/>
    <s v="Planned"/>
    <m/>
    <m/>
    <m/>
    <m/>
    <m/>
    <s v="Chittagong"/>
    <s v="Cox's Bazar"/>
    <x v="6"/>
    <x v="9"/>
    <x v="1"/>
    <m/>
    <m/>
    <m/>
    <x v="2"/>
    <x v="2"/>
    <m/>
    <m/>
    <m/>
    <m/>
    <m/>
    <m/>
    <m/>
    <m/>
    <m/>
    <m/>
    <m/>
    <m/>
    <m/>
    <m/>
    <m/>
    <m/>
    <m/>
    <m/>
    <m/>
    <m/>
    <m/>
    <m/>
    <m/>
    <m/>
    <n v="20"/>
    <n v="2022"/>
    <s v=""/>
    <m/>
    <m/>
    <m/>
  </r>
  <r>
    <n v="4455"/>
    <m/>
    <m/>
    <m/>
    <x v="13"/>
    <x v="19"/>
    <x v="6"/>
    <s v="Food Security"/>
    <x v="9"/>
    <x v="20"/>
    <x v="3"/>
    <m/>
    <s v="Planned"/>
    <m/>
    <m/>
    <m/>
    <m/>
    <m/>
    <s v="Chittagong"/>
    <s v="Cox's Bazar"/>
    <x v="6"/>
    <x v="9"/>
    <x v="1"/>
    <m/>
    <m/>
    <m/>
    <x v="2"/>
    <x v="2"/>
    <m/>
    <m/>
    <m/>
    <m/>
    <m/>
    <m/>
    <m/>
    <m/>
    <m/>
    <m/>
    <m/>
    <m/>
    <m/>
    <m/>
    <m/>
    <m/>
    <m/>
    <m/>
    <m/>
    <m/>
    <m/>
    <m/>
    <m/>
    <m/>
    <n v="20"/>
    <n v="2022"/>
    <s v=""/>
    <m/>
    <m/>
    <m/>
  </r>
  <r>
    <n v="4456"/>
    <m/>
    <m/>
    <m/>
    <x v="13"/>
    <x v="19"/>
    <x v="6"/>
    <s v="Food Security"/>
    <x v="9"/>
    <x v="20"/>
    <x v="3"/>
    <m/>
    <s v="Planned"/>
    <m/>
    <m/>
    <m/>
    <m/>
    <m/>
    <s v="Chittagong"/>
    <s v="Cox's Bazar"/>
    <x v="6"/>
    <x v="9"/>
    <x v="1"/>
    <m/>
    <m/>
    <m/>
    <x v="2"/>
    <x v="2"/>
    <m/>
    <m/>
    <m/>
    <m/>
    <m/>
    <m/>
    <m/>
    <m/>
    <m/>
    <m/>
    <m/>
    <m/>
    <m/>
    <m/>
    <m/>
    <m/>
    <m/>
    <m/>
    <m/>
    <m/>
    <m/>
    <m/>
    <m/>
    <m/>
    <n v="20"/>
    <n v="2022"/>
    <s v=""/>
    <m/>
    <m/>
    <m/>
  </r>
  <r>
    <n v="4457"/>
    <m/>
    <m/>
    <m/>
    <x v="13"/>
    <x v="19"/>
    <x v="6"/>
    <s v="Food Security"/>
    <x v="9"/>
    <x v="20"/>
    <x v="3"/>
    <m/>
    <s v="Planned"/>
    <m/>
    <m/>
    <m/>
    <m/>
    <m/>
    <s v="Chittagong"/>
    <s v="Cox's Bazar"/>
    <x v="6"/>
    <x v="9"/>
    <x v="1"/>
    <m/>
    <m/>
    <m/>
    <x v="2"/>
    <x v="2"/>
    <m/>
    <m/>
    <m/>
    <m/>
    <m/>
    <m/>
    <m/>
    <m/>
    <m/>
    <m/>
    <m/>
    <m/>
    <m/>
    <m/>
    <m/>
    <m/>
    <m/>
    <m/>
    <m/>
    <m/>
    <m/>
    <m/>
    <m/>
    <m/>
    <n v="20"/>
    <n v="2022"/>
    <s v=""/>
    <m/>
    <m/>
    <m/>
  </r>
  <r>
    <n v="4458"/>
    <m/>
    <m/>
    <m/>
    <x v="13"/>
    <x v="19"/>
    <x v="6"/>
    <s v="Food Security"/>
    <x v="9"/>
    <x v="20"/>
    <x v="3"/>
    <m/>
    <s v="Planned"/>
    <m/>
    <m/>
    <m/>
    <m/>
    <m/>
    <s v="Chittagong"/>
    <s v="Cox's Bazar"/>
    <x v="6"/>
    <x v="9"/>
    <x v="1"/>
    <m/>
    <m/>
    <m/>
    <x v="2"/>
    <x v="2"/>
    <m/>
    <m/>
    <m/>
    <m/>
    <m/>
    <m/>
    <m/>
    <m/>
    <m/>
    <m/>
    <m/>
    <m/>
    <m/>
    <m/>
    <m/>
    <m/>
    <m/>
    <m/>
    <m/>
    <m/>
    <m/>
    <m/>
    <m/>
    <m/>
    <n v="20"/>
    <n v="2022"/>
    <s v=""/>
    <m/>
    <m/>
    <m/>
  </r>
  <r>
    <n v="4459"/>
    <m/>
    <m/>
    <m/>
    <x v="13"/>
    <x v="19"/>
    <x v="6"/>
    <s v="Food Security"/>
    <x v="9"/>
    <x v="20"/>
    <x v="3"/>
    <m/>
    <s v="Planned"/>
    <m/>
    <m/>
    <m/>
    <m/>
    <m/>
    <s v="Chittagong"/>
    <s v="Cox's Bazar"/>
    <x v="6"/>
    <x v="9"/>
    <x v="1"/>
    <m/>
    <m/>
    <m/>
    <x v="2"/>
    <x v="2"/>
    <m/>
    <m/>
    <m/>
    <m/>
    <m/>
    <m/>
    <m/>
    <m/>
    <m/>
    <m/>
    <m/>
    <m/>
    <m/>
    <m/>
    <m/>
    <m/>
    <m/>
    <m/>
    <m/>
    <m/>
    <m/>
    <m/>
    <m/>
    <m/>
    <n v="20"/>
    <n v="2022"/>
    <s v=""/>
    <m/>
    <m/>
    <m/>
  </r>
  <r>
    <n v="4460"/>
    <m/>
    <m/>
    <m/>
    <x v="13"/>
    <x v="19"/>
    <x v="6"/>
    <s v="Food Security"/>
    <x v="9"/>
    <x v="20"/>
    <x v="3"/>
    <m/>
    <s v="Planned"/>
    <m/>
    <m/>
    <m/>
    <m/>
    <m/>
    <s v="Chittagong"/>
    <s v="Cox's Bazar"/>
    <x v="6"/>
    <x v="9"/>
    <x v="1"/>
    <m/>
    <m/>
    <m/>
    <x v="2"/>
    <x v="2"/>
    <m/>
    <m/>
    <m/>
    <m/>
    <m/>
    <m/>
    <m/>
    <m/>
    <m/>
    <m/>
    <m/>
    <m/>
    <m/>
    <m/>
    <m/>
    <m/>
    <m/>
    <m/>
    <m/>
    <m/>
    <m/>
    <m/>
    <m/>
    <m/>
    <n v="20"/>
    <n v="2022"/>
    <s v=""/>
    <m/>
    <m/>
    <m/>
  </r>
  <r>
    <n v="4461"/>
    <m/>
    <m/>
    <m/>
    <x v="13"/>
    <x v="19"/>
    <x v="6"/>
    <s v="Food Security"/>
    <x v="9"/>
    <x v="20"/>
    <x v="3"/>
    <m/>
    <s v="Planned"/>
    <m/>
    <m/>
    <m/>
    <m/>
    <m/>
    <s v="Chittagong"/>
    <s v="Cox's Bazar"/>
    <x v="6"/>
    <x v="9"/>
    <x v="1"/>
    <m/>
    <m/>
    <m/>
    <x v="2"/>
    <x v="2"/>
    <m/>
    <m/>
    <m/>
    <m/>
    <m/>
    <m/>
    <m/>
    <m/>
    <m/>
    <m/>
    <m/>
    <m/>
    <m/>
    <m/>
    <m/>
    <m/>
    <m/>
    <m/>
    <m/>
    <m/>
    <m/>
    <m/>
    <m/>
    <m/>
    <n v="20"/>
    <n v="2022"/>
    <s v=""/>
    <m/>
    <m/>
    <m/>
  </r>
  <r>
    <n v="4462"/>
    <m/>
    <m/>
    <m/>
    <x v="13"/>
    <x v="19"/>
    <x v="6"/>
    <s v="Food Security"/>
    <x v="9"/>
    <x v="20"/>
    <x v="3"/>
    <m/>
    <s v="Planned"/>
    <m/>
    <m/>
    <m/>
    <m/>
    <m/>
    <s v="Chittagong"/>
    <s v="Cox's Bazar"/>
    <x v="6"/>
    <x v="9"/>
    <x v="1"/>
    <m/>
    <m/>
    <m/>
    <x v="2"/>
    <x v="2"/>
    <m/>
    <m/>
    <m/>
    <m/>
    <m/>
    <m/>
    <m/>
    <m/>
    <m/>
    <m/>
    <m/>
    <m/>
    <m/>
    <m/>
    <m/>
    <m/>
    <m/>
    <m/>
    <m/>
    <m/>
    <m/>
    <m/>
    <m/>
    <m/>
    <n v="20"/>
    <n v="2022"/>
    <s v=""/>
    <m/>
    <m/>
    <m/>
  </r>
  <r>
    <n v="4463"/>
    <m/>
    <m/>
    <m/>
    <x v="13"/>
    <x v="19"/>
    <x v="6"/>
    <s v="Food Security"/>
    <x v="9"/>
    <x v="20"/>
    <x v="3"/>
    <m/>
    <s v="Planned"/>
    <m/>
    <m/>
    <m/>
    <m/>
    <m/>
    <s v="Chittagong"/>
    <s v="Cox's Bazar"/>
    <x v="6"/>
    <x v="9"/>
    <x v="1"/>
    <m/>
    <m/>
    <m/>
    <x v="2"/>
    <x v="2"/>
    <m/>
    <m/>
    <m/>
    <m/>
    <m/>
    <m/>
    <m/>
    <m/>
    <m/>
    <m/>
    <m/>
    <m/>
    <m/>
    <m/>
    <m/>
    <m/>
    <m/>
    <m/>
    <m/>
    <m/>
    <m/>
    <m/>
    <m/>
    <m/>
    <n v="20"/>
    <n v="2022"/>
    <s v=""/>
    <m/>
    <m/>
    <m/>
  </r>
  <r>
    <n v="4464"/>
    <m/>
    <m/>
    <m/>
    <x v="13"/>
    <x v="19"/>
    <x v="6"/>
    <s v="Food Security"/>
    <x v="9"/>
    <x v="20"/>
    <x v="3"/>
    <m/>
    <s v="Planned"/>
    <m/>
    <m/>
    <m/>
    <m/>
    <m/>
    <s v="Chittagong"/>
    <s v="Cox's Bazar"/>
    <x v="6"/>
    <x v="9"/>
    <x v="1"/>
    <m/>
    <m/>
    <m/>
    <x v="2"/>
    <x v="2"/>
    <m/>
    <m/>
    <m/>
    <m/>
    <m/>
    <m/>
    <m/>
    <m/>
    <m/>
    <m/>
    <m/>
    <m/>
    <m/>
    <m/>
    <m/>
    <m/>
    <m/>
    <m/>
    <m/>
    <m/>
    <m/>
    <m/>
    <m/>
    <m/>
    <n v="20"/>
    <n v="2022"/>
    <s v=""/>
    <m/>
    <m/>
    <m/>
  </r>
  <r>
    <n v="4465"/>
    <m/>
    <m/>
    <m/>
    <x v="13"/>
    <x v="19"/>
    <x v="6"/>
    <s v="Food Security"/>
    <x v="9"/>
    <x v="20"/>
    <x v="3"/>
    <m/>
    <s v="Planned"/>
    <m/>
    <m/>
    <m/>
    <m/>
    <m/>
    <s v="Chittagong"/>
    <s v="Cox's Bazar"/>
    <x v="6"/>
    <x v="9"/>
    <x v="1"/>
    <m/>
    <m/>
    <m/>
    <x v="2"/>
    <x v="2"/>
    <m/>
    <m/>
    <m/>
    <m/>
    <m/>
    <m/>
    <m/>
    <m/>
    <m/>
    <m/>
    <m/>
    <m/>
    <m/>
    <m/>
    <m/>
    <m/>
    <m/>
    <m/>
    <m/>
    <m/>
    <m/>
    <m/>
    <m/>
    <m/>
    <n v="20"/>
    <n v="2022"/>
    <s v=""/>
    <m/>
    <m/>
    <m/>
  </r>
  <r>
    <n v="4466"/>
    <m/>
    <m/>
    <m/>
    <x v="13"/>
    <x v="19"/>
    <x v="6"/>
    <s v="Food Security"/>
    <x v="9"/>
    <x v="20"/>
    <x v="3"/>
    <m/>
    <s v="Planned"/>
    <m/>
    <m/>
    <m/>
    <m/>
    <m/>
    <s v="Chittagong"/>
    <s v="Cox's Bazar"/>
    <x v="6"/>
    <x v="9"/>
    <x v="1"/>
    <m/>
    <m/>
    <m/>
    <x v="2"/>
    <x v="2"/>
    <m/>
    <m/>
    <m/>
    <m/>
    <m/>
    <m/>
    <m/>
    <m/>
    <m/>
    <m/>
    <m/>
    <m/>
    <m/>
    <m/>
    <m/>
    <m/>
    <m/>
    <m/>
    <m/>
    <m/>
    <m/>
    <m/>
    <m/>
    <m/>
    <n v="20"/>
    <n v="2022"/>
    <s v=""/>
    <m/>
    <m/>
    <m/>
  </r>
  <r>
    <n v="4467"/>
    <m/>
    <m/>
    <m/>
    <x v="13"/>
    <x v="19"/>
    <x v="6"/>
    <s v="Food Security"/>
    <x v="9"/>
    <x v="20"/>
    <x v="3"/>
    <m/>
    <s v="Planned"/>
    <m/>
    <m/>
    <m/>
    <m/>
    <m/>
    <s v="Chittagong"/>
    <s v="Cox's Bazar"/>
    <x v="6"/>
    <x v="9"/>
    <x v="1"/>
    <m/>
    <m/>
    <m/>
    <x v="2"/>
    <x v="2"/>
    <m/>
    <m/>
    <m/>
    <m/>
    <m/>
    <m/>
    <m/>
    <m/>
    <m/>
    <m/>
    <m/>
    <m/>
    <m/>
    <m/>
    <m/>
    <m/>
    <m/>
    <m/>
    <m/>
    <m/>
    <m/>
    <m/>
    <m/>
    <m/>
    <n v="20"/>
    <n v="2022"/>
    <s v=""/>
    <m/>
    <m/>
    <m/>
  </r>
  <r>
    <n v="4468"/>
    <m/>
    <m/>
    <m/>
    <x v="13"/>
    <x v="19"/>
    <x v="6"/>
    <s v="Food Security"/>
    <x v="9"/>
    <x v="20"/>
    <x v="3"/>
    <m/>
    <s v="Planned"/>
    <m/>
    <m/>
    <m/>
    <m/>
    <m/>
    <s v="Chittagong"/>
    <s v="Cox's Bazar"/>
    <x v="6"/>
    <x v="9"/>
    <x v="1"/>
    <m/>
    <m/>
    <m/>
    <x v="2"/>
    <x v="2"/>
    <m/>
    <m/>
    <m/>
    <m/>
    <m/>
    <m/>
    <m/>
    <m/>
    <m/>
    <m/>
    <m/>
    <m/>
    <m/>
    <m/>
    <m/>
    <m/>
    <m/>
    <m/>
    <m/>
    <m/>
    <m/>
    <m/>
    <m/>
    <m/>
    <n v="20"/>
    <n v="2022"/>
    <s v=""/>
    <m/>
    <m/>
    <m/>
  </r>
  <r>
    <n v="4469"/>
    <m/>
    <m/>
    <m/>
    <x v="13"/>
    <x v="19"/>
    <x v="6"/>
    <s v="Food Security"/>
    <x v="9"/>
    <x v="20"/>
    <x v="3"/>
    <m/>
    <s v="Planned"/>
    <m/>
    <m/>
    <m/>
    <m/>
    <m/>
    <s v="Chittagong"/>
    <s v="Cox's Bazar"/>
    <x v="6"/>
    <x v="9"/>
    <x v="1"/>
    <m/>
    <m/>
    <m/>
    <x v="2"/>
    <x v="2"/>
    <m/>
    <m/>
    <m/>
    <m/>
    <m/>
    <m/>
    <m/>
    <m/>
    <m/>
    <m/>
    <m/>
    <m/>
    <m/>
    <m/>
    <m/>
    <m/>
    <m/>
    <m/>
    <m/>
    <m/>
    <m/>
    <m/>
    <m/>
    <m/>
    <n v="20"/>
    <n v="2022"/>
    <s v=""/>
    <m/>
    <m/>
    <m/>
  </r>
  <r>
    <n v="4470"/>
    <m/>
    <m/>
    <m/>
    <x v="13"/>
    <x v="19"/>
    <x v="6"/>
    <s v="Food Security"/>
    <x v="9"/>
    <x v="20"/>
    <x v="3"/>
    <m/>
    <s v="Planned"/>
    <m/>
    <m/>
    <m/>
    <m/>
    <m/>
    <s v="Chittagong"/>
    <s v="Cox's Bazar"/>
    <x v="6"/>
    <x v="9"/>
    <x v="1"/>
    <m/>
    <m/>
    <m/>
    <x v="2"/>
    <x v="2"/>
    <m/>
    <m/>
    <m/>
    <m/>
    <m/>
    <m/>
    <m/>
    <m/>
    <m/>
    <m/>
    <m/>
    <m/>
    <m/>
    <m/>
    <m/>
    <m/>
    <m/>
    <m/>
    <m/>
    <m/>
    <m/>
    <m/>
    <m/>
    <m/>
    <n v="20"/>
    <n v="2022"/>
    <s v=""/>
    <m/>
    <m/>
    <m/>
  </r>
  <r>
    <n v="4471"/>
    <m/>
    <m/>
    <m/>
    <x v="13"/>
    <x v="19"/>
    <x v="6"/>
    <s v="Food Security"/>
    <x v="9"/>
    <x v="20"/>
    <x v="3"/>
    <m/>
    <s v="Planned"/>
    <m/>
    <m/>
    <m/>
    <m/>
    <m/>
    <s v="Chittagong"/>
    <s v="Cox's Bazar"/>
    <x v="6"/>
    <x v="9"/>
    <x v="1"/>
    <m/>
    <m/>
    <m/>
    <x v="2"/>
    <x v="2"/>
    <m/>
    <m/>
    <m/>
    <m/>
    <m/>
    <m/>
    <m/>
    <m/>
    <m/>
    <m/>
    <m/>
    <m/>
    <m/>
    <m/>
    <m/>
    <m/>
    <m/>
    <m/>
    <m/>
    <m/>
    <m/>
    <m/>
    <m/>
    <m/>
    <n v="20"/>
    <n v="2022"/>
    <s v=""/>
    <m/>
    <m/>
    <m/>
  </r>
  <r>
    <n v="4472"/>
    <m/>
    <m/>
    <m/>
    <x v="13"/>
    <x v="19"/>
    <x v="6"/>
    <s v="Food Security"/>
    <x v="9"/>
    <x v="20"/>
    <x v="3"/>
    <m/>
    <s v="Planned"/>
    <m/>
    <m/>
    <m/>
    <m/>
    <m/>
    <s v="Chittagong"/>
    <s v="Cox's Bazar"/>
    <x v="6"/>
    <x v="9"/>
    <x v="1"/>
    <m/>
    <m/>
    <m/>
    <x v="2"/>
    <x v="2"/>
    <m/>
    <m/>
    <m/>
    <m/>
    <m/>
    <m/>
    <m/>
    <m/>
    <m/>
    <m/>
    <m/>
    <m/>
    <m/>
    <m/>
    <m/>
    <m/>
    <m/>
    <m/>
    <m/>
    <m/>
    <m/>
    <m/>
    <m/>
    <m/>
    <n v="20"/>
    <n v="2022"/>
    <s v=""/>
    <m/>
    <m/>
    <m/>
  </r>
  <r>
    <n v="4473"/>
    <m/>
    <m/>
    <m/>
    <x v="13"/>
    <x v="19"/>
    <x v="6"/>
    <s v="Food Security"/>
    <x v="9"/>
    <x v="20"/>
    <x v="3"/>
    <m/>
    <s v="Planned"/>
    <m/>
    <m/>
    <m/>
    <m/>
    <m/>
    <s v="Chittagong"/>
    <s v="Cox's Bazar"/>
    <x v="6"/>
    <x v="9"/>
    <x v="1"/>
    <m/>
    <m/>
    <m/>
    <x v="2"/>
    <x v="2"/>
    <m/>
    <m/>
    <m/>
    <m/>
    <m/>
    <m/>
    <m/>
    <m/>
    <m/>
    <m/>
    <m/>
    <m/>
    <m/>
    <m/>
    <m/>
    <m/>
    <m/>
    <m/>
    <m/>
    <m/>
    <m/>
    <m/>
    <m/>
    <m/>
    <n v="20"/>
    <n v="2022"/>
    <s v=""/>
    <m/>
    <m/>
    <m/>
  </r>
  <r>
    <n v="4474"/>
    <m/>
    <m/>
    <m/>
    <x v="13"/>
    <x v="19"/>
    <x v="6"/>
    <s v="Food Security"/>
    <x v="9"/>
    <x v="20"/>
    <x v="3"/>
    <m/>
    <s v="Planned"/>
    <m/>
    <m/>
    <m/>
    <m/>
    <m/>
    <s v="Chittagong"/>
    <s v="Cox's Bazar"/>
    <x v="6"/>
    <x v="9"/>
    <x v="1"/>
    <m/>
    <m/>
    <m/>
    <x v="2"/>
    <x v="2"/>
    <m/>
    <m/>
    <m/>
    <m/>
    <m/>
    <m/>
    <m/>
    <m/>
    <m/>
    <m/>
    <m/>
    <m/>
    <m/>
    <m/>
    <m/>
    <m/>
    <m/>
    <m/>
    <m/>
    <m/>
    <m/>
    <m/>
    <m/>
    <m/>
    <n v="20"/>
    <n v="2022"/>
    <s v=""/>
    <m/>
    <m/>
    <m/>
  </r>
  <r>
    <n v="4475"/>
    <m/>
    <m/>
    <m/>
    <x v="13"/>
    <x v="19"/>
    <x v="6"/>
    <s v="Food Security"/>
    <x v="9"/>
    <x v="20"/>
    <x v="3"/>
    <m/>
    <s v="Planned"/>
    <m/>
    <m/>
    <m/>
    <m/>
    <m/>
    <s v="Chittagong"/>
    <s v="Cox's Bazar"/>
    <x v="6"/>
    <x v="9"/>
    <x v="1"/>
    <m/>
    <m/>
    <m/>
    <x v="2"/>
    <x v="2"/>
    <m/>
    <m/>
    <m/>
    <m/>
    <m/>
    <m/>
    <m/>
    <m/>
    <m/>
    <m/>
    <m/>
    <m/>
    <m/>
    <m/>
    <m/>
    <m/>
    <m/>
    <m/>
    <m/>
    <m/>
    <m/>
    <m/>
    <m/>
    <m/>
    <n v="20"/>
    <n v="2022"/>
    <s v=""/>
    <m/>
    <m/>
    <m/>
  </r>
  <r>
    <n v="4476"/>
    <m/>
    <m/>
    <m/>
    <x v="13"/>
    <x v="19"/>
    <x v="6"/>
    <s v="Food Security"/>
    <x v="9"/>
    <x v="20"/>
    <x v="3"/>
    <m/>
    <s v="Planned"/>
    <m/>
    <m/>
    <m/>
    <m/>
    <m/>
    <s v="Chittagong"/>
    <s v="Cox's Bazar"/>
    <x v="6"/>
    <x v="9"/>
    <x v="1"/>
    <m/>
    <m/>
    <m/>
    <x v="2"/>
    <x v="2"/>
    <m/>
    <m/>
    <m/>
    <m/>
    <m/>
    <m/>
    <m/>
    <m/>
    <m/>
    <m/>
    <m/>
    <m/>
    <m/>
    <m/>
    <m/>
    <m/>
    <m/>
    <m/>
    <m/>
    <m/>
    <m/>
    <m/>
    <m/>
    <m/>
    <n v="20"/>
    <n v="2022"/>
    <s v=""/>
    <m/>
    <m/>
    <m/>
  </r>
  <r>
    <n v="4477"/>
    <m/>
    <m/>
    <m/>
    <x v="13"/>
    <x v="19"/>
    <x v="6"/>
    <s v="Food Security"/>
    <x v="9"/>
    <x v="20"/>
    <x v="3"/>
    <m/>
    <s v="Planned"/>
    <m/>
    <m/>
    <m/>
    <m/>
    <m/>
    <s v="Chittagong"/>
    <s v="Cox's Bazar"/>
    <x v="6"/>
    <x v="9"/>
    <x v="1"/>
    <m/>
    <m/>
    <m/>
    <x v="2"/>
    <x v="2"/>
    <m/>
    <m/>
    <m/>
    <m/>
    <m/>
    <m/>
    <m/>
    <m/>
    <m/>
    <m/>
    <m/>
    <m/>
    <m/>
    <m/>
    <m/>
    <m/>
    <m/>
    <m/>
    <m/>
    <m/>
    <m/>
    <m/>
    <m/>
    <m/>
    <n v="20"/>
    <n v="2022"/>
    <s v=""/>
    <m/>
    <m/>
    <m/>
  </r>
  <r>
    <n v="4478"/>
    <m/>
    <m/>
    <m/>
    <x v="13"/>
    <x v="19"/>
    <x v="6"/>
    <s v="Food Security"/>
    <x v="9"/>
    <x v="20"/>
    <x v="3"/>
    <m/>
    <s v="Planned"/>
    <m/>
    <m/>
    <m/>
    <m/>
    <m/>
    <s v="Chittagong"/>
    <s v="Cox's Bazar"/>
    <x v="6"/>
    <x v="9"/>
    <x v="1"/>
    <m/>
    <m/>
    <m/>
    <x v="2"/>
    <x v="2"/>
    <m/>
    <m/>
    <m/>
    <m/>
    <m/>
    <m/>
    <m/>
    <m/>
    <m/>
    <m/>
    <m/>
    <m/>
    <m/>
    <m/>
    <m/>
    <m/>
    <m/>
    <m/>
    <m/>
    <m/>
    <m/>
    <m/>
    <m/>
    <m/>
    <n v="20"/>
    <n v="2022"/>
    <s v=""/>
    <m/>
    <m/>
    <m/>
  </r>
  <r>
    <n v="4479"/>
    <m/>
    <m/>
    <m/>
    <x v="13"/>
    <x v="19"/>
    <x v="6"/>
    <s v="Food Security"/>
    <x v="9"/>
    <x v="20"/>
    <x v="3"/>
    <m/>
    <s v="Planned"/>
    <m/>
    <m/>
    <m/>
    <m/>
    <m/>
    <s v="Chittagong"/>
    <s v="Cox's Bazar"/>
    <x v="6"/>
    <x v="9"/>
    <x v="1"/>
    <m/>
    <m/>
    <m/>
    <x v="2"/>
    <x v="2"/>
    <m/>
    <m/>
    <m/>
    <m/>
    <m/>
    <m/>
    <m/>
    <m/>
    <m/>
    <m/>
    <m/>
    <m/>
    <m/>
    <m/>
    <m/>
    <m/>
    <m/>
    <m/>
    <m/>
    <m/>
    <m/>
    <m/>
    <m/>
    <m/>
    <n v="20"/>
    <n v="2022"/>
    <s v=""/>
    <m/>
    <m/>
    <m/>
  </r>
  <r>
    <n v="4480"/>
    <m/>
    <m/>
    <m/>
    <x v="13"/>
    <x v="19"/>
    <x v="6"/>
    <s v="Food Security"/>
    <x v="9"/>
    <x v="20"/>
    <x v="3"/>
    <m/>
    <s v="Planned"/>
    <m/>
    <m/>
    <m/>
    <m/>
    <m/>
    <s v="Chittagong"/>
    <s v="Cox's Bazar"/>
    <x v="6"/>
    <x v="9"/>
    <x v="1"/>
    <m/>
    <m/>
    <m/>
    <x v="2"/>
    <x v="2"/>
    <m/>
    <m/>
    <m/>
    <m/>
    <m/>
    <m/>
    <m/>
    <m/>
    <m/>
    <m/>
    <m/>
    <m/>
    <m/>
    <m/>
    <m/>
    <m/>
    <m/>
    <m/>
    <m/>
    <m/>
    <m/>
    <m/>
    <m/>
    <m/>
    <n v="20"/>
    <n v="2022"/>
    <s v=""/>
    <m/>
    <m/>
    <m/>
  </r>
  <r>
    <n v="4481"/>
    <m/>
    <m/>
    <m/>
    <x v="13"/>
    <x v="19"/>
    <x v="6"/>
    <s v="Food Security"/>
    <x v="9"/>
    <x v="20"/>
    <x v="3"/>
    <m/>
    <s v="Planned"/>
    <m/>
    <m/>
    <m/>
    <m/>
    <m/>
    <s v="Chittagong"/>
    <s v="Cox's Bazar"/>
    <x v="6"/>
    <x v="9"/>
    <x v="1"/>
    <m/>
    <m/>
    <m/>
    <x v="2"/>
    <x v="2"/>
    <m/>
    <m/>
    <m/>
    <m/>
    <m/>
    <m/>
    <m/>
    <m/>
    <m/>
    <m/>
    <m/>
    <m/>
    <m/>
    <m/>
    <m/>
    <m/>
    <m/>
    <m/>
    <m/>
    <m/>
    <m/>
    <m/>
    <m/>
    <m/>
    <n v="20"/>
    <n v="2022"/>
    <s v=""/>
    <m/>
    <m/>
    <m/>
  </r>
  <r>
    <n v="4482"/>
    <m/>
    <m/>
    <m/>
    <x v="13"/>
    <x v="19"/>
    <x v="6"/>
    <s v="Food Security"/>
    <x v="9"/>
    <x v="20"/>
    <x v="3"/>
    <m/>
    <s v="Planned"/>
    <m/>
    <m/>
    <m/>
    <m/>
    <m/>
    <s v="Chittagong"/>
    <s v="Cox's Bazar"/>
    <x v="6"/>
    <x v="9"/>
    <x v="1"/>
    <m/>
    <m/>
    <m/>
    <x v="2"/>
    <x v="2"/>
    <m/>
    <m/>
    <m/>
    <m/>
    <m/>
    <m/>
    <m/>
    <m/>
    <m/>
    <m/>
    <m/>
    <m/>
    <m/>
    <m/>
    <m/>
    <m/>
    <m/>
    <m/>
    <m/>
    <m/>
    <m/>
    <m/>
    <m/>
    <m/>
    <n v="20"/>
    <n v="2022"/>
    <s v=""/>
    <m/>
    <m/>
    <m/>
  </r>
  <r>
    <n v="4483"/>
    <m/>
    <m/>
    <m/>
    <x v="13"/>
    <x v="19"/>
    <x v="6"/>
    <s v="Food Security"/>
    <x v="9"/>
    <x v="20"/>
    <x v="3"/>
    <m/>
    <s v="Planned"/>
    <m/>
    <m/>
    <m/>
    <m/>
    <m/>
    <s v="Chittagong"/>
    <s v="Cox's Bazar"/>
    <x v="6"/>
    <x v="9"/>
    <x v="1"/>
    <m/>
    <m/>
    <m/>
    <x v="2"/>
    <x v="2"/>
    <m/>
    <m/>
    <m/>
    <m/>
    <m/>
    <m/>
    <m/>
    <m/>
    <m/>
    <m/>
    <m/>
    <m/>
    <m/>
    <m/>
    <m/>
    <m/>
    <m/>
    <m/>
    <m/>
    <m/>
    <m/>
    <m/>
    <m/>
    <m/>
    <n v="20"/>
    <n v="2022"/>
    <s v=""/>
    <m/>
    <m/>
    <m/>
  </r>
  <r>
    <n v="4484"/>
    <m/>
    <m/>
    <m/>
    <x v="13"/>
    <x v="19"/>
    <x v="6"/>
    <s v="Food Security"/>
    <x v="9"/>
    <x v="20"/>
    <x v="3"/>
    <m/>
    <s v="Planned"/>
    <m/>
    <m/>
    <m/>
    <m/>
    <m/>
    <s v="Chittagong"/>
    <s v="Cox's Bazar"/>
    <x v="6"/>
    <x v="9"/>
    <x v="1"/>
    <m/>
    <m/>
    <m/>
    <x v="2"/>
    <x v="2"/>
    <m/>
    <m/>
    <m/>
    <m/>
    <m/>
    <m/>
    <m/>
    <m/>
    <m/>
    <m/>
    <m/>
    <m/>
    <m/>
    <m/>
    <m/>
    <m/>
    <m/>
    <m/>
    <m/>
    <m/>
    <m/>
    <m/>
    <m/>
    <m/>
    <n v="20"/>
    <n v="2022"/>
    <s v=""/>
    <m/>
    <m/>
    <m/>
  </r>
  <r>
    <n v="4485"/>
    <m/>
    <m/>
    <m/>
    <x v="13"/>
    <x v="19"/>
    <x v="6"/>
    <s v="Food Security"/>
    <x v="9"/>
    <x v="20"/>
    <x v="3"/>
    <m/>
    <s v="Planned"/>
    <m/>
    <m/>
    <m/>
    <m/>
    <m/>
    <s v="Chittagong"/>
    <s v="Cox's Bazar"/>
    <x v="6"/>
    <x v="9"/>
    <x v="1"/>
    <m/>
    <m/>
    <m/>
    <x v="2"/>
    <x v="2"/>
    <m/>
    <m/>
    <m/>
    <m/>
    <m/>
    <m/>
    <m/>
    <m/>
    <m/>
    <m/>
    <m/>
    <m/>
    <m/>
    <m/>
    <m/>
    <m/>
    <m/>
    <m/>
    <m/>
    <m/>
    <m/>
    <m/>
    <m/>
    <m/>
    <n v="20"/>
    <n v="2022"/>
    <s v=""/>
    <m/>
    <m/>
    <m/>
  </r>
  <r>
    <n v="4486"/>
    <m/>
    <m/>
    <m/>
    <x v="13"/>
    <x v="19"/>
    <x v="6"/>
    <s v="Food Security"/>
    <x v="9"/>
    <x v="20"/>
    <x v="3"/>
    <m/>
    <s v="Planned"/>
    <m/>
    <m/>
    <m/>
    <m/>
    <m/>
    <s v="Chittagong"/>
    <s v="Cox's Bazar"/>
    <x v="6"/>
    <x v="9"/>
    <x v="1"/>
    <m/>
    <m/>
    <m/>
    <x v="2"/>
    <x v="2"/>
    <m/>
    <m/>
    <m/>
    <m/>
    <m/>
    <m/>
    <m/>
    <m/>
    <m/>
    <m/>
    <m/>
    <m/>
    <m/>
    <m/>
    <m/>
    <m/>
    <m/>
    <m/>
    <m/>
    <m/>
    <m/>
    <m/>
    <m/>
    <m/>
    <n v="20"/>
    <n v="2022"/>
    <s v=""/>
    <m/>
    <m/>
    <m/>
  </r>
  <r>
    <n v="4487"/>
    <m/>
    <m/>
    <m/>
    <x v="13"/>
    <x v="19"/>
    <x v="6"/>
    <s v="Food Security"/>
    <x v="9"/>
    <x v="20"/>
    <x v="3"/>
    <m/>
    <s v="Planned"/>
    <m/>
    <m/>
    <m/>
    <m/>
    <m/>
    <s v="Chittagong"/>
    <s v="Cox's Bazar"/>
    <x v="6"/>
    <x v="9"/>
    <x v="1"/>
    <m/>
    <m/>
    <m/>
    <x v="2"/>
    <x v="2"/>
    <m/>
    <m/>
    <m/>
    <m/>
    <m/>
    <m/>
    <m/>
    <m/>
    <m/>
    <m/>
    <m/>
    <m/>
    <m/>
    <m/>
    <m/>
    <m/>
    <m/>
    <m/>
    <m/>
    <m/>
    <m/>
    <m/>
    <m/>
    <m/>
    <n v="20"/>
    <n v="2022"/>
    <s v=""/>
    <m/>
    <m/>
    <m/>
  </r>
  <r>
    <n v="4488"/>
    <m/>
    <m/>
    <m/>
    <x v="13"/>
    <x v="19"/>
    <x v="6"/>
    <s v="Food Security"/>
    <x v="9"/>
    <x v="20"/>
    <x v="3"/>
    <m/>
    <s v="Planned"/>
    <m/>
    <m/>
    <m/>
    <m/>
    <m/>
    <s v="Chittagong"/>
    <s v="Cox's Bazar"/>
    <x v="6"/>
    <x v="9"/>
    <x v="1"/>
    <m/>
    <m/>
    <m/>
    <x v="2"/>
    <x v="2"/>
    <m/>
    <m/>
    <m/>
    <m/>
    <m/>
    <m/>
    <m/>
    <m/>
    <m/>
    <m/>
    <m/>
    <m/>
    <m/>
    <m/>
    <m/>
    <m/>
    <m/>
    <m/>
    <m/>
    <m/>
    <m/>
    <m/>
    <m/>
    <m/>
    <n v="20"/>
    <n v="2022"/>
    <s v=""/>
    <m/>
    <m/>
    <m/>
  </r>
  <r>
    <n v="4489"/>
    <m/>
    <m/>
    <m/>
    <x v="13"/>
    <x v="19"/>
    <x v="6"/>
    <s v="Food Security"/>
    <x v="9"/>
    <x v="20"/>
    <x v="3"/>
    <m/>
    <s v="Planned"/>
    <m/>
    <m/>
    <m/>
    <m/>
    <m/>
    <s v="Chittagong"/>
    <s v="Cox's Bazar"/>
    <x v="6"/>
    <x v="9"/>
    <x v="1"/>
    <m/>
    <m/>
    <m/>
    <x v="2"/>
    <x v="2"/>
    <m/>
    <m/>
    <m/>
    <m/>
    <m/>
    <m/>
    <m/>
    <m/>
    <m/>
    <m/>
    <m/>
    <m/>
    <m/>
    <m/>
    <m/>
    <m/>
    <m/>
    <m/>
    <m/>
    <m/>
    <m/>
    <m/>
    <m/>
    <m/>
    <n v="20"/>
    <n v="2022"/>
    <s v=""/>
    <m/>
    <m/>
    <m/>
  </r>
  <r>
    <n v="4490"/>
    <m/>
    <m/>
    <m/>
    <x v="13"/>
    <x v="19"/>
    <x v="6"/>
    <s v="Food Security"/>
    <x v="9"/>
    <x v="20"/>
    <x v="3"/>
    <m/>
    <s v="Planned"/>
    <m/>
    <m/>
    <m/>
    <m/>
    <m/>
    <s v="Chittagong"/>
    <s v="Cox's Bazar"/>
    <x v="6"/>
    <x v="9"/>
    <x v="1"/>
    <m/>
    <m/>
    <m/>
    <x v="2"/>
    <x v="2"/>
    <m/>
    <m/>
    <m/>
    <m/>
    <m/>
    <m/>
    <m/>
    <m/>
    <m/>
    <m/>
    <m/>
    <m/>
    <m/>
    <m/>
    <m/>
    <m/>
    <m/>
    <m/>
    <m/>
    <m/>
    <m/>
    <m/>
    <m/>
    <m/>
    <n v="20"/>
    <n v="2022"/>
    <s v=""/>
    <m/>
    <m/>
    <m/>
  </r>
  <r>
    <n v="4491"/>
    <m/>
    <m/>
    <m/>
    <x v="13"/>
    <x v="19"/>
    <x v="6"/>
    <s v="Food Security"/>
    <x v="9"/>
    <x v="20"/>
    <x v="3"/>
    <m/>
    <s v="Planned"/>
    <m/>
    <m/>
    <m/>
    <m/>
    <m/>
    <s v="Chittagong"/>
    <s v="Cox's Bazar"/>
    <x v="6"/>
    <x v="9"/>
    <x v="1"/>
    <m/>
    <m/>
    <m/>
    <x v="2"/>
    <x v="2"/>
    <m/>
    <m/>
    <m/>
    <m/>
    <m/>
    <m/>
    <m/>
    <m/>
    <m/>
    <m/>
    <m/>
    <m/>
    <m/>
    <m/>
    <m/>
    <m/>
    <m/>
    <m/>
    <m/>
    <m/>
    <m/>
    <m/>
    <m/>
    <m/>
    <n v="20"/>
    <n v="2022"/>
    <s v=""/>
    <m/>
    <m/>
    <m/>
  </r>
  <r>
    <n v="4492"/>
    <m/>
    <m/>
    <m/>
    <x v="13"/>
    <x v="19"/>
    <x v="6"/>
    <s v="Food Security"/>
    <x v="9"/>
    <x v="20"/>
    <x v="3"/>
    <m/>
    <s v="Planned"/>
    <m/>
    <m/>
    <m/>
    <m/>
    <m/>
    <s v="Chittagong"/>
    <s v="Cox's Bazar"/>
    <x v="6"/>
    <x v="9"/>
    <x v="1"/>
    <m/>
    <m/>
    <m/>
    <x v="2"/>
    <x v="2"/>
    <m/>
    <m/>
    <m/>
    <m/>
    <m/>
    <m/>
    <m/>
    <m/>
    <m/>
    <m/>
    <m/>
    <m/>
    <m/>
    <m/>
    <m/>
    <m/>
    <m/>
    <m/>
    <m/>
    <m/>
    <m/>
    <m/>
    <m/>
    <m/>
    <n v="20"/>
    <n v="2022"/>
    <s v=""/>
    <m/>
    <m/>
    <m/>
  </r>
  <r>
    <n v="4493"/>
    <m/>
    <m/>
    <m/>
    <x v="13"/>
    <x v="19"/>
    <x v="6"/>
    <s v="Food Security"/>
    <x v="9"/>
    <x v="20"/>
    <x v="3"/>
    <m/>
    <s v="Planned"/>
    <m/>
    <m/>
    <m/>
    <m/>
    <m/>
    <s v="Chittagong"/>
    <s v="Cox's Bazar"/>
    <x v="6"/>
    <x v="9"/>
    <x v="1"/>
    <m/>
    <m/>
    <m/>
    <x v="2"/>
    <x v="2"/>
    <m/>
    <m/>
    <m/>
    <m/>
    <m/>
    <m/>
    <m/>
    <m/>
    <m/>
    <m/>
    <m/>
    <m/>
    <m/>
    <m/>
    <m/>
    <m/>
    <m/>
    <m/>
    <m/>
    <m/>
    <m/>
    <m/>
    <m/>
    <m/>
    <n v="20"/>
    <n v="2022"/>
    <s v=""/>
    <m/>
    <m/>
    <m/>
  </r>
  <r>
    <n v="4494"/>
    <m/>
    <m/>
    <m/>
    <x v="13"/>
    <x v="19"/>
    <x v="6"/>
    <s v="Food Security"/>
    <x v="9"/>
    <x v="20"/>
    <x v="3"/>
    <m/>
    <s v="Planned"/>
    <m/>
    <m/>
    <m/>
    <m/>
    <m/>
    <s v="Chittagong"/>
    <s v="Cox's Bazar"/>
    <x v="6"/>
    <x v="9"/>
    <x v="1"/>
    <m/>
    <m/>
    <m/>
    <x v="2"/>
    <x v="2"/>
    <m/>
    <m/>
    <m/>
    <m/>
    <m/>
    <m/>
    <m/>
    <m/>
    <m/>
    <m/>
    <m/>
    <m/>
    <m/>
    <m/>
    <m/>
    <m/>
    <m/>
    <m/>
    <m/>
    <m/>
    <m/>
    <m/>
    <m/>
    <m/>
    <n v="20"/>
    <n v="2022"/>
    <s v=""/>
    <m/>
    <m/>
    <m/>
  </r>
  <r>
    <n v="4495"/>
    <m/>
    <m/>
    <m/>
    <x v="13"/>
    <x v="19"/>
    <x v="6"/>
    <s v="Food Security"/>
    <x v="9"/>
    <x v="20"/>
    <x v="3"/>
    <m/>
    <s v="Planned"/>
    <m/>
    <m/>
    <m/>
    <m/>
    <m/>
    <s v="Chittagong"/>
    <s v="Cox's Bazar"/>
    <x v="6"/>
    <x v="9"/>
    <x v="1"/>
    <m/>
    <m/>
    <m/>
    <x v="2"/>
    <x v="2"/>
    <m/>
    <m/>
    <m/>
    <m/>
    <m/>
    <m/>
    <m/>
    <m/>
    <m/>
    <m/>
    <m/>
    <m/>
    <m/>
    <m/>
    <m/>
    <m/>
    <m/>
    <m/>
    <m/>
    <m/>
    <m/>
    <m/>
    <m/>
    <m/>
    <n v="20"/>
    <n v="2022"/>
    <s v=""/>
    <m/>
    <m/>
    <m/>
  </r>
  <r>
    <n v="4496"/>
    <m/>
    <m/>
    <m/>
    <x v="13"/>
    <x v="19"/>
    <x v="6"/>
    <s v="Food Security"/>
    <x v="9"/>
    <x v="20"/>
    <x v="3"/>
    <m/>
    <s v="Planned"/>
    <m/>
    <m/>
    <m/>
    <m/>
    <m/>
    <s v="Chittagong"/>
    <s v="Cox's Bazar"/>
    <x v="6"/>
    <x v="9"/>
    <x v="1"/>
    <m/>
    <m/>
    <m/>
    <x v="2"/>
    <x v="2"/>
    <m/>
    <m/>
    <m/>
    <m/>
    <m/>
    <m/>
    <m/>
    <m/>
    <m/>
    <m/>
    <m/>
    <m/>
    <m/>
    <m/>
    <m/>
    <m/>
    <m/>
    <m/>
    <m/>
    <m/>
    <m/>
    <m/>
    <m/>
    <m/>
    <n v="20"/>
    <n v="2022"/>
    <s v=""/>
    <m/>
    <m/>
    <m/>
  </r>
  <r>
    <n v="4497"/>
    <m/>
    <m/>
    <m/>
    <x v="13"/>
    <x v="19"/>
    <x v="6"/>
    <s v="Food Security"/>
    <x v="9"/>
    <x v="20"/>
    <x v="3"/>
    <m/>
    <s v="Planned"/>
    <m/>
    <m/>
    <m/>
    <m/>
    <m/>
    <s v="Chittagong"/>
    <s v="Cox's Bazar"/>
    <x v="6"/>
    <x v="9"/>
    <x v="1"/>
    <m/>
    <m/>
    <m/>
    <x v="2"/>
    <x v="2"/>
    <m/>
    <m/>
    <m/>
    <m/>
    <m/>
    <m/>
    <m/>
    <m/>
    <m/>
    <m/>
    <m/>
    <m/>
    <m/>
    <m/>
    <m/>
    <m/>
    <m/>
    <m/>
    <m/>
    <m/>
    <m/>
    <m/>
    <m/>
    <m/>
    <n v="20"/>
    <n v="2022"/>
    <s v=""/>
    <m/>
    <m/>
    <m/>
  </r>
  <r>
    <n v="4498"/>
    <m/>
    <m/>
    <m/>
    <x v="13"/>
    <x v="19"/>
    <x v="6"/>
    <s v="Food Security"/>
    <x v="9"/>
    <x v="20"/>
    <x v="3"/>
    <m/>
    <s v="Planned"/>
    <m/>
    <m/>
    <m/>
    <m/>
    <m/>
    <s v="Chittagong"/>
    <s v="Cox's Bazar"/>
    <x v="6"/>
    <x v="9"/>
    <x v="1"/>
    <m/>
    <m/>
    <m/>
    <x v="2"/>
    <x v="2"/>
    <m/>
    <m/>
    <m/>
    <m/>
    <m/>
    <m/>
    <m/>
    <m/>
    <m/>
    <m/>
    <m/>
    <m/>
    <m/>
    <m/>
    <m/>
    <m/>
    <m/>
    <m/>
    <m/>
    <m/>
    <m/>
    <m/>
    <m/>
    <m/>
    <n v="20"/>
    <n v="2022"/>
    <s v=""/>
    <m/>
    <m/>
    <m/>
  </r>
  <r>
    <n v="4499"/>
    <m/>
    <m/>
    <m/>
    <x v="13"/>
    <x v="19"/>
    <x v="6"/>
    <s v="Food Security"/>
    <x v="9"/>
    <x v="20"/>
    <x v="3"/>
    <m/>
    <s v="Planned"/>
    <m/>
    <m/>
    <m/>
    <m/>
    <m/>
    <s v="Chittagong"/>
    <s v="Cox's Bazar"/>
    <x v="6"/>
    <x v="9"/>
    <x v="1"/>
    <m/>
    <m/>
    <m/>
    <x v="2"/>
    <x v="2"/>
    <m/>
    <m/>
    <m/>
    <m/>
    <m/>
    <m/>
    <m/>
    <m/>
    <m/>
    <m/>
    <m/>
    <m/>
    <m/>
    <m/>
    <m/>
    <m/>
    <m/>
    <m/>
    <m/>
    <m/>
    <m/>
    <m/>
    <m/>
    <m/>
    <n v="20"/>
    <n v="2022"/>
    <s v=""/>
    <m/>
    <m/>
    <m/>
  </r>
  <r>
    <n v="4500"/>
    <m/>
    <m/>
    <m/>
    <x v="13"/>
    <x v="19"/>
    <x v="6"/>
    <s v="Food Security"/>
    <x v="9"/>
    <x v="20"/>
    <x v="3"/>
    <m/>
    <s v="Planned"/>
    <m/>
    <m/>
    <m/>
    <m/>
    <m/>
    <s v="Chittagong"/>
    <s v="Cox's Bazar"/>
    <x v="6"/>
    <x v="9"/>
    <x v="1"/>
    <m/>
    <m/>
    <m/>
    <x v="2"/>
    <x v="2"/>
    <m/>
    <m/>
    <m/>
    <m/>
    <m/>
    <m/>
    <m/>
    <m/>
    <m/>
    <m/>
    <m/>
    <m/>
    <m/>
    <m/>
    <m/>
    <m/>
    <m/>
    <m/>
    <m/>
    <m/>
    <m/>
    <m/>
    <m/>
    <m/>
    <n v="20"/>
    <n v="2022"/>
    <s v=""/>
    <m/>
    <m/>
    <m/>
  </r>
  <r>
    <n v="4501"/>
    <m/>
    <m/>
    <m/>
    <x v="13"/>
    <x v="19"/>
    <x v="6"/>
    <s v="Food Security"/>
    <x v="9"/>
    <x v="20"/>
    <x v="3"/>
    <m/>
    <s v="Planned"/>
    <m/>
    <m/>
    <m/>
    <m/>
    <m/>
    <s v="Chittagong"/>
    <s v="Cox's Bazar"/>
    <x v="6"/>
    <x v="9"/>
    <x v="1"/>
    <m/>
    <m/>
    <m/>
    <x v="2"/>
    <x v="2"/>
    <m/>
    <m/>
    <m/>
    <m/>
    <m/>
    <m/>
    <m/>
    <m/>
    <m/>
    <m/>
    <m/>
    <m/>
    <m/>
    <m/>
    <m/>
    <m/>
    <m/>
    <m/>
    <m/>
    <m/>
    <m/>
    <m/>
    <m/>
    <m/>
    <n v="20"/>
    <n v="2022"/>
    <s v=""/>
    <m/>
    <m/>
    <m/>
  </r>
  <r>
    <n v="4502"/>
    <m/>
    <m/>
    <m/>
    <x v="13"/>
    <x v="19"/>
    <x v="6"/>
    <s v="Food Security"/>
    <x v="9"/>
    <x v="20"/>
    <x v="3"/>
    <m/>
    <s v="Planned"/>
    <m/>
    <m/>
    <m/>
    <m/>
    <m/>
    <s v="Chittagong"/>
    <s v="Cox's Bazar"/>
    <x v="6"/>
    <x v="9"/>
    <x v="1"/>
    <m/>
    <m/>
    <m/>
    <x v="2"/>
    <x v="2"/>
    <m/>
    <m/>
    <m/>
    <m/>
    <m/>
    <m/>
    <m/>
    <m/>
    <m/>
    <m/>
    <m/>
    <m/>
    <m/>
    <m/>
    <m/>
    <m/>
    <m/>
    <m/>
    <m/>
    <m/>
    <m/>
    <m/>
    <m/>
    <m/>
    <n v="20"/>
    <n v="2022"/>
    <s v=""/>
    <m/>
    <m/>
    <m/>
  </r>
  <r>
    <n v="4503"/>
    <m/>
    <m/>
    <m/>
    <x v="13"/>
    <x v="19"/>
    <x v="6"/>
    <s v="Food Security"/>
    <x v="9"/>
    <x v="20"/>
    <x v="3"/>
    <m/>
    <s v="Planned"/>
    <m/>
    <m/>
    <m/>
    <m/>
    <m/>
    <s v="Chittagong"/>
    <s v="Cox's Bazar"/>
    <x v="6"/>
    <x v="9"/>
    <x v="1"/>
    <m/>
    <m/>
    <m/>
    <x v="2"/>
    <x v="2"/>
    <m/>
    <m/>
    <m/>
    <m/>
    <m/>
    <m/>
    <m/>
    <m/>
    <m/>
    <m/>
    <m/>
    <m/>
    <m/>
    <m/>
    <m/>
    <m/>
    <m/>
    <m/>
    <m/>
    <m/>
    <m/>
    <m/>
    <m/>
    <m/>
    <n v="20"/>
    <n v="2022"/>
    <s v=""/>
    <m/>
    <m/>
    <m/>
  </r>
  <r>
    <n v="4504"/>
    <m/>
    <m/>
    <m/>
    <x v="13"/>
    <x v="19"/>
    <x v="6"/>
    <s v="Food Security"/>
    <x v="9"/>
    <x v="20"/>
    <x v="3"/>
    <m/>
    <s v="Planned"/>
    <m/>
    <m/>
    <m/>
    <m/>
    <m/>
    <s v="Chittagong"/>
    <s v="Cox's Bazar"/>
    <x v="6"/>
    <x v="9"/>
    <x v="1"/>
    <m/>
    <m/>
    <m/>
    <x v="2"/>
    <x v="2"/>
    <m/>
    <m/>
    <m/>
    <m/>
    <m/>
    <m/>
    <m/>
    <m/>
    <m/>
    <m/>
    <m/>
    <m/>
    <m/>
    <m/>
    <m/>
    <m/>
    <m/>
    <m/>
    <m/>
    <m/>
    <m/>
    <m/>
    <m/>
    <m/>
    <n v="20"/>
    <n v="2022"/>
    <s v=""/>
    <m/>
    <m/>
    <m/>
  </r>
  <r>
    <n v="4505"/>
    <m/>
    <m/>
    <m/>
    <x v="13"/>
    <x v="19"/>
    <x v="6"/>
    <s v="Food Security"/>
    <x v="9"/>
    <x v="20"/>
    <x v="3"/>
    <m/>
    <s v="Planned"/>
    <m/>
    <m/>
    <m/>
    <m/>
    <m/>
    <s v="Chittagong"/>
    <s v="Cox's Bazar"/>
    <x v="6"/>
    <x v="9"/>
    <x v="1"/>
    <m/>
    <m/>
    <m/>
    <x v="2"/>
    <x v="2"/>
    <m/>
    <m/>
    <m/>
    <m/>
    <m/>
    <m/>
    <m/>
    <m/>
    <m/>
    <m/>
    <m/>
    <m/>
    <m/>
    <m/>
    <m/>
    <m/>
    <m/>
    <m/>
    <m/>
    <m/>
    <m/>
    <m/>
    <m/>
    <m/>
    <n v="20"/>
    <n v="2022"/>
    <s v=""/>
    <m/>
    <m/>
    <m/>
  </r>
  <r>
    <n v="4506"/>
    <m/>
    <m/>
    <m/>
    <x v="13"/>
    <x v="19"/>
    <x v="6"/>
    <s v="Food Security"/>
    <x v="9"/>
    <x v="20"/>
    <x v="3"/>
    <m/>
    <s v="Planned"/>
    <m/>
    <m/>
    <m/>
    <m/>
    <m/>
    <s v="Chittagong"/>
    <s v="Cox's Bazar"/>
    <x v="6"/>
    <x v="9"/>
    <x v="1"/>
    <m/>
    <m/>
    <m/>
    <x v="2"/>
    <x v="2"/>
    <m/>
    <m/>
    <m/>
    <m/>
    <m/>
    <m/>
    <m/>
    <m/>
    <m/>
    <m/>
    <m/>
    <m/>
    <m/>
    <m/>
    <m/>
    <m/>
    <m/>
    <m/>
    <m/>
    <m/>
    <m/>
    <m/>
    <m/>
    <m/>
    <n v="20"/>
    <n v="2022"/>
    <s v=""/>
    <m/>
    <m/>
    <m/>
  </r>
  <r>
    <n v="4507"/>
    <m/>
    <m/>
    <m/>
    <x v="13"/>
    <x v="19"/>
    <x v="6"/>
    <s v="Food Security"/>
    <x v="9"/>
    <x v="20"/>
    <x v="3"/>
    <m/>
    <s v="Planned"/>
    <m/>
    <m/>
    <m/>
    <m/>
    <m/>
    <s v="Chittagong"/>
    <s v="Cox's Bazar"/>
    <x v="6"/>
    <x v="9"/>
    <x v="1"/>
    <m/>
    <m/>
    <m/>
    <x v="2"/>
    <x v="2"/>
    <m/>
    <m/>
    <m/>
    <m/>
    <m/>
    <m/>
    <m/>
    <m/>
    <m/>
    <m/>
    <m/>
    <m/>
    <m/>
    <m/>
    <m/>
    <m/>
    <m/>
    <m/>
    <m/>
    <m/>
    <m/>
    <m/>
    <m/>
    <m/>
    <n v="20"/>
    <n v="2022"/>
    <s v=""/>
    <m/>
    <m/>
    <m/>
  </r>
  <r>
    <n v="4508"/>
    <m/>
    <m/>
    <m/>
    <x v="13"/>
    <x v="19"/>
    <x v="6"/>
    <s v="Food Security"/>
    <x v="9"/>
    <x v="20"/>
    <x v="3"/>
    <m/>
    <s v="Planned"/>
    <m/>
    <m/>
    <m/>
    <m/>
    <m/>
    <s v="Chittagong"/>
    <s v="Cox's Bazar"/>
    <x v="6"/>
    <x v="9"/>
    <x v="1"/>
    <m/>
    <m/>
    <m/>
    <x v="2"/>
    <x v="2"/>
    <m/>
    <m/>
    <m/>
    <m/>
    <m/>
    <m/>
    <m/>
    <m/>
    <m/>
    <m/>
    <m/>
    <m/>
    <m/>
    <m/>
    <m/>
    <m/>
    <m/>
    <m/>
    <m/>
    <m/>
    <m/>
    <m/>
    <m/>
    <m/>
    <n v="20"/>
    <n v="2022"/>
    <s v=""/>
    <m/>
    <m/>
    <m/>
  </r>
  <r>
    <n v="4509"/>
    <m/>
    <m/>
    <m/>
    <x v="13"/>
    <x v="19"/>
    <x v="6"/>
    <s v="Food Security"/>
    <x v="9"/>
    <x v="20"/>
    <x v="3"/>
    <m/>
    <s v="Planned"/>
    <m/>
    <m/>
    <m/>
    <m/>
    <m/>
    <s v="Chittagong"/>
    <s v="Cox's Bazar"/>
    <x v="6"/>
    <x v="9"/>
    <x v="1"/>
    <m/>
    <m/>
    <m/>
    <x v="2"/>
    <x v="2"/>
    <m/>
    <m/>
    <m/>
    <m/>
    <m/>
    <m/>
    <m/>
    <m/>
    <m/>
    <m/>
    <m/>
    <m/>
    <m/>
    <m/>
    <m/>
    <m/>
    <m/>
    <m/>
    <m/>
    <m/>
    <m/>
    <m/>
    <m/>
    <m/>
    <n v="20"/>
    <n v="2022"/>
    <s v=""/>
    <m/>
    <m/>
    <m/>
  </r>
  <r>
    <n v="4510"/>
    <m/>
    <m/>
    <m/>
    <x v="13"/>
    <x v="19"/>
    <x v="6"/>
    <s v="Food Security"/>
    <x v="9"/>
    <x v="20"/>
    <x v="3"/>
    <m/>
    <s v="Planned"/>
    <m/>
    <m/>
    <m/>
    <m/>
    <m/>
    <s v="Chittagong"/>
    <s v="Cox's Bazar"/>
    <x v="6"/>
    <x v="9"/>
    <x v="1"/>
    <m/>
    <m/>
    <m/>
    <x v="2"/>
    <x v="2"/>
    <m/>
    <m/>
    <m/>
    <m/>
    <m/>
    <m/>
    <m/>
    <m/>
    <m/>
    <m/>
    <m/>
    <m/>
    <m/>
    <m/>
    <m/>
    <m/>
    <m/>
    <m/>
    <m/>
    <m/>
    <m/>
    <m/>
    <m/>
    <m/>
    <n v="20"/>
    <n v="2022"/>
    <s v=""/>
    <m/>
    <m/>
    <m/>
  </r>
  <r>
    <n v="4511"/>
    <m/>
    <m/>
    <m/>
    <x v="13"/>
    <x v="19"/>
    <x v="6"/>
    <s v="Food Security"/>
    <x v="9"/>
    <x v="20"/>
    <x v="3"/>
    <m/>
    <s v="Planned"/>
    <m/>
    <m/>
    <m/>
    <m/>
    <m/>
    <s v="Chittagong"/>
    <s v="Cox's Bazar"/>
    <x v="6"/>
    <x v="9"/>
    <x v="1"/>
    <m/>
    <m/>
    <m/>
    <x v="2"/>
    <x v="2"/>
    <m/>
    <m/>
    <m/>
    <m/>
    <m/>
    <m/>
    <m/>
    <m/>
    <m/>
    <m/>
    <m/>
    <m/>
    <m/>
    <m/>
    <m/>
    <m/>
    <m/>
    <m/>
    <m/>
    <m/>
    <m/>
    <m/>
    <m/>
    <m/>
    <n v="20"/>
    <n v="2022"/>
    <s v=""/>
    <m/>
    <m/>
    <m/>
  </r>
  <r>
    <n v="4512"/>
    <m/>
    <m/>
    <m/>
    <x v="13"/>
    <x v="19"/>
    <x v="6"/>
    <s v="Food Security"/>
    <x v="9"/>
    <x v="20"/>
    <x v="3"/>
    <m/>
    <s v="Planned"/>
    <m/>
    <m/>
    <m/>
    <m/>
    <m/>
    <s v="Chittagong"/>
    <s v="Cox's Bazar"/>
    <x v="6"/>
    <x v="9"/>
    <x v="1"/>
    <m/>
    <m/>
    <m/>
    <x v="2"/>
    <x v="2"/>
    <m/>
    <m/>
    <m/>
    <m/>
    <m/>
    <m/>
    <m/>
    <m/>
    <m/>
    <m/>
    <m/>
    <m/>
    <m/>
    <m/>
    <m/>
    <m/>
    <m/>
    <m/>
    <m/>
    <m/>
    <m/>
    <m/>
    <m/>
    <m/>
    <n v="20"/>
    <n v="2022"/>
    <s v=""/>
    <m/>
    <m/>
    <m/>
  </r>
  <r>
    <n v="4513"/>
    <m/>
    <m/>
    <m/>
    <x v="13"/>
    <x v="19"/>
    <x v="6"/>
    <s v="Food Security"/>
    <x v="9"/>
    <x v="20"/>
    <x v="3"/>
    <m/>
    <s v="Planned"/>
    <m/>
    <m/>
    <m/>
    <m/>
    <m/>
    <s v="Chittagong"/>
    <s v="Cox's Bazar"/>
    <x v="6"/>
    <x v="9"/>
    <x v="1"/>
    <m/>
    <m/>
    <m/>
    <x v="2"/>
    <x v="2"/>
    <m/>
    <m/>
    <m/>
    <m/>
    <m/>
    <m/>
    <m/>
    <m/>
    <m/>
    <m/>
    <m/>
    <m/>
    <m/>
    <m/>
    <m/>
    <m/>
    <m/>
    <m/>
    <m/>
    <m/>
    <m/>
    <m/>
    <m/>
    <m/>
    <n v="20"/>
    <n v="2022"/>
    <s v=""/>
    <m/>
    <m/>
    <m/>
  </r>
  <r>
    <n v="4514"/>
    <m/>
    <m/>
    <m/>
    <x v="13"/>
    <x v="19"/>
    <x v="6"/>
    <s v="Food Security"/>
    <x v="9"/>
    <x v="20"/>
    <x v="3"/>
    <m/>
    <s v="Planned"/>
    <m/>
    <m/>
    <m/>
    <m/>
    <m/>
    <s v="Chittagong"/>
    <s v="Cox's Bazar"/>
    <x v="6"/>
    <x v="9"/>
    <x v="1"/>
    <m/>
    <m/>
    <m/>
    <x v="2"/>
    <x v="2"/>
    <m/>
    <m/>
    <m/>
    <m/>
    <m/>
    <m/>
    <m/>
    <m/>
    <m/>
    <m/>
    <m/>
    <m/>
    <m/>
    <m/>
    <m/>
    <m/>
    <m/>
    <m/>
    <m/>
    <m/>
    <m/>
    <m/>
    <m/>
    <m/>
    <n v="20"/>
    <n v="2022"/>
    <s v=""/>
    <m/>
    <m/>
    <m/>
  </r>
  <r>
    <n v="4515"/>
    <m/>
    <m/>
    <m/>
    <x v="13"/>
    <x v="19"/>
    <x v="6"/>
    <s v="Food Security"/>
    <x v="9"/>
    <x v="20"/>
    <x v="3"/>
    <m/>
    <s v="Planned"/>
    <m/>
    <m/>
    <m/>
    <m/>
    <m/>
    <s v="Chittagong"/>
    <s v="Cox's Bazar"/>
    <x v="6"/>
    <x v="9"/>
    <x v="1"/>
    <m/>
    <m/>
    <m/>
    <x v="2"/>
    <x v="2"/>
    <m/>
    <m/>
    <m/>
    <m/>
    <m/>
    <m/>
    <m/>
    <m/>
    <m/>
    <m/>
    <m/>
    <m/>
    <m/>
    <m/>
    <m/>
    <m/>
    <m/>
    <m/>
    <m/>
    <m/>
    <m/>
    <m/>
    <m/>
    <m/>
    <n v="20"/>
    <n v="2022"/>
    <s v=""/>
    <m/>
    <m/>
    <m/>
  </r>
  <r>
    <n v="4516"/>
    <m/>
    <m/>
    <m/>
    <x v="13"/>
    <x v="19"/>
    <x v="6"/>
    <s v="Food Security"/>
    <x v="9"/>
    <x v="20"/>
    <x v="3"/>
    <m/>
    <s v="Planned"/>
    <m/>
    <m/>
    <m/>
    <m/>
    <m/>
    <s v="Chittagong"/>
    <s v="Cox's Bazar"/>
    <x v="6"/>
    <x v="9"/>
    <x v="1"/>
    <m/>
    <m/>
    <m/>
    <x v="2"/>
    <x v="2"/>
    <m/>
    <m/>
    <m/>
    <m/>
    <m/>
    <m/>
    <m/>
    <m/>
    <m/>
    <m/>
    <m/>
    <m/>
    <m/>
    <m/>
    <m/>
    <m/>
    <m/>
    <m/>
    <m/>
    <m/>
    <m/>
    <m/>
    <m/>
    <m/>
    <n v="20"/>
    <n v="2022"/>
    <s v=""/>
    <m/>
    <m/>
    <m/>
  </r>
  <r>
    <n v="4517"/>
    <m/>
    <m/>
    <m/>
    <x v="13"/>
    <x v="19"/>
    <x v="6"/>
    <s v="Food Security"/>
    <x v="9"/>
    <x v="20"/>
    <x v="3"/>
    <m/>
    <s v="Planned"/>
    <m/>
    <m/>
    <m/>
    <m/>
    <m/>
    <s v="Chittagong"/>
    <s v="Cox's Bazar"/>
    <x v="6"/>
    <x v="9"/>
    <x v="1"/>
    <m/>
    <m/>
    <m/>
    <x v="2"/>
    <x v="2"/>
    <m/>
    <m/>
    <m/>
    <m/>
    <m/>
    <m/>
    <m/>
    <m/>
    <m/>
    <m/>
    <m/>
    <m/>
    <m/>
    <m/>
    <m/>
    <m/>
    <m/>
    <m/>
    <m/>
    <m/>
    <m/>
    <m/>
    <m/>
    <m/>
    <n v="20"/>
    <n v="2022"/>
    <s v=""/>
    <m/>
    <m/>
    <m/>
  </r>
  <r>
    <n v="4518"/>
    <m/>
    <m/>
    <m/>
    <x v="13"/>
    <x v="19"/>
    <x v="6"/>
    <s v="Food Security"/>
    <x v="9"/>
    <x v="20"/>
    <x v="3"/>
    <m/>
    <s v="Planned"/>
    <m/>
    <m/>
    <m/>
    <m/>
    <m/>
    <s v="Chittagong"/>
    <s v="Cox's Bazar"/>
    <x v="6"/>
    <x v="9"/>
    <x v="1"/>
    <m/>
    <m/>
    <m/>
    <x v="2"/>
    <x v="2"/>
    <m/>
    <m/>
    <m/>
    <m/>
    <m/>
    <m/>
    <m/>
    <m/>
    <m/>
    <m/>
    <m/>
    <m/>
    <m/>
    <m/>
    <m/>
    <m/>
    <m/>
    <m/>
    <m/>
    <m/>
    <m/>
    <m/>
    <m/>
    <m/>
    <n v="20"/>
    <n v="2022"/>
    <s v=""/>
    <m/>
    <m/>
    <m/>
  </r>
  <r>
    <n v="4519"/>
    <m/>
    <m/>
    <m/>
    <x v="13"/>
    <x v="19"/>
    <x v="6"/>
    <s v="Food Security"/>
    <x v="9"/>
    <x v="20"/>
    <x v="3"/>
    <m/>
    <s v="Planned"/>
    <m/>
    <m/>
    <m/>
    <m/>
    <m/>
    <s v="Chittagong"/>
    <s v="Cox's Bazar"/>
    <x v="6"/>
    <x v="9"/>
    <x v="1"/>
    <m/>
    <m/>
    <m/>
    <x v="2"/>
    <x v="2"/>
    <m/>
    <m/>
    <m/>
    <m/>
    <m/>
    <m/>
    <m/>
    <m/>
    <m/>
    <m/>
    <m/>
    <m/>
    <m/>
    <m/>
    <m/>
    <m/>
    <m/>
    <m/>
    <m/>
    <m/>
    <m/>
    <m/>
    <m/>
    <m/>
    <n v="20"/>
    <n v="2022"/>
    <s v=""/>
    <m/>
    <m/>
    <m/>
  </r>
  <r>
    <n v="4520"/>
    <m/>
    <m/>
    <m/>
    <x v="13"/>
    <x v="19"/>
    <x v="6"/>
    <s v="Food Security"/>
    <x v="9"/>
    <x v="20"/>
    <x v="3"/>
    <m/>
    <s v="Planned"/>
    <m/>
    <m/>
    <m/>
    <m/>
    <m/>
    <s v="Chittagong"/>
    <s v="Cox's Bazar"/>
    <x v="6"/>
    <x v="9"/>
    <x v="1"/>
    <m/>
    <m/>
    <m/>
    <x v="2"/>
    <x v="2"/>
    <m/>
    <m/>
    <m/>
    <m/>
    <m/>
    <m/>
    <m/>
    <m/>
    <m/>
    <m/>
    <m/>
    <m/>
    <m/>
    <m/>
    <m/>
    <m/>
    <m/>
    <m/>
    <m/>
    <m/>
    <m/>
    <m/>
    <m/>
    <m/>
    <n v="20"/>
    <n v="2022"/>
    <s v=""/>
    <m/>
    <m/>
    <m/>
  </r>
  <r>
    <n v="4521"/>
    <m/>
    <m/>
    <m/>
    <x v="13"/>
    <x v="19"/>
    <x v="6"/>
    <s v="Food Security"/>
    <x v="9"/>
    <x v="20"/>
    <x v="3"/>
    <m/>
    <s v="Planned"/>
    <m/>
    <m/>
    <m/>
    <m/>
    <m/>
    <s v="Chittagong"/>
    <s v="Cox's Bazar"/>
    <x v="6"/>
    <x v="9"/>
    <x v="1"/>
    <m/>
    <m/>
    <m/>
    <x v="2"/>
    <x v="2"/>
    <m/>
    <m/>
    <m/>
    <m/>
    <m/>
    <m/>
    <m/>
    <m/>
    <m/>
    <m/>
    <m/>
    <m/>
    <m/>
    <m/>
    <m/>
    <m/>
    <m/>
    <m/>
    <m/>
    <m/>
    <m/>
    <m/>
    <m/>
    <m/>
    <n v="20"/>
    <n v="2022"/>
    <s v=""/>
    <m/>
    <m/>
    <m/>
  </r>
  <r>
    <n v="4522"/>
    <m/>
    <m/>
    <m/>
    <x v="13"/>
    <x v="19"/>
    <x v="6"/>
    <s v="Food Security"/>
    <x v="9"/>
    <x v="20"/>
    <x v="3"/>
    <m/>
    <s v="Planned"/>
    <m/>
    <m/>
    <m/>
    <m/>
    <m/>
    <s v="Chittagong"/>
    <s v="Cox's Bazar"/>
    <x v="6"/>
    <x v="9"/>
    <x v="1"/>
    <m/>
    <m/>
    <m/>
    <x v="2"/>
    <x v="2"/>
    <m/>
    <m/>
    <m/>
    <m/>
    <m/>
    <m/>
    <m/>
    <m/>
    <m/>
    <m/>
    <m/>
    <m/>
    <m/>
    <m/>
    <m/>
    <m/>
    <m/>
    <m/>
    <m/>
    <m/>
    <m/>
    <m/>
    <m/>
    <m/>
    <n v="20"/>
    <n v="2022"/>
    <s v=""/>
    <m/>
    <m/>
    <m/>
  </r>
  <r>
    <n v="4523"/>
    <m/>
    <m/>
    <m/>
    <x v="13"/>
    <x v="19"/>
    <x v="6"/>
    <s v="Food Security"/>
    <x v="9"/>
    <x v="20"/>
    <x v="3"/>
    <m/>
    <s v="Planned"/>
    <m/>
    <m/>
    <m/>
    <m/>
    <m/>
    <s v="Chittagong"/>
    <s v="Cox's Bazar"/>
    <x v="6"/>
    <x v="9"/>
    <x v="1"/>
    <m/>
    <m/>
    <m/>
    <x v="2"/>
    <x v="2"/>
    <m/>
    <m/>
    <m/>
    <m/>
    <m/>
    <m/>
    <m/>
    <m/>
    <m/>
    <m/>
    <m/>
    <m/>
    <m/>
    <m/>
    <m/>
    <m/>
    <m/>
    <m/>
    <m/>
    <m/>
    <m/>
    <m/>
    <m/>
    <m/>
    <n v="20"/>
    <n v="2022"/>
    <s v=""/>
    <m/>
    <m/>
    <m/>
  </r>
  <r>
    <n v="4524"/>
    <m/>
    <m/>
    <m/>
    <x v="13"/>
    <x v="19"/>
    <x v="6"/>
    <s v="Food Security"/>
    <x v="9"/>
    <x v="20"/>
    <x v="3"/>
    <m/>
    <s v="Planned"/>
    <m/>
    <m/>
    <m/>
    <m/>
    <m/>
    <s v="Chittagong"/>
    <s v="Cox's Bazar"/>
    <x v="6"/>
    <x v="9"/>
    <x v="1"/>
    <m/>
    <m/>
    <m/>
    <x v="2"/>
    <x v="2"/>
    <m/>
    <m/>
    <m/>
    <m/>
    <m/>
    <m/>
    <m/>
    <m/>
    <m/>
    <m/>
    <m/>
    <m/>
    <m/>
    <m/>
    <m/>
    <m/>
    <m/>
    <m/>
    <m/>
    <m/>
    <m/>
    <m/>
    <m/>
    <m/>
    <n v="20"/>
    <n v="2022"/>
    <s v=""/>
    <m/>
    <m/>
    <m/>
  </r>
  <r>
    <n v="4525"/>
    <m/>
    <m/>
    <m/>
    <x v="13"/>
    <x v="19"/>
    <x v="6"/>
    <s v="Food Security"/>
    <x v="9"/>
    <x v="20"/>
    <x v="3"/>
    <m/>
    <s v="Planned"/>
    <m/>
    <m/>
    <m/>
    <m/>
    <m/>
    <s v="Chittagong"/>
    <s v="Cox's Bazar"/>
    <x v="6"/>
    <x v="9"/>
    <x v="1"/>
    <m/>
    <m/>
    <m/>
    <x v="2"/>
    <x v="2"/>
    <m/>
    <m/>
    <m/>
    <m/>
    <m/>
    <m/>
    <m/>
    <m/>
    <m/>
    <m/>
    <m/>
    <m/>
    <m/>
    <m/>
    <m/>
    <m/>
    <m/>
    <m/>
    <m/>
    <m/>
    <m/>
    <m/>
    <m/>
    <m/>
    <n v="20"/>
    <n v="2022"/>
    <s v=""/>
    <m/>
    <m/>
    <m/>
  </r>
  <r>
    <n v="4526"/>
    <m/>
    <m/>
    <m/>
    <x v="13"/>
    <x v="19"/>
    <x v="6"/>
    <s v="Food Security"/>
    <x v="9"/>
    <x v="20"/>
    <x v="3"/>
    <m/>
    <s v="Planned"/>
    <m/>
    <m/>
    <m/>
    <m/>
    <m/>
    <s v="Chittagong"/>
    <s v="Cox's Bazar"/>
    <x v="6"/>
    <x v="9"/>
    <x v="1"/>
    <m/>
    <m/>
    <m/>
    <x v="2"/>
    <x v="2"/>
    <m/>
    <m/>
    <m/>
    <m/>
    <m/>
    <m/>
    <m/>
    <m/>
    <m/>
    <m/>
    <m/>
    <m/>
    <m/>
    <m/>
    <m/>
    <m/>
    <m/>
    <m/>
    <m/>
    <m/>
    <m/>
    <m/>
    <m/>
    <m/>
    <n v="20"/>
    <n v="2022"/>
    <s v=""/>
    <m/>
    <m/>
    <m/>
  </r>
  <r>
    <n v="4527"/>
    <m/>
    <m/>
    <m/>
    <x v="13"/>
    <x v="19"/>
    <x v="6"/>
    <s v="Food Security"/>
    <x v="9"/>
    <x v="20"/>
    <x v="3"/>
    <m/>
    <s v="Planned"/>
    <m/>
    <m/>
    <m/>
    <m/>
    <m/>
    <s v="Chittagong"/>
    <s v="Cox's Bazar"/>
    <x v="6"/>
    <x v="9"/>
    <x v="1"/>
    <m/>
    <m/>
    <m/>
    <x v="2"/>
    <x v="2"/>
    <m/>
    <m/>
    <m/>
    <m/>
    <m/>
    <m/>
    <m/>
    <m/>
    <m/>
    <m/>
    <m/>
    <m/>
    <m/>
    <m/>
    <m/>
    <m/>
    <m/>
    <m/>
    <m/>
    <m/>
    <m/>
    <m/>
    <m/>
    <m/>
    <n v="20"/>
    <n v="2022"/>
    <s v=""/>
    <m/>
    <m/>
    <m/>
  </r>
  <r>
    <n v="4528"/>
    <m/>
    <m/>
    <m/>
    <x v="13"/>
    <x v="19"/>
    <x v="6"/>
    <s v="Food Security"/>
    <x v="9"/>
    <x v="20"/>
    <x v="3"/>
    <m/>
    <s v="Planned"/>
    <m/>
    <m/>
    <m/>
    <m/>
    <m/>
    <s v="Chittagong"/>
    <s v="Cox's Bazar"/>
    <x v="6"/>
    <x v="9"/>
    <x v="1"/>
    <m/>
    <m/>
    <m/>
    <x v="2"/>
    <x v="2"/>
    <m/>
    <m/>
    <m/>
    <m/>
    <m/>
    <m/>
    <m/>
    <m/>
    <m/>
    <m/>
    <m/>
    <m/>
    <m/>
    <m/>
    <m/>
    <m/>
    <m/>
    <m/>
    <m/>
    <m/>
    <m/>
    <m/>
    <m/>
    <m/>
    <n v="20"/>
    <n v="2022"/>
    <s v=""/>
    <m/>
    <m/>
    <m/>
  </r>
  <r>
    <n v="4529"/>
    <m/>
    <m/>
    <m/>
    <x v="13"/>
    <x v="19"/>
    <x v="6"/>
    <s v="Food Security"/>
    <x v="9"/>
    <x v="20"/>
    <x v="3"/>
    <m/>
    <s v="Planned"/>
    <m/>
    <m/>
    <m/>
    <m/>
    <m/>
    <s v="Chittagong"/>
    <s v="Cox's Bazar"/>
    <x v="6"/>
    <x v="9"/>
    <x v="1"/>
    <m/>
    <m/>
    <m/>
    <x v="2"/>
    <x v="2"/>
    <m/>
    <m/>
    <m/>
    <m/>
    <m/>
    <m/>
    <m/>
    <m/>
    <m/>
    <m/>
    <m/>
    <m/>
    <m/>
    <m/>
    <m/>
    <m/>
    <m/>
    <m/>
    <m/>
    <m/>
    <m/>
    <m/>
    <m/>
    <m/>
    <n v="20"/>
    <n v="2022"/>
    <s v=""/>
    <m/>
    <m/>
    <m/>
  </r>
  <r>
    <n v="4530"/>
    <m/>
    <m/>
    <m/>
    <x v="13"/>
    <x v="19"/>
    <x v="6"/>
    <s v="Food Security"/>
    <x v="9"/>
    <x v="20"/>
    <x v="3"/>
    <m/>
    <s v="Planned"/>
    <m/>
    <m/>
    <m/>
    <m/>
    <m/>
    <s v="Chittagong"/>
    <s v="Cox's Bazar"/>
    <x v="6"/>
    <x v="9"/>
    <x v="1"/>
    <m/>
    <m/>
    <m/>
    <x v="2"/>
    <x v="2"/>
    <m/>
    <m/>
    <m/>
    <m/>
    <m/>
    <m/>
    <m/>
    <m/>
    <m/>
    <m/>
    <m/>
    <m/>
    <m/>
    <m/>
    <m/>
    <m/>
    <m/>
    <m/>
    <m/>
    <m/>
    <m/>
    <m/>
    <m/>
    <m/>
    <n v="20"/>
    <n v="2022"/>
    <s v=""/>
    <m/>
    <m/>
    <m/>
  </r>
  <r>
    <n v="4531"/>
    <m/>
    <m/>
    <m/>
    <x v="13"/>
    <x v="19"/>
    <x v="6"/>
    <s v="Food Security"/>
    <x v="9"/>
    <x v="20"/>
    <x v="3"/>
    <m/>
    <s v="Planned"/>
    <m/>
    <m/>
    <m/>
    <m/>
    <m/>
    <s v="Chittagong"/>
    <s v="Cox's Bazar"/>
    <x v="6"/>
    <x v="9"/>
    <x v="1"/>
    <m/>
    <m/>
    <m/>
    <x v="2"/>
    <x v="2"/>
    <m/>
    <m/>
    <m/>
    <m/>
    <m/>
    <m/>
    <m/>
    <m/>
    <m/>
    <m/>
    <m/>
    <m/>
    <m/>
    <m/>
    <m/>
    <m/>
    <m/>
    <m/>
    <m/>
    <m/>
    <m/>
    <m/>
    <m/>
    <m/>
    <n v="20"/>
    <n v="2022"/>
    <s v=""/>
    <m/>
    <m/>
    <m/>
  </r>
  <r>
    <n v="4532"/>
    <m/>
    <m/>
    <m/>
    <x v="13"/>
    <x v="19"/>
    <x v="6"/>
    <s v="Food Security"/>
    <x v="9"/>
    <x v="20"/>
    <x v="3"/>
    <m/>
    <s v="Planned"/>
    <m/>
    <m/>
    <m/>
    <m/>
    <m/>
    <s v="Chittagong"/>
    <s v="Cox's Bazar"/>
    <x v="6"/>
    <x v="9"/>
    <x v="1"/>
    <m/>
    <m/>
    <m/>
    <x v="2"/>
    <x v="2"/>
    <m/>
    <m/>
    <m/>
    <m/>
    <m/>
    <m/>
    <m/>
    <m/>
    <m/>
    <m/>
    <m/>
    <m/>
    <m/>
    <m/>
    <m/>
    <m/>
    <m/>
    <m/>
    <m/>
    <m/>
    <m/>
    <m/>
    <m/>
    <m/>
    <n v="20"/>
    <n v="2022"/>
    <s v=""/>
    <m/>
    <m/>
    <m/>
  </r>
  <r>
    <n v="4533"/>
    <m/>
    <m/>
    <m/>
    <x v="13"/>
    <x v="19"/>
    <x v="6"/>
    <s v="Food Security"/>
    <x v="9"/>
    <x v="20"/>
    <x v="3"/>
    <m/>
    <s v="Planned"/>
    <m/>
    <m/>
    <m/>
    <m/>
    <m/>
    <s v="Chittagong"/>
    <s v="Cox's Bazar"/>
    <x v="6"/>
    <x v="9"/>
    <x v="1"/>
    <m/>
    <m/>
    <m/>
    <x v="2"/>
    <x v="2"/>
    <m/>
    <m/>
    <m/>
    <m/>
    <m/>
    <m/>
    <m/>
    <m/>
    <m/>
    <m/>
    <m/>
    <m/>
    <m/>
    <m/>
    <m/>
    <m/>
    <m/>
    <m/>
    <m/>
    <m/>
    <m/>
    <m/>
    <m/>
    <m/>
    <n v="20"/>
    <n v="2022"/>
    <s v=""/>
    <m/>
    <m/>
    <m/>
  </r>
  <r>
    <n v="4534"/>
    <m/>
    <m/>
    <m/>
    <x v="13"/>
    <x v="19"/>
    <x v="6"/>
    <s v="Food Security"/>
    <x v="9"/>
    <x v="20"/>
    <x v="3"/>
    <m/>
    <s v="Planned"/>
    <m/>
    <m/>
    <m/>
    <m/>
    <m/>
    <s v="Chittagong"/>
    <s v="Cox's Bazar"/>
    <x v="6"/>
    <x v="9"/>
    <x v="1"/>
    <m/>
    <m/>
    <m/>
    <x v="2"/>
    <x v="2"/>
    <m/>
    <m/>
    <m/>
    <m/>
    <m/>
    <m/>
    <m/>
    <m/>
    <m/>
    <m/>
    <m/>
    <m/>
    <m/>
    <m/>
    <m/>
    <m/>
    <m/>
    <m/>
    <m/>
    <m/>
    <m/>
    <m/>
    <m/>
    <m/>
    <n v="20"/>
    <n v="2022"/>
    <s v=""/>
    <m/>
    <m/>
    <m/>
  </r>
  <r>
    <n v="4535"/>
    <m/>
    <m/>
    <m/>
    <x v="13"/>
    <x v="19"/>
    <x v="6"/>
    <s v="Food Security"/>
    <x v="9"/>
    <x v="20"/>
    <x v="3"/>
    <m/>
    <s v="Planned"/>
    <m/>
    <m/>
    <m/>
    <m/>
    <m/>
    <s v="Chittagong"/>
    <s v="Cox's Bazar"/>
    <x v="6"/>
    <x v="9"/>
    <x v="1"/>
    <m/>
    <m/>
    <m/>
    <x v="2"/>
    <x v="2"/>
    <m/>
    <m/>
    <m/>
    <m/>
    <m/>
    <m/>
    <m/>
    <m/>
    <m/>
    <m/>
    <m/>
    <m/>
    <m/>
    <m/>
    <m/>
    <m/>
    <m/>
    <m/>
    <m/>
    <m/>
    <m/>
    <m/>
    <m/>
    <m/>
    <n v="20"/>
    <n v="2022"/>
    <s v=""/>
    <m/>
    <m/>
    <m/>
  </r>
  <r>
    <n v="4536"/>
    <m/>
    <m/>
    <m/>
    <x v="13"/>
    <x v="19"/>
    <x v="6"/>
    <s v="Food Security"/>
    <x v="9"/>
    <x v="20"/>
    <x v="3"/>
    <m/>
    <s v="Planned"/>
    <m/>
    <m/>
    <m/>
    <m/>
    <m/>
    <s v="Chittagong"/>
    <s v="Cox's Bazar"/>
    <x v="6"/>
    <x v="9"/>
    <x v="1"/>
    <m/>
    <m/>
    <m/>
    <x v="2"/>
    <x v="2"/>
    <m/>
    <m/>
    <m/>
    <m/>
    <m/>
    <m/>
    <m/>
    <m/>
    <m/>
    <m/>
    <m/>
    <m/>
    <m/>
    <m/>
    <m/>
    <m/>
    <m/>
    <m/>
    <m/>
    <m/>
    <m/>
    <m/>
    <m/>
    <m/>
    <n v="20"/>
    <n v="2022"/>
    <s v=""/>
    <m/>
    <m/>
    <m/>
  </r>
  <r>
    <n v="4537"/>
    <m/>
    <m/>
    <m/>
    <x v="13"/>
    <x v="19"/>
    <x v="6"/>
    <s v="Food Security"/>
    <x v="9"/>
    <x v="20"/>
    <x v="3"/>
    <m/>
    <s v="Planned"/>
    <m/>
    <m/>
    <m/>
    <m/>
    <m/>
    <s v="Chittagong"/>
    <s v="Cox's Bazar"/>
    <x v="6"/>
    <x v="9"/>
    <x v="1"/>
    <m/>
    <m/>
    <m/>
    <x v="2"/>
    <x v="2"/>
    <m/>
    <m/>
    <m/>
    <m/>
    <m/>
    <m/>
    <m/>
    <m/>
    <m/>
    <m/>
    <m/>
    <m/>
    <m/>
    <m/>
    <m/>
    <m/>
    <m/>
    <m/>
    <m/>
    <m/>
    <m/>
    <m/>
    <m/>
    <m/>
    <n v="20"/>
    <n v="2022"/>
    <s v=""/>
    <m/>
    <m/>
    <m/>
  </r>
  <r>
    <n v="4538"/>
    <m/>
    <m/>
    <m/>
    <x v="13"/>
    <x v="19"/>
    <x v="6"/>
    <s v="Food Security"/>
    <x v="9"/>
    <x v="20"/>
    <x v="3"/>
    <m/>
    <s v="Planned"/>
    <m/>
    <m/>
    <m/>
    <m/>
    <m/>
    <s v="Chittagong"/>
    <s v="Cox's Bazar"/>
    <x v="6"/>
    <x v="9"/>
    <x v="1"/>
    <m/>
    <m/>
    <m/>
    <x v="2"/>
    <x v="2"/>
    <m/>
    <m/>
    <m/>
    <m/>
    <m/>
    <m/>
    <m/>
    <m/>
    <m/>
    <m/>
    <m/>
    <m/>
    <m/>
    <m/>
    <m/>
    <m/>
    <m/>
    <m/>
    <m/>
    <m/>
    <m/>
    <m/>
    <m/>
    <m/>
    <n v="20"/>
    <n v="2022"/>
    <s v=""/>
    <m/>
    <m/>
    <m/>
  </r>
  <r>
    <n v="4539"/>
    <m/>
    <m/>
    <m/>
    <x v="13"/>
    <x v="19"/>
    <x v="6"/>
    <s v="Food Security"/>
    <x v="9"/>
    <x v="20"/>
    <x v="3"/>
    <m/>
    <s v="Planned"/>
    <m/>
    <m/>
    <m/>
    <m/>
    <m/>
    <s v="Chittagong"/>
    <s v="Cox's Bazar"/>
    <x v="6"/>
    <x v="9"/>
    <x v="1"/>
    <m/>
    <m/>
    <m/>
    <x v="2"/>
    <x v="2"/>
    <m/>
    <m/>
    <m/>
    <m/>
    <m/>
    <m/>
    <m/>
    <m/>
    <m/>
    <m/>
    <m/>
    <m/>
    <m/>
    <m/>
    <m/>
    <m/>
    <m/>
    <m/>
    <m/>
    <m/>
    <m/>
    <m/>
    <m/>
    <m/>
    <n v="20"/>
    <n v="2022"/>
    <s v=""/>
    <m/>
    <m/>
    <m/>
  </r>
  <r>
    <n v="4540"/>
    <m/>
    <m/>
    <m/>
    <x v="13"/>
    <x v="19"/>
    <x v="6"/>
    <s v="Food Security"/>
    <x v="9"/>
    <x v="20"/>
    <x v="3"/>
    <m/>
    <s v="Planned"/>
    <m/>
    <m/>
    <m/>
    <m/>
    <m/>
    <s v="Chittagong"/>
    <s v="Cox's Bazar"/>
    <x v="6"/>
    <x v="9"/>
    <x v="1"/>
    <m/>
    <m/>
    <m/>
    <x v="2"/>
    <x v="2"/>
    <m/>
    <m/>
    <m/>
    <m/>
    <m/>
    <m/>
    <m/>
    <m/>
    <m/>
    <m/>
    <m/>
    <m/>
    <m/>
    <m/>
    <m/>
    <m/>
    <m/>
    <m/>
    <m/>
    <m/>
    <m/>
    <m/>
    <m/>
    <m/>
    <n v="20"/>
    <n v="2022"/>
    <s v=""/>
    <m/>
    <m/>
    <m/>
  </r>
  <r>
    <n v="4541"/>
    <m/>
    <m/>
    <m/>
    <x v="13"/>
    <x v="19"/>
    <x v="6"/>
    <s v="Food Security"/>
    <x v="9"/>
    <x v="20"/>
    <x v="3"/>
    <m/>
    <s v="Planned"/>
    <m/>
    <m/>
    <m/>
    <m/>
    <m/>
    <s v="Chittagong"/>
    <s v="Cox's Bazar"/>
    <x v="6"/>
    <x v="9"/>
    <x v="1"/>
    <m/>
    <m/>
    <m/>
    <x v="2"/>
    <x v="2"/>
    <m/>
    <m/>
    <m/>
    <m/>
    <m/>
    <m/>
    <m/>
    <m/>
    <m/>
    <m/>
    <m/>
    <m/>
    <m/>
    <m/>
    <m/>
    <m/>
    <m/>
    <m/>
    <m/>
    <m/>
    <m/>
    <m/>
    <m/>
    <m/>
    <n v="20"/>
    <n v="2022"/>
    <s v=""/>
    <m/>
    <m/>
    <m/>
  </r>
  <r>
    <n v="4542"/>
    <m/>
    <m/>
    <m/>
    <x v="13"/>
    <x v="19"/>
    <x v="6"/>
    <s v="Food Security"/>
    <x v="9"/>
    <x v="20"/>
    <x v="3"/>
    <m/>
    <s v="Planned"/>
    <m/>
    <m/>
    <m/>
    <m/>
    <m/>
    <s v="Chittagong"/>
    <s v="Cox's Bazar"/>
    <x v="6"/>
    <x v="9"/>
    <x v="1"/>
    <m/>
    <m/>
    <m/>
    <x v="2"/>
    <x v="2"/>
    <m/>
    <m/>
    <m/>
    <m/>
    <m/>
    <m/>
    <m/>
    <m/>
    <m/>
    <m/>
    <m/>
    <m/>
    <m/>
    <m/>
    <m/>
    <m/>
    <m/>
    <m/>
    <m/>
    <m/>
    <m/>
    <m/>
    <m/>
    <m/>
    <n v="20"/>
    <n v="2022"/>
    <s v=""/>
    <m/>
    <m/>
    <m/>
  </r>
  <r>
    <n v="4543"/>
    <m/>
    <m/>
    <m/>
    <x v="13"/>
    <x v="19"/>
    <x v="6"/>
    <s v="Food Security"/>
    <x v="9"/>
    <x v="20"/>
    <x v="3"/>
    <m/>
    <s v="Planned"/>
    <m/>
    <m/>
    <m/>
    <m/>
    <m/>
    <s v="Chittagong"/>
    <s v="Cox's Bazar"/>
    <x v="6"/>
    <x v="9"/>
    <x v="1"/>
    <m/>
    <m/>
    <m/>
    <x v="2"/>
    <x v="2"/>
    <m/>
    <m/>
    <m/>
    <m/>
    <m/>
    <m/>
    <m/>
    <m/>
    <m/>
    <m/>
    <m/>
    <m/>
    <m/>
    <m/>
    <m/>
    <m/>
    <m/>
    <m/>
    <m/>
    <m/>
    <m/>
    <m/>
    <m/>
    <m/>
    <n v="20"/>
    <n v="2022"/>
    <s v=""/>
    <m/>
    <m/>
    <m/>
  </r>
  <r>
    <n v="4544"/>
    <m/>
    <m/>
    <m/>
    <x v="13"/>
    <x v="19"/>
    <x v="6"/>
    <s v="Food Security"/>
    <x v="9"/>
    <x v="20"/>
    <x v="3"/>
    <m/>
    <s v="Planned"/>
    <m/>
    <m/>
    <m/>
    <m/>
    <m/>
    <s v="Chittagong"/>
    <s v="Cox's Bazar"/>
    <x v="6"/>
    <x v="9"/>
    <x v="1"/>
    <m/>
    <m/>
    <m/>
    <x v="2"/>
    <x v="2"/>
    <m/>
    <m/>
    <m/>
    <m/>
    <m/>
    <m/>
    <m/>
    <m/>
    <m/>
    <m/>
    <m/>
    <m/>
    <m/>
    <m/>
    <m/>
    <m/>
    <m/>
    <m/>
    <m/>
    <m/>
    <m/>
    <m/>
    <m/>
    <m/>
    <n v="20"/>
    <n v="2022"/>
    <s v=""/>
    <m/>
    <m/>
    <m/>
  </r>
  <r>
    <n v="4545"/>
    <m/>
    <m/>
    <m/>
    <x v="13"/>
    <x v="19"/>
    <x v="6"/>
    <s v="Food Security"/>
    <x v="9"/>
    <x v="20"/>
    <x v="3"/>
    <m/>
    <s v="Planned"/>
    <m/>
    <m/>
    <m/>
    <m/>
    <m/>
    <s v="Chittagong"/>
    <s v="Cox's Bazar"/>
    <x v="6"/>
    <x v="9"/>
    <x v="1"/>
    <m/>
    <m/>
    <m/>
    <x v="2"/>
    <x v="2"/>
    <m/>
    <m/>
    <m/>
    <m/>
    <m/>
    <m/>
    <m/>
    <m/>
    <m/>
    <m/>
    <m/>
    <m/>
    <m/>
    <m/>
    <m/>
    <m/>
    <m/>
    <m/>
    <m/>
    <m/>
    <m/>
    <m/>
    <m/>
    <m/>
    <n v="20"/>
    <n v="2022"/>
    <s v=""/>
    <m/>
    <m/>
    <m/>
  </r>
  <r>
    <n v="4546"/>
    <m/>
    <m/>
    <m/>
    <x v="13"/>
    <x v="19"/>
    <x v="6"/>
    <s v="Food Security"/>
    <x v="9"/>
    <x v="20"/>
    <x v="3"/>
    <m/>
    <s v="Planned"/>
    <m/>
    <m/>
    <m/>
    <m/>
    <m/>
    <s v="Chittagong"/>
    <s v="Cox's Bazar"/>
    <x v="6"/>
    <x v="9"/>
    <x v="1"/>
    <m/>
    <m/>
    <m/>
    <x v="2"/>
    <x v="2"/>
    <m/>
    <m/>
    <m/>
    <m/>
    <m/>
    <m/>
    <m/>
    <m/>
    <m/>
    <m/>
    <m/>
    <m/>
    <m/>
    <m/>
    <m/>
    <m/>
    <m/>
    <m/>
    <m/>
    <m/>
    <m/>
    <m/>
    <m/>
    <m/>
    <n v="20"/>
    <n v="2022"/>
    <s v=""/>
    <m/>
    <m/>
    <m/>
  </r>
  <r>
    <n v="4547"/>
    <m/>
    <m/>
    <m/>
    <x v="13"/>
    <x v="19"/>
    <x v="6"/>
    <s v="Food Security"/>
    <x v="9"/>
    <x v="20"/>
    <x v="3"/>
    <m/>
    <s v="Planned"/>
    <m/>
    <m/>
    <m/>
    <m/>
    <m/>
    <s v="Chittagong"/>
    <s v="Cox's Bazar"/>
    <x v="6"/>
    <x v="9"/>
    <x v="1"/>
    <m/>
    <m/>
    <m/>
    <x v="2"/>
    <x v="2"/>
    <m/>
    <m/>
    <m/>
    <m/>
    <m/>
    <m/>
    <m/>
    <m/>
    <m/>
    <m/>
    <m/>
    <m/>
    <m/>
    <m/>
    <m/>
    <m/>
    <m/>
    <m/>
    <m/>
    <m/>
    <m/>
    <m/>
    <m/>
    <m/>
    <n v="20"/>
    <n v="2022"/>
    <s v=""/>
    <m/>
    <m/>
    <m/>
  </r>
  <r>
    <n v="4548"/>
    <m/>
    <m/>
    <m/>
    <x v="13"/>
    <x v="19"/>
    <x v="6"/>
    <s v="Food Security"/>
    <x v="9"/>
    <x v="20"/>
    <x v="3"/>
    <m/>
    <s v="Planned"/>
    <m/>
    <m/>
    <m/>
    <m/>
    <m/>
    <s v="Chittagong"/>
    <s v="Cox's Bazar"/>
    <x v="6"/>
    <x v="9"/>
    <x v="1"/>
    <m/>
    <m/>
    <m/>
    <x v="2"/>
    <x v="2"/>
    <m/>
    <m/>
    <m/>
    <m/>
    <m/>
    <m/>
    <m/>
    <m/>
    <m/>
    <m/>
    <m/>
    <m/>
    <m/>
    <m/>
    <m/>
    <m/>
    <m/>
    <m/>
    <m/>
    <m/>
    <m/>
    <m/>
    <m/>
    <m/>
    <n v="20"/>
    <n v="2022"/>
    <s v=""/>
    <m/>
    <m/>
    <m/>
  </r>
  <r>
    <n v="4549"/>
    <m/>
    <m/>
    <m/>
    <x v="13"/>
    <x v="19"/>
    <x v="6"/>
    <s v="Food Security"/>
    <x v="9"/>
    <x v="20"/>
    <x v="3"/>
    <m/>
    <s v="Planned"/>
    <m/>
    <m/>
    <m/>
    <m/>
    <m/>
    <s v="Chittagong"/>
    <s v="Cox's Bazar"/>
    <x v="6"/>
    <x v="9"/>
    <x v="1"/>
    <m/>
    <m/>
    <m/>
    <x v="2"/>
    <x v="2"/>
    <m/>
    <m/>
    <m/>
    <m/>
    <m/>
    <m/>
    <m/>
    <m/>
    <m/>
    <m/>
    <m/>
    <m/>
    <m/>
    <m/>
    <m/>
    <m/>
    <m/>
    <m/>
    <m/>
    <m/>
    <m/>
    <m/>
    <m/>
    <m/>
    <n v="20"/>
    <n v="2022"/>
    <s v=""/>
    <m/>
    <m/>
    <m/>
  </r>
  <r>
    <n v="4550"/>
    <m/>
    <m/>
    <m/>
    <x v="13"/>
    <x v="19"/>
    <x v="6"/>
    <s v="Food Security"/>
    <x v="9"/>
    <x v="20"/>
    <x v="3"/>
    <m/>
    <s v="Planned"/>
    <m/>
    <m/>
    <m/>
    <m/>
    <m/>
    <s v="Chittagong"/>
    <s v="Cox's Bazar"/>
    <x v="6"/>
    <x v="9"/>
    <x v="1"/>
    <m/>
    <m/>
    <m/>
    <x v="2"/>
    <x v="2"/>
    <m/>
    <m/>
    <m/>
    <m/>
    <m/>
    <m/>
    <m/>
    <m/>
    <m/>
    <m/>
    <m/>
    <m/>
    <m/>
    <m/>
    <m/>
    <m/>
    <m/>
    <m/>
    <m/>
    <m/>
    <m/>
    <m/>
    <m/>
    <m/>
    <n v="20"/>
    <n v="2022"/>
    <s v=""/>
    <m/>
    <m/>
    <m/>
  </r>
  <r>
    <n v="4551"/>
    <m/>
    <m/>
    <m/>
    <x v="13"/>
    <x v="19"/>
    <x v="6"/>
    <s v="Food Security"/>
    <x v="9"/>
    <x v="20"/>
    <x v="3"/>
    <m/>
    <s v="Planned"/>
    <m/>
    <m/>
    <m/>
    <m/>
    <m/>
    <s v="Chittagong"/>
    <s v="Cox's Bazar"/>
    <x v="6"/>
    <x v="9"/>
    <x v="1"/>
    <m/>
    <m/>
    <m/>
    <x v="2"/>
    <x v="2"/>
    <m/>
    <m/>
    <m/>
    <m/>
    <m/>
    <m/>
    <m/>
    <m/>
    <m/>
    <m/>
    <m/>
    <m/>
    <m/>
    <m/>
    <m/>
    <m/>
    <m/>
    <m/>
    <m/>
    <m/>
    <m/>
    <m/>
    <m/>
    <m/>
    <n v="20"/>
    <n v="2022"/>
    <s v=""/>
    <m/>
    <m/>
    <m/>
  </r>
  <r>
    <n v="4552"/>
    <m/>
    <m/>
    <m/>
    <x v="13"/>
    <x v="19"/>
    <x v="6"/>
    <s v="Food Security"/>
    <x v="9"/>
    <x v="20"/>
    <x v="3"/>
    <m/>
    <s v="Planned"/>
    <m/>
    <m/>
    <m/>
    <m/>
    <m/>
    <s v="Chittagong"/>
    <s v="Cox's Bazar"/>
    <x v="6"/>
    <x v="9"/>
    <x v="1"/>
    <m/>
    <m/>
    <m/>
    <x v="2"/>
    <x v="2"/>
    <m/>
    <m/>
    <m/>
    <m/>
    <m/>
    <m/>
    <m/>
    <m/>
    <m/>
    <m/>
    <m/>
    <m/>
    <m/>
    <m/>
    <m/>
    <m/>
    <m/>
    <m/>
    <m/>
    <m/>
    <m/>
    <m/>
    <m/>
    <m/>
    <n v="20"/>
    <n v="2022"/>
    <s v=""/>
    <m/>
    <m/>
    <m/>
  </r>
  <r>
    <n v="4553"/>
    <m/>
    <m/>
    <m/>
    <x v="13"/>
    <x v="19"/>
    <x v="6"/>
    <s v="Food Security"/>
    <x v="9"/>
    <x v="20"/>
    <x v="3"/>
    <m/>
    <s v="Planned"/>
    <m/>
    <m/>
    <m/>
    <m/>
    <m/>
    <s v="Chittagong"/>
    <s v="Cox's Bazar"/>
    <x v="6"/>
    <x v="9"/>
    <x v="1"/>
    <m/>
    <m/>
    <m/>
    <x v="2"/>
    <x v="2"/>
    <m/>
    <m/>
    <m/>
    <m/>
    <m/>
    <m/>
    <m/>
    <m/>
    <m/>
    <m/>
    <m/>
    <m/>
    <m/>
    <m/>
    <m/>
    <m/>
    <m/>
    <m/>
    <m/>
    <m/>
    <m/>
    <m/>
    <m/>
    <m/>
    <n v="20"/>
    <n v="2022"/>
    <s v=""/>
    <m/>
    <m/>
    <m/>
  </r>
  <r>
    <n v="4554"/>
    <m/>
    <m/>
    <m/>
    <x v="13"/>
    <x v="19"/>
    <x v="6"/>
    <s v="Food Security"/>
    <x v="9"/>
    <x v="20"/>
    <x v="3"/>
    <m/>
    <s v="Planned"/>
    <m/>
    <m/>
    <m/>
    <m/>
    <m/>
    <s v="Chittagong"/>
    <s v="Cox's Bazar"/>
    <x v="6"/>
    <x v="9"/>
    <x v="1"/>
    <m/>
    <m/>
    <m/>
    <x v="2"/>
    <x v="2"/>
    <m/>
    <m/>
    <m/>
    <m/>
    <m/>
    <m/>
    <m/>
    <m/>
    <m/>
    <m/>
    <m/>
    <m/>
    <m/>
    <m/>
    <m/>
    <m/>
    <m/>
    <m/>
    <m/>
    <m/>
    <m/>
    <m/>
    <m/>
    <m/>
    <n v="20"/>
    <n v="2022"/>
    <s v=""/>
    <m/>
    <m/>
    <m/>
  </r>
  <r>
    <n v="4555"/>
    <m/>
    <m/>
    <m/>
    <x v="13"/>
    <x v="19"/>
    <x v="6"/>
    <s v="Food Security"/>
    <x v="9"/>
    <x v="20"/>
    <x v="3"/>
    <m/>
    <s v="Planned"/>
    <m/>
    <m/>
    <m/>
    <m/>
    <m/>
    <s v="Chittagong"/>
    <s v="Cox's Bazar"/>
    <x v="6"/>
    <x v="9"/>
    <x v="1"/>
    <m/>
    <m/>
    <m/>
    <x v="2"/>
    <x v="2"/>
    <m/>
    <m/>
    <m/>
    <m/>
    <m/>
    <m/>
    <m/>
    <m/>
    <m/>
    <m/>
    <m/>
    <m/>
    <m/>
    <m/>
    <m/>
    <m/>
    <m/>
    <m/>
    <m/>
    <m/>
    <m/>
    <m/>
    <m/>
    <m/>
    <n v="20"/>
    <n v="2022"/>
    <s v=""/>
    <m/>
    <m/>
    <m/>
  </r>
  <r>
    <n v="4556"/>
    <m/>
    <m/>
    <m/>
    <x v="13"/>
    <x v="19"/>
    <x v="6"/>
    <s v="Food Security"/>
    <x v="9"/>
    <x v="20"/>
    <x v="3"/>
    <m/>
    <s v="Planned"/>
    <m/>
    <m/>
    <m/>
    <m/>
    <m/>
    <s v="Chittagong"/>
    <s v="Cox's Bazar"/>
    <x v="6"/>
    <x v="9"/>
    <x v="1"/>
    <m/>
    <m/>
    <m/>
    <x v="2"/>
    <x v="2"/>
    <m/>
    <m/>
    <m/>
    <m/>
    <m/>
    <m/>
    <m/>
    <m/>
    <m/>
    <m/>
    <m/>
    <m/>
    <m/>
    <m/>
    <m/>
    <m/>
    <m/>
    <m/>
    <m/>
    <m/>
    <m/>
    <m/>
    <m/>
    <m/>
    <n v="20"/>
    <n v="2022"/>
    <s v=""/>
    <m/>
    <m/>
    <m/>
  </r>
  <r>
    <n v="4557"/>
    <m/>
    <m/>
    <m/>
    <x v="13"/>
    <x v="19"/>
    <x v="6"/>
    <s v="Food Security"/>
    <x v="9"/>
    <x v="20"/>
    <x v="3"/>
    <m/>
    <s v="Planned"/>
    <m/>
    <m/>
    <m/>
    <m/>
    <m/>
    <s v="Chittagong"/>
    <s v="Cox's Bazar"/>
    <x v="6"/>
    <x v="9"/>
    <x v="1"/>
    <m/>
    <m/>
    <m/>
    <x v="2"/>
    <x v="2"/>
    <m/>
    <m/>
    <m/>
    <m/>
    <m/>
    <m/>
    <m/>
    <m/>
    <m/>
    <m/>
    <m/>
    <m/>
    <m/>
    <m/>
    <m/>
    <m/>
    <m/>
    <m/>
    <m/>
    <m/>
    <m/>
    <m/>
    <m/>
    <m/>
    <n v="20"/>
    <n v="2022"/>
    <s v=""/>
    <m/>
    <m/>
    <m/>
  </r>
  <r>
    <n v="4558"/>
    <m/>
    <m/>
    <m/>
    <x v="13"/>
    <x v="19"/>
    <x v="6"/>
    <s v="Food Security"/>
    <x v="9"/>
    <x v="20"/>
    <x v="3"/>
    <m/>
    <s v="Planned"/>
    <m/>
    <m/>
    <m/>
    <m/>
    <m/>
    <s v="Chittagong"/>
    <s v="Cox's Bazar"/>
    <x v="6"/>
    <x v="9"/>
    <x v="1"/>
    <m/>
    <m/>
    <m/>
    <x v="2"/>
    <x v="2"/>
    <m/>
    <m/>
    <m/>
    <m/>
    <m/>
    <m/>
    <m/>
    <m/>
    <m/>
    <m/>
    <m/>
    <m/>
    <m/>
    <m/>
    <m/>
    <m/>
    <m/>
    <m/>
    <m/>
    <m/>
    <m/>
    <m/>
    <m/>
    <m/>
    <n v="20"/>
    <n v="2022"/>
    <s v=""/>
    <m/>
    <m/>
    <m/>
  </r>
  <r>
    <n v="4559"/>
    <m/>
    <m/>
    <m/>
    <x v="13"/>
    <x v="19"/>
    <x v="6"/>
    <s v="Food Security"/>
    <x v="9"/>
    <x v="20"/>
    <x v="3"/>
    <m/>
    <s v="Planned"/>
    <m/>
    <m/>
    <m/>
    <m/>
    <m/>
    <s v="Chittagong"/>
    <s v="Cox's Bazar"/>
    <x v="6"/>
    <x v="9"/>
    <x v="1"/>
    <m/>
    <m/>
    <m/>
    <x v="2"/>
    <x v="2"/>
    <m/>
    <m/>
    <m/>
    <m/>
    <m/>
    <m/>
    <m/>
    <m/>
    <m/>
    <m/>
    <m/>
    <m/>
    <m/>
    <m/>
    <m/>
    <m/>
    <m/>
    <m/>
    <m/>
    <m/>
    <m/>
    <m/>
    <m/>
    <m/>
    <n v="20"/>
    <n v="2022"/>
    <s v=""/>
    <m/>
    <m/>
    <m/>
  </r>
  <r>
    <n v="4560"/>
    <m/>
    <m/>
    <m/>
    <x v="13"/>
    <x v="19"/>
    <x v="6"/>
    <s v="Food Security"/>
    <x v="9"/>
    <x v="20"/>
    <x v="3"/>
    <m/>
    <s v="Planned"/>
    <m/>
    <m/>
    <m/>
    <m/>
    <m/>
    <s v="Chittagong"/>
    <s v="Cox's Bazar"/>
    <x v="6"/>
    <x v="9"/>
    <x v="1"/>
    <m/>
    <m/>
    <m/>
    <x v="2"/>
    <x v="2"/>
    <m/>
    <m/>
    <m/>
    <m/>
    <m/>
    <m/>
    <m/>
    <m/>
    <m/>
    <m/>
    <m/>
    <m/>
    <m/>
    <m/>
    <m/>
    <m/>
    <m/>
    <m/>
    <m/>
    <m/>
    <m/>
    <m/>
    <m/>
    <m/>
    <n v="20"/>
    <n v="2022"/>
    <s v=""/>
    <m/>
    <m/>
    <m/>
  </r>
  <r>
    <n v="4561"/>
    <m/>
    <m/>
    <m/>
    <x v="13"/>
    <x v="19"/>
    <x v="6"/>
    <s v="Food Security"/>
    <x v="9"/>
    <x v="20"/>
    <x v="3"/>
    <m/>
    <s v="Planned"/>
    <m/>
    <m/>
    <m/>
    <m/>
    <m/>
    <s v="Chittagong"/>
    <s v="Cox's Bazar"/>
    <x v="6"/>
    <x v="9"/>
    <x v="1"/>
    <m/>
    <m/>
    <m/>
    <x v="2"/>
    <x v="2"/>
    <m/>
    <m/>
    <m/>
    <m/>
    <m/>
    <m/>
    <m/>
    <m/>
    <m/>
    <m/>
    <m/>
    <m/>
    <m/>
    <m/>
    <m/>
    <m/>
    <m/>
    <m/>
    <m/>
    <m/>
    <m/>
    <m/>
    <m/>
    <m/>
    <n v="20"/>
    <n v="2022"/>
    <s v=""/>
    <m/>
    <m/>
    <m/>
  </r>
  <r>
    <n v="4562"/>
    <m/>
    <m/>
    <m/>
    <x v="13"/>
    <x v="19"/>
    <x v="6"/>
    <s v="Food Security"/>
    <x v="9"/>
    <x v="20"/>
    <x v="3"/>
    <m/>
    <s v="Planned"/>
    <m/>
    <m/>
    <m/>
    <m/>
    <m/>
    <s v="Chittagong"/>
    <s v="Cox's Bazar"/>
    <x v="6"/>
    <x v="9"/>
    <x v="1"/>
    <m/>
    <m/>
    <m/>
    <x v="2"/>
    <x v="2"/>
    <m/>
    <m/>
    <m/>
    <m/>
    <m/>
    <m/>
    <m/>
    <m/>
    <m/>
    <m/>
    <m/>
    <m/>
    <m/>
    <m/>
    <m/>
    <m/>
    <m/>
    <m/>
    <m/>
    <m/>
    <m/>
    <m/>
    <m/>
    <m/>
    <n v="20"/>
    <n v="2022"/>
    <s v=""/>
    <m/>
    <m/>
    <m/>
  </r>
  <r>
    <n v="4563"/>
    <m/>
    <m/>
    <m/>
    <x v="13"/>
    <x v="19"/>
    <x v="6"/>
    <s v="Food Security"/>
    <x v="9"/>
    <x v="20"/>
    <x v="3"/>
    <m/>
    <s v="Planned"/>
    <m/>
    <m/>
    <m/>
    <m/>
    <m/>
    <s v="Chittagong"/>
    <s v="Cox's Bazar"/>
    <x v="6"/>
    <x v="9"/>
    <x v="1"/>
    <m/>
    <m/>
    <m/>
    <x v="2"/>
    <x v="2"/>
    <m/>
    <m/>
    <m/>
    <m/>
    <m/>
    <m/>
    <m/>
    <m/>
    <m/>
    <m/>
    <m/>
    <m/>
    <m/>
    <m/>
    <m/>
    <m/>
    <m/>
    <m/>
    <m/>
    <m/>
    <m/>
    <m/>
    <m/>
    <m/>
    <n v="20"/>
    <n v="2022"/>
    <s v=""/>
    <m/>
    <m/>
    <m/>
  </r>
  <r>
    <n v="4564"/>
    <m/>
    <m/>
    <m/>
    <x v="13"/>
    <x v="19"/>
    <x v="6"/>
    <s v="Food Security"/>
    <x v="9"/>
    <x v="20"/>
    <x v="3"/>
    <m/>
    <s v="Planned"/>
    <m/>
    <m/>
    <m/>
    <m/>
    <m/>
    <s v="Chittagong"/>
    <s v="Cox's Bazar"/>
    <x v="6"/>
    <x v="9"/>
    <x v="1"/>
    <m/>
    <m/>
    <m/>
    <x v="2"/>
    <x v="2"/>
    <m/>
    <m/>
    <m/>
    <m/>
    <m/>
    <m/>
    <m/>
    <m/>
    <m/>
    <m/>
    <m/>
    <m/>
    <m/>
    <m/>
    <m/>
    <m/>
    <m/>
    <m/>
    <m/>
    <m/>
    <m/>
    <m/>
    <m/>
    <m/>
    <n v="20"/>
    <n v="2022"/>
    <s v=""/>
    <m/>
    <m/>
    <m/>
  </r>
  <r>
    <n v="4565"/>
    <m/>
    <m/>
    <m/>
    <x v="13"/>
    <x v="19"/>
    <x v="6"/>
    <s v="Food Security"/>
    <x v="9"/>
    <x v="20"/>
    <x v="3"/>
    <m/>
    <s v="Planned"/>
    <m/>
    <m/>
    <m/>
    <m/>
    <m/>
    <s v="Chittagong"/>
    <s v="Cox's Bazar"/>
    <x v="6"/>
    <x v="9"/>
    <x v="1"/>
    <m/>
    <m/>
    <m/>
    <x v="2"/>
    <x v="2"/>
    <m/>
    <m/>
    <m/>
    <m/>
    <m/>
    <m/>
    <m/>
    <m/>
    <m/>
    <m/>
    <m/>
    <m/>
    <m/>
    <m/>
    <m/>
    <m/>
    <m/>
    <m/>
    <m/>
    <m/>
    <m/>
    <m/>
    <m/>
    <m/>
    <n v="20"/>
    <n v="2022"/>
    <s v=""/>
    <m/>
    <m/>
    <m/>
  </r>
  <r>
    <n v="4566"/>
    <m/>
    <m/>
    <m/>
    <x v="13"/>
    <x v="19"/>
    <x v="6"/>
    <s v="Food Security"/>
    <x v="9"/>
    <x v="20"/>
    <x v="3"/>
    <m/>
    <s v="Planned"/>
    <m/>
    <m/>
    <m/>
    <m/>
    <m/>
    <s v="Chittagong"/>
    <s v="Cox's Bazar"/>
    <x v="6"/>
    <x v="9"/>
    <x v="1"/>
    <m/>
    <m/>
    <m/>
    <x v="2"/>
    <x v="2"/>
    <m/>
    <m/>
    <m/>
    <m/>
    <m/>
    <m/>
    <m/>
    <m/>
    <m/>
    <m/>
    <m/>
    <m/>
    <m/>
    <m/>
    <m/>
    <m/>
    <m/>
    <m/>
    <m/>
    <m/>
    <m/>
    <m/>
    <m/>
    <m/>
    <n v="20"/>
    <n v="2022"/>
    <s v=""/>
    <m/>
    <m/>
    <m/>
  </r>
  <r>
    <n v="4567"/>
    <m/>
    <m/>
    <m/>
    <x v="13"/>
    <x v="19"/>
    <x v="6"/>
    <s v="Food Security"/>
    <x v="9"/>
    <x v="20"/>
    <x v="3"/>
    <m/>
    <s v="Planned"/>
    <m/>
    <m/>
    <m/>
    <m/>
    <m/>
    <s v="Chittagong"/>
    <s v="Cox's Bazar"/>
    <x v="6"/>
    <x v="9"/>
    <x v="1"/>
    <m/>
    <m/>
    <m/>
    <x v="2"/>
    <x v="2"/>
    <m/>
    <m/>
    <m/>
    <m/>
    <m/>
    <m/>
    <m/>
    <m/>
    <m/>
    <m/>
    <m/>
    <m/>
    <m/>
    <m/>
    <m/>
    <m/>
    <m/>
    <m/>
    <m/>
    <m/>
    <m/>
    <m/>
    <m/>
    <m/>
    <n v="20"/>
    <n v="2022"/>
    <s v=""/>
    <m/>
    <m/>
    <m/>
  </r>
  <r>
    <n v="4568"/>
    <m/>
    <m/>
    <m/>
    <x v="13"/>
    <x v="19"/>
    <x v="6"/>
    <s v="Food Security"/>
    <x v="9"/>
    <x v="20"/>
    <x v="3"/>
    <m/>
    <s v="Planned"/>
    <m/>
    <m/>
    <m/>
    <m/>
    <m/>
    <s v="Chittagong"/>
    <s v="Cox's Bazar"/>
    <x v="6"/>
    <x v="9"/>
    <x v="1"/>
    <m/>
    <m/>
    <m/>
    <x v="2"/>
    <x v="2"/>
    <m/>
    <m/>
    <m/>
    <m/>
    <m/>
    <m/>
    <m/>
    <m/>
    <m/>
    <m/>
    <m/>
    <m/>
    <m/>
    <m/>
    <m/>
    <m/>
    <m/>
    <m/>
    <m/>
    <m/>
    <m/>
    <m/>
    <m/>
    <m/>
    <n v="20"/>
    <n v="2022"/>
    <s v=""/>
    <m/>
    <m/>
    <m/>
  </r>
  <r>
    <n v="4569"/>
    <m/>
    <m/>
    <m/>
    <x v="13"/>
    <x v="19"/>
    <x v="6"/>
    <s v="Food Security"/>
    <x v="9"/>
    <x v="20"/>
    <x v="3"/>
    <m/>
    <s v="Planned"/>
    <m/>
    <m/>
    <m/>
    <m/>
    <m/>
    <s v="Chittagong"/>
    <s v="Cox's Bazar"/>
    <x v="6"/>
    <x v="9"/>
    <x v="1"/>
    <m/>
    <m/>
    <m/>
    <x v="2"/>
    <x v="2"/>
    <m/>
    <m/>
    <m/>
    <m/>
    <m/>
    <m/>
    <m/>
    <m/>
    <m/>
    <m/>
    <m/>
    <m/>
    <m/>
    <m/>
    <m/>
    <m/>
    <m/>
    <m/>
    <m/>
    <m/>
    <m/>
    <m/>
    <m/>
    <m/>
    <n v="20"/>
    <n v="2022"/>
    <s v=""/>
    <m/>
    <m/>
    <m/>
  </r>
  <r>
    <n v="4570"/>
    <m/>
    <m/>
    <m/>
    <x v="13"/>
    <x v="19"/>
    <x v="6"/>
    <s v="Food Security"/>
    <x v="9"/>
    <x v="20"/>
    <x v="3"/>
    <m/>
    <s v="Planned"/>
    <m/>
    <m/>
    <m/>
    <m/>
    <m/>
    <s v="Chittagong"/>
    <s v="Cox's Bazar"/>
    <x v="6"/>
    <x v="9"/>
    <x v="1"/>
    <m/>
    <m/>
    <m/>
    <x v="2"/>
    <x v="2"/>
    <m/>
    <m/>
    <m/>
    <m/>
    <m/>
    <m/>
    <m/>
    <m/>
    <m/>
    <m/>
    <m/>
    <m/>
    <m/>
    <m/>
    <m/>
    <m/>
    <m/>
    <m/>
    <m/>
    <m/>
    <m/>
    <m/>
    <m/>
    <m/>
    <n v="20"/>
    <n v="2022"/>
    <s v=""/>
    <m/>
    <m/>
    <m/>
  </r>
  <r>
    <n v="4571"/>
    <m/>
    <m/>
    <m/>
    <x v="13"/>
    <x v="19"/>
    <x v="6"/>
    <s v="Food Security"/>
    <x v="9"/>
    <x v="20"/>
    <x v="3"/>
    <m/>
    <s v="Planned"/>
    <m/>
    <m/>
    <m/>
    <m/>
    <m/>
    <s v="Chittagong"/>
    <s v="Cox's Bazar"/>
    <x v="6"/>
    <x v="9"/>
    <x v="1"/>
    <m/>
    <m/>
    <m/>
    <x v="2"/>
    <x v="2"/>
    <m/>
    <m/>
    <m/>
    <m/>
    <m/>
    <m/>
    <m/>
    <m/>
    <m/>
    <m/>
    <m/>
    <m/>
    <m/>
    <m/>
    <m/>
    <m/>
    <m/>
    <m/>
    <m/>
    <m/>
    <m/>
    <m/>
    <m/>
    <m/>
    <n v="20"/>
    <n v="2022"/>
    <s v=""/>
    <m/>
    <m/>
    <m/>
  </r>
  <r>
    <n v="4572"/>
    <m/>
    <m/>
    <m/>
    <x v="13"/>
    <x v="19"/>
    <x v="6"/>
    <s v="Food Security"/>
    <x v="9"/>
    <x v="20"/>
    <x v="3"/>
    <m/>
    <s v="Planned"/>
    <m/>
    <m/>
    <m/>
    <m/>
    <m/>
    <s v="Chittagong"/>
    <s v="Cox's Bazar"/>
    <x v="6"/>
    <x v="9"/>
    <x v="1"/>
    <m/>
    <m/>
    <m/>
    <x v="2"/>
    <x v="2"/>
    <m/>
    <m/>
    <m/>
    <m/>
    <m/>
    <m/>
    <m/>
    <m/>
    <m/>
    <m/>
    <m/>
    <m/>
    <m/>
    <m/>
    <m/>
    <m/>
    <m/>
    <m/>
    <m/>
    <m/>
    <m/>
    <m/>
    <m/>
    <m/>
    <n v="20"/>
    <n v="2022"/>
    <s v=""/>
    <m/>
    <m/>
    <m/>
  </r>
  <r>
    <n v="4573"/>
    <m/>
    <m/>
    <m/>
    <x v="13"/>
    <x v="19"/>
    <x v="6"/>
    <s v="Food Security"/>
    <x v="9"/>
    <x v="20"/>
    <x v="3"/>
    <m/>
    <s v="Planned"/>
    <m/>
    <m/>
    <m/>
    <m/>
    <m/>
    <s v="Chittagong"/>
    <s v="Cox's Bazar"/>
    <x v="6"/>
    <x v="9"/>
    <x v="1"/>
    <m/>
    <m/>
    <m/>
    <x v="2"/>
    <x v="2"/>
    <m/>
    <m/>
    <m/>
    <m/>
    <m/>
    <m/>
    <m/>
    <m/>
    <m/>
    <m/>
    <m/>
    <m/>
    <m/>
    <m/>
    <m/>
    <m/>
    <m/>
    <m/>
    <m/>
    <m/>
    <m/>
    <m/>
    <m/>
    <m/>
    <n v="20"/>
    <n v="2022"/>
    <s v=""/>
    <m/>
    <m/>
    <m/>
  </r>
  <r>
    <n v="4574"/>
    <m/>
    <m/>
    <m/>
    <x v="13"/>
    <x v="19"/>
    <x v="6"/>
    <s v="Food Security"/>
    <x v="9"/>
    <x v="20"/>
    <x v="3"/>
    <m/>
    <s v="Planned"/>
    <m/>
    <m/>
    <m/>
    <m/>
    <m/>
    <s v="Chittagong"/>
    <s v="Cox's Bazar"/>
    <x v="6"/>
    <x v="9"/>
    <x v="1"/>
    <m/>
    <m/>
    <m/>
    <x v="2"/>
    <x v="2"/>
    <m/>
    <m/>
    <m/>
    <m/>
    <m/>
    <m/>
    <m/>
    <m/>
    <m/>
    <m/>
    <m/>
    <m/>
    <m/>
    <m/>
    <m/>
    <m/>
    <m/>
    <m/>
    <m/>
    <m/>
    <m/>
    <m/>
    <m/>
    <m/>
    <n v="20"/>
    <n v="2022"/>
    <s v=""/>
    <m/>
    <m/>
    <m/>
  </r>
  <r>
    <n v="4575"/>
    <m/>
    <m/>
    <m/>
    <x v="13"/>
    <x v="19"/>
    <x v="6"/>
    <s v="Food Security"/>
    <x v="9"/>
    <x v="20"/>
    <x v="3"/>
    <m/>
    <s v="Planned"/>
    <m/>
    <m/>
    <m/>
    <m/>
    <m/>
    <s v="Chittagong"/>
    <s v="Cox's Bazar"/>
    <x v="6"/>
    <x v="9"/>
    <x v="1"/>
    <m/>
    <m/>
    <m/>
    <x v="2"/>
    <x v="2"/>
    <m/>
    <m/>
    <m/>
    <m/>
    <m/>
    <m/>
    <m/>
    <m/>
    <m/>
    <m/>
    <m/>
    <m/>
    <m/>
    <m/>
    <m/>
    <m/>
    <m/>
    <m/>
    <m/>
    <m/>
    <m/>
    <m/>
    <m/>
    <m/>
    <n v="20"/>
    <n v="2022"/>
    <s v=""/>
    <m/>
    <m/>
    <m/>
  </r>
  <r>
    <n v="4576"/>
    <m/>
    <m/>
    <m/>
    <x v="13"/>
    <x v="19"/>
    <x v="6"/>
    <s v="Food Security"/>
    <x v="9"/>
    <x v="20"/>
    <x v="3"/>
    <m/>
    <s v="Planned"/>
    <m/>
    <m/>
    <m/>
    <m/>
    <m/>
    <s v="Chittagong"/>
    <s v="Cox's Bazar"/>
    <x v="6"/>
    <x v="9"/>
    <x v="1"/>
    <m/>
    <m/>
    <m/>
    <x v="2"/>
    <x v="2"/>
    <m/>
    <m/>
    <m/>
    <m/>
    <m/>
    <m/>
    <m/>
    <m/>
    <m/>
    <m/>
    <m/>
    <m/>
    <m/>
    <m/>
    <m/>
    <m/>
    <m/>
    <m/>
    <m/>
    <m/>
    <m/>
    <m/>
    <m/>
    <m/>
    <n v="20"/>
    <n v="2022"/>
    <s v=""/>
    <m/>
    <m/>
    <m/>
  </r>
  <r>
    <n v="4577"/>
    <m/>
    <m/>
    <m/>
    <x v="13"/>
    <x v="19"/>
    <x v="6"/>
    <s v="Food Security"/>
    <x v="9"/>
    <x v="20"/>
    <x v="3"/>
    <m/>
    <s v="Planned"/>
    <m/>
    <m/>
    <m/>
    <m/>
    <m/>
    <s v="Chittagong"/>
    <s v="Cox's Bazar"/>
    <x v="6"/>
    <x v="9"/>
    <x v="1"/>
    <m/>
    <m/>
    <m/>
    <x v="2"/>
    <x v="2"/>
    <m/>
    <m/>
    <m/>
    <m/>
    <m/>
    <m/>
    <m/>
    <m/>
    <m/>
    <m/>
    <m/>
    <m/>
    <m/>
    <m/>
    <m/>
    <m/>
    <m/>
    <m/>
    <m/>
    <m/>
    <m/>
    <m/>
    <m/>
    <m/>
    <n v="20"/>
    <n v="2022"/>
    <s v=""/>
    <m/>
    <m/>
    <m/>
  </r>
  <r>
    <n v="4578"/>
    <m/>
    <m/>
    <m/>
    <x v="13"/>
    <x v="19"/>
    <x v="6"/>
    <s v="Food Security"/>
    <x v="9"/>
    <x v="20"/>
    <x v="3"/>
    <m/>
    <s v="Planned"/>
    <m/>
    <m/>
    <m/>
    <m/>
    <m/>
    <s v="Chittagong"/>
    <s v="Cox's Bazar"/>
    <x v="6"/>
    <x v="9"/>
    <x v="1"/>
    <m/>
    <m/>
    <m/>
    <x v="2"/>
    <x v="2"/>
    <m/>
    <m/>
    <m/>
    <m/>
    <m/>
    <m/>
    <m/>
    <m/>
    <m/>
    <m/>
    <m/>
    <m/>
    <m/>
    <m/>
    <m/>
    <m/>
    <m/>
    <m/>
    <m/>
    <m/>
    <m/>
    <m/>
    <m/>
    <m/>
    <n v="20"/>
    <n v="2022"/>
    <s v=""/>
    <m/>
    <m/>
    <m/>
  </r>
  <r>
    <n v="4579"/>
    <m/>
    <m/>
    <m/>
    <x v="13"/>
    <x v="19"/>
    <x v="6"/>
    <s v="Food Security"/>
    <x v="9"/>
    <x v="20"/>
    <x v="3"/>
    <m/>
    <s v="Planned"/>
    <m/>
    <m/>
    <m/>
    <m/>
    <m/>
    <s v="Chittagong"/>
    <s v="Cox's Bazar"/>
    <x v="6"/>
    <x v="9"/>
    <x v="1"/>
    <m/>
    <m/>
    <m/>
    <x v="2"/>
    <x v="2"/>
    <m/>
    <m/>
    <m/>
    <m/>
    <m/>
    <m/>
    <m/>
    <m/>
    <m/>
    <m/>
    <m/>
    <m/>
    <m/>
    <m/>
    <m/>
    <m/>
    <m/>
    <m/>
    <m/>
    <m/>
    <m/>
    <m/>
    <m/>
    <m/>
    <n v="20"/>
    <n v="2022"/>
    <s v=""/>
    <m/>
    <m/>
    <m/>
  </r>
  <r>
    <n v="4580"/>
    <m/>
    <m/>
    <m/>
    <x v="13"/>
    <x v="19"/>
    <x v="6"/>
    <s v="Food Security"/>
    <x v="9"/>
    <x v="20"/>
    <x v="3"/>
    <m/>
    <s v="Planned"/>
    <m/>
    <m/>
    <m/>
    <m/>
    <m/>
    <s v="Chittagong"/>
    <s v="Cox's Bazar"/>
    <x v="6"/>
    <x v="9"/>
    <x v="1"/>
    <m/>
    <m/>
    <m/>
    <x v="2"/>
    <x v="2"/>
    <m/>
    <m/>
    <m/>
    <m/>
    <m/>
    <m/>
    <m/>
    <m/>
    <m/>
    <m/>
    <m/>
    <m/>
    <m/>
    <m/>
    <m/>
    <m/>
    <m/>
    <m/>
    <m/>
    <m/>
    <m/>
    <m/>
    <m/>
    <m/>
    <n v="20"/>
    <n v="2022"/>
    <s v=""/>
    <m/>
    <m/>
    <m/>
  </r>
  <r>
    <n v="4581"/>
    <m/>
    <m/>
    <m/>
    <x v="13"/>
    <x v="19"/>
    <x v="6"/>
    <s v="Food Security"/>
    <x v="9"/>
    <x v="20"/>
    <x v="3"/>
    <m/>
    <s v="Planned"/>
    <m/>
    <m/>
    <m/>
    <m/>
    <m/>
    <s v="Chittagong"/>
    <s v="Cox's Bazar"/>
    <x v="6"/>
    <x v="9"/>
    <x v="1"/>
    <m/>
    <m/>
    <m/>
    <x v="2"/>
    <x v="2"/>
    <m/>
    <m/>
    <m/>
    <m/>
    <m/>
    <m/>
    <m/>
    <m/>
    <m/>
    <m/>
    <m/>
    <m/>
    <m/>
    <m/>
    <m/>
    <m/>
    <m/>
    <m/>
    <m/>
    <m/>
    <m/>
    <m/>
    <m/>
    <m/>
    <n v="20"/>
    <n v="2022"/>
    <s v=""/>
    <m/>
    <m/>
    <m/>
  </r>
  <r>
    <n v="4582"/>
    <m/>
    <m/>
    <m/>
    <x v="13"/>
    <x v="19"/>
    <x v="6"/>
    <s v="Food Security"/>
    <x v="9"/>
    <x v="20"/>
    <x v="3"/>
    <m/>
    <s v="Planned"/>
    <m/>
    <m/>
    <m/>
    <m/>
    <m/>
    <s v="Chittagong"/>
    <s v="Cox's Bazar"/>
    <x v="6"/>
    <x v="9"/>
    <x v="1"/>
    <m/>
    <m/>
    <m/>
    <x v="2"/>
    <x v="2"/>
    <m/>
    <m/>
    <m/>
    <m/>
    <m/>
    <m/>
    <m/>
    <m/>
    <m/>
    <m/>
    <m/>
    <m/>
    <m/>
    <m/>
    <m/>
    <m/>
    <m/>
    <m/>
    <m/>
    <m/>
    <m/>
    <m/>
    <m/>
    <m/>
    <n v="20"/>
    <n v="2022"/>
    <s v=""/>
    <m/>
    <m/>
    <m/>
  </r>
  <r>
    <n v="4583"/>
    <m/>
    <m/>
    <m/>
    <x v="13"/>
    <x v="19"/>
    <x v="6"/>
    <s v="Food Security"/>
    <x v="9"/>
    <x v="20"/>
    <x v="3"/>
    <m/>
    <s v="Planned"/>
    <m/>
    <m/>
    <m/>
    <m/>
    <m/>
    <s v="Chittagong"/>
    <s v="Cox's Bazar"/>
    <x v="6"/>
    <x v="9"/>
    <x v="1"/>
    <m/>
    <m/>
    <m/>
    <x v="2"/>
    <x v="2"/>
    <m/>
    <m/>
    <m/>
    <m/>
    <m/>
    <m/>
    <m/>
    <m/>
    <m/>
    <m/>
    <m/>
    <m/>
    <m/>
    <m/>
    <m/>
    <m/>
    <m/>
    <m/>
    <m/>
    <m/>
    <m/>
    <m/>
    <m/>
    <m/>
    <n v="20"/>
    <n v="2022"/>
    <s v=""/>
    <m/>
    <m/>
    <m/>
  </r>
  <r>
    <n v="4584"/>
    <m/>
    <m/>
    <m/>
    <x v="13"/>
    <x v="19"/>
    <x v="6"/>
    <s v="Food Security"/>
    <x v="9"/>
    <x v="20"/>
    <x v="3"/>
    <m/>
    <s v="Planned"/>
    <m/>
    <m/>
    <m/>
    <m/>
    <m/>
    <s v="Chittagong"/>
    <s v="Cox's Bazar"/>
    <x v="6"/>
    <x v="9"/>
    <x v="1"/>
    <m/>
    <m/>
    <m/>
    <x v="2"/>
    <x v="2"/>
    <m/>
    <m/>
    <m/>
    <m/>
    <m/>
    <m/>
    <m/>
    <m/>
    <m/>
    <m/>
    <m/>
    <m/>
    <m/>
    <m/>
    <m/>
    <m/>
    <m/>
    <m/>
    <m/>
    <m/>
    <m/>
    <m/>
    <m/>
    <m/>
    <n v="20"/>
    <n v="2022"/>
    <s v=""/>
    <m/>
    <m/>
    <m/>
  </r>
  <r>
    <n v="4585"/>
    <m/>
    <m/>
    <m/>
    <x v="13"/>
    <x v="19"/>
    <x v="6"/>
    <s v="Food Security"/>
    <x v="9"/>
    <x v="20"/>
    <x v="3"/>
    <m/>
    <s v="Planned"/>
    <m/>
    <m/>
    <m/>
    <m/>
    <m/>
    <s v="Chittagong"/>
    <s v="Cox's Bazar"/>
    <x v="6"/>
    <x v="9"/>
    <x v="1"/>
    <m/>
    <m/>
    <m/>
    <x v="2"/>
    <x v="2"/>
    <m/>
    <m/>
    <m/>
    <m/>
    <m/>
    <m/>
    <m/>
    <m/>
    <m/>
    <m/>
    <m/>
    <m/>
    <m/>
    <m/>
    <m/>
    <m/>
    <m/>
    <m/>
    <m/>
    <m/>
    <m/>
    <m/>
    <m/>
    <m/>
    <n v="20"/>
    <n v="2022"/>
    <s v=""/>
    <m/>
    <m/>
    <m/>
  </r>
  <r>
    <n v="4586"/>
    <m/>
    <m/>
    <m/>
    <x v="13"/>
    <x v="19"/>
    <x v="6"/>
    <s v="Food Security"/>
    <x v="9"/>
    <x v="20"/>
    <x v="3"/>
    <m/>
    <s v="Planned"/>
    <m/>
    <m/>
    <m/>
    <m/>
    <m/>
    <s v="Chittagong"/>
    <s v="Cox's Bazar"/>
    <x v="6"/>
    <x v="9"/>
    <x v="1"/>
    <m/>
    <m/>
    <m/>
    <x v="2"/>
    <x v="2"/>
    <m/>
    <m/>
    <m/>
    <m/>
    <m/>
    <m/>
    <m/>
    <m/>
    <m/>
    <m/>
    <m/>
    <m/>
    <m/>
    <m/>
    <m/>
    <m/>
    <m/>
    <m/>
    <m/>
    <m/>
    <m/>
    <m/>
    <m/>
    <m/>
    <n v="20"/>
    <n v="2022"/>
    <s v=""/>
    <m/>
    <m/>
    <m/>
  </r>
  <r>
    <n v="4587"/>
    <m/>
    <m/>
    <m/>
    <x v="13"/>
    <x v="19"/>
    <x v="6"/>
    <s v="Food Security"/>
    <x v="9"/>
    <x v="20"/>
    <x v="3"/>
    <m/>
    <s v="Planned"/>
    <m/>
    <m/>
    <m/>
    <m/>
    <m/>
    <s v="Chittagong"/>
    <s v="Cox's Bazar"/>
    <x v="6"/>
    <x v="9"/>
    <x v="1"/>
    <m/>
    <m/>
    <m/>
    <x v="2"/>
    <x v="2"/>
    <m/>
    <m/>
    <m/>
    <m/>
    <m/>
    <m/>
    <m/>
    <m/>
    <m/>
    <m/>
    <m/>
    <m/>
    <m/>
    <m/>
    <m/>
    <m/>
    <m/>
    <m/>
    <m/>
    <m/>
    <m/>
    <m/>
    <m/>
    <m/>
    <n v="20"/>
    <n v="2022"/>
    <s v=""/>
    <m/>
    <m/>
    <m/>
  </r>
  <r>
    <n v="4588"/>
    <m/>
    <m/>
    <m/>
    <x v="13"/>
    <x v="19"/>
    <x v="6"/>
    <s v="Food Security"/>
    <x v="9"/>
    <x v="20"/>
    <x v="3"/>
    <m/>
    <s v="Planned"/>
    <m/>
    <m/>
    <m/>
    <m/>
    <m/>
    <s v="Chittagong"/>
    <s v="Cox's Bazar"/>
    <x v="6"/>
    <x v="9"/>
    <x v="1"/>
    <m/>
    <m/>
    <m/>
    <x v="2"/>
    <x v="2"/>
    <m/>
    <m/>
    <m/>
    <m/>
    <m/>
    <m/>
    <m/>
    <m/>
    <m/>
    <m/>
    <m/>
    <m/>
    <m/>
    <m/>
    <m/>
    <m/>
    <m/>
    <m/>
    <m/>
    <m/>
    <m/>
    <m/>
    <m/>
    <m/>
    <n v="20"/>
    <n v="2022"/>
    <s v=""/>
    <m/>
    <m/>
    <m/>
  </r>
  <r>
    <n v="4589"/>
    <m/>
    <m/>
    <m/>
    <x v="13"/>
    <x v="19"/>
    <x v="6"/>
    <s v="Food Security"/>
    <x v="9"/>
    <x v="20"/>
    <x v="3"/>
    <m/>
    <s v="Planned"/>
    <m/>
    <m/>
    <m/>
    <m/>
    <m/>
    <s v="Chittagong"/>
    <s v="Cox's Bazar"/>
    <x v="6"/>
    <x v="9"/>
    <x v="1"/>
    <m/>
    <m/>
    <m/>
    <x v="2"/>
    <x v="2"/>
    <m/>
    <m/>
    <m/>
    <m/>
    <m/>
    <m/>
    <m/>
    <m/>
    <m/>
    <m/>
    <m/>
    <m/>
    <m/>
    <m/>
    <m/>
    <m/>
    <m/>
    <m/>
    <m/>
    <m/>
    <m/>
    <m/>
    <m/>
    <m/>
    <n v="20"/>
    <n v="2022"/>
    <s v=""/>
    <m/>
    <m/>
    <m/>
  </r>
  <r>
    <n v="4590"/>
    <m/>
    <m/>
    <m/>
    <x v="13"/>
    <x v="19"/>
    <x v="6"/>
    <s v="Food Security"/>
    <x v="9"/>
    <x v="20"/>
    <x v="3"/>
    <m/>
    <s v="Planned"/>
    <m/>
    <m/>
    <m/>
    <m/>
    <m/>
    <s v="Chittagong"/>
    <s v="Cox's Bazar"/>
    <x v="6"/>
    <x v="9"/>
    <x v="1"/>
    <m/>
    <m/>
    <m/>
    <x v="2"/>
    <x v="2"/>
    <m/>
    <m/>
    <m/>
    <m/>
    <m/>
    <m/>
    <m/>
    <m/>
    <m/>
    <m/>
    <m/>
    <m/>
    <m/>
    <m/>
    <m/>
    <m/>
    <m/>
    <m/>
    <m/>
    <m/>
    <m/>
    <m/>
    <m/>
    <m/>
    <n v="20"/>
    <n v="2022"/>
    <s v=""/>
    <m/>
    <m/>
    <m/>
  </r>
  <r>
    <n v="4591"/>
    <m/>
    <m/>
    <m/>
    <x v="13"/>
    <x v="19"/>
    <x v="6"/>
    <s v="Food Security"/>
    <x v="9"/>
    <x v="20"/>
    <x v="3"/>
    <m/>
    <s v="Planned"/>
    <m/>
    <m/>
    <m/>
    <m/>
    <m/>
    <s v="Chittagong"/>
    <s v="Cox's Bazar"/>
    <x v="6"/>
    <x v="9"/>
    <x v="1"/>
    <m/>
    <m/>
    <m/>
    <x v="2"/>
    <x v="2"/>
    <m/>
    <m/>
    <m/>
    <m/>
    <m/>
    <m/>
    <m/>
    <m/>
    <m/>
    <m/>
    <m/>
    <m/>
    <m/>
    <m/>
    <m/>
    <m/>
    <m/>
    <m/>
    <m/>
    <m/>
    <m/>
    <m/>
    <m/>
    <m/>
    <n v="20"/>
    <n v="2022"/>
    <s v=""/>
    <m/>
    <m/>
    <m/>
  </r>
  <r>
    <n v="4592"/>
    <m/>
    <m/>
    <m/>
    <x v="13"/>
    <x v="19"/>
    <x v="6"/>
    <s v="Food Security"/>
    <x v="9"/>
    <x v="20"/>
    <x v="3"/>
    <m/>
    <s v="Planned"/>
    <m/>
    <m/>
    <m/>
    <m/>
    <m/>
    <s v="Chittagong"/>
    <s v="Cox's Bazar"/>
    <x v="6"/>
    <x v="9"/>
    <x v="1"/>
    <m/>
    <m/>
    <m/>
    <x v="2"/>
    <x v="2"/>
    <m/>
    <m/>
    <m/>
    <m/>
    <m/>
    <m/>
    <m/>
    <m/>
    <m/>
    <m/>
    <m/>
    <m/>
    <m/>
    <m/>
    <m/>
    <m/>
    <m/>
    <m/>
    <m/>
    <m/>
    <m/>
    <m/>
    <m/>
    <m/>
    <n v="20"/>
    <n v="2022"/>
    <s v=""/>
    <m/>
    <m/>
    <m/>
  </r>
  <r>
    <n v="4593"/>
    <m/>
    <m/>
    <m/>
    <x v="13"/>
    <x v="19"/>
    <x v="6"/>
    <s v="Food Security"/>
    <x v="9"/>
    <x v="20"/>
    <x v="3"/>
    <m/>
    <s v="Planned"/>
    <m/>
    <m/>
    <m/>
    <m/>
    <m/>
    <s v="Chittagong"/>
    <s v="Cox's Bazar"/>
    <x v="6"/>
    <x v="9"/>
    <x v="1"/>
    <m/>
    <m/>
    <m/>
    <x v="2"/>
    <x v="2"/>
    <m/>
    <m/>
    <m/>
    <m/>
    <m/>
    <m/>
    <m/>
    <m/>
    <m/>
    <m/>
    <m/>
    <m/>
    <m/>
    <m/>
    <m/>
    <m/>
    <m/>
    <m/>
    <m/>
    <m/>
    <m/>
    <m/>
    <m/>
    <m/>
    <n v="20"/>
    <n v="2022"/>
    <s v=""/>
    <m/>
    <m/>
    <m/>
  </r>
  <r>
    <n v="4594"/>
    <m/>
    <m/>
    <m/>
    <x v="13"/>
    <x v="19"/>
    <x v="6"/>
    <s v="Food Security"/>
    <x v="9"/>
    <x v="20"/>
    <x v="3"/>
    <m/>
    <s v="Planned"/>
    <m/>
    <m/>
    <m/>
    <m/>
    <m/>
    <s v="Chittagong"/>
    <s v="Cox's Bazar"/>
    <x v="6"/>
    <x v="9"/>
    <x v="1"/>
    <m/>
    <m/>
    <m/>
    <x v="2"/>
    <x v="2"/>
    <m/>
    <m/>
    <m/>
    <m/>
    <m/>
    <m/>
    <m/>
    <m/>
    <m/>
    <m/>
    <m/>
    <m/>
    <m/>
    <m/>
    <m/>
    <m/>
    <m/>
    <m/>
    <m/>
    <m/>
    <m/>
    <m/>
    <m/>
    <m/>
    <n v="20"/>
    <n v="2022"/>
    <s v=""/>
    <m/>
    <m/>
    <m/>
  </r>
  <r>
    <n v="4595"/>
    <m/>
    <m/>
    <m/>
    <x v="13"/>
    <x v="19"/>
    <x v="6"/>
    <s v="Food Security"/>
    <x v="9"/>
    <x v="20"/>
    <x v="3"/>
    <m/>
    <s v="Planned"/>
    <m/>
    <m/>
    <m/>
    <m/>
    <m/>
    <s v="Chittagong"/>
    <s v="Cox's Bazar"/>
    <x v="6"/>
    <x v="9"/>
    <x v="1"/>
    <m/>
    <m/>
    <m/>
    <x v="2"/>
    <x v="2"/>
    <m/>
    <m/>
    <m/>
    <m/>
    <m/>
    <m/>
    <m/>
    <m/>
    <m/>
    <m/>
    <m/>
    <m/>
    <m/>
    <m/>
    <m/>
    <m/>
    <m/>
    <m/>
    <m/>
    <m/>
    <m/>
    <m/>
    <m/>
    <m/>
    <n v="20"/>
    <n v="2022"/>
    <s v=""/>
    <m/>
    <m/>
    <m/>
  </r>
  <r>
    <n v="4596"/>
    <m/>
    <m/>
    <m/>
    <x v="13"/>
    <x v="19"/>
    <x v="6"/>
    <s v="Food Security"/>
    <x v="9"/>
    <x v="20"/>
    <x v="3"/>
    <m/>
    <s v="Planned"/>
    <m/>
    <m/>
    <m/>
    <m/>
    <m/>
    <s v="Chittagong"/>
    <s v="Cox's Bazar"/>
    <x v="6"/>
    <x v="9"/>
    <x v="1"/>
    <m/>
    <m/>
    <m/>
    <x v="2"/>
    <x v="2"/>
    <m/>
    <m/>
    <m/>
    <m/>
    <m/>
    <m/>
    <m/>
    <m/>
    <m/>
    <m/>
    <m/>
    <m/>
    <m/>
    <m/>
    <m/>
    <m/>
    <m/>
    <m/>
    <m/>
    <m/>
    <m/>
    <m/>
    <m/>
    <m/>
    <n v="20"/>
    <n v="2022"/>
    <s v=""/>
    <m/>
    <m/>
    <m/>
  </r>
  <r>
    <n v="4597"/>
    <m/>
    <m/>
    <m/>
    <x v="13"/>
    <x v="19"/>
    <x v="6"/>
    <s v="Food Security"/>
    <x v="9"/>
    <x v="20"/>
    <x v="3"/>
    <m/>
    <s v="Planned"/>
    <m/>
    <m/>
    <m/>
    <m/>
    <m/>
    <s v="Chittagong"/>
    <s v="Cox's Bazar"/>
    <x v="6"/>
    <x v="9"/>
    <x v="1"/>
    <m/>
    <m/>
    <m/>
    <x v="2"/>
    <x v="2"/>
    <m/>
    <m/>
    <m/>
    <m/>
    <m/>
    <m/>
    <m/>
    <m/>
    <m/>
    <m/>
    <m/>
    <m/>
    <m/>
    <m/>
    <m/>
    <m/>
    <m/>
    <m/>
    <m/>
    <m/>
    <m/>
    <m/>
    <m/>
    <m/>
    <n v="20"/>
    <n v="2022"/>
    <s v=""/>
    <m/>
    <m/>
    <m/>
  </r>
  <r>
    <n v="4598"/>
    <m/>
    <m/>
    <m/>
    <x v="13"/>
    <x v="19"/>
    <x v="6"/>
    <s v="Food Security"/>
    <x v="9"/>
    <x v="20"/>
    <x v="3"/>
    <m/>
    <s v="Planned"/>
    <m/>
    <m/>
    <m/>
    <m/>
    <m/>
    <s v="Chittagong"/>
    <s v="Cox's Bazar"/>
    <x v="6"/>
    <x v="9"/>
    <x v="1"/>
    <m/>
    <m/>
    <m/>
    <x v="2"/>
    <x v="2"/>
    <m/>
    <m/>
    <m/>
    <m/>
    <m/>
    <m/>
    <m/>
    <m/>
    <m/>
    <m/>
    <m/>
    <m/>
    <m/>
    <m/>
    <m/>
    <m/>
    <m/>
    <m/>
    <m/>
    <m/>
    <m/>
    <m/>
    <m/>
    <m/>
    <n v="20"/>
    <n v="2022"/>
    <s v=""/>
    <m/>
    <m/>
    <m/>
  </r>
  <r>
    <n v="4599"/>
    <m/>
    <m/>
    <m/>
    <x v="13"/>
    <x v="19"/>
    <x v="6"/>
    <s v="Food Security"/>
    <x v="9"/>
    <x v="20"/>
    <x v="3"/>
    <m/>
    <s v="Planned"/>
    <m/>
    <m/>
    <m/>
    <m/>
    <m/>
    <s v="Chittagong"/>
    <s v="Cox's Bazar"/>
    <x v="6"/>
    <x v="9"/>
    <x v="1"/>
    <m/>
    <m/>
    <m/>
    <x v="2"/>
    <x v="2"/>
    <m/>
    <m/>
    <m/>
    <m/>
    <m/>
    <m/>
    <m/>
    <m/>
    <m/>
    <m/>
    <m/>
    <m/>
    <m/>
    <m/>
    <m/>
    <m/>
    <m/>
    <m/>
    <m/>
    <m/>
    <m/>
    <m/>
    <m/>
    <m/>
    <n v="20"/>
    <n v="2022"/>
    <s v=""/>
    <m/>
    <m/>
    <m/>
  </r>
  <r>
    <n v="4600"/>
    <m/>
    <m/>
    <m/>
    <x v="13"/>
    <x v="19"/>
    <x v="6"/>
    <s v="Food Security"/>
    <x v="9"/>
    <x v="20"/>
    <x v="3"/>
    <m/>
    <s v="Planned"/>
    <m/>
    <m/>
    <m/>
    <m/>
    <m/>
    <s v="Chittagong"/>
    <s v="Cox's Bazar"/>
    <x v="6"/>
    <x v="9"/>
    <x v="1"/>
    <m/>
    <m/>
    <m/>
    <x v="2"/>
    <x v="2"/>
    <m/>
    <m/>
    <m/>
    <m/>
    <m/>
    <m/>
    <m/>
    <m/>
    <m/>
    <m/>
    <m/>
    <m/>
    <m/>
    <m/>
    <m/>
    <m/>
    <m/>
    <m/>
    <m/>
    <m/>
    <m/>
    <m/>
    <m/>
    <m/>
    <n v="20"/>
    <n v="2022"/>
    <s v=""/>
    <m/>
    <m/>
    <m/>
  </r>
  <r>
    <n v="4601"/>
    <m/>
    <m/>
    <m/>
    <x v="13"/>
    <x v="19"/>
    <x v="6"/>
    <s v="Food Security"/>
    <x v="9"/>
    <x v="20"/>
    <x v="3"/>
    <m/>
    <s v="Planned"/>
    <m/>
    <m/>
    <m/>
    <m/>
    <m/>
    <s v="Chittagong"/>
    <s v="Cox's Bazar"/>
    <x v="6"/>
    <x v="9"/>
    <x v="1"/>
    <m/>
    <m/>
    <m/>
    <x v="2"/>
    <x v="2"/>
    <m/>
    <m/>
    <m/>
    <m/>
    <m/>
    <m/>
    <m/>
    <m/>
    <m/>
    <m/>
    <m/>
    <m/>
    <m/>
    <m/>
    <m/>
    <m/>
    <m/>
    <m/>
    <m/>
    <m/>
    <m/>
    <m/>
    <m/>
    <m/>
    <n v="20"/>
    <n v="2022"/>
    <s v=""/>
    <m/>
    <m/>
    <m/>
  </r>
  <r>
    <n v="4602"/>
    <m/>
    <m/>
    <m/>
    <x v="13"/>
    <x v="19"/>
    <x v="6"/>
    <s v="Food Security"/>
    <x v="9"/>
    <x v="20"/>
    <x v="3"/>
    <m/>
    <s v="Planned"/>
    <m/>
    <m/>
    <m/>
    <m/>
    <m/>
    <s v="Chittagong"/>
    <s v="Cox's Bazar"/>
    <x v="6"/>
    <x v="9"/>
    <x v="1"/>
    <m/>
    <m/>
    <m/>
    <x v="2"/>
    <x v="2"/>
    <m/>
    <m/>
    <m/>
    <m/>
    <m/>
    <m/>
    <m/>
    <m/>
    <m/>
    <m/>
    <m/>
    <m/>
    <m/>
    <m/>
    <m/>
    <m/>
    <m/>
    <m/>
    <m/>
    <m/>
    <m/>
    <m/>
    <m/>
    <m/>
    <n v="20"/>
    <n v="2022"/>
    <s v=""/>
    <m/>
    <m/>
    <m/>
  </r>
  <r>
    <n v="4603"/>
    <m/>
    <m/>
    <m/>
    <x v="13"/>
    <x v="19"/>
    <x v="6"/>
    <s v="Food Security"/>
    <x v="9"/>
    <x v="20"/>
    <x v="3"/>
    <m/>
    <s v="Planned"/>
    <m/>
    <m/>
    <m/>
    <m/>
    <m/>
    <s v="Chittagong"/>
    <s v="Cox's Bazar"/>
    <x v="6"/>
    <x v="9"/>
    <x v="1"/>
    <m/>
    <m/>
    <m/>
    <x v="2"/>
    <x v="2"/>
    <m/>
    <m/>
    <m/>
    <m/>
    <m/>
    <m/>
    <m/>
    <m/>
    <m/>
    <m/>
    <m/>
    <m/>
    <m/>
    <m/>
    <m/>
    <m/>
    <m/>
    <m/>
    <m/>
    <m/>
    <m/>
    <m/>
    <m/>
    <m/>
    <n v="20"/>
    <n v="2022"/>
    <s v=""/>
    <m/>
    <m/>
    <m/>
  </r>
  <r>
    <n v="4604"/>
    <m/>
    <m/>
    <m/>
    <x v="13"/>
    <x v="19"/>
    <x v="6"/>
    <s v="Food Security"/>
    <x v="9"/>
    <x v="20"/>
    <x v="3"/>
    <m/>
    <s v="Planned"/>
    <m/>
    <m/>
    <m/>
    <m/>
    <m/>
    <s v="Chittagong"/>
    <s v="Cox's Bazar"/>
    <x v="6"/>
    <x v="9"/>
    <x v="1"/>
    <m/>
    <m/>
    <m/>
    <x v="2"/>
    <x v="2"/>
    <m/>
    <m/>
    <m/>
    <m/>
    <m/>
    <m/>
    <m/>
    <m/>
    <m/>
    <m/>
    <m/>
    <m/>
    <m/>
    <m/>
    <m/>
    <m/>
    <m/>
    <m/>
    <m/>
    <m/>
    <m/>
    <m/>
    <m/>
    <m/>
    <n v="20"/>
    <n v="2022"/>
    <s v=""/>
    <m/>
    <m/>
    <m/>
  </r>
  <r>
    <n v="4605"/>
    <m/>
    <m/>
    <m/>
    <x v="13"/>
    <x v="19"/>
    <x v="6"/>
    <s v="Food Security"/>
    <x v="9"/>
    <x v="20"/>
    <x v="3"/>
    <m/>
    <s v="Planned"/>
    <m/>
    <m/>
    <m/>
    <m/>
    <m/>
    <s v="Chittagong"/>
    <s v="Cox's Bazar"/>
    <x v="6"/>
    <x v="9"/>
    <x v="1"/>
    <m/>
    <m/>
    <m/>
    <x v="2"/>
    <x v="2"/>
    <m/>
    <m/>
    <m/>
    <m/>
    <m/>
    <m/>
    <m/>
    <m/>
    <m/>
    <m/>
    <m/>
    <m/>
    <m/>
    <m/>
    <m/>
    <m/>
    <m/>
    <m/>
    <m/>
    <m/>
    <m/>
    <m/>
    <m/>
    <m/>
    <n v="20"/>
    <n v="2022"/>
    <s v=""/>
    <m/>
    <m/>
    <m/>
  </r>
  <r>
    <n v="4606"/>
    <m/>
    <m/>
    <m/>
    <x v="13"/>
    <x v="19"/>
    <x v="6"/>
    <s v="Food Security"/>
    <x v="9"/>
    <x v="20"/>
    <x v="3"/>
    <m/>
    <s v="Planned"/>
    <m/>
    <m/>
    <m/>
    <m/>
    <m/>
    <s v="Chittagong"/>
    <s v="Cox's Bazar"/>
    <x v="6"/>
    <x v="9"/>
    <x v="1"/>
    <m/>
    <m/>
    <m/>
    <x v="2"/>
    <x v="2"/>
    <m/>
    <m/>
    <m/>
    <m/>
    <m/>
    <m/>
    <m/>
    <m/>
    <m/>
    <m/>
    <m/>
    <m/>
    <m/>
    <m/>
    <m/>
    <m/>
    <m/>
    <m/>
    <m/>
    <m/>
    <m/>
    <m/>
    <m/>
    <m/>
    <n v="20"/>
    <n v="2022"/>
    <s v=""/>
    <m/>
    <m/>
    <m/>
  </r>
  <r>
    <n v="4607"/>
    <m/>
    <m/>
    <m/>
    <x v="13"/>
    <x v="19"/>
    <x v="6"/>
    <s v="Food Security"/>
    <x v="9"/>
    <x v="20"/>
    <x v="3"/>
    <m/>
    <s v="Planned"/>
    <m/>
    <m/>
    <m/>
    <m/>
    <m/>
    <s v="Chittagong"/>
    <s v="Cox's Bazar"/>
    <x v="6"/>
    <x v="9"/>
    <x v="1"/>
    <m/>
    <m/>
    <m/>
    <x v="2"/>
    <x v="2"/>
    <m/>
    <m/>
    <m/>
    <m/>
    <m/>
    <m/>
    <m/>
    <m/>
    <m/>
    <m/>
    <m/>
    <m/>
    <m/>
    <m/>
    <m/>
    <m/>
    <m/>
    <m/>
    <m/>
    <m/>
    <m/>
    <m/>
    <m/>
    <m/>
    <n v="20"/>
    <n v="2022"/>
    <s v=""/>
    <m/>
    <m/>
    <m/>
  </r>
  <r>
    <n v="4608"/>
    <m/>
    <m/>
    <m/>
    <x v="13"/>
    <x v="19"/>
    <x v="6"/>
    <s v="Food Security"/>
    <x v="9"/>
    <x v="20"/>
    <x v="3"/>
    <m/>
    <s v="Planned"/>
    <m/>
    <m/>
    <m/>
    <m/>
    <m/>
    <s v="Chittagong"/>
    <s v="Cox's Bazar"/>
    <x v="6"/>
    <x v="9"/>
    <x v="1"/>
    <m/>
    <m/>
    <m/>
    <x v="2"/>
    <x v="2"/>
    <m/>
    <m/>
    <m/>
    <m/>
    <m/>
    <m/>
    <m/>
    <m/>
    <m/>
    <m/>
    <m/>
    <m/>
    <m/>
    <m/>
    <m/>
    <m/>
    <m/>
    <m/>
    <m/>
    <m/>
    <m/>
    <m/>
    <m/>
    <m/>
    <n v="20"/>
    <n v="2022"/>
    <s v=""/>
    <m/>
    <m/>
    <m/>
  </r>
  <r>
    <n v="4609"/>
    <m/>
    <m/>
    <m/>
    <x v="13"/>
    <x v="19"/>
    <x v="6"/>
    <s v="Food Security"/>
    <x v="9"/>
    <x v="20"/>
    <x v="3"/>
    <m/>
    <s v="Planned"/>
    <m/>
    <m/>
    <m/>
    <m/>
    <m/>
    <s v="Chittagong"/>
    <s v="Cox's Bazar"/>
    <x v="6"/>
    <x v="9"/>
    <x v="1"/>
    <m/>
    <m/>
    <m/>
    <x v="2"/>
    <x v="2"/>
    <m/>
    <m/>
    <m/>
    <m/>
    <m/>
    <m/>
    <m/>
    <m/>
    <m/>
    <m/>
    <m/>
    <m/>
    <m/>
    <m/>
    <m/>
    <m/>
    <m/>
    <m/>
    <m/>
    <m/>
    <m/>
    <m/>
    <m/>
    <m/>
    <n v="20"/>
    <n v="2022"/>
    <s v=""/>
    <m/>
    <m/>
    <m/>
  </r>
  <r>
    <n v="4610"/>
    <m/>
    <m/>
    <m/>
    <x v="13"/>
    <x v="19"/>
    <x v="6"/>
    <s v="Food Security"/>
    <x v="9"/>
    <x v="20"/>
    <x v="3"/>
    <m/>
    <s v="Planned"/>
    <m/>
    <m/>
    <m/>
    <m/>
    <m/>
    <s v="Chittagong"/>
    <s v="Cox's Bazar"/>
    <x v="6"/>
    <x v="9"/>
    <x v="1"/>
    <m/>
    <m/>
    <m/>
    <x v="2"/>
    <x v="2"/>
    <m/>
    <m/>
    <m/>
    <m/>
    <m/>
    <m/>
    <m/>
    <m/>
    <m/>
    <m/>
    <m/>
    <m/>
    <m/>
    <m/>
    <m/>
    <m/>
    <m/>
    <m/>
    <m/>
    <m/>
    <m/>
    <m/>
    <m/>
    <m/>
    <n v="20"/>
    <n v="2022"/>
    <s v=""/>
    <m/>
    <m/>
    <m/>
  </r>
  <r>
    <n v="4611"/>
    <m/>
    <m/>
    <m/>
    <x v="13"/>
    <x v="19"/>
    <x v="6"/>
    <s v="Food Security"/>
    <x v="9"/>
    <x v="20"/>
    <x v="3"/>
    <m/>
    <s v="Planned"/>
    <m/>
    <m/>
    <m/>
    <m/>
    <m/>
    <s v="Chittagong"/>
    <s v="Cox's Bazar"/>
    <x v="6"/>
    <x v="9"/>
    <x v="1"/>
    <m/>
    <m/>
    <m/>
    <x v="2"/>
    <x v="2"/>
    <m/>
    <m/>
    <m/>
    <m/>
    <m/>
    <m/>
    <m/>
    <m/>
    <m/>
    <m/>
    <m/>
    <m/>
    <m/>
    <m/>
    <m/>
    <m/>
    <m/>
    <m/>
    <m/>
    <m/>
    <m/>
    <m/>
    <m/>
    <m/>
    <n v="20"/>
    <n v="2022"/>
    <s v=""/>
    <m/>
    <m/>
    <m/>
  </r>
  <r>
    <n v="4612"/>
    <m/>
    <m/>
    <m/>
    <x v="13"/>
    <x v="19"/>
    <x v="6"/>
    <s v="Food Security"/>
    <x v="9"/>
    <x v="20"/>
    <x v="3"/>
    <m/>
    <s v="Planned"/>
    <m/>
    <m/>
    <m/>
    <m/>
    <m/>
    <s v="Chittagong"/>
    <s v="Cox's Bazar"/>
    <x v="6"/>
    <x v="9"/>
    <x v="1"/>
    <m/>
    <m/>
    <m/>
    <x v="2"/>
    <x v="2"/>
    <m/>
    <m/>
    <m/>
    <m/>
    <m/>
    <m/>
    <m/>
    <m/>
    <m/>
    <m/>
    <m/>
    <m/>
    <m/>
    <m/>
    <m/>
    <m/>
    <m/>
    <m/>
    <m/>
    <m/>
    <m/>
    <m/>
    <m/>
    <m/>
    <n v="20"/>
    <n v="2022"/>
    <s v=""/>
    <m/>
    <m/>
    <m/>
  </r>
  <r>
    <n v="4613"/>
    <m/>
    <m/>
    <m/>
    <x v="13"/>
    <x v="19"/>
    <x v="6"/>
    <s v="Food Security"/>
    <x v="9"/>
    <x v="20"/>
    <x v="3"/>
    <m/>
    <s v="Planned"/>
    <m/>
    <m/>
    <m/>
    <m/>
    <m/>
    <s v="Chittagong"/>
    <s v="Cox's Bazar"/>
    <x v="6"/>
    <x v="9"/>
    <x v="1"/>
    <m/>
    <m/>
    <m/>
    <x v="2"/>
    <x v="2"/>
    <m/>
    <m/>
    <m/>
    <m/>
    <m/>
    <m/>
    <m/>
    <m/>
    <m/>
    <m/>
    <m/>
    <m/>
    <m/>
    <m/>
    <m/>
    <m/>
    <m/>
    <m/>
    <m/>
    <m/>
    <m/>
    <m/>
    <m/>
    <m/>
    <n v="20"/>
    <n v="2022"/>
    <s v=""/>
    <m/>
    <m/>
    <m/>
  </r>
  <r>
    <n v="4614"/>
    <m/>
    <m/>
    <m/>
    <x v="13"/>
    <x v="19"/>
    <x v="6"/>
    <s v="Food Security"/>
    <x v="9"/>
    <x v="20"/>
    <x v="3"/>
    <m/>
    <s v="Planned"/>
    <m/>
    <m/>
    <m/>
    <m/>
    <m/>
    <s v="Chittagong"/>
    <s v="Cox's Bazar"/>
    <x v="6"/>
    <x v="9"/>
    <x v="1"/>
    <m/>
    <m/>
    <m/>
    <x v="2"/>
    <x v="2"/>
    <m/>
    <m/>
    <m/>
    <m/>
    <m/>
    <m/>
    <m/>
    <m/>
    <m/>
    <m/>
    <m/>
    <m/>
    <m/>
    <m/>
    <m/>
    <m/>
    <m/>
    <m/>
    <m/>
    <m/>
    <m/>
    <m/>
    <m/>
    <m/>
    <n v="20"/>
    <n v="2022"/>
    <s v=""/>
    <m/>
    <m/>
    <m/>
  </r>
  <r>
    <n v="4615"/>
    <m/>
    <m/>
    <m/>
    <x v="13"/>
    <x v="19"/>
    <x v="6"/>
    <s v="Food Security"/>
    <x v="9"/>
    <x v="20"/>
    <x v="3"/>
    <m/>
    <s v="Planned"/>
    <m/>
    <m/>
    <m/>
    <m/>
    <m/>
    <s v="Chittagong"/>
    <s v="Cox's Bazar"/>
    <x v="6"/>
    <x v="9"/>
    <x v="1"/>
    <m/>
    <m/>
    <m/>
    <x v="2"/>
    <x v="2"/>
    <m/>
    <m/>
    <m/>
    <m/>
    <m/>
    <m/>
    <m/>
    <m/>
    <m/>
    <m/>
    <m/>
    <m/>
    <m/>
    <m/>
    <m/>
    <m/>
    <m/>
    <m/>
    <m/>
    <m/>
    <m/>
    <m/>
    <m/>
    <m/>
    <n v="20"/>
    <n v="2022"/>
    <s v=""/>
    <m/>
    <m/>
    <m/>
  </r>
  <r>
    <n v="4616"/>
    <m/>
    <m/>
    <m/>
    <x v="13"/>
    <x v="19"/>
    <x v="6"/>
    <s v="Food Security"/>
    <x v="9"/>
    <x v="20"/>
    <x v="3"/>
    <m/>
    <s v="Planned"/>
    <m/>
    <m/>
    <m/>
    <m/>
    <m/>
    <s v="Chittagong"/>
    <s v="Cox's Bazar"/>
    <x v="6"/>
    <x v="9"/>
    <x v="1"/>
    <m/>
    <m/>
    <m/>
    <x v="2"/>
    <x v="2"/>
    <m/>
    <m/>
    <m/>
    <m/>
    <m/>
    <m/>
    <m/>
    <m/>
    <m/>
    <m/>
    <m/>
    <m/>
    <m/>
    <m/>
    <m/>
    <m/>
    <m/>
    <m/>
    <m/>
    <m/>
    <m/>
    <m/>
    <m/>
    <m/>
    <n v="20"/>
    <n v="2022"/>
    <s v=""/>
    <m/>
    <m/>
    <m/>
  </r>
  <r>
    <n v="4617"/>
    <m/>
    <m/>
    <m/>
    <x v="13"/>
    <x v="19"/>
    <x v="6"/>
    <s v="Food Security"/>
    <x v="9"/>
    <x v="20"/>
    <x v="3"/>
    <m/>
    <s v="Planned"/>
    <m/>
    <m/>
    <m/>
    <m/>
    <m/>
    <s v="Chittagong"/>
    <s v="Cox's Bazar"/>
    <x v="6"/>
    <x v="9"/>
    <x v="1"/>
    <m/>
    <m/>
    <m/>
    <x v="2"/>
    <x v="2"/>
    <m/>
    <m/>
    <m/>
    <m/>
    <m/>
    <m/>
    <m/>
    <m/>
    <m/>
    <m/>
    <m/>
    <m/>
    <m/>
    <m/>
    <m/>
    <m/>
    <m/>
    <m/>
    <m/>
    <m/>
    <m/>
    <m/>
    <m/>
    <m/>
    <n v="20"/>
    <n v="2022"/>
    <s v=""/>
    <m/>
    <m/>
    <m/>
  </r>
  <r>
    <n v="4618"/>
    <m/>
    <m/>
    <m/>
    <x v="13"/>
    <x v="19"/>
    <x v="6"/>
    <s v="Food Security"/>
    <x v="9"/>
    <x v="20"/>
    <x v="3"/>
    <m/>
    <s v="Planned"/>
    <m/>
    <m/>
    <m/>
    <m/>
    <m/>
    <s v="Chittagong"/>
    <s v="Cox's Bazar"/>
    <x v="6"/>
    <x v="9"/>
    <x v="1"/>
    <m/>
    <m/>
    <m/>
    <x v="2"/>
    <x v="2"/>
    <m/>
    <m/>
    <m/>
    <m/>
    <m/>
    <m/>
    <m/>
    <m/>
    <m/>
    <m/>
    <m/>
    <m/>
    <m/>
    <m/>
    <m/>
    <m/>
    <m/>
    <m/>
    <m/>
    <m/>
    <m/>
    <m/>
    <m/>
    <m/>
    <n v="20"/>
    <n v="2022"/>
    <s v=""/>
    <m/>
    <m/>
    <m/>
  </r>
  <r>
    <n v="4619"/>
    <m/>
    <m/>
    <m/>
    <x v="13"/>
    <x v="19"/>
    <x v="6"/>
    <s v="Food Security"/>
    <x v="9"/>
    <x v="20"/>
    <x v="3"/>
    <m/>
    <s v="Planned"/>
    <m/>
    <m/>
    <m/>
    <m/>
    <m/>
    <s v="Chittagong"/>
    <s v="Cox's Bazar"/>
    <x v="6"/>
    <x v="9"/>
    <x v="1"/>
    <m/>
    <m/>
    <m/>
    <x v="2"/>
    <x v="2"/>
    <m/>
    <m/>
    <m/>
    <m/>
    <m/>
    <m/>
    <m/>
    <m/>
    <m/>
    <m/>
    <m/>
    <m/>
    <m/>
    <m/>
    <m/>
    <m/>
    <m/>
    <m/>
    <m/>
    <m/>
    <m/>
    <m/>
    <m/>
    <m/>
    <n v="20"/>
    <n v="2022"/>
    <s v=""/>
    <m/>
    <m/>
    <m/>
  </r>
  <r>
    <n v="4620"/>
    <m/>
    <m/>
    <m/>
    <x v="13"/>
    <x v="19"/>
    <x v="6"/>
    <s v="Food Security"/>
    <x v="9"/>
    <x v="20"/>
    <x v="3"/>
    <m/>
    <s v="Planned"/>
    <m/>
    <m/>
    <m/>
    <m/>
    <m/>
    <s v="Chittagong"/>
    <s v="Cox's Bazar"/>
    <x v="6"/>
    <x v="9"/>
    <x v="1"/>
    <m/>
    <m/>
    <m/>
    <x v="2"/>
    <x v="2"/>
    <m/>
    <m/>
    <m/>
    <m/>
    <m/>
    <m/>
    <m/>
    <m/>
    <m/>
    <m/>
    <m/>
    <m/>
    <m/>
    <m/>
    <m/>
    <m/>
    <m/>
    <m/>
    <m/>
    <m/>
    <m/>
    <m/>
    <m/>
    <m/>
    <n v="20"/>
    <n v="2022"/>
    <s v=""/>
    <m/>
    <m/>
    <m/>
  </r>
  <r>
    <n v="4621"/>
    <m/>
    <m/>
    <m/>
    <x v="13"/>
    <x v="19"/>
    <x v="6"/>
    <s v="Food Security"/>
    <x v="9"/>
    <x v="20"/>
    <x v="3"/>
    <m/>
    <s v="Planned"/>
    <m/>
    <m/>
    <m/>
    <m/>
    <m/>
    <s v="Chittagong"/>
    <s v="Cox's Bazar"/>
    <x v="6"/>
    <x v="9"/>
    <x v="1"/>
    <m/>
    <m/>
    <m/>
    <x v="2"/>
    <x v="2"/>
    <m/>
    <m/>
    <m/>
    <m/>
    <m/>
    <m/>
    <m/>
    <m/>
    <m/>
    <m/>
    <m/>
    <m/>
    <m/>
    <m/>
    <m/>
    <m/>
    <m/>
    <m/>
    <m/>
    <m/>
    <m/>
    <m/>
    <m/>
    <m/>
    <n v="20"/>
    <n v="2022"/>
    <s v=""/>
    <m/>
    <m/>
    <m/>
  </r>
  <r>
    <n v="4622"/>
    <m/>
    <m/>
    <m/>
    <x v="13"/>
    <x v="19"/>
    <x v="6"/>
    <s v="Food Security"/>
    <x v="9"/>
    <x v="20"/>
    <x v="3"/>
    <m/>
    <s v="Planned"/>
    <m/>
    <m/>
    <m/>
    <m/>
    <m/>
    <s v="Chittagong"/>
    <s v="Cox's Bazar"/>
    <x v="6"/>
    <x v="9"/>
    <x v="1"/>
    <m/>
    <m/>
    <m/>
    <x v="2"/>
    <x v="2"/>
    <m/>
    <m/>
    <m/>
    <m/>
    <m/>
    <m/>
    <m/>
    <m/>
    <m/>
    <m/>
    <m/>
    <m/>
    <m/>
    <m/>
    <m/>
    <m/>
    <m/>
    <m/>
    <m/>
    <m/>
    <m/>
    <m/>
    <m/>
    <m/>
    <n v="20"/>
    <n v="2022"/>
    <s v=""/>
    <m/>
    <m/>
    <m/>
  </r>
  <r>
    <n v="4623"/>
    <m/>
    <m/>
    <m/>
    <x v="13"/>
    <x v="19"/>
    <x v="6"/>
    <s v="Food Security"/>
    <x v="9"/>
    <x v="20"/>
    <x v="3"/>
    <m/>
    <s v="Planned"/>
    <m/>
    <m/>
    <m/>
    <m/>
    <m/>
    <s v="Chittagong"/>
    <s v="Cox's Bazar"/>
    <x v="6"/>
    <x v="9"/>
    <x v="1"/>
    <m/>
    <m/>
    <m/>
    <x v="2"/>
    <x v="2"/>
    <m/>
    <m/>
    <m/>
    <m/>
    <m/>
    <m/>
    <m/>
    <m/>
    <m/>
    <m/>
    <m/>
    <m/>
    <m/>
    <m/>
    <m/>
    <m/>
    <m/>
    <m/>
    <m/>
    <m/>
    <m/>
    <m/>
    <m/>
    <m/>
    <n v="20"/>
    <n v="2022"/>
    <s v=""/>
    <m/>
    <m/>
    <m/>
  </r>
  <r>
    <n v="4624"/>
    <m/>
    <m/>
    <m/>
    <x v="13"/>
    <x v="19"/>
    <x v="6"/>
    <s v="Food Security"/>
    <x v="9"/>
    <x v="20"/>
    <x v="3"/>
    <m/>
    <s v="Planned"/>
    <m/>
    <m/>
    <m/>
    <m/>
    <m/>
    <s v="Chittagong"/>
    <s v="Cox's Bazar"/>
    <x v="6"/>
    <x v="9"/>
    <x v="1"/>
    <m/>
    <m/>
    <m/>
    <x v="2"/>
    <x v="2"/>
    <m/>
    <m/>
    <m/>
    <m/>
    <m/>
    <m/>
    <m/>
    <m/>
    <m/>
    <m/>
    <m/>
    <m/>
    <m/>
    <m/>
    <m/>
    <m/>
    <m/>
    <m/>
    <m/>
    <m/>
    <m/>
    <m/>
    <m/>
    <m/>
    <n v="20"/>
    <n v="2022"/>
    <s v=""/>
    <m/>
    <m/>
    <m/>
  </r>
  <r>
    <n v="4625"/>
    <m/>
    <m/>
    <m/>
    <x v="13"/>
    <x v="19"/>
    <x v="6"/>
    <s v="Food Security"/>
    <x v="9"/>
    <x v="20"/>
    <x v="3"/>
    <m/>
    <s v="Planned"/>
    <m/>
    <m/>
    <m/>
    <m/>
    <m/>
    <s v="Chittagong"/>
    <s v="Cox's Bazar"/>
    <x v="6"/>
    <x v="9"/>
    <x v="1"/>
    <m/>
    <m/>
    <m/>
    <x v="2"/>
    <x v="2"/>
    <m/>
    <m/>
    <m/>
    <m/>
    <m/>
    <m/>
    <m/>
    <m/>
    <m/>
    <m/>
    <m/>
    <m/>
    <m/>
    <m/>
    <m/>
    <m/>
    <m/>
    <m/>
    <m/>
    <m/>
    <m/>
    <m/>
    <m/>
    <m/>
    <n v="20"/>
    <n v="2022"/>
    <s v=""/>
    <m/>
    <m/>
    <m/>
  </r>
  <r>
    <n v="4626"/>
    <m/>
    <m/>
    <m/>
    <x v="13"/>
    <x v="19"/>
    <x v="6"/>
    <s v="Food Security"/>
    <x v="9"/>
    <x v="20"/>
    <x v="3"/>
    <m/>
    <s v="Planned"/>
    <m/>
    <m/>
    <m/>
    <m/>
    <m/>
    <s v="Chittagong"/>
    <s v="Cox's Bazar"/>
    <x v="6"/>
    <x v="9"/>
    <x v="1"/>
    <m/>
    <m/>
    <m/>
    <x v="2"/>
    <x v="2"/>
    <m/>
    <m/>
    <m/>
    <m/>
    <m/>
    <m/>
    <m/>
    <m/>
    <m/>
    <m/>
    <m/>
    <m/>
    <m/>
    <m/>
    <m/>
    <m/>
    <m/>
    <m/>
    <m/>
    <m/>
    <m/>
    <m/>
    <m/>
    <m/>
    <n v="20"/>
    <n v="2022"/>
    <s v=""/>
    <m/>
    <m/>
    <m/>
  </r>
  <r>
    <n v="4627"/>
    <m/>
    <m/>
    <m/>
    <x v="13"/>
    <x v="19"/>
    <x v="6"/>
    <s v="Food Security"/>
    <x v="9"/>
    <x v="20"/>
    <x v="3"/>
    <m/>
    <s v="Planned"/>
    <m/>
    <m/>
    <m/>
    <m/>
    <m/>
    <s v="Chittagong"/>
    <s v="Cox's Bazar"/>
    <x v="6"/>
    <x v="9"/>
    <x v="1"/>
    <m/>
    <m/>
    <m/>
    <x v="2"/>
    <x v="2"/>
    <m/>
    <m/>
    <m/>
    <m/>
    <m/>
    <m/>
    <m/>
    <m/>
    <m/>
    <m/>
    <m/>
    <m/>
    <m/>
    <m/>
    <m/>
    <m/>
    <m/>
    <m/>
    <m/>
    <m/>
    <m/>
    <m/>
    <m/>
    <m/>
    <n v="20"/>
    <n v="2022"/>
    <s v=""/>
    <m/>
    <m/>
    <m/>
  </r>
  <r>
    <n v="4628"/>
    <m/>
    <m/>
    <m/>
    <x v="13"/>
    <x v="19"/>
    <x v="6"/>
    <s v="Food Security"/>
    <x v="9"/>
    <x v="20"/>
    <x v="3"/>
    <m/>
    <s v="Planned"/>
    <m/>
    <m/>
    <m/>
    <m/>
    <m/>
    <s v="Chittagong"/>
    <s v="Cox's Bazar"/>
    <x v="6"/>
    <x v="9"/>
    <x v="1"/>
    <m/>
    <m/>
    <m/>
    <x v="2"/>
    <x v="2"/>
    <m/>
    <m/>
    <m/>
    <m/>
    <m/>
    <m/>
    <m/>
    <m/>
    <m/>
    <m/>
    <m/>
    <m/>
    <m/>
    <m/>
    <m/>
    <m/>
    <m/>
    <m/>
    <m/>
    <m/>
    <m/>
    <m/>
    <m/>
    <m/>
    <n v="20"/>
    <n v="2022"/>
    <s v=""/>
    <m/>
    <m/>
    <m/>
  </r>
  <r>
    <n v="4629"/>
    <m/>
    <m/>
    <m/>
    <x v="13"/>
    <x v="19"/>
    <x v="6"/>
    <s v="Food Security"/>
    <x v="9"/>
    <x v="20"/>
    <x v="3"/>
    <m/>
    <s v="Planned"/>
    <m/>
    <m/>
    <m/>
    <m/>
    <m/>
    <s v="Chittagong"/>
    <s v="Cox's Bazar"/>
    <x v="6"/>
    <x v="9"/>
    <x v="1"/>
    <m/>
    <m/>
    <m/>
    <x v="2"/>
    <x v="2"/>
    <m/>
    <m/>
    <m/>
    <m/>
    <m/>
    <m/>
    <m/>
    <m/>
    <m/>
    <m/>
    <m/>
    <m/>
    <m/>
    <m/>
    <m/>
    <m/>
    <m/>
    <m/>
    <m/>
    <m/>
    <m/>
    <m/>
    <m/>
    <m/>
    <n v="20"/>
    <n v="2022"/>
    <s v=""/>
    <m/>
    <m/>
    <m/>
  </r>
  <r>
    <n v="4630"/>
    <m/>
    <m/>
    <m/>
    <x v="13"/>
    <x v="19"/>
    <x v="6"/>
    <s v="Food Security"/>
    <x v="9"/>
    <x v="20"/>
    <x v="3"/>
    <m/>
    <s v="Planned"/>
    <m/>
    <m/>
    <m/>
    <m/>
    <m/>
    <s v="Chittagong"/>
    <s v="Cox's Bazar"/>
    <x v="6"/>
    <x v="9"/>
    <x v="1"/>
    <m/>
    <m/>
    <m/>
    <x v="2"/>
    <x v="2"/>
    <m/>
    <m/>
    <m/>
    <m/>
    <m/>
    <m/>
    <m/>
    <m/>
    <m/>
    <m/>
    <m/>
    <m/>
    <m/>
    <m/>
    <m/>
    <m/>
    <m/>
    <m/>
    <m/>
    <m/>
    <m/>
    <m/>
    <m/>
    <m/>
    <n v="20"/>
    <n v="2022"/>
    <s v=""/>
    <m/>
    <m/>
    <m/>
  </r>
  <r>
    <n v="4631"/>
    <m/>
    <m/>
    <m/>
    <x v="13"/>
    <x v="19"/>
    <x v="6"/>
    <s v="Food Security"/>
    <x v="9"/>
    <x v="20"/>
    <x v="3"/>
    <m/>
    <s v="Planned"/>
    <m/>
    <m/>
    <m/>
    <m/>
    <m/>
    <s v="Chittagong"/>
    <s v="Cox's Bazar"/>
    <x v="6"/>
    <x v="9"/>
    <x v="1"/>
    <m/>
    <m/>
    <m/>
    <x v="2"/>
    <x v="2"/>
    <m/>
    <m/>
    <m/>
    <m/>
    <m/>
    <m/>
    <m/>
    <m/>
    <m/>
    <m/>
    <m/>
    <m/>
    <m/>
    <m/>
    <m/>
    <m/>
    <m/>
    <m/>
    <m/>
    <m/>
    <m/>
    <m/>
    <m/>
    <m/>
    <n v="20"/>
    <n v="2022"/>
    <s v=""/>
    <m/>
    <m/>
    <m/>
  </r>
  <r>
    <n v="4632"/>
    <m/>
    <m/>
    <m/>
    <x v="13"/>
    <x v="19"/>
    <x v="6"/>
    <s v="Food Security"/>
    <x v="9"/>
    <x v="20"/>
    <x v="3"/>
    <m/>
    <s v="Planned"/>
    <m/>
    <m/>
    <m/>
    <m/>
    <m/>
    <s v="Chittagong"/>
    <s v="Cox's Bazar"/>
    <x v="6"/>
    <x v="9"/>
    <x v="1"/>
    <m/>
    <m/>
    <m/>
    <x v="2"/>
    <x v="2"/>
    <m/>
    <m/>
    <m/>
    <m/>
    <m/>
    <m/>
    <m/>
    <m/>
    <m/>
    <m/>
    <m/>
    <m/>
    <m/>
    <m/>
    <m/>
    <m/>
    <m/>
    <m/>
    <m/>
    <m/>
    <m/>
    <m/>
    <m/>
    <m/>
    <n v="20"/>
    <n v="2022"/>
    <s v=""/>
    <m/>
    <m/>
    <m/>
  </r>
  <r>
    <n v="4633"/>
    <m/>
    <m/>
    <m/>
    <x v="13"/>
    <x v="19"/>
    <x v="6"/>
    <s v="Food Security"/>
    <x v="9"/>
    <x v="20"/>
    <x v="3"/>
    <m/>
    <s v="Planned"/>
    <m/>
    <m/>
    <m/>
    <m/>
    <m/>
    <s v="Chittagong"/>
    <s v="Cox's Bazar"/>
    <x v="6"/>
    <x v="9"/>
    <x v="1"/>
    <m/>
    <m/>
    <m/>
    <x v="2"/>
    <x v="2"/>
    <m/>
    <m/>
    <m/>
    <m/>
    <m/>
    <m/>
    <m/>
    <m/>
    <m/>
    <m/>
    <m/>
    <m/>
    <m/>
    <m/>
    <m/>
    <m/>
    <m/>
    <m/>
    <m/>
    <m/>
    <m/>
    <m/>
    <m/>
    <m/>
    <n v="20"/>
    <n v="2022"/>
    <s v=""/>
    <m/>
    <m/>
    <m/>
  </r>
  <r>
    <n v="4634"/>
    <m/>
    <m/>
    <m/>
    <x v="13"/>
    <x v="19"/>
    <x v="6"/>
    <s v="Food Security"/>
    <x v="9"/>
    <x v="20"/>
    <x v="3"/>
    <m/>
    <s v="Planned"/>
    <m/>
    <m/>
    <m/>
    <m/>
    <m/>
    <s v="Chittagong"/>
    <s v="Cox's Bazar"/>
    <x v="6"/>
    <x v="9"/>
    <x v="1"/>
    <m/>
    <m/>
    <m/>
    <x v="2"/>
    <x v="2"/>
    <m/>
    <m/>
    <m/>
    <m/>
    <m/>
    <m/>
    <m/>
    <m/>
    <m/>
    <m/>
    <m/>
    <m/>
    <m/>
    <m/>
    <m/>
    <m/>
    <m/>
    <m/>
    <m/>
    <m/>
    <m/>
    <m/>
    <m/>
    <m/>
    <n v="20"/>
    <n v="2022"/>
    <s v=""/>
    <m/>
    <m/>
    <m/>
  </r>
  <r>
    <n v="4635"/>
    <m/>
    <m/>
    <m/>
    <x v="13"/>
    <x v="19"/>
    <x v="6"/>
    <s v="Food Security"/>
    <x v="9"/>
    <x v="20"/>
    <x v="3"/>
    <m/>
    <s v="Planned"/>
    <m/>
    <m/>
    <m/>
    <m/>
    <m/>
    <s v="Chittagong"/>
    <s v="Cox's Bazar"/>
    <x v="6"/>
    <x v="9"/>
    <x v="1"/>
    <m/>
    <m/>
    <m/>
    <x v="2"/>
    <x v="2"/>
    <m/>
    <m/>
    <m/>
    <m/>
    <m/>
    <m/>
    <m/>
    <m/>
    <m/>
    <m/>
    <m/>
    <m/>
    <m/>
    <m/>
    <m/>
    <m/>
    <m/>
    <m/>
    <m/>
    <m/>
    <m/>
    <m/>
    <m/>
    <m/>
    <n v="20"/>
    <n v="2022"/>
    <s v=""/>
    <m/>
    <m/>
    <m/>
  </r>
  <r>
    <n v="4636"/>
    <m/>
    <m/>
    <m/>
    <x v="13"/>
    <x v="19"/>
    <x v="6"/>
    <s v="Food Security"/>
    <x v="9"/>
    <x v="20"/>
    <x v="3"/>
    <m/>
    <s v="Planned"/>
    <m/>
    <m/>
    <m/>
    <m/>
    <m/>
    <s v="Chittagong"/>
    <s v="Cox's Bazar"/>
    <x v="6"/>
    <x v="9"/>
    <x v="1"/>
    <m/>
    <m/>
    <m/>
    <x v="2"/>
    <x v="2"/>
    <m/>
    <m/>
    <m/>
    <m/>
    <m/>
    <m/>
    <m/>
    <m/>
    <m/>
    <m/>
    <m/>
    <m/>
    <m/>
    <m/>
    <m/>
    <m/>
    <m/>
    <m/>
    <m/>
    <m/>
    <m/>
    <m/>
    <m/>
    <m/>
    <n v="20"/>
    <n v="2022"/>
    <s v=""/>
    <m/>
    <m/>
    <m/>
  </r>
  <r>
    <n v="4637"/>
    <m/>
    <m/>
    <m/>
    <x v="13"/>
    <x v="19"/>
    <x v="6"/>
    <s v="Food Security"/>
    <x v="9"/>
    <x v="20"/>
    <x v="3"/>
    <m/>
    <s v="Planned"/>
    <m/>
    <m/>
    <m/>
    <m/>
    <m/>
    <s v="Chittagong"/>
    <s v="Cox's Bazar"/>
    <x v="6"/>
    <x v="9"/>
    <x v="1"/>
    <m/>
    <m/>
    <m/>
    <x v="2"/>
    <x v="2"/>
    <m/>
    <m/>
    <m/>
    <m/>
    <m/>
    <m/>
    <m/>
    <m/>
    <m/>
    <m/>
    <m/>
    <m/>
    <m/>
    <m/>
    <m/>
    <m/>
    <m/>
    <m/>
    <m/>
    <m/>
    <m/>
    <m/>
    <m/>
    <m/>
    <n v="20"/>
    <n v="2022"/>
    <s v=""/>
    <m/>
    <m/>
    <m/>
  </r>
  <r>
    <n v="4638"/>
    <m/>
    <m/>
    <m/>
    <x v="13"/>
    <x v="19"/>
    <x v="6"/>
    <s v="Food Security"/>
    <x v="9"/>
    <x v="20"/>
    <x v="3"/>
    <m/>
    <s v="Planned"/>
    <m/>
    <m/>
    <m/>
    <m/>
    <m/>
    <s v="Chittagong"/>
    <s v="Cox's Bazar"/>
    <x v="6"/>
    <x v="9"/>
    <x v="1"/>
    <m/>
    <m/>
    <m/>
    <x v="2"/>
    <x v="2"/>
    <m/>
    <m/>
    <m/>
    <m/>
    <m/>
    <m/>
    <m/>
    <m/>
    <m/>
    <m/>
    <m/>
    <m/>
    <m/>
    <m/>
    <m/>
    <m/>
    <m/>
    <m/>
    <m/>
    <m/>
    <m/>
    <m/>
    <m/>
    <m/>
    <n v="20"/>
    <n v="2022"/>
    <s v=""/>
    <m/>
    <m/>
    <m/>
  </r>
  <r>
    <n v="4639"/>
    <m/>
    <m/>
    <m/>
    <x v="13"/>
    <x v="19"/>
    <x v="6"/>
    <s v="Food Security"/>
    <x v="9"/>
    <x v="20"/>
    <x v="3"/>
    <m/>
    <s v="Planned"/>
    <m/>
    <m/>
    <m/>
    <m/>
    <m/>
    <s v="Chittagong"/>
    <s v="Cox's Bazar"/>
    <x v="6"/>
    <x v="9"/>
    <x v="1"/>
    <m/>
    <m/>
    <m/>
    <x v="2"/>
    <x v="2"/>
    <m/>
    <m/>
    <m/>
    <m/>
    <m/>
    <m/>
    <m/>
    <m/>
    <m/>
    <m/>
    <m/>
    <m/>
    <m/>
    <m/>
    <m/>
    <m/>
    <m/>
    <m/>
    <m/>
    <m/>
    <m/>
    <m/>
    <m/>
    <m/>
    <n v="20"/>
    <n v="2022"/>
    <s v=""/>
    <m/>
    <m/>
    <m/>
  </r>
  <r>
    <n v="4640"/>
    <m/>
    <m/>
    <m/>
    <x v="13"/>
    <x v="19"/>
    <x v="6"/>
    <s v="Food Security"/>
    <x v="9"/>
    <x v="20"/>
    <x v="3"/>
    <m/>
    <s v="Planned"/>
    <m/>
    <m/>
    <m/>
    <m/>
    <m/>
    <s v="Chittagong"/>
    <s v="Cox's Bazar"/>
    <x v="6"/>
    <x v="9"/>
    <x v="1"/>
    <m/>
    <m/>
    <m/>
    <x v="2"/>
    <x v="2"/>
    <m/>
    <m/>
    <m/>
    <m/>
    <m/>
    <m/>
    <m/>
    <m/>
    <m/>
    <m/>
    <m/>
    <m/>
    <m/>
    <m/>
    <m/>
    <m/>
    <m/>
    <m/>
    <m/>
    <m/>
    <m/>
    <m/>
    <m/>
    <m/>
    <n v="20"/>
    <n v="2022"/>
    <s v=""/>
    <m/>
    <m/>
    <m/>
  </r>
  <r>
    <n v="4641"/>
    <m/>
    <m/>
    <m/>
    <x v="13"/>
    <x v="19"/>
    <x v="6"/>
    <s v="Food Security"/>
    <x v="9"/>
    <x v="20"/>
    <x v="3"/>
    <m/>
    <s v="Planned"/>
    <m/>
    <m/>
    <m/>
    <m/>
    <m/>
    <s v="Chittagong"/>
    <s v="Cox's Bazar"/>
    <x v="6"/>
    <x v="9"/>
    <x v="1"/>
    <m/>
    <m/>
    <m/>
    <x v="2"/>
    <x v="2"/>
    <m/>
    <m/>
    <m/>
    <m/>
    <m/>
    <m/>
    <m/>
    <m/>
    <m/>
    <m/>
    <m/>
    <m/>
    <m/>
    <m/>
    <m/>
    <m/>
    <m/>
    <m/>
    <m/>
    <m/>
    <m/>
    <m/>
    <m/>
    <m/>
    <n v="20"/>
    <n v="2022"/>
    <s v=""/>
    <m/>
    <m/>
    <m/>
  </r>
  <r>
    <n v="4642"/>
    <m/>
    <m/>
    <m/>
    <x v="13"/>
    <x v="19"/>
    <x v="6"/>
    <s v="Food Security"/>
    <x v="9"/>
    <x v="20"/>
    <x v="3"/>
    <m/>
    <s v="Planned"/>
    <m/>
    <m/>
    <m/>
    <m/>
    <m/>
    <s v="Chittagong"/>
    <s v="Cox's Bazar"/>
    <x v="6"/>
    <x v="9"/>
    <x v="1"/>
    <m/>
    <m/>
    <m/>
    <x v="2"/>
    <x v="2"/>
    <m/>
    <m/>
    <m/>
    <m/>
    <m/>
    <m/>
    <m/>
    <m/>
    <m/>
    <m/>
    <m/>
    <m/>
    <m/>
    <m/>
    <m/>
    <m/>
    <m/>
    <m/>
    <m/>
    <m/>
    <m/>
    <m/>
    <m/>
    <m/>
    <n v="20"/>
    <n v="2022"/>
    <s v=""/>
    <m/>
    <m/>
    <m/>
  </r>
  <r>
    <n v="4643"/>
    <m/>
    <m/>
    <m/>
    <x v="13"/>
    <x v="19"/>
    <x v="6"/>
    <s v="Food Security"/>
    <x v="9"/>
    <x v="20"/>
    <x v="3"/>
    <m/>
    <s v="Planned"/>
    <m/>
    <m/>
    <m/>
    <m/>
    <m/>
    <s v="Chittagong"/>
    <s v="Cox's Bazar"/>
    <x v="6"/>
    <x v="9"/>
    <x v="1"/>
    <m/>
    <m/>
    <m/>
    <x v="2"/>
    <x v="2"/>
    <m/>
    <m/>
    <m/>
    <m/>
    <m/>
    <m/>
    <m/>
    <m/>
    <m/>
    <m/>
    <m/>
    <m/>
    <m/>
    <m/>
    <m/>
    <m/>
    <m/>
    <m/>
    <m/>
    <m/>
    <m/>
    <m/>
    <m/>
    <m/>
    <n v="20"/>
    <n v="2022"/>
    <s v=""/>
    <m/>
    <m/>
    <m/>
  </r>
  <r>
    <n v="4644"/>
    <m/>
    <m/>
    <m/>
    <x v="13"/>
    <x v="19"/>
    <x v="6"/>
    <s v="Food Security"/>
    <x v="9"/>
    <x v="20"/>
    <x v="3"/>
    <m/>
    <s v="Planned"/>
    <m/>
    <m/>
    <m/>
    <m/>
    <m/>
    <s v="Chittagong"/>
    <s v="Cox's Bazar"/>
    <x v="6"/>
    <x v="9"/>
    <x v="1"/>
    <m/>
    <m/>
    <m/>
    <x v="2"/>
    <x v="2"/>
    <m/>
    <m/>
    <m/>
    <m/>
    <m/>
    <m/>
    <m/>
    <m/>
    <m/>
    <m/>
    <m/>
    <m/>
    <m/>
    <m/>
    <m/>
    <m/>
    <m/>
    <m/>
    <m/>
    <m/>
    <m/>
    <m/>
    <m/>
    <m/>
    <n v="20"/>
    <n v="2022"/>
    <s v=""/>
    <m/>
    <m/>
    <m/>
  </r>
  <r>
    <n v="4645"/>
    <m/>
    <m/>
    <m/>
    <x v="13"/>
    <x v="19"/>
    <x v="6"/>
    <s v="Food Security"/>
    <x v="9"/>
    <x v="20"/>
    <x v="3"/>
    <m/>
    <s v="Planned"/>
    <m/>
    <m/>
    <m/>
    <m/>
    <m/>
    <s v="Chittagong"/>
    <s v="Cox's Bazar"/>
    <x v="6"/>
    <x v="9"/>
    <x v="1"/>
    <m/>
    <m/>
    <m/>
    <x v="2"/>
    <x v="2"/>
    <m/>
    <m/>
    <m/>
    <m/>
    <m/>
    <m/>
    <m/>
    <m/>
    <m/>
    <m/>
    <m/>
    <m/>
    <m/>
    <m/>
    <m/>
    <m/>
    <m/>
    <m/>
    <m/>
    <m/>
    <m/>
    <m/>
    <m/>
    <m/>
    <n v="20"/>
    <n v="2022"/>
    <s v=""/>
    <m/>
    <m/>
    <m/>
  </r>
  <r>
    <n v="4646"/>
    <m/>
    <m/>
    <m/>
    <x v="13"/>
    <x v="19"/>
    <x v="6"/>
    <s v="Food Security"/>
    <x v="9"/>
    <x v="20"/>
    <x v="3"/>
    <m/>
    <s v="Planned"/>
    <m/>
    <m/>
    <m/>
    <m/>
    <m/>
    <s v="Chittagong"/>
    <s v="Cox's Bazar"/>
    <x v="6"/>
    <x v="9"/>
    <x v="1"/>
    <m/>
    <m/>
    <m/>
    <x v="2"/>
    <x v="2"/>
    <m/>
    <m/>
    <m/>
    <m/>
    <m/>
    <m/>
    <m/>
    <m/>
    <m/>
    <m/>
    <m/>
    <m/>
    <m/>
    <m/>
    <m/>
    <m/>
    <m/>
    <m/>
    <m/>
    <m/>
    <m/>
    <m/>
    <m/>
    <m/>
    <n v="20"/>
    <n v="2022"/>
    <s v=""/>
    <m/>
    <m/>
    <m/>
  </r>
  <r>
    <n v="4647"/>
    <m/>
    <m/>
    <m/>
    <x v="13"/>
    <x v="19"/>
    <x v="6"/>
    <s v="Food Security"/>
    <x v="9"/>
    <x v="20"/>
    <x v="3"/>
    <m/>
    <s v="Planned"/>
    <m/>
    <m/>
    <m/>
    <m/>
    <m/>
    <s v="Chittagong"/>
    <s v="Cox's Bazar"/>
    <x v="6"/>
    <x v="9"/>
    <x v="1"/>
    <m/>
    <m/>
    <m/>
    <x v="2"/>
    <x v="2"/>
    <m/>
    <m/>
    <m/>
    <m/>
    <m/>
    <m/>
    <m/>
    <m/>
    <m/>
    <m/>
    <m/>
    <m/>
    <m/>
    <m/>
    <m/>
    <m/>
    <m/>
    <m/>
    <m/>
    <m/>
    <m/>
    <m/>
    <m/>
    <m/>
    <n v="20"/>
    <n v="2022"/>
    <s v=""/>
    <m/>
    <m/>
    <m/>
  </r>
  <r>
    <n v="4648"/>
    <m/>
    <m/>
    <m/>
    <x v="13"/>
    <x v="19"/>
    <x v="6"/>
    <s v="Food Security"/>
    <x v="9"/>
    <x v="20"/>
    <x v="3"/>
    <m/>
    <s v="Planned"/>
    <m/>
    <m/>
    <m/>
    <m/>
    <m/>
    <s v="Chittagong"/>
    <s v="Cox's Bazar"/>
    <x v="6"/>
    <x v="9"/>
    <x v="1"/>
    <m/>
    <m/>
    <m/>
    <x v="2"/>
    <x v="2"/>
    <m/>
    <m/>
    <m/>
    <m/>
    <m/>
    <m/>
    <m/>
    <m/>
    <m/>
    <m/>
    <m/>
    <m/>
    <m/>
    <m/>
    <m/>
    <m/>
    <m/>
    <m/>
    <m/>
    <m/>
    <m/>
    <m/>
    <m/>
    <m/>
    <n v="20"/>
    <n v="2022"/>
    <s v=""/>
    <m/>
    <m/>
    <m/>
  </r>
  <r>
    <n v="4649"/>
    <m/>
    <m/>
    <m/>
    <x v="13"/>
    <x v="19"/>
    <x v="6"/>
    <s v="Food Security"/>
    <x v="9"/>
    <x v="20"/>
    <x v="3"/>
    <m/>
    <s v="Planned"/>
    <m/>
    <m/>
    <m/>
    <m/>
    <m/>
    <s v="Chittagong"/>
    <s v="Cox's Bazar"/>
    <x v="6"/>
    <x v="9"/>
    <x v="1"/>
    <m/>
    <m/>
    <m/>
    <x v="2"/>
    <x v="2"/>
    <m/>
    <m/>
    <m/>
    <m/>
    <m/>
    <m/>
    <m/>
    <m/>
    <m/>
    <m/>
    <m/>
    <m/>
    <m/>
    <m/>
    <m/>
    <m/>
    <m/>
    <m/>
    <m/>
    <m/>
    <m/>
    <m/>
    <m/>
    <m/>
    <n v="20"/>
    <n v="2022"/>
    <s v=""/>
    <m/>
    <m/>
    <m/>
  </r>
  <r>
    <n v="4650"/>
    <m/>
    <m/>
    <m/>
    <x v="13"/>
    <x v="19"/>
    <x v="6"/>
    <s v="Food Security"/>
    <x v="9"/>
    <x v="20"/>
    <x v="3"/>
    <m/>
    <s v="Planned"/>
    <m/>
    <m/>
    <m/>
    <m/>
    <m/>
    <s v="Chittagong"/>
    <s v="Cox's Bazar"/>
    <x v="6"/>
    <x v="9"/>
    <x v="1"/>
    <m/>
    <m/>
    <m/>
    <x v="2"/>
    <x v="2"/>
    <m/>
    <m/>
    <m/>
    <m/>
    <m/>
    <m/>
    <m/>
    <m/>
    <m/>
    <m/>
    <m/>
    <m/>
    <m/>
    <m/>
    <m/>
    <m/>
    <m/>
    <m/>
    <m/>
    <m/>
    <m/>
    <m/>
    <m/>
    <m/>
    <n v="20"/>
    <n v="2022"/>
    <s v=""/>
    <m/>
    <m/>
    <m/>
  </r>
  <r>
    <n v="4651"/>
    <m/>
    <m/>
    <m/>
    <x v="13"/>
    <x v="19"/>
    <x v="6"/>
    <s v="Food Security"/>
    <x v="9"/>
    <x v="20"/>
    <x v="3"/>
    <m/>
    <s v="Planned"/>
    <m/>
    <m/>
    <m/>
    <m/>
    <m/>
    <s v="Chittagong"/>
    <s v="Cox's Bazar"/>
    <x v="6"/>
    <x v="9"/>
    <x v="1"/>
    <m/>
    <m/>
    <m/>
    <x v="2"/>
    <x v="2"/>
    <m/>
    <m/>
    <m/>
    <m/>
    <m/>
    <m/>
    <m/>
    <m/>
    <m/>
    <m/>
    <m/>
    <m/>
    <m/>
    <m/>
    <m/>
    <m/>
    <m/>
    <m/>
    <m/>
    <m/>
    <m/>
    <m/>
    <m/>
    <m/>
    <n v="20"/>
    <n v="2022"/>
    <s v=""/>
    <m/>
    <m/>
    <m/>
  </r>
  <r>
    <n v="4652"/>
    <m/>
    <m/>
    <m/>
    <x v="13"/>
    <x v="19"/>
    <x v="6"/>
    <s v="Food Security"/>
    <x v="9"/>
    <x v="20"/>
    <x v="3"/>
    <m/>
    <s v="Planned"/>
    <m/>
    <m/>
    <m/>
    <m/>
    <m/>
    <s v="Chittagong"/>
    <s v="Cox's Bazar"/>
    <x v="6"/>
    <x v="9"/>
    <x v="1"/>
    <m/>
    <m/>
    <m/>
    <x v="2"/>
    <x v="2"/>
    <m/>
    <m/>
    <m/>
    <m/>
    <m/>
    <m/>
    <m/>
    <m/>
    <m/>
    <m/>
    <m/>
    <m/>
    <m/>
    <m/>
    <m/>
    <m/>
    <m/>
    <m/>
    <m/>
    <m/>
    <m/>
    <m/>
    <m/>
    <m/>
    <n v="20"/>
    <n v="2022"/>
    <s v=""/>
    <m/>
    <m/>
    <m/>
  </r>
  <r>
    <n v="4653"/>
    <m/>
    <m/>
    <m/>
    <x v="13"/>
    <x v="19"/>
    <x v="6"/>
    <s v="Food Security"/>
    <x v="9"/>
    <x v="20"/>
    <x v="3"/>
    <m/>
    <s v="Planned"/>
    <m/>
    <m/>
    <m/>
    <m/>
    <m/>
    <s v="Chittagong"/>
    <s v="Cox's Bazar"/>
    <x v="6"/>
    <x v="9"/>
    <x v="1"/>
    <m/>
    <m/>
    <m/>
    <x v="2"/>
    <x v="2"/>
    <m/>
    <m/>
    <m/>
    <m/>
    <m/>
    <m/>
    <m/>
    <m/>
    <m/>
    <m/>
    <m/>
    <m/>
    <m/>
    <m/>
    <m/>
    <m/>
    <m/>
    <m/>
    <m/>
    <m/>
    <m/>
    <m/>
    <m/>
    <m/>
    <n v="20"/>
    <n v="2022"/>
    <s v=""/>
    <m/>
    <m/>
    <m/>
  </r>
  <r>
    <n v="4654"/>
    <m/>
    <m/>
    <m/>
    <x v="13"/>
    <x v="19"/>
    <x v="6"/>
    <s v="Food Security"/>
    <x v="9"/>
    <x v="20"/>
    <x v="3"/>
    <m/>
    <s v="Planned"/>
    <m/>
    <m/>
    <m/>
    <m/>
    <m/>
    <s v="Chittagong"/>
    <s v="Cox's Bazar"/>
    <x v="6"/>
    <x v="9"/>
    <x v="1"/>
    <m/>
    <m/>
    <m/>
    <x v="2"/>
    <x v="2"/>
    <m/>
    <m/>
    <m/>
    <m/>
    <m/>
    <m/>
    <m/>
    <m/>
    <m/>
    <m/>
    <m/>
    <m/>
    <m/>
    <m/>
    <m/>
    <m/>
    <m/>
    <m/>
    <m/>
    <m/>
    <m/>
    <m/>
    <m/>
    <m/>
    <n v="20"/>
    <n v="2022"/>
    <s v=""/>
    <m/>
    <m/>
    <m/>
  </r>
  <r>
    <n v="4655"/>
    <m/>
    <m/>
    <m/>
    <x v="13"/>
    <x v="19"/>
    <x v="6"/>
    <s v="Food Security"/>
    <x v="9"/>
    <x v="20"/>
    <x v="3"/>
    <m/>
    <s v="Planned"/>
    <m/>
    <m/>
    <m/>
    <m/>
    <m/>
    <s v="Chittagong"/>
    <s v="Cox's Bazar"/>
    <x v="6"/>
    <x v="9"/>
    <x v="1"/>
    <m/>
    <m/>
    <m/>
    <x v="2"/>
    <x v="2"/>
    <m/>
    <m/>
    <m/>
    <m/>
    <m/>
    <m/>
    <m/>
    <m/>
    <m/>
    <m/>
    <m/>
    <m/>
    <m/>
    <m/>
    <m/>
    <m/>
    <m/>
    <m/>
    <m/>
    <m/>
    <m/>
    <m/>
    <m/>
    <m/>
    <n v="20"/>
    <n v="2022"/>
    <s v=""/>
    <m/>
    <m/>
    <m/>
  </r>
  <r>
    <n v="4656"/>
    <m/>
    <m/>
    <m/>
    <x v="13"/>
    <x v="19"/>
    <x v="6"/>
    <s v="Food Security"/>
    <x v="9"/>
    <x v="20"/>
    <x v="3"/>
    <m/>
    <s v="Planned"/>
    <m/>
    <m/>
    <m/>
    <m/>
    <m/>
    <s v="Chittagong"/>
    <s v="Cox's Bazar"/>
    <x v="6"/>
    <x v="9"/>
    <x v="1"/>
    <m/>
    <m/>
    <m/>
    <x v="2"/>
    <x v="2"/>
    <m/>
    <m/>
    <m/>
    <m/>
    <m/>
    <m/>
    <m/>
    <m/>
    <m/>
    <m/>
    <m/>
    <m/>
    <m/>
    <m/>
    <m/>
    <m/>
    <m/>
    <m/>
    <m/>
    <m/>
    <m/>
    <m/>
    <m/>
    <m/>
    <n v="20"/>
    <n v="2022"/>
    <s v=""/>
    <m/>
    <m/>
    <m/>
  </r>
  <r>
    <n v="4657"/>
    <m/>
    <m/>
    <m/>
    <x v="13"/>
    <x v="19"/>
    <x v="6"/>
    <s v="Food Security"/>
    <x v="9"/>
    <x v="20"/>
    <x v="3"/>
    <m/>
    <s v="Planned"/>
    <m/>
    <m/>
    <m/>
    <m/>
    <m/>
    <s v="Chittagong"/>
    <s v="Cox's Bazar"/>
    <x v="6"/>
    <x v="9"/>
    <x v="1"/>
    <m/>
    <m/>
    <m/>
    <x v="2"/>
    <x v="2"/>
    <m/>
    <m/>
    <m/>
    <m/>
    <m/>
    <m/>
    <m/>
    <m/>
    <m/>
    <m/>
    <m/>
    <m/>
    <m/>
    <m/>
    <m/>
    <m/>
    <m/>
    <m/>
    <m/>
    <m/>
    <m/>
    <m/>
    <m/>
    <m/>
    <n v="20"/>
    <n v="2022"/>
    <s v=""/>
    <m/>
    <m/>
    <m/>
  </r>
  <r>
    <n v="4658"/>
    <m/>
    <m/>
    <m/>
    <x v="13"/>
    <x v="19"/>
    <x v="6"/>
    <s v="Food Security"/>
    <x v="9"/>
    <x v="20"/>
    <x v="3"/>
    <m/>
    <s v="Planned"/>
    <m/>
    <m/>
    <m/>
    <m/>
    <m/>
    <s v="Chittagong"/>
    <s v="Cox's Bazar"/>
    <x v="6"/>
    <x v="9"/>
    <x v="1"/>
    <m/>
    <m/>
    <m/>
    <x v="2"/>
    <x v="2"/>
    <m/>
    <m/>
    <m/>
    <m/>
    <m/>
    <m/>
    <m/>
    <m/>
    <m/>
    <m/>
    <m/>
    <m/>
    <m/>
    <m/>
    <m/>
    <m/>
    <m/>
    <m/>
    <m/>
    <m/>
    <m/>
    <m/>
    <m/>
    <m/>
    <n v="20"/>
    <n v="2022"/>
    <s v=""/>
    <m/>
    <m/>
    <m/>
  </r>
  <r>
    <n v="4659"/>
    <m/>
    <m/>
    <m/>
    <x v="13"/>
    <x v="19"/>
    <x v="6"/>
    <s v="Food Security"/>
    <x v="9"/>
    <x v="20"/>
    <x v="3"/>
    <m/>
    <s v="Planned"/>
    <m/>
    <m/>
    <m/>
    <m/>
    <m/>
    <s v="Chittagong"/>
    <s v="Cox's Bazar"/>
    <x v="6"/>
    <x v="9"/>
    <x v="1"/>
    <m/>
    <m/>
    <m/>
    <x v="2"/>
    <x v="2"/>
    <m/>
    <m/>
    <m/>
    <m/>
    <m/>
    <m/>
    <m/>
    <m/>
    <m/>
    <m/>
    <m/>
    <m/>
    <m/>
    <m/>
    <m/>
    <m/>
    <m/>
    <m/>
    <m/>
    <m/>
    <m/>
    <m/>
    <m/>
    <m/>
    <n v="20"/>
    <n v="2022"/>
    <s v=""/>
    <m/>
    <m/>
    <m/>
  </r>
  <r>
    <n v="4660"/>
    <m/>
    <m/>
    <m/>
    <x v="13"/>
    <x v="19"/>
    <x v="6"/>
    <s v="Food Security"/>
    <x v="9"/>
    <x v="20"/>
    <x v="3"/>
    <m/>
    <s v="Planned"/>
    <m/>
    <m/>
    <m/>
    <m/>
    <m/>
    <s v="Chittagong"/>
    <s v="Cox's Bazar"/>
    <x v="6"/>
    <x v="9"/>
    <x v="1"/>
    <m/>
    <m/>
    <m/>
    <x v="2"/>
    <x v="2"/>
    <m/>
    <m/>
    <m/>
    <m/>
    <m/>
    <m/>
    <m/>
    <m/>
    <m/>
    <m/>
    <m/>
    <m/>
    <m/>
    <m/>
    <m/>
    <m/>
    <m/>
    <m/>
    <m/>
    <m/>
    <m/>
    <m/>
    <m/>
    <m/>
    <n v="20"/>
    <n v="2022"/>
    <s v=""/>
    <m/>
    <m/>
    <m/>
  </r>
  <r>
    <n v="4661"/>
    <m/>
    <m/>
    <m/>
    <x v="13"/>
    <x v="19"/>
    <x v="6"/>
    <s v="Food Security"/>
    <x v="9"/>
    <x v="20"/>
    <x v="3"/>
    <m/>
    <s v="Planned"/>
    <m/>
    <m/>
    <m/>
    <m/>
    <m/>
    <s v="Chittagong"/>
    <s v="Cox's Bazar"/>
    <x v="6"/>
    <x v="9"/>
    <x v="1"/>
    <m/>
    <m/>
    <m/>
    <x v="2"/>
    <x v="2"/>
    <m/>
    <m/>
    <m/>
    <m/>
    <m/>
    <m/>
    <m/>
    <m/>
    <m/>
    <m/>
    <m/>
    <m/>
    <m/>
    <m/>
    <m/>
    <m/>
    <m/>
    <m/>
    <m/>
    <m/>
    <m/>
    <m/>
    <m/>
    <m/>
    <n v="20"/>
    <n v="2022"/>
    <s v=""/>
    <m/>
    <m/>
    <m/>
  </r>
  <r>
    <n v="4662"/>
    <m/>
    <m/>
    <m/>
    <x v="13"/>
    <x v="19"/>
    <x v="6"/>
    <s v="Food Security"/>
    <x v="9"/>
    <x v="20"/>
    <x v="3"/>
    <m/>
    <s v="Planned"/>
    <m/>
    <m/>
    <m/>
    <m/>
    <m/>
    <s v="Chittagong"/>
    <s v="Cox's Bazar"/>
    <x v="6"/>
    <x v="9"/>
    <x v="1"/>
    <m/>
    <m/>
    <m/>
    <x v="2"/>
    <x v="2"/>
    <m/>
    <m/>
    <m/>
    <m/>
    <m/>
    <m/>
    <m/>
    <m/>
    <m/>
    <m/>
    <m/>
    <m/>
    <m/>
    <m/>
    <m/>
    <m/>
    <m/>
    <m/>
    <m/>
    <m/>
    <m/>
    <m/>
    <m/>
    <m/>
    <n v="20"/>
    <n v="2022"/>
    <s v=""/>
    <m/>
    <m/>
    <m/>
  </r>
  <r>
    <n v="4663"/>
    <m/>
    <m/>
    <m/>
    <x v="13"/>
    <x v="19"/>
    <x v="6"/>
    <s v="Food Security"/>
    <x v="9"/>
    <x v="20"/>
    <x v="3"/>
    <m/>
    <s v="Planned"/>
    <m/>
    <m/>
    <m/>
    <m/>
    <m/>
    <s v="Chittagong"/>
    <s v="Cox's Bazar"/>
    <x v="6"/>
    <x v="9"/>
    <x v="1"/>
    <m/>
    <m/>
    <m/>
    <x v="2"/>
    <x v="2"/>
    <m/>
    <m/>
    <m/>
    <m/>
    <m/>
    <m/>
    <m/>
    <m/>
    <m/>
    <m/>
    <m/>
    <m/>
    <m/>
    <m/>
    <m/>
    <m/>
    <m/>
    <m/>
    <m/>
    <m/>
    <m/>
    <m/>
    <m/>
    <m/>
    <n v="20"/>
    <n v="2022"/>
    <s v=""/>
    <m/>
    <m/>
    <m/>
  </r>
  <r>
    <n v="4664"/>
    <m/>
    <m/>
    <m/>
    <x v="13"/>
    <x v="19"/>
    <x v="6"/>
    <s v="Food Security"/>
    <x v="9"/>
    <x v="20"/>
    <x v="3"/>
    <m/>
    <s v="Planned"/>
    <m/>
    <m/>
    <m/>
    <m/>
    <m/>
    <s v="Chittagong"/>
    <s v="Cox's Bazar"/>
    <x v="6"/>
    <x v="9"/>
    <x v="1"/>
    <m/>
    <m/>
    <m/>
    <x v="2"/>
    <x v="2"/>
    <m/>
    <m/>
    <m/>
    <m/>
    <m/>
    <m/>
    <m/>
    <m/>
    <m/>
    <m/>
    <m/>
    <m/>
    <m/>
    <m/>
    <m/>
    <m/>
    <m/>
    <m/>
    <m/>
    <m/>
    <m/>
    <m/>
    <m/>
    <m/>
    <n v="20"/>
    <n v="2022"/>
    <s v=""/>
    <m/>
    <m/>
    <m/>
  </r>
  <r>
    <n v="4665"/>
    <m/>
    <m/>
    <m/>
    <x v="13"/>
    <x v="19"/>
    <x v="6"/>
    <s v="Food Security"/>
    <x v="9"/>
    <x v="20"/>
    <x v="3"/>
    <m/>
    <s v="Planned"/>
    <m/>
    <m/>
    <m/>
    <m/>
    <m/>
    <s v="Chittagong"/>
    <s v="Cox's Bazar"/>
    <x v="6"/>
    <x v="9"/>
    <x v="1"/>
    <m/>
    <m/>
    <m/>
    <x v="2"/>
    <x v="2"/>
    <m/>
    <m/>
    <m/>
    <m/>
    <m/>
    <m/>
    <m/>
    <m/>
    <m/>
    <m/>
    <m/>
    <m/>
    <m/>
    <m/>
    <m/>
    <m/>
    <m/>
    <m/>
    <m/>
    <m/>
    <m/>
    <m/>
    <m/>
    <m/>
    <n v="20"/>
    <n v="2022"/>
    <s v=""/>
    <m/>
    <m/>
    <m/>
  </r>
  <r>
    <n v="4666"/>
    <m/>
    <m/>
    <m/>
    <x v="13"/>
    <x v="19"/>
    <x v="6"/>
    <s v="Food Security"/>
    <x v="9"/>
    <x v="20"/>
    <x v="3"/>
    <m/>
    <s v="Planned"/>
    <m/>
    <m/>
    <m/>
    <m/>
    <m/>
    <s v="Chittagong"/>
    <s v="Cox's Bazar"/>
    <x v="6"/>
    <x v="9"/>
    <x v="1"/>
    <m/>
    <m/>
    <m/>
    <x v="2"/>
    <x v="2"/>
    <m/>
    <m/>
    <m/>
    <m/>
    <m/>
    <m/>
    <m/>
    <m/>
    <m/>
    <m/>
    <m/>
    <m/>
    <m/>
    <m/>
    <m/>
    <m/>
    <m/>
    <m/>
    <m/>
    <m/>
    <m/>
    <m/>
    <m/>
    <m/>
    <n v="20"/>
    <n v="2022"/>
    <s v=""/>
    <m/>
    <m/>
    <m/>
  </r>
  <r>
    <n v="4667"/>
    <m/>
    <m/>
    <m/>
    <x v="13"/>
    <x v="19"/>
    <x v="6"/>
    <s v="Food Security"/>
    <x v="9"/>
    <x v="20"/>
    <x v="3"/>
    <m/>
    <s v="Planned"/>
    <m/>
    <m/>
    <m/>
    <m/>
    <m/>
    <s v="Chittagong"/>
    <s v="Cox's Bazar"/>
    <x v="6"/>
    <x v="9"/>
    <x v="1"/>
    <m/>
    <m/>
    <m/>
    <x v="2"/>
    <x v="2"/>
    <m/>
    <m/>
    <m/>
    <m/>
    <m/>
    <m/>
    <m/>
    <m/>
    <m/>
    <m/>
    <m/>
    <m/>
    <m/>
    <m/>
    <m/>
    <m/>
    <m/>
    <m/>
    <m/>
    <m/>
    <m/>
    <m/>
    <m/>
    <m/>
    <n v="20"/>
    <n v="2022"/>
    <s v=""/>
    <m/>
    <m/>
    <m/>
  </r>
  <r>
    <n v="4668"/>
    <m/>
    <m/>
    <m/>
    <x v="13"/>
    <x v="19"/>
    <x v="6"/>
    <s v="Food Security"/>
    <x v="9"/>
    <x v="20"/>
    <x v="3"/>
    <m/>
    <s v="Planned"/>
    <m/>
    <m/>
    <m/>
    <m/>
    <m/>
    <s v="Chittagong"/>
    <s v="Cox's Bazar"/>
    <x v="6"/>
    <x v="9"/>
    <x v="1"/>
    <m/>
    <m/>
    <m/>
    <x v="2"/>
    <x v="2"/>
    <m/>
    <m/>
    <m/>
    <m/>
    <m/>
    <m/>
    <m/>
    <m/>
    <m/>
    <m/>
    <m/>
    <m/>
    <m/>
    <m/>
    <m/>
    <m/>
    <m/>
    <m/>
    <m/>
    <m/>
    <m/>
    <m/>
    <m/>
    <m/>
    <n v="20"/>
    <n v="2022"/>
    <s v=""/>
    <m/>
    <m/>
    <m/>
  </r>
  <r>
    <n v="4669"/>
    <m/>
    <m/>
    <m/>
    <x v="13"/>
    <x v="19"/>
    <x v="6"/>
    <s v="Food Security"/>
    <x v="9"/>
    <x v="20"/>
    <x v="3"/>
    <m/>
    <s v="Planned"/>
    <m/>
    <m/>
    <m/>
    <m/>
    <m/>
    <s v="Chittagong"/>
    <s v="Cox's Bazar"/>
    <x v="6"/>
    <x v="9"/>
    <x v="1"/>
    <m/>
    <m/>
    <m/>
    <x v="2"/>
    <x v="2"/>
    <m/>
    <m/>
    <m/>
    <m/>
    <m/>
    <m/>
    <m/>
    <m/>
    <m/>
    <m/>
    <m/>
    <m/>
    <m/>
    <m/>
    <m/>
    <m/>
    <m/>
    <m/>
    <m/>
    <m/>
    <m/>
    <m/>
    <m/>
    <m/>
    <n v="20"/>
    <n v="2022"/>
    <s v=""/>
    <m/>
    <m/>
    <m/>
  </r>
  <r>
    <n v="4670"/>
    <m/>
    <m/>
    <m/>
    <x v="13"/>
    <x v="19"/>
    <x v="6"/>
    <s v="Food Security"/>
    <x v="9"/>
    <x v="20"/>
    <x v="3"/>
    <m/>
    <s v="Planned"/>
    <m/>
    <m/>
    <m/>
    <m/>
    <m/>
    <s v="Chittagong"/>
    <s v="Cox's Bazar"/>
    <x v="6"/>
    <x v="9"/>
    <x v="1"/>
    <m/>
    <m/>
    <m/>
    <x v="2"/>
    <x v="2"/>
    <m/>
    <m/>
    <m/>
    <m/>
    <m/>
    <m/>
    <m/>
    <m/>
    <m/>
    <m/>
    <m/>
    <m/>
    <m/>
    <m/>
    <m/>
    <m/>
    <m/>
    <m/>
    <m/>
    <m/>
    <m/>
    <m/>
    <m/>
    <m/>
    <n v="20"/>
    <n v="2022"/>
    <s v=""/>
    <m/>
    <m/>
    <m/>
  </r>
  <r>
    <n v="4671"/>
    <m/>
    <m/>
    <m/>
    <x v="13"/>
    <x v="19"/>
    <x v="6"/>
    <s v="Food Security"/>
    <x v="9"/>
    <x v="20"/>
    <x v="3"/>
    <m/>
    <s v="Planned"/>
    <m/>
    <m/>
    <m/>
    <m/>
    <m/>
    <s v="Chittagong"/>
    <s v="Cox's Bazar"/>
    <x v="6"/>
    <x v="9"/>
    <x v="1"/>
    <m/>
    <m/>
    <m/>
    <x v="2"/>
    <x v="2"/>
    <m/>
    <m/>
    <m/>
    <m/>
    <m/>
    <m/>
    <m/>
    <m/>
    <m/>
    <m/>
    <m/>
    <m/>
    <m/>
    <m/>
    <m/>
    <m/>
    <m/>
    <m/>
    <m/>
    <m/>
    <m/>
    <m/>
    <m/>
    <m/>
    <n v="20"/>
    <n v="2022"/>
    <s v=""/>
    <m/>
    <m/>
    <m/>
  </r>
  <r>
    <n v="4672"/>
    <m/>
    <m/>
    <m/>
    <x v="13"/>
    <x v="19"/>
    <x v="6"/>
    <s v="Food Security"/>
    <x v="9"/>
    <x v="20"/>
    <x v="3"/>
    <m/>
    <s v="Planned"/>
    <m/>
    <m/>
    <m/>
    <m/>
    <m/>
    <s v="Chittagong"/>
    <s v="Cox's Bazar"/>
    <x v="6"/>
    <x v="9"/>
    <x v="1"/>
    <m/>
    <m/>
    <m/>
    <x v="2"/>
    <x v="2"/>
    <m/>
    <m/>
    <m/>
    <m/>
    <m/>
    <m/>
    <m/>
    <m/>
    <m/>
    <m/>
    <m/>
    <m/>
    <m/>
    <m/>
    <m/>
    <m/>
    <m/>
    <m/>
    <m/>
    <m/>
    <m/>
    <m/>
    <m/>
    <m/>
    <n v="20"/>
    <n v="2022"/>
    <s v=""/>
    <m/>
    <m/>
    <m/>
  </r>
  <r>
    <n v="4673"/>
    <m/>
    <m/>
    <m/>
    <x v="13"/>
    <x v="19"/>
    <x v="6"/>
    <s v="Food Security"/>
    <x v="9"/>
    <x v="20"/>
    <x v="3"/>
    <m/>
    <s v="Planned"/>
    <m/>
    <m/>
    <m/>
    <m/>
    <m/>
    <s v="Chittagong"/>
    <s v="Cox's Bazar"/>
    <x v="6"/>
    <x v="9"/>
    <x v="1"/>
    <m/>
    <m/>
    <m/>
    <x v="2"/>
    <x v="2"/>
    <m/>
    <m/>
    <m/>
    <m/>
    <m/>
    <m/>
    <m/>
    <m/>
    <m/>
    <m/>
    <m/>
    <m/>
    <m/>
    <m/>
    <m/>
    <m/>
    <m/>
    <m/>
    <m/>
    <m/>
    <m/>
    <m/>
    <m/>
    <m/>
    <n v="20"/>
    <n v="2022"/>
    <s v=""/>
    <m/>
    <m/>
    <m/>
  </r>
  <r>
    <n v="4674"/>
    <m/>
    <m/>
    <m/>
    <x v="13"/>
    <x v="19"/>
    <x v="6"/>
    <s v="Food Security"/>
    <x v="9"/>
    <x v="20"/>
    <x v="3"/>
    <m/>
    <s v="Planned"/>
    <m/>
    <m/>
    <m/>
    <m/>
    <m/>
    <s v="Chittagong"/>
    <s v="Cox's Bazar"/>
    <x v="6"/>
    <x v="9"/>
    <x v="1"/>
    <m/>
    <m/>
    <m/>
    <x v="2"/>
    <x v="2"/>
    <m/>
    <m/>
    <m/>
    <m/>
    <m/>
    <m/>
    <m/>
    <m/>
    <m/>
    <m/>
    <m/>
    <m/>
    <m/>
    <m/>
    <m/>
    <m/>
    <m/>
    <m/>
    <m/>
    <m/>
    <m/>
    <m/>
    <m/>
    <m/>
    <n v="20"/>
    <n v="2022"/>
    <s v=""/>
    <m/>
    <m/>
    <m/>
  </r>
  <r>
    <n v="4675"/>
    <m/>
    <m/>
    <m/>
    <x v="13"/>
    <x v="19"/>
    <x v="6"/>
    <s v="Food Security"/>
    <x v="9"/>
    <x v="20"/>
    <x v="3"/>
    <m/>
    <s v="Planned"/>
    <m/>
    <m/>
    <m/>
    <m/>
    <m/>
    <s v="Chittagong"/>
    <s v="Cox's Bazar"/>
    <x v="6"/>
    <x v="9"/>
    <x v="1"/>
    <m/>
    <m/>
    <m/>
    <x v="2"/>
    <x v="2"/>
    <m/>
    <m/>
    <m/>
    <m/>
    <m/>
    <m/>
    <m/>
    <m/>
    <m/>
    <m/>
    <m/>
    <m/>
    <m/>
    <m/>
    <m/>
    <m/>
    <m/>
    <m/>
    <m/>
    <m/>
    <m/>
    <m/>
    <m/>
    <m/>
    <n v="20"/>
    <n v="2022"/>
    <s v=""/>
    <m/>
    <m/>
    <m/>
  </r>
  <r>
    <n v="4676"/>
    <m/>
    <m/>
    <m/>
    <x v="13"/>
    <x v="19"/>
    <x v="6"/>
    <s v="Food Security"/>
    <x v="9"/>
    <x v="20"/>
    <x v="3"/>
    <m/>
    <s v="Planned"/>
    <m/>
    <m/>
    <m/>
    <m/>
    <m/>
    <s v="Chittagong"/>
    <s v="Cox's Bazar"/>
    <x v="6"/>
    <x v="9"/>
    <x v="1"/>
    <m/>
    <m/>
    <m/>
    <x v="2"/>
    <x v="2"/>
    <m/>
    <m/>
    <m/>
    <m/>
    <m/>
    <m/>
    <m/>
    <m/>
    <m/>
    <m/>
    <m/>
    <m/>
    <m/>
    <m/>
    <m/>
    <m/>
    <m/>
    <m/>
    <m/>
    <m/>
    <m/>
    <m/>
    <m/>
    <m/>
    <n v="20"/>
    <n v="2022"/>
    <s v=""/>
    <m/>
    <m/>
    <m/>
  </r>
  <r>
    <n v="4677"/>
    <m/>
    <m/>
    <m/>
    <x v="13"/>
    <x v="19"/>
    <x v="6"/>
    <s v="Food Security"/>
    <x v="9"/>
    <x v="20"/>
    <x v="3"/>
    <m/>
    <s v="Planned"/>
    <m/>
    <m/>
    <m/>
    <m/>
    <m/>
    <s v="Chittagong"/>
    <s v="Cox's Bazar"/>
    <x v="6"/>
    <x v="9"/>
    <x v="1"/>
    <m/>
    <m/>
    <m/>
    <x v="2"/>
    <x v="2"/>
    <m/>
    <m/>
    <m/>
    <m/>
    <m/>
    <m/>
    <m/>
    <m/>
    <m/>
    <m/>
    <m/>
    <m/>
    <m/>
    <m/>
    <m/>
    <m/>
    <m/>
    <m/>
    <m/>
    <m/>
    <m/>
    <m/>
    <m/>
    <m/>
    <n v="20"/>
    <n v="2022"/>
    <s v=""/>
    <m/>
    <m/>
    <m/>
  </r>
  <r>
    <n v="4678"/>
    <m/>
    <m/>
    <m/>
    <x v="13"/>
    <x v="19"/>
    <x v="6"/>
    <s v="Food Security"/>
    <x v="9"/>
    <x v="20"/>
    <x v="3"/>
    <m/>
    <s v="Planned"/>
    <m/>
    <m/>
    <m/>
    <m/>
    <m/>
    <s v="Chittagong"/>
    <s v="Cox's Bazar"/>
    <x v="6"/>
    <x v="9"/>
    <x v="1"/>
    <m/>
    <m/>
    <m/>
    <x v="2"/>
    <x v="2"/>
    <m/>
    <m/>
    <m/>
    <m/>
    <m/>
    <m/>
    <m/>
    <m/>
    <m/>
    <m/>
    <m/>
    <m/>
    <m/>
    <m/>
    <m/>
    <m/>
    <m/>
    <m/>
    <m/>
    <m/>
    <m/>
    <m/>
    <m/>
    <m/>
    <n v="20"/>
    <n v="2022"/>
    <s v=""/>
    <m/>
    <m/>
    <m/>
  </r>
  <r>
    <n v="4679"/>
    <m/>
    <m/>
    <m/>
    <x v="13"/>
    <x v="19"/>
    <x v="6"/>
    <s v="Food Security"/>
    <x v="9"/>
    <x v="20"/>
    <x v="3"/>
    <m/>
    <s v="Planned"/>
    <m/>
    <m/>
    <m/>
    <m/>
    <m/>
    <s v="Chittagong"/>
    <s v="Cox's Bazar"/>
    <x v="6"/>
    <x v="9"/>
    <x v="1"/>
    <m/>
    <m/>
    <m/>
    <x v="2"/>
    <x v="2"/>
    <m/>
    <m/>
    <m/>
    <m/>
    <m/>
    <m/>
    <m/>
    <m/>
    <m/>
    <m/>
    <m/>
    <m/>
    <m/>
    <m/>
    <m/>
    <m/>
    <m/>
    <m/>
    <m/>
    <m/>
    <m/>
    <m/>
    <m/>
    <m/>
    <n v="20"/>
    <n v="2022"/>
    <s v=""/>
    <m/>
    <m/>
    <m/>
  </r>
  <r>
    <n v="4680"/>
    <m/>
    <m/>
    <m/>
    <x v="13"/>
    <x v="19"/>
    <x v="6"/>
    <s v="Food Security"/>
    <x v="9"/>
    <x v="20"/>
    <x v="3"/>
    <m/>
    <s v="Planned"/>
    <m/>
    <m/>
    <m/>
    <m/>
    <m/>
    <s v="Chittagong"/>
    <s v="Cox's Bazar"/>
    <x v="6"/>
    <x v="9"/>
    <x v="1"/>
    <m/>
    <m/>
    <m/>
    <x v="2"/>
    <x v="2"/>
    <m/>
    <m/>
    <m/>
    <m/>
    <m/>
    <m/>
    <m/>
    <m/>
    <m/>
    <m/>
    <m/>
    <m/>
    <m/>
    <m/>
    <m/>
    <m/>
    <m/>
    <m/>
    <m/>
    <m/>
    <m/>
    <m/>
    <m/>
    <m/>
    <n v="20"/>
    <n v="2022"/>
    <s v=""/>
    <m/>
    <m/>
    <m/>
  </r>
  <r>
    <n v="4681"/>
    <m/>
    <m/>
    <m/>
    <x v="13"/>
    <x v="19"/>
    <x v="6"/>
    <s v="Food Security"/>
    <x v="9"/>
    <x v="20"/>
    <x v="3"/>
    <m/>
    <s v="Planned"/>
    <m/>
    <m/>
    <m/>
    <m/>
    <m/>
    <s v="Chittagong"/>
    <s v="Cox's Bazar"/>
    <x v="6"/>
    <x v="9"/>
    <x v="1"/>
    <m/>
    <m/>
    <m/>
    <x v="2"/>
    <x v="2"/>
    <m/>
    <m/>
    <m/>
    <m/>
    <m/>
    <m/>
    <m/>
    <m/>
    <m/>
    <m/>
    <m/>
    <m/>
    <m/>
    <m/>
    <m/>
    <m/>
    <m/>
    <m/>
    <m/>
    <m/>
    <m/>
    <m/>
    <m/>
    <m/>
    <n v="20"/>
    <n v="2022"/>
    <s v=""/>
    <m/>
    <m/>
    <m/>
  </r>
  <r>
    <n v="4682"/>
    <m/>
    <m/>
    <m/>
    <x v="13"/>
    <x v="19"/>
    <x v="6"/>
    <s v="Food Security"/>
    <x v="9"/>
    <x v="20"/>
    <x v="3"/>
    <m/>
    <s v="Planned"/>
    <m/>
    <m/>
    <m/>
    <m/>
    <m/>
    <s v="Chittagong"/>
    <s v="Cox's Bazar"/>
    <x v="6"/>
    <x v="9"/>
    <x v="1"/>
    <m/>
    <m/>
    <m/>
    <x v="2"/>
    <x v="2"/>
    <m/>
    <m/>
    <m/>
    <m/>
    <m/>
    <m/>
    <m/>
    <m/>
    <m/>
    <m/>
    <m/>
    <m/>
    <m/>
    <m/>
    <m/>
    <m/>
    <m/>
    <m/>
    <m/>
    <m/>
    <m/>
    <m/>
    <m/>
    <m/>
    <n v="20"/>
    <n v="2022"/>
    <s v=""/>
    <m/>
    <m/>
    <m/>
  </r>
  <r>
    <n v="4683"/>
    <m/>
    <m/>
    <m/>
    <x v="13"/>
    <x v="19"/>
    <x v="6"/>
    <s v="Food Security"/>
    <x v="9"/>
    <x v="20"/>
    <x v="3"/>
    <m/>
    <s v="Planned"/>
    <m/>
    <m/>
    <m/>
    <m/>
    <m/>
    <s v="Chittagong"/>
    <s v="Cox's Bazar"/>
    <x v="6"/>
    <x v="9"/>
    <x v="1"/>
    <m/>
    <m/>
    <m/>
    <x v="2"/>
    <x v="2"/>
    <m/>
    <m/>
    <m/>
    <m/>
    <m/>
    <m/>
    <m/>
    <m/>
    <m/>
    <m/>
    <m/>
    <m/>
    <m/>
    <m/>
    <m/>
    <m/>
    <m/>
    <m/>
    <m/>
    <m/>
    <m/>
    <m/>
    <m/>
    <m/>
    <n v="20"/>
    <n v="2022"/>
    <s v=""/>
    <m/>
    <m/>
    <m/>
  </r>
  <r>
    <n v="4684"/>
    <m/>
    <m/>
    <m/>
    <x v="13"/>
    <x v="19"/>
    <x v="6"/>
    <s v="Food Security"/>
    <x v="9"/>
    <x v="20"/>
    <x v="3"/>
    <m/>
    <s v="Planned"/>
    <m/>
    <m/>
    <m/>
    <m/>
    <m/>
    <s v="Chittagong"/>
    <s v="Cox's Bazar"/>
    <x v="6"/>
    <x v="9"/>
    <x v="1"/>
    <m/>
    <m/>
    <m/>
    <x v="2"/>
    <x v="2"/>
    <m/>
    <m/>
    <m/>
    <m/>
    <m/>
    <m/>
    <m/>
    <m/>
    <m/>
    <m/>
    <m/>
    <m/>
    <m/>
    <m/>
    <m/>
    <m/>
    <m/>
    <m/>
    <m/>
    <m/>
    <m/>
    <m/>
    <m/>
    <m/>
    <n v="20"/>
    <n v="2022"/>
    <s v=""/>
    <m/>
    <m/>
    <m/>
  </r>
  <r>
    <n v="4685"/>
    <m/>
    <m/>
    <m/>
    <x v="13"/>
    <x v="19"/>
    <x v="6"/>
    <s v="Food Security"/>
    <x v="9"/>
    <x v="20"/>
    <x v="3"/>
    <m/>
    <s v="Planned"/>
    <m/>
    <m/>
    <m/>
    <m/>
    <m/>
    <s v="Chittagong"/>
    <s v="Cox's Bazar"/>
    <x v="6"/>
    <x v="9"/>
    <x v="1"/>
    <m/>
    <m/>
    <m/>
    <x v="2"/>
    <x v="2"/>
    <m/>
    <m/>
    <m/>
    <m/>
    <m/>
    <m/>
    <m/>
    <m/>
    <m/>
    <m/>
    <m/>
    <m/>
    <m/>
    <m/>
    <m/>
    <m/>
    <m/>
    <m/>
    <m/>
    <m/>
    <m/>
    <m/>
    <m/>
    <m/>
    <n v="20"/>
    <n v="2022"/>
    <s v=""/>
    <m/>
    <m/>
    <m/>
  </r>
  <r>
    <n v="4686"/>
    <m/>
    <m/>
    <m/>
    <x v="13"/>
    <x v="19"/>
    <x v="6"/>
    <s v="Food Security"/>
    <x v="9"/>
    <x v="20"/>
    <x v="3"/>
    <m/>
    <s v="Planned"/>
    <m/>
    <m/>
    <m/>
    <m/>
    <m/>
    <s v="Chittagong"/>
    <s v="Cox's Bazar"/>
    <x v="6"/>
    <x v="9"/>
    <x v="1"/>
    <m/>
    <m/>
    <m/>
    <x v="2"/>
    <x v="2"/>
    <m/>
    <m/>
    <m/>
    <m/>
    <m/>
    <m/>
    <m/>
    <m/>
    <m/>
    <m/>
    <m/>
    <m/>
    <m/>
    <m/>
    <m/>
    <m/>
    <m/>
    <m/>
    <m/>
    <m/>
    <m/>
    <m/>
    <m/>
    <m/>
    <n v="20"/>
    <n v="2022"/>
    <s v=""/>
    <m/>
    <m/>
    <m/>
  </r>
  <r>
    <n v="4687"/>
    <m/>
    <m/>
    <m/>
    <x v="13"/>
    <x v="19"/>
    <x v="6"/>
    <s v="Food Security"/>
    <x v="9"/>
    <x v="20"/>
    <x v="3"/>
    <m/>
    <s v="Planned"/>
    <m/>
    <m/>
    <m/>
    <m/>
    <m/>
    <s v="Chittagong"/>
    <s v="Cox's Bazar"/>
    <x v="6"/>
    <x v="9"/>
    <x v="1"/>
    <m/>
    <m/>
    <m/>
    <x v="2"/>
    <x v="2"/>
    <m/>
    <m/>
    <m/>
    <m/>
    <m/>
    <m/>
    <m/>
    <m/>
    <m/>
    <m/>
    <m/>
    <m/>
    <m/>
    <m/>
    <m/>
    <m/>
    <m/>
    <m/>
    <m/>
    <m/>
    <m/>
    <m/>
    <m/>
    <m/>
    <n v="20"/>
    <n v="2022"/>
    <s v=""/>
    <m/>
    <m/>
    <m/>
  </r>
  <r>
    <n v="4688"/>
    <m/>
    <m/>
    <m/>
    <x v="13"/>
    <x v="19"/>
    <x v="6"/>
    <s v="Food Security"/>
    <x v="9"/>
    <x v="20"/>
    <x v="3"/>
    <m/>
    <s v="Planned"/>
    <m/>
    <m/>
    <m/>
    <m/>
    <m/>
    <s v="Chittagong"/>
    <s v="Cox's Bazar"/>
    <x v="6"/>
    <x v="9"/>
    <x v="1"/>
    <m/>
    <m/>
    <m/>
    <x v="2"/>
    <x v="2"/>
    <m/>
    <m/>
    <m/>
    <m/>
    <m/>
    <m/>
    <m/>
    <m/>
    <m/>
    <m/>
    <m/>
    <m/>
    <m/>
    <m/>
    <m/>
    <m/>
    <m/>
    <m/>
    <m/>
    <m/>
    <m/>
    <m/>
    <m/>
    <m/>
    <n v="20"/>
    <n v="2022"/>
    <s v=""/>
    <m/>
    <m/>
    <m/>
  </r>
  <r>
    <n v="4689"/>
    <m/>
    <m/>
    <m/>
    <x v="13"/>
    <x v="19"/>
    <x v="6"/>
    <s v="Food Security"/>
    <x v="9"/>
    <x v="20"/>
    <x v="3"/>
    <m/>
    <s v="Planned"/>
    <m/>
    <m/>
    <m/>
    <m/>
    <m/>
    <s v="Chittagong"/>
    <s v="Cox's Bazar"/>
    <x v="6"/>
    <x v="9"/>
    <x v="1"/>
    <m/>
    <m/>
    <m/>
    <x v="2"/>
    <x v="2"/>
    <m/>
    <m/>
    <m/>
    <m/>
    <m/>
    <m/>
    <m/>
    <m/>
    <m/>
    <m/>
    <m/>
    <m/>
    <m/>
    <m/>
    <m/>
    <m/>
    <m/>
    <m/>
    <m/>
    <m/>
    <m/>
    <m/>
    <m/>
    <m/>
    <n v="20"/>
    <n v="2022"/>
    <s v=""/>
    <m/>
    <m/>
    <m/>
  </r>
  <r>
    <n v="4690"/>
    <m/>
    <m/>
    <m/>
    <x v="13"/>
    <x v="19"/>
    <x v="6"/>
    <s v="Food Security"/>
    <x v="9"/>
    <x v="20"/>
    <x v="3"/>
    <m/>
    <s v="Planned"/>
    <m/>
    <m/>
    <m/>
    <m/>
    <m/>
    <s v="Chittagong"/>
    <s v="Cox's Bazar"/>
    <x v="6"/>
    <x v="9"/>
    <x v="1"/>
    <m/>
    <m/>
    <m/>
    <x v="2"/>
    <x v="2"/>
    <m/>
    <m/>
    <m/>
    <m/>
    <m/>
    <m/>
    <m/>
    <m/>
    <m/>
    <m/>
    <m/>
    <m/>
    <m/>
    <m/>
    <m/>
    <m/>
    <m/>
    <m/>
    <m/>
    <m/>
    <m/>
    <m/>
    <m/>
    <m/>
    <n v="20"/>
    <n v="2022"/>
    <s v=""/>
    <m/>
    <m/>
    <m/>
  </r>
  <r>
    <n v="4691"/>
    <m/>
    <m/>
    <m/>
    <x v="13"/>
    <x v="19"/>
    <x v="6"/>
    <s v="Food Security"/>
    <x v="9"/>
    <x v="20"/>
    <x v="3"/>
    <m/>
    <s v="Planned"/>
    <m/>
    <m/>
    <m/>
    <m/>
    <m/>
    <s v="Chittagong"/>
    <s v="Cox's Bazar"/>
    <x v="6"/>
    <x v="9"/>
    <x v="1"/>
    <m/>
    <m/>
    <m/>
    <x v="2"/>
    <x v="2"/>
    <m/>
    <m/>
    <m/>
    <m/>
    <m/>
    <m/>
    <m/>
    <m/>
    <m/>
    <m/>
    <m/>
    <m/>
    <m/>
    <m/>
    <m/>
    <m/>
    <m/>
    <m/>
    <m/>
    <m/>
    <m/>
    <m/>
    <m/>
    <m/>
    <n v="20"/>
    <n v="2022"/>
    <s v=""/>
    <m/>
    <m/>
    <m/>
  </r>
  <r>
    <n v="4692"/>
    <m/>
    <m/>
    <m/>
    <x v="13"/>
    <x v="19"/>
    <x v="6"/>
    <s v="Food Security"/>
    <x v="9"/>
    <x v="20"/>
    <x v="3"/>
    <m/>
    <s v="Planned"/>
    <m/>
    <m/>
    <m/>
    <m/>
    <m/>
    <s v="Chittagong"/>
    <s v="Cox's Bazar"/>
    <x v="6"/>
    <x v="9"/>
    <x v="1"/>
    <m/>
    <m/>
    <m/>
    <x v="2"/>
    <x v="2"/>
    <m/>
    <m/>
    <m/>
    <m/>
    <m/>
    <m/>
    <m/>
    <m/>
    <m/>
    <m/>
    <m/>
    <m/>
    <m/>
    <m/>
    <m/>
    <m/>
    <m/>
    <m/>
    <m/>
    <m/>
    <m/>
    <m/>
    <m/>
    <m/>
    <n v="20"/>
    <n v="2022"/>
    <s v=""/>
    <m/>
    <m/>
    <m/>
  </r>
  <r>
    <n v="4693"/>
    <m/>
    <m/>
    <m/>
    <x v="13"/>
    <x v="19"/>
    <x v="6"/>
    <s v="Food Security"/>
    <x v="9"/>
    <x v="20"/>
    <x v="3"/>
    <m/>
    <s v="Planned"/>
    <m/>
    <m/>
    <m/>
    <m/>
    <m/>
    <s v="Chittagong"/>
    <s v="Cox's Bazar"/>
    <x v="6"/>
    <x v="9"/>
    <x v="1"/>
    <m/>
    <m/>
    <m/>
    <x v="2"/>
    <x v="2"/>
    <m/>
    <m/>
    <m/>
    <m/>
    <m/>
    <m/>
    <m/>
    <m/>
    <m/>
    <m/>
    <m/>
    <m/>
    <m/>
    <m/>
    <m/>
    <m/>
    <m/>
    <m/>
    <m/>
    <m/>
    <m/>
    <m/>
    <m/>
    <m/>
    <n v="20"/>
    <n v="2022"/>
    <s v=""/>
    <m/>
    <m/>
    <m/>
  </r>
  <r>
    <n v="4694"/>
    <m/>
    <m/>
    <m/>
    <x v="13"/>
    <x v="19"/>
    <x v="6"/>
    <s v="Food Security"/>
    <x v="9"/>
    <x v="20"/>
    <x v="3"/>
    <m/>
    <s v="Planned"/>
    <m/>
    <m/>
    <m/>
    <m/>
    <m/>
    <s v="Chittagong"/>
    <s v="Cox's Bazar"/>
    <x v="6"/>
    <x v="9"/>
    <x v="1"/>
    <m/>
    <m/>
    <m/>
    <x v="2"/>
    <x v="2"/>
    <m/>
    <m/>
    <m/>
    <m/>
    <m/>
    <m/>
    <m/>
    <m/>
    <m/>
    <m/>
    <m/>
    <m/>
    <m/>
    <m/>
    <m/>
    <m/>
    <m/>
    <m/>
    <m/>
    <m/>
    <m/>
    <m/>
    <m/>
    <m/>
    <n v="20"/>
    <n v="2022"/>
    <s v=""/>
    <m/>
    <m/>
    <m/>
  </r>
  <r>
    <n v="4695"/>
    <m/>
    <m/>
    <m/>
    <x v="13"/>
    <x v="19"/>
    <x v="6"/>
    <s v="Food Security"/>
    <x v="9"/>
    <x v="20"/>
    <x v="3"/>
    <m/>
    <s v="Planned"/>
    <m/>
    <m/>
    <m/>
    <m/>
    <m/>
    <s v="Chittagong"/>
    <s v="Cox's Bazar"/>
    <x v="6"/>
    <x v="9"/>
    <x v="1"/>
    <m/>
    <m/>
    <m/>
    <x v="2"/>
    <x v="2"/>
    <m/>
    <m/>
    <m/>
    <m/>
    <m/>
    <m/>
    <m/>
    <m/>
    <m/>
    <m/>
    <m/>
    <m/>
    <m/>
    <m/>
    <m/>
    <m/>
    <m/>
    <m/>
    <m/>
    <m/>
    <m/>
    <m/>
    <m/>
    <m/>
    <n v="20"/>
    <n v="2022"/>
    <s v=""/>
    <m/>
    <m/>
    <m/>
  </r>
  <r>
    <n v="4696"/>
    <m/>
    <m/>
    <m/>
    <x v="13"/>
    <x v="19"/>
    <x v="6"/>
    <s v="Food Security"/>
    <x v="9"/>
    <x v="20"/>
    <x v="3"/>
    <m/>
    <s v="Planned"/>
    <m/>
    <m/>
    <m/>
    <m/>
    <m/>
    <s v="Chittagong"/>
    <s v="Cox's Bazar"/>
    <x v="6"/>
    <x v="9"/>
    <x v="1"/>
    <m/>
    <m/>
    <m/>
    <x v="2"/>
    <x v="2"/>
    <m/>
    <m/>
    <m/>
    <m/>
    <m/>
    <m/>
    <m/>
    <m/>
    <m/>
    <m/>
    <m/>
    <m/>
    <m/>
    <m/>
    <m/>
    <m/>
    <m/>
    <m/>
    <m/>
    <m/>
    <m/>
    <m/>
    <m/>
    <m/>
    <n v="20"/>
    <n v="2022"/>
    <s v=""/>
    <m/>
    <m/>
    <m/>
  </r>
  <r>
    <n v="4697"/>
    <m/>
    <m/>
    <m/>
    <x v="13"/>
    <x v="19"/>
    <x v="6"/>
    <s v="Food Security"/>
    <x v="9"/>
    <x v="20"/>
    <x v="3"/>
    <m/>
    <s v="Planned"/>
    <m/>
    <m/>
    <m/>
    <m/>
    <m/>
    <s v="Chittagong"/>
    <s v="Cox's Bazar"/>
    <x v="6"/>
    <x v="9"/>
    <x v="1"/>
    <m/>
    <m/>
    <m/>
    <x v="2"/>
    <x v="2"/>
    <m/>
    <m/>
    <m/>
    <m/>
    <m/>
    <m/>
    <m/>
    <m/>
    <m/>
    <m/>
    <m/>
    <m/>
    <m/>
    <m/>
    <m/>
    <m/>
    <m/>
    <m/>
    <m/>
    <m/>
    <m/>
    <m/>
    <m/>
    <m/>
    <n v="20"/>
    <n v="2022"/>
    <s v=""/>
    <m/>
    <m/>
    <m/>
  </r>
  <r>
    <n v="4698"/>
    <m/>
    <m/>
    <m/>
    <x v="13"/>
    <x v="19"/>
    <x v="6"/>
    <s v="Food Security"/>
    <x v="9"/>
    <x v="20"/>
    <x v="3"/>
    <m/>
    <s v="Planned"/>
    <m/>
    <m/>
    <m/>
    <m/>
    <m/>
    <s v="Chittagong"/>
    <s v="Cox's Bazar"/>
    <x v="6"/>
    <x v="9"/>
    <x v="1"/>
    <m/>
    <m/>
    <m/>
    <x v="2"/>
    <x v="2"/>
    <m/>
    <m/>
    <m/>
    <m/>
    <m/>
    <m/>
    <m/>
    <m/>
    <m/>
    <m/>
    <m/>
    <m/>
    <m/>
    <m/>
    <m/>
    <m/>
    <m/>
    <m/>
    <m/>
    <m/>
    <m/>
    <m/>
    <m/>
    <m/>
    <n v="20"/>
    <n v="2022"/>
    <s v=""/>
    <m/>
    <m/>
    <m/>
  </r>
  <r>
    <n v="4699"/>
    <m/>
    <m/>
    <m/>
    <x v="13"/>
    <x v="19"/>
    <x v="6"/>
    <s v="Food Security"/>
    <x v="9"/>
    <x v="20"/>
    <x v="3"/>
    <m/>
    <s v="Planned"/>
    <m/>
    <m/>
    <m/>
    <m/>
    <m/>
    <s v="Chittagong"/>
    <s v="Cox's Bazar"/>
    <x v="6"/>
    <x v="9"/>
    <x v="1"/>
    <m/>
    <m/>
    <m/>
    <x v="2"/>
    <x v="2"/>
    <m/>
    <m/>
    <m/>
    <m/>
    <m/>
    <m/>
    <m/>
    <m/>
    <m/>
    <m/>
    <m/>
    <m/>
    <m/>
    <m/>
    <m/>
    <m/>
    <m/>
    <m/>
    <m/>
    <m/>
    <m/>
    <m/>
    <m/>
    <m/>
    <n v="20"/>
    <n v="2022"/>
    <s v=""/>
    <m/>
    <m/>
    <m/>
  </r>
  <r>
    <n v="4700"/>
    <m/>
    <m/>
    <m/>
    <x v="13"/>
    <x v="19"/>
    <x v="6"/>
    <s v="Food Security"/>
    <x v="9"/>
    <x v="20"/>
    <x v="3"/>
    <m/>
    <s v="Planned"/>
    <m/>
    <m/>
    <m/>
    <m/>
    <m/>
    <s v="Chittagong"/>
    <s v="Cox's Bazar"/>
    <x v="6"/>
    <x v="9"/>
    <x v="1"/>
    <m/>
    <m/>
    <m/>
    <x v="2"/>
    <x v="2"/>
    <m/>
    <m/>
    <m/>
    <m/>
    <m/>
    <m/>
    <m/>
    <m/>
    <m/>
    <m/>
    <m/>
    <m/>
    <m/>
    <m/>
    <m/>
    <m/>
    <m/>
    <m/>
    <m/>
    <m/>
    <m/>
    <m/>
    <m/>
    <m/>
    <n v="20"/>
    <n v="2022"/>
    <s v=""/>
    <m/>
    <m/>
    <m/>
  </r>
  <r>
    <n v="4701"/>
    <m/>
    <m/>
    <m/>
    <x v="13"/>
    <x v="19"/>
    <x v="6"/>
    <s v="Food Security"/>
    <x v="9"/>
    <x v="20"/>
    <x v="3"/>
    <m/>
    <s v="Planned"/>
    <m/>
    <m/>
    <m/>
    <m/>
    <m/>
    <s v="Chittagong"/>
    <s v="Cox's Bazar"/>
    <x v="6"/>
    <x v="9"/>
    <x v="1"/>
    <m/>
    <m/>
    <m/>
    <x v="2"/>
    <x v="2"/>
    <m/>
    <m/>
    <m/>
    <m/>
    <m/>
    <m/>
    <m/>
    <m/>
    <m/>
    <m/>
    <m/>
    <m/>
    <m/>
    <m/>
    <m/>
    <m/>
    <m/>
    <m/>
    <m/>
    <m/>
    <m/>
    <m/>
    <m/>
    <m/>
    <n v="20"/>
    <n v="2022"/>
    <s v=""/>
    <m/>
    <m/>
    <m/>
  </r>
  <r>
    <n v="4702"/>
    <m/>
    <m/>
    <m/>
    <x v="13"/>
    <x v="19"/>
    <x v="6"/>
    <s v="Food Security"/>
    <x v="9"/>
    <x v="20"/>
    <x v="3"/>
    <m/>
    <s v="Planned"/>
    <m/>
    <m/>
    <m/>
    <m/>
    <m/>
    <s v="Chittagong"/>
    <s v="Cox's Bazar"/>
    <x v="6"/>
    <x v="9"/>
    <x v="1"/>
    <m/>
    <m/>
    <m/>
    <x v="2"/>
    <x v="2"/>
    <m/>
    <m/>
    <m/>
    <m/>
    <m/>
    <m/>
    <m/>
    <m/>
    <m/>
    <m/>
    <m/>
    <m/>
    <m/>
    <m/>
    <m/>
    <m/>
    <m/>
    <m/>
    <m/>
    <m/>
    <m/>
    <m/>
    <m/>
    <m/>
    <n v="20"/>
    <n v="2022"/>
    <s v=""/>
    <m/>
    <m/>
    <m/>
  </r>
  <r>
    <n v="4703"/>
    <m/>
    <m/>
    <m/>
    <x v="13"/>
    <x v="19"/>
    <x v="6"/>
    <s v="Food Security"/>
    <x v="9"/>
    <x v="20"/>
    <x v="3"/>
    <m/>
    <s v="Planned"/>
    <m/>
    <m/>
    <m/>
    <m/>
    <m/>
    <s v="Chittagong"/>
    <s v="Cox's Bazar"/>
    <x v="6"/>
    <x v="9"/>
    <x v="1"/>
    <m/>
    <m/>
    <m/>
    <x v="2"/>
    <x v="2"/>
    <m/>
    <m/>
    <m/>
    <m/>
    <m/>
    <m/>
    <m/>
    <m/>
    <m/>
    <m/>
    <m/>
    <m/>
    <m/>
    <m/>
    <m/>
    <m/>
    <m/>
    <m/>
    <m/>
    <m/>
    <m/>
    <m/>
    <m/>
    <m/>
    <n v="20"/>
    <n v="2022"/>
    <s v=""/>
    <m/>
    <m/>
    <m/>
  </r>
  <r>
    <n v="4704"/>
    <m/>
    <m/>
    <m/>
    <x v="13"/>
    <x v="19"/>
    <x v="6"/>
    <s v="Food Security"/>
    <x v="9"/>
    <x v="20"/>
    <x v="3"/>
    <m/>
    <s v="Planned"/>
    <m/>
    <m/>
    <m/>
    <m/>
    <m/>
    <s v="Chittagong"/>
    <s v="Cox's Bazar"/>
    <x v="6"/>
    <x v="9"/>
    <x v="1"/>
    <m/>
    <m/>
    <m/>
    <x v="2"/>
    <x v="2"/>
    <m/>
    <m/>
    <m/>
    <m/>
    <m/>
    <m/>
    <m/>
    <m/>
    <m/>
    <m/>
    <m/>
    <m/>
    <m/>
    <m/>
    <m/>
    <m/>
    <m/>
    <m/>
    <m/>
    <m/>
    <m/>
    <m/>
    <m/>
    <m/>
    <n v="20"/>
    <n v="2022"/>
    <s v=""/>
    <m/>
    <m/>
    <m/>
  </r>
  <r>
    <n v="4705"/>
    <m/>
    <m/>
    <m/>
    <x v="13"/>
    <x v="19"/>
    <x v="6"/>
    <s v="Food Security"/>
    <x v="9"/>
    <x v="20"/>
    <x v="3"/>
    <m/>
    <s v="Planned"/>
    <m/>
    <m/>
    <m/>
    <m/>
    <m/>
    <s v="Chittagong"/>
    <s v="Cox's Bazar"/>
    <x v="6"/>
    <x v="9"/>
    <x v="1"/>
    <m/>
    <m/>
    <m/>
    <x v="2"/>
    <x v="2"/>
    <m/>
    <m/>
    <m/>
    <m/>
    <m/>
    <m/>
    <m/>
    <m/>
    <m/>
    <m/>
    <m/>
    <m/>
    <m/>
    <m/>
    <m/>
    <m/>
    <m/>
    <m/>
    <m/>
    <m/>
    <m/>
    <m/>
    <m/>
    <m/>
    <n v="20"/>
    <n v="2022"/>
    <s v=""/>
    <m/>
    <m/>
    <m/>
  </r>
  <r>
    <n v="4706"/>
    <m/>
    <m/>
    <m/>
    <x v="13"/>
    <x v="19"/>
    <x v="6"/>
    <s v="Food Security"/>
    <x v="9"/>
    <x v="20"/>
    <x v="3"/>
    <m/>
    <s v="Planned"/>
    <m/>
    <m/>
    <m/>
    <m/>
    <m/>
    <s v="Chittagong"/>
    <s v="Cox's Bazar"/>
    <x v="6"/>
    <x v="9"/>
    <x v="1"/>
    <m/>
    <m/>
    <m/>
    <x v="2"/>
    <x v="2"/>
    <m/>
    <m/>
    <m/>
    <m/>
    <m/>
    <m/>
    <m/>
    <m/>
    <m/>
    <m/>
    <m/>
    <m/>
    <m/>
    <m/>
    <m/>
    <m/>
    <m/>
    <m/>
    <m/>
    <m/>
    <m/>
    <m/>
    <m/>
    <m/>
    <n v="20"/>
    <n v="2022"/>
    <s v=""/>
    <m/>
    <m/>
    <m/>
  </r>
  <r>
    <n v="4707"/>
    <m/>
    <m/>
    <m/>
    <x v="13"/>
    <x v="19"/>
    <x v="6"/>
    <s v="Food Security"/>
    <x v="9"/>
    <x v="20"/>
    <x v="3"/>
    <m/>
    <s v="Planned"/>
    <m/>
    <m/>
    <m/>
    <m/>
    <m/>
    <s v="Chittagong"/>
    <s v="Cox's Bazar"/>
    <x v="6"/>
    <x v="9"/>
    <x v="1"/>
    <m/>
    <m/>
    <m/>
    <x v="2"/>
    <x v="2"/>
    <m/>
    <m/>
    <m/>
    <m/>
    <m/>
    <m/>
    <m/>
    <m/>
    <m/>
    <m/>
    <m/>
    <m/>
    <m/>
    <m/>
    <m/>
    <m/>
    <m/>
    <m/>
    <m/>
    <m/>
    <m/>
    <m/>
    <m/>
    <m/>
    <n v="20"/>
    <n v="2022"/>
    <s v=""/>
    <m/>
    <m/>
    <m/>
  </r>
  <r>
    <n v="4708"/>
    <m/>
    <m/>
    <m/>
    <x v="13"/>
    <x v="19"/>
    <x v="6"/>
    <s v="Food Security"/>
    <x v="9"/>
    <x v="20"/>
    <x v="3"/>
    <m/>
    <s v="Planned"/>
    <m/>
    <m/>
    <m/>
    <m/>
    <m/>
    <s v="Chittagong"/>
    <s v="Cox's Bazar"/>
    <x v="6"/>
    <x v="9"/>
    <x v="1"/>
    <m/>
    <m/>
    <m/>
    <x v="2"/>
    <x v="2"/>
    <m/>
    <m/>
    <m/>
    <m/>
    <m/>
    <m/>
    <m/>
    <m/>
    <m/>
    <m/>
    <m/>
    <m/>
    <m/>
    <m/>
    <m/>
    <m/>
    <m/>
    <m/>
    <m/>
    <m/>
    <m/>
    <m/>
    <m/>
    <m/>
    <n v="20"/>
    <n v="2022"/>
    <s v=""/>
    <m/>
    <m/>
    <m/>
  </r>
  <r>
    <n v="4709"/>
    <m/>
    <m/>
    <m/>
    <x v="13"/>
    <x v="19"/>
    <x v="6"/>
    <s v="Food Security"/>
    <x v="9"/>
    <x v="20"/>
    <x v="3"/>
    <m/>
    <s v="Planned"/>
    <m/>
    <m/>
    <m/>
    <m/>
    <m/>
    <s v="Chittagong"/>
    <s v="Cox's Bazar"/>
    <x v="6"/>
    <x v="9"/>
    <x v="1"/>
    <m/>
    <m/>
    <m/>
    <x v="2"/>
    <x v="2"/>
    <m/>
    <m/>
    <m/>
    <m/>
    <m/>
    <m/>
    <m/>
    <m/>
    <m/>
    <m/>
    <m/>
    <m/>
    <m/>
    <m/>
    <m/>
    <m/>
    <m/>
    <m/>
    <m/>
    <m/>
    <m/>
    <m/>
    <m/>
    <m/>
    <n v="20"/>
    <n v="2022"/>
    <s v=""/>
    <m/>
    <m/>
    <m/>
  </r>
  <r>
    <n v="4710"/>
    <m/>
    <m/>
    <m/>
    <x v="13"/>
    <x v="19"/>
    <x v="6"/>
    <s v="Food Security"/>
    <x v="9"/>
    <x v="20"/>
    <x v="3"/>
    <m/>
    <s v="Planned"/>
    <m/>
    <m/>
    <m/>
    <m/>
    <m/>
    <s v="Chittagong"/>
    <s v="Cox's Bazar"/>
    <x v="6"/>
    <x v="9"/>
    <x v="1"/>
    <m/>
    <m/>
    <m/>
    <x v="2"/>
    <x v="2"/>
    <m/>
    <m/>
    <m/>
    <m/>
    <m/>
    <m/>
    <m/>
    <m/>
    <m/>
    <m/>
    <m/>
    <m/>
    <m/>
    <m/>
    <m/>
    <m/>
    <m/>
    <m/>
    <m/>
    <m/>
    <m/>
    <m/>
    <m/>
    <m/>
    <n v="20"/>
    <n v="2022"/>
    <s v=""/>
    <m/>
    <m/>
    <m/>
  </r>
  <r>
    <n v="4711"/>
    <m/>
    <m/>
    <m/>
    <x v="13"/>
    <x v="19"/>
    <x v="6"/>
    <s v="Food Security"/>
    <x v="9"/>
    <x v="20"/>
    <x v="3"/>
    <m/>
    <s v="Planned"/>
    <m/>
    <m/>
    <m/>
    <m/>
    <m/>
    <s v="Chittagong"/>
    <s v="Cox's Bazar"/>
    <x v="6"/>
    <x v="9"/>
    <x v="1"/>
    <m/>
    <m/>
    <m/>
    <x v="2"/>
    <x v="2"/>
    <m/>
    <m/>
    <m/>
    <m/>
    <m/>
    <m/>
    <m/>
    <m/>
    <m/>
    <m/>
    <m/>
    <m/>
    <m/>
    <m/>
    <m/>
    <m/>
    <m/>
    <m/>
    <m/>
    <m/>
    <m/>
    <m/>
    <m/>
    <m/>
    <n v="20"/>
    <n v="2022"/>
    <s v=""/>
    <m/>
    <m/>
    <m/>
  </r>
  <r>
    <n v="4712"/>
    <m/>
    <m/>
    <m/>
    <x v="13"/>
    <x v="19"/>
    <x v="6"/>
    <s v="Food Security"/>
    <x v="9"/>
    <x v="20"/>
    <x v="3"/>
    <m/>
    <s v="Planned"/>
    <m/>
    <m/>
    <m/>
    <m/>
    <m/>
    <s v="Chittagong"/>
    <s v="Cox's Bazar"/>
    <x v="6"/>
    <x v="9"/>
    <x v="1"/>
    <m/>
    <m/>
    <m/>
    <x v="2"/>
    <x v="2"/>
    <m/>
    <m/>
    <m/>
    <m/>
    <m/>
    <m/>
    <m/>
    <m/>
    <m/>
    <m/>
    <m/>
    <m/>
    <m/>
    <m/>
    <m/>
    <m/>
    <m/>
    <m/>
    <m/>
    <m/>
    <m/>
    <m/>
    <m/>
    <m/>
    <n v="20"/>
    <n v="2022"/>
    <s v=""/>
    <m/>
    <m/>
    <m/>
  </r>
  <r>
    <n v="4713"/>
    <m/>
    <m/>
    <m/>
    <x v="13"/>
    <x v="19"/>
    <x v="6"/>
    <s v="Food Security"/>
    <x v="9"/>
    <x v="20"/>
    <x v="3"/>
    <m/>
    <s v="Planned"/>
    <m/>
    <m/>
    <m/>
    <m/>
    <m/>
    <s v="Chittagong"/>
    <s v="Cox's Bazar"/>
    <x v="6"/>
    <x v="9"/>
    <x v="1"/>
    <m/>
    <m/>
    <m/>
    <x v="2"/>
    <x v="2"/>
    <m/>
    <m/>
    <m/>
    <m/>
    <m/>
    <m/>
    <m/>
    <m/>
    <m/>
    <m/>
    <m/>
    <m/>
    <m/>
    <m/>
    <m/>
    <m/>
    <m/>
    <m/>
    <m/>
    <m/>
    <m/>
    <m/>
    <m/>
    <m/>
    <n v="20"/>
    <n v="2022"/>
    <s v=""/>
    <m/>
    <m/>
    <m/>
  </r>
  <r>
    <n v="4714"/>
    <m/>
    <m/>
    <m/>
    <x v="13"/>
    <x v="19"/>
    <x v="6"/>
    <s v="Food Security"/>
    <x v="9"/>
    <x v="20"/>
    <x v="3"/>
    <m/>
    <s v="Planned"/>
    <m/>
    <m/>
    <m/>
    <m/>
    <m/>
    <s v="Chittagong"/>
    <s v="Cox's Bazar"/>
    <x v="6"/>
    <x v="9"/>
    <x v="1"/>
    <m/>
    <m/>
    <m/>
    <x v="2"/>
    <x v="2"/>
    <m/>
    <m/>
    <m/>
    <m/>
    <m/>
    <m/>
    <m/>
    <m/>
    <m/>
    <m/>
    <m/>
    <m/>
    <m/>
    <m/>
    <m/>
    <m/>
    <m/>
    <m/>
    <m/>
    <m/>
    <m/>
    <m/>
    <m/>
    <m/>
    <n v="20"/>
    <n v="2022"/>
    <s v=""/>
    <m/>
    <m/>
    <m/>
  </r>
  <r>
    <n v="4715"/>
    <m/>
    <m/>
    <m/>
    <x v="13"/>
    <x v="19"/>
    <x v="6"/>
    <s v="Food Security"/>
    <x v="9"/>
    <x v="20"/>
    <x v="3"/>
    <m/>
    <s v="Planned"/>
    <m/>
    <m/>
    <m/>
    <m/>
    <m/>
    <s v="Chittagong"/>
    <s v="Cox's Bazar"/>
    <x v="6"/>
    <x v="9"/>
    <x v="1"/>
    <m/>
    <m/>
    <m/>
    <x v="2"/>
    <x v="2"/>
    <m/>
    <m/>
    <m/>
    <m/>
    <m/>
    <m/>
    <m/>
    <m/>
    <m/>
    <m/>
    <m/>
    <m/>
    <m/>
    <m/>
    <m/>
    <m/>
    <m/>
    <m/>
    <m/>
    <m/>
    <m/>
    <m/>
    <m/>
    <m/>
    <n v="20"/>
    <n v="2022"/>
    <s v=""/>
    <m/>
    <m/>
    <m/>
  </r>
  <r>
    <n v="4716"/>
    <m/>
    <m/>
    <m/>
    <x v="13"/>
    <x v="19"/>
    <x v="6"/>
    <s v="Food Security"/>
    <x v="9"/>
    <x v="20"/>
    <x v="3"/>
    <m/>
    <s v="Planned"/>
    <m/>
    <m/>
    <m/>
    <m/>
    <m/>
    <s v="Chittagong"/>
    <s v="Cox's Bazar"/>
    <x v="6"/>
    <x v="9"/>
    <x v="1"/>
    <m/>
    <m/>
    <m/>
    <x v="2"/>
    <x v="2"/>
    <m/>
    <m/>
    <m/>
    <m/>
    <m/>
    <m/>
    <m/>
    <m/>
    <m/>
    <m/>
    <m/>
    <m/>
    <m/>
    <m/>
    <m/>
    <m/>
    <m/>
    <m/>
    <m/>
    <m/>
    <m/>
    <m/>
    <m/>
    <m/>
    <n v="20"/>
    <n v="2022"/>
    <s v=""/>
    <m/>
    <m/>
    <m/>
  </r>
  <r>
    <n v="4717"/>
    <m/>
    <m/>
    <m/>
    <x v="13"/>
    <x v="19"/>
    <x v="6"/>
    <s v="Food Security"/>
    <x v="9"/>
    <x v="20"/>
    <x v="3"/>
    <m/>
    <s v="Planned"/>
    <m/>
    <m/>
    <m/>
    <m/>
    <m/>
    <s v="Chittagong"/>
    <s v="Cox's Bazar"/>
    <x v="6"/>
    <x v="9"/>
    <x v="1"/>
    <m/>
    <m/>
    <m/>
    <x v="2"/>
    <x v="2"/>
    <m/>
    <m/>
    <m/>
    <m/>
    <m/>
    <m/>
    <m/>
    <m/>
    <m/>
    <m/>
    <m/>
    <m/>
    <m/>
    <m/>
    <m/>
    <m/>
    <m/>
    <m/>
    <m/>
    <m/>
    <m/>
    <m/>
    <m/>
    <m/>
    <n v="20"/>
    <n v="2022"/>
    <s v=""/>
    <m/>
    <m/>
    <m/>
  </r>
  <r>
    <n v="4718"/>
    <m/>
    <m/>
    <m/>
    <x v="13"/>
    <x v="19"/>
    <x v="6"/>
    <s v="Food Security"/>
    <x v="9"/>
    <x v="20"/>
    <x v="3"/>
    <m/>
    <s v="Planned"/>
    <m/>
    <m/>
    <m/>
    <m/>
    <m/>
    <s v="Chittagong"/>
    <s v="Cox's Bazar"/>
    <x v="6"/>
    <x v="9"/>
    <x v="1"/>
    <m/>
    <m/>
    <m/>
    <x v="2"/>
    <x v="2"/>
    <m/>
    <m/>
    <m/>
    <m/>
    <m/>
    <m/>
    <m/>
    <m/>
    <m/>
    <m/>
    <m/>
    <m/>
    <m/>
    <m/>
    <m/>
    <m/>
    <m/>
    <m/>
    <m/>
    <m/>
    <m/>
    <m/>
    <m/>
    <m/>
    <n v="20"/>
    <n v="2022"/>
    <s v=""/>
    <m/>
    <m/>
    <m/>
  </r>
  <r>
    <n v="4719"/>
    <m/>
    <m/>
    <m/>
    <x v="13"/>
    <x v="19"/>
    <x v="6"/>
    <s v="Food Security"/>
    <x v="9"/>
    <x v="20"/>
    <x v="3"/>
    <m/>
    <s v="Planned"/>
    <m/>
    <m/>
    <m/>
    <m/>
    <m/>
    <s v="Chittagong"/>
    <s v="Cox's Bazar"/>
    <x v="6"/>
    <x v="9"/>
    <x v="1"/>
    <m/>
    <m/>
    <m/>
    <x v="2"/>
    <x v="2"/>
    <m/>
    <m/>
    <m/>
    <m/>
    <m/>
    <m/>
    <m/>
    <m/>
    <m/>
    <m/>
    <m/>
    <m/>
    <m/>
    <m/>
    <m/>
    <m/>
    <m/>
    <m/>
    <m/>
    <m/>
    <m/>
    <m/>
    <m/>
    <m/>
    <n v="20"/>
    <n v="2022"/>
    <s v=""/>
    <m/>
    <m/>
    <m/>
  </r>
  <r>
    <n v="4720"/>
    <m/>
    <m/>
    <m/>
    <x v="13"/>
    <x v="19"/>
    <x v="6"/>
    <s v="Food Security"/>
    <x v="9"/>
    <x v="20"/>
    <x v="3"/>
    <m/>
    <s v="Planned"/>
    <m/>
    <m/>
    <m/>
    <m/>
    <m/>
    <s v="Chittagong"/>
    <s v="Cox's Bazar"/>
    <x v="6"/>
    <x v="9"/>
    <x v="1"/>
    <m/>
    <m/>
    <m/>
    <x v="2"/>
    <x v="2"/>
    <m/>
    <m/>
    <m/>
    <m/>
    <m/>
    <m/>
    <m/>
    <m/>
    <m/>
    <m/>
    <m/>
    <m/>
    <m/>
    <m/>
    <m/>
    <m/>
    <m/>
    <m/>
    <m/>
    <m/>
    <m/>
    <m/>
    <m/>
    <m/>
    <n v="20"/>
    <n v="2022"/>
    <s v=""/>
    <m/>
    <m/>
    <m/>
  </r>
  <r>
    <n v="4721"/>
    <m/>
    <m/>
    <m/>
    <x v="13"/>
    <x v="19"/>
    <x v="6"/>
    <s v="Food Security"/>
    <x v="9"/>
    <x v="20"/>
    <x v="3"/>
    <m/>
    <s v="Planned"/>
    <m/>
    <m/>
    <m/>
    <m/>
    <m/>
    <s v="Chittagong"/>
    <s v="Cox's Bazar"/>
    <x v="6"/>
    <x v="9"/>
    <x v="1"/>
    <m/>
    <m/>
    <m/>
    <x v="2"/>
    <x v="2"/>
    <m/>
    <m/>
    <m/>
    <m/>
    <m/>
    <m/>
    <m/>
    <m/>
    <m/>
    <m/>
    <m/>
    <m/>
    <m/>
    <m/>
    <m/>
    <m/>
    <m/>
    <m/>
    <m/>
    <m/>
    <m/>
    <m/>
    <m/>
    <m/>
    <n v="20"/>
    <n v="2022"/>
    <s v=""/>
    <m/>
    <m/>
    <m/>
  </r>
  <r>
    <n v="4722"/>
    <m/>
    <m/>
    <m/>
    <x v="13"/>
    <x v="19"/>
    <x v="6"/>
    <s v="Food Security"/>
    <x v="9"/>
    <x v="20"/>
    <x v="3"/>
    <m/>
    <s v="Planned"/>
    <m/>
    <m/>
    <m/>
    <m/>
    <m/>
    <s v="Chittagong"/>
    <s v="Cox's Bazar"/>
    <x v="6"/>
    <x v="9"/>
    <x v="1"/>
    <m/>
    <m/>
    <m/>
    <x v="2"/>
    <x v="2"/>
    <m/>
    <m/>
    <m/>
    <m/>
    <m/>
    <m/>
    <m/>
    <m/>
    <m/>
    <m/>
    <m/>
    <m/>
    <m/>
    <m/>
    <m/>
    <m/>
    <m/>
    <m/>
    <m/>
    <m/>
    <m/>
    <m/>
    <m/>
    <m/>
    <n v="20"/>
    <n v="2022"/>
    <s v=""/>
    <m/>
    <m/>
    <m/>
  </r>
  <r>
    <n v="4723"/>
    <m/>
    <m/>
    <m/>
    <x v="13"/>
    <x v="19"/>
    <x v="6"/>
    <s v="Food Security"/>
    <x v="9"/>
    <x v="20"/>
    <x v="3"/>
    <m/>
    <s v="Planned"/>
    <m/>
    <m/>
    <m/>
    <m/>
    <m/>
    <s v="Chittagong"/>
    <s v="Cox's Bazar"/>
    <x v="6"/>
    <x v="9"/>
    <x v="1"/>
    <m/>
    <m/>
    <m/>
    <x v="2"/>
    <x v="2"/>
    <m/>
    <m/>
    <m/>
    <m/>
    <m/>
    <m/>
    <m/>
    <m/>
    <m/>
    <m/>
    <m/>
    <m/>
    <m/>
    <m/>
    <m/>
    <m/>
    <m/>
    <m/>
    <m/>
    <m/>
    <m/>
    <m/>
    <m/>
    <m/>
    <n v="20"/>
    <n v="2022"/>
    <s v=""/>
    <m/>
    <m/>
    <m/>
  </r>
  <r>
    <n v="4724"/>
    <m/>
    <m/>
    <m/>
    <x v="13"/>
    <x v="19"/>
    <x v="6"/>
    <s v="Food Security"/>
    <x v="9"/>
    <x v="20"/>
    <x v="3"/>
    <m/>
    <s v="Planned"/>
    <m/>
    <m/>
    <m/>
    <m/>
    <m/>
    <s v="Chittagong"/>
    <s v="Cox's Bazar"/>
    <x v="6"/>
    <x v="9"/>
    <x v="1"/>
    <m/>
    <m/>
    <m/>
    <x v="2"/>
    <x v="2"/>
    <m/>
    <m/>
    <m/>
    <m/>
    <m/>
    <m/>
    <m/>
    <m/>
    <m/>
    <m/>
    <m/>
    <m/>
    <m/>
    <m/>
    <m/>
    <m/>
    <m/>
    <m/>
    <m/>
    <m/>
    <m/>
    <m/>
    <m/>
    <m/>
    <n v="20"/>
    <n v="2022"/>
    <s v=""/>
    <m/>
    <m/>
    <m/>
  </r>
  <r>
    <n v="4725"/>
    <m/>
    <m/>
    <m/>
    <x v="13"/>
    <x v="19"/>
    <x v="6"/>
    <s v="Food Security"/>
    <x v="9"/>
    <x v="20"/>
    <x v="3"/>
    <m/>
    <s v="Planned"/>
    <m/>
    <m/>
    <m/>
    <m/>
    <m/>
    <s v="Chittagong"/>
    <s v="Cox's Bazar"/>
    <x v="6"/>
    <x v="9"/>
    <x v="1"/>
    <m/>
    <m/>
    <m/>
    <x v="2"/>
    <x v="2"/>
    <m/>
    <m/>
    <m/>
    <m/>
    <m/>
    <m/>
    <m/>
    <m/>
    <m/>
    <m/>
    <m/>
    <m/>
    <m/>
    <m/>
    <m/>
    <m/>
    <m/>
    <m/>
    <m/>
    <m/>
    <m/>
    <m/>
    <m/>
    <m/>
    <n v="20"/>
    <n v="2022"/>
    <s v=""/>
    <m/>
    <m/>
    <m/>
  </r>
  <r>
    <n v="4726"/>
    <m/>
    <m/>
    <m/>
    <x v="13"/>
    <x v="19"/>
    <x v="6"/>
    <s v="Food Security"/>
    <x v="9"/>
    <x v="20"/>
    <x v="3"/>
    <m/>
    <s v="Planned"/>
    <m/>
    <m/>
    <m/>
    <m/>
    <m/>
    <s v="Chittagong"/>
    <s v="Cox's Bazar"/>
    <x v="6"/>
    <x v="9"/>
    <x v="1"/>
    <m/>
    <m/>
    <m/>
    <x v="2"/>
    <x v="2"/>
    <m/>
    <m/>
    <m/>
    <m/>
    <m/>
    <m/>
    <m/>
    <m/>
    <m/>
    <m/>
    <m/>
    <m/>
    <m/>
    <m/>
    <m/>
    <m/>
    <m/>
    <m/>
    <m/>
    <m/>
    <m/>
    <m/>
    <m/>
    <m/>
    <n v="20"/>
    <n v="2022"/>
    <s v=""/>
    <m/>
    <m/>
    <m/>
  </r>
  <r>
    <n v="4727"/>
    <m/>
    <m/>
    <m/>
    <x v="13"/>
    <x v="19"/>
    <x v="6"/>
    <s v="Food Security"/>
    <x v="9"/>
    <x v="20"/>
    <x v="3"/>
    <m/>
    <s v="Planned"/>
    <m/>
    <m/>
    <m/>
    <m/>
    <m/>
    <s v="Chittagong"/>
    <s v="Cox's Bazar"/>
    <x v="6"/>
    <x v="9"/>
    <x v="1"/>
    <m/>
    <m/>
    <m/>
    <x v="2"/>
    <x v="2"/>
    <m/>
    <m/>
    <m/>
    <m/>
    <m/>
    <m/>
    <m/>
    <m/>
    <m/>
    <m/>
    <m/>
    <m/>
    <m/>
    <m/>
    <m/>
    <m/>
    <m/>
    <m/>
    <m/>
    <m/>
    <m/>
    <m/>
    <m/>
    <m/>
    <n v="20"/>
    <n v="2022"/>
    <s v=""/>
    <m/>
    <m/>
    <m/>
  </r>
  <r>
    <n v="4728"/>
    <m/>
    <m/>
    <m/>
    <x v="13"/>
    <x v="19"/>
    <x v="6"/>
    <s v="Food Security"/>
    <x v="9"/>
    <x v="20"/>
    <x v="3"/>
    <m/>
    <s v="Planned"/>
    <m/>
    <m/>
    <m/>
    <m/>
    <m/>
    <s v="Chittagong"/>
    <s v="Cox's Bazar"/>
    <x v="6"/>
    <x v="9"/>
    <x v="1"/>
    <m/>
    <m/>
    <m/>
    <x v="2"/>
    <x v="2"/>
    <m/>
    <m/>
    <m/>
    <m/>
    <m/>
    <m/>
    <m/>
    <m/>
    <m/>
    <m/>
    <m/>
    <m/>
    <m/>
    <m/>
    <m/>
    <m/>
    <m/>
    <m/>
    <m/>
    <m/>
    <m/>
    <m/>
    <m/>
    <m/>
    <n v="20"/>
    <n v="2022"/>
    <s v=""/>
    <m/>
    <m/>
    <m/>
  </r>
  <r>
    <n v="4729"/>
    <m/>
    <m/>
    <m/>
    <x v="13"/>
    <x v="19"/>
    <x v="6"/>
    <s v="Food Security"/>
    <x v="9"/>
    <x v="20"/>
    <x v="3"/>
    <m/>
    <s v="Planned"/>
    <m/>
    <m/>
    <m/>
    <m/>
    <m/>
    <s v="Chittagong"/>
    <s v="Cox's Bazar"/>
    <x v="6"/>
    <x v="9"/>
    <x v="1"/>
    <m/>
    <m/>
    <m/>
    <x v="2"/>
    <x v="2"/>
    <m/>
    <m/>
    <m/>
    <m/>
    <m/>
    <m/>
    <m/>
    <m/>
    <m/>
    <m/>
    <m/>
    <m/>
    <m/>
    <m/>
    <m/>
    <m/>
    <m/>
    <m/>
    <m/>
    <m/>
    <m/>
    <m/>
    <m/>
    <m/>
    <n v="20"/>
    <n v="2022"/>
    <s v=""/>
    <m/>
    <m/>
    <m/>
  </r>
  <r>
    <n v="4730"/>
    <m/>
    <m/>
    <m/>
    <x v="13"/>
    <x v="19"/>
    <x v="6"/>
    <s v="Food Security"/>
    <x v="9"/>
    <x v="20"/>
    <x v="3"/>
    <m/>
    <s v="Planned"/>
    <m/>
    <m/>
    <m/>
    <m/>
    <m/>
    <s v="Chittagong"/>
    <s v="Cox's Bazar"/>
    <x v="6"/>
    <x v="9"/>
    <x v="1"/>
    <m/>
    <m/>
    <m/>
    <x v="2"/>
    <x v="2"/>
    <m/>
    <m/>
    <m/>
    <m/>
    <m/>
    <m/>
    <m/>
    <m/>
    <m/>
    <m/>
    <m/>
    <m/>
    <m/>
    <m/>
    <m/>
    <m/>
    <m/>
    <m/>
    <m/>
    <m/>
    <m/>
    <m/>
    <m/>
    <m/>
    <n v="20"/>
    <n v="2022"/>
    <s v=""/>
    <m/>
    <m/>
    <m/>
  </r>
  <r>
    <n v="4731"/>
    <m/>
    <m/>
    <m/>
    <x v="13"/>
    <x v="19"/>
    <x v="6"/>
    <s v="Food Security"/>
    <x v="9"/>
    <x v="20"/>
    <x v="3"/>
    <m/>
    <s v="Planned"/>
    <m/>
    <m/>
    <m/>
    <m/>
    <m/>
    <s v="Chittagong"/>
    <s v="Cox's Bazar"/>
    <x v="6"/>
    <x v="9"/>
    <x v="1"/>
    <m/>
    <m/>
    <m/>
    <x v="2"/>
    <x v="2"/>
    <m/>
    <m/>
    <m/>
    <m/>
    <m/>
    <m/>
    <m/>
    <m/>
    <m/>
    <m/>
    <m/>
    <m/>
    <m/>
    <m/>
    <m/>
    <m/>
    <m/>
    <m/>
    <m/>
    <m/>
    <m/>
    <m/>
    <m/>
    <m/>
    <n v="20"/>
    <n v="2022"/>
    <s v=""/>
    <m/>
    <m/>
    <m/>
  </r>
  <r>
    <n v="4732"/>
    <m/>
    <m/>
    <m/>
    <x v="13"/>
    <x v="19"/>
    <x v="6"/>
    <s v="Food Security"/>
    <x v="9"/>
    <x v="20"/>
    <x v="3"/>
    <m/>
    <s v="Planned"/>
    <m/>
    <m/>
    <m/>
    <m/>
    <m/>
    <s v="Chittagong"/>
    <s v="Cox's Bazar"/>
    <x v="6"/>
    <x v="9"/>
    <x v="1"/>
    <m/>
    <m/>
    <m/>
    <x v="2"/>
    <x v="2"/>
    <m/>
    <m/>
    <m/>
    <m/>
    <m/>
    <m/>
    <m/>
    <m/>
    <m/>
    <m/>
    <m/>
    <m/>
    <m/>
    <m/>
    <m/>
    <m/>
    <m/>
    <m/>
    <m/>
    <m/>
    <m/>
    <m/>
    <m/>
    <m/>
    <n v="20"/>
    <n v="2022"/>
    <s v=""/>
    <m/>
    <m/>
    <m/>
  </r>
  <r>
    <n v="4733"/>
    <m/>
    <m/>
    <m/>
    <x v="13"/>
    <x v="19"/>
    <x v="6"/>
    <s v="Food Security"/>
    <x v="9"/>
    <x v="20"/>
    <x v="3"/>
    <m/>
    <s v="Planned"/>
    <m/>
    <m/>
    <m/>
    <m/>
    <m/>
    <s v="Chittagong"/>
    <s v="Cox's Bazar"/>
    <x v="6"/>
    <x v="9"/>
    <x v="1"/>
    <m/>
    <m/>
    <m/>
    <x v="2"/>
    <x v="2"/>
    <m/>
    <m/>
    <m/>
    <m/>
    <m/>
    <m/>
    <m/>
    <m/>
    <m/>
    <m/>
    <m/>
    <m/>
    <m/>
    <m/>
    <m/>
    <m/>
    <m/>
    <m/>
    <m/>
    <m/>
    <m/>
    <m/>
    <m/>
    <m/>
    <n v="20"/>
    <n v="2022"/>
    <s v=""/>
    <m/>
    <m/>
    <m/>
  </r>
  <r>
    <n v="4734"/>
    <m/>
    <m/>
    <m/>
    <x v="13"/>
    <x v="19"/>
    <x v="6"/>
    <s v="Food Security"/>
    <x v="9"/>
    <x v="20"/>
    <x v="3"/>
    <m/>
    <s v="Planned"/>
    <m/>
    <m/>
    <m/>
    <m/>
    <m/>
    <s v="Chittagong"/>
    <s v="Cox's Bazar"/>
    <x v="6"/>
    <x v="9"/>
    <x v="1"/>
    <m/>
    <m/>
    <m/>
    <x v="2"/>
    <x v="2"/>
    <m/>
    <m/>
    <m/>
    <m/>
    <m/>
    <m/>
    <m/>
    <m/>
    <m/>
    <m/>
    <m/>
    <m/>
    <m/>
    <m/>
    <m/>
    <m/>
    <m/>
    <m/>
    <m/>
    <m/>
    <m/>
    <m/>
    <m/>
    <m/>
    <n v="20"/>
    <n v="2022"/>
    <s v=""/>
    <m/>
    <m/>
    <m/>
  </r>
  <r>
    <n v="4735"/>
    <m/>
    <m/>
    <m/>
    <x v="13"/>
    <x v="19"/>
    <x v="6"/>
    <s v="Food Security"/>
    <x v="9"/>
    <x v="20"/>
    <x v="3"/>
    <m/>
    <s v="Planned"/>
    <m/>
    <m/>
    <m/>
    <m/>
    <m/>
    <s v="Chittagong"/>
    <s v="Cox's Bazar"/>
    <x v="6"/>
    <x v="9"/>
    <x v="1"/>
    <m/>
    <m/>
    <m/>
    <x v="2"/>
    <x v="2"/>
    <m/>
    <m/>
    <m/>
    <m/>
    <m/>
    <m/>
    <m/>
    <m/>
    <m/>
    <m/>
    <m/>
    <m/>
    <m/>
    <m/>
    <m/>
    <m/>
    <m/>
    <m/>
    <m/>
    <m/>
    <m/>
    <m/>
    <m/>
    <m/>
    <n v="20"/>
    <n v="2022"/>
    <s v=""/>
    <m/>
    <m/>
    <m/>
  </r>
  <r>
    <n v="4736"/>
    <m/>
    <m/>
    <m/>
    <x v="13"/>
    <x v="19"/>
    <x v="6"/>
    <s v="Food Security"/>
    <x v="9"/>
    <x v="20"/>
    <x v="3"/>
    <m/>
    <s v="Planned"/>
    <m/>
    <m/>
    <m/>
    <m/>
    <m/>
    <s v="Chittagong"/>
    <s v="Cox's Bazar"/>
    <x v="6"/>
    <x v="9"/>
    <x v="1"/>
    <m/>
    <m/>
    <m/>
    <x v="2"/>
    <x v="2"/>
    <m/>
    <m/>
    <m/>
    <m/>
    <m/>
    <m/>
    <m/>
    <m/>
    <m/>
    <m/>
    <m/>
    <m/>
    <m/>
    <m/>
    <m/>
    <m/>
    <m/>
    <m/>
    <m/>
    <m/>
    <m/>
    <m/>
    <m/>
    <m/>
    <n v="20"/>
    <n v="2022"/>
    <s v=""/>
    <m/>
    <m/>
    <m/>
  </r>
  <r>
    <n v="4737"/>
    <m/>
    <m/>
    <m/>
    <x v="13"/>
    <x v="19"/>
    <x v="6"/>
    <s v="Food Security"/>
    <x v="9"/>
    <x v="20"/>
    <x v="3"/>
    <m/>
    <s v="Planned"/>
    <m/>
    <m/>
    <m/>
    <m/>
    <m/>
    <s v="Chittagong"/>
    <s v="Cox's Bazar"/>
    <x v="6"/>
    <x v="9"/>
    <x v="1"/>
    <m/>
    <m/>
    <m/>
    <x v="2"/>
    <x v="2"/>
    <m/>
    <m/>
    <m/>
    <m/>
    <m/>
    <m/>
    <m/>
    <m/>
    <m/>
    <m/>
    <m/>
    <m/>
    <m/>
    <m/>
    <m/>
    <m/>
    <m/>
    <m/>
    <m/>
    <m/>
    <m/>
    <m/>
    <m/>
    <m/>
    <n v="20"/>
    <n v="2022"/>
    <s v=""/>
    <m/>
    <m/>
    <m/>
  </r>
  <r>
    <n v="4738"/>
    <m/>
    <m/>
    <m/>
    <x v="13"/>
    <x v="19"/>
    <x v="6"/>
    <s v="Food Security"/>
    <x v="9"/>
    <x v="20"/>
    <x v="3"/>
    <m/>
    <s v="Planned"/>
    <m/>
    <m/>
    <m/>
    <m/>
    <m/>
    <s v="Chittagong"/>
    <s v="Cox's Bazar"/>
    <x v="6"/>
    <x v="9"/>
    <x v="1"/>
    <m/>
    <m/>
    <m/>
    <x v="2"/>
    <x v="2"/>
    <m/>
    <m/>
    <m/>
    <m/>
    <m/>
    <m/>
    <m/>
    <m/>
    <m/>
    <m/>
    <m/>
    <m/>
    <m/>
    <m/>
    <m/>
    <m/>
    <m/>
    <m/>
    <m/>
    <m/>
    <m/>
    <m/>
    <m/>
    <m/>
    <n v="20"/>
    <n v="2022"/>
    <s v=""/>
    <m/>
    <m/>
    <m/>
  </r>
  <r>
    <n v="4739"/>
    <m/>
    <m/>
    <m/>
    <x v="13"/>
    <x v="19"/>
    <x v="6"/>
    <s v="Food Security"/>
    <x v="9"/>
    <x v="20"/>
    <x v="3"/>
    <m/>
    <s v="Planned"/>
    <m/>
    <m/>
    <m/>
    <m/>
    <m/>
    <s v="Chittagong"/>
    <s v="Cox's Bazar"/>
    <x v="6"/>
    <x v="9"/>
    <x v="1"/>
    <m/>
    <m/>
    <m/>
    <x v="2"/>
    <x v="2"/>
    <m/>
    <m/>
    <m/>
    <m/>
    <m/>
    <m/>
    <m/>
    <m/>
    <m/>
    <m/>
    <m/>
    <m/>
    <m/>
    <m/>
    <m/>
    <m/>
    <m/>
    <m/>
    <m/>
    <m/>
    <m/>
    <m/>
    <m/>
    <m/>
    <n v="20"/>
    <n v="2022"/>
    <s v=""/>
    <m/>
    <m/>
    <m/>
  </r>
  <r>
    <n v="4740"/>
    <m/>
    <m/>
    <m/>
    <x v="13"/>
    <x v="19"/>
    <x v="6"/>
    <s v="Food Security"/>
    <x v="9"/>
    <x v="20"/>
    <x v="3"/>
    <m/>
    <s v="Planned"/>
    <m/>
    <m/>
    <m/>
    <m/>
    <m/>
    <s v="Chittagong"/>
    <s v="Cox's Bazar"/>
    <x v="6"/>
    <x v="9"/>
    <x v="1"/>
    <m/>
    <m/>
    <m/>
    <x v="2"/>
    <x v="2"/>
    <m/>
    <m/>
    <m/>
    <m/>
    <m/>
    <m/>
    <m/>
    <m/>
    <m/>
    <m/>
    <m/>
    <m/>
    <m/>
    <m/>
    <m/>
    <m/>
    <m/>
    <m/>
    <m/>
    <m/>
    <m/>
    <m/>
    <m/>
    <m/>
    <n v="20"/>
    <n v="2022"/>
    <s v=""/>
    <m/>
    <m/>
    <m/>
  </r>
  <r>
    <n v="4741"/>
    <m/>
    <m/>
    <m/>
    <x v="13"/>
    <x v="19"/>
    <x v="6"/>
    <s v="Food Security"/>
    <x v="9"/>
    <x v="20"/>
    <x v="3"/>
    <m/>
    <s v="Planned"/>
    <m/>
    <m/>
    <m/>
    <m/>
    <m/>
    <s v="Chittagong"/>
    <s v="Cox's Bazar"/>
    <x v="6"/>
    <x v="9"/>
    <x v="1"/>
    <m/>
    <m/>
    <m/>
    <x v="2"/>
    <x v="2"/>
    <m/>
    <m/>
    <m/>
    <m/>
    <m/>
    <m/>
    <m/>
    <m/>
    <m/>
    <m/>
    <m/>
    <m/>
    <m/>
    <m/>
    <m/>
    <m/>
    <m/>
    <m/>
    <m/>
    <m/>
    <m/>
    <m/>
    <m/>
    <m/>
    <n v="20"/>
    <n v="2022"/>
    <s v=""/>
    <m/>
    <m/>
    <m/>
  </r>
  <r>
    <n v="4742"/>
    <m/>
    <m/>
    <m/>
    <x v="13"/>
    <x v="19"/>
    <x v="6"/>
    <s v="Food Security"/>
    <x v="9"/>
    <x v="20"/>
    <x v="3"/>
    <m/>
    <s v="Planned"/>
    <m/>
    <m/>
    <m/>
    <m/>
    <m/>
    <s v="Chittagong"/>
    <s v="Cox's Bazar"/>
    <x v="6"/>
    <x v="9"/>
    <x v="1"/>
    <m/>
    <m/>
    <m/>
    <x v="2"/>
    <x v="2"/>
    <m/>
    <m/>
    <m/>
    <m/>
    <m/>
    <m/>
    <m/>
    <m/>
    <m/>
    <m/>
    <m/>
    <m/>
    <m/>
    <m/>
    <m/>
    <m/>
    <m/>
    <m/>
    <m/>
    <m/>
    <m/>
    <m/>
    <m/>
    <m/>
    <n v="20"/>
    <n v="2022"/>
    <s v=""/>
    <m/>
    <m/>
    <m/>
  </r>
  <r>
    <n v="4743"/>
    <m/>
    <m/>
    <m/>
    <x v="13"/>
    <x v="19"/>
    <x v="6"/>
    <s v="Food Security"/>
    <x v="9"/>
    <x v="20"/>
    <x v="3"/>
    <m/>
    <s v="Planned"/>
    <m/>
    <m/>
    <m/>
    <m/>
    <m/>
    <s v="Chittagong"/>
    <s v="Cox's Bazar"/>
    <x v="6"/>
    <x v="9"/>
    <x v="1"/>
    <m/>
    <m/>
    <m/>
    <x v="2"/>
    <x v="2"/>
    <m/>
    <m/>
    <m/>
    <m/>
    <m/>
    <m/>
    <m/>
    <m/>
    <m/>
    <m/>
    <m/>
    <m/>
    <m/>
    <m/>
    <m/>
    <m/>
    <m/>
    <m/>
    <m/>
    <m/>
    <m/>
    <m/>
    <m/>
    <m/>
    <n v="20"/>
    <n v="2022"/>
    <s v=""/>
    <m/>
    <m/>
    <m/>
  </r>
  <r>
    <n v="4744"/>
    <m/>
    <m/>
    <m/>
    <x v="13"/>
    <x v="19"/>
    <x v="6"/>
    <s v="Food Security"/>
    <x v="9"/>
    <x v="20"/>
    <x v="3"/>
    <m/>
    <s v="Planned"/>
    <m/>
    <m/>
    <m/>
    <m/>
    <m/>
    <s v="Chittagong"/>
    <s v="Cox's Bazar"/>
    <x v="6"/>
    <x v="9"/>
    <x v="1"/>
    <m/>
    <m/>
    <m/>
    <x v="2"/>
    <x v="2"/>
    <m/>
    <m/>
    <m/>
    <m/>
    <m/>
    <m/>
    <m/>
    <m/>
    <m/>
    <m/>
    <m/>
    <m/>
    <m/>
    <m/>
    <m/>
    <m/>
    <m/>
    <m/>
    <m/>
    <m/>
    <m/>
    <m/>
    <m/>
    <m/>
    <n v="20"/>
    <n v="2022"/>
    <s v=""/>
    <m/>
    <m/>
    <m/>
  </r>
  <r>
    <n v="4745"/>
    <m/>
    <m/>
    <m/>
    <x v="13"/>
    <x v="19"/>
    <x v="6"/>
    <s v="Food Security"/>
    <x v="9"/>
    <x v="20"/>
    <x v="3"/>
    <m/>
    <s v="Planned"/>
    <m/>
    <m/>
    <m/>
    <m/>
    <m/>
    <s v="Chittagong"/>
    <s v="Cox's Bazar"/>
    <x v="6"/>
    <x v="9"/>
    <x v="1"/>
    <m/>
    <m/>
    <m/>
    <x v="2"/>
    <x v="2"/>
    <m/>
    <m/>
    <m/>
    <m/>
    <m/>
    <m/>
    <m/>
    <m/>
    <m/>
    <m/>
    <m/>
    <m/>
    <m/>
    <m/>
    <m/>
    <m/>
    <m/>
    <m/>
    <m/>
    <m/>
    <m/>
    <m/>
    <m/>
    <m/>
    <n v="20"/>
    <n v="2022"/>
    <s v=""/>
    <m/>
    <m/>
    <m/>
  </r>
  <r>
    <n v="4746"/>
    <m/>
    <m/>
    <m/>
    <x v="13"/>
    <x v="19"/>
    <x v="6"/>
    <s v="Food Security"/>
    <x v="9"/>
    <x v="20"/>
    <x v="3"/>
    <m/>
    <s v="Planned"/>
    <m/>
    <m/>
    <m/>
    <m/>
    <m/>
    <s v="Chittagong"/>
    <s v="Cox's Bazar"/>
    <x v="6"/>
    <x v="9"/>
    <x v="1"/>
    <m/>
    <m/>
    <m/>
    <x v="2"/>
    <x v="2"/>
    <m/>
    <m/>
    <m/>
    <m/>
    <m/>
    <m/>
    <m/>
    <m/>
    <m/>
    <m/>
    <m/>
    <m/>
    <m/>
    <m/>
    <m/>
    <m/>
    <m/>
    <m/>
    <m/>
    <m/>
    <m/>
    <m/>
    <m/>
    <m/>
    <n v="20"/>
    <n v="2022"/>
    <s v=""/>
    <m/>
    <m/>
    <m/>
  </r>
  <r>
    <n v="4747"/>
    <m/>
    <m/>
    <m/>
    <x v="13"/>
    <x v="19"/>
    <x v="6"/>
    <s v="Food Security"/>
    <x v="9"/>
    <x v="20"/>
    <x v="3"/>
    <m/>
    <s v="Planned"/>
    <m/>
    <m/>
    <m/>
    <m/>
    <m/>
    <s v="Chittagong"/>
    <s v="Cox's Bazar"/>
    <x v="6"/>
    <x v="9"/>
    <x v="1"/>
    <m/>
    <m/>
    <m/>
    <x v="2"/>
    <x v="2"/>
    <m/>
    <m/>
    <m/>
    <m/>
    <m/>
    <m/>
    <m/>
    <m/>
    <m/>
    <m/>
    <m/>
    <m/>
    <m/>
    <m/>
    <m/>
    <m/>
    <m/>
    <m/>
    <m/>
    <m/>
    <m/>
    <m/>
    <m/>
    <m/>
    <n v="20"/>
    <n v="2022"/>
    <s v=""/>
    <m/>
    <m/>
    <m/>
  </r>
  <r>
    <n v="4748"/>
    <m/>
    <m/>
    <m/>
    <x v="13"/>
    <x v="19"/>
    <x v="6"/>
    <s v="Food Security"/>
    <x v="9"/>
    <x v="20"/>
    <x v="3"/>
    <m/>
    <s v="Planned"/>
    <m/>
    <m/>
    <m/>
    <m/>
    <m/>
    <s v="Chittagong"/>
    <s v="Cox's Bazar"/>
    <x v="6"/>
    <x v="9"/>
    <x v="1"/>
    <m/>
    <m/>
    <m/>
    <x v="2"/>
    <x v="2"/>
    <m/>
    <m/>
    <m/>
    <m/>
    <m/>
    <m/>
    <m/>
    <m/>
    <m/>
    <m/>
    <m/>
    <m/>
    <m/>
    <m/>
    <m/>
    <m/>
    <m/>
    <m/>
    <m/>
    <m/>
    <m/>
    <m/>
    <m/>
    <m/>
    <n v="20"/>
    <n v="2022"/>
    <s v=""/>
    <m/>
    <m/>
    <m/>
  </r>
  <r>
    <n v="4749"/>
    <m/>
    <m/>
    <m/>
    <x v="13"/>
    <x v="19"/>
    <x v="6"/>
    <s v="Food Security"/>
    <x v="9"/>
    <x v="20"/>
    <x v="3"/>
    <m/>
    <s v="Planned"/>
    <m/>
    <m/>
    <m/>
    <m/>
    <m/>
    <s v="Chittagong"/>
    <s v="Cox's Bazar"/>
    <x v="6"/>
    <x v="9"/>
    <x v="1"/>
    <m/>
    <m/>
    <m/>
    <x v="2"/>
    <x v="2"/>
    <m/>
    <m/>
    <m/>
    <m/>
    <m/>
    <m/>
    <m/>
    <m/>
    <m/>
    <m/>
    <m/>
    <m/>
    <m/>
    <m/>
    <m/>
    <m/>
    <m/>
    <m/>
    <m/>
    <m/>
    <m/>
    <m/>
    <m/>
    <m/>
    <n v="20"/>
    <n v="2022"/>
    <s v=""/>
    <m/>
    <m/>
    <m/>
  </r>
  <r>
    <n v="4750"/>
    <m/>
    <m/>
    <m/>
    <x v="13"/>
    <x v="19"/>
    <x v="6"/>
    <s v="Food Security"/>
    <x v="9"/>
    <x v="20"/>
    <x v="3"/>
    <m/>
    <s v="Planned"/>
    <m/>
    <m/>
    <m/>
    <m/>
    <m/>
    <s v="Chittagong"/>
    <s v="Cox's Bazar"/>
    <x v="6"/>
    <x v="9"/>
    <x v="1"/>
    <m/>
    <m/>
    <m/>
    <x v="2"/>
    <x v="2"/>
    <m/>
    <m/>
    <m/>
    <m/>
    <m/>
    <m/>
    <m/>
    <m/>
    <m/>
    <m/>
    <m/>
    <m/>
    <m/>
    <m/>
    <m/>
    <m/>
    <m/>
    <m/>
    <m/>
    <m/>
    <m/>
    <m/>
    <m/>
    <m/>
    <n v="20"/>
    <n v="2022"/>
    <s v=""/>
    <m/>
    <m/>
    <m/>
  </r>
  <r>
    <n v="4751"/>
    <m/>
    <m/>
    <m/>
    <x v="13"/>
    <x v="19"/>
    <x v="6"/>
    <s v="Food Security"/>
    <x v="9"/>
    <x v="20"/>
    <x v="3"/>
    <m/>
    <s v="Planned"/>
    <m/>
    <m/>
    <m/>
    <m/>
    <m/>
    <s v="Chittagong"/>
    <s v="Cox's Bazar"/>
    <x v="6"/>
    <x v="9"/>
    <x v="1"/>
    <m/>
    <m/>
    <m/>
    <x v="2"/>
    <x v="2"/>
    <m/>
    <m/>
    <m/>
    <m/>
    <m/>
    <m/>
    <m/>
    <m/>
    <m/>
    <m/>
    <m/>
    <m/>
    <m/>
    <m/>
    <m/>
    <m/>
    <m/>
    <m/>
    <m/>
    <m/>
    <m/>
    <m/>
    <m/>
    <m/>
    <n v="20"/>
    <n v="2022"/>
    <s v=""/>
    <m/>
    <m/>
    <m/>
  </r>
  <r>
    <n v="4752"/>
    <m/>
    <m/>
    <m/>
    <x v="13"/>
    <x v="19"/>
    <x v="6"/>
    <s v="Food Security"/>
    <x v="9"/>
    <x v="20"/>
    <x v="3"/>
    <m/>
    <s v="Planned"/>
    <m/>
    <m/>
    <m/>
    <m/>
    <m/>
    <s v="Chittagong"/>
    <s v="Cox's Bazar"/>
    <x v="6"/>
    <x v="9"/>
    <x v="1"/>
    <m/>
    <m/>
    <m/>
    <x v="2"/>
    <x v="2"/>
    <m/>
    <m/>
    <m/>
    <m/>
    <m/>
    <m/>
    <m/>
    <m/>
    <m/>
    <m/>
    <m/>
    <m/>
    <m/>
    <m/>
    <m/>
    <m/>
    <m/>
    <m/>
    <m/>
    <m/>
    <m/>
    <m/>
    <m/>
    <m/>
    <n v="20"/>
    <n v="2022"/>
    <s v=""/>
    <m/>
    <m/>
    <m/>
  </r>
  <r>
    <n v="4753"/>
    <m/>
    <m/>
    <m/>
    <x v="13"/>
    <x v="19"/>
    <x v="6"/>
    <s v="Food Security"/>
    <x v="9"/>
    <x v="20"/>
    <x v="3"/>
    <m/>
    <s v="Planned"/>
    <m/>
    <m/>
    <m/>
    <m/>
    <m/>
    <s v="Chittagong"/>
    <s v="Cox's Bazar"/>
    <x v="6"/>
    <x v="9"/>
    <x v="1"/>
    <m/>
    <m/>
    <m/>
    <x v="2"/>
    <x v="2"/>
    <m/>
    <m/>
    <m/>
    <m/>
    <m/>
    <m/>
    <m/>
    <m/>
    <m/>
    <m/>
    <m/>
    <m/>
    <m/>
    <m/>
    <m/>
    <m/>
    <m/>
    <m/>
    <m/>
    <m/>
    <m/>
    <m/>
    <m/>
    <m/>
    <n v="20"/>
    <n v="2022"/>
    <s v=""/>
    <m/>
    <m/>
    <m/>
  </r>
  <r>
    <n v="4754"/>
    <m/>
    <m/>
    <m/>
    <x v="13"/>
    <x v="19"/>
    <x v="6"/>
    <s v="Food Security"/>
    <x v="9"/>
    <x v="20"/>
    <x v="3"/>
    <m/>
    <s v="Planned"/>
    <m/>
    <m/>
    <m/>
    <m/>
    <m/>
    <s v="Chittagong"/>
    <s v="Cox's Bazar"/>
    <x v="6"/>
    <x v="9"/>
    <x v="1"/>
    <m/>
    <m/>
    <m/>
    <x v="2"/>
    <x v="2"/>
    <m/>
    <m/>
    <m/>
    <m/>
    <m/>
    <m/>
    <m/>
    <m/>
    <m/>
    <m/>
    <m/>
    <m/>
    <m/>
    <m/>
    <m/>
    <m/>
    <m/>
    <m/>
    <m/>
    <m/>
    <m/>
    <m/>
    <m/>
    <m/>
    <n v="20"/>
    <n v="2022"/>
    <s v=""/>
    <m/>
    <m/>
    <m/>
  </r>
  <r>
    <n v="4755"/>
    <m/>
    <m/>
    <m/>
    <x v="13"/>
    <x v="19"/>
    <x v="6"/>
    <s v="Food Security"/>
    <x v="9"/>
    <x v="20"/>
    <x v="3"/>
    <m/>
    <s v="Planned"/>
    <m/>
    <m/>
    <m/>
    <m/>
    <m/>
    <s v="Chittagong"/>
    <s v="Cox's Bazar"/>
    <x v="6"/>
    <x v="9"/>
    <x v="1"/>
    <m/>
    <m/>
    <m/>
    <x v="2"/>
    <x v="2"/>
    <m/>
    <m/>
    <m/>
    <m/>
    <m/>
    <m/>
    <m/>
    <m/>
    <m/>
    <m/>
    <m/>
    <m/>
    <m/>
    <m/>
    <m/>
    <m/>
    <m/>
    <m/>
    <m/>
    <m/>
    <m/>
    <m/>
    <m/>
    <m/>
    <n v="20"/>
    <n v="2022"/>
    <s v=""/>
    <m/>
    <m/>
    <m/>
  </r>
  <r>
    <n v="4756"/>
    <m/>
    <m/>
    <m/>
    <x v="13"/>
    <x v="19"/>
    <x v="6"/>
    <s v="Food Security"/>
    <x v="9"/>
    <x v="20"/>
    <x v="3"/>
    <m/>
    <s v="Planned"/>
    <m/>
    <m/>
    <m/>
    <m/>
    <m/>
    <s v="Chittagong"/>
    <s v="Cox's Bazar"/>
    <x v="6"/>
    <x v="9"/>
    <x v="1"/>
    <m/>
    <m/>
    <m/>
    <x v="2"/>
    <x v="2"/>
    <m/>
    <m/>
    <m/>
    <m/>
    <m/>
    <m/>
    <m/>
    <m/>
    <m/>
    <m/>
    <m/>
    <m/>
    <m/>
    <m/>
    <m/>
    <m/>
    <m/>
    <m/>
    <m/>
    <m/>
    <m/>
    <m/>
    <m/>
    <m/>
    <n v="20"/>
    <n v="2022"/>
    <s v=""/>
    <m/>
    <m/>
    <m/>
  </r>
  <r>
    <n v="4757"/>
    <m/>
    <m/>
    <m/>
    <x v="13"/>
    <x v="19"/>
    <x v="6"/>
    <s v="Food Security"/>
    <x v="9"/>
    <x v="20"/>
    <x v="3"/>
    <m/>
    <s v="Planned"/>
    <m/>
    <m/>
    <m/>
    <m/>
    <m/>
    <s v="Chittagong"/>
    <s v="Cox's Bazar"/>
    <x v="6"/>
    <x v="9"/>
    <x v="1"/>
    <m/>
    <m/>
    <m/>
    <x v="2"/>
    <x v="2"/>
    <m/>
    <m/>
    <m/>
    <m/>
    <m/>
    <m/>
    <m/>
    <m/>
    <m/>
    <m/>
    <m/>
    <m/>
    <m/>
    <m/>
    <m/>
    <m/>
    <m/>
    <m/>
    <m/>
    <m/>
    <m/>
    <m/>
    <m/>
    <m/>
    <n v="20"/>
    <n v="2022"/>
    <s v=""/>
    <m/>
    <m/>
    <m/>
  </r>
  <r>
    <n v="4758"/>
    <m/>
    <m/>
    <m/>
    <x v="13"/>
    <x v="19"/>
    <x v="6"/>
    <s v="Food Security"/>
    <x v="9"/>
    <x v="20"/>
    <x v="3"/>
    <m/>
    <s v="Planned"/>
    <m/>
    <m/>
    <m/>
    <m/>
    <m/>
    <s v="Chittagong"/>
    <s v="Cox's Bazar"/>
    <x v="6"/>
    <x v="9"/>
    <x v="1"/>
    <m/>
    <m/>
    <m/>
    <x v="2"/>
    <x v="2"/>
    <m/>
    <m/>
    <m/>
    <m/>
    <m/>
    <m/>
    <m/>
    <m/>
    <m/>
    <m/>
    <m/>
    <m/>
    <m/>
    <m/>
    <m/>
    <m/>
    <m/>
    <m/>
    <m/>
    <m/>
    <m/>
    <m/>
    <m/>
    <m/>
    <n v="20"/>
    <n v="2022"/>
    <s v=""/>
    <m/>
    <m/>
    <m/>
  </r>
  <r>
    <n v="4759"/>
    <m/>
    <m/>
    <m/>
    <x v="13"/>
    <x v="19"/>
    <x v="6"/>
    <s v="Food Security"/>
    <x v="9"/>
    <x v="20"/>
    <x v="3"/>
    <m/>
    <s v="Planned"/>
    <m/>
    <m/>
    <m/>
    <m/>
    <m/>
    <s v="Chittagong"/>
    <s v="Cox's Bazar"/>
    <x v="6"/>
    <x v="9"/>
    <x v="1"/>
    <m/>
    <m/>
    <m/>
    <x v="2"/>
    <x v="2"/>
    <m/>
    <m/>
    <m/>
    <m/>
    <m/>
    <m/>
    <m/>
    <m/>
    <m/>
    <m/>
    <m/>
    <m/>
    <m/>
    <m/>
    <m/>
    <m/>
    <m/>
    <m/>
    <m/>
    <m/>
    <m/>
    <m/>
    <m/>
    <m/>
    <n v="20"/>
    <n v="2022"/>
    <s v=""/>
    <m/>
    <m/>
    <m/>
  </r>
  <r>
    <n v="4760"/>
    <m/>
    <m/>
    <m/>
    <x v="13"/>
    <x v="19"/>
    <x v="6"/>
    <s v="Food Security"/>
    <x v="9"/>
    <x v="20"/>
    <x v="3"/>
    <m/>
    <s v="Planned"/>
    <m/>
    <m/>
    <m/>
    <m/>
    <m/>
    <s v="Chittagong"/>
    <s v="Cox's Bazar"/>
    <x v="6"/>
    <x v="9"/>
    <x v="1"/>
    <m/>
    <m/>
    <m/>
    <x v="2"/>
    <x v="2"/>
    <m/>
    <m/>
    <m/>
    <m/>
    <m/>
    <m/>
    <m/>
    <m/>
    <m/>
    <m/>
    <m/>
    <m/>
    <m/>
    <m/>
    <m/>
    <m/>
    <m/>
    <m/>
    <m/>
    <m/>
    <m/>
    <m/>
    <m/>
    <m/>
    <n v="20"/>
    <n v="2022"/>
    <s v=""/>
    <m/>
    <m/>
    <m/>
  </r>
  <r>
    <n v="4761"/>
    <m/>
    <m/>
    <m/>
    <x v="13"/>
    <x v="19"/>
    <x v="6"/>
    <s v="Food Security"/>
    <x v="9"/>
    <x v="20"/>
    <x v="3"/>
    <m/>
    <s v="Planned"/>
    <m/>
    <m/>
    <m/>
    <m/>
    <m/>
    <s v="Chittagong"/>
    <s v="Cox's Bazar"/>
    <x v="6"/>
    <x v="9"/>
    <x v="1"/>
    <m/>
    <m/>
    <m/>
    <x v="2"/>
    <x v="2"/>
    <m/>
    <m/>
    <m/>
    <m/>
    <m/>
    <m/>
    <m/>
    <m/>
    <m/>
    <m/>
    <m/>
    <m/>
    <m/>
    <m/>
    <m/>
    <m/>
    <m/>
    <m/>
    <m/>
    <m/>
    <m/>
    <m/>
    <m/>
    <m/>
    <n v="20"/>
    <n v="2022"/>
    <s v=""/>
    <m/>
    <m/>
    <m/>
  </r>
  <r>
    <n v="4762"/>
    <m/>
    <m/>
    <m/>
    <x v="13"/>
    <x v="19"/>
    <x v="6"/>
    <s v="Food Security"/>
    <x v="9"/>
    <x v="20"/>
    <x v="3"/>
    <m/>
    <s v="Planned"/>
    <m/>
    <m/>
    <m/>
    <m/>
    <m/>
    <s v="Chittagong"/>
    <s v="Cox's Bazar"/>
    <x v="6"/>
    <x v="9"/>
    <x v="1"/>
    <m/>
    <m/>
    <m/>
    <x v="2"/>
    <x v="2"/>
    <m/>
    <m/>
    <m/>
    <m/>
    <m/>
    <m/>
    <m/>
    <m/>
    <m/>
    <m/>
    <m/>
    <m/>
    <m/>
    <m/>
    <m/>
    <m/>
    <m/>
    <m/>
    <m/>
    <m/>
    <m/>
    <m/>
    <m/>
    <m/>
    <n v="20"/>
    <n v="2022"/>
    <s v=""/>
    <m/>
    <m/>
    <m/>
  </r>
  <r>
    <n v="4763"/>
    <m/>
    <m/>
    <m/>
    <x v="13"/>
    <x v="19"/>
    <x v="6"/>
    <s v="Food Security"/>
    <x v="9"/>
    <x v="20"/>
    <x v="3"/>
    <m/>
    <s v="Planned"/>
    <m/>
    <m/>
    <m/>
    <m/>
    <m/>
    <s v="Chittagong"/>
    <s v="Cox's Bazar"/>
    <x v="6"/>
    <x v="9"/>
    <x v="1"/>
    <m/>
    <m/>
    <m/>
    <x v="2"/>
    <x v="2"/>
    <m/>
    <m/>
    <m/>
    <m/>
    <m/>
    <m/>
    <m/>
    <m/>
    <m/>
    <m/>
    <m/>
    <m/>
    <m/>
    <m/>
    <m/>
    <m/>
    <m/>
    <m/>
    <m/>
    <m/>
    <m/>
    <m/>
    <m/>
    <m/>
    <n v="20"/>
    <n v="2022"/>
    <s v=""/>
    <m/>
    <m/>
    <m/>
  </r>
  <r>
    <n v="4764"/>
    <m/>
    <m/>
    <m/>
    <x v="13"/>
    <x v="19"/>
    <x v="6"/>
    <s v="Food Security"/>
    <x v="9"/>
    <x v="20"/>
    <x v="3"/>
    <m/>
    <s v="Planned"/>
    <m/>
    <m/>
    <m/>
    <m/>
    <m/>
    <s v="Chittagong"/>
    <s v="Cox's Bazar"/>
    <x v="6"/>
    <x v="9"/>
    <x v="1"/>
    <m/>
    <m/>
    <m/>
    <x v="2"/>
    <x v="2"/>
    <m/>
    <m/>
    <m/>
    <m/>
    <m/>
    <m/>
    <m/>
    <m/>
    <m/>
    <m/>
    <m/>
    <m/>
    <m/>
    <m/>
    <m/>
    <m/>
    <m/>
    <m/>
    <m/>
    <m/>
    <m/>
    <m/>
    <m/>
    <m/>
    <n v="20"/>
    <n v="2022"/>
    <s v=""/>
    <m/>
    <m/>
    <m/>
  </r>
  <r>
    <n v="4765"/>
    <m/>
    <m/>
    <m/>
    <x v="13"/>
    <x v="19"/>
    <x v="6"/>
    <s v="Food Security"/>
    <x v="9"/>
    <x v="20"/>
    <x v="3"/>
    <m/>
    <s v="Planned"/>
    <m/>
    <m/>
    <m/>
    <m/>
    <m/>
    <s v="Chittagong"/>
    <s v="Cox's Bazar"/>
    <x v="6"/>
    <x v="9"/>
    <x v="1"/>
    <m/>
    <m/>
    <m/>
    <x v="2"/>
    <x v="2"/>
    <m/>
    <m/>
    <m/>
    <m/>
    <m/>
    <m/>
    <m/>
    <m/>
    <m/>
    <m/>
    <m/>
    <m/>
    <m/>
    <m/>
    <m/>
    <m/>
    <m/>
    <m/>
    <m/>
    <m/>
    <m/>
    <m/>
    <m/>
    <m/>
    <n v="20"/>
    <n v="2022"/>
    <s v=""/>
    <m/>
    <m/>
    <m/>
  </r>
  <r>
    <n v="4766"/>
    <m/>
    <m/>
    <m/>
    <x v="13"/>
    <x v="19"/>
    <x v="6"/>
    <s v="Food Security"/>
    <x v="9"/>
    <x v="20"/>
    <x v="3"/>
    <m/>
    <s v="Planned"/>
    <m/>
    <m/>
    <m/>
    <m/>
    <m/>
    <s v="Chittagong"/>
    <s v="Cox's Bazar"/>
    <x v="6"/>
    <x v="9"/>
    <x v="1"/>
    <m/>
    <m/>
    <m/>
    <x v="2"/>
    <x v="2"/>
    <m/>
    <m/>
    <m/>
    <m/>
    <m/>
    <m/>
    <m/>
    <m/>
    <m/>
    <m/>
    <m/>
    <m/>
    <m/>
    <m/>
    <m/>
    <m/>
    <m/>
    <m/>
    <m/>
    <m/>
    <m/>
    <m/>
    <m/>
    <m/>
    <n v="20"/>
    <n v="2022"/>
    <s v=""/>
    <m/>
    <m/>
    <m/>
  </r>
  <r>
    <n v="4767"/>
    <m/>
    <m/>
    <m/>
    <x v="13"/>
    <x v="19"/>
    <x v="6"/>
    <s v="Food Security"/>
    <x v="9"/>
    <x v="20"/>
    <x v="3"/>
    <m/>
    <s v="Planned"/>
    <m/>
    <m/>
    <m/>
    <m/>
    <m/>
    <s v="Chittagong"/>
    <s v="Cox's Bazar"/>
    <x v="6"/>
    <x v="9"/>
    <x v="1"/>
    <m/>
    <m/>
    <m/>
    <x v="2"/>
    <x v="2"/>
    <m/>
    <m/>
    <m/>
    <m/>
    <m/>
    <m/>
    <m/>
    <m/>
    <m/>
    <m/>
    <m/>
    <m/>
    <m/>
    <m/>
    <m/>
    <m/>
    <m/>
    <m/>
    <m/>
    <m/>
    <m/>
    <m/>
    <m/>
    <m/>
    <n v="20"/>
    <n v="2022"/>
    <s v=""/>
    <m/>
    <m/>
    <m/>
  </r>
  <r>
    <n v="4768"/>
    <m/>
    <m/>
    <m/>
    <x v="13"/>
    <x v="19"/>
    <x v="6"/>
    <s v="Food Security"/>
    <x v="9"/>
    <x v="20"/>
    <x v="3"/>
    <m/>
    <s v="Planned"/>
    <m/>
    <m/>
    <m/>
    <m/>
    <m/>
    <s v="Chittagong"/>
    <s v="Cox's Bazar"/>
    <x v="6"/>
    <x v="9"/>
    <x v="1"/>
    <m/>
    <m/>
    <m/>
    <x v="2"/>
    <x v="2"/>
    <m/>
    <m/>
    <m/>
    <m/>
    <m/>
    <m/>
    <m/>
    <m/>
    <m/>
    <m/>
    <m/>
    <m/>
    <m/>
    <m/>
    <m/>
    <m/>
    <m/>
    <m/>
    <m/>
    <m/>
    <m/>
    <m/>
    <m/>
    <m/>
    <n v="20"/>
    <n v="2022"/>
    <s v=""/>
    <m/>
    <m/>
    <m/>
  </r>
  <r>
    <n v="4769"/>
    <m/>
    <m/>
    <m/>
    <x v="13"/>
    <x v="19"/>
    <x v="6"/>
    <s v="Food Security"/>
    <x v="9"/>
    <x v="20"/>
    <x v="3"/>
    <m/>
    <s v="Planned"/>
    <m/>
    <m/>
    <m/>
    <m/>
    <m/>
    <s v="Chittagong"/>
    <s v="Cox's Bazar"/>
    <x v="6"/>
    <x v="9"/>
    <x v="1"/>
    <m/>
    <m/>
    <m/>
    <x v="2"/>
    <x v="2"/>
    <m/>
    <m/>
    <m/>
    <m/>
    <m/>
    <m/>
    <m/>
    <m/>
    <m/>
    <m/>
    <m/>
    <m/>
    <m/>
    <m/>
    <m/>
    <m/>
    <m/>
    <m/>
    <m/>
    <m/>
    <m/>
    <m/>
    <m/>
    <m/>
    <n v="20"/>
    <n v="2022"/>
    <s v=""/>
    <m/>
    <m/>
    <m/>
  </r>
  <r>
    <n v="4770"/>
    <m/>
    <m/>
    <m/>
    <x v="13"/>
    <x v="19"/>
    <x v="6"/>
    <s v="Food Security"/>
    <x v="9"/>
    <x v="20"/>
    <x v="3"/>
    <m/>
    <s v="Planned"/>
    <m/>
    <m/>
    <m/>
    <m/>
    <m/>
    <s v="Chittagong"/>
    <s v="Cox's Bazar"/>
    <x v="6"/>
    <x v="9"/>
    <x v="1"/>
    <m/>
    <m/>
    <m/>
    <x v="2"/>
    <x v="2"/>
    <m/>
    <m/>
    <m/>
    <m/>
    <m/>
    <m/>
    <m/>
    <m/>
    <m/>
    <m/>
    <m/>
    <m/>
    <m/>
    <m/>
    <m/>
    <m/>
    <m/>
    <m/>
    <m/>
    <m/>
    <m/>
    <m/>
    <m/>
    <m/>
    <n v="20"/>
    <n v="2022"/>
    <s v=""/>
    <m/>
    <m/>
    <m/>
  </r>
  <r>
    <n v="4771"/>
    <m/>
    <m/>
    <m/>
    <x v="13"/>
    <x v="19"/>
    <x v="6"/>
    <s v="Food Security"/>
    <x v="9"/>
    <x v="20"/>
    <x v="3"/>
    <m/>
    <s v="Planned"/>
    <m/>
    <m/>
    <m/>
    <m/>
    <m/>
    <s v="Chittagong"/>
    <s v="Cox's Bazar"/>
    <x v="6"/>
    <x v="9"/>
    <x v="1"/>
    <m/>
    <m/>
    <m/>
    <x v="2"/>
    <x v="2"/>
    <m/>
    <m/>
    <m/>
    <m/>
    <m/>
    <m/>
    <m/>
    <m/>
    <m/>
    <m/>
    <m/>
    <m/>
    <m/>
    <m/>
    <m/>
    <m/>
    <m/>
    <m/>
    <m/>
    <m/>
    <m/>
    <m/>
    <m/>
    <m/>
    <n v="20"/>
    <n v="2022"/>
    <s v=""/>
    <m/>
    <m/>
    <m/>
  </r>
  <r>
    <n v="4772"/>
    <m/>
    <m/>
    <m/>
    <x v="13"/>
    <x v="19"/>
    <x v="6"/>
    <s v="Food Security"/>
    <x v="9"/>
    <x v="20"/>
    <x v="3"/>
    <m/>
    <s v="Planned"/>
    <m/>
    <m/>
    <m/>
    <m/>
    <m/>
    <s v="Chittagong"/>
    <s v="Cox's Bazar"/>
    <x v="6"/>
    <x v="9"/>
    <x v="1"/>
    <m/>
    <m/>
    <m/>
    <x v="2"/>
    <x v="2"/>
    <m/>
    <m/>
    <m/>
    <m/>
    <m/>
    <m/>
    <m/>
    <m/>
    <m/>
    <m/>
    <m/>
    <m/>
    <m/>
    <m/>
    <m/>
    <m/>
    <m/>
    <m/>
    <m/>
    <m/>
    <m/>
    <m/>
    <m/>
    <m/>
    <n v="20"/>
    <n v="2022"/>
    <s v=""/>
    <m/>
    <m/>
    <m/>
  </r>
  <r>
    <n v="4773"/>
    <m/>
    <m/>
    <m/>
    <x v="13"/>
    <x v="19"/>
    <x v="6"/>
    <s v="Food Security"/>
    <x v="9"/>
    <x v="20"/>
    <x v="3"/>
    <m/>
    <s v="Planned"/>
    <m/>
    <m/>
    <m/>
    <m/>
    <m/>
    <s v="Chittagong"/>
    <s v="Cox's Bazar"/>
    <x v="6"/>
    <x v="9"/>
    <x v="1"/>
    <m/>
    <m/>
    <m/>
    <x v="2"/>
    <x v="2"/>
    <m/>
    <m/>
    <m/>
    <m/>
    <m/>
    <m/>
    <m/>
    <m/>
    <m/>
    <m/>
    <m/>
    <m/>
    <m/>
    <m/>
    <m/>
    <m/>
    <m/>
    <m/>
    <m/>
    <m/>
    <m/>
    <m/>
    <m/>
    <m/>
    <n v="20"/>
    <n v="2022"/>
    <s v=""/>
    <m/>
    <m/>
    <m/>
  </r>
  <r>
    <n v="4774"/>
    <m/>
    <m/>
    <m/>
    <x v="13"/>
    <x v="19"/>
    <x v="6"/>
    <s v="Food Security"/>
    <x v="9"/>
    <x v="20"/>
    <x v="3"/>
    <m/>
    <s v="Planned"/>
    <m/>
    <m/>
    <m/>
    <m/>
    <m/>
    <s v="Chittagong"/>
    <s v="Cox's Bazar"/>
    <x v="6"/>
    <x v="9"/>
    <x v="1"/>
    <m/>
    <m/>
    <m/>
    <x v="2"/>
    <x v="2"/>
    <m/>
    <m/>
    <m/>
    <m/>
    <m/>
    <m/>
    <m/>
    <m/>
    <m/>
    <m/>
    <m/>
    <m/>
    <m/>
    <m/>
    <m/>
    <m/>
    <m/>
    <m/>
    <m/>
    <m/>
    <m/>
    <m/>
    <m/>
    <m/>
    <n v="20"/>
    <n v="2022"/>
    <s v=""/>
    <m/>
    <m/>
    <m/>
  </r>
  <r>
    <n v="4775"/>
    <m/>
    <m/>
    <m/>
    <x v="13"/>
    <x v="19"/>
    <x v="6"/>
    <s v="Food Security"/>
    <x v="9"/>
    <x v="20"/>
    <x v="3"/>
    <m/>
    <s v="Planned"/>
    <m/>
    <m/>
    <m/>
    <m/>
    <m/>
    <s v="Chittagong"/>
    <s v="Cox's Bazar"/>
    <x v="6"/>
    <x v="9"/>
    <x v="1"/>
    <m/>
    <m/>
    <m/>
    <x v="2"/>
    <x v="2"/>
    <m/>
    <m/>
    <m/>
    <m/>
    <m/>
    <m/>
    <m/>
    <m/>
    <m/>
    <m/>
    <m/>
    <m/>
    <m/>
    <m/>
    <m/>
    <m/>
    <m/>
    <m/>
    <m/>
    <m/>
    <m/>
    <m/>
    <m/>
    <m/>
    <n v="20"/>
    <n v="2022"/>
    <s v=""/>
    <m/>
    <m/>
    <m/>
  </r>
  <r>
    <n v="4776"/>
    <m/>
    <m/>
    <m/>
    <x v="13"/>
    <x v="19"/>
    <x v="6"/>
    <s v="Food Security"/>
    <x v="9"/>
    <x v="20"/>
    <x v="3"/>
    <m/>
    <s v="Planned"/>
    <m/>
    <m/>
    <m/>
    <m/>
    <m/>
    <s v="Chittagong"/>
    <s v="Cox's Bazar"/>
    <x v="6"/>
    <x v="9"/>
    <x v="1"/>
    <m/>
    <m/>
    <m/>
    <x v="2"/>
    <x v="2"/>
    <m/>
    <m/>
    <m/>
    <m/>
    <m/>
    <m/>
    <m/>
    <m/>
    <m/>
    <m/>
    <m/>
    <m/>
    <m/>
    <m/>
    <m/>
    <m/>
    <m/>
    <m/>
    <m/>
    <m/>
    <m/>
    <m/>
    <m/>
    <m/>
    <n v="20"/>
    <n v="2022"/>
    <s v=""/>
    <m/>
    <m/>
    <m/>
  </r>
  <r>
    <n v="4777"/>
    <m/>
    <m/>
    <m/>
    <x v="13"/>
    <x v="19"/>
    <x v="6"/>
    <s v="Food Security"/>
    <x v="9"/>
    <x v="20"/>
    <x v="3"/>
    <m/>
    <s v="Planned"/>
    <m/>
    <m/>
    <m/>
    <m/>
    <m/>
    <s v="Chittagong"/>
    <s v="Cox's Bazar"/>
    <x v="6"/>
    <x v="9"/>
    <x v="1"/>
    <m/>
    <m/>
    <m/>
    <x v="2"/>
    <x v="2"/>
    <m/>
    <m/>
    <m/>
    <m/>
    <m/>
    <m/>
    <m/>
    <m/>
    <m/>
    <m/>
    <m/>
    <m/>
    <m/>
    <m/>
    <m/>
    <m/>
    <m/>
    <m/>
    <m/>
    <m/>
    <m/>
    <m/>
    <m/>
    <m/>
    <n v="20"/>
    <n v="2022"/>
    <s v=""/>
    <m/>
    <m/>
    <m/>
  </r>
  <r>
    <n v="4778"/>
    <m/>
    <m/>
    <m/>
    <x v="13"/>
    <x v="19"/>
    <x v="6"/>
    <s v="Food Security"/>
    <x v="9"/>
    <x v="20"/>
    <x v="3"/>
    <m/>
    <s v="Planned"/>
    <m/>
    <m/>
    <m/>
    <m/>
    <m/>
    <s v="Chittagong"/>
    <s v="Cox's Bazar"/>
    <x v="6"/>
    <x v="9"/>
    <x v="1"/>
    <m/>
    <m/>
    <m/>
    <x v="2"/>
    <x v="2"/>
    <m/>
    <m/>
    <m/>
    <m/>
    <m/>
    <m/>
    <m/>
    <m/>
    <m/>
    <m/>
    <m/>
    <m/>
    <m/>
    <m/>
    <m/>
    <m/>
    <m/>
    <m/>
    <m/>
    <m/>
    <m/>
    <m/>
    <m/>
    <m/>
    <n v="20"/>
    <n v="2022"/>
    <s v=""/>
    <m/>
    <m/>
    <m/>
  </r>
  <r>
    <n v="4779"/>
    <m/>
    <m/>
    <m/>
    <x v="13"/>
    <x v="19"/>
    <x v="6"/>
    <s v="Food Security"/>
    <x v="9"/>
    <x v="20"/>
    <x v="3"/>
    <m/>
    <s v="Planned"/>
    <m/>
    <m/>
    <m/>
    <m/>
    <m/>
    <s v="Chittagong"/>
    <s v="Cox's Bazar"/>
    <x v="6"/>
    <x v="9"/>
    <x v="1"/>
    <m/>
    <m/>
    <m/>
    <x v="2"/>
    <x v="2"/>
    <m/>
    <m/>
    <m/>
    <m/>
    <m/>
    <m/>
    <m/>
    <m/>
    <m/>
    <m/>
    <m/>
    <m/>
    <m/>
    <m/>
    <m/>
    <m/>
    <m/>
    <m/>
    <m/>
    <m/>
    <m/>
    <m/>
    <m/>
    <m/>
    <n v="20"/>
    <n v="2022"/>
    <s v=""/>
    <m/>
    <m/>
    <m/>
  </r>
  <r>
    <n v="4780"/>
    <m/>
    <m/>
    <m/>
    <x v="13"/>
    <x v="19"/>
    <x v="6"/>
    <s v="Food Security"/>
    <x v="9"/>
    <x v="20"/>
    <x v="3"/>
    <m/>
    <s v="Planned"/>
    <m/>
    <m/>
    <m/>
    <m/>
    <m/>
    <s v="Chittagong"/>
    <s v="Cox's Bazar"/>
    <x v="6"/>
    <x v="9"/>
    <x v="1"/>
    <m/>
    <m/>
    <m/>
    <x v="2"/>
    <x v="2"/>
    <m/>
    <m/>
    <m/>
    <m/>
    <m/>
    <m/>
    <m/>
    <m/>
    <m/>
    <m/>
    <m/>
    <m/>
    <m/>
    <m/>
    <m/>
    <m/>
    <m/>
    <m/>
    <m/>
    <m/>
    <m/>
    <m/>
    <m/>
    <m/>
    <n v="20"/>
    <n v="2022"/>
    <s v=""/>
    <m/>
    <m/>
    <m/>
  </r>
  <r>
    <n v="4781"/>
    <m/>
    <m/>
    <m/>
    <x v="13"/>
    <x v="19"/>
    <x v="6"/>
    <s v="Food Security"/>
    <x v="9"/>
    <x v="20"/>
    <x v="3"/>
    <m/>
    <s v="Planned"/>
    <m/>
    <m/>
    <m/>
    <m/>
    <m/>
    <s v="Chittagong"/>
    <s v="Cox's Bazar"/>
    <x v="6"/>
    <x v="9"/>
    <x v="1"/>
    <m/>
    <m/>
    <m/>
    <x v="2"/>
    <x v="2"/>
    <m/>
    <m/>
    <m/>
    <m/>
    <m/>
    <m/>
    <m/>
    <m/>
    <m/>
    <m/>
    <m/>
    <m/>
    <m/>
    <m/>
    <m/>
    <m/>
    <m/>
    <m/>
    <m/>
    <m/>
    <m/>
    <m/>
    <m/>
    <m/>
    <n v="20"/>
    <n v="2022"/>
    <s v=""/>
    <m/>
    <m/>
    <m/>
  </r>
  <r>
    <n v="4782"/>
    <m/>
    <m/>
    <m/>
    <x v="13"/>
    <x v="19"/>
    <x v="6"/>
    <s v="Food Security"/>
    <x v="9"/>
    <x v="20"/>
    <x v="3"/>
    <m/>
    <s v="Planned"/>
    <m/>
    <m/>
    <m/>
    <m/>
    <m/>
    <s v="Chittagong"/>
    <s v="Cox's Bazar"/>
    <x v="6"/>
    <x v="9"/>
    <x v="1"/>
    <m/>
    <m/>
    <m/>
    <x v="2"/>
    <x v="2"/>
    <m/>
    <m/>
    <m/>
    <m/>
    <m/>
    <m/>
    <m/>
    <m/>
    <m/>
    <m/>
    <m/>
    <m/>
    <m/>
    <m/>
    <m/>
    <m/>
    <m/>
    <m/>
    <m/>
    <m/>
    <m/>
    <m/>
    <m/>
    <m/>
    <n v="20"/>
    <n v="2022"/>
    <s v=""/>
    <m/>
    <m/>
    <m/>
  </r>
  <r>
    <n v="4783"/>
    <m/>
    <m/>
    <m/>
    <x v="13"/>
    <x v="19"/>
    <x v="6"/>
    <s v="Food Security"/>
    <x v="9"/>
    <x v="20"/>
    <x v="3"/>
    <m/>
    <s v="Planned"/>
    <m/>
    <m/>
    <m/>
    <m/>
    <m/>
    <s v="Chittagong"/>
    <s v="Cox's Bazar"/>
    <x v="6"/>
    <x v="9"/>
    <x v="1"/>
    <m/>
    <m/>
    <m/>
    <x v="2"/>
    <x v="2"/>
    <m/>
    <m/>
    <m/>
    <m/>
    <m/>
    <m/>
    <m/>
    <m/>
    <m/>
    <m/>
    <m/>
    <m/>
    <m/>
    <m/>
    <m/>
    <m/>
    <m/>
    <m/>
    <m/>
    <m/>
    <m/>
    <m/>
    <m/>
    <m/>
    <n v="20"/>
    <n v="2022"/>
    <s v=""/>
    <m/>
    <m/>
    <m/>
  </r>
  <r>
    <n v="4784"/>
    <m/>
    <m/>
    <m/>
    <x v="13"/>
    <x v="19"/>
    <x v="6"/>
    <s v="Food Security"/>
    <x v="9"/>
    <x v="20"/>
    <x v="3"/>
    <m/>
    <s v="Planned"/>
    <m/>
    <m/>
    <m/>
    <m/>
    <m/>
    <s v="Chittagong"/>
    <s v="Cox's Bazar"/>
    <x v="6"/>
    <x v="9"/>
    <x v="1"/>
    <m/>
    <m/>
    <m/>
    <x v="2"/>
    <x v="2"/>
    <m/>
    <m/>
    <m/>
    <m/>
    <m/>
    <m/>
    <m/>
    <m/>
    <m/>
    <m/>
    <m/>
    <m/>
    <m/>
    <m/>
    <m/>
    <m/>
    <m/>
    <m/>
    <m/>
    <m/>
    <m/>
    <m/>
    <m/>
    <m/>
    <n v="20"/>
    <n v="2022"/>
    <s v=""/>
    <m/>
    <m/>
    <m/>
  </r>
  <r>
    <n v="4785"/>
    <m/>
    <m/>
    <m/>
    <x v="13"/>
    <x v="19"/>
    <x v="6"/>
    <s v="Food Security"/>
    <x v="9"/>
    <x v="20"/>
    <x v="3"/>
    <m/>
    <s v="Planned"/>
    <m/>
    <m/>
    <m/>
    <m/>
    <m/>
    <s v="Chittagong"/>
    <s v="Cox's Bazar"/>
    <x v="6"/>
    <x v="9"/>
    <x v="1"/>
    <m/>
    <m/>
    <m/>
    <x v="2"/>
    <x v="2"/>
    <m/>
    <m/>
    <m/>
    <m/>
    <m/>
    <m/>
    <m/>
    <m/>
    <m/>
    <m/>
    <m/>
    <m/>
    <m/>
    <m/>
    <m/>
    <m/>
    <m/>
    <m/>
    <m/>
    <m/>
    <m/>
    <m/>
    <m/>
    <m/>
    <n v="20"/>
    <n v="2022"/>
    <s v=""/>
    <m/>
    <m/>
    <m/>
  </r>
  <r>
    <n v="4786"/>
    <m/>
    <m/>
    <m/>
    <x v="13"/>
    <x v="19"/>
    <x v="6"/>
    <s v="Food Security"/>
    <x v="9"/>
    <x v="20"/>
    <x v="3"/>
    <m/>
    <s v="Planned"/>
    <m/>
    <m/>
    <m/>
    <m/>
    <m/>
    <s v="Chittagong"/>
    <s v="Cox's Bazar"/>
    <x v="6"/>
    <x v="9"/>
    <x v="1"/>
    <m/>
    <m/>
    <m/>
    <x v="2"/>
    <x v="2"/>
    <m/>
    <m/>
    <m/>
    <m/>
    <m/>
    <m/>
    <m/>
    <m/>
    <m/>
    <m/>
    <m/>
    <m/>
    <m/>
    <m/>
    <m/>
    <m/>
    <m/>
    <m/>
    <m/>
    <m/>
    <m/>
    <m/>
    <m/>
    <m/>
    <n v="20"/>
    <n v="2022"/>
    <s v=""/>
    <m/>
    <m/>
    <m/>
  </r>
  <r>
    <n v="4787"/>
    <m/>
    <m/>
    <m/>
    <x v="13"/>
    <x v="19"/>
    <x v="6"/>
    <s v="Food Security"/>
    <x v="9"/>
    <x v="20"/>
    <x v="3"/>
    <m/>
    <s v="Planned"/>
    <m/>
    <m/>
    <m/>
    <m/>
    <m/>
    <s v="Chittagong"/>
    <s v="Cox's Bazar"/>
    <x v="6"/>
    <x v="9"/>
    <x v="1"/>
    <m/>
    <m/>
    <m/>
    <x v="2"/>
    <x v="2"/>
    <m/>
    <m/>
    <m/>
    <m/>
    <m/>
    <m/>
    <m/>
    <m/>
    <m/>
    <m/>
    <m/>
    <m/>
    <m/>
    <m/>
    <m/>
    <m/>
    <m/>
    <m/>
    <m/>
    <m/>
    <m/>
    <m/>
    <m/>
    <m/>
    <n v="20"/>
    <n v="2022"/>
    <s v=""/>
    <m/>
    <m/>
    <m/>
  </r>
  <r>
    <n v="4788"/>
    <m/>
    <m/>
    <m/>
    <x v="13"/>
    <x v="19"/>
    <x v="6"/>
    <s v="Food Security"/>
    <x v="9"/>
    <x v="20"/>
    <x v="3"/>
    <m/>
    <s v="Planned"/>
    <m/>
    <m/>
    <m/>
    <m/>
    <m/>
    <s v="Chittagong"/>
    <s v="Cox's Bazar"/>
    <x v="6"/>
    <x v="9"/>
    <x v="1"/>
    <m/>
    <m/>
    <m/>
    <x v="2"/>
    <x v="2"/>
    <m/>
    <m/>
    <m/>
    <m/>
    <m/>
    <m/>
    <m/>
    <m/>
    <m/>
    <m/>
    <m/>
    <m/>
    <m/>
    <m/>
    <m/>
    <m/>
    <m/>
    <m/>
    <m/>
    <m/>
    <m/>
    <m/>
    <m/>
    <m/>
    <n v="20"/>
    <n v="2022"/>
    <s v=""/>
    <m/>
    <m/>
    <m/>
  </r>
  <r>
    <n v="4789"/>
    <m/>
    <m/>
    <m/>
    <x v="13"/>
    <x v="19"/>
    <x v="6"/>
    <s v="Food Security"/>
    <x v="9"/>
    <x v="20"/>
    <x v="3"/>
    <m/>
    <s v="Planned"/>
    <m/>
    <m/>
    <m/>
    <m/>
    <m/>
    <s v="Chittagong"/>
    <s v="Cox's Bazar"/>
    <x v="6"/>
    <x v="9"/>
    <x v="1"/>
    <m/>
    <m/>
    <m/>
    <x v="2"/>
    <x v="2"/>
    <m/>
    <m/>
    <m/>
    <m/>
    <m/>
    <m/>
    <m/>
    <m/>
    <m/>
    <m/>
    <m/>
    <m/>
    <m/>
    <m/>
    <m/>
    <m/>
    <m/>
    <m/>
    <m/>
    <m/>
    <m/>
    <m/>
    <m/>
    <m/>
    <n v="20"/>
    <n v="2022"/>
    <s v=""/>
    <m/>
    <m/>
    <m/>
  </r>
  <r>
    <n v="4790"/>
    <m/>
    <m/>
    <m/>
    <x v="13"/>
    <x v="19"/>
    <x v="6"/>
    <s v="Food Security"/>
    <x v="9"/>
    <x v="20"/>
    <x v="3"/>
    <m/>
    <s v="Planned"/>
    <m/>
    <m/>
    <m/>
    <m/>
    <m/>
    <s v="Chittagong"/>
    <s v="Cox's Bazar"/>
    <x v="6"/>
    <x v="9"/>
    <x v="1"/>
    <m/>
    <m/>
    <m/>
    <x v="2"/>
    <x v="2"/>
    <m/>
    <m/>
    <m/>
    <m/>
    <m/>
    <m/>
    <m/>
    <m/>
    <m/>
    <m/>
    <m/>
    <m/>
    <m/>
    <m/>
    <m/>
    <m/>
    <m/>
    <m/>
    <m/>
    <m/>
    <m/>
    <m/>
    <m/>
    <m/>
    <n v="20"/>
    <n v="2022"/>
    <s v=""/>
    <m/>
    <m/>
    <m/>
  </r>
  <r>
    <n v="4791"/>
    <m/>
    <m/>
    <m/>
    <x v="13"/>
    <x v="19"/>
    <x v="6"/>
    <s v="Food Security"/>
    <x v="9"/>
    <x v="20"/>
    <x v="3"/>
    <m/>
    <s v="Planned"/>
    <m/>
    <m/>
    <m/>
    <m/>
    <m/>
    <s v="Chittagong"/>
    <s v="Cox's Bazar"/>
    <x v="6"/>
    <x v="9"/>
    <x v="1"/>
    <m/>
    <m/>
    <m/>
    <x v="2"/>
    <x v="2"/>
    <m/>
    <m/>
    <m/>
    <m/>
    <m/>
    <m/>
    <m/>
    <m/>
    <m/>
    <m/>
    <m/>
    <m/>
    <m/>
    <m/>
    <m/>
    <m/>
    <m/>
    <m/>
    <m/>
    <m/>
    <m/>
    <m/>
    <m/>
    <m/>
    <n v="20"/>
    <n v="2022"/>
    <s v=""/>
    <m/>
    <m/>
    <m/>
  </r>
  <r>
    <n v="4792"/>
    <m/>
    <m/>
    <m/>
    <x v="13"/>
    <x v="19"/>
    <x v="6"/>
    <s v="Food Security"/>
    <x v="9"/>
    <x v="20"/>
    <x v="3"/>
    <m/>
    <s v="Planned"/>
    <m/>
    <m/>
    <m/>
    <m/>
    <m/>
    <s v="Chittagong"/>
    <s v="Cox's Bazar"/>
    <x v="6"/>
    <x v="9"/>
    <x v="1"/>
    <m/>
    <m/>
    <m/>
    <x v="2"/>
    <x v="2"/>
    <m/>
    <m/>
    <m/>
    <m/>
    <m/>
    <m/>
    <m/>
    <m/>
    <m/>
    <m/>
    <m/>
    <m/>
    <m/>
    <m/>
    <m/>
    <m/>
    <m/>
    <m/>
    <m/>
    <m/>
    <m/>
    <m/>
    <m/>
    <m/>
    <n v="20"/>
    <n v="2022"/>
    <s v=""/>
    <m/>
    <m/>
    <m/>
  </r>
  <r>
    <n v="4793"/>
    <m/>
    <m/>
    <m/>
    <x v="13"/>
    <x v="19"/>
    <x v="6"/>
    <s v="Food Security"/>
    <x v="9"/>
    <x v="20"/>
    <x v="3"/>
    <m/>
    <s v="Planned"/>
    <m/>
    <m/>
    <m/>
    <m/>
    <m/>
    <s v="Chittagong"/>
    <s v="Cox's Bazar"/>
    <x v="6"/>
    <x v="9"/>
    <x v="1"/>
    <m/>
    <m/>
    <m/>
    <x v="2"/>
    <x v="2"/>
    <m/>
    <m/>
    <m/>
    <m/>
    <m/>
    <m/>
    <m/>
    <m/>
    <m/>
    <m/>
    <m/>
    <m/>
    <m/>
    <m/>
    <m/>
    <m/>
    <m/>
    <m/>
    <m/>
    <m/>
    <m/>
    <m/>
    <m/>
    <m/>
    <n v="20"/>
    <n v="2022"/>
    <s v=""/>
    <m/>
    <m/>
    <m/>
  </r>
  <r>
    <n v="4794"/>
    <m/>
    <m/>
    <m/>
    <x v="13"/>
    <x v="19"/>
    <x v="6"/>
    <s v="Food Security"/>
    <x v="9"/>
    <x v="20"/>
    <x v="3"/>
    <m/>
    <s v="Planned"/>
    <m/>
    <m/>
    <m/>
    <m/>
    <m/>
    <s v="Chittagong"/>
    <s v="Cox's Bazar"/>
    <x v="6"/>
    <x v="9"/>
    <x v="1"/>
    <m/>
    <m/>
    <m/>
    <x v="2"/>
    <x v="2"/>
    <m/>
    <m/>
    <m/>
    <m/>
    <m/>
    <m/>
    <m/>
    <m/>
    <m/>
    <m/>
    <m/>
    <m/>
    <m/>
    <m/>
    <m/>
    <m/>
    <m/>
    <m/>
    <m/>
    <m/>
    <m/>
    <m/>
    <m/>
    <m/>
    <n v="20"/>
    <n v="2022"/>
    <s v=""/>
    <m/>
    <m/>
    <m/>
  </r>
  <r>
    <n v="4795"/>
    <m/>
    <m/>
    <m/>
    <x v="13"/>
    <x v="19"/>
    <x v="6"/>
    <s v="Food Security"/>
    <x v="9"/>
    <x v="20"/>
    <x v="3"/>
    <m/>
    <s v="Planned"/>
    <m/>
    <m/>
    <m/>
    <m/>
    <m/>
    <s v="Chittagong"/>
    <s v="Cox's Bazar"/>
    <x v="6"/>
    <x v="9"/>
    <x v="1"/>
    <m/>
    <m/>
    <m/>
    <x v="2"/>
    <x v="2"/>
    <m/>
    <m/>
    <m/>
    <m/>
    <m/>
    <m/>
    <m/>
    <m/>
    <m/>
    <m/>
    <m/>
    <m/>
    <m/>
    <m/>
    <m/>
    <m/>
    <m/>
    <m/>
    <m/>
    <m/>
    <m/>
    <m/>
    <m/>
    <m/>
    <n v="20"/>
    <n v="2022"/>
    <s v=""/>
    <m/>
    <m/>
    <m/>
  </r>
  <r>
    <n v="4796"/>
    <m/>
    <m/>
    <m/>
    <x v="13"/>
    <x v="19"/>
    <x v="6"/>
    <s v="Food Security"/>
    <x v="9"/>
    <x v="20"/>
    <x v="3"/>
    <m/>
    <s v="Planned"/>
    <m/>
    <m/>
    <m/>
    <m/>
    <m/>
    <s v="Chittagong"/>
    <s v="Cox's Bazar"/>
    <x v="6"/>
    <x v="9"/>
    <x v="1"/>
    <m/>
    <m/>
    <m/>
    <x v="2"/>
    <x v="2"/>
    <m/>
    <m/>
    <m/>
    <m/>
    <m/>
    <m/>
    <m/>
    <m/>
    <m/>
    <m/>
    <m/>
    <m/>
    <m/>
    <m/>
    <m/>
    <m/>
    <m/>
    <m/>
    <m/>
    <m/>
    <m/>
    <m/>
    <m/>
    <m/>
    <n v="20"/>
    <n v="2022"/>
    <s v=""/>
    <m/>
    <m/>
    <m/>
  </r>
  <r>
    <n v="4797"/>
    <m/>
    <m/>
    <m/>
    <x v="13"/>
    <x v="19"/>
    <x v="6"/>
    <s v="Food Security"/>
    <x v="9"/>
    <x v="20"/>
    <x v="3"/>
    <m/>
    <s v="Planned"/>
    <m/>
    <m/>
    <m/>
    <m/>
    <m/>
    <s v="Chittagong"/>
    <s v="Cox's Bazar"/>
    <x v="6"/>
    <x v="9"/>
    <x v="1"/>
    <m/>
    <m/>
    <m/>
    <x v="2"/>
    <x v="2"/>
    <m/>
    <m/>
    <m/>
    <m/>
    <m/>
    <m/>
    <m/>
    <m/>
    <m/>
    <m/>
    <m/>
    <m/>
    <m/>
    <m/>
    <m/>
    <m/>
    <m/>
    <m/>
    <m/>
    <m/>
    <m/>
    <m/>
    <m/>
    <m/>
    <n v="20"/>
    <n v="2022"/>
    <s v=""/>
    <m/>
    <m/>
    <m/>
  </r>
  <r>
    <n v="4798"/>
    <m/>
    <m/>
    <m/>
    <x v="13"/>
    <x v="19"/>
    <x v="6"/>
    <s v="Food Security"/>
    <x v="9"/>
    <x v="20"/>
    <x v="3"/>
    <m/>
    <s v="Planned"/>
    <m/>
    <m/>
    <m/>
    <m/>
    <m/>
    <s v="Chittagong"/>
    <s v="Cox's Bazar"/>
    <x v="6"/>
    <x v="9"/>
    <x v="1"/>
    <m/>
    <m/>
    <m/>
    <x v="2"/>
    <x v="2"/>
    <m/>
    <m/>
    <m/>
    <m/>
    <m/>
    <m/>
    <m/>
    <m/>
    <m/>
    <m/>
    <m/>
    <m/>
    <m/>
    <m/>
    <m/>
    <m/>
    <m/>
    <m/>
    <m/>
    <m/>
    <m/>
    <m/>
    <m/>
    <m/>
    <n v="20"/>
    <n v="2022"/>
    <s v=""/>
    <m/>
    <m/>
    <m/>
  </r>
  <r>
    <n v="4799"/>
    <m/>
    <m/>
    <m/>
    <x v="13"/>
    <x v="19"/>
    <x v="6"/>
    <s v="Food Security"/>
    <x v="9"/>
    <x v="20"/>
    <x v="3"/>
    <m/>
    <s v="Planned"/>
    <m/>
    <m/>
    <m/>
    <m/>
    <m/>
    <s v="Chittagong"/>
    <s v="Cox's Bazar"/>
    <x v="6"/>
    <x v="9"/>
    <x v="1"/>
    <m/>
    <m/>
    <m/>
    <x v="2"/>
    <x v="2"/>
    <m/>
    <m/>
    <m/>
    <m/>
    <m/>
    <m/>
    <m/>
    <m/>
    <m/>
    <m/>
    <m/>
    <m/>
    <m/>
    <m/>
    <m/>
    <m/>
    <m/>
    <m/>
    <m/>
    <m/>
    <m/>
    <m/>
    <m/>
    <m/>
    <n v="20"/>
    <n v="2022"/>
    <s v=""/>
    <m/>
    <m/>
    <m/>
  </r>
  <r>
    <n v="4800"/>
    <m/>
    <m/>
    <m/>
    <x v="13"/>
    <x v="19"/>
    <x v="6"/>
    <s v="Food Security"/>
    <x v="9"/>
    <x v="20"/>
    <x v="3"/>
    <m/>
    <s v="Planned"/>
    <m/>
    <m/>
    <m/>
    <m/>
    <m/>
    <s v="Chittagong"/>
    <s v="Cox's Bazar"/>
    <x v="6"/>
    <x v="9"/>
    <x v="1"/>
    <m/>
    <m/>
    <m/>
    <x v="2"/>
    <x v="2"/>
    <m/>
    <m/>
    <m/>
    <m/>
    <m/>
    <m/>
    <m/>
    <m/>
    <m/>
    <m/>
    <m/>
    <m/>
    <m/>
    <m/>
    <m/>
    <m/>
    <m/>
    <m/>
    <m/>
    <m/>
    <m/>
    <m/>
    <m/>
    <m/>
    <n v="20"/>
    <n v="2022"/>
    <s v=""/>
    <m/>
    <m/>
    <m/>
  </r>
  <r>
    <n v="4801"/>
    <m/>
    <m/>
    <m/>
    <x v="13"/>
    <x v="19"/>
    <x v="6"/>
    <s v="Food Security"/>
    <x v="9"/>
    <x v="20"/>
    <x v="3"/>
    <m/>
    <s v="Planned"/>
    <m/>
    <m/>
    <m/>
    <m/>
    <m/>
    <s v="Chittagong"/>
    <s v="Cox's Bazar"/>
    <x v="6"/>
    <x v="9"/>
    <x v="1"/>
    <m/>
    <m/>
    <m/>
    <x v="2"/>
    <x v="2"/>
    <m/>
    <m/>
    <m/>
    <m/>
    <m/>
    <m/>
    <m/>
    <m/>
    <m/>
    <m/>
    <m/>
    <m/>
    <m/>
    <m/>
    <m/>
    <m/>
    <m/>
    <m/>
    <m/>
    <m/>
    <m/>
    <m/>
    <m/>
    <m/>
    <n v="20"/>
    <n v="2022"/>
    <s v=""/>
    <m/>
    <m/>
    <m/>
  </r>
  <r>
    <n v="4802"/>
    <m/>
    <m/>
    <m/>
    <x v="13"/>
    <x v="19"/>
    <x v="6"/>
    <s v="Food Security"/>
    <x v="9"/>
    <x v="20"/>
    <x v="3"/>
    <m/>
    <s v="Planned"/>
    <m/>
    <m/>
    <m/>
    <m/>
    <m/>
    <s v="Chittagong"/>
    <s v="Cox's Bazar"/>
    <x v="6"/>
    <x v="9"/>
    <x v="1"/>
    <m/>
    <m/>
    <m/>
    <x v="2"/>
    <x v="2"/>
    <m/>
    <m/>
    <m/>
    <m/>
    <m/>
    <m/>
    <m/>
    <m/>
    <m/>
    <m/>
    <m/>
    <m/>
    <m/>
    <m/>
    <m/>
    <m/>
    <m/>
    <m/>
    <m/>
    <m/>
    <m/>
    <m/>
    <m/>
    <m/>
    <n v="20"/>
    <n v="2022"/>
    <s v=""/>
    <m/>
    <m/>
    <m/>
  </r>
  <r>
    <n v="4803"/>
    <m/>
    <m/>
    <m/>
    <x v="13"/>
    <x v="19"/>
    <x v="6"/>
    <s v="Food Security"/>
    <x v="9"/>
    <x v="20"/>
    <x v="3"/>
    <m/>
    <s v="Planned"/>
    <m/>
    <m/>
    <m/>
    <m/>
    <m/>
    <s v="Chittagong"/>
    <s v="Cox's Bazar"/>
    <x v="6"/>
    <x v="9"/>
    <x v="1"/>
    <m/>
    <m/>
    <m/>
    <x v="2"/>
    <x v="2"/>
    <m/>
    <m/>
    <m/>
    <m/>
    <m/>
    <m/>
    <m/>
    <m/>
    <m/>
    <m/>
    <m/>
    <m/>
    <m/>
    <m/>
    <m/>
    <m/>
    <m/>
    <m/>
    <m/>
    <m/>
    <m/>
    <m/>
    <m/>
    <m/>
    <n v="20"/>
    <n v="2022"/>
    <s v=""/>
    <m/>
    <m/>
    <m/>
  </r>
  <r>
    <n v="4804"/>
    <m/>
    <m/>
    <m/>
    <x v="13"/>
    <x v="19"/>
    <x v="6"/>
    <s v="Food Security"/>
    <x v="9"/>
    <x v="20"/>
    <x v="3"/>
    <m/>
    <s v="Planned"/>
    <m/>
    <m/>
    <m/>
    <m/>
    <m/>
    <s v="Chittagong"/>
    <s v="Cox's Bazar"/>
    <x v="6"/>
    <x v="9"/>
    <x v="1"/>
    <m/>
    <m/>
    <m/>
    <x v="2"/>
    <x v="2"/>
    <m/>
    <m/>
    <m/>
    <m/>
    <m/>
    <m/>
    <m/>
    <m/>
    <m/>
    <m/>
    <m/>
    <m/>
    <m/>
    <m/>
    <m/>
    <m/>
    <m/>
    <m/>
    <m/>
    <m/>
    <m/>
    <m/>
    <m/>
    <m/>
    <n v="20"/>
    <n v="2022"/>
    <s v=""/>
    <m/>
    <m/>
    <m/>
  </r>
  <r>
    <n v="4805"/>
    <m/>
    <m/>
    <m/>
    <x v="13"/>
    <x v="19"/>
    <x v="6"/>
    <s v="Food Security"/>
    <x v="9"/>
    <x v="20"/>
    <x v="3"/>
    <m/>
    <s v="Planned"/>
    <m/>
    <m/>
    <m/>
    <m/>
    <m/>
    <s v="Chittagong"/>
    <s v="Cox's Bazar"/>
    <x v="6"/>
    <x v="9"/>
    <x v="1"/>
    <m/>
    <m/>
    <m/>
    <x v="2"/>
    <x v="2"/>
    <m/>
    <m/>
    <m/>
    <m/>
    <m/>
    <m/>
    <m/>
    <m/>
    <m/>
    <m/>
    <m/>
    <m/>
    <m/>
    <m/>
    <m/>
    <m/>
    <m/>
    <m/>
    <m/>
    <m/>
    <m/>
    <m/>
    <m/>
    <m/>
    <n v="20"/>
    <n v="2022"/>
    <s v=""/>
    <m/>
    <m/>
    <m/>
  </r>
  <r>
    <n v="4806"/>
    <m/>
    <m/>
    <m/>
    <x v="13"/>
    <x v="19"/>
    <x v="6"/>
    <s v="Food Security"/>
    <x v="9"/>
    <x v="20"/>
    <x v="3"/>
    <m/>
    <s v="Planned"/>
    <m/>
    <m/>
    <m/>
    <m/>
    <m/>
    <s v="Chittagong"/>
    <s v="Cox's Bazar"/>
    <x v="6"/>
    <x v="9"/>
    <x v="1"/>
    <m/>
    <m/>
    <m/>
    <x v="2"/>
    <x v="2"/>
    <m/>
    <m/>
    <m/>
    <m/>
    <m/>
    <m/>
    <m/>
    <m/>
    <m/>
    <m/>
    <m/>
    <m/>
    <m/>
    <m/>
    <m/>
    <m/>
    <m/>
    <m/>
    <m/>
    <m/>
    <m/>
    <m/>
    <m/>
    <m/>
    <n v="20"/>
    <n v="2022"/>
    <s v=""/>
    <m/>
    <m/>
    <m/>
  </r>
  <r>
    <n v="4807"/>
    <m/>
    <m/>
    <m/>
    <x v="13"/>
    <x v="19"/>
    <x v="6"/>
    <s v="Food Security"/>
    <x v="9"/>
    <x v="20"/>
    <x v="3"/>
    <m/>
    <s v="Planned"/>
    <m/>
    <m/>
    <m/>
    <m/>
    <m/>
    <s v="Chittagong"/>
    <s v="Cox's Bazar"/>
    <x v="6"/>
    <x v="9"/>
    <x v="1"/>
    <m/>
    <m/>
    <m/>
    <x v="2"/>
    <x v="2"/>
    <m/>
    <m/>
    <m/>
    <m/>
    <m/>
    <m/>
    <m/>
    <m/>
    <m/>
    <m/>
    <m/>
    <m/>
    <m/>
    <m/>
    <m/>
    <m/>
    <m/>
    <m/>
    <m/>
    <m/>
    <m/>
    <m/>
    <m/>
    <m/>
    <n v="20"/>
    <n v="2022"/>
    <s v=""/>
    <m/>
    <m/>
    <m/>
  </r>
  <r>
    <n v="4808"/>
    <m/>
    <m/>
    <m/>
    <x v="13"/>
    <x v="19"/>
    <x v="6"/>
    <s v="Food Security"/>
    <x v="9"/>
    <x v="20"/>
    <x v="3"/>
    <m/>
    <s v="Planned"/>
    <m/>
    <m/>
    <m/>
    <m/>
    <m/>
    <s v="Chittagong"/>
    <s v="Cox's Bazar"/>
    <x v="6"/>
    <x v="9"/>
    <x v="1"/>
    <m/>
    <m/>
    <m/>
    <x v="2"/>
    <x v="2"/>
    <m/>
    <m/>
    <m/>
    <m/>
    <m/>
    <m/>
    <m/>
    <m/>
    <m/>
    <m/>
    <m/>
    <m/>
    <m/>
    <m/>
    <m/>
    <m/>
    <m/>
    <m/>
    <m/>
    <m/>
    <m/>
    <m/>
    <m/>
    <m/>
    <n v="20"/>
    <n v="2022"/>
    <s v=""/>
    <m/>
    <m/>
    <m/>
  </r>
  <r>
    <n v="4809"/>
    <m/>
    <m/>
    <m/>
    <x v="13"/>
    <x v="19"/>
    <x v="6"/>
    <s v="Food Security"/>
    <x v="9"/>
    <x v="20"/>
    <x v="3"/>
    <m/>
    <s v="Planned"/>
    <m/>
    <m/>
    <m/>
    <m/>
    <m/>
    <s v="Chittagong"/>
    <s v="Cox's Bazar"/>
    <x v="6"/>
    <x v="9"/>
    <x v="1"/>
    <m/>
    <m/>
    <m/>
    <x v="2"/>
    <x v="2"/>
    <m/>
    <m/>
    <m/>
    <m/>
    <m/>
    <m/>
    <m/>
    <m/>
    <m/>
    <m/>
    <m/>
    <m/>
    <m/>
    <m/>
    <m/>
    <m/>
    <m/>
    <m/>
    <m/>
    <m/>
    <m/>
    <m/>
    <m/>
    <m/>
    <n v="20"/>
    <n v="2022"/>
    <s v=""/>
    <m/>
    <m/>
    <m/>
  </r>
  <r>
    <n v="4810"/>
    <m/>
    <m/>
    <m/>
    <x v="13"/>
    <x v="19"/>
    <x v="6"/>
    <s v="Food Security"/>
    <x v="9"/>
    <x v="20"/>
    <x v="3"/>
    <m/>
    <s v="Planned"/>
    <m/>
    <m/>
    <m/>
    <m/>
    <m/>
    <s v="Chittagong"/>
    <s v="Cox's Bazar"/>
    <x v="6"/>
    <x v="9"/>
    <x v="1"/>
    <m/>
    <m/>
    <m/>
    <x v="2"/>
    <x v="2"/>
    <m/>
    <m/>
    <m/>
    <m/>
    <m/>
    <m/>
    <m/>
    <m/>
    <m/>
    <m/>
    <m/>
    <m/>
    <m/>
    <m/>
    <m/>
    <m/>
    <m/>
    <m/>
    <m/>
    <m/>
    <m/>
    <m/>
    <m/>
    <m/>
    <n v="20"/>
    <n v="2022"/>
    <s v=""/>
    <m/>
    <m/>
    <m/>
  </r>
  <r>
    <n v="4811"/>
    <m/>
    <m/>
    <m/>
    <x v="13"/>
    <x v="19"/>
    <x v="6"/>
    <s v="Food Security"/>
    <x v="9"/>
    <x v="20"/>
    <x v="3"/>
    <m/>
    <s v="Planned"/>
    <m/>
    <m/>
    <m/>
    <m/>
    <m/>
    <s v="Chittagong"/>
    <s v="Cox's Bazar"/>
    <x v="6"/>
    <x v="9"/>
    <x v="1"/>
    <m/>
    <m/>
    <m/>
    <x v="2"/>
    <x v="2"/>
    <m/>
    <m/>
    <m/>
    <m/>
    <m/>
    <m/>
    <m/>
    <m/>
    <m/>
    <m/>
    <m/>
    <m/>
    <m/>
    <m/>
    <m/>
    <m/>
    <m/>
    <m/>
    <m/>
    <m/>
    <m/>
    <m/>
    <m/>
    <m/>
    <n v="20"/>
    <n v="2022"/>
    <s v=""/>
    <m/>
    <m/>
    <m/>
  </r>
  <r>
    <n v="4812"/>
    <m/>
    <m/>
    <m/>
    <x v="13"/>
    <x v="19"/>
    <x v="6"/>
    <s v="Food Security"/>
    <x v="9"/>
    <x v="20"/>
    <x v="3"/>
    <m/>
    <s v="Planned"/>
    <m/>
    <m/>
    <m/>
    <m/>
    <m/>
    <s v="Chittagong"/>
    <s v="Cox's Bazar"/>
    <x v="6"/>
    <x v="9"/>
    <x v="1"/>
    <m/>
    <m/>
    <m/>
    <x v="2"/>
    <x v="2"/>
    <m/>
    <m/>
    <m/>
    <m/>
    <m/>
    <m/>
    <m/>
    <m/>
    <m/>
    <m/>
    <m/>
    <m/>
    <m/>
    <m/>
    <m/>
    <m/>
    <m/>
    <m/>
    <m/>
    <m/>
    <m/>
    <m/>
    <m/>
    <m/>
    <n v="20"/>
    <n v="2022"/>
    <s v=""/>
    <m/>
    <m/>
    <m/>
  </r>
  <r>
    <n v="4813"/>
    <m/>
    <m/>
    <m/>
    <x v="13"/>
    <x v="19"/>
    <x v="6"/>
    <s v="Food Security"/>
    <x v="9"/>
    <x v="20"/>
    <x v="3"/>
    <m/>
    <s v="Planned"/>
    <m/>
    <m/>
    <m/>
    <m/>
    <m/>
    <s v="Chittagong"/>
    <s v="Cox's Bazar"/>
    <x v="6"/>
    <x v="9"/>
    <x v="1"/>
    <m/>
    <m/>
    <m/>
    <x v="2"/>
    <x v="2"/>
    <m/>
    <m/>
    <m/>
    <m/>
    <m/>
    <m/>
    <m/>
    <m/>
    <m/>
    <m/>
    <m/>
    <m/>
    <m/>
    <m/>
    <m/>
    <m/>
    <m/>
    <m/>
    <m/>
    <m/>
    <m/>
    <m/>
    <m/>
    <m/>
    <n v="20"/>
    <n v="2022"/>
    <s v=""/>
    <m/>
    <m/>
    <m/>
  </r>
  <r>
    <n v="4814"/>
    <m/>
    <m/>
    <m/>
    <x v="13"/>
    <x v="19"/>
    <x v="6"/>
    <s v="Food Security"/>
    <x v="9"/>
    <x v="20"/>
    <x v="3"/>
    <m/>
    <s v="Planned"/>
    <m/>
    <m/>
    <m/>
    <m/>
    <m/>
    <s v="Chittagong"/>
    <s v="Cox's Bazar"/>
    <x v="6"/>
    <x v="9"/>
    <x v="1"/>
    <m/>
    <m/>
    <m/>
    <x v="2"/>
    <x v="2"/>
    <m/>
    <m/>
    <m/>
    <m/>
    <m/>
    <m/>
    <m/>
    <m/>
    <m/>
    <m/>
    <m/>
    <m/>
    <m/>
    <m/>
    <m/>
    <m/>
    <m/>
    <m/>
    <m/>
    <m/>
    <m/>
    <m/>
    <m/>
    <m/>
    <n v="20"/>
    <n v="2022"/>
    <s v=""/>
    <m/>
    <m/>
    <m/>
  </r>
  <r>
    <n v="4815"/>
    <m/>
    <m/>
    <m/>
    <x v="13"/>
    <x v="19"/>
    <x v="6"/>
    <s v="Food Security"/>
    <x v="9"/>
    <x v="20"/>
    <x v="3"/>
    <m/>
    <s v="Planned"/>
    <m/>
    <m/>
    <m/>
    <m/>
    <m/>
    <s v="Chittagong"/>
    <s v="Cox's Bazar"/>
    <x v="6"/>
    <x v="9"/>
    <x v="1"/>
    <m/>
    <m/>
    <m/>
    <x v="2"/>
    <x v="2"/>
    <m/>
    <m/>
    <m/>
    <m/>
    <m/>
    <m/>
    <m/>
    <m/>
    <m/>
    <m/>
    <m/>
    <m/>
    <m/>
    <m/>
    <m/>
    <m/>
    <m/>
    <m/>
    <m/>
    <m/>
    <m/>
    <m/>
    <m/>
    <m/>
    <n v="20"/>
    <n v="2022"/>
    <s v=""/>
    <m/>
    <m/>
    <m/>
  </r>
  <r>
    <n v="4816"/>
    <m/>
    <m/>
    <m/>
    <x v="13"/>
    <x v="19"/>
    <x v="6"/>
    <s v="Food Security"/>
    <x v="9"/>
    <x v="20"/>
    <x v="3"/>
    <m/>
    <s v="Planned"/>
    <m/>
    <m/>
    <m/>
    <m/>
    <m/>
    <s v="Chittagong"/>
    <s v="Cox's Bazar"/>
    <x v="6"/>
    <x v="9"/>
    <x v="1"/>
    <m/>
    <m/>
    <m/>
    <x v="2"/>
    <x v="2"/>
    <m/>
    <m/>
    <m/>
    <m/>
    <m/>
    <m/>
    <m/>
    <m/>
    <m/>
    <m/>
    <m/>
    <m/>
    <m/>
    <m/>
    <m/>
    <m/>
    <m/>
    <m/>
    <m/>
    <m/>
    <m/>
    <m/>
    <m/>
    <m/>
    <n v="20"/>
    <n v="2022"/>
    <s v=""/>
    <m/>
    <m/>
    <m/>
  </r>
  <r>
    <n v="4817"/>
    <m/>
    <m/>
    <m/>
    <x v="13"/>
    <x v="19"/>
    <x v="6"/>
    <s v="Food Security"/>
    <x v="9"/>
    <x v="20"/>
    <x v="3"/>
    <m/>
    <s v="Planned"/>
    <m/>
    <m/>
    <m/>
    <m/>
    <m/>
    <s v="Chittagong"/>
    <s v="Cox's Bazar"/>
    <x v="6"/>
    <x v="9"/>
    <x v="1"/>
    <m/>
    <m/>
    <m/>
    <x v="2"/>
    <x v="2"/>
    <m/>
    <m/>
    <m/>
    <m/>
    <m/>
    <m/>
    <m/>
    <m/>
    <m/>
    <m/>
    <m/>
    <m/>
    <m/>
    <m/>
    <m/>
    <m/>
    <m/>
    <m/>
    <m/>
    <m/>
    <m/>
    <m/>
    <m/>
    <m/>
    <n v="20"/>
    <n v="2022"/>
    <s v=""/>
    <m/>
    <m/>
    <m/>
  </r>
  <r>
    <n v="4818"/>
    <m/>
    <m/>
    <m/>
    <x v="13"/>
    <x v="19"/>
    <x v="6"/>
    <s v="Food Security"/>
    <x v="9"/>
    <x v="20"/>
    <x v="3"/>
    <m/>
    <s v="Planned"/>
    <m/>
    <m/>
    <m/>
    <m/>
    <m/>
    <s v="Chittagong"/>
    <s v="Cox's Bazar"/>
    <x v="6"/>
    <x v="9"/>
    <x v="1"/>
    <m/>
    <m/>
    <m/>
    <x v="2"/>
    <x v="2"/>
    <m/>
    <m/>
    <m/>
    <m/>
    <m/>
    <m/>
    <m/>
    <m/>
    <m/>
    <m/>
    <m/>
    <m/>
    <m/>
    <m/>
    <m/>
    <m/>
    <m/>
    <m/>
    <m/>
    <m/>
    <m/>
    <m/>
    <m/>
    <m/>
    <n v="20"/>
    <n v="2022"/>
    <s v=""/>
    <m/>
    <m/>
    <m/>
  </r>
  <r>
    <n v="4819"/>
    <m/>
    <m/>
    <m/>
    <x v="13"/>
    <x v="19"/>
    <x v="6"/>
    <s v="Food Security"/>
    <x v="9"/>
    <x v="20"/>
    <x v="3"/>
    <m/>
    <s v="Planned"/>
    <m/>
    <m/>
    <m/>
    <m/>
    <m/>
    <s v="Chittagong"/>
    <s v="Cox's Bazar"/>
    <x v="6"/>
    <x v="9"/>
    <x v="1"/>
    <m/>
    <m/>
    <m/>
    <x v="2"/>
    <x v="2"/>
    <m/>
    <m/>
    <m/>
    <m/>
    <m/>
    <m/>
    <m/>
    <m/>
    <m/>
    <m/>
    <m/>
    <m/>
    <m/>
    <m/>
    <m/>
    <m/>
    <m/>
    <m/>
    <m/>
    <m/>
    <m/>
    <m/>
    <m/>
    <m/>
    <n v="20"/>
    <n v="2022"/>
    <s v=""/>
    <m/>
    <m/>
    <m/>
  </r>
  <r>
    <n v="4820"/>
    <m/>
    <m/>
    <m/>
    <x v="13"/>
    <x v="19"/>
    <x v="6"/>
    <s v="Food Security"/>
    <x v="9"/>
    <x v="20"/>
    <x v="3"/>
    <m/>
    <s v="Planned"/>
    <m/>
    <m/>
    <m/>
    <m/>
    <m/>
    <s v="Chittagong"/>
    <s v="Cox's Bazar"/>
    <x v="6"/>
    <x v="9"/>
    <x v="1"/>
    <m/>
    <m/>
    <m/>
    <x v="2"/>
    <x v="2"/>
    <m/>
    <m/>
    <m/>
    <m/>
    <m/>
    <m/>
    <m/>
    <m/>
    <m/>
    <m/>
    <m/>
    <m/>
    <m/>
    <m/>
    <m/>
    <m/>
    <m/>
    <m/>
    <m/>
    <m/>
    <m/>
    <m/>
    <m/>
    <m/>
    <n v="20"/>
    <n v="2022"/>
    <s v=""/>
    <m/>
    <m/>
    <m/>
  </r>
  <r>
    <n v="4821"/>
    <m/>
    <m/>
    <m/>
    <x v="13"/>
    <x v="19"/>
    <x v="6"/>
    <s v="Food Security"/>
    <x v="9"/>
    <x v="20"/>
    <x v="3"/>
    <m/>
    <s v="Planned"/>
    <m/>
    <m/>
    <m/>
    <m/>
    <m/>
    <s v="Chittagong"/>
    <s v="Cox's Bazar"/>
    <x v="6"/>
    <x v="9"/>
    <x v="1"/>
    <m/>
    <m/>
    <m/>
    <x v="2"/>
    <x v="2"/>
    <m/>
    <m/>
    <m/>
    <m/>
    <m/>
    <m/>
    <m/>
    <m/>
    <m/>
    <m/>
    <m/>
    <m/>
    <m/>
    <m/>
    <m/>
    <m/>
    <m/>
    <m/>
    <m/>
    <m/>
    <m/>
    <m/>
    <m/>
    <m/>
    <n v="20"/>
    <n v="2022"/>
    <s v=""/>
    <m/>
    <m/>
    <m/>
  </r>
  <r>
    <n v="4822"/>
    <m/>
    <m/>
    <m/>
    <x v="13"/>
    <x v="19"/>
    <x v="6"/>
    <s v="Food Security"/>
    <x v="9"/>
    <x v="20"/>
    <x v="3"/>
    <m/>
    <s v="Planned"/>
    <m/>
    <m/>
    <m/>
    <m/>
    <m/>
    <s v="Chittagong"/>
    <s v="Cox's Bazar"/>
    <x v="6"/>
    <x v="9"/>
    <x v="1"/>
    <m/>
    <m/>
    <m/>
    <x v="2"/>
    <x v="2"/>
    <m/>
    <m/>
    <m/>
    <m/>
    <m/>
    <m/>
    <m/>
    <m/>
    <m/>
    <m/>
    <m/>
    <m/>
    <m/>
    <m/>
    <m/>
    <m/>
    <m/>
    <m/>
    <m/>
    <m/>
    <m/>
    <m/>
    <m/>
    <m/>
    <n v="20"/>
    <n v="2022"/>
    <s v=""/>
    <m/>
    <m/>
    <m/>
  </r>
  <r>
    <n v="4823"/>
    <m/>
    <m/>
    <m/>
    <x v="13"/>
    <x v="19"/>
    <x v="6"/>
    <s v="Food Security"/>
    <x v="9"/>
    <x v="20"/>
    <x v="3"/>
    <m/>
    <s v="Planned"/>
    <m/>
    <m/>
    <m/>
    <m/>
    <m/>
    <s v="Chittagong"/>
    <s v="Cox's Bazar"/>
    <x v="6"/>
    <x v="9"/>
    <x v="1"/>
    <m/>
    <m/>
    <m/>
    <x v="2"/>
    <x v="2"/>
    <m/>
    <m/>
    <m/>
    <m/>
    <m/>
    <m/>
    <m/>
    <m/>
    <m/>
    <m/>
    <m/>
    <m/>
    <m/>
    <m/>
    <m/>
    <m/>
    <m/>
    <m/>
    <m/>
    <m/>
    <m/>
    <m/>
    <m/>
    <m/>
    <n v="20"/>
    <n v="2022"/>
    <s v=""/>
    <m/>
    <m/>
    <m/>
  </r>
  <r>
    <n v="4824"/>
    <m/>
    <m/>
    <m/>
    <x v="13"/>
    <x v="19"/>
    <x v="6"/>
    <s v="Food Security"/>
    <x v="9"/>
    <x v="20"/>
    <x v="3"/>
    <m/>
    <s v="Planned"/>
    <m/>
    <m/>
    <m/>
    <m/>
    <m/>
    <s v="Chittagong"/>
    <s v="Cox's Bazar"/>
    <x v="6"/>
    <x v="9"/>
    <x v="1"/>
    <m/>
    <m/>
    <m/>
    <x v="2"/>
    <x v="2"/>
    <m/>
    <m/>
    <m/>
    <m/>
    <m/>
    <m/>
    <m/>
    <m/>
    <m/>
    <m/>
    <m/>
    <m/>
    <m/>
    <m/>
    <m/>
    <m/>
    <m/>
    <m/>
    <m/>
    <m/>
    <m/>
    <m/>
    <m/>
    <m/>
    <n v="20"/>
    <n v="2022"/>
    <s v=""/>
    <m/>
    <m/>
    <m/>
  </r>
  <r>
    <n v="4825"/>
    <m/>
    <m/>
    <m/>
    <x v="13"/>
    <x v="19"/>
    <x v="6"/>
    <s v="Food Security"/>
    <x v="9"/>
    <x v="20"/>
    <x v="3"/>
    <m/>
    <s v="Planned"/>
    <m/>
    <m/>
    <m/>
    <m/>
    <m/>
    <s v="Chittagong"/>
    <s v="Cox's Bazar"/>
    <x v="6"/>
    <x v="9"/>
    <x v="1"/>
    <m/>
    <m/>
    <m/>
    <x v="2"/>
    <x v="2"/>
    <m/>
    <m/>
    <m/>
    <m/>
    <m/>
    <m/>
    <m/>
    <m/>
    <m/>
    <m/>
    <m/>
    <m/>
    <m/>
    <m/>
    <m/>
    <m/>
    <m/>
    <m/>
    <m/>
    <m/>
    <m/>
    <m/>
    <m/>
    <m/>
    <n v="20"/>
    <n v="2022"/>
    <s v=""/>
    <m/>
    <m/>
    <m/>
  </r>
  <r>
    <n v="4826"/>
    <m/>
    <m/>
    <m/>
    <x v="13"/>
    <x v="19"/>
    <x v="6"/>
    <s v="Food Security"/>
    <x v="9"/>
    <x v="20"/>
    <x v="3"/>
    <m/>
    <s v="Planned"/>
    <m/>
    <m/>
    <m/>
    <m/>
    <m/>
    <s v="Chittagong"/>
    <s v="Cox's Bazar"/>
    <x v="6"/>
    <x v="9"/>
    <x v="1"/>
    <m/>
    <m/>
    <m/>
    <x v="2"/>
    <x v="2"/>
    <m/>
    <m/>
    <m/>
    <m/>
    <m/>
    <m/>
    <m/>
    <m/>
    <m/>
    <m/>
    <m/>
    <m/>
    <m/>
    <m/>
    <m/>
    <m/>
    <m/>
    <m/>
    <m/>
    <m/>
    <m/>
    <m/>
    <m/>
    <m/>
    <n v="20"/>
    <n v="2022"/>
    <s v=""/>
    <m/>
    <m/>
    <m/>
  </r>
  <r>
    <n v="4827"/>
    <m/>
    <m/>
    <m/>
    <x v="13"/>
    <x v="19"/>
    <x v="6"/>
    <s v="Food Security"/>
    <x v="9"/>
    <x v="20"/>
    <x v="3"/>
    <m/>
    <s v="Planned"/>
    <m/>
    <m/>
    <m/>
    <m/>
    <m/>
    <s v="Chittagong"/>
    <s v="Cox's Bazar"/>
    <x v="6"/>
    <x v="9"/>
    <x v="1"/>
    <m/>
    <m/>
    <m/>
    <x v="2"/>
    <x v="2"/>
    <m/>
    <m/>
    <m/>
    <m/>
    <m/>
    <m/>
    <m/>
    <m/>
    <m/>
    <m/>
    <m/>
    <m/>
    <m/>
    <m/>
    <m/>
    <m/>
    <m/>
    <m/>
    <m/>
    <m/>
    <m/>
    <m/>
    <m/>
    <m/>
    <n v="20"/>
    <n v="2022"/>
    <s v=""/>
    <m/>
    <m/>
    <m/>
  </r>
  <r>
    <n v="4828"/>
    <m/>
    <m/>
    <m/>
    <x v="13"/>
    <x v="19"/>
    <x v="6"/>
    <s v="Food Security"/>
    <x v="9"/>
    <x v="20"/>
    <x v="3"/>
    <m/>
    <s v="Planned"/>
    <m/>
    <m/>
    <m/>
    <m/>
    <m/>
    <s v="Chittagong"/>
    <s v="Cox's Bazar"/>
    <x v="6"/>
    <x v="9"/>
    <x v="1"/>
    <m/>
    <m/>
    <m/>
    <x v="2"/>
    <x v="2"/>
    <m/>
    <m/>
    <m/>
    <m/>
    <m/>
    <m/>
    <m/>
    <m/>
    <m/>
    <m/>
    <m/>
    <m/>
    <m/>
    <m/>
    <m/>
    <m/>
    <m/>
    <m/>
    <m/>
    <m/>
    <m/>
    <m/>
    <m/>
    <m/>
    <n v="20"/>
    <n v="2022"/>
    <s v=""/>
    <m/>
    <m/>
    <m/>
  </r>
  <r>
    <n v="4829"/>
    <m/>
    <m/>
    <m/>
    <x v="13"/>
    <x v="19"/>
    <x v="6"/>
    <s v="Food Security"/>
    <x v="9"/>
    <x v="20"/>
    <x v="3"/>
    <m/>
    <s v="Planned"/>
    <m/>
    <m/>
    <m/>
    <m/>
    <m/>
    <s v="Chittagong"/>
    <s v="Cox's Bazar"/>
    <x v="6"/>
    <x v="9"/>
    <x v="1"/>
    <m/>
    <m/>
    <m/>
    <x v="2"/>
    <x v="2"/>
    <m/>
    <m/>
    <m/>
    <m/>
    <m/>
    <m/>
    <m/>
    <m/>
    <m/>
    <m/>
    <m/>
    <m/>
    <m/>
    <m/>
    <m/>
    <m/>
    <m/>
    <m/>
    <m/>
    <m/>
    <m/>
    <m/>
    <m/>
    <m/>
    <n v="20"/>
    <n v="2022"/>
    <s v=""/>
    <m/>
    <m/>
    <m/>
  </r>
  <r>
    <n v="4830"/>
    <m/>
    <m/>
    <m/>
    <x v="13"/>
    <x v="19"/>
    <x v="6"/>
    <s v="Food Security"/>
    <x v="9"/>
    <x v="20"/>
    <x v="3"/>
    <m/>
    <s v="Planned"/>
    <m/>
    <m/>
    <m/>
    <m/>
    <m/>
    <s v="Chittagong"/>
    <s v="Cox's Bazar"/>
    <x v="6"/>
    <x v="9"/>
    <x v="1"/>
    <m/>
    <m/>
    <m/>
    <x v="2"/>
    <x v="2"/>
    <m/>
    <m/>
    <m/>
    <m/>
    <m/>
    <m/>
    <m/>
    <m/>
    <m/>
    <m/>
    <m/>
    <m/>
    <m/>
    <m/>
    <m/>
    <m/>
    <m/>
    <m/>
    <m/>
    <m/>
    <m/>
    <m/>
    <m/>
    <m/>
    <n v="20"/>
    <n v="2022"/>
    <s v=""/>
    <m/>
    <m/>
    <m/>
  </r>
  <r>
    <n v="4831"/>
    <m/>
    <m/>
    <m/>
    <x v="13"/>
    <x v="19"/>
    <x v="6"/>
    <s v="Food Security"/>
    <x v="9"/>
    <x v="20"/>
    <x v="3"/>
    <m/>
    <s v="Planned"/>
    <m/>
    <m/>
    <m/>
    <m/>
    <m/>
    <s v="Chittagong"/>
    <s v="Cox's Bazar"/>
    <x v="6"/>
    <x v="9"/>
    <x v="1"/>
    <m/>
    <m/>
    <m/>
    <x v="2"/>
    <x v="2"/>
    <m/>
    <m/>
    <m/>
    <m/>
    <m/>
    <m/>
    <m/>
    <m/>
    <m/>
    <m/>
    <m/>
    <m/>
    <m/>
    <m/>
    <m/>
    <m/>
    <m/>
    <m/>
    <m/>
    <m/>
    <m/>
    <m/>
    <m/>
    <m/>
    <n v="20"/>
    <n v="2022"/>
    <s v=""/>
    <m/>
    <m/>
    <m/>
  </r>
  <r>
    <n v="4832"/>
    <m/>
    <m/>
    <m/>
    <x v="13"/>
    <x v="19"/>
    <x v="6"/>
    <s v="Food Security"/>
    <x v="9"/>
    <x v="20"/>
    <x v="3"/>
    <m/>
    <s v="Planned"/>
    <m/>
    <m/>
    <m/>
    <m/>
    <m/>
    <s v="Chittagong"/>
    <s v="Cox's Bazar"/>
    <x v="6"/>
    <x v="9"/>
    <x v="1"/>
    <m/>
    <m/>
    <m/>
    <x v="2"/>
    <x v="2"/>
    <m/>
    <m/>
    <m/>
    <m/>
    <m/>
    <m/>
    <m/>
    <m/>
    <m/>
    <m/>
    <m/>
    <m/>
    <m/>
    <m/>
    <m/>
    <m/>
    <m/>
    <m/>
    <m/>
    <m/>
    <m/>
    <m/>
    <m/>
    <m/>
    <n v="20"/>
    <n v="2022"/>
    <s v=""/>
    <m/>
    <m/>
    <m/>
  </r>
  <r>
    <n v="4833"/>
    <m/>
    <m/>
    <m/>
    <x v="13"/>
    <x v="19"/>
    <x v="6"/>
    <s v="Food Security"/>
    <x v="9"/>
    <x v="20"/>
    <x v="3"/>
    <m/>
    <s v="Planned"/>
    <m/>
    <m/>
    <m/>
    <m/>
    <m/>
    <s v="Chittagong"/>
    <s v="Cox's Bazar"/>
    <x v="6"/>
    <x v="9"/>
    <x v="1"/>
    <m/>
    <m/>
    <m/>
    <x v="2"/>
    <x v="2"/>
    <m/>
    <m/>
    <m/>
    <m/>
    <m/>
    <m/>
    <m/>
    <m/>
    <m/>
    <m/>
    <m/>
    <m/>
    <m/>
    <m/>
    <m/>
    <m/>
    <m/>
    <m/>
    <m/>
    <m/>
    <m/>
    <m/>
    <m/>
    <m/>
    <n v="20"/>
    <n v="2022"/>
    <s v=""/>
    <m/>
    <m/>
    <m/>
  </r>
  <r>
    <n v="4834"/>
    <m/>
    <m/>
    <m/>
    <x v="13"/>
    <x v="19"/>
    <x v="6"/>
    <s v="Food Security"/>
    <x v="9"/>
    <x v="20"/>
    <x v="3"/>
    <m/>
    <s v="Planned"/>
    <m/>
    <m/>
    <m/>
    <m/>
    <m/>
    <s v="Chittagong"/>
    <s v="Cox's Bazar"/>
    <x v="6"/>
    <x v="9"/>
    <x v="1"/>
    <m/>
    <m/>
    <m/>
    <x v="2"/>
    <x v="2"/>
    <m/>
    <m/>
    <m/>
    <m/>
    <m/>
    <m/>
    <m/>
    <m/>
    <m/>
    <m/>
    <m/>
    <m/>
    <m/>
    <m/>
    <m/>
    <m/>
    <m/>
    <m/>
    <m/>
    <m/>
    <m/>
    <m/>
    <m/>
    <m/>
    <n v="20"/>
    <n v="2022"/>
    <s v=""/>
    <m/>
    <m/>
    <m/>
  </r>
  <r>
    <n v="4835"/>
    <m/>
    <m/>
    <m/>
    <x v="13"/>
    <x v="19"/>
    <x v="6"/>
    <s v="Food Security"/>
    <x v="9"/>
    <x v="20"/>
    <x v="3"/>
    <m/>
    <s v="Planned"/>
    <m/>
    <m/>
    <m/>
    <m/>
    <m/>
    <s v="Chittagong"/>
    <s v="Cox's Bazar"/>
    <x v="6"/>
    <x v="9"/>
    <x v="1"/>
    <m/>
    <m/>
    <m/>
    <x v="2"/>
    <x v="2"/>
    <m/>
    <m/>
    <m/>
    <m/>
    <m/>
    <m/>
    <m/>
    <m/>
    <m/>
    <m/>
    <m/>
    <m/>
    <m/>
    <m/>
    <m/>
    <m/>
    <m/>
    <m/>
    <m/>
    <m/>
    <m/>
    <m/>
    <m/>
    <m/>
    <n v="20"/>
    <n v="2022"/>
    <s v=""/>
    <m/>
    <m/>
    <m/>
  </r>
  <r>
    <n v="4836"/>
    <m/>
    <m/>
    <m/>
    <x v="13"/>
    <x v="19"/>
    <x v="6"/>
    <s v="Food Security"/>
    <x v="9"/>
    <x v="20"/>
    <x v="3"/>
    <m/>
    <s v="Planned"/>
    <m/>
    <m/>
    <m/>
    <m/>
    <m/>
    <s v="Chittagong"/>
    <s v="Cox's Bazar"/>
    <x v="6"/>
    <x v="9"/>
    <x v="1"/>
    <m/>
    <m/>
    <m/>
    <x v="2"/>
    <x v="2"/>
    <m/>
    <m/>
    <m/>
    <m/>
    <m/>
    <m/>
    <m/>
    <m/>
    <m/>
    <m/>
    <m/>
    <m/>
    <m/>
    <m/>
    <m/>
    <m/>
    <m/>
    <m/>
    <m/>
    <m/>
    <m/>
    <m/>
    <m/>
    <m/>
    <n v="20"/>
    <n v="2022"/>
    <s v=""/>
    <m/>
    <m/>
    <m/>
  </r>
  <r>
    <n v="4837"/>
    <m/>
    <m/>
    <m/>
    <x v="13"/>
    <x v="19"/>
    <x v="6"/>
    <s v="Food Security"/>
    <x v="9"/>
    <x v="20"/>
    <x v="3"/>
    <m/>
    <s v="Planned"/>
    <m/>
    <m/>
    <m/>
    <m/>
    <m/>
    <s v="Chittagong"/>
    <s v="Cox's Bazar"/>
    <x v="6"/>
    <x v="9"/>
    <x v="1"/>
    <m/>
    <m/>
    <m/>
    <x v="2"/>
    <x v="2"/>
    <m/>
    <m/>
    <m/>
    <m/>
    <m/>
    <m/>
    <m/>
    <m/>
    <m/>
    <m/>
    <m/>
    <m/>
    <m/>
    <m/>
    <m/>
    <m/>
    <m/>
    <m/>
    <m/>
    <m/>
    <m/>
    <m/>
    <m/>
    <m/>
    <n v="20"/>
    <n v="2022"/>
    <s v=""/>
    <m/>
    <m/>
    <m/>
  </r>
  <r>
    <n v="4838"/>
    <m/>
    <m/>
    <m/>
    <x v="13"/>
    <x v="19"/>
    <x v="6"/>
    <s v="Food Security"/>
    <x v="9"/>
    <x v="20"/>
    <x v="3"/>
    <m/>
    <s v="Planned"/>
    <m/>
    <m/>
    <m/>
    <m/>
    <m/>
    <s v="Chittagong"/>
    <s v="Cox's Bazar"/>
    <x v="6"/>
    <x v="9"/>
    <x v="1"/>
    <m/>
    <m/>
    <m/>
    <x v="2"/>
    <x v="2"/>
    <m/>
    <m/>
    <m/>
    <m/>
    <m/>
    <m/>
    <m/>
    <m/>
    <m/>
    <m/>
    <m/>
    <m/>
    <m/>
    <m/>
    <m/>
    <m/>
    <m/>
    <m/>
    <m/>
    <m/>
    <m/>
    <m/>
    <m/>
    <m/>
    <n v="20"/>
    <n v="2022"/>
    <s v=""/>
    <m/>
    <m/>
    <m/>
  </r>
  <r>
    <n v="4839"/>
    <m/>
    <m/>
    <m/>
    <x v="13"/>
    <x v="19"/>
    <x v="6"/>
    <s v="Food Security"/>
    <x v="9"/>
    <x v="20"/>
    <x v="3"/>
    <m/>
    <s v="Planned"/>
    <m/>
    <m/>
    <m/>
    <m/>
    <m/>
    <s v="Chittagong"/>
    <s v="Cox's Bazar"/>
    <x v="6"/>
    <x v="9"/>
    <x v="1"/>
    <m/>
    <m/>
    <m/>
    <x v="2"/>
    <x v="2"/>
    <m/>
    <m/>
    <m/>
    <m/>
    <m/>
    <m/>
    <m/>
    <m/>
    <m/>
    <m/>
    <m/>
    <m/>
    <m/>
    <m/>
    <m/>
    <m/>
    <m/>
    <m/>
    <m/>
    <m/>
    <m/>
    <m/>
    <m/>
    <m/>
    <n v="20"/>
    <n v="2022"/>
    <s v=""/>
    <m/>
    <m/>
    <m/>
  </r>
  <r>
    <n v="4840"/>
    <m/>
    <m/>
    <m/>
    <x v="13"/>
    <x v="19"/>
    <x v="6"/>
    <s v="Food Security"/>
    <x v="9"/>
    <x v="20"/>
    <x v="3"/>
    <m/>
    <s v="Planned"/>
    <m/>
    <m/>
    <m/>
    <m/>
    <m/>
    <s v="Chittagong"/>
    <s v="Cox's Bazar"/>
    <x v="6"/>
    <x v="9"/>
    <x v="1"/>
    <m/>
    <m/>
    <m/>
    <x v="2"/>
    <x v="2"/>
    <m/>
    <m/>
    <m/>
    <m/>
    <m/>
    <m/>
    <m/>
    <m/>
    <m/>
    <m/>
    <m/>
    <m/>
    <m/>
    <m/>
    <m/>
    <m/>
    <m/>
    <m/>
    <m/>
    <m/>
    <m/>
    <m/>
    <m/>
    <m/>
    <n v="20"/>
    <n v="2022"/>
    <s v=""/>
    <m/>
    <m/>
    <m/>
  </r>
  <r>
    <n v="4841"/>
    <m/>
    <m/>
    <m/>
    <x v="13"/>
    <x v="19"/>
    <x v="6"/>
    <s v="Food Security"/>
    <x v="9"/>
    <x v="20"/>
    <x v="3"/>
    <m/>
    <s v="Planned"/>
    <m/>
    <m/>
    <m/>
    <m/>
    <m/>
    <s v="Chittagong"/>
    <s v="Cox's Bazar"/>
    <x v="6"/>
    <x v="9"/>
    <x v="1"/>
    <m/>
    <m/>
    <m/>
    <x v="2"/>
    <x v="2"/>
    <m/>
    <m/>
    <m/>
    <m/>
    <m/>
    <m/>
    <m/>
    <m/>
    <m/>
    <m/>
    <m/>
    <m/>
    <m/>
    <m/>
    <m/>
    <m/>
    <m/>
    <m/>
    <m/>
    <m/>
    <m/>
    <m/>
    <m/>
    <m/>
    <n v="20"/>
    <n v="2022"/>
    <s v=""/>
    <m/>
    <m/>
    <m/>
  </r>
  <r>
    <n v="4842"/>
    <m/>
    <m/>
    <m/>
    <x v="13"/>
    <x v="19"/>
    <x v="6"/>
    <s v="Food Security"/>
    <x v="9"/>
    <x v="20"/>
    <x v="3"/>
    <m/>
    <s v="Planned"/>
    <m/>
    <m/>
    <m/>
    <m/>
    <m/>
    <s v="Chittagong"/>
    <s v="Cox's Bazar"/>
    <x v="6"/>
    <x v="9"/>
    <x v="1"/>
    <m/>
    <m/>
    <m/>
    <x v="2"/>
    <x v="2"/>
    <m/>
    <m/>
    <m/>
    <m/>
    <m/>
    <m/>
    <m/>
    <m/>
    <m/>
    <m/>
    <m/>
    <m/>
    <m/>
    <m/>
    <m/>
    <m/>
    <m/>
    <m/>
    <m/>
    <m/>
    <m/>
    <m/>
    <m/>
    <m/>
    <n v="20"/>
    <n v="2022"/>
    <s v=""/>
    <m/>
    <m/>
    <m/>
  </r>
  <r>
    <n v="4843"/>
    <m/>
    <m/>
    <m/>
    <x v="13"/>
    <x v="19"/>
    <x v="6"/>
    <s v="Food Security"/>
    <x v="9"/>
    <x v="20"/>
    <x v="3"/>
    <m/>
    <s v="Planned"/>
    <m/>
    <m/>
    <m/>
    <m/>
    <m/>
    <s v="Chittagong"/>
    <s v="Cox's Bazar"/>
    <x v="6"/>
    <x v="9"/>
    <x v="1"/>
    <m/>
    <m/>
    <m/>
    <x v="2"/>
    <x v="2"/>
    <m/>
    <m/>
    <m/>
    <m/>
    <m/>
    <m/>
    <m/>
    <m/>
    <m/>
    <m/>
    <m/>
    <m/>
    <m/>
    <m/>
    <m/>
    <m/>
    <m/>
    <m/>
    <m/>
    <m/>
    <m/>
    <m/>
    <m/>
    <m/>
    <n v="20"/>
    <n v="2022"/>
    <s v=""/>
    <m/>
    <m/>
    <m/>
  </r>
  <r>
    <n v="4844"/>
    <m/>
    <m/>
    <m/>
    <x v="13"/>
    <x v="19"/>
    <x v="6"/>
    <s v="Food Security"/>
    <x v="9"/>
    <x v="20"/>
    <x v="3"/>
    <m/>
    <s v="Planned"/>
    <m/>
    <m/>
    <m/>
    <m/>
    <m/>
    <s v="Chittagong"/>
    <s v="Cox's Bazar"/>
    <x v="6"/>
    <x v="9"/>
    <x v="1"/>
    <m/>
    <m/>
    <m/>
    <x v="2"/>
    <x v="2"/>
    <m/>
    <m/>
    <m/>
    <m/>
    <m/>
    <m/>
    <m/>
    <m/>
    <m/>
    <m/>
    <m/>
    <m/>
    <m/>
    <m/>
    <m/>
    <m/>
    <m/>
    <m/>
    <m/>
    <m/>
    <m/>
    <m/>
    <m/>
    <m/>
    <n v="20"/>
    <n v="2022"/>
    <s v=""/>
    <m/>
    <m/>
    <m/>
  </r>
  <r>
    <n v="4845"/>
    <m/>
    <m/>
    <m/>
    <x v="13"/>
    <x v="19"/>
    <x v="6"/>
    <s v="Food Security"/>
    <x v="9"/>
    <x v="20"/>
    <x v="3"/>
    <m/>
    <s v="Planned"/>
    <m/>
    <m/>
    <m/>
    <m/>
    <m/>
    <s v="Chittagong"/>
    <s v="Cox's Bazar"/>
    <x v="6"/>
    <x v="9"/>
    <x v="1"/>
    <m/>
    <m/>
    <m/>
    <x v="2"/>
    <x v="2"/>
    <m/>
    <m/>
    <m/>
    <m/>
    <m/>
    <m/>
    <m/>
    <m/>
    <m/>
    <m/>
    <m/>
    <m/>
    <m/>
    <m/>
    <m/>
    <m/>
    <m/>
    <m/>
    <m/>
    <m/>
    <m/>
    <m/>
    <m/>
    <m/>
    <n v="20"/>
    <n v="2022"/>
    <s v=""/>
    <m/>
    <m/>
    <m/>
  </r>
  <r>
    <n v="4846"/>
    <m/>
    <m/>
    <m/>
    <x v="13"/>
    <x v="19"/>
    <x v="6"/>
    <s v="Food Security"/>
    <x v="9"/>
    <x v="20"/>
    <x v="3"/>
    <m/>
    <s v="Planned"/>
    <m/>
    <m/>
    <m/>
    <m/>
    <m/>
    <s v="Chittagong"/>
    <s v="Cox's Bazar"/>
    <x v="6"/>
    <x v="9"/>
    <x v="1"/>
    <m/>
    <m/>
    <m/>
    <x v="2"/>
    <x v="2"/>
    <m/>
    <m/>
    <m/>
    <m/>
    <m/>
    <m/>
    <m/>
    <m/>
    <m/>
    <m/>
    <m/>
    <m/>
    <m/>
    <m/>
    <m/>
    <m/>
    <m/>
    <m/>
    <m/>
    <m/>
    <m/>
    <m/>
    <m/>
    <m/>
    <n v="20"/>
    <n v="2022"/>
    <s v=""/>
    <m/>
    <m/>
    <m/>
  </r>
  <r>
    <n v="4847"/>
    <m/>
    <m/>
    <m/>
    <x v="13"/>
    <x v="19"/>
    <x v="6"/>
    <s v="Food Security"/>
    <x v="9"/>
    <x v="20"/>
    <x v="3"/>
    <m/>
    <s v="Planned"/>
    <m/>
    <m/>
    <m/>
    <m/>
    <m/>
    <s v="Chittagong"/>
    <s v="Cox's Bazar"/>
    <x v="6"/>
    <x v="9"/>
    <x v="1"/>
    <m/>
    <m/>
    <m/>
    <x v="2"/>
    <x v="2"/>
    <m/>
    <m/>
    <m/>
    <m/>
    <m/>
    <m/>
    <m/>
    <m/>
    <m/>
    <m/>
    <m/>
    <m/>
    <m/>
    <m/>
    <m/>
    <m/>
    <m/>
    <m/>
    <m/>
    <m/>
    <m/>
    <m/>
    <m/>
    <m/>
    <n v="20"/>
    <n v="2022"/>
    <s v=""/>
    <m/>
    <m/>
    <m/>
  </r>
  <r>
    <n v="4848"/>
    <m/>
    <m/>
    <m/>
    <x v="13"/>
    <x v="19"/>
    <x v="6"/>
    <s v="Food Security"/>
    <x v="9"/>
    <x v="20"/>
    <x v="3"/>
    <m/>
    <s v="Planned"/>
    <m/>
    <m/>
    <m/>
    <m/>
    <m/>
    <s v="Chittagong"/>
    <s v="Cox's Bazar"/>
    <x v="6"/>
    <x v="9"/>
    <x v="1"/>
    <m/>
    <m/>
    <m/>
    <x v="2"/>
    <x v="2"/>
    <m/>
    <m/>
    <m/>
    <m/>
    <m/>
    <m/>
    <m/>
    <m/>
    <m/>
    <m/>
    <m/>
    <m/>
    <m/>
    <m/>
    <m/>
    <m/>
    <m/>
    <m/>
    <m/>
    <m/>
    <m/>
    <m/>
    <m/>
    <m/>
    <n v="20"/>
    <n v="2022"/>
    <s v=""/>
    <m/>
    <m/>
    <m/>
  </r>
  <r>
    <n v="4849"/>
    <m/>
    <m/>
    <m/>
    <x v="13"/>
    <x v="19"/>
    <x v="6"/>
    <s v="Food Security"/>
    <x v="9"/>
    <x v="20"/>
    <x v="3"/>
    <m/>
    <s v="Planned"/>
    <m/>
    <m/>
    <m/>
    <m/>
    <m/>
    <s v="Chittagong"/>
    <s v="Cox's Bazar"/>
    <x v="6"/>
    <x v="9"/>
    <x v="1"/>
    <m/>
    <m/>
    <m/>
    <x v="2"/>
    <x v="2"/>
    <m/>
    <m/>
    <m/>
    <m/>
    <m/>
    <m/>
    <m/>
    <m/>
    <m/>
    <m/>
    <m/>
    <m/>
    <m/>
    <m/>
    <m/>
    <m/>
    <m/>
    <m/>
    <m/>
    <m/>
    <m/>
    <m/>
    <m/>
    <m/>
    <n v="20"/>
    <n v="2022"/>
    <s v=""/>
    <m/>
    <m/>
    <m/>
  </r>
  <r>
    <n v="4850"/>
    <m/>
    <m/>
    <m/>
    <x v="13"/>
    <x v="19"/>
    <x v="6"/>
    <s v="Food Security"/>
    <x v="9"/>
    <x v="20"/>
    <x v="3"/>
    <m/>
    <s v="Planned"/>
    <m/>
    <m/>
    <m/>
    <m/>
    <m/>
    <s v="Chittagong"/>
    <s v="Cox's Bazar"/>
    <x v="6"/>
    <x v="9"/>
    <x v="1"/>
    <m/>
    <m/>
    <m/>
    <x v="2"/>
    <x v="2"/>
    <m/>
    <m/>
    <m/>
    <m/>
    <m/>
    <m/>
    <m/>
    <m/>
    <m/>
    <m/>
    <m/>
    <m/>
    <m/>
    <m/>
    <m/>
    <m/>
    <m/>
    <m/>
    <m/>
    <m/>
    <m/>
    <m/>
    <m/>
    <m/>
    <n v="20"/>
    <n v="2022"/>
    <s v=""/>
    <m/>
    <m/>
    <m/>
  </r>
  <r>
    <n v="4851"/>
    <m/>
    <m/>
    <m/>
    <x v="13"/>
    <x v="19"/>
    <x v="6"/>
    <s v="Food Security"/>
    <x v="9"/>
    <x v="20"/>
    <x v="3"/>
    <m/>
    <s v="Planned"/>
    <m/>
    <m/>
    <m/>
    <m/>
    <m/>
    <s v="Chittagong"/>
    <s v="Cox's Bazar"/>
    <x v="6"/>
    <x v="9"/>
    <x v="1"/>
    <m/>
    <m/>
    <m/>
    <x v="2"/>
    <x v="2"/>
    <m/>
    <m/>
    <m/>
    <m/>
    <m/>
    <m/>
    <m/>
    <m/>
    <m/>
    <m/>
    <m/>
    <m/>
    <m/>
    <m/>
    <m/>
    <m/>
    <m/>
    <m/>
    <m/>
    <m/>
    <m/>
    <m/>
    <m/>
    <m/>
    <n v="20"/>
    <n v="2022"/>
    <s v=""/>
    <m/>
    <m/>
    <m/>
  </r>
  <r>
    <n v="4852"/>
    <m/>
    <m/>
    <m/>
    <x v="13"/>
    <x v="19"/>
    <x v="6"/>
    <s v="Food Security"/>
    <x v="9"/>
    <x v="20"/>
    <x v="3"/>
    <m/>
    <s v="Planned"/>
    <m/>
    <m/>
    <m/>
    <m/>
    <m/>
    <s v="Chittagong"/>
    <s v="Cox's Bazar"/>
    <x v="6"/>
    <x v="9"/>
    <x v="1"/>
    <m/>
    <m/>
    <m/>
    <x v="2"/>
    <x v="2"/>
    <m/>
    <m/>
    <m/>
    <m/>
    <m/>
    <m/>
    <m/>
    <m/>
    <m/>
    <m/>
    <m/>
    <m/>
    <m/>
    <m/>
    <m/>
    <m/>
    <m/>
    <m/>
    <m/>
    <m/>
    <m/>
    <m/>
    <m/>
    <m/>
    <n v="20"/>
    <n v="2022"/>
    <s v=""/>
    <m/>
    <m/>
    <m/>
  </r>
  <r>
    <n v="4853"/>
    <m/>
    <m/>
    <m/>
    <x v="13"/>
    <x v="19"/>
    <x v="6"/>
    <s v="Food Security"/>
    <x v="9"/>
    <x v="20"/>
    <x v="3"/>
    <m/>
    <s v="Planned"/>
    <m/>
    <m/>
    <m/>
    <m/>
    <m/>
    <s v="Chittagong"/>
    <s v="Cox's Bazar"/>
    <x v="6"/>
    <x v="9"/>
    <x v="1"/>
    <m/>
    <m/>
    <m/>
    <x v="2"/>
    <x v="2"/>
    <m/>
    <m/>
    <m/>
    <m/>
    <m/>
    <m/>
    <m/>
    <m/>
    <m/>
    <m/>
    <m/>
    <m/>
    <m/>
    <m/>
    <m/>
    <m/>
    <m/>
    <m/>
    <m/>
    <m/>
    <m/>
    <m/>
    <m/>
    <m/>
    <n v="20"/>
    <n v="2022"/>
    <s v=""/>
    <m/>
    <m/>
    <m/>
  </r>
  <r>
    <n v="4854"/>
    <m/>
    <m/>
    <m/>
    <x v="13"/>
    <x v="19"/>
    <x v="6"/>
    <s v="Food Security"/>
    <x v="9"/>
    <x v="20"/>
    <x v="3"/>
    <m/>
    <s v="Planned"/>
    <m/>
    <m/>
    <m/>
    <m/>
    <m/>
    <s v="Chittagong"/>
    <s v="Cox's Bazar"/>
    <x v="6"/>
    <x v="9"/>
    <x v="1"/>
    <m/>
    <m/>
    <m/>
    <x v="2"/>
    <x v="2"/>
    <m/>
    <m/>
    <m/>
    <m/>
    <m/>
    <m/>
    <m/>
    <m/>
    <m/>
    <m/>
    <m/>
    <m/>
    <m/>
    <m/>
    <m/>
    <m/>
    <m/>
    <m/>
    <m/>
    <m/>
    <m/>
    <m/>
    <m/>
    <m/>
    <n v="20"/>
    <n v="2022"/>
    <s v=""/>
    <m/>
    <m/>
    <m/>
  </r>
  <r>
    <n v="4855"/>
    <m/>
    <m/>
    <m/>
    <x v="13"/>
    <x v="19"/>
    <x v="6"/>
    <s v="Food Security"/>
    <x v="9"/>
    <x v="20"/>
    <x v="3"/>
    <m/>
    <s v="Planned"/>
    <m/>
    <m/>
    <m/>
    <m/>
    <m/>
    <s v="Chittagong"/>
    <s v="Cox's Bazar"/>
    <x v="6"/>
    <x v="9"/>
    <x v="1"/>
    <m/>
    <m/>
    <m/>
    <x v="2"/>
    <x v="2"/>
    <m/>
    <m/>
    <m/>
    <m/>
    <m/>
    <m/>
    <m/>
    <m/>
    <m/>
    <m/>
    <m/>
    <m/>
    <m/>
    <m/>
    <m/>
    <m/>
    <m/>
    <m/>
    <m/>
    <m/>
    <m/>
    <m/>
    <m/>
    <m/>
    <n v="20"/>
    <n v="2022"/>
    <s v=""/>
    <m/>
    <m/>
    <m/>
  </r>
  <r>
    <n v="4856"/>
    <m/>
    <m/>
    <m/>
    <x v="13"/>
    <x v="19"/>
    <x v="6"/>
    <s v="Food Security"/>
    <x v="9"/>
    <x v="20"/>
    <x v="3"/>
    <m/>
    <s v="Planned"/>
    <m/>
    <m/>
    <m/>
    <m/>
    <m/>
    <s v="Chittagong"/>
    <s v="Cox's Bazar"/>
    <x v="6"/>
    <x v="9"/>
    <x v="1"/>
    <m/>
    <m/>
    <m/>
    <x v="2"/>
    <x v="2"/>
    <m/>
    <m/>
    <m/>
    <m/>
    <m/>
    <m/>
    <m/>
    <m/>
    <m/>
    <m/>
    <m/>
    <m/>
    <m/>
    <m/>
    <m/>
    <m/>
    <m/>
    <m/>
    <m/>
    <m/>
    <m/>
    <m/>
    <m/>
    <m/>
    <n v="20"/>
    <n v="2022"/>
    <s v=""/>
    <m/>
    <m/>
    <m/>
  </r>
  <r>
    <n v="4857"/>
    <m/>
    <m/>
    <m/>
    <x v="13"/>
    <x v="19"/>
    <x v="6"/>
    <s v="Food Security"/>
    <x v="9"/>
    <x v="20"/>
    <x v="3"/>
    <m/>
    <s v="Planned"/>
    <m/>
    <m/>
    <m/>
    <m/>
    <m/>
    <s v="Chittagong"/>
    <s v="Cox's Bazar"/>
    <x v="6"/>
    <x v="9"/>
    <x v="1"/>
    <m/>
    <m/>
    <m/>
    <x v="2"/>
    <x v="2"/>
    <m/>
    <m/>
    <m/>
    <m/>
    <m/>
    <m/>
    <m/>
    <m/>
    <m/>
    <m/>
    <m/>
    <m/>
    <m/>
    <m/>
    <m/>
    <m/>
    <m/>
    <m/>
    <m/>
    <m/>
    <m/>
    <m/>
    <m/>
    <m/>
    <n v="20"/>
    <n v="2022"/>
    <s v=""/>
    <m/>
    <m/>
    <m/>
  </r>
  <r>
    <n v="4858"/>
    <m/>
    <m/>
    <m/>
    <x v="13"/>
    <x v="19"/>
    <x v="6"/>
    <s v="Food Security"/>
    <x v="9"/>
    <x v="20"/>
    <x v="3"/>
    <m/>
    <s v="Planned"/>
    <m/>
    <m/>
    <m/>
    <m/>
    <m/>
    <s v="Chittagong"/>
    <s v="Cox's Bazar"/>
    <x v="6"/>
    <x v="9"/>
    <x v="1"/>
    <m/>
    <m/>
    <m/>
    <x v="2"/>
    <x v="2"/>
    <m/>
    <m/>
    <m/>
    <m/>
    <m/>
    <m/>
    <m/>
    <m/>
    <m/>
    <m/>
    <m/>
    <m/>
    <m/>
    <m/>
    <m/>
    <m/>
    <m/>
    <m/>
    <m/>
    <m/>
    <m/>
    <m/>
    <m/>
    <m/>
    <n v="20"/>
    <n v="2022"/>
    <s v=""/>
    <m/>
    <m/>
    <m/>
  </r>
  <r>
    <n v="4859"/>
    <m/>
    <m/>
    <m/>
    <x v="13"/>
    <x v="19"/>
    <x v="6"/>
    <s v="Food Security"/>
    <x v="9"/>
    <x v="20"/>
    <x v="3"/>
    <m/>
    <s v="Planned"/>
    <m/>
    <m/>
    <m/>
    <m/>
    <m/>
    <s v="Chittagong"/>
    <s v="Cox's Bazar"/>
    <x v="6"/>
    <x v="9"/>
    <x v="1"/>
    <m/>
    <m/>
    <m/>
    <x v="2"/>
    <x v="2"/>
    <m/>
    <m/>
    <m/>
    <m/>
    <m/>
    <m/>
    <m/>
    <m/>
    <m/>
    <m/>
    <m/>
    <m/>
    <m/>
    <m/>
    <m/>
    <m/>
    <m/>
    <m/>
    <m/>
    <m/>
    <m/>
    <m/>
    <m/>
    <m/>
    <n v="20"/>
    <n v="2022"/>
    <s v=""/>
    <m/>
    <m/>
    <m/>
  </r>
  <r>
    <n v="4860"/>
    <m/>
    <m/>
    <m/>
    <x v="13"/>
    <x v="19"/>
    <x v="6"/>
    <s v="Food Security"/>
    <x v="9"/>
    <x v="20"/>
    <x v="3"/>
    <m/>
    <s v="Planned"/>
    <m/>
    <m/>
    <m/>
    <m/>
    <m/>
    <s v="Chittagong"/>
    <s v="Cox's Bazar"/>
    <x v="6"/>
    <x v="9"/>
    <x v="1"/>
    <m/>
    <m/>
    <m/>
    <x v="2"/>
    <x v="2"/>
    <m/>
    <m/>
    <m/>
    <m/>
    <m/>
    <m/>
    <m/>
    <m/>
    <m/>
    <m/>
    <m/>
    <m/>
    <m/>
    <m/>
    <m/>
    <m/>
    <m/>
    <m/>
    <m/>
    <m/>
    <m/>
    <m/>
    <m/>
    <m/>
    <n v="20"/>
    <n v="2022"/>
    <s v=""/>
    <m/>
    <m/>
    <m/>
  </r>
  <r>
    <n v="4861"/>
    <m/>
    <m/>
    <m/>
    <x v="13"/>
    <x v="19"/>
    <x v="6"/>
    <s v="Food Security"/>
    <x v="9"/>
    <x v="20"/>
    <x v="3"/>
    <m/>
    <s v="Planned"/>
    <m/>
    <m/>
    <m/>
    <m/>
    <m/>
    <s v="Chittagong"/>
    <s v="Cox's Bazar"/>
    <x v="6"/>
    <x v="9"/>
    <x v="1"/>
    <m/>
    <m/>
    <m/>
    <x v="2"/>
    <x v="2"/>
    <m/>
    <m/>
    <m/>
    <m/>
    <m/>
    <m/>
    <m/>
    <m/>
    <m/>
    <m/>
    <m/>
    <m/>
    <m/>
    <m/>
    <m/>
    <m/>
    <m/>
    <m/>
    <m/>
    <m/>
    <m/>
    <m/>
    <m/>
    <m/>
    <n v="20"/>
    <n v="2022"/>
    <s v=""/>
    <m/>
    <m/>
    <m/>
  </r>
  <r>
    <n v="4862"/>
    <m/>
    <m/>
    <m/>
    <x v="13"/>
    <x v="19"/>
    <x v="6"/>
    <s v="Food Security"/>
    <x v="9"/>
    <x v="20"/>
    <x v="3"/>
    <m/>
    <s v="Planned"/>
    <m/>
    <m/>
    <m/>
    <m/>
    <m/>
    <s v="Chittagong"/>
    <s v="Cox's Bazar"/>
    <x v="6"/>
    <x v="9"/>
    <x v="1"/>
    <m/>
    <m/>
    <m/>
    <x v="2"/>
    <x v="2"/>
    <m/>
    <m/>
    <m/>
    <m/>
    <m/>
    <m/>
    <m/>
    <m/>
    <m/>
    <m/>
    <m/>
    <m/>
    <m/>
    <m/>
    <m/>
    <m/>
    <m/>
    <m/>
    <m/>
    <m/>
    <m/>
    <m/>
    <m/>
    <m/>
    <n v="20"/>
    <n v="2022"/>
    <s v=""/>
    <m/>
    <m/>
    <m/>
  </r>
  <r>
    <n v="4863"/>
    <m/>
    <m/>
    <m/>
    <x v="13"/>
    <x v="19"/>
    <x v="6"/>
    <s v="Food Security"/>
    <x v="9"/>
    <x v="20"/>
    <x v="3"/>
    <m/>
    <s v="Planned"/>
    <m/>
    <m/>
    <m/>
    <m/>
    <m/>
    <s v="Chittagong"/>
    <s v="Cox's Bazar"/>
    <x v="6"/>
    <x v="9"/>
    <x v="1"/>
    <m/>
    <m/>
    <m/>
    <x v="2"/>
    <x v="2"/>
    <m/>
    <m/>
    <m/>
    <m/>
    <m/>
    <m/>
    <m/>
    <m/>
    <m/>
    <m/>
    <m/>
    <m/>
    <m/>
    <m/>
    <m/>
    <m/>
    <m/>
    <m/>
    <m/>
    <m/>
    <m/>
    <m/>
    <m/>
    <m/>
    <n v="20"/>
    <n v="2022"/>
    <s v=""/>
    <m/>
    <m/>
    <m/>
  </r>
  <r>
    <n v="4864"/>
    <m/>
    <m/>
    <m/>
    <x v="13"/>
    <x v="19"/>
    <x v="6"/>
    <s v="Food Security"/>
    <x v="9"/>
    <x v="20"/>
    <x v="3"/>
    <m/>
    <s v="Planned"/>
    <m/>
    <m/>
    <m/>
    <m/>
    <m/>
    <s v="Chittagong"/>
    <s v="Cox's Bazar"/>
    <x v="6"/>
    <x v="9"/>
    <x v="1"/>
    <m/>
    <m/>
    <m/>
    <x v="2"/>
    <x v="2"/>
    <m/>
    <m/>
    <m/>
    <m/>
    <m/>
    <m/>
    <m/>
    <m/>
    <m/>
    <m/>
    <m/>
    <m/>
    <m/>
    <m/>
    <m/>
    <m/>
    <m/>
    <m/>
    <m/>
    <m/>
    <m/>
    <m/>
    <m/>
    <m/>
    <n v="20"/>
    <n v="2022"/>
    <s v=""/>
    <m/>
    <m/>
    <m/>
  </r>
  <r>
    <n v="4865"/>
    <m/>
    <m/>
    <m/>
    <x v="13"/>
    <x v="19"/>
    <x v="6"/>
    <s v="Food Security"/>
    <x v="9"/>
    <x v="20"/>
    <x v="3"/>
    <m/>
    <s v="Planned"/>
    <m/>
    <m/>
    <m/>
    <m/>
    <m/>
    <s v="Chittagong"/>
    <s v="Cox's Bazar"/>
    <x v="6"/>
    <x v="9"/>
    <x v="1"/>
    <m/>
    <m/>
    <m/>
    <x v="2"/>
    <x v="2"/>
    <m/>
    <m/>
    <m/>
    <m/>
    <m/>
    <m/>
    <m/>
    <m/>
    <m/>
    <m/>
    <m/>
    <m/>
    <m/>
    <m/>
    <m/>
    <m/>
    <m/>
    <m/>
    <m/>
    <m/>
    <m/>
    <m/>
    <m/>
    <m/>
    <n v="20"/>
    <n v="2022"/>
    <s v=""/>
    <m/>
    <m/>
    <m/>
  </r>
  <r>
    <n v="4866"/>
    <m/>
    <m/>
    <m/>
    <x v="13"/>
    <x v="19"/>
    <x v="6"/>
    <s v="Food Security"/>
    <x v="9"/>
    <x v="20"/>
    <x v="3"/>
    <m/>
    <s v="Planned"/>
    <m/>
    <m/>
    <m/>
    <m/>
    <m/>
    <s v="Chittagong"/>
    <s v="Cox's Bazar"/>
    <x v="6"/>
    <x v="9"/>
    <x v="1"/>
    <m/>
    <m/>
    <m/>
    <x v="2"/>
    <x v="2"/>
    <m/>
    <m/>
    <m/>
    <m/>
    <m/>
    <m/>
    <m/>
    <m/>
    <m/>
    <m/>
    <m/>
    <m/>
    <m/>
    <m/>
    <m/>
    <m/>
    <m/>
    <m/>
    <m/>
    <m/>
    <m/>
    <m/>
    <m/>
    <m/>
    <n v="20"/>
    <n v="2022"/>
    <s v=""/>
    <m/>
    <m/>
    <m/>
  </r>
  <r>
    <n v="4867"/>
    <m/>
    <m/>
    <m/>
    <x v="13"/>
    <x v="19"/>
    <x v="6"/>
    <s v="Food Security"/>
    <x v="9"/>
    <x v="20"/>
    <x v="3"/>
    <m/>
    <s v="Planned"/>
    <m/>
    <m/>
    <m/>
    <m/>
    <m/>
    <s v="Chittagong"/>
    <s v="Cox's Bazar"/>
    <x v="6"/>
    <x v="9"/>
    <x v="1"/>
    <m/>
    <m/>
    <m/>
    <x v="2"/>
    <x v="2"/>
    <m/>
    <m/>
    <m/>
    <m/>
    <m/>
    <m/>
    <m/>
    <m/>
    <m/>
    <m/>
    <m/>
    <m/>
    <m/>
    <m/>
    <m/>
    <m/>
    <m/>
    <m/>
    <m/>
    <m/>
    <m/>
    <m/>
    <m/>
    <m/>
    <n v="20"/>
    <n v="2022"/>
    <s v=""/>
    <m/>
    <m/>
    <m/>
  </r>
  <r>
    <n v="4868"/>
    <m/>
    <m/>
    <m/>
    <x v="13"/>
    <x v="19"/>
    <x v="6"/>
    <s v="Food Security"/>
    <x v="9"/>
    <x v="20"/>
    <x v="3"/>
    <m/>
    <s v="Planned"/>
    <m/>
    <m/>
    <m/>
    <m/>
    <m/>
    <s v="Chittagong"/>
    <s v="Cox's Bazar"/>
    <x v="6"/>
    <x v="9"/>
    <x v="1"/>
    <m/>
    <m/>
    <m/>
    <x v="2"/>
    <x v="2"/>
    <m/>
    <m/>
    <m/>
    <m/>
    <m/>
    <m/>
    <m/>
    <m/>
    <m/>
    <m/>
    <m/>
    <m/>
    <m/>
    <m/>
    <m/>
    <m/>
    <m/>
    <m/>
    <m/>
    <m/>
    <m/>
    <m/>
    <m/>
    <m/>
    <n v="20"/>
    <n v="2022"/>
    <s v=""/>
    <m/>
    <m/>
    <m/>
  </r>
  <r>
    <n v="4869"/>
    <m/>
    <m/>
    <m/>
    <x v="13"/>
    <x v="19"/>
    <x v="6"/>
    <s v="Food Security"/>
    <x v="9"/>
    <x v="20"/>
    <x v="3"/>
    <m/>
    <s v="Planned"/>
    <m/>
    <m/>
    <m/>
    <m/>
    <m/>
    <s v="Chittagong"/>
    <s v="Cox's Bazar"/>
    <x v="6"/>
    <x v="9"/>
    <x v="1"/>
    <m/>
    <m/>
    <m/>
    <x v="2"/>
    <x v="2"/>
    <m/>
    <m/>
    <m/>
    <m/>
    <m/>
    <m/>
    <m/>
    <m/>
    <m/>
    <m/>
    <m/>
    <m/>
    <m/>
    <m/>
    <m/>
    <m/>
    <m/>
    <m/>
    <m/>
    <m/>
    <m/>
    <m/>
    <m/>
    <m/>
    <n v="20"/>
    <n v="2022"/>
    <s v=""/>
    <m/>
    <m/>
    <m/>
  </r>
  <r>
    <n v="4870"/>
    <m/>
    <m/>
    <m/>
    <x v="13"/>
    <x v="19"/>
    <x v="6"/>
    <s v="Food Security"/>
    <x v="9"/>
    <x v="20"/>
    <x v="3"/>
    <m/>
    <s v="Planned"/>
    <m/>
    <m/>
    <m/>
    <m/>
    <m/>
    <s v="Chittagong"/>
    <s v="Cox's Bazar"/>
    <x v="6"/>
    <x v="9"/>
    <x v="1"/>
    <m/>
    <m/>
    <m/>
    <x v="2"/>
    <x v="2"/>
    <m/>
    <m/>
    <m/>
    <m/>
    <m/>
    <m/>
    <m/>
    <m/>
    <m/>
    <m/>
    <m/>
    <m/>
    <m/>
    <m/>
    <m/>
    <m/>
    <m/>
    <m/>
    <m/>
    <m/>
    <m/>
    <m/>
    <m/>
    <m/>
    <n v="20"/>
    <n v="2022"/>
    <s v=""/>
    <m/>
    <m/>
    <m/>
  </r>
  <r>
    <n v="4871"/>
    <m/>
    <m/>
    <m/>
    <x v="13"/>
    <x v="19"/>
    <x v="6"/>
    <s v="Food Security"/>
    <x v="9"/>
    <x v="20"/>
    <x v="3"/>
    <m/>
    <s v="Planned"/>
    <m/>
    <m/>
    <m/>
    <m/>
    <m/>
    <s v="Chittagong"/>
    <s v="Cox's Bazar"/>
    <x v="6"/>
    <x v="9"/>
    <x v="1"/>
    <m/>
    <m/>
    <m/>
    <x v="2"/>
    <x v="2"/>
    <m/>
    <m/>
    <m/>
    <m/>
    <m/>
    <m/>
    <m/>
    <m/>
    <m/>
    <m/>
    <m/>
    <m/>
    <m/>
    <m/>
    <m/>
    <m/>
    <m/>
    <m/>
    <m/>
    <m/>
    <m/>
    <m/>
    <m/>
    <m/>
    <n v="20"/>
    <n v="2022"/>
    <s v=""/>
    <m/>
    <m/>
    <m/>
  </r>
  <r>
    <n v="4872"/>
    <m/>
    <m/>
    <m/>
    <x v="13"/>
    <x v="19"/>
    <x v="6"/>
    <s v="Food Security"/>
    <x v="9"/>
    <x v="20"/>
    <x v="3"/>
    <m/>
    <s v="Planned"/>
    <m/>
    <m/>
    <m/>
    <m/>
    <m/>
    <s v="Chittagong"/>
    <s v="Cox's Bazar"/>
    <x v="6"/>
    <x v="9"/>
    <x v="1"/>
    <m/>
    <m/>
    <m/>
    <x v="2"/>
    <x v="2"/>
    <m/>
    <m/>
    <m/>
    <m/>
    <m/>
    <m/>
    <m/>
    <m/>
    <m/>
    <m/>
    <m/>
    <m/>
    <m/>
    <m/>
    <m/>
    <m/>
    <m/>
    <m/>
    <m/>
    <m/>
    <m/>
    <m/>
    <m/>
    <m/>
    <n v="20"/>
    <n v="2022"/>
    <s v=""/>
    <m/>
    <m/>
    <m/>
  </r>
  <r>
    <n v="4873"/>
    <m/>
    <m/>
    <m/>
    <x v="13"/>
    <x v="19"/>
    <x v="6"/>
    <s v="Food Security"/>
    <x v="9"/>
    <x v="20"/>
    <x v="3"/>
    <m/>
    <s v="Planned"/>
    <m/>
    <m/>
    <m/>
    <m/>
    <m/>
    <s v="Chittagong"/>
    <s v="Cox's Bazar"/>
    <x v="6"/>
    <x v="9"/>
    <x v="1"/>
    <m/>
    <m/>
    <m/>
    <x v="2"/>
    <x v="2"/>
    <m/>
    <m/>
    <m/>
    <m/>
    <m/>
    <m/>
    <m/>
    <m/>
    <m/>
    <m/>
    <m/>
    <m/>
    <m/>
    <m/>
    <m/>
    <m/>
    <m/>
    <m/>
    <m/>
    <m/>
    <m/>
    <m/>
    <m/>
    <m/>
    <n v="20"/>
    <n v="2022"/>
    <s v=""/>
    <m/>
    <m/>
    <m/>
  </r>
  <r>
    <n v="4874"/>
    <m/>
    <m/>
    <m/>
    <x v="13"/>
    <x v="19"/>
    <x v="6"/>
    <s v="Food Security"/>
    <x v="9"/>
    <x v="20"/>
    <x v="3"/>
    <m/>
    <s v="Planned"/>
    <m/>
    <m/>
    <m/>
    <m/>
    <m/>
    <s v="Chittagong"/>
    <s v="Cox's Bazar"/>
    <x v="6"/>
    <x v="9"/>
    <x v="1"/>
    <m/>
    <m/>
    <m/>
    <x v="2"/>
    <x v="2"/>
    <m/>
    <m/>
    <m/>
    <m/>
    <m/>
    <m/>
    <m/>
    <m/>
    <m/>
    <m/>
    <m/>
    <m/>
    <m/>
    <m/>
    <m/>
    <m/>
    <m/>
    <m/>
    <m/>
    <m/>
    <m/>
    <m/>
    <m/>
    <m/>
    <n v="20"/>
    <n v="2022"/>
    <s v=""/>
    <m/>
    <m/>
    <m/>
  </r>
  <r>
    <n v="4875"/>
    <m/>
    <m/>
    <m/>
    <x v="13"/>
    <x v="19"/>
    <x v="6"/>
    <s v="Food Security"/>
    <x v="9"/>
    <x v="20"/>
    <x v="3"/>
    <m/>
    <s v="Planned"/>
    <m/>
    <m/>
    <m/>
    <m/>
    <m/>
    <s v="Chittagong"/>
    <s v="Cox's Bazar"/>
    <x v="6"/>
    <x v="9"/>
    <x v="1"/>
    <m/>
    <m/>
    <m/>
    <x v="2"/>
    <x v="2"/>
    <m/>
    <m/>
    <m/>
    <m/>
    <m/>
    <m/>
    <m/>
    <m/>
    <m/>
    <m/>
    <m/>
    <m/>
    <m/>
    <m/>
    <m/>
    <m/>
    <m/>
    <m/>
    <m/>
    <m/>
    <m/>
    <m/>
    <m/>
    <m/>
    <n v="20"/>
    <n v="2022"/>
    <s v=""/>
    <m/>
    <m/>
    <m/>
  </r>
  <r>
    <n v="4876"/>
    <m/>
    <m/>
    <m/>
    <x v="13"/>
    <x v="19"/>
    <x v="6"/>
    <s v="Food Security"/>
    <x v="9"/>
    <x v="20"/>
    <x v="3"/>
    <m/>
    <s v="Planned"/>
    <m/>
    <m/>
    <m/>
    <m/>
    <m/>
    <s v="Chittagong"/>
    <s v="Cox's Bazar"/>
    <x v="6"/>
    <x v="9"/>
    <x v="1"/>
    <m/>
    <m/>
    <m/>
    <x v="2"/>
    <x v="2"/>
    <m/>
    <m/>
    <m/>
    <m/>
    <m/>
    <m/>
    <m/>
    <m/>
    <m/>
    <m/>
    <m/>
    <m/>
    <m/>
    <m/>
    <m/>
    <m/>
    <m/>
    <m/>
    <m/>
    <m/>
    <m/>
    <m/>
    <m/>
    <m/>
    <n v="20"/>
    <n v="2022"/>
    <s v=""/>
    <m/>
    <m/>
    <m/>
  </r>
  <r>
    <n v="4877"/>
    <m/>
    <m/>
    <m/>
    <x v="13"/>
    <x v="19"/>
    <x v="6"/>
    <s v="Food Security"/>
    <x v="9"/>
    <x v="20"/>
    <x v="3"/>
    <m/>
    <s v="Planned"/>
    <m/>
    <m/>
    <m/>
    <m/>
    <m/>
    <s v="Chittagong"/>
    <s v="Cox's Bazar"/>
    <x v="6"/>
    <x v="9"/>
    <x v="1"/>
    <m/>
    <m/>
    <m/>
    <x v="2"/>
    <x v="2"/>
    <m/>
    <m/>
    <m/>
    <m/>
    <m/>
    <m/>
    <m/>
    <m/>
    <m/>
    <m/>
    <m/>
    <m/>
    <m/>
    <m/>
    <m/>
    <m/>
    <m/>
    <m/>
    <m/>
    <m/>
    <m/>
    <m/>
    <m/>
    <m/>
    <n v="20"/>
    <n v="2022"/>
    <s v=""/>
    <m/>
    <m/>
    <m/>
  </r>
  <r>
    <n v="4878"/>
    <m/>
    <m/>
    <m/>
    <x v="13"/>
    <x v="19"/>
    <x v="6"/>
    <s v="Food Security"/>
    <x v="9"/>
    <x v="20"/>
    <x v="3"/>
    <m/>
    <s v="Planned"/>
    <m/>
    <m/>
    <m/>
    <m/>
    <m/>
    <s v="Chittagong"/>
    <s v="Cox's Bazar"/>
    <x v="6"/>
    <x v="9"/>
    <x v="1"/>
    <m/>
    <m/>
    <m/>
    <x v="2"/>
    <x v="2"/>
    <m/>
    <m/>
    <m/>
    <m/>
    <m/>
    <m/>
    <m/>
    <m/>
    <m/>
    <m/>
    <m/>
    <m/>
    <m/>
    <m/>
    <m/>
    <m/>
    <m/>
    <m/>
    <m/>
    <m/>
    <m/>
    <m/>
    <m/>
    <m/>
    <n v="20"/>
    <n v="2022"/>
    <s v=""/>
    <m/>
    <m/>
    <m/>
  </r>
  <r>
    <n v="4879"/>
    <m/>
    <m/>
    <m/>
    <x v="13"/>
    <x v="19"/>
    <x v="6"/>
    <s v="Food Security"/>
    <x v="9"/>
    <x v="20"/>
    <x v="3"/>
    <m/>
    <s v="Planned"/>
    <m/>
    <m/>
    <m/>
    <m/>
    <m/>
    <s v="Chittagong"/>
    <s v="Cox's Bazar"/>
    <x v="6"/>
    <x v="9"/>
    <x v="1"/>
    <m/>
    <m/>
    <m/>
    <x v="2"/>
    <x v="2"/>
    <m/>
    <m/>
    <m/>
    <m/>
    <m/>
    <m/>
    <m/>
    <m/>
    <m/>
    <m/>
    <m/>
    <m/>
    <m/>
    <m/>
    <m/>
    <m/>
    <m/>
    <m/>
    <m/>
    <m/>
    <m/>
    <m/>
    <m/>
    <m/>
    <n v="20"/>
    <n v="2022"/>
    <s v=""/>
    <m/>
    <m/>
    <m/>
  </r>
  <r>
    <n v="4880"/>
    <m/>
    <m/>
    <m/>
    <x v="13"/>
    <x v="19"/>
    <x v="6"/>
    <s v="Food Security"/>
    <x v="9"/>
    <x v="20"/>
    <x v="3"/>
    <m/>
    <s v="Planned"/>
    <m/>
    <m/>
    <m/>
    <m/>
    <m/>
    <s v="Chittagong"/>
    <s v="Cox's Bazar"/>
    <x v="6"/>
    <x v="9"/>
    <x v="1"/>
    <m/>
    <m/>
    <m/>
    <x v="2"/>
    <x v="2"/>
    <m/>
    <m/>
    <m/>
    <m/>
    <m/>
    <m/>
    <m/>
    <m/>
    <m/>
    <m/>
    <m/>
    <m/>
    <m/>
    <m/>
    <m/>
    <m/>
    <m/>
    <m/>
    <m/>
    <m/>
    <m/>
    <m/>
    <m/>
    <m/>
    <n v="20"/>
    <n v="2022"/>
    <s v=""/>
    <m/>
    <m/>
    <m/>
  </r>
  <r>
    <n v="4881"/>
    <m/>
    <m/>
    <m/>
    <x v="13"/>
    <x v="19"/>
    <x v="6"/>
    <s v="Food Security"/>
    <x v="9"/>
    <x v="20"/>
    <x v="3"/>
    <m/>
    <s v="Planned"/>
    <m/>
    <m/>
    <m/>
    <m/>
    <m/>
    <s v="Chittagong"/>
    <s v="Cox's Bazar"/>
    <x v="6"/>
    <x v="9"/>
    <x v="1"/>
    <m/>
    <m/>
    <m/>
    <x v="2"/>
    <x v="2"/>
    <m/>
    <m/>
    <m/>
    <m/>
    <m/>
    <m/>
    <m/>
    <m/>
    <m/>
    <m/>
    <m/>
    <m/>
    <m/>
    <m/>
    <m/>
    <m/>
    <m/>
    <m/>
    <m/>
    <m/>
    <m/>
    <m/>
    <m/>
    <m/>
    <n v="20"/>
    <n v="2022"/>
    <s v=""/>
    <m/>
    <m/>
    <m/>
  </r>
  <r>
    <n v="4882"/>
    <m/>
    <m/>
    <m/>
    <x v="13"/>
    <x v="19"/>
    <x v="6"/>
    <s v="Food Security"/>
    <x v="9"/>
    <x v="20"/>
    <x v="3"/>
    <m/>
    <s v="Planned"/>
    <m/>
    <m/>
    <m/>
    <m/>
    <m/>
    <s v="Chittagong"/>
    <s v="Cox's Bazar"/>
    <x v="6"/>
    <x v="9"/>
    <x v="1"/>
    <m/>
    <m/>
    <m/>
    <x v="2"/>
    <x v="2"/>
    <m/>
    <m/>
    <m/>
    <m/>
    <m/>
    <m/>
    <m/>
    <m/>
    <m/>
    <m/>
    <m/>
    <m/>
    <m/>
    <m/>
    <m/>
    <m/>
    <m/>
    <m/>
    <m/>
    <m/>
    <m/>
    <m/>
    <m/>
    <m/>
    <n v="20"/>
    <n v="2022"/>
    <s v=""/>
    <m/>
    <m/>
    <m/>
  </r>
  <r>
    <n v="4883"/>
    <m/>
    <m/>
    <m/>
    <x v="13"/>
    <x v="19"/>
    <x v="6"/>
    <s v="Food Security"/>
    <x v="9"/>
    <x v="20"/>
    <x v="3"/>
    <m/>
    <s v="Planned"/>
    <m/>
    <m/>
    <m/>
    <m/>
    <m/>
    <s v="Chittagong"/>
    <s v="Cox's Bazar"/>
    <x v="6"/>
    <x v="9"/>
    <x v="1"/>
    <m/>
    <m/>
    <m/>
    <x v="2"/>
    <x v="2"/>
    <m/>
    <m/>
    <m/>
    <m/>
    <m/>
    <m/>
    <m/>
    <m/>
    <m/>
    <m/>
    <m/>
    <m/>
    <m/>
    <m/>
    <m/>
    <m/>
    <m/>
    <m/>
    <m/>
    <m/>
    <m/>
    <m/>
    <m/>
    <m/>
    <n v="20"/>
    <n v="2022"/>
    <s v=""/>
    <m/>
    <m/>
    <m/>
  </r>
  <r>
    <n v="4884"/>
    <m/>
    <m/>
    <m/>
    <x v="13"/>
    <x v="19"/>
    <x v="6"/>
    <s v="Food Security"/>
    <x v="9"/>
    <x v="20"/>
    <x v="3"/>
    <m/>
    <s v="Planned"/>
    <m/>
    <m/>
    <m/>
    <m/>
    <m/>
    <s v="Chittagong"/>
    <s v="Cox's Bazar"/>
    <x v="6"/>
    <x v="9"/>
    <x v="1"/>
    <m/>
    <m/>
    <m/>
    <x v="2"/>
    <x v="2"/>
    <m/>
    <m/>
    <m/>
    <m/>
    <m/>
    <m/>
    <m/>
    <m/>
    <m/>
    <m/>
    <m/>
    <m/>
    <m/>
    <m/>
    <m/>
    <m/>
    <m/>
    <m/>
    <m/>
    <m/>
    <m/>
    <m/>
    <m/>
    <m/>
    <n v="20"/>
    <n v="2022"/>
    <s v=""/>
    <m/>
    <m/>
    <m/>
  </r>
  <r>
    <n v="4885"/>
    <m/>
    <m/>
    <m/>
    <x v="13"/>
    <x v="19"/>
    <x v="6"/>
    <s v="Food Security"/>
    <x v="9"/>
    <x v="20"/>
    <x v="3"/>
    <m/>
    <s v="Planned"/>
    <m/>
    <m/>
    <m/>
    <m/>
    <m/>
    <s v="Chittagong"/>
    <s v="Cox's Bazar"/>
    <x v="6"/>
    <x v="9"/>
    <x v="1"/>
    <m/>
    <m/>
    <m/>
    <x v="2"/>
    <x v="2"/>
    <m/>
    <m/>
    <m/>
    <m/>
    <m/>
    <m/>
    <m/>
    <m/>
    <m/>
    <m/>
    <m/>
    <m/>
    <m/>
    <m/>
    <m/>
    <m/>
    <m/>
    <m/>
    <m/>
    <m/>
    <m/>
    <m/>
    <m/>
    <m/>
    <n v="20"/>
    <n v="2022"/>
    <s v=""/>
    <m/>
    <m/>
    <m/>
  </r>
  <r>
    <n v="4886"/>
    <m/>
    <m/>
    <m/>
    <x v="13"/>
    <x v="19"/>
    <x v="6"/>
    <s v="Food Security"/>
    <x v="9"/>
    <x v="20"/>
    <x v="3"/>
    <m/>
    <s v="Planned"/>
    <m/>
    <m/>
    <m/>
    <m/>
    <m/>
    <s v="Chittagong"/>
    <s v="Cox's Bazar"/>
    <x v="6"/>
    <x v="9"/>
    <x v="1"/>
    <m/>
    <m/>
    <m/>
    <x v="2"/>
    <x v="2"/>
    <m/>
    <m/>
    <m/>
    <m/>
    <m/>
    <m/>
    <m/>
    <m/>
    <m/>
    <m/>
    <m/>
    <m/>
    <m/>
    <m/>
    <m/>
    <m/>
    <m/>
    <m/>
    <m/>
    <m/>
    <m/>
    <m/>
    <m/>
    <m/>
    <n v="20"/>
    <n v="2022"/>
    <s v=""/>
    <m/>
    <m/>
    <m/>
  </r>
  <r>
    <n v="4887"/>
    <m/>
    <m/>
    <m/>
    <x v="13"/>
    <x v="19"/>
    <x v="6"/>
    <s v="Food Security"/>
    <x v="9"/>
    <x v="20"/>
    <x v="3"/>
    <m/>
    <s v="Planned"/>
    <m/>
    <m/>
    <m/>
    <m/>
    <m/>
    <s v="Chittagong"/>
    <s v="Cox's Bazar"/>
    <x v="6"/>
    <x v="9"/>
    <x v="1"/>
    <m/>
    <m/>
    <m/>
    <x v="2"/>
    <x v="2"/>
    <m/>
    <m/>
    <m/>
    <m/>
    <m/>
    <m/>
    <m/>
    <m/>
    <m/>
    <m/>
    <m/>
    <m/>
    <m/>
    <m/>
    <m/>
    <m/>
    <m/>
    <m/>
    <m/>
    <m/>
    <m/>
    <m/>
    <m/>
    <m/>
    <n v="20"/>
    <n v="2022"/>
    <s v=""/>
    <m/>
    <m/>
    <m/>
  </r>
  <r>
    <n v="4888"/>
    <m/>
    <m/>
    <m/>
    <x v="13"/>
    <x v="19"/>
    <x v="6"/>
    <s v="Food Security"/>
    <x v="9"/>
    <x v="20"/>
    <x v="3"/>
    <m/>
    <s v="Planned"/>
    <m/>
    <m/>
    <m/>
    <m/>
    <m/>
    <s v="Chittagong"/>
    <s v="Cox's Bazar"/>
    <x v="6"/>
    <x v="9"/>
    <x v="1"/>
    <m/>
    <m/>
    <m/>
    <x v="2"/>
    <x v="2"/>
    <m/>
    <m/>
    <m/>
    <m/>
    <m/>
    <m/>
    <m/>
    <m/>
    <m/>
    <m/>
    <m/>
    <m/>
    <m/>
    <m/>
    <m/>
    <m/>
    <m/>
    <m/>
    <m/>
    <m/>
    <m/>
    <m/>
    <m/>
    <m/>
    <n v="20"/>
    <n v="2022"/>
    <s v=""/>
    <m/>
    <m/>
    <m/>
  </r>
  <r>
    <n v="4889"/>
    <m/>
    <m/>
    <m/>
    <x v="13"/>
    <x v="19"/>
    <x v="6"/>
    <s v="Food Security"/>
    <x v="9"/>
    <x v="20"/>
    <x v="3"/>
    <m/>
    <s v="Planned"/>
    <m/>
    <m/>
    <m/>
    <m/>
    <m/>
    <s v="Chittagong"/>
    <s v="Cox's Bazar"/>
    <x v="6"/>
    <x v="9"/>
    <x v="1"/>
    <m/>
    <m/>
    <m/>
    <x v="2"/>
    <x v="2"/>
    <m/>
    <m/>
    <m/>
    <m/>
    <m/>
    <m/>
    <m/>
    <m/>
    <m/>
    <m/>
    <m/>
    <m/>
    <m/>
    <m/>
    <m/>
    <m/>
    <m/>
    <m/>
    <m/>
    <m/>
    <m/>
    <m/>
    <m/>
    <m/>
    <n v="20"/>
    <n v="2022"/>
    <s v=""/>
    <m/>
    <m/>
    <m/>
  </r>
  <r>
    <n v="4890"/>
    <m/>
    <m/>
    <m/>
    <x v="13"/>
    <x v="19"/>
    <x v="6"/>
    <s v="Food Security"/>
    <x v="9"/>
    <x v="20"/>
    <x v="3"/>
    <m/>
    <s v="Planned"/>
    <m/>
    <m/>
    <m/>
    <m/>
    <m/>
    <s v="Chittagong"/>
    <s v="Cox's Bazar"/>
    <x v="6"/>
    <x v="9"/>
    <x v="1"/>
    <m/>
    <m/>
    <m/>
    <x v="2"/>
    <x v="2"/>
    <m/>
    <m/>
    <m/>
    <m/>
    <m/>
    <m/>
    <m/>
    <m/>
    <m/>
    <m/>
    <m/>
    <m/>
    <m/>
    <m/>
    <m/>
    <m/>
    <m/>
    <m/>
    <m/>
    <m/>
    <m/>
    <m/>
    <m/>
    <m/>
    <n v="20"/>
    <n v="2022"/>
    <s v=""/>
    <m/>
    <m/>
    <m/>
  </r>
  <r>
    <n v="4891"/>
    <m/>
    <m/>
    <m/>
    <x v="13"/>
    <x v="19"/>
    <x v="6"/>
    <s v="Food Security"/>
    <x v="9"/>
    <x v="20"/>
    <x v="3"/>
    <m/>
    <s v="Planned"/>
    <m/>
    <m/>
    <m/>
    <m/>
    <m/>
    <s v="Chittagong"/>
    <s v="Cox's Bazar"/>
    <x v="6"/>
    <x v="9"/>
    <x v="1"/>
    <m/>
    <m/>
    <m/>
    <x v="2"/>
    <x v="2"/>
    <m/>
    <m/>
    <m/>
    <m/>
    <m/>
    <m/>
    <m/>
    <m/>
    <m/>
    <m/>
    <m/>
    <m/>
    <m/>
    <m/>
    <m/>
    <m/>
    <m/>
    <m/>
    <m/>
    <m/>
    <m/>
    <m/>
    <m/>
    <m/>
    <n v="20"/>
    <n v="2022"/>
    <s v=""/>
    <m/>
    <m/>
    <m/>
  </r>
  <r>
    <n v="4892"/>
    <m/>
    <m/>
    <m/>
    <x v="13"/>
    <x v="19"/>
    <x v="6"/>
    <s v="Food Security"/>
    <x v="9"/>
    <x v="20"/>
    <x v="3"/>
    <m/>
    <s v="Planned"/>
    <m/>
    <m/>
    <m/>
    <m/>
    <m/>
    <s v="Chittagong"/>
    <s v="Cox's Bazar"/>
    <x v="6"/>
    <x v="9"/>
    <x v="1"/>
    <m/>
    <m/>
    <m/>
    <x v="2"/>
    <x v="2"/>
    <m/>
    <m/>
    <m/>
    <m/>
    <m/>
    <m/>
    <m/>
    <m/>
    <m/>
    <m/>
    <m/>
    <m/>
    <m/>
    <m/>
    <m/>
    <m/>
    <m/>
    <m/>
    <m/>
    <m/>
    <m/>
    <m/>
    <m/>
    <m/>
    <n v="20"/>
    <n v="2022"/>
    <s v=""/>
    <m/>
    <m/>
    <m/>
  </r>
  <r>
    <n v="4893"/>
    <m/>
    <m/>
    <m/>
    <x v="13"/>
    <x v="19"/>
    <x v="6"/>
    <s v="Food Security"/>
    <x v="9"/>
    <x v="20"/>
    <x v="3"/>
    <m/>
    <s v="Planned"/>
    <m/>
    <m/>
    <m/>
    <m/>
    <m/>
    <s v="Chittagong"/>
    <s v="Cox's Bazar"/>
    <x v="6"/>
    <x v="9"/>
    <x v="1"/>
    <m/>
    <m/>
    <m/>
    <x v="2"/>
    <x v="2"/>
    <m/>
    <m/>
    <m/>
    <m/>
    <m/>
    <m/>
    <m/>
    <m/>
    <m/>
    <m/>
    <m/>
    <m/>
    <m/>
    <m/>
    <m/>
    <m/>
    <m/>
    <m/>
    <m/>
    <m/>
    <m/>
    <m/>
    <m/>
    <m/>
    <n v="20"/>
    <n v="2022"/>
    <s v=""/>
    <m/>
    <m/>
    <m/>
  </r>
  <r>
    <n v="4894"/>
    <m/>
    <m/>
    <m/>
    <x v="13"/>
    <x v="19"/>
    <x v="6"/>
    <s v="Food Security"/>
    <x v="9"/>
    <x v="20"/>
    <x v="3"/>
    <m/>
    <s v="Planned"/>
    <m/>
    <m/>
    <m/>
    <m/>
    <m/>
    <s v="Chittagong"/>
    <s v="Cox's Bazar"/>
    <x v="6"/>
    <x v="9"/>
    <x v="1"/>
    <m/>
    <m/>
    <m/>
    <x v="2"/>
    <x v="2"/>
    <m/>
    <m/>
    <m/>
    <m/>
    <m/>
    <m/>
    <m/>
    <m/>
    <m/>
    <m/>
    <m/>
    <m/>
    <m/>
    <m/>
    <m/>
    <m/>
    <m/>
    <m/>
    <m/>
    <m/>
    <m/>
    <m/>
    <m/>
    <m/>
    <n v="20"/>
    <n v="2022"/>
    <s v=""/>
    <m/>
    <m/>
    <m/>
  </r>
  <r>
    <n v="4895"/>
    <m/>
    <m/>
    <m/>
    <x v="13"/>
    <x v="19"/>
    <x v="6"/>
    <s v="Food Security"/>
    <x v="9"/>
    <x v="20"/>
    <x v="3"/>
    <m/>
    <s v="Planned"/>
    <m/>
    <m/>
    <m/>
    <m/>
    <m/>
    <s v="Chittagong"/>
    <s v="Cox's Bazar"/>
    <x v="6"/>
    <x v="9"/>
    <x v="1"/>
    <m/>
    <m/>
    <m/>
    <x v="2"/>
    <x v="2"/>
    <m/>
    <m/>
    <m/>
    <m/>
    <m/>
    <m/>
    <m/>
    <m/>
    <m/>
    <m/>
    <m/>
    <m/>
    <m/>
    <m/>
    <m/>
    <m/>
    <m/>
    <m/>
    <m/>
    <m/>
    <m/>
    <m/>
    <m/>
    <m/>
    <n v="20"/>
    <n v="2022"/>
    <s v=""/>
    <m/>
    <m/>
    <m/>
  </r>
  <r>
    <n v="4896"/>
    <m/>
    <m/>
    <m/>
    <x v="13"/>
    <x v="19"/>
    <x v="6"/>
    <s v="Food Security"/>
    <x v="9"/>
    <x v="20"/>
    <x v="3"/>
    <m/>
    <s v="Planned"/>
    <m/>
    <m/>
    <m/>
    <m/>
    <m/>
    <s v="Chittagong"/>
    <s v="Cox's Bazar"/>
    <x v="6"/>
    <x v="9"/>
    <x v="1"/>
    <m/>
    <m/>
    <m/>
    <x v="2"/>
    <x v="2"/>
    <m/>
    <m/>
    <m/>
    <m/>
    <m/>
    <m/>
    <m/>
    <m/>
    <m/>
    <m/>
    <m/>
    <m/>
    <m/>
    <m/>
    <m/>
    <m/>
    <m/>
    <m/>
    <m/>
    <m/>
    <m/>
    <m/>
    <m/>
    <m/>
    <n v="20"/>
    <n v="2022"/>
    <s v=""/>
    <m/>
    <m/>
    <m/>
  </r>
  <r>
    <n v="4897"/>
    <m/>
    <m/>
    <m/>
    <x v="13"/>
    <x v="19"/>
    <x v="6"/>
    <s v="Food Security"/>
    <x v="9"/>
    <x v="20"/>
    <x v="3"/>
    <m/>
    <s v="Planned"/>
    <m/>
    <m/>
    <m/>
    <m/>
    <m/>
    <s v="Chittagong"/>
    <s v="Cox's Bazar"/>
    <x v="6"/>
    <x v="9"/>
    <x v="1"/>
    <m/>
    <m/>
    <m/>
    <x v="2"/>
    <x v="2"/>
    <m/>
    <m/>
    <m/>
    <m/>
    <m/>
    <m/>
    <m/>
    <m/>
    <m/>
    <m/>
    <m/>
    <m/>
    <m/>
    <m/>
    <m/>
    <m/>
    <m/>
    <m/>
    <m/>
    <m/>
    <m/>
    <m/>
    <m/>
    <m/>
    <n v="20"/>
    <n v="2022"/>
    <s v=""/>
    <m/>
    <m/>
    <m/>
  </r>
  <r>
    <n v="4898"/>
    <m/>
    <m/>
    <m/>
    <x v="13"/>
    <x v="19"/>
    <x v="6"/>
    <s v="Food Security"/>
    <x v="9"/>
    <x v="20"/>
    <x v="3"/>
    <m/>
    <s v="Planned"/>
    <m/>
    <m/>
    <m/>
    <m/>
    <m/>
    <s v="Chittagong"/>
    <s v="Cox's Bazar"/>
    <x v="6"/>
    <x v="9"/>
    <x v="1"/>
    <m/>
    <m/>
    <m/>
    <x v="2"/>
    <x v="2"/>
    <m/>
    <m/>
    <m/>
    <m/>
    <m/>
    <m/>
    <m/>
    <m/>
    <m/>
    <m/>
    <m/>
    <m/>
    <m/>
    <m/>
    <m/>
    <m/>
    <m/>
    <m/>
    <m/>
    <m/>
    <m/>
    <m/>
    <m/>
    <m/>
    <n v="20"/>
    <n v="2022"/>
    <s v=""/>
    <m/>
    <m/>
    <m/>
  </r>
  <r>
    <n v="4899"/>
    <m/>
    <m/>
    <m/>
    <x v="13"/>
    <x v="19"/>
    <x v="6"/>
    <s v="Food Security"/>
    <x v="9"/>
    <x v="20"/>
    <x v="3"/>
    <m/>
    <s v="Planned"/>
    <m/>
    <m/>
    <m/>
    <m/>
    <m/>
    <s v="Chittagong"/>
    <s v="Cox's Bazar"/>
    <x v="6"/>
    <x v="9"/>
    <x v="1"/>
    <m/>
    <m/>
    <m/>
    <x v="2"/>
    <x v="2"/>
    <m/>
    <m/>
    <m/>
    <m/>
    <m/>
    <m/>
    <m/>
    <m/>
    <m/>
    <m/>
    <m/>
    <m/>
    <m/>
    <m/>
    <m/>
    <m/>
    <m/>
    <m/>
    <m/>
    <m/>
    <m/>
    <m/>
    <m/>
    <m/>
    <n v="20"/>
    <n v="2022"/>
    <s v=""/>
    <m/>
    <m/>
    <m/>
  </r>
  <r>
    <n v="4900"/>
    <m/>
    <m/>
    <m/>
    <x v="13"/>
    <x v="19"/>
    <x v="6"/>
    <s v="Food Security"/>
    <x v="9"/>
    <x v="20"/>
    <x v="3"/>
    <m/>
    <s v="Planned"/>
    <m/>
    <m/>
    <m/>
    <m/>
    <m/>
    <s v="Chittagong"/>
    <s v="Cox's Bazar"/>
    <x v="6"/>
    <x v="9"/>
    <x v="1"/>
    <m/>
    <m/>
    <m/>
    <x v="2"/>
    <x v="2"/>
    <m/>
    <m/>
    <m/>
    <m/>
    <m/>
    <m/>
    <m/>
    <m/>
    <m/>
    <m/>
    <m/>
    <m/>
    <m/>
    <m/>
    <m/>
    <m/>
    <m/>
    <m/>
    <m/>
    <m/>
    <m/>
    <m/>
    <m/>
    <m/>
    <n v="20"/>
    <n v="2022"/>
    <s v=""/>
    <m/>
    <m/>
    <m/>
  </r>
  <r>
    <n v="4901"/>
    <m/>
    <m/>
    <m/>
    <x v="13"/>
    <x v="19"/>
    <x v="6"/>
    <s v="Food Security"/>
    <x v="9"/>
    <x v="20"/>
    <x v="3"/>
    <m/>
    <s v="Planned"/>
    <m/>
    <m/>
    <m/>
    <m/>
    <m/>
    <s v="Chittagong"/>
    <s v="Cox's Bazar"/>
    <x v="6"/>
    <x v="9"/>
    <x v="1"/>
    <m/>
    <m/>
    <m/>
    <x v="2"/>
    <x v="2"/>
    <m/>
    <m/>
    <m/>
    <m/>
    <m/>
    <m/>
    <m/>
    <m/>
    <m/>
    <m/>
    <m/>
    <m/>
    <m/>
    <m/>
    <m/>
    <m/>
    <m/>
    <m/>
    <m/>
    <m/>
    <m/>
    <m/>
    <m/>
    <m/>
    <n v="20"/>
    <n v="2022"/>
    <s v=""/>
    <m/>
    <m/>
    <m/>
  </r>
  <r>
    <n v="4902"/>
    <m/>
    <m/>
    <m/>
    <x v="13"/>
    <x v="19"/>
    <x v="6"/>
    <s v="Food Security"/>
    <x v="9"/>
    <x v="20"/>
    <x v="3"/>
    <m/>
    <s v="Planned"/>
    <m/>
    <m/>
    <m/>
    <m/>
    <m/>
    <s v="Chittagong"/>
    <s v="Cox's Bazar"/>
    <x v="6"/>
    <x v="9"/>
    <x v="1"/>
    <m/>
    <m/>
    <m/>
    <x v="2"/>
    <x v="2"/>
    <m/>
    <m/>
    <m/>
    <m/>
    <m/>
    <m/>
    <m/>
    <m/>
    <m/>
    <m/>
    <m/>
    <m/>
    <m/>
    <m/>
    <m/>
    <m/>
    <m/>
    <m/>
    <m/>
    <m/>
    <m/>
    <m/>
    <m/>
    <m/>
    <n v="20"/>
    <n v="2022"/>
    <s v=""/>
    <m/>
    <m/>
    <m/>
  </r>
  <r>
    <n v="4903"/>
    <m/>
    <m/>
    <m/>
    <x v="13"/>
    <x v="19"/>
    <x v="6"/>
    <s v="Food Security"/>
    <x v="9"/>
    <x v="20"/>
    <x v="3"/>
    <m/>
    <s v="Planned"/>
    <m/>
    <m/>
    <m/>
    <m/>
    <m/>
    <s v="Chittagong"/>
    <s v="Cox's Bazar"/>
    <x v="6"/>
    <x v="9"/>
    <x v="1"/>
    <m/>
    <m/>
    <m/>
    <x v="2"/>
    <x v="2"/>
    <m/>
    <m/>
    <m/>
    <m/>
    <m/>
    <m/>
    <m/>
    <m/>
    <m/>
    <m/>
    <m/>
    <m/>
    <m/>
    <m/>
    <m/>
    <m/>
    <m/>
    <m/>
    <m/>
    <m/>
    <m/>
    <m/>
    <m/>
    <m/>
    <n v="20"/>
    <n v="2022"/>
    <s v=""/>
    <m/>
    <m/>
    <m/>
  </r>
  <r>
    <n v="4904"/>
    <m/>
    <m/>
    <m/>
    <x v="13"/>
    <x v="19"/>
    <x v="6"/>
    <s v="Food Security"/>
    <x v="9"/>
    <x v="20"/>
    <x v="3"/>
    <m/>
    <s v="Planned"/>
    <m/>
    <m/>
    <m/>
    <m/>
    <m/>
    <s v="Chittagong"/>
    <s v="Cox's Bazar"/>
    <x v="6"/>
    <x v="9"/>
    <x v="1"/>
    <m/>
    <m/>
    <m/>
    <x v="2"/>
    <x v="2"/>
    <m/>
    <m/>
    <m/>
    <m/>
    <m/>
    <m/>
    <m/>
    <m/>
    <m/>
    <m/>
    <m/>
    <m/>
    <m/>
    <m/>
    <m/>
    <m/>
    <m/>
    <m/>
    <m/>
    <m/>
    <m/>
    <m/>
    <m/>
    <m/>
    <n v="20"/>
    <n v="2022"/>
    <s v=""/>
    <m/>
    <m/>
    <m/>
  </r>
  <r>
    <n v="4905"/>
    <m/>
    <m/>
    <m/>
    <x v="13"/>
    <x v="19"/>
    <x v="6"/>
    <s v="Food Security"/>
    <x v="9"/>
    <x v="20"/>
    <x v="3"/>
    <m/>
    <s v="Planned"/>
    <m/>
    <m/>
    <m/>
    <m/>
    <m/>
    <s v="Chittagong"/>
    <s v="Cox's Bazar"/>
    <x v="6"/>
    <x v="9"/>
    <x v="1"/>
    <m/>
    <m/>
    <m/>
    <x v="2"/>
    <x v="2"/>
    <m/>
    <m/>
    <m/>
    <m/>
    <m/>
    <m/>
    <m/>
    <m/>
    <m/>
    <m/>
    <m/>
    <m/>
    <m/>
    <m/>
    <m/>
    <m/>
    <m/>
    <m/>
    <m/>
    <m/>
    <m/>
    <m/>
    <m/>
    <m/>
    <n v="20"/>
    <n v="2022"/>
    <s v=""/>
    <m/>
    <m/>
    <m/>
  </r>
  <r>
    <n v="4906"/>
    <m/>
    <m/>
    <m/>
    <x v="13"/>
    <x v="19"/>
    <x v="6"/>
    <s v="Food Security"/>
    <x v="9"/>
    <x v="20"/>
    <x v="3"/>
    <m/>
    <s v="Planned"/>
    <m/>
    <m/>
    <m/>
    <m/>
    <m/>
    <s v="Chittagong"/>
    <s v="Cox's Bazar"/>
    <x v="6"/>
    <x v="9"/>
    <x v="1"/>
    <m/>
    <m/>
    <m/>
    <x v="2"/>
    <x v="2"/>
    <m/>
    <m/>
    <m/>
    <m/>
    <m/>
    <m/>
    <m/>
    <m/>
    <m/>
    <m/>
    <m/>
    <m/>
    <m/>
    <m/>
    <m/>
    <m/>
    <m/>
    <m/>
    <m/>
    <m/>
    <m/>
    <m/>
    <m/>
    <m/>
    <n v="20"/>
    <n v="2022"/>
    <s v=""/>
    <m/>
    <m/>
    <m/>
  </r>
  <r>
    <n v="4907"/>
    <m/>
    <m/>
    <m/>
    <x v="13"/>
    <x v="19"/>
    <x v="6"/>
    <s v="Food Security"/>
    <x v="9"/>
    <x v="20"/>
    <x v="3"/>
    <m/>
    <s v="Planned"/>
    <m/>
    <m/>
    <m/>
    <m/>
    <m/>
    <s v="Chittagong"/>
    <s v="Cox's Bazar"/>
    <x v="6"/>
    <x v="9"/>
    <x v="1"/>
    <m/>
    <m/>
    <m/>
    <x v="2"/>
    <x v="2"/>
    <m/>
    <m/>
    <m/>
    <m/>
    <m/>
    <m/>
    <m/>
    <m/>
    <m/>
    <m/>
    <m/>
    <m/>
    <m/>
    <m/>
    <m/>
    <m/>
    <m/>
    <m/>
    <m/>
    <m/>
    <m/>
    <m/>
    <m/>
    <m/>
    <n v="20"/>
    <n v="2022"/>
    <s v=""/>
    <m/>
    <m/>
    <m/>
  </r>
  <r>
    <n v="4908"/>
    <m/>
    <m/>
    <m/>
    <x v="13"/>
    <x v="19"/>
    <x v="6"/>
    <s v="Food Security"/>
    <x v="9"/>
    <x v="20"/>
    <x v="3"/>
    <m/>
    <s v="Planned"/>
    <m/>
    <m/>
    <m/>
    <m/>
    <m/>
    <s v="Chittagong"/>
    <s v="Cox's Bazar"/>
    <x v="6"/>
    <x v="9"/>
    <x v="1"/>
    <m/>
    <m/>
    <m/>
    <x v="2"/>
    <x v="2"/>
    <m/>
    <m/>
    <m/>
    <m/>
    <m/>
    <m/>
    <m/>
    <m/>
    <m/>
    <m/>
    <m/>
    <m/>
    <m/>
    <m/>
    <m/>
    <m/>
    <m/>
    <m/>
    <m/>
    <m/>
    <m/>
    <m/>
    <m/>
    <m/>
    <n v="20"/>
    <n v="2022"/>
    <s v=""/>
    <m/>
    <m/>
    <m/>
  </r>
  <r>
    <n v="4909"/>
    <m/>
    <m/>
    <m/>
    <x v="13"/>
    <x v="19"/>
    <x v="6"/>
    <s v="Food Security"/>
    <x v="9"/>
    <x v="20"/>
    <x v="3"/>
    <m/>
    <s v="Planned"/>
    <m/>
    <m/>
    <m/>
    <m/>
    <m/>
    <s v="Chittagong"/>
    <s v="Cox's Bazar"/>
    <x v="6"/>
    <x v="9"/>
    <x v="1"/>
    <m/>
    <m/>
    <m/>
    <x v="2"/>
    <x v="2"/>
    <m/>
    <m/>
    <m/>
    <m/>
    <m/>
    <m/>
    <m/>
    <m/>
    <m/>
    <m/>
    <m/>
    <m/>
    <m/>
    <m/>
    <m/>
    <m/>
    <m/>
    <m/>
    <m/>
    <m/>
    <m/>
    <m/>
    <m/>
    <m/>
    <n v="20"/>
    <n v="2022"/>
    <s v=""/>
    <m/>
    <m/>
    <m/>
  </r>
  <r>
    <n v="4910"/>
    <m/>
    <m/>
    <m/>
    <x v="13"/>
    <x v="19"/>
    <x v="6"/>
    <s v="Food Security"/>
    <x v="9"/>
    <x v="20"/>
    <x v="3"/>
    <m/>
    <s v="Planned"/>
    <m/>
    <m/>
    <m/>
    <m/>
    <m/>
    <s v="Chittagong"/>
    <s v="Cox's Bazar"/>
    <x v="6"/>
    <x v="9"/>
    <x v="1"/>
    <m/>
    <m/>
    <m/>
    <x v="2"/>
    <x v="2"/>
    <m/>
    <m/>
    <m/>
    <m/>
    <m/>
    <m/>
    <m/>
    <m/>
    <m/>
    <m/>
    <m/>
    <m/>
    <m/>
    <m/>
    <m/>
    <m/>
    <m/>
    <m/>
    <m/>
    <m/>
    <m/>
    <m/>
    <m/>
    <m/>
    <n v="20"/>
    <n v="2022"/>
    <s v=""/>
    <m/>
    <m/>
    <m/>
  </r>
  <r>
    <n v="4911"/>
    <m/>
    <m/>
    <m/>
    <x v="13"/>
    <x v="19"/>
    <x v="6"/>
    <s v="Food Security"/>
    <x v="9"/>
    <x v="20"/>
    <x v="3"/>
    <m/>
    <s v="Planned"/>
    <m/>
    <m/>
    <m/>
    <m/>
    <m/>
    <s v="Chittagong"/>
    <s v="Cox's Bazar"/>
    <x v="6"/>
    <x v="9"/>
    <x v="1"/>
    <m/>
    <m/>
    <m/>
    <x v="2"/>
    <x v="2"/>
    <m/>
    <m/>
    <m/>
    <m/>
    <m/>
    <m/>
    <m/>
    <m/>
    <m/>
    <m/>
    <m/>
    <m/>
    <m/>
    <m/>
    <m/>
    <m/>
    <m/>
    <m/>
    <m/>
    <m/>
    <m/>
    <m/>
    <m/>
    <m/>
    <n v="20"/>
    <n v="2022"/>
    <s v=""/>
    <m/>
    <m/>
    <m/>
  </r>
  <r>
    <n v="4912"/>
    <m/>
    <m/>
    <m/>
    <x v="13"/>
    <x v="19"/>
    <x v="6"/>
    <s v="Food Security"/>
    <x v="9"/>
    <x v="20"/>
    <x v="3"/>
    <m/>
    <s v="Planned"/>
    <m/>
    <m/>
    <m/>
    <m/>
    <m/>
    <s v="Chittagong"/>
    <s v="Cox's Bazar"/>
    <x v="6"/>
    <x v="9"/>
    <x v="1"/>
    <m/>
    <m/>
    <m/>
    <x v="2"/>
    <x v="2"/>
    <m/>
    <m/>
    <m/>
    <m/>
    <m/>
    <m/>
    <m/>
    <m/>
    <m/>
    <m/>
    <m/>
    <m/>
    <m/>
    <m/>
    <m/>
    <m/>
    <m/>
    <m/>
    <m/>
    <m/>
    <m/>
    <m/>
    <m/>
    <m/>
    <n v="20"/>
    <n v="2022"/>
    <s v=""/>
    <m/>
    <m/>
    <m/>
  </r>
  <r>
    <n v="4913"/>
    <m/>
    <m/>
    <m/>
    <x v="13"/>
    <x v="19"/>
    <x v="6"/>
    <s v="Food Security"/>
    <x v="9"/>
    <x v="20"/>
    <x v="3"/>
    <m/>
    <s v="Planned"/>
    <m/>
    <m/>
    <m/>
    <m/>
    <m/>
    <s v="Chittagong"/>
    <s v="Cox's Bazar"/>
    <x v="6"/>
    <x v="9"/>
    <x v="1"/>
    <m/>
    <m/>
    <m/>
    <x v="2"/>
    <x v="2"/>
    <m/>
    <m/>
    <m/>
    <m/>
    <m/>
    <m/>
    <m/>
    <m/>
    <m/>
    <m/>
    <m/>
    <m/>
    <m/>
    <m/>
    <m/>
    <m/>
    <m/>
    <m/>
    <m/>
    <m/>
    <m/>
    <m/>
    <m/>
    <m/>
    <n v="20"/>
    <n v="2022"/>
    <s v=""/>
    <m/>
    <m/>
    <m/>
  </r>
  <r>
    <n v="4914"/>
    <m/>
    <m/>
    <m/>
    <x v="13"/>
    <x v="19"/>
    <x v="6"/>
    <s v="Food Security"/>
    <x v="9"/>
    <x v="20"/>
    <x v="3"/>
    <m/>
    <s v="Planned"/>
    <m/>
    <m/>
    <m/>
    <m/>
    <m/>
    <s v="Chittagong"/>
    <s v="Cox's Bazar"/>
    <x v="6"/>
    <x v="9"/>
    <x v="1"/>
    <m/>
    <m/>
    <m/>
    <x v="2"/>
    <x v="2"/>
    <m/>
    <m/>
    <m/>
    <m/>
    <m/>
    <m/>
    <m/>
    <m/>
    <m/>
    <m/>
    <m/>
    <m/>
    <m/>
    <m/>
    <m/>
    <m/>
    <m/>
    <m/>
    <m/>
    <m/>
    <m/>
    <m/>
    <m/>
    <m/>
    <n v="20"/>
    <n v="2022"/>
    <s v=""/>
    <m/>
    <m/>
    <m/>
  </r>
  <r>
    <n v="4915"/>
    <m/>
    <m/>
    <m/>
    <x v="13"/>
    <x v="19"/>
    <x v="6"/>
    <s v="Food Security"/>
    <x v="9"/>
    <x v="20"/>
    <x v="3"/>
    <m/>
    <s v="Planned"/>
    <m/>
    <m/>
    <m/>
    <m/>
    <m/>
    <s v="Chittagong"/>
    <s v="Cox's Bazar"/>
    <x v="6"/>
    <x v="9"/>
    <x v="1"/>
    <m/>
    <m/>
    <m/>
    <x v="2"/>
    <x v="2"/>
    <m/>
    <m/>
    <m/>
    <m/>
    <m/>
    <m/>
    <m/>
    <m/>
    <m/>
    <m/>
    <m/>
    <m/>
    <m/>
    <m/>
    <m/>
    <m/>
    <m/>
    <m/>
    <m/>
    <m/>
    <m/>
    <m/>
    <m/>
    <m/>
    <n v="20"/>
    <n v="2022"/>
    <s v=""/>
    <m/>
    <m/>
    <m/>
  </r>
  <r>
    <n v="4916"/>
    <m/>
    <m/>
    <m/>
    <x v="13"/>
    <x v="19"/>
    <x v="6"/>
    <s v="Food Security"/>
    <x v="9"/>
    <x v="20"/>
    <x v="3"/>
    <m/>
    <s v="Planned"/>
    <m/>
    <m/>
    <m/>
    <m/>
    <m/>
    <s v="Chittagong"/>
    <s v="Cox's Bazar"/>
    <x v="6"/>
    <x v="9"/>
    <x v="1"/>
    <m/>
    <m/>
    <m/>
    <x v="2"/>
    <x v="2"/>
    <m/>
    <m/>
    <m/>
    <m/>
    <m/>
    <m/>
    <m/>
    <m/>
    <m/>
    <m/>
    <m/>
    <m/>
    <m/>
    <m/>
    <m/>
    <m/>
    <m/>
    <m/>
    <m/>
    <m/>
    <m/>
    <m/>
    <m/>
    <m/>
    <n v="20"/>
    <n v="2022"/>
    <s v=""/>
    <m/>
    <m/>
    <m/>
  </r>
  <r>
    <n v="4917"/>
    <m/>
    <m/>
    <m/>
    <x v="13"/>
    <x v="19"/>
    <x v="6"/>
    <s v="Food Security"/>
    <x v="9"/>
    <x v="20"/>
    <x v="3"/>
    <m/>
    <s v="Planned"/>
    <m/>
    <m/>
    <m/>
    <m/>
    <m/>
    <s v="Chittagong"/>
    <s v="Cox's Bazar"/>
    <x v="6"/>
    <x v="9"/>
    <x v="1"/>
    <m/>
    <m/>
    <m/>
    <x v="2"/>
    <x v="2"/>
    <m/>
    <m/>
    <m/>
    <m/>
    <m/>
    <m/>
    <m/>
    <m/>
    <m/>
    <m/>
    <m/>
    <m/>
    <m/>
    <m/>
    <m/>
    <m/>
    <m/>
    <m/>
    <m/>
    <m/>
    <m/>
    <m/>
    <m/>
    <m/>
    <n v="20"/>
    <n v="2022"/>
    <s v=""/>
    <m/>
    <m/>
    <m/>
  </r>
  <r>
    <n v="4918"/>
    <m/>
    <m/>
    <m/>
    <x v="13"/>
    <x v="19"/>
    <x v="6"/>
    <s v="Food Security"/>
    <x v="9"/>
    <x v="20"/>
    <x v="3"/>
    <m/>
    <s v="Planned"/>
    <m/>
    <m/>
    <m/>
    <m/>
    <m/>
    <s v="Chittagong"/>
    <s v="Cox's Bazar"/>
    <x v="6"/>
    <x v="9"/>
    <x v="1"/>
    <m/>
    <m/>
    <m/>
    <x v="2"/>
    <x v="2"/>
    <m/>
    <m/>
    <m/>
    <m/>
    <m/>
    <m/>
    <m/>
    <m/>
    <m/>
    <m/>
    <m/>
    <m/>
    <m/>
    <m/>
    <m/>
    <m/>
    <m/>
    <m/>
    <m/>
    <m/>
    <m/>
    <m/>
    <m/>
    <m/>
    <n v="20"/>
    <n v="2022"/>
    <s v=""/>
    <m/>
    <m/>
    <m/>
  </r>
  <r>
    <n v="4919"/>
    <m/>
    <m/>
    <m/>
    <x v="13"/>
    <x v="19"/>
    <x v="6"/>
    <s v="Food Security"/>
    <x v="9"/>
    <x v="20"/>
    <x v="3"/>
    <m/>
    <s v="Planned"/>
    <m/>
    <m/>
    <m/>
    <m/>
    <m/>
    <s v="Chittagong"/>
    <s v="Cox's Bazar"/>
    <x v="6"/>
    <x v="9"/>
    <x v="1"/>
    <m/>
    <m/>
    <m/>
    <x v="2"/>
    <x v="2"/>
    <m/>
    <m/>
    <m/>
    <m/>
    <m/>
    <m/>
    <m/>
    <m/>
    <m/>
    <m/>
    <m/>
    <m/>
    <m/>
    <m/>
    <m/>
    <m/>
    <m/>
    <m/>
    <m/>
    <m/>
    <m/>
    <m/>
    <m/>
    <m/>
    <n v="20"/>
    <n v="2022"/>
    <s v=""/>
    <m/>
    <m/>
    <m/>
  </r>
  <r>
    <n v="4920"/>
    <m/>
    <m/>
    <m/>
    <x v="13"/>
    <x v="19"/>
    <x v="6"/>
    <s v="Food Security"/>
    <x v="9"/>
    <x v="20"/>
    <x v="3"/>
    <m/>
    <s v="Planned"/>
    <m/>
    <m/>
    <m/>
    <m/>
    <m/>
    <s v="Chittagong"/>
    <s v="Cox's Bazar"/>
    <x v="6"/>
    <x v="9"/>
    <x v="1"/>
    <m/>
    <m/>
    <m/>
    <x v="2"/>
    <x v="2"/>
    <m/>
    <m/>
    <m/>
    <m/>
    <m/>
    <m/>
    <m/>
    <m/>
    <m/>
    <m/>
    <m/>
    <m/>
    <m/>
    <m/>
    <m/>
    <m/>
    <m/>
    <m/>
    <m/>
    <m/>
    <m/>
    <m/>
    <m/>
    <m/>
    <n v="20"/>
    <n v="2022"/>
    <s v=""/>
    <m/>
    <m/>
    <m/>
  </r>
  <r>
    <n v="4921"/>
    <m/>
    <m/>
    <m/>
    <x v="13"/>
    <x v="19"/>
    <x v="6"/>
    <s v="Food Security"/>
    <x v="9"/>
    <x v="20"/>
    <x v="3"/>
    <m/>
    <s v="Planned"/>
    <m/>
    <m/>
    <m/>
    <m/>
    <m/>
    <s v="Chittagong"/>
    <s v="Cox's Bazar"/>
    <x v="6"/>
    <x v="9"/>
    <x v="1"/>
    <m/>
    <m/>
    <m/>
    <x v="2"/>
    <x v="2"/>
    <m/>
    <m/>
    <m/>
    <m/>
    <m/>
    <m/>
    <m/>
    <m/>
    <m/>
    <m/>
    <m/>
    <m/>
    <m/>
    <m/>
    <m/>
    <m/>
    <m/>
    <m/>
    <m/>
    <m/>
    <m/>
    <m/>
    <m/>
    <m/>
    <n v="20"/>
    <n v="2022"/>
    <s v=""/>
    <m/>
    <m/>
    <m/>
  </r>
  <r>
    <n v="4922"/>
    <m/>
    <m/>
    <m/>
    <x v="13"/>
    <x v="19"/>
    <x v="6"/>
    <s v="Food Security"/>
    <x v="9"/>
    <x v="20"/>
    <x v="3"/>
    <m/>
    <s v="Planned"/>
    <m/>
    <m/>
    <m/>
    <m/>
    <m/>
    <s v="Chittagong"/>
    <s v="Cox's Bazar"/>
    <x v="6"/>
    <x v="9"/>
    <x v="1"/>
    <m/>
    <m/>
    <m/>
    <x v="2"/>
    <x v="2"/>
    <m/>
    <m/>
    <m/>
    <m/>
    <m/>
    <m/>
    <m/>
    <m/>
    <m/>
    <m/>
    <m/>
    <m/>
    <m/>
    <m/>
    <m/>
    <m/>
    <m/>
    <m/>
    <m/>
    <m/>
    <m/>
    <m/>
    <m/>
    <m/>
    <n v="20"/>
    <n v="2022"/>
    <s v=""/>
    <m/>
    <m/>
    <m/>
  </r>
  <r>
    <n v="4923"/>
    <m/>
    <m/>
    <m/>
    <x v="13"/>
    <x v="19"/>
    <x v="6"/>
    <s v="Food Security"/>
    <x v="9"/>
    <x v="20"/>
    <x v="3"/>
    <m/>
    <s v="Planned"/>
    <m/>
    <m/>
    <m/>
    <m/>
    <m/>
    <s v="Chittagong"/>
    <s v="Cox's Bazar"/>
    <x v="6"/>
    <x v="9"/>
    <x v="1"/>
    <m/>
    <m/>
    <m/>
    <x v="2"/>
    <x v="2"/>
    <m/>
    <m/>
    <m/>
    <m/>
    <m/>
    <m/>
    <m/>
    <m/>
    <m/>
    <m/>
    <m/>
    <m/>
    <m/>
    <m/>
    <m/>
    <m/>
    <m/>
    <m/>
    <m/>
    <m/>
    <m/>
    <m/>
    <m/>
    <m/>
    <n v="20"/>
    <n v="2022"/>
    <s v=""/>
    <m/>
    <m/>
    <m/>
  </r>
  <r>
    <n v="4924"/>
    <m/>
    <m/>
    <m/>
    <x v="13"/>
    <x v="19"/>
    <x v="6"/>
    <s v="Food Security"/>
    <x v="9"/>
    <x v="20"/>
    <x v="3"/>
    <m/>
    <s v="Planned"/>
    <m/>
    <m/>
    <m/>
    <m/>
    <m/>
    <s v="Chittagong"/>
    <s v="Cox's Bazar"/>
    <x v="6"/>
    <x v="9"/>
    <x v="1"/>
    <m/>
    <m/>
    <m/>
    <x v="2"/>
    <x v="2"/>
    <m/>
    <m/>
    <m/>
    <m/>
    <m/>
    <m/>
    <m/>
    <m/>
    <m/>
    <m/>
    <m/>
    <m/>
    <m/>
    <m/>
    <m/>
    <m/>
    <m/>
    <m/>
    <m/>
    <m/>
    <m/>
    <m/>
    <m/>
    <m/>
    <n v="20"/>
    <n v="2022"/>
    <s v=""/>
    <m/>
    <m/>
    <m/>
  </r>
  <r>
    <n v="4925"/>
    <m/>
    <m/>
    <m/>
    <x v="13"/>
    <x v="19"/>
    <x v="6"/>
    <s v="Food Security"/>
    <x v="9"/>
    <x v="20"/>
    <x v="3"/>
    <m/>
    <s v="Planned"/>
    <m/>
    <m/>
    <m/>
    <m/>
    <m/>
    <s v="Chittagong"/>
    <s v="Cox's Bazar"/>
    <x v="6"/>
    <x v="9"/>
    <x v="1"/>
    <m/>
    <m/>
    <m/>
    <x v="2"/>
    <x v="2"/>
    <m/>
    <m/>
    <m/>
    <m/>
    <m/>
    <m/>
    <m/>
    <m/>
    <m/>
    <m/>
    <m/>
    <m/>
    <m/>
    <m/>
    <m/>
    <m/>
    <m/>
    <m/>
    <m/>
    <m/>
    <m/>
    <m/>
    <m/>
    <m/>
    <n v="20"/>
    <n v="2022"/>
    <s v=""/>
    <m/>
    <m/>
    <m/>
  </r>
  <r>
    <n v="4926"/>
    <m/>
    <m/>
    <m/>
    <x v="13"/>
    <x v="19"/>
    <x v="6"/>
    <s v="Food Security"/>
    <x v="9"/>
    <x v="20"/>
    <x v="3"/>
    <m/>
    <s v="Planned"/>
    <m/>
    <m/>
    <m/>
    <m/>
    <m/>
    <s v="Chittagong"/>
    <s v="Cox's Bazar"/>
    <x v="6"/>
    <x v="9"/>
    <x v="1"/>
    <m/>
    <m/>
    <m/>
    <x v="2"/>
    <x v="2"/>
    <m/>
    <m/>
    <m/>
    <m/>
    <m/>
    <m/>
    <m/>
    <m/>
    <m/>
    <m/>
    <m/>
    <m/>
    <m/>
    <m/>
    <m/>
    <m/>
    <m/>
    <m/>
    <m/>
    <m/>
    <m/>
    <m/>
    <m/>
    <m/>
    <n v="20"/>
    <n v="2022"/>
    <s v=""/>
    <m/>
    <m/>
    <m/>
  </r>
  <r>
    <n v="4927"/>
    <m/>
    <m/>
    <m/>
    <x v="13"/>
    <x v="19"/>
    <x v="6"/>
    <s v="Food Security"/>
    <x v="9"/>
    <x v="20"/>
    <x v="3"/>
    <m/>
    <s v="Planned"/>
    <m/>
    <m/>
    <m/>
    <m/>
    <m/>
    <s v="Chittagong"/>
    <s v="Cox's Bazar"/>
    <x v="6"/>
    <x v="9"/>
    <x v="1"/>
    <m/>
    <m/>
    <m/>
    <x v="2"/>
    <x v="2"/>
    <m/>
    <m/>
    <m/>
    <m/>
    <m/>
    <m/>
    <m/>
    <m/>
    <m/>
    <m/>
    <m/>
    <m/>
    <m/>
    <m/>
    <m/>
    <m/>
    <m/>
    <m/>
    <m/>
    <m/>
    <m/>
    <m/>
    <m/>
    <m/>
    <n v="20"/>
    <n v="2022"/>
    <s v=""/>
    <m/>
    <m/>
    <m/>
  </r>
  <r>
    <n v="4928"/>
    <m/>
    <m/>
    <m/>
    <x v="13"/>
    <x v="19"/>
    <x v="6"/>
    <s v="Food Security"/>
    <x v="9"/>
    <x v="20"/>
    <x v="3"/>
    <m/>
    <s v="Planned"/>
    <m/>
    <m/>
    <m/>
    <m/>
    <m/>
    <s v="Chittagong"/>
    <s v="Cox's Bazar"/>
    <x v="6"/>
    <x v="9"/>
    <x v="1"/>
    <m/>
    <m/>
    <m/>
    <x v="2"/>
    <x v="2"/>
    <m/>
    <m/>
    <m/>
    <m/>
    <m/>
    <m/>
    <m/>
    <m/>
    <m/>
    <m/>
    <m/>
    <m/>
    <m/>
    <m/>
    <m/>
    <m/>
    <m/>
    <m/>
    <m/>
    <m/>
    <m/>
    <m/>
    <m/>
    <m/>
    <n v="20"/>
    <n v="2022"/>
    <s v=""/>
    <m/>
    <m/>
    <m/>
  </r>
  <r>
    <n v="4929"/>
    <m/>
    <m/>
    <m/>
    <x v="13"/>
    <x v="19"/>
    <x v="6"/>
    <s v="Food Security"/>
    <x v="9"/>
    <x v="20"/>
    <x v="3"/>
    <m/>
    <s v="Planned"/>
    <m/>
    <m/>
    <m/>
    <m/>
    <m/>
    <s v="Chittagong"/>
    <s v="Cox's Bazar"/>
    <x v="6"/>
    <x v="9"/>
    <x v="1"/>
    <m/>
    <m/>
    <m/>
    <x v="2"/>
    <x v="2"/>
    <m/>
    <m/>
    <m/>
    <m/>
    <m/>
    <m/>
    <m/>
    <m/>
    <m/>
    <m/>
    <m/>
    <m/>
    <m/>
    <m/>
    <m/>
    <m/>
    <m/>
    <m/>
    <m/>
    <m/>
    <m/>
    <m/>
    <m/>
    <m/>
    <n v="20"/>
    <n v="2022"/>
    <s v=""/>
    <m/>
    <m/>
    <m/>
  </r>
  <r>
    <n v="4930"/>
    <m/>
    <m/>
    <m/>
    <x v="13"/>
    <x v="19"/>
    <x v="6"/>
    <s v="Food Security"/>
    <x v="9"/>
    <x v="20"/>
    <x v="3"/>
    <m/>
    <s v="Planned"/>
    <m/>
    <m/>
    <m/>
    <m/>
    <m/>
    <s v="Chittagong"/>
    <s v="Cox's Bazar"/>
    <x v="6"/>
    <x v="9"/>
    <x v="1"/>
    <m/>
    <m/>
    <m/>
    <x v="2"/>
    <x v="2"/>
    <m/>
    <m/>
    <m/>
    <m/>
    <m/>
    <m/>
    <m/>
    <m/>
    <m/>
    <m/>
    <m/>
    <m/>
    <m/>
    <m/>
    <m/>
    <m/>
    <m/>
    <m/>
    <m/>
    <m/>
    <m/>
    <m/>
    <m/>
    <m/>
    <n v="20"/>
    <n v="2022"/>
    <s v=""/>
    <m/>
    <m/>
    <m/>
  </r>
  <r>
    <n v="4931"/>
    <m/>
    <m/>
    <m/>
    <x v="13"/>
    <x v="19"/>
    <x v="6"/>
    <s v="Food Security"/>
    <x v="9"/>
    <x v="20"/>
    <x v="3"/>
    <m/>
    <s v="Planned"/>
    <m/>
    <m/>
    <m/>
    <m/>
    <m/>
    <s v="Chittagong"/>
    <s v="Cox's Bazar"/>
    <x v="6"/>
    <x v="9"/>
    <x v="1"/>
    <m/>
    <m/>
    <m/>
    <x v="2"/>
    <x v="2"/>
    <m/>
    <m/>
    <m/>
    <m/>
    <m/>
    <m/>
    <m/>
    <m/>
    <m/>
    <m/>
    <m/>
    <m/>
    <m/>
    <m/>
    <m/>
    <m/>
    <m/>
    <m/>
    <m/>
    <m/>
    <m/>
    <m/>
    <m/>
    <m/>
    <n v="20"/>
    <n v="2022"/>
    <s v=""/>
    <m/>
    <m/>
    <m/>
  </r>
  <r>
    <n v="4932"/>
    <m/>
    <m/>
    <m/>
    <x v="13"/>
    <x v="19"/>
    <x v="6"/>
    <s v="Food Security"/>
    <x v="9"/>
    <x v="20"/>
    <x v="3"/>
    <m/>
    <s v="Planned"/>
    <m/>
    <m/>
    <m/>
    <m/>
    <m/>
    <s v="Chittagong"/>
    <s v="Cox's Bazar"/>
    <x v="6"/>
    <x v="9"/>
    <x v="1"/>
    <m/>
    <m/>
    <m/>
    <x v="2"/>
    <x v="2"/>
    <m/>
    <m/>
    <m/>
    <m/>
    <m/>
    <m/>
    <m/>
    <m/>
    <m/>
    <m/>
    <m/>
    <m/>
    <m/>
    <m/>
    <m/>
    <m/>
    <m/>
    <m/>
    <m/>
    <m/>
    <m/>
    <m/>
    <m/>
    <m/>
    <n v="20"/>
    <n v="2022"/>
    <s v=""/>
    <m/>
    <m/>
    <m/>
  </r>
  <r>
    <n v="4933"/>
    <m/>
    <m/>
    <m/>
    <x v="13"/>
    <x v="19"/>
    <x v="6"/>
    <s v="Food Security"/>
    <x v="9"/>
    <x v="20"/>
    <x v="3"/>
    <m/>
    <s v="Planned"/>
    <m/>
    <m/>
    <m/>
    <m/>
    <m/>
    <s v="Chittagong"/>
    <s v="Cox's Bazar"/>
    <x v="6"/>
    <x v="9"/>
    <x v="1"/>
    <m/>
    <m/>
    <m/>
    <x v="2"/>
    <x v="2"/>
    <m/>
    <m/>
    <m/>
    <m/>
    <m/>
    <m/>
    <m/>
    <m/>
    <m/>
    <m/>
    <m/>
    <m/>
    <m/>
    <m/>
    <m/>
    <m/>
    <m/>
    <m/>
    <m/>
    <m/>
    <m/>
    <m/>
    <m/>
    <m/>
    <n v="20"/>
    <n v="2022"/>
    <s v=""/>
    <m/>
    <m/>
    <m/>
  </r>
  <r>
    <n v="4934"/>
    <m/>
    <m/>
    <m/>
    <x v="13"/>
    <x v="19"/>
    <x v="6"/>
    <s v="Food Security"/>
    <x v="9"/>
    <x v="20"/>
    <x v="3"/>
    <m/>
    <s v="Planned"/>
    <m/>
    <m/>
    <m/>
    <m/>
    <m/>
    <s v="Chittagong"/>
    <s v="Cox's Bazar"/>
    <x v="6"/>
    <x v="9"/>
    <x v="1"/>
    <m/>
    <m/>
    <m/>
    <x v="2"/>
    <x v="2"/>
    <m/>
    <m/>
    <m/>
    <m/>
    <m/>
    <m/>
    <m/>
    <m/>
    <m/>
    <m/>
    <m/>
    <m/>
    <m/>
    <m/>
    <m/>
    <m/>
    <m/>
    <m/>
    <m/>
    <m/>
    <m/>
    <m/>
    <m/>
    <m/>
    <n v="20"/>
    <n v="2022"/>
    <s v=""/>
    <m/>
    <m/>
    <m/>
  </r>
  <r>
    <n v="4935"/>
    <m/>
    <m/>
    <m/>
    <x v="13"/>
    <x v="19"/>
    <x v="6"/>
    <s v="Food Security"/>
    <x v="9"/>
    <x v="20"/>
    <x v="3"/>
    <m/>
    <s v="Planned"/>
    <m/>
    <m/>
    <m/>
    <m/>
    <m/>
    <s v="Chittagong"/>
    <s v="Cox's Bazar"/>
    <x v="6"/>
    <x v="9"/>
    <x v="1"/>
    <m/>
    <m/>
    <m/>
    <x v="2"/>
    <x v="2"/>
    <m/>
    <m/>
    <m/>
    <m/>
    <m/>
    <m/>
    <m/>
    <m/>
    <m/>
    <m/>
    <m/>
    <m/>
    <m/>
    <m/>
    <m/>
    <m/>
    <m/>
    <m/>
    <m/>
    <m/>
    <m/>
    <m/>
    <m/>
    <m/>
    <n v="20"/>
    <n v="2022"/>
    <s v=""/>
    <m/>
    <m/>
    <m/>
  </r>
  <r>
    <n v="4936"/>
    <m/>
    <m/>
    <m/>
    <x v="13"/>
    <x v="19"/>
    <x v="6"/>
    <s v="Food Security"/>
    <x v="9"/>
    <x v="20"/>
    <x v="3"/>
    <m/>
    <s v="Planned"/>
    <m/>
    <m/>
    <m/>
    <m/>
    <m/>
    <s v="Chittagong"/>
    <s v="Cox's Bazar"/>
    <x v="6"/>
    <x v="9"/>
    <x v="1"/>
    <m/>
    <m/>
    <m/>
    <x v="2"/>
    <x v="2"/>
    <m/>
    <m/>
    <m/>
    <m/>
    <m/>
    <m/>
    <m/>
    <m/>
    <m/>
    <m/>
    <m/>
    <m/>
    <m/>
    <m/>
    <m/>
    <m/>
    <m/>
    <m/>
    <m/>
    <m/>
    <m/>
    <m/>
    <m/>
    <m/>
    <n v="20"/>
    <n v="2022"/>
    <s v=""/>
    <m/>
    <m/>
    <m/>
  </r>
  <r>
    <n v="4937"/>
    <m/>
    <m/>
    <m/>
    <x v="13"/>
    <x v="19"/>
    <x v="6"/>
    <s v="Food Security"/>
    <x v="9"/>
    <x v="20"/>
    <x v="3"/>
    <m/>
    <s v="Planned"/>
    <m/>
    <m/>
    <m/>
    <m/>
    <m/>
    <s v="Chittagong"/>
    <s v="Cox's Bazar"/>
    <x v="6"/>
    <x v="9"/>
    <x v="1"/>
    <m/>
    <m/>
    <m/>
    <x v="2"/>
    <x v="2"/>
    <m/>
    <m/>
    <m/>
    <m/>
    <m/>
    <m/>
    <m/>
    <m/>
    <m/>
    <m/>
    <m/>
    <m/>
    <m/>
    <m/>
    <m/>
    <m/>
    <m/>
    <m/>
    <m/>
    <m/>
    <m/>
    <m/>
    <m/>
    <m/>
    <n v="20"/>
    <n v="2022"/>
    <s v=""/>
    <m/>
    <m/>
    <m/>
  </r>
  <r>
    <n v="4938"/>
    <m/>
    <m/>
    <m/>
    <x v="13"/>
    <x v="19"/>
    <x v="6"/>
    <s v="Food Security"/>
    <x v="9"/>
    <x v="20"/>
    <x v="3"/>
    <m/>
    <s v="Planned"/>
    <m/>
    <m/>
    <m/>
    <m/>
    <m/>
    <s v="Chittagong"/>
    <s v="Cox's Bazar"/>
    <x v="6"/>
    <x v="9"/>
    <x v="1"/>
    <m/>
    <m/>
    <m/>
    <x v="2"/>
    <x v="2"/>
    <m/>
    <m/>
    <m/>
    <m/>
    <m/>
    <m/>
    <m/>
    <m/>
    <m/>
    <m/>
    <m/>
    <m/>
    <m/>
    <m/>
    <m/>
    <m/>
    <m/>
    <m/>
    <m/>
    <m/>
    <m/>
    <m/>
    <m/>
    <m/>
    <n v="20"/>
    <n v="2022"/>
    <s v=""/>
    <m/>
    <m/>
    <m/>
  </r>
  <r>
    <n v="4939"/>
    <m/>
    <m/>
    <m/>
    <x v="13"/>
    <x v="19"/>
    <x v="6"/>
    <s v="Food Security"/>
    <x v="9"/>
    <x v="20"/>
    <x v="3"/>
    <m/>
    <s v="Planned"/>
    <m/>
    <m/>
    <m/>
    <m/>
    <m/>
    <s v="Chittagong"/>
    <s v="Cox's Bazar"/>
    <x v="6"/>
    <x v="9"/>
    <x v="1"/>
    <m/>
    <m/>
    <m/>
    <x v="2"/>
    <x v="2"/>
    <m/>
    <m/>
    <m/>
    <m/>
    <m/>
    <m/>
    <m/>
    <m/>
    <m/>
    <m/>
    <m/>
    <m/>
    <m/>
    <m/>
    <m/>
    <m/>
    <m/>
    <m/>
    <m/>
    <m/>
    <m/>
    <m/>
    <m/>
    <m/>
    <n v="20"/>
    <n v="2022"/>
    <s v=""/>
    <m/>
    <m/>
    <m/>
  </r>
  <r>
    <n v="4940"/>
    <m/>
    <m/>
    <m/>
    <x v="13"/>
    <x v="19"/>
    <x v="6"/>
    <s v="Food Security"/>
    <x v="9"/>
    <x v="20"/>
    <x v="3"/>
    <m/>
    <s v="Planned"/>
    <m/>
    <m/>
    <m/>
    <m/>
    <m/>
    <s v="Chittagong"/>
    <s v="Cox's Bazar"/>
    <x v="6"/>
    <x v="9"/>
    <x v="1"/>
    <m/>
    <m/>
    <m/>
    <x v="2"/>
    <x v="2"/>
    <m/>
    <m/>
    <m/>
    <m/>
    <m/>
    <m/>
    <m/>
    <m/>
    <m/>
    <m/>
    <m/>
    <m/>
    <m/>
    <m/>
    <m/>
    <m/>
    <m/>
    <m/>
    <m/>
    <m/>
    <m/>
    <m/>
    <m/>
    <m/>
    <n v="20"/>
    <n v="2022"/>
    <s v=""/>
    <m/>
    <m/>
    <m/>
  </r>
  <r>
    <n v="4941"/>
    <m/>
    <m/>
    <m/>
    <x v="13"/>
    <x v="19"/>
    <x v="6"/>
    <s v="Food Security"/>
    <x v="9"/>
    <x v="20"/>
    <x v="3"/>
    <m/>
    <s v="Planned"/>
    <m/>
    <m/>
    <m/>
    <m/>
    <m/>
    <s v="Chittagong"/>
    <s v="Cox's Bazar"/>
    <x v="6"/>
    <x v="9"/>
    <x v="1"/>
    <m/>
    <m/>
    <m/>
    <x v="2"/>
    <x v="2"/>
    <m/>
    <m/>
    <m/>
    <m/>
    <m/>
    <m/>
    <m/>
    <m/>
    <m/>
    <m/>
    <m/>
    <m/>
    <m/>
    <m/>
    <m/>
    <m/>
    <m/>
    <m/>
    <m/>
    <m/>
    <m/>
    <m/>
    <m/>
    <m/>
    <n v="20"/>
    <n v="2022"/>
    <s v=""/>
    <m/>
    <m/>
    <m/>
  </r>
  <r>
    <n v="4942"/>
    <m/>
    <m/>
    <m/>
    <x v="13"/>
    <x v="19"/>
    <x v="6"/>
    <s v="Food Security"/>
    <x v="9"/>
    <x v="20"/>
    <x v="3"/>
    <m/>
    <s v="Planned"/>
    <m/>
    <m/>
    <m/>
    <m/>
    <m/>
    <s v="Chittagong"/>
    <s v="Cox's Bazar"/>
    <x v="6"/>
    <x v="9"/>
    <x v="1"/>
    <m/>
    <m/>
    <m/>
    <x v="2"/>
    <x v="2"/>
    <m/>
    <m/>
    <m/>
    <m/>
    <m/>
    <m/>
    <m/>
    <m/>
    <m/>
    <m/>
    <m/>
    <m/>
    <m/>
    <m/>
    <m/>
    <m/>
    <m/>
    <m/>
    <m/>
    <m/>
    <m/>
    <m/>
    <m/>
    <m/>
    <n v="20"/>
    <n v="2022"/>
    <s v=""/>
    <m/>
    <m/>
    <m/>
  </r>
  <r>
    <n v="4943"/>
    <m/>
    <m/>
    <m/>
    <x v="13"/>
    <x v="19"/>
    <x v="6"/>
    <s v="Food Security"/>
    <x v="9"/>
    <x v="20"/>
    <x v="3"/>
    <m/>
    <s v="Planned"/>
    <m/>
    <m/>
    <m/>
    <m/>
    <m/>
    <s v="Chittagong"/>
    <s v="Cox's Bazar"/>
    <x v="6"/>
    <x v="9"/>
    <x v="1"/>
    <m/>
    <m/>
    <m/>
    <x v="2"/>
    <x v="2"/>
    <m/>
    <m/>
    <m/>
    <m/>
    <m/>
    <m/>
    <m/>
    <m/>
    <m/>
    <m/>
    <m/>
    <m/>
    <m/>
    <m/>
    <m/>
    <m/>
    <m/>
    <m/>
    <m/>
    <m/>
    <m/>
    <m/>
    <m/>
    <m/>
    <n v="20"/>
    <n v="2022"/>
    <s v=""/>
    <m/>
    <m/>
    <m/>
  </r>
  <r>
    <n v="4944"/>
    <m/>
    <m/>
    <m/>
    <x v="13"/>
    <x v="19"/>
    <x v="6"/>
    <s v="Food Security"/>
    <x v="9"/>
    <x v="20"/>
    <x v="3"/>
    <m/>
    <s v="Planned"/>
    <m/>
    <m/>
    <m/>
    <m/>
    <m/>
    <s v="Chittagong"/>
    <s v="Cox's Bazar"/>
    <x v="6"/>
    <x v="9"/>
    <x v="1"/>
    <m/>
    <m/>
    <m/>
    <x v="2"/>
    <x v="2"/>
    <m/>
    <m/>
    <m/>
    <m/>
    <m/>
    <m/>
    <m/>
    <m/>
    <m/>
    <m/>
    <m/>
    <m/>
    <m/>
    <m/>
    <m/>
    <m/>
    <m/>
    <m/>
    <m/>
    <m/>
    <m/>
    <m/>
    <m/>
    <m/>
    <n v="20"/>
    <n v="2022"/>
    <s v=""/>
    <m/>
    <m/>
    <m/>
  </r>
  <r>
    <n v="4945"/>
    <m/>
    <m/>
    <m/>
    <x v="13"/>
    <x v="19"/>
    <x v="6"/>
    <s v="Food Security"/>
    <x v="9"/>
    <x v="20"/>
    <x v="3"/>
    <m/>
    <s v="Planned"/>
    <m/>
    <m/>
    <m/>
    <m/>
    <m/>
    <s v="Chittagong"/>
    <s v="Cox's Bazar"/>
    <x v="6"/>
    <x v="9"/>
    <x v="1"/>
    <m/>
    <m/>
    <m/>
    <x v="2"/>
    <x v="2"/>
    <m/>
    <m/>
    <m/>
    <m/>
    <m/>
    <m/>
    <m/>
    <m/>
    <m/>
    <m/>
    <m/>
    <m/>
    <m/>
    <m/>
    <m/>
    <m/>
    <m/>
    <m/>
    <m/>
    <m/>
    <m/>
    <m/>
    <m/>
    <m/>
    <n v="20"/>
    <n v="2022"/>
    <s v=""/>
    <m/>
    <m/>
    <m/>
  </r>
  <r>
    <n v="4946"/>
    <m/>
    <m/>
    <m/>
    <x v="13"/>
    <x v="19"/>
    <x v="6"/>
    <s v="Food Security"/>
    <x v="9"/>
    <x v="20"/>
    <x v="3"/>
    <m/>
    <s v="Planned"/>
    <m/>
    <m/>
    <m/>
    <m/>
    <m/>
    <s v="Chittagong"/>
    <s v="Cox's Bazar"/>
    <x v="6"/>
    <x v="9"/>
    <x v="1"/>
    <m/>
    <m/>
    <m/>
    <x v="2"/>
    <x v="2"/>
    <m/>
    <m/>
    <m/>
    <m/>
    <m/>
    <m/>
    <m/>
    <m/>
    <m/>
    <m/>
    <m/>
    <m/>
    <m/>
    <m/>
    <m/>
    <m/>
    <m/>
    <m/>
    <m/>
    <m/>
    <m/>
    <m/>
    <m/>
    <m/>
    <n v="20"/>
    <n v="2022"/>
    <s v=""/>
    <m/>
    <m/>
    <m/>
  </r>
  <r>
    <n v="4947"/>
    <m/>
    <m/>
    <m/>
    <x v="13"/>
    <x v="19"/>
    <x v="6"/>
    <s v="Food Security"/>
    <x v="9"/>
    <x v="20"/>
    <x v="3"/>
    <m/>
    <s v="Planned"/>
    <m/>
    <m/>
    <m/>
    <m/>
    <m/>
    <s v="Chittagong"/>
    <s v="Cox's Bazar"/>
    <x v="6"/>
    <x v="9"/>
    <x v="1"/>
    <m/>
    <m/>
    <m/>
    <x v="2"/>
    <x v="2"/>
    <m/>
    <m/>
    <m/>
    <m/>
    <m/>
    <m/>
    <m/>
    <m/>
    <m/>
    <m/>
    <m/>
    <m/>
    <m/>
    <m/>
    <m/>
    <m/>
    <m/>
    <m/>
    <m/>
    <m/>
    <m/>
    <m/>
    <m/>
    <m/>
    <n v="20"/>
    <n v="2022"/>
    <s v=""/>
    <m/>
    <m/>
    <m/>
  </r>
  <r>
    <n v="4948"/>
    <m/>
    <m/>
    <m/>
    <x v="13"/>
    <x v="19"/>
    <x v="6"/>
    <s v="Food Security"/>
    <x v="9"/>
    <x v="20"/>
    <x v="3"/>
    <m/>
    <s v="Planned"/>
    <m/>
    <m/>
    <m/>
    <m/>
    <m/>
    <s v="Chittagong"/>
    <s v="Cox's Bazar"/>
    <x v="6"/>
    <x v="9"/>
    <x v="1"/>
    <m/>
    <m/>
    <m/>
    <x v="2"/>
    <x v="2"/>
    <m/>
    <m/>
    <m/>
    <m/>
    <m/>
    <m/>
    <m/>
    <m/>
    <m/>
    <m/>
    <m/>
    <m/>
    <m/>
    <m/>
    <m/>
    <m/>
    <m/>
    <m/>
    <m/>
    <m/>
    <m/>
    <m/>
    <m/>
    <m/>
    <n v="20"/>
    <n v="2022"/>
    <s v=""/>
    <m/>
    <m/>
    <m/>
  </r>
  <r>
    <n v="4949"/>
    <m/>
    <m/>
    <m/>
    <x v="13"/>
    <x v="19"/>
    <x v="6"/>
    <s v="Food Security"/>
    <x v="9"/>
    <x v="20"/>
    <x v="3"/>
    <m/>
    <s v="Planned"/>
    <m/>
    <m/>
    <m/>
    <m/>
    <m/>
    <s v="Chittagong"/>
    <s v="Cox's Bazar"/>
    <x v="6"/>
    <x v="9"/>
    <x v="1"/>
    <m/>
    <m/>
    <m/>
    <x v="2"/>
    <x v="2"/>
    <m/>
    <m/>
    <m/>
    <m/>
    <m/>
    <m/>
    <m/>
    <m/>
    <m/>
    <m/>
    <m/>
    <m/>
    <m/>
    <m/>
    <m/>
    <m/>
    <m/>
    <m/>
    <m/>
    <m/>
    <m/>
    <m/>
    <m/>
    <m/>
    <n v="20"/>
    <n v="2022"/>
    <s v=""/>
    <m/>
    <m/>
    <m/>
  </r>
  <r>
    <n v="4950"/>
    <m/>
    <m/>
    <m/>
    <x v="13"/>
    <x v="19"/>
    <x v="6"/>
    <s v="Food Security"/>
    <x v="9"/>
    <x v="20"/>
    <x v="3"/>
    <m/>
    <s v="Planned"/>
    <m/>
    <m/>
    <m/>
    <m/>
    <m/>
    <s v="Chittagong"/>
    <s v="Cox's Bazar"/>
    <x v="6"/>
    <x v="9"/>
    <x v="1"/>
    <m/>
    <m/>
    <m/>
    <x v="2"/>
    <x v="2"/>
    <m/>
    <m/>
    <m/>
    <m/>
    <m/>
    <m/>
    <m/>
    <m/>
    <m/>
    <m/>
    <m/>
    <m/>
    <m/>
    <m/>
    <m/>
    <m/>
    <m/>
    <m/>
    <m/>
    <m/>
    <m/>
    <m/>
    <m/>
    <m/>
    <n v="20"/>
    <n v="2022"/>
    <s v=""/>
    <m/>
    <m/>
    <m/>
  </r>
  <r>
    <n v="4951"/>
    <m/>
    <m/>
    <m/>
    <x v="13"/>
    <x v="19"/>
    <x v="6"/>
    <s v="Food Security"/>
    <x v="9"/>
    <x v="20"/>
    <x v="3"/>
    <m/>
    <s v="Planned"/>
    <m/>
    <m/>
    <m/>
    <m/>
    <m/>
    <s v="Chittagong"/>
    <s v="Cox's Bazar"/>
    <x v="6"/>
    <x v="9"/>
    <x v="1"/>
    <m/>
    <m/>
    <m/>
    <x v="2"/>
    <x v="2"/>
    <m/>
    <m/>
    <m/>
    <m/>
    <m/>
    <m/>
    <m/>
    <m/>
    <m/>
    <m/>
    <m/>
    <m/>
    <m/>
    <m/>
    <m/>
    <m/>
    <m/>
    <m/>
    <m/>
    <m/>
    <m/>
    <m/>
    <m/>
    <m/>
    <n v="20"/>
    <n v="2022"/>
    <s v=""/>
    <m/>
    <m/>
    <m/>
  </r>
  <r>
    <n v="4952"/>
    <m/>
    <m/>
    <m/>
    <x v="13"/>
    <x v="19"/>
    <x v="6"/>
    <s v="Food Security"/>
    <x v="9"/>
    <x v="20"/>
    <x v="3"/>
    <m/>
    <s v="Planned"/>
    <m/>
    <m/>
    <m/>
    <m/>
    <m/>
    <s v="Chittagong"/>
    <s v="Cox's Bazar"/>
    <x v="6"/>
    <x v="9"/>
    <x v="1"/>
    <m/>
    <m/>
    <m/>
    <x v="2"/>
    <x v="2"/>
    <m/>
    <m/>
    <m/>
    <m/>
    <m/>
    <m/>
    <m/>
    <m/>
    <m/>
    <m/>
    <m/>
    <m/>
    <m/>
    <m/>
    <m/>
    <m/>
    <m/>
    <m/>
    <m/>
    <m/>
    <m/>
    <m/>
    <m/>
    <m/>
    <n v="20"/>
    <n v="2022"/>
    <s v=""/>
    <m/>
    <m/>
    <m/>
  </r>
  <r>
    <n v="4953"/>
    <m/>
    <m/>
    <m/>
    <x v="13"/>
    <x v="19"/>
    <x v="6"/>
    <s v="Food Security"/>
    <x v="9"/>
    <x v="20"/>
    <x v="3"/>
    <m/>
    <s v="Planned"/>
    <m/>
    <m/>
    <m/>
    <m/>
    <m/>
    <s v="Chittagong"/>
    <s v="Cox's Bazar"/>
    <x v="6"/>
    <x v="9"/>
    <x v="1"/>
    <m/>
    <m/>
    <m/>
    <x v="2"/>
    <x v="2"/>
    <m/>
    <m/>
    <m/>
    <m/>
    <m/>
    <m/>
    <m/>
    <m/>
    <m/>
    <m/>
    <m/>
    <m/>
    <m/>
    <m/>
    <m/>
    <m/>
    <m/>
    <m/>
    <m/>
    <m/>
    <m/>
    <m/>
    <m/>
    <m/>
    <n v="20"/>
    <n v="2022"/>
    <s v=""/>
    <m/>
    <m/>
    <m/>
  </r>
  <r>
    <n v="4954"/>
    <m/>
    <m/>
    <m/>
    <x v="13"/>
    <x v="19"/>
    <x v="6"/>
    <s v="Food Security"/>
    <x v="9"/>
    <x v="20"/>
    <x v="3"/>
    <m/>
    <s v="Planned"/>
    <m/>
    <m/>
    <m/>
    <m/>
    <m/>
    <s v="Chittagong"/>
    <s v="Cox's Bazar"/>
    <x v="6"/>
    <x v="9"/>
    <x v="1"/>
    <m/>
    <m/>
    <m/>
    <x v="2"/>
    <x v="2"/>
    <m/>
    <m/>
    <m/>
    <m/>
    <m/>
    <m/>
    <m/>
    <m/>
    <m/>
    <m/>
    <m/>
    <m/>
    <m/>
    <m/>
    <m/>
    <m/>
    <m/>
    <m/>
    <m/>
    <m/>
    <m/>
    <m/>
    <m/>
    <m/>
    <n v="20"/>
    <n v="2022"/>
    <s v=""/>
    <m/>
    <m/>
    <m/>
  </r>
  <r>
    <n v="4955"/>
    <m/>
    <m/>
    <m/>
    <x v="13"/>
    <x v="19"/>
    <x v="6"/>
    <s v="Food Security"/>
    <x v="9"/>
    <x v="20"/>
    <x v="3"/>
    <m/>
    <s v="Planned"/>
    <m/>
    <m/>
    <m/>
    <m/>
    <m/>
    <s v="Chittagong"/>
    <s v="Cox's Bazar"/>
    <x v="6"/>
    <x v="9"/>
    <x v="1"/>
    <m/>
    <m/>
    <m/>
    <x v="2"/>
    <x v="2"/>
    <m/>
    <m/>
    <m/>
    <m/>
    <m/>
    <m/>
    <m/>
    <m/>
    <m/>
    <m/>
    <m/>
    <m/>
    <m/>
    <m/>
    <m/>
    <m/>
    <m/>
    <m/>
    <m/>
    <m/>
    <m/>
    <m/>
    <m/>
    <m/>
    <n v="20"/>
    <n v="2022"/>
    <s v=""/>
    <m/>
    <m/>
    <m/>
  </r>
  <r>
    <n v="4956"/>
    <m/>
    <m/>
    <m/>
    <x v="13"/>
    <x v="19"/>
    <x v="6"/>
    <s v="Food Security"/>
    <x v="9"/>
    <x v="20"/>
    <x v="3"/>
    <m/>
    <s v="Planned"/>
    <m/>
    <m/>
    <m/>
    <m/>
    <m/>
    <s v="Chittagong"/>
    <s v="Cox's Bazar"/>
    <x v="6"/>
    <x v="9"/>
    <x v="1"/>
    <m/>
    <m/>
    <m/>
    <x v="2"/>
    <x v="2"/>
    <m/>
    <m/>
    <m/>
    <m/>
    <m/>
    <m/>
    <m/>
    <m/>
    <m/>
    <m/>
    <m/>
    <m/>
    <m/>
    <m/>
    <m/>
    <m/>
    <m/>
    <m/>
    <m/>
    <m/>
    <m/>
    <m/>
    <m/>
    <m/>
    <n v="20"/>
    <n v="2022"/>
    <s v=""/>
    <m/>
    <m/>
    <m/>
  </r>
  <r>
    <n v="4957"/>
    <m/>
    <m/>
    <m/>
    <x v="13"/>
    <x v="19"/>
    <x v="6"/>
    <s v="Food Security"/>
    <x v="9"/>
    <x v="20"/>
    <x v="3"/>
    <m/>
    <s v="Planned"/>
    <m/>
    <m/>
    <m/>
    <m/>
    <m/>
    <s v="Chittagong"/>
    <s v="Cox's Bazar"/>
    <x v="6"/>
    <x v="9"/>
    <x v="1"/>
    <m/>
    <m/>
    <m/>
    <x v="2"/>
    <x v="2"/>
    <m/>
    <m/>
    <m/>
    <m/>
    <m/>
    <m/>
    <m/>
    <m/>
    <m/>
    <m/>
    <m/>
    <m/>
    <m/>
    <m/>
    <m/>
    <m/>
    <m/>
    <m/>
    <m/>
    <m/>
    <m/>
    <m/>
    <m/>
    <m/>
    <n v="20"/>
    <n v="2022"/>
    <s v=""/>
    <m/>
    <m/>
    <m/>
  </r>
  <r>
    <n v="4958"/>
    <m/>
    <m/>
    <m/>
    <x v="13"/>
    <x v="19"/>
    <x v="6"/>
    <s v="Food Security"/>
    <x v="9"/>
    <x v="20"/>
    <x v="3"/>
    <m/>
    <s v="Planned"/>
    <m/>
    <m/>
    <m/>
    <m/>
    <m/>
    <s v="Chittagong"/>
    <s v="Cox's Bazar"/>
    <x v="6"/>
    <x v="9"/>
    <x v="1"/>
    <m/>
    <m/>
    <m/>
    <x v="2"/>
    <x v="2"/>
    <m/>
    <m/>
    <m/>
    <m/>
    <m/>
    <m/>
    <m/>
    <m/>
    <m/>
    <m/>
    <m/>
    <m/>
    <m/>
    <m/>
    <m/>
    <m/>
    <m/>
    <m/>
    <m/>
    <m/>
    <m/>
    <m/>
    <m/>
    <m/>
    <n v="20"/>
    <n v="2022"/>
    <s v=""/>
    <m/>
    <m/>
    <m/>
  </r>
  <r>
    <n v="4959"/>
    <m/>
    <m/>
    <m/>
    <x v="13"/>
    <x v="19"/>
    <x v="6"/>
    <s v="Food Security"/>
    <x v="9"/>
    <x v="20"/>
    <x v="3"/>
    <m/>
    <s v="Planned"/>
    <m/>
    <m/>
    <m/>
    <m/>
    <m/>
    <s v="Chittagong"/>
    <s v="Cox's Bazar"/>
    <x v="6"/>
    <x v="9"/>
    <x v="1"/>
    <m/>
    <m/>
    <m/>
    <x v="2"/>
    <x v="2"/>
    <m/>
    <m/>
    <m/>
    <m/>
    <m/>
    <m/>
    <m/>
    <m/>
    <m/>
    <m/>
    <m/>
    <m/>
    <m/>
    <m/>
    <m/>
    <m/>
    <m/>
    <m/>
    <m/>
    <m/>
    <m/>
    <m/>
    <m/>
    <m/>
    <n v="20"/>
    <n v="2022"/>
    <s v=""/>
    <m/>
    <m/>
    <m/>
  </r>
  <r>
    <n v="4960"/>
    <m/>
    <m/>
    <m/>
    <x v="13"/>
    <x v="19"/>
    <x v="6"/>
    <s v="Food Security"/>
    <x v="9"/>
    <x v="20"/>
    <x v="3"/>
    <m/>
    <s v="Planned"/>
    <m/>
    <m/>
    <m/>
    <m/>
    <m/>
    <s v="Chittagong"/>
    <s v="Cox's Bazar"/>
    <x v="6"/>
    <x v="9"/>
    <x v="1"/>
    <m/>
    <m/>
    <m/>
    <x v="2"/>
    <x v="2"/>
    <m/>
    <m/>
    <m/>
    <m/>
    <m/>
    <m/>
    <m/>
    <m/>
    <m/>
    <m/>
    <m/>
    <m/>
    <m/>
    <m/>
    <m/>
    <m/>
    <m/>
    <m/>
    <m/>
    <m/>
    <m/>
    <m/>
    <m/>
    <m/>
    <n v="20"/>
    <n v="2022"/>
    <s v=""/>
    <m/>
    <m/>
    <m/>
  </r>
  <r>
    <n v="4961"/>
    <m/>
    <m/>
    <m/>
    <x v="13"/>
    <x v="19"/>
    <x v="6"/>
    <s v="Food Security"/>
    <x v="9"/>
    <x v="20"/>
    <x v="3"/>
    <m/>
    <s v="Planned"/>
    <m/>
    <m/>
    <m/>
    <m/>
    <m/>
    <s v="Chittagong"/>
    <s v="Cox's Bazar"/>
    <x v="6"/>
    <x v="9"/>
    <x v="1"/>
    <m/>
    <m/>
    <m/>
    <x v="2"/>
    <x v="2"/>
    <m/>
    <m/>
    <m/>
    <m/>
    <m/>
    <m/>
    <m/>
    <m/>
    <m/>
    <m/>
    <m/>
    <m/>
    <m/>
    <m/>
    <m/>
    <m/>
    <m/>
    <m/>
    <m/>
    <m/>
    <m/>
    <m/>
    <m/>
    <m/>
    <n v="20"/>
    <n v="2022"/>
    <s v=""/>
    <m/>
    <m/>
    <m/>
  </r>
  <r>
    <n v="4962"/>
    <m/>
    <m/>
    <m/>
    <x v="13"/>
    <x v="19"/>
    <x v="6"/>
    <s v="Food Security"/>
    <x v="9"/>
    <x v="20"/>
    <x v="3"/>
    <m/>
    <s v="Planned"/>
    <m/>
    <m/>
    <m/>
    <m/>
    <m/>
    <s v="Chittagong"/>
    <s v="Cox's Bazar"/>
    <x v="6"/>
    <x v="9"/>
    <x v="1"/>
    <m/>
    <m/>
    <m/>
    <x v="2"/>
    <x v="2"/>
    <m/>
    <m/>
    <m/>
    <m/>
    <m/>
    <m/>
    <m/>
    <m/>
    <m/>
    <m/>
    <m/>
    <m/>
    <m/>
    <m/>
    <m/>
    <m/>
    <m/>
    <m/>
    <m/>
    <m/>
    <m/>
    <m/>
    <m/>
    <m/>
    <n v="20"/>
    <n v="2022"/>
    <s v=""/>
    <m/>
    <m/>
    <m/>
  </r>
  <r>
    <n v="4963"/>
    <m/>
    <m/>
    <m/>
    <x v="13"/>
    <x v="19"/>
    <x v="6"/>
    <s v="Food Security"/>
    <x v="9"/>
    <x v="20"/>
    <x v="3"/>
    <m/>
    <s v="Planned"/>
    <m/>
    <m/>
    <m/>
    <m/>
    <m/>
    <s v="Chittagong"/>
    <s v="Cox's Bazar"/>
    <x v="6"/>
    <x v="9"/>
    <x v="1"/>
    <m/>
    <m/>
    <m/>
    <x v="2"/>
    <x v="2"/>
    <m/>
    <m/>
    <m/>
    <m/>
    <m/>
    <m/>
    <m/>
    <m/>
    <m/>
    <m/>
    <m/>
    <m/>
    <m/>
    <m/>
    <m/>
    <m/>
    <m/>
    <m/>
    <m/>
    <m/>
    <m/>
    <m/>
    <m/>
    <m/>
    <n v="20"/>
    <n v="2022"/>
    <s v=""/>
    <m/>
    <m/>
    <m/>
  </r>
  <r>
    <n v="4964"/>
    <m/>
    <m/>
    <m/>
    <x v="13"/>
    <x v="19"/>
    <x v="6"/>
    <s v="Food Security"/>
    <x v="9"/>
    <x v="20"/>
    <x v="3"/>
    <m/>
    <s v="Planned"/>
    <m/>
    <m/>
    <m/>
    <m/>
    <m/>
    <s v="Chittagong"/>
    <s v="Cox's Bazar"/>
    <x v="6"/>
    <x v="9"/>
    <x v="1"/>
    <m/>
    <m/>
    <m/>
    <x v="2"/>
    <x v="2"/>
    <m/>
    <m/>
    <m/>
    <m/>
    <m/>
    <m/>
    <m/>
    <m/>
    <m/>
    <m/>
    <m/>
    <m/>
    <m/>
    <m/>
    <m/>
    <m/>
    <m/>
    <m/>
    <m/>
    <m/>
    <m/>
    <m/>
    <m/>
    <m/>
    <n v="20"/>
    <n v="2022"/>
    <s v=""/>
    <m/>
    <m/>
    <m/>
  </r>
  <r>
    <n v="4965"/>
    <m/>
    <m/>
    <m/>
    <x v="13"/>
    <x v="19"/>
    <x v="6"/>
    <s v="Food Security"/>
    <x v="9"/>
    <x v="20"/>
    <x v="3"/>
    <m/>
    <s v="Planned"/>
    <m/>
    <m/>
    <m/>
    <m/>
    <m/>
    <s v="Chittagong"/>
    <s v="Cox's Bazar"/>
    <x v="6"/>
    <x v="9"/>
    <x v="1"/>
    <m/>
    <m/>
    <m/>
    <x v="2"/>
    <x v="2"/>
    <m/>
    <m/>
    <m/>
    <m/>
    <m/>
    <m/>
    <m/>
    <m/>
    <m/>
    <m/>
    <m/>
    <m/>
    <m/>
    <m/>
    <m/>
    <m/>
    <m/>
    <m/>
    <m/>
    <m/>
    <m/>
    <m/>
    <m/>
    <m/>
    <n v="20"/>
    <n v="2022"/>
    <s v=""/>
    <m/>
    <m/>
    <m/>
  </r>
  <r>
    <n v="4966"/>
    <m/>
    <m/>
    <m/>
    <x v="13"/>
    <x v="19"/>
    <x v="6"/>
    <s v="Food Security"/>
    <x v="9"/>
    <x v="20"/>
    <x v="3"/>
    <m/>
    <s v="Planned"/>
    <m/>
    <m/>
    <m/>
    <m/>
    <m/>
    <s v="Chittagong"/>
    <s v="Cox's Bazar"/>
    <x v="6"/>
    <x v="9"/>
    <x v="1"/>
    <m/>
    <m/>
    <m/>
    <x v="2"/>
    <x v="2"/>
    <m/>
    <m/>
    <m/>
    <m/>
    <m/>
    <m/>
    <m/>
    <m/>
    <m/>
    <m/>
    <m/>
    <m/>
    <m/>
    <m/>
    <m/>
    <m/>
    <m/>
    <m/>
    <m/>
    <m/>
    <m/>
    <m/>
    <m/>
    <m/>
    <n v="20"/>
    <n v="2022"/>
    <s v=""/>
    <m/>
    <m/>
    <m/>
  </r>
  <r>
    <n v="4967"/>
    <m/>
    <m/>
    <m/>
    <x v="13"/>
    <x v="19"/>
    <x v="6"/>
    <s v="Food Security"/>
    <x v="9"/>
    <x v="20"/>
    <x v="3"/>
    <m/>
    <s v="Planned"/>
    <m/>
    <m/>
    <m/>
    <m/>
    <m/>
    <s v="Chittagong"/>
    <s v="Cox's Bazar"/>
    <x v="6"/>
    <x v="9"/>
    <x v="1"/>
    <m/>
    <m/>
    <m/>
    <x v="2"/>
    <x v="2"/>
    <m/>
    <m/>
    <m/>
    <m/>
    <m/>
    <m/>
    <m/>
    <m/>
    <m/>
    <m/>
    <m/>
    <m/>
    <m/>
    <m/>
    <m/>
    <m/>
    <m/>
    <m/>
    <m/>
    <m/>
    <m/>
    <m/>
    <m/>
    <m/>
    <n v="20"/>
    <n v="2022"/>
    <s v=""/>
    <m/>
    <m/>
    <m/>
  </r>
  <r>
    <n v="4968"/>
    <m/>
    <m/>
    <m/>
    <x v="13"/>
    <x v="19"/>
    <x v="6"/>
    <s v="Food Security"/>
    <x v="9"/>
    <x v="20"/>
    <x v="3"/>
    <m/>
    <s v="Planned"/>
    <m/>
    <m/>
    <m/>
    <m/>
    <m/>
    <s v="Chittagong"/>
    <s v="Cox's Bazar"/>
    <x v="6"/>
    <x v="9"/>
    <x v="1"/>
    <m/>
    <m/>
    <m/>
    <x v="2"/>
    <x v="2"/>
    <m/>
    <m/>
    <m/>
    <m/>
    <m/>
    <m/>
    <m/>
    <m/>
    <m/>
    <m/>
    <m/>
    <m/>
    <m/>
    <m/>
    <m/>
    <m/>
    <m/>
    <m/>
    <m/>
    <m/>
    <m/>
    <m/>
    <m/>
    <m/>
    <n v="20"/>
    <n v="2022"/>
    <s v=""/>
    <m/>
    <m/>
    <m/>
  </r>
  <r>
    <n v="4969"/>
    <m/>
    <m/>
    <m/>
    <x v="13"/>
    <x v="19"/>
    <x v="6"/>
    <s v="Food Security"/>
    <x v="9"/>
    <x v="20"/>
    <x v="3"/>
    <m/>
    <s v="Planned"/>
    <m/>
    <m/>
    <m/>
    <m/>
    <m/>
    <s v="Chittagong"/>
    <s v="Cox's Bazar"/>
    <x v="6"/>
    <x v="9"/>
    <x v="1"/>
    <m/>
    <m/>
    <m/>
    <x v="2"/>
    <x v="2"/>
    <m/>
    <m/>
    <m/>
    <m/>
    <m/>
    <m/>
    <m/>
    <m/>
    <m/>
    <m/>
    <m/>
    <m/>
    <m/>
    <m/>
    <m/>
    <m/>
    <m/>
    <m/>
    <m/>
    <m/>
    <m/>
    <m/>
    <m/>
    <m/>
    <n v="20"/>
    <n v="2022"/>
    <s v=""/>
    <m/>
    <m/>
    <m/>
  </r>
  <r>
    <n v="4970"/>
    <m/>
    <m/>
    <m/>
    <x v="13"/>
    <x v="19"/>
    <x v="6"/>
    <s v="Food Security"/>
    <x v="9"/>
    <x v="20"/>
    <x v="3"/>
    <m/>
    <s v="Planned"/>
    <m/>
    <m/>
    <m/>
    <m/>
    <m/>
    <s v="Chittagong"/>
    <s v="Cox's Bazar"/>
    <x v="6"/>
    <x v="9"/>
    <x v="1"/>
    <m/>
    <m/>
    <m/>
    <x v="2"/>
    <x v="2"/>
    <m/>
    <m/>
    <m/>
    <m/>
    <m/>
    <m/>
    <m/>
    <m/>
    <m/>
    <m/>
    <m/>
    <m/>
    <m/>
    <m/>
    <m/>
    <m/>
    <m/>
    <m/>
    <m/>
    <m/>
    <m/>
    <m/>
    <m/>
    <m/>
    <n v="20"/>
    <n v="2022"/>
    <s v=""/>
    <m/>
    <m/>
    <m/>
  </r>
  <r>
    <n v="4971"/>
    <m/>
    <m/>
    <m/>
    <x v="13"/>
    <x v="19"/>
    <x v="6"/>
    <s v="Food Security"/>
    <x v="9"/>
    <x v="20"/>
    <x v="3"/>
    <m/>
    <s v="Planned"/>
    <m/>
    <m/>
    <m/>
    <m/>
    <m/>
    <s v="Chittagong"/>
    <s v="Cox's Bazar"/>
    <x v="6"/>
    <x v="9"/>
    <x v="1"/>
    <m/>
    <m/>
    <m/>
    <x v="2"/>
    <x v="2"/>
    <m/>
    <m/>
    <m/>
    <m/>
    <m/>
    <m/>
    <m/>
    <m/>
    <m/>
    <m/>
    <m/>
    <m/>
    <m/>
    <m/>
    <m/>
    <m/>
    <m/>
    <m/>
    <m/>
    <m/>
    <m/>
    <m/>
    <m/>
    <m/>
    <n v="20"/>
    <n v="2022"/>
    <s v=""/>
    <m/>
    <m/>
    <m/>
  </r>
  <r>
    <n v="4972"/>
    <m/>
    <m/>
    <m/>
    <x v="13"/>
    <x v="19"/>
    <x v="6"/>
    <s v="Food Security"/>
    <x v="9"/>
    <x v="20"/>
    <x v="3"/>
    <m/>
    <s v="Planned"/>
    <m/>
    <m/>
    <m/>
    <m/>
    <m/>
    <s v="Chittagong"/>
    <s v="Cox's Bazar"/>
    <x v="6"/>
    <x v="9"/>
    <x v="1"/>
    <m/>
    <m/>
    <m/>
    <x v="2"/>
    <x v="2"/>
    <m/>
    <m/>
    <m/>
    <m/>
    <m/>
    <m/>
    <m/>
    <m/>
    <m/>
    <m/>
    <m/>
    <m/>
    <m/>
    <m/>
    <m/>
    <m/>
    <m/>
    <m/>
    <m/>
    <m/>
    <m/>
    <m/>
    <m/>
    <m/>
    <n v="20"/>
    <n v="2022"/>
    <s v=""/>
    <m/>
    <m/>
    <m/>
  </r>
  <r>
    <n v="4973"/>
    <m/>
    <m/>
    <m/>
    <x v="13"/>
    <x v="19"/>
    <x v="6"/>
    <s v="Food Security"/>
    <x v="9"/>
    <x v="20"/>
    <x v="3"/>
    <m/>
    <s v="Planned"/>
    <m/>
    <m/>
    <m/>
    <m/>
    <m/>
    <s v="Chittagong"/>
    <s v="Cox's Bazar"/>
    <x v="6"/>
    <x v="9"/>
    <x v="1"/>
    <m/>
    <m/>
    <m/>
    <x v="2"/>
    <x v="2"/>
    <m/>
    <m/>
    <m/>
    <m/>
    <m/>
    <m/>
    <m/>
    <m/>
    <m/>
    <m/>
    <m/>
    <m/>
    <m/>
    <m/>
    <m/>
    <m/>
    <m/>
    <m/>
    <m/>
    <m/>
    <m/>
    <m/>
    <m/>
    <m/>
    <n v="20"/>
    <n v="2022"/>
    <s v=""/>
    <m/>
    <m/>
    <m/>
  </r>
  <r>
    <n v="4974"/>
    <m/>
    <m/>
    <m/>
    <x v="13"/>
    <x v="19"/>
    <x v="6"/>
    <s v="Food Security"/>
    <x v="9"/>
    <x v="20"/>
    <x v="3"/>
    <m/>
    <s v="Planned"/>
    <m/>
    <m/>
    <m/>
    <m/>
    <m/>
    <s v="Chittagong"/>
    <s v="Cox's Bazar"/>
    <x v="6"/>
    <x v="9"/>
    <x v="1"/>
    <m/>
    <m/>
    <m/>
    <x v="2"/>
    <x v="2"/>
    <m/>
    <m/>
    <m/>
    <m/>
    <m/>
    <m/>
    <m/>
    <m/>
    <m/>
    <m/>
    <m/>
    <m/>
    <m/>
    <m/>
    <m/>
    <m/>
    <m/>
    <m/>
    <m/>
    <m/>
    <m/>
    <m/>
    <m/>
    <m/>
    <n v="20"/>
    <n v="2022"/>
    <s v=""/>
    <m/>
    <m/>
    <m/>
  </r>
  <r>
    <n v="4975"/>
    <m/>
    <m/>
    <m/>
    <x v="13"/>
    <x v="19"/>
    <x v="6"/>
    <s v="Food Security"/>
    <x v="9"/>
    <x v="20"/>
    <x v="3"/>
    <m/>
    <s v="Planned"/>
    <m/>
    <m/>
    <m/>
    <m/>
    <m/>
    <s v="Chittagong"/>
    <s v="Cox's Bazar"/>
    <x v="6"/>
    <x v="9"/>
    <x v="1"/>
    <m/>
    <m/>
    <m/>
    <x v="2"/>
    <x v="2"/>
    <m/>
    <m/>
    <m/>
    <m/>
    <m/>
    <m/>
    <m/>
    <m/>
    <m/>
    <m/>
    <m/>
    <m/>
    <m/>
    <m/>
    <m/>
    <m/>
    <m/>
    <m/>
    <m/>
    <m/>
    <m/>
    <m/>
    <m/>
    <m/>
    <n v="20"/>
    <n v="2022"/>
    <s v=""/>
    <m/>
    <m/>
    <m/>
  </r>
  <r>
    <n v="4976"/>
    <m/>
    <m/>
    <m/>
    <x v="13"/>
    <x v="19"/>
    <x v="6"/>
    <s v="Food Security"/>
    <x v="9"/>
    <x v="20"/>
    <x v="3"/>
    <m/>
    <s v="Planned"/>
    <m/>
    <m/>
    <m/>
    <m/>
    <m/>
    <s v="Chittagong"/>
    <s v="Cox's Bazar"/>
    <x v="6"/>
    <x v="9"/>
    <x v="1"/>
    <m/>
    <m/>
    <m/>
    <x v="2"/>
    <x v="2"/>
    <m/>
    <m/>
    <m/>
    <m/>
    <m/>
    <m/>
    <m/>
    <m/>
    <m/>
    <m/>
    <m/>
    <m/>
    <m/>
    <m/>
    <m/>
    <m/>
    <m/>
    <m/>
    <m/>
    <m/>
    <m/>
    <m/>
    <m/>
    <m/>
    <n v="20"/>
    <n v="2022"/>
    <s v=""/>
    <m/>
    <m/>
    <m/>
  </r>
  <r>
    <n v="4977"/>
    <m/>
    <m/>
    <m/>
    <x v="13"/>
    <x v="19"/>
    <x v="6"/>
    <s v="Food Security"/>
    <x v="9"/>
    <x v="20"/>
    <x v="3"/>
    <m/>
    <s v="Planned"/>
    <m/>
    <m/>
    <m/>
    <m/>
    <m/>
    <s v="Chittagong"/>
    <s v="Cox's Bazar"/>
    <x v="6"/>
    <x v="9"/>
    <x v="1"/>
    <m/>
    <m/>
    <m/>
    <x v="2"/>
    <x v="2"/>
    <m/>
    <m/>
    <m/>
    <m/>
    <m/>
    <m/>
    <m/>
    <m/>
    <m/>
    <m/>
    <m/>
    <m/>
    <m/>
    <m/>
    <m/>
    <m/>
    <m/>
    <m/>
    <m/>
    <m/>
    <m/>
    <m/>
    <m/>
    <m/>
    <n v="20"/>
    <n v="2022"/>
    <s v=""/>
    <m/>
    <m/>
    <m/>
  </r>
  <r>
    <n v="4978"/>
    <m/>
    <m/>
    <m/>
    <x v="13"/>
    <x v="19"/>
    <x v="6"/>
    <s v="Food Security"/>
    <x v="9"/>
    <x v="20"/>
    <x v="3"/>
    <m/>
    <s v="Planned"/>
    <m/>
    <m/>
    <m/>
    <m/>
    <m/>
    <s v="Chittagong"/>
    <s v="Cox's Bazar"/>
    <x v="6"/>
    <x v="9"/>
    <x v="1"/>
    <m/>
    <m/>
    <m/>
    <x v="2"/>
    <x v="2"/>
    <m/>
    <m/>
    <m/>
    <m/>
    <m/>
    <m/>
    <m/>
    <m/>
    <m/>
    <m/>
    <m/>
    <m/>
    <m/>
    <m/>
    <m/>
    <m/>
    <m/>
    <m/>
    <m/>
    <m/>
    <m/>
    <m/>
    <m/>
    <m/>
    <n v="20"/>
    <n v="2022"/>
    <s v=""/>
    <m/>
    <m/>
    <m/>
  </r>
  <r>
    <n v="4979"/>
    <m/>
    <m/>
    <m/>
    <x v="13"/>
    <x v="19"/>
    <x v="6"/>
    <s v="Food Security"/>
    <x v="9"/>
    <x v="20"/>
    <x v="3"/>
    <m/>
    <s v="Planned"/>
    <m/>
    <m/>
    <m/>
    <m/>
    <m/>
    <s v="Chittagong"/>
    <s v="Cox's Bazar"/>
    <x v="6"/>
    <x v="9"/>
    <x v="1"/>
    <m/>
    <m/>
    <m/>
    <x v="2"/>
    <x v="2"/>
    <m/>
    <m/>
    <m/>
    <m/>
    <m/>
    <m/>
    <m/>
    <m/>
    <m/>
    <m/>
    <m/>
    <m/>
    <m/>
    <m/>
    <m/>
    <m/>
    <m/>
    <m/>
    <m/>
    <m/>
    <m/>
    <m/>
    <m/>
    <m/>
    <n v="20"/>
    <n v="2022"/>
    <s v=""/>
    <m/>
    <m/>
    <m/>
  </r>
  <r>
    <n v="4980"/>
    <m/>
    <m/>
    <m/>
    <x v="13"/>
    <x v="19"/>
    <x v="6"/>
    <s v="Food Security"/>
    <x v="9"/>
    <x v="20"/>
    <x v="3"/>
    <m/>
    <s v="Planned"/>
    <m/>
    <m/>
    <m/>
    <m/>
    <m/>
    <s v="Chittagong"/>
    <s v="Cox's Bazar"/>
    <x v="6"/>
    <x v="9"/>
    <x v="1"/>
    <m/>
    <m/>
    <m/>
    <x v="2"/>
    <x v="2"/>
    <m/>
    <m/>
    <m/>
    <m/>
    <m/>
    <m/>
    <m/>
    <m/>
    <m/>
    <m/>
    <m/>
    <m/>
    <m/>
    <m/>
    <m/>
    <m/>
    <m/>
    <m/>
    <m/>
    <m/>
    <m/>
    <m/>
    <m/>
    <m/>
    <n v="20"/>
    <n v="2022"/>
    <s v=""/>
    <m/>
    <m/>
    <m/>
  </r>
  <r>
    <n v="4981"/>
    <m/>
    <m/>
    <m/>
    <x v="13"/>
    <x v="19"/>
    <x v="6"/>
    <s v="Food Security"/>
    <x v="9"/>
    <x v="20"/>
    <x v="3"/>
    <m/>
    <s v="Planned"/>
    <m/>
    <m/>
    <m/>
    <m/>
    <m/>
    <s v="Chittagong"/>
    <s v="Cox's Bazar"/>
    <x v="6"/>
    <x v="9"/>
    <x v="1"/>
    <m/>
    <m/>
    <m/>
    <x v="2"/>
    <x v="2"/>
    <m/>
    <m/>
    <m/>
    <m/>
    <m/>
    <m/>
    <m/>
    <m/>
    <m/>
    <m/>
    <m/>
    <m/>
    <m/>
    <m/>
    <m/>
    <m/>
    <m/>
    <m/>
    <m/>
    <m/>
    <m/>
    <m/>
    <m/>
    <m/>
    <n v="20"/>
    <n v="2022"/>
    <s v=""/>
    <m/>
    <m/>
    <m/>
  </r>
  <r>
    <n v="4982"/>
    <m/>
    <m/>
    <m/>
    <x v="13"/>
    <x v="19"/>
    <x v="6"/>
    <s v="Food Security"/>
    <x v="9"/>
    <x v="20"/>
    <x v="3"/>
    <m/>
    <s v="Planned"/>
    <m/>
    <m/>
    <m/>
    <m/>
    <m/>
    <s v="Chittagong"/>
    <s v="Cox's Bazar"/>
    <x v="6"/>
    <x v="9"/>
    <x v="1"/>
    <m/>
    <m/>
    <m/>
    <x v="2"/>
    <x v="2"/>
    <m/>
    <m/>
    <m/>
    <m/>
    <m/>
    <m/>
    <m/>
    <m/>
    <m/>
    <m/>
    <m/>
    <m/>
    <m/>
    <m/>
    <m/>
    <m/>
    <m/>
    <m/>
    <m/>
    <m/>
    <m/>
    <m/>
    <m/>
    <m/>
    <n v="20"/>
    <n v="2022"/>
    <s v=""/>
    <m/>
    <m/>
    <m/>
  </r>
  <r>
    <n v="4983"/>
    <m/>
    <m/>
    <m/>
    <x v="13"/>
    <x v="19"/>
    <x v="6"/>
    <s v="Food Security"/>
    <x v="9"/>
    <x v="20"/>
    <x v="3"/>
    <m/>
    <s v="Planned"/>
    <m/>
    <m/>
    <m/>
    <m/>
    <m/>
    <s v="Chittagong"/>
    <s v="Cox's Bazar"/>
    <x v="6"/>
    <x v="9"/>
    <x v="1"/>
    <m/>
    <m/>
    <m/>
    <x v="2"/>
    <x v="2"/>
    <m/>
    <m/>
    <m/>
    <m/>
    <m/>
    <m/>
    <m/>
    <m/>
    <m/>
    <m/>
    <m/>
    <m/>
    <m/>
    <m/>
    <m/>
    <m/>
    <m/>
    <m/>
    <m/>
    <m/>
    <m/>
    <m/>
    <m/>
    <m/>
    <n v="20"/>
    <n v="2022"/>
    <s v=""/>
    <m/>
    <m/>
    <m/>
  </r>
  <r>
    <n v="4984"/>
    <m/>
    <m/>
    <m/>
    <x v="13"/>
    <x v="19"/>
    <x v="6"/>
    <s v="Food Security"/>
    <x v="9"/>
    <x v="20"/>
    <x v="3"/>
    <m/>
    <s v="Planned"/>
    <m/>
    <m/>
    <m/>
    <m/>
    <m/>
    <s v="Chittagong"/>
    <s v="Cox's Bazar"/>
    <x v="6"/>
    <x v="9"/>
    <x v="1"/>
    <m/>
    <m/>
    <m/>
    <x v="2"/>
    <x v="2"/>
    <m/>
    <m/>
    <m/>
    <m/>
    <m/>
    <m/>
    <m/>
    <m/>
    <m/>
    <m/>
    <m/>
    <m/>
    <m/>
    <m/>
    <m/>
    <m/>
    <m/>
    <m/>
    <m/>
    <m/>
    <m/>
    <m/>
    <m/>
    <m/>
    <n v="20"/>
    <n v="2022"/>
    <s v=""/>
    <m/>
    <m/>
    <m/>
  </r>
  <r>
    <n v="4985"/>
    <m/>
    <m/>
    <m/>
    <x v="13"/>
    <x v="19"/>
    <x v="6"/>
    <s v="Food Security"/>
    <x v="9"/>
    <x v="20"/>
    <x v="3"/>
    <m/>
    <s v="Planned"/>
    <m/>
    <m/>
    <m/>
    <m/>
    <m/>
    <s v="Chittagong"/>
    <s v="Cox's Bazar"/>
    <x v="6"/>
    <x v="9"/>
    <x v="1"/>
    <m/>
    <m/>
    <m/>
    <x v="2"/>
    <x v="2"/>
    <m/>
    <m/>
    <m/>
    <m/>
    <m/>
    <m/>
    <m/>
    <m/>
    <m/>
    <m/>
    <m/>
    <m/>
    <m/>
    <m/>
    <m/>
    <m/>
    <m/>
    <m/>
    <m/>
    <m/>
    <m/>
    <m/>
    <m/>
    <m/>
    <n v="20"/>
    <n v="2022"/>
    <s v=""/>
    <m/>
    <m/>
    <m/>
  </r>
  <r>
    <n v="4986"/>
    <m/>
    <m/>
    <m/>
    <x v="13"/>
    <x v="19"/>
    <x v="6"/>
    <s v="Food Security"/>
    <x v="9"/>
    <x v="20"/>
    <x v="3"/>
    <m/>
    <s v="Planned"/>
    <m/>
    <m/>
    <m/>
    <m/>
    <m/>
    <s v="Chittagong"/>
    <s v="Cox's Bazar"/>
    <x v="6"/>
    <x v="9"/>
    <x v="1"/>
    <m/>
    <m/>
    <m/>
    <x v="2"/>
    <x v="2"/>
    <m/>
    <m/>
    <m/>
    <m/>
    <m/>
    <m/>
    <m/>
    <m/>
    <m/>
    <m/>
    <m/>
    <m/>
    <m/>
    <m/>
    <m/>
    <m/>
    <m/>
    <m/>
    <m/>
    <m/>
    <m/>
    <m/>
    <m/>
    <m/>
    <n v="20"/>
    <n v="2022"/>
    <s v=""/>
    <m/>
    <m/>
    <m/>
  </r>
  <r>
    <n v="4987"/>
    <m/>
    <m/>
    <m/>
    <x v="13"/>
    <x v="19"/>
    <x v="6"/>
    <s v="Food Security"/>
    <x v="9"/>
    <x v="20"/>
    <x v="3"/>
    <m/>
    <s v="Planned"/>
    <m/>
    <m/>
    <m/>
    <m/>
    <m/>
    <s v="Chittagong"/>
    <s v="Cox's Bazar"/>
    <x v="6"/>
    <x v="9"/>
    <x v="1"/>
    <m/>
    <m/>
    <m/>
    <x v="2"/>
    <x v="2"/>
    <m/>
    <m/>
    <m/>
    <m/>
    <m/>
    <m/>
    <m/>
    <m/>
    <m/>
    <m/>
    <m/>
    <m/>
    <m/>
    <m/>
    <m/>
    <m/>
    <m/>
    <m/>
    <m/>
    <m/>
    <m/>
    <m/>
    <m/>
    <m/>
    <n v="20"/>
    <n v="2022"/>
    <s v=""/>
    <m/>
    <m/>
    <m/>
  </r>
  <r>
    <n v="4988"/>
    <m/>
    <m/>
    <m/>
    <x v="13"/>
    <x v="19"/>
    <x v="6"/>
    <s v="Food Security"/>
    <x v="9"/>
    <x v="20"/>
    <x v="3"/>
    <m/>
    <s v="Planned"/>
    <m/>
    <m/>
    <m/>
    <m/>
    <m/>
    <s v="Chittagong"/>
    <s v="Cox's Bazar"/>
    <x v="6"/>
    <x v="9"/>
    <x v="1"/>
    <m/>
    <m/>
    <m/>
    <x v="2"/>
    <x v="2"/>
    <m/>
    <m/>
    <m/>
    <m/>
    <m/>
    <m/>
    <m/>
    <m/>
    <m/>
    <m/>
    <m/>
    <m/>
    <m/>
    <m/>
    <m/>
    <m/>
    <m/>
    <m/>
    <m/>
    <m/>
    <m/>
    <m/>
    <m/>
    <m/>
    <n v="20"/>
    <n v="2022"/>
    <s v=""/>
    <m/>
    <m/>
    <m/>
  </r>
  <r>
    <n v="4989"/>
    <m/>
    <m/>
    <m/>
    <x v="13"/>
    <x v="19"/>
    <x v="6"/>
    <s v="Food Security"/>
    <x v="9"/>
    <x v="20"/>
    <x v="3"/>
    <m/>
    <s v="Planned"/>
    <m/>
    <m/>
    <m/>
    <m/>
    <m/>
    <s v="Chittagong"/>
    <s v="Cox's Bazar"/>
    <x v="6"/>
    <x v="9"/>
    <x v="1"/>
    <m/>
    <m/>
    <m/>
    <x v="2"/>
    <x v="2"/>
    <m/>
    <m/>
    <m/>
    <m/>
    <m/>
    <m/>
    <m/>
    <m/>
    <m/>
    <m/>
    <m/>
    <m/>
    <m/>
    <m/>
    <m/>
    <m/>
    <m/>
    <m/>
    <m/>
    <m/>
    <m/>
    <m/>
    <m/>
    <m/>
    <n v="20"/>
    <n v="2022"/>
    <s v=""/>
    <m/>
    <m/>
    <m/>
  </r>
  <r>
    <n v="4990"/>
    <m/>
    <m/>
    <m/>
    <x v="13"/>
    <x v="19"/>
    <x v="6"/>
    <s v="Food Security"/>
    <x v="9"/>
    <x v="20"/>
    <x v="3"/>
    <m/>
    <s v="Planned"/>
    <m/>
    <m/>
    <m/>
    <m/>
    <m/>
    <s v="Chittagong"/>
    <s v="Cox's Bazar"/>
    <x v="6"/>
    <x v="9"/>
    <x v="1"/>
    <m/>
    <m/>
    <m/>
    <x v="2"/>
    <x v="2"/>
    <m/>
    <m/>
    <m/>
    <m/>
    <m/>
    <m/>
    <m/>
    <m/>
    <m/>
    <m/>
    <m/>
    <m/>
    <m/>
    <m/>
    <m/>
    <m/>
    <m/>
    <m/>
    <m/>
    <m/>
    <m/>
    <m/>
    <m/>
    <m/>
    <n v="20"/>
    <n v="2022"/>
    <s v=""/>
    <m/>
    <m/>
    <m/>
  </r>
  <r>
    <n v="4991"/>
    <m/>
    <m/>
    <m/>
    <x v="13"/>
    <x v="19"/>
    <x v="6"/>
    <s v="Food Security"/>
    <x v="9"/>
    <x v="20"/>
    <x v="3"/>
    <m/>
    <s v="Planned"/>
    <m/>
    <m/>
    <m/>
    <m/>
    <m/>
    <s v="Chittagong"/>
    <s v="Cox's Bazar"/>
    <x v="6"/>
    <x v="9"/>
    <x v="1"/>
    <m/>
    <m/>
    <m/>
    <x v="2"/>
    <x v="2"/>
    <m/>
    <m/>
    <m/>
    <m/>
    <m/>
    <m/>
    <m/>
    <m/>
    <m/>
    <m/>
    <m/>
    <m/>
    <m/>
    <m/>
    <m/>
    <m/>
    <m/>
    <m/>
    <m/>
    <m/>
    <m/>
    <m/>
    <m/>
    <m/>
    <n v="20"/>
    <n v="2022"/>
    <s v=""/>
    <m/>
    <m/>
    <m/>
  </r>
  <r>
    <n v="4992"/>
    <m/>
    <m/>
    <m/>
    <x v="13"/>
    <x v="19"/>
    <x v="6"/>
    <s v="Food Security"/>
    <x v="9"/>
    <x v="20"/>
    <x v="3"/>
    <m/>
    <s v="Planned"/>
    <m/>
    <m/>
    <m/>
    <m/>
    <m/>
    <s v="Chittagong"/>
    <s v="Cox's Bazar"/>
    <x v="6"/>
    <x v="9"/>
    <x v="1"/>
    <m/>
    <m/>
    <m/>
    <x v="2"/>
    <x v="2"/>
    <m/>
    <m/>
    <m/>
    <m/>
    <m/>
    <m/>
    <m/>
    <m/>
    <m/>
    <m/>
    <m/>
    <m/>
    <m/>
    <m/>
    <m/>
    <m/>
    <m/>
    <m/>
    <m/>
    <m/>
    <m/>
    <m/>
    <m/>
    <m/>
    <n v="20"/>
    <n v="2022"/>
    <s v=""/>
    <m/>
    <m/>
    <m/>
  </r>
  <r>
    <n v="4993"/>
    <m/>
    <m/>
    <m/>
    <x v="13"/>
    <x v="19"/>
    <x v="6"/>
    <s v="Food Security"/>
    <x v="9"/>
    <x v="20"/>
    <x v="3"/>
    <m/>
    <s v="Planned"/>
    <m/>
    <m/>
    <m/>
    <m/>
    <m/>
    <s v="Chittagong"/>
    <s v="Cox's Bazar"/>
    <x v="6"/>
    <x v="9"/>
    <x v="1"/>
    <m/>
    <m/>
    <m/>
    <x v="2"/>
    <x v="2"/>
    <m/>
    <m/>
    <m/>
    <m/>
    <m/>
    <m/>
    <m/>
    <m/>
    <m/>
    <m/>
    <m/>
    <m/>
    <m/>
    <m/>
    <m/>
    <m/>
    <m/>
    <m/>
    <m/>
    <m/>
    <m/>
    <m/>
    <m/>
    <m/>
    <n v="20"/>
    <n v="2022"/>
    <s v=""/>
    <m/>
    <m/>
    <m/>
  </r>
  <r>
    <n v="4994"/>
    <m/>
    <m/>
    <m/>
    <x v="13"/>
    <x v="19"/>
    <x v="6"/>
    <s v="Food Security"/>
    <x v="9"/>
    <x v="20"/>
    <x v="3"/>
    <m/>
    <s v="Planned"/>
    <m/>
    <m/>
    <m/>
    <m/>
    <m/>
    <s v="Chittagong"/>
    <s v="Cox's Bazar"/>
    <x v="6"/>
    <x v="9"/>
    <x v="1"/>
    <m/>
    <m/>
    <m/>
    <x v="2"/>
    <x v="2"/>
    <m/>
    <m/>
    <m/>
    <m/>
    <m/>
    <m/>
    <m/>
    <m/>
    <m/>
    <m/>
    <m/>
    <m/>
    <m/>
    <m/>
    <m/>
    <m/>
    <m/>
    <m/>
    <m/>
    <m/>
    <m/>
    <m/>
    <m/>
    <m/>
    <n v="20"/>
    <n v="2022"/>
    <s v=""/>
    <m/>
    <m/>
    <m/>
  </r>
  <r>
    <n v="4995"/>
    <m/>
    <m/>
    <m/>
    <x v="13"/>
    <x v="19"/>
    <x v="6"/>
    <s v="Food Security"/>
    <x v="9"/>
    <x v="20"/>
    <x v="3"/>
    <m/>
    <s v="Planned"/>
    <m/>
    <m/>
    <m/>
    <m/>
    <m/>
    <s v="Chittagong"/>
    <s v="Cox's Bazar"/>
    <x v="6"/>
    <x v="9"/>
    <x v="1"/>
    <m/>
    <m/>
    <m/>
    <x v="2"/>
    <x v="2"/>
    <m/>
    <m/>
    <m/>
    <m/>
    <m/>
    <m/>
    <m/>
    <m/>
    <m/>
    <m/>
    <m/>
    <m/>
    <m/>
    <m/>
    <m/>
    <m/>
    <m/>
    <m/>
    <m/>
    <m/>
    <m/>
    <m/>
    <m/>
    <m/>
    <n v="20"/>
    <n v="2022"/>
    <s v=""/>
    <m/>
    <m/>
    <m/>
  </r>
  <r>
    <n v="4996"/>
    <m/>
    <m/>
    <m/>
    <x v="13"/>
    <x v="19"/>
    <x v="6"/>
    <s v="Food Security"/>
    <x v="9"/>
    <x v="20"/>
    <x v="3"/>
    <m/>
    <s v="Planned"/>
    <m/>
    <m/>
    <m/>
    <m/>
    <m/>
    <s v="Chittagong"/>
    <s v="Cox's Bazar"/>
    <x v="6"/>
    <x v="9"/>
    <x v="1"/>
    <m/>
    <m/>
    <m/>
    <x v="2"/>
    <x v="2"/>
    <m/>
    <m/>
    <m/>
    <m/>
    <m/>
    <m/>
    <m/>
    <m/>
    <m/>
    <m/>
    <m/>
    <m/>
    <m/>
    <m/>
    <m/>
    <m/>
    <m/>
    <m/>
    <m/>
    <m/>
    <m/>
    <m/>
    <m/>
    <m/>
    <n v="20"/>
    <n v="2022"/>
    <s v=""/>
    <m/>
    <m/>
    <m/>
  </r>
  <r>
    <n v="4997"/>
    <m/>
    <m/>
    <m/>
    <x v="13"/>
    <x v="19"/>
    <x v="6"/>
    <s v="Food Security"/>
    <x v="9"/>
    <x v="20"/>
    <x v="3"/>
    <m/>
    <s v="Planned"/>
    <m/>
    <m/>
    <m/>
    <m/>
    <m/>
    <s v="Chittagong"/>
    <s v="Cox's Bazar"/>
    <x v="6"/>
    <x v="9"/>
    <x v="1"/>
    <m/>
    <m/>
    <m/>
    <x v="2"/>
    <x v="2"/>
    <m/>
    <m/>
    <m/>
    <m/>
    <m/>
    <m/>
    <m/>
    <m/>
    <m/>
    <m/>
    <m/>
    <m/>
    <m/>
    <m/>
    <m/>
    <m/>
    <m/>
    <m/>
    <m/>
    <m/>
    <m/>
    <m/>
    <m/>
    <m/>
    <n v="20"/>
    <n v="2022"/>
    <s v=""/>
    <m/>
    <m/>
    <m/>
  </r>
  <r>
    <n v="4998"/>
    <m/>
    <m/>
    <m/>
    <x v="13"/>
    <x v="19"/>
    <x v="6"/>
    <s v="Food Security"/>
    <x v="9"/>
    <x v="20"/>
    <x v="3"/>
    <m/>
    <s v="Planned"/>
    <m/>
    <m/>
    <m/>
    <m/>
    <m/>
    <s v="Chittagong"/>
    <s v="Cox's Bazar"/>
    <x v="6"/>
    <x v="9"/>
    <x v="1"/>
    <m/>
    <m/>
    <m/>
    <x v="2"/>
    <x v="2"/>
    <m/>
    <m/>
    <m/>
    <m/>
    <m/>
    <m/>
    <m/>
    <m/>
    <m/>
    <m/>
    <m/>
    <m/>
    <m/>
    <m/>
    <m/>
    <m/>
    <m/>
    <m/>
    <m/>
    <m/>
    <m/>
    <m/>
    <m/>
    <m/>
    <n v="20"/>
    <n v="2022"/>
    <s v=""/>
    <m/>
    <m/>
    <m/>
  </r>
  <r>
    <n v="4999"/>
    <m/>
    <m/>
    <m/>
    <x v="13"/>
    <x v="19"/>
    <x v="6"/>
    <s v="Food Security"/>
    <x v="9"/>
    <x v="20"/>
    <x v="3"/>
    <m/>
    <s v="Planned"/>
    <m/>
    <m/>
    <m/>
    <m/>
    <m/>
    <s v="Chittagong"/>
    <s v="Cox's Bazar"/>
    <x v="6"/>
    <x v="9"/>
    <x v="1"/>
    <m/>
    <m/>
    <m/>
    <x v="2"/>
    <x v="2"/>
    <m/>
    <m/>
    <m/>
    <m/>
    <m/>
    <m/>
    <m/>
    <m/>
    <m/>
    <m/>
    <m/>
    <m/>
    <m/>
    <m/>
    <m/>
    <m/>
    <m/>
    <m/>
    <m/>
    <m/>
    <m/>
    <m/>
    <m/>
    <m/>
    <n v="20"/>
    <n v="2022"/>
    <s v=""/>
    <m/>
    <m/>
    <m/>
  </r>
  <r>
    <n v="5000"/>
    <m/>
    <m/>
    <m/>
    <x v="13"/>
    <x v="19"/>
    <x v="6"/>
    <s v="Food Security"/>
    <x v="9"/>
    <x v="20"/>
    <x v="3"/>
    <m/>
    <s v="Planned"/>
    <m/>
    <m/>
    <m/>
    <m/>
    <m/>
    <s v="Chittagong"/>
    <s v="Cox's Bazar"/>
    <x v="6"/>
    <x v="9"/>
    <x v="1"/>
    <m/>
    <m/>
    <m/>
    <x v="2"/>
    <x v="2"/>
    <m/>
    <m/>
    <m/>
    <m/>
    <m/>
    <m/>
    <m/>
    <m/>
    <m/>
    <m/>
    <m/>
    <m/>
    <m/>
    <m/>
    <m/>
    <m/>
    <m/>
    <m/>
    <m/>
    <m/>
    <m/>
    <m/>
    <m/>
    <m/>
    <n v="20"/>
    <n v="2022"/>
    <s v=""/>
    <m/>
    <m/>
    <m/>
  </r>
  <r>
    <n v="5001"/>
    <m/>
    <m/>
    <m/>
    <x v="13"/>
    <x v="19"/>
    <x v="6"/>
    <s v="Food Security"/>
    <x v="9"/>
    <x v="20"/>
    <x v="3"/>
    <m/>
    <s v="Planned"/>
    <m/>
    <m/>
    <m/>
    <m/>
    <m/>
    <s v="Chittagong"/>
    <s v="Cox's Bazar"/>
    <x v="6"/>
    <x v="9"/>
    <x v="1"/>
    <m/>
    <m/>
    <m/>
    <x v="2"/>
    <x v="2"/>
    <m/>
    <m/>
    <m/>
    <m/>
    <m/>
    <m/>
    <m/>
    <m/>
    <m/>
    <m/>
    <m/>
    <m/>
    <m/>
    <m/>
    <m/>
    <m/>
    <m/>
    <m/>
    <m/>
    <m/>
    <m/>
    <m/>
    <m/>
    <m/>
    <n v="20"/>
    <n v="2022"/>
    <s v=""/>
    <m/>
    <m/>
    <m/>
  </r>
  <r>
    <n v="5002"/>
    <m/>
    <m/>
    <m/>
    <x v="13"/>
    <x v="19"/>
    <x v="6"/>
    <s v="Food Security"/>
    <x v="9"/>
    <x v="20"/>
    <x v="3"/>
    <m/>
    <s v="Planned"/>
    <m/>
    <m/>
    <m/>
    <m/>
    <m/>
    <s v="Chittagong"/>
    <s v="Cox's Bazar"/>
    <x v="6"/>
    <x v="9"/>
    <x v="1"/>
    <m/>
    <m/>
    <m/>
    <x v="2"/>
    <x v="2"/>
    <m/>
    <m/>
    <m/>
    <m/>
    <m/>
    <m/>
    <m/>
    <m/>
    <m/>
    <m/>
    <m/>
    <m/>
    <m/>
    <m/>
    <m/>
    <m/>
    <m/>
    <m/>
    <m/>
    <m/>
    <m/>
    <m/>
    <m/>
    <m/>
    <n v="20"/>
    <n v="2022"/>
    <s v=""/>
    <m/>
    <m/>
    <m/>
  </r>
  <r>
    <n v="5003"/>
    <m/>
    <m/>
    <m/>
    <x v="13"/>
    <x v="19"/>
    <x v="6"/>
    <s v="Food Security"/>
    <x v="9"/>
    <x v="20"/>
    <x v="3"/>
    <m/>
    <s v="Planned"/>
    <m/>
    <m/>
    <m/>
    <m/>
    <m/>
    <s v="Chittagong"/>
    <s v="Cox's Bazar"/>
    <x v="6"/>
    <x v="9"/>
    <x v="1"/>
    <m/>
    <m/>
    <m/>
    <x v="2"/>
    <x v="2"/>
    <m/>
    <m/>
    <m/>
    <m/>
    <m/>
    <m/>
    <m/>
    <m/>
    <m/>
    <m/>
    <m/>
    <m/>
    <m/>
    <m/>
    <m/>
    <m/>
    <m/>
    <m/>
    <m/>
    <m/>
    <m/>
    <m/>
    <m/>
    <m/>
    <n v="20"/>
    <n v="2022"/>
    <s v=""/>
    <m/>
    <m/>
    <m/>
  </r>
  <r>
    <n v="5004"/>
    <m/>
    <m/>
    <m/>
    <x v="13"/>
    <x v="19"/>
    <x v="6"/>
    <s v="Food Security"/>
    <x v="9"/>
    <x v="20"/>
    <x v="3"/>
    <m/>
    <s v="Planned"/>
    <m/>
    <m/>
    <m/>
    <m/>
    <m/>
    <s v="Chittagong"/>
    <s v="Cox's Bazar"/>
    <x v="6"/>
    <x v="9"/>
    <x v="1"/>
    <m/>
    <m/>
    <m/>
    <x v="2"/>
    <x v="2"/>
    <m/>
    <m/>
    <m/>
    <m/>
    <m/>
    <m/>
    <m/>
    <m/>
    <m/>
    <m/>
    <m/>
    <m/>
    <m/>
    <m/>
    <m/>
    <m/>
    <m/>
    <m/>
    <m/>
    <m/>
    <m/>
    <m/>
    <m/>
    <m/>
    <n v="20"/>
    <n v="2022"/>
    <s v=""/>
    <m/>
    <m/>
    <m/>
  </r>
  <r>
    <n v="5005"/>
    <m/>
    <m/>
    <m/>
    <x v="13"/>
    <x v="19"/>
    <x v="6"/>
    <s v="Food Security"/>
    <x v="9"/>
    <x v="20"/>
    <x v="3"/>
    <m/>
    <s v="Planned"/>
    <m/>
    <m/>
    <m/>
    <m/>
    <m/>
    <s v="Chittagong"/>
    <s v="Cox's Bazar"/>
    <x v="6"/>
    <x v="9"/>
    <x v="1"/>
    <m/>
    <m/>
    <m/>
    <x v="2"/>
    <x v="2"/>
    <m/>
    <m/>
    <m/>
    <m/>
    <m/>
    <m/>
    <m/>
    <m/>
    <m/>
    <m/>
    <m/>
    <m/>
    <m/>
    <m/>
    <m/>
    <m/>
    <m/>
    <m/>
    <m/>
    <m/>
    <m/>
    <m/>
    <m/>
    <m/>
    <n v="20"/>
    <n v="2022"/>
    <s v=""/>
    <m/>
    <m/>
    <m/>
  </r>
  <r>
    <n v="5006"/>
    <m/>
    <m/>
    <m/>
    <x v="13"/>
    <x v="19"/>
    <x v="6"/>
    <s v="Food Security"/>
    <x v="9"/>
    <x v="20"/>
    <x v="3"/>
    <m/>
    <s v="Planned"/>
    <m/>
    <m/>
    <m/>
    <m/>
    <m/>
    <s v="Chittagong"/>
    <s v="Cox's Bazar"/>
    <x v="6"/>
    <x v="9"/>
    <x v="1"/>
    <m/>
    <m/>
    <m/>
    <x v="2"/>
    <x v="2"/>
    <m/>
    <m/>
    <m/>
    <m/>
    <m/>
    <m/>
    <m/>
    <m/>
    <m/>
    <m/>
    <m/>
    <m/>
    <m/>
    <m/>
    <m/>
    <m/>
    <m/>
    <m/>
    <m/>
    <m/>
    <m/>
    <m/>
    <m/>
    <m/>
    <n v="20"/>
    <n v="2022"/>
    <s v=""/>
    <m/>
    <m/>
    <m/>
  </r>
  <r>
    <n v="5007"/>
    <m/>
    <m/>
    <m/>
    <x v="13"/>
    <x v="19"/>
    <x v="6"/>
    <s v="Food Security"/>
    <x v="9"/>
    <x v="20"/>
    <x v="3"/>
    <m/>
    <s v="Planned"/>
    <m/>
    <m/>
    <m/>
    <m/>
    <m/>
    <s v="Chittagong"/>
    <s v="Cox's Bazar"/>
    <x v="6"/>
    <x v="9"/>
    <x v="1"/>
    <m/>
    <m/>
    <m/>
    <x v="2"/>
    <x v="2"/>
    <m/>
    <m/>
    <m/>
    <m/>
    <m/>
    <m/>
    <m/>
    <m/>
    <m/>
    <m/>
    <m/>
    <m/>
    <m/>
    <m/>
    <m/>
    <m/>
    <m/>
    <m/>
    <m/>
    <m/>
    <m/>
    <m/>
    <m/>
    <m/>
    <n v="20"/>
    <n v="2022"/>
    <s v=""/>
    <m/>
    <m/>
    <m/>
  </r>
  <r>
    <n v="5008"/>
    <m/>
    <m/>
    <m/>
    <x v="13"/>
    <x v="19"/>
    <x v="6"/>
    <s v="Food Security"/>
    <x v="9"/>
    <x v="20"/>
    <x v="3"/>
    <m/>
    <s v="Planned"/>
    <m/>
    <m/>
    <m/>
    <m/>
    <m/>
    <s v="Chittagong"/>
    <s v="Cox's Bazar"/>
    <x v="6"/>
    <x v="9"/>
    <x v="1"/>
    <m/>
    <m/>
    <m/>
    <x v="2"/>
    <x v="2"/>
    <m/>
    <m/>
    <m/>
    <m/>
    <m/>
    <m/>
    <m/>
    <m/>
    <m/>
    <m/>
    <m/>
    <m/>
    <m/>
    <m/>
    <m/>
    <m/>
    <m/>
    <m/>
    <m/>
    <m/>
    <m/>
    <m/>
    <m/>
    <m/>
    <n v="20"/>
    <n v="2022"/>
    <s v=""/>
    <m/>
    <m/>
    <m/>
  </r>
  <r>
    <n v="5009"/>
    <m/>
    <m/>
    <m/>
    <x v="13"/>
    <x v="19"/>
    <x v="6"/>
    <s v="Food Security"/>
    <x v="9"/>
    <x v="20"/>
    <x v="3"/>
    <m/>
    <s v="Planned"/>
    <m/>
    <m/>
    <m/>
    <m/>
    <m/>
    <s v="Chittagong"/>
    <s v="Cox's Bazar"/>
    <x v="6"/>
    <x v="9"/>
    <x v="1"/>
    <m/>
    <m/>
    <m/>
    <x v="2"/>
    <x v="2"/>
    <m/>
    <m/>
    <m/>
    <m/>
    <m/>
    <m/>
    <m/>
    <m/>
    <m/>
    <m/>
    <m/>
    <m/>
    <m/>
    <m/>
    <m/>
    <m/>
    <m/>
    <m/>
    <m/>
    <m/>
    <m/>
    <m/>
    <m/>
    <m/>
    <n v="20"/>
    <n v="2022"/>
    <s v=""/>
    <m/>
    <m/>
    <m/>
  </r>
  <r>
    <n v="5010"/>
    <m/>
    <m/>
    <m/>
    <x v="13"/>
    <x v="19"/>
    <x v="6"/>
    <s v="Food Security"/>
    <x v="9"/>
    <x v="20"/>
    <x v="3"/>
    <m/>
    <s v="Planned"/>
    <m/>
    <m/>
    <m/>
    <m/>
    <m/>
    <s v="Chittagong"/>
    <s v="Cox's Bazar"/>
    <x v="6"/>
    <x v="9"/>
    <x v="1"/>
    <m/>
    <m/>
    <m/>
    <x v="2"/>
    <x v="2"/>
    <m/>
    <m/>
    <m/>
    <m/>
    <m/>
    <m/>
    <m/>
    <m/>
    <m/>
    <m/>
    <m/>
    <m/>
    <m/>
    <m/>
    <m/>
    <m/>
    <m/>
    <m/>
    <m/>
    <m/>
    <m/>
    <m/>
    <m/>
    <m/>
    <n v="20"/>
    <n v="2022"/>
    <s v=""/>
    <m/>
    <m/>
    <m/>
  </r>
  <r>
    <n v="5011"/>
    <m/>
    <m/>
    <m/>
    <x v="13"/>
    <x v="19"/>
    <x v="6"/>
    <s v="Food Security"/>
    <x v="9"/>
    <x v="20"/>
    <x v="3"/>
    <m/>
    <s v="Planned"/>
    <m/>
    <m/>
    <m/>
    <m/>
    <m/>
    <s v="Chittagong"/>
    <s v="Cox's Bazar"/>
    <x v="6"/>
    <x v="9"/>
    <x v="1"/>
    <m/>
    <m/>
    <m/>
    <x v="2"/>
    <x v="2"/>
    <m/>
    <m/>
    <m/>
    <m/>
    <m/>
    <m/>
    <m/>
    <m/>
    <m/>
    <m/>
    <m/>
    <m/>
    <m/>
    <m/>
    <m/>
    <m/>
    <m/>
    <m/>
    <m/>
    <m/>
    <m/>
    <m/>
    <m/>
    <m/>
    <n v="20"/>
    <n v="2022"/>
    <s v=""/>
    <m/>
    <m/>
    <m/>
  </r>
  <r>
    <n v="5012"/>
    <m/>
    <m/>
    <m/>
    <x v="13"/>
    <x v="19"/>
    <x v="6"/>
    <s v="Food Security"/>
    <x v="9"/>
    <x v="20"/>
    <x v="3"/>
    <m/>
    <s v="Planned"/>
    <m/>
    <m/>
    <m/>
    <m/>
    <m/>
    <s v="Chittagong"/>
    <s v="Cox's Bazar"/>
    <x v="6"/>
    <x v="9"/>
    <x v="1"/>
    <m/>
    <m/>
    <m/>
    <x v="2"/>
    <x v="2"/>
    <m/>
    <m/>
    <m/>
    <m/>
    <m/>
    <m/>
    <m/>
    <m/>
    <m/>
    <m/>
    <m/>
    <m/>
    <m/>
    <m/>
    <m/>
    <m/>
    <m/>
    <m/>
    <m/>
    <m/>
    <m/>
    <m/>
    <m/>
    <m/>
    <n v="20"/>
    <n v="2022"/>
    <s v=""/>
    <m/>
    <m/>
    <m/>
  </r>
  <r>
    <n v="5013"/>
    <m/>
    <m/>
    <m/>
    <x v="13"/>
    <x v="19"/>
    <x v="6"/>
    <s v="Food Security"/>
    <x v="9"/>
    <x v="20"/>
    <x v="3"/>
    <m/>
    <s v="Planned"/>
    <m/>
    <m/>
    <m/>
    <m/>
    <m/>
    <s v="Chittagong"/>
    <s v="Cox's Bazar"/>
    <x v="6"/>
    <x v="9"/>
    <x v="1"/>
    <m/>
    <m/>
    <m/>
    <x v="2"/>
    <x v="2"/>
    <m/>
    <m/>
    <m/>
    <m/>
    <m/>
    <m/>
    <m/>
    <m/>
    <m/>
    <m/>
    <m/>
    <m/>
    <m/>
    <m/>
    <m/>
    <m/>
    <m/>
    <m/>
    <m/>
    <m/>
    <m/>
    <m/>
    <m/>
    <m/>
    <n v="20"/>
    <n v="2022"/>
    <s v=""/>
    <m/>
    <m/>
    <m/>
  </r>
  <r>
    <n v="5014"/>
    <m/>
    <m/>
    <m/>
    <x v="13"/>
    <x v="19"/>
    <x v="6"/>
    <s v="Food Security"/>
    <x v="9"/>
    <x v="20"/>
    <x v="3"/>
    <m/>
    <s v="Planned"/>
    <m/>
    <m/>
    <m/>
    <m/>
    <m/>
    <s v="Chittagong"/>
    <s v="Cox's Bazar"/>
    <x v="6"/>
    <x v="9"/>
    <x v="1"/>
    <m/>
    <m/>
    <m/>
    <x v="2"/>
    <x v="2"/>
    <m/>
    <m/>
    <m/>
    <m/>
    <m/>
    <m/>
    <m/>
    <m/>
    <m/>
    <m/>
    <m/>
    <m/>
    <m/>
    <m/>
    <m/>
    <m/>
    <m/>
    <m/>
    <m/>
    <m/>
    <m/>
    <m/>
    <m/>
    <m/>
    <n v="20"/>
    <n v="2022"/>
    <s v=""/>
    <m/>
    <m/>
    <m/>
  </r>
  <r>
    <n v="5015"/>
    <m/>
    <m/>
    <m/>
    <x v="13"/>
    <x v="19"/>
    <x v="6"/>
    <s v="Food Security"/>
    <x v="9"/>
    <x v="20"/>
    <x v="3"/>
    <m/>
    <s v="Planned"/>
    <m/>
    <m/>
    <m/>
    <m/>
    <m/>
    <s v="Chittagong"/>
    <s v="Cox's Bazar"/>
    <x v="6"/>
    <x v="9"/>
    <x v="1"/>
    <m/>
    <m/>
    <m/>
    <x v="2"/>
    <x v="2"/>
    <m/>
    <m/>
    <m/>
    <m/>
    <m/>
    <m/>
    <m/>
    <m/>
    <m/>
    <m/>
    <m/>
    <m/>
    <m/>
    <m/>
    <m/>
    <m/>
    <m/>
    <m/>
    <m/>
    <m/>
    <m/>
    <m/>
    <m/>
    <m/>
    <n v="20"/>
    <n v="2022"/>
    <s v=""/>
    <m/>
    <m/>
    <m/>
  </r>
  <r>
    <n v="5016"/>
    <m/>
    <m/>
    <m/>
    <x v="13"/>
    <x v="19"/>
    <x v="6"/>
    <s v="Food Security"/>
    <x v="9"/>
    <x v="20"/>
    <x v="3"/>
    <m/>
    <s v="Planned"/>
    <m/>
    <m/>
    <m/>
    <m/>
    <m/>
    <s v="Chittagong"/>
    <s v="Cox's Bazar"/>
    <x v="6"/>
    <x v="9"/>
    <x v="1"/>
    <m/>
    <m/>
    <m/>
    <x v="2"/>
    <x v="2"/>
    <m/>
    <m/>
    <m/>
    <m/>
    <m/>
    <m/>
    <m/>
    <m/>
    <m/>
    <m/>
    <m/>
    <m/>
    <m/>
    <m/>
    <m/>
    <m/>
    <m/>
    <m/>
    <m/>
    <m/>
    <m/>
    <m/>
    <m/>
    <m/>
    <n v="20"/>
    <n v="2022"/>
    <s v=""/>
    <m/>
    <m/>
    <m/>
  </r>
  <r>
    <n v="5017"/>
    <m/>
    <m/>
    <m/>
    <x v="13"/>
    <x v="19"/>
    <x v="6"/>
    <s v="Food Security"/>
    <x v="9"/>
    <x v="20"/>
    <x v="3"/>
    <m/>
    <s v="Planned"/>
    <m/>
    <m/>
    <m/>
    <m/>
    <m/>
    <s v="Chittagong"/>
    <s v="Cox's Bazar"/>
    <x v="6"/>
    <x v="9"/>
    <x v="1"/>
    <m/>
    <m/>
    <m/>
    <x v="2"/>
    <x v="2"/>
    <m/>
    <m/>
    <m/>
    <m/>
    <m/>
    <m/>
    <m/>
    <m/>
    <m/>
    <m/>
    <m/>
    <m/>
    <m/>
    <m/>
    <m/>
    <m/>
    <m/>
    <m/>
    <m/>
    <m/>
    <m/>
    <m/>
    <m/>
    <m/>
    <n v="20"/>
    <n v="2022"/>
    <s v=""/>
    <m/>
    <m/>
    <m/>
  </r>
  <r>
    <n v="5018"/>
    <m/>
    <m/>
    <m/>
    <x v="13"/>
    <x v="19"/>
    <x v="6"/>
    <s v="Food Security"/>
    <x v="9"/>
    <x v="20"/>
    <x v="3"/>
    <m/>
    <s v="Planned"/>
    <m/>
    <m/>
    <m/>
    <m/>
    <m/>
    <s v="Chittagong"/>
    <s v="Cox's Bazar"/>
    <x v="6"/>
    <x v="9"/>
    <x v="1"/>
    <m/>
    <m/>
    <m/>
    <x v="2"/>
    <x v="2"/>
    <m/>
    <m/>
    <m/>
    <m/>
    <m/>
    <m/>
    <m/>
    <m/>
    <m/>
    <m/>
    <m/>
    <m/>
    <m/>
    <m/>
    <m/>
    <m/>
    <m/>
    <m/>
    <m/>
    <m/>
    <m/>
    <m/>
    <m/>
    <m/>
    <n v="20"/>
    <n v="2022"/>
    <s v=""/>
    <m/>
    <m/>
    <m/>
  </r>
  <r>
    <n v="5019"/>
    <m/>
    <m/>
    <m/>
    <x v="13"/>
    <x v="19"/>
    <x v="6"/>
    <s v="Food Security"/>
    <x v="9"/>
    <x v="20"/>
    <x v="3"/>
    <m/>
    <s v="Planned"/>
    <m/>
    <m/>
    <m/>
    <m/>
    <m/>
    <s v="Chittagong"/>
    <s v="Cox's Bazar"/>
    <x v="6"/>
    <x v="9"/>
    <x v="1"/>
    <m/>
    <m/>
    <m/>
    <x v="2"/>
    <x v="2"/>
    <m/>
    <m/>
    <m/>
    <m/>
    <m/>
    <m/>
    <m/>
    <m/>
    <m/>
    <m/>
    <m/>
    <m/>
    <m/>
    <m/>
    <m/>
    <m/>
    <m/>
    <m/>
    <m/>
    <m/>
    <m/>
    <m/>
    <m/>
    <m/>
    <n v="20"/>
    <n v="2022"/>
    <s v=""/>
    <m/>
    <m/>
    <m/>
  </r>
  <r>
    <n v="5020"/>
    <m/>
    <m/>
    <m/>
    <x v="13"/>
    <x v="19"/>
    <x v="6"/>
    <s v="Food Security"/>
    <x v="9"/>
    <x v="20"/>
    <x v="3"/>
    <m/>
    <s v="Planned"/>
    <m/>
    <m/>
    <m/>
    <m/>
    <m/>
    <s v="Chittagong"/>
    <s v="Cox's Bazar"/>
    <x v="6"/>
    <x v="9"/>
    <x v="1"/>
    <m/>
    <m/>
    <m/>
    <x v="2"/>
    <x v="2"/>
    <m/>
    <m/>
    <m/>
    <m/>
    <m/>
    <m/>
    <m/>
    <m/>
    <m/>
    <m/>
    <m/>
    <m/>
    <m/>
    <m/>
    <m/>
    <m/>
    <m/>
    <m/>
    <m/>
    <m/>
    <m/>
    <m/>
    <m/>
    <m/>
    <n v="20"/>
    <n v="2022"/>
    <s v=""/>
    <m/>
    <m/>
    <m/>
  </r>
  <r>
    <n v="5021"/>
    <m/>
    <m/>
    <m/>
    <x v="13"/>
    <x v="19"/>
    <x v="6"/>
    <s v="Food Security"/>
    <x v="9"/>
    <x v="20"/>
    <x v="3"/>
    <m/>
    <s v="Planned"/>
    <m/>
    <m/>
    <m/>
    <m/>
    <m/>
    <s v="Chittagong"/>
    <s v="Cox's Bazar"/>
    <x v="6"/>
    <x v="9"/>
    <x v="1"/>
    <m/>
    <m/>
    <m/>
    <x v="2"/>
    <x v="2"/>
    <m/>
    <m/>
    <m/>
    <m/>
    <m/>
    <m/>
    <m/>
    <m/>
    <m/>
    <m/>
    <m/>
    <m/>
    <m/>
    <m/>
    <m/>
    <m/>
    <m/>
    <m/>
    <m/>
    <m/>
    <m/>
    <m/>
    <m/>
    <m/>
    <n v="20"/>
    <n v="2022"/>
    <s v=""/>
    <m/>
    <m/>
    <m/>
  </r>
  <r>
    <n v="5022"/>
    <m/>
    <m/>
    <m/>
    <x v="13"/>
    <x v="19"/>
    <x v="6"/>
    <s v="Food Security"/>
    <x v="9"/>
    <x v="20"/>
    <x v="3"/>
    <m/>
    <s v="Planned"/>
    <m/>
    <m/>
    <m/>
    <m/>
    <m/>
    <s v="Chittagong"/>
    <s v="Cox's Bazar"/>
    <x v="6"/>
    <x v="9"/>
    <x v="1"/>
    <m/>
    <m/>
    <m/>
    <x v="2"/>
    <x v="2"/>
    <m/>
    <m/>
    <m/>
    <m/>
    <m/>
    <m/>
    <m/>
    <m/>
    <m/>
    <m/>
    <m/>
    <m/>
    <m/>
    <m/>
    <m/>
    <m/>
    <m/>
    <m/>
    <m/>
    <m/>
    <m/>
    <m/>
    <m/>
    <m/>
    <n v="20"/>
    <n v="2022"/>
    <s v=""/>
    <m/>
    <m/>
    <m/>
  </r>
  <r>
    <n v="5023"/>
    <m/>
    <m/>
    <m/>
    <x v="13"/>
    <x v="19"/>
    <x v="6"/>
    <s v="Food Security"/>
    <x v="9"/>
    <x v="20"/>
    <x v="3"/>
    <m/>
    <s v="Planned"/>
    <m/>
    <m/>
    <m/>
    <m/>
    <m/>
    <s v="Chittagong"/>
    <s v="Cox's Bazar"/>
    <x v="6"/>
    <x v="9"/>
    <x v="1"/>
    <m/>
    <m/>
    <m/>
    <x v="2"/>
    <x v="2"/>
    <m/>
    <m/>
    <m/>
    <m/>
    <m/>
    <m/>
    <m/>
    <m/>
    <m/>
    <m/>
    <m/>
    <m/>
    <m/>
    <m/>
    <m/>
    <m/>
    <m/>
    <m/>
    <m/>
    <m/>
    <m/>
    <m/>
    <m/>
    <m/>
    <n v="20"/>
    <n v="2022"/>
    <s v=""/>
    <m/>
    <m/>
    <m/>
  </r>
  <r>
    <n v="5024"/>
    <m/>
    <m/>
    <m/>
    <x v="13"/>
    <x v="19"/>
    <x v="6"/>
    <s v="Food Security"/>
    <x v="9"/>
    <x v="20"/>
    <x v="3"/>
    <m/>
    <s v="Planned"/>
    <m/>
    <m/>
    <m/>
    <m/>
    <m/>
    <s v="Chittagong"/>
    <s v="Cox's Bazar"/>
    <x v="6"/>
    <x v="9"/>
    <x v="1"/>
    <m/>
    <m/>
    <m/>
    <x v="2"/>
    <x v="2"/>
    <m/>
    <m/>
    <m/>
    <m/>
    <m/>
    <m/>
    <m/>
    <m/>
    <m/>
    <m/>
    <m/>
    <m/>
    <m/>
    <m/>
    <m/>
    <m/>
    <m/>
    <m/>
    <m/>
    <m/>
    <m/>
    <m/>
    <m/>
    <m/>
    <n v="20"/>
    <n v="2022"/>
    <s v=""/>
    <m/>
    <m/>
    <m/>
  </r>
  <r>
    <n v="5025"/>
    <m/>
    <m/>
    <m/>
    <x v="13"/>
    <x v="19"/>
    <x v="6"/>
    <s v="Food Security"/>
    <x v="9"/>
    <x v="20"/>
    <x v="3"/>
    <m/>
    <s v="Planned"/>
    <m/>
    <m/>
    <m/>
    <m/>
    <m/>
    <s v="Chittagong"/>
    <s v="Cox's Bazar"/>
    <x v="6"/>
    <x v="9"/>
    <x v="1"/>
    <m/>
    <m/>
    <m/>
    <x v="2"/>
    <x v="2"/>
    <m/>
    <m/>
    <m/>
    <m/>
    <m/>
    <m/>
    <m/>
    <m/>
    <m/>
    <m/>
    <m/>
    <m/>
    <m/>
    <m/>
    <m/>
    <m/>
    <m/>
    <m/>
    <m/>
    <m/>
    <m/>
    <m/>
    <m/>
    <m/>
    <n v="20"/>
    <n v="2022"/>
    <s v=""/>
    <m/>
    <m/>
    <m/>
  </r>
  <r>
    <n v="5026"/>
    <m/>
    <m/>
    <m/>
    <x v="13"/>
    <x v="19"/>
    <x v="6"/>
    <s v="Food Security"/>
    <x v="9"/>
    <x v="20"/>
    <x v="3"/>
    <m/>
    <s v="Planned"/>
    <m/>
    <m/>
    <m/>
    <m/>
    <m/>
    <s v="Chittagong"/>
    <s v="Cox's Bazar"/>
    <x v="6"/>
    <x v="9"/>
    <x v="1"/>
    <m/>
    <m/>
    <m/>
    <x v="2"/>
    <x v="2"/>
    <m/>
    <m/>
    <m/>
    <m/>
    <m/>
    <m/>
    <m/>
    <m/>
    <m/>
    <m/>
    <m/>
    <m/>
    <m/>
    <m/>
    <m/>
    <m/>
    <m/>
    <m/>
    <m/>
    <m/>
    <m/>
    <m/>
    <m/>
    <m/>
    <n v="20"/>
    <n v="2022"/>
    <s v=""/>
    <m/>
    <m/>
    <m/>
  </r>
  <r>
    <n v="5027"/>
    <m/>
    <m/>
    <m/>
    <x v="13"/>
    <x v="19"/>
    <x v="6"/>
    <s v="Food Security"/>
    <x v="9"/>
    <x v="20"/>
    <x v="3"/>
    <m/>
    <s v="Planned"/>
    <m/>
    <m/>
    <m/>
    <m/>
    <m/>
    <s v="Chittagong"/>
    <s v="Cox's Bazar"/>
    <x v="6"/>
    <x v="9"/>
    <x v="1"/>
    <m/>
    <m/>
    <m/>
    <x v="2"/>
    <x v="2"/>
    <m/>
    <m/>
    <m/>
    <m/>
    <m/>
    <m/>
    <m/>
    <m/>
    <m/>
    <m/>
    <m/>
    <m/>
    <m/>
    <m/>
    <m/>
    <m/>
    <m/>
    <m/>
    <m/>
    <m/>
    <m/>
    <m/>
    <m/>
    <m/>
    <n v="20"/>
    <n v="2022"/>
    <s v=""/>
    <m/>
    <m/>
    <m/>
  </r>
  <r>
    <n v="5028"/>
    <m/>
    <m/>
    <m/>
    <x v="13"/>
    <x v="19"/>
    <x v="6"/>
    <s v="Food Security"/>
    <x v="9"/>
    <x v="20"/>
    <x v="3"/>
    <m/>
    <s v="Planned"/>
    <m/>
    <m/>
    <m/>
    <m/>
    <m/>
    <s v="Chittagong"/>
    <s v="Cox's Bazar"/>
    <x v="6"/>
    <x v="9"/>
    <x v="1"/>
    <m/>
    <m/>
    <m/>
    <x v="2"/>
    <x v="2"/>
    <m/>
    <m/>
    <m/>
    <m/>
    <m/>
    <m/>
    <m/>
    <m/>
    <m/>
    <m/>
    <m/>
    <m/>
    <m/>
    <m/>
    <m/>
    <m/>
    <m/>
    <m/>
    <m/>
    <m/>
    <m/>
    <m/>
    <m/>
    <m/>
    <n v="20"/>
    <n v="2022"/>
    <s v=""/>
    <m/>
    <m/>
    <m/>
  </r>
  <r>
    <n v="5029"/>
    <m/>
    <m/>
    <m/>
    <x v="13"/>
    <x v="19"/>
    <x v="6"/>
    <s v="Food Security"/>
    <x v="9"/>
    <x v="20"/>
    <x v="3"/>
    <m/>
    <s v="Planned"/>
    <m/>
    <m/>
    <m/>
    <m/>
    <m/>
    <s v="Chittagong"/>
    <s v="Cox's Bazar"/>
    <x v="6"/>
    <x v="9"/>
    <x v="1"/>
    <m/>
    <m/>
    <m/>
    <x v="2"/>
    <x v="2"/>
    <m/>
    <m/>
    <m/>
    <m/>
    <m/>
    <m/>
    <m/>
    <m/>
    <m/>
    <m/>
    <m/>
    <m/>
    <m/>
    <m/>
    <m/>
    <m/>
    <m/>
    <m/>
    <m/>
    <m/>
    <m/>
    <m/>
    <m/>
    <m/>
    <n v="20"/>
    <n v="2022"/>
    <s v=""/>
    <m/>
    <m/>
    <m/>
  </r>
  <r>
    <n v="5030"/>
    <m/>
    <m/>
    <m/>
    <x v="13"/>
    <x v="19"/>
    <x v="6"/>
    <s v="Food Security"/>
    <x v="9"/>
    <x v="20"/>
    <x v="3"/>
    <m/>
    <s v="Planned"/>
    <m/>
    <m/>
    <m/>
    <m/>
    <m/>
    <s v="Chittagong"/>
    <s v="Cox's Bazar"/>
    <x v="6"/>
    <x v="9"/>
    <x v="1"/>
    <m/>
    <m/>
    <m/>
    <x v="2"/>
    <x v="2"/>
    <m/>
    <m/>
    <m/>
    <m/>
    <m/>
    <m/>
    <m/>
    <m/>
    <m/>
    <m/>
    <m/>
    <m/>
    <m/>
    <m/>
    <m/>
    <m/>
    <m/>
    <m/>
    <m/>
    <m/>
    <m/>
    <m/>
    <m/>
    <m/>
    <n v="20"/>
    <n v="2022"/>
    <s v=""/>
    <m/>
    <m/>
    <m/>
  </r>
  <r>
    <n v="5031"/>
    <m/>
    <m/>
    <m/>
    <x v="13"/>
    <x v="19"/>
    <x v="6"/>
    <s v="Food Security"/>
    <x v="9"/>
    <x v="20"/>
    <x v="3"/>
    <m/>
    <s v="Planned"/>
    <m/>
    <m/>
    <m/>
    <m/>
    <m/>
    <s v="Chittagong"/>
    <s v="Cox's Bazar"/>
    <x v="6"/>
    <x v="9"/>
    <x v="1"/>
    <m/>
    <m/>
    <m/>
    <x v="2"/>
    <x v="2"/>
    <m/>
    <m/>
    <m/>
    <m/>
    <m/>
    <m/>
    <m/>
    <m/>
    <m/>
    <m/>
    <m/>
    <m/>
    <m/>
    <m/>
    <m/>
    <m/>
    <m/>
    <m/>
    <m/>
    <m/>
    <m/>
    <m/>
    <m/>
    <m/>
    <n v="20"/>
    <n v="2022"/>
    <s v=""/>
    <m/>
    <m/>
    <m/>
  </r>
  <r>
    <n v="5032"/>
    <m/>
    <m/>
    <m/>
    <x v="13"/>
    <x v="19"/>
    <x v="6"/>
    <s v="Food Security"/>
    <x v="9"/>
    <x v="20"/>
    <x v="3"/>
    <m/>
    <s v="Planned"/>
    <m/>
    <m/>
    <m/>
    <m/>
    <m/>
    <s v="Chittagong"/>
    <s v="Cox's Bazar"/>
    <x v="6"/>
    <x v="9"/>
    <x v="1"/>
    <m/>
    <m/>
    <m/>
    <x v="2"/>
    <x v="2"/>
    <m/>
    <m/>
    <m/>
    <m/>
    <m/>
    <m/>
    <m/>
    <m/>
    <m/>
    <m/>
    <m/>
    <m/>
    <m/>
    <m/>
    <m/>
    <m/>
    <m/>
    <m/>
    <m/>
    <m/>
    <m/>
    <m/>
    <m/>
    <m/>
    <n v="20"/>
    <n v="2022"/>
    <s v=""/>
    <m/>
    <m/>
    <m/>
  </r>
  <r>
    <n v="5033"/>
    <m/>
    <m/>
    <m/>
    <x v="13"/>
    <x v="19"/>
    <x v="6"/>
    <s v="Food Security"/>
    <x v="9"/>
    <x v="20"/>
    <x v="3"/>
    <m/>
    <s v="Planned"/>
    <m/>
    <m/>
    <m/>
    <m/>
    <m/>
    <s v="Chittagong"/>
    <s v="Cox's Bazar"/>
    <x v="6"/>
    <x v="9"/>
    <x v="1"/>
    <m/>
    <m/>
    <m/>
    <x v="2"/>
    <x v="2"/>
    <m/>
    <m/>
    <m/>
    <m/>
    <m/>
    <m/>
    <m/>
    <m/>
    <m/>
    <m/>
    <m/>
    <m/>
    <m/>
    <m/>
    <m/>
    <m/>
    <m/>
    <m/>
    <m/>
    <m/>
    <m/>
    <m/>
    <m/>
    <m/>
    <n v="20"/>
    <n v="2022"/>
    <s v=""/>
    <m/>
    <m/>
    <m/>
  </r>
  <r>
    <n v="5034"/>
    <m/>
    <m/>
    <m/>
    <x v="13"/>
    <x v="19"/>
    <x v="6"/>
    <s v="Food Security"/>
    <x v="9"/>
    <x v="20"/>
    <x v="3"/>
    <m/>
    <s v="Planned"/>
    <m/>
    <m/>
    <m/>
    <m/>
    <m/>
    <s v="Chittagong"/>
    <s v="Cox's Bazar"/>
    <x v="6"/>
    <x v="9"/>
    <x v="1"/>
    <m/>
    <m/>
    <m/>
    <x v="2"/>
    <x v="2"/>
    <m/>
    <m/>
    <m/>
    <m/>
    <m/>
    <m/>
    <m/>
    <m/>
    <m/>
    <m/>
    <m/>
    <m/>
    <m/>
    <m/>
    <m/>
    <m/>
    <m/>
    <m/>
    <m/>
    <m/>
    <m/>
    <m/>
    <m/>
    <m/>
    <n v="20"/>
    <n v="2022"/>
    <s v=""/>
    <m/>
    <m/>
    <m/>
  </r>
  <r>
    <n v="5035"/>
    <m/>
    <m/>
    <m/>
    <x v="13"/>
    <x v="19"/>
    <x v="6"/>
    <s v="Food Security"/>
    <x v="9"/>
    <x v="20"/>
    <x v="3"/>
    <m/>
    <s v="Planned"/>
    <m/>
    <m/>
    <m/>
    <m/>
    <m/>
    <s v="Chittagong"/>
    <s v="Cox's Bazar"/>
    <x v="6"/>
    <x v="9"/>
    <x v="1"/>
    <m/>
    <m/>
    <m/>
    <x v="2"/>
    <x v="2"/>
    <m/>
    <m/>
    <m/>
    <m/>
    <m/>
    <m/>
    <m/>
    <m/>
    <m/>
    <m/>
    <m/>
    <m/>
    <m/>
    <m/>
    <m/>
    <m/>
    <m/>
    <m/>
    <m/>
    <m/>
    <m/>
    <m/>
    <m/>
    <m/>
    <n v="20"/>
    <n v="2022"/>
    <s v=""/>
    <m/>
    <m/>
    <m/>
  </r>
  <r>
    <n v="5036"/>
    <m/>
    <m/>
    <m/>
    <x v="13"/>
    <x v="19"/>
    <x v="6"/>
    <s v="Food Security"/>
    <x v="9"/>
    <x v="20"/>
    <x v="3"/>
    <m/>
    <s v="Planned"/>
    <m/>
    <m/>
    <m/>
    <m/>
    <m/>
    <s v="Chittagong"/>
    <s v="Cox's Bazar"/>
    <x v="6"/>
    <x v="9"/>
    <x v="1"/>
    <m/>
    <m/>
    <m/>
    <x v="2"/>
    <x v="2"/>
    <m/>
    <m/>
    <m/>
    <m/>
    <m/>
    <m/>
    <m/>
    <m/>
    <m/>
    <m/>
    <m/>
    <m/>
    <m/>
    <m/>
    <m/>
    <m/>
    <m/>
    <m/>
    <m/>
    <m/>
    <m/>
    <m/>
    <m/>
    <m/>
    <n v="20"/>
    <n v="2022"/>
    <s v=""/>
    <m/>
    <m/>
    <m/>
  </r>
  <r>
    <n v="5037"/>
    <m/>
    <m/>
    <m/>
    <x v="13"/>
    <x v="19"/>
    <x v="6"/>
    <s v="Food Security"/>
    <x v="9"/>
    <x v="20"/>
    <x v="3"/>
    <m/>
    <s v="Planned"/>
    <m/>
    <m/>
    <m/>
    <m/>
    <m/>
    <s v="Chittagong"/>
    <s v="Cox's Bazar"/>
    <x v="6"/>
    <x v="9"/>
    <x v="1"/>
    <m/>
    <m/>
    <m/>
    <x v="2"/>
    <x v="2"/>
    <m/>
    <m/>
    <m/>
    <m/>
    <m/>
    <m/>
    <m/>
    <m/>
    <m/>
    <m/>
    <m/>
    <m/>
    <m/>
    <m/>
    <m/>
    <m/>
    <m/>
    <m/>
    <m/>
    <m/>
    <m/>
    <m/>
    <m/>
    <m/>
    <n v="20"/>
    <n v="2022"/>
    <s v=""/>
    <m/>
    <m/>
    <m/>
  </r>
  <r>
    <n v="5038"/>
    <m/>
    <m/>
    <m/>
    <x v="13"/>
    <x v="19"/>
    <x v="6"/>
    <s v="Food Security"/>
    <x v="9"/>
    <x v="20"/>
    <x v="3"/>
    <m/>
    <s v="Planned"/>
    <m/>
    <m/>
    <m/>
    <m/>
    <m/>
    <s v="Chittagong"/>
    <s v="Cox's Bazar"/>
    <x v="6"/>
    <x v="9"/>
    <x v="1"/>
    <m/>
    <m/>
    <m/>
    <x v="2"/>
    <x v="2"/>
    <m/>
    <m/>
    <m/>
    <m/>
    <m/>
    <m/>
    <m/>
    <m/>
    <m/>
    <m/>
    <m/>
    <m/>
    <m/>
    <m/>
    <m/>
    <m/>
    <m/>
    <m/>
    <m/>
    <m/>
    <m/>
    <m/>
    <m/>
    <m/>
    <n v="20"/>
    <n v="2022"/>
    <s v=""/>
    <m/>
    <m/>
    <m/>
  </r>
  <r>
    <n v="5039"/>
    <m/>
    <m/>
    <m/>
    <x v="13"/>
    <x v="19"/>
    <x v="6"/>
    <s v="Food Security"/>
    <x v="9"/>
    <x v="20"/>
    <x v="3"/>
    <m/>
    <s v="Planned"/>
    <m/>
    <m/>
    <m/>
    <m/>
    <m/>
    <s v="Chittagong"/>
    <s v="Cox's Bazar"/>
    <x v="6"/>
    <x v="9"/>
    <x v="1"/>
    <m/>
    <m/>
    <m/>
    <x v="2"/>
    <x v="2"/>
    <m/>
    <m/>
    <m/>
    <m/>
    <m/>
    <m/>
    <m/>
    <m/>
    <m/>
    <m/>
    <m/>
    <m/>
    <m/>
    <m/>
    <m/>
    <m/>
    <m/>
    <m/>
    <m/>
    <m/>
    <m/>
    <m/>
    <m/>
    <m/>
    <n v="20"/>
    <n v="2022"/>
    <s v=""/>
    <m/>
    <m/>
    <m/>
  </r>
  <r>
    <n v="5040"/>
    <m/>
    <m/>
    <m/>
    <x v="13"/>
    <x v="19"/>
    <x v="6"/>
    <s v="Food Security"/>
    <x v="9"/>
    <x v="20"/>
    <x v="3"/>
    <m/>
    <s v="Planned"/>
    <m/>
    <m/>
    <m/>
    <m/>
    <m/>
    <s v="Chittagong"/>
    <s v="Cox's Bazar"/>
    <x v="6"/>
    <x v="9"/>
    <x v="1"/>
    <m/>
    <m/>
    <m/>
    <x v="2"/>
    <x v="2"/>
    <m/>
    <m/>
    <m/>
    <m/>
    <m/>
    <m/>
    <m/>
    <m/>
    <m/>
    <m/>
    <m/>
    <m/>
    <m/>
    <m/>
    <m/>
    <m/>
    <m/>
    <m/>
    <m/>
    <m/>
    <m/>
    <m/>
    <m/>
    <m/>
    <n v="20"/>
    <n v="2022"/>
    <s v=""/>
    <m/>
    <m/>
    <m/>
  </r>
  <r>
    <n v="5041"/>
    <m/>
    <m/>
    <m/>
    <x v="13"/>
    <x v="19"/>
    <x v="6"/>
    <s v="Food Security"/>
    <x v="9"/>
    <x v="20"/>
    <x v="3"/>
    <m/>
    <s v="Planned"/>
    <m/>
    <m/>
    <m/>
    <m/>
    <m/>
    <s v="Chittagong"/>
    <s v="Cox's Bazar"/>
    <x v="6"/>
    <x v="9"/>
    <x v="1"/>
    <m/>
    <m/>
    <m/>
    <x v="2"/>
    <x v="2"/>
    <m/>
    <m/>
    <m/>
    <m/>
    <m/>
    <m/>
    <m/>
    <m/>
    <m/>
    <m/>
    <m/>
    <m/>
    <m/>
    <m/>
    <m/>
    <m/>
    <m/>
    <m/>
    <m/>
    <m/>
    <m/>
    <m/>
    <m/>
    <m/>
    <n v="20"/>
    <n v="2022"/>
    <s v=""/>
    <m/>
    <m/>
    <m/>
  </r>
  <r>
    <n v="5042"/>
    <m/>
    <m/>
    <m/>
    <x v="13"/>
    <x v="19"/>
    <x v="6"/>
    <s v="Food Security"/>
    <x v="9"/>
    <x v="20"/>
    <x v="3"/>
    <m/>
    <s v="Planned"/>
    <m/>
    <m/>
    <m/>
    <m/>
    <m/>
    <s v="Chittagong"/>
    <s v="Cox's Bazar"/>
    <x v="6"/>
    <x v="9"/>
    <x v="1"/>
    <m/>
    <m/>
    <m/>
    <x v="2"/>
    <x v="2"/>
    <m/>
    <m/>
    <m/>
    <m/>
    <m/>
    <m/>
    <m/>
    <m/>
    <m/>
    <m/>
    <m/>
    <m/>
    <m/>
    <m/>
    <m/>
    <m/>
    <m/>
    <m/>
    <m/>
    <m/>
    <m/>
    <m/>
    <m/>
    <m/>
    <n v="20"/>
    <n v="2022"/>
    <s v=""/>
    <m/>
    <m/>
    <m/>
  </r>
  <r>
    <n v="5043"/>
    <m/>
    <m/>
    <m/>
    <x v="13"/>
    <x v="19"/>
    <x v="6"/>
    <s v="Food Security"/>
    <x v="9"/>
    <x v="20"/>
    <x v="3"/>
    <m/>
    <s v="Planned"/>
    <m/>
    <m/>
    <m/>
    <m/>
    <m/>
    <s v="Chittagong"/>
    <s v="Cox's Bazar"/>
    <x v="6"/>
    <x v="9"/>
    <x v="1"/>
    <m/>
    <m/>
    <m/>
    <x v="2"/>
    <x v="2"/>
    <m/>
    <m/>
    <m/>
    <m/>
    <m/>
    <m/>
    <m/>
    <m/>
    <m/>
    <m/>
    <m/>
    <m/>
    <m/>
    <m/>
    <m/>
    <m/>
    <m/>
    <m/>
    <m/>
    <m/>
    <m/>
    <m/>
    <m/>
    <m/>
    <n v="20"/>
    <n v="2022"/>
    <s v=""/>
    <m/>
    <m/>
    <m/>
  </r>
  <r>
    <n v="5044"/>
    <m/>
    <m/>
    <m/>
    <x v="13"/>
    <x v="19"/>
    <x v="6"/>
    <s v="Food Security"/>
    <x v="9"/>
    <x v="20"/>
    <x v="3"/>
    <m/>
    <s v="Planned"/>
    <m/>
    <m/>
    <m/>
    <m/>
    <m/>
    <s v="Chittagong"/>
    <s v="Cox's Bazar"/>
    <x v="6"/>
    <x v="9"/>
    <x v="1"/>
    <m/>
    <m/>
    <m/>
    <x v="2"/>
    <x v="2"/>
    <m/>
    <m/>
    <m/>
    <m/>
    <m/>
    <m/>
    <m/>
    <m/>
    <m/>
    <m/>
    <m/>
    <m/>
    <m/>
    <m/>
    <m/>
    <m/>
    <m/>
    <m/>
    <m/>
    <m/>
    <m/>
    <m/>
    <m/>
    <m/>
    <n v="20"/>
    <n v="2022"/>
    <s v=""/>
    <m/>
    <m/>
    <m/>
  </r>
  <r>
    <n v="5045"/>
    <m/>
    <m/>
    <m/>
    <x v="13"/>
    <x v="19"/>
    <x v="6"/>
    <s v="Food Security"/>
    <x v="9"/>
    <x v="20"/>
    <x v="3"/>
    <m/>
    <s v="Planned"/>
    <m/>
    <m/>
    <m/>
    <m/>
    <m/>
    <s v="Chittagong"/>
    <s v="Cox's Bazar"/>
    <x v="6"/>
    <x v="9"/>
    <x v="1"/>
    <m/>
    <m/>
    <m/>
    <x v="2"/>
    <x v="2"/>
    <m/>
    <m/>
    <m/>
    <m/>
    <m/>
    <m/>
    <m/>
    <m/>
    <m/>
    <m/>
    <m/>
    <m/>
    <m/>
    <m/>
    <m/>
    <m/>
    <m/>
    <m/>
    <m/>
    <m/>
    <m/>
    <m/>
    <m/>
    <m/>
    <n v="20"/>
    <n v="2022"/>
    <s v=""/>
    <m/>
    <m/>
    <m/>
  </r>
  <r>
    <n v="5046"/>
    <m/>
    <m/>
    <m/>
    <x v="13"/>
    <x v="19"/>
    <x v="6"/>
    <s v="Food Security"/>
    <x v="9"/>
    <x v="20"/>
    <x v="3"/>
    <m/>
    <s v="Planned"/>
    <m/>
    <m/>
    <m/>
    <m/>
    <m/>
    <s v="Chittagong"/>
    <s v="Cox's Bazar"/>
    <x v="6"/>
    <x v="9"/>
    <x v="1"/>
    <m/>
    <m/>
    <m/>
    <x v="2"/>
    <x v="2"/>
    <m/>
    <m/>
    <m/>
    <m/>
    <m/>
    <m/>
    <m/>
    <m/>
    <m/>
    <m/>
    <m/>
    <m/>
    <m/>
    <m/>
    <m/>
    <m/>
    <m/>
    <m/>
    <m/>
    <m/>
    <m/>
    <m/>
    <m/>
    <m/>
    <n v="20"/>
    <n v="2022"/>
    <s v=""/>
    <m/>
    <m/>
    <m/>
  </r>
  <r>
    <n v="5047"/>
    <m/>
    <m/>
    <m/>
    <x v="13"/>
    <x v="19"/>
    <x v="6"/>
    <s v="Food Security"/>
    <x v="9"/>
    <x v="20"/>
    <x v="3"/>
    <m/>
    <s v="Planned"/>
    <m/>
    <m/>
    <m/>
    <m/>
    <m/>
    <s v="Chittagong"/>
    <s v="Cox's Bazar"/>
    <x v="6"/>
    <x v="9"/>
    <x v="1"/>
    <m/>
    <m/>
    <m/>
    <x v="2"/>
    <x v="2"/>
    <m/>
    <m/>
    <m/>
    <m/>
    <m/>
    <m/>
    <m/>
    <m/>
    <m/>
    <m/>
    <m/>
    <m/>
    <m/>
    <m/>
    <m/>
    <m/>
    <m/>
    <m/>
    <m/>
    <m/>
    <m/>
    <m/>
    <m/>
    <m/>
    <n v="20"/>
    <n v="2022"/>
    <s v=""/>
    <m/>
    <m/>
    <m/>
  </r>
  <r>
    <n v="5048"/>
    <m/>
    <m/>
    <m/>
    <x v="13"/>
    <x v="19"/>
    <x v="6"/>
    <s v="Food Security"/>
    <x v="9"/>
    <x v="20"/>
    <x v="3"/>
    <m/>
    <s v="Planned"/>
    <m/>
    <m/>
    <m/>
    <m/>
    <m/>
    <s v="Chittagong"/>
    <s v="Cox's Bazar"/>
    <x v="6"/>
    <x v="9"/>
    <x v="1"/>
    <m/>
    <m/>
    <m/>
    <x v="2"/>
    <x v="2"/>
    <m/>
    <m/>
    <m/>
    <m/>
    <m/>
    <m/>
    <m/>
    <m/>
    <m/>
    <m/>
    <m/>
    <m/>
    <m/>
    <m/>
    <m/>
    <m/>
    <m/>
    <m/>
    <m/>
    <m/>
    <m/>
    <m/>
    <m/>
    <m/>
    <n v="20"/>
    <n v="2022"/>
    <s v=""/>
    <m/>
    <m/>
    <m/>
  </r>
  <r>
    <n v="5049"/>
    <m/>
    <m/>
    <m/>
    <x v="13"/>
    <x v="19"/>
    <x v="6"/>
    <s v="Food Security"/>
    <x v="9"/>
    <x v="20"/>
    <x v="3"/>
    <m/>
    <s v="Planned"/>
    <m/>
    <m/>
    <m/>
    <m/>
    <m/>
    <s v="Chittagong"/>
    <s v="Cox's Bazar"/>
    <x v="6"/>
    <x v="9"/>
    <x v="1"/>
    <m/>
    <m/>
    <m/>
    <x v="2"/>
    <x v="2"/>
    <m/>
    <m/>
    <m/>
    <m/>
    <m/>
    <m/>
    <m/>
    <m/>
    <m/>
    <m/>
    <m/>
    <m/>
    <m/>
    <m/>
    <m/>
    <m/>
    <m/>
    <m/>
    <m/>
    <m/>
    <m/>
    <m/>
    <m/>
    <m/>
    <n v="20"/>
    <n v="2022"/>
    <s v=""/>
    <m/>
    <m/>
    <m/>
  </r>
  <r>
    <n v="5050"/>
    <m/>
    <m/>
    <m/>
    <x v="13"/>
    <x v="19"/>
    <x v="6"/>
    <s v="Food Security"/>
    <x v="9"/>
    <x v="20"/>
    <x v="3"/>
    <m/>
    <s v="Planned"/>
    <m/>
    <m/>
    <m/>
    <m/>
    <m/>
    <s v="Chittagong"/>
    <s v="Cox's Bazar"/>
    <x v="6"/>
    <x v="9"/>
    <x v="1"/>
    <m/>
    <m/>
    <m/>
    <x v="2"/>
    <x v="2"/>
    <m/>
    <m/>
    <m/>
    <m/>
    <m/>
    <m/>
    <m/>
    <m/>
    <m/>
    <m/>
    <m/>
    <m/>
    <m/>
    <m/>
    <m/>
    <m/>
    <m/>
    <m/>
    <m/>
    <m/>
    <m/>
    <m/>
    <m/>
    <m/>
    <n v="20"/>
    <n v="2022"/>
    <s v=""/>
    <m/>
    <m/>
    <m/>
  </r>
  <r>
    <n v="5051"/>
    <m/>
    <m/>
    <m/>
    <x v="13"/>
    <x v="19"/>
    <x v="6"/>
    <s v="Food Security"/>
    <x v="9"/>
    <x v="20"/>
    <x v="3"/>
    <m/>
    <s v="Planned"/>
    <m/>
    <m/>
    <m/>
    <m/>
    <m/>
    <s v="Chittagong"/>
    <s v="Cox's Bazar"/>
    <x v="6"/>
    <x v="9"/>
    <x v="1"/>
    <m/>
    <m/>
    <m/>
    <x v="2"/>
    <x v="2"/>
    <m/>
    <m/>
    <m/>
    <m/>
    <m/>
    <m/>
    <m/>
    <m/>
    <m/>
    <m/>
    <m/>
    <m/>
    <m/>
    <m/>
    <m/>
    <m/>
    <m/>
    <m/>
    <m/>
    <m/>
    <m/>
    <m/>
    <m/>
    <m/>
    <n v="20"/>
    <n v="2022"/>
    <s v=""/>
    <m/>
    <m/>
    <m/>
  </r>
  <r>
    <n v="5052"/>
    <m/>
    <m/>
    <m/>
    <x v="13"/>
    <x v="19"/>
    <x v="6"/>
    <s v="Food Security"/>
    <x v="9"/>
    <x v="20"/>
    <x v="3"/>
    <m/>
    <s v="Planned"/>
    <m/>
    <m/>
    <m/>
    <m/>
    <m/>
    <s v="Chittagong"/>
    <s v="Cox's Bazar"/>
    <x v="6"/>
    <x v="9"/>
    <x v="1"/>
    <m/>
    <m/>
    <m/>
    <x v="2"/>
    <x v="2"/>
    <m/>
    <m/>
    <m/>
    <m/>
    <m/>
    <m/>
    <m/>
    <m/>
    <m/>
    <m/>
    <m/>
    <m/>
    <m/>
    <m/>
    <m/>
    <m/>
    <m/>
    <m/>
    <m/>
    <m/>
    <m/>
    <m/>
    <m/>
    <m/>
    <n v="20"/>
    <n v="2022"/>
    <s v=""/>
    <m/>
    <m/>
    <m/>
  </r>
  <r>
    <n v="5053"/>
    <m/>
    <m/>
    <m/>
    <x v="13"/>
    <x v="19"/>
    <x v="6"/>
    <s v="Food Security"/>
    <x v="9"/>
    <x v="20"/>
    <x v="3"/>
    <m/>
    <s v="Planned"/>
    <m/>
    <m/>
    <m/>
    <m/>
    <m/>
    <s v="Chittagong"/>
    <s v="Cox's Bazar"/>
    <x v="6"/>
    <x v="9"/>
    <x v="1"/>
    <m/>
    <m/>
    <m/>
    <x v="2"/>
    <x v="2"/>
    <m/>
    <m/>
    <m/>
    <m/>
    <m/>
    <m/>
    <m/>
    <m/>
    <m/>
    <m/>
    <m/>
    <m/>
    <m/>
    <m/>
    <m/>
    <m/>
    <m/>
    <m/>
    <m/>
    <m/>
    <m/>
    <m/>
    <m/>
    <m/>
    <n v="20"/>
    <n v="2022"/>
    <s v=""/>
    <m/>
    <m/>
    <m/>
  </r>
  <r>
    <n v="5054"/>
    <m/>
    <m/>
    <m/>
    <x v="13"/>
    <x v="19"/>
    <x v="6"/>
    <s v="Food Security"/>
    <x v="9"/>
    <x v="20"/>
    <x v="3"/>
    <m/>
    <s v="Planned"/>
    <m/>
    <m/>
    <m/>
    <m/>
    <m/>
    <s v="Chittagong"/>
    <s v="Cox's Bazar"/>
    <x v="6"/>
    <x v="9"/>
    <x v="1"/>
    <m/>
    <m/>
    <m/>
    <x v="2"/>
    <x v="2"/>
    <m/>
    <m/>
    <m/>
    <m/>
    <m/>
    <m/>
    <m/>
    <m/>
    <m/>
    <m/>
    <m/>
    <m/>
    <m/>
    <m/>
    <m/>
    <m/>
    <m/>
    <m/>
    <m/>
    <m/>
    <m/>
    <m/>
    <m/>
    <m/>
    <n v="20"/>
    <n v="2022"/>
    <s v=""/>
    <m/>
    <m/>
    <m/>
  </r>
  <r>
    <n v="5055"/>
    <m/>
    <m/>
    <m/>
    <x v="13"/>
    <x v="19"/>
    <x v="6"/>
    <s v="Food Security"/>
    <x v="9"/>
    <x v="20"/>
    <x v="3"/>
    <m/>
    <s v="Planned"/>
    <m/>
    <m/>
    <m/>
    <m/>
    <m/>
    <s v="Chittagong"/>
    <s v="Cox's Bazar"/>
    <x v="6"/>
    <x v="9"/>
    <x v="1"/>
    <m/>
    <m/>
    <m/>
    <x v="2"/>
    <x v="2"/>
    <m/>
    <m/>
    <m/>
    <m/>
    <m/>
    <m/>
    <m/>
    <m/>
    <m/>
    <m/>
    <m/>
    <m/>
    <m/>
    <m/>
    <m/>
    <m/>
    <m/>
    <m/>
    <m/>
    <m/>
    <m/>
    <m/>
    <m/>
    <m/>
    <n v="20"/>
    <n v="2022"/>
    <s v=""/>
    <m/>
    <m/>
    <m/>
  </r>
  <r>
    <n v="5056"/>
    <m/>
    <m/>
    <m/>
    <x v="13"/>
    <x v="19"/>
    <x v="6"/>
    <s v="Food Security"/>
    <x v="9"/>
    <x v="20"/>
    <x v="3"/>
    <m/>
    <s v="Planned"/>
    <m/>
    <m/>
    <m/>
    <m/>
    <m/>
    <s v="Chittagong"/>
    <s v="Cox's Bazar"/>
    <x v="6"/>
    <x v="9"/>
    <x v="1"/>
    <m/>
    <m/>
    <m/>
    <x v="2"/>
    <x v="2"/>
    <m/>
    <m/>
    <m/>
    <m/>
    <m/>
    <m/>
    <m/>
    <m/>
    <m/>
    <m/>
    <m/>
    <m/>
    <m/>
    <m/>
    <m/>
    <m/>
    <m/>
    <m/>
    <m/>
    <m/>
    <m/>
    <m/>
    <m/>
    <m/>
    <n v="20"/>
    <n v="2022"/>
    <s v=""/>
    <m/>
    <m/>
    <m/>
  </r>
  <r>
    <n v="5057"/>
    <m/>
    <m/>
    <m/>
    <x v="13"/>
    <x v="19"/>
    <x v="6"/>
    <s v="Food Security"/>
    <x v="9"/>
    <x v="20"/>
    <x v="3"/>
    <m/>
    <s v="Planned"/>
    <m/>
    <m/>
    <m/>
    <m/>
    <m/>
    <s v="Chittagong"/>
    <s v="Cox's Bazar"/>
    <x v="6"/>
    <x v="9"/>
    <x v="1"/>
    <m/>
    <m/>
    <m/>
    <x v="2"/>
    <x v="2"/>
    <m/>
    <m/>
    <m/>
    <m/>
    <m/>
    <m/>
    <m/>
    <m/>
    <m/>
    <m/>
    <m/>
    <m/>
    <m/>
    <m/>
    <m/>
    <m/>
    <m/>
    <m/>
    <m/>
    <m/>
    <m/>
    <m/>
    <m/>
    <m/>
    <n v="20"/>
    <n v="2022"/>
    <s v=""/>
    <m/>
    <m/>
    <m/>
  </r>
  <r>
    <n v="5058"/>
    <m/>
    <m/>
    <m/>
    <x v="13"/>
    <x v="19"/>
    <x v="6"/>
    <s v="Food Security"/>
    <x v="9"/>
    <x v="20"/>
    <x v="3"/>
    <m/>
    <s v="Planned"/>
    <m/>
    <m/>
    <m/>
    <m/>
    <m/>
    <s v="Chittagong"/>
    <s v="Cox's Bazar"/>
    <x v="6"/>
    <x v="9"/>
    <x v="1"/>
    <m/>
    <m/>
    <m/>
    <x v="2"/>
    <x v="2"/>
    <m/>
    <m/>
    <m/>
    <m/>
    <m/>
    <m/>
    <m/>
    <m/>
    <m/>
    <m/>
    <m/>
    <m/>
    <m/>
    <m/>
    <m/>
    <m/>
    <m/>
    <m/>
    <m/>
    <m/>
    <m/>
    <m/>
    <m/>
    <m/>
    <n v="20"/>
    <n v="2022"/>
    <s v=""/>
    <m/>
    <m/>
    <m/>
  </r>
  <r>
    <n v="5059"/>
    <m/>
    <m/>
    <m/>
    <x v="13"/>
    <x v="19"/>
    <x v="6"/>
    <s v="Food Security"/>
    <x v="9"/>
    <x v="20"/>
    <x v="3"/>
    <m/>
    <s v="Planned"/>
    <m/>
    <m/>
    <m/>
    <m/>
    <m/>
    <s v="Chittagong"/>
    <s v="Cox's Bazar"/>
    <x v="6"/>
    <x v="9"/>
    <x v="1"/>
    <m/>
    <m/>
    <m/>
    <x v="2"/>
    <x v="2"/>
    <m/>
    <m/>
    <m/>
    <m/>
    <m/>
    <m/>
    <m/>
    <m/>
    <m/>
    <m/>
    <m/>
    <m/>
    <m/>
    <m/>
    <m/>
    <m/>
    <m/>
    <m/>
    <m/>
    <m/>
    <m/>
    <m/>
    <m/>
    <m/>
    <n v="20"/>
    <n v="2022"/>
    <s v=""/>
    <m/>
    <m/>
    <m/>
  </r>
  <r>
    <n v="5060"/>
    <m/>
    <m/>
    <m/>
    <x v="13"/>
    <x v="19"/>
    <x v="6"/>
    <s v="Food Security"/>
    <x v="9"/>
    <x v="20"/>
    <x v="3"/>
    <m/>
    <s v="Planned"/>
    <m/>
    <m/>
    <m/>
    <m/>
    <m/>
    <s v="Chittagong"/>
    <s v="Cox's Bazar"/>
    <x v="6"/>
    <x v="9"/>
    <x v="1"/>
    <m/>
    <m/>
    <m/>
    <x v="2"/>
    <x v="2"/>
    <m/>
    <m/>
    <m/>
    <m/>
    <m/>
    <m/>
    <m/>
    <m/>
    <m/>
    <m/>
    <m/>
    <m/>
    <m/>
    <m/>
    <m/>
    <m/>
    <m/>
    <m/>
    <m/>
    <m/>
    <m/>
    <m/>
    <m/>
    <m/>
    <n v="20"/>
    <n v="2022"/>
    <s v=""/>
    <m/>
    <m/>
    <m/>
  </r>
  <r>
    <n v="5061"/>
    <m/>
    <m/>
    <m/>
    <x v="13"/>
    <x v="19"/>
    <x v="6"/>
    <s v="Food Security"/>
    <x v="9"/>
    <x v="20"/>
    <x v="3"/>
    <m/>
    <s v="Planned"/>
    <m/>
    <m/>
    <m/>
    <m/>
    <m/>
    <s v="Chittagong"/>
    <s v="Cox's Bazar"/>
    <x v="6"/>
    <x v="9"/>
    <x v="1"/>
    <m/>
    <m/>
    <m/>
    <x v="2"/>
    <x v="2"/>
    <m/>
    <m/>
    <m/>
    <m/>
    <m/>
    <m/>
    <m/>
    <m/>
    <m/>
    <m/>
    <m/>
    <m/>
    <m/>
    <m/>
    <m/>
    <m/>
    <m/>
    <m/>
    <m/>
    <m/>
    <m/>
    <m/>
    <m/>
    <m/>
    <n v="20"/>
    <n v="2022"/>
    <s v=""/>
    <m/>
    <m/>
    <m/>
  </r>
  <r>
    <n v="5062"/>
    <m/>
    <m/>
    <m/>
    <x v="13"/>
    <x v="19"/>
    <x v="6"/>
    <s v="Food Security"/>
    <x v="9"/>
    <x v="20"/>
    <x v="3"/>
    <m/>
    <s v="Planned"/>
    <m/>
    <m/>
    <m/>
    <m/>
    <m/>
    <s v="Chittagong"/>
    <s v="Cox's Bazar"/>
    <x v="6"/>
    <x v="9"/>
    <x v="1"/>
    <m/>
    <m/>
    <m/>
    <x v="2"/>
    <x v="2"/>
    <m/>
    <m/>
    <m/>
    <m/>
    <m/>
    <m/>
    <m/>
    <m/>
    <m/>
    <m/>
    <m/>
    <m/>
    <m/>
    <m/>
    <m/>
    <m/>
    <m/>
    <m/>
    <m/>
    <m/>
    <m/>
    <m/>
    <m/>
    <m/>
    <n v="20"/>
    <n v="2022"/>
    <s v=""/>
    <m/>
    <m/>
    <m/>
  </r>
  <r>
    <n v="5063"/>
    <m/>
    <m/>
    <m/>
    <x v="13"/>
    <x v="19"/>
    <x v="6"/>
    <s v="Food Security"/>
    <x v="9"/>
    <x v="20"/>
    <x v="3"/>
    <m/>
    <s v="Planned"/>
    <m/>
    <m/>
    <m/>
    <m/>
    <m/>
    <s v="Chittagong"/>
    <s v="Cox's Bazar"/>
    <x v="6"/>
    <x v="9"/>
    <x v="1"/>
    <m/>
    <m/>
    <m/>
    <x v="2"/>
    <x v="2"/>
    <m/>
    <m/>
    <m/>
    <m/>
    <m/>
    <m/>
    <m/>
    <m/>
    <m/>
    <m/>
    <m/>
    <m/>
    <m/>
    <m/>
    <m/>
    <m/>
    <m/>
    <m/>
    <m/>
    <m/>
    <m/>
    <m/>
    <m/>
    <m/>
    <n v="20"/>
    <n v="2022"/>
    <s v=""/>
    <m/>
    <m/>
    <m/>
  </r>
  <r>
    <n v="5064"/>
    <m/>
    <m/>
    <m/>
    <x v="13"/>
    <x v="19"/>
    <x v="6"/>
    <s v="Food Security"/>
    <x v="9"/>
    <x v="20"/>
    <x v="3"/>
    <m/>
    <s v="Planned"/>
    <m/>
    <m/>
    <m/>
    <m/>
    <m/>
    <s v="Chittagong"/>
    <s v="Cox's Bazar"/>
    <x v="6"/>
    <x v="9"/>
    <x v="1"/>
    <m/>
    <m/>
    <m/>
    <x v="2"/>
    <x v="2"/>
    <m/>
    <m/>
    <m/>
    <m/>
    <m/>
    <m/>
    <m/>
    <m/>
    <m/>
    <m/>
    <m/>
    <m/>
    <m/>
    <m/>
    <m/>
    <m/>
    <m/>
    <m/>
    <m/>
    <m/>
    <m/>
    <m/>
    <m/>
    <m/>
    <n v="20"/>
    <n v="2022"/>
    <s v=""/>
    <m/>
    <m/>
    <m/>
  </r>
  <r>
    <n v="5065"/>
    <m/>
    <m/>
    <m/>
    <x v="13"/>
    <x v="19"/>
    <x v="6"/>
    <s v="Food Security"/>
    <x v="9"/>
    <x v="20"/>
    <x v="3"/>
    <m/>
    <s v="Planned"/>
    <m/>
    <m/>
    <m/>
    <m/>
    <m/>
    <s v="Chittagong"/>
    <s v="Cox's Bazar"/>
    <x v="6"/>
    <x v="9"/>
    <x v="1"/>
    <m/>
    <m/>
    <m/>
    <x v="2"/>
    <x v="2"/>
    <m/>
    <m/>
    <m/>
    <m/>
    <m/>
    <m/>
    <m/>
    <m/>
    <m/>
    <m/>
    <m/>
    <m/>
    <m/>
    <m/>
    <m/>
    <m/>
    <m/>
    <m/>
    <m/>
    <m/>
    <m/>
    <m/>
    <m/>
    <m/>
    <n v="20"/>
    <n v="2022"/>
    <s v=""/>
    <m/>
    <m/>
    <m/>
  </r>
  <r>
    <n v="5066"/>
    <m/>
    <m/>
    <m/>
    <x v="13"/>
    <x v="19"/>
    <x v="6"/>
    <s v="Food Security"/>
    <x v="9"/>
    <x v="20"/>
    <x v="3"/>
    <m/>
    <s v="Planned"/>
    <m/>
    <m/>
    <m/>
    <m/>
    <m/>
    <s v="Chittagong"/>
    <s v="Cox's Bazar"/>
    <x v="6"/>
    <x v="9"/>
    <x v="1"/>
    <m/>
    <m/>
    <m/>
    <x v="2"/>
    <x v="2"/>
    <m/>
    <m/>
    <m/>
    <m/>
    <m/>
    <m/>
    <m/>
    <m/>
    <m/>
    <m/>
    <m/>
    <m/>
    <m/>
    <m/>
    <m/>
    <m/>
    <m/>
    <m/>
    <m/>
    <m/>
    <m/>
    <m/>
    <m/>
    <m/>
    <n v="20"/>
    <n v="2022"/>
    <s v=""/>
    <m/>
    <m/>
    <m/>
  </r>
  <r>
    <n v="5067"/>
    <m/>
    <m/>
    <m/>
    <x v="13"/>
    <x v="19"/>
    <x v="6"/>
    <s v="Food Security"/>
    <x v="9"/>
    <x v="20"/>
    <x v="3"/>
    <m/>
    <s v="Planned"/>
    <m/>
    <m/>
    <m/>
    <m/>
    <m/>
    <s v="Chittagong"/>
    <s v="Cox's Bazar"/>
    <x v="6"/>
    <x v="9"/>
    <x v="1"/>
    <m/>
    <m/>
    <m/>
    <x v="2"/>
    <x v="2"/>
    <m/>
    <m/>
    <m/>
    <m/>
    <m/>
    <m/>
    <m/>
    <m/>
    <m/>
    <m/>
    <m/>
    <m/>
    <m/>
    <m/>
    <m/>
    <m/>
    <m/>
    <m/>
    <m/>
    <m/>
    <m/>
    <m/>
    <m/>
    <m/>
    <n v="20"/>
    <n v="2022"/>
    <s v=""/>
    <m/>
    <m/>
    <m/>
  </r>
  <r>
    <n v="5068"/>
    <m/>
    <m/>
    <m/>
    <x v="13"/>
    <x v="19"/>
    <x v="6"/>
    <s v="Food Security"/>
    <x v="9"/>
    <x v="20"/>
    <x v="3"/>
    <m/>
    <s v="Planned"/>
    <m/>
    <m/>
    <m/>
    <m/>
    <m/>
    <s v="Chittagong"/>
    <s v="Cox's Bazar"/>
    <x v="6"/>
    <x v="9"/>
    <x v="1"/>
    <m/>
    <m/>
    <m/>
    <x v="2"/>
    <x v="2"/>
    <m/>
    <m/>
    <m/>
    <m/>
    <m/>
    <m/>
    <m/>
    <m/>
    <m/>
    <m/>
    <m/>
    <m/>
    <m/>
    <m/>
    <m/>
    <m/>
    <m/>
    <m/>
    <m/>
    <m/>
    <m/>
    <m/>
    <m/>
    <m/>
    <n v="20"/>
    <n v="2022"/>
    <s v=""/>
    <m/>
    <m/>
    <m/>
  </r>
  <r>
    <n v="5069"/>
    <m/>
    <m/>
    <m/>
    <x v="13"/>
    <x v="19"/>
    <x v="6"/>
    <s v="Food Security"/>
    <x v="9"/>
    <x v="20"/>
    <x v="3"/>
    <m/>
    <s v="Planned"/>
    <m/>
    <m/>
    <m/>
    <m/>
    <m/>
    <s v="Chittagong"/>
    <s v="Cox's Bazar"/>
    <x v="6"/>
    <x v="9"/>
    <x v="1"/>
    <m/>
    <m/>
    <m/>
    <x v="2"/>
    <x v="2"/>
    <m/>
    <m/>
    <m/>
    <m/>
    <m/>
    <m/>
    <m/>
    <m/>
    <m/>
    <m/>
    <m/>
    <m/>
    <m/>
    <m/>
    <m/>
    <m/>
    <m/>
    <m/>
    <m/>
    <m/>
    <m/>
    <m/>
    <m/>
    <m/>
    <n v="20"/>
    <n v="2022"/>
    <s v=""/>
    <m/>
    <m/>
    <m/>
  </r>
  <r>
    <n v="5070"/>
    <m/>
    <m/>
    <m/>
    <x v="13"/>
    <x v="19"/>
    <x v="6"/>
    <s v="Food Security"/>
    <x v="9"/>
    <x v="20"/>
    <x v="3"/>
    <m/>
    <s v="Planned"/>
    <m/>
    <m/>
    <m/>
    <m/>
    <m/>
    <s v="Chittagong"/>
    <s v="Cox's Bazar"/>
    <x v="6"/>
    <x v="9"/>
    <x v="1"/>
    <m/>
    <m/>
    <m/>
    <x v="2"/>
    <x v="2"/>
    <m/>
    <m/>
    <m/>
    <m/>
    <m/>
    <m/>
    <m/>
    <m/>
    <m/>
    <m/>
    <m/>
    <m/>
    <m/>
    <m/>
    <m/>
    <m/>
    <m/>
    <m/>
    <m/>
    <m/>
    <m/>
    <m/>
    <m/>
    <m/>
    <n v="20"/>
    <n v="2022"/>
    <s v=""/>
    <m/>
    <m/>
    <m/>
  </r>
  <r>
    <n v="5071"/>
    <m/>
    <m/>
    <m/>
    <x v="13"/>
    <x v="19"/>
    <x v="6"/>
    <s v="Food Security"/>
    <x v="9"/>
    <x v="20"/>
    <x v="3"/>
    <m/>
    <s v="Planned"/>
    <m/>
    <m/>
    <m/>
    <m/>
    <m/>
    <s v="Chittagong"/>
    <s v="Cox's Bazar"/>
    <x v="6"/>
    <x v="9"/>
    <x v="1"/>
    <m/>
    <m/>
    <m/>
    <x v="2"/>
    <x v="2"/>
    <m/>
    <m/>
    <m/>
    <m/>
    <m/>
    <m/>
    <m/>
    <m/>
    <m/>
    <m/>
    <m/>
    <m/>
    <m/>
    <m/>
    <m/>
    <m/>
    <m/>
    <m/>
    <m/>
    <m/>
    <m/>
    <m/>
    <m/>
    <m/>
    <n v="20"/>
    <n v="2022"/>
    <s v=""/>
    <m/>
    <m/>
    <m/>
  </r>
  <r>
    <n v="5072"/>
    <m/>
    <m/>
    <m/>
    <x v="13"/>
    <x v="19"/>
    <x v="6"/>
    <s v="Food Security"/>
    <x v="9"/>
    <x v="20"/>
    <x v="3"/>
    <m/>
    <s v="Planned"/>
    <m/>
    <m/>
    <m/>
    <m/>
    <m/>
    <s v="Chittagong"/>
    <s v="Cox's Bazar"/>
    <x v="6"/>
    <x v="9"/>
    <x v="1"/>
    <m/>
    <m/>
    <m/>
    <x v="2"/>
    <x v="2"/>
    <m/>
    <m/>
    <m/>
    <m/>
    <m/>
    <m/>
    <m/>
    <m/>
    <m/>
    <m/>
    <m/>
    <m/>
    <m/>
    <m/>
    <m/>
    <m/>
    <m/>
    <m/>
    <m/>
    <m/>
    <m/>
    <m/>
    <m/>
    <m/>
    <n v="20"/>
    <n v="2022"/>
    <s v=""/>
    <m/>
    <m/>
    <m/>
  </r>
  <r>
    <n v="5073"/>
    <m/>
    <m/>
    <m/>
    <x v="13"/>
    <x v="19"/>
    <x v="6"/>
    <s v="Food Security"/>
    <x v="9"/>
    <x v="20"/>
    <x v="3"/>
    <m/>
    <s v="Planned"/>
    <m/>
    <m/>
    <m/>
    <m/>
    <m/>
    <s v="Chittagong"/>
    <s v="Cox's Bazar"/>
    <x v="6"/>
    <x v="9"/>
    <x v="1"/>
    <m/>
    <m/>
    <m/>
    <x v="2"/>
    <x v="2"/>
    <m/>
    <m/>
    <m/>
    <m/>
    <m/>
    <m/>
    <m/>
    <m/>
    <m/>
    <m/>
    <m/>
    <m/>
    <m/>
    <m/>
    <m/>
    <m/>
    <m/>
    <m/>
    <m/>
    <m/>
    <m/>
    <m/>
    <m/>
    <m/>
    <n v="20"/>
    <n v="2022"/>
    <s v=""/>
    <m/>
    <m/>
    <m/>
  </r>
  <r>
    <n v="5074"/>
    <m/>
    <m/>
    <m/>
    <x v="13"/>
    <x v="19"/>
    <x v="6"/>
    <s v="Food Security"/>
    <x v="9"/>
    <x v="20"/>
    <x v="3"/>
    <m/>
    <s v="Planned"/>
    <m/>
    <m/>
    <m/>
    <m/>
    <m/>
    <s v="Chittagong"/>
    <s v="Cox's Bazar"/>
    <x v="6"/>
    <x v="9"/>
    <x v="1"/>
    <m/>
    <m/>
    <m/>
    <x v="2"/>
    <x v="2"/>
    <m/>
    <m/>
    <m/>
    <m/>
    <m/>
    <m/>
    <m/>
    <m/>
    <m/>
    <m/>
    <m/>
    <m/>
    <m/>
    <m/>
    <m/>
    <m/>
    <m/>
    <m/>
    <m/>
    <m/>
    <m/>
    <m/>
    <m/>
    <m/>
    <n v="20"/>
    <n v="2022"/>
    <s v=""/>
    <m/>
    <m/>
    <m/>
  </r>
  <r>
    <n v="5075"/>
    <m/>
    <m/>
    <m/>
    <x v="13"/>
    <x v="19"/>
    <x v="6"/>
    <s v="Food Security"/>
    <x v="9"/>
    <x v="20"/>
    <x v="3"/>
    <m/>
    <s v="Planned"/>
    <m/>
    <m/>
    <m/>
    <m/>
    <m/>
    <s v="Chittagong"/>
    <s v="Cox's Bazar"/>
    <x v="6"/>
    <x v="9"/>
    <x v="1"/>
    <m/>
    <m/>
    <m/>
    <x v="2"/>
    <x v="2"/>
    <m/>
    <m/>
    <m/>
    <m/>
    <m/>
    <m/>
    <m/>
    <m/>
    <m/>
    <m/>
    <m/>
    <m/>
    <m/>
    <m/>
    <m/>
    <m/>
    <m/>
    <m/>
    <m/>
    <m/>
    <m/>
    <m/>
    <m/>
    <m/>
    <n v="20"/>
    <n v="2022"/>
    <s v=""/>
    <m/>
    <m/>
    <m/>
  </r>
  <r>
    <n v="5076"/>
    <m/>
    <m/>
    <m/>
    <x v="13"/>
    <x v="19"/>
    <x v="6"/>
    <s v="Food Security"/>
    <x v="9"/>
    <x v="20"/>
    <x v="3"/>
    <m/>
    <s v="Planned"/>
    <m/>
    <m/>
    <m/>
    <m/>
    <m/>
    <s v="Chittagong"/>
    <s v="Cox's Bazar"/>
    <x v="6"/>
    <x v="9"/>
    <x v="1"/>
    <m/>
    <m/>
    <m/>
    <x v="2"/>
    <x v="2"/>
    <m/>
    <m/>
    <m/>
    <m/>
    <m/>
    <m/>
    <m/>
    <m/>
    <m/>
    <m/>
    <m/>
    <m/>
    <m/>
    <m/>
    <m/>
    <m/>
    <m/>
    <m/>
    <m/>
    <m/>
    <m/>
    <m/>
    <m/>
    <m/>
    <n v="20"/>
    <n v="2022"/>
    <s v=""/>
    <m/>
    <m/>
    <m/>
  </r>
  <r>
    <n v="5077"/>
    <m/>
    <m/>
    <m/>
    <x v="13"/>
    <x v="19"/>
    <x v="6"/>
    <s v="Food Security"/>
    <x v="9"/>
    <x v="20"/>
    <x v="3"/>
    <m/>
    <s v="Planned"/>
    <m/>
    <m/>
    <m/>
    <m/>
    <m/>
    <s v="Chittagong"/>
    <s v="Cox's Bazar"/>
    <x v="6"/>
    <x v="9"/>
    <x v="1"/>
    <m/>
    <m/>
    <m/>
    <x v="2"/>
    <x v="2"/>
    <m/>
    <m/>
    <m/>
    <m/>
    <m/>
    <m/>
    <m/>
    <m/>
    <m/>
    <m/>
    <m/>
    <m/>
    <m/>
    <m/>
    <m/>
    <m/>
    <m/>
    <m/>
    <m/>
    <m/>
    <m/>
    <m/>
    <m/>
    <m/>
    <n v="20"/>
    <n v="2022"/>
    <s v=""/>
    <m/>
    <m/>
    <m/>
  </r>
  <r>
    <n v="5078"/>
    <m/>
    <m/>
    <m/>
    <x v="13"/>
    <x v="19"/>
    <x v="6"/>
    <s v="Food Security"/>
    <x v="9"/>
    <x v="20"/>
    <x v="3"/>
    <m/>
    <s v="Planned"/>
    <m/>
    <m/>
    <m/>
    <m/>
    <m/>
    <s v="Chittagong"/>
    <s v="Cox's Bazar"/>
    <x v="6"/>
    <x v="9"/>
    <x v="1"/>
    <m/>
    <m/>
    <m/>
    <x v="2"/>
    <x v="2"/>
    <m/>
    <m/>
    <m/>
    <m/>
    <m/>
    <m/>
    <m/>
    <m/>
    <m/>
    <m/>
    <m/>
    <m/>
    <m/>
    <m/>
    <m/>
    <m/>
    <m/>
    <m/>
    <m/>
    <m/>
    <m/>
    <m/>
    <m/>
    <m/>
    <n v="20"/>
    <n v="2022"/>
    <s v=""/>
    <m/>
    <m/>
    <m/>
  </r>
  <r>
    <n v="5079"/>
    <m/>
    <m/>
    <m/>
    <x v="13"/>
    <x v="19"/>
    <x v="6"/>
    <s v="Food Security"/>
    <x v="9"/>
    <x v="20"/>
    <x v="3"/>
    <m/>
    <s v="Planned"/>
    <m/>
    <m/>
    <m/>
    <m/>
    <m/>
    <s v="Chittagong"/>
    <s v="Cox's Bazar"/>
    <x v="6"/>
    <x v="9"/>
    <x v="1"/>
    <m/>
    <m/>
    <m/>
    <x v="2"/>
    <x v="2"/>
    <m/>
    <m/>
    <m/>
    <m/>
    <m/>
    <m/>
    <m/>
    <m/>
    <m/>
    <m/>
    <m/>
    <m/>
    <m/>
    <m/>
    <m/>
    <m/>
    <m/>
    <m/>
    <m/>
    <m/>
    <m/>
    <m/>
    <m/>
    <m/>
    <n v="20"/>
    <n v="2022"/>
    <s v=""/>
    <m/>
    <m/>
    <m/>
  </r>
  <r>
    <n v="5080"/>
    <m/>
    <m/>
    <m/>
    <x v="13"/>
    <x v="19"/>
    <x v="6"/>
    <s v="Food Security"/>
    <x v="9"/>
    <x v="20"/>
    <x v="3"/>
    <m/>
    <s v="Planned"/>
    <m/>
    <m/>
    <m/>
    <m/>
    <m/>
    <s v="Chittagong"/>
    <s v="Cox's Bazar"/>
    <x v="6"/>
    <x v="9"/>
    <x v="1"/>
    <m/>
    <m/>
    <m/>
    <x v="2"/>
    <x v="2"/>
    <m/>
    <m/>
    <m/>
    <m/>
    <m/>
    <m/>
    <m/>
    <m/>
    <m/>
    <m/>
    <m/>
    <m/>
    <m/>
    <m/>
    <m/>
    <m/>
    <m/>
    <m/>
    <m/>
    <m/>
    <m/>
    <m/>
    <m/>
    <m/>
    <n v="20"/>
    <n v="2022"/>
    <s v=""/>
    <m/>
    <m/>
    <m/>
  </r>
  <r>
    <n v="5081"/>
    <m/>
    <m/>
    <m/>
    <x v="13"/>
    <x v="19"/>
    <x v="6"/>
    <s v="Food Security"/>
    <x v="9"/>
    <x v="20"/>
    <x v="3"/>
    <m/>
    <s v="Planned"/>
    <m/>
    <m/>
    <m/>
    <m/>
    <m/>
    <s v="Chittagong"/>
    <s v="Cox's Bazar"/>
    <x v="6"/>
    <x v="9"/>
    <x v="1"/>
    <m/>
    <m/>
    <m/>
    <x v="2"/>
    <x v="2"/>
    <m/>
    <m/>
    <m/>
    <m/>
    <m/>
    <m/>
    <m/>
    <m/>
    <m/>
    <m/>
    <m/>
    <m/>
    <m/>
    <m/>
    <m/>
    <m/>
    <m/>
    <m/>
    <m/>
    <m/>
    <m/>
    <m/>
    <m/>
    <m/>
    <n v="20"/>
    <n v="2022"/>
    <s v=""/>
    <m/>
    <m/>
    <m/>
  </r>
  <r>
    <n v="5082"/>
    <m/>
    <m/>
    <m/>
    <x v="13"/>
    <x v="19"/>
    <x v="6"/>
    <s v="Food Security"/>
    <x v="9"/>
    <x v="20"/>
    <x v="3"/>
    <m/>
    <s v="Planned"/>
    <m/>
    <m/>
    <m/>
    <m/>
    <m/>
    <s v="Chittagong"/>
    <s v="Cox's Bazar"/>
    <x v="6"/>
    <x v="9"/>
    <x v="1"/>
    <m/>
    <m/>
    <m/>
    <x v="2"/>
    <x v="2"/>
    <m/>
    <m/>
    <m/>
    <m/>
    <m/>
    <m/>
    <m/>
    <m/>
    <m/>
    <m/>
    <m/>
    <m/>
    <m/>
    <m/>
    <m/>
    <m/>
    <m/>
    <m/>
    <m/>
    <m/>
    <m/>
    <m/>
    <m/>
    <m/>
    <n v="20"/>
    <n v="2022"/>
    <s v=""/>
    <m/>
    <m/>
    <m/>
  </r>
  <r>
    <n v="5083"/>
    <m/>
    <m/>
    <m/>
    <x v="13"/>
    <x v="19"/>
    <x v="6"/>
    <s v="Food Security"/>
    <x v="9"/>
    <x v="20"/>
    <x v="3"/>
    <m/>
    <s v="Planned"/>
    <m/>
    <m/>
    <m/>
    <m/>
    <m/>
    <s v="Chittagong"/>
    <s v="Cox's Bazar"/>
    <x v="6"/>
    <x v="9"/>
    <x v="1"/>
    <m/>
    <m/>
    <m/>
    <x v="2"/>
    <x v="2"/>
    <m/>
    <m/>
    <m/>
    <m/>
    <m/>
    <m/>
    <m/>
    <m/>
    <m/>
    <m/>
    <m/>
    <m/>
    <m/>
    <m/>
    <m/>
    <m/>
    <m/>
    <m/>
    <m/>
    <m/>
    <m/>
    <m/>
    <m/>
    <m/>
    <n v="20"/>
    <n v="2022"/>
    <s v=""/>
    <m/>
    <m/>
    <m/>
  </r>
  <r>
    <n v="5084"/>
    <m/>
    <m/>
    <m/>
    <x v="13"/>
    <x v="19"/>
    <x v="6"/>
    <s v="Food Security"/>
    <x v="9"/>
    <x v="20"/>
    <x v="3"/>
    <m/>
    <s v="Planned"/>
    <m/>
    <m/>
    <m/>
    <m/>
    <m/>
    <s v="Chittagong"/>
    <s v="Cox's Bazar"/>
    <x v="6"/>
    <x v="9"/>
    <x v="1"/>
    <m/>
    <m/>
    <m/>
    <x v="2"/>
    <x v="2"/>
    <m/>
    <m/>
    <m/>
    <m/>
    <m/>
    <m/>
    <m/>
    <m/>
    <m/>
    <m/>
    <m/>
    <m/>
    <m/>
    <m/>
    <m/>
    <m/>
    <m/>
    <m/>
    <m/>
    <m/>
    <m/>
    <m/>
    <m/>
    <m/>
    <n v="20"/>
    <n v="2022"/>
    <s v=""/>
    <m/>
    <m/>
    <m/>
  </r>
  <r>
    <n v="5085"/>
    <m/>
    <m/>
    <m/>
    <x v="13"/>
    <x v="19"/>
    <x v="6"/>
    <s v="Food Security"/>
    <x v="9"/>
    <x v="20"/>
    <x v="3"/>
    <m/>
    <s v="Planned"/>
    <m/>
    <m/>
    <m/>
    <m/>
    <m/>
    <s v="Chittagong"/>
    <s v="Cox's Bazar"/>
    <x v="6"/>
    <x v="9"/>
    <x v="1"/>
    <m/>
    <m/>
    <m/>
    <x v="2"/>
    <x v="2"/>
    <m/>
    <m/>
    <m/>
    <m/>
    <m/>
    <m/>
    <m/>
    <m/>
    <m/>
    <m/>
    <m/>
    <m/>
    <m/>
    <m/>
    <m/>
    <m/>
    <m/>
    <m/>
    <m/>
    <m/>
    <m/>
    <m/>
    <m/>
    <m/>
    <n v="20"/>
    <n v="2022"/>
    <s v=""/>
    <m/>
    <m/>
    <m/>
  </r>
  <r>
    <n v="5086"/>
    <m/>
    <m/>
    <m/>
    <x v="13"/>
    <x v="19"/>
    <x v="6"/>
    <s v="Food Security"/>
    <x v="9"/>
    <x v="20"/>
    <x v="3"/>
    <m/>
    <s v="Planned"/>
    <m/>
    <m/>
    <m/>
    <m/>
    <m/>
    <s v="Chittagong"/>
    <s v="Cox's Bazar"/>
    <x v="6"/>
    <x v="9"/>
    <x v="1"/>
    <m/>
    <m/>
    <m/>
    <x v="2"/>
    <x v="2"/>
    <m/>
    <m/>
    <m/>
    <m/>
    <m/>
    <m/>
    <m/>
    <m/>
    <m/>
    <m/>
    <m/>
    <m/>
    <m/>
    <m/>
    <m/>
    <m/>
    <m/>
    <m/>
    <m/>
    <m/>
    <m/>
    <m/>
    <m/>
    <m/>
    <n v="20"/>
    <n v="2022"/>
    <s v=""/>
    <m/>
    <m/>
    <m/>
  </r>
  <r>
    <n v="5087"/>
    <m/>
    <m/>
    <m/>
    <x v="13"/>
    <x v="19"/>
    <x v="6"/>
    <s v="Food Security"/>
    <x v="9"/>
    <x v="20"/>
    <x v="3"/>
    <m/>
    <s v="Planned"/>
    <m/>
    <m/>
    <m/>
    <m/>
    <m/>
    <s v="Chittagong"/>
    <s v="Cox's Bazar"/>
    <x v="6"/>
    <x v="9"/>
    <x v="1"/>
    <m/>
    <m/>
    <m/>
    <x v="2"/>
    <x v="2"/>
    <m/>
    <m/>
    <m/>
    <m/>
    <m/>
    <m/>
    <m/>
    <m/>
    <m/>
    <m/>
    <m/>
    <m/>
    <m/>
    <m/>
    <m/>
    <m/>
    <m/>
    <m/>
    <m/>
    <m/>
    <m/>
    <m/>
    <m/>
    <m/>
    <n v="20"/>
    <n v="2022"/>
    <s v=""/>
    <m/>
    <m/>
    <m/>
  </r>
  <r>
    <n v="5088"/>
    <m/>
    <m/>
    <m/>
    <x v="13"/>
    <x v="19"/>
    <x v="6"/>
    <s v="Food Security"/>
    <x v="9"/>
    <x v="20"/>
    <x v="3"/>
    <m/>
    <s v="Planned"/>
    <m/>
    <m/>
    <m/>
    <m/>
    <m/>
    <s v="Chittagong"/>
    <s v="Cox's Bazar"/>
    <x v="6"/>
    <x v="9"/>
    <x v="1"/>
    <m/>
    <m/>
    <m/>
    <x v="2"/>
    <x v="2"/>
    <m/>
    <m/>
    <m/>
    <m/>
    <m/>
    <m/>
    <m/>
    <m/>
    <m/>
    <m/>
    <m/>
    <m/>
    <m/>
    <m/>
    <m/>
    <m/>
    <m/>
    <m/>
    <m/>
    <m/>
    <m/>
    <m/>
    <m/>
    <m/>
    <n v="20"/>
    <n v="2022"/>
    <s v=""/>
    <m/>
    <m/>
    <m/>
  </r>
  <r>
    <n v="5089"/>
    <m/>
    <m/>
    <m/>
    <x v="13"/>
    <x v="19"/>
    <x v="6"/>
    <s v="Food Security"/>
    <x v="9"/>
    <x v="20"/>
    <x v="3"/>
    <m/>
    <s v="Planned"/>
    <m/>
    <m/>
    <m/>
    <m/>
    <m/>
    <s v="Chittagong"/>
    <s v="Cox's Bazar"/>
    <x v="6"/>
    <x v="9"/>
    <x v="1"/>
    <m/>
    <m/>
    <m/>
    <x v="2"/>
    <x v="2"/>
    <m/>
    <m/>
    <m/>
    <m/>
    <m/>
    <m/>
    <m/>
    <m/>
    <m/>
    <m/>
    <m/>
    <m/>
    <m/>
    <m/>
    <m/>
    <m/>
    <m/>
    <m/>
    <m/>
    <m/>
    <m/>
    <m/>
    <m/>
    <m/>
    <n v="20"/>
    <n v="2022"/>
    <s v=""/>
    <m/>
    <m/>
    <m/>
  </r>
  <r>
    <n v="5090"/>
    <m/>
    <m/>
    <m/>
    <x v="13"/>
    <x v="19"/>
    <x v="6"/>
    <s v="Food Security"/>
    <x v="9"/>
    <x v="20"/>
    <x v="3"/>
    <m/>
    <s v="Planned"/>
    <m/>
    <m/>
    <m/>
    <m/>
    <m/>
    <s v="Chittagong"/>
    <s v="Cox's Bazar"/>
    <x v="6"/>
    <x v="9"/>
    <x v="1"/>
    <m/>
    <m/>
    <m/>
    <x v="2"/>
    <x v="2"/>
    <m/>
    <m/>
    <m/>
    <m/>
    <m/>
    <m/>
    <m/>
    <m/>
    <m/>
    <m/>
    <m/>
    <m/>
    <m/>
    <m/>
    <m/>
    <m/>
    <m/>
    <m/>
    <m/>
    <m/>
    <m/>
    <m/>
    <m/>
    <m/>
    <n v="20"/>
    <n v="2022"/>
    <s v=""/>
    <m/>
    <m/>
    <m/>
  </r>
  <r>
    <n v="5091"/>
    <m/>
    <m/>
    <m/>
    <x v="13"/>
    <x v="19"/>
    <x v="6"/>
    <s v="Food Security"/>
    <x v="9"/>
    <x v="20"/>
    <x v="3"/>
    <m/>
    <s v="Planned"/>
    <m/>
    <m/>
    <m/>
    <m/>
    <m/>
    <s v="Chittagong"/>
    <s v="Cox's Bazar"/>
    <x v="6"/>
    <x v="9"/>
    <x v="1"/>
    <m/>
    <m/>
    <m/>
    <x v="2"/>
    <x v="2"/>
    <m/>
    <m/>
    <m/>
    <m/>
    <m/>
    <m/>
    <m/>
    <m/>
    <m/>
    <m/>
    <m/>
    <m/>
    <m/>
    <m/>
    <m/>
    <m/>
    <m/>
    <m/>
    <m/>
    <m/>
    <m/>
    <m/>
    <m/>
    <m/>
    <n v="20"/>
    <n v="2022"/>
    <s v=""/>
    <m/>
    <m/>
    <m/>
  </r>
  <r>
    <n v="5092"/>
    <m/>
    <m/>
    <m/>
    <x v="13"/>
    <x v="19"/>
    <x v="6"/>
    <s v="Food Security"/>
    <x v="9"/>
    <x v="20"/>
    <x v="3"/>
    <m/>
    <s v="Planned"/>
    <m/>
    <m/>
    <m/>
    <m/>
    <m/>
    <s v="Chittagong"/>
    <s v="Cox's Bazar"/>
    <x v="6"/>
    <x v="9"/>
    <x v="1"/>
    <m/>
    <m/>
    <m/>
    <x v="2"/>
    <x v="2"/>
    <m/>
    <m/>
    <m/>
    <m/>
    <m/>
    <m/>
    <m/>
    <m/>
    <m/>
    <m/>
    <m/>
    <m/>
    <m/>
    <m/>
    <m/>
    <m/>
    <m/>
    <m/>
    <m/>
    <m/>
    <m/>
    <m/>
    <m/>
    <m/>
    <n v="20"/>
    <n v="2022"/>
    <s v=""/>
    <m/>
    <m/>
    <m/>
  </r>
  <r>
    <n v="5093"/>
    <m/>
    <m/>
    <m/>
    <x v="13"/>
    <x v="19"/>
    <x v="6"/>
    <s v="Food Security"/>
    <x v="9"/>
    <x v="20"/>
    <x v="3"/>
    <m/>
    <s v="Planned"/>
    <m/>
    <m/>
    <m/>
    <m/>
    <m/>
    <s v="Chittagong"/>
    <s v="Cox's Bazar"/>
    <x v="6"/>
    <x v="9"/>
    <x v="1"/>
    <m/>
    <m/>
    <m/>
    <x v="2"/>
    <x v="2"/>
    <m/>
    <m/>
    <m/>
    <m/>
    <m/>
    <m/>
    <m/>
    <m/>
    <m/>
    <m/>
    <m/>
    <m/>
    <m/>
    <m/>
    <m/>
    <m/>
    <m/>
    <m/>
    <m/>
    <m/>
    <m/>
    <m/>
    <m/>
    <m/>
    <n v="20"/>
    <n v="2022"/>
    <s v=""/>
    <m/>
    <m/>
    <m/>
  </r>
  <r>
    <n v="5094"/>
    <m/>
    <m/>
    <m/>
    <x v="13"/>
    <x v="19"/>
    <x v="6"/>
    <s v="Food Security"/>
    <x v="9"/>
    <x v="20"/>
    <x v="3"/>
    <m/>
    <s v="Planned"/>
    <m/>
    <m/>
    <m/>
    <m/>
    <m/>
    <s v="Chittagong"/>
    <s v="Cox's Bazar"/>
    <x v="6"/>
    <x v="9"/>
    <x v="1"/>
    <m/>
    <m/>
    <m/>
    <x v="2"/>
    <x v="2"/>
    <m/>
    <m/>
    <m/>
    <m/>
    <m/>
    <m/>
    <m/>
    <m/>
    <m/>
    <m/>
    <m/>
    <m/>
    <m/>
    <m/>
    <m/>
    <m/>
    <m/>
    <m/>
    <m/>
    <m/>
    <m/>
    <m/>
    <m/>
    <m/>
    <n v="20"/>
    <n v="2022"/>
    <s v=""/>
    <m/>
    <m/>
    <m/>
  </r>
  <r>
    <n v="5095"/>
    <m/>
    <m/>
    <m/>
    <x v="13"/>
    <x v="19"/>
    <x v="6"/>
    <s v="Food Security"/>
    <x v="9"/>
    <x v="20"/>
    <x v="3"/>
    <m/>
    <s v="Planned"/>
    <m/>
    <m/>
    <m/>
    <m/>
    <m/>
    <s v="Chittagong"/>
    <s v="Cox's Bazar"/>
    <x v="6"/>
    <x v="9"/>
    <x v="1"/>
    <m/>
    <m/>
    <m/>
    <x v="2"/>
    <x v="2"/>
    <m/>
    <m/>
    <m/>
    <m/>
    <m/>
    <m/>
    <m/>
    <m/>
    <m/>
    <m/>
    <m/>
    <m/>
    <m/>
    <m/>
    <m/>
    <m/>
    <m/>
    <m/>
    <m/>
    <m/>
    <m/>
    <m/>
    <m/>
    <m/>
    <n v="20"/>
    <n v="2022"/>
    <s v=""/>
    <m/>
    <m/>
    <m/>
  </r>
  <r>
    <n v="5096"/>
    <m/>
    <m/>
    <m/>
    <x v="13"/>
    <x v="19"/>
    <x v="6"/>
    <s v="Food Security"/>
    <x v="9"/>
    <x v="20"/>
    <x v="3"/>
    <m/>
    <s v="Planned"/>
    <m/>
    <m/>
    <m/>
    <m/>
    <m/>
    <s v="Chittagong"/>
    <s v="Cox's Bazar"/>
    <x v="6"/>
    <x v="9"/>
    <x v="1"/>
    <m/>
    <m/>
    <m/>
    <x v="2"/>
    <x v="2"/>
    <m/>
    <m/>
    <m/>
    <m/>
    <m/>
    <m/>
    <m/>
    <m/>
    <m/>
    <m/>
    <m/>
    <m/>
    <m/>
    <m/>
    <m/>
    <m/>
    <m/>
    <m/>
    <m/>
    <m/>
    <m/>
    <m/>
    <m/>
    <m/>
    <n v="20"/>
    <n v="2022"/>
    <s v=""/>
    <m/>
    <m/>
    <m/>
  </r>
  <r>
    <n v="5097"/>
    <m/>
    <m/>
    <m/>
    <x v="13"/>
    <x v="19"/>
    <x v="6"/>
    <s v="Food Security"/>
    <x v="9"/>
    <x v="20"/>
    <x v="3"/>
    <m/>
    <s v="Planned"/>
    <m/>
    <m/>
    <m/>
    <m/>
    <m/>
    <s v="Chittagong"/>
    <s v="Cox's Bazar"/>
    <x v="6"/>
    <x v="9"/>
    <x v="1"/>
    <m/>
    <m/>
    <m/>
    <x v="2"/>
    <x v="2"/>
    <m/>
    <m/>
    <m/>
    <m/>
    <m/>
    <m/>
    <m/>
    <m/>
    <m/>
    <m/>
    <m/>
    <m/>
    <m/>
    <m/>
    <m/>
    <m/>
    <m/>
    <m/>
    <m/>
    <m/>
    <m/>
    <m/>
    <m/>
    <m/>
    <n v="20"/>
    <n v="2022"/>
    <s v=""/>
    <m/>
    <m/>
    <m/>
  </r>
  <r>
    <n v="5098"/>
    <m/>
    <m/>
    <m/>
    <x v="13"/>
    <x v="19"/>
    <x v="6"/>
    <s v="Food Security"/>
    <x v="9"/>
    <x v="20"/>
    <x v="3"/>
    <m/>
    <s v="Planned"/>
    <m/>
    <m/>
    <m/>
    <m/>
    <m/>
    <s v="Chittagong"/>
    <s v="Cox's Bazar"/>
    <x v="6"/>
    <x v="9"/>
    <x v="1"/>
    <m/>
    <m/>
    <m/>
    <x v="2"/>
    <x v="2"/>
    <m/>
    <m/>
    <m/>
    <m/>
    <m/>
    <m/>
    <m/>
    <m/>
    <m/>
    <m/>
    <m/>
    <m/>
    <m/>
    <m/>
    <m/>
    <m/>
    <m/>
    <m/>
    <m/>
    <m/>
    <m/>
    <m/>
    <m/>
    <m/>
    <n v="20"/>
    <n v="2022"/>
    <s v=""/>
    <m/>
    <m/>
    <m/>
  </r>
  <r>
    <n v="5099"/>
    <m/>
    <m/>
    <m/>
    <x v="13"/>
    <x v="19"/>
    <x v="6"/>
    <s v="Food Security"/>
    <x v="9"/>
    <x v="20"/>
    <x v="3"/>
    <m/>
    <s v="Planned"/>
    <m/>
    <m/>
    <m/>
    <m/>
    <m/>
    <s v="Chittagong"/>
    <s v="Cox's Bazar"/>
    <x v="6"/>
    <x v="9"/>
    <x v="1"/>
    <m/>
    <m/>
    <m/>
    <x v="2"/>
    <x v="2"/>
    <m/>
    <m/>
    <m/>
    <m/>
    <m/>
    <m/>
    <m/>
    <m/>
    <m/>
    <m/>
    <m/>
    <m/>
    <m/>
    <m/>
    <m/>
    <m/>
    <m/>
    <m/>
    <m/>
    <m/>
    <m/>
    <m/>
    <m/>
    <m/>
    <n v="20"/>
    <n v="2022"/>
    <s v=""/>
    <m/>
    <m/>
    <m/>
  </r>
  <r>
    <n v="5100"/>
    <m/>
    <m/>
    <m/>
    <x v="13"/>
    <x v="19"/>
    <x v="6"/>
    <s v="Food Security"/>
    <x v="9"/>
    <x v="20"/>
    <x v="3"/>
    <m/>
    <s v="Planned"/>
    <m/>
    <m/>
    <m/>
    <m/>
    <m/>
    <s v="Chittagong"/>
    <s v="Cox's Bazar"/>
    <x v="6"/>
    <x v="9"/>
    <x v="1"/>
    <m/>
    <m/>
    <m/>
    <x v="2"/>
    <x v="2"/>
    <m/>
    <m/>
    <m/>
    <m/>
    <m/>
    <m/>
    <m/>
    <m/>
    <m/>
    <m/>
    <m/>
    <m/>
    <m/>
    <m/>
    <m/>
    <m/>
    <m/>
    <m/>
    <m/>
    <m/>
    <m/>
    <m/>
    <m/>
    <m/>
    <n v="20"/>
    <n v="2022"/>
    <s v=""/>
    <m/>
    <m/>
    <m/>
  </r>
  <r>
    <n v="5101"/>
    <m/>
    <m/>
    <m/>
    <x v="13"/>
    <x v="19"/>
    <x v="6"/>
    <s v="Food Security"/>
    <x v="9"/>
    <x v="20"/>
    <x v="3"/>
    <m/>
    <s v="Planned"/>
    <m/>
    <m/>
    <m/>
    <m/>
    <m/>
    <s v="Chittagong"/>
    <s v="Cox's Bazar"/>
    <x v="6"/>
    <x v="9"/>
    <x v="1"/>
    <m/>
    <m/>
    <m/>
    <x v="2"/>
    <x v="2"/>
    <m/>
    <m/>
    <m/>
    <m/>
    <m/>
    <m/>
    <m/>
    <m/>
    <m/>
    <m/>
    <m/>
    <m/>
    <m/>
    <m/>
    <m/>
    <m/>
    <m/>
    <m/>
    <m/>
    <m/>
    <m/>
    <m/>
    <m/>
    <m/>
    <n v="20"/>
    <n v="2022"/>
    <s v=""/>
    <m/>
    <m/>
    <m/>
  </r>
  <r>
    <n v="5102"/>
    <m/>
    <m/>
    <m/>
    <x v="13"/>
    <x v="19"/>
    <x v="6"/>
    <s v="Food Security"/>
    <x v="9"/>
    <x v="20"/>
    <x v="3"/>
    <m/>
    <s v="Planned"/>
    <m/>
    <m/>
    <m/>
    <m/>
    <m/>
    <s v="Chittagong"/>
    <s v="Cox's Bazar"/>
    <x v="6"/>
    <x v="9"/>
    <x v="1"/>
    <m/>
    <m/>
    <m/>
    <x v="2"/>
    <x v="2"/>
    <m/>
    <m/>
    <m/>
    <m/>
    <m/>
    <m/>
    <m/>
    <m/>
    <m/>
    <m/>
    <m/>
    <m/>
    <m/>
    <m/>
    <m/>
    <m/>
    <m/>
    <m/>
    <m/>
    <m/>
    <m/>
    <m/>
    <m/>
    <m/>
    <n v="20"/>
    <n v="2022"/>
    <s v=""/>
    <m/>
    <m/>
    <m/>
  </r>
  <r>
    <n v="5103"/>
    <m/>
    <m/>
    <m/>
    <x v="13"/>
    <x v="19"/>
    <x v="6"/>
    <s v="Food Security"/>
    <x v="9"/>
    <x v="20"/>
    <x v="3"/>
    <m/>
    <s v="Planned"/>
    <m/>
    <m/>
    <m/>
    <m/>
    <m/>
    <s v="Chittagong"/>
    <s v="Cox's Bazar"/>
    <x v="6"/>
    <x v="9"/>
    <x v="1"/>
    <m/>
    <m/>
    <m/>
    <x v="2"/>
    <x v="2"/>
    <m/>
    <m/>
    <m/>
    <m/>
    <m/>
    <m/>
    <m/>
    <m/>
    <m/>
    <m/>
    <m/>
    <m/>
    <m/>
    <m/>
    <m/>
    <m/>
    <m/>
    <m/>
    <m/>
    <m/>
    <m/>
    <m/>
    <m/>
    <m/>
    <n v="20"/>
    <n v="2022"/>
    <s v=""/>
    <m/>
    <m/>
    <m/>
  </r>
  <r>
    <n v="5104"/>
    <m/>
    <m/>
    <m/>
    <x v="13"/>
    <x v="19"/>
    <x v="6"/>
    <s v="Food Security"/>
    <x v="9"/>
    <x v="20"/>
    <x v="3"/>
    <m/>
    <s v="Planned"/>
    <m/>
    <m/>
    <m/>
    <m/>
    <m/>
    <s v="Chittagong"/>
    <s v="Cox's Bazar"/>
    <x v="6"/>
    <x v="9"/>
    <x v="1"/>
    <m/>
    <m/>
    <m/>
    <x v="2"/>
    <x v="2"/>
    <m/>
    <m/>
    <m/>
    <m/>
    <m/>
    <m/>
    <m/>
    <m/>
    <m/>
    <m/>
    <m/>
    <m/>
    <m/>
    <m/>
    <m/>
    <m/>
    <m/>
    <m/>
    <m/>
    <m/>
    <m/>
    <m/>
    <m/>
    <m/>
    <n v="20"/>
    <n v="2022"/>
    <s v=""/>
    <m/>
    <m/>
    <m/>
  </r>
  <r>
    <n v="5105"/>
    <m/>
    <m/>
    <m/>
    <x v="13"/>
    <x v="19"/>
    <x v="6"/>
    <s v="Food Security"/>
    <x v="9"/>
    <x v="20"/>
    <x v="3"/>
    <m/>
    <s v="Planned"/>
    <m/>
    <m/>
    <m/>
    <m/>
    <m/>
    <s v="Chittagong"/>
    <s v="Cox's Bazar"/>
    <x v="6"/>
    <x v="9"/>
    <x v="1"/>
    <m/>
    <m/>
    <m/>
    <x v="2"/>
    <x v="2"/>
    <m/>
    <m/>
    <m/>
    <m/>
    <m/>
    <m/>
    <m/>
    <m/>
    <m/>
    <m/>
    <m/>
    <m/>
    <m/>
    <m/>
    <m/>
    <m/>
    <m/>
    <m/>
    <m/>
    <m/>
    <m/>
    <m/>
    <m/>
    <m/>
    <n v="20"/>
    <n v="2022"/>
    <s v=""/>
    <m/>
    <m/>
    <m/>
  </r>
  <r>
    <n v="5106"/>
    <m/>
    <m/>
    <m/>
    <x v="13"/>
    <x v="19"/>
    <x v="6"/>
    <s v="Food Security"/>
    <x v="9"/>
    <x v="20"/>
    <x v="3"/>
    <m/>
    <s v="Planned"/>
    <m/>
    <m/>
    <m/>
    <m/>
    <m/>
    <s v="Chittagong"/>
    <s v="Cox's Bazar"/>
    <x v="6"/>
    <x v="9"/>
    <x v="1"/>
    <m/>
    <m/>
    <m/>
    <x v="2"/>
    <x v="2"/>
    <m/>
    <m/>
    <m/>
    <m/>
    <m/>
    <m/>
    <m/>
    <m/>
    <m/>
    <m/>
    <m/>
    <m/>
    <m/>
    <m/>
    <m/>
    <m/>
    <m/>
    <m/>
    <m/>
    <m/>
    <m/>
    <m/>
    <m/>
    <m/>
    <n v="20"/>
    <n v="2022"/>
    <s v=""/>
    <m/>
    <m/>
    <m/>
  </r>
  <r>
    <n v="5107"/>
    <m/>
    <m/>
    <m/>
    <x v="13"/>
    <x v="19"/>
    <x v="6"/>
    <s v="Food Security"/>
    <x v="9"/>
    <x v="20"/>
    <x v="3"/>
    <m/>
    <s v="Planned"/>
    <m/>
    <m/>
    <m/>
    <m/>
    <m/>
    <s v="Chittagong"/>
    <s v="Cox's Bazar"/>
    <x v="6"/>
    <x v="9"/>
    <x v="1"/>
    <m/>
    <m/>
    <m/>
    <x v="2"/>
    <x v="2"/>
    <m/>
    <m/>
    <m/>
    <m/>
    <m/>
    <m/>
    <m/>
    <m/>
    <m/>
    <m/>
    <m/>
    <m/>
    <m/>
    <m/>
    <m/>
    <m/>
    <m/>
    <m/>
    <m/>
    <m/>
    <m/>
    <m/>
    <m/>
    <m/>
    <n v="20"/>
    <n v="2022"/>
    <s v=""/>
    <m/>
    <m/>
    <m/>
  </r>
  <r>
    <n v="5108"/>
    <m/>
    <m/>
    <m/>
    <x v="13"/>
    <x v="19"/>
    <x v="6"/>
    <s v="Food Security"/>
    <x v="9"/>
    <x v="20"/>
    <x v="3"/>
    <m/>
    <s v="Planned"/>
    <m/>
    <m/>
    <m/>
    <m/>
    <m/>
    <s v="Chittagong"/>
    <s v="Cox's Bazar"/>
    <x v="6"/>
    <x v="9"/>
    <x v="1"/>
    <m/>
    <m/>
    <m/>
    <x v="2"/>
    <x v="2"/>
    <m/>
    <m/>
    <m/>
    <m/>
    <m/>
    <m/>
    <m/>
    <m/>
    <m/>
    <m/>
    <m/>
    <m/>
    <m/>
    <m/>
    <m/>
    <m/>
    <m/>
    <m/>
    <m/>
    <m/>
    <m/>
    <m/>
    <m/>
    <m/>
    <n v="20"/>
    <n v="2022"/>
    <s v=""/>
    <m/>
    <m/>
    <m/>
  </r>
  <r>
    <n v="5109"/>
    <m/>
    <m/>
    <m/>
    <x v="13"/>
    <x v="19"/>
    <x v="6"/>
    <s v="Food Security"/>
    <x v="9"/>
    <x v="20"/>
    <x v="3"/>
    <m/>
    <s v="Planned"/>
    <m/>
    <m/>
    <m/>
    <m/>
    <m/>
    <s v="Chittagong"/>
    <s v="Cox's Bazar"/>
    <x v="6"/>
    <x v="9"/>
    <x v="1"/>
    <m/>
    <m/>
    <m/>
    <x v="2"/>
    <x v="2"/>
    <m/>
    <m/>
    <m/>
    <m/>
    <m/>
    <m/>
    <m/>
    <m/>
    <m/>
    <m/>
    <m/>
    <m/>
    <m/>
    <m/>
    <m/>
    <m/>
    <m/>
    <m/>
    <m/>
    <m/>
    <m/>
    <m/>
    <m/>
    <m/>
    <n v="20"/>
    <n v="2022"/>
    <s v=""/>
    <m/>
    <m/>
    <m/>
  </r>
  <r>
    <n v="5110"/>
    <m/>
    <m/>
    <m/>
    <x v="13"/>
    <x v="19"/>
    <x v="6"/>
    <s v="Food Security"/>
    <x v="9"/>
    <x v="20"/>
    <x v="3"/>
    <m/>
    <s v="Planned"/>
    <m/>
    <m/>
    <m/>
    <m/>
    <m/>
    <s v="Chittagong"/>
    <s v="Cox's Bazar"/>
    <x v="6"/>
    <x v="9"/>
    <x v="1"/>
    <m/>
    <m/>
    <m/>
    <x v="2"/>
    <x v="2"/>
    <m/>
    <m/>
    <m/>
    <m/>
    <m/>
    <m/>
    <m/>
    <m/>
    <m/>
    <m/>
    <m/>
    <m/>
    <m/>
    <m/>
    <m/>
    <m/>
    <m/>
    <m/>
    <m/>
    <m/>
    <m/>
    <m/>
    <m/>
    <m/>
    <n v="20"/>
    <n v="2022"/>
    <s v=""/>
    <m/>
    <m/>
    <m/>
  </r>
  <r>
    <n v="5111"/>
    <m/>
    <m/>
    <m/>
    <x v="13"/>
    <x v="19"/>
    <x v="6"/>
    <s v="Food Security"/>
    <x v="9"/>
    <x v="20"/>
    <x v="3"/>
    <m/>
    <s v="Planned"/>
    <m/>
    <m/>
    <m/>
    <m/>
    <m/>
    <s v="Chittagong"/>
    <s v="Cox's Bazar"/>
    <x v="6"/>
    <x v="9"/>
    <x v="1"/>
    <m/>
    <m/>
    <m/>
    <x v="2"/>
    <x v="2"/>
    <m/>
    <m/>
    <m/>
    <m/>
    <m/>
    <m/>
    <m/>
    <m/>
    <m/>
    <m/>
    <m/>
    <m/>
    <m/>
    <m/>
    <m/>
    <m/>
    <m/>
    <m/>
    <m/>
    <m/>
    <m/>
    <m/>
    <m/>
    <m/>
    <n v="20"/>
    <n v="2022"/>
    <s v=""/>
    <m/>
    <m/>
    <m/>
  </r>
  <r>
    <n v="5112"/>
    <m/>
    <m/>
    <m/>
    <x v="13"/>
    <x v="19"/>
    <x v="6"/>
    <s v="Food Security"/>
    <x v="9"/>
    <x v="20"/>
    <x v="3"/>
    <m/>
    <s v="Planned"/>
    <m/>
    <m/>
    <m/>
    <m/>
    <m/>
    <s v="Chittagong"/>
    <s v="Cox's Bazar"/>
    <x v="6"/>
    <x v="9"/>
    <x v="1"/>
    <m/>
    <m/>
    <m/>
    <x v="2"/>
    <x v="2"/>
    <m/>
    <m/>
    <m/>
    <m/>
    <m/>
    <m/>
    <m/>
    <m/>
    <m/>
    <m/>
    <m/>
    <m/>
    <m/>
    <m/>
    <m/>
    <m/>
    <m/>
    <m/>
    <m/>
    <m/>
    <m/>
    <m/>
    <m/>
    <m/>
    <n v="20"/>
    <n v="2022"/>
    <s v=""/>
    <m/>
    <m/>
    <m/>
  </r>
  <r>
    <n v="5113"/>
    <m/>
    <m/>
    <m/>
    <x v="13"/>
    <x v="19"/>
    <x v="6"/>
    <s v="Food Security"/>
    <x v="9"/>
    <x v="20"/>
    <x v="3"/>
    <m/>
    <s v="Planned"/>
    <m/>
    <m/>
    <m/>
    <m/>
    <m/>
    <s v="Chittagong"/>
    <s v="Cox's Bazar"/>
    <x v="6"/>
    <x v="9"/>
    <x v="1"/>
    <m/>
    <m/>
    <m/>
    <x v="2"/>
    <x v="2"/>
    <m/>
    <m/>
    <m/>
    <m/>
    <m/>
    <m/>
    <m/>
    <m/>
    <m/>
    <m/>
    <m/>
    <m/>
    <m/>
    <m/>
    <m/>
    <m/>
    <m/>
    <m/>
    <m/>
    <m/>
    <m/>
    <m/>
    <m/>
    <m/>
    <n v="20"/>
    <n v="2022"/>
    <s v=""/>
    <m/>
    <m/>
    <m/>
  </r>
  <r>
    <n v="5114"/>
    <m/>
    <m/>
    <m/>
    <x v="13"/>
    <x v="19"/>
    <x v="6"/>
    <s v="Food Security"/>
    <x v="9"/>
    <x v="20"/>
    <x v="3"/>
    <m/>
    <s v="Planned"/>
    <m/>
    <m/>
    <m/>
    <m/>
    <m/>
    <s v="Chittagong"/>
    <s v="Cox's Bazar"/>
    <x v="6"/>
    <x v="9"/>
    <x v="1"/>
    <m/>
    <m/>
    <m/>
    <x v="2"/>
    <x v="2"/>
    <m/>
    <m/>
    <m/>
    <m/>
    <m/>
    <m/>
    <m/>
    <m/>
    <m/>
    <m/>
    <m/>
    <m/>
    <m/>
    <m/>
    <m/>
    <m/>
    <m/>
    <m/>
    <m/>
    <m/>
    <m/>
    <m/>
    <m/>
    <m/>
    <n v="20"/>
    <n v="2022"/>
    <s v=""/>
    <m/>
    <m/>
    <m/>
  </r>
  <r>
    <n v="5115"/>
    <m/>
    <m/>
    <m/>
    <x v="13"/>
    <x v="19"/>
    <x v="6"/>
    <s v="Food Security"/>
    <x v="9"/>
    <x v="20"/>
    <x v="3"/>
    <m/>
    <s v="Planned"/>
    <m/>
    <m/>
    <m/>
    <m/>
    <m/>
    <s v="Chittagong"/>
    <s v="Cox's Bazar"/>
    <x v="6"/>
    <x v="9"/>
    <x v="1"/>
    <m/>
    <m/>
    <m/>
    <x v="2"/>
    <x v="2"/>
    <m/>
    <m/>
    <m/>
    <m/>
    <m/>
    <m/>
    <m/>
    <m/>
    <m/>
    <m/>
    <m/>
    <m/>
    <m/>
    <m/>
    <m/>
    <m/>
    <m/>
    <m/>
    <m/>
    <m/>
    <m/>
    <m/>
    <m/>
    <m/>
    <n v="20"/>
    <n v="2022"/>
    <s v=""/>
    <m/>
    <m/>
    <m/>
  </r>
  <r>
    <n v="5116"/>
    <m/>
    <m/>
    <m/>
    <x v="13"/>
    <x v="19"/>
    <x v="6"/>
    <s v="Food Security"/>
    <x v="9"/>
    <x v="20"/>
    <x v="3"/>
    <m/>
    <s v="Planned"/>
    <m/>
    <m/>
    <m/>
    <m/>
    <m/>
    <s v="Chittagong"/>
    <s v="Cox's Bazar"/>
    <x v="6"/>
    <x v="9"/>
    <x v="1"/>
    <m/>
    <m/>
    <m/>
    <x v="2"/>
    <x v="2"/>
    <m/>
    <m/>
    <m/>
    <m/>
    <m/>
    <m/>
    <m/>
    <m/>
    <m/>
    <m/>
    <m/>
    <m/>
    <m/>
    <m/>
    <m/>
    <m/>
    <m/>
    <m/>
    <m/>
    <m/>
    <m/>
    <m/>
    <m/>
    <m/>
    <n v="20"/>
    <n v="2022"/>
    <s v=""/>
    <m/>
    <m/>
    <m/>
  </r>
  <r>
    <n v="5117"/>
    <m/>
    <m/>
    <m/>
    <x v="13"/>
    <x v="19"/>
    <x v="6"/>
    <s v="Food Security"/>
    <x v="9"/>
    <x v="20"/>
    <x v="3"/>
    <m/>
    <s v="Planned"/>
    <m/>
    <m/>
    <m/>
    <m/>
    <m/>
    <s v="Chittagong"/>
    <s v="Cox's Bazar"/>
    <x v="6"/>
    <x v="9"/>
    <x v="1"/>
    <m/>
    <m/>
    <m/>
    <x v="2"/>
    <x v="2"/>
    <m/>
    <m/>
    <m/>
    <m/>
    <m/>
    <m/>
    <m/>
    <m/>
    <m/>
    <m/>
    <m/>
    <m/>
    <m/>
    <m/>
    <m/>
    <m/>
    <m/>
    <m/>
    <m/>
    <m/>
    <m/>
    <m/>
    <m/>
    <m/>
    <n v="20"/>
    <n v="2022"/>
    <s v=""/>
    <m/>
    <m/>
    <m/>
  </r>
  <r>
    <n v="5118"/>
    <m/>
    <m/>
    <m/>
    <x v="13"/>
    <x v="19"/>
    <x v="6"/>
    <s v="Food Security"/>
    <x v="9"/>
    <x v="20"/>
    <x v="3"/>
    <m/>
    <s v="Planned"/>
    <m/>
    <m/>
    <m/>
    <m/>
    <m/>
    <s v="Chittagong"/>
    <s v="Cox's Bazar"/>
    <x v="6"/>
    <x v="9"/>
    <x v="1"/>
    <m/>
    <m/>
    <m/>
    <x v="2"/>
    <x v="2"/>
    <m/>
    <m/>
    <m/>
    <m/>
    <m/>
    <m/>
    <m/>
    <m/>
    <m/>
    <m/>
    <m/>
    <m/>
    <m/>
    <m/>
    <m/>
    <m/>
    <m/>
    <m/>
    <m/>
    <m/>
    <m/>
    <m/>
    <m/>
    <m/>
    <n v="20"/>
    <n v="2022"/>
    <s v=""/>
    <m/>
    <m/>
    <m/>
  </r>
  <r>
    <n v="5119"/>
    <m/>
    <m/>
    <m/>
    <x v="13"/>
    <x v="19"/>
    <x v="6"/>
    <s v="Food Security"/>
    <x v="9"/>
    <x v="20"/>
    <x v="3"/>
    <m/>
    <s v="Planned"/>
    <m/>
    <m/>
    <m/>
    <m/>
    <m/>
    <s v="Chittagong"/>
    <s v="Cox's Bazar"/>
    <x v="6"/>
    <x v="9"/>
    <x v="1"/>
    <m/>
    <m/>
    <m/>
    <x v="2"/>
    <x v="2"/>
    <m/>
    <m/>
    <m/>
    <m/>
    <m/>
    <m/>
    <m/>
    <m/>
    <m/>
    <m/>
    <m/>
    <m/>
    <m/>
    <m/>
    <m/>
    <m/>
    <m/>
    <m/>
    <m/>
    <m/>
    <m/>
    <m/>
    <m/>
    <m/>
    <n v="20"/>
    <n v="2022"/>
    <s v=""/>
    <m/>
    <m/>
    <m/>
  </r>
  <r>
    <n v="5120"/>
    <m/>
    <m/>
    <m/>
    <x v="13"/>
    <x v="19"/>
    <x v="6"/>
    <s v="Food Security"/>
    <x v="9"/>
    <x v="20"/>
    <x v="3"/>
    <m/>
    <s v="Planned"/>
    <m/>
    <m/>
    <m/>
    <m/>
    <m/>
    <s v="Chittagong"/>
    <s v="Cox's Bazar"/>
    <x v="6"/>
    <x v="9"/>
    <x v="1"/>
    <m/>
    <m/>
    <m/>
    <x v="2"/>
    <x v="2"/>
    <m/>
    <m/>
    <m/>
    <m/>
    <m/>
    <m/>
    <m/>
    <m/>
    <m/>
    <m/>
    <m/>
    <m/>
    <m/>
    <m/>
    <m/>
    <m/>
    <m/>
    <m/>
    <m/>
    <m/>
    <m/>
    <m/>
    <m/>
    <m/>
    <n v="20"/>
    <n v="2022"/>
    <s v=""/>
    <m/>
    <m/>
    <m/>
  </r>
  <r>
    <n v="5121"/>
    <m/>
    <m/>
    <m/>
    <x v="13"/>
    <x v="19"/>
    <x v="6"/>
    <s v="Food Security"/>
    <x v="9"/>
    <x v="20"/>
    <x v="3"/>
    <m/>
    <s v="Planned"/>
    <m/>
    <m/>
    <m/>
    <m/>
    <m/>
    <s v="Chittagong"/>
    <s v="Cox's Bazar"/>
    <x v="6"/>
    <x v="9"/>
    <x v="1"/>
    <m/>
    <m/>
    <m/>
    <x v="2"/>
    <x v="2"/>
    <m/>
    <m/>
    <m/>
    <m/>
    <m/>
    <m/>
    <m/>
    <m/>
    <m/>
    <m/>
    <m/>
    <m/>
    <m/>
    <m/>
    <m/>
    <m/>
    <m/>
    <m/>
    <m/>
    <m/>
    <m/>
    <m/>
    <m/>
    <m/>
    <n v="20"/>
    <n v="2022"/>
    <s v=""/>
    <m/>
    <m/>
    <m/>
  </r>
  <r>
    <n v="5122"/>
    <m/>
    <m/>
    <m/>
    <x v="13"/>
    <x v="19"/>
    <x v="6"/>
    <s v="Food Security"/>
    <x v="9"/>
    <x v="20"/>
    <x v="3"/>
    <m/>
    <s v="Planned"/>
    <m/>
    <m/>
    <m/>
    <m/>
    <m/>
    <s v="Chittagong"/>
    <s v="Cox's Bazar"/>
    <x v="6"/>
    <x v="9"/>
    <x v="1"/>
    <m/>
    <m/>
    <m/>
    <x v="2"/>
    <x v="2"/>
    <m/>
    <m/>
    <m/>
    <m/>
    <m/>
    <m/>
    <m/>
    <m/>
    <m/>
    <m/>
    <m/>
    <m/>
    <m/>
    <m/>
    <m/>
    <m/>
    <m/>
    <m/>
    <m/>
    <m/>
    <m/>
    <m/>
    <m/>
    <m/>
    <n v="20"/>
    <n v="2022"/>
    <s v=""/>
    <m/>
    <m/>
    <m/>
  </r>
  <r>
    <n v="5123"/>
    <m/>
    <m/>
    <m/>
    <x v="13"/>
    <x v="19"/>
    <x v="6"/>
    <s v="Food Security"/>
    <x v="9"/>
    <x v="20"/>
    <x v="3"/>
    <m/>
    <s v="Planned"/>
    <m/>
    <m/>
    <m/>
    <m/>
    <m/>
    <s v="Chittagong"/>
    <s v="Cox's Bazar"/>
    <x v="6"/>
    <x v="9"/>
    <x v="1"/>
    <m/>
    <m/>
    <m/>
    <x v="2"/>
    <x v="2"/>
    <m/>
    <m/>
    <m/>
    <m/>
    <m/>
    <m/>
    <m/>
    <m/>
    <m/>
    <m/>
    <m/>
    <m/>
    <m/>
    <m/>
    <m/>
    <m/>
    <m/>
    <m/>
    <m/>
    <m/>
    <m/>
    <m/>
    <m/>
    <m/>
    <n v="20"/>
    <n v="2022"/>
    <s v=""/>
    <m/>
    <m/>
    <m/>
  </r>
  <r>
    <n v="5124"/>
    <m/>
    <m/>
    <m/>
    <x v="13"/>
    <x v="19"/>
    <x v="6"/>
    <s v="Food Security"/>
    <x v="9"/>
    <x v="20"/>
    <x v="3"/>
    <m/>
    <s v="Planned"/>
    <m/>
    <m/>
    <m/>
    <m/>
    <m/>
    <s v="Chittagong"/>
    <s v="Cox's Bazar"/>
    <x v="6"/>
    <x v="9"/>
    <x v="1"/>
    <m/>
    <m/>
    <m/>
    <x v="2"/>
    <x v="2"/>
    <m/>
    <m/>
    <m/>
    <m/>
    <m/>
    <m/>
    <m/>
    <m/>
    <m/>
    <m/>
    <m/>
    <m/>
    <m/>
    <m/>
    <m/>
    <m/>
    <m/>
    <m/>
    <m/>
    <m/>
    <m/>
    <m/>
    <m/>
    <m/>
    <n v="20"/>
    <n v="2022"/>
    <s v=""/>
    <m/>
    <m/>
    <m/>
  </r>
  <r>
    <n v="5125"/>
    <m/>
    <m/>
    <m/>
    <x v="13"/>
    <x v="19"/>
    <x v="6"/>
    <s v="Food Security"/>
    <x v="9"/>
    <x v="20"/>
    <x v="3"/>
    <m/>
    <s v="Planned"/>
    <m/>
    <m/>
    <m/>
    <m/>
    <m/>
    <s v="Chittagong"/>
    <s v="Cox's Bazar"/>
    <x v="6"/>
    <x v="9"/>
    <x v="1"/>
    <m/>
    <m/>
    <m/>
    <x v="2"/>
    <x v="2"/>
    <m/>
    <m/>
    <m/>
    <m/>
    <m/>
    <m/>
    <m/>
    <m/>
    <m/>
    <m/>
    <m/>
    <m/>
    <m/>
    <m/>
    <m/>
    <m/>
    <m/>
    <m/>
    <m/>
    <m/>
    <m/>
    <m/>
    <m/>
    <m/>
    <n v="20"/>
    <n v="2022"/>
    <s v=""/>
    <m/>
    <m/>
    <m/>
  </r>
  <r>
    <n v="5126"/>
    <m/>
    <m/>
    <m/>
    <x v="13"/>
    <x v="19"/>
    <x v="6"/>
    <s v="Food Security"/>
    <x v="9"/>
    <x v="20"/>
    <x v="3"/>
    <m/>
    <s v="Planned"/>
    <m/>
    <m/>
    <m/>
    <m/>
    <m/>
    <s v="Chittagong"/>
    <s v="Cox's Bazar"/>
    <x v="6"/>
    <x v="9"/>
    <x v="1"/>
    <m/>
    <m/>
    <m/>
    <x v="2"/>
    <x v="2"/>
    <m/>
    <m/>
    <m/>
    <m/>
    <m/>
    <m/>
    <m/>
    <m/>
    <m/>
    <m/>
    <m/>
    <m/>
    <m/>
    <m/>
    <m/>
    <m/>
    <m/>
    <m/>
    <m/>
    <m/>
    <m/>
    <m/>
    <m/>
    <m/>
    <n v="20"/>
    <n v="2022"/>
    <s v=""/>
    <m/>
    <m/>
    <m/>
  </r>
  <r>
    <n v="5127"/>
    <m/>
    <m/>
    <m/>
    <x v="13"/>
    <x v="19"/>
    <x v="6"/>
    <s v="Food Security"/>
    <x v="9"/>
    <x v="20"/>
    <x v="3"/>
    <m/>
    <s v="Planned"/>
    <m/>
    <m/>
    <m/>
    <m/>
    <m/>
    <s v="Chittagong"/>
    <s v="Cox's Bazar"/>
    <x v="6"/>
    <x v="9"/>
    <x v="1"/>
    <m/>
    <m/>
    <m/>
    <x v="2"/>
    <x v="2"/>
    <m/>
    <m/>
    <m/>
    <m/>
    <m/>
    <m/>
    <m/>
    <m/>
    <m/>
    <m/>
    <m/>
    <m/>
    <m/>
    <m/>
    <m/>
    <m/>
    <m/>
    <m/>
    <m/>
    <m/>
    <m/>
    <m/>
    <m/>
    <m/>
    <n v="20"/>
    <n v="2022"/>
    <s v=""/>
    <m/>
    <m/>
    <m/>
  </r>
  <r>
    <n v="5128"/>
    <m/>
    <m/>
    <m/>
    <x v="13"/>
    <x v="19"/>
    <x v="6"/>
    <s v="Food Security"/>
    <x v="9"/>
    <x v="20"/>
    <x v="3"/>
    <m/>
    <s v="Planned"/>
    <m/>
    <m/>
    <m/>
    <m/>
    <m/>
    <s v="Chittagong"/>
    <s v="Cox's Bazar"/>
    <x v="6"/>
    <x v="9"/>
    <x v="1"/>
    <m/>
    <m/>
    <m/>
    <x v="2"/>
    <x v="2"/>
    <m/>
    <m/>
    <m/>
    <m/>
    <m/>
    <m/>
    <m/>
    <m/>
    <m/>
    <m/>
    <m/>
    <m/>
    <m/>
    <m/>
    <m/>
    <m/>
    <m/>
    <m/>
    <m/>
    <m/>
    <m/>
    <m/>
    <m/>
    <m/>
    <n v="20"/>
    <n v="2022"/>
    <s v=""/>
    <m/>
    <m/>
    <m/>
  </r>
  <r>
    <n v="5129"/>
    <m/>
    <m/>
    <m/>
    <x v="13"/>
    <x v="19"/>
    <x v="6"/>
    <s v="Food Security"/>
    <x v="9"/>
    <x v="20"/>
    <x v="3"/>
    <m/>
    <s v="Planned"/>
    <m/>
    <m/>
    <m/>
    <m/>
    <m/>
    <s v="Chittagong"/>
    <s v="Cox's Bazar"/>
    <x v="6"/>
    <x v="9"/>
    <x v="1"/>
    <m/>
    <m/>
    <m/>
    <x v="2"/>
    <x v="2"/>
    <m/>
    <m/>
    <m/>
    <m/>
    <m/>
    <m/>
    <m/>
    <m/>
    <m/>
    <m/>
    <m/>
    <m/>
    <m/>
    <m/>
    <m/>
    <m/>
    <m/>
    <m/>
    <m/>
    <m/>
    <m/>
    <m/>
    <m/>
    <m/>
    <n v="20"/>
    <n v="2022"/>
    <s v=""/>
    <m/>
    <m/>
    <m/>
  </r>
  <r>
    <n v="5130"/>
    <m/>
    <m/>
    <m/>
    <x v="13"/>
    <x v="19"/>
    <x v="6"/>
    <s v="Food Security"/>
    <x v="9"/>
    <x v="20"/>
    <x v="3"/>
    <m/>
    <s v="Planned"/>
    <m/>
    <m/>
    <m/>
    <m/>
    <m/>
    <s v="Chittagong"/>
    <s v="Cox's Bazar"/>
    <x v="6"/>
    <x v="9"/>
    <x v="1"/>
    <m/>
    <m/>
    <m/>
    <x v="2"/>
    <x v="2"/>
    <m/>
    <m/>
    <m/>
    <m/>
    <m/>
    <m/>
    <m/>
    <m/>
    <m/>
    <m/>
    <m/>
    <m/>
    <m/>
    <m/>
    <m/>
    <m/>
    <m/>
    <m/>
    <m/>
    <m/>
    <m/>
    <m/>
    <m/>
    <m/>
    <n v="20"/>
    <n v="2022"/>
    <s v=""/>
    <m/>
    <m/>
    <m/>
  </r>
  <r>
    <n v="5131"/>
    <m/>
    <m/>
    <m/>
    <x v="13"/>
    <x v="19"/>
    <x v="6"/>
    <s v="Food Security"/>
    <x v="9"/>
    <x v="20"/>
    <x v="3"/>
    <m/>
    <s v="Planned"/>
    <m/>
    <m/>
    <m/>
    <m/>
    <m/>
    <s v="Chittagong"/>
    <s v="Cox's Bazar"/>
    <x v="6"/>
    <x v="9"/>
    <x v="1"/>
    <m/>
    <m/>
    <m/>
    <x v="2"/>
    <x v="2"/>
    <m/>
    <m/>
    <m/>
    <m/>
    <m/>
    <m/>
    <m/>
    <m/>
    <m/>
    <m/>
    <m/>
    <m/>
    <m/>
    <m/>
    <m/>
    <m/>
    <m/>
    <m/>
    <m/>
    <m/>
    <m/>
    <m/>
    <m/>
    <m/>
    <n v="20"/>
    <n v="2022"/>
    <s v=""/>
    <m/>
    <m/>
    <m/>
  </r>
  <r>
    <n v="5132"/>
    <m/>
    <m/>
    <m/>
    <x v="13"/>
    <x v="19"/>
    <x v="6"/>
    <s v="Food Security"/>
    <x v="9"/>
    <x v="20"/>
    <x v="3"/>
    <m/>
    <s v="Planned"/>
    <m/>
    <m/>
    <m/>
    <m/>
    <m/>
    <s v="Chittagong"/>
    <s v="Cox's Bazar"/>
    <x v="6"/>
    <x v="9"/>
    <x v="1"/>
    <m/>
    <m/>
    <m/>
    <x v="2"/>
    <x v="2"/>
    <m/>
    <m/>
    <m/>
    <m/>
    <m/>
    <m/>
    <m/>
    <m/>
    <m/>
    <m/>
    <m/>
    <m/>
    <m/>
    <m/>
    <m/>
    <m/>
    <m/>
    <m/>
    <m/>
    <m/>
    <m/>
    <m/>
    <m/>
    <m/>
    <n v="20"/>
    <n v="2022"/>
    <s v=""/>
    <m/>
    <m/>
    <m/>
  </r>
  <r>
    <n v="5133"/>
    <m/>
    <m/>
    <m/>
    <x v="13"/>
    <x v="19"/>
    <x v="6"/>
    <s v="Food Security"/>
    <x v="9"/>
    <x v="20"/>
    <x v="3"/>
    <m/>
    <s v="Planned"/>
    <m/>
    <m/>
    <m/>
    <m/>
    <m/>
    <s v="Chittagong"/>
    <s v="Cox's Bazar"/>
    <x v="6"/>
    <x v="9"/>
    <x v="1"/>
    <m/>
    <m/>
    <m/>
    <x v="2"/>
    <x v="2"/>
    <m/>
    <m/>
    <m/>
    <m/>
    <m/>
    <m/>
    <m/>
    <m/>
    <m/>
    <m/>
    <m/>
    <m/>
    <m/>
    <m/>
    <m/>
    <m/>
    <m/>
    <m/>
    <m/>
    <m/>
    <m/>
    <m/>
    <m/>
    <m/>
    <n v="20"/>
    <n v="2022"/>
    <s v=""/>
    <m/>
    <m/>
    <m/>
  </r>
  <r>
    <n v="5134"/>
    <m/>
    <m/>
    <m/>
    <x v="13"/>
    <x v="19"/>
    <x v="6"/>
    <s v="Food Security"/>
    <x v="9"/>
    <x v="20"/>
    <x v="3"/>
    <m/>
    <s v="Planned"/>
    <m/>
    <m/>
    <m/>
    <m/>
    <m/>
    <s v="Chittagong"/>
    <s v="Cox's Bazar"/>
    <x v="6"/>
    <x v="9"/>
    <x v="1"/>
    <m/>
    <m/>
    <m/>
    <x v="2"/>
    <x v="2"/>
    <m/>
    <m/>
    <m/>
    <m/>
    <m/>
    <m/>
    <m/>
    <m/>
    <m/>
    <m/>
    <m/>
    <m/>
    <m/>
    <m/>
    <m/>
    <m/>
    <m/>
    <m/>
    <m/>
    <m/>
    <m/>
    <m/>
    <m/>
    <m/>
    <n v="20"/>
    <n v="2022"/>
    <s v=""/>
    <m/>
    <m/>
    <m/>
  </r>
  <r>
    <n v="5135"/>
    <m/>
    <m/>
    <m/>
    <x v="13"/>
    <x v="19"/>
    <x v="6"/>
    <s v="Food Security"/>
    <x v="9"/>
    <x v="20"/>
    <x v="3"/>
    <m/>
    <s v="Planned"/>
    <m/>
    <m/>
    <m/>
    <m/>
    <m/>
    <s v="Chittagong"/>
    <s v="Cox's Bazar"/>
    <x v="6"/>
    <x v="9"/>
    <x v="1"/>
    <m/>
    <m/>
    <m/>
    <x v="2"/>
    <x v="2"/>
    <m/>
    <m/>
    <m/>
    <m/>
    <m/>
    <m/>
    <m/>
    <m/>
    <m/>
    <m/>
    <m/>
    <m/>
    <m/>
    <m/>
    <m/>
    <m/>
    <m/>
    <m/>
    <m/>
    <m/>
    <m/>
    <m/>
    <m/>
    <m/>
    <n v="20"/>
    <n v="2022"/>
    <s v=""/>
    <m/>
    <m/>
    <m/>
  </r>
  <r>
    <n v="5136"/>
    <m/>
    <m/>
    <m/>
    <x v="13"/>
    <x v="19"/>
    <x v="6"/>
    <s v="Food Security"/>
    <x v="9"/>
    <x v="20"/>
    <x v="3"/>
    <m/>
    <s v="Planned"/>
    <m/>
    <m/>
    <m/>
    <m/>
    <m/>
    <s v="Chittagong"/>
    <s v="Cox's Bazar"/>
    <x v="6"/>
    <x v="9"/>
    <x v="1"/>
    <m/>
    <m/>
    <m/>
    <x v="2"/>
    <x v="2"/>
    <m/>
    <m/>
    <m/>
    <m/>
    <m/>
    <m/>
    <m/>
    <m/>
    <m/>
    <m/>
    <m/>
    <m/>
    <m/>
    <m/>
    <m/>
    <m/>
    <m/>
    <m/>
    <m/>
    <m/>
    <m/>
    <m/>
    <m/>
    <m/>
    <n v="20"/>
    <n v="2022"/>
    <s v=""/>
    <m/>
    <m/>
    <m/>
  </r>
  <r>
    <n v="5137"/>
    <m/>
    <m/>
    <m/>
    <x v="13"/>
    <x v="19"/>
    <x v="6"/>
    <s v="Food Security"/>
    <x v="9"/>
    <x v="20"/>
    <x v="3"/>
    <m/>
    <s v="Planned"/>
    <m/>
    <m/>
    <m/>
    <m/>
    <m/>
    <s v="Chittagong"/>
    <s v="Cox's Bazar"/>
    <x v="6"/>
    <x v="9"/>
    <x v="1"/>
    <m/>
    <m/>
    <m/>
    <x v="2"/>
    <x v="2"/>
    <m/>
    <m/>
    <m/>
    <m/>
    <m/>
    <m/>
    <m/>
    <m/>
    <m/>
    <m/>
    <m/>
    <m/>
    <m/>
    <m/>
    <m/>
    <m/>
    <m/>
    <m/>
    <m/>
    <m/>
    <m/>
    <m/>
    <m/>
    <m/>
    <n v="20"/>
    <n v="2022"/>
    <s v=""/>
    <m/>
    <m/>
    <m/>
  </r>
  <r>
    <n v="5138"/>
    <m/>
    <m/>
    <m/>
    <x v="13"/>
    <x v="19"/>
    <x v="6"/>
    <s v="Food Security"/>
    <x v="9"/>
    <x v="20"/>
    <x v="3"/>
    <m/>
    <s v="Planned"/>
    <m/>
    <m/>
    <m/>
    <m/>
    <m/>
    <s v="Chittagong"/>
    <s v="Cox's Bazar"/>
    <x v="6"/>
    <x v="9"/>
    <x v="1"/>
    <m/>
    <m/>
    <m/>
    <x v="2"/>
    <x v="2"/>
    <m/>
    <m/>
    <m/>
    <m/>
    <m/>
    <m/>
    <m/>
    <m/>
    <m/>
    <m/>
    <m/>
    <m/>
    <m/>
    <m/>
    <m/>
    <m/>
    <m/>
    <m/>
    <m/>
    <m/>
    <m/>
    <m/>
    <m/>
    <m/>
    <n v="20"/>
    <n v="2022"/>
    <s v=""/>
    <m/>
    <m/>
    <m/>
  </r>
  <r>
    <n v="5139"/>
    <m/>
    <m/>
    <m/>
    <x v="13"/>
    <x v="19"/>
    <x v="6"/>
    <s v="Food Security"/>
    <x v="9"/>
    <x v="20"/>
    <x v="3"/>
    <m/>
    <s v="Planned"/>
    <m/>
    <m/>
    <m/>
    <m/>
    <m/>
    <s v="Chittagong"/>
    <s v="Cox's Bazar"/>
    <x v="6"/>
    <x v="9"/>
    <x v="1"/>
    <m/>
    <m/>
    <m/>
    <x v="2"/>
    <x v="2"/>
    <m/>
    <m/>
    <m/>
    <m/>
    <m/>
    <m/>
    <m/>
    <m/>
    <m/>
    <m/>
    <m/>
    <m/>
    <m/>
    <m/>
    <m/>
    <m/>
    <m/>
    <m/>
    <m/>
    <m/>
    <m/>
    <m/>
    <m/>
    <m/>
    <n v="20"/>
    <n v="2022"/>
    <s v=""/>
    <m/>
    <m/>
    <m/>
  </r>
  <r>
    <n v="5140"/>
    <m/>
    <m/>
    <m/>
    <x v="13"/>
    <x v="19"/>
    <x v="6"/>
    <s v="Food Security"/>
    <x v="9"/>
    <x v="20"/>
    <x v="3"/>
    <m/>
    <s v="Planned"/>
    <m/>
    <m/>
    <m/>
    <m/>
    <m/>
    <s v="Chittagong"/>
    <s v="Cox's Bazar"/>
    <x v="6"/>
    <x v="9"/>
    <x v="1"/>
    <m/>
    <m/>
    <m/>
    <x v="2"/>
    <x v="2"/>
    <m/>
    <m/>
    <m/>
    <m/>
    <m/>
    <m/>
    <m/>
    <m/>
    <m/>
    <m/>
    <m/>
    <m/>
    <m/>
    <m/>
    <m/>
    <m/>
    <m/>
    <m/>
    <m/>
    <m/>
    <m/>
    <m/>
    <m/>
    <m/>
    <n v="20"/>
    <n v="2022"/>
    <s v=""/>
    <m/>
    <m/>
    <m/>
  </r>
  <r>
    <n v="5141"/>
    <m/>
    <m/>
    <m/>
    <x v="13"/>
    <x v="19"/>
    <x v="6"/>
    <s v="Food Security"/>
    <x v="9"/>
    <x v="20"/>
    <x v="3"/>
    <m/>
    <s v="Planned"/>
    <m/>
    <m/>
    <m/>
    <m/>
    <m/>
    <s v="Chittagong"/>
    <s v="Cox's Bazar"/>
    <x v="6"/>
    <x v="9"/>
    <x v="1"/>
    <m/>
    <m/>
    <m/>
    <x v="2"/>
    <x v="2"/>
    <m/>
    <m/>
    <m/>
    <m/>
    <m/>
    <m/>
    <m/>
    <m/>
    <m/>
    <m/>
    <m/>
    <m/>
    <m/>
    <m/>
    <m/>
    <m/>
    <m/>
    <m/>
    <m/>
    <m/>
    <m/>
    <m/>
    <m/>
    <m/>
    <n v="20"/>
    <n v="2022"/>
    <s v=""/>
    <m/>
    <m/>
    <m/>
  </r>
  <r>
    <n v="5142"/>
    <m/>
    <m/>
    <m/>
    <x v="13"/>
    <x v="19"/>
    <x v="6"/>
    <s v="Food Security"/>
    <x v="9"/>
    <x v="20"/>
    <x v="3"/>
    <m/>
    <s v="Planned"/>
    <m/>
    <m/>
    <m/>
    <m/>
    <m/>
    <s v="Chittagong"/>
    <s v="Cox's Bazar"/>
    <x v="6"/>
    <x v="9"/>
    <x v="1"/>
    <m/>
    <m/>
    <m/>
    <x v="2"/>
    <x v="2"/>
    <m/>
    <m/>
    <m/>
    <m/>
    <m/>
    <m/>
    <m/>
    <m/>
    <m/>
    <m/>
    <m/>
    <m/>
    <m/>
    <m/>
    <m/>
    <m/>
    <m/>
    <m/>
    <m/>
    <m/>
    <m/>
    <m/>
    <m/>
    <m/>
    <n v="20"/>
    <n v="2022"/>
    <s v=""/>
    <m/>
    <m/>
    <m/>
  </r>
  <r>
    <n v="5143"/>
    <m/>
    <m/>
    <m/>
    <x v="13"/>
    <x v="19"/>
    <x v="6"/>
    <s v="Food Security"/>
    <x v="9"/>
    <x v="20"/>
    <x v="3"/>
    <m/>
    <s v="Planned"/>
    <m/>
    <m/>
    <m/>
    <m/>
    <m/>
    <s v="Chittagong"/>
    <s v="Cox's Bazar"/>
    <x v="6"/>
    <x v="9"/>
    <x v="1"/>
    <m/>
    <m/>
    <m/>
    <x v="2"/>
    <x v="2"/>
    <m/>
    <m/>
    <m/>
    <m/>
    <m/>
    <m/>
    <m/>
    <m/>
    <m/>
    <m/>
    <m/>
    <m/>
    <m/>
    <m/>
    <m/>
    <m/>
    <m/>
    <m/>
    <m/>
    <m/>
    <m/>
    <m/>
    <m/>
    <m/>
    <n v="20"/>
    <n v="2022"/>
    <s v=""/>
    <m/>
    <m/>
    <m/>
  </r>
  <r>
    <n v="5144"/>
    <m/>
    <m/>
    <m/>
    <x v="13"/>
    <x v="19"/>
    <x v="6"/>
    <s v="Food Security"/>
    <x v="9"/>
    <x v="20"/>
    <x v="3"/>
    <m/>
    <s v="Planned"/>
    <m/>
    <m/>
    <m/>
    <m/>
    <m/>
    <s v="Chittagong"/>
    <s v="Cox's Bazar"/>
    <x v="6"/>
    <x v="9"/>
    <x v="1"/>
    <m/>
    <m/>
    <m/>
    <x v="2"/>
    <x v="2"/>
    <m/>
    <m/>
    <m/>
    <m/>
    <m/>
    <m/>
    <m/>
    <m/>
    <m/>
    <m/>
    <m/>
    <m/>
    <m/>
    <m/>
    <m/>
    <m/>
    <m/>
    <m/>
    <m/>
    <m/>
    <m/>
    <m/>
    <m/>
    <m/>
    <n v="20"/>
    <n v="2022"/>
    <s v=""/>
    <m/>
    <m/>
    <m/>
  </r>
  <r>
    <n v="5145"/>
    <m/>
    <m/>
    <m/>
    <x v="13"/>
    <x v="19"/>
    <x v="6"/>
    <s v="Food Security"/>
    <x v="9"/>
    <x v="20"/>
    <x v="3"/>
    <m/>
    <s v="Planned"/>
    <m/>
    <m/>
    <m/>
    <m/>
    <m/>
    <s v="Chittagong"/>
    <s v="Cox's Bazar"/>
    <x v="6"/>
    <x v="9"/>
    <x v="1"/>
    <m/>
    <m/>
    <m/>
    <x v="2"/>
    <x v="2"/>
    <m/>
    <m/>
    <m/>
    <m/>
    <m/>
    <m/>
    <m/>
    <m/>
    <m/>
    <m/>
    <m/>
    <m/>
    <m/>
    <m/>
    <m/>
    <m/>
    <m/>
    <m/>
    <m/>
    <m/>
    <m/>
    <m/>
    <m/>
    <m/>
    <n v="20"/>
    <n v="2022"/>
    <s v=""/>
    <m/>
    <m/>
    <m/>
  </r>
  <r>
    <n v="5146"/>
    <m/>
    <m/>
    <m/>
    <x v="13"/>
    <x v="19"/>
    <x v="6"/>
    <s v="Food Security"/>
    <x v="9"/>
    <x v="20"/>
    <x v="3"/>
    <m/>
    <s v="Planned"/>
    <m/>
    <m/>
    <m/>
    <m/>
    <m/>
    <s v="Chittagong"/>
    <s v="Cox's Bazar"/>
    <x v="6"/>
    <x v="9"/>
    <x v="1"/>
    <m/>
    <m/>
    <m/>
    <x v="2"/>
    <x v="2"/>
    <m/>
    <m/>
    <m/>
    <m/>
    <m/>
    <m/>
    <m/>
    <m/>
    <m/>
    <m/>
    <m/>
    <m/>
    <m/>
    <m/>
    <m/>
    <m/>
    <m/>
    <m/>
    <m/>
    <m/>
    <m/>
    <m/>
    <m/>
    <m/>
    <n v="20"/>
    <n v="2022"/>
    <s v=""/>
    <m/>
    <m/>
    <m/>
  </r>
  <r>
    <n v="5147"/>
    <m/>
    <m/>
    <m/>
    <x v="13"/>
    <x v="19"/>
    <x v="6"/>
    <s v="Food Security"/>
    <x v="9"/>
    <x v="20"/>
    <x v="3"/>
    <m/>
    <s v="Planned"/>
    <m/>
    <m/>
    <m/>
    <m/>
    <m/>
    <s v="Chittagong"/>
    <s v="Cox's Bazar"/>
    <x v="6"/>
    <x v="9"/>
    <x v="1"/>
    <m/>
    <m/>
    <m/>
    <x v="2"/>
    <x v="2"/>
    <m/>
    <m/>
    <m/>
    <m/>
    <m/>
    <m/>
    <m/>
    <m/>
    <m/>
    <m/>
    <m/>
    <m/>
    <m/>
    <m/>
    <m/>
    <m/>
    <m/>
    <m/>
    <m/>
    <m/>
    <m/>
    <m/>
    <m/>
    <m/>
    <n v="20"/>
    <n v="2022"/>
    <s v=""/>
    <m/>
    <m/>
    <m/>
  </r>
  <r>
    <n v="5148"/>
    <m/>
    <m/>
    <m/>
    <x v="13"/>
    <x v="19"/>
    <x v="6"/>
    <s v="Food Security"/>
    <x v="9"/>
    <x v="20"/>
    <x v="3"/>
    <m/>
    <s v="Planned"/>
    <m/>
    <m/>
    <m/>
    <m/>
    <m/>
    <s v="Chittagong"/>
    <s v="Cox's Bazar"/>
    <x v="6"/>
    <x v="9"/>
    <x v="1"/>
    <m/>
    <m/>
    <m/>
    <x v="2"/>
    <x v="2"/>
    <m/>
    <m/>
    <m/>
    <m/>
    <m/>
    <m/>
    <m/>
    <m/>
    <m/>
    <m/>
    <m/>
    <m/>
    <m/>
    <m/>
    <m/>
    <m/>
    <m/>
    <m/>
    <m/>
    <m/>
    <m/>
    <m/>
    <m/>
    <m/>
    <n v="20"/>
    <n v="2022"/>
    <s v=""/>
    <m/>
    <m/>
    <m/>
  </r>
  <r>
    <n v="5149"/>
    <m/>
    <m/>
    <m/>
    <x v="13"/>
    <x v="19"/>
    <x v="6"/>
    <s v="Food Security"/>
    <x v="9"/>
    <x v="20"/>
    <x v="3"/>
    <m/>
    <s v="Planned"/>
    <m/>
    <m/>
    <m/>
    <m/>
    <m/>
    <s v="Chittagong"/>
    <s v="Cox's Bazar"/>
    <x v="6"/>
    <x v="9"/>
    <x v="1"/>
    <m/>
    <m/>
    <m/>
    <x v="2"/>
    <x v="2"/>
    <m/>
    <m/>
    <m/>
    <m/>
    <m/>
    <m/>
    <m/>
    <m/>
    <m/>
    <m/>
    <m/>
    <m/>
    <m/>
    <m/>
    <m/>
    <m/>
    <m/>
    <m/>
    <m/>
    <m/>
    <m/>
    <m/>
    <m/>
    <m/>
    <n v="20"/>
    <n v="2022"/>
    <s v=""/>
    <m/>
    <m/>
    <m/>
  </r>
  <r>
    <n v="5150"/>
    <m/>
    <m/>
    <m/>
    <x v="13"/>
    <x v="19"/>
    <x v="6"/>
    <s v="Food Security"/>
    <x v="9"/>
    <x v="20"/>
    <x v="3"/>
    <m/>
    <s v="Planned"/>
    <m/>
    <m/>
    <m/>
    <m/>
    <m/>
    <s v="Chittagong"/>
    <s v="Cox's Bazar"/>
    <x v="6"/>
    <x v="9"/>
    <x v="1"/>
    <m/>
    <m/>
    <m/>
    <x v="2"/>
    <x v="2"/>
    <m/>
    <m/>
    <m/>
    <m/>
    <m/>
    <m/>
    <m/>
    <m/>
    <m/>
    <m/>
    <m/>
    <m/>
    <m/>
    <m/>
    <m/>
    <m/>
    <m/>
    <m/>
    <m/>
    <m/>
    <m/>
    <m/>
    <m/>
    <m/>
    <n v="20"/>
    <n v="2022"/>
    <s v=""/>
    <m/>
    <m/>
    <m/>
  </r>
  <r>
    <n v="5151"/>
    <m/>
    <m/>
    <m/>
    <x v="13"/>
    <x v="19"/>
    <x v="6"/>
    <s v="Food Security"/>
    <x v="9"/>
    <x v="20"/>
    <x v="3"/>
    <m/>
    <s v="Planned"/>
    <m/>
    <m/>
    <m/>
    <m/>
    <m/>
    <s v="Chittagong"/>
    <s v="Cox's Bazar"/>
    <x v="6"/>
    <x v="9"/>
    <x v="1"/>
    <m/>
    <m/>
    <m/>
    <x v="2"/>
    <x v="2"/>
    <m/>
    <m/>
    <m/>
    <m/>
    <m/>
    <m/>
    <m/>
    <m/>
    <m/>
    <m/>
    <m/>
    <m/>
    <m/>
    <m/>
    <m/>
    <m/>
    <m/>
    <m/>
    <m/>
    <m/>
    <m/>
    <m/>
    <m/>
    <m/>
    <n v="20"/>
    <n v="2022"/>
    <s v=""/>
    <m/>
    <m/>
    <m/>
  </r>
  <r>
    <n v="5152"/>
    <m/>
    <m/>
    <m/>
    <x v="13"/>
    <x v="19"/>
    <x v="6"/>
    <s v="Food Security"/>
    <x v="9"/>
    <x v="20"/>
    <x v="3"/>
    <m/>
    <s v="Planned"/>
    <m/>
    <m/>
    <m/>
    <m/>
    <m/>
    <s v="Chittagong"/>
    <s v="Cox's Bazar"/>
    <x v="6"/>
    <x v="9"/>
    <x v="1"/>
    <m/>
    <m/>
    <m/>
    <x v="2"/>
    <x v="2"/>
    <m/>
    <m/>
    <m/>
    <m/>
    <m/>
    <m/>
    <m/>
    <m/>
    <m/>
    <m/>
    <m/>
    <m/>
    <m/>
    <m/>
    <m/>
    <m/>
    <m/>
    <m/>
    <m/>
    <m/>
    <m/>
    <m/>
    <m/>
    <m/>
    <n v="20"/>
    <n v="2022"/>
    <s v=""/>
    <m/>
    <m/>
    <m/>
  </r>
  <r>
    <n v="5153"/>
    <m/>
    <m/>
    <m/>
    <x v="13"/>
    <x v="19"/>
    <x v="6"/>
    <s v="Food Security"/>
    <x v="9"/>
    <x v="20"/>
    <x v="3"/>
    <m/>
    <s v="Planned"/>
    <m/>
    <m/>
    <m/>
    <m/>
    <m/>
    <s v="Chittagong"/>
    <s v="Cox's Bazar"/>
    <x v="6"/>
    <x v="9"/>
    <x v="1"/>
    <m/>
    <m/>
    <m/>
    <x v="2"/>
    <x v="2"/>
    <m/>
    <m/>
    <m/>
    <m/>
    <m/>
    <m/>
    <m/>
    <m/>
    <m/>
    <m/>
    <m/>
    <m/>
    <m/>
    <m/>
    <m/>
    <m/>
    <m/>
    <m/>
    <m/>
    <m/>
    <m/>
    <m/>
    <m/>
    <m/>
    <n v="20"/>
    <n v="2022"/>
    <s v=""/>
    <m/>
    <m/>
    <m/>
  </r>
  <r>
    <n v="5154"/>
    <m/>
    <m/>
    <m/>
    <x v="13"/>
    <x v="19"/>
    <x v="6"/>
    <s v="Food Security"/>
    <x v="9"/>
    <x v="20"/>
    <x v="3"/>
    <m/>
    <s v="Planned"/>
    <m/>
    <m/>
    <m/>
    <m/>
    <m/>
    <s v="Chittagong"/>
    <s v="Cox's Bazar"/>
    <x v="6"/>
    <x v="9"/>
    <x v="1"/>
    <m/>
    <m/>
    <m/>
    <x v="2"/>
    <x v="2"/>
    <m/>
    <m/>
    <m/>
    <m/>
    <m/>
    <m/>
    <m/>
    <m/>
    <m/>
    <m/>
    <m/>
    <m/>
    <m/>
    <m/>
    <m/>
    <m/>
    <m/>
    <m/>
    <m/>
    <m/>
    <m/>
    <m/>
    <m/>
    <m/>
    <n v="20"/>
    <n v="2022"/>
    <s v=""/>
    <m/>
    <m/>
    <m/>
  </r>
  <r>
    <n v="5155"/>
    <m/>
    <m/>
    <m/>
    <x v="13"/>
    <x v="19"/>
    <x v="6"/>
    <s v="Food Security"/>
    <x v="9"/>
    <x v="20"/>
    <x v="3"/>
    <m/>
    <s v="Planned"/>
    <m/>
    <m/>
    <m/>
    <m/>
    <m/>
    <s v="Chittagong"/>
    <s v="Cox's Bazar"/>
    <x v="6"/>
    <x v="9"/>
    <x v="1"/>
    <m/>
    <m/>
    <m/>
    <x v="2"/>
    <x v="2"/>
    <m/>
    <m/>
    <m/>
    <m/>
    <m/>
    <m/>
    <m/>
    <m/>
    <m/>
    <m/>
    <m/>
    <m/>
    <m/>
    <m/>
    <m/>
    <m/>
    <m/>
    <m/>
    <m/>
    <m/>
    <m/>
    <m/>
    <m/>
    <m/>
    <n v="20"/>
    <n v="2022"/>
    <s v=""/>
    <m/>
    <m/>
    <m/>
  </r>
  <r>
    <n v="5156"/>
    <m/>
    <m/>
    <m/>
    <x v="13"/>
    <x v="19"/>
    <x v="6"/>
    <s v="Food Security"/>
    <x v="9"/>
    <x v="20"/>
    <x v="3"/>
    <m/>
    <s v="Planned"/>
    <m/>
    <m/>
    <m/>
    <m/>
    <m/>
    <s v="Chittagong"/>
    <s v="Cox's Bazar"/>
    <x v="6"/>
    <x v="9"/>
    <x v="1"/>
    <m/>
    <m/>
    <m/>
    <x v="2"/>
    <x v="2"/>
    <m/>
    <m/>
    <m/>
    <m/>
    <m/>
    <m/>
    <m/>
    <m/>
    <m/>
    <m/>
    <m/>
    <m/>
    <m/>
    <m/>
    <m/>
    <m/>
    <m/>
    <m/>
    <m/>
    <m/>
    <m/>
    <m/>
    <m/>
    <m/>
    <n v="20"/>
    <n v="2022"/>
    <s v=""/>
    <m/>
    <m/>
    <m/>
  </r>
  <r>
    <n v="5157"/>
    <m/>
    <m/>
    <m/>
    <x v="13"/>
    <x v="19"/>
    <x v="6"/>
    <s v="Food Security"/>
    <x v="9"/>
    <x v="20"/>
    <x v="3"/>
    <m/>
    <s v="Planned"/>
    <m/>
    <m/>
    <m/>
    <m/>
    <m/>
    <s v="Chittagong"/>
    <s v="Cox's Bazar"/>
    <x v="6"/>
    <x v="9"/>
    <x v="1"/>
    <m/>
    <m/>
    <m/>
    <x v="2"/>
    <x v="2"/>
    <m/>
    <m/>
    <m/>
    <m/>
    <m/>
    <m/>
    <m/>
    <m/>
    <m/>
    <m/>
    <m/>
    <m/>
    <m/>
    <m/>
    <m/>
    <m/>
    <m/>
    <m/>
    <m/>
    <m/>
    <m/>
    <m/>
    <m/>
    <m/>
    <n v="20"/>
    <n v="2022"/>
    <s v=""/>
    <m/>
    <m/>
    <m/>
  </r>
  <r>
    <n v="5158"/>
    <m/>
    <m/>
    <m/>
    <x v="13"/>
    <x v="19"/>
    <x v="6"/>
    <s v="Food Security"/>
    <x v="9"/>
    <x v="20"/>
    <x v="3"/>
    <m/>
    <s v="Planned"/>
    <m/>
    <m/>
    <m/>
    <m/>
    <m/>
    <s v="Chittagong"/>
    <s v="Cox's Bazar"/>
    <x v="6"/>
    <x v="9"/>
    <x v="1"/>
    <m/>
    <m/>
    <m/>
    <x v="2"/>
    <x v="2"/>
    <m/>
    <m/>
    <m/>
    <m/>
    <m/>
    <m/>
    <m/>
    <m/>
    <m/>
    <m/>
    <m/>
    <m/>
    <m/>
    <m/>
    <m/>
    <m/>
    <m/>
    <m/>
    <m/>
    <m/>
    <m/>
    <m/>
    <m/>
    <m/>
    <n v="20"/>
    <n v="2022"/>
    <s v=""/>
    <m/>
    <m/>
    <m/>
  </r>
  <r>
    <n v="5159"/>
    <m/>
    <m/>
    <m/>
    <x v="13"/>
    <x v="19"/>
    <x v="6"/>
    <s v="Food Security"/>
    <x v="9"/>
    <x v="20"/>
    <x v="3"/>
    <m/>
    <s v="Planned"/>
    <m/>
    <m/>
    <m/>
    <m/>
    <m/>
    <s v="Chittagong"/>
    <s v="Cox's Bazar"/>
    <x v="6"/>
    <x v="9"/>
    <x v="1"/>
    <m/>
    <m/>
    <m/>
    <x v="2"/>
    <x v="2"/>
    <m/>
    <m/>
    <m/>
    <m/>
    <m/>
    <m/>
    <m/>
    <m/>
    <m/>
    <m/>
    <m/>
    <m/>
    <m/>
    <m/>
    <m/>
    <m/>
    <m/>
    <m/>
    <m/>
    <m/>
    <m/>
    <m/>
    <m/>
    <m/>
    <n v="20"/>
    <n v="2022"/>
    <s v=""/>
    <m/>
    <m/>
    <m/>
  </r>
  <r>
    <n v="5160"/>
    <m/>
    <m/>
    <m/>
    <x v="13"/>
    <x v="19"/>
    <x v="6"/>
    <s v="Food Security"/>
    <x v="9"/>
    <x v="20"/>
    <x v="3"/>
    <m/>
    <s v="Planned"/>
    <m/>
    <m/>
    <m/>
    <m/>
    <m/>
    <s v="Chittagong"/>
    <s v="Cox's Bazar"/>
    <x v="6"/>
    <x v="9"/>
    <x v="1"/>
    <m/>
    <m/>
    <m/>
    <x v="2"/>
    <x v="2"/>
    <m/>
    <m/>
    <m/>
    <m/>
    <m/>
    <m/>
    <m/>
    <m/>
    <m/>
    <m/>
    <m/>
    <m/>
    <m/>
    <m/>
    <m/>
    <m/>
    <m/>
    <m/>
    <m/>
    <m/>
    <m/>
    <m/>
    <m/>
    <m/>
    <n v="20"/>
    <n v="2022"/>
    <s v=""/>
    <m/>
    <m/>
    <m/>
  </r>
  <r>
    <n v="5161"/>
    <m/>
    <m/>
    <m/>
    <x v="13"/>
    <x v="19"/>
    <x v="6"/>
    <s v="Food Security"/>
    <x v="9"/>
    <x v="20"/>
    <x v="3"/>
    <m/>
    <s v="Planned"/>
    <m/>
    <m/>
    <m/>
    <m/>
    <m/>
    <s v="Chittagong"/>
    <s v="Cox's Bazar"/>
    <x v="6"/>
    <x v="9"/>
    <x v="1"/>
    <m/>
    <m/>
    <m/>
    <x v="2"/>
    <x v="2"/>
    <m/>
    <m/>
    <m/>
    <m/>
    <m/>
    <m/>
    <m/>
    <m/>
    <m/>
    <m/>
    <m/>
    <m/>
    <m/>
    <m/>
    <m/>
    <m/>
    <m/>
    <m/>
    <m/>
    <m/>
    <m/>
    <m/>
    <m/>
    <m/>
    <n v="20"/>
    <n v="2022"/>
    <s v=""/>
    <m/>
    <m/>
    <m/>
  </r>
  <r>
    <n v="5162"/>
    <m/>
    <m/>
    <m/>
    <x v="13"/>
    <x v="19"/>
    <x v="6"/>
    <s v="Food Security"/>
    <x v="9"/>
    <x v="20"/>
    <x v="3"/>
    <m/>
    <s v="Planned"/>
    <m/>
    <m/>
    <m/>
    <m/>
    <m/>
    <s v="Chittagong"/>
    <s v="Cox's Bazar"/>
    <x v="6"/>
    <x v="9"/>
    <x v="1"/>
    <m/>
    <m/>
    <m/>
    <x v="2"/>
    <x v="2"/>
    <m/>
    <m/>
    <m/>
    <m/>
    <m/>
    <m/>
    <m/>
    <m/>
    <m/>
    <m/>
    <m/>
    <m/>
    <m/>
    <m/>
    <m/>
    <m/>
    <m/>
    <m/>
    <m/>
    <m/>
    <m/>
    <m/>
    <m/>
    <m/>
    <n v="20"/>
    <n v="2022"/>
    <s v=""/>
    <m/>
    <m/>
    <m/>
  </r>
  <r>
    <n v="5163"/>
    <m/>
    <m/>
    <m/>
    <x v="13"/>
    <x v="19"/>
    <x v="6"/>
    <s v="Food Security"/>
    <x v="9"/>
    <x v="20"/>
    <x v="3"/>
    <m/>
    <s v="Planned"/>
    <m/>
    <m/>
    <m/>
    <m/>
    <m/>
    <s v="Chittagong"/>
    <s v="Cox's Bazar"/>
    <x v="6"/>
    <x v="9"/>
    <x v="1"/>
    <m/>
    <m/>
    <m/>
    <x v="2"/>
    <x v="2"/>
    <m/>
    <m/>
    <m/>
    <m/>
    <m/>
    <m/>
    <m/>
    <m/>
    <m/>
    <m/>
    <m/>
    <m/>
    <m/>
    <m/>
    <m/>
    <m/>
    <m/>
    <m/>
    <m/>
    <m/>
    <m/>
    <m/>
    <m/>
    <m/>
    <n v="20"/>
    <n v="2022"/>
    <s v=""/>
    <m/>
    <m/>
    <m/>
  </r>
  <r>
    <n v="5164"/>
    <m/>
    <m/>
    <m/>
    <x v="13"/>
    <x v="19"/>
    <x v="6"/>
    <s v="Food Security"/>
    <x v="9"/>
    <x v="20"/>
    <x v="3"/>
    <m/>
    <s v="Planned"/>
    <m/>
    <m/>
    <m/>
    <m/>
    <m/>
    <s v="Chittagong"/>
    <s v="Cox's Bazar"/>
    <x v="6"/>
    <x v="9"/>
    <x v="1"/>
    <m/>
    <m/>
    <m/>
    <x v="2"/>
    <x v="2"/>
    <m/>
    <m/>
    <m/>
    <m/>
    <m/>
    <m/>
    <m/>
    <m/>
    <m/>
    <m/>
    <m/>
    <m/>
    <m/>
    <m/>
    <m/>
    <m/>
    <m/>
    <m/>
    <m/>
    <m/>
    <m/>
    <m/>
    <m/>
    <m/>
    <n v="20"/>
    <n v="2022"/>
    <s v=""/>
    <m/>
    <m/>
    <m/>
  </r>
  <r>
    <n v="5165"/>
    <m/>
    <m/>
    <m/>
    <x v="13"/>
    <x v="19"/>
    <x v="6"/>
    <s v="Food Security"/>
    <x v="9"/>
    <x v="20"/>
    <x v="3"/>
    <m/>
    <s v="Planned"/>
    <m/>
    <m/>
    <m/>
    <m/>
    <m/>
    <s v="Chittagong"/>
    <s v="Cox's Bazar"/>
    <x v="6"/>
    <x v="9"/>
    <x v="1"/>
    <m/>
    <m/>
    <m/>
    <x v="2"/>
    <x v="2"/>
    <m/>
    <m/>
    <m/>
    <m/>
    <m/>
    <m/>
    <m/>
    <m/>
    <m/>
    <m/>
    <m/>
    <m/>
    <m/>
    <m/>
    <m/>
    <m/>
    <m/>
    <m/>
    <m/>
    <m/>
    <m/>
    <m/>
    <m/>
    <m/>
    <n v="20"/>
    <n v="2022"/>
    <s v=""/>
    <m/>
    <m/>
    <m/>
  </r>
  <r>
    <n v="5166"/>
    <m/>
    <m/>
    <m/>
    <x v="13"/>
    <x v="19"/>
    <x v="6"/>
    <s v="Food Security"/>
    <x v="9"/>
    <x v="20"/>
    <x v="3"/>
    <m/>
    <s v="Planned"/>
    <m/>
    <m/>
    <m/>
    <m/>
    <m/>
    <s v="Chittagong"/>
    <s v="Cox's Bazar"/>
    <x v="6"/>
    <x v="9"/>
    <x v="1"/>
    <m/>
    <m/>
    <m/>
    <x v="2"/>
    <x v="2"/>
    <m/>
    <m/>
    <m/>
    <m/>
    <m/>
    <m/>
    <m/>
    <m/>
    <m/>
    <m/>
    <m/>
    <m/>
    <m/>
    <m/>
    <m/>
    <m/>
    <m/>
    <m/>
    <m/>
    <m/>
    <m/>
    <m/>
    <m/>
    <m/>
    <n v="20"/>
    <n v="2022"/>
    <s v=""/>
    <m/>
    <m/>
    <m/>
  </r>
  <r>
    <n v="5167"/>
    <m/>
    <m/>
    <m/>
    <x v="13"/>
    <x v="19"/>
    <x v="6"/>
    <s v="Food Security"/>
    <x v="9"/>
    <x v="20"/>
    <x v="3"/>
    <m/>
    <s v="Planned"/>
    <m/>
    <m/>
    <m/>
    <m/>
    <m/>
    <s v="Chittagong"/>
    <s v="Cox's Bazar"/>
    <x v="6"/>
    <x v="9"/>
    <x v="1"/>
    <m/>
    <m/>
    <m/>
    <x v="2"/>
    <x v="2"/>
    <m/>
    <m/>
    <m/>
    <m/>
    <m/>
    <m/>
    <m/>
    <m/>
    <m/>
    <m/>
    <m/>
    <m/>
    <m/>
    <m/>
    <m/>
    <m/>
    <m/>
    <m/>
    <m/>
    <m/>
    <m/>
    <m/>
    <m/>
    <m/>
    <n v="20"/>
    <n v="2022"/>
    <s v=""/>
    <m/>
    <m/>
    <m/>
  </r>
  <r>
    <n v="5168"/>
    <m/>
    <m/>
    <m/>
    <x v="13"/>
    <x v="19"/>
    <x v="6"/>
    <s v="Food Security"/>
    <x v="9"/>
    <x v="20"/>
    <x v="3"/>
    <m/>
    <s v="Planned"/>
    <m/>
    <m/>
    <m/>
    <m/>
    <m/>
    <s v="Chittagong"/>
    <s v="Cox's Bazar"/>
    <x v="6"/>
    <x v="9"/>
    <x v="1"/>
    <m/>
    <m/>
    <m/>
    <x v="2"/>
    <x v="2"/>
    <m/>
    <m/>
    <m/>
    <m/>
    <m/>
    <m/>
    <m/>
    <m/>
    <m/>
    <m/>
    <m/>
    <m/>
    <m/>
    <m/>
    <m/>
    <m/>
    <m/>
    <m/>
    <m/>
    <m/>
    <m/>
    <m/>
    <m/>
    <m/>
    <n v="20"/>
    <n v="2022"/>
    <s v=""/>
    <m/>
    <m/>
    <m/>
  </r>
  <r>
    <n v="5169"/>
    <m/>
    <m/>
    <m/>
    <x v="13"/>
    <x v="19"/>
    <x v="6"/>
    <s v="Food Security"/>
    <x v="9"/>
    <x v="20"/>
    <x v="3"/>
    <m/>
    <s v="Planned"/>
    <m/>
    <m/>
    <m/>
    <m/>
    <m/>
    <s v="Chittagong"/>
    <s v="Cox's Bazar"/>
    <x v="6"/>
    <x v="9"/>
    <x v="1"/>
    <m/>
    <m/>
    <m/>
    <x v="2"/>
    <x v="2"/>
    <m/>
    <m/>
    <m/>
    <m/>
    <m/>
    <m/>
    <m/>
    <m/>
    <m/>
    <m/>
    <m/>
    <m/>
    <m/>
    <m/>
    <m/>
    <m/>
    <m/>
    <m/>
    <m/>
    <m/>
    <m/>
    <m/>
    <m/>
    <m/>
    <n v="20"/>
    <n v="2022"/>
    <s v=""/>
    <m/>
    <m/>
    <m/>
  </r>
  <r>
    <n v="5170"/>
    <m/>
    <m/>
    <m/>
    <x v="13"/>
    <x v="19"/>
    <x v="6"/>
    <s v="Food Security"/>
    <x v="9"/>
    <x v="20"/>
    <x v="3"/>
    <m/>
    <s v="Planned"/>
    <m/>
    <m/>
    <m/>
    <m/>
    <m/>
    <s v="Chittagong"/>
    <s v="Cox's Bazar"/>
    <x v="6"/>
    <x v="9"/>
    <x v="1"/>
    <m/>
    <m/>
    <m/>
    <x v="2"/>
    <x v="2"/>
    <m/>
    <m/>
    <m/>
    <m/>
    <m/>
    <m/>
    <m/>
    <m/>
    <m/>
    <m/>
    <m/>
    <m/>
    <m/>
    <m/>
    <m/>
    <m/>
    <m/>
    <m/>
    <m/>
    <m/>
    <m/>
    <m/>
    <m/>
    <m/>
    <n v="20"/>
    <n v="2022"/>
    <s v=""/>
    <m/>
    <m/>
    <m/>
  </r>
  <r>
    <n v="5171"/>
    <m/>
    <m/>
    <m/>
    <x v="13"/>
    <x v="19"/>
    <x v="6"/>
    <s v="Food Security"/>
    <x v="9"/>
    <x v="20"/>
    <x v="3"/>
    <m/>
    <s v="Planned"/>
    <m/>
    <m/>
    <m/>
    <m/>
    <m/>
    <s v="Chittagong"/>
    <s v="Cox's Bazar"/>
    <x v="6"/>
    <x v="9"/>
    <x v="1"/>
    <m/>
    <m/>
    <m/>
    <x v="2"/>
    <x v="2"/>
    <m/>
    <m/>
    <m/>
    <m/>
    <m/>
    <m/>
    <m/>
    <m/>
    <m/>
    <m/>
    <m/>
    <m/>
    <m/>
    <m/>
    <m/>
    <m/>
    <m/>
    <m/>
    <m/>
    <m/>
    <m/>
    <m/>
    <m/>
    <m/>
    <n v="20"/>
    <n v="2022"/>
    <s v=""/>
    <m/>
    <m/>
    <m/>
  </r>
  <r>
    <n v="5172"/>
    <m/>
    <m/>
    <m/>
    <x v="13"/>
    <x v="19"/>
    <x v="6"/>
    <s v="Food Security"/>
    <x v="9"/>
    <x v="20"/>
    <x v="3"/>
    <m/>
    <s v="Planned"/>
    <m/>
    <m/>
    <m/>
    <m/>
    <m/>
    <s v="Chittagong"/>
    <s v="Cox's Bazar"/>
    <x v="6"/>
    <x v="9"/>
    <x v="1"/>
    <m/>
    <m/>
    <m/>
    <x v="2"/>
    <x v="2"/>
    <m/>
    <m/>
    <m/>
    <m/>
    <m/>
    <m/>
    <m/>
    <m/>
    <m/>
    <m/>
    <m/>
    <m/>
    <m/>
    <m/>
    <m/>
    <m/>
    <m/>
    <m/>
    <m/>
    <m/>
    <m/>
    <m/>
    <m/>
    <m/>
    <n v="20"/>
    <n v="2022"/>
    <s v=""/>
    <m/>
    <m/>
    <m/>
  </r>
  <r>
    <n v="5173"/>
    <m/>
    <m/>
    <m/>
    <x v="13"/>
    <x v="19"/>
    <x v="6"/>
    <s v="Food Security"/>
    <x v="9"/>
    <x v="20"/>
    <x v="3"/>
    <m/>
    <s v="Planned"/>
    <m/>
    <m/>
    <m/>
    <m/>
    <m/>
    <s v="Chittagong"/>
    <s v="Cox's Bazar"/>
    <x v="6"/>
    <x v="9"/>
    <x v="1"/>
    <m/>
    <m/>
    <m/>
    <x v="2"/>
    <x v="2"/>
    <m/>
    <m/>
    <m/>
    <m/>
    <m/>
    <m/>
    <m/>
    <m/>
    <m/>
    <m/>
    <m/>
    <m/>
    <m/>
    <m/>
    <m/>
    <m/>
    <m/>
    <m/>
    <m/>
    <m/>
    <m/>
    <m/>
    <m/>
    <m/>
    <n v="20"/>
    <n v="2022"/>
    <s v=""/>
    <m/>
    <m/>
    <m/>
  </r>
  <r>
    <n v="5174"/>
    <m/>
    <m/>
    <m/>
    <x v="13"/>
    <x v="19"/>
    <x v="6"/>
    <s v="Food Security"/>
    <x v="9"/>
    <x v="20"/>
    <x v="3"/>
    <m/>
    <s v="Planned"/>
    <m/>
    <m/>
    <m/>
    <m/>
    <m/>
    <s v="Chittagong"/>
    <s v="Cox's Bazar"/>
    <x v="6"/>
    <x v="9"/>
    <x v="1"/>
    <m/>
    <m/>
    <m/>
    <x v="2"/>
    <x v="2"/>
    <m/>
    <m/>
    <m/>
    <m/>
    <m/>
    <m/>
    <m/>
    <m/>
    <m/>
    <m/>
    <m/>
    <m/>
    <m/>
    <m/>
    <m/>
    <m/>
    <m/>
    <m/>
    <m/>
    <m/>
    <m/>
    <m/>
    <m/>
    <m/>
    <n v="20"/>
    <n v="2022"/>
    <s v=""/>
    <m/>
    <m/>
    <m/>
  </r>
  <r>
    <n v="5175"/>
    <m/>
    <m/>
    <m/>
    <x v="13"/>
    <x v="19"/>
    <x v="6"/>
    <s v="Food Security"/>
    <x v="9"/>
    <x v="20"/>
    <x v="3"/>
    <m/>
    <s v="Planned"/>
    <m/>
    <m/>
    <m/>
    <m/>
    <m/>
    <s v="Chittagong"/>
    <s v="Cox's Bazar"/>
    <x v="6"/>
    <x v="9"/>
    <x v="1"/>
    <m/>
    <m/>
    <m/>
    <x v="2"/>
    <x v="2"/>
    <m/>
    <m/>
    <m/>
    <m/>
    <m/>
    <m/>
    <m/>
    <m/>
    <m/>
    <m/>
    <m/>
    <m/>
    <m/>
    <m/>
    <m/>
    <m/>
    <m/>
    <m/>
    <m/>
    <m/>
    <m/>
    <m/>
    <m/>
    <m/>
    <n v="20"/>
    <n v="2022"/>
    <s v=""/>
    <m/>
    <m/>
    <m/>
  </r>
  <r>
    <n v="5176"/>
    <m/>
    <m/>
    <m/>
    <x v="13"/>
    <x v="19"/>
    <x v="6"/>
    <s v="Food Security"/>
    <x v="9"/>
    <x v="20"/>
    <x v="3"/>
    <m/>
    <s v="Planned"/>
    <m/>
    <m/>
    <m/>
    <m/>
    <m/>
    <s v="Chittagong"/>
    <s v="Cox's Bazar"/>
    <x v="6"/>
    <x v="9"/>
    <x v="1"/>
    <m/>
    <m/>
    <m/>
    <x v="2"/>
    <x v="2"/>
    <m/>
    <m/>
    <m/>
    <m/>
    <m/>
    <m/>
    <m/>
    <m/>
    <m/>
    <m/>
    <m/>
    <m/>
    <m/>
    <m/>
    <m/>
    <m/>
    <m/>
    <m/>
    <m/>
    <m/>
    <m/>
    <m/>
    <m/>
    <m/>
    <n v="20"/>
    <n v="2022"/>
    <s v=""/>
    <m/>
    <m/>
    <m/>
  </r>
  <r>
    <n v="5177"/>
    <m/>
    <m/>
    <m/>
    <x v="13"/>
    <x v="19"/>
    <x v="6"/>
    <s v="Food Security"/>
    <x v="9"/>
    <x v="20"/>
    <x v="3"/>
    <m/>
    <s v="Planned"/>
    <m/>
    <m/>
    <m/>
    <m/>
    <m/>
    <s v="Chittagong"/>
    <s v="Cox's Bazar"/>
    <x v="6"/>
    <x v="9"/>
    <x v="1"/>
    <m/>
    <m/>
    <m/>
    <x v="2"/>
    <x v="2"/>
    <m/>
    <m/>
    <m/>
    <m/>
    <m/>
    <m/>
    <m/>
    <m/>
    <m/>
    <m/>
    <m/>
    <m/>
    <m/>
    <m/>
    <m/>
    <m/>
    <m/>
    <m/>
    <m/>
    <m/>
    <m/>
    <m/>
    <m/>
    <m/>
    <n v="20"/>
    <n v="2022"/>
    <s v=""/>
    <m/>
    <m/>
    <m/>
  </r>
  <r>
    <n v="5178"/>
    <m/>
    <m/>
    <m/>
    <x v="13"/>
    <x v="19"/>
    <x v="6"/>
    <s v="Food Security"/>
    <x v="9"/>
    <x v="20"/>
    <x v="3"/>
    <m/>
    <s v="Planned"/>
    <m/>
    <m/>
    <m/>
    <m/>
    <m/>
    <s v="Chittagong"/>
    <s v="Cox's Bazar"/>
    <x v="6"/>
    <x v="9"/>
    <x v="1"/>
    <m/>
    <m/>
    <m/>
    <x v="2"/>
    <x v="2"/>
    <m/>
    <m/>
    <m/>
    <m/>
    <m/>
    <m/>
    <m/>
    <m/>
    <m/>
    <m/>
    <m/>
    <m/>
    <m/>
    <m/>
    <m/>
    <m/>
    <m/>
    <m/>
    <m/>
    <m/>
    <m/>
    <m/>
    <m/>
    <m/>
    <n v="20"/>
    <n v="2022"/>
    <s v=""/>
    <m/>
    <m/>
    <m/>
  </r>
  <r>
    <n v="5179"/>
    <m/>
    <m/>
    <m/>
    <x v="13"/>
    <x v="19"/>
    <x v="6"/>
    <s v="Food Security"/>
    <x v="9"/>
    <x v="20"/>
    <x v="3"/>
    <m/>
    <s v="Planned"/>
    <m/>
    <m/>
    <m/>
    <m/>
    <m/>
    <s v="Chittagong"/>
    <s v="Cox's Bazar"/>
    <x v="6"/>
    <x v="9"/>
    <x v="1"/>
    <m/>
    <m/>
    <m/>
    <x v="2"/>
    <x v="2"/>
    <m/>
    <m/>
    <m/>
    <m/>
    <m/>
    <m/>
    <m/>
    <m/>
    <m/>
    <m/>
    <m/>
    <m/>
    <m/>
    <m/>
    <m/>
    <m/>
    <m/>
    <m/>
    <m/>
    <m/>
    <m/>
    <m/>
    <m/>
    <m/>
    <n v="20"/>
    <n v="2022"/>
    <s v=""/>
    <m/>
    <m/>
    <m/>
  </r>
  <r>
    <n v="5180"/>
    <m/>
    <m/>
    <m/>
    <x v="13"/>
    <x v="19"/>
    <x v="6"/>
    <s v="Food Security"/>
    <x v="9"/>
    <x v="20"/>
    <x v="3"/>
    <m/>
    <s v="Planned"/>
    <m/>
    <m/>
    <m/>
    <m/>
    <m/>
    <s v="Chittagong"/>
    <s v="Cox's Bazar"/>
    <x v="6"/>
    <x v="9"/>
    <x v="1"/>
    <m/>
    <m/>
    <m/>
    <x v="2"/>
    <x v="2"/>
    <m/>
    <m/>
    <m/>
    <m/>
    <m/>
    <m/>
    <m/>
    <m/>
    <m/>
    <m/>
    <m/>
    <m/>
    <m/>
    <m/>
    <m/>
    <m/>
    <m/>
    <m/>
    <m/>
    <m/>
    <m/>
    <m/>
    <m/>
    <m/>
    <n v="20"/>
    <n v="2022"/>
    <s v=""/>
    <m/>
    <m/>
    <m/>
  </r>
  <r>
    <n v="5181"/>
    <m/>
    <m/>
    <m/>
    <x v="13"/>
    <x v="19"/>
    <x v="6"/>
    <s v="Food Security"/>
    <x v="9"/>
    <x v="20"/>
    <x v="3"/>
    <m/>
    <s v="Planned"/>
    <m/>
    <m/>
    <m/>
    <m/>
    <m/>
    <s v="Chittagong"/>
    <s v="Cox's Bazar"/>
    <x v="6"/>
    <x v="9"/>
    <x v="1"/>
    <m/>
    <m/>
    <m/>
    <x v="2"/>
    <x v="2"/>
    <m/>
    <m/>
    <m/>
    <m/>
    <m/>
    <m/>
    <m/>
    <m/>
    <m/>
    <m/>
    <m/>
    <m/>
    <m/>
    <m/>
    <m/>
    <m/>
    <m/>
    <m/>
    <m/>
    <m/>
    <m/>
    <m/>
    <m/>
    <m/>
    <n v="20"/>
    <n v="2022"/>
    <s v=""/>
    <m/>
    <m/>
    <m/>
  </r>
  <r>
    <n v="5182"/>
    <m/>
    <m/>
    <m/>
    <x v="13"/>
    <x v="19"/>
    <x v="6"/>
    <s v="Food Security"/>
    <x v="9"/>
    <x v="20"/>
    <x v="3"/>
    <m/>
    <s v="Planned"/>
    <m/>
    <m/>
    <m/>
    <m/>
    <m/>
    <s v="Chittagong"/>
    <s v="Cox's Bazar"/>
    <x v="6"/>
    <x v="9"/>
    <x v="1"/>
    <m/>
    <m/>
    <m/>
    <x v="2"/>
    <x v="2"/>
    <m/>
    <m/>
    <m/>
    <m/>
    <m/>
    <m/>
    <m/>
    <m/>
    <m/>
    <m/>
    <m/>
    <m/>
    <m/>
    <m/>
    <m/>
    <m/>
    <m/>
    <m/>
    <m/>
    <m/>
    <m/>
    <m/>
    <m/>
    <m/>
    <n v="20"/>
    <n v="2022"/>
    <s v=""/>
    <m/>
    <m/>
    <m/>
  </r>
  <r>
    <n v="5183"/>
    <m/>
    <m/>
    <m/>
    <x v="13"/>
    <x v="19"/>
    <x v="6"/>
    <s v="Food Security"/>
    <x v="9"/>
    <x v="20"/>
    <x v="3"/>
    <m/>
    <s v="Planned"/>
    <m/>
    <m/>
    <m/>
    <m/>
    <m/>
    <s v="Chittagong"/>
    <s v="Cox's Bazar"/>
    <x v="6"/>
    <x v="9"/>
    <x v="1"/>
    <m/>
    <m/>
    <m/>
    <x v="2"/>
    <x v="2"/>
    <m/>
    <m/>
    <m/>
    <m/>
    <m/>
    <m/>
    <m/>
    <m/>
    <m/>
    <m/>
    <m/>
    <m/>
    <m/>
    <m/>
    <m/>
    <m/>
    <m/>
    <m/>
    <m/>
    <m/>
    <m/>
    <m/>
    <m/>
    <m/>
    <n v="20"/>
    <n v="2022"/>
    <s v=""/>
    <m/>
    <m/>
    <m/>
  </r>
  <r>
    <n v="5184"/>
    <m/>
    <m/>
    <m/>
    <x v="13"/>
    <x v="19"/>
    <x v="6"/>
    <s v="Food Security"/>
    <x v="9"/>
    <x v="20"/>
    <x v="3"/>
    <m/>
    <s v="Planned"/>
    <m/>
    <m/>
    <m/>
    <m/>
    <m/>
    <s v="Chittagong"/>
    <s v="Cox's Bazar"/>
    <x v="6"/>
    <x v="9"/>
    <x v="1"/>
    <m/>
    <m/>
    <m/>
    <x v="2"/>
    <x v="2"/>
    <m/>
    <m/>
    <m/>
    <m/>
    <m/>
    <m/>
    <m/>
    <m/>
    <m/>
    <m/>
    <m/>
    <m/>
    <m/>
    <m/>
    <m/>
    <m/>
    <m/>
    <m/>
    <m/>
    <m/>
    <m/>
    <m/>
    <m/>
    <m/>
    <n v="20"/>
    <n v="2022"/>
    <s v=""/>
    <m/>
    <m/>
    <m/>
  </r>
  <r>
    <n v="5185"/>
    <m/>
    <m/>
    <m/>
    <x v="13"/>
    <x v="19"/>
    <x v="6"/>
    <s v="Food Security"/>
    <x v="9"/>
    <x v="20"/>
    <x v="3"/>
    <m/>
    <s v="Planned"/>
    <m/>
    <m/>
    <m/>
    <m/>
    <m/>
    <s v="Chittagong"/>
    <s v="Cox's Bazar"/>
    <x v="6"/>
    <x v="9"/>
    <x v="1"/>
    <m/>
    <m/>
    <m/>
    <x v="2"/>
    <x v="2"/>
    <m/>
    <m/>
    <m/>
    <m/>
    <m/>
    <m/>
    <m/>
    <m/>
    <m/>
    <m/>
    <m/>
    <m/>
    <m/>
    <m/>
    <m/>
    <m/>
    <m/>
    <m/>
    <m/>
    <m/>
    <m/>
    <m/>
    <m/>
    <m/>
    <n v="20"/>
    <n v="2022"/>
    <s v=""/>
    <m/>
    <m/>
    <m/>
  </r>
  <r>
    <n v="5186"/>
    <m/>
    <m/>
    <m/>
    <x v="13"/>
    <x v="19"/>
    <x v="6"/>
    <s v="Food Security"/>
    <x v="9"/>
    <x v="20"/>
    <x v="3"/>
    <m/>
    <s v="Planned"/>
    <m/>
    <m/>
    <m/>
    <m/>
    <m/>
    <s v="Chittagong"/>
    <s v="Cox's Bazar"/>
    <x v="6"/>
    <x v="9"/>
    <x v="1"/>
    <m/>
    <m/>
    <m/>
    <x v="2"/>
    <x v="2"/>
    <m/>
    <m/>
    <m/>
    <m/>
    <m/>
    <m/>
    <m/>
    <m/>
    <m/>
    <m/>
    <m/>
    <m/>
    <m/>
    <m/>
    <m/>
    <m/>
    <m/>
    <m/>
    <m/>
    <m/>
    <m/>
    <m/>
    <m/>
    <m/>
    <n v="20"/>
    <n v="2022"/>
    <s v=""/>
    <m/>
    <m/>
    <m/>
  </r>
  <r>
    <n v="5187"/>
    <m/>
    <m/>
    <m/>
    <x v="13"/>
    <x v="19"/>
    <x v="6"/>
    <s v="Food Security"/>
    <x v="9"/>
    <x v="20"/>
    <x v="3"/>
    <m/>
    <s v="Planned"/>
    <m/>
    <m/>
    <m/>
    <m/>
    <m/>
    <s v="Chittagong"/>
    <s v="Cox's Bazar"/>
    <x v="6"/>
    <x v="9"/>
    <x v="1"/>
    <m/>
    <m/>
    <m/>
    <x v="2"/>
    <x v="2"/>
    <m/>
    <m/>
    <m/>
    <m/>
    <m/>
    <m/>
    <m/>
    <m/>
    <m/>
    <m/>
    <m/>
    <m/>
    <m/>
    <m/>
    <m/>
    <m/>
    <m/>
    <m/>
    <m/>
    <m/>
    <m/>
    <m/>
    <m/>
    <m/>
    <n v="20"/>
    <n v="2022"/>
    <s v=""/>
    <m/>
    <m/>
    <m/>
  </r>
  <r>
    <n v="5188"/>
    <m/>
    <m/>
    <m/>
    <x v="13"/>
    <x v="19"/>
    <x v="6"/>
    <s v="Food Security"/>
    <x v="9"/>
    <x v="20"/>
    <x v="3"/>
    <m/>
    <s v="Planned"/>
    <m/>
    <m/>
    <m/>
    <m/>
    <m/>
    <s v="Chittagong"/>
    <s v="Cox's Bazar"/>
    <x v="6"/>
    <x v="9"/>
    <x v="1"/>
    <m/>
    <m/>
    <m/>
    <x v="2"/>
    <x v="2"/>
    <m/>
    <m/>
    <m/>
    <m/>
    <m/>
    <m/>
    <m/>
    <m/>
    <m/>
    <m/>
    <m/>
    <m/>
    <m/>
    <m/>
    <m/>
    <m/>
    <m/>
    <m/>
    <m/>
    <m/>
    <m/>
    <m/>
    <m/>
    <m/>
    <n v="20"/>
    <n v="2022"/>
    <s v=""/>
    <m/>
    <m/>
    <m/>
  </r>
  <r>
    <n v="5189"/>
    <m/>
    <m/>
    <m/>
    <x v="13"/>
    <x v="19"/>
    <x v="6"/>
    <s v="Food Security"/>
    <x v="9"/>
    <x v="20"/>
    <x v="3"/>
    <m/>
    <s v="Planned"/>
    <m/>
    <m/>
    <m/>
    <m/>
    <m/>
    <s v="Chittagong"/>
    <s v="Cox's Bazar"/>
    <x v="6"/>
    <x v="9"/>
    <x v="1"/>
    <m/>
    <m/>
    <m/>
    <x v="2"/>
    <x v="2"/>
    <m/>
    <m/>
    <m/>
    <m/>
    <m/>
    <m/>
    <m/>
    <m/>
    <m/>
    <m/>
    <m/>
    <m/>
    <m/>
    <m/>
    <m/>
    <m/>
    <m/>
    <m/>
    <m/>
    <m/>
    <m/>
    <m/>
    <m/>
    <m/>
    <n v="20"/>
    <n v="2022"/>
    <s v=""/>
    <m/>
    <m/>
    <m/>
  </r>
  <r>
    <n v="5190"/>
    <m/>
    <m/>
    <m/>
    <x v="13"/>
    <x v="19"/>
    <x v="6"/>
    <s v="Food Security"/>
    <x v="9"/>
    <x v="20"/>
    <x v="3"/>
    <m/>
    <s v="Planned"/>
    <m/>
    <m/>
    <m/>
    <m/>
    <m/>
    <s v="Chittagong"/>
    <s v="Cox's Bazar"/>
    <x v="6"/>
    <x v="9"/>
    <x v="1"/>
    <m/>
    <m/>
    <m/>
    <x v="2"/>
    <x v="2"/>
    <m/>
    <m/>
    <m/>
    <m/>
    <m/>
    <m/>
    <m/>
    <m/>
    <m/>
    <m/>
    <m/>
    <m/>
    <m/>
    <m/>
    <m/>
    <m/>
    <m/>
    <m/>
    <m/>
    <m/>
    <m/>
    <m/>
    <m/>
    <m/>
    <n v="20"/>
    <n v="2022"/>
    <s v=""/>
    <m/>
    <m/>
    <m/>
  </r>
  <r>
    <n v="5191"/>
    <m/>
    <m/>
    <m/>
    <x v="13"/>
    <x v="19"/>
    <x v="6"/>
    <s v="Food Security"/>
    <x v="9"/>
    <x v="20"/>
    <x v="3"/>
    <m/>
    <s v="Planned"/>
    <m/>
    <m/>
    <m/>
    <m/>
    <m/>
    <s v="Chittagong"/>
    <s v="Cox's Bazar"/>
    <x v="6"/>
    <x v="9"/>
    <x v="1"/>
    <m/>
    <m/>
    <m/>
    <x v="2"/>
    <x v="2"/>
    <m/>
    <m/>
    <m/>
    <m/>
    <m/>
    <m/>
    <m/>
    <m/>
    <m/>
    <m/>
    <m/>
    <m/>
    <m/>
    <m/>
    <m/>
    <m/>
    <m/>
    <m/>
    <m/>
    <m/>
    <m/>
    <m/>
    <m/>
    <m/>
    <n v="20"/>
    <n v="2022"/>
    <s v=""/>
    <m/>
    <m/>
    <m/>
  </r>
  <r>
    <n v="5192"/>
    <m/>
    <m/>
    <m/>
    <x v="13"/>
    <x v="19"/>
    <x v="6"/>
    <s v="Food Security"/>
    <x v="9"/>
    <x v="20"/>
    <x v="3"/>
    <m/>
    <s v="Planned"/>
    <m/>
    <m/>
    <m/>
    <m/>
    <m/>
    <s v="Chittagong"/>
    <s v="Cox's Bazar"/>
    <x v="6"/>
    <x v="9"/>
    <x v="1"/>
    <m/>
    <m/>
    <m/>
    <x v="2"/>
    <x v="2"/>
    <m/>
    <m/>
    <m/>
    <m/>
    <m/>
    <m/>
    <m/>
    <m/>
    <m/>
    <m/>
    <m/>
    <m/>
    <m/>
    <m/>
    <m/>
    <m/>
    <m/>
    <m/>
    <m/>
    <m/>
    <m/>
    <m/>
    <m/>
    <m/>
    <n v="20"/>
    <n v="2022"/>
    <s v=""/>
    <m/>
    <m/>
    <m/>
  </r>
  <r>
    <n v="5193"/>
    <m/>
    <m/>
    <m/>
    <x v="13"/>
    <x v="19"/>
    <x v="6"/>
    <s v="Food Security"/>
    <x v="9"/>
    <x v="20"/>
    <x v="3"/>
    <m/>
    <s v="Planned"/>
    <m/>
    <m/>
    <m/>
    <m/>
    <m/>
    <s v="Chittagong"/>
    <s v="Cox's Bazar"/>
    <x v="6"/>
    <x v="9"/>
    <x v="1"/>
    <m/>
    <m/>
    <m/>
    <x v="2"/>
    <x v="2"/>
    <m/>
    <m/>
    <m/>
    <m/>
    <m/>
    <m/>
    <m/>
    <m/>
    <m/>
    <m/>
    <m/>
    <m/>
    <m/>
    <m/>
    <m/>
    <m/>
    <m/>
    <m/>
    <m/>
    <m/>
    <m/>
    <m/>
    <m/>
    <m/>
    <n v="20"/>
    <n v="2022"/>
    <s v=""/>
    <m/>
    <m/>
    <m/>
  </r>
  <r>
    <n v="5194"/>
    <m/>
    <m/>
    <m/>
    <x v="13"/>
    <x v="19"/>
    <x v="6"/>
    <s v="Food Security"/>
    <x v="9"/>
    <x v="20"/>
    <x v="3"/>
    <m/>
    <s v="Planned"/>
    <m/>
    <m/>
    <m/>
    <m/>
    <m/>
    <s v="Chittagong"/>
    <s v="Cox's Bazar"/>
    <x v="6"/>
    <x v="9"/>
    <x v="1"/>
    <m/>
    <m/>
    <m/>
    <x v="2"/>
    <x v="2"/>
    <m/>
    <m/>
    <m/>
    <m/>
    <m/>
    <m/>
    <m/>
    <m/>
    <m/>
    <m/>
    <m/>
    <m/>
    <m/>
    <m/>
    <m/>
    <m/>
    <m/>
    <m/>
    <m/>
    <m/>
    <m/>
    <m/>
    <m/>
    <m/>
    <n v="20"/>
    <n v="2022"/>
    <s v=""/>
    <m/>
    <m/>
    <m/>
  </r>
  <r>
    <n v="5195"/>
    <m/>
    <m/>
    <m/>
    <x v="13"/>
    <x v="19"/>
    <x v="6"/>
    <s v="Food Security"/>
    <x v="9"/>
    <x v="20"/>
    <x v="3"/>
    <m/>
    <s v="Planned"/>
    <m/>
    <m/>
    <m/>
    <m/>
    <m/>
    <s v="Chittagong"/>
    <s v="Cox's Bazar"/>
    <x v="6"/>
    <x v="9"/>
    <x v="1"/>
    <m/>
    <m/>
    <m/>
    <x v="2"/>
    <x v="2"/>
    <m/>
    <m/>
    <m/>
    <m/>
    <m/>
    <m/>
    <m/>
    <m/>
    <m/>
    <m/>
    <m/>
    <m/>
    <m/>
    <m/>
    <m/>
    <m/>
    <m/>
    <m/>
    <m/>
    <m/>
    <m/>
    <m/>
    <m/>
    <m/>
    <n v="20"/>
    <n v="2022"/>
    <s v=""/>
    <m/>
    <m/>
    <m/>
  </r>
  <r>
    <n v="5196"/>
    <m/>
    <m/>
    <m/>
    <x v="13"/>
    <x v="19"/>
    <x v="6"/>
    <s v="Food Security"/>
    <x v="9"/>
    <x v="20"/>
    <x v="3"/>
    <m/>
    <s v="Planned"/>
    <m/>
    <m/>
    <m/>
    <m/>
    <m/>
    <s v="Chittagong"/>
    <s v="Cox's Bazar"/>
    <x v="6"/>
    <x v="9"/>
    <x v="1"/>
    <m/>
    <m/>
    <m/>
    <x v="2"/>
    <x v="2"/>
    <m/>
    <m/>
    <m/>
    <m/>
    <m/>
    <m/>
    <m/>
    <m/>
    <m/>
    <m/>
    <m/>
    <m/>
    <m/>
    <m/>
    <m/>
    <m/>
    <m/>
    <m/>
    <m/>
    <m/>
    <m/>
    <m/>
    <m/>
    <m/>
    <n v="20"/>
    <n v="2022"/>
    <s v=""/>
    <m/>
    <m/>
    <m/>
  </r>
  <r>
    <n v="5197"/>
    <m/>
    <m/>
    <m/>
    <x v="13"/>
    <x v="19"/>
    <x v="6"/>
    <s v="Food Security"/>
    <x v="9"/>
    <x v="20"/>
    <x v="3"/>
    <m/>
    <s v="Planned"/>
    <m/>
    <m/>
    <m/>
    <m/>
    <m/>
    <s v="Chittagong"/>
    <s v="Cox's Bazar"/>
    <x v="6"/>
    <x v="9"/>
    <x v="1"/>
    <m/>
    <m/>
    <m/>
    <x v="2"/>
    <x v="2"/>
    <m/>
    <m/>
    <m/>
    <m/>
    <m/>
    <m/>
    <m/>
    <m/>
    <m/>
    <m/>
    <m/>
    <m/>
    <m/>
    <m/>
    <m/>
    <m/>
    <m/>
    <m/>
    <m/>
    <m/>
    <m/>
    <m/>
    <m/>
    <m/>
    <n v="20"/>
    <n v="2022"/>
    <s v=""/>
    <m/>
    <m/>
    <m/>
  </r>
  <r>
    <n v="5198"/>
    <m/>
    <m/>
    <m/>
    <x v="13"/>
    <x v="19"/>
    <x v="6"/>
    <s v="Food Security"/>
    <x v="9"/>
    <x v="20"/>
    <x v="3"/>
    <m/>
    <s v="Planned"/>
    <m/>
    <m/>
    <m/>
    <m/>
    <m/>
    <s v="Chittagong"/>
    <s v="Cox's Bazar"/>
    <x v="6"/>
    <x v="9"/>
    <x v="1"/>
    <m/>
    <m/>
    <m/>
    <x v="2"/>
    <x v="2"/>
    <m/>
    <m/>
    <m/>
    <m/>
    <m/>
    <m/>
    <m/>
    <m/>
    <m/>
    <m/>
    <m/>
    <m/>
    <m/>
    <m/>
    <m/>
    <m/>
    <m/>
    <m/>
    <m/>
    <m/>
    <m/>
    <m/>
    <m/>
    <m/>
    <n v="20"/>
    <n v="2022"/>
    <s v=""/>
    <m/>
    <m/>
    <m/>
  </r>
  <r>
    <n v="5199"/>
    <m/>
    <m/>
    <m/>
    <x v="13"/>
    <x v="19"/>
    <x v="6"/>
    <s v="Food Security"/>
    <x v="9"/>
    <x v="20"/>
    <x v="3"/>
    <m/>
    <s v="Planned"/>
    <m/>
    <m/>
    <m/>
    <m/>
    <m/>
    <s v="Chittagong"/>
    <s v="Cox's Bazar"/>
    <x v="6"/>
    <x v="9"/>
    <x v="1"/>
    <m/>
    <m/>
    <m/>
    <x v="2"/>
    <x v="2"/>
    <m/>
    <m/>
    <m/>
    <m/>
    <m/>
    <m/>
    <m/>
    <m/>
    <m/>
    <m/>
    <m/>
    <m/>
    <m/>
    <m/>
    <m/>
    <m/>
    <m/>
    <m/>
    <m/>
    <m/>
    <m/>
    <m/>
    <m/>
    <m/>
    <n v="20"/>
    <n v="2022"/>
    <s v=""/>
    <m/>
    <m/>
    <m/>
  </r>
  <r>
    <n v="5200"/>
    <m/>
    <m/>
    <m/>
    <x v="13"/>
    <x v="19"/>
    <x v="6"/>
    <s v="Food Security"/>
    <x v="9"/>
    <x v="20"/>
    <x v="3"/>
    <m/>
    <s v="Planned"/>
    <m/>
    <m/>
    <m/>
    <m/>
    <m/>
    <s v="Chittagong"/>
    <s v="Cox's Bazar"/>
    <x v="6"/>
    <x v="9"/>
    <x v="1"/>
    <m/>
    <m/>
    <m/>
    <x v="2"/>
    <x v="2"/>
    <m/>
    <m/>
    <m/>
    <m/>
    <m/>
    <m/>
    <m/>
    <m/>
    <m/>
    <m/>
    <m/>
    <m/>
    <m/>
    <m/>
    <m/>
    <m/>
    <m/>
    <m/>
    <m/>
    <m/>
    <m/>
    <m/>
    <m/>
    <m/>
    <n v="20"/>
    <n v="2022"/>
    <s v=""/>
    <m/>
    <m/>
    <m/>
  </r>
  <r>
    <n v="5201"/>
    <m/>
    <m/>
    <m/>
    <x v="13"/>
    <x v="19"/>
    <x v="6"/>
    <s v="Food Security"/>
    <x v="9"/>
    <x v="20"/>
    <x v="3"/>
    <m/>
    <s v="Planned"/>
    <m/>
    <m/>
    <m/>
    <m/>
    <m/>
    <s v="Chittagong"/>
    <s v="Cox's Bazar"/>
    <x v="6"/>
    <x v="9"/>
    <x v="1"/>
    <m/>
    <m/>
    <m/>
    <x v="2"/>
    <x v="2"/>
    <m/>
    <m/>
    <m/>
    <m/>
    <m/>
    <m/>
    <m/>
    <m/>
    <m/>
    <m/>
    <m/>
    <m/>
    <m/>
    <m/>
    <m/>
    <m/>
    <m/>
    <m/>
    <m/>
    <m/>
    <m/>
    <m/>
    <m/>
    <m/>
    <n v="20"/>
    <n v="2022"/>
    <s v=""/>
    <m/>
    <m/>
    <m/>
  </r>
  <r>
    <n v="5202"/>
    <m/>
    <m/>
    <m/>
    <x v="13"/>
    <x v="19"/>
    <x v="6"/>
    <s v="Food Security"/>
    <x v="9"/>
    <x v="20"/>
    <x v="3"/>
    <m/>
    <s v="Planned"/>
    <m/>
    <m/>
    <m/>
    <m/>
    <m/>
    <s v="Chittagong"/>
    <s v="Cox's Bazar"/>
    <x v="6"/>
    <x v="9"/>
    <x v="1"/>
    <m/>
    <m/>
    <m/>
    <x v="2"/>
    <x v="2"/>
    <m/>
    <m/>
    <m/>
    <m/>
    <m/>
    <m/>
    <m/>
    <m/>
    <m/>
    <m/>
    <m/>
    <m/>
    <m/>
    <m/>
    <m/>
    <m/>
    <m/>
    <m/>
    <m/>
    <m/>
    <m/>
    <m/>
    <m/>
    <m/>
    <n v="20"/>
    <n v="2022"/>
    <s v=""/>
    <m/>
    <m/>
    <m/>
  </r>
  <r>
    <n v="5203"/>
    <m/>
    <m/>
    <m/>
    <x v="13"/>
    <x v="19"/>
    <x v="6"/>
    <s v="Food Security"/>
    <x v="9"/>
    <x v="20"/>
    <x v="3"/>
    <m/>
    <s v="Planned"/>
    <m/>
    <m/>
    <m/>
    <m/>
    <m/>
    <s v="Chittagong"/>
    <s v="Cox's Bazar"/>
    <x v="6"/>
    <x v="9"/>
    <x v="1"/>
    <m/>
    <m/>
    <m/>
    <x v="2"/>
    <x v="2"/>
    <m/>
    <m/>
    <m/>
    <m/>
    <m/>
    <m/>
    <m/>
    <m/>
    <m/>
    <m/>
    <m/>
    <m/>
    <m/>
    <m/>
    <m/>
    <m/>
    <m/>
    <m/>
    <m/>
    <m/>
    <m/>
    <m/>
    <m/>
    <m/>
    <n v="20"/>
    <n v="2022"/>
    <s v=""/>
    <m/>
    <m/>
    <m/>
  </r>
  <r>
    <n v="5204"/>
    <m/>
    <m/>
    <m/>
    <x v="13"/>
    <x v="19"/>
    <x v="6"/>
    <s v="Food Security"/>
    <x v="9"/>
    <x v="20"/>
    <x v="3"/>
    <m/>
    <s v="Planned"/>
    <m/>
    <m/>
    <m/>
    <m/>
    <m/>
    <s v="Chittagong"/>
    <s v="Cox's Bazar"/>
    <x v="6"/>
    <x v="9"/>
    <x v="1"/>
    <m/>
    <m/>
    <m/>
    <x v="2"/>
    <x v="2"/>
    <m/>
    <m/>
    <m/>
    <m/>
    <m/>
    <m/>
    <m/>
    <m/>
    <m/>
    <m/>
    <m/>
    <m/>
    <m/>
    <m/>
    <m/>
    <m/>
    <m/>
    <m/>
    <m/>
    <m/>
    <m/>
    <m/>
    <m/>
    <m/>
    <n v="20"/>
    <n v="2022"/>
    <s v=""/>
    <m/>
    <m/>
    <m/>
  </r>
  <r>
    <n v="5205"/>
    <m/>
    <m/>
    <m/>
    <x v="13"/>
    <x v="19"/>
    <x v="6"/>
    <s v="Food Security"/>
    <x v="9"/>
    <x v="20"/>
    <x v="3"/>
    <m/>
    <s v="Planned"/>
    <m/>
    <m/>
    <m/>
    <m/>
    <m/>
    <s v="Chittagong"/>
    <s v="Cox's Bazar"/>
    <x v="6"/>
    <x v="9"/>
    <x v="1"/>
    <m/>
    <m/>
    <m/>
    <x v="2"/>
    <x v="2"/>
    <m/>
    <m/>
    <m/>
    <m/>
    <m/>
    <m/>
    <m/>
    <m/>
    <m/>
    <m/>
    <m/>
    <m/>
    <m/>
    <m/>
    <m/>
    <m/>
    <m/>
    <m/>
    <m/>
    <m/>
    <m/>
    <m/>
    <m/>
    <m/>
    <n v="20"/>
    <n v="2022"/>
    <s v=""/>
    <m/>
    <m/>
    <m/>
  </r>
  <r>
    <n v="5206"/>
    <m/>
    <m/>
    <m/>
    <x v="13"/>
    <x v="19"/>
    <x v="6"/>
    <s v="Food Security"/>
    <x v="9"/>
    <x v="20"/>
    <x v="3"/>
    <m/>
    <s v="Planned"/>
    <m/>
    <m/>
    <m/>
    <m/>
    <m/>
    <s v="Chittagong"/>
    <s v="Cox's Bazar"/>
    <x v="6"/>
    <x v="9"/>
    <x v="1"/>
    <m/>
    <m/>
    <m/>
    <x v="2"/>
    <x v="2"/>
    <m/>
    <m/>
    <m/>
    <m/>
    <m/>
    <m/>
    <m/>
    <m/>
    <m/>
    <m/>
    <m/>
    <m/>
    <m/>
    <m/>
    <m/>
    <m/>
    <m/>
    <m/>
    <m/>
    <m/>
    <m/>
    <m/>
    <m/>
    <m/>
    <n v="20"/>
    <n v="2022"/>
    <s v=""/>
    <m/>
    <m/>
    <m/>
  </r>
  <r>
    <n v="5207"/>
    <m/>
    <m/>
    <m/>
    <x v="13"/>
    <x v="19"/>
    <x v="6"/>
    <s v="Food Security"/>
    <x v="9"/>
    <x v="20"/>
    <x v="3"/>
    <m/>
    <s v="Planned"/>
    <m/>
    <m/>
    <m/>
    <m/>
    <m/>
    <s v="Chittagong"/>
    <s v="Cox's Bazar"/>
    <x v="6"/>
    <x v="9"/>
    <x v="1"/>
    <m/>
    <m/>
    <m/>
    <x v="2"/>
    <x v="2"/>
    <m/>
    <m/>
    <m/>
    <m/>
    <m/>
    <m/>
    <m/>
    <m/>
    <m/>
    <m/>
    <m/>
    <m/>
    <m/>
    <m/>
    <m/>
    <m/>
    <m/>
    <m/>
    <m/>
    <m/>
    <m/>
    <m/>
    <m/>
    <m/>
    <n v="20"/>
    <n v="2022"/>
    <s v=""/>
    <m/>
    <m/>
    <m/>
  </r>
  <r>
    <n v="5208"/>
    <m/>
    <m/>
    <m/>
    <x v="13"/>
    <x v="19"/>
    <x v="6"/>
    <s v="Food Security"/>
    <x v="9"/>
    <x v="20"/>
    <x v="3"/>
    <m/>
    <s v="Planned"/>
    <m/>
    <m/>
    <m/>
    <m/>
    <m/>
    <s v="Chittagong"/>
    <s v="Cox's Bazar"/>
    <x v="6"/>
    <x v="9"/>
    <x v="1"/>
    <m/>
    <m/>
    <m/>
    <x v="2"/>
    <x v="2"/>
    <m/>
    <m/>
    <m/>
    <m/>
    <m/>
    <m/>
    <m/>
    <m/>
    <m/>
    <m/>
    <m/>
    <m/>
    <m/>
    <m/>
    <m/>
    <m/>
    <m/>
    <m/>
    <m/>
    <m/>
    <m/>
    <m/>
    <m/>
    <m/>
    <n v="20"/>
    <n v="2022"/>
    <s v=""/>
    <m/>
    <m/>
    <m/>
  </r>
  <r>
    <n v="5209"/>
    <m/>
    <m/>
    <m/>
    <x v="13"/>
    <x v="19"/>
    <x v="6"/>
    <s v="Food Security"/>
    <x v="9"/>
    <x v="20"/>
    <x v="3"/>
    <m/>
    <s v="Planned"/>
    <m/>
    <m/>
    <m/>
    <m/>
    <m/>
    <s v="Chittagong"/>
    <s v="Cox's Bazar"/>
    <x v="6"/>
    <x v="9"/>
    <x v="1"/>
    <m/>
    <m/>
    <m/>
    <x v="2"/>
    <x v="2"/>
    <m/>
    <m/>
    <m/>
    <m/>
    <m/>
    <m/>
    <m/>
    <m/>
    <m/>
    <m/>
    <m/>
    <m/>
    <m/>
    <m/>
    <m/>
    <m/>
    <m/>
    <m/>
    <m/>
    <m/>
    <m/>
    <m/>
    <m/>
    <m/>
    <n v="20"/>
    <n v="2022"/>
    <s v=""/>
    <m/>
    <m/>
    <m/>
  </r>
  <r>
    <n v="5210"/>
    <m/>
    <m/>
    <m/>
    <x v="13"/>
    <x v="19"/>
    <x v="6"/>
    <s v="Food Security"/>
    <x v="9"/>
    <x v="20"/>
    <x v="3"/>
    <m/>
    <s v="Planned"/>
    <m/>
    <m/>
    <m/>
    <m/>
    <m/>
    <s v="Chittagong"/>
    <s v="Cox's Bazar"/>
    <x v="6"/>
    <x v="9"/>
    <x v="1"/>
    <m/>
    <m/>
    <m/>
    <x v="2"/>
    <x v="2"/>
    <m/>
    <m/>
    <m/>
    <m/>
    <m/>
    <m/>
    <m/>
    <m/>
    <m/>
    <m/>
    <m/>
    <m/>
    <m/>
    <m/>
    <m/>
    <m/>
    <m/>
    <m/>
    <m/>
    <m/>
    <m/>
    <m/>
    <m/>
    <m/>
    <n v="20"/>
    <n v="2022"/>
    <s v=""/>
    <m/>
    <m/>
    <m/>
  </r>
  <r>
    <n v="5211"/>
    <m/>
    <m/>
    <m/>
    <x v="13"/>
    <x v="19"/>
    <x v="6"/>
    <s v="Food Security"/>
    <x v="9"/>
    <x v="20"/>
    <x v="3"/>
    <m/>
    <s v="Planned"/>
    <m/>
    <m/>
    <m/>
    <m/>
    <m/>
    <s v="Chittagong"/>
    <s v="Cox's Bazar"/>
    <x v="6"/>
    <x v="9"/>
    <x v="1"/>
    <m/>
    <m/>
    <m/>
    <x v="2"/>
    <x v="2"/>
    <m/>
    <m/>
    <m/>
    <m/>
    <m/>
    <m/>
    <m/>
    <m/>
    <m/>
    <m/>
    <m/>
    <m/>
    <m/>
    <m/>
    <m/>
    <m/>
    <m/>
    <m/>
    <m/>
    <m/>
    <m/>
    <m/>
    <m/>
    <m/>
    <n v="20"/>
    <n v="2022"/>
    <s v=""/>
    <m/>
    <m/>
    <m/>
  </r>
  <r>
    <n v="5212"/>
    <m/>
    <m/>
    <m/>
    <x v="13"/>
    <x v="19"/>
    <x v="6"/>
    <s v="Food Security"/>
    <x v="9"/>
    <x v="20"/>
    <x v="3"/>
    <m/>
    <s v="Planned"/>
    <m/>
    <m/>
    <m/>
    <m/>
    <m/>
    <s v="Chittagong"/>
    <s v="Cox's Bazar"/>
    <x v="6"/>
    <x v="9"/>
    <x v="1"/>
    <m/>
    <m/>
    <m/>
    <x v="2"/>
    <x v="2"/>
    <m/>
    <m/>
    <m/>
    <m/>
    <m/>
    <m/>
    <m/>
    <m/>
    <m/>
    <m/>
    <m/>
    <m/>
    <m/>
    <m/>
    <m/>
    <m/>
    <m/>
    <m/>
    <m/>
    <m/>
    <m/>
    <m/>
    <m/>
    <m/>
    <n v="20"/>
    <n v="2022"/>
    <s v=""/>
    <m/>
    <m/>
    <m/>
  </r>
  <r>
    <n v="5213"/>
    <m/>
    <m/>
    <m/>
    <x v="13"/>
    <x v="19"/>
    <x v="6"/>
    <s v="Food Security"/>
    <x v="9"/>
    <x v="20"/>
    <x v="3"/>
    <m/>
    <s v="Planned"/>
    <m/>
    <m/>
    <m/>
    <m/>
    <m/>
    <s v="Chittagong"/>
    <s v="Cox's Bazar"/>
    <x v="6"/>
    <x v="9"/>
    <x v="1"/>
    <m/>
    <m/>
    <m/>
    <x v="2"/>
    <x v="2"/>
    <m/>
    <m/>
    <m/>
    <m/>
    <m/>
    <m/>
    <m/>
    <m/>
    <m/>
    <m/>
    <m/>
    <m/>
    <m/>
    <m/>
    <m/>
    <m/>
    <m/>
    <m/>
    <m/>
    <m/>
    <m/>
    <m/>
    <m/>
    <m/>
    <n v="20"/>
    <n v="2022"/>
    <s v=""/>
    <m/>
    <m/>
    <m/>
  </r>
  <r>
    <n v="5214"/>
    <m/>
    <m/>
    <m/>
    <x v="13"/>
    <x v="19"/>
    <x v="6"/>
    <s v="Food Security"/>
    <x v="9"/>
    <x v="20"/>
    <x v="3"/>
    <m/>
    <s v="Planned"/>
    <m/>
    <m/>
    <m/>
    <m/>
    <m/>
    <s v="Chittagong"/>
    <s v="Cox's Bazar"/>
    <x v="6"/>
    <x v="9"/>
    <x v="1"/>
    <m/>
    <m/>
    <m/>
    <x v="2"/>
    <x v="2"/>
    <m/>
    <m/>
    <m/>
    <m/>
    <m/>
    <m/>
    <m/>
    <m/>
    <m/>
    <m/>
    <m/>
    <m/>
    <m/>
    <m/>
    <m/>
    <m/>
    <m/>
    <m/>
    <m/>
    <m/>
    <m/>
    <m/>
    <m/>
    <m/>
    <n v="20"/>
    <n v="2022"/>
    <s v=""/>
    <m/>
    <m/>
    <m/>
  </r>
  <r>
    <n v="5215"/>
    <m/>
    <m/>
    <m/>
    <x v="13"/>
    <x v="19"/>
    <x v="6"/>
    <s v="Food Security"/>
    <x v="9"/>
    <x v="20"/>
    <x v="3"/>
    <m/>
    <s v="Planned"/>
    <m/>
    <m/>
    <m/>
    <m/>
    <m/>
    <s v="Chittagong"/>
    <s v="Cox's Bazar"/>
    <x v="6"/>
    <x v="9"/>
    <x v="1"/>
    <m/>
    <m/>
    <m/>
    <x v="2"/>
    <x v="2"/>
    <m/>
    <m/>
    <m/>
    <m/>
    <m/>
    <m/>
    <m/>
    <m/>
    <m/>
    <m/>
    <m/>
    <m/>
    <m/>
    <m/>
    <m/>
    <m/>
    <m/>
    <m/>
    <m/>
    <m/>
    <m/>
    <m/>
    <m/>
    <m/>
    <n v="20"/>
    <n v="2022"/>
    <s v=""/>
    <m/>
    <m/>
    <m/>
  </r>
  <r>
    <n v="5216"/>
    <m/>
    <m/>
    <m/>
    <x v="13"/>
    <x v="19"/>
    <x v="6"/>
    <s v="Food Security"/>
    <x v="9"/>
    <x v="20"/>
    <x v="3"/>
    <m/>
    <s v="Planned"/>
    <m/>
    <m/>
    <m/>
    <m/>
    <m/>
    <s v="Chittagong"/>
    <s v="Cox's Bazar"/>
    <x v="6"/>
    <x v="9"/>
    <x v="1"/>
    <m/>
    <m/>
    <m/>
    <x v="2"/>
    <x v="2"/>
    <m/>
    <m/>
    <m/>
    <m/>
    <m/>
    <m/>
    <m/>
    <m/>
    <m/>
    <m/>
    <m/>
    <m/>
    <m/>
    <m/>
    <m/>
    <m/>
    <m/>
    <m/>
    <m/>
    <m/>
    <m/>
    <m/>
    <m/>
    <m/>
    <n v="20"/>
    <n v="2022"/>
    <s v=""/>
    <m/>
    <m/>
    <m/>
  </r>
  <r>
    <n v="5217"/>
    <m/>
    <m/>
    <m/>
    <x v="13"/>
    <x v="19"/>
    <x v="6"/>
    <s v="Food Security"/>
    <x v="9"/>
    <x v="20"/>
    <x v="3"/>
    <m/>
    <s v="Planned"/>
    <m/>
    <m/>
    <m/>
    <m/>
    <m/>
    <s v="Chittagong"/>
    <s v="Cox's Bazar"/>
    <x v="6"/>
    <x v="9"/>
    <x v="1"/>
    <m/>
    <m/>
    <m/>
    <x v="2"/>
    <x v="2"/>
    <m/>
    <m/>
    <m/>
    <m/>
    <m/>
    <m/>
    <m/>
    <m/>
    <m/>
    <m/>
    <m/>
    <m/>
    <m/>
    <m/>
    <m/>
    <m/>
    <m/>
    <m/>
    <m/>
    <m/>
    <m/>
    <m/>
    <m/>
    <m/>
    <n v="20"/>
    <n v="2022"/>
    <s v=""/>
    <m/>
    <m/>
    <m/>
  </r>
  <r>
    <n v="5218"/>
    <m/>
    <m/>
    <m/>
    <x v="13"/>
    <x v="19"/>
    <x v="6"/>
    <s v="Food Security"/>
    <x v="9"/>
    <x v="20"/>
    <x v="3"/>
    <m/>
    <s v="Planned"/>
    <m/>
    <m/>
    <m/>
    <m/>
    <m/>
    <s v="Chittagong"/>
    <s v="Cox's Bazar"/>
    <x v="6"/>
    <x v="9"/>
    <x v="1"/>
    <m/>
    <m/>
    <m/>
    <x v="2"/>
    <x v="2"/>
    <m/>
    <m/>
    <m/>
    <m/>
    <m/>
    <m/>
    <m/>
    <m/>
    <m/>
    <m/>
    <m/>
    <m/>
    <m/>
    <m/>
    <m/>
    <m/>
    <m/>
    <m/>
    <m/>
    <m/>
    <m/>
    <m/>
    <m/>
    <m/>
    <n v="20"/>
    <n v="2022"/>
    <s v=""/>
    <m/>
    <m/>
    <m/>
  </r>
  <r>
    <n v="5219"/>
    <m/>
    <m/>
    <m/>
    <x v="13"/>
    <x v="19"/>
    <x v="6"/>
    <s v="Food Security"/>
    <x v="9"/>
    <x v="20"/>
    <x v="3"/>
    <m/>
    <s v="Planned"/>
    <m/>
    <m/>
    <m/>
    <m/>
    <m/>
    <s v="Chittagong"/>
    <s v="Cox's Bazar"/>
    <x v="6"/>
    <x v="9"/>
    <x v="1"/>
    <m/>
    <m/>
    <m/>
    <x v="2"/>
    <x v="2"/>
    <m/>
    <m/>
    <m/>
    <m/>
    <m/>
    <m/>
    <m/>
    <m/>
    <m/>
    <m/>
    <m/>
    <m/>
    <m/>
    <m/>
    <m/>
    <m/>
    <m/>
    <m/>
    <m/>
    <m/>
    <m/>
    <m/>
    <m/>
    <m/>
    <n v="20"/>
    <n v="2022"/>
    <s v=""/>
    <m/>
    <m/>
    <m/>
  </r>
  <r>
    <n v="5220"/>
    <m/>
    <m/>
    <m/>
    <x v="13"/>
    <x v="19"/>
    <x v="6"/>
    <s v="Food Security"/>
    <x v="9"/>
    <x v="20"/>
    <x v="3"/>
    <m/>
    <s v="Planned"/>
    <m/>
    <m/>
    <m/>
    <m/>
    <m/>
    <s v="Chittagong"/>
    <s v="Cox's Bazar"/>
    <x v="6"/>
    <x v="9"/>
    <x v="1"/>
    <m/>
    <m/>
    <m/>
    <x v="2"/>
    <x v="2"/>
    <m/>
    <m/>
    <m/>
    <m/>
    <m/>
    <m/>
    <m/>
    <m/>
    <m/>
    <m/>
    <m/>
    <m/>
    <m/>
    <m/>
    <m/>
    <m/>
    <m/>
    <m/>
    <m/>
    <m/>
    <m/>
    <m/>
    <m/>
    <m/>
    <n v="20"/>
    <n v="2022"/>
    <s v=""/>
    <m/>
    <m/>
    <m/>
  </r>
  <r>
    <n v="5221"/>
    <m/>
    <m/>
    <m/>
    <x v="13"/>
    <x v="19"/>
    <x v="6"/>
    <s v="Food Security"/>
    <x v="9"/>
    <x v="20"/>
    <x v="3"/>
    <m/>
    <s v="Planned"/>
    <m/>
    <m/>
    <m/>
    <m/>
    <m/>
    <s v="Chittagong"/>
    <s v="Cox's Bazar"/>
    <x v="6"/>
    <x v="9"/>
    <x v="1"/>
    <m/>
    <m/>
    <m/>
    <x v="2"/>
    <x v="2"/>
    <m/>
    <m/>
    <m/>
    <m/>
    <m/>
    <m/>
    <m/>
    <m/>
    <m/>
    <m/>
    <m/>
    <m/>
    <m/>
    <m/>
    <m/>
    <m/>
    <m/>
    <m/>
    <m/>
    <m/>
    <m/>
    <m/>
    <m/>
    <m/>
    <n v="20"/>
    <n v="2022"/>
    <s v=""/>
    <m/>
    <m/>
    <m/>
  </r>
  <r>
    <n v="5222"/>
    <m/>
    <m/>
    <m/>
    <x v="13"/>
    <x v="19"/>
    <x v="6"/>
    <s v="Food Security"/>
    <x v="9"/>
    <x v="20"/>
    <x v="3"/>
    <m/>
    <s v="Planned"/>
    <m/>
    <m/>
    <m/>
    <m/>
    <m/>
    <s v="Chittagong"/>
    <s v="Cox's Bazar"/>
    <x v="6"/>
    <x v="9"/>
    <x v="1"/>
    <m/>
    <m/>
    <m/>
    <x v="2"/>
    <x v="2"/>
    <m/>
    <m/>
    <m/>
    <m/>
    <m/>
    <m/>
    <m/>
    <m/>
    <m/>
    <m/>
    <m/>
    <m/>
    <m/>
    <m/>
    <m/>
    <m/>
    <m/>
    <m/>
    <m/>
    <m/>
    <m/>
    <m/>
    <m/>
    <m/>
    <n v="20"/>
    <n v="2022"/>
    <s v=""/>
    <m/>
    <m/>
    <m/>
  </r>
  <r>
    <n v="5223"/>
    <m/>
    <m/>
    <m/>
    <x v="13"/>
    <x v="19"/>
    <x v="6"/>
    <s v="Food Security"/>
    <x v="9"/>
    <x v="20"/>
    <x v="3"/>
    <m/>
    <s v="Planned"/>
    <m/>
    <m/>
    <m/>
    <m/>
    <m/>
    <s v="Chittagong"/>
    <s v="Cox's Bazar"/>
    <x v="6"/>
    <x v="9"/>
    <x v="1"/>
    <m/>
    <m/>
    <m/>
    <x v="2"/>
    <x v="2"/>
    <m/>
    <m/>
    <m/>
    <m/>
    <m/>
    <m/>
    <m/>
    <m/>
    <m/>
    <m/>
    <m/>
    <m/>
    <m/>
    <m/>
    <m/>
    <m/>
    <m/>
    <m/>
    <m/>
    <m/>
    <m/>
    <m/>
    <m/>
    <m/>
    <n v="20"/>
    <n v="2022"/>
    <s v=""/>
    <m/>
    <m/>
    <m/>
  </r>
  <r>
    <n v="5224"/>
    <m/>
    <m/>
    <m/>
    <x v="13"/>
    <x v="19"/>
    <x v="6"/>
    <s v="Food Security"/>
    <x v="9"/>
    <x v="20"/>
    <x v="3"/>
    <m/>
    <s v="Planned"/>
    <m/>
    <m/>
    <m/>
    <m/>
    <m/>
    <s v="Chittagong"/>
    <s v="Cox's Bazar"/>
    <x v="6"/>
    <x v="9"/>
    <x v="1"/>
    <m/>
    <m/>
    <m/>
    <x v="2"/>
    <x v="2"/>
    <m/>
    <m/>
    <m/>
    <m/>
    <m/>
    <m/>
    <m/>
    <m/>
    <m/>
    <m/>
    <m/>
    <m/>
    <m/>
    <m/>
    <m/>
    <m/>
    <m/>
    <m/>
    <m/>
    <m/>
    <m/>
    <m/>
    <m/>
    <m/>
    <n v="20"/>
    <n v="2022"/>
    <s v=""/>
    <m/>
    <m/>
    <m/>
  </r>
  <r>
    <n v="5225"/>
    <m/>
    <m/>
    <m/>
    <x v="13"/>
    <x v="19"/>
    <x v="6"/>
    <s v="Food Security"/>
    <x v="9"/>
    <x v="20"/>
    <x v="3"/>
    <m/>
    <s v="Planned"/>
    <m/>
    <m/>
    <m/>
    <m/>
    <m/>
    <s v="Chittagong"/>
    <s v="Cox's Bazar"/>
    <x v="6"/>
    <x v="9"/>
    <x v="1"/>
    <m/>
    <m/>
    <m/>
    <x v="2"/>
    <x v="2"/>
    <m/>
    <m/>
    <m/>
    <m/>
    <m/>
    <m/>
    <m/>
    <m/>
    <m/>
    <m/>
    <m/>
    <m/>
    <m/>
    <m/>
    <m/>
    <m/>
    <m/>
    <m/>
    <m/>
    <m/>
    <m/>
    <m/>
    <m/>
    <m/>
    <n v="20"/>
    <n v="2022"/>
    <s v=""/>
    <m/>
    <m/>
    <m/>
  </r>
  <r>
    <n v="5226"/>
    <m/>
    <m/>
    <m/>
    <x v="13"/>
    <x v="19"/>
    <x v="6"/>
    <s v="Food Security"/>
    <x v="9"/>
    <x v="20"/>
    <x v="3"/>
    <m/>
    <s v="Planned"/>
    <m/>
    <m/>
    <m/>
    <m/>
    <m/>
    <s v="Chittagong"/>
    <s v="Cox's Bazar"/>
    <x v="6"/>
    <x v="9"/>
    <x v="1"/>
    <m/>
    <m/>
    <m/>
    <x v="2"/>
    <x v="2"/>
    <m/>
    <m/>
    <m/>
    <m/>
    <m/>
    <m/>
    <m/>
    <m/>
    <m/>
    <m/>
    <m/>
    <m/>
    <m/>
    <m/>
    <m/>
    <m/>
    <m/>
    <m/>
    <m/>
    <m/>
    <m/>
    <m/>
    <m/>
    <m/>
    <n v="20"/>
    <n v="2022"/>
    <s v=""/>
    <m/>
    <m/>
    <m/>
  </r>
  <r>
    <n v="5227"/>
    <m/>
    <m/>
    <m/>
    <x v="13"/>
    <x v="19"/>
    <x v="6"/>
    <s v="Food Security"/>
    <x v="9"/>
    <x v="20"/>
    <x v="3"/>
    <m/>
    <s v="Planned"/>
    <m/>
    <m/>
    <m/>
    <m/>
    <m/>
    <s v="Chittagong"/>
    <s v="Cox's Bazar"/>
    <x v="6"/>
    <x v="9"/>
    <x v="1"/>
    <m/>
    <m/>
    <m/>
    <x v="2"/>
    <x v="2"/>
    <m/>
    <m/>
    <m/>
    <m/>
    <m/>
    <m/>
    <m/>
    <m/>
    <m/>
    <m/>
    <m/>
    <m/>
    <m/>
    <m/>
    <m/>
    <m/>
    <m/>
    <m/>
    <m/>
    <m/>
    <m/>
    <m/>
    <m/>
    <m/>
    <n v="20"/>
    <n v="2022"/>
    <s v=""/>
    <m/>
    <m/>
    <m/>
  </r>
  <r>
    <n v="5228"/>
    <m/>
    <m/>
    <m/>
    <x v="13"/>
    <x v="19"/>
    <x v="6"/>
    <s v="Food Security"/>
    <x v="9"/>
    <x v="20"/>
    <x v="3"/>
    <m/>
    <s v="Planned"/>
    <m/>
    <m/>
    <m/>
    <m/>
    <m/>
    <s v="Chittagong"/>
    <s v="Cox's Bazar"/>
    <x v="6"/>
    <x v="9"/>
    <x v="1"/>
    <m/>
    <m/>
    <m/>
    <x v="2"/>
    <x v="2"/>
    <m/>
    <m/>
    <m/>
    <m/>
    <m/>
    <m/>
    <m/>
    <m/>
    <m/>
    <m/>
    <m/>
    <m/>
    <m/>
    <m/>
    <m/>
    <m/>
    <m/>
    <m/>
    <m/>
    <m/>
    <m/>
    <m/>
    <m/>
    <m/>
    <n v="20"/>
    <n v="2022"/>
    <s v=""/>
    <m/>
    <m/>
    <m/>
  </r>
  <r>
    <n v="5229"/>
    <m/>
    <m/>
    <m/>
    <x v="13"/>
    <x v="19"/>
    <x v="6"/>
    <s v="Food Security"/>
    <x v="9"/>
    <x v="20"/>
    <x v="3"/>
    <m/>
    <s v="Planned"/>
    <m/>
    <m/>
    <m/>
    <m/>
    <m/>
    <s v="Chittagong"/>
    <s v="Cox's Bazar"/>
    <x v="6"/>
    <x v="9"/>
    <x v="1"/>
    <m/>
    <m/>
    <m/>
    <x v="2"/>
    <x v="2"/>
    <m/>
    <m/>
    <m/>
    <m/>
    <m/>
    <m/>
    <m/>
    <m/>
    <m/>
    <m/>
    <m/>
    <m/>
    <m/>
    <m/>
    <m/>
    <m/>
    <m/>
    <m/>
    <m/>
    <m/>
    <m/>
    <m/>
    <m/>
    <m/>
    <n v="20"/>
    <n v="2022"/>
    <s v=""/>
    <m/>
    <m/>
    <m/>
  </r>
  <r>
    <n v="5230"/>
    <m/>
    <m/>
    <m/>
    <x v="13"/>
    <x v="19"/>
    <x v="6"/>
    <s v="Food Security"/>
    <x v="9"/>
    <x v="20"/>
    <x v="3"/>
    <m/>
    <s v="Planned"/>
    <m/>
    <m/>
    <m/>
    <m/>
    <m/>
    <s v="Chittagong"/>
    <s v="Cox's Bazar"/>
    <x v="6"/>
    <x v="9"/>
    <x v="1"/>
    <m/>
    <m/>
    <m/>
    <x v="2"/>
    <x v="2"/>
    <m/>
    <m/>
    <m/>
    <m/>
    <m/>
    <m/>
    <m/>
    <m/>
    <m/>
    <m/>
    <m/>
    <m/>
    <m/>
    <m/>
    <m/>
    <m/>
    <m/>
    <m/>
    <m/>
    <m/>
    <m/>
    <m/>
    <m/>
    <m/>
    <n v="20"/>
    <n v="2022"/>
    <s v=""/>
    <m/>
    <m/>
    <m/>
  </r>
  <r>
    <n v="5231"/>
    <m/>
    <m/>
    <m/>
    <x v="13"/>
    <x v="19"/>
    <x v="6"/>
    <s v="Food Security"/>
    <x v="9"/>
    <x v="20"/>
    <x v="3"/>
    <m/>
    <s v="Planned"/>
    <m/>
    <m/>
    <m/>
    <m/>
    <m/>
    <s v="Chittagong"/>
    <s v="Cox's Bazar"/>
    <x v="6"/>
    <x v="9"/>
    <x v="1"/>
    <m/>
    <m/>
    <m/>
    <x v="2"/>
    <x v="2"/>
    <m/>
    <m/>
    <m/>
    <m/>
    <m/>
    <m/>
    <m/>
    <m/>
    <m/>
    <m/>
    <m/>
    <m/>
    <m/>
    <m/>
    <m/>
    <m/>
    <m/>
    <m/>
    <m/>
    <m/>
    <m/>
    <m/>
    <m/>
    <m/>
    <n v="20"/>
    <n v="2022"/>
    <s v=""/>
    <m/>
    <m/>
    <m/>
  </r>
  <r>
    <n v="5232"/>
    <m/>
    <m/>
    <m/>
    <x v="13"/>
    <x v="19"/>
    <x v="6"/>
    <s v="Food Security"/>
    <x v="9"/>
    <x v="20"/>
    <x v="3"/>
    <m/>
    <s v="Planned"/>
    <m/>
    <m/>
    <m/>
    <m/>
    <m/>
    <s v="Chittagong"/>
    <s v="Cox's Bazar"/>
    <x v="6"/>
    <x v="9"/>
    <x v="1"/>
    <m/>
    <m/>
    <m/>
    <x v="2"/>
    <x v="2"/>
    <m/>
    <m/>
    <m/>
    <m/>
    <m/>
    <m/>
    <m/>
    <m/>
    <m/>
    <m/>
    <m/>
    <m/>
    <m/>
    <m/>
    <m/>
    <m/>
    <m/>
    <m/>
    <m/>
    <m/>
    <m/>
    <m/>
    <m/>
    <m/>
    <n v="20"/>
    <n v="2022"/>
    <s v=""/>
    <m/>
    <m/>
    <m/>
  </r>
  <r>
    <n v="5233"/>
    <m/>
    <m/>
    <m/>
    <x v="13"/>
    <x v="19"/>
    <x v="6"/>
    <s v="Food Security"/>
    <x v="9"/>
    <x v="20"/>
    <x v="3"/>
    <m/>
    <s v="Planned"/>
    <m/>
    <m/>
    <m/>
    <m/>
    <m/>
    <s v="Chittagong"/>
    <s v="Cox's Bazar"/>
    <x v="6"/>
    <x v="9"/>
    <x v="1"/>
    <m/>
    <m/>
    <m/>
    <x v="2"/>
    <x v="2"/>
    <m/>
    <m/>
    <m/>
    <m/>
    <m/>
    <m/>
    <m/>
    <m/>
    <m/>
    <m/>
    <m/>
    <m/>
    <m/>
    <m/>
    <m/>
    <m/>
    <m/>
    <m/>
    <m/>
    <m/>
    <m/>
    <m/>
    <m/>
    <m/>
    <n v="20"/>
    <n v="2022"/>
    <s v=""/>
    <m/>
    <m/>
    <m/>
  </r>
  <r>
    <n v="5234"/>
    <m/>
    <m/>
    <m/>
    <x v="13"/>
    <x v="19"/>
    <x v="6"/>
    <s v="Food Security"/>
    <x v="9"/>
    <x v="20"/>
    <x v="3"/>
    <m/>
    <s v="Planned"/>
    <m/>
    <m/>
    <m/>
    <m/>
    <m/>
    <s v="Chittagong"/>
    <s v="Cox's Bazar"/>
    <x v="6"/>
    <x v="9"/>
    <x v="1"/>
    <m/>
    <m/>
    <m/>
    <x v="2"/>
    <x v="2"/>
    <m/>
    <m/>
    <m/>
    <m/>
    <m/>
    <m/>
    <m/>
    <m/>
    <m/>
    <m/>
    <m/>
    <m/>
    <m/>
    <m/>
    <m/>
    <m/>
    <m/>
    <m/>
    <m/>
    <m/>
    <m/>
    <m/>
    <m/>
    <m/>
    <n v="20"/>
    <n v="2022"/>
    <s v=""/>
    <m/>
    <m/>
    <m/>
  </r>
  <r>
    <n v="5235"/>
    <m/>
    <m/>
    <m/>
    <x v="13"/>
    <x v="19"/>
    <x v="6"/>
    <s v="Food Security"/>
    <x v="9"/>
    <x v="20"/>
    <x v="3"/>
    <m/>
    <s v="Planned"/>
    <m/>
    <m/>
    <m/>
    <m/>
    <m/>
    <s v="Chittagong"/>
    <s v="Cox's Bazar"/>
    <x v="6"/>
    <x v="9"/>
    <x v="1"/>
    <m/>
    <m/>
    <m/>
    <x v="2"/>
    <x v="2"/>
    <m/>
    <m/>
    <m/>
    <m/>
    <m/>
    <m/>
    <m/>
    <m/>
    <m/>
    <m/>
    <m/>
    <m/>
    <m/>
    <m/>
    <m/>
    <m/>
    <m/>
    <m/>
    <m/>
    <m/>
    <m/>
    <m/>
    <m/>
    <m/>
    <n v="20"/>
    <n v="2022"/>
    <s v=""/>
    <m/>
    <m/>
    <m/>
  </r>
  <r>
    <n v="5236"/>
    <m/>
    <m/>
    <m/>
    <x v="13"/>
    <x v="19"/>
    <x v="6"/>
    <s v="Food Security"/>
    <x v="9"/>
    <x v="20"/>
    <x v="3"/>
    <m/>
    <s v="Planned"/>
    <m/>
    <m/>
    <m/>
    <m/>
    <m/>
    <s v="Chittagong"/>
    <s v="Cox's Bazar"/>
    <x v="6"/>
    <x v="9"/>
    <x v="1"/>
    <m/>
    <m/>
    <m/>
    <x v="2"/>
    <x v="2"/>
    <m/>
    <m/>
    <m/>
    <m/>
    <m/>
    <m/>
    <m/>
    <m/>
    <m/>
    <m/>
    <m/>
    <m/>
    <m/>
    <m/>
    <m/>
    <m/>
    <m/>
    <m/>
    <m/>
    <m/>
    <m/>
    <m/>
    <m/>
    <m/>
    <n v="20"/>
    <n v="2022"/>
    <s v=""/>
    <m/>
    <m/>
    <m/>
  </r>
  <r>
    <n v="5237"/>
    <m/>
    <m/>
    <m/>
    <x v="13"/>
    <x v="19"/>
    <x v="6"/>
    <s v="Food Security"/>
    <x v="9"/>
    <x v="20"/>
    <x v="3"/>
    <m/>
    <s v="Planned"/>
    <m/>
    <m/>
    <m/>
    <m/>
    <m/>
    <s v="Chittagong"/>
    <s v="Cox's Bazar"/>
    <x v="6"/>
    <x v="9"/>
    <x v="1"/>
    <m/>
    <m/>
    <m/>
    <x v="2"/>
    <x v="2"/>
    <m/>
    <m/>
    <m/>
    <m/>
    <m/>
    <m/>
    <m/>
    <m/>
    <m/>
    <m/>
    <m/>
    <m/>
    <m/>
    <m/>
    <m/>
    <m/>
    <m/>
    <m/>
    <m/>
    <m/>
    <m/>
    <m/>
    <m/>
    <m/>
    <n v="20"/>
    <n v="2022"/>
    <s v=""/>
    <m/>
    <m/>
    <m/>
  </r>
  <r>
    <n v="5238"/>
    <m/>
    <m/>
    <m/>
    <x v="13"/>
    <x v="19"/>
    <x v="6"/>
    <s v="Food Security"/>
    <x v="9"/>
    <x v="20"/>
    <x v="3"/>
    <m/>
    <s v="Planned"/>
    <m/>
    <m/>
    <m/>
    <m/>
    <m/>
    <s v="Chittagong"/>
    <s v="Cox's Bazar"/>
    <x v="6"/>
    <x v="9"/>
    <x v="1"/>
    <m/>
    <m/>
    <m/>
    <x v="2"/>
    <x v="2"/>
    <m/>
    <m/>
    <m/>
    <m/>
    <m/>
    <m/>
    <m/>
    <m/>
    <m/>
    <m/>
    <m/>
    <m/>
    <m/>
    <m/>
    <m/>
    <m/>
    <m/>
    <m/>
    <m/>
    <m/>
    <m/>
    <m/>
    <m/>
    <m/>
    <n v="20"/>
    <n v="2022"/>
    <s v=""/>
    <m/>
    <m/>
    <m/>
  </r>
  <r>
    <n v="5239"/>
    <m/>
    <m/>
    <m/>
    <x v="13"/>
    <x v="19"/>
    <x v="6"/>
    <s v="Food Security"/>
    <x v="9"/>
    <x v="20"/>
    <x v="3"/>
    <m/>
    <s v="Planned"/>
    <m/>
    <m/>
    <m/>
    <m/>
    <m/>
    <s v="Chittagong"/>
    <s v="Cox's Bazar"/>
    <x v="6"/>
    <x v="9"/>
    <x v="1"/>
    <m/>
    <m/>
    <m/>
    <x v="2"/>
    <x v="2"/>
    <m/>
    <m/>
    <m/>
    <m/>
    <m/>
    <m/>
    <m/>
    <m/>
    <m/>
    <m/>
    <m/>
    <m/>
    <m/>
    <m/>
    <m/>
    <m/>
    <m/>
    <m/>
    <m/>
    <m/>
    <m/>
    <m/>
    <m/>
    <m/>
    <n v="20"/>
    <n v="2022"/>
    <s v=""/>
    <m/>
    <m/>
    <m/>
  </r>
  <r>
    <n v="5240"/>
    <m/>
    <m/>
    <m/>
    <x v="13"/>
    <x v="19"/>
    <x v="6"/>
    <s v="Food Security"/>
    <x v="9"/>
    <x v="20"/>
    <x v="3"/>
    <m/>
    <s v="Planned"/>
    <m/>
    <m/>
    <m/>
    <m/>
    <m/>
    <s v="Chittagong"/>
    <s v="Cox's Bazar"/>
    <x v="6"/>
    <x v="9"/>
    <x v="1"/>
    <m/>
    <m/>
    <m/>
    <x v="2"/>
    <x v="2"/>
    <m/>
    <m/>
    <m/>
    <m/>
    <m/>
    <m/>
    <m/>
    <m/>
    <m/>
    <m/>
    <m/>
    <m/>
    <m/>
    <m/>
    <m/>
    <m/>
    <m/>
    <m/>
    <m/>
    <m/>
    <m/>
    <m/>
    <m/>
    <m/>
    <n v="20"/>
    <n v="2022"/>
    <s v=""/>
    <m/>
    <m/>
    <m/>
  </r>
  <r>
    <n v="5241"/>
    <m/>
    <m/>
    <m/>
    <x v="13"/>
    <x v="19"/>
    <x v="6"/>
    <s v="Food Security"/>
    <x v="9"/>
    <x v="20"/>
    <x v="3"/>
    <m/>
    <s v="Planned"/>
    <m/>
    <m/>
    <m/>
    <m/>
    <m/>
    <s v="Chittagong"/>
    <s v="Cox's Bazar"/>
    <x v="6"/>
    <x v="9"/>
    <x v="1"/>
    <m/>
    <m/>
    <m/>
    <x v="2"/>
    <x v="2"/>
    <m/>
    <m/>
    <m/>
    <m/>
    <m/>
    <m/>
    <m/>
    <m/>
    <m/>
    <m/>
    <m/>
    <m/>
    <m/>
    <m/>
    <m/>
    <m/>
    <m/>
    <m/>
    <m/>
    <m/>
    <m/>
    <m/>
    <m/>
    <m/>
    <n v="20"/>
    <n v="2022"/>
    <s v=""/>
    <m/>
    <m/>
    <m/>
  </r>
  <r>
    <n v="5242"/>
    <m/>
    <m/>
    <m/>
    <x v="13"/>
    <x v="19"/>
    <x v="6"/>
    <s v="Food Security"/>
    <x v="9"/>
    <x v="20"/>
    <x v="3"/>
    <m/>
    <s v="Planned"/>
    <m/>
    <m/>
    <m/>
    <m/>
    <m/>
    <s v="Chittagong"/>
    <s v="Cox's Bazar"/>
    <x v="6"/>
    <x v="9"/>
    <x v="1"/>
    <m/>
    <m/>
    <m/>
    <x v="2"/>
    <x v="2"/>
    <m/>
    <m/>
    <m/>
    <m/>
    <m/>
    <m/>
    <m/>
    <m/>
    <m/>
    <m/>
    <m/>
    <m/>
    <m/>
    <m/>
    <m/>
    <m/>
    <m/>
    <m/>
    <m/>
    <m/>
    <m/>
    <m/>
    <m/>
    <m/>
    <n v="20"/>
    <n v="2022"/>
    <s v=""/>
    <m/>
    <m/>
    <m/>
  </r>
  <r>
    <n v="5243"/>
    <m/>
    <m/>
    <m/>
    <x v="13"/>
    <x v="19"/>
    <x v="6"/>
    <s v="Food Security"/>
    <x v="9"/>
    <x v="20"/>
    <x v="3"/>
    <m/>
    <s v="Planned"/>
    <m/>
    <m/>
    <m/>
    <m/>
    <m/>
    <s v="Chittagong"/>
    <s v="Cox's Bazar"/>
    <x v="6"/>
    <x v="9"/>
    <x v="1"/>
    <m/>
    <m/>
    <m/>
    <x v="2"/>
    <x v="2"/>
    <m/>
    <m/>
    <m/>
    <m/>
    <m/>
    <m/>
    <m/>
    <m/>
    <m/>
    <m/>
    <m/>
    <m/>
    <m/>
    <m/>
    <m/>
    <m/>
    <m/>
    <m/>
    <m/>
    <m/>
    <m/>
    <m/>
    <m/>
    <m/>
    <n v="20"/>
    <n v="2022"/>
    <s v=""/>
    <m/>
    <m/>
    <m/>
  </r>
  <r>
    <n v="5244"/>
    <m/>
    <m/>
    <m/>
    <x v="13"/>
    <x v="19"/>
    <x v="6"/>
    <s v="Food Security"/>
    <x v="9"/>
    <x v="20"/>
    <x v="3"/>
    <m/>
    <s v="Planned"/>
    <m/>
    <m/>
    <m/>
    <m/>
    <m/>
    <s v="Chittagong"/>
    <s v="Cox's Bazar"/>
    <x v="6"/>
    <x v="9"/>
    <x v="1"/>
    <m/>
    <m/>
    <m/>
    <x v="2"/>
    <x v="2"/>
    <m/>
    <m/>
    <m/>
    <m/>
    <m/>
    <m/>
    <m/>
    <m/>
    <m/>
    <m/>
    <m/>
    <m/>
    <m/>
    <m/>
    <m/>
    <m/>
    <m/>
    <m/>
    <m/>
    <m/>
    <m/>
    <m/>
    <m/>
    <m/>
    <n v="20"/>
    <n v="2022"/>
    <s v=""/>
    <m/>
    <m/>
    <m/>
  </r>
  <r>
    <n v="5245"/>
    <m/>
    <m/>
    <m/>
    <x v="13"/>
    <x v="19"/>
    <x v="6"/>
    <s v="Food Security"/>
    <x v="9"/>
    <x v="20"/>
    <x v="3"/>
    <m/>
    <s v="Planned"/>
    <m/>
    <m/>
    <m/>
    <m/>
    <m/>
    <s v="Chittagong"/>
    <s v="Cox's Bazar"/>
    <x v="6"/>
    <x v="9"/>
    <x v="1"/>
    <m/>
    <m/>
    <m/>
    <x v="2"/>
    <x v="2"/>
    <m/>
    <m/>
    <m/>
    <m/>
    <m/>
    <m/>
    <m/>
    <m/>
    <m/>
    <m/>
    <m/>
    <m/>
    <m/>
    <m/>
    <m/>
    <m/>
    <m/>
    <m/>
    <m/>
    <m/>
    <m/>
    <m/>
    <m/>
    <m/>
    <n v="20"/>
    <n v="2022"/>
    <s v=""/>
    <m/>
    <m/>
    <m/>
  </r>
  <r>
    <n v="5246"/>
    <m/>
    <m/>
    <m/>
    <x v="13"/>
    <x v="19"/>
    <x v="6"/>
    <s v="Food Security"/>
    <x v="9"/>
    <x v="20"/>
    <x v="3"/>
    <m/>
    <s v="Planned"/>
    <m/>
    <m/>
    <m/>
    <m/>
    <m/>
    <s v="Chittagong"/>
    <s v="Cox's Bazar"/>
    <x v="6"/>
    <x v="9"/>
    <x v="1"/>
    <m/>
    <m/>
    <m/>
    <x v="2"/>
    <x v="2"/>
    <m/>
    <m/>
    <m/>
    <m/>
    <m/>
    <m/>
    <m/>
    <m/>
    <m/>
    <m/>
    <m/>
    <m/>
    <m/>
    <m/>
    <m/>
    <m/>
    <m/>
    <m/>
    <m/>
    <m/>
    <m/>
    <m/>
    <m/>
    <m/>
    <n v="20"/>
    <n v="2022"/>
    <s v=""/>
    <m/>
    <m/>
    <m/>
  </r>
  <r>
    <n v="5247"/>
    <m/>
    <m/>
    <m/>
    <x v="13"/>
    <x v="19"/>
    <x v="6"/>
    <s v="Food Security"/>
    <x v="9"/>
    <x v="20"/>
    <x v="3"/>
    <m/>
    <s v="Planned"/>
    <m/>
    <m/>
    <m/>
    <m/>
    <m/>
    <s v="Chittagong"/>
    <s v="Cox's Bazar"/>
    <x v="6"/>
    <x v="9"/>
    <x v="1"/>
    <m/>
    <m/>
    <m/>
    <x v="2"/>
    <x v="2"/>
    <m/>
    <m/>
    <m/>
    <m/>
    <m/>
    <m/>
    <m/>
    <m/>
    <m/>
    <m/>
    <m/>
    <m/>
    <m/>
    <m/>
    <m/>
    <m/>
    <m/>
    <m/>
    <m/>
    <m/>
    <m/>
    <m/>
    <m/>
    <m/>
    <n v="20"/>
    <n v="2022"/>
    <s v=""/>
    <m/>
    <m/>
    <m/>
  </r>
  <r>
    <n v="5248"/>
    <m/>
    <m/>
    <m/>
    <x v="13"/>
    <x v="19"/>
    <x v="6"/>
    <s v="Food Security"/>
    <x v="9"/>
    <x v="20"/>
    <x v="3"/>
    <m/>
    <s v="Planned"/>
    <m/>
    <m/>
    <m/>
    <m/>
    <m/>
    <s v="Chittagong"/>
    <s v="Cox's Bazar"/>
    <x v="6"/>
    <x v="9"/>
    <x v="1"/>
    <m/>
    <m/>
    <m/>
    <x v="2"/>
    <x v="2"/>
    <m/>
    <m/>
    <m/>
    <m/>
    <m/>
    <m/>
    <m/>
    <m/>
    <m/>
    <m/>
    <m/>
    <m/>
    <m/>
    <m/>
    <m/>
    <m/>
    <m/>
    <m/>
    <m/>
    <m/>
    <m/>
    <m/>
    <m/>
    <m/>
    <n v="20"/>
    <n v="2022"/>
    <s v=""/>
    <m/>
    <m/>
    <m/>
  </r>
  <r>
    <n v="5249"/>
    <m/>
    <m/>
    <m/>
    <x v="13"/>
    <x v="19"/>
    <x v="6"/>
    <s v="Food Security"/>
    <x v="9"/>
    <x v="20"/>
    <x v="3"/>
    <m/>
    <s v="Planned"/>
    <m/>
    <m/>
    <m/>
    <m/>
    <m/>
    <s v="Chittagong"/>
    <s v="Cox's Bazar"/>
    <x v="6"/>
    <x v="9"/>
    <x v="1"/>
    <m/>
    <m/>
    <m/>
    <x v="2"/>
    <x v="2"/>
    <m/>
    <m/>
    <m/>
    <m/>
    <m/>
    <m/>
    <m/>
    <m/>
    <m/>
    <m/>
    <m/>
    <m/>
    <m/>
    <m/>
    <m/>
    <m/>
    <m/>
    <m/>
    <m/>
    <m/>
    <m/>
    <m/>
    <m/>
    <m/>
    <n v="20"/>
    <n v="2022"/>
    <s v=""/>
    <m/>
    <m/>
    <m/>
  </r>
  <r>
    <n v="5250"/>
    <m/>
    <m/>
    <m/>
    <x v="13"/>
    <x v="19"/>
    <x v="6"/>
    <s v="Food Security"/>
    <x v="9"/>
    <x v="20"/>
    <x v="3"/>
    <m/>
    <s v="Planned"/>
    <m/>
    <m/>
    <m/>
    <m/>
    <m/>
    <s v="Chittagong"/>
    <s v="Cox's Bazar"/>
    <x v="6"/>
    <x v="9"/>
    <x v="1"/>
    <m/>
    <m/>
    <m/>
    <x v="2"/>
    <x v="2"/>
    <m/>
    <m/>
    <m/>
    <m/>
    <m/>
    <m/>
    <m/>
    <m/>
    <m/>
    <m/>
    <m/>
    <m/>
    <m/>
    <m/>
    <m/>
    <m/>
    <m/>
    <m/>
    <m/>
    <m/>
    <m/>
    <m/>
    <m/>
    <m/>
    <n v="20"/>
    <n v="2022"/>
    <s v=""/>
    <m/>
    <m/>
    <m/>
  </r>
  <r>
    <n v="5251"/>
    <m/>
    <m/>
    <m/>
    <x v="13"/>
    <x v="19"/>
    <x v="6"/>
    <s v="Food Security"/>
    <x v="9"/>
    <x v="20"/>
    <x v="3"/>
    <m/>
    <s v="Planned"/>
    <m/>
    <m/>
    <m/>
    <m/>
    <m/>
    <s v="Chittagong"/>
    <s v="Cox's Bazar"/>
    <x v="6"/>
    <x v="9"/>
    <x v="1"/>
    <m/>
    <m/>
    <m/>
    <x v="2"/>
    <x v="2"/>
    <m/>
    <m/>
    <m/>
    <m/>
    <m/>
    <m/>
    <m/>
    <m/>
    <m/>
    <m/>
    <m/>
    <m/>
    <m/>
    <m/>
    <m/>
    <m/>
    <m/>
    <m/>
    <m/>
    <m/>
    <m/>
    <m/>
    <m/>
    <m/>
    <n v="20"/>
    <n v="2022"/>
    <s v=""/>
    <m/>
    <m/>
    <m/>
  </r>
  <r>
    <n v="5252"/>
    <m/>
    <m/>
    <m/>
    <x v="13"/>
    <x v="19"/>
    <x v="6"/>
    <s v="Food Security"/>
    <x v="9"/>
    <x v="20"/>
    <x v="3"/>
    <m/>
    <s v="Planned"/>
    <m/>
    <m/>
    <m/>
    <m/>
    <m/>
    <s v="Chittagong"/>
    <s v="Cox's Bazar"/>
    <x v="6"/>
    <x v="9"/>
    <x v="1"/>
    <m/>
    <m/>
    <m/>
    <x v="2"/>
    <x v="2"/>
    <m/>
    <m/>
    <m/>
    <m/>
    <m/>
    <m/>
    <m/>
    <m/>
    <m/>
    <m/>
    <m/>
    <m/>
    <m/>
    <m/>
    <m/>
    <m/>
    <m/>
    <m/>
    <m/>
    <m/>
    <m/>
    <m/>
    <m/>
    <m/>
    <n v="20"/>
    <n v="2022"/>
    <s v=""/>
    <m/>
    <m/>
    <m/>
  </r>
  <r>
    <n v="5253"/>
    <m/>
    <m/>
    <m/>
    <x v="13"/>
    <x v="19"/>
    <x v="6"/>
    <s v="Food Security"/>
    <x v="9"/>
    <x v="20"/>
    <x v="3"/>
    <m/>
    <s v="Planned"/>
    <m/>
    <m/>
    <m/>
    <m/>
    <m/>
    <s v="Chittagong"/>
    <s v="Cox's Bazar"/>
    <x v="6"/>
    <x v="9"/>
    <x v="1"/>
    <m/>
    <m/>
    <m/>
    <x v="2"/>
    <x v="2"/>
    <m/>
    <m/>
    <m/>
    <m/>
    <m/>
    <m/>
    <m/>
    <m/>
    <m/>
    <m/>
    <m/>
    <m/>
    <m/>
    <m/>
    <m/>
    <m/>
    <m/>
    <m/>
    <m/>
    <m/>
    <m/>
    <m/>
    <m/>
    <m/>
    <n v="20"/>
    <n v="2022"/>
    <s v=""/>
    <m/>
    <m/>
    <m/>
  </r>
  <r>
    <n v="5254"/>
    <m/>
    <m/>
    <m/>
    <x v="13"/>
    <x v="19"/>
    <x v="6"/>
    <s v="Food Security"/>
    <x v="9"/>
    <x v="20"/>
    <x v="3"/>
    <m/>
    <s v="Planned"/>
    <m/>
    <m/>
    <m/>
    <m/>
    <m/>
    <s v="Chittagong"/>
    <s v="Cox's Bazar"/>
    <x v="6"/>
    <x v="9"/>
    <x v="1"/>
    <m/>
    <m/>
    <m/>
    <x v="2"/>
    <x v="2"/>
    <m/>
    <m/>
    <m/>
    <m/>
    <m/>
    <m/>
    <m/>
    <m/>
    <m/>
    <m/>
    <m/>
    <m/>
    <m/>
    <m/>
    <m/>
    <m/>
    <m/>
    <m/>
    <m/>
    <m/>
    <m/>
    <m/>
    <m/>
    <m/>
    <n v="20"/>
    <n v="2022"/>
    <s v=""/>
    <m/>
    <m/>
    <m/>
  </r>
  <r>
    <n v="5255"/>
    <m/>
    <m/>
    <m/>
    <x v="13"/>
    <x v="19"/>
    <x v="6"/>
    <s v="Food Security"/>
    <x v="9"/>
    <x v="20"/>
    <x v="3"/>
    <m/>
    <s v="Planned"/>
    <m/>
    <m/>
    <m/>
    <m/>
    <m/>
    <s v="Chittagong"/>
    <s v="Cox's Bazar"/>
    <x v="6"/>
    <x v="9"/>
    <x v="1"/>
    <m/>
    <m/>
    <m/>
    <x v="2"/>
    <x v="2"/>
    <m/>
    <m/>
    <m/>
    <m/>
    <m/>
    <m/>
    <m/>
    <m/>
    <m/>
    <m/>
    <m/>
    <m/>
    <m/>
    <m/>
    <m/>
    <m/>
    <m/>
    <m/>
    <m/>
    <m/>
    <m/>
    <m/>
    <m/>
    <m/>
    <n v="20"/>
    <n v="2022"/>
    <s v=""/>
    <m/>
    <m/>
    <m/>
  </r>
  <r>
    <n v="5256"/>
    <m/>
    <m/>
    <m/>
    <x v="13"/>
    <x v="19"/>
    <x v="6"/>
    <s v="Food Security"/>
    <x v="9"/>
    <x v="20"/>
    <x v="3"/>
    <m/>
    <s v="Planned"/>
    <m/>
    <m/>
    <m/>
    <m/>
    <m/>
    <s v="Chittagong"/>
    <s v="Cox's Bazar"/>
    <x v="6"/>
    <x v="9"/>
    <x v="1"/>
    <m/>
    <m/>
    <m/>
    <x v="2"/>
    <x v="2"/>
    <m/>
    <m/>
    <m/>
    <m/>
    <m/>
    <m/>
    <m/>
    <m/>
    <m/>
    <m/>
    <m/>
    <m/>
    <m/>
    <m/>
    <m/>
    <m/>
    <m/>
    <m/>
    <m/>
    <m/>
    <m/>
    <m/>
    <m/>
    <m/>
    <n v="20"/>
    <n v="2022"/>
    <s v=""/>
    <m/>
    <m/>
    <m/>
  </r>
  <r>
    <n v="5257"/>
    <m/>
    <m/>
    <m/>
    <x v="13"/>
    <x v="19"/>
    <x v="6"/>
    <s v="Food Security"/>
    <x v="9"/>
    <x v="20"/>
    <x v="3"/>
    <m/>
    <s v="Planned"/>
    <m/>
    <m/>
    <m/>
    <m/>
    <m/>
    <s v="Chittagong"/>
    <s v="Cox's Bazar"/>
    <x v="6"/>
    <x v="9"/>
    <x v="1"/>
    <m/>
    <m/>
    <m/>
    <x v="2"/>
    <x v="2"/>
    <m/>
    <m/>
    <m/>
    <m/>
    <m/>
    <m/>
    <m/>
    <m/>
    <m/>
    <m/>
    <m/>
    <m/>
    <m/>
    <m/>
    <m/>
    <m/>
    <m/>
    <m/>
    <m/>
    <m/>
    <m/>
    <m/>
    <m/>
    <m/>
    <n v="20"/>
    <n v="2022"/>
    <s v=""/>
    <m/>
    <m/>
    <m/>
  </r>
  <r>
    <n v="5258"/>
    <m/>
    <m/>
    <m/>
    <x v="13"/>
    <x v="19"/>
    <x v="6"/>
    <s v="Food Security"/>
    <x v="9"/>
    <x v="20"/>
    <x v="3"/>
    <m/>
    <s v="Planned"/>
    <m/>
    <m/>
    <m/>
    <m/>
    <m/>
    <s v="Chittagong"/>
    <s v="Cox's Bazar"/>
    <x v="6"/>
    <x v="9"/>
    <x v="1"/>
    <m/>
    <m/>
    <m/>
    <x v="2"/>
    <x v="2"/>
    <m/>
    <m/>
    <m/>
    <m/>
    <m/>
    <m/>
    <m/>
    <m/>
    <m/>
    <m/>
    <m/>
    <m/>
    <m/>
    <m/>
    <m/>
    <m/>
    <m/>
    <m/>
    <m/>
    <m/>
    <m/>
    <m/>
    <m/>
    <m/>
    <n v="20"/>
    <n v="2022"/>
    <s v=""/>
    <m/>
    <m/>
    <m/>
  </r>
  <r>
    <n v="5259"/>
    <m/>
    <m/>
    <m/>
    <x v="13"/>
    <x v="19"/>
    <x v="6"/>
    <s v="Food Security"/>
    <x v="9"/>
    <x v="20"/>
    <x v="3"/>
    <m/>
    <s v="Planned"/>
    <m/>
    <m/>
    <m/>
    <m/>
    <m/>
    <s v="Chittagong"/>
    <s v="Cox's Bazar"/>
    <x v="6"/>
    <x v="9"/>
    <x v="1"/>
    <m/>
    <m/>
    <m/>
    <x v="2"/>
    <x v="2"/>
    <m/>
    <m/>
    <m/>
    <m/>
    <m/>
    <m/>
    <m/>
    <m/>
    <m/>
    <m/>
    <m/>
    <m/>
    <m/>
    <m/>
    <m/>
    <m/>
    <m/>
    <m/>
    <m/>
    <m/>
    <m/>
    <m/>
    <m/>
    <m/>
    <n v="20"/>
    <n v="2022"/>
    <s v=""/>
    <m/>
    <m/>
    <m/>
  </r>
  <r>
    <n v="5260"/>
    <m/>
    <m/>
    <m/>
    <x v="13"/>
    <x v="19"/>
    <x v="6"/>
    <s v="Food Security"/>
    <x v="9"/>
    <x v="20"/>
    <x v="3"/>
    <m/>
    <s v="Planned"/>
    <m/>
    <m/>
    <m/>
    <m/>
    <m/>
    <s v="Chittagong"/>
    <s v="Cox's Bazar"/>
    <x v="6"/>
    <x v="9"/>
    <x v="1"/>
    <m/>
    <m/>
    <m/>
    <x v="2"/>
    <x v="2"/>
    <m/>
    <m/>
    <m/>
    <m/>
    <m/>
    <m/>
    <m/>
    <m/>
    <m/>
    <m/>
    <m/>
    <m/>
    <m/>
    <m/>
    <m/>
    <m/>
    <m/>
    <m/>
    <m/>
    <m/>
    <m/>
    <m/>
    <m/>
    <m/>
    <n v="20"/>
    <n v="2022"/>
    <s v=""/>
    <m/>
    <m/>
    <m/>
  </r>
  <r>
    <n v="5261"/>
    <m/>
    <m/>
    <m/>
    <x v="13"/>
    <x v="19"/>
    <x v="6"/>
    <s v="Food Security"/>
    <x v="9"/>
    <x v="20"/>
    <x v="3"/>
    <m/>
    <s v="Planned"/>
    <m/>
    <m/>
    <m/>
    <m/>
    <m/>
    <s v="Chittagong"/>
    <s v="Cox's Bazar"/>
    <x v="6"/>
    <x v="9"/>
    <x v="1"/>
    <m/>
    <m/>
    <m/>
    <x v="2"/>
    <x v="2"/>
    <m/>
    <m/>
    <m/>
    <m/>
    <m/>
    <m/>
    <m/>
    <m/>
    <m/>
    <m/>
    <m/>
    <m/>
    <m/>
    <m/>
    <m/>
    <m/>
    <m/>
    <m/>
    <m/>
    <m/>
    <m/>
    <m/>
    <m/>
    <m/>
    <n v="20"/>
    <n v="2022"/>
    <s v=""/>
    <m/>
    <m/>
    <m/>
  </r>
  <r>
    <n v="5262"/>
    <m/>
    <m/>
    <m/>
    <x v="13"/>
    <x v="19"/>
    <x v="6"/>
    <s v="Food Security"/>
    <x v="9"/>
    <x v="20"/>
    <x v="3"/>
    <m/>
    <s v="Planned"/>
    <m/>
    <m/>
    <m/>
    <m/>
    <m/>
    <s v="Chittagong"/>
    <s v="Cox's Bazar"/>
    <x v="6"/>
    <x v="9"/>
    <x v="1"/>
    <m/>
    <m/>
    <m/>
    <x v="2"/>
    <x v="2"/>
    <m/>
    <m/>
    <m/>
    <m/>
    <m/>
    <m/>
    <m/>
    <m/>
    <m/>
    <m/>
    <m/>
    <m/>
    <m/>
    <m/>
    <m/>
    <m/>
    <m/>
    <m/>
    <m/>
    <m/>
    <m/>
    <m/>
    <m/>
    <m/>
    <n v="20"/>
    <n v="2022"/>
    <s v=""/>
    <m/>
    <m/>
    <m/>
  </r>
  <r>
    <n v="5263"/>
    <m/>
    <m/>
    <m/>
    <x v="13"/>
    <x v="19"/>
    <x v="6"/>
    <s v="Food Security"/>
    <x v="9"/>
    <x v="20"/>
    <x v="3"/>
    <m/>
    <s v="Planned"/>
    <m/>
    <m/>
    <m/>
    <m/>
    <m/>
    <s v="Chittagong"/>
    <s v="Cox's Bazar"/>
    <x v="6"/>
    <x v="9"/>
    <x v="1"/>
    <m/>
    <m/>
    <m/>
    <x v="2"/>
    <x v="2"/>
    <m/>
    <m/>
    <m/>
    <m/>
    <m/>
    <m/>
    <m/>
    <m/>
    <m/>
    <m/>
    <m/>
    <m/>
    <m/>
    <m/>
    <m/>
    <m/>
    <m/>
    <m/>
    <m/>
    <m/>
    <m/>
    <m/>
    <m/>
    <m/>
    <n v="20"/>
    <n v="2022"/>
    <s v=""/>
    <m/>
    <m/>
    <m/>
  </r>
  <r>
    <n v="5264"/>
    <m/>
    <m/>
    <m/>
    <x v="13"/>
    <x v="19"/>
    <x v="6"/>
    <s v="Food Security"/>
    <x v="9"/>
    <x v="20"/>
    <x v="3"/>
    <m/>
    <s v="Planned"/>
    <m/>
    <m/>
    <m/>
    <m/>
    <m/>
    <s v="Chittagong"/>
    <s v="Cox's Bazar"/>
    <x v="6"/>
    <x v="9"/>
    <x v="1"/>
    <m/>
    <m/>
    <m/>
    <x v="2"/>
    <x v="2"/>
    <m/>
    <m/>
    <m/>
    <m/>
    <m/>
    <m/>
    <m/>
    <m/>
    <m/>
    <m/>
    <m/>
    <m/>
    <m/>
    <m/>
    <m/>
    <m/>
    <m/>
    <m/>
    <m/>
    <m/>
    <m/>
    <m/>
    <m/>
    <m/>
    <n v="20"/>
    <n v="2022"/>
    <s v=""/>
    <m/>
    <m/>
    <m/>
  </r>
  <r>
    <n v="5265"/>
    <m/>
    <m/>
    <m/>
    <x v="13"/>
    <x v="19"/>
    <x v="6"/>
    <s v="Food Security"/>
    <x v="9"/>
    <x v="20"/>
    <x v="3"/>
    <m/>
    <s v="Planned"/>
    <m/>
    <m/>
    <m/>
    <m/>
    <m/>
    <s v="Chittagong"/>
    <s v="Cox's Bazar"/>
    <x v="6"/>
    <x v="9"/>
    <x v="1"/>
    <m/>
    <m/>
    <m/>
    <x v="2"/>
    <x v="2"/>
    <m/>
    <m/>
    <m/>
    <m/>
    <m/>
    <m/>
    <m/>
    <m/>
    <m/>
    <m/>
    <m/>
    <m/>
    <m/>
    <m/>
    <m/>
    <m/>
    <m/>
    <m/>
    <m/>
    <m/>
    <m/>
    <m/>
    <m/>
    <m/>
    <n v="20"/>
    <n v="2022"/>
    <s v=""/>
    <m/>
    <m/>
    <m/>
  </r>
  <r>
    <n v="5266"/>
    <m/>
    <m/>
    <m/>
    <x v="13"/>
    <x v="19"/>
    <x v="6"/>
    <s v="Food Security"/>
    <x v="9"/>
    <x v="20"/>
    <x v="3"/>
    <m/>
    <s v="Planned"/>
    <m/>
    <m/>
    <m/>
    <m/>
    <m/>
    <s v="Chittagong"/>
    <s v="Cox's Bazar"/>
    <x v="6"/>
    <x v="9"/>
    <x v="1"/>
    <m/>
    <m/>
    <m/>
    <x v="2"/>
    <x v="2"/>
    <m/>
    <m/>
    <m/>
    <m/>
    <m/>
    <m/>
    <m/>
    <m/>
    <m/>
    <m/>
    <m/>
    <m/>
    <m/>
    <m/>
    <m/>
    <m/>
    <m/>
    <m/>
    <m/>
    <m/>
    <m/>
    <m/>
    <m/>
    <m/>
    <n v="20"/>
    <n v="2022"/>
    <s v=""/>
    <m/>
    <m/>
    <m/>
  </r>
  <r>
    <n v="5267"/>
    <m/>
    <m/>
    <m/>
    <x v="13"/>
    <x v="19"/>
    <x v="6"/>
    <s v="Food Security"/>
    <x v="9"/>
    <x v="20"/>
    <x v="3"/>
    <m/>
    <s v="Planned"/>
    <m/>
    <m/>
    <m/>
    <m/>
    <m/>
    <s v="Chittagong"/>
    <s v="Cox's Bazar"/>
    <x v="6"/>
    <x v="9"/>
    <x v="1"/>
    <m/>
    <m/>
    <m/>
    <x v="2"/>
    <x v="2"/>
    <m/>
    <m/>
    <m/>
    <m/>
    <m/>
    <m/>
    <m/>
    <m/>
    <m/>
    <m/>
    <m/>
    <m/>
    <m/>
    <m/>
    <m/>
    <m/>
    <m/>
    <m/>
    <m/>
    <m/>
    <m/>
    <m/>
    <m/>
    <m/>
    <n v="20"/>
    <n v="2022"/>
    <s v=""/>
    <m/>
    <m/>
    <m/>
  </r>
  <r>
    <n v="5268"/>
    <m/>
    <m/>
    <m/>
    <x v="13"/>
    <x v="19"/>
    <x v="6"/>
    <s v="Food Security"/>
    <x v="9"/>
    <x v="20"/>
    <x v="3"/>
    <m/>
    <s v="Planned"/>
    <m/>
    <m/>
    <m/>
    <m/>
    <m/>
    <s v="Chittagong"/>
    <s v="Cox's Bazar"/>
    <x v="6"/>
    <x v="9"/>
    <x v="1"/>
    <m/>
    <m/>
    <m/>
    <x v="2"/>
    <x v="2"/>
    <m/>
    <m/>
    <m/>
    <m/>
    <m/>
    <m/>
    <m/>
    <m/>
    <m/>
    <m/>
    <m/>
    <m/>
    <m/>
    <m/>
    <m/>
    <m/>
    <m/>
    <m/>
    <m/>
    <m/>
    <m/>
    <m/>
    <m/>
    <m/>
    <n v="20"/>
    <n v="2022"/>
    <s v=""/>
    <m/>
    <m/>
    <m/>
  </r>
  <r>
    <n v="5269"/>
    <m/>
    <m/>
    <m/>
    <x v="13"/>
    <x v="19"/>
    <x v="6"/>
    <s v="Food Security"/>
    <x v="9"/>
    <x v="20"/>
    <x v="3"/>
    <m/>
    <s v="Planned"/>
    <m/>
    <m/>
    <m/>
    <m/>
    <m/>
    <s v="Chittagong"/>
    <s v="Cox's Bazar"/>
    <x v="6"/>
    <x v="9"/>
    <x v="1"/>
    <m/>
    <m/>
    <m/>
    <x v="2"/>
    <x v="2"/>
    <m/>
    <m/>
    <m/>
    <m/>
    <m/>
    <m/>
    <m/>
    <m/>
    <m/>
    <m/>
    <m/>
    <m/>
    <m/>
    <m/>
    <m/>
    <m/>
    <m/>
    <m/>
    <m/>
    <m/>
    <m/>
    <m/>
    <m/>
    <m/>
    <n v="20"/>
    <n v="2022"/>
    <s v=""/>
    <m/>
    <m/>
    <m/>
  </r>
  <r>
    <n v="5270"/>
    <m/>
    <m/>
    <m/>
    <x v="13"/>
    <x v="19"/>
    <x v="6"/>
    <s v="Food Security"/>
    <x v="9"/>
    <x v="20"/>
    <x v="3"/>
    <m/>
    <s v="Planned"/>
    <m/>
    <m/>
    <m/>
    <m/>
    <m/>
    <s v="Chittagong"/>
    <s v="Cox's Bazar"/>
    <x v="6"/>
    <x v="9"/>
    <x v="1"/>
    <m/>
    <m/>
    <m/>
    <x v="2"/>
    <x v="2"/>
    <m/>
    <m/>
    <m/>
    <m/>
    <m/>
    <m/>
    <m/>
    <m/>
    <m/>
    <m/>
    <m/>
    <m/>
    <m/>
    <m/>
    <m/>
    <m/>
    <m/>
    <m/>
    <m/>
    <m/>
    <m/>
    <m/>
    <m/>
    <m/>
    <n v="20"/>
    <n v="2022"/>
    <s v=""/>
    <m/>
    <m/>
    <m/>
  </r>
  <r>
    <n v="5271"/>
    <m/>
    <m/>
    <m/>
    <x v="13"/>
    <x v="19"/>
    <x v="6"/>
    <s v="Food Security"/>
    <x v="9"/>
    <x v="20"/>
    <x v="3"/>
    <m/>
    <s v="Planned"/>
    <m/>
    <m/>
    <m/>
    <m/>
    <m/>
    <s v="Chittagong"/>
    <s v="Cox's Bazar"/>
    <x v="6"/>
    <x v="9"/>
    <x v="1"/>
    <m/>
    <m/>
    <m/>
    <x v="2"/>
    <x v="2"/>
    <m/>
    <m/>
    <m/>
    <m/>
    <m/>
    <m/>
    <m/>
    <m/>
    <m/>
    <m/>
    <m/>
    <m/>
    <m/>
    <m/>
    <m/>
    <m/>
    <m/>
    <m/>
    <m/>
    <m/>
    <m/>
    <m/>
    <m/>
    <m/>
    <n v="20"/>
    <n v="2022"/>
    <s v=""/>
    <m/>
    <m/>
    <m/>
  </r>
  <r>
    <n v="5272"/>
    <m/>
    <m/>
    <m/>
    <x v="13"/>
    <x v="19"/>
    <x v="6"/>
    <s v="Food Security"/>
    <x v="9"/>
    <x v="20"/>
    <x v="3"/>
    <m/>
    <s v="Planned"/>
    <m/>
    <m/>
    <m/>
    <m/>
    <m/>
    <s v="Chittagong"/>
    <s v="Cox's Bazar"/>
    <x v="6"/>
    <x v="9"/>
    <x v="1"/>
    <m/>
    <m/>
    <m/>
    <x v="2"/>
    <x v="2"/>
    <m/>
    <m/>
    <m/>
    <m/>
    <m/>
    <m/>
    <m/>
    <m/>
    <m/>
    <m/>
    <m/>
    <m/>
    <m/>
    <m/>
    <m/>
    <m/>
    <m/>
    <m/>
    <m/>
    <m/>
    <m/>
    <m/>
    <m/>
    <m/>
    <n v="20"/>
    <n v="2022"/>
    <s v=""/>
    <m/>
    <m/>
    <m/>
  </r>
  <r>
    <n v="5273"/>
    <m/>
    <m/>
    <m/>
    <x v="13"/>
    <x v="19"/>
    <x v="6"/>
    <s v="Food Security"/>
    <x v="9"/>
    <x v="20"/>
    <x v="3"/>
    <m/>
    <s v="Planned"/>
    <m/>
    <m/>
    <m/>
    <m/>
    <m/>
    <s v="Chittagong"/>
    <s v="Cox's Bazar"/>
    <x v="6"/>
    <x v="9"/>
    <x v="1"/>
    <m/>
    <m/>
    <m/>
    <x v="2"/>
    <x v="2"/>
    <m/>
    <m/>
    <m/>
    <m/>
    <m/>
    <m/>
    <m/>
    <m/>
    <m/>
    <m/>
    <m/>
    <m/>
    <m/>
    <m/>
    <m/>
    <m/>
    <m/>
    <m/>
    <m/>
    <m/>
    <m/>
    <m/>
    <m/>
    <m/>
    <n v="20"/>
    <n v="2022"/>
    <s v=""/>
    <m/>
    <m/>
    <m/>
  </r>
  <r>
    <n v="5274"/>
    <m/>
    <m/>
    <m/>
    <x v="13"/>
    <x v="19"/>
    <x v="6"/>
    <s v="Food Security"/>
    <x v="9"/>
    <x v="20"/>
    <x v="3"/>
    <m/>
    <s v="Planned"/>
    <m/>
    <m/>
    <m/>
    <m/>
    <m/>
    <s v="Chittagong"/>
    <s v="Cox's Bazar"/>
    <x v="6"/>
    <x v="9"/>
    <x v="1"/>
    <m/>
    <m/>
    <m/>
    <x v="2"/>
    <x v="2"/>
    <m/>
    <m/>
    <m/>
    <m/>
    <m/>
    <m/>
    <m/>
    <m/>
    <m/>
    <m/>
    <m/>
    <m/>
    <m/>
    <m/>
    <m/>
    <m/>
    <m/>
    <m/>
    <m/>
    <m/>
    <m/>
    <m/>
    <m/>
    <m/>
    <n v="20"/>
    <n v="2022"/>
    <s v=""/>
    <m/>
    <m/>
    <m/>
  </r>
  <r>
    <n v="5275"/>
    <m/>
    <m/>
    <m/>
    <x v="13"/>
    <x v="19"/>
    <x v="6"/>
    <s v="Food Security"/>
    <x v="9"/>
    <x v="20"/>
    <x v="3"/>
    <m/>
    <s v="Planned"/>
    <m/>
    <m/>
    <m/>
    <m/>
    <m/>
    <s v="Chittagong"/>
    <s v="Cox's Bazar"/>
    <x v="6"/>
    <x v="9"/>
    <x v="1"/>
    <m/>
    <m/>
    <m/>
    <x v="2"/>
    <x v="2"/>
    <m/>
    <m/>
    <m/>
    <m/>
    <m/>
    <m/>
    <m/>
    <m/>
    <m/>
    <m/>
    <m/>
    <m/>
    <m/>
    <m/>
    <m/>
    <m/>
    <m/>
    <m/>
    <m/>
    <m/>
    <m/>
    <m/>
    <m/>
    <m/>
    <n v="20"/>
    <n v="2022"/>
    <s v=""/>
    <m/>
    <m/>
    <m/>
  </r>
  <r>
    <n v="5276"/>
    <m/>
    <m/>
    <m/>
    <x v="13"/>
    <x v="19"/>
    <x v="6"/>
    <s v="Food Security"/>
    <x v="9"/>
    <x v="20"/>
    <x v="3"/>
    <m/>
    <s v="Planned"/>
    <m/>
    <m/>
    <m/>
    <m/>
    <m/>
    <s v="Chittagong"/>
    <s v="Cox's Bazar"/>
    <x v="6"/>
    <x v="9"/>
    <x v="1"/>
    <m/>
    <m/>
    <m/>
    <x v="2"/>
    <x v="2"/>
    <m/>
    <m/>
    <m/>
    <m/>
    <m/>
    <m/>
    <m/>
    <m/>
    <m/>
    <m/>
    <m/>
    <m/>
    <m/>
    <m/>
    <m/>
    <m/>
    <m/>
    <m/>
    <m/>
    <m/>
    <m/>
    <m/>
    <m/>
    <m/>
    <n v="20"/>
    <n v="2022"/>
    <s v=""/>
    <m/>
    <m/>
    <m/>
  </r>
  <r>
    <n v="5277"/>
    <m/>
    <m/>
    <m/>
    <x v="13"/>
    <x v="19"/>
    <x v="6"/>
    <s v="Food Security"/>
    <x v="9"/>
    <x v="20"/>
    <x v="3"/>
    <m/>
    <s v="Planned"/>
    <m/>
    <m/>
    <m/>
    <m/>
    <m/>
    <s v="Chittagong"/>
    <s v="Cox's Bazar"/>
    <x v="6"/>
    <x v="9"/>
    <x v="1"/>
    <m/>
    <m/>
    <m/>
    <x v="2"/>
    <x v="2"/>
    <m/>
    <m/>
    <m/>
    <m/>
    <m/>
    <m/>
    <m/>
    <m/>
    <m/>
    <m/>
    <m/>
    <m/>
    <m/>
    <m/>
    <m/>
    <m/>
    <m/>
    <m/>
    <m/>
    <m/>
    <m/>
    <m/>
    <m/>
    <m/>
    <n v="20"/>
    <n v="2022"/>
    <s v=""/>
    <m/>
    <m/>
    <m/>
  </r>
  <r>
    <n v="5278"/>
    <m/>
    <m/>
    <m/>
    <x v="13"/>
    <x v="19"/>
    <x v="6"/>
    <s v="Food Security"/>
    <x v="9"/>
    <x v="20"/>
    <x v="3"/>
    <m/>
    <s v="Planned"/>
    <m/>
    <m/>
    <m/>
    <m/>
    <m/>
    <s v="Chittagong"/>
    <s v="Cox's Bazar"/>
    <x v="6"/>
    <x v="9"/>
    <x v="1"/>
    <m/>
    <m/>
    <m/>
    <x v="2"/>
    <x v="2"/>
    <m/>
    <m/>
    <m/>
    <m/>
    <m/>
    <m/>
    <m/>
    <m/>
    <m/>
    <m/>
    <m/>
    <m/>
    <m/>
    <m/>
    <m/>
    <m/>
    <m/>
    <m/>
    <m/>
    <m/>
    <m/>
    <m/>
    <m/>
    <m/>
    <n v="20"/>
    <n v="2022"/>
    <s v=""/>
    <m/>
    <m/>
    <m/>
  </r>
  <r>
    <n v="5279"/>
    <m/>
    <m/>
    <m/>
    <x v="13"/>
    <x v="19"/>
    <x v="6"/>
    <s v="Food Security"/>
    <x v="9"/>
    <x v="20"/>
    <x v="3"/>
    <m/>
    <s v="Planned"/>
    <m/>
    <m/>
    <m/>
    <m/>
    <m/>
    <s v="Chittagong"/>
    <s v="Cox's Bazar"/>
    <x v="6"/>
    <x v="9"/>
    <x v="1"/>
    <m/>
    <m/>
    <m/>
    <x v="2"/>
    <x v="2"/>
    <m/>
    <m/>
    <m/>
    <m/>
    <m/>
    <m/>
    <m/>
    <m/>
    <m/>
    <m/>
    <m/>
    <m/>
    <m/>
    <m/>
    <m/>
    <m/>
    <m/>
    <m/>
    <m/>
    <m/>
    <m/>
    <m/>
    <m/>
    <m/>
    <n v="20"/>
    <n v="2022"/>
    <s v=""/>
    <m/>
    <m/>
    <m/>
  </r>
  <r>
    <n v="5280"/>
    <m/>
    <m/>
    <m/>
    <x v="13"/>
    <x v="19"/>
    <x v="6"/>
    <s v="Food Security"/>
    <x v="9"/>
    <x v="20"/>
    <x v="3"/>
    <m/>
    <s v="Planned"/>
    <m/>
    <m/>
    <m/>
    <m/>
    <m/>
    <s v="Chittagong"/>
    <s v="Cox's Bazar"/>
    <x v="6"/>
    <x v="9"/>
    <x v="1"/>
    <m/>
    <m/>
    <m/>
    <x v="2"/>
    <x v="2"/>
    <m/>
    <m/>
    <m/>
    <m/>
    <m/>
    <m/>
    <m/>
    <m/>
    <m/>
    <m/>
    <m/>
    <m/>
    <m/>
    <m/>
    <m/>
    <m/>
    <m/>
    <m/>
    <m/>
    <m/>
    <m/>
    <m/>
    <m/>
    <m/>
    <n v="20"/>
    <n v="2022"/>
    <s v=""/>
    <m/>
    <m/>
    <m/>
  </r>
  <r>
    <n v="5281"/>
    <m/>
    <m/>
    <m/>
    <x v="13"/>
    <x v="19"/>
    <x v="6"/>
    <s v="Food Security"/>
    <x v="9"/>
    <x v="20"/>
    <x v="3"/>
    <m/>
    <s v="Planned"/>
    <m/>
    <m/>
    <m/>
    <m/>
    <m/>
    <s v="Chittagong"/>
    <s v="Cox's Bazar"/>
    <x v="6"/>
    <x v="9"/>
    <x v="1"/>
    <m/>
    <m/>
    <m/>
    <x v="2"/>
    <x v="2"/>
    <m/>
    <m/>
    <m/>
    <m/>
    <m/>
    <m/>
    <m/>
    <m/>
    <m/>
    <m/>
    <m/>
    <m/>
    <m/>
    <m/>
    <m/>
    <m/>
    <m/>
    <m/>
    <m/>
    <m/>
    <m/>
    <m/>
    <m/>
    <m/>
    <n v="20"/>
    <n v="2022"/>
    <s v=""/>
    <m/>
    <m/>
    <m/>
  </r>
  <r>
    <n v="5282"/>
    <m/>
    <m/>
    <m/>
    <x v="13"/>
    <x v="19"/>
    <x v="6"/>
    <s v="Food Security"/>
    <x v="9"/>
    <x v="20"/>
    <x v="3"/>
    <m/>
    <s v="Planned"/>
    <m/>
    <m/>
    <m/>
    <m/>
    <m/>
    <s v="Chittagong"/>
    <s v="Cox's Bazar"/>
    <x v="6"/>
    <x v="9"/>
    <x v="1"/>
    <m/>
    <m/>
    <m/>
    <x v="2"/>
    <x v="2"/>
    <m/>
    <m/>
    <m/>
    <m/>
    <m/>
    <m/>
    <m/>
    <m/>
    <m/>
    <m/>
    <m/>
    <m/>
    <m/>
    <m/>
    <m/>
    <m/>
    <m/>
    <m/>
    <m/>
    <m/>
    <m/>
    <m/>
    <m/>
    <m/>
    <n v="20"/>
    <n v="2022"/>
    <s v=""/>
    <m/>
    <m/>
    <m/>
  </r>
  <r>
    <n v="5283"/>
    <m/>
    <m/>
    <m/>
    <x v="13"/>
    <x v="19"/>
    <x v="6"/>
    <s v="Food Security"/>
    <x v="9"/>
    <x v="20"/>
    <x v="3"/>
    <m/>
    <s v="Planned"/>
    <m/>
    <m/>
    <m/>
    <m/>
    <m/>
    <s v="Chittagong"/>
    <s v="Cox's Bazar"/>
    <x v="6"/>
    <x v="9"/>
    <x v="1"/>
    <m/>
    <m/>
    <m/>
    <x v="2"/>
    <x v="2"/>
    <m/>
    <m/>
    <m/>
    <m/>
    <m/>
    <m/>
    <m/>
    <m/>
    <m/>
    <m/>
    <m/>
    <m/>
    <m/>
    <m/>
    <m/>
    <m/>
    <m/>
    <m/>
    <m/>
    <m/>
    <m/>
    <m/>
    <m/>
    <m/>
    <n v="20"/>
    <n v="2022"/>
    <s v=""/>
    <m/>
    <m/>
    <m/>
  </r>
  <r>
    <n v="5284"/>
    <m/>
    <m/>
    <m/>
    <x v="13"/>
    <x v="19"/>
    <x v="6"/>
    <s v="Food Security"/>
    <x v="9"/>
    <x v="20"/>
    <x v="3"/>
    <m/>
    <s v="Planned"/>
    <m/>
    <m/>
    <m/>
    <m/>
    <m/>
    <s v="Chittagong"/>
    <s v="Cox's Bazar"/>
    <x v="6"/>
    <x v="9"/>
    <x v="1"/>
    <m/>
    <m/>
    <m/>
    <x v="2"/>
    <x v="2"/>
    <m/>
    <m/>
    <m/>
    <m/>
    <m/>
    <m/>
    <m/>
    <m/>
    <m/>
    <m/>
    <m/>
    <m/>
    <m/>
    <m/>
    <m/>
    <m/>
    <m/>
    <m/>
    <m/>
    <m/>
    <m/>
    <m/>
    <m/>
    <m/>
    <n v="20"/>
    <n v="2022"/>
    <s v=""/>
    <m/>
    <m/>
    <m/>
  </r>
  <r>
    <n v="5285"/>
    <m/>
    <m/>
    <m/>
    <x v="13"/>
    <x v="19"/>
    <x v="6"/>
    <s v="Food Security"/>
    <x v="9"/>
    <x v="20"/>
    <x v="3"/>
    <m/>
    <s v="Planned"/>
    <m/>
    <m/>
    <m/>
    <m/>
    <m/>
    <s v="Chittagong"/>
    <s v="Cox's Bazar"/>
    <x v="6"/>
    <x v="9"/>
    <x v="1"/>
    <m/>
    <m/>
    <m/>
    <x v="2"/>
    <x v="2"/>
    <m/>
    <m/>
    <m/>
    <m/>
    <m/>
    <m/>
    <m/>
    <m/>
    <m/>
    <m/>
    <m/>
    <m/>
    <m/>
    <m/>
    <m/>
    <m/>
    <m/>
    <m/>
    <m/>
    <m/>
    <m/>
    <m/>
    <m/>
    <m/>
    <n v="20"/>
    <n v="2022"/>
    <s v=""/>
    <m/>
    <m/>
    <m/>
  </r>
  <r>
    <n v="5286"/>
    <m/>
    <m/>
    <m/>
    <x v="13"/>
    <x v="19"/>
    <x v="6"/>
    <s v="Food Security"/>
    <x v="9"/>
    <x v="20"/>
    <x v="3"/>
    <m/>
    <s v="Planned"/>
    <m/>
    <m/>
    <m/>
    <m/>
    <m/>
    <s v="Chittagong"/>
    <s v="Cox's Bazar"/>
    <x v="6"/>
    <x v="9"/>
    <x v="1"/>
    <m/>
    <m/>
    <m/>
    <x v="2"/>
    <x v="2"/>
    <m/>
    <m/>
    <m/>
    <m/>
    <m/>
    <m/>
    <m/>
    <m/>
    <m/>
    <m/>
    <m/>
    <m/>
    <m/>
    <m/>
    <m/>
    <m/>
    <m/>
    <m/>
    <m/>
    <m/>
    <m/>
    <m/>
    <m/>
    <m/>
    <n v="20"/>
    <n v="2022"/>
    <s v=""/>
    <m/>
    <m/>
    <m/>
  </r>
  <r>
    <n v="5287"/>
    <m/>
    <m/>
    <m/>
    <x v="13"/>
    <x v="19"/>
    <x v="6"/>
    <s v="Food Security"/>
    <x v="9"/>
    <x v="20"/>
    <x v="3"/>
    <m/>
    <s v="Planned"/>
    <m/>
    <m/>
    <m/>
    <m/>
    <m/>
    <s v="Chittagong"/>
    <s v="Cox's Bazar"/>
    <x v="6"/>
    <x v="9"/>
    <x v="1"/>
    <m/>
    <m/>
    <m/>
    <x v="2"/>
    <x v="2"/>
    <m/>
    <m/>
    <m/>
    <m/>
    <m/>
    <m/>
    <m/>
    <m/>
    <m/>
    <m/>
    <m/>
    <m/>
    <m/>
    <m/>
    <m/>
    <m/>
    <m/>
    <m/>
    <m/>
    <m/>
    <m/>
    <m/>
    <m/>
    <m/>
    <n v="20"/>
    <n v="2022"/>
    <s v=""/>
    <m/>
    <m/>
    <m/>
  </r>
  <r>
    <n v="5288"/>
    <m/>
    <m/>
    <m/>
    <x v="13"/>
    <x v="19"/>
    <x v="6"/>
    <s v="Food Security"/>
    <x v="9"/>
    <x v="20"/>
    <x v="3"/>
    <m/>
    <s v="Planned"/>
    <m/>
    <m/>
    <m/>
    <m/>
    <m/>
    <s v="Chittagong"/>
    <s v="Cox's Bazar"/>
    <x v="6"/>
    <x v="9"/>
    <x v="1"/>
    <m/>
    <m/>
    <m/>
    <x v="2"/>
    <x v="2"/>
    <m/>
    <m/>
    <m/>
    <m/>
    <m/>
    <m/>
    <m/>
    <m/>
    <m/>
    <m/>
    <m/>
    <m/>
    <m/>
    <m/>
    <m/>
    <m/>
    <m/>
    <m/>
    <m/>
    <m/>
    <m/>
    <m/>
    <m/>
    <m/>
    <n v="20"/>
    <n v="2022"/>
    <s v=""/>
    <m/>
    <m/>
    <m/>
  </r>
  <r>
    <n v="5289"/>
    <m/>
    <m/>
    <m/>
    <x v="13"/>
    <x v="19"/>
    <x v="6"/>
    <s v="Food Security"/>
    <x v="9"/>
    <x v="20"/>
    <x v="3"/>
    <m/>
    <s v="Planned"/>
    <m/>
    <m/>
    <m/>
    <m/>
    <m/>
    <s v="Chittagong"/>
    <s v="Cox's Bazar"/>
    <x v="6"/>
    <x v="9"/>
    <x v="1"/>
    <m/>
    <m/>
    <m/>
    <x v="2"/>
    <x v="2"/>
    <m/>
    <m/>
    <m/>
    <m/>
    <m/>
    <m/>
    <m/>
    <m/>
    <m/>
    <m/>
    <m/>
    <m/>
    <m/>
    <m/>
    <m/>
    <m/>
    <m/>
    <m/>
    <m/>
    <m/>
    <m/>
    <m/>
    <m/>
    <m/>
    <n v="20"/>
    <n v="2022"/>
    <s v=""/>
    <m/>
    <m/>
    <m/>
  </r>
  <r>
    <n v="5290"/>
    <m/>
    <m/>
    <m/>
    <x v="13"/>
    <x v="19"/>
    <x v="6"/>
    <s v="Food Security"/>
    <x v="9"/>
    <x v="20"/>
    <x v="3"/>
    <m/>
    <s v="Planned"/>
    <m/>
    <m/>
    <m/>
    <m/>
    <m/>
    <s v="Chittagong"/>
    <s v="Cox's Bazar"/>
    <x v="6"/>
    <x v="9"/>
    <x v="1"/>
    <m/>
    <m/>
    <m/>
    <x v="2"/>
    <x v="2"/>
    <m/>
    <m/>
    <m/>
    <m/>
    <m/>
    <m/>
    <m/>
    <m/>
    <m/>
    <m/>
    <m/>
    <m/>
    <m/>
    <m/>
    <m/>
    <m/>
    <m/>
    <m/>
    <m/>
    <m/>
    <m/>
    <m/>
    <m/>
    <m/>
    <n v="20"/>
    <n v="2022"/>
    <s v=""/>
    <m/>
    <m/>
    <m/>
  </r>
  <r>
    <n v="5291"/>
    <m/>
    <m/>
    <m/>
    <x v="13"/>
    <x v="19"/>
    <x v="6"/>
    <s v="Food Security"/>
    <x v="9"/>
    <x v="20"/>
    <x v="3"/>
    <m/>
    <s v="Planned"/>
    <m/>
    <m/>
    <m/>
    <m/>
    <m/>
    <s v="Chittagong"/>
    <s v="Cox's Bazar"/>
    <x v="6"/>
    <x v="9"/>
    <x v="1"/>
    <m/>
    <m/>
    <m/>
    <x v="2"/>
    <x v="2"/>
    <m/>
    <m/>
    <m/>
    <m/>
    <m/>
    <m/>
    <m/>
    <m/>
    <m/>
    <m/>
    <m/>
    <m/>
    <m/>
    <m/>
    <m/>
    <m/>
    <m/>
    <m/>
    <m/>
    <m/>
    <m/>
    <m/>
    <m/>
    <m/>
    <n v="20"/>
    <n v="2022"/>
    <s v=""/>
    <m/>
    <m/>
    <m/>
  </r>
  <r>
    <n v="5292"/>
    <m/>
    <m/>
    <m/>
    <x v="13"/>
    <x v="19"/>
    <x v="6"/>
    <s v="Food Security"/>
    <x v="9"/>
    <x v="20"/>
    <x v="3"/>
    <m/>
    <s v="Planned"/>
    <m/>
    <m/>
    <m/>
    <m/>
    <m/>
    <s v="Chittagong"/>
    <s v="Cox's Bazar"/>
    <x v="6"/>
    <x v="9"/>
    <x v="1"/>
    <m/>
    <m/>
    <m/>
    <x v="2"/>
    <x v="2"/>
    <m/>
    <m/>
    <m/>
    <m/>
    <m/>
    <m/>
    <m/>
    <m/>
    <m/>
    <m/>
    <m/>
    <m/>
    <m/>
    <m/>
    <m/>
    <m/>
    <m/>
    <m/>
    <m/>
    <m/>
    <m/>
    <m/>
    <m/>
    <m/>
    <n v="20"/>
    <n v="2022"/>
    <s v=""/>
    <m/>
    <m/>
    <m/>
  </r>
  <r>
    <n v="5293"/>
    <m/>
    <m/>
    <m/>
    <x v="13"/>
    <x v="19"/>
    <x v="6"/>
    <s v="Food Security"/>
    <x v="9"/>
    <x v="20"/>
    <x v="3"/>
    <m/>
    <s v="Planned"/>
    <m/>
    <m/>
    <m/>
    <m/>
    <m/>
    <s v="Chittagong"/>
    <s v="Cox's Bazar"/>
    <x v="6"/>
    <x v="9"/>
    <x v="1"/>
    <m/>
    <m/>
    <m/>
    <x v="2"/>
    <x v="2"/>
    <m/>
    <m/>
    <m/>
    <m/>
    <m/>
    <m/>
    <m/>
    <m/>
    <m/>
    <m/>
    <m/>
    <m/>
    <m/>
    <m/>
    <m/>
    <m/>
    <m/>
    <m/>
    <m/>
    <m/>
    <m/>
    <m/>
    <m/>
    <m/>
    <n v="20"/>
    <n v="2022"/>
    <s v=""/>
    <m/>
    <m/>
    <m/>
  </r>
  <r>
    <n v="5294"/>
    <m/>
    <m/>
    <m/>
    <x v="13"/>
    <x v="19"/>
    <x v="6"/>
    <s v="Food Security"/>
    <x v="9"/>
    <x v="20"/>
    <x v="3"/>
    <m/>
    <s v="Planned"/>
    <m/>
    <m/>
    <m/>
    <m/>
    <m/>
    <s v="Chittagong"/>
    <s v="Cox's Bazar"/>
    <x v="6"/>
    <x v="9"/>
    <x v="1"/>
    <m/>
    <m/>
    <m/>
    <x v="2"/>
    <x v="2"/>
    <m/>
    <m/>
    <m/>
    <m/>
    <m/>
    <m/>
    <m/>
    <m/>
    <m/>
    <m/>
    <m/>
    <m/>
    <m/>
    <m/>
    <m/>
    <m/>
    <m/>
    <m/>
    <m/>
    <m/>
    <m/>
    <m/>
    <m/>
    <m/>
    <n v="20"/>
    <n v="2022"/>
    <s v=""/>
    <m/>
    <m/>
    <m/>
  </r>
  <r>
    <n v="5295"/>
    <m/>
    <m/>
    <m/>
    <x v="13"/>
    <x v="19"/>
    <x v="6"/>
    <s v="Food Security"/>
    <x v="9"/>
    <x v="20"/>
    <x v="3"/>
    <m/>
    <s v="Planned"/>
    <m/>
    <m/>
    <m/>
    <m/>
    <m/>
    <s v="Chittagong"/>
    <s v="Cox's Bazar"/>
    <x v="6"/>
    <x v="9"/>
    <x v="1"/>
    <m/>
    <m/>
    <m/>
    <x v="2"/>
    <x v="2"/>
    <m/>
    <m/>
    <m/>
    <m/>
    <m/>
    <m/>
    <m/>
    <m/>
    <m/>
    <m/>
    <m/>
    <m/>
    <m/>
    <m/>
    <m/>
    <m/>
    <m/>
    <m/>
    <m/>
    <m/>
    <m/>
    <m/>
    <m/>
    <m/>
    <n v="20"/>
    <n v="2022"/>
    <s v=""/>
    <m/>
    <m/>
    <m/>
  </r>
  <r>
    <n v="5296"/>
    <m/>
    <m/>
    <m/>
    <x v="13"/>
    <x v="19"/>
    <x v="6"/>
    <s v="Food Security"/>
    <x v="9"/>
    <x v="20"/>
    <x v="3"/>
    <m/>
    <s v="Planned"/>
    <m/>
    <m/>
    <m/>
    <m/>
    <m/>
    <s v="Chittagong"/>
    <s v="Cox's Bazar"/>
    <x v="6"/>
    <x v="9"/>
    <x v="1"/>
    <m/>
    <m/>
    <m/>
    <x v="2"/>
    <x v="2"/>
    <m/>
    <m/>
    <m/>
    <m/>
    <m/>
    <m/>
    <m/>
    <m/>
    <m/>
    <m/>
    <m/>
    <m/>
    <m/>
    <m/>
    <m/>
    <m/>
    <m/>
    <m/>
    <m/>
    <m/>
    <m/>
    <m/>
    <m/>
    <m/>
    <n v="20"/>
    <n v="2022"/>
    <s v=""/>
    <m/>
    <m/>
    <m/>
  </r>
  <r>
    <n v="5297"/>
    <m/>
    <m/>
    <m/>
    <x v="13"/>
    <x v="19"/>
    <x v="6"/>
    <s v="Food Security"/>
    <x v="9"/>
    <x v="20"/>
    <x v="3"/>
    <m/>
    <s v="Planned"/>
    <m/>
    <m/>
    <m/>
    <m/>
    <m/>
    <s v="Chittagong"/>
    <s v="Cox's Bazar"/>
    <x v="6"/>
    <x v="9"/>
    <x v="1"/>
    <m/>
    <m/>
    <m/>
    <x v="2"/>
    <x v="2"/>
    <m/>
    <m/>
    <m/>
    <m/>
    <m/>
    <m/>
    <m/>
    <m/>
    <m/>
    <m/>
    <m/>
    <m/>
    <m/>
    <m/>
    <m/>
    <m/>
    <m/>
    <m/>
    <m/>
    <m/>
    <m/>
    <m/>
    <m/>
    <m/>
    <n v="20"/>
    <n v="2022"/>
    <s v=""/>
    <m/>
    <m/>
    <m/>
  </r>
  <r>
    <n v="5298"/>
    <m/>
    <m/>
    <m/>
    <x v="13"/>
    <x v="19"/>
    <x v="6"/>
    <s v="Food Security"/>
    <x v="9"/>
    <x v="20"/>
    <x v="3"/>
    <m/>
    <s v="Planned"/>
    <m/>
    <m/>
    <m/>
    <m/>
    <m/>
    <s v="Chittagong"/>
    <s v="Cox's Bazar"/>
    <x v="6"/>
    <x v="9"/>
    <x v="1"/>
    <m/>
    <m/>
    <m/>
    <x v="2"/>
    <x v="2"/>
    <m/>
    <m/>
    <m/>
    <m/>
    <m/>
    <m/>
    <m/>
    <m/>
    <m/>
    <m/>
    <m/>
    <m/>
    <m/>
    <m/>
    <m/>
    <m/>
    <m/>
    <m/>
    <m/>
    <m/>
    <m/>
    <m/>
    <m/>
    <m/>
    <n v="20"/>
    <n v="2022"/>
    <s v=""/>
    <m/>
    <m/>
    <m/>
  </r>
  <r>
    <n v="5299"/>
    <m/>
    <m/>
    <m/>
    <x v="13"/>
    <x v="19"/>
    <x v="6"/>
    <s v="Food Security"/>
    <x v="9"/>
    <x v="20"/>
    <x v="3"/>
    <m/>
    <s v="Planned"/>
    <m/>
    <m/>
    <m/>
    <m/>
    <m/>
    <s v="Chittagong"/>
    <s v="Cox's Bazar"/>
    <x v="6"/>
    <x v="9"/>
    <x v="1"/>
    <m/>
    <m/>
    <m/>
    <x v="2"/>
    <x v="2"/>
    <m/>
    <m/>
    <m/>
    <m/>
    <m/>
    <m/>
    <m/>
    <m/>
    <m/>
    <m/>
    <m/>
    <m/>
    <m/>
    <m/>
    <m/>
    <m/>
    <m/>
    <m/>
    <m/>
    <m/>
    <m/>
    <m/>
    <m/>
    <m/>
    <n v="20"/>
    <n v="2022"/>
    <s v=""/>
    <m/>
    <m/>
    <m/>
  </r>
  <r>
    <n v="5300"/>
    <m/>
    <m/>
    <m/>
    <x v="13"/>
    <x v="19"/>
    <x v="6"/>
    <s v="Food Security"/>
    <x v="9"/>
    <x v="20"/>
    <x v="3"/>
    <m/>
    <s v="Planned"/>
    <m/>
    <m/>
    <m/>
    <m/>
    <m/>
    <s v="Chittagong"/>
    <s v="Cox's Bazar"/>
    <x v="6"/>
    <x v="9"/>
    <x v="1"/>
    <m/>
    <m/>
    <m/>
    <x v="2"/>
    <x v="2"/>
    <m/>
    <m/>
    <m/>
    <m/>
    <m/>
    <m/>
    <m/>
    <m/>
    <m/>
    <m/>
    <m/>
    <m/>
    <m/>
    <m/>
    <m/>
    <m/>
    <m/>
    <m/>
    <m/>
    <m/>
    <m/>
    <m/>
    <m/>
    <m/>
    <n v="20"/>
    <n v="2022"/>
    <s v=""/>
    <m/>
    <m/>
    <m/>
  </r>
  <r>
    <n v="5301"/>
    <m/>
    <m/>
    <m/>
    <x v="13"/>
    <x v="19"/>
    <x v="6"/>
    <s v="Food Security"/>
    <x v="9"/>
    <x v="20"/>
    <x v="3"/>
    <m/>
    <s v="Planned"/>
    <m/>
    <m/>
    <m/>
    <m/>
    <m/>
    <s v="Chittagong"/>
    <s v="Cox's Bazar"/>
    <x v="6"/>
    <x v="9"/>
    <x v="1"/>
    <m/>
    <m/>
    <m/>
    <x v="2"/>
    <x v="2"/>
    <m/>
    <m/>
    <m/>
    <m/>
    <m/>
    <m/>
    <m/>
    <m/>
    <m/>
    <m/>
    <m/>
    <m/>
    <m/>
    <m/>
    <m/>
    <m/>
    <m/>
    <m/>
    <m/>
    <m/>
    <m/>
    <m/>
    <m/>
    <m/>
    <n v="20"/>
    <n v="2022"/>
    <s v=""/>
    <m/>
    <m/>
    <m/>
  </r>
  <r>
    <n v="5302"/>
    <m/>
    <m/>
    <m/>
    <x v="13"/>
    <x v="19"/>
    <x v="6"/>
    <s v="Food Security"/>
    <x v="9"/>
    <x v="20"/>
    <x v="3"/>
    <m/>
    <s v="Planned"/>
    <m/>
    <m/>
    <m/>
    <m/>
    <m/>
    <s v="Chittagong"/>
    <s v="Cox's Bazar"/>
    <x v="6"/>
    <x v="9"/>
    <x v="1"/>
    <m/>
    <m/>
    <m/>
    <x v="2"/>
    <x v="2"/>
    <m/>
    <m/>
    <m/>
    <m/>
    <m/>
    <m/>
    <m/>
    <m/>
    <m/>
    <m/>
    <m/>
    <m/>
    <m/>
    <m/>
    <m/>
    <m/>
    <m/>
    <m/>
    <m/>
    <m/>
    <m/>
    <m/>
    <m/>
    <m/>
    <n v="20"/>
    <n v="2022"/>
    <s v=""/>
    <m/>
    <m/>
    <m/>
  </r>
  <r>
    <n v="5303"/>
    <m/>
    <m/>
    <m/>
    <x v="13"/>
    <x v="19"/>
    <x v="6"/>
    <s v="Food Security"/>
    <x v="9"/>
    <x v="20"/>
    <x v="3"/>
    <m/>
    <s v="Planned"/>
    <m/>
    <m/>
    <m/>
    <m/>
    <m/>
    <s v="Chittagong"/>
    <s v="Cox's Bazar"/>
    <x v="6"/>
    <x v="9"/>
    <x v="1"/>
    <m/>
    <m/>
    <m/>
    <x v="2"/>
    <x v="2"/>
    <m/>
    <m/>
    <m/>
    <m/>
    <m/>
    <m/>
    <m/>
    <m/>
    <m/>
    <m/>
    <m/>
    <m/>
    <m/>
    <m/>
    <m/>
    <m/>
    <m/>
    <m/>
    <m/>
    <m/>
    <m/>
    <m/>
    <m/>
    <m/>
    <n v="20"/>
    <n v="2022"/>
    <s v=""/>
    <m/>
    <m/>
    <m/>
  </r>
  <r>
    <n v="5304"/>
    <m/>
    <m/>
    <m/>
    <x v="13"/>
    <x v="19"/>
    <x v="6"/>
    <s v="Food Security"/>
    <x v="9"/>
    <x v="20"/>
    <x v="3"/>
    <m/>
    <s v="Planned"/>
    <m/>
    <m/>
    <m/>
    <m/>
    <m/>
    <s v="Chittagong"/>
    <s v="Cox's Bazar"/>
    <x v="6"/>
    <x v="9"/>
    <x v="1"/>
    <m/>
    <m/>
    <m/>
    <x v="2"/>
    <x v="2"/>
    <m/>
    <m/>
    <m/>
    <m/>
    <m/>
    <m/>
    <m/>
    <m/>
    <m/>
    <m/>
    <m/>
    <m/>
    <m/>
    <m/>
    <m/>
    <m/>
    <m/>
    <m/>
    <m/>
    <m/>
    <m/>
    <m/>
    <m/>
    <m/>
    <n v="20"/>
    <n v="2022"/>
    <s v=""/>
    <m/>
    <m/>
    <m/>
  </r>
  <r>
    <n v="5305"/>
    <m/>
    <m/>
    <m/>
    <x v="13"/>
    <x v="19"/>
    <x v="6"/>
    <s v="Food Security"/>
    <x v="9"/>
    <x v="20"/>
    <x v="3"/>
    <m/>
    <s v="Planned"/>
    <m/>
    <m/>
    <m/>
    <m/>
    <m/>
    <s v="Chittagong"/>
    <s v="Cox's Bazar"/>
    <x v="6"/>
    <x v="9"/>
    <x v="1"/>
    <m/>
    <m/>
    <m/>
    <x v="2"/>
    <x v="2"/>
    <m/>
    <m/>
    <m/>
    <m/>
    <m/>
    <m/>
    <m/>
    <m/>
    <m/>
    <m/>
    <m/>
    <m/>
    <m/>
    <m/>
    <m/>
    <m/>
    <m/>
    <m/>
    <m/>
    <m/>
    <m/>
    <m/>
    <m/>
    <m/>
    <n v="20"/>
    <n v="2022"/>
    <s v=""/>
    <m/>
    <m/>
    <m/>
  </r>
  <r>
    <n v="5306"/>
    <m/>
    <m/>
    <m/>
    <x v="13"/>
    <x v="19"/>
    <x v="6"/>
    <s v="Food Security"/>
    <x v="9"/>
    <x v="20"/>
    <x v="3"/>
    <m/>
    <s v="Planned"/>
    <m/>
    <m/>
    <m/>
    <m/>
    <m/>
    <s v="Chittagong"/>
    <s v="Cox's Bazar"/>
    <x v="6"/>
    <x v="9"/>
    <x v="1"/>
    <m/>
    <m/>
    <m/>
    <x v="2"/>
    <x v="2"/>
    <m/>
    <m/>
    <m/>
    <m/>
    <m/>
    <m/>
    <m/>
    <m/>
    <m/>
    <m/>
    <m/>
    <m/>
    <m/>
    <m/>
    <m/>
    <m/>
    <m/>
    <m/>
    <m/>
    <m/>
    <m/>
    <m/>
    <m/>
    <m/>
    <n v="20"/>
    <n v="2022"/>
    <s v=""/>
    <m/>
    <m/>
    <m/>
  </r>
  <r>
    <n v="5307"/>
    <m/>
    <m/>
    <m/>
    <x v="13"/>
    <x v="19"/>
    <x v="6"/>
    <s v="Food Security"/>
    <x v="9"/>
    <x v="20"/>
    <x v="3"/>
    <m/>
    <s v="Planned"/>
    <m/>
    <m/>
    <m/>
    <m/>
    <m/>
    <s v="Chittagong"/>
    <s v="Cox's Bazar"/>
    <x v="6"/>
    <x v="9"/>
    <x v="1"/>
    <m/>
    <m/>
    <m/>
    <x v="2"/>
    <x v="2"/>
    <m/>
    <m/>
    <m/>
    <m/>
    <m/>
    <m/>
    <m/>
    <m/>
    <m/>
    <m/>
    <m/>
    <m/>
    <m/>
    <m/>
    <m/>
    <m/>
    <m/>
    <m/>
    <m/>
    <m/>
    <m/>
    <m/>
    <m/>
    <m/>
    <n v="20"/>
    <n v="2022"/>
    <s v=""/>
    <m/>
    <m/>
    <m/>
  </r>
  <r>
    <n v="5308"/>
    <m/>
    <m/>
    <m/>
    <x v="13"/>
    <x v="19"/>
    <x v="6"/>
    <s v="Food Security"/>
    <x v="9"/>
    <x v="20"/>
    <x v="3"/>
    <m/>
    <s v="Planned"/>
    <m/>
    <m/>
    <m/>
    <m/>
    <m/>
    <s v="Chittagong"/>
    <s v="Cox's Bazar"/>
    <x v="6"/>
    <x v="9"/>
    <x v="1"/>
    <m/>
    <m/>
    <m/>
    <x v="2"/>
    <x v="2"/>
    <m/>
    <m/>
    <m/>
    <m/>
    <m/>
    <m/>
    <m/>
    <m/>
    <m/>
    <m/>
    <m/>
    <m/>
    <m/>
    <m/>
    <m/>
    <m/>
    <m/>
    <m/>
    <m/>
    <m/>
    <m/>
    <m/>
    <m/>
    <m/>
    <n v="20"/>
    <n v="2022"/>
    <s v=""/>
    <m/>
    <m/>
    <m/>
  </r>
  <r>
    <n v="5309"/>
    <m/>
    <m/>
    <m/>
    <x v="13"/>
    <x v="19"/>
    <x v="6"/>
    <s v="Food Security"/>
    <x v="9"/>
    <x v="20"/>
    <x v="3"/>
    <m/>
    <s v="Planned"/>
    <m/>
    <m/>
    <m/>
    <m/>
    <m/>
    <s v="Chittagong"/>
    <s v="Cox's Bazar"/>
    <x v="6"/>
    <x v="9"/>
    <x v="1"/>
    <m/>
    <m/>
    <m/>
    <x v="2"/>
    <x v="2"/>
    <m/>
    <m/>
    <m/>
    <m/>
    <m/>
    <m/>
    <m/>
    <m/>
    <m/>
    <m/>
    <m/>
    <m/>
    <m/>
    <m/>
    <m/>
    <m/>
    <m/>
    <m/>
    <m/>
    <m/>
    <m/>
    <m/>
    <m/>
    <m/>
    <n v="20"/>
    <n v="2022"/>
    <s v=""/>
    <m/>
    <m/>
    <m/>
  </r>
  <r>
    <n v="5310"/>
    <m/>
    <m/>
    <m/>
    <x v="13"/>
    <x v="19"/>
    <x v="6"/>
    <s v="Food Security"/>
    <x v="9"/>
    <x v="20"/>
    <x v="3"/>
    <m/>
    <s v="Planned"/>
    <m/>
    <m/>
    <m/>
    <m/>
    <m/>
    <s v="Chittagong"/>
    <s v="Cox's Bazar"/>
    <x v="6"/>
    <x v="9"/>
    <x v="1"/>
    <m/>
    <m/>
    <m/>
    <x v="2"/>
    <x v="2"/>
    <m/>
    <m/>
    <m/>
    <m/>
    <m/>
    <m/>
    <m/>
    <m/>
    <m/>
    <m/>
    <m/>
    <m/>
    <m/>
    <m/>
    <m/>
    <m/>
    <m/>
    <m/>
    <m/>
    <m/>
    <m/>
    <m/>
    <m/>
    <m/>
    <n v="20"/>
    <n v="2022"/>
    <s v=""/>
    <m/>
    <m/>
    <m/>
  </r>
  <r>
    <n v="5311"/>
    <m/>
    <m/>
    <m/>
    <x v="13"/>
    <x v="19"/>
    <x v="6"/>
    <s v="Food Security"/>
    <x v="9"/>
    <x v="20"/>
    <x v="3"/>
    <m/>
    <s v="Planned"/>
    <m/>
    <m/>
    <m/>
    <m/>
    <m/>
    <s v="Chittagong"/>
    <s v="Cox's Bazar"/>
    <x v="6"/>
    <x v="9"/>
    <x v="1"/>
    <m/>
    <m/>
    <m/>
    <x v="2"/>
    <x v="2"/>
    <m/>
    <m/>
    <m/>
    <m/>
    <m/>
    <m/>
    <m/>
    <m/>
    <m/>
    <m/>
    <m/>
    <m/>
    <m/>
    <m/>
    <m/>
    <m/>
    <m/>
    <m/>
    <m/>
    <m/>
    <m/>
    <m/>
    <m/>
    <m/>
    <n v="20"/>
    <n v="2022"/>
    <s v=""/>
    <m/>
    <m/>
    <m/>
  </r>
  <r>
    <n v="5312"/>
    <m/>
    <m/>
    <m/>
    <x v="13"/>
    <x v="19"/>
    <x v="6"/>
    <s v="Food Security"/>
    <x v="9"/>
    <x v="20"/>
    <x v="3"/>
    <m/>
    <s v="Planned"/>
    <m/>
    <m/>
    <m/>
    <m/>
    <m/>
    <s v="Chittagong"/>
    <s v="Cox's Bazar"/>
    <x v="6"/>
    <x v="9"/>
    <x v="1"/>
    <m/>
    <m/>
    <m/>
    <x v="2"/>
    <x v="2"/>
    <m/>
    <m/>
    <m/>
    <m/>
    <m/>
    <m/>
    <m/>
    <m/>
    <m/>
    <m/>
    <m/>
    <m/>
    <m/>
    <m/>
    <m/>
    <m/>
    <m/>
    <m/>
    <m/>
    <m/>
    <m/>
    <m/>
    <m/>
    <m/>
    <n v="20"/>
    <n v="2022"/>
    <s v=""/>
    <m/>
    <m/>
    <m/>
  </r>
  <r>
    <n v="5313"/>
    <m/>
    <m/>
    <m/>
    <x v="13"/>
    <x v="19"/>
    <x v="6"/>
    <s v="Food Security"/>
    <x v="9"/>
    <x v="20"/>
    <x v="3"/>
    <m/>
    <s v="Planned"/>
    <m/>
    <m/>
    <m/>
    <m/>
    <m/>
    <s v="Chittagong"/>
    <s v="Cox's Bazar"/>
    <x v="6"/>
    <x v="9"/>
    <x v="1"/>
    <m/>
    <m/>
    <m/>
    <x v="2"/>
    <x v="2"/>
    <m/>
    <m/>
    <m/>
    <m/>
    <m/>
    <m/>
    <m/>
    <m/>
    <m/>
    <m/>
    <m/>
    <m/>
    <m/>
    <m/>
    <m/>
    <m/>
    <m/>
    <m/>
    <m/>
    <m/>
    <m/>
    <m/>
    <m/>
    <m/>
    <n v="20"/>
    <n v="2022"/>
    <s v=""/>
    <m/>
    <m/>
    <m/>
  </r>
  <r>
    <n v="5314"/>
    <m/>
    <m/>
    <m/>
    <x v="13"/>
    <x v="19"/>
    <x v="6"/>
    <s v="Food Security"/>
    <x v="9"/>
    <x v="20"/>
    <x v="3"/>
    <m/>
    <s v="Planned"/>
    <m/>
    <m/>
    <m/>
    <m/>
    <m/>
    <s v="Chittagong"/>
    <s v="Cox's Bazar"/>
    <x v="6"/>
    <x v="9"/>
    <x v="1"/>
    <m/>
    <m/>
    <m/>
    <x v="2"/>
    <x v="2"/>
    <m/>
    <m/>
    <m/>
    <m/>
    <m/>
    <m/>
    <m/>
    <m/>
    <m/>
    <m/>
    <m/>
    <m/>
    <m/>
    <m/>
    <m/>
    <m/>
    <m/>
    <m/>
    <m/>
    <m/>
    <m/>
    <m/>
    <m/>
    <m/>
    <n v="20"/>
    <n v="2022"/>
    <s v=""/>
    <m/>
    <m/>
    <m/>
  </r>
  <r>
    <n v="5315"/>
    <m/>
    <m/>
    <m/>
    <x v="13"/>
    <x v="19"/>
    <x v="6"/>
    <s v="Food Security"/>
    <x v="9"/>
    <x v="20"/>
    <x v="3"/>
    <m/>
    <s v="Planned"/>
    <m/>
    <m/>
    <m/>
    <m/>
    <m/>
    <s v="Chittagong"/>
    <s v="Cox's Bazar"/>
    <x v="6"/>
    <x v="9"/>
    <x v="1"/>
    <m/>
    <m/>
    <m/>
    <x v="2"/>
    <x v="2"/>
    <m/>
    <m/>
    <m/>
    <m/>
    <m/>
    <m/>
    <m/>
    <m/>
    <m/>
    <m/>
    <m/>
    <m/>
    <m/>
    <m/>
    <m/>
    <m/>
    <m/>
    <m/>
    <m/>
    <m/>
    <m/>
    <m/>
    <m/>
    <m/>
    <n v="20"/>
    <n v="2022"/>
    <s v=""/>
    <m/>
    <m/>
    <m/>
  </r>
  <r>
    <n v="5316"/>
    <m/>
    <m/>
    <m/>
    <x v="13"/>
    <x v="19"/>
    <x v="6"/>
    <s v="Food Security"/>
    <x v="9"/>
    <x v="20"/>
    <x v="3"/>
    <m/>
    <s v="Planned"/>
    <m/>
    <m/>
    <m/>
    <m/>
    <m/>
    <s v="Chittagong"/>
    <s v="Cox's Bazar"/>
    <x v="6"/>
    <x v="9"/>
    <x v="1"/>
    <m/>
    <m/>
    <m/>
    <x v="2"/>
    <x v="2"/>
    <m/>
    <m/>
    <m/>
    <m/>
    <m/>
    <m/>
    <m/>
    <m/>
    <m/>
    <m/>
    <m/>
    <m/>
    <m/>
    <m/>
    <m/>
    <m/>
    <m/>
    <m/>
    <m/>
    <m/>
    <m/>
    <m/>
    <m/>
    <m/>
    <n v="20"/>
    <n v="2022"/>
    <s v=""/>
    <m/>
    <m/>
    <m/>
  </r>
  <r>
    <n v="5317"/>
    <m/>
    <m/>
    <m/>
    <x v="13"/>
    <x v="19"/>
    <x v="6"/>
    <s v="Food Security"/>
    <x v="9"/>
    <x v="20"/>
    <x v="3"/>
    <m/>
    <s v="Planned"/>
    <m/>
    <m/>
    <m/>
    <m/>
    <m/>
    <s v="Chittagong"/>
    <s v="Cox's Bazar"/>
    <x v="6"/>
    <x v="9"/>
    <x v="1"/>
    <m/>
    <m/>
    <m/>
    <x v="2"/>
    <x v="2"/>
    <m/>
    <m/>
    <m/>
    <m/>
    <m/>
    <m/>
    <m/>
    <m/>
    <m/>
    <m/>
    <m/>
    <m/>
    <m/>
    <m/>
    <m/>
    <m/>
    <m/>
    <m/>
    <m/>
    <m/>
    <m/>
    <m/>
    <m/>
    <m/>
    <n v="20"/>
    <n v="2022"/>
    <s v=""/>
    <m/>
    <m/>
    <m/>
  </r>
  <r>
    <n v="5318"/>
    <m/>
    <m/>
    <m/>
    <x v="13"/>
    <x v="19"/>
    <x v="6"/>
    <s v="Food Security"/>
    <x v="9"/>
    <x v="20"/>
    <x v="3"/>
    <m/>
    <s v="Planned"/>
    <m/>
    <m/>
    <m/>
    <m/>
    <m/>
    <s v="Chittagong"/>
    <s v="Cox's Bazar"/>
    <x v="6"/>
    <x v="9"/>
    <x v="1"/>
    <m/>
    <m/>
    <m/>
    <x v="2"/>
    <x v="2"/>
    <m/>
    <m/>
    <m/>
    <m/>
    <m/>
    <m/>
    <m/>
    <m/>
    <m/>
    <m/>
    <m/>
    <m/>
    <m/>
    <m/>
    <m/>
    <m/>
    <m/>
    <m/>
    <m/>
    <m/>
    <m/>
    <m/>
    <m/>
    <m/>
    <n v="20"/>
    <n v="2022"/>
    <s v=""/>
    <m/>
    <m/>
    <m/>
  </r>
  <r>
    <n v="5319"/>
    <m/>
    <m/>
    <m/>
    <x v="13"/>
    <x v="19"/>
    <x v="6"/>
    <s v="Food Security"/>
    <x v="9"/>
    <x v="20"/>
    <x v="3"/>
    <m/>
    <s v="Planned"/>
    <m/>
    <m/>
    <m/>
    <m/>
    <m/>
    <s v="Chittagong"/>
    <s v="Cox's Bazar"/>
    <x v="6"/>
    <x v="9"/>
    <x v="1"/>
    <m/>
    <m/>
    <m/>
    <x v="2"/>
    <x v="2"/>
    <m/>
    <m/>
    <m/>
    <m/>
    <m/>
    <m/>
    <m/>
    <m/>
    <m/>
    <m/>
    <m/>
    <m/>
    <m/>
    <m/>
    <m/>
    <m/>
    <m/>
    <m/>
    <m/>
    <m/>
    <m/>
    <m/>
    <m/>
    <m/>
    <n v="20"/>
    <n v="2022"/>
    <s v=""/>
    <m/>
    <m/>
    <m/>
  </r>
  <r>
    <n v="5320"/>
    <m/>
    <m/>
    <m/>
    <x v="13"/>
    <x v="19"/>
    <x v="6"/>
    <s v="Food Security"/>
    <x v="9"/>
    <x v="20"/>
    <x v="3"/>
    <m/>
    <s v="Planned"/>
    <m/>
    <m/>
    <m/>
    <m/>
    <m/>
    <s v="Chittagong"/>
    <s v="Cox's Bazar"/>
    <x v="6"/>
    <x v="9"/>
    <x v="1"/>
    <m/>
    <m/>
    <m/>
    <x v="2"/>
    <x v="2"/>
    <m/>
    <m/>
    <m/>
    <m/>
    <m/>
    <m/>
    <m/>
    <m/>
    <m/>
    <m/>
    <m/>
    <m/>
    <m/>
    <m/>
    <m/>
    <m/>
    <m/>
    <m/>
    <m/>
    <m/>
    <m/>
    <m/>
    <m/>
    <m/>
    <n v="20"/>
    <n v="2022"/>
    <s v=""/>
    <m/>
    <m/>
    <m/>
  </r>
  <r>
    <n v="5321"/>
    <m/>
    <m/>
    <m/>
    <x v="13"/>
    <x v="19"/>
    <x v="6"/>
    <s v="Food Security"/>
    <x v="9"/>
    <x v="20"/>
    <x v="3"/>
    <m/>
    <s v="Planned"/>
    <m/>
    <m/>
    <m/>
    <m/>
    <m/>
    <s v="Chittagong"/>
    <s v="Cox's Bazar"/>
    <x v="6"/>
    <x v="9"/>
    <x v="1"/>
    <m/>
    <m/>
    <m/>
    <x v="2"/>
    <x v="2"/>
    <m/>
    <m/>
    <m/>
    <m/>
    <m/>
    <m/>
    <m/>
    <m/>
    <m/>
    <m/>
    <m/>
    <m/>
    <m/>
    <m/>
    <m/>
    <m/>
    <m/>
    <m/>
    <m/>
    <m/>
    <m/>
    <m/>
    <m/>
    <m/>
    <n v="20"/>
    <n v="2022"/>
    <s v=""/>
    <m/>
    <m/>
    <m/>
  </r>
  <r>
    <n v="5322"/>
    <m/>
    <m/>
    <m/>
    <x v="13"/>
    <x v="19"/>
    <x v="6"/>
    <s v="Food Security"/>
    <x v="9"/>
    <x v="20"/>
    <x v="3"/>
    <m/>
    <s v="Planned"/>
    <m/>
    <m/>
    <m/>
    <m/>
    <m/>
    <s v="Chittagong"/>
    <s v="Cox's Bazar"/>
    <x v="6"/>
    <x v="9"/>
    <x v="1"/>
    <m/>
    <m/>
    <m/>
    <x v="2"/>
    <x v="2"/>
    <m/>
    <m/>
    <m/>
    <m/>
    <m/>
    <m/>
    <m/>
    <m/>
    <m/>
    <m/>
    <m/>
    <m/>
    <m/>
    <m/>
    <m/>
    <m/>
    <m/>
    <m/>
    <m/>
    <m/>
    <m/>
    <m/>
    <m/>
    <m/>
    <n v="20"/>
    <n v="2022"/>
    <s v=""/>
    <m/>
    <m/>
    <m/>
  </r>
  <r>
    <n v="5323"/>
    <m/>
    <m/>
    <m/>
    <x v="13"/>
    <x v="19"/>
    <x v="6"/>
    <s v="Food Security"/>
    <x v="9"/>
    <x v="20"/>
    <x v="3"/>
    <m/>
    <s v="Planned"/>
    <m/>
    <m/>
    <m/>
    <m/>
    <m/>
    <s v="Chittagong"/>
    <s v="Cox's Bazar"/>
    <x v="6"/>
    <x v="9"/>
    <x v="1"/>
    <m/>
    <m/>
    <m/>
    <x v="2"/>
    <x v="2"/>
    <m/>
    <m/>
    <m/>
    <m/>
    <m/>
    <m/>
    <m/>
    <m/>
    <m/>
    <m/>
    <m/>
    <m/>
    <m/>
    <m/>
    <m/>
    <m/>
    <m/>
    <m/>
    <m/>
    <m/>
    <m/>
    <m/>
    <m/>
    <m/>
    <n v="20"/>
    <n v="2022"/>
    <s v=""/>
    <m/>
    <m/>
    <m/>
  </r>
  <r>
    <n v="5324"/>
    <m/>
    <m/>
    <m/>
    <x v="13"/>
    <x v="19"/>
    <x v="6"/>
    <s v="Food Security"/>
    <x v="9"/>
    <x v="20"/>
    <x v="3"/>
    <m/>
    <s v="Planned"/>
    <m/>
    <m/>
    <m/>
    <m/>
    <m/>
    <s v="Chittagong"/>
    <s v="Cox's Bazar"/>
    <x v="6"/>
    <x v="9"/>
    <x v="1"/>
    <m/>
    <m/>
    <m/>
    <x v="2"/>
    <x v="2"/>
    <m/>
    <m/>
    <m/>
    <m/>
    <m/>
    <m/>
    <m/>
    <m/>
    <m/>
    <m/>
    <m/>
    <m/>
    <m/>
    <m/>
    <m/>
    <m/>
    <m/>
    <m/>
    <m/>
    <m/>
    <m/>
    <m/>
    <m/>
    <m/>
    <n v="20"/>
    <n v="2022"/>
    <s v=""/>
    <m/>
    <m/>
    <m/>
  </r>
  <r>
    <n v="5325"/>
    <m/>
    <m/>
    <m/>
    <x v="13"/>
    <x v="19"/>
    <x v="6"/>
    <s v="Food Security"/>
    <x v="9"/>
    <x v="20"/>
    <x v="3"/>
    <m/>
    <s v="Planned"/>
    <m/>
    <m/>
    <m/>
    <m/>
    <m/>
    <s v="Chittagong"/>
    <s v="Cox's Bazar"/>
    <x v="6"/>
    <x v="9"/>
    <x v="1"/>
    <m/>
    <m/>
    <m/>
    <x v="2"/>
    <x v="2"/>
    <m/>
    <m/>
    <m/>
    <m/>
    <m/>
    <m/>
    <m/>
    <m/>
    <m/>
    <m/>
    <m/>
    <m/>
    <m/>
    <m/>
    <m/>
    <m/>
    <m/>
    <m/>
    <m/>
    <m/>
    <m/>
    <m/>
    <m/>
    <m/>
    <n v="20"/>
    <n v="2022"/>
    <s v=""/>
    <m/>
    <m/>
    <m/>
  </r>
  <r>
    <n v="5326"/>
    <m/>
    <m/>
    <m/>
    <x v="13"/>
    <x v="19"/>
    <x v="6"/>
    <s v="Food Security"/>
    <x v="9"/>
    <x v="20"/>
    <x v="3"/>
    <m/>
    <s v="Planned"/>
    <m/>
    <m/>
    <m/>
    <m/>
    <m/>
    <s v="Chittagong"/>
    <s v="Cox's Bazar"/>
    <x v="6"/>
    <x v="9"/>
    <x v="1"/>
    <m/>
    <m/>
    <m/>
    <x v="2"/>
    <x v="2"/>
    <m/>
    <m/>
    <m/>
    <m/>
    <m/>
    <m/>
    <m/>
    <m/>
    <m/>
    <m/>
    <m/>
    <m/>
    <m/>
    <m/>
    <m/>
    <m/>
    <m/>
    <m/>
    <m/>
    <m/>
    <m/>
    <m/>
    <m/>
    <m/>
    <n v="20"/>
    <n v="2022"/>
    <s v=""/>
    <m/>
    <m/>
    <m/>
  </r>
  <r>
    <n v="5327"/>
    <m/>
    <m/>
    <m/>
    <x v="13"/>
    <x v="19"/>
    <x v="6"/>
    <s v="Food Security"/>
    <x v="9"/>
    <x v="20"/>
    <x v="3"/>
    <m/>
    <s v="Planned"/>
    <m/>
    <m/>
    <m/>
    <m/>
    <m/>
    <s v="Chittagong"/>
    <s v="Cox's Bazar"/>
    <x v="6"/>
    <x v="9"/>
    <x v="1"/>
    <m/>
    <m/>
    <m/>
    <x v="2"/>
    <x v="2"/>
    <m/>
    <m/>
    <m/>
    <m/>
    <m/>
    <m/>
    <m/>
    <m/>
    <m/>
    <m/>
    <m/>
    <m/>
    <m/>
    <m/>
    <m/>
    <m/>
    <m/>
    <m/>
    <m/>
    <m/>
    <m/>
    <m/>
    <m/>
    <m/>
    <n v="20"/>
    <n v="2022"/>
    <s v=""/>
    <m/>
    <m/>
    <m/>
  </r>
  <r>
    <n v="5328"/>
    <m/>
    <m/>
    <m/>
    <x v="13"/>
    <x v="19"/>
    <x v="6"/>
    <s v="Food Security"/>
    <x v="9"/>
    <x v="20"/>
    <x v="3"/>
    <m/>
    <s v="Planned"/>
    <m/>
    <m/>
    <m/>
    <m/>
    <m/>
    <s v="Chittagong"/>
    <s v="Cox's Bazar"/>
    <x v="6"/>
    <x v="9"/>
    <x v="1"/>
    <m/>
    <m/>
    <m/>
    <x v="2"/>
    <x v="2"/>
    <m/>
    <m/>
    <m/>
    <m/>
    <m/>
    <m/>
    <m/>
    <m/>
    <m/>
    <m/>
    <m/>
    <m/>
    <m/>
    <m/>
    <m/>
    <m/>
    <m/>
    <m/>
    <m/>
    <m/>
    <m/>
    <m/>
    <m/>
    <m/>
    <n v="20"/>
    <n v="2022"/>
    <s v=""/>
    <m/>
    <m/>
    <m/>
  </r>
  <r>
    <n v="5329"/>
    <m/>
    <m/>
    <m/>
    <x v="13"/>
    <x v="19"/>
    <x v="6"/>
    <s v="Food Security"/>
    <x v="9"/>
    <x v="20"/>
    <x v="3"/>
    <m/>
    <s v="Planned"/>
    <m/>
    <m/>
    <m/>
    <m/>
    <m/>
    <s v="Chittagong"/>
    <s v="Cox's Bazar"/>
    <x v="6"/>
    <x v="9"/>
    <x v="1"/>
    <m/>
    <m/>
    <m/>
    <x v="2"/>
    <x v="2"/>
    <m/>
    <m/>
    <m/>
    <m/>
    <m/>
    <m/>
    <m/>
    <m/>
    <m/>
    <m/>
    <m/>
    <m/>
    <m/>
    <m/>
    <m/>
    <m/>
    <m/>
    <m/>
    <m/>
    <m/>
    <m/>
    <m/>
    <m/>
    <m/>
    <n v="20"/>
    <n v="2022"/>
    <s v=""/>
    <m/>
    <m/>
    <m/>
  </r>
  <r>
    <n v="5330"/>
    <m/>
    <m/>
    <m/>
    <x v="13"/>
    <x v="19"/>
    <x v="6"/>
    <s v="Food Security"/>
    <x v="9"/>
    <x v="20"/>
    <x v="3"/>
    <m/>
    <s v="Planned"/>
    <m/>
    <m/>
    <m/>
    <m/>
    <m/>
    <s v="Chittagong"/>
    <s v="Cox's Bazar"/>
    <x v="6"/>
    <x v="9"/>
    <x v="1"/>
    <m/>
    <m/>
    <m/>
    <x v="2"/>
    <x v="2"/>
    <m/>
    <m/>
    <m/>
    <m/>
    <m/>
    <m/>
    <m/>
    <m/>
    <m/>
    <m/>
    <m/>
    <m/>
    <m/>
    <m/>
    <m/>
    <m/>
    <m/>
    <m/>
    <m/>
    <m/>
    <m/>
    <m/>
    <m/>
    <m/>
    <n v="20"/>
    <n v="2022"/>
    <s v=""/>
    <m/>
    <m/>
    <m/>
  </r>
  <r>
    <n v="5331"/>
    <m/>
    <m/>
    <m/>
    <x v="13"/>
    <x v="19"/>
    <x v="6"/>
    <s v="Food Security"/>
    <x v="9"/>
    <x v="20"/>
    <x v="3"/>
    <m/>
    <s v="Planned"/>
    <m/>
    <m/>
    <m/>
    <m/>
    <m/>
    <s v="Chittagong"/>
    <s v="Cox's Bazar"/>
    <x v="6"/>
    <x v="9"/>
    <x v="1"/>
    <m/>
    <m/>
    <m/>
    <x v="2"/>
    <x v="2"/>
    <m/>
    <m/>
    <m/>
    <m/>
    <m/>
    <m/>
    <m/>
    <m/>
    <m/>
    <m/>
    <m/>
    <m/>
    <m/>
    <m/>
    <m/>
    <m/>
    <m/>
    <m/>
    <m/>
    <m/>
    <m/>
    <m/>
    <m/>
    <m/>
    <n v="20"/>
    <n v="2022"/>
    <s v=""/>
    <m/>
    <m/>
    <m/>
  </r>
  <r>
    <n v="5332"/>
    <m/>
    <m/>
    <m/>
    <x v="13"/>
    <x v="19"/>
    <x v="6"/>
    <s v="Food Security"/>
    <x v="9"/>
    <x v="20"/>
    <x v="3"/>
    <m/>
    <s v="Planned"/>
    <m/>
    <m/>
    <m/>
    <m/>
    <m/>
    <s v="Chittagong"/>
    <s v="Cox's Bazar"/>
    <x v="6"/>
    <x v="9"/>
    <x v="1"/>
    <m/>
    <m/>
    <m/>
    <x v="2"/>
    <x v="2"/>
    <m/>
    <m/>
    <m/>
    <m/>
    <m/>
    <m/>
    <m/>
    <m/>
    <m/>
    <m/>
    <m/>
    <m/>
    <m/>
    <m/>
    <m/>
    <m/>
    <m/>
    <m/>
    <m/>
    <m/>
    <m/>
    <m/>
    <m/>
    <m/>
    <n v="20"/>
    <n v="2022"/>
    <s v=""/>
    <m/>
    <m/>
    <m/>
  </r>
  <r>
    <n v="5333"/>
    <m/>
    <m/>
    <m/>
    <x v="13"/>
    <x v="19"/>
    <x v="6"/>
    <s v="Food Security"/>
    <x v="9"/>
    <x v="20"/>
    <x v="3"/>
    <m/>
    <s v="Planned"/>
    <m/>
    <m/>
    <m/>
    <m/>
    <m/>
    <s v="Chittagong"/>
    <s v="Cox's Bazar"/>
    <x v="6"/>
    <x v="9"/>
    <x v="1"/>
    <m/>
    <m/>
    <m/>
    <x v="2"/>
    <x v="2"/>
    <m/>
    <m/>
    <m/>
    <m/>
    <m/>
    <m/>
    <m/>
    <m/>
    <m/>
    <m/>
    <m/>
    <m/>
    <m/>
    <m/>
    <m/>
    <m/>
    <m/>
    <m/>
    <m/>
    <m/>
    <m/>
    <m/>
    <m/>
    <m/>
    <n v="20"/>
    <n v="2022"/>
    <s v=""/>
    <m/>
    <m/>
    <m/>
  </r>
  <r>
    <n v="5334"/>
    <m/>
    <m/>
    <m/>
    <x v="13"/>
    <x v="19"/>
    <x v="6"/>
    <s v="Food Security"/>
    <x v="9"/>
    <x v="20"/>
    <x v="3"/>
    <m/>
    <s v="Planned"/>
    <m/>
    <m/>
    <m/>
    <m/>
    <m/>
    <s v="Chittagong"/>
    <s v="Cox's Bazar"/>
    <x v="6"/>
    <x v="9"/>
    <x v="1"/>
    <m/>
    <m/>
    <m/>
    <x v="2"/>
    <x v="2"/>
    <m/>
    <m/>
    <m/>
    <m/>
    <m/>
    <m/>
    <m/>
    <m/>
    <m/>
    <m/>
    <m/>
    <m/>
    <m/>
    <m/>
    <m/>
    <m/>
    <m/>
    <m/>
    <m/>
    <m/>
    <m/>
    <m/>
    <m/>
    <m/>
    <n v="20"/>
    <n v="2022"/>
    <s v=""/>
    <m/>
    <m/>
    <m/>
  </r>
  <r>
    <n v="5335"/>
    <m/>
    <m/>
    <m/>
    <x v="13"/>
    <x v="19"/>
    <x v="6"/>
    <s v="Food Security"/>
    <x v="9"/>
    <x v="20"/>
    <x v="3"/>
    <m/>
    <s v="Planned"/>
    <m/>
    <m/>
    <m/>
    <m/>
    <m/>
    <s v="Chittagong"/>
    <s v="Cox's Bazar"/>
    <x v="6"/>
    <x v="9"/>
    <x v="1"/>
    <m/>
    <m/>
    <m/>
    <x v="2"/>
    <x v="2"/>
    <m/>
    <m/>
    <m/>
    <m/>
    <m/>
    <m/>
    <m/>
    <m/>
    <m/>
    <m/>
    <m/>
    <m/>
    <m/>
    <m/>
    <m/>
    <m/>
    <m/>
    <m/>
    <m/>
    <m/>
    <m/>
    <m/>
    <m/>
    <m/>
    <n v="20"/>
    <n v="2022"/>
    <s v=""/>
    <m/>
    <m/>
    <m/>
  </r>
  <r>
    <n v="5336"/>
    <m/>
    <m/>
    <m/>
    <x v="13"/>
    <x v="19"/>
    <x v="6"/>
    <s v="Food Security"/>
    <x v="9"/>
    <x v="20"/>
    <x v="3"/>
    <m/>
    <s v="Planned"/>
    <m/>
    <m/>
    <m/>
    <m/>
    <m/>
    <s v="Chittagong"/>
    <s v="Cox's Bazar"/>
    <x v="6"/>
    <x v="9"/>
    <x v="1"/>
    <m/>
    <m/>
    <m/>
    <x v="2"/>
    <x v="2"/>
    <m/>
    <m/>
    <m/>
    <m/>
    <m/>
    <m/>
    <m/>
    <m/>
    <m/>
    <m/>
    <m/>
    <m/>
    <m/>
    <m/>
    <m/>
    <m/>
    <m/>
    <m/>
    <m/>
    <m/>
    <m/>
    <m/>
    <m/>
    <m/>
    <n v="20"/>
    <n v="2022"/>
    <s v=""/>
    <m/>
    <m/>
    <m/>
  </r>
  <r>
    <n v="5337"/>
    <m/>
    <m/>
    <m/>
    <x v="13"/>
    <x v="19"/>
    <x v="6"/>
    <s v="Food Security"/>
    <x v="9"/>
    <x v="20"/>
    <x v="3"/>
    <m/>
    <s v="Planned"/>
    <m/>
    <m/>
    <m/>
    <m/>
    <m/>
    <s v="Chittagong"/>
    <s v="Cox's Bazar"/>
    <x v="6"/>
    <x v="9"/>
    <x v="1"/>
    <m/>
    <m/>
    <m/>
    <x v="2"/>
    <x v="2"/>
    <m/>
    <m/>
    <m/>
    <m/>
    <m/>
    <m/>
    <m/>
    <m/>
    <m/>
    <m/>
    <m/>
    <m/>
    <m/>
    <m/>
    <m/>
    <m/>
    <m/>
    <m/>
    <m/>
    <m/>
    <m/>
    <m/>
    <m/>
    <m/>
    <n v="20"/>
    <n v="2022"/>
    <s v=""/>
    <m/>
    <m/>
    <m/>
  </r>
  <r>
    <n v="5338"/>
    <m/>
    <m/>
    <m/>
    <x v="13"/>
    <x v="19"/>
    <x v="6"/>
    <s v="Food Security"/>
    <x v="9"/>
    <x v="20"/>
    <x v="3"/>
    <m/>
    <s v="Planned"/>
    <m/>
    <m/>
    <m/>
    <m/>
    <m/>
    <s v="Chittagong"/>
    <s v="Cox's Bazar"/>
    <x v="6"/>
    <x v="9"/>
    <x v="1"/>
    <m/>
    <m/>
    <m/>
    <x v="2"/>
    <x v="2"/>
    <m/>
    <m/>
    <m/>
    <m/>
    <m/>
    <m/>
    <m/>
    <m/>
    <m/>
    <m/>
    <m/>
    <m/>
    <m/>
    <m/>
    <m/>
    <m/>
    <m/>
    <m/>
    <m/>
    <m/>
    <m/>
    <m/>
    <m/>
    <m/>
    <n v="20"/>
    <n v="2022"/>
    <s v=""/>
    <m/>
    <m/>
    <m/>
  </r>
  <r>
    <n v="5339"/>
    <m/>
    <m/>
    <m/>
    <x v="13"/>
    <x v="19"/>
    <x v="6"/>
    <s v="Food Security"/>
    <x v="9"/>
    <x v="20"/>
    <x v="3"/>
    <m/>
    <s v="Planned"/>
    <m/>
    <m/>
    <m/>
    <m/>
    <m/>
    <s v="Chittagong"/>
    <s v="Cox's Bazar"/>
    <x v="6"/>
    <x v="9"/>
    <x v="1"/>
    <m/>
    <m/>
    <m/>
    <x v="2"/>
    <x v="2"/>
    <m/>
    <m/>
    <m/>
    <m/>
    <m/>
    <m/>
    <m/>
    <m/>
    <m/>
    <m/>
    <m/>
    <m/>
    <m/>
    <m/>
    <m/>
    <m/>
    <m/>
    <m/>
    <m/>
    <m/>
    <m/>
    <m/>
    <m/>
    <m/>
    <n v="20"/>
    <n v="2022"/>
    <s v=""/>
    <m/>
    <m/>
    <m/>
  </r>
  <r>
    <n v="5340"/>
    <m/>
    <m/>
    <m/>
    <x v="13"/>
    <x v="19"/>
    <x v="6"/>
    <s v="Food Security"/>
    <x v="9"/>
    <x v="20"/>
    <x v="3"/>
    <m/>
    <s v="Planned"/>
    <m/>
    <m/>
    <m/>
    <m/>
    <m/>
    <s v="Chittagong"/>
    <s v="Cox's Bazar"/>
    <x v="6"/>
    <x v="9"/>
    <x v="1"/>
    <m/>
    <m/>
    <m/>
    <x v="2"/>
    <x v="2"/>
    <m/>
    <m/>
    <m/>
    <m/>
    <m/>
    <m/>
    <m/>
    <m/>
    <m/>
    <m/>
    <m/>
    <m/>
    <m/>
    <m/>
    <m/>
    <m/>
    <m/>
    <m/>
    <m/>
    <m/>
    <m/>
    <m/>
    <m/>
    <m/>
    <n v="20"/>
    <n v="2022"/>
    <s v=""/>
    <m/>
    <m/>
    <m/>
  </r>
  <r>
    <n v="5341"/>
    <m/>
    <m/>
    <m/>
    <x v="13"/>
    <x v="19"/>
    <x v="6"/>
    <s v="Food Security"/>
    <x v="9"/>
    <x v="20"/>
    <x v="3"/>
    <m/>
    <s v="Planned"/>
    <m/>
    <m/>
    <m/>
    <m/>
    <m/>
    <s v="Chittagong"/>
    <s v="Cox's Bazar"/>
    <x v="6"/>
    <x v="9"/>
    <x v="1"/>
    <m/>
    <m/>
    <m/>
    <x v="2"/>
    <x v="2"/>
    <m/>
    <m/>
    <m/>
    <m/>
    <m/>
    <m/>
    <m/>
    <m/>
    <m/>
    <m/>
    <m/>
    <m/>
    <m/>
    <m/>
    <m/>
    <m/>
    <m/>
    <m/>
    <m/>
    <m/>
    <m/>
    <m/>
    <m/>
    <m/>
    <n v="20"/>
    <n v="2022"/>
    <s v=""/>
    <m/>
    <m/>
    <m/>
  </r>
  <r>
    <n v="5342"/>
    <m/>
    <m/>
    <m/>
    <x v="13"/>
    <x v="19"/>
    <x v="6"/>
    <s v="Food Security"/>
    <x v="9"/>
    <x v="20"/>
    <x v="3"/>
    <m/>
    <s v="Planned"/>
    <m/>
    <m/>
    <m/>
    <m/>
    <m/>
    <s v="Chittagong"/>
    <s v="Cox's Bazar"/>
    <x v="6"/>
    <x v="9"/>
    <x v="1"/>
    <m/>
    <m/>
    <m/>
    <x v="2"/>
    <x v="2"/>
    <m/>
    <m/>
    <m/>
    <m/>
    <m/>
    <m/>
    <m/>
    <m/>
    <m/>
    <m/>
    <m/>
    <m/>
    <m/>
    <m/>
    <m/>
    <m/>
    <m/>
    <m/>
    <m/>
    <m/>
    <m/>
    <m/>
    <m/>
    <m/>
    <n v="20"/>
    <n v="2022"/>
    <s v=""/>
    <m/>
    <m/>
    <m/>
  </r>
  <r>
    <n v="5343"/>
    <m/>
    <m/>
    <m/>
    <x v="13"/>
    <x v="19"/>
    <x v="6"/>
    <s v="Food Security"/>
    <x v="9"/>
    <x v="20"/>
    <x v="3"/>
    <m/>
    <s v="Planned"/>
    <m/>
    <m/>
    <m/>
    <m/>
    <m/>
    <s v="Chittagong"/>
    <s v="Cox's Bazar"/>
    <x v="6"/>
    <x v="9"/>
    <x v="1"/>
    <m/>
    <m/>
    <m/>
    <x v="2"/>
    <x v="2"/>
    <m/>
    <m/>
    <m/>
    <m/>
    <m/>
    <m/>
    <m/>
    <m/>
    <m/>
    <m/>
    <m/>
    <m/>
    <m/>
    <m/>
    <m/>
    <m/>
    <m/>
    <m/>
    <m/>
    <m/>
    <m/>
    <m/>
    <m/>
    <m/>
    <n v="20"/>
    <n v="2022"/>
    <s v=""/>
    <m/>
    <m/>
    <m/>
  </r>
  <r>
    <n v="5344"/>
    <m/>
    <m/>
    <m/>
    <x v="13"/>
    <x v="19"/>
    <x v="6"/>
    <s v="Food Security"/>
    <x v="9"/>
    <x v="20"/>
    <x v="3"/>
    <m/>
    <s v="Planned"/>
    <m/>
    <m/>
    <m/>
    <m/>
    <m/>
    <s v="Chittagong"/>
    <s v="Cox's Bazar"/>
    <x v="6"/>
    <x v="9"/>
    <x v="1"/>
    <m/>
    <m/>
    <m/>
    <x v="2"/>
    <x v="2"/>
    <m/>
    <m/>
    <m/>
    <m/>
    <m/>
    <m/>
    <m/>
    <m/>
    <m/>
    <m/>
    <m/>
    <m/>
    <m/>
    <m/>
    <m/>
    <m/>
    <m/>
    <m/>
    <m/>
    <m/>
    <m/>
    <m/>
    <m/>
    <m/>
    <n v="20"/>
    <n v="2022"/>
    <s v=""/>
    <m/>
    <m/>
    <m/>
  </r>
  <r>
    <n v="5345"/>
    <m/>
    <m/>
    <m/>
    <x v="13"/>
    <x v="19"/>
    <x v="6"/>
    <s v="Food Security"/>
    <x v="9"/>
    <x v="20"/>
    <x v="3"/>
    <m/>
    <s v="Planned"/>
    <m/>
    <m/>
    <m/>
    <m/>
    <m/>
    <s v="Chittagong"/>
    <s v="Cox's Bazar"/>
    <x v="6"/>
    <x v="9"/>
    <x v="1"/>
    <m/>
    <m/>
    <m/>
    <x v="2"/>
    <x v="2"/>
    <m/>
    <m/>
    <m/>
    <m/>
    <m/>
    <m/>
    <m/>
    <m/>
    <m/>
    <m/>
    <m/>
    <m/>
    <m/>
    <m/>
    <m/>
    <m/>
    <m/>
    <m/>
    <m/>
    <m/>
    <m/>
    <m/>
    <m/>
    <m/>
    <n v="20"/>
    <n v="2022"/>
    <s v=""/>
    <m/>
    <m/>
    <m/>
  </r>
  <r>
    <n v="5346"/>
    <m/>
    <m/>
    <m/>
    <x v="13"/>
    <x v="19"/>
    <x v="6"/>
    <s v="Food Security"/>
    <x v="9"/>
    <x v="20"/>
    <x v="3"/>
    <m/>
    <s v="Planned"/>
    <m/>
    <m/>
    <m/>
    <m/>
    <m/>
    <s v="Chittagong"/>
    <s v="Cox's Bazar"/>
    <x v="6"/>
    <x v="9"/>
    <x v="1"/>
    <m/>
    <m/>
    <m/>
    <x v="2"/>
    <x v="2"/>
    <m/>
    <m/>
    <m/>
    <m/>
    <m/>
    <m/>
    <m/>
    <m/>
    <m/>
    <m/>
    <m/>
    <m/>
    <m/>
    <m/>
    <m/>
    <m/>
    <m/>
    <m/>
    <m/>
    <m/>
    <m/>
    <m/>
    <m/>
    <m/>
    <n v="20"/>
    <n v="2022"/>
    <s v=""/>
    <m/>
    <m/>
    <m/>
  </r>
  <r>
    <n v="5347"/>
    <m/>
    <m/>
    <m/>
    <x v="13"/>
    <x v="19"/>
    <x v="6"/>
    <s v="Food Security"/>
    <x v="9"/>
    <x v="20"/>
    <x v="3"/>
    <m/>
    <s v="Planned"/>
    <m/>
    <m/>
    <m/>
    <m/>
    <m/>
    <s v="Chittagong"/>
    <s v="Cox's Bazar"/>
    <x v="6"/>
    <x v="9"/>
    <x v="1"/>
    <m/>
    <m/>
    <m/>
    <x v="2"/>
    <x v="2"/>
    <m/>
    <m/>
    <m/>
    <m/>
    <m/>
    <m/>
    <m/>
    <m/>
    <m/>
    <m/>
    <m/>
    <m/>
    <m/>
    <m/>
    <m/>
    <m/>
    <m/>
    <m/>
    <m/>
    <m/>
    <m/>
    <m/>
    <m/>
    <m/>
    <n v="20"/>
    <n v="2022"/>
    <s v=""/>
    <m/>
    <m/>
    <m/>
  </r>
  <r>
    <n v="5348"/>
    <m/>
    <m/>
    <m/>
    <x v="13"/>
    <x v="19"/>
    <x v="6"/>
    <s v="Food Security"/>
    <x v="9"/>
    <x v="20"/>
    <x v="3"/>
    <m/>
    <s v="Planned"/>
    <m/>
    <m/>
    <m/>
    <m/>
    <m/>
    <s v="Chittagong"/>
    <s v="Cox's Bazar"/>
    <x v="6"/>
    <x v="9"/>
    <x v="1"/>
    <m/>
    <m/>
    <m/>
    <x v="2"/>
    <x v="2"/>
    <m/>
    <m/>
    <m/>
    <m/>
    <m/>
    <m/>
    <m/>
    <m/>
    <m/>
    <m/>
    <m/>
    <m/>
    <m/>
    <m/>
    <m/>
    <m/>
    <m/>
    <m/>
    <m/>
    <m/>
    <m/>
    <m/>
    <m/>
    <m/>
    <n v="20"/>
    <n v="2022"/>
    <s v=""/>
    <m/>
    <m/>
    <m/>
  </r>
  <r>
    <n v="5349"/>
    <m/>
    <m/>
    <m/>
    <x v="13"/>
    <x v="19"/>
    <x v="6"/>
    <s v="Food Security"/>
    <x v="9"/>
    <x v="20"/>
    <x v="3"/>
    <m/>
    <s v="Planned"/>
    <m/>
    <m/>
    <m/>
    <m/>
    <m/>
    <s v="Chittagong"/>
    <s v="Cox's Bazar"/>
    <x v="6"/>
    <x v="9"/>
    <x v="1"/>
    <m/>
    <m/>
    <m/>
    <x v="2"/>
    <x v="2"/>
    <m/>
    <m/>
    <m/>
    <m/>
    <m/>
    <m/>
    <m/>
    <m/>
    <m/>
    <m/>
    <m/>
    <m/>
    <m/>
    <m/>
    <m/>
    <m/>
    <m/>
    <m/>
    <m/>
    <m/>
    <m/>
    <m/>
    <m/>
    <m/>
    <n v="20"/>
    <n v="2022"/>
    <s v=""/>
    <m/>
    <m/>
    <m/>
  </r>
  <r>
    <n v="5350"/>
    <m/>
    <m/>
    <m/>
    <x v="13"/>
    <x v="19"/>
    <x v="6"/>
    <s v="Food Security"/>
    <x v="9"/>
    <x v="20"/>
    <x v="3"/>
    <m/>
    <s v="Planned"/>
    <m/>
    <m/>
    <m/>
    <m/>
    <m/>
    <s v="Chittagong"/>
    <s v="Cox's Bazar"/>
    <x v="6"/>
    <x v="9"/>
    <x v="1"/>
    <m/>
    <m/>
    <m/>
    <x v="2"/>
    <x v="2"/>
    <m/>
    <m/>
    <m/>
    <m/>
    <m/>
    <m/>
    <m/>
    <m/>
    <m/>
    <m/>
    <m/>
    <m/>
    <m/>
    <m/>
    <m/>
    <m/>
    <m/>
    <m/>
    <m/>
    <m/>
    <m/>
    <m/>
    <m/>
    <m/>
    <n v="20"/>
    <n v="2022"/>
    <s v=""/>
    <m/>
    <m/>
    <m/>
  </r>
  <r>
    <n v="5351"/>
    <m/>
    <m/>
    <m/>
    <x v="13"/>
    <x v="19"/>
    <x v="6"/>
    <s v="Food Security"/>
    <x v="9"/>
    <x v="20"/>
    <x v="3"/>
    <m/>
    <s v="Planned"/>
    <m/>
    <m/>
    <m/>
    <m/>
    <m/>
    <s v="Chittagong"/>
    <s v="Cox's Bazar"/>
    <x v="6"/>
    <x v="9"/>
    <x v="1"/>
    <m/>
    <m/>
    <m/>
    <x v="2"/>
    <x v="2"/>
    <m/>
    <m/>
    <m/>
    <m/>
    <m/>
    <m/>
    <m/>
    <m/>
    <m/>
    <m/>
    <m/>
    <m/>
    <m/>
    <m/>
    <m/>
    <m/>
    <m/>
    <m/>
    <m/>
    <m/>
    <m/>
    <m/>
    <m/>
    <m/>
    <n v="20"/>
    <n v="2022"/>
    <s v=""/>
    <m/>
    <m/>
    <m/>
  </r>
  <r>
    <n v="5352"/>
    <m/>
    <m/>
    <m/>
    <x v="13"/>
    <x v="19"/>
    <x v="6"/>
    <s v="Food Security"/>
    <x v="9"/>
    <x v="20"/>
    <x v="3"/>
    <m/>
    <s v="Planned"/>
    <m/>
    <m/>
    <m/>
    <m/>
    <m/>
    <s v="Chittagong"/>
    <s v="Cox's Bazar"/>
    <x v="6"/>
    <x v="9"/>
    <x v="1"/>
    <m/>
    <m/>
    <m/>
    <x v="2"/>
    <x v="2"/>
    <m/>
    <m/>
    <m/>
    <m/>
    <m/>
    <m/>
    <m/>
    <m/>
    <m/>
    <m/>
    <m/>
    <m/>
    <m/>
    <m/>
    <m/>
    <m/>
    <m/>
    <m/>
    <m/>
    <m/>
    <m/>
    <m/>
    <m/>
    <m/>
    <n v="20"/>
    <n v="2022"/>
    <s v=""/>
    <m/>
    <m/>
    <m/>
  </r>
  <r>
    <n v="5353"/>
    <m/>
    <m/>
    <m/>
    <x v="13"/>
    <x v="19"/>
    <x v="6"/>
    <s v="Food Security"/>
    <x v="9"/>
    <x v="20"/>
    <x v="3"/>
    <m/>
    <s v="Planned"/>
    <m/>
    <m/>
    <m/>
    <m/>
    <m/>
    <s v="Chittagong"/>
    <s v="Cox's Bazar"/>
    <x v="6"/>
    <x v="9"/>
    <x v="1"/>
    <m/>
    <m/>
    <m/>
    <x v="2"/>
    <x v="2"/>
    <m/>
    <m/>
    <m/>
    <m/>
    <m/>
    <m/>
    <m/>
    <m/>
    <m/>
    <m/>
    <m/>
    <m/>
    <m/>
    <m/>
    <m/>
    <m/>
    <m/>
    <m/>
    <m/>
    <m/>
    <m/>
    <m/>
    <m/>
    <m/>
    <n v="20"/>
    <n v="2022"/>
    <s v=""/>
    <m/>
    <m/>
    <m/>
  </r>
  <r>
    <n v="5354"/>
    <m/>
    <m/>
    <m/>
    <x v="13"/>
    <x v="19"/>
    <x v="6"/>
    <s v="Food Security"/>
    <x v="9"/>
    <x v="20"/>
    <x v="3"/>
    <m/>
    <s v="Planned"/>
    <m/>
    <m/>
    <m/>
    <m/>
    <m/>
    <s v="Chittagong"/>
    <s v="Cox's Bazar"/>
    <x v="6"/>
    <x v="9"/>
    <x v="1"/>
    <m/>
    <m/>
    <m/>
    <x v="2"/>
    <x v="2"/>
    <m/>
    <m/>
    <m/>
    <m/>
    <m/>
    <m/>
    <m/>
    <m/>
    <m/>
    <m/>
    <m/>
    <m/>
    <m/>
    <m/>
    <m/>
    <m/>
    <m/>
    <m/>
    <m/>
    <m/>
    <m/>
    <m/>
    <m/>
    <m/>
    <n v="20"/>
    <n v="2022"/>
    <s v=""/>
    <m/>
    <m/>
    <m/>
  </r>
  <r>
    <n v="5355"/>
    <m/>
    <m/>
    <m/>
    <x v="13"/>
    <x v="19"/>
    <x v="6"/>
    <s v="Food Security"/>
    <x v="9"/>
    <x v="20"/>
    <x v="3"/>
    <m/>
    <s v="Planned"/>
    <m/>
    <m/>
    <m/>
    <m/>
    <m/>
    <s v="Chittagong"/>
    <s v="Cox's Bazar"/>
    <x v="6"/>
    <x v="9"/>
    <x v="1"/>
    <m/>
    <m/>
    <m/>
    <x v="2"/>
    <x v="2"/>
    <m/>
    <m/>
    <m/>
    <m/>
    <m/>
    <m/>
    <m/>
    <m/>
    <m/>
    <m/>
    <m/>
    <m/>
    <m/>
    <m/>
    <m/>
    <m/>
    <m/>
    <m/>
    <m/>
    <m/>
    <m/>
    <m/>
    <m/>
    <m/>
    <n v="20"/>
    <n v="2022"/>
    <s v=""/>
    <m/>
    <m/>
    <m/>
  </r>
  <r>
    <n v="5356"/>
    <m/>
    <m/>
    <m/>
    <x v="13"/>
    <x v="19"/>
    <x v="6"/>
    <s v="Food Security"/>
    <x v="9"/>
    <x v="20"/>
    <x v="3"/>
    <m/>
    <s v="Planned"/>
    <m/>
    <m/>
    <m/>
    <m/>
    <m/>
    <s v="Chittagong"/>
    <s v="Cox's Bazar"/>
    <x v="6"/>
    <x v="9"/>
    <x v="1"/>
    <m/>
    <m/>
    <m/>
    <x v="2"/>
    <x v="2"/>
    <m/>
    <m/>
    <m/>
    <m/>
    <m/>
    <m/>
    <m/>
    <m/>
    <m/>
    <m/>
    <m/>
    <m/>
    <m/>
    <m/>
    <m/>
    <m/>
    <m/>
    <m/>
    <m/>
    <m/>
    <m/>
    <m/>
    <m/>
    <m/>
    <n v="20"/>
    <n v="2022"/>
    <s v=""/>
    <m/>
    <m/>
    <m/>
  </r>
  <r>
    <n v="5357"/>
    <m/>
    <m/>
    <m/>
    <x v="13"/>
    <x v="19"/>
    <x v="6"/>
    <s v="Food Security"/>
    <x v="9"/>
    <x v="20"/>
    <x v="3"/>
    <m/>
    <s v="Planned"/>
    <m/>
    <m/>
    <m/>
    <m/>
    <m/>
    <s v="Chittagong"/>
    <s v="Cox's Bazar"/>
    <x v="6"/>
    <x v="9"/>
    <x v="1"/>
    <m/>
    <m/>
    <m/>
    <x v="2"/>
    <x v="2"/>
    <m/>
    <m/>
    <m/>
    <m/>
    <m/>
    <m/>
    <m/>
    <m/>
    <m/>
    <m/>
    <m/>
    <m/>
    <m/>
    <m/>
    <m/>
    <m/>
    <m/>
    <m/>
    <m/>
    <m/>
    <m/>
    <m/>
    <m/>
    <m/>
    <n v="20"/>
    <n v="2022"/>
    <s v=""/>
    <m/>
    <m/>
    <m/>
  </r>
  <r>
    <n v="5358"/>
    <m/>
    <m/>
    <m/>
    <x v="13"/>
    <x v="19"/>
    <x v="6"/>
    <s v="Food Security"/>
    <x v="9"/>
    <x v="20"/>
    <x v="3"/>
    <m/>
    <s v="Planned"/>
    <m/>
    <m/>
    <m/>
    <m/>
    <m/>
    <s v="Chittagong"/>
    <s v="Cox's Bazar"/>
    <x v="6"/>
    <x v="9"/>
    <x v="1"/>
    <m/>
    <m/>
    <m/>
    <x v="2"/>
    <x v="2"/>
    <m/>
    <m/>
    <m/>
    <m/>
    <m/>
    <m/>
    <m/>
    <m/>
    <m/>
    <m/>
    <m/>
    <m/>
    <m/>
    <m/>
    <m/>
    <m/>
    <m/>
    <m/>
    <m/>
    <m/>
    <m/>
    <m/>
    <m/>
    <m/>
    <n v="20"/>
    <n v="2022"/>
    <s v=""/>
    <m/>
    <m/>
    <m/>
  </r>
  <r>
    <n v="5359"/>
    <m/>
    <m/>
    <m/>
    <x v="13"/>
    <x v="19"/>
    <x v="6"/>
    <s v="Food Security"/>
    <x v="9"/>
    <x v="20"/>
    <x v="3"/>
    <m/>
    <s v="Planned"/>
    <m/>
    <m/>
    <m/>
    <m/>
    <m/>
    <s v="Chittagong"/>
    <s v="Cox's Bazar"/>
    <x v="6"/>
    <x v="9"/>
    <x v="1"/>
    <m/>
    <m/>
    <m/>
    <x v="2"/>
    <x v="2"/>
    <m/>
    <m/>
    <m/>
    <m/>
    <m/>
    <m/>
    <m/>
    <m/>
    <m/>
    <m/>
    <m/>
    <m/>
    <m/>
    <m/>
    <m/>
    <m/>
    <m/>
    <m/>
    <m/>
    <m/>
    <m/>
    <m/>
    <m/>
    <m/>
    <n v="20"/>
    <n v="2022"/>
    <s v=""/>
    <m/>
    <m/>
    <m/>
  </r>
  <r>
    <n v="5360"/>
    <m/>
    <m/>
    <m/>
    <x v="13"/>
    <x v="19"/>
    <x v="6"/>
    <s v="Food Security"/>
    <x v="9"/>
    <x v="20"/>
    <x v="3"/>
    <m/>
    <s v="Planned"/>
    <m/>
    <m/>
    <m/>
    <m/>
    <m/>
    <s v="Chittagong"/>
    <s v="Cox's Bazar"/>
    <x v="6"/>
    <x v="9"/>
    <x v="1"/>
    <m/>
    <m/>
    <m/>
    <x v="2"/>
    <x v="2"/>
    <m/>
    <m/>
    <m/>
    <m/>
    <m/>
    <m/>
    <m/>
    <m/>
    <m/>
    <m/>
    <m/>
    <m/>
    <m/>
    <m/>
    <m/>
    <m/>
    <m/>
    <m/>
    <m/>
    <m/>
    <m/>
    <m/>
    <m/>
    <m/>
    <n v="20"/>
    <n v="2022"/>
    <s v=""/>
    <m/>
    <m/>
    <m/>
  </r>
  <r>
    <n v="5361"/>
    <m/>
    <m/>
    <m/>
    <x v="13"/>
    <x v="19"/>
    <x v="6"/>
    <s v="Food Security"/>
    <x v="9"/>
    <x v="20"/>
    <x v="3"/>
    <m/>
    <s v="Planned"/>
    <m/>
    <m/>
    <m/>
    <m/>
    <m/>
    <s v="Chittagong"/>
    <s v="Cox's Bazar"/>
    <x v="6"/>
    <x v="9"/>
    <x v="1"/>
    <m/>
    <m/>
    <m/>
    <x v="2"/>
    <x v="2"/>
    <m/>
    <m/>
    <m/>
    <m/>
    <m/>
    <m/>
    <m/>
    <m/>
    <m/>
    <m/>
    <m/>
    <m/>
    <m/>
    <m/>
    <m/>
    <m/>
    <m/>
    <m/>
    <m/>
    <m/>
    <m/>
    <m/>
    <m/>
    <m/>
    <n v="20"/>
    <n v="2022"/>
    <s v=""/>
    <m/>
    <m/>
    <m/>
  </r>
  <r>
    <n v="5362"/>
    <m/>
    <m/>
    <m/>
    <x v="13"/>
    <x v="19"/>
    <x v="6"/>
    <s v="Food Security"/>
    <x v="9"/>
    <x v="20"/>
    <x v="3"/>
    <m/>
    <s v="Planned"/>
    <m/>
    <m/>
    <m/>
    <m/>
    <m/>
    <s v="Chittagong"/>
    <s v="Cox's Bazar"/>
    <x v="6"/>
    <x v="9"/>
    <x v="1"/>
    <m/>
    <m/>
    <m/>
    <x v="2"/>
    <x v="2"/>
    <m/>
    <m/>
    <m/>
    <m/>
    <m/>
    <m/>
    <m/>
    <m/>
    <m/>
    <m/>
    <m/>
    <m/>
    <m/>
    <m/>
    <m/>
    <m/>
    <m/>
    <m/>
    <m/>
    <m/>
    <m/>
    <m/>
    <m/>
    <m/>
    <n v="20"/>
    <n v="2022"/>
    <s v=""/>
    <m/>
    <m/>
    <m/>
  </r>
  <r>
    <n v="5363"/>
    <m/>
    <m/>
    <m/>
    <x v="13"/>
    <x v="19"/>
    <x v="6"/>
    <s v="Food Security"/>
    <x v="9"/>
    <x v="20"/>
    <x v="3"/>
    <m/>
    <s v="Planned"/>
    <m/>
    <m/>
    <m/>
    <m/>
    <m/>
    <s v="Chittagong"/>
    <s v="Cox's Bazar"/>
    <x v="6"/>
    <x v="9"/>
    <x v="1"/>
    <m/>
    <m/>
    <m/>
    <x v="2"/>
    <x v="2"/>
    <m/>
    <m/>
    <m/>
    <m/>
    <m/>
    <m/>
    <m/>
    <m/>
    <m/>
    <m/>
    <m/>
    <m/>
    <m/>
    <m/>
    <m/>
    <m/>
    <m/>
    <m/>
    <m/>
    <m/>
    <m/>
    <m/>
    <m/>
    <m/>
    <n v="20"/>
    <n v="2022"/>
    <s v=""/>
    <m/>
    <m/>
    <m/>
  </r>
  <r>
    <n v="5364"/>
    <m/>
    <m/>
    <m/>
    <x v="13"/>
    <x v="19"/>
    <x v="6"/>
    <s v="Food Security"/>
    <x v="9"/>
    <x v="20"/>
    <x v="3"/>
    <m/>
    <s v="Planned"/>
    <m/>
    <m/>
    <m/>
    <m/>
    <m/>
    <s v="Chittagong"/>
    <s v="Cox's Bazar"/>
    <x v="6"/>
    <x v="9"/>
    <x v="1"/>
    <m/>
    <m/>
    <m/>
    <x v="2"/>
    <x v="2"/>
    <m/>
    <m/>
    <m/>
    <m/>
    <m/>
    <m/>
    <m/>
    <m/>
    <m/>
    <m/>
    <m/>
    <m/>
    <m/>
    <m/>
    <m/>
    <m/>
    <m/>
    <m/>
    <m/>
    <m/>
    <m/>
    <m/>
    <m/>
    <m/>
    <n v="20"/>
    <n v="2022"/>
    <s v=""/>
    <m/>
    <m/>
    <m/>
  </r>
  <r>
    <n v="5365"/>
    <m/>
    <m/>
    <m/>
    <x v="13"/>
    <x v="19"/>
    <x v="6"/>
    <s v="Food Security"/>
    <x v="9"/>
    <x v="20"/>
    <x v="3"/>
    <m/>
    <s v="Planned"/>
    <m/>
    <m/>
    <m/>
    <m/>
    <m/>
    <s v="Chittagong"/>
    <s v="Cox's Bazar"/>
    <x v="6"/>
    <x v="9"/>
    <x v="1"/>
    <m/>
    <m/>
    <m/>
    <x v="2"/>
    <x v="2"/>
    <m/>
    <m/>
    <m/>
    <m/>
    <m/>
    <m/>
    <m/>
    <m/>
    <m/>
    <m/>
    <m/>
    <m/>
    <m/>
    <m/>
    <m/>
    <m/>
    <m/>
    <m/>
    <m/>
    <m/>
    <m/>
    <m/>
    <m/>
    <m/>
    <n v="20"/>
    <n v="2022"/>
    <s v=""/>
    <m/>
    <m/>
    <m/>
  </r>
  <r>
    <n v="5366"/>
    <m/>
    <m/>
    <m/>
    <x v="13"/>
    <x v="19"/>
    <x v="6"/>
    <s v="Food Security"/>
    <x v="9"/>
    <x v="20"/>
    <x v="3"/>
    <m/>
    <s v="Planned"/>
    <m/>
    <m/>
    <m/>
    <m/>
    <m/>
    <s v="Chittagong"/>
    <s v="Cox's Bazar"/>
    <x v="6"/>
    <x v="9"/>
    <x v="1"/>
    <m/>
    <m/>
    <m/>
    <x v="2"/>
    <x v="2"/>
    <m/>
    <m/>
    <m/>
    <m/>
    <m/>
    <m/>
    <m/>
    <m/>
    <m/>
    <m/>
    <m/>
    <m/>
    <m/>
    <m/>
    <m/>
    <m/>
    <m/>
    <m/>
    <m/>
    <m/>
    <m/>
    <m/>
    <m/>
    <m/>
    <n v="20"/>
    <n v="2022"/>
    <s v=""/>
    <m/>
    <m/>
    <m/>
  </r>
  <r>
    <n v="5367"/>
    <m/>
    <m/>
    <m/>
    <x v="13"/>
    <x v="19"/>
    <x v="6"/>
    <s v="Food Security"/>
    <x v="9"/>
    <x v="20"/>
    <x v="3"/>
    <m/>
    <s v="Planned"/>
    <m/>
    <m/>
    <m/>
    <m/>
    <m/>
    <s v="Chittagong"/>
    <s v="Cox's Bazar"/>
    <x v="6"/>
    <x v="9"/>
    <x v="1"/>
    <m/>
    <m/>
    <m/>
    <x v="2"/>
    <x v="2"/>
    <m/>
    <m/>
    <m/>
    <m/>
    <m/>
    <m/>
    <m/>
    <m/>
    <m/>
    <m/>
    <m/>
    <m/>
    <m/>
    <m/>
    <m/>
    <m/>
    <m/>
    <m/>
    <m/>
    <m/>
    <m/>
    <m/>
    <m/>
    <m/>
    <n v="20"/>
    <n v="2022"/>
    <s v=""/>
    <m/>
    <m/>
    <m/>
  </r>
  <r>
    <n v="5368"/>
    <m/>
    <m/>
    <m/>
    <x v="13"/>
    <x v="19"/>
    <x v="6"/>
    <s v="Food Security"/>
    <x v="9"/>
    <x v="20"/>
    <x v="3"/>
    <m/>
    <s v="Planned"/>
    <m/>
    <m/>
    <m/>
    <m/>
    <m/>
    <s v="Chittagong"/>
    <s v="Cox's Bazar"/>
    <x v="6"/>
    <x v="9"/>
    <x v="1"/>
    <m/>
    <m/>
    <m/>
    <x v="2"/>
    <x v="2"/>
    <m/>
    <m/>
    <m/>
    <m/>
    <m/>
    <m/>
    <m/>
    <m/>
    <m/>
    <m/>
    <m/>
    <m/>
    <m/>
    <m/>
    <m/>
    <m/>
    <m/>
    <m/>
    <m/>
    <m/>
    <m/>
    <m/>
    <m/>
    <m/>
    <n v="20"/>
    <n v="2022"/>
    <s v=""/>
    <m/>
    <m/>
    <m/>
  </r>
  <r>
    <n v="5369"/>
    <m/>
    <m/>
    <m/>
    <x v="13"/>
    <x v="19"/>
    <x v="6"/>
    <s v="Food Security"/>
    <x v="9"/>
    <x v="20"/>
    <x v="3"/>
    <m/>
    <s v="Planned"/>
    <m/>
    <m/>
    <m/>
    <m/>
    <m/>
    <s v="Chittagong"/>
    <s v="Cox's Bazar"/>
    <x v="6"/>
    <x v="9"/>
    <x v="1"/>
    <m/>
    <m/>
    <m/>
    <x v="2"/>
    <x v="2"/>
    <m/>
    <m/>
    <m/>
    <m/>
    <m/>
    <m/>
    <m/>
    <m/>
    <m/>
    <m/>
    <m/>
    <m/>
    <m/>
    <m/>
    <m/>
    <m/>
    <m/>
    <m/>
    <m/>
    <m/>
    <m/>
    <m/>
    <m/>
    <m/>
    <n v="20"/>
    <n v="2022"/>
    <s v=""/>
    <m/>
    <m/>
    <m/>
  </r>
  <r>
    <n v="5370"/>
    <m/>
    <m/>
    <m/>
    <x v="13"/>
    <x v="19"/>
    <x v="6"/>
    <s v="Food Security"/>
    <x v="9"/>
    <x v="20"/>
    <x v="3"/>
    <m/>
    <s v="Planned"/>
    <m/>
    <m/>
    <m/>
    <m/>
    <m/>
    <s v="Chittagong"/>
    <s v="Cox's Bazar"/>
    <x v="6"/>
    <x v="9"/>
    <x v="1"/>
    <m/>
    <m/>
    <m/>
    <x v="2"/>
    <x v="2"/>
    <m/>
    <m/>
    <m/>
    <m/>
    <m/>
    <m/>
    <m/>
    <m/>
    <m/>
    <m/>
    <m/>
    <m/>
    <m/>
    <m/>
    <m/>
    <m/>
    <m/>
    <m/>
    <m/>
    <m/>
    <m/>
    <m/>
    <m/>
    <m/>
    <n v="20"/>
    <n v="2022"/>
    <s v=""/>
    <m/>
    <m/>
    <m/>
  </r>
  <r>
    <n v="5371"/>
    <m/>
    <m/>
    <m/>
    <x v="13"/>
    <x v="19"/>
    <x v="6"/>
    <s v="Food Security"/>
    <x v="9"/>
    <x v="20"/>
    <x v="3"/>
    <m/>
    <s v="Planned"/>
    <m/>
    <m/>
    <m/>
    <m/>
    <m/>
    <s v="Chittagong"/>
    <s v="Cox's Bazar"/>
    <x v="6"/>
    <x v="9"/>
    <x v="1"/>
    <m/>
    <m/>
    <m/>
    <x v="2"/>
    <x v="2"/>
    <m/>
    <m/>
    <m/>
    <m/>
    <m/>
    <m/>
    <m/>
    <m/>
    <m/>
    <m/>
    <m/>
    <m/>
    <m/>
    <m/>
    <m/>
    <m/>
    <m/>
    <m/>
    <m/>
    <m/>
    <m/>
    <m/>
    <m/>
    <m/>
    <n v="20"/>
    <n v="2022"/>
    <s v=""/>
    <m/>
    <m/>
    <m/>
  </r>
  <r>
    <n v="5372"/>
    <m/>
    <m/>
    <m/>
    <x v="13"/>
    <x v="19"/>
    <x v="6"/>
    <s v="Food Security"/>
    <x v="9"/>
    <x v="20"/>
    <x v="3"/>
    <m/>
    <s v="Planned"/>
    <m/>
    <m/>
    <m/>
    <m/>
    <m/>
    <s v="Chittagong"/>
    <s v="Cox's Bazar"/>
    <x v="6"/>
    <x v="9"/>
    <x v="1"/>
    <m/>
    <m/>
    <m/>
    <x v="2"/>
    <x v="2"/>
    <m/>
    <m/>
    <m/>
    <m/>
    <m/>
    <m/>
    <m/>
    <m/>
    <m/>
    <m/>
    <m/>
    <m/>
    <m/>
    <m/>
    <m/>
    <m/>
    <m/>
    <m/>
    <m/>
    <m/>
    <m/>
    <m/>
    <m/>
    <m/>
    <n v="20"/>
    <n v="2022"/>
    <s v=""/>
    <m/>
    <m/>
    <m/>
  </r>
  <r>
    <n v="5373"/>
    <m/>
    <m/>
    <m/>
    <x v="13"/>
    <x v="19"/>
    <x v="6"/>
    <s v="Food Security"/>
    <x v="9"/>
    <x v="20"/>
    <x v="3"/>
    <m/>
    <s v="Planned"/>
    <m/>
    <m/>
    <m/>
    <m/>
    <m/>
    <s v="Chittagong"/>
    <s v="Cox's Bazar"/>
    <x v="6"/>
    <x v="9"/>
    <x v="1"/>
    <m/>
    <m/>
    <m/>
    <x v="2"/>
    <x v="2"/>
    <m/>
    <m/>
    <m/>
    <m/>
    <m/>
    <m/>
    <m/>
    <m/>
    <m/>
    <m/>
    <m/>
    <m/>
    <m/>
    <m/>
    <m/>
    <m/>
    <m/>
    <m/>
    <m/>
    <m/>
    <m/>
    <m/>
    <m/>
    <m/>
    <n v="20"/>
    <n v="2022"/>
    <s v=""/>
    <m/>
    <m/>
    <m/>
  </r>
  <r>
    <n v="5374"/>
    <m/>
    <m/>
    <m/>
    <x v="13"/>
    <x v="19"/>
    <x v="6"/>
    <s v="Food Security"/>
    <x v="9"/>
    <x v="20"/>
    <x v="3"/>
    <m/>
    <s v="Planned"/>
    <m/>
    <m/>
    <m/>
    <m/>
    <m/>
    <s v="Chittagong"/>
    <s v="Cox's Bazar"/>
    <x v="6"/>
    <x v="9"/>
    <x v="1"/>
    <m/>
    <m/>
    <m/>
    <x v="2"/>
    <x v="2"/>
    <m/>
    <m/>
    <m/>
    <m/>
    <m/>
    <m/>
    <m/>
    <m/>
    <m/>
    <m/>
    <m/>
    <m/>
    <m/>
    <m/>
    <m/>
    <m/>
    <m/>
    <m/>
    <m/>
    <m/>
    <m/>
    <m/>
    <m/>
    <m/>
    <n v="20"/>
    <n v="2022"/>
    <s v=""/>
    <m/>
    <m/>
    <m/>
  </r>
  <r>
    <n v="5375"/>
    <m/>
    <m/>
    <m/>
    <x v="13"/>
    <x v="19"/>
    <x v="6"/>
    <s v="Food Security"/>
    <x v="9"/>
    <x v="20"/>
    <x v="3"/>
    <m/>
    <s v="Planned"/>
    <m/>
    <m/>
    <m/>
    <m/>
    <m/>
    <s v="Chittagong"/>
    <s v="Cox's Bazar"/>
    <x v="6"/>
    <x v="9"/>
    <x v="1"/>
    <m/>
    <m/>
    <m/>
    <x v="2"/>
    <x v="2"/>
    <m/>
    <m/>
    <m/>
    <m/>
    <m/>
    <m/>
    <m/>
    <m/>
    <m/>
    <m/>
    <m/>
    <m/>
    <m/>
    <m/>
    <m/>
    <m/>
    <m/>
    <m/>
    <m/>
    <m/>
    <m/>
    <m/>
    <m/>
    <m/>
    <n v="20"/>
    <n v="2022"/>
    <s v=""/>
    <m/>
    <m/>
    <m/>
  </r>
  <r>
    <n v="5376"/>
    <m/>
    <m/>
    <m/>
    <x v="13"/>
    <x v="19"/>
    <x v="6"/>
    <s v="Food Security"/>
    <x v="9"/>
    <x v="20"/>
    <x v="3"/>
    <m/>
    <s v="Planned"/>
    <m/>
    <m/>
    <m/>
    <m/>
    <m/>
    <s v="Chittagong"/>
    <s v="Cox's Bazar"/>
    <x v="6"/>
    <x v="9"/>
    <x v="1"/>
    <m/>
    <m/>
    <m/>
    <x v="2"/>
    <x v="2"/>
    <m/>
    <m/>
    <m/>
    <m/>
    <m/>
    <m/>
    <m/>
    <m/>
    <m/>
    <m/>
    <m/>
    <m/>
    <m/>
    <m/>
    <m/>
    <m/>
    <m/>
    <m/>
    <m/>
    <m/>
    <m/>
    <m/>
    <m/>
    <m/>
    <n v="20"/>
    <n v="2022"/>
    <s v=""/>
    <m/>
    <m/>
    <m/>
  </r>
  <r>
    <n v="5377"/>
    <m/>
    <m/>
    <m/>
    <x v="13"/>
    <x v="19"/>
    <x v="6"/>
    <s v="Food Security"/>
    <x v="9"/>
    <x v="20"/>
    <x v="3"/>
    <m/>
    <s v="Planned"/>
    <m/>
    <m/>
    <m/>
    <m/>
    <m/>
    <s v="Chittagong"/>
    <s v="Cox's Bazar"/>
    <x v="6"/>
    <x v="9"/>
    <x v="1"/>
    <m/>
    <m/>
    <m/>
    <x v="2"/>
    <x v="2"/>
    <m/>
    <m/>
    <m/>
    <m/>
    <m/>
    <m/>
    <m/>
    <m/>
    <m/>
    <m/>
    <m/>
    <m/>
    <m/>
    <m/>
    <m/>
    <m/>
    <m/>
    <m/>
    <m/>
    <m/>
    <m/>
    <m/>
    <m/>
    <m/>
    <n v="20"/>
    <n v="2022"/>
    <s v=""/>
    <m/>
    <m/>
    <m/>
  </r>
  <r>
    <n v="5378"/>
    <m/>
    <m/>
    <m/>
    <x v="13"/>
    <x v="19"/>
    <x v="6"/>
    <s v="Food Security"/>
    <x v="9"/>
    <x v="20"/>
    <x v="3"/>
    <m/>
    <s v="Planned"/>
    <m/>
    <m/>
    <m/>
    <m/>
    <m/>
    <s v="Chittagong"/>
    <s v="Cox's Bazar"/>
    <x v="6"/>
    <x v="9"/>
    <x v="1"/>
    <m/>
    <m/>
    <m/>
    <x v="2"/>
    <x v="2"/>
    <m/>
    <m/>
    <m/>
    <m/>
    <m/>
    <m/>
    <m/>
    <m/>
    <m/>
    <m/>
    <m/>
    <m/>
    <m/>
    <m/>
    <m/>
    <m/>
    <m/>
    <m/>
    <m/>
    <m/>
    <m/>
    <m/>
    <m/>
    <m/>
    <n v="20"/>
    <n v="2022"/>
    <s v=""/>
    <m/>
    <m/>
    <m/>
  </r>
  <r>
    <n v="5379"/>
    <m/>
    <m/>
    <m/>
    <x v="13"/>
    <x v="19"/>
    <x v="6"/>
    <s v="Food Security"/>
    <x v="9"/>
    <x v="20"/>
    <x v="3"/>
    <m/>
    <s v="Planned"/>
    <m/>
    <m/>
    <m/>
    <m/>
    <m/>
    <s v="Chittagong"/>
    <s v="Cox's Bazar"/>
    <x v="6"/>
    <x v="9"/>
    <x v="1"/>
    <m/>
    <m/>
    <m/>
    <x v="2"/>
    <x v="2"/>
    <m/>
    <m/>
    <m/>
    <m/>
    <m/>
    <m/>
    <m/>
    <m/>
    <m/>
    <m/>
    <m/>
    <m/>
    <m/>
    <m/>
    <m/>
    <m/>
    <m/>
    <m/>
    <m/>
    <m/>
    <m/>
    <m/>
    <m/>
    <m/>
    <n v="20"/>
    <n v="2022"/>
    <s v=""/>
    <m/>
    <m/>
    <m/>
  </r>
  <r>
    <n v="5380"/>
    <m/>
    <m/>
    <m/>
    <x v="13"/>
    <x v="19"/>
    <x v="6"/>
    <s v="Food Security"/>
    <x v="9"/>
    <x v="20"/>
    <x v="3"/>
    <m/>
    <s v="Planned"/>
    <m/>
    <m/>
    <m/>
    <m/>
    <m/>
    <s v="Chittagong"/>
    <s v="Cox's Bazar"/>
    <x v="6"/>
    <x v="9"/>
    <x v="1"/>
    <m/>
    <m/>
    <m/>
    <x v="2"/>
    <x v="2"/>
    <m/>
    <m/>
    <m/>
    <m/>
    <m/>
    <m/>
    <m/>
    <m/>
    <m/>
    <m/>
    <m/>
    <m/>
    <m/>
    <m/>
    <m/>
    <m/>
    <m/>
    <m/>
    <m/>
    <m/>
    <m/>
    <m/>
    <m/>
    <m/>
    <n v="20"/>
    <n v="2022"/>
    <s v=""/>
    <m/>
    <m/>
    <m/>
  </r>
  <r>
    <n v="5381"/>
    <m/>
    <m/>
    <m/>
    <x v="13"/>
    <x v="19"/>
    <x v="6"/>
    <s v="Food Security"/>
    <x v="9"/>
    <x v="20"/>
    <x v="3"/>
    <m/>
    <s v="Planned"/>
    <m/>
    <m/>
    <m/>
    <m/>
    <m/>
    <s v="Chittagong"/>
    <s v="Cox's Bazar"/>
    <x v="6"/>
    <x v="9"/>
    <x v="1"/>
    <m/>
    <m/>
    <m/>
    <x v="2"/>
    <x v="2"/>
    <m/>
    <m/>
    <m/>
    <m/>
    <m/>
    <m/>
    <m/>
    <m/>
    <m/>
    <m/>
    <m/>
    <m/>
    <m/>
    <m/>
    <m/>
    <m/>
    <m/>
    <m/>
    <m/>
    <m/>
    <m/>
    <m/>
    <m/>
    <m/>
    <n v="20"/>
    <n v="2022"/>
    <s v=""/>
    <m/>
    <m/>
    <m/>
  </r>
  <r>
    <n v="5382"/>
    <m/>
    <m/>
    <m/>
    <x v="13"/>
    <x v="19"/>
    <x v="6"/>
    <s v="Food Security"/>
    <x v="9"/>
    <x v="20"/>
    <x v="3"/>
    <m/>
    <s v="Planned"/>
    <m/>
    <m/>
    <m/>
    <m/>
    <m/>
    <s v="Chittagong"/>
    <s v="Cox's Bazar"/>
    <x v="6"/>
    <x v="9"/>
    <x v="1"/>
    <m/>
    <m/>
    <m/>
    <x v="2"/>
    <x v="2"/>
    <m/>
    <m/>
    <m/>
    <m/>
    <m/>
    <m/>
    <m/>
    <m/>
    <m/>
    <m/>
    <m/>
    <m/>
    <m/>
    <m/>
    <m/>
    <m/>
    <m/>
    <m/>
    <m/>
    <m/>
    <m/>
    <m/>
    <m/>
    <m/>
    <n v="20"/>
    <n v="2022"/>
    <s v=""/>
    <m/>
    <m/>
    <m/>
  </r>
  <r>
    <n v="5383"/>
    <m/>
    <m/>
    <m/>
    <x v="13"/>
    <x v="19"/>
    <x v="6"/>
    <s v="Food Security"/>
    <x v="9"/>
    <x v="20"/>
    <x v="3"/>
    <m/>
    <s v="Planned"/>
    <m/>
    <m/>
    <m/>
    <m/>
    <m/>
    <s v="Chittagong"/>
    <s v="Cox's Bazar"/>
    <x v="6"/>
    <x v="9"/>
    <x v="1"/>
    <m/>
    <m/>
    <m/>
    <x v="2"/>
    <x v="2"/>
    <m/>
    <m/>
    <m/>
    <m/>
    <m/>
    <m/>
    <m/>
    <m/>
    <m/>
    <m/>
    <m/>
    <m/>
    <m/>
    <m/>
    <m/>
    <m/>
    <m/>
    <m/>
    <m/>
    <m/>
    <m/>
    <m/>
    <m/>
    <m/>
    <n v="20"/>
    <n v="2022"/>
    <s v=""/>
    <m/>
    <m/>
    <m/>
  </r>
  <r>
    <n v="5384"/>
    <m/>
    <m/>
    <m/>
    <x v="13"/>
    <x v="19"/>
    <x v="6"/>
    <s v="Food Security"/>
    <x v="9"/>
    <x v="20"/>
    <x v="3"/>
    <m/>
    <s v="Planned"/>
    <m/>
    <m/>
    <m/>
    <m/>
    <m/>
    <s v="Chittagong"/>
    <s v="Cox's Bazar"/>
    <x v="6"/>
    <x v="9"/>
    <x v="1"/>
    <m/>
    <m/>
    <m/>
    <x v="2"/>
    <x v="2"/>
    <m/>
    <m/>
    <m/>
    <m/>
    <m/>
    <m/>
    <m/>
    <m/>
    <m/>
    <m/>
    <m/>
    <m/>
    <m/>
    <m/>
    <m/>
    <m/>
    <m/>
    <m/>
    <m/>
    <m/>
    <m/>
    <m/>
    <m/>
    <m/>
    <n v="20"/>
    <n v="2022"/>
    <s v=""/>
    <m/>
    <m/>
    <m/>
  </r>
  <r>
    <n v="5385"/>
    <m/>
    <m/>
    <m/>
    <x v="13"/>
    <x v="19"/>
    <x v="6"/>
    <s v="Food Security"/>
    <x v="9"/>
    <x v="20"/>
    <x v="3"/>
    <m/>
    <s v="Planned"/>
    <m/>
    <m/>
    <m/>
    <m/>
    <m/>
    <s v="Chittagong"/>
    <s v="Cox's Bazar"/>
    <x v="6"/>
    <x v="9"/>
    <x v="1"/>
    <m/>
    <m/>
    <m/>
    <x v="2"/>
    <x v="2"/>
    <m/>
    <m/>
    <m/>
    <m/>
    <m/>
    <m/>
    <m/>
    <m/>
    <m/>
    <m/>
    <m/>
    <m/>
    <m/>
    <m/>
    <m/>
    <m/>
    <m/>
    <m/>
    <m/>
    <m/>
    <m/>
    <m/>
    <m/>
    <m/>
    <n v="20"/>
    <n v="2022"/>
    <s v=""/>
    <m/>
    <m/>
    <m/>
  </r>
  <r>
    <n v="5386"/>
    <m/>
    <m/>
    <m/>
    <x v="13"/>
    <x v="19"/>
    <x v="6"/>
    <s v="Food Security"/>
    <x v="9"/>
    <x v="20"/>
    <x v="3"/>
    <m/>
    <s v="Planned"/>
    <m/>
    <m/>
    <m/>
    <m/>
    <m/>
    <s v="Chittagong"/>
    <s v="Cox's Bazar"/>
    <x v="6"/>
    <x v="9"/>
    <x v="1"/>
    <m/>
    <m/>
    <m/>
    <x v="2"/>
    <x v="2"/>
    <m/>
    <m/>
    <m/>
    <m/>
    <m/>
    <m/>
    <m/>
    <m/>
    <m/>
    <m/>
    <m/>
    <m/>
    <m/>
    <m/>
    <m/>
    <m/>
    <m/>
    <m/>
    <m/>
    <m/>
    <m/>
    <m/>
    <m/>
    <m/>
    <n v="20"/>
    <n v="2022"/>
    <s v=""/>
    <m/>
    <m/>
    <m/>
  </r>
  <r>
    <n v="5387"/>
    <m/>
    <m/>
    <m/>
    <x v="13"/>
    <x v="19"/>
    <x v="6"/>
    <s v="Food Security"/>
    <x v="9"/>
    <x v="20"/>
    <x v="3"/>
    <m/>
    <s v="Planned"/>
    <m/>
    <m/>
    <m/>
    <m/>
    <m/>
    <s v="Chittagong"/>
    <s v="Cox's Bazar"/>
    <x v="6"/>
    <x v="9"/>
    <x v="1"/>
    <m/>
    <m/>
    <m/>
    <x v="2"/>
    <x v="2"/>
    <m/>
    <m/>
    <m/>
    <m/>
    <m/>
    <m/>
    <m/>
    <m/>
    <m/>
    <m/>
    <m/>
    <m/>
    <m/>
    <m/>
    <m/>
    <m/>
    <m/>
    <m/>
    <m/>
    <m/>
    <m/>
    <m/>
    <m/>
    <m/>
    <n v="20"/>
    <n v="2022"/>
    <s v=""/>
    <m/>
    <m/>
    <m/>
  </r>
  <r>
    <n v="5388"/>
    <m/>
    <m/>
    <m/>
    <x v="13"/>
    <x v="19"/>
    <x v="6"/>
    <s v="Food Security"/>
    <x v="9"/>
    <x v="20"/>
    <x v="3"/>
    <m/>
    <s v="Planned"/>
    <m/>
    <m/>
    <m/>
    <m/>
    <m/>
    <s v="Chittagong"/>
    <s v="Cox's Bazar"/>
    <x v="6"/>
    <x v="9"/>
    <x v="1"/>
    <m/>
    <m/>
    <m/>
    <x v="2"/>
    <x v="2"/>
    <m/>
    <m/>
    <m/>
    <m/>
    <m/>
    <m/>
    <m/>
    <m/>
    <m/>
    <m/>
    <m/>
    <m/>
    <m/>
    <m/>
    <m/>
    <m/>
    <m/>
    <m/>
    <m/>
    <m/>
    <m/>
    <m/>
    <m/>
    <m/>
    <n v="20"/>
    <n v="2022"/>
    <s v=""/>
    <m/>
    <m/>
    <m/>
  </r>
  <r>
    <n v="5389"/>
    <m/>
    <m/>
    <m/>
    <x v="13"/>
    <x v="19"/>
    <x v="6"/>
    <s v="Food Security"/>
    <x v="9"/>
    <x v="20"/>
    <x v="3"/>
    <m/>
    <s v="Planned"/>
    <m/>
    <m/>
    <m/>
    <m/>
    <m/>
    <s v="Chittagong"/>
    <s v="Cox's Bazar"/>
    <x v="6"/>
    <x v="9"/>
    <x v="1"/>
    <m/>
    <m/>
    <m/>
    <x v="2"/>
    <x v="2"/>
    <m/>
    <m/>
    <m/>
    <m/>
    <m/>
    <m/>
    <m/>
    <m/>
    <m/>
    <m/>
    <m/>
    <m/>
    <m/>
    <m/>
    <m/>
    <m/>
    <m/>
    <m/>
    <m/>
    <m/>
    <m/>
    <m/>
    <m/>
    <m/>
    <n v="20"/>
    <n v="2022"/>
    <s v=""/>
    <m/>
    <m/>
    <m/>
  </r>
  <r>
    <n v="5390"/>
    <m/>
    <m/>
    <m/>
    <x v="13"/>
    <x v="19"/>
    <x v="6"/>
    <s v="Food Security"/>
    <x v="9"/>
    <x v="20"/>
    <x v="3"/>
    <m/>
    <s v="Planned"/>
    <m/>
    <m/>
    <m/>
    <m/>
    <m/>
    <s v="Chittagong"/>
    <s v="Cox's Bazar"/>
    <x v="6"/>
    <x v="9"/>
    <x v="1"/>
    <m/>
    <m/>
    <m/>
    <x v="2"/>
    <x v="2"/>
    <m/>
    <m/>
    <m/>
    <m/>
    <m/>
    <m/>
    <m/>
    <m/>
    <m/>
    <m/>
    <m/>
    <m/>
    <m/>
    <m/>
    <m/>
    <m/>
    <m/>
    <m/>
    <m/>
    <m/>
    <m/>
    <m/>
    <m/>
    <m/>
    <n v="20"/>
    <n v="2022"/>
    <s v=""/>
    <m/>
    <m/>
    <m/>
  </r>
  <r>
    <n v="5391"/>
    <m/>
    <m/>
    <m/>
    <x v="13"/>
    <x v="19"/>
    <x v="6"/>
    <s v="Food Security"/>
    <x v="9"/>
    <x v="20"/>
    <x v="3"/>
    <m/>
    <s v="Planned"/>
    <m/>
    <m/>
    <m/>
    <m/>
    <m/>
    <s v="Chittagong"/>
    <s v="Cox's Bazar"/>
    <x v="6"/>
    <x v="9"/>
    <x v="1"/>
    <m/>
    <m/>
    <m/>
    <x v="2"/>
    <x v="2"/>
    <m/>
    <m/>
    <m/>
    <m/>
    <m/>
    <m/>
    <m/>
    <m/>
    <m/>
    <m/>
    <m/>
    <m/>
    <m/>
    <m/>
    <m/>
    <m/>
    <m/>
    <m/>
    <m/>
    <m/>
    <m/>
    <m/>
    <m/>
    <m/>
    <n v="20"/>
    <n v="2022"/>
    <s v=""/>
    <m/>
    <m/>
    <m/>
  </r>
  <r>
    <n v="5392"/>
    <m/>
    <m/>
    <m/>
    <x v="13"/>
    <x v="19"/>
    <x v="6"/>
    <s v="Food Security"/>
    <x v="9"/>
    <x v="20"/>
    <x v="3"/>
    <m/>
    <s v="Planned"/>
    <m/>
    <m/>
    <m/>
    <m/>
    <m/>
    <s v="Chittagong"/>
    <s v="Cox's Bazar"/>
    <x v="6"/>
    <x v="9"/>
    <x v="1"/>
    <m/>
    <m/>
    <m/>
    <x v="2"/>
    <x v="2"/>
    <m/>
    <m/>
    <m/>
    <m/>
    <m/>
    <m/>
    <m/>
    <m/>
    <m/>
    <m/>
    <m/>
    <m/>
    <m/>
    <m/>
    <m/>
    <m/>
    <m/>
    <m/>
    <m/>
    <m/>
    <m/>
    <m/>
    <m/>
    <m/>
    <n v="20"/>
    <n v="2022"/>
    <s v=""/>
    <m/>
    <m/>
    <m/>
  </r>
  <r>
    <n v="5393"/>
    <m/>
    <m/>
    <m/>
    <x v="13"/>
    <x v="19"/>
    <x v="6"/>
    <s v="Food Security"/>
    <x v="9"/>
    <x v="20"/>
    <x v="3"/>
    <m/>
    <s v="Planned"/>
    <m/>
    <m/>
    <m/>
    <m/>
    <m/>
    <s v="Chittagong"/>
    <s v="Cox's Bazar"/>
    <x v="6"/>
    <x v="9"/>
    <x v="1"/>
    <m/>
    <m/>
    <m/>
    <x v="2"/>
    <x v="2"/>
    <m/>
    <m/>
    <m/>
    <m/>
    <m/>
    <m/>
    <m/>
    <m/>
    <m/>
    <m/>
    <m/>
    <m/>
    <m/>
    <m/>
    <m/>
    <m/>
    <m/>
    <m/>
    <m/>
    <m/>
    <m/>
    <m/>
    <m/>
    <m/>
    <n v="20"/>
    <n v="2022"/>
    <s v=""/>
    <m/>
    <m/>
    <m/>
  </r>
  <r>
    <n v="5394"/>
    <m/>
    <m/>
    <m/>
    <x v="13"/>
    <x v="19"/>
    <x v="6"/>
    <s v="Food Security"/>
    <x v="9"/>
    <x v="20"/>
    <x v="3"/>
    <m/>
    <s v="Planned"/>
    <m/>
    <m/>
    <m/>
    <m/>
    <m/>
    <s v="Chittagong"/>
    <s v="Cox's Bazar"/>
    <x v="6"/>
    <x v="9"/>
    <x v="1"/>
    <m/>
    <m/>
    <m/>
    <x v="2"/>
    <x v="2"/>
    <m/>
    <m/>
    <m/>
    <m/>
    <m/>
    <m/>
    <m/>
    <m/>
    <m/>
    <m/>
    <m/>
    <m/>
    <m/>
    <m/>
    <m/>
    <m/>
    <m/>
    <m/>
    <m/>
    <m/>
    <m/>
    <m/>
    <m/>
    <m/>
    <n v="20"/>
    <n v="2022"/>
    <s v=""/>
    <m/>
    <m/>
    <m/>
  </r>
  <r>
    <n v="5395"/>
    <m/>
    <m/>
    <m/>
    <x v="13"/>
    <x v="19"/>
    <x v="6"/>
    <s v="Food Security"/>
    <x v="9"/>
    <x v="20"/>
    <x v="3"/>
    <m/>
    <s v="Planned"/>
    <m/>
    <m/>
    <m/>
    <m/>
    <m/>
    <s v="Chittagong"/>
    <s v="Cox's Bazar"/>
    <x v="6"/>
    <x v="9"/>
    <x v="1"/>
    <m/>
    <m/>
    <m/>
    <x v="2"/>
    <x v="2"/>
    <m/>
    <m/>
    <m/>
    <m/>
    <m/>
    <m/>
    <m/>
    <m/>
    <m/>
    <m/>
    <m/>
    <m/>
    <m/>
    <m/>
    <m/>
    <m/>
    <m/>
    <m/>
    <m/>
    <m/>
    <m/>
    <m/>
    <m/>
    <m/>
    <n v="20"/>
    <n v="2022"/>
    <s v=""/>
    <m/>
    <m/>
    <m/>
  </r>
  <r>
    <n v="5396"/>
    <m/>
    <m/>
    <m/>
    <x v="13"/>
    <x v="19"/>
    <x v="6"/>
    <s v="Food Security"/>
    <x v="9"/>
    <x v="20"/>
    <x v="3"/>
    <m/>
    <s v="Planned"/>
    <m/>
    <m/>
    <m/>
    <m/>
    <m/>
    <s v="Chittagong"/>
    <s v="Cox's Bazar"/>
    <x v="6"/>
    <x v="9"/>
    <x v="1"/>
    <m/>
    <m/>
    <m/>
    <x v="2"/>
    <x v="2"/>
    <m/>
    <m/>
    <m/>
    <m/>
    <m/>
    <m/>
    <m/>
    <m/>
    <m/>
    <m/>
    <m/>
    <m/>
    <m/>
    <m/>
    <m/>
    <m/>
    <m/>
    <m/>
    <m/>
    <m/>
    <m/>
    <m/>
    <m/>
    <m/>
    <n v="20"/>
    <n v="2022"/>
    <s v=""/>
    <m/>
    <m/>
    <m/>
  </r>
  <r>
    <n v="5397"/>
    <m/>
    <m/>
    <m/>
    <x v="13"/>
    <x v="19"/>
    <x v="6"/>
    <s v="Food Security"/>
    <x v="9"/>
    <x v="20"/>
    <x v="3"/>
    <m/>
    <s v="Planned"/>
    <m/>
    <m/>
    <m/>
    <m/>
    <m/>
    <s v="Chittagong"/>
    <s v="Cox's Bazar"/>
    <x v="6"/>
    <x v="9"/>
    <x v="1"/>
    <m/>
    <m/>
    <m/>
    <x v="2"/>
    <x v="2"/>
    <m/>
    <m/>
    <m/>
    <m/>
    <m/>
    <m/>
    <m/>
    <m/>
    <m/>
    <m/>
    <m/>
    <m/>
    <m/>
    <m/>
    <m/>
    <m/>
    <m/>
    <m/>
    <m/>
    <m/>
    <m/>
    <m/>
    <m/>
    <m/>
    <n v="20"/>
    <n v="2022"/>
    <s v=""/>
    <m/>
    <m/>
    <m/>
  </r>
  <r>
    <n v="5398"/>
    <m/>
    <m/>
    <m/>
    <x v="13"/>
    <x v="19"/>
    <x v="6"/>
    <s v="Food Security"/>
    <x v="9"/>
    <x v="20"/>
    <x v="3"/>
    <m/>
    <s v="Planned"/>
    <m/>
    <m/>
    <m/>
    <m/>
    <m/>
    <s v="Chittagong"/>
    <s v="Cox's Bazar"/>
    <x v="6"/>
    <x v="9"/>
    <x v="1"/>
    <m/>
    <m/>
    <m/>
    <x v="2"/>
    <x v="2"/>
    <m/>
    <m/>
    <m/>
    <m/>
    <m/>
    <m/>
    <m/>
    <m/>
    <m/>
    <m/>
    <m/>
    <m/>
    <m/>
    <m/>
    <m/>
    <m/>
    <m/>
    <m/>
    <m/>
    <m/>
    <m/>
    <m/>
    <m/>
    <m/>
    <n v="20"/>
    <n v="2022"/>
    <s v=""/>
    <m/>
    <m/>
    <m/>
  </r>
  <r>
    <n v="5399"/>
    <m/>
    <m/>
    <m/>
    <x v="13"/>
    <x v="19"/>
    <x v="6"/>
    <s v="Food Security"/>
    <x v="9"/>
    <x v="20"/>
    <x v="3"/>
    <m/>
    <s v="Planned"/>
    <m/>
    <m/>
    <m/>
    <m/>
    <m/>
    <s v="Chittagong"/>
    <s v="Cox's Bazar"/>
    <x v="6"/>
    <x v="9"/>
    <x v="1"/>
    <m/>
    <m/>
    <m/>
    <x v="2"/>
    <x v="2"/>
    <m/>
    <m/>
    <m/>
    <m/>
    <m/>
    <m/>
    <m/>
    <m/>
    <m/>
    <m/>
    <m/>
    <m/>
    <m/>
    <m/>
    <m/>
    <m/>
    <m/>
    <m/>
    <m/>
    <m/>
    <m/>
    <m/>
    <m/>
    <m/>
    <n v="20"/>
    <n v="2022"/>
    <s v=""/>
    <m/>
    <m/>
    <m/>
  </r>
  <r>
    <n v="5400"/>
    <m/>
    <m/>
    <m/>
    <x v="13"/>
    <x v="19"/>
    <x v="6"/>
    <s v="Food Security"/>
    <x v="9"/>
    <x v="20"/>
    <x v="3"/>
    <m/>
    <s v="Planned"/>
    <m/>
    <m/>
    <m/>
    <m/>
    <m/>
    <s v="Chittagong"/>
    <s v="Cox's Bazar"/>
    <x v="6"/>
    <x v="9"/>
    <x v="1"/>
    <m/>
    <m/>
    <m/>
    <x v="2"/>
    <x v="2"/>
    <m/>
    <m/>
    <m/>
    <m/>
    <m/>
    <m/>
    <m/>
    <m/>
    <m/>
    <m/>
    <m/>
    <m/>
    <m/>
    <m/>
    <m/>
    <m/>
    <m/>
    <m/>
    <m/>
    <m/>
    <m/>
    <m/>
    <m/>
    <m/>
    <n v="20"/>
    <n v="2022"/>
    <s v=""/>
    <m/>
    <m/>
    <m/>
  </r>
  <r>
    <n v="5401"/>
    <m/>
    <m/>
    <m/>
    <x v="13"/>
    <x v="19"/>
    <x v="6"/>
    <s v="Food Security"/>
    <x v="9"/>
    <x v="20"/>
    <x v="3"/>
    <m/>
    <s v="Planned"/>
    <m/>
    <m/>
    <m/>
    <m/>
    <m/>
    <s v="Chittagong"/>
    <s v="Cox's Bazar"/>
    <x v="6"/>
    <x v="9"/>
    <x v="1"/>
    <m/>
    <m/>
    <m/>
    <x v="2"/>
    <x v="2"/>
    <m/>
    <m/>
    <m/>
    <m/>
    <m/>
    <m/>
    <m/>
    <m/>
    <m/>
    <m/>
    <m/>
    <m/>
    <m/>
    <m/>
    <m/>
    <m/>
    <m/>
    <m/>
    <m/>
    <m/>
    <m/>
    <m/>
    <m/>
    <m/>
    <n v="20"/>
    <n v="2022"/>
    <s v=""/>
    <m/>
    <m/>
    <m/>
  </r>
  <r>
    <n v="5402"/>
    <m/>
    <m/>
    <m/>
    <x v="13"/>
    <x v="19"/>
    <x v="6"/>
    <s v="Food Security"/>
    <x v="9"/>
    <x v="20"/>
    <x v="3"/>
    <m/>
    <s v="Planned"/>
    <m/>
    <m/>
    <m/>
    <m/>
    <m/>
    <s v="Chittagong"/>
    <s v="Cox's Bazar"/>
    <x v="6"/>
    <x v="9"/>
    <x v="1"/>
    <m/>
    <m/>
    <m/>
    <x v="2"/>
    <x v="2"/>
    <m/>
    <m/>
    <m/>
    <m/>
    <m/>
    <m/>
    <m/>
    <m/>
    <m/>
    <m/>
    <m/>
    <m/>
    <m/>
    <m/>
    <m/>
    <m/>
    <m/>
    <m/>
    <m/>
    <m/>
    <m/>
    <m/>
    <m/>
    <m/>
    <n v="20"/>
    <n v="2022"/>
    <s v=""/>
    <m/>
    <m/>
    <m/>
  </r>
  <r>
    <n v="5403"/>
    <m/>
    <m/>
    <m/>
    <x v="13"/>
    <x v="19"/>
    <x v="6"/>
    <s v="Food Security"/>
    <x v="9"/>
    <x v="20"/>
    <x v="3"/>
    <m/>
    <s v="Planned"/>
    <m/>
    <m/>
    <m/>
    <m/>
    <m/>
    <s v="Chittagong"/>
    <s v="Cox's Bazar"/>
    <x v="6"/>
    <x v="9"/>
    <x v="1"/>
    <m/>
    <m/>
    <m/>
    <x v="2"/>
    <x v="2"/>
    <m/>
    <m/>
    <m/>
    <m/>
    <m/>
    <m/>
    <m/>
    <m/>
    <m/>
    <m/>
    <m/>
    <m/>
    <m/>
    <m/>
    <m/>
    <m/>
    <m/>
    <m/>
    <m/>
    <m/>
    <m/>
    <m/>
    <m/>
    <m/>
    <n v="20"/>
    <n v="2022"/>
    <s v=""/>
    <m/>
    <m/>
    <m/>
  </r>
  <r>
    <n v="5404"/>
    <m/>
    <m/>
    <m/>
    <x v="13"/>
    <x v="19"/>
    <x v="6"/>
    <s v="Food Security"/>
    <x v="9"/>
    <x v="20"/>
    <x v="3"/>
    <m/>
    <s v="Planned"/>
    <m/>
    <m/>
    <m/>
    <m/>
    <m/>
    <s v="Chittagong"/>
    <s v="Cox's Bazar"/>
    <x v="6"/>
    <x v="9"/>
    <x v="1"/>
    <m/>
    <m/>
    <m/>
    <x v="2"/>
    <x v="2"/>
    <m/>
    <m/>
    <m/>
    <m/>
    <m/>
    <m/>
    <m/>
    <m/>
    <m/>
    <m/>
    <m/>
    <m/>
    <m/>
    <m/>
    <m/>
    <m/>
    <m/>
    <m/>
    <m/>
    <m/>
    <m/>
    <m/>
    <m/>
    <m/>
    <n v="20"/>
    <n v="2022"/>
    <s v=""/>
    <m/>
    <m/>
    <m/>
  </r>
  <r>
    <n v="5405"/>
    <m/>
    <m/>
    <m/>
    <x v="13"/>
    <x v="19"/>
    <x v="6"/>
    <s v="Food Security"/>
    <x v="9"/>
    <x v="20"/>
    <x v="3"/>
    <m/>
    <s v="Planned"/>
    <m/>
    <m/>
    <m/>
    <m/>
    <m/>
    <s v="Chittagong"/>
    <s v="Cox's Bazar"/>
    <x v="6"/>
    <x v="9"/>
    <x v="1"/>
    <m/>
    <m/>
    <m/>
    <x v="2"/>
    <x v="2"/>
    <m/>
    <m/>
    <m/>
    <m/>
    <m/>
    <m/>
    <m/>
    <m/>
    <m/>
    <m/>
    <m/>
    <m/>
    <m/>
    <m/>
    <m/>
    <m/>
    <m/>
    <m/>
    <m/>
    <m/>
    <m/>
    <m/>
    <m/>
    <m/>
    <n v="20"/>
    <n v="2022"/>
    <s v=""/>
    <m/>
    <m/>
    <m/>
  </r>
  <r>
    <n v="5406"/>
    <m/>
    <m/>
    <m/>
    <x v="13"/>
    <x v="19"/>
    <x v="6"/>
    <s v="Food Security"/>
    <x v="9"/>
    <x v="20"/>
    <x v="3"/>
    <m/>
    <s v="Planned"/>
    <m/>
    <m/>
    <m/>
    <m/>
    <m/>
    <s v="Chittagong"/>
    <s v="Cox's Bazar"/>
    <x v="6"/>
    <x v="9"/>
    <x v="1"/>
    <m/>
    <m/>
    <m/>
    <x v="2"/>
    <x v="2"/>
    <m/>
    <m/>
    <m/>
    <m/>
    <m/>
    <m/>
    <m/>
    <m/>
    <m/>
    <m/>
    <m/>
    <m/>
    <m/>
    <m/>
    <m/>
    <m/>
    <m/>
    <m/>
    <m/>
    <m/>
    <m/>
    <m/>
    <m/>
    <m/>
    <n v="20"/>
    <n v="2022"/>
    <s v=""/>
    <m/>
    <m/>
    <m/>
  </r>
  <r>
    <n v="5407"/>
    <m/>
    <m/>
    <m/>
    <x v="13"/>
    <x v="19"/>
    <x v="6"/>
    <s v="Food Security"/>
    <x v="9"/>
    <x v="20"/>
    <x v="3"/>
    <m/>
    <s v="Planned"/>
    <m/>
    <m/>
    <m/>
    <m/>
    <m/>
    <s v="Chittagong"/>
    <s v="Cox's Bazar"/>
    <x v="6"/>
    <x v="9"/>
    <x v="1"/>
    <m/>
    <m/>
    <m/>
    <x v="2"/>
    <x v="2"/>
    <m/>
    <m/>
    <m/>
    <m/>
    <m/>
    <m/>
    <m/>
    <m/>
    <m/>
    <m/>
    <m/>
    <m/>
    <m/>
    <m/>
    <m/>
    <m/>
    <m/>
    <m/>
    <m/>
    <m/>
    <m/>
    <m/>
    <m/>
    <m/>
    <n v="20"/>
    <n v="2022"/>
    <s v=""/>
    <m/>
    <m/>
    <m/>
  </r>
  <r>
    <n v="5408"/>
    <m/>
    <m/>
    <m/>
    <x v="13"/>
    <x v="19"/>
    <x v="6"/>
    <s v="Food Security"/>
    <x v="9"/>
    <x v="20"/>
    <x v="3"/>
    <m/>
    <s v="Planned"/>
    <m/>
    <m/>
    <m/>
    <m/>
    <m/>
    <s v="Chittagong"/>
    <s v="Cox's Bazar"/>
    <x v="6"/>
    <x v="9"/>
    <x v="1"/>
    <m/>
    <m/>
    <m/>
    <x v="2"/>
    <x v="2"/>
    <m/>
    <m/>
    <m/>
    <m/>
    <m/>
    <m/>
    <m/>
    <m/>
    <m/>
    <m/>
    <m/>
    <m/>
    <m/>
    <m/>
    <m/>
    <m/>
    <m/>
    <m/>
    <m/>
    <m/>
    <m/>
    <m/>
    <m/>
    <m/>
    <n v="20"/>
    <n v="2022"/>
    <s v=""/>
    <m/>
    <m/>
    <m/>
  </r>
  <r>
    <n v="5409"/>
    <m/>
    <m/>
    <m/>
    <x v="13"/>
    <x v="19"/>
    <x v="6"/>
    <s v="Food Security"/>
    <x v="9"/>
    <x v="20"/>
    <x v="3"/>
    <m/>
    <s v="Planned"/>
    <m/>
    <m/>
    <m/>
    <m/>
    <m/>
    <s v="Chittagong"/>
    <s v="Cox's Bazar"/>
    <x v="6"/>
    <x v="9"/>
    <x v="1"/>
    <m/>
    <m/>
    <m/>
    <x v="2"/>
    <x v="2"/>
    <m/>
    <m/>
    <m/>
    <m/>
    <m/>
    <m/>
    <m/>
    <m/>
    <m/>
    <m/>
    <m/>
    <m/>
    <m/>
    <m/>
    <m/>
    <m/>
    <m/>
    <m/>
    <m/>
    <m/>
    <m/>
    <m/>
    <m/>
    <m/>
    <n v="20"/>
    <n v="2022"/>
    <s v=""/>
    <m/>
    <m/>
    <m/>
  </r>
  <r>
    <n v="5410"/>
    <m/>
    <m/>
    <m/>
    <x v="13"/>
    <x v="19"/>
    <x v="6"/>
    <s v="Food Security"/>
    <x v="9"/>
    <x v="20"/>
    <x v="3"/>
    <m/>
    <s v="Planned"/>
    <m/>
    <m/>
    <m/>
    <m/>
    <m/>
    <s v="Chittagong"/>
    <s v="Cox's Bazar"/>
    <x v="6"/>
    <x v="9"/>
    <x v="1"/>
    <m/>
    <m/>
    <m/>
    <x v="2"/>
    <x v="2"/>
    <m/>
    <m/>
    <m/>
    <m/>
    <m/>
    <m/>
    <m/>
    <m/>
    <m/>
    <m/>
    <m/>
    <m/>
    <m/>
    <m/>
    <m/>
    <m/>
    <m/>
    <m/>
    <m/>
    <m/>
    <m/>
    <m/>
    <m/>
    <m/>
    <n v="20"/>
    <n v="2022"/>
    <s v=""/>
    <m/>
    <m/>
    <m/>
  </r>
  <r>
    <n v="5411"/>
    <m/>
    <m/>
    <m/>
    <x v="13"/>
    <x v="19"/>
    <x v="6"/>
    <s v="Food Security"/>
    <x v="9"/>
    <x v="20"/>
    <x v="3"/>
    <m/>
    <s v="Planned"/>
    <m/>
    <m/>
    <m/>
    <m/>
    <m/>
    <s v="Chittagong"/>
    <s v="Cox's Bazar"/>
    <x v="6"/>
    <x v="9"/>
    <x v="1"/>
    <m/>
    <m/>
    <m/>
    <x v="2"/>
    <x v="2"/>
    <m/>
    <m/>
    <m/>
    <m/>
    <m/>
    <m/>
    <m/>
    <m/>
    <m/>
    <m/>
    <m/>
    <m/>
    <m/>
    <m/>
    <m/>
    <m/>
    <m/>
    <m/>
    <m/>
    <m/>
    <m/>
    <m/>
    <m/>
    <m/>
    <n v="20"/>
    <n v="2022"/>
    <s v=""/>
    <m/>
    <m/>
    <m/>
  </r>
  <r>
    <n v="5412"/>
    <m/>
    <m/>
    <m/>
    <x v="13"/>
    <x v="19"/>
    <x v="6"/>
    <s v="Food Security"/>
    <x v="9"/>
    <x v="20"/>
    <x v="3"/>
    <m/>
    <s v="Planned"/>
    <m/>
    <m/>
    <m/>
    <m/>
    <m/>
    <s v="Chittagong"/>
    <s v="Cox's Bazar"/>
    <x v="6"/>
    <x v="9"/>
    <x v="1"/>
    <m/>
    <m/>
    <m/>
    <x v="2"/>
    <x v="2"/>
    <m/>
    <m/>
    <m/>
    <m/>
    <m/>
    <m/>
    <m/>
    <m/>
    <m/>
    <m/>
    <m/>
    <m/>
    <m/>
    <m/>
    <m/>
    <m/>
    <m/>
    <m/>
    <m/>
    <m/>
    <m/>
    <m/>
    <m/>
    <m/>
    <n v="20"/>
    <n v="2022"/>
    <s v=""/>
    <m/>
    <m/>
    <m/>
  </r>
  <r>
    <n v="5413"/>
    <m/>
    <m/>
    <m/>
    <x v="13"/>
    <x v="19"/>
    <x v="6"/>
    <s v="Food Security"/>
    <x v="9"/>
    <x v="20"/>
    <x v="3"/>
    <m/>
    <s v="Planned"/>
    <m/>
    <m/>
    <m/>
    <m/>
    <m/>
    <s v="Chittagong"/>
    <s v="Cox's Bazar"/>
    <x v="6"/>
    <x v="9"/>
    <x v="1"/>
    <m/>
    <m/>
    <m/>
    <x v="2"/>
    <x v="2"/>
    <m/>
    <m/>
    <m/>
    <m/>
    <m/>
    <m/>
    <m/>
    <m/>
    <m/>
    <m/>
    <m/>
    <m/>
    <m/>
    <m/>
    <m/>
    <m/>
    <m/>
    <m/>
    <m/>
    <m/>
    <m/>
    <m/>
    <m/>
    <m/>
    <n v="20"/>
    <n v="2022"/>
    <s v=""/>
    <m/>
    <m/>
    <m/>
  </r>
  <r>
    <n v="5414"/>
    <m/>
    <m/>
    <m/>
    <x v="13"/>
    <x v="19"/>
    <x v="6"/>
    <s v="Food Security"/>
    <x v="9"/>
    <x v="20"/>
    <x v="3"/>
    <m/>
    <s v="Planned"/>
    <m/>
    <m/>
    <m/>
    <m/>
    <m/>
    <s v="Chittagong"/>
    <s v="Cox's Bazar"/>
    <x v="6"/>
    <x v="9"/>
    <x v="1"/>
    <m/>
    <m/>
    <m/>
    <x v="2"/>
    <x v="2"/>
    <m/>
    <m/>
    <m/>
    <m/>
    <m/>
    <m/>
    <m/>
    <m/>
    <m/>
    <m/>
    <m/>
    <m/>
    <m/>
    <m/>
    <m/>
    <m/>
    <m/>
    <m/>
    <m/>
    <m/>
    <m/>
    <m/>
    <m/>
    <m/>
    <n v="20"/>
    <n v="2022"/>
    <s v=""/>
    <m/>
    <m/>
    <m/>
  </r>
  <r>
    <n v="5415"/>
    <m/>
    <m/>
    <m/>
    <x v="13"/>
    <x v="19"/>
    <x v="6"/>
    <s v="Food Security"/>
    <x v="9"/>
    <x v="20"/>
    <x v="3"/>
    <m/>
    <s v="Planned"/>
    <m/>
    <m/>
    <m/>
    <m/>
    <m/>
    <s v="Chittagong"/>
    <s v="Cox's Bazar"/>
    <x v="6"/>
    <x v="9"/>
    <x v="1"/>
    <m/>
    <m/>
    <m/>
    <x v="2"/>
    <x v="2"/>
    <m/>
    <m/>
    <m/>
    <m/>
    <m/>
    <m/>
    <m/>
    <m/>
    <m/>
    <m/>
    <m/>
    <m/>
    <m/>
    <m/>
    <m/>
    <m/>
    <m/>
    <m/>
    <m/>
    <m/>
    <m/>
    <m/>
    <m/>
    <m/>
    <n v="20"/>
    <n v="2022"/>
    <s v=""/>
    <m/>
    <m/>
    <m/>
  </r>
  <r>
    <n v="5416"/>
    <m/>
    <m/>
    <m/>
    <x v="13"/>
    <x v="19"/>
    <x v="6"/>
    <s v="Food Security"/>
    <x v="9"/>
    <x v="20"/>
    <x v="3"/>
    <m/>
    <s v="Planned"/>
    <m/>
    <m/>
    <m/>
    <m/>
    <m/>
    <s v="Chittagong"/>
    <s v="Cox's Bazar"/>
    <x v="6"/>
    <x v="9"/>
    <x v="1"/>
    <m/>
    <m/>
    <m/>
    <x v="2"/>
    <x v="2"/>
    <m/>
    <m/>
    <m/>
    <m/>
    <m/>
    <m/>
    <m/>
    <m/>
    <m/>
    <m/>
    <m/>
    <m/>
    <m/>
    <m/>
    <m/>
    <m/>
    <m/>
    <m/>
    <m/>
    <m/>
    <m/>
    <m/>
    <m/>
    <m/>
    <n v="20"/>
    <n v="2022"/>
    <s v=""/>
    <m/>
    <m/>
    <m/>
  </r>
  <r>
    <n v="5417"/>
    <m/>
    <m/>
    <m/>
    <x v="13"/>
    <x v="19"/>
    <x v="6"/>
    <s v="Food Security"/>
    <x v="9"/>
    <x v="20"/>
    <x v="3"/>
    <m/>
    <s v="Planned"/>
    <m/>
    <m/>
    <m/>
    <m/>
    <m/>
    <s v="Chittagong"/>
    <s v="Cox's Bazar"/>
    <x v="6"/>
    <x v="9"/>
    <x v="1"/>
    <m/>
    <m/>
    <m/>
    <x v="2"/>
    <x v="2"/>
    <m/>
    <m/>
    <m/>
    <m/>
    <m/>
    <m/>
    <m/>
    <m/>
    <m/>
    <m/>
    <m/>
    <m/>
    <m/>
    <m/>
    <m/>
    <m/>
    <m/>
    <m/>
    <m/>
    <m/>
    <m/>
    <m/>
    <m/>
    <m/>
    <n v="20"/>
    <n v="2022"/>
    <s v=""/>
    <m/>
    <m/>
    <m/>
  </r>
  <r>
    <n v="5418"/>
    <m/>
    <m/>
    <m/>
    <x v="13"/>
    <x v="19"/>
    <x v="6"/>
    <s v="Food Security"/>
    <x v="9"/>
    <x v="20"/>
    <x v="3"/>
    <m/>
    <s v="Planned"/>
    <m/>
    <m/>
    <m/>
    <m/>
    <m/>
    <s v="Chittagong"/>
    <s v="Cox's Bazar"/>
    <x v="6"/>
    <x v="9"/>
    <x v="1"/>
    <m/>
    <m/>
    <m/>
    <x v="2"/>
    <x v="2"/>
    <m/>
    <m/>
    <m/>
    <m/>
    <m/>
    <m/>
    <m/>
    <m/>
    <m/>
    <m/>
    <m/>
    <m/>
    <m/>
    <m/>
    <m/>
    <m/>
    <m/>
    <m/>
    <m/>
    <m/>
    <m/>
    <m/>
    <m/>
    <m/>
    <n v="20"/>
    <n v="2022"/>
    <s v=""/>
    <m/>
    <m/>
    <m/>
  </r>
  <r>
    <n v="5419"/>
    <m/>
    <m/>
    <m/>
    <x v="13"/>
    <x v="19"/>
    <x v="6"/>
    <s v="Food Security"/>
    <x v="9"/>
    <x v="20"/>
    <x v="3"/>
    <m/>
    <s v="Planned"/>
    <m/>
    <m/>
    <m/>
    <m/>
    <m/>
    <s v="Chittagong"/>
    <s v="Cox's Bazar"/>
    <x v="6"/>
    <x v="9"/>
    <x v="1"/>
    <m/>
    <m/>
    <m/>
    <x v="2"/>
    <x v="2"/>
    <m/>
    <m/>
    <m/>
    <m/>
    <m/>
    <m/>
    <m/>
    <m/>
    <m/>
    <m/>
    <m/>
    <m/>
    <m/>
    <m/>
    <m/>
    <m/>
    <m/>
    <m/>
    <m/>
    <m/>
    <m/>
    <m/>
    <m/>
    <m/>
    <n v="20"/>
    <n v="2022"/>
    <s v=""/>
    <m/>
    <m/>
    <m/>
  </r>
  <r>
    <n v="5420"/>
    <m/>
    <m/>
    <m/>
    <x v="13"/>
    <x v="19"/>
    <x v="6"/>
    <s v="Food Security"/>
    <x v="9"/>
    <x v="20"/>
    <x v="3"/>
    <m/>
    <s v="Planned"/>
    <m/>
    <m/>
    <m/>
    <m/>
    <m/>
    <s v="Chittagong"/>
    <s v="Cox's Bazar"/>
    <x v="6"/>
    <x v="9"/>
    <x v="1"/>
    <m/>
    <m/>
    <m/>
    <x v="2"/>
    <x v="2"/>
    <m/>
    <m/>
    <m/>
    <m/>
    <m/>
    <m/>
    <m/>
    <m/>
    <m/>
    <m/>
    <m/>
    <m/>
    <m/>
    <m/>
    <m/>
    <m/>
    <m/>
    <m/>
    <m/>
    <m/>
    <m/>
    <m/>
    <m/>
    <m/>
    <n v="20"/>
    <n v="2022"/>
    <s v=""/>
    <m/>
    <m/>
    <m/>
  </r>
  <r>
    <n v="5421"/>
    <m/>
    <m/>
    <m/>
    <x v="13"/>
    <x v="19"/>
    <x v="6"/>
    <s v="Food Security"/>
    <x v="9"/>
    <x v="20"/>
    <x v="3"/>
    <m/>
    <s v="Planned"/>
    <m/>
    <m/>
    <m/>
    <m/>
    <m/>
    <s v="Chittagong"/>
    <s v="Cox's Bazar"/>
    <x v="6"/>
    <x v="9"/>
    <x v="1"/>
    <m/>
    <m/>
    <m/>
    <x v="2"/>
    <x v="2"/>
    <m/>
    <m/>
    <m/>
    <m/>
    <m/>
    <m/>
    <m/>
    <m/>
    <m/>
    <m/>
    <m/>
    <m/>
    <m/>
    <m/>
    <m/>
    <m/>
    <m/>
    <m/>
    <m/>
    <m/>
    <m/>
    <m/>
    <m/>
    <m/>
    <n v="20"/>
    <n v="2022"/>
    <s v=""/>
    <m/>
    <m/>
    <m/>
  </r>
  <r>
    <n v="5422"/>
    <m/>
    <m/>
    <m/>
    <x v="13"/>
    <x v="19"/>
    <x v="6"/>
    <s v="Food Security"/>
    <x v="9"/>
    <x v="20"/>
    <x v="3"/>
    <m/>
    <s v="Planned"/>
    <m/>
    <m/>
    <m/>
    <m/>
    <m/>
    <s v="Chittagong"/>
    <s v="Cox's Bazar"/>
    <x v="6"/>
    <x v="9"/>
    <x v="1"/>
    <m/>
    <m/>
    <m/>
    <x v="2"/>
    <x v="2"/>
    <m/>
    <m/>
    <m/>
    <m/>
    <m/>
    <m/>
    <m/>
    <m/>
    <m/>
    <m/>
    <m/>
    <m/>
    <m/>
    <m/>
    <m/>
    <m/>
    <m/>
    <m/>
    <m/>
    <m/>
    <m/>
    <m/>
    <m/>
    <m/>
    <n v="20"/>
    <n v="2022"/>
    <s v=""/>
    <m/>
    <m/>
    <m/>
  </r>
  <r>
    <n v="5423"/>
    <m/>
    <m/>
    <m/>
    <x v="13"/>
    <x v="19"/>
    <x v="6"/>
    <s v="Food Security"/>
    <x v="9"/>
    <x v="20"/>
    <x v="3"/>
    <m/>
    <s v="Planned"/>
    <m/>
    <m/>
    <m/>
    <m/>
    <m/>
    <s v="Chittagong"/>
    <s v="Cox's Bazar"/>
    <x v="6"/>
    <x v="9"/>
    <x v="1"/>
    <m/>
    <m/>
    <m/>
    <x v="2"/>
    <x v="2"/>
    <m/>
    <m/>
    <m/>
    <m/>
    <m/>
    <m/>
    <m/>
    <m/>
    <m/>
    <m/>
    <m/>
    <m/>
    <m/>
    <m/>
    <m/>
    <m/>
    <m/>
    <m/>
    <m/>
    <m/>
    <m/>
    <m/>
    <m/>
    <m/>
    <n v="20"/>
    <n v="2022"/>
    <s v=""/>
    <m/>
    <m/>
    <m/>
  </r>
  <r>
    <n v="5424"/>
    <m/>
    <m/>
    <m/>
    <x v="13"/>
    <x v="19"/>
    <x v="6"/>
    <s v="Food Security"/>
    <x v="9"/>
    <x v="20"/>
    <x v="3"/>
    <m/>
    <s v="Planned"/>
    <m/>
    <m/>
    <m/>
    <m/>
    <m/>
    <s v="Chittagong"/>
    <s v="Cox's Bazar"/>
    <x v="6"/>
    <x v="9"/>
    <x v="1"/>
    <m/>
    <m/>
    <m/>
    <x v="2"/>
    <x v="2"/>
    <m/>
    <m/>
    <m/>
    <m/>
    <m/>
    <m/>
    <m/>
    <m/>
    <m/>
    <m/>
    <m/>
    <m/>
    <m/>
    <m/>
    <m/>
    <m/>
    <m/>
    <m/>
    <m/>
    <m/>
    <m/>
    <m/>
    <m/>
    <m/>
    <n v="20"/>
    <n v="2022"/>
    <s v=""/>
    <m/>
    <m/>
    <m/>
  </r>
  <r>
    <n v="5425"/>
    <m/>
    <m/>
    <m/>
    <x v="13"/>
    <x v="19"/>
    <x v="6"/>
    <s v="Food Security"/>
    <x v="9"/>
    <x v="20"/>
    <x v="3"/>
    <m/>
    <s v="Planned"/>
    <m/>
    <m/>
    <m/>
    <m/>
    <m/>
    <s v="Chittagong"/>
    <s v="Cox's Bazar"/>
    <x v="6"/>
    <x v="9"/>
    <x v="1"/>
    <m/>
    <m/>
    <m/>
    <x v="2"/>
    <x v="2"/>
    <m/>
    <m/>
    <m/>
    <m/>
    <m/>
    <m/>
    <m/>
    <m/>
    <m/>
    <m/>
    <m/>
    <m/>
    <m/>
    <m/>
    <m/>
    <m/>
    <m/>
    <m/>
    <m/>
    <m/>
    <m/>
    <m/>
    <m/>
    <m/>
    <n v="20"/>
    <n v="2022"/>
    <s v=""/>
    <m/>
    <m/>
    <m/>
  </r>
  <r>
    <n v="5426"/>
    <m/>
    <m/>
    <m/>
    <x v="13"/>
    <x v="19"/>
    <x v="6"/>
    <s v="Food Security"/>
    <x v="9"/>
    <x v="20"/>
    <x v="3"/>
    <m/>
    <s v="Planned"/>
    <m/>
    <m/>
    <m/>
    <m/>
    <m/>
    <s v="Chittagong"/>
    <s v="Cox's Bazar"/>
    <x v="6"/>
    <x v="9"/>
    <x v="1"/>
    <m/>
    <m/>
    <m/>
    <x v="2"/>
    <x v="2"/>
    <m/>
    <m/>
    <m/>
    <m/>
    <m/>
    <m/>
    <m/>
    <m/>
    <m/>
    <m/>
    <m/>
    <m/>
    <m/>
    <m/>
    <m/>
    <m/>
    <m/>
    <m/>
    <m/>
    <m/>
    <m/>
    <m/>
    <m/>
    <m/>
    <n v="20"/>
    <n v="2022"/>
    <s v=""/>
    <m/>
    <m/>
    <m/>
  </r>
  <r>
    <n v="5427"/>
    <m/>
    <m/>
    <m/>
    <x v="13"/>
    <x v="19"/>
    <x v="6"/>
    <s v="Food Security"/>
    <x v="9"/>
    <x v="20"/>
    <x v="3"/>
    <m/>
    <s v="Planned"/>
    <m/>
    <m/>
    <m/>
    <m/>
    <m/>
    <s v="Chittagong"/>
    <s v="Cox's Bazar"/>
    <x v="6"/>
    <x v="9"/>
    <x v="1"/>
    <m/>
    <m/>
    <m/>
    <x v="2"/>
    <x v="2"/>
    <m/>
    <m/>
    <m/>
    <m/>
    <m/>
    <m/>
    <m/>
    <m/>
    <m/>
    <m/>
    <m/>
    <m/>
    <m/>
    <m/>
    <m/>
    <m/>
    <m/>
    <m/>
    <m/>
    <m/>
    <m/>
    <m/>
    <m/>
    <m/>
    <n v="20"/>
    <n v="2022"/>
    <s v=""/>
    <m/>
    <m/>
    <m/>
  </r>
  <r>
    <n v="5428"/>
    <m/>
    <m/>
    <m/>
    <x v="13"/>
    <x v="19"/>
    <x v="6"/>
    <s v="Food Security"/>
    <x v="9"/>
    <x v="20"/>
    <x v="3"/>
    <m/>
    <s v="Planned"/>
    <m/>
    <m/>
    <m/>
    <m/>
    <m/>
    <s v="Chittagong"/>
    <s v="Cox's Bazar"/>
    <x v="6"/>
    <x v="9"/>
    <x v="1"/>
    <m/>
    <m/>
    <m/>
    <x v="2"/>
    <x v="2"/>
    <m/>
    <m/>
    <m/>
    <m/>
    <m/>
    <m/>
    <m/>
    <m/>
    <m/>
    <m/>
    <m/>
    <m/>
    <m/>
    <m/>
    <m/>
    <m/>
    <m/>
    <m/>
    <m/>
    <m/>
    <m/>
    <m/>
    <m/>
    <m/>
    <n v="20"/>
    <n v="2022"/>
    <s v=""/>
    <m/>
    <m/>
    <m/>
  </r>
  <r>
    <n v="5429"/>
    <m/>
    <m/>
    <m/>
    <x v="13"/>
    <x v="19"/>
    <x v="6"/>
    <s v="Food Security"/>
    <x v="9"/>
    <x v="20"/>
    <x v="3"/>
    <m/>
    <s v="Planned"/>
    <m/>
    <m/>
    <m/>
    <m/>
    <m/>
    <s v="Chittagong"/>
    <s v="Cox's Bazar"/>
    <x v="6"/>
    <x v="9"/>
    <x v="1"/>
    <m/>
    <m/>
    <m/>
    <x v="2"/>
    <x v="2"/>
    <m/>
    <m/>
    <m/>
    <m/>
    <m/>
    <m/>
    <m/>
    <m/>
    <m/>
    <m/>
    <m/>
    <m/>
    <m/>
    <m/>
    <m/>
    <m/>
    <m/>
    <m/>
    <m/>
    <m/>
    <m/>
    <m/>
    <m/>
    <m/>
    <n v="20"/>
    <n v="2022"/>
    <s v=""/>
    <m/>
    <m/>
    <m/>
  </r>
  <r>
    <n v="5430"/>
    <m/>
    <m/>
    <m/>
    <x v="13"/>
    <x v="19"/>
    <x v="6"/>
    <s v="Food Security"/>
    <x v="9"/>
    <x v="20"/>
    <x v="3"/>
    <m/>
    <s v="Planned"/>
    <m/>
    <m/>
    <m/>
    <m/>
    <m/>
    <s v="Chittagong"/>
    <s v="Cox's Bazar"/>
    <x v="6"/>
    <x v="9"/>
    <x v="1"/>
    <m/>
    <m/>
    <m/>
    <x v="2"/>
    <x v="2"/>
    <m/>
    <m/>
    <m/>
    <m/>
    <m/>
    <m/>
    <m/>
    <m/>
    <m/>
    <m/>
    <m/>
    <m/>
    <m/>
    <m/>
    <m/>
    <m/>
    <m/>
    <m/>
    <m/>
    <m/>
    <m/>
    <m/>
    <m/>
    <m/>
    <n v="20"/>
    <n v="2022"/>
    <s v=""/>
    <m/>
    <m/>
    <m/>
  </r>
  <r>
    <n v="5431"/>
    <m/>
    <m/>
    <m/>
    <x v="13"/>
    <x v="19"/>
    <x v="6"/>
    <s v="Food Security"/>
    <x v="9"/>
    <x v="20"/>
    <x v="3"/>
    <m/>
    <s v="Planned"/>
    <m/>
    <m/>
    <m/>
    <m/>
    <m/>
    <s v="Chittagong"/>
    <s v="Cox's Bazar"/>
    <x v="6"/>
    <x v="9"/>
    <x v="1"/>
    <m/>
    <m/>
    <m/>
    <x v="2"/>
    <x v="2"/>
    <m/>
    <m/>
    <m/>
    <m/>
    <m/>
    <m/>
    <m/>
    <m/>
    <m/>
    <m/>
    <m/>
    <m/>
    <m/>
    <m/>
    <m/>
    <m/>
    <m/>
    <m/>
    <m/>
    <m/>
    <m/>
    <m/>
    <m/>
    <m/>
    <n v="20"/>
    <n v="2022"/>
    <s v=""/>
    <m/>
    <m/>
    <m/>
  </r>
  <r>
    <n v="5432"/>
    <m/>
    <m/>
    <m/>
    <x v="13"/>
    <x v="19"/>
    <x v="6"/>
    <s v="Food Security"/>
    <x v="9"/>
    <x v="20"/>
    <x v="3"/>
    <m/>
    <s v="Planned"/>
    <m/>
    <m/>
    <m/>
    <m/>
    <m/>
    <s v="Chittagong"/>
    <s v="Cox's Bazar"/>
    <x v="6"/>
    <x v="9"/>
    <x v="1"/>
    <m/>
    <m/>
    <m/>
    <x v="2"/>
    <x v="2"/>
    <m/>
    <m/>
    <m/>
    <m/>
    <m/>
    <m/>
    <m/>
    <m/>
    <m/>
    <m/>
    <m/>
    <m/>
    <m/>
    <m/>
    <m/>
    <m/>
    <m/>
    <m/>
    <m/>
    <m/>
    <m/>
    <m/>
    <m/>
    <m/>
    <n v="20"/>
    <n v="2022"/>
    <s v=""/>
    <m/>
    <m/>
    <m/>
  </r>
  <r>
    <n v="5433"/>
    <m/>
    <m/>
    <m/>
    <x v="13"/>
    <x v="19"/>
    <x v="6"/>
    <s v="Food Security"/>
    <x v="9"/>
    <x v="20"/>
    <x v="3"/>
    <m/>
    <s v="Planned"/>
    <m/>
    <m/>
    <m/>
    <m/>
    <m/>
    <s v="Chittagong"/>
    <s v="Cox's Bazar"/>
    <x v="6"/>
    <x v="9"/>
    <x v="1"/>
    <m/>
    <m/>
    <m/>
    <x v="2"/>
    <x v="2"/>
    <m/>
    <m/>
    <m/>
    <m/>
    <m/>
    <m/>
    <m/>
    <m/>
    <m/>
    <m/>
    <m/>
    <m/>
    <m/>
    <m/>
    <m/>
    <m/>
    <m/>
    <m/>
    <m/>
    <m/>
    <m/>
    <m/>
    <m/>
    <m/>
    <n v="20"/>
    <n v="2022"/>
    <s v=""/>
    <m/>
    <m/>
    <m/>
  </r>
  <r>
    <n v="5434"/>
    <m/>
    <m/>
    <m/>
    <x v="13"/>
    <x v="19"/>
    <x v="6"/>
    <s v="Food Security"/>
    <x v="9"/>
    <x v="20"/>
    <x v="3"/>
    <m/>
    <s v="Planned"/>
    <m/>
    <m/>
    <m/>
    <m/>
    <m/>
    <s v="Chittagong"/>
    <s v="Cox's Bazar"/>
    <x v="6"/>
    <x v="9"/>
    <x v="1"/>
    <m/>
    <m/>
    <m/>
    <x v="2"/>
    <x v="2"/>
    <m/>
    <m/>
    <m/>
    <m/>
    <m/>
    <m/>
    <m/>
    <m/>
    <m/>
    <m/>
    <m/>
    <m/>
    <m/>
    <m/>
    <m/>
    <m/>
    <m/>
    <m/>
    <m/>
    <m/>
    <m/>
    <m/>
    <m/>
    <m/>
    <n v="20"/>
    <n v="2022"/>
    <s v=""/>
    <m/>
    <m/>
    <m/>
  </r>
  <r>
    <n v="5435"/>
    <m/>
    <m/>
    <m/>
    <x v="13"/>
    <x v="19"/>
    <x v="6"/>
    <s v="Food Security"/>
    <x v="9"/>
    <x v="20"/>
    <x v="3"/>
    <m/>
    <s v="Planned"/>
    <m/>
    <m/>
    <m/>
    <m/>
    <m/>
    <s v="Chittagong"/>
    <s v="Cox's Bazar"/>
    <x v="6"/>
    <x v="9"/>
    <x v="1"/>
    <m/>
    <m/>
    <m/>
    <x v="2"/>
    <x v="2"/>
    <m/>
    <m/>
    <m/>
    <m/>
    <m/>
    <m/>
    <m/>
    <m/>
    <m/>
    <m/>
    <m/>
    <m/>
    <m/>
    <m/>
    <m/>
    <m/>
    <m/>
    <m/>
    <m/>
    <m/>
    <m/>
    <m/>
    <m/>
    <m/>
    <n v="20"/>
    <n v="2022"/>
    <s v=""/>
    <m/>
    <m/>
    <m/>
  </r>
  <r>
    <n v="5436"/>
    <m/>
    <m/>
    <m/>
    <x v="13"/>
    <x v="19"/>
    <x v="6"/>
    <s v="Food Security"/>
    <x v="9"/>
    <x v="20"/>
    <x v="3"/>
    <m/>
    <s v="Planned"/>
    <m/>
    <m/>
    <m/>
    <m/>
    <m/>
    <s v="Chittagong"/>
    <s v="Cox's Bazar"/>
    <x v="6"/>
    <x v="9"/>
    <x v="1"/>
    <m/>
    <m/>
    <m/>
    <x v="2"/>
    <x v="2"/>
    <m/>
    <m/>
    <m/>
    <m/>
    <m/>
    <m/>
    <m/>
    <m/>
    <m/>
    <m/>
    <m/>
    <m/>
    <m/>
    <m/>
    <m/>
    <m/>
    <m/>
    <m/>
    <m/>
    <m/>
    <m/>
    <m/>
    <m/>
    <m/>
    <n v="20"/>
    <n v="2022"/>
    <s v=""/>
    <m/>
    <m/>
    <m/>
  </r>
  <r>
    <n v="5437"/>
    <m/>
    <m/>
    <m/>
    <x v="13"/>
    <x v="19"/>
    <x v="6"/>
    <s v="Food Security"/>
    <x v="9"/>
    <x v="20"/>
    <x v="3"/>
    <m/>
    <s v="Planned"/>
    <m/>
    <m/>
    <m/>
    <m/>
    <m/>
    <s v="Chittagong"/>
    <s v="Cox's Bazar"/>
    <x v="6"/>
    <x v="9"/>
    <x v="1"/>
    <m/>
    <m/>
    <m/>
    <x v="2"/>
    <x v="2"/>
    <m/>
    <m/>
    <m/>
    <m/>
    <m/>
    <m/>
    <m/>
    <m/>
    <m/>
    <m/>
    <m/>
    <m/>
    <m/>
    <m/>
    <m/>
    <m/>
    <m/>
    <m/>
    <m/>
    <m/>
    <m/>
    <m/>
    <m/>
    <m/>
    <n v="20"/>
    <n v="2022"/>
    <s v=""/>
    <m/>
    <m/>
    <m/>
  </r>
  <r>
    <n v="5438"/>
    <m/>
    <m/>
    <m/>
    <x v="13"/>
    <x v="19"/>
    <x v="6"/>
    <s v="Food Security"/>
    <x v="9"/>
    <x v="20"/>
    <x v="3"/>
    <m/>
    <s v="Planned"/>
    <m/>
    <m/>
    <m/>
    <m/>
    <m/>
    <s v="Chittagong"/>
    <s v="Cox's Bazar"/>
    <x v="6"/>
    <x v="9"/>
    <x v="1"/>
    <m/>
    <m/>
    <m/>
    <x v="2"/>
    <x v="2"/>
    <m/>
    <m/>
    <m/>
    <m/>
    <m/>
    <m/>
    <m/>
    <m/>
    <m/>
    <m/>
    <m/>
    <m/>
    <m/>
    <m/>
    <m/>
    <m/>
    <m/>
    <m/>
    <m/>
    <m/>
    <m/>
    <m/>
    <m/>
    <m/>
    <n v="20"/>
    <n v="2022"/>
    <s v=""/>
    <m/>
    <m/>
    <m/>
  </r>
  <r>
    <n v="5439"/>
    <m/>
    <m/>
    <m/>
    <x v="13"/>
    <x v="19"/>
    <x v="6"/>
    <s v="Food Security"/>
    <x v="9"/>
    <x v="20"/>
    <x v="3"/>
    <m/>
    <s v="Planned"/>
    <m/>
    <m/>
    <m/>
    <m/>
    <m/>
    <s v="Chittagong"/>
    <s v="Cox's Bazar"/>
    <x v="6"/>
    <x v="9"/>
    <x v="1"/>
    <m/>
    <m/>
    <m/>
    <x v="2"/>
    <x v="2"/>
    <m/>
    <m/>
    <m/>
    <m/>
    <m/>
    <m/>
    <m/>
    <m/>
    <m/>
    <m/>
    <m/>
    <m/>
    <m/>
    <m/>
    <m/>
    <m/>
    <m/>
    <m/>
    <m/>
    <m/>
    <m/>
    <m/>
    <m/>
    <m/>
    <n v="20"/>
    <n v="2022"/>
    <s v=""/>
    <m/>
    <m/>
    <m/>
  </r>
  <r>
    <n v="5440"/>
    <m/>
    <m/>
    <m/>
    <x v="13"/>
    <x v="19"/>
    <x v="6"/>
    <s v="Food Security"/>
    <x v="9"/>
    <x v="20"/>
    <x v="3"/>
    <m/>
    <s v="Planned"/>
    <m/>
    <m/>
    <m/>
    <m/>
    <m/>
    <s v="Chittagong"/>
    <s v="Cox's Bazar"/>
    <x v="6"/>
    <x v="9"/>
    <x v="1"/>
    <m/>
    <m/>
    <m/>
    <x v="2"/>
    <x v="2"/>
    <m/>
    <m/>
    <m/>
    <m/>
    <m/>
    <m/>
    <m/>
    <m/>
    <m/>
    <m/>
    <m/>
    <m/>
    <m/>
    <m/>
    <m/>
    <m/>
    <m/>
    <m/>
    <m/>
    <m/>
    <m/>
    <m/>
    <m/>
    <m/>
    <n v="20"/>
    <n v="2022"/>
    <s v=""/>
    <m/>
    <m/>
    <m/>
  </r>
  <r>
    <n v="5441"/>
    <m/>
    <m/>
    <m/>
    <x v="13"/>
    <x v="19"/>
    <x v="6"/>
    <s v="Food Security"/>
    <x v="9"/>
    <x v="20"/>
    <x v="3"/>
    <m/>
    <s v="Planned"/>
    <m/>
    <m/>
    <m/>
    <m/>
    <m/>
    <s v="Chittagong"/>
    <s v="Cox's Bazar"/>
    <x v="6"/>
    <x v="9"/>
    <x v="1"/>
    <m/>
    <m/>
    <m/>
    <x v="2"/>
    <x v="2"/>
    <m/>
    <m/>
    <m/>
    <m/>
    <m/>
    <m/>
    <m/>
    <m/>
    <m/>
    <m/>
    <m/>
    <m/>
    <m/>
    <m/>
    <m/>
    <m/>
    <m/>
    <m/>
    <m/>
    <m/>
    <m/>
    <m/>
    <m/>
    <m/>
    <n v="20"/>
    <n v="2022"/>
    <s v=""/>
    <m/>
    <m/>
    <m/>
  </r>
  <r>
    <n v="5442"/>
    <m/>
    <m/>
    <m/>
    <x v="13"/>
    <x v="19"/>
    <x v="6"/>
    <s v="Food Security"/>
    <x v="9"/>
    <x v="20"/>
    <x v="3"/>
    <m/>
    <s v="Planned"/>
    <m/>
    <m/>
    <m/>
    <m/>
    <m/>
    <s v="Chittagong"/>
    <s v="Cox's Bazar"/>
    <x v="6"/>
    <x v="9"/>
    <x v="1"/>
    <m/>
    <m/>
    <m/>
    <x v="2"/>
    <x v="2"/>
    <m/>
    <m/>
    <m/>
    <m/>
    <m/>
    <m/>
    <m/>
    <m/>
    <m/>
    <m/>
    <m/>
    <m/>
    <m/>
    <m/>
    <m/>
    <m/>
    <m/>
    <m/>
    <m/>
    <m/>
    <m/>
    <m/>
    <m/>
    <m/>
    <n v="20"/>
    <n v="2022"/>
    <s v=""/>
    <m/>
    <m/>
    <m/>
  </r>
  <r>
    <n v="5443"/>
    <m/>
    <m/>
    <m/>
    <x v="13"/>
    <x v="19"/>
    <x v="6"/>
    <s v="Food Security"/>
    <x v="9"/>
    <x v="20"/>
    <x v="3"/>
    <m/>
    <s v="Planned"/>
    <m/>
    <m/>
    <m/>
    <m/>
    <m/>
    <s v="Chittagong"/>
    <s v="Cox's Bazar"/>
    <x v="6"/>
    <x v="9"/>
    <x v="1"/>
    <m/>
    <m/>
    <m/>
    <x v="2"/>
    <x v="2"/>
    <m/>
    <m/>
    <m/>
    <m/>
    <m/>
    <m/>
    <m/>
    <m/>
    <m/>
    <m/>
    <m/>
    <m/>
    <m/>
    <m/>
    <m/>
    <m/>
    <m/>
    <m/>
    <m/>
    <m/>
    <m/>
    <m/>
    <m/>
    <m/>
    <n v="20"/>
    <n v="2022"/>
    <s v=""/>
    <m/>
    <m/>
    <m/>
  </r>
  <r>
    <n v="5444"/>
    <m/>
    <m/>
    <m/>
    <x v="13"/>
    <x v="19"/>
    <x v="6"/>
    <s v="Food Security"/>
    <x v="9"/>
    <x v="20"/>
    <x v="3"/>
    <m/>
    <s v="Planned"/>
    <m/>
    <m/>
    <m/>
    <m/>
    <m/>
    <s v="Chittagong"/>
    <s v="Cox's Bazar"/>
    <x v="6"/>
    <x v="9"/>
    <x v="1"/>
    <m/>
    <m/>
    <m/>
    <x v="2"/>
    <x v="2"/>
    <m/>
    <m/>
    <m/>
    <m/>
    <m/>
    <m/>
    <m/>
    <m/>
    <m/>
    <m/>
    <m/>
    <m/>
    <m/>
    <m/>
    <m/>
    <m/>
    <m/>
    <m/>
    <m/>
    <m/>
    <m/>
    <m/>
    <m/>
    <m/>
    <n v="20"/>
    <n v="2022"/>
    <s v=""/>
    <m/>
    <m/>
    <m/>
  </r>
  <r>
    <n v="5445"/>
    <m/>
    <m/>
    <m/>
    <x v="13"/>
    <x v="19"/>
    <x v="6"/>
    <s v="Food Security"/>
    <x v="9"/>
    <x v="20"/>
    <x v="3"/>
    <m/>
    <s v="Planned"/>
    <m/>
    <m/>
    <m/>
    <m/>
    <m/>
    <s v="Chittagong"/>
    <s v="Cox's Bazar"/>
    <x v="6"/>
    <x v="9"/>
    <x v="1"/>
    <m/>
    <m/>
    <m/>
    <x v="2"/>
    <x v="2"/>
    <m/>
    <m/>
    <m/>
    <m/>
    <m/>
    <m/>
    <m/>
    <m/>
    <m/>
    <m/>
    <m/>
    <m/>
    <m/>
    <m/>
    <m/>
    <m/>
    <m/>
    <m/>
    <m/>
    <m/>
    <m/>
    <m/>
    <m/>
    <m/>
    <n v="20"/>
    <n v="2022"/>
    <s v=""/>
    <m/>
    <m/>
    <m/>
  </r>
  <r>
    <n v="5446"/>
    <m/>
    <m/>
    <m/>
    <x v="13"/>
    <x v="19"/>
    <x v="6"/>
    <s v="Food Security"/>
    <x v="9"/>
    <x v="20"/>
    <x v="3"/>
    <m/>
    <s v="Planned"/>
    <m/>
    <m/>
    <m/>
    <m/>
    <m/>
    <s v="Chittagong"/>
    <s v="Cox's Bazar"/>
    <x v="6"/>
    <x v="9"/>
    <x v="1"/>
    <m/>
    <m/>
    <m/>
    <x v="2"/>
    <x v="2"/>
    <m/>
    <m/>
    <m/>
    <m/>
    <m/>
    <m/>
    <m/>
    <m/>
    <m/>
    <m/>
    <m/>
    <m/>
    <m/>
    <m/>
    <m/>
    <m/>
    <m/>
    <m/>
    <m/>
    <m/>
    <m/>
    <m/>
    <m/>
    <m/>
    <n v="20"/>
    <n v="2022"/>
    <s v=""/>
    <m/>
    <m/>
    <m/>
  </r>
  <r>
    <n v="5447"/>
    <m/>
    <m/>
    <m/>
    <x v="13"/>
    <x v="19"/>
    <x v="6"/>
    <s v="Food Security"/>
    <x v="9"/>
    <x v="20"/>
    <x v="3"/>
    <m/>
    <s v="Planned"/>
    <m/>
    <m/>
    <m/>
    <m/>
    <m/>
    <s v="Chittagong"/>
    <s v="Cox's Bazar"/>
    <x v="6"/>
    <x v="9"/>
    <x v="1"/>
    <m/>
    <m/>
    <m/>
    <x v="2"/>
    <x v="2"/>
    <m/>
    <m/>
    <m/>
    <m/>
    <m/>
    <m/>
    <m/>
    <m/>
    <m/>
    <m/>
    <m/>
    <m/>
    <m/>
    <m/>
    <m/>
    <m/>
    <m/>
    <m/>
    <m/>
    <m/>
    <m/>
    <m/>
    <m/>
    <m/>
    <n v="20"/>
    <n v="2022"/>
    <s v=""/>
    <m/>
    <m/>
    <m/>
  </r>
  <r>
    <n v="5448"/>
    <m/>
    <m/>
    <m/>
    <x v="13"/>
    <x v="19"/>
    <x v="6"/>
    <s v="Food Security"/>
    <x v="9"/>
    <x v="20"/>
    <x v="3"/>
    <m/>
    <s v="Planned"/>
    <m/>
    <m/>
    <m/>
    <m/>
    <m/>
    <s v="Chittagong"/>
    <s v="Cox's Bazar"/>
    <x v="6"/>
    <x v="9"/>
    <x v="1"/>
    <m/>
    <m/>
    <m/>
    <x v="2"/>
    <x v="2"/>
    <m/>
    <m/>
    <m/>
    <m/>
    <m/>
    <m/>
    <m/>
    <m/>
    <m/>
    <m/>
    <m/>
    <m/>
    <m/>
    <m/>
    <m/>
    <m/>
    <m/>
    <m/>
    <m/>
    <m/>
    <m/>
    <m/>
    <m/>
    <m/>
    <n v="20"/>
    <n v="2022"/>
    <s v=""/>
    <m/>
    <m/>
    <m/>
  </r>
  <r>
    <n v="5449"/>
    <m/>
    <m/>
    <m/>
    <x v="13"/>
    <x v="19"/>
    <x v="6"/>
    <s v="Food Security"/>
    <x v="9"/>
    <x v="20"/>
    <x v="3"/>
    <m/>
    <s v="Planned"/>
    <m/>
    <m/>
    <m/>
    <m/>
    <m/>
    <s v="Chittagong"/>
    <s v="Cox's Bazar"/>
    <x v="6"/>
    <x v="9"/>
    <x v="1"/>
    <m/>
    <m/>
    <m/>
    <x v="2"/>
    <x v="2"/>
    <m/>
    <m/>
    <m/>
    <m/>
    <m/>
    <m/>
    <m/>
    <m/>
    <m/>
    <m/>
    <m/>
    <m/>
    <m/>
    <m/>
    <m/>
    <m/>
    <m/>
    <m/>
    <m/>
    <m/>
    <m/>
    <m/>
    <m/>
    <m/>
    <n v="20"/>
    <n v="2022"/>
    <s v=""/>
    <m/>
    <m/>
    <m/>
  </r>
  <r>
    <n v="5450"/>
    <m/>
    <m/>
    <m/>
    <x v="13"/>
    <x v="19"/>
    <x v="6"/>
    <s v="Food Security"/>
    <x v="9"/>
    <x v="20"/>
    <x v="3"/>
    <m/>
    <s v="Planned"/>
    <m/>
    <m/>
    <m/>
    <m/>
    <m/>
    <s v="Chittagong"/>
    <s v="Cox's Bazar"/>
    <x v="6"/>
    <x v="9"/>
    <x v="1"/>
    <m/>
    <m/>
    <m/>
    <x v="2"/>
    <x v="2"/>
    <m/>
    <m/>
    <m/>
    <m/>
    <m/>
    <m/>
    <m/>
    <m/>
    <m/>
    <m/>
    <m/>
    <m/>
    <m/>
    <m/>
    <m/>
    <m/>
    <m/>
    <m/>
    <m/>
    <m/>
    <m/>
    <m/>
    <m/>
    <m/>
    <n v="20"/>
    <n v="2022"/>
    <s v=""/>
    <m/>
    <m/>
    <m/>
  </r>
  <r>
    <n v="5451"/>
    <m/>
    <m/>
    <m/>
    <x v="13"/>
    <x v="19"/>
    <x v="6"/>
    <s v="Food Security"/>
    <x v="9"/>
    <x v="20"/>
    <x v="3"/>
    <m/>
    <s v="Planned"/>
    <m/>
    <m/>
    <m/>
    <m/>
    <m/>
    <s v="Chittagong"/>
    <s v="Cox's Bazar"/>
    <x v="6"/>
    <x v="9"/>
    <x v="1"/>
    <m/>
    <m/>
    <m/>
    <x v="2"/>
    <x v="2"/>
    <m/>
    <m/>
    <m/>
    <m/>
    <m/>
    <m/>
    <m/>
    <m/>
    <m/>
    <m/>
    <m/>
    <m/>
    <m/>
    <m/>
    <m/>
    <m/>
    <m/>
    <m/>
    <m/>
    <m/>
    <m/>
    <m/>
    <m/>
    <m/>
    <n v="20"/>
    <n v="2022"/>
    <s v=""/>
    <m/>
    <m/>
    <m/>
  </r>
  <r>
    <n v="5452"/>
    <m/>
    <m/>
    <m/>
    <x v="13"/>
    <x v="19"/>
    <x v="6"/>
    <s v="Food Security"/>
    <x v="9"/>
    <x v="20"/>
    <x v="3"/>
    <m/>
    <s v="Planned"/>
    <m/>
    <m/>
    <m/>
    <m/>
    <m/>
    <s v="Chittagong"/>
    <s v="Cox's Bazar"/>
    <x v="6"/>
    <x v="9"/>
    <x v="1"/>
    <m/>
    <m/>
    <m/>
    <x v="2"/>
    <x v="2"/>
    <m/>
    <m/>
    <m/>
    <m/>
    <m/>
    <m/>
    <m/>
    <m/>
    <m/>
    <m/>
    <m/>
    <m/>
    <m/>
    <m/>
    <m/>
    <m/>
    <m/>
    <m/>
    <m/>
    <m/>
    <m/>
    <m/>
    <m/>
    <m/>
    <n v="20"/>
    <n v="2022"/>
    <s v=""/>
    <m/>
    <m/>
    <m/>
  </r>
  <r>
    <n v="5453"/>
    <m/>
    <m/>
    <m/>
    <x v="13"/>
    <x v="19"/>
    <x v="6"/>
    <s v="Food Security"/>
    <x v="9"/>
    <x v="20"/>
    <x v="3"/>
    <m/>
    <s v="Planned"/>
    <m/>
    <m/>
    <m/>
    <m/>
    <m/>
    <s v="Chittagong"/>
    <s v="Cox's Bazar"/>
    <x v="6"/>
    <x v="9"/>
    <x v="1"/>
    <m/>
    <m/>
    <m/>
    <x v="2"/>
    <x v="2"/>
    <m/>
    <m/>
    <m/>
    <m/>
    <m/>
    <m/>
    <m/>
    <m/>
    <m/>
    <m/>
    <m/>
    <m/>
    <m/>
    <m/>
    <m/>
    <m/>
    <m/>
    <m/>
    <m/>
    <m/>
    <m/>
    <m/>
    <m/>
    <m/>
    <n v="20"/>
    <n v="2022"/>
    <s v=""/>
    <m/>
    <m/>
    <m/>
  </r>
  <r>
    <n v="5454"/>
    <m/>
    <m/>
    <m/>
    <x v="13"/>
    <x v="19"/>
    <x v="6"/>
    <s v="Food Security"/>
    <x v="9"/>
    <x v="20"/>
    <x v="3"/>
    <m/>
    <s v="Planned"/>
    <m/>
    <m/>
    <m/>
    <m/>
    <m/>
    <s v="Chittagong"/>
    <s v="Cox's Bazar"/>
    <x v="6"/>
    <x v="9"/>
    <x v="1"/>
    <m/>
    <m/>
    <m/>
    <x v="2"/>
    <x v="2"/>
    <m/>
    <m/>
    <m/>
    <m/>
    <m/>
    <m/>
    <m/>
    <m/>
    <m/>
    <m/>
    <m/>
    <m/>
    <m/>
    <m/>
    <m/>
    <m/>
    <m/>
    <m/>
    <m/>
    <m/>
    <m/>
    <m/>
    <m/>
    <m/>
    <n v="20"/>
    <n v="2022"/>
    <s v=""/>
    <m/>
    <m/>
    <m/>
  </r>
  <r>
    <n v="5455"/>
    <m/>
    <m/>
    <m/>
    <x v="13"/>
    <x v="19"/>
    <x v="6"/>
    <s v="Food Security"/>
    <x v="9"/>
    <x v="20"/>
    <x v="3"/>
    <m/>
    <s v="Planned"/>
    <m/>
    <m/>
    <m/>
    <m/>
    <m/>
    <s v="Chittagong"/>
    <s v="Cox's Bazar"/>
    <x v="6"/>
    <x v="9"/>
    <x v="1"/>
    <m/>
    <m/>
    <m/>
    <x v="2"/>
    <x v="2"/>
    <m/>
    <m/>
    <m/>
    <m/>
    <m/>
    <m/>
    <m/>
    <m/>
    <m/>
    <m/>
    <m/>
    <m/>
    <m/>
    <m/>
    <m/>
    <m/>
    <m/>
    <m/>
    <m/>
    <m/>
    <m/>
    <m/>
    <m/>
    <m/>
    <n v="20"/>
    <n v="2022"/>
    <s v=""/>
    <m/>
    <m/>
    <m/>
  </r>
  <r>
    <n v="5456"/>
    <m/>
    <m/>
    <m/>
    <x v="13"/>
    <x v="19"/>
    <x v="6"/>
    <s v="Food Security"/>
    <x v="9"/>
    <x v="20"/>
    <x v="3"/>
    <m/>
    <s v="Planned"/>
    <m/>
    <m/>
    <m/>
    <m/>
    <m/>
    <s v="Chittagong"/>
    <s v="Cox's Bazar"/>
    <x v="6"/>
    <x v="9"/>
    <x v="1"/>
    <m/>
    <m/>
    <m/>
    <x v="2"/>
    <x v="2"/>
    <m/>
    <m/>
    <m/>
    <m/>
    <m/>
    <m/>
    <m/>
    <m/>
    <m/>
    <m/>
    <m/>
    <m/>
    <m/>
    <m/>
    <m/>
    <m/>
    <m/>
    <m/>
    <m/>
    <m/>
    <m/>
    <m/>
    <m/>
    <m/>
    <n v="20"/>
    <n v="2022"/>
    <s v=""/>
    <m/>
    <m/>
    <m/>
  </r>
  <r>
    <n v="5457"/>
    <m/>
    <m/>
    <m/>
    <x v="13"/>
    <x v="19"/>
    <x v="6"/>
    <s v="Food Security"/>
    <x v="9"/>
    <x v="20"/>
    <x v="3"/>
    <m/>
    <s v="Planned"/>
    <m/>
    <m/>
    <m/>
    <m/>
    <m/>
    <s v="Chittagong"/>
    <s v="Cox's Bazar"/>
    <x v="6"/>
    <x v="9"/>
    <x v="1"/>
    <m/>
    <m/>
    <m/>
    <x v="2"/>
    <x v="2"/>
    <m/>
    <m/>
    <m/>
    <m/>
    <m/>
    <m/>
    <m/>
    <m/>
    <m/>
    <m/>
    <m/>
    <m/>
    <m/>
    <m/>
    <m/>
    <m/>
    <m/>
    <m/>
    <m/>
    <m/>
    <m/>
    <m/>
    <m/>
    <m/>
    <n v="20"/>
    <n v="2022"/>
    <s v=""/>
    <m/>
    <m/>
    <m/>
  </r>
  <r>
    <n v="5458"/>
    <m/>
    <m/>
    <m/>
    <x v="13"/>
    <x v="19"/>
    <x v="6"/>
    <s v="Food Security"/>
    <x v="9"/>
    <x v="20"/>
    <x v="3"/>
    <m/>
    <s v="Planned"/>
    <m/>
    <m/>
    <m/>
    <m/>
    <m/>
    <s v="Chittagong"/>
    <s v="Cox's Bazar"/>
    <x v="6"/>
    <x v="9"/>
    <x v="1"/>
    <m/>
    <m/>
    <m/>
    <x v="2"/>
    <x v="2"/>
    <m/>
    <m/>
    <m/>
    <m/>
    <m/>
    <m/>
    <m/>
    <m/>
    <m/>
    <m/>
    <m/>
    <m/>
    <m/>
    <m/>
    <m/>
    <m/>
    <m/>
    <m/>
    <m/>
    <m/>
    <m/>
    <m/>
    <m/>
    <m/>
    <n v="20"/>
    <n v="2022"/>
    <s v=""/>
    <m/>
    <m/>
    <m/>
  </r>
  <r>
    <n v="5459"/>
    <m/>
    <m/>
    <m/>
    <x v="13"/>
    <x v="19"/>
    <x v="6"/>
    <s v="Food Security"/>
    <x v="9"/>
    <x v="20"/>
    <x v="3"/>
    <m/>
    <s v="Planned"/>
    <m/>
    <m/>
    <m/>
    <m/>
    <m/>
    <s v="Chittagong"/>
    <s v="Cox's Bazar"/>
    <x v="6"/>
    <x v="9"/>
    <x v="1"/>
    <m/>
    <m/>
    <m/>
    <x v="2"/>
    <x v="2"/>
    <m/>
    <m/>
    <m/>
    <m/>
    <m/>
    <m/>
    <m/>
    <m/>
    <m/>
    <m/>
    <m/>
    <m/>
    <m/>
    <m/>
    <m/>
    <m/>
    <m/>
    <m/>
    <m/>
    <m/>
    <m/>
    <m/>
    <m/>
    <m/>
    <n v="20"/>
    <n v="2022"/>
    <s v=""/>
    <m/>
    <m/>
    <m/>
  </r>
  <r>
    <n v="5460"/>
    <m/>
    <m/>
    <m/>
    <x v="13"/>
    <x v="19"/>
    <x v="6"/>
    <s v="Food Security"/>
    <x v="9"/>
    <x v="20"/>
    <x v="3"/>
    <m/>
    <s v="Planned"/>
    <m/>
    <m/>
    <m/>
    <m/>
    <m/>
    <s v="Chittagong"/>
    <s v="Cox's Bazar"/>
    <x v="6"/>
    <x v="9"/>
    <x v="1"/>
    <m/>
    <m/>
    <m/>
    <x v="2"/>
    <x v="2"/>
    <m/>
    <m/>
    <m/>
    <m/>
    <m/>
    <m/>
    <m/>
    <m/>
    <m/>
    <m/>
    <m/>
    <m/>
    <m/>
    <m/>
    <m/>
    <m/>
    <m/>
    <m/>
    <m/>
    <m/>
    <m/>
    <m/>
    <m/>
    <m/>
    <n v="20"/>
    <n v="2022"/>
    <s v=""/>
    <m/>
    <m/>
    <m/>
  </r>
  <r>
    <n v="5461"/>
    <m/>
    <m/>
    <m/>
    <x v="13"/>
    <x v="19"/>
    <x v="6"/>
    <s v="Food Security"/>
    <x v="9"/>
    <x v="20"/>
    <x v="3"/>
    <m/>
    <s v="Planned"/>
    <m/>
    <m/>
    <m/>
    <m/>
    <m/>
    <s v="Chittagong"/>
    <s v="Cox's Bazar"/>
    <x v="6"/>
    <x v="9"/>
    <x v="1"/>
    <m/>
    <m/>
    <m/>
    <x v="2"/>
    <x v="2"/>
    <m/>
    <m/>
    <m/>
    <m/>
    <m/>
    <m/>
    <m/>
    <m/>
    <m/>
    <m/>
    <m/>
    <m/>
    <m/>
    <m/>
    <m/>
    <m/>
    <m/>
    <m/>
    <m/>
    <m/>
    <m/>
    <m/>
    <m/>
    <m/>
    <n v="20"/>
    <n v="2022"/>
    <s v=""/>
    <m/>
    <m/>
    <m/>
  </r>
  <r>
    <n v="5462"/>
    <m/>
    <m/>
    <m/>
    <x v="13"/>
    <x v="19"/>
    <x v="6"/>
    <s v="Food Security"/>
    <x v="9"/>
    <x v="20"/>
    <x v="3"/>
    <m/>
    <s v="Planned"/>
    <m/>
    <m/>
    <m/>
    <m/>
    <m/>
    <s v="Chittagong"/>
    <s v="Cox's Bazar"/>
    <x v="6"/>
    <x v="9"/>
    <x v="1"/>
    <m/>
    <m/>
    <m/>
    <x v="2"/>
    <x v="2"/>
    <m/>
    <m/>
    <m/>
    <m/>
    <m/>
    <m/>
    <m/>
    <m/>
    <m/>
    <m/>
    <m/>
    <m/>
    <m/>
    <m/>
    <m/>
    <m/>
    <m/>
    <m/>
    <m/>
    <m/>
    <m/>
    <m/>
    <m/>
    <m/>
    <n v="20"/>
    <n v="2022"/>
    <s v=""/>
    <m/>
    <m/>
    <m/>
  </r>
  <r>
    <n v="5463"/>
    <m/>
    <m/>
    <m/>
    <x v="13"/>
    <x v="19"/>
    <x v="6"/>
    <s v="Food Security"/>
    <x v="9"/>
    <x v="20"/>
    <x v="3"/>
    <m/>
    <s v="Planned"/>
    <m/>
    <m/>
    <m/>
    <m/>
    <m/>
    <s v="Chittagong"/>
    <s v="Cox's Bazar"/>
    <x v="6"/>
    <x v="9"/>
    <x v="1"/>
    <m/>
    <m/>
    <m/>
    <x v="2"/>
    <x v="2"/>
    <m/>
    <m/>
    <m/>
    <m/>
    <m/>
    <m/>
    <m/>
    <m/>
    <m/>
    <m/>
    <m/>
    <m/>
    <m/>
    <m/>
    <m/>
    <m/>
    <m/>
    <m/>
    <m/>
    <m/>
    <m/>
    <m/>
    <m/>
    <m/>
    <n v="20"/>
    <n v="2022"/>
    <s v=""/>
    <m/>
    <m/>
    <m/>
  </r>
  <r>
    <n v="5464"/>
    <m/>
    <m/>
    <m/>
    <x v="13"/>
    <x v="19"/>
    <x v="6"/>
    <s v="Food Security"/>
    <x v="9"/>
    <x v="20"/>
    <x v="3"/>
    <m/>
    <s v="Planned"/>
    <m/>
    <m/>
    <m/>
    <m/>
    <m/>
    <s v="Chittagong"/>
    <s v="Cox's Bazar"/>
    <x v="6"/>
    <x v="9"/>
    <x v="1"/>
    <m/>
    <m/>
    <m/>
    <x v="2"/>
    <x v="2"/>
    <m/>
    <m/>
    <m/>
    <m/>
    <m/>
    <m/>
    <m/>
    <m/>
    <m/>
    <m/>
    <m/>
    <m/>
    <m/>
    <m/>
    <m/>
    <m/>
    <m/>
    <m/>
    <m/>
    <m/>
    <m/>
    <m/>
    <m/>
    <m/>
    <n v="20"/>
    <n v="2022"/>
    <s v=""/>
    <m/>
    <m/>
    <m/>
  </r>
  <r>
    <n v="5465"/>
    <m/>
    <m/>
    <m/>
    <x v="13"/>
    <x v="19"/>
    <x v="6"/>
    <s v="Food Security"/>
    <x v="9"/>
    <x v="20"/>
    <x v="3"/>
    <m/>
    <s v="Planned"/>
    <m/>
    <m/>
    <m/>
    <m/>
    <m/>
    <s v="Chittagong"/>
    <s v="Cox's Bazar"/>
    <x v="6"/>
    <x v="9"/>
    <x v="1"/>
    <m/>
    <m/>
    <m/>
    <x v="2"/>
    <x v="2"/>
    <m/>
    <m/>
    <m/>
    <m/>
    <m/>
    <m/>
    <m/>
    <m/>
    <m/>
    <m/>
    <m/>
    <m/>
    <m/>
    <m/>
    <m/>
    <m/>
    <m/>
    <m/>
    <m/>
    <m/>
    <m/>
    <m/>
    <m/>
    <m/>
    <n v="20"/>
    <n v="2022"/>
    <s v=""/>
    <m/>
    <m/>
    <m/>
  </r>
  <r>
    <n v="5466"/>
    <m/>
    <m/>
    <m/>
    <x v="13"/>
    <x v="19"/>
    <x v="6"/>
    <s v="Food Security"/>
    <x v="9"/>
    <x v="20"/>
    <x v="3"/>
    <m/>
    <s v="Planned"/>
    <m/>
    <m/>
    <m/>
    <m/>
    <m/>
    <s v="Chittagong"/>
    <s v="Cox's Bazar"/>
    <x v="6"/>
    <x v="9"/>
    <x v="1"/>
    <m/>
    <m/>
    <m/>
    <x v="2"/>
    <x v="2"/>
    <m/>
    <m/>
    <m/>
    <m/>
    <m/>
    <m/>
    <m/>
    <m/>
    <m/>
    <m/>
    <m/>
    <m/>
    <m/>
    <m/>
    <m/>
    <m/>
    <m/>
    <m/>
    <m/>
    <m/>
    <m/>
    <m/>
    <m/>
    <m/>
    <n v="20"/>
    <n v="2022"/>
    <s v=""/>
    <m/>
    <m/>
    <m/>
  </r>
  <r>
    <n v="5467"/>
    <m/>
    <m/>
    <m/>
    <x v="13"/>
    <x v="19"/>
    <x v="6"/>
    <s v="Food Security"/>
    <x v="9"/>
    <x v="20"/>
    <x v="3"/>
    <m/>
    <s v="Planned"/>
    <m/>
    <m/>
    <m/>
    <m/>
    <m/>
    <s v="Chittagong"/>
    <s v="Cox's Bazar"/>
    <x v="6"/>
    <x v="9"/>
    <x v="1"/>
    <m/>
    <m/>
    <m/>
    <x v="2"/>
    <x v="2"/>
    <m/>
    <m/>
    <m/>
    <m/>
    <m/>
    <m/>
    <m/>
    <m/>
    <m/>
    <m/>
    <m/>
    <m/>
    <m/>
    <m/>
    <m/>
    <m/>
    <m/>
    <m/>
    <m/>
    <m/>
    <m/>
    <m/>
    <m/>
    <m/>
    <n v="20"/>
    <n v="2022"/>
    <s v=""/>
    <m/>
    <m/>
    <m/>
  </r>
  <r>
    <n v="5468"/>
    <m/>
    <m/>
    <m/>
    <x v="13"/>
    <x v="19"/>
    <x v="6"/>
    <s v="Food Security"/>
    <x v="9"/>
    <x v="20"/>
    <x v="3"/>
    <m/>
    <s v="Planned"/>
    <m/>
    <m/>
    <m/>
    <m/>
    <m/>
    <s v="Chittagong"/>
    <s v="Cox's Bazar"/>
    <x v="6"/>
    <x v="9"/>
    <x v="1"/>
    <m/>
    <m/>
    <m/>
    <x v="2"/>
    <x v="2"/>
    <m/>
    <m/>
    <m/>
    <m/>
    <m/>
    <m/>
    <m/>
    <m/>
    <m/>
    <m/>
    <m/>
    <m/>
    <m/>
    <m/>
    <m/>
    <m/>
    <m/>
    <m/>
    <m/>
    <m/>
    <m/>
    <m/>
    <m/>
    <m/>
    <n v="20"/>
    <n v="2022"/>
    <s v=""/>
    <m/>
    <m/>
    <m/>
  </r>
  <r>
    <n v="5469"/>
    <m/>
    <m/>
    <m/>
    <x v="13"/>
    <x v="19"/>
    <x v="6"/>
    <s v="Food Security"/>
    <x v="9"/>
    <x v="20"/>
    <x v="3"/>
    <m/>
    <s v="Planned"/>
    <m/>
    <m/>
    <m/>
    <m/>
    <m/>
    <s v="Chittagong"/>
    <s v="Cox's Bazar"/>
    <x v="6"/>
    <x v="9"/>
    <x v="1"/>
    <m/>
    <m/>
    <m/>
    <x v="2"/>
    <x v="2"/>
    <m/>
    <m/>
    <m/>
    <m/>
    <m/>
    <m/>
    <m/>
    <m/>
    <m/>
    <m/>
    <m/>
    <m/>
    <m/>
    <m/>
    <m/>
    <m/>
    <m/>
    <m/>
    <m/>
    <m/>
    <m/>
    <m/>
    <m/>
    <m/>
    <n v="20"/>
    <n v="2022"/>
    <s v=""/>
    <m/>
    <m/>
    <m/>
  </r>
  <r>
    <n v="5470"/>
    <m/>
    <m/>
    <m/>
    <x v="13"/>
    <x v="19"/>
    <x v="6"/>
    <s v="Food Security"/>
    <x v="9"/>
    <x v="20"/>
    <x v="3"/>
    <m/>
    <s v="Planned"/>
    <m/>
    <m/>
    <m/>
    <m/>
    <m/>
    <s v="Chittagong"/>
    <s v="Cox's Bazar"/>
    <x v="6"/>
    <x v="9"/>
    <x v="1"/>
    <m/>
    <m/>
    <m/>
    <x v="2"/>
    <x v="2"/>
    <m/>
    <m/>
    <m/>
    <m/>
    <m/>
    <m/>
    <m/>
    <m/>
    <m/>
    <m/>
    <m/>
    <m/>
    <m/>
    <m/>
    <m/>
    <m/>
    <m/>
    <m/>
    <m/>
    <m/>
    <m/>
    <m/>
    <m/>
    <m/>
    <n v="20"/>
    <n v="2022"/>
    <s v=""/>
    <m/>
    <m/>
    <m/>
  </r>
  <r>
    <n v="5471"/>
    <m/>
    <m/>
    <m/>
    <x v="13"/>
    <x v="19"/>
    <x v="6"/>
    <s v="Food Security"/>
    <x v="9"/>
    <x v="20"/>
    <x v="3"/>
    <m/>
    <s v="Planned"/>
    <m/>
    <m/>
    <m/>
    <m/>
    <m/>
    <s v="Chittagong"/>
    <s v="Cox's Bazar"/>
    <x v="6"/>
    <x v="9"/>
    <x v="1"/>
    <m/>
    <m/>
    <m/>
    <x v="2"/>
    <x v="2"/>
    <m/>
    <m/>
    <m/>
    <m/>
    <m/>
    <m/>
    <m/>
    <m/>
    <m/>
    <m/>
    <m/>
    <m/>
    <m/>
    <m/>
    <m/>
    <m/>
    <m/>
    <m/>
    <m/>
    <m/>
    <m/>
    <m/>
    <m/>
    <m/>
    <n v="20"/>
    <n v="2022"/>
    <s v=""/>
    <m/>
    <m/>
    <m/>
  </r>
  <r>
    <n v="5472"/>
    <m/>
    <m/>
    <m/>
    <x v="13"/>
    <x v="19"/>
    <x v="6"/>
    <s v="Food Security"/>
    <x v="9"/>
    <x v="20"/>
    <x v="3"/>
    <m/>
    <s v="Planned"/>
    <m/>
    <m/>
    <m/>
    <m/>
    <m/>
    <s v="Chittagong"/>
    <s v="Cox's Bazar"/>
    <x v="6"/>
    <x v="9"/>
    <x v="1"/>
    <m/>
    <m/>
    <m/>
    <x v="2"/>
    <x v="2"/>
    <m/>
    <m/>
    <m/>
    <m/>
    <m/>
    <m/>
    <m/>
    <m/>
    <m/>
    <m/>
    <m/>
    <m/>
    <m/>
    <m/>
    <m/>
    <m/>
    <m/>
    <m/>
    <m/>
    <m/>
    <m/>
    <m/>
    <m/>
    <m/>
    <n v="20"/>
    <n v="2022"/>
    <s v=""/>
    <m/>
    <m/>
    <m/>
  </r>
  <r>
    <n v="5473"/>
    <m/>
    <m/>
    <m/>
    <x v="13"/>
    <x v="19"/>
    <x v="6"/>
    <s v="Food Security"/>
    <x v="9"/>
    <x v="20"/>
    <x v="3"/>
    <m/>
    <s v="Planned"/>
    <m/>
    <m/>
    <m/>
    <m/>
    <m/>
    <s v="Chittagong"/>
    <s v="Cox's Bazar"/>
    <x v="6"/>
    <x v="9"/>
    <x v="1"/>
    <m/>
    <m/>
    <m/>
    <x v="2"/>
    <x v="2"/>
    <m/>
    <m/>
    <m/>
    <m/>
    <m/>
    <m/>
    <m/>
    <m/>
    <m/>
    <m/>
    <m/>
    <m/>
    <m/>
    <m/>
    <m/>
    <m/>
    <m/>
    <m/>
    <m/>
    <m/>
    <m/>
    <m/>
    <m/>
    <m/>
    <n v="20"/>
    <n v="2022"/>
    <s v=""/>
    <m/>
    <m/>
    <m/>
  </r>
  <r>
    <n v="5474"/>
    <m/>
    <m/>
    <m/>
    <x v="13"/>
    <x v="19"/>
    <x v="6"/>
    <s v="Food Security"/>
    <x v="9"/>
    <x v="20"/>
    <x v="3"/>
    <m/>
    <s v="Planned"/>
    <m/>
    <m/>
    <m/>
    <m/>
    <m/>
    <s v="Chittagong"/>
    <s v="Cox's Bazar"/>
    <x v="6"/>
    <x v="9"/>
    <x v="1"/>
    <m/>
    <m/>
    <m/>
    <x v="2"/>
    <x v="2"/>
    <m/>
    <m/>
    <m/>
    <m/>
    <m/>
    <m/>
    <m/>
    <m/>
    <m/>
    <m/>
    <m/>
    <m/>
    <m/>
    <m/>
    <m/>
    <m/>
    <m/>
    <m/>
    <m/>
    <m/>
    <m/>
    <m/>
    <m/>
    <m/>
    <n v="20"/>
    <n v="2022"/>
    <s v=""/>
    <m/>
    <m/>
    <m/>
  </r>
  <r>
    <n v="5475"/>
    <m/>
    <m/>
    <m/>
    <x v="13"/>
    <x v="19"/>
    <x v="6"/>
    <s v="Food Security"/>
    <x v="9"/>
    <x v="20"/>
    <x v="3"/>
    <m/>
    <s v="Planned"/>
    <m/>
    <m/>
    <m/>
    <m/>
    <m/>
    <s v="Chittagong"/>
    <s v="Cox's Bazar"/>
    <x v="6"/>
    <x v="9"/>
    <x v="1"/>
    <m/>
    <m/>
    <m/>
    <x v="2"/>
    <x v="2"/>
    <m/>
    <m/>
    <m/>
    <m/>
    <m/>
    <m/>
    <m/>
    <m/>
    <m/>
    <m/>
    <m/>
    <m/>
    <m/>
    <m/>
    <m/>
    <m/>
    <m/>
    <m/>
    <m/>
    <m/>
    <m/>
    <m/>
    <m/>
    <m/>
    <n v="20"/>
    <n v="2022"/>
    <s v=""/>
    <m/>
    <m/>
    <m/>
  </r>
  <r>
    <n v="5476"/>
    <m/>
    <m/>
    <m/>
    <x v="13"/>
    <x v="19"/>
    <x v="6"/>
    <s v="Food Security"/>
    <x v="9"/>
    <x v="20"/>
    <x v="3"/>
    <m/>
    <s v="Planned"/>
    <m/>
    <m/>
    <m/>
    <m/>
    <m/>
    <s v="Chittagong"/>
    <s v="Cox's Bazar"/>
    <x v="6"/>
    <x v="9"/>
    <x v="1"/>
    <m/>
    <m/>
    <m/>
    <x v="2"/>
    <x v="2"/>
    <m/>
    <m/>
    <m/>
    <m/>
    <m/>
    <m/>
    <m/>
    <m/>
    <m/>
    <m/>
    <m/>
    <m/>
    <m/>
    <m/>
    <m/>
    <m/>
    <m/>
    <m/>
    <m/>
    <m/>
    <m/>
    <m/>
    <m/>
    <m/>
    <n v="20"/>
    <n v="2022"/>
    <s v=""/>
    <m/>
    <m/>
    <m/>
  </r>
  <r>
    <n v="5477"/>
    <m/>
    <m/>
    <m/>
    <x v="13"/>
    <x v="19"/>
    <x v="6"/>
    <s v="Food Security"/>
    <x v="9"/>
    <x v="20"/>
    <x v="3"/>
    <m/>
    <s v="Planned"/>
    <m/>
    <m/>
    <m/>
    <m/>
    <m/>
    <s v="Chittagong"/>
    <s v="Cox's Bazar"/>
    <x v="6"/>
    <x v="9"/>
    <x v="1"/>
    <m/>
    <m/>
    <m/>
    <x v="2"/>
    <x v="2"/>
    <m/>
    <m/>
    <m/>
    <m/>
    <m/>
    <m/>
    <m/>
    <m/>
    <m/>
    <m/>
    <m/>
    <m/>
    <m/>
    <m/>
    <m/>
    <m/>
    <m/>
    <m/>
    <m/>
    <m/>
    <m/>
    <m/>
    <m/>
    <m/>
    <n v="20"/>
    <n v="2022"/>
    <s v=""/>
    <m/>
    <m/>
    <m/>
  </r>
  <r>
    <n v="5478"/>
    <m/>
    <m/>
    <m/>
    <x v="13"/>
    <x v="19"/>
    <x v="6"/>
    <s v="Food Security"/>
    <x v="9"/>
    <x v="20"/>
    <x v="3"/>
    <m/>
    <s v="Planned"/>
    <m/>
    <m/>
    <m/>
    <m/>
    <m/>
    <s v="Chittagong"/>
    <s v="Cox's Bazar"/>
    <x v="6"/>
    <x v="9"/>
    <x v="1"/>
    <m/>
    <m/>
    <m/>
    <x v="2"/>
    <x v="2"/>
    <m/>
    <m/>
    <m/>
    <m/>
    <m/>
    <m/>
    <m/>
    <m/>
    <m/>
    <m/>
    <m/>
    <m/>
    <m/>
    <m/>
    <m/>
    <m/>
    <m/>
    <m/>
    <m/>
    <m/>
    <m/>
    <m/>
    <m/>
    <m/>
    <n v="20"/>
    <n v="2022"/>
    <s v=""/>
    <m/>
    <m/>
    <m/>
  </r>
  <r>
    <n v="5479"/>
    <m/>
    <m/>
    <m/>
    <x v="13"/>
    <x v="19"/>
    <x v="6"/>
    <s v="Food Security"/>
    <x v="9"/>
    <x v="20"/>
    <x v="3"/>
    <m/>
    <s v="Planned"/>
    <m/>
    <m/>
    <m/>
    <m/>
    <m/>
    <s v="Chittagong"/>
    <s v="Cox's Bazar"/>
    <x v="6"/>
    <x v="9"/>
    <x v="1"/>
    <m/>
    <m/>
    <m/>
    <x v="2"/>
    <x v="2"/>
    <m/>
    <m/>
    <m/>
    <m/>
    <m/>
    <m/>
    <m/>
    <m/>
    <m/>
    <m/>
    <m/>
    <m/>
    <m/>
    <m/>
    <m/>
    <m/>
    <m/>
    <m/>
    <m/>
    <m/>
    <m/>
    <m/>
    <m/>
    <m/>
    <n v="20"/>
    <n v="2022"/>
    <s v=""/>
    <m/>
    <m/>
    <m/>
  </r>
  <r>
    <n v="5480"/>
    <m/>
    <m/>
    <m/>
    <x v="13"/>
    <x v="19"/>
    <x v="6"/>
    <s v="Food Security"/>
    <x v="9"/>
    <x v="20"/>
    <x v="3"/>
    <m/>
    <s v="Planned"/>
    <m/>
    <m/>
    <m/>
    <m/>
    <m/>
    <s v="Chittagong"/>
    <s v="Cox's Bazar"/>
    <x v="6"/>
    <x v="9"/>
    <x v="1"/>
    <m/>
    <m/>
    <m/>
    <x v="2"/>
    <x v="2"/>
    <m/>
    <m/>
    <m/>
    <m/>
    <m/>
    <m/>
    <m/>
    <m/>
    <m/>
    <m/>
    <m/>
    <m/>
    <m/>
    <m/>
    <m/>
    <m/>
    <m/>
    <m/>
    <m/>
    <m/>
    <m/>
    <m/>
    <m/>
    <m/>
    <n v="20"/>
    <n v="2022"/>
    <s v=""/>
    <m/>
    <m/>
    <m/>
  </r>
  <r>
    <n v="5481"/>
    <m/>
    <m/>
    <m/>
    <x v="13"/>
    <x v="19"/>
    <x v="6"/>
    <s v="Food Security"/>
    <x v="9"/>
    <x v="20"/>
    <x v="3"/>
    <m/>
    <s v="Planned"/>
    <m/>
    <m/>
    <m/>
    <m/>
    <m/>
    <s v="Chittagong"/>
    <s v="Cox's Bazar"/>
    <x v="6"/>
    <x v="9"/>
    <x v="1"/>
    <m/>
    <m/>
    <m/>
    <x v="2"/>
    <x v="2"/>
    <m/>
    <m/>
    <m/>
    <m/>
    <m/>
    <m/>
    <m/>
    <m/>
    <m/>
    <m/>
    <m/>
    <m/>
    <m/>
    <m/>
    <m/>
    <m/>
    <m/>
    <m/>
    <m/>
    <m/>
    <m/>
    <m/>
    <m/>
    <m/>
    <n v="20"/>
    <n v="2022"/>
    <s v=""/>
    <m/>
    <m/>
    <m/>
  </r>
  <r>
    <n v="5482"/>
    <m/>
    <m/>
    <m/>
    <x v="13"/>
    <x v="19"/>
    <x v="6"/>
    <s v="Food Security"/>
    <x v="9"/>
    <x v="20"/>
    <x v="3"/>
    <m/>
    <s v="Planned"/>
    <m/>
    <m/>
    <m/>
    <m/>
    <m/>
    <s v="Chittagong"/>
    <s v="Cox's Bazar"/>
    <x v="6"/>
    <x v="9"/>
    <x v="1"/>
    <m/>
    <m/>
    <m/>
    <x v="2"/>
    <x v="2"/>
    <m/>
    <m/>
    <m/>
    <m/>
    <m/>
    <m/>
    <m/>
    <m/>
    <m/>
    <m/>
    <m/>
    <m/>
    <m/>
    <m/>
    <m/>
    <m/>
    <m/>
    <m/>
    <m/>
    <m/>
    <m/>
    <m/>
    <m/>
    <m/>
    <n v="20"/>
    <n v="2022"/>
    <s v=""/>
    <m/>
    <m/>
    <m/>
  </r>
  <r>
    <n v="5483"/>
    <m/>
    <m/>
    <m/>
    <x v="13"/>
    <x v="19"/>
    <x v="6"/>
    <s v="Food Security"/>
    <x v="9"/>
    <x v="20"/>
    <x v="3"/>
    <m/>
    <s v="Planned"/>
    <m/>
    <m/>
    <m/>
    <m/>
    <m/>
    <s v="Chittagong"/>
    <s v="Cox's Bazar"/>
    <x v="6"/>
    <x v="9"/>
    <x v="1"/>
    <m/>
    <m/>
    <m/>
    <x v="2"/>
    <x v="2"/>
    <m/>
    <m/>
    <m/>
    <m/>
    <m/>
    <m/>
    <m/>
    <m/>
    <m/>
    <m/>
    <m/>
    <m/>
    <m/>
    <m/>
    <m/>
    <m/>
    <m/>
    <m/>
    <m/>
    <m/>
    <m/>
    <m/>
    <m/>
    <m/>
    <n v="20"/>
    <n v="2022"/>
    <s v=""/>
    <m/>
    <m/>
    <m/>
  </r>
  <r>
    <n v="5484"/>
    <m/>
    <m/>
    <m/>
    <x v="13"/>
    <x v="19"/>
    <x v="6"/>
    <s v="Food Security"/>
    <x v="9"/>
    <x v="20"/>
    <x v="3"/>
    <m/>
    <s v="Planned"/>
    <m/>
    <m/>
    <m/>
    <m/>
    <m/>
    <s v="Chittagong"/>
    <s v="Cox's Bazar"/>
    <x v="6"/>
    <x v="9"/>
    <x v="1"/>
    <m/>
    <m/>
    <m/>
    <x v="2"/>
    <x v="2"/>
    <m/>
    <m/>
    <m/>
    <m/>
    <m/>
    <m/>
    <m/>
    <m/>
    <m/>
    <m/>
    <m/>
    <m/>
    <m/>
    <m/>
    <m/>
    <m/>
    <m/>
    <m/>
    <m/>
    <m/>
    <m/>
    <m/>
    <m/>
    <m/>
    <n v="20"/>
    <n v="2022"/>
    <s v=""/>
    <m/>
    <m/>
    <m/>
  </r>
  <r>
    <n v="5485"/>
    <m/>
    <m/>
    <m/>
    <x v="13"/>
    <x v="19"/>
    <x v="6"/>
    <s v="Food Security"/>
    <x v="9"/>
    <x v="20"/>
    <x v="3"/>
    <m/>
    <s v="Planned"/>
    <m/>
    <m/>
    <m/>
    <m/>
    <m/>
    <s v="Chittagong"/>
    <s v="Cox's Bazar"/>
    <x v="6"/>
    <x v="9"/>
    <x v="1"/>
    <m/>
    <m/>
    <m/>
    <x v="2"/>
    <x v="2"/>
    <m/>
    <m/>
    <m/>
    <m/>
    <m/>
    <m/>
    <m/>
    <m/>
    <m/>
    <m/>
    <m/>
    <m/>
    <m/>
    <m/>
    <m/>
    <m/>
    <m/>
    <m/>
    <m/>
    <m/>
    <m/>
    <m/>
    <m/>
    <m/>
    <n v="20"/>
    <n v="2022"/>
    <s v=""/>
    <m/>
    <m/>
    <m/>
  </r>
  <r>
    <n v="5486"/>
    <m/>
    <m/>
    <m/>
    <x v="13"/>
    <x v="19"/>
    <x v="6"/>
    <s v="Food Security"/>
    <x v="9"/>
    <x v="20"/>
    <x v="3"/>
    <m/>
    <s v="Planned"/>
    <m/>
    <m/>
    <m/>
    <m/>
    <m/>
    <s v="Chittagong"/>
    <s v="Cox's Bazar"/>
    <x v="6"/>
    <x v="9"/>
    <x v="1"/>
    <m/>
    <m/>
    <m/>
    <x v="2"/>
    <x v="2"/>
    <m/>
    <m/>
    <m/>
    <m/>
    <m/>
    <m/>
    <m/>
    <m/>
    <m/>
    <m/>
    <m/>
    <m/>
    <m/>
    <m/>
    <m/>
    <m/>
    <m/>
    <m/>
    <m/>
    <m/>
    <m/>
    <m/>
    <m/>
    <m/>
    <n v="20"/>
    <n v="2022"/>
    <s v=""/>
    <m/>
    <m/>
    <m/>
  </r>
  <r>
    <n v="5487"/>
    <m/>
    <m/>
    <m/>
    <x v="13"/>
    <x v="19"/>
    <x v="6"/>
    <s v="Food Security"/>
    <x v="9"/>
    <x v="20"/>
    <x v="3"/>
    <m/>
    <s v="Planned"/>
    <m/>
    <m/>
    <m/>
    <m/>
    <m/>
    <s v="Chittagong"/>
    <s v="Cox's Bazar"/>
    <x v="6"/>
    <x v="9"/>
    <x v="1"/>
    <m/>
    <m/>
    <m/>
    <x v="2"/>
    <x v="2"/>
    <m/>
    <m/>
    <m/>
    <m/>
    <m/>
    <m/>
    <m/>
    <m/>
    <m/>
    <m/>
    <m/>
    <m/>
    <m/>
    <m/>
    <m/>
    <m/>
    <m/>
    <m/>
    <m/>
    <m/>
    <m/>
    <m/>
    <m/>
    <m/>
    <n v="20"/>
    <n v="2022"/>
    <s v=""/>
    <m/>
    <m/>
    <m/>
  </r>
  <r>
    <n v="5488"/>
    <m/>
    <m/>
    <m/>
    <x v="13"/>
    <x v="19"/>
    <x v="6"/>
    <s v="Food Security"/>
    <x v="9"/>
    <x v="20"/>
    <x v="3"/>
    <m/>
    <s v="Planned"/>
    <m/>
    <m/>
    <m/>
    <m/>
    <m/>
    <s v="Chittagong"/>
    <s v="Cox's Bazar"/>
    <x v="6"/>
    <x v="9"/>
    <x v="1"/>
    <m/>
    <m/>
    <m/>
    <x v="2"/>
    <x v="2"/>
    <m/>
    <m/>
    <m/>
    <m/>
    <m/>
    <m/>
    <m/>
    <m/>
    <m/>
    <m/>
    <m/>
    <m/>
    <m/>
    <m/>
    <m/>
    <m/>
    <m/>
    <m/>
    <m/>
    <m/>
    <m/>
    <m/>
    <m/>
    <m/>
    <n v="20"/>
    <n v="2022"/>
    <s v=""/>
    <m/>
    <m/>
    <m/>
  </r>
  <r>
    <n v="5489"/>
    <m/>
    <m/>
    <m/>
    <x v="13"/>
    <x v="19"/>
    <x v="6"/>
    <s v="Food Security"/>
    <x v="9"/>
    <x v="20"/>
    <x v="3"/>
    <m/>
    <s v="Planned"/>
    <m/>
    <m/>
    <m/>
    <m/>
    <m/>
    <s v="Chittagong"/>
    <s v="Cox's Bazar"/>
    <x v="6"/>
    <x v="9"/>
    <x v="1"/>
    <m/>
    <m/>
    <m/>
    <x v="2"/>
    <x v="2"/>
    <m/>
    <m/>
    <m/>
    <m/>
    <m/>
    <m/>
    <m/>
    <m/>
    <m/>
    <m/>
    <m/>
    <m/>
    <m/>
    <m/>
    <m/>
    <m/>
    <m/>
    <m/>
    <m/>
    <m/>
    <m/>
    <m/>
    <m/>
    <m/>
    <n v="20"/>
    <n v="2022"/>
    <s v=""/>
    <m/>
    <m/>
    <m/>
  </r>
  <r>
    <n v="5490"/>
    <m/>
    <m/>
    <m/>
    <x v="13"/>
    <x v="19"/>
    <x v="6"/>
    <s v="Food Security"/>
    <x v="9"/>
    <x v="20"/>
    <x v="3"/>
    <m/>
    <s v="Planned"/>
    <m/>
    <m/>
    <m/>
    <m/>
    <m/>
    <s v="Chittagong"/>
    <s v="Cox's Bazar"/>
    <x v="6"/>
    <x v="9"/>
    <x v="1"/>
    <m/>
    <m/>
    <m/>
    <x v="2"/>
    <x v="2"/>
    <m/>
    <m/>
    <m/>
    <m/>
    <m/>
    <m/>
    <m/>
    <m/>
    <m/>
    <m/>
    <m/>
    <m/>
    <m/>
    <m/>
    <m/>
    <m/>
    <m/>
    <m/>
    <m/>
    <m/>
    <m/>
    <m/>
    <m/>
    <m/>
    <n v="20"/>
    <n v="2022"/>
    <s v=""/>
    <m/>
    <m/>
    <m/>
  </r>
  <r>
    <n v="5491"/>
    <m/>
    <m/>
    <m/>
    <x v="13"/>
    <x v="19"/>
    <x v="6"/>
    <s v="Food Security"/>
    <x v="9"/>
    <x v="20"/>
    <x v="3"/>
    <m/>
    <s v="Planned"/>
    <m/>
    <m/>
    <m/>
    <m/>
    <m/>
    <s v="Chittagong"/>
    <s v="Cox's Bazar"/>
    <x v="6"/>
    <x v="9"/>
    <x v="1"/>
    <m/>
    <m/>
    <m/>
    <x v="2"/>
    <x v="2"/>
    <m/>
    <m/>
    <m/>
    <m/>
    <m/>
    <m/>
    <m/>
    <m/>
    <m/>
    <m/>
    <m/>
    <m/>
    <m/>
    <m/>
    <m/>
    <m/>
    <m/>
    <m/>
    <m/>
    <m/>
    <m/>
    <m/>
    <m/>
    <m/>
    <n v="20"/>
    <n v="2022"/>
    <s v=""/>
    <m/>
    <m/>
    <m/>
  </r>
  <r>
    <n v="5492"/>
    <m/>
    <m/>
    <m/>
    <x v="13"/>
    <x v="19"/>
    <x v="6"/>
    <s v="Food Security"/>
    <x v="9"/>
    <x v="20"/>
    <x v="3"/>
    <m/>
    <s v="Planned"/>
    <m/>
    <m/>
    <m/>
    <m/>
    <m/>
    <s v="Chittagong"/>
    <s v="Cox's Bazar"/>
    <x v="6"/>
    <x v="9"/>
    <x v="1"/>
    <m/>
    <m/>
    <m/>
    <x v="2"/>
    <x v="2"/>
    <m/>
    <m/>
    <m/>
    <m/>
    <m/>
    <m/>
    <m/>
    <m/>
    <m/>
    <m/>
    <m/>
    <m/>
    <m/>
    <m/>
    <m/>
    <m/>
    <m/>
    <m/>
    <m/>
    <m/>
    <m/>
    <m/>
    <m/>
    <m/>
    <n v="20"/>
    <n v="2022"/>
    <s v=""/>
    <m/>
    <m/>
    <m/>
  </r>
  <r>
    <n v="5493"/>
    <m/>
    <m/>
    <m/>
    <x v="13"/>
    <x v="19"/>
    <x v="6"/>
    <s v="Food Security"/>
    <x v="9"/>
    <x v="20"/>
    <x v="3"/>
    <m/>
    <s v="Planned"/>
    <m/>
    <m/>
    <m/>
    <m/>
    <m/>
    <s v="Chittagong"/>
    <s v="Cox's Bazar"/>
    <x v="6"/>
    <x v="9"/>
    <x v="1"/>
    <m/>
    <m/>
    <m/>
    <x v="2"/>
    <x v="2"/>
    <m/>
    <m/>
    <m/>
    <m/>
    <m/>
    <m/>
    <m/>
    <m/>
    <m/>
    <m/>
    <m/>
    <m/>
    <m/>
    <m/>
    <m/>
    <m/>
    <m/>
    <m/>
    <m/>
    <m/>
    <m/>
    <m/>
    <m/>
    <m/>
    <n v="20"/>
    <n v="2022"/>
    <s v=""/>
    <m/>
    <m/>
    <m/>
  </r>
  <r>
    <n v="5494"/>
    <m/>
    <m/>
    <m/>
    <x v="13"/>
    <x v="19"/>
    <x v="6"/>
    <s v="Food Security"/>
    <x v="9"/>
    <x v="20"/>
    <x v="3"/>
    <m/>
    <s v="Planned"/>
    <m/>
    <m/>
    <m/>
    <m/>
    <m/>
    <s v="Chittagong"/>
    <s v="Cox's Bazar"/>
    <x v="6"/>
    <x v="9"/>
    <x v="1"/>
    <m/>
    <m/>
    <m/>
    <x v="2"/>
    <x v="2"/>
    <m/>
    <m/>
    <m/>
    <m/>
    <m/>
    <m/>
    <m/>
    <m/>
    <m/>
    <m/>
    <m/>
    <m/>
    <m/>
    <m/>
    <m/>
    <m/>
    <m/>
    <m/>
    <m/>
    <m/>
    <m/>
    <m/>
    <m/>
    <m/>
    <n v="20"/>
    <n v="2022"/>
    <s v=""/>
    <m/>
    <m/>
    <m/>
  </r>
  <r>
    <n v="5495"/>
    <m/>
    <m/>
    <m/>
    <x v="13"/>
    <x v="19"/>
    <x v="6"/>
    <s v="Food Security"/>
    <x v="9"/>
    <x v="20"/>
    <x v="3"/>
    <m/>
    <s v="Planned"/>
    <m/>
    <m/>
    <m/>
    <m/>
    <m/>
    <s v="Chittagong"/>
    <s v="Cox's Bazar"/>
    <x v="6"/>
    <x v="9"/>
    <x v="1"/>
    <m/>
    <m/>
    <m/>
    <x v="2"/>
    <x v="2"/>
    <m/>
    <m/>
    <m/>
    <m/>
    <m/>
    <m/>
    <m/>
    <m/>
    <m/>
    <m/>
    <m/>
    <m/>
    <m/>
    <m/>
    <m/>
    <m/>
    <m/>
    <m/>
    <m/>
    <m/>
    <m/>
    <m/>
    <m/>
    <m/>
    <n v="20"/>
    <n v="2022"/>
    <s v=""/>
    <m/>
    <m/>
    <m/>
  </r>
  <r>
    <n v="5496"/>
    <m/>
    <m/>
    <m/>
    <x v="13"/>
    <x v="19"/>
    <x v="6"/>
    <s v="Food Security"/>
    <x v="9"/>
    <x v="20"/>
    <x v="3"/>
    <m/>
    <s v="Planned"/>
    <m/>
    <m/>
    <m/>
    <m/>
    <m/>
    <s v="Chittagong"/>
    <s v="Cox's Bazar"/>
    <x v="6"/>
    <x v="9"/>
    <x v="1"/>
    <m/>
    <m/>
    <m/>
    <x v="2"/>
    <x v="2"/>
    <m/>
    <m/>
    <m/>
    <m/>
    <m/>
    <m/>
    <m/>
    <m/>
    <m/>
    <m/>
    <m/>
    <m/>
    <m/>
    <m/>
    <m/>
    <m/>
    <m/>
    <m/>
    <m/>
    <m/>
    <m/>
    <m/>
    <m/>
    <m/>
    <n v="20"/>
    <n v="2022"/>
    <s v=""/>
    <m/>
    <m/>
    <m/>
  </r>
  <r>
    <n v="5497"/>
    <m/>
    <m/>
    <m/>
    <x v="13"/>
    <x v="19"/>
    <x v="6"/>
    <s v="Food Security"/>
    <x v="9"/>
    <x v="20"/>
    <x v="3"/>
    <m/>
    <s v="Planned"/>
    <m/>
    <m/>
    <m/>
    <m/>
    <m/>
    <s v="Chittagong"/>
    <s v="Cox's Bazar"/>
    <x v="6"/>
    <x v="9"/>
    <x v="1"/>
    <m/>
    <m/>
    <m/>
    <x v="2"/>
    <x v="2"/>
    <m/>
    <m/>
    <m/>
    <m/>
    <m/>
    <m/>
    <m/>
    <m/>
    <m/>
    <m/>
    <m/>
    <m/>
    <m/>
    <m/>
    <m/>
    <m/>
    <m/>
    <m/>
    <m/>
    <m/>
    <m/>
    <m/>
    <m/>
    <m/>
    <n v="20"/>
    <n v="2022"/>
    <s v=""/>
    <m/>
    <m/>
    <m/>
  </r>
  <r>
    <n v="5498"/>
    <m/>
    <m/>
    <m/>
    <x v="13"/>
    <x v="19"/>
    <x v="6"/>
    <s v="Food Security"/>
    <x v="9"/>
    <x v="20"/>
    <x v="3"/>
    <m/>
    <s v="Planned"/>
    <m/>
    <m/>
    <m/>
    <m/>
    <m/>
    <s v="Chittagong"/>
    <s v="Cox's Bazar"/>
    <x v="6"/>
    <x v="9"/>
    <x v="1"/>
    <m/>
    <m/>
    <m/>
    <x v="2"/>
    <x v="2"/>
    <m/>
    <m/>
    <m/>
    <m/>
    <m/>
    <m/>
    <m/>
    <m/>
    <m/>
    <m/>
    <m/>
    <m/>
    <m/>
    <m/>
    <m/>
    <m/>
    <m/>
    <m/>
    <m/>
    <m/>
    <m/>
    <m/>
    <m/>
    <m/>
    <n v="20"/>
    <n v="2022"/>
    <s v=""/>
    <m/>
    <m/>
    <m/>
  </r>
  <r>
    <n v="5499"/>
    <m/>
    <m/>
    <m/>
    <x v="13"/>
    <x v="19"/>
    <x v="6"/>
    <s v="Food Security"/>
    <x v="9"/>
    <x v="20"/>
    <x v="3"/>
    <m/>
    <s v="Planned"/>
    <m/>
    <m/>
    <m/>
    <m/>
    <m/>
    <s v="Chittagong"/>
    <s v="Cox's Bazar"/>
    <x v="6"/>
    <x v="9"/>
    <x v="1"/>
    <m/>
    <m/>
    <m/>
    <x v="2"/>
    <x v="2"/>
    <m/>
    <m/>
    <m/>
    <m/>
    <m/>
    <m/>
    <m/>
    <m/>
    <m/>
    <m/>
    <m/>
    <m/>
    <m/>
    <m/>
    <m/>
    <m/>
    <m/>
    <m/>
    <m/>
    <m/>
    <m/>
    <m/>
    <m/>
    <m/>
    <n v="20"/>
    <n v="2022"/>
    <s v=""/>
    <m/>
    <m/>
    <m/>
  </r>
  <r>
    <n v="5500"/>
    <m/>
    <m/>
    <m/>
    <x v="13"/>
    <x v="19"/>
    <x v="6"/>
    <s v="Food Security"/>
    <x v="9"/>
    <x v="20"/>
    <x v="3"/>
    <m/>
    <s v="Planned"/>
    <m/>
    <m/>
    <m/>
    <m/>
    <m/>
    <s v="Chittagong"/>
    <s v="Cox's Bazar"/>
    <x v="6"/>
    <x v="9"/>
    <x v="1"/>
    <m/>
    <m/>
    <m/>
    <x v="2"/>
    <x v="2"/>
    <m/>
    <m/>
    <m/>
    <m/>
    <m/>
    <m/>
    <m/>
    <m/>
    <m/>
    <m/>
    <m/>
    <m/>
    <m/>
    <m/>
    <m/>
    <m/>
    <m/>
    <m/>
    <m/>
    <m/>
    <m/>
    <m/>
    <m/>
    <m/>
    <n v="20"/>
    <n v="2022"/>
    <s v=""/>
    <m/>
    <m/>
    <m/>
  </r>
  <r>
    <m/>
    <m/>
    <m/>
    <m/>
    <x v="13"/>
    <x v="19"/>
    <x v="6"/>
    <m/>
    <x v="9"/>
    <x v="20"/>
    <x v="3"/>
    <m/>
    <m/>
    <m/>
    <m/>
    <m/>
    <m/>
    <m/>
    <m/>
    <m/>
    <x v="6"/>
    <x v="9"/>
    <x v="1"/>
    <m/>
    <m/>
    <m/>
    <x v="2"/>
    <x v="2"/>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9FEDD8D-BEF4-4951-96B9-C4F56A9478D6}"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I50" firstHeaderRow="0" firstDataRow="1" firstDataCol="1" rowPageCount="2" colPageCount="1"/>
  <pivotFields count="58">
    <pivotField showAll="0"/>
    <pivotField showAll="0"/>
    <pivotField multipleItemSelectionAllowed="1" showAll="0"/>
    <pivotField showAll="0"/>
    <pivotField axis="axisRow" showAll="0">
      <items count="15">
        <item h="1" x="7"/>
        <item h="1" x="3"/>
        <item h="1" x="0"/>
        <item h="1" x="8"/>
        <item h="1" x="2"/>
        <item h="1" x="4"/>
        <item h="1" x="12"/>
        <item h="1" x="11"/>
        <item h="1" x="10"/>
        <item h="1" x="9"/>
        <item h="1" x="1"/>
        <item x="6"/>
        <item h="1" x="5"/>
        <item h="1" x="13"/>
        <item t="default"/>
      </items>
    </pivotField>
    <pivotField axis="axisRow" showAll="0">
      <items count="21">
        <item x="13"/>
        <item x="16"/>
        <item x="4"/>
        <item x="7"/>
        <item x="1"/>
        <item x="0"/>
        <item x="14"/>
        <item x="6"/>
        <item x="15"/>
        <item x="5"/>
        <item x="2"/>
        <item x="17"/>
        <item x="8"/>
        <item x="10"/>
        <item x="18"/>
        <item x="11"/>
        <item x="12"/>
        <item x="3"/>
        <item x="9"/>
        <item x="19"/>
        <item t="default"/>
      </items>
    </pivotField>
    <pivotField axis="axisRow" showAll="0">
      <items count="18">
        <item x="15"/>
        <item x="14"/>
        <item x="10"/>
        <item x="3"/>
        <item x="16"/>
        <item x="8"/>
        <item x="7"/>
        <item x="1"/>
        <item x="13"/>
        <item x="4"/>
        <item x="9"/>
        <item x="11"/>
        <item x="5"/>
        <item x="0"/>
        <item x="2"/>
        <item x="12"/>
        <item x="6"/>
        <item t="default"/>
      </items>
    </pivotField>
    <pivotField showAll="0"/>
    <pivotField axis="axisRow" showAll="0">
      <items count="12">
        <item m="1" x="10"/>
        <item x="3"/>
        <item x="5"/>
        <item x="7"/>
        <item x="4"/>
        <item x="2"/>
        <item x="0"/>
        <item x="1"/>
        <item x="8"/>
        <item x="6"/>
        <item x="9"/>
        <item t="default"/>
      </items>
    </pivotField>
    <pivotField axis="axisRow" showAll="0">
      <items count="24">
        <item x="22"/>
        <item x="18"/>
        <item x="9"/>
        <item x="8"/>
        <item x="10"/>
        <item x="12"/>
        <item x="13"/>
        <item x="14"/>
        <item x="0"/>
        <item x="21"/>
        <item x="16"/>
        <item x="1"/>
        <item x="15"/>
        <item x="6"/>
        <item x="4"/>
        <item x="7"/>
        <item x="19"/>
        <item x="11"/>
        <item x="5"/>
        <item x="2"/>
        <item x="3"/>
        <item x="17"/>
        <item x="20"/>
        <item t="default"/>
      </items>
    </pivotField>
    <pivotField showAll="0"/>
    <pivotField showAll="0"/>
    <pivotField showAll="0"/>
    <pivotField showAll="0"/>
    <pivotField showAll="0"/>
    <pivotField showAll="0"/>
    <pivotField showAll="0"/>
    <pivotField showAll="0"/>
    <pivotField showAll="0"/>
    <pivotField showAll="0"/>
    <pivotField axis="axisRow" showAll="0">
      <items count="8">
        <item x="2"/>
        <item sd="0" x="5"/>
        <item x="3"/>
        <item x="4"/>
        <item x="1"/>
        <item x="0"/>
        <item x="6"/>
        <item t="default"/>
      </items>
    </pivotField>
    <pivotField showAll="0"/>
    <pivotField showAll="0"/>
    <pivotField showAll="0"/>
    <pivotField showAll="0"/>
    <pivotField showAll="0"/>
    <pivotField axis="axisPage" multipleItemSelectionAllowed="1" showAll="0">
      <items count="4">
        <item h="1" x="1"/>
        <item x="0"/>
        <item x="2"/>
        <item t="default"/>
      </items>
    </pivotField>
    <pivotField axis="axisPage" multipleItemSelectionAllowed="1" showAll="0">
      <items count="4">
        <item x="1"/>
        <item x="0"/>
        <item h="1" x="2"/>
        <item t="default"/>
      </items>
    </pivotField>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6">
    <field x="4"/>
    <field x="5"/>
    <field x="8"/>
    <field x="9"/>
    <field x="20"/>
    <field x="6"/>
  </rowFields>
  <rowItems count="45">
    <i>
      <x v="11"/>
    </i>
    <i r="1">
      <x v="2"/>
    </i>
    <i r="2">
      <x v="3"/>
    </i>
    <i r="3">
      <x v="6"/>
    </i>
    <i r="4">
      <x v="4"/>
    </i>
    <i r="5">
      <x v="7"/>
    </i>
    <i r="4">
      <x v="5"/>
    </i>
    <i r="5">
      <x v="7"/>
    </i>
    <i r="3">
      <x v="7"/>
    </i>
    <i r="4">
      <x v="4"/>
    </i>
    <i r="5">
      <x v="7"/>
    </i>
    <i r="4">
      <x v="5"/>
    </i>
    <i r="5">
      <x v="7"/>
    </i>
    <i r="1">
      <x v="13"/>
    </i>
    <i r="2">
      <x v="3"/>
    </i>
    <i r="3">
      <x v="6"/>
    </i>
    <i r="4">
      <x v="4"/>
    </i>
    <i r="5">
      <x v="16"/>
    </i>
    <i r="4">
      <x v="5"/>
    </i>
    <i r="5">
      <x v="7"/>
    </i>
    <i r="5">
      <x v="16"/>
    </i>
    <i r="3">
      <x v="7"/>
    </i>
    <i r="4">
      <x v="5"/>
    </i>
    <i r="5">
      <x v="7"/>
    </i>
    <i r="5">
      <x v="16"/>
    </i>
    <i r="1">
      <x v="14"/>
    </i>
    <i r="2">
      <x v="3"/>
    </i>
    <i r="3">
      <x v="6"/>
    </i>
    <i r="4">
      <x v="5"/>
    </i>
    <i r="5">
      <x v="7"/>
    </i>
    <i r="3">
      <x v="7"/>
    </i>
    <i r="4">
      <x v="5"/>
    </i>
    <i r="5">
      <x v="7"/>
    </i>
    <i r="1">
      <x v="18"/>
    </i>
    <i r="2">
      <x v="3"/>
    </i>
    <i r="3">
      <x v="6"/>
    </i>
    <i r="4">
      <x v="5"/>
    </i>
    <i r="5">
      <x v="7"/>
    </i>
    <i r="3">
      <x v="7"/>
    </i>
    <i r="4">
      <x v="5"/>
    </i>
    <i r="5">
      <x v="7"/>
    </i>
    <i r="3">
      <x v="9"/>
    </i>
    <i r="4">
      <x v="5"/>
    </i>
    <i r="5">
      <x v="7"/>
    </i>
    <i t="grand">
      <x/>
    </i>
  </rowItems>
  <colFields count="1">
    <field x="-2"/>
  </colFields>
  <colItems count="8">
    <i>
      <x/>
    </i>
    <i i="1">
      <x v="1"/>
    </i>
    <i i="2">
      <x v="2"/>
    </i>
    <i i="3">
      <x v="3"/>
    </i>
    <i i="4">
      <x v="4"/>
    </i>
    <i i="5">
      <x v="5"/>
    </i>
    <i i="6">
      <x v="6"/>
    </i>
    <i i="7">
      <x v="7"/>
    </i>
  </colItems>
  <pageFields count="2">
    <pageField fld="27" hier="-1"/>
    <pageField fld="26" hier="-1"/>
  </pageFields>
  <dataFields count="8">
    <dataField name="Sum of Planned Households" fld="28" baseField="0" baseItem="0"/>
    <dataField name="Sum of Total Reached Households" fld="34" baseField="0" baseItem="0"/>
    <dataField name="Sum of Planned Individuals" fld="29" baseField="0" baseItem="0"/>
    <dataField name="Sum of Reached Individuals" fld="35" baseField="0" baseItem="0"/>
    <dataField name="Sum of Planned Female Individuals" fld="30" baseField="0" baseItem="0"/>
    <dataField name="Sum of Planned Male Individuals" fld="31" baseField="0" baseItem="0"/>
    <dataField name="Sum of Reached Female Individuals" fld="36" baseField="0" baseItem="0"/>
    <dataField name="Sum of Reached Male Individuals" fld="37" baseField="0" baseItem="0"/>
  </dataFields>
  <formats count="12">
    <format dxfId="63">
      <pivotArea collapsedLevelsAreSubtotals="1" fieldPosition="0">
        <references count="4">
          <reference field="4294967294" count="1" selected="0">
            <x v="0"/>
          </reference>
          <reference field="4" count="1" selected="0">
            <x v="11"/>
          </reference>
          <reference field="8" count="1" selected="0">
            <x v="2"/>
          </reference>
          <reference field="9" count="1">
            <x v="4"/>
          </reference>
        </references>
      </pivotArea>
    </format>
    <format dxfId="62">
      <pivotArea collapsedLevelsAreSubtotals="1" fieldPosition="0">
        <references count="3">
          <reference field="4294967294" count="1" selected="0">
            <x v="0"/>
          </reference>
          <reference field="4" count="1" selected="0">
            <x v="11"/>
          </reference>
          <reference field="8" count="1">
            <x v="5"/>
          </reference>
        </references>
      </pivotArea>
    </format>
    <format dxfId="61">
      <pivotArea collapsedLevelsAreSubtotals="1" fieldPosition="0">
        <references count="4">
          <reference field="4294967294" count="1" selected="0">
            <x v="0"/>
          </reference>
          <reference field="4" count="1" selected="0">
            <x v="11"/>
          </reference>
          <reference field="8" count="1" selected="0">
            <x v="5"/>
          </reference>
          <reference field="9" count="1">
            <x v="2"/>
          </reference>
        </references>
      </pivotArea>
    </format>
    <format dxfId="60">
      <pivotArea collapsedLevelsAreSubtotals="1" fieldPosition="0">
        <references count="3">
          <reference field="4294967294" count="1" selected="0">
            <x v="0"/>
          </reference>
          <reference field="4" count="1" selected="0">
            <x v="11"/>
          </reference>
          <reference field="8" count="1">
            <x v="7"/>
          </reference>
        </references>
      </pivotArea>
    </format>
    <format dxfId="59">
      <pivotArea collapsedLevelsAreSubtotals="1" fieldPosition="0">
        <references count="4">
          <reference field="4294967294" count="1" selected="0">
            <x v="0"/>
          </reference>
          <reference field="4" count="1" selected="0">
            <x v="11"/>
          </reference>
          <reference field="8" count="1" selected="0">
            <x v="7"/>
          </reference>
          <reference field="9" count="3">
            <x v="0"/>
            <x v="11"/>
            <x v="13"/>
          </reference>
        </references>
      </pivotArea>
    </format>
    <format dxfId="58">
      <pivotArea collapsedLevelsAreSubtotals="1" fieldPosition="0">
        <references count="3">
          <reference field="4294967294" count="1" selected="0">
            <x v="0"/>
          </reference>
          <reference field="4" count="1" selected="0">
            <x v="11"/>
          </reference>
          <reference field="9" count="1">
            <x v="6"/>
          </reference>
        </references>
      </pivotArea>
    </format>
    <format dxfId="57">
      <pivotArea collapsedLevelsAreSubtotals="1" fieldPosition="0">
        <references count="4">
          <reference field="4294967294" count="1" selected="0">
            <x v="0"/>
          </reference>
          <reference field="4" count="1" selected="0">
            <x v="11"/>
          </reference>
          <reference field="8" count="1">
            <x v="3"/>
          </reference>
          <reference field="9" count="1" selected="0">
            <x v="6"/>
          </reference>
        </references>
      </pivotArea>
    </format>
    <format dxfId="56">
      <pivotArea collapsedLevelsAreSubtotals="1" fieldPosition="0">
        <references count="3">
          <reference field="4294967294" count="1" selected="0">
            <x v="0"/>
          </reference>
          <reference field="4" count="1" selected="0">
            <x v="11"/>
          </reference>
          <reference field="9" count="1">
            <x v="7"/>
          </reference>
        </references>
      </pivotArea>
    </format>
    <format dxfId="55">
      <pivotArea collapsedLevelsAreSubtotals="1" fieldPosition="0">
        <references count="4">
          <reference field="4294967294" count="1" selected="0">
            <x v="0"/>
          </reference>
          <reference field="4" count="1" selected="0">
            <x v="11"/>
          </reference>
          <reference field="8" count="1">
            <x v="3"/>
          </reference>
          <reference field="9" count="1" selected="0">
            <x v="7"/>
          </reference>
        </references>
      </pivotArea>
    </format>
    <format dxfId="54">
      <pivotArea collapsedLevelsAreSubtotals="1" fieldPosition="0">
        <references count="3">
          <reference field="4294967294" count="1" selected="0">
            <x v="0"/>
          </reference>
          <reference field="4" count="1" selected="0">
            <x v="11"/>
          </reference>
          <reference field="9" count="1">
            <x v="9"/>
          </reference>
        </references>
      </pivotArea>
    </format>
    <format dxfId="53">
      <pivotArea collapsedLevelsAreSubtotals="1" fieldPosition="0">
        <references count="4">
          <reference field="4294967294" count="1" selected="0">
            <x v="0"/>
          </reference>
          <reference field="4" count="1" selected="0">
            <x v="11"/>
          </reference>
          <reference field="8" count="1">
            <x v="3"/>
          </reference>
          <reference field="9" count="1" selected="0">
            <x v="9"/>
          </reference>
        </references>
      </pivotArea>
    </format>
    <format dxfId="52">
      <pivotArea collapsedLevelsAreSubtotals="1" fieldPosition="0">
        <references count="7">
          <reference field="4294967294" count="1" selected="0">
            <x v="0"/>
          </reference>
          <reference field="4" count="0" selected="0"/>
          <reference field="5" count="1">
            <x v="2"/>
          </reference>
          <reference field="6" count="1" selected="0">
            <x v="7"/>
          </reference>
          <reference field="8" count="1" selected="0">
            <x v="3"/>
          </reference>
          <reference field="9" count="1" selected="0">
            <x v="6"/>
          </reference>
          <reference field="20" count="1" selected="0">
            <x v="4"/>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BCA4EB4-0D98-49A6-994A-04897FE1900A}" name="Table_1027" displayName="Table_1027" ref="A1:BE739">
  <tableColumns count="57">
    <tableColumn id="1" xr3:uid="{DD54FD9E-2BAC-4350-A1A5-F8306A7A7EC6}" name="No"/>
    <tableColumn id="2" xr3:uid="{B505FF53-7418-4E98-AF6D-BDC5E81C0B53}" name="Project Name"/>
    <tableColumn id="13" xr3:uid="{DFF4EAA5-0A6D-4F60-8561-6B4E8E567A96}" name="Response Type" dataDxfId="39"/>
    <tableColumn id="4" xr3:uid="{FAC7D197-AC5E-4A55-8F65-31FF5A6B2433}" name="JRP Project Code" dataDxfId="38"/>
    <tableColumn id="5" xr3:uid="{54726623-E44C-4E8C-83F7-08299547E5CA}" name="Programme Partner"/>
    <tableColumn id="6" xr3:uid="{98A37BED-DF8C-4352-8F75-AAA8AA4BEA4B}" name="Implementing Partner"/>
    <tableColumn id="7" xr3:uid="{F0B07DFE-C6F9-4587-B33F-09844AC680D1}" name="Donor"/>
    <tableColumn id="8" xr3:uid="{89E71ADC-38EE-411F-8A87-D67E3AB0F8C6}" name="Sector of Assistance"/>
    <tableColumn id="9" xr3:uid="{4F6D1012-3079-4669-9A3A-1FC59959E699}" name="Activity" dataDxfId="37"/>
    <tableColumn id="10" xr3:uid="{7438178E-627D-4A67-80E1-E6C5BE893383}" name="Activity Detail" dataDxfId="36"/>
    <tableColumn id="17" xr3:uid="{F832852C-7384-4609-9E18-19108DDB6535}" name="Sector Objective" dataDxfId="35"/>
    <tableColumn id="25" xr3:uid="{E9338B7B-9C14-42B2-92CE-4716D1A4EC78}" name="Indicator" dataDxfId="34"/>
    <tableColumn id="11" xr3:uid="{69E5EB5A-6A20-45C7-8F0C-17750722FEAD}" name="Activity Status"/>
    <tableColumn id="12" xr3:uid="{728A8BDD-A0B3-49BD-BADA-5B10393700F5}" name="Delivery_x000a_Modality"/>
    <tableColumn id="16" xr3:uid="{87969FD3-BA33-4B1F-9CDE-02D276903CFC}" name="Activity Frequency" dataDxfId="33"/>
    <tableColumn id="58" xr3:uid="{173FDFFB-A5BD-4DE1-A3A7-B81F3FE0C70B}" name="Value per Household per Month" dataDxfId="32"/>
    <tableColumn id="14" xr3:uid="{DAB06216-A80E-468B-99A0-81B6C00E2D00}" name="Currency"/>
    <tableColumn id="54" xr3:uid="{864D0C49-FDAF-42F8-B43B-4D0D5F116727}" name="Cash Delivery Mechanism" dataDxfId="31"/>
    <tableColumn id="19" xr3:uid="{3A51A75D-C028-4271-B87F-AC58643AEDFE}" name="adm1 - Division"/>
    <tableColumn id="20" xr3:uid="{8F897751-7D2F-4040-968E-D5F6F9B7B2E8}" name="adm2 - _x000a_District"/>
    <tableColumn id="21" xr3:uid="{1F7C6546-D693-4D36-BF33-D95E5E84A0DE}" name="adm3 - _x000a_Upazila" dataDxfId="30"/>
    <tableColumn id="22" xr3:uid="{8E876EE1-2655-474F-A086-3BF5A287E5CA}" name="adm4 - _x000a_Union" dataDxfId="29"/>
    <tableColumn id="23" xr3:uid="{A15C7126-2024-497B-A91B-6463A4826B15}" name="Ward / Camp" dataDxfId="28"/>
    <tableColumn id="24" xr3:uid="{70754729-98F0-48DE-BCCC-85C09E01C7CA}" name="Month of Implementation" dataDxfId="27"/>
    <tableColumn id="26" xr3:uid="{99C52466-06AF-4DF3-B5F6-444DBCE4F922}" name="Start Date of Activity" dataDxfId="26"/>
    <tableColumn id="27" xr3:uid="{AF7D430F-C93B-43DC-BCD3-0380F235320B}" name="End Date of Activity" dataDxfId="25"/>
    <tableColumn id="18" xr3:uid="{9381DD3E-A5BE-4469-936B-33F62175A5CB}" name="Beneficiary Type" dataDxfId="24"/>
    <tableColumn id="28" xr3:uid="{AE93429F-940D-4CB4-8D17-6E83B6C52295}" name="Unique Beneficiary" dataDxfId="23"/>
    <tableColumn id="29" xr3:uid="{DA174EA2-8DE1-4301-B29D-F15270EFE528}" name="Planned Households" dataDxfId="22"/>
    <tableColumn id="30" xr3:uid="{AA095C6A-DE18-4E00-83E8-AC21D71D3563}" name="Planned Individuals" dataDxfId="21"/>
    <tableColumn id="31" xr3:uid="{22AB3FBD-D335-44E9-ABA7-56E02F51ABB6}" name="Planned Female Individuals" dataDxfId="20">
      <calculatedColumnFormula>Table_1027[[#This Row],[Planned Individuals]]*0.51</calculatedColumnFormula>
    </tableColumn>
    <tableColumn id="32" xr3:uid="{CE9956C5-775E-481A-8A50-411388E08DEF}" name="Planned Male Individuals" dataDxfId="19">
      <calculatedColumnFormula>Table_1027[[#This Row],[Planned Individuals]]*0.49</calculatedColumnFormula>
    </tableColumn>
    <tableColumn id="33" xr3:uid="{2AA24339-9C6B-4F00-95A0-E78CF984CFB4}" name="Existing Households"/>
    <tableColumn id="57" xr3:uid="{3BB0FCAD-6719-4BAF-9AB7-CB6AAC92E58D}" name="New Households" dataDxfId="18"/>
    <tableColumn id="15" xr3:uid="{E622EFEE-1CA1-42AE-B735-3B2E63979C29}" name="Total Reached Households" dataDxfId="17">
      <calculatedColumnFormula>SUM(Table_1027[[#This Row],[Existing Households]:[New Households]])</calculatedColumnFormula>
    </tableColumn>
    <tableColumn id="34" xr3:uid="{EB1CFE32-EA59-433C-A63C-5DD8ACC12927}" name="Reached Individuals" dataDxfId="16">
      <calculatedColumnFormula>IF(AA2="Host Community",AI2*5,IF(AA2="Refugee",AI2*4.6))</calculatedColumnFormula>
    </tableColumn>
    <tableColumn id="35" xr3:uid="{260EF2D5-0E5D-48C8-B9E5-13C348CC459E}" name="Reached Female Individuals" dataDxfId="15">
      <calculatedColumnFormula>Table_1027[[#This Row],[Reached Individuals]]*0.51</calculatedColumnFormula>
    </tableColumn>
    <tableColumn id="36" xr3:uid="{9C0DD3B0-8548-431A-BF98-1BB1E09CBE49}" name="Reached Male Individuals" dataDxfId="14">
      <calculatedColumnFormula>Table_1027[[#This Row],[Reached Individuals]]*0.49</calculatedColumnFormula>
    </tableColumn>
    <tableColumn id="37" xr3:uid="{CCABF9A6-A484-48CE-9417-8D3D57323962}" name="Adult Female (60&gt;17y) Individuals" dataDxfId="13">
      <calculatedColumnFormula>Table_1027[[#This Row],[Reached Individuals]]*0.21</calculatedColumnFormula>
    </tableColumn>
    <tableColumn id="38" xr3:uid="{AD2AC6E7-6CD7-45B6-BF86-97A23B0DBCD6}" name="Adult Male (60&gt;17y) Individuals" dataDxfId="12">
      <calculatedColumnFormula>Table_1027[[#This Row],[Reached Individuals]]*0.21</calculatedColumnFormula>
    </tableColumn>
    <tableColumn id="39" xr3:uid="{8A04C06C-B754-45CB-A251-7263AD852E12}" name="Child Female (&lt;=17y) Individuals" dataDxfId="11">
      <calculatedColumnFormula>Table_1027[[#This Row],[Reached Individuals]]*0.26</calculatedColumnFormula>
    </tableColumn>
    <tableColumn id="40" xr3:uid="{8EDDB87B-8662-4034-B61A-9E5BEA27F3F8}" name="Child Male (&lt;=17y) Individuals" dataDxfId="10">
      <calculatedColumnFormula>Table_1027[[#This Row],[Reached Individuals]]*0.27</calculatedColumnFormula>
    </tableColumn>
    <tableColumn id="55" xr3:uid="{4E4FFE4B-DF3C-4917-B792-46718EF75F90}" name="Elderly Female (&gt;60y) Individuals" dataDxfId="9">
      <calculatedColumnFormula>Table_1027[[#This Row],[Reached Individuals]]*0.02</calculatedColumnFormula>
    </tableColumn>
    <tableColumn id="56" xr3:uid="{C5ECD605-8946-4C4C-B14B-66AA52CFF383}" name="Elderly Male (&gt;60y) Individuals" dataDxfId="8">
      <calculatedColumnFormula>Table_1027[[#This Row],[Reached Individuals]]*0.03</calculatedColumnFormula>
    </tableColumn>
    <tableColumn id="41" xr3:uid="{4E6D1792-811C-4DD3-B313-65BE5A6F4D08}" name="Individuals with Unknown Sex and Age"/>
    <tableColumn id="42" xr3:uid="{917B2059-1C98-47EE-A1A5-2CA8CC910955}" name="Remarks"/>
    <tableColumn id="51" xr3:uid="{8D969E1D-69A8-4013-B00F-18665D9467B1}" name="Project Manager Name" dataDxfId="7"/>
    <tableColumn id="52" xr3:uid="{C3487A7D-CB2E-4620-8B1A-286A986AD7F9}" name="Project Manager Phone" dataDxfId="6"/>
    <tableColumn id="53" xr3:uid="{20ED3F4D-4007-4FE1-9E6F-D5EAD91B4243}" name="Project Manager Email" dataDxfId="5"/>
    <tableColumn id="43" xr3:uid="{9BD58EFC-1306-451E-921C-4AD52EA2AFE2}" name="IM Focal Point Name"/>
    <tableColumn id="44" xr3:uid="{F848D1A4-C7D7-4C85-912D-C30994B565CD}" name="IM Focal Point Phone"/>
    <tableColumn id="45" xr3:uid="{0614767D-F0BB-413A-B9AF-1983C8B03AF6}" name="IM Focal Point Email"/>
    <tableColumn id="46" xr3:uid="{DDD9C493-45E4-423E-94CE-579A4E814778}" name="Division Code"/>
    <tableColumn id="47" xr3:uid="{B1DF32C9-5E02-4447-98DC-9A75D48D7819}" name="District Code"/>
    <tableColumn id="48" xr3:uid="{00CE17ED-2023-4E31-8E7B-29BDEA51BA09}" name="Upazila Code"/>
    <tableColumn id="49" xr3:uid="{70FCF08E-E020-46BD-AFC4-60728E229686}" name="Union Code"/>
    <tableColumn id="50" xr3:uid="{AF9A6C7A-7287-4B49-B76C-CFB51C5D2B2C}" name="Ward / Camp Code"/>
  </tableColumns>
  <tableStyleInfo name="4W-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5AC4758-8DEB-4CAB-B0ED-1EB27AC6BD14}" name="Table_936" displayName="Table_936" ref="A1:A139" headerRowDxfId="4" dataDxfId="3" totalsRowDxfId="2">
  <tableColumns count="1">
    <tableColumn id="1" xr3:uid="{51BAAA7C-C26F-4E6B-A9B1-FEB332E5E1EC}" name="Sector Objective" dataDxfId="1"/>
  </tableColumns>
  <tableStyleInfo name="WHAT-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e_11" displayName="Table_11" ref="A1:E97">
  <tableColumns count="5">
    <tableColumn id="1" xr3:uid="{00000000-0010-0000-0B00-000001000000}" name="% of Population Reached"/>
    <tableColumn id="2" xr3:uid="{00000000-0010-0000-0B00-000002000000}" name="Sub-Sector of Assistance"/>
    <tableColumn id="3" xr3:uid="{00000000-0010-0000-0B00-000003000000}" name="Upazila"/>
    <tableColumn id="4" xr3:uid="{00000000-0010-0000-0B00-000004000000}" name="Upazila Code"/>
    <tableColumn id="5" xr3:uid="{00000000-0010-0000-0B00-000005000000}" name="Planned / Reached"/>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8" Type="http://schemas.openxmlformats.org/officeDocument/2006/relationships/hyperlink" Target="mailto:arifhasan@shushilan.org" TargetMode="External"/><Relationship Id="rId13" Type="http://schemas.openxmlformats.org/officeDocument/2006/relationships/drawing" Target="../drawings/drawing1.xml"/><Relationship Id="rId3" Type="http://schemas.openxmlformats.org/officeDocument/2006/relationships/hyperlink" Target="mailto:mozahidul@shushilan.org" TargetMode="External"/><Relationship Id="rId7" Type="http://schemas.openxmlformats.org/officeDocument/2006/relationships/hyperlink" Target="mailto:arifhasan@shushilan.org" TargetMode="External"/><Relationship Id="rId12" Type="http://schemas.openxmlformats.org/officeDocument/2006/relationships/printerSettings" Target="../printerSettings/printerSettings5.bin"/><Relationship Id="rId2" Type="http://schemas.openxmlformats.org/officeDocument/2006/relationships/hyperlink" Target="mailto:mozahidul@shushilan.org" TargetMode="External"/><Relationship Id="rId1" Type="http://schemas.openxmlformats.org/officeDocument/2006/relationships/hyperlink" Target="mailto:mozahidul@shushilan.org" TargetMode="External"/><Relationship Id="rId6" Type="http://schemas.openxmlformats.org/officeDocument/2006/relationships/hyperlink" Target="mailto:arifhasan@shushilan.org" TargetMode="External"/><Relationship Id="rId11" Type="http://schemas.openxmlformats.org/officeDocument/2006/relationships/hyperlink" Target="mailto:arifhasan@shushilan.org" TargetMode="External"/><Relationship Id="rId5" Type="http://schemas.openxmlformats.org/officeDocument/2006/relationships/hyperlink" Target="mailto:arifhasan@shushilan.org" TargetMode="External"/><Relationship Id="rId10" Type="http://schemas.openxmlformats.org/officeDocument/2006/relationships/hyperlink" Target="mailto:arifhasan@shushilan.org" TargetMode="External"/><Relationship Id="rId4" Type="http://schemas.openxmlformats.org/officeDocument/2006/relationships/hyperlink" Target="mailto:arifhasan@shushilan.org" TargetMode="External"/><Relationship Id="rId9" Type="http://schemas.openxmlformats.org/officeDocument/2006/relationships/hyperlink" Target="mailto:arifhasan@shushilan.org" TargetMode="External"/><Relationship Id="rId1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EF05D-3678-46D1-BD66-88B843BC0E69}">
  <dimension ref="A1:F22"/>
  <sheetViews>
    <sheetView zoomScale="90" zoomScaleNormal="90" workbookViewId="0">
      <selection activeCell="F4" sqref="F4"/>
    </sheetView>
  </sheetViews>
  <sheetFormatPr defaultRowHeight="14.25"/>
  <cols>
    <col min="2" max="2" width="8.625" style="25"/>
    <col min="3" max="3" width="24.5" bestFit="1" customWidth="1"/>
    <col min="6" max="6" width="17.375" bestFit="1" customWidth="1"/>
  </cols>
  <sheetData>
    <row r="1" spans="1:6" ht="15">
      <c r="A1" s="232" t="s">
        <v>0</v>
      </c>
      <c r="B1" s="232" t="s">
        <v>1</v>
      </c>
      <c r="C1" s="232" t="s">
        <v>2</v>
      </c>
      <c r="D1" s="25"/>
      <c r="E1" s="25"/>
      <c r="F1" s="25"/>
    </row>
    <row r="2" spans="1:6">
      <c r="A2" s="25" t="s">
        <v>3</v>
      </c>
      <c r="B2" s="25" t="s">
        <v>4</v>
      </c>
      <c r="C2" s="168" t="s">
        <v>5</v>
      </c>
      <c r="D2" s="25"/>
      <c r="E2" s="25"/>
      <c r="F2" s="25"/>
    </row>
    <row r="3" spans="1:6">
      <c r="A3" s="25" t="s">
        <v>6</v>
      </c>
      <c r="B3" s="25" t="s">
        <v>4</v>
      </c>
      <c r="C3" s="168" t="s">
        <v>7</v>
      </c>
      <c r="D3" s="25"/>
      <c r="E3" s="25"/>
      <c r="F3" s="244"/>
    </row>
    <row r="4" spans="1:6">
      <c r="A4" s="14" t="s">
        <v>8</v>
      </c>
      <c r="B4" s="14" t="s">
        <v>4</v>
      </c>
      <c r="C4" s="149" t="s">
        <v>9</v>
      </c>
      <c r="D4" s="25"/>
      <c r="E4" s="25"/>
      <c r="F4" s="244"/>
    </row>
    <row r="5" spans="1:6">
      <c r="A5" s="25" t="s">
        <v>10</v>
      </c>
      <c r="B5" s="25" t="s">
        <v>4</v>
      </c>
      <c r="C5" s="244" t="s">
        <v>11</v>
      </c>
      <c r="D5" s="25"/>
      <c r="E5" s="25"/>
      <c r="F5" s="149"/>
    </row>
    <row r="6" spans="1:6">
      <c r="A6" s="25" t="s">
        <v>12</v>
      </c>
      <c r="B6" s="14" t="s">
        <v>4</v>
      </c>
      <c r="C6" s="168" t="s">
        <v>13</v>
      </c>
      <c r="D6" s="25"/>
      <c r="E6" s="25"/>
      <c r="F6" s="25"/>
    </row>
    <row r="7" spans="1:6">
      <c r="A7" s="14" t="s">
        <v>14</v>
      </c>
      <c r="B7" s="14" t="s">
        <v>4</v>
      </c>
      <c r="C7" s="168" t="s">
        <v>15</v>
      </c>
      <c r="D7" s="25"/>
      <c r="E7" s="25"/>
      <c r="F7" s="25"/>
    </row>
    <row r="8" spans="1:6">
      <c r="A8" s="25" t="s">
        <v>16</v>
      </c>
      <c r="B8" s="14" t="s">
        <v>17</v>
      </c>
      <c r="C8" s="149" t="s">
        <v>18</v>
      </c>
      <c r="D8" s="25"/>
      <c r="E8" s="25"/>
      <c r="F8" s="25"/>
    </row>
    <row r="9" spans="1:6">
      <c r="A9" s="25"/>
      <c r="B9" s="14" t="s">
        <v>17</v>
      </c>
      <c r="C9" s="149" t="s">
        <v>19</v>
      </c>
      <c r="D9" s="25"/>
      <c r="E9" s="25"/>
      <c r="F9" s="25"/>
    </row>
    <row r="10" spans="1:6">
      <c r="A10" s="25"/>
      <c r="B10" s="14" t="s">
        <v>17</v>
      </c>
      <c r="C10" s="149" t="s">
        <v>20</v>
      </c>
      <c r="D10" s="25"/>
      <c r="E10" s="25"/>
      <c r="F10" s="25"/>
    </row>
    <row r="11" spans="1:6">
      <c r="A11" s="25"/>
      <c r="B11" s="14" t="s">
        <v>17</v>
      </c>
      <c r="C11" s="244" t="s">
        <v>21</v>
      </c>
      <c r="D11" s="25"/>
      <c r="E11" s="25"/>
      <c r="F11" s="25"/>
    </row>
    <row r="12" spans="1:6">
      <c r="A12" s="25"/>
      <c r="B12" s="14" t="s">
        <v>17</v>
      </c>
      <c r="C12" s="244" t="s">
        <v>22</v>
      </c>
      <c r="D12" s="25"/>
      <c r="E12" s="25"/>
      <c r="F12" s="25"/>
    </row>
    <row r="13" spans="1:6">
      <c r="A13" s="25"/>
      <c r="B13" s="14" t="s">
        <v>17</v>
      </c>
      <c r="C13" s="244" t="s">
        <v>23</v>
      </c>
      <c r="D13" s="25"/>
      <c r="E13" s="25"/>
      <c r="F13" s="25"/>
    </row>
    <row r="14" spans="1:6">
      <c r="A14" s="25"/>
      <c r="B14" s="14" t="s">
        <v>24</v>
      </c>
      <c r="C14" s="168" t="s">
        <v>25</v>
      </c>
      <c r="D14" s="25"/>
      <c r="E14" s="25"/>
      <c r="F14" s="25"/>
    </row>
    <row r="15" spans="1:6">
      <c r="A15" s="25"/>
      <c r="B15" s="14" t="s">
        <v>24</v>
      </c>
      <c r="C15" s="168" t="s">
        <v>26</v>
      </c>
      <c r="D15" s="25"/>
      <c r="E15" s="25"/>
      <c r="F15" s="25"/>
    </row>
    <row r="16" spans="1:6">
      <c r="A16" s="25"/>
      <c r="B16" s="14" t="s">
        <v>24</v>
      </c>
      <c r="C16" s="168" t="s">
        <v>10</v>
      </c>
      <c r="D16" s="25"/>
      <c r="E16" s="25"/>
      <c r="F16" s="25"/>
    </row>
    <row r="17" spans="2:3">
      <c r="B17" s="14"/>
      <c r="C17" s="233"/>
    </row>
    <row r="18" spans="2:3">
      <c r="C18" s="25"/>
    </row>
    <row r="19" spans="2:3">
      <c r="C19" s="25"/>
    </row>
    <row r="20" spans="2:3">
      <c r="C20" s="25"/>
    </row>
    <row r="21" spans="2:3">
      <c r="C21" s="14"/>
    </row>
    <row r="22" spans="2:3">
      <c r="C22" s="233"/>
    </row>
  </sheetData>
  <sortState xmlns:xlrd2="http://schemas.microsoft.com/office/spreadsheetml/2017/richdata2" ref="B2:C16">
    <sortCondition ref="B1"/>
  </sortState>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4C308-E23B-4D69-88C6-A1B0DA3263C2}">
  <sheetPr>
    <tabColor rgb="FFFFC000"/>
  </sheetPr>
  <dimension ref="A1:BF1095"/>
  <sheetViews>
    <sheetView view="pageBreakPreview" zoomScale="60" zoomScaleNormal="80" zoomScalePageLayoutView="82" workbookViewId="0">
      <selection activeCell="B138" sqref="B138"/>
    </sheetView>
  </sheetViews>
  <sheetFormatPr defaultColWidth="12.625" defaultRowHeight="15" customHeight="1"/>
  <cols>
    <col min="1" max="1" width="137.375" style="68" bestFit="1" customWidth="1"/>
    <col min="2" max="2" width="125.125" style="68" bestFit="1" customWidth="1"/>
    <col min="3" max="4" width="20.125" style="68" customWidth="1"/>
    <col min="5" max="5" width="8" style="68" customWidth="1"/>
    <col min="6" max="6" width="19.375" style="68" customWidth="1"/>
    <col min="7" max="7" width="8" style="68" customWidth="1"/>
    <col min="8" max="8" width="15.375" style="68" customWidth="1"/>
    <col min="9" max="9" width="8" style="68" customWidth="1"/>
    <col min="10" max="10" width="13.5" style="68" customWidth="1"/>
    <col min="11" max="11" width="6.375" style="68" customWidth="1"/>
    <col min="12" max="13" width="8" style="68" customWidth="1"/>
    <col min="14" max="14" width="21.125" style="68" customWidth="1"/>
    <col min="15" max="15" width="8" style="68" customWidth="1"/>
    <col min="16" max="16" width="21.125" style="68" customWidth="1"/>
    <col min="17" max="17" width="8" style="68" customWidth="1"/>
    <col min="18" max="31" width="20.125" style="68" hidden="1" customWidth="1"/>
    <col min="32" max="37" width="8" style="68" hidden="1" customWidth="1"/>
    <col min="38" max="56" width="12.625" style="68" hidden="1" customWidth="1"/>
    <col min="57" max="57" width="26.375" style="130" bestFit="1" customWidth="1"/>
    <col min="58" max="58" width="21.875" style="130" bestFit="1" customWidth="1"/>
    <col min="59" max="16384" width="12.625" style="68"/>
  </cols>
  <sheetData>
    <row r="1" spans="1:58" ht="43.5" thickBot="1">
      <c r="A1" s="101" t="s">
        <v>235</v>
      </c>
      <c r="B1" s="101" t="s">
        <v>242</v>
      </c>
      <c r="C1" s="88" t="s">
        <v>415</v>
      </c>
      <c r="D1" s="102" t="s">
        <v>169</v>
      </c>
      <c r="E1" s="41"/>
      <c r="F1" s="42" t="s">
        <v>416</v>
      </c>
      <c r="G1" s="41"/>
      <c r="H1" s="43" t="s">
        <v>417</v>
      </c>
      <c r="I1" s="41"/>
      <c r="J1" s="43" t="s">
        <v>418</v>
      </c>
      <c r="K1" s="41"/>
      <c r="L1" s="43" t="s">
        <v>247</v>
      </c>
      <c r="M1" s="41"/>
      <c r="N1" s="44" t="s">
        <v>248</v>
      </c>
      <c r="O1" s="41"/>
      <c r="P1" s="44" t="s">
        <v>147</v>
      </c>
      <c r="Q1" s="41"/>
      <c r="R1" s="88" t="s">
        <v>415</v>
      </c>
      <c r="S1" s="89" t="s">
        <v>102</v>
      </c>
      <c r="T1" s="90" t="s">
        <v>91</v>
      </c>
      <c r="U1" s="91" t="s">
        <v>85</v>
      </c>
      <c r="V1" s="92" t="s">
        <v>84</v>
      </c>
      <c r="W1" s="93" t="s">
        <v>89</v>
      </c>
      <c r="X1" s="93" t="s">
        <v>88</v>
      </c>
      <c r="Y1" s="94" t="s">
        <v>87</v>
      </c>
      <c r="Z1" s="94" t="s">
        <v>86</v>
      </c>
      <c r="AA1" s="98" t="s">
        <v>419</v>
      </c>
      <c r="AB1" s="95" t="s">
        <v>90</v>
      </c>
      <c r="AC1" s="96" t="s">
        <v>75</v>
      </c>
      <c r="AD1" s="97" t="s">
        <v>290</v>
      </c>
      <c r="AE1" s="88"/>
      <c r="AF1" s="89" t="s">
        <v>102</v>
      </c>
      <c r="AG1" s="90" t="s">
        <v>91</v>
      </c>
      <c r="AH1" s="91" t="s">
        <v>85</v>
      </c>
      <c r="AI1" s="92" t="s">
        <v>84</v>
      </c>
      <c r="AJ1" s="93" t="s">
        <v>89</v>
      </c>
      <c r="AK1" s="93" t="s">
        <v>88</v>
      </c>
      <c r="AL1" s="94" t="s">
        <v>87</v>
      </c>
      <c r="AM1" s="94" t="s">
        <v>86</v>
      </c>
      <c r="AN1" s="98" t="s">
        <v>419</v>
      </c>
      <c r="AO1" s="95" t="s">
        <v>90</v>
      </c>
      <c r="AP1" s="96" t="s">
        <v>75</v>
      </c>
      <c r="AQ1" s="97" t="s">
        <v>290</v>
      </c>
      <c r="AS1" s="89" t="s">
        <v>102</v>
      </c>
      <c r="AT1" s="90" t="s">
        <v>91</v>
      </c>
      <c r="AU1" s="91" t="s">
        <v>85</v>
      </c>
      <c r="AV1" s="92" t="s">
        <v>84</v>
      </c>
      <c r="AW1" s="93" t="s">
        <v>89</v>
      </c>
      <c r="AX1" s="93" t="s">
        <v>88</v>
      </c>
      <c r="AY1" s="94" t="s">
        <v>87</v>
      </c>
      <c r="AZ1" s="94" t="s">
        <v>86</v>
      </c>
      <c r="BA1" s="98" t="s">
        <v>419</v>
      </c>
      <c r="BB1" s="95" t="s">
        <v>90</v>
      </c>
      <c r="BC1" s="96" t="s">
        <v>75</v>
      </c>
      <c r="BD1" s="97" t="s">
        <v>290</v>
      </c>
      <c r="BE1" s="127" t="s">
        <v>415</v>
      </c>
      <c r="BF1" s="128" t="s">
        <v>169</v>
      </c>
    </row>
    <row r="2" spans="1:58" s="79" customFormat="1" ht="29.25" thickBot="1">
      <c r="A2" s="103" t="s">
        <v>101</v>
      </c>
      <c r="B2" s="104" t="s">
        <v>357</v>
      </c>
      <c r="C2" s="105" t="s">
        <v>102</v>
      </c>
      <c r="D2" s="105" t="s">
        <v>162</v>
      </c>
      <c r="E2" s="75"/>
      <c r="F2" s="46" t="s">
        <v>196</v>
      </c>
      <c r="G2" s="75"/>
      <c r="H2" s="76" t="s">
        <v>298</v>
      </c>
      <c r="I2" s="75"/>
      <c r="J2" s="77" t="s">
        <v>233</v>
      </c>
      <c r="K2" s="75"/>
      <c r="L2" s="76" t="s">
        <v>289</v>
      </c>
      <c r="M2" s="75"/>
      <c r="N2" s="76" t="s">
        <v>301</v>
      </c>
      <c r="O2" s="75"/>
      <c r="P2" s="78" t="s">
        <v>293</v>
      </c>
      <c r="Q2" s="75"/>
      <c r="R2" s="89" t="s">
        <v>102</v>
      </c>
      <c r="S2" s="84" t="s">
        <v>101</v>
      </c>
      <c r="T2" s="85" t="s">
        <v>137</v>
      </c>
      <c r="U2" s="85" t="s">
        <v>137</v>
      </c>
      <c r="V2" s="85" t="s">
        <v>137</v>
      </c>
      <c r="W2" s="85" t="s">
        <v>137</v>
      </c>
      <c r="X2" s="85" t="s">
        <v>137</v>
      </c>
      <c r="Y2" s="85" t="s">
        <v>137</v>
      </c>
      <c r="Z2" s="85" t="s">
        <v>137</v>
      </c>
      <c r="AA2" s="87" t="s">
        <v>420</v>
      </c>
      <c r="AB2" s="86" t="s">
        <v>74</v>
      </c>
      <c r="AC2" s="85" t="s">
        <v>137</v>
      </c>
      <c r="AE2" s="89"/>
      <c r="AF2" s="84" t="s">
        <v>357</v>
      </c>
      <c r="AG2" s="80" t="s">
        <v>287</v>
      </c>
      <c r="AH2" s="80" t="s">
        <v>287</v>
      </c>
      <c r="AI2" s="80" t="s">
        <v>314</v>
      </c>
      <c r="AJ2" s="80" t="s">
        <v>287</v>
      </c>
      <c r="AK2" s="80" t="s">
        <v>287</v>
      </c>
      <c r="AL2" s="80" t="s">
        <v>287</v>
      </c>
      <c r="AM2" s="80" t="s">
        <v>287</v>
      </c>
      <c r="AN2" s="99" t="s">
        <v>421</v>
      </c>
      <c r="AO2" s="84" t="s">
        <v>321</v>
      </c>
      <c r="AP2" s="84" t="s">
        <v>287</v>
      </c>
      <c r="AS2" s="48" t="s">
        <v>159</v>
      </c>
      <c r="AT2" s="58" t="s">
        <v>422</v>
      </c>
      <c r="AU2" s="65" t="s">
        <v>183</v>
      </c>
      <c r="AV2" s="52" t="s">
        <v>423</v>
      </c>
      <c r="AW2" s="54" t="s">
        <v>209</v>
      </c>
      <c r="AX2" s="54" t="s">
        <v>209</v>
      </c>
      <c r="AY2" s="57" t="s">
        <v>424</v>
      </c>
      <c r="AZ2" s="57" t="s">
        <v>424</v>
      </c>
      <c r="BA2" s="82" t="s">
        <v>425</v>
      </c>
      <c r="BB2" s="64" t="s">
        <v>426</v>
      </c>
      <c r="BC2" s="61" t="s">
        <v>427</v>
      </c>
      <c r="BE2" s="129" t="s">
        <v>102</v>
      </c>
      <c r="BF2" s="129" t="s">
        <v>162</v>
      </c>
    </row>
    <row r="3" spans="1:58" ht="26.25" thickBot="1">
      <c r="A3" s="103" t="s">
        <v>101</v>
      </c>
      <c r="B3" s="104" t="s">
        <v>357</v>
      </c>
      <c r="C3" s="106" t="s">
        <v>102</v>
      </c>
      <c r="D3" s="106" t="s">
        <v>159</v>
      </c>
      <c r="E3" s="41"/>
      <c r="F3" s="46" t="s">
        <v>92</v>
      </c>
      <c r="G3" s="41"/>
      <c r="H3" s="49" t="s">
        <v>300</v>
      </c>
      <c r="I3" s="41"/>
      <c r="J3" s="50" t="s">
        <v>428</v>
      </c>
      <c r="K3" s="41"/>
      <c r="L3" s="49" t="s">
        <v>429</v>
      </c>
      <c r="M3" s="41"/>
      <c r="N3" s="76" t="s">
        <v>430</v>
      </c>
      <c r="O3" s="41"/>
      <c r="P3" s="51" t="s">
        <v>236</v>
      </c>
      <c r="Q3" s="41"/>
      <c r="R3" s="90" t="s">
        <v>91</v>
      </c>
      <c r="S3" s="41"/>
      <c r="T3" s="86" t="s">
        <v>74</v>
      </c>
      <c r="U3" s="86" t="s">
        <v>74</v>
      </c>
      <c r="V3" s="86" t="s">
        <v>74</v>
      </c>
      <c r="W3" s="86" t="s">
        <v>74</v>
      </c>
      <c r="X3" s="86" t="s">
        <v>74</v>
      </c>
      <c r="Y3" s="86" t="s">
        <v>74</v>
      </c>
      <c r="Z3" s="86" t="s">
        <v>74</v>
      </c>
      <c r="AC3" s="86" t="s">
        <v>74</v>
      </c>
      <c r="AE3" s="90"/>
      <c r="AF3" s="41"/>
      <c r="AG3" s="86" t="s">
        <v>369</v>
      </c>
      <c r="AH3" s="81" t="s">
        <v>321</v>
      </c>
      <c r="AI3" s="81" t="s">
        <v>361</v>
      </c>
      <c r="AJ3" s="81" t="s">
        <v>295</v>
      </c>
      <c r="AK3" s="81" t="s">
        <v>295</v>
      </c>
      <c r="AL3" s="81" t="s">
        <v>295</v>
      </c>
      <c r="AM3" s="81" t="s">
        <v>295</v>
      </c>
      <c r="AN3" s="99" t="s">
        <v>431</v>
      </c>
      <c r="AO3" s="84" t="s">
        <v>295</v>
      </c>
      <c r="AP3" s="84" t="s">
        <v>321</v>
      </c>
      <c r="AS3" s="48" t="s">
        <v>432</v>
      </c>
      <c r="AT3" s="58" t="s">
        <v>179</v>
      </c>
      <c r="AU3" s="62" t="s">
        <v>203</v>
      </c>
      <c r="AV3" s="52" t="s">
        <v>178</v>
      </c>
      <c r="AW3" s="54" t="s">
        <v>433</v>
      </c>
      <c r="AX3" s="54" t="s">
        <v>433</v>
      </c>
      <c r="AY3" s="57" t="s">
        <v>188</v>
      </c>
      <c r="AZ3" s="57" t="s">
        <v>188</v>
      </c>
      <c r="BA3" s="82" t="s">
        <v>434</v>
      </c>
      <c r="BB3" s="64" t="s">
        <v>435</v>
      </c>
      <c r="BC3" s="61" t="s">
        <v>436</v>
      </c>
      <c r="BE3" s="129" t="s">
        <v>102</v>
      </c>
      <c r="BF3" s="129" t="s">
        <v>159</v>
      </c>
    </row>
    <row r="4" spans="1:58" ht="26.25" thickBot="1">
      <c r="A4" s="103" t="s">
        <v>101</v>
      </c>
      <c r="B4" s="104" t="s">
        <v>357</v>
      </c>
      <c r="C4" s="106" t="s">
        <v>102</v>
      </c>
      <c r="D4" s="106" t="s">
        <v>432</v>
      </c>
      <c r="E4" s="41"/>
      <c r="F4" s="46" t="s">
        <v>437</v>
      </c>
      <c r="G4" s="41"/>
      <c r="H4" s="49" t="s">
        <v>438</v>
      </c>
      <c r="I4" s="41"/>
      <c r="J4" s="50" t="s">
        <v>439</v>
      </c>
      <c r="K4" s="41"/>
      <c r="L4" s="49"/>
      <c r="M4" s="41"/>
      <c r="N4" s="76" t="s">
        <v>322</v>
      </c>
      <c r="O4" s="41"/>
      <c r="P4" s="51"/>
      <c r="Q4" s="41"/>
      <c r="R4" s="91" t="s">
        <v>85</v>
      </c>
      <c r="S4" s="41"/>
      <c r="T4" s="41"/>
      <c r="U4" s="41"/>
      <c r="V4" s="41"/>
      <c r="W4" s="41"/>
      <c r="X4" s="41"/>
      <c r="AC4" s="87" t="s">
        <v>420</v>
      </c>
      <c r="AE4" s="91"/>
      <c r="AF4" s="41"/>
      <c r="AG4" s="41"/>
      <c r="AH4" s="41"/>
      <c r="AI4" s="41"/>
      <c r="AJ4" s="41"/>
      <c r="AK4" s="41"/>
      <c r="AN4" s="99" t="s">
        <v>440</v>
      </c>
      <c r="AP4" s="84" t="s">
        <v>440</v>
      </c>
      <c r="AS4" s="48" t="s">
        <v>160</v>
      </c>
      <c r="AV4" s="52" t="s">
        <v>441</v>
      </c>
      <c r="AW4" s="54" t="s">
        <v>442</v>
      </c>
      <c r="AX4" s="54" t="s">
        <v>442</v>
      </c>
      <c r="AY4" s="57" t="s">
        <v>199</v>
      </c>
      <c r="AZ4" s="57" t="s">
        <v>199</v>
      </c>
      <c r="BA4" s="83" t="s">
        <v>443</v>
      </c>
      <c r="BB4" s="64" t="s">
        <v>444</v>
      </c>
      <c r="BC4" s="61" t="s">
        <v>445</v>
      </c>
      <c r="BE4" s="129" t="s">
        <v>102</v>
      </c>
      <c r="BF4" s="129" t="s">
        <v>432</v>
      </c>
    </row>
    <row r="5" spans="1:58" ht="26.25" thickBot="1">
      <c r="A5" s="103" t="s">
        <v>101</v>
      </c>
      <c r="B5" s="104" t="s">
        <v>357</v>
      </c>
      <c r="C5" s="106" t="s">
        <v>102</v>
      </c>
      <c r="D5" s="106" t="s">
        <v>160</v>
      </c>
      <c r="E5" s="41"/>
      <c r="F5" s="46" t="s">
        <v>319</v>
      </c>
      <c r="G5" s="41"/>
      <c r="H5" s="49" t="s">
        <v>362</v>
      </c>
      <c r="I5" s="41"/>
      <c r="J5" s="50" t="s">
        <v>446</v>
      </c>
      <c r="K5" s="41"/>
      <c r="L5" s="53"/>
      <c r="M5" s="41"/>
      <c r="N5" s="76" t="s">
        <v>305</v>
      </c>
      <c r="O5" s="41"/>
      <c r="P5" s="47"/>
      <c r="Q5" s="41"/>
      <c r="R5" s="92" t="s">
        <v>84</v>
      </c>
      <c r="S5" s="92"/>
      <c r="T5" s="92"/>
      <c r="U5" s="92"/>
      <c r="V5" s="92"/>
      <c r="W5" s="92"/>
      <c r="X5" s="92"/>
      <c r="Y5" s="92"/>
      <c r="Z5" s="92"/>
      <c r="AA5" s="92"/>
      <c r="AB5" s="92"/>
      <c r="AC5" s="92"/>
      <c r="AD5" s="92"/>
      <c r="AE5" s="92"/>
      <c r="AS5" s="74" t="s">
        <v>162</v>
      </c>
      <c r="AV5" s="52" t="s">
        <v>184</v>
      </c>
      <c r="AW5" s="54" t="s">
        <v>447</v>
      </c>
      <c r="AX5" s="54" t="s">
        <v>447</v>
      </c>
      <c r="AY5" s="57" t="s">
        <v>193</v>
      </c>
      <c r="AZ5" s="57" t="s">
        <v>193</v>
      </c>
      <c r="BB5" s="64" t="s">
        <v>202</v>
      </c>
      <c r="BC5" s="61" t="s">
        <v>448</v>
      </c>
      <c r="BE5" s="129" t="s">
        <v>102</v>
      </c>
      <c r="BF5" s="129" t="s">
        <v>160</v>
      </c>
    </row>
    <row r="6" spans="1:58" ht="26.25" thickBot="1">
      <c r="A6" s="103" t="s">
        <v>101</v>
      </c>
      <c r="B6" s="104" t="s">
        <v>357</v>
      </c>
      <c r="C6" s="106" t="s">
        <v>102</v>
      </c>
      <c r="D6" s="106" t="s">
        <v>449</v>
      </c>
      <c r="E6" s="41"/>
      <c r="F6" s="46" t="s">
        <v>297</v>
      </c>
      <c r="G6" s="41"/>
      <c r="H6" s="49" t="s">
        <v>303</v>
      </c>
      <c r="I6" s="41"/>
      <c r="J6" s="55"/>
      <c r="K6" s="41"/>
      <c r="L6" s="53"/>
      <c r="M6" s="41"/>
      <c r="N6" s="76" t="s">
        <v>320</v>
      </c>
      <c r="O6" s="41"/>
      <c r="P6" s="56"/>
      <c r="Q6" s="41"/>
      <c r="R6" s="93" t="s">
        <v>89</v>
      </c>
      <c r="S6" s="93"/>
      <c r="T6" s="93"/>
      <c r="U6" s="93"/>
      <c r="V6" s="93"/>
      <c r="W6" s="93"/>
      <c r="X6" s="93"/>
      <c r="Y6" s="93"/>
      <c r="Z6" s="93"/>
      <c r="AA6" s="93"/>
      <c r="AB6" s="93"/>
      <c r="AC6" s="93"/>
      <c r="AD6" s="93"/>
      <c r="AE6" s="93"/>
      <c r="AF6" s="41"/>
      <c r="AG6" s="41"/>
      <c r="AH6" s="41"/>
      <c r="AI6" s="41"/>
      <c r="AJ6" s="41"/>
      <c r="AK6" s="41"/>
      <c r="AS6" s="48" t="s">
        <v>449</v>
      </c>
      <c r="AV6" s="52" t="s">
        <v>187</v>
      </c>
      <c r="AW6" s="54" t="s">
        <v>450</v>
      </c>
      <c r="AX6" s="54" t="s">
        <v>450</v>
      </c>
      <c r="AY6" s="57" t="s">
        <v>451</v>
      </c>
      <c r="AZ6" s="57" t="s">
        <v>451</v>
      </c>
      <c r="BE6" s="129" t="s">
        <v>102</v>
      </c>
      <c r="BF6" s="129" t="s">
        <v>449</v>
      </c>
    </row>
    <row r="7" spans="1:58" ht="26.25" thickBot="1">
      <c r="A7" s="107" t="s">
        <v>137</v>
      </c>
      <c r="B7" s="108" t="s">
        <v>287</v>
      </c>
      <c r="C7" s="109" t="s">
        <v>91</v>
      </c>
      <c r="D7" s="109" t="s">
        <v>179</v>
      </c>
      <c r="E7" s="41"/>
      <c r="F7" s="46"/>
      <c r="G7" s="41"/>
      <c r="H7" s="49" t="s">
        <v>452</v>
      </c>
      <c r="I7" s="41"/>
      <c r="J7" s="55"/>
      <c r="K7" s="41"/>
      <c r="L7" s="46"/>
      <c r="M7" s="41"/>
      <c r="N7" s="76" t="s">
        <v>453</v>
      </c>
      <c r="O7" s="41"/>
      <c r="P7" s="51"/>
      <c r="Q7" s="41"/>
      <c r="R7" s="93" t="s">
        <v>88</v>
      </c>
      <c r="S7" s="93"/>
      <c r="T7" s="93"/>
      <c r="U7" s="93"/>
      <c r="V7" s="93"/>
      <c r="W7" s="93"/>
      <c r="X7" s="93"/>
      <c r="Y7" s="93"/>
      <c r="Z7" s="93"/>
      <c r="AA7" s="93"/>
      <c r="AB7" s="93"/>
      <c r="AC7" s="93"/>
      <c r="AD7" s="93"/>
      <c r="AE7" s="93"/>
      <c r="AF7" s="41"/>
      <c r="AG7" s="41"/>
      <c r="AH7" s="41"/>
      <c r="AI7" s="41"/>
      <c r="AJ7" s="41"/>
      <c r="AK7" s="41"/>
      <c r="AV7" s="52" t="s">
        <v>454</v>
      </c>
      <c r="AW7" s="54" t="s">
        <v>180</v>
      </c>
      <c r="AX7" s="54" t="s">
        <v>180</v>
      </c>
      <c r="AY7" s="57" t="s">
        <v>189</v>
      </c>
      <c r="AZ7" s="57" t="s">
        <v>189</v>
      </c>
      <c r="BE7" s="131" t="s">
        <v>91</v>
      </c>
      <c r="BF7" s="131" t="s">
        <v>179</v>
      </c>
    </row>
    <row r="8" spans="1:58" thickBot="1">
      <c r="A8" s="107" t="s">
        <v>137</v>
      </c>
      <c r="B8" s="108" t="s">
        <v>287</v>
      </c>
      <c r="C8" s="109" t="s">
        <v>91</v>
      </c>
      <c r="D8" s="109" t="s">
        <v>422</v>
      </c>
      <c r="E8" s="41"/>
      <c r="F8" s="59"/>
      <c r="G8" s="41"/>
      <c r="H8" s="53" t="s">
        <v>288</v>
      </c>
      <c r="I8" s="41"/>
      <c r="J8" s="55"/>
      <c r="K8" s="41"/>
      <c r="L8" s="59"/>
      <c r="M8" s="41"/>
      <c r="N8" s="76" t="s">
        <v>290</v>
      </c>
      <c r="O8" s="41"/>
      <c r="P8" s="60"/>
      <c r="Q8" s="41"/>
      <c r="R8" s="94" t="s">
        <v>87</v>
      </c>
      <c r="S8" s="94"/>
      <c r="T8" s="94"/>
      <c r="U8" s="94"/>
      <c r="V8" s="94"/>
      <c r="W8" s="94"/>
      <c r="X8" s="94"/>
      <c r="Y8" s="94"/>
      <c r="Z8" s="94"/>
      <c r="AA8" s="94"/>
      <c r="AB8" s="94"/>
      <c r="AC8" s="94"/>
      <c r="AD8" s="94"/>
      <c r="AE8" s="94"/>
      <c r="AF8" s="41"/>
      <c r="AG8" s="41"/>
      <c r="AH8" s="41"/>
      <c r="AI8" s="41"/>
      <c r="AJ8" s="41"/>
      <c r="AK8" s="41"/>
      <c r="AW8" s="54" t="s">
        <v>200</v>
      </c>
      <c r="AX8" s="54" t="s">
        <v>200</v>
      </c>
      <c r="AY8" s="57" t="s">
        <v>455</v>
      </c>
      <c r="AZ8" s="57" t="s">
        <v>455</v>
      </c>
      <c r="BE8" s="131" t="s">
        <v>91</v>
      </c>
      <c r="BF8" s="131" t="s">
        <v>422</v>
      </c>
    </row>
    <row r="9" spans="1:58" thickBot="1">
      <c r="A9" s="110" t="s">
        <v>74</v>
      </c>
      <c r="B9" s="111" t="s">
        <v>369</v>
      </c>
      <c r="C9" s="109" t="s">
        <v>91</v>
      </c>
      <c r="D9" s="109" t="s">
        <v>179</v>
      </c>
      <c r="E9" s="41"/>
      <c r="F9" s="59"/>
      <c r="G9" s="41"/>
      <c r="H9" s="49" t="s">
        <v>456</v>
      </c>
      <c r="I9" s="41"/>
      <c r="J9" s="55"/>
      <c r="K9" s="41"/>
      <c r="L9" s="59"/>
      <c r="M9" s="41"/>
      <c r="N9" s="76"/>
      <c r="O9" s="41"/>
      <c r="P9" s="51"/>
      <c r="Q9" s="41"/>
      <c r="R9" s="94" t="s">
        <v>86</v>
      </c>
      <c r="S9" s="94"/>
      <c r="T9" s="94"/>
      <c r="U9" s="94"/>
      <c r="V9" s="94"/>
      <c r="W9" s="94"/>
      <c r="X9" s="94"/>
      <c r="Y9" s="94"/>
      <c r="Z9" s="94"/>
      <c r="AA9" s="94"/>
      <c r="AB9" s="94"/>
      <c r="AC9" s="94"/>
      <c r="AD9" s="94"/>
      <c r="AE9" s="94"/>
      <c r="AF9" s="41"/>
      <c r="AG9" s="41"/>
      <c r="AH9" s="41"/>
      <c r="AI9" s="41"/>
      <c r="AJ9" s="41"/>
      <c r="AK9" s="41"/>
      <c r="AW9" s="54" t="s">
        <v>457</v>
      </c>
      <c r="AX9" s="54" t="s">
        <v>457</v>
      </c>
      <c r="AY9" s="57" t="s">
        <v>302</v>
      </c>
      <c r="AZ9" s="57" t="s">
        <v>302</v>
      </c>
      <c r="BE9" s="132" t="s">
        <v>85</v>
      </c>
      <c r="BF9" s="132" t="s">
        <v>203</v>
      </c>
    </row>
    <row r="10" spans="1:58" ht="14.45" customHeight="1" thickBot="1">
      <c r="A10" s="110" t="s">
        <v>74</v>
      </c>
      <c r="B10" s="111" t="s">
        <v>369</v>
      </c>
      <c r="C10" s="109" t="s">
        <v>91</v>
      </c>
      <c r="D10" s="109" t="s">
        <v>422</v>
      </c>
      <c r="E10" s="41"/>
      <c r="F10" s="59"/>
      <c r="G10" s="41"/>
      <c r="H10" s="49" t="s">
        <v>290</v>
      </c>
      <c r="I10" s="41"/>
      <c r="J10" s="55"/>
      <c r="K10" s="41"/>
      <c r="L10" s="63"/>
      <c r="M10" s="41"/>
      <c r="N10" s="76"/>
      <c r="O10" s="41"/>
      <c r="P10" s="51"/>
      <c r="Q10" s="41"/>
      <c r="R10" s="98" t="s">
        <v>419</v>
      </c>
      <c r="S10" s="98"/>
      <c r="T10" s="98"/>
      <c r="U10" s="98"/>
      <c r="V10" s="98"/>
      <c r="W10" s="98"/>
      <c r="X10" s="98"/>
      <c r="Y10" s="98"/>
      <c r="Z10" s="98"/>
      <c r="AA10" s="98"/>
      <c r="AB10" s="98"/>
      <c r="AC10" s="98"/>
      <c r="AD10" s="98"/>
      <c r="AE10" s="98"/>
      <c r="AF10" s="41"/>
      <c r="AG10" s="41"/>
      <c r="AH10" s="41"/>
      <c r="AI10" s="41"/>
      <c r="AJ10" s="41"/>
      <c r="AK10" s="41"/>
      <c r="AW10" s="54" t="s">
        <v>201</v>
      </c>
      <c r="AX10" s="54" t="s">
        <v>201</v>
      </c>
      <c r="AY10" s="57" t="s">
        <v>458</v>
      </c>
      <c r="AZ10" s="57" t="s">
        <v>458</v>
      </c>
      <c r="BE10" s="132" t="s">
        <v>85</v>
      </c>
      <c r="BF10" s="132" t="s">
        <v>183</v>
      </c>
    </row>
    <row r="11" spans="1:58" ht="26.25" thickBot="1">
      <c r="A11" s="107" t="s">
        <v>137</v>
      </c>
      <c r="B11" s="108" t="s">
        <v>287</v>
      </c>
      <c r="C11" s="112" t="s">
        <v>85</v>
      </c>
      <c r="D11" s="112" t="s">
        <v>203</v>
      </c>
      <c r="E11" s="41"/>
      <c r="F11" s="59"/>
      <c r="G11" s="41"/>
      <c r="H11" s="59"/>
      <c r="I11" s="41"/>
      <c r="J11" s="55"/>
      <c r="K11" s="41"/>
      <c r="L11" s="59"/>
      <c r="M11" s="41"/>
      <c r="N11" s="51"/>
      <c r="O11" s="41"/>
      <c r="P11" s="51"/>
      <c r="Q11" s="41"/>
      <c r="R11" s="95" t="s">
        <v>90</v>
      </c>
      <c r="S11" s="95"/>
      <c r="T11" s="95"/>
      <c r="U11" s="95"/>
      <c r="V11" s="95"/>
      <c r="W11" s="95"/>
      <c r="X11" s="95"/>
      <c r="Y11" s="95"/>
      <c r="Z11" s="95"/>
      <c r="AA11" s="95"/>
      <c r="AB11" s="95"/>
      <c r="AC11" s="95"/>
      <c r="AD11" s="95"/>
      <c r="AE11" s="95"/>
      <c r="AF11" s="41"/>
      <c r="AG11" s="41"/>
      <c r="AH11" s="41"/>
      <c r="AI11" s="41"/>
      <c r="AJ11" s="41"/>
      <c r="AK11" s="41"/>
      <c r="AW11" s="54" t="s">
        <v>459</v>
      </c>
      <c r="AX11" s="54" t="s">
        <v>459</v>
      </c>
      <c r="AY11" s="57" t="s">
        <v>460</v>
      </c>
      <c r="AZ11" s="57" t="s">
        <v>460</v>
      </c>
      <c r="BE11" s="133" t="s">
        <v>84</v>
      </c>
      <c r="BF11" s="133" t="s">
        <v>184</v>
      </c>
    </row>
    <row r="12" spans="1:58" ht="26.25" thickBot="1">
      <c r="A12" s="107" t="s">
        <v>137</v>
      </c>
      <c r="B12" s="108" t="s">
        <v>287</v>
      </c>
      <c r="C12" s="112" t="s">
        <v>85</v>
      </c>
      <c r="D12" s="112" t="s">
        <v>183</v>
      </c>
      <c r="E12" s="41"/>
      <c r="F12" s="59"/>
      <c r="G12" s="41"/>
      <c r="H12" s="59"/>
      <c r="I12" s="41"/>
      <c r="J12" s="55"/>
      <c r="K12" s="41"/>
      <c r="L12" s="59"/>
      <c r="M12" s="41"/>
      <c r="N12" s="66"/>
      <c r="O12" s="41"/>
      <c r="P12" s="66"/>
      <c r="Q12" s="41"/>
      <c r="R12" s="96" t="s">
        <v>75</v>
      </c>
      <c r="S12" s="96"/>
      <c r="T12" s="96"/>
      <c r="U12" s="96"/>
      <c r="V12" s="96"/>
      <c r="W12" s="96"/>
      <c r="X12" s="96"/>
      <c r="Y12" s="96"/>
      <c r="Z12" s="96"/>
      <c r="AA12" s="96"/>
      <c r="AB12" s="96"/>
      <c r="AC12" s="96"/>
      <c r="AD12" s="96"/>
      <c r="AE12" s="96"/>
      <c r="AF12" s="41"/>
      <c r="AG12" s="41"/>
      <c r="AH12" s="41"/>
      <c r="AI12" s="41"/>
      <c r="AJ12" s="41"/>
      <c r="AK12" s="41"/>
      <c r="AW12" s="54" t="s">
        <v>461</v>
      </c>
      <c r="AX12" s="54" t="s">
        <v>461</v>
      </c>
      <c r="AY12" s="57" t="s">
        <v>194</v>
      </c>
      <c r="AZ12" s="57" t="s">
        <v>194</v>
      </c>
      <c r="BE12" s="133" t="s">
        <v>84</v>
      </c>
      <c r="BF12" s="133" t="s">
        <v>187</v>
      </c>
    </row>
    <row r="13" spans="1:58" thickBot="1">
      <c r="A13" s="110" t="s">
        <v>74</v>
      </c>
      <c r="B13" s="111" t="s">
        <v>321</v>
      </c>
      <c r="C13" s="112" t="s">
        <v>85</v>
      </c>
      <c r="D13" s="112" t="s">
        <v>203</v>
      </c>
      <c r="E13" s="41"/>
      <c r="F13" s="59"/>
      <c r="G13" s="41"/>
      <c r="H13" s="59"/>
      <c r="I13" s="41"/>
      <c r="J13" s="55"/>
      <c r="K13" s="41"/>
      <c r="L13" s="59"/>
      <c r="M13" s="41"/>
      <c r="N13" s="67"/>
      <c r="O13" s="41"/>
      <c r="Q13" s="41"/>
      <c r="R13" s="97" t="s">
        <v>290</v>
      </c>
      <c r="S13" s="97"/>
      <c r="T13" s="97"/>
      <c r="U13" s="97"/>
      <c r="V13" s="97"/>
      <c r="W13" s="97"/>
      <c r="X13" s="97"/>
      <c r="Y13" s="97"/>
      <c r="Z13" s="97"/>
      <c r="AA13" s="97"/>
      <c r="AB13" s="97"/>
      <c r="AC13" s="97"/>
      <c r="AD13" s="97"/>
      <c r="AE13" s="97"/>
      <c r="AF13" s="41"/>
      <c r="AG13" s="41"/>
      <c r="AH13" s="41"/>
      <c r="AI13" s="41"/>
      <c r="AJ13" s="41"/>
      <c r="AK13" s="41"/>
      <c r="AW13" s="54" t="s">
        <v>208</v>
      </c>
      <c r="AX13" s="54" t="s">
        <v>208</v>
      </c>
      <c r="AY13" s="57" t="s">
        <v>190</v>
      </c>
      <c r="AZ13" s="57" t="s">
        <v>190</v>
      </c>
      <c r="BE13" s="133" t="s">
        <v>84</v>
      </c>
      <c r="BF13" s="133" t="s">
        <v>454</v>
      </c>
    </row>
    <row r="14" spans="1:58" thickBot="1">
      <c r="A14" s="110" t="s">
        <v>74</v>
      </c>
      <c r="B14" s="111" t="s">
        <v>321</v>
      </c>
      <c r="C14" s="112" t="s">
        <v>85</v>
      </c>
      <c r="D14" s="112" t="s">
        <v>183</v>
      </c>
      <c r="E14" s="41"/>
      <c r="F14" s="59"/>
      <c r="G14" s="41"/>
      <c r="H14" s="59"/>
      <c r="I14" s="41"/>
      <c r="J14" s="55"/>
      <c r="K14" s="41"/>
      <c r="L14" s="59"/>
      <c r="M14" s="41"/>
      <c r="N14" s="69"/>
      <c r="O14" s="41"/>
      <c r="P14" s="69"/>
      <c r="Q14" s="41"/>
      <c r="R14" s="25"/>
      <c r="S14" s="25"/>
      <c r="T14" s="25"/>
      <c r="U14" s="25"/>
      <c r="V14" s="25"/>
      <c r="W14" s="25"/>
      <c r="X14" s="25"/>
      <c r="Y14" s="25"/>
      <c r="Z14" s="25"/>
      <c r="AA14" s="25"/>
      <c r="AB14" s="25"/>
      <c r="AC14" s="25"/>
      <c r="AD14" s="25"/>
      <c r="AE14" s="25"/>
      <c r="AF14" s="41"/>
      <c r="AG14" s="41"/>
      <c r="AH14" s="41"/>
      <c r="AI14" s="41"/>
      <c r="AJ14" s="41"/>
      <c r="AK14" s="41"/>
      <c r="AY14" s="57" t="s">
        <v>462</v>
      </c>
      <c r="AZ14" s="57" t="s">
        <v>462</v>
      </c>
      <c r="BE14" s="133" t="s">
        <v>84</v>
      </c>
      <c r="BF14" s="133" t="s">
        <v>178</v>
      </c>
    </row>
    <row r="15" spans="1:58" ht="14.25">
      <c r="A15" s="107" t="s">
        <v>137</v>
      </c>
      <c r="B15" s="108" t="s">
        <v>314</v>
      </c>
      <c r="C15" s="113" t="s">
        <v>84</v>
      </c>
      <c r="D15" s="113" t="s">
        <v>184</v>
      </c>
      <c r="E15" s="41"/>
      <c r="F15" s="59"/>
      <c r="G15" s="41"/>
      <c r="H15" s="59"/>
      <c r="I15" s="41"/>
      <c r="J15" s="55"/>
      <c r="K15" s="41"/>
      <c r="L15" s="63"/>
      <c r="M15" s="41"/>
      <c r="N15" s="69"/>
      <c r="O15" s="41"/>
      <c r="P15" s="69"/>
      <c r="Q15" s="41"/>
      <c r="R15" s="25"/>
      <c r="S15" s="25"/>
      <c r="T15" s="25"/>
      <c r="U15" s="25"/>
      <c r="V15" s="25"/>
      <c r="W15" s="25"/>
      <c r="X15" s="25"/>
      <c r="Y15" s="25"/>
      <c r="Z15" s="25"/>
      <c r="AA15" s="25"/>
      <c r="AB15" s="25"/>
      <c r="AC15" s="25"/>
      <c r="AD15" s="25"/>
      <c r="AE15" s="25"/>
      <c r="AF15" s="41"/>
      <c r="AG15" s="41"/>
      <c r="AH15" s="41"/>
      <c r="AI15" s="41"/>
      <c r="AJ15" s="41"/>
      <c r="AK15" s="41"/>
      <c r="BE15" s="133" t="s">
        <v>84</v>
      </c>
      <c r="BF15" s="133" t="s">
        <v>423</v>
      </c>
    </row>
    <row r="16" spans="1:58" ht="14.25">
      <c r="A16" s="107" t="s">
        <v>137</v>
      </c>
      <c r="B16" s="108" t="s">
        <v>314</v>
      </c>
      <c r="C16" s="113" t="s">
        <v>84</v>
      </c>
      <c r="D16" s="113" t="s">
        <v>187</v>
      </c>
      <c r="E16" s="41"/>
      <c r="F16" s="59"/>
      <c r="G16" s="41"/>
      <c r="H16" s="59"/>
      <c r="I16" s="41"/>
      <c r="J16" s="70"/>
      <c r="K16" s="41"/>
      <c r="L16" s="69"/>
      <c r="M16" s="41"/>
      <c r="N16" s="69"/>
      <c r="O16" s="41"/>
      <c r="P16" s="69"/>
      <c r="Q16" s="41"/>
      <c r="R16" s="25"/>
      <c r="S16" s="25"/>
      <c r="T16" s="25"/>
      <c r="U16" s="25"/>
      <c r="V16" s="25"/>
      <c r="W16" s="25"/>
      <c r="X16" s="25"/>
      <c r="Y16" s="25"/>
      <c r="Z16" s="25"/>
      <c r="AA16" s="25"/>
      <c r="AB16" s="25"/>
      <c r="AC16" s="25"/>
      <c r="AD16" s="25"/>
      <c r="AE16" s="25"/>
      <c r="AF16" s="41"/>
      <c r="AG16" s="41"/>
      <c r="AH16" s="41"/>
      <c r="AI16" s="41"/>
      <c r="AJ16" s="41"/>
      <c r="AK16" s="41"/>
      <c r="BE16" s="133" t="s">
        <v>84</v>
      </c>
      <c r="BF16" s="133" t="s">
        <v>441</v>
      </c>
    </row>
    <row r="17" spans="1:58" ht="14.25">
      <c r="A17" s="107" t="s">
        <v>137</v>
      </c>
      <c r="B17" s="108" t="s">
        <v>314</v>
      </c>
      <c r="C17" s="113" t="s">
        <v>84</v>
      </c>
      <c r="D17" s="113" t="s">
        <v>454</v>
      </c>
      <c r="E17" s="41"/>
      <c r="F17" s="59"/>
      <c r="G17" s="41"/>
      <c r="H17" s="59"/>
      <c r="I17" s="41"/>
      <c r="J17" s="70"/>
      <c r="K17" s="41"/>
      <c r="L17" s="69"/>
      <c r="M17" s="41"/>
      <c r="N17" s="69"/>
      <c r="O17" s="41"/>
      <c r="P17" s="69"/>
      <c r="Q17" s="41"/>
      <c r="R17" s="25"/>
      <c r="S17" s="25"/>
      <c r="T17" s="25"/>
      <c r="U17" s="25"/>
      <c r="V17" s="25"/>
      <c r="W17" s="25"/>
      <c r="X17" s="25"/>
      <c r="Y17" s="25"/>
      <c r="Z17" s="25"/>
      <c r="AA17" s="25"/>
      <c r="AB17" s="25"/>
      <c r="AC17" s="25"/>
      <c r="AD17" s="25"/>
      <c r="AE17" s="25"/>
      <c r="AF17" s="41"/>
      <c r="AG17" s="41"/>
      <c r="AH17" s="41"/>
      <c r="AI17" s="41"/>
      <c r="AJ17" s="41"/>
      <c r="AK17" s="41"/>
      <c r="BE17" s="134" t="s">
        <v>89</v>
      </c>
      <c r="BF17" s="134" t="s">
        <v>209</v>
      </c>
    </row>
    <row r="18" spans="1:58" ht="14.25">
      <c r="A18" s="107" t="s">
        <v>137</v>
      </c>
      <c r="B18" s="108" t="s">
        <v>314</v>
      </c>
      <c r="C18" s="113" t="s">
        <v>84</v>
      </c>
      <c r="D18" s="113" t="s">
        <v>178</v>
      </c>
      <c r="E18" s="41"/>
      <c r="F18" s="59"/>
      <c r="G18" s="41"/>
      <c r="H18" s="59"/>
      <c r="I18" s="41"/>
      <c r="J18" s="70"/>
      <c r="K18" s="41"/>
      <c r="L18" s="69"/>
      <c r="M18" s="41"/>
      <c r="N18" s="69"/>
      <c r="O18" s="41"/>
      <c r="P18" s="69"/>
      <c r="Q18" s="41"/>
      <c r="R18" s="25"/>
      <c r="S18" s="25"/>
      <c r="T18" s="25"/>
      <c r="U18" s="25"/>
      <c r="V18" s="25"/>
      <c r="W18" s="25"/>
      <c r="X18" s="25"/>
      <c r="Y18" s="25"/>
      <c r="Z18" s="25"/>
      <c r="AA18" s="25"/>
      <c r="AB18" s="25"/>
      <c r="AC18" s="25"/>
      <c r="AD18" s="25"/>
      <c r="AE18" s="25"/>
      <c r="AF18" s="41"/>
      <c r="AG18" s="41"/>
      <c r="AH18" s="41"/>
      <c r="AI18" s="41"/>
      <c r="AJ18" s="41"/>
      <c r="AK18" s="41"/>
      <c r="BE18" s="134" t="s">
        <v>89</v>
      </c>
      <c r="BF18" s="134" t="s">
        <v>433</v>
      </c>
    </row>
    <row r="19" spans="1:58" ht="14.25">
      <c r="A19" s="107" t="s">
        <v>137</v>
      </c>
      <c r="B19" s="108" t="s">
        <v>314</v>
      </c>
      <c r="C19" s="113" t="s">
        <v>84</v>
      </c>
      <c r="D19" s="113" t="s">
        <v>423</v>
      </c>
      <c r="E19" s="41"/>
      <c r="F19" s="59"/>
      <c r="G19" s="41"/>
      <c r="H19" s="59"/>
      <c r="I19" s="41"/>
      <c r="J19" s="70"/>
      <c r="K19" s="41"/>
      <c r="L19" s="69"/>
      <c r="M19" s="41"/>
      <c r="N19" s="69"/>
      <c r="O19" s="41"/>
      <c r="P19" s="69"/>
      <c r="Q19" s="41"/>
      <c r="R19" s="25"/>
      <c r="S19" s="25"/>
      <c r="T19" s="25"/>
      <c r="U19" s="25"/>
      <c r="V19" s="25"/>
      <c r="W19" s="25"/>
      <c r="X19" s="25"/>
      <c r="Y19" s="25"/>
      <c r="Z19" s="25"/>
      <c r="AA19" s="25"/>
      <c r="AB19" s="25"/>
      <c r="AC19" s="25"/>
      <c r="AD19" s="25"/>
      <c r="AE19" s="25"/>
      <c r="AF19" s="41"/>
      <c r="AG19" s="41"/>
      <c r="AH19" s="41"/>
      <c r="AI19" s="41"/>
      <c r="AJ19" s="41"/>
      <c r="AK19" s="41"/>
      <c r="BE19" s="134" t="s">
        <v>89</v>
      </c>
      <c r="BF19" s="134" t="s">
        <v>442</v>
      </c>
    </row>
    <row r="20" spans="1:58" ht="14.25">
      <c r="A20" s="107" t="s">
        <v>137</v>
      </c>
      <c r="B20" s="108" t="s">
        <v>314</v>
      </c>
      <c r="C20" s="113" t="s">
        <v>84</v>
      </c>
      <c r="D20" s="113" t="s">
        <v>441</v>
      </c>
      <c r="E20" s="41"/>
      <c r="F20" s="59"/>
      <c r="G20" s="41"/>
      <c r="H20" s="59"/>
      <c r="I20" s="41"/>
      <c r="J20" s="70"/>
      <c r="K20" s="41"/>
      <c r="L20" s="69"/>
      <c r="M20" s="41"/>
      <c r="N20" s="69"/>
      <c r="O20" s="41"/>
      <c r="P20" s="69"/>
      <c r="Q20" s="41"/>
      <c r="R20" s="25"/>
      <c r="S20" s="25"/>
      <c r="T20" s="25"/>
      <c r="U20" s="25"/>
      <c r="V20" s="25"/>
      <c r="W20" s="25"/>
      <c r="X20" s="25"/>
      <c r="Y20" s="25"/>
      <c r="Z20" s="25"/>
      <c r="AA20" s="25"/>
      <c r="AB20" s="25"/>
      <c r="AC20" s="25"/>
      <c r="AD20" s="25"/>
      <c r="AE20" s="25"/>
      <c r="AF20" s="41"/>
      <c r="AG20" s="41"/>
      <c r="AH20" s="41"/>
      <c r="AI20" s="41"/>
      <c r="AJ20" s="41"/>
      <c r="AK20" s="41"/>
      <c r="BE20" s="134" t="s">
        <v>89</v>
      </c>
      <c r="BF20" s="134" t="s">
        <v>447</v>
      </c>
    </row>
    <row r="21" spans="1:58" ht="14.25">
      <c r="A21" s="110" t="s">
        <v>74</v>
      </c>
      <c r="B21" s="111" t="s">
        <v>361</v>
      </c>
      <c r="C21" s="113" t="s">
        <v>84</v>
      </c>
      <c r="D21" s="113" t="s">
        <v>184</v>
      </c>
      <c r="E21" s="41"/>
      <c r="F21" s="59"/>
      <c r="G21" s="41"/>
      <c r="H21" s="59"/>
      <c r="I21" s="41"/>
      <c r="J21" s="70"/>
      <c r="K21" s="41"/>
      <c r="L21" s="70"/>
      <c r="M21" s="41"/>
      <c r="N21" s="69"/>
      <c r="O21" s="41"/>
      <c r="P21" s="69"/>
      <c r="Q21" s="41"/>
      <c r="R21" s="25"/>
      <c r="S21" s="25"/>
      <c r="T21" s="25"/>
      <c r="U21" s="25"/>
      <c r="V21" s="25"/>
      <c r="W21" s="25"/>
      <c r="X21" s="25"/>
      <c r="Y21" s="25"/>
      <c r="Z21" s="25"/>
      <c r="AA21" s="25"/>
      <c r="AB21" s="25"/>
      <c r="AC21" s="25"/>
      <c r="AD21" s="25"/>
      <c r="AE21" s="25"/>
      <c r="AF21" s="41"/>
      <c r="AG21" s="41"/>
      <c r="AH21" s="41"/>
      <c r="AI21" s="41"/>
      <c r="AJ21" s="41"/>
      <c r="AK21" s="41"/>
      <c r="BE21" s="134" t="s">
        <v>89</v>
      </c>
      <c r="BF21" s="134" t="s">
        <v>450</v>
      </c>
    </row>
    <row r="22" spans="1:58" ht="15.75" customHeight="1">
      <c r="A22" s="110" t="s">
        <v>74</v>
      </c>
      <c r="B22" s="111" t="s">
        <v>361</v>
      </c>
      <c r="C22" s="113" t="s">
        <v>84</v>
      </c>
      <c r="D22" s="113" t="s">
        <v>187</v>
      </c>
      <c r="E22" s="41"/>
      <c r="F22" s="59"/>
      <c r="G22" s="41"/>
      <c r="H22" s="70"/>
      <c r="I22" s="41"/>
      <c r="J22" s="70"/>
      <c r="K22" s="41"/>
      <c r="L22" s="70"/>
      <c r="M22" s="41"/>
      <c r="N22" s="69"/>
      <c r="O22" s="41"/>
      <c r="P22" s="69"/>
      <c r="Q22" s="41"/>
      <c r="R22" s="25"/>
      <c r="S22" s="25"/>
      <c r="T22" s="25"/>
      <c r="U22" s="25"/>
      <c r="V22" s="25"/>
      <c r="W22" s="25"/>
      <c r="X22" s="25"/>
      <c r="Y22" s="25"/>
      <c r="Z22" s="25"/>
      <c r="AA22" s="25"/>
      <c r="AB22" s="25"/>
      <c r="AC22" s="25"/>
      <c r="AD22" s="25"/>
      <c r="AE22" s="25"/>
      <c r="AF22" s="41"/>
      <c r="AG22" s="41"/>
      <c r="AH22" s="41"/>
      <c r="AI22" s="41"/>
      <c r="AJ22" s="41"/>
      <c r="AK22" s="41"/>
      <c r="BE22" s="134" t="s">
        <v>89</v>
      </c>
      <c r="BF22" s="134" t="s">
        <v>180</v>
      </c>
    </row>
    <row r="23" spans="1:58" ht="15.75" customHeight="1">
      <c r="A23" s="110" t="s">
        <v>74</v>
      </c>
      <c r="B23" s="111" t="s">
        <v>361</v>
      </c>
      <c r="C23" s="113" t="s">
        <v>84</v>
      </c>
      <c r="D23" s="113" t="s">
        <v>454</v>
      </c>
      <c r="E23" s="41"/>
      <c r="F23" s="70"/>
      <c r="G23" s="41"/>
      <c r="H23" s="70"/>
      <c r="I23" s="41"/>
      <c r="J23" s="70"/>
      <c r="K23" s="41"/>
      <c r="L23" s="70"/>
      <c r="M23" s="41"/>
      <c r="N23" s="69"/>
      <c r="O23" s="41"/>
      <c r="P23" s="69"/>
      <c r="Q23" s="41"/>
      <c r="R23" s="25"/>
      <c r="S23" s="25"/>
      <c r="T23" s="25"/>
      <c r="U23" s="25"/>
      <c r="V23" s="25"/>
      <c r="W23" s="25"/>
      <c r="X23" s="25"/>
      <c r="Y23" s="25"/>
      <c r="Z23" s="25"/>
      <c r="AA23" s="25"/>
      <c r="AB23" s="25"/>
      <c r="AC23" s="25"/>
      <c r="AD23" s="25"/>
      <c r="AE23" s="25"/>
      <c r="AF23" s="41"/>
      <c r="AG23" s="41"/>
      <c r="AH23" s="41"/>
      <c r="AI23" s="41"/>
      <c r="AJ23" s="41"/>
      <c r="AK23" s="41"/>
      <c r="BE23" s="134" t="s">
        <v>89</v>
      </c>
      <c r="BF23" s="134" t="s">
        <v>200</v>
      </c>
    </row>
    <row r="24" spans="1:58" ht="15.75" customHeight="1">
      <c r="A24" s="110" t="s">
        <v>74</v>
      </c>
      <c r="B24" s="111" t="s">
        <v>361</v>
      </c>
      <c r="C24" s="113" t="s">
        <v>84</v>
      </c>
      <c r="D24" s="113" t="s">
        <v>178</v>
      </c>
      <c r="E24" s="41"/>
      <c r="F24" s="70"/>
      <c r="G24" s="41"/>
      <c r="H24" s="70"/>
      <c r="I24" s="41"/>
      <c r="J24" s="70"/>
      <c r="K24" s="41"/>
      <c r="L24" s="70"/>
      <c r="M24" s="41"/>
      <c r="N24" s="69"/>
      <c r="O24" s="41"/>
      <c r="P24" s="69"/>
      <c r="Q24" s="41"/>
      <c r="R24" s="25"/>
      <c r="S24" s="25"/>
      <c r="T24" s="25"/>
      <c r="U24" s="25"/>
      <c r="V24" s="25"/>
      <c r="W24" s="25"/>
      <c r="X24" s="25"/>
      <c r="Y24" s="25"/>
      <c r="Z24" s="25"/>
      <c r="AA24" s="25"/>
      <c r="AB24" s="25"/>
      <c r="AC24" s="25"/>
      <c r="AD24" s="25"/>
      <c r="AE24" s="25"/>
      <c r="AF24" s="41"/>
      <c r="AG24" s="41"/>
      <c r="AH24" s="41"/>
      <c r="AI24" s="41"/>
      <c r="AJ24" s="41"/>
      <c r="AK24" s="41"/>
      <c r="BE24" s="134" t="s">
        <v>89</v>
      </c>
      <c r="BF24" s="134" t="s">
        <v>457</v>
      </c>
    </row>
    <row r="25" spans="1:58" ht="15.75" customHeight="1">
      <c r="A25" s="110" t="s">
        <v>74</v>
      </c>
      <c r="B25" s="111" t="s">
        <v>361</v>
      </c>
      <c r="C25" s="113" t="s">
        <v>84</v>
      </c>
      <c r="D25" s="113" t="s">
        <v>423</v>
      </c>
      <c r="E25" s="41"/>
      <c r="F25" s="70"/>
      <c r="G25" s="41"/>
      <c r="H25" s="70"/>
      <c r="I25" s="41"/>
      <c r="J25" s="70"/>
      <c r="K25" s="41"/>
      <c r="L25" s="70"/>
      <c r="M25" s="41"/>
      <c r="N25" s="69"/>
      <c r="O25" s="41"/>
      <c r="P25" s="69"/>
      <c r="Q25" s="41"/>
      <c r="R25" s="25"/>
      <c r="S25" s="25"/>
      <c r="T25" s="25"/>
      <c r="U25" s="25"/>
      <c r="V25" s="25"/>
      <c r="W25" s="25"/>
      <c r="X25" s="25"/>
      <c r="Y25" s="25"/>
      <c r="Z25" s="25"/>
      <c r="AA25" s="25"/>
      <c r="AB25" s="25"/>
      <c r="AC25" s="25"/>
      <c r="AD25" s="25"/>
      <c r="AE25" s="25"/>
      <c r="AF25" s="41"/>
      <c r="AG25" s="41"/>
      <c r="AH25" s="41"/>
      <c r="AI25" s="41"/>
      <c r="AJ25" s="41"/>
      <c r="AK25" s="41"/>
      <c r="BE25" s="134" t="s">
        <v>89</v>
      </c>
      <c r="BF25" s="134" t="s">
        <v>201</v>
      </c>
    </row>
    <row r="26" spans="1:58" ht="15.75" customHeight="1">
      <c r="A26" s="110" t="s">
        <v>74</v>
      </c>
      <c r="B26" s="111" t="s">
        <v>361</v>
      </c>
      <c r="C26" s="113" t="s">
        <v>84</v>
      </c>
      <c r="D26" s="113" t="s">
        <v>441</v>
      </c>
      <c r="E26" s="41"/>
      <c r="F26" s="70"/>
      <c r="G26" s="41"/>
      <c r="H26" s="70"/>
      <c r="I26" s="41"/>
      <c r="J26" s="70"/>
      <c r="K26" s="41"/>
      <c r="L26" s="70"/>
      <c r="M26" s="41"/>
      <c r="N26" s="69"/>
      <c r="O26" s="41"/>
      <c r="P26" s="69"/>
      <c r="Q26" s="41"/>
      <c r="R26" s="25"/>
      <c r="S26" s="25"/>
      <c r="T26" s="25"/>
      <c r="U26" s="25"/>
      <c r="V26" s="25"/>
      <c r="W26" s="25"/>
      <c r="X26" s="25"/>
      <c r="Y26" s="25"/>
      <c r="Z26" s="25"/>
      <c r="AA26" s="25"/>
      <c r="AB26" s="25"/>
      <c r="AC26" s="25"/>
      <c r="AD26" s="25"/>
      <c r="AE26" s="25"/>
      <c r="AF26" s="41"/>
      <c r="AG26" s="41"/>
      <c r="AH26" s="41"/>
      <c r="AI26" s="41"/>
      <c r="AJ26" s="41"/>
      <c r="AK26" s="41"/>
      <c r="BE26" s="134" t="s">
        <v>89</v>
      </c>
      <c r="BF26" s="134" t="s">
        <v>459</v>
      </c>
    </row>
    <row r="27" spans="1:58" ht="15.75" customHeight="1">
      <c r="A27" s="107" t="s">
        <v>137</v>
      </c>
      <c r="B27" s="108" t="s">
        <v>287</v>
      </c>
      <c r="C27" s="114" t="s">
        <v>89</v>
      </c>
      <c r="D27" s="114" t="s">
        <v>209</v>
      </c>
      <c r="E27" s="41"/>
      <c r="F27" s="70"/>
      <c r="G27" s="41"/>
      <c r="H27" s="70"/>
      <c r="I27" s="41"/>
      <c r="J27" s="70"/>
      <c r="K27" s="41"/>
      <c r="L27" s="70"/>
      <c r="M27" s="41"/>
      <c r="N27" s="69"/>
      <c r="O27" s="41"/>
      <c r="P27" s="69"/>
      <c r="Q27" s="41"/>
      <c r="R27" s="25"/>
      <c r="S27" s="25"/>
      <c r="T27" s="25"/>
      <c r="U27" s="25"/>
      <c r="V27" s="25"/>
      <c r="W27" s="25"/>
      <c r="X27" s="25"/>
      <c r="Y27" s="25"/>
      <c r="Z27" s="25"/>
      <c r="AA27" s="25"/>
      <c r="AB27" s="25"/>
      <c r="AC27" s="25"/>
      <c r="AD27" s="25"/>
      <c r="AE27" s="25"/>
      <c r="AF27" s="41"/>
      <c r="AG27" s="41"/>
      <c r="AH27" s="41"/>
      <c r="AI27" s="41"/>
      <c r="AJ27" s="41"/>
      <c r="AK27" s="41"/>
      <c r="BE27" s="134" t="s">
        <v>89</v>
      </c>
      <c r="BF27" s="134" t="s">
        <v>461</v>
      </c>
    </row>
    <row r="28" spans="1:58" ht="15.75" customHeight="1">
      <c r="A28" s="107" t="s">
        <v>137</v>
      </c>
      <c r="B28" s="108" t="s">
        <v>287</v>
      </c>
      <c r="C28" s="114" t="s">
        <v>89</v>
      </c>
      <c r="D28" s="114" t="s">
        <v>433</v>
      </c>
      <c r="E28" s="41"/>
      <c r="F28" s="70"/>
      <c r="G28" s="41"/>
      <c r="H28" s="70"/>
      <c r="I28" s="41"/>
      <c r="J28" s="70"/>
      <c r="K28" s="41"/>
      <c r="L28" s="70"/>
      <c r="M28" s="41"/>
      <c r="N28" s="69"/>
      <c r="O28" s="41"/>
      <c r="P28" s="69"/>
      <c r="Q28" s="41"/>
      <c r="R28" s="25"/>
      <c r="S28" s="25"/>
      <c r="T28" s="25"/>
      <c r="U28" s="25"/>
      <c r="V28" s="25"/>
      <c r="W28" s="25"/>
      <c r="X28" s="25"/>
      <c r="Y28" s="25"/>
      <c r="Z28" s="25"/>
      <c r="AA28" s="25"/>
      <c r="AB28" s="25"/>
      <c r="AC28" s="25"/>
      <c r="AD28" s="25"/>
      <c r="AE28" s="25"/>
      <c r="AF28" s="41"/>
      <c r="AG28" s="41"/>
      <c r="AH28" s="41"/>
      <c r="AI28" s="41"/>
      <c r="AJ28" s="41"/>
      <c r="AK28" s="41"/>
      <c r="BE28" s="134" t="s">
        <v>89</v>
      </c>
      <c r="BF28" s="134" t="s">
        <v>208</v>
      </c>
    </row>
    <row r="29" spans="1:58" ht="15.75" customHeight="1">
      <c r="A29" s="107" t="s">
        <v>137</v>
      </c>
      <c r="B29" s="108" t="s">
        <v>287</v>
      </c>
      <c r="C29" s="114" t="s">
        <v>89</v>
      </c>
      <c r="D29" s="114" t="s">
        <v>442</v>
      </c>
      <c r="E29" s="41"/>
      <c r="F29" s="41"/>
      <c r="G29" s="41"/>
      <c r="H29" s="41"/>
      <c r="I29" s="41"/>
      <c r="J29" s="41"/>
      <c r="K29" s="41"/>
      <c r="L29" s="41"/>
      <c r="M29" s="41"/>
      <c r="N29" s="41"/>
      <c r="O29" s="41"/>
      <c r="P29" s="41"/>
      <c r="Q29" s="41"/>
      <c r="R29" s="25"/>
      <c r="S29" s="25"/>
      <c r="T29" s="25"/>
      <c r="U29" s="25"/>
      <c r="V29" s="25"/>
      <c r="W29" s="25"/>
      <c r="X29" s="25"/>
      <c r="Y29" s="25"/>
      <c r="Z29" s="25"/>
      <c r="AA29" s="25"/>
      <c r="AB29" s="25"/>
      <c r="AC29" s="25"/>
      <c r="AD29" s="25"/>
      <c r="AE29" s="25"/>
      <c r="AF29" s="41"/>
      <c r="AG29" s="41"/>
      <c r="AH29" s="41"/>
      <c r="AI29" s="41"/>
      <c r="AJ29" s="41"/>
      <c r="AK29" s="41"/>
      <c r="BE29" s="134" t="s">
        <v>88</v>
      </c>
      <c r="BF29" s="134" t="s">
        <v>209</v>
      </c>
    </row>
    <row r="30" spans="1:58" ht="15.75" customHeight="1">
      <c r="A30" s="107" t="s">
        <v>137</v>
      </c>
      <c r="B30" s="108" t="s">
        <v>287</v>
      </c>
      <c r="C30" s="114" t="s">
        <v>89</v>
      </c>
      <c r="D30" s="114" t="s">
        <v>447</v>
      </c>
      <c r="E30" s="41"/>
      <c r="F30" s="41"/>
      <c r="G30" s="41"/>
      <c r="H30" s="41"/>
      <c r="I30" s="41"/>
      <c r="J30" s="41"/>
      <c r="K30" s="41"/>
      <c r="L30" s="41"/>
      <c r="M30" s="41"/>
      <c r="N30" s="41"/>
      <c r="O30" s="41"/>
      <c r="P30" s="41"/>
      <c r="Q30" s="41"/>
      <c r="R30" s="25"/>
      <c r="S30" s="25"/>
      <c r="T30" s="25"/>
      <c r="U30" s="25"/>
      <c r="V30" s="25"/>
      <c r="W30" s="25"/>
      <c r="X30" s="25"/>
      <c r="Y30" s="25"/>
      <c r="Z30" s="25"/>
      <c r="AA30" s="25"/>
      <c r="AB30" s="25"/>
      <c r="AC30" s="25"/>
      <c r="AD30" s="25"/>
      <c r="AE30" s="25"/>
      <c r="AF30" s="41"/>
      <c r="AG30" s="41"/>
      <c r="AH30" s="41"/>
      <c r="AI30" s="41"/>
      <c r="AJ30" s="41"/>
      <c r="AK30" s="41"/>
      <c r="BE30" s="134" t="s">
        <v>88</v>
      </c>
      <c r="BF30" s="134" t="s">
        <v>433</v>
      </c>
    </row>
    <row r="31" spans="1:58" ht="15.75" customHeight="1">
      <c r="A31" s="107" t="s">
        <v>137</v>
      </c>
      <c r="B31" s="108" t="s">
        <v>287</v>
      </c>
      <c r="C31" s="114" t="s">
        <v>89</v>
      </c>
      <c r="D31" s="114" t="s">
        <v>450</v>
      </c>
      <c r="E31" s="41"/>
      <c r="F31" s="41"/>
      <c r="G31" s="41"/>
      <c r="H31" s="41"/>
      <c r="I31" s="41"/>
      <c r="J31" s="41"/>
      <c r="K31" s="41"/>
      <c r="L31" s="41"/>
      <c r="M31" s="41"/>
      <c r="N31" s="41"/>
      <c r="O31" s="41"/>
      <c r="P31" s="41"/>
      <c r="Q31" s="41"/>
      <c r="R31" s="25"/>
      <c r="S31" s="25"/>
      <c r="T31" s="25"/>
      <c r="U31" s="25"/>
      <c r="V31" s="25"/>
      <c r="W31" s="25"/>
      <c r="X31" s="25"/>
      <c r="Y31" s="25"/>
      <c r="Z31" s="25"/>
      <c r="AA31" s="25"/>
      <c r="AB31" s="25"/>
      <c r="AC31" s="25"/>
      <c r="AD31" s="25"/>
      <c r="AE31" s="25"/>
      <c r="AF31" s="41"/>
      <c r="AG31" s="41"/>
      <c r="AH31" s="41"/>
      <c r="AI31" s="41"/>
      <c r="AJ31" s="41"/>
      <c r="AK31" s="41"/>
      <c r="BE31" s="134" t="s">
        <v>88</v>
      </c>
      <c r="BF31" s="134" t="s">
        <v>442</v>
      </c>
    </row>
    <row r="32" spans="1:58" ht="15.75" customHeight="1">
      <c r="A32" s="107" t="s">
        <v>137</v>
      </c>
      <c r="B32" s="108" t="s">
        <v>287</v>
      </c>
      <c r="C32" s="114" t="s">
        <v>89</v>
      </c>
      <c r="D32" s="114" t="s">
        <v>180</v>
      </c>
      <c r="E32" s="41"/>
      <c r="F32" s="41"/>
      <c r="G32" s="41"/>
      <c r="H32" s="41"/>
      <c r="I32" s="41"/>
      <c r="J32" s="41"/>
      <c r="K32" s="41"/>
      <c r="L32" s="41"/>
      <c r="M32" s="41"/>
      <c r="N32" s="41"/>
      <c r="O32" s="41"/>
      <c r="P32" s="41"/>
      <c r="Q32" s="41"/>
      <c r="R32" s="25"/>
      <c r="S32" s="25"/>
      <c r="T32" s="25"/>
      <c r="U32" s="25"/>
      <c r="V32" s="25"/>
      <c r="W32" s="25"/>
      <c r="X32" s="25"/>
      <c r="Y32" s="25"/>
      <c r="Z32" s="25"/>
      <c r="AA32" s="25"/>
      <c r="AB32" s="25"/>
      <c r="AC32" s="25"/>
      <c r="AD32" s="25"/>
      <c r="AE32" s="25"/>
      <c r="AF32" s="41"/>
      <c r="AG32" s="41"/>
      <c r="AH32" s="41"/>
      <c r="AI32" s="41"/>
      <c r="AJ32" s="41"/>
      <c r="AK32" s="41"/>
      <c r="BE32" s="134" t="s">
        <v>88</v>
      </c>
      <c r="BF32" s="134" t="s">
        <v>447</v>
      </c>
    </row>
    <row r="33" spans="1:58" ht="15.75" customHeight="1">
      <c r="A33" s="107" t="s">
        <v>137</v>
      </c>
      <c r="B33" s="108" t="s">
        <v>287</v>
      </c>
      <c r="C33" s="114" t="s">
        <v>89</v>
      </c>
      <c r="D33" s="114" t="s">
        <v>200</v>
      </c>
      <c r="E33" s="41"/>
      <c r="F33" s="41"/>
      <c r="G33" s="41"/>
      <c r="H33" s="41"/>
      <c r="I33" s="41"/>
      <c r="J33" s="41"/>
      <c r="K33" s="41"/>
      <c r="L33" s="41"/>
      <c r="M33" s="41"/>
      <c r="N33" s="41"/>
      <c r="O33" s="41"/>
      <c r="P33" s="41"/>
      <c r="Q33" s="41"/>
      <c r="R33" s="25"/>
      <c r="S33" s="25"/>
      <c r="T33" s="25"/>
      <c r="U33" s="25"/>
      <c r="V33" s="25"/>
      <c r="W33" s="25"/>
      <c r="X33" s="25"/>
      <c r="Y33" s="25"/>
      <c r="Z33" s="25"/>
      <c r="AA33" s="25"/>
      <c r="AB33" s="25"/>
      <c r="AC33" s="25"/>
      <c r="AD33" s="25"/>
      <c r="AE33" s="25"/>
      <c r="AF33" s="41"/>
      <c r="AG33" s="41"/>
      <c r="AH33" s="41"/>
      <c r="AI33" s="41"/>
      <c r="AJ33" s="41"/>
      <c r="AK33" s="41"/>
      <c r="BE33" s="134" t="s">
        <v>88</v>
      </c>
      <c r="BF33" s="134" t="s">
        <v>450</v>
      </c>
    </row>
    <row r="34" spans="1:58" ht="15.75" customHeight="1">
      <c r="A34" s="107" t="s">
        <v>137</v>
      </c>
      <c r="B34" s="108" t="s">
        <v>287</v>
      </c>
      <c r="C34" s="114" t="s">
        <v>89</v>
      </c>
      <c r="D34" s="114" t="s">
        <v>457</v>
      </c>
      <c r="E34" s="41"/>
      <c r="F34" s="41"/>
      <c r="G34" s="41"/>
      <c r="H34" s="41"/>
      <c r="I34" s="41"/>
      <c r="J34" s="41"/>
      <c r="K34" s="41"/>
      <c r="L34" s="41"/>
      <c r="M34" s="41"/>
      <c r="N34" s="41"/>
      <c r="O34" s="41"/>
      <c r="P34" s="41"/>
      <c r="Q34" s="41"/>
      <c r="R34" s="25"/>
      <c r="S34" s="25"/>
      <c r="T34" s="25"/>
      <c r="U34" s="25"/>
      <c r="V34" s="25"/>
      <c r="W34" s="25"/>
      <c r="X34" s="25"/>
      <c r="Y34" s="25"/>
      <c r="Z34" s="25"/>
      <c r="AA34" s="25"/>
      <c r="AB34" s="25"/>
      <c r="AC34" s="25"/>
      <c r="AD34" s="25"/>
      <c r="AE34" s="25"/>
      <c r="AF34" s="41"/>
      <c r="AG34" s="41"/>
      <c r="AH34" s="41"/>
      <c r="AI34" s="41"/>
      <c r="AJ34" s="41"/>
      <c r="AK34" s="41"/>
      <c r="BE34" s="134" t="s">
        <v>88</v>
      </c>
      <c r="BF34" s="134" t="s">
        <v>180</v>
      </c>
    </row>
    <row r="35" spans="1:58" ht="15.75" customHeight="1">
      <c r="A35" s="107" t="s">
        <v>137</v>
      </c>
      <c r="B35" s="108" t="s">
        <v>287</v>
      </c>
      <c r="C35" s="114" t="s">
        <v>89</v>
      </c>
      <c r="D35" s="114" t="s">
        <v>201</v>
      </c>
      <c r="E35" s="41"/>
      <c r="F35" s="41"/>
      <c r="G35" s="41"/>
      <c r="H35" s="41"/>
      <c r="I35" s="41"/>
      <c r="J35" s="41"/>
      <c r="K35" s="41"/>
      <c r="L35" s="41"/>
      <c r="M35" s="41"/>
      <c r="N35" s="41"/>
      <c r="O35" s="41"/>
      <c r="P35" s="41"/>
      <c r="Q35" s="41"/>
      <c r="R35" s="25"/>
      <c r="S35" s="25"/>
      <c r="T35" s="25"/>
      <c r="U35" s="25"/>
      <c r="V35" s="25"/>
      <c r="W35" s="25"/>
      <c r="X35" s="25"/>
      <c r="Y35" s="25"/>
      <c r="Z35" s="25"/>
      <c r="AA35" s="25"/>
      <c r="AB35" s="25"/>
      <c r="AC35" s="25"/>
      <c r="AD35" s="25"/>
      <c r="AE35" s="25"/>
      <c r="AF35" s="41"/>
      <c r="AG35" s="41"/>
      <c r="AH35" s="41"/>
      <c r="AI35" s="41"/>
      <c r="AJ35" s="41"/>
      <c r="AK35" s="41"/>
      <c r="BE35" s="134" t="s">
        <v>88</v>
      </c>
      <c r="BF35" s="134" t="s">
        <v>200</v>
      </c>
    </row>
    <row r="36" spans="1:58" ht="15.75" customHeight="1">
      <c r="A36" s="107" t="s">
        <v>137</v>
      </c>
      <c r="B36" s="108" t="s">
        <v>287</v>
      </c>
      <c r="C36" s="114" t="s">
        <v>89</v>
      </c>
      <c r="D36" s="114" t="s">
        <v>459</v>
      </c>
      <c r="E36" s="41"/>
      <c r="F36" s="41"/>
      <c r="G36" s="41"/>
      <c r="H36" s="41"/>
      <c r="I36" s="41"/>
      <c r="J36" s="41"/>
      <c r="K36" s="41"/>
      <c r="L36" s="41"/>
      <c r="M36" s="41"/>
      <c r="N36" s="41"/>
      <c r="O36" s="41"/>
      <c r="P36" s="41"/>
      <c r="Q36" s="41"/>
      <c r="R36" s="25"/>
      <c r="S36" s="25"/>
      <c r="T36" s="25"/>
      <c r="U36" s="25"/>
      <c r="V36" s="25"/>
      <c r="W36" s="25"/>
      <c r="X36" s="25"/>
      <c r="Y36" s="25"/>
      <c r="Z36" s="25"/>
      <c r="AA36" s="25"/>
      <c r="AB36" s="25"/>
      <c r="AC36" s="25"/>
      <c r="AD36" s="25"/>
      <c r="AE36" s="25"/>
      <c r="AF36" s="41"/>
      <c r="AG36" s="41"/>
      <c r="AH36" s="41"/>
      <c r="AI36" s="41"/>
      <c r="AJ36" s="41"/>
      <c r="AK36" s="41"/>
      <c r="BE36" s="134" t="s">
        <v>88</v>
      </c>
      <c r="BF36" s="134" t="s">
        <v>457</v>
      </c>
    </row>
    <row r="37" spans="1:58" ht="15.75" customHeight="1">
      <c r="A37" s="107" t="s">
        <v>137</v>
      </c>
      <c r="B37" s="108" t="s">
        <v>287</v>
      </c>
      <c r="C37" s="114" t="s">
        <v>89</v>
      </c>
      <c r="D37" s="114" t="s">
        <v>461</v>
      </c>
      <c r="E37" s="41"/>
      <c r="F37" s="41"/>
      <c r="G37" s="41"/>
      <c r="H37" s="41"/>
      <c r="I37" s="41"/>
      <c r="J37" s="41"/>
      <c r="K37" s="41"/>
      <c r="L37" s="41"/>
      <c r="M37" s="41"/>
      <c r="N37" s="41"/>
      <c r="O37" s="41"/>
      <c r="P37" s="41"/>
      <c r="Q37" s="41"/>
      <c r="R37" s="25"/>
      <c r="S37" s="25"/>
      <c r="T37" s="25"/>
      <c r="U37" s="25"/>
      <c r="V37" s="25"/>
      <c r="W37" s="25"/>
      <c r="X37" s="25"/>
      <c r="Y37" s="25"/>
      <c r="Z37" s="25"/>
      <c r="AA37" s="25"/>
      <c r="AB37" s="25"/>
      <c r="AC37" s="25"/>
      <c r="AD37" s="25"/>
      <c r="AE37" s="25"/>
      <c r="AF37" s="41"/>
      <c r="AG37" s="41"/>
      <c r="AH37" s="41"/>
      <c r="AI37" s="41"/>
      <c r="AJ37" s="41"/>
      <c r="AK37" s="41"/>
      <c r="BE37" s="134" t="s">
        <v>88</v>
      </c>
      <c r="BF37" s="134" t="s">
        <v>201</v>
      </c>
    </row>
    <row r="38" spans="1:58" ht="15.75" customHeight="1">
      <c r="A38" s="107" t="s">
        <v>137</v>
      </c>
      <c r="B38" s="108" t="s">
        <v>287</v>
      </c>
      <c r="C38" s="114" t="s">
        <v>89</v>
      </c>
      <c r="D38" s="114" t="s">
        <v>208</v>
      </c>
      <c r="E38" s="41"/>
      <c r="F38" s="41"/>
      <c r="G38" s="41"/>
      <c r="H38" s="41"/>
      <c r="I38" s="41"/>
      <c r="J38" s="41"/>
      <c r="K38" s="41"/>
      <c r="L38" s="41"/>
      <c r="M38" s="41"/>
      <c r="N38" s="41"/>
      <c r="O38" s="41"/>
      <c r="P38" s="41"/>
      <c r="Q38" s="41"/>
      <c r="R38" s="25"/>
      <c r="S38" s="25"/>
      <c r="T38" s="25"/>
      <c r="U38" s="25"/>
      <c r="V38" s="25"/>
      <c r="W38" s="25"/>
      <c r="X38" s="25"/>
      <c r="Y38" s="25"/>
      <c r="Z38" s="25"/>
      <c r="AA38" s="25"/>
      <c r="AB38" s="25"/>
      <c r="AC38" s="25"/>
      <c r="AD38" s="25"/>
      <c r="AE38" s="25"/>
      <c r="AF38" s="41"/>
      <c r="AG38" s="41"/>
      <c r="AH38" s="41"/>
      <c r="AI38" s="41"/>
      <c r="AJ38" s="41"/>
      <c r="AK38" s="41"/>
      <c r="BE38" s="134" t="s">
        <v>88</v>
      </c>
      <c r="BF38" s="134" t="s">
        <v>459</v>
      </c>
    </row>
    <row r="39" spans="1:58" ht="15.75" customHeight="1">
      <c r="A39" s="107" t="s">
        <v>137</v>
      </c>
      <c r="B39" s="108" t="s">
        <v>287</v>
      </c>
      <c r="C39" s="114" t="s">
        <v>88</v>
      </c>
      <c r="D39" s="114" t="s">
        <v>209</v>
      </c>
      <c r="E39" s="41"/>
      <c r="F39" s="41"/>
      <c r="G39" s="41"/>
      <c r="H39" s="41"/>
      <c r="I39" s="41"/>
      <c r="J39" s="41"/>
      <c r="K39" s="41"/>
      <c r="L39" s="41"/>
      <c r="M39" s="41"/>
      <c r="N39" s="41"/>
      <c r="O39" s="41"/>
      <c r="P39" s="41"/>
      <c r="Q39" s="41"/>
      <c r="R39" s="25"/>
      <c r="S39" s="25"/>
      <c r="T39" s="25"/>
      <c r="U39" s="25"/>
      <c r="V39" s="25"/>
      <c r="W39" s="25"/>
      <c r="X39" s="25"/>
      <c r="Y39" s="25"/>
      <c r="Z39" s="25"/>
      <c r="AA39" s="25"/>
      <c r="AB39" s="25"/>
      <c r="AC39" s="25"/>
      <c r="AD39" s="25"/>
      <c r="AE39" s="25"/>
      <c r="AF39" s="41"/>
      <c r="AG39" s="41"/>
      <c r="AH39" s="41"/>
      <c r="AI39" s="41"/>
      <c r="AJ39" s="41"/>
      <c r="AK39" s="41"/>
      <c r="BE39" s="134" t="s">
        <v>88</v>
      </c>
      <c r="BF39" s="134" t="s">
        <v>461</v>
      </c>
    </row>
    <row r="40" spans="1:58" ht="15.75" customHeight="1">
      <c r="A40" s="107" t="s">
        <v>137</v>
      </c>
      <c r="B40" s="108" t="s">
        <v>287</v>
      </c>
      <c r="C40" s="114" t="s">
        <v>88</v>
      </c>
      <c r="D40" s="114" t="s">
        <v>433</v>
      </c>
      <c r="E40" s="41"/>
      <c r="F40" s="41"/>
      <c r="G40" s="41"/>
      <c r="H40" s="41"/>
      <c r="I40" s="41"/>
      <c r="J40" s="41"/>
      <c r="K40" s="41"/>
      <c r="L40" s="41"/>
      <c r="M40" s="41"/>
      <c r="N40" s="41"/>
      <c r="O40" s="41"/>
      <c r="P40" s="41"/>
      <c r="Q40" s="41"/>
      <c r="R40" s="25"/>
      <c r="S40" s="25"/>
      <c r="T40" s="25"/>
      <c r="U40" s="25"/>
      <c r="V40" s="25"/>
      <c r="W40" s="25"/>
      <c r="X40" s="25"/>
      <c r="Y40" s="25"/>
      <c r="Z40" s="25"/>
      <c r="AA40" s="25"/>
      <c r="AB40" s="25"/>
      <c r="AC40" s="25"/>
      <c r="AD40" s="25"/>
      <c r="AE40" s="25"/>
      <c r="AF40" s="41"/>
      <c r="AG40" s="41"/>
      <c r="AH40" s="41"/>
      <c r="AI40" s="41"/>
      <c r="AJ40" s="41"/>
      <c r="AK40" s="41"/>
      <c r="BE40" s="134" t="s">
        <v>88</v>
      </c>
      <c r="BF40" s="134" t="s">
        <v>208</v>
      </c>
    </row>
    <row r="41" spans="1:58" ht="15.75" customHeight="1">
      <c r="A41" s="107" t="s">
        <v>137</v>
      </c>
      <c r="B41" s="108" t="s">
        <v>287</v>
      </c>
      <c r="C41" s="114" t="s">
        <v>88</v>
      </c>
      <c r="D41" s="114" t="s">
        <v>442</v>
      </c>
      <c r="E41" s="41"/>
      <c r="F41" s="41"/>
      <c r="G41" s="41"/>
      <c r="H41" s="41"/>
      <c r="I41" s="41"/>
      <c r="J41" s="41"/>
      <c r="K41" s="41"/>
      <c r="L41" s="41"/>
      <c r="M41" s="41"/>
      <c r="N41" s="41"/>
      <c r="O41" s="41"/>
      <c r="P41" s="41"/>
      <c r="Q41" s="41"/>
      <c r="R41" s="25"/>
      <c r="S41" s="25"/>
      <c r="T41" s="25"/>
      <c r="U41" s="25"/>
      <c r="V41" s="25"/>
      <c r="W41" s="25"/>
      <c r="X41" s="25"/>
      <c r="Y41" s="25"/>
      <c r="Z41" s="25"/>
      <c r="AA41" s="25"/>
      <c r="AB41" s="25"/>
      <c r="AC41" s="25"/>
      <c r="AD41" s="25"/>
      <c r="AE41" s="25"/>
      <c r="AF41" s="41"/>
      <c r="AG41" s="41"/>
      <c r="AH41" s="41"/>
      <c r="AI41" s="41"/>
      <c r="AJ41" s="41"/>
      <c r="AK41" s="41"/>
      <c r="BE41" s="135" t="s">
        <v>87</v>
      </c>
      <c r="BF41" s="135" t="s">
        <v>424</v>
      </c>
    </row>
    <row r="42" spans="1:58" ht="15.75" customHeight="1">
      <c r="A42" s="107" t="s">
        <v>137</v>
      </c>
      <c r="B42" s="108" t="s">
        <v>287</v>
      </c>
      <c r="C42" s="114" t="s">
        <v>88</v>
      </c>
      <c r="D42" s="114" t="s">
        <v>447</v>
      </c>
      <c r="E42" s="41"/>
      <c r="F42" s="41"/>
      <c r="G42" s="41"/>
      <c r="H42" s="41"/>
      <c r="I42" s="41"/>
      <c r="J42" s="41"/>
      <c r="K42" s="41"/>
      <c r="L42" s="41"/>
      <c r="M42" s="41"/>
      <c r="N42" s="41"/>
      <c r="O42" s="41"/>
      <c r="P42" s="41"/>
      <c r="Q42" s="41"/>
      <c r="R42" s="25"/>
      <c r="S42" s="25"/>
      <c r="T42" s="25"/>
      <c r="U42" s="25"/>
      <c r="V42" s="25"/>
      <c r="W42" s="25"/>
      <c r="X42" s="25"/>
      <c r="Y42" s="25"/>
      <c r="Z42" s="25"/>
      <c r="AA42" s="25"/>
      <c r="AB42" s="25"/>
      <c r="AC42" s="25"/>
      <c r="AD42" s="25"/>
      <c r="AE42" s="25"/>
      <c r="AF42" s="41"/>
      <c r="AG42" s="41"/>
      <c r="AH42" s="41"/>
      <c r="AI42" s="41"/>
      <c r="AJ42" s="41"/>
      <c r="AK42" s="41"/>
      <c r="BE42" s="135" t="s">
        <v>87</v>
      </c>
      <c r="BF42" s="135" t="s">
        <v>188</v>
      </c>
    </row>
    <row r="43" spans="1:58" ht="15.75" customHeight="1">
      <c r="A43" s="107" t="s">
        <v>137</v>
      </c>
      <c r="B43" s="108" t="s">
        <v>287</v>
      </c>
      <c r="C43" s="114" t="s">
        <v>88</v>
      </c>
      <c r="D43" s="114" t="s">
        <v>450</v>
      </c>
      <c r="E43" s="41"/>
      <c r="F43" s="41"/>
      <c r="G43" s="41"/>
      <c r="H43" s="41"/>
      <c r="I43" s="41"/>
      <c r="J43" s="41"/>
      <c r="K43" s="41"/>
      <c r="L43" s="41"/>
      <c r="M43" s="41"/>
      <c r="N43" s="41"/>
      <c r="O43" s="41"/>
      <c r="P43" s="41"/>
      <c r="Q43" s="41"/>
      <c r="R43" s="25"/>
      <c r="S43" s="25"/>
      <c r="T43" s="25"/>
      <c r="U43" s="25"/>
      <c r="V43" s="25"/>
      <c r="W43" s="25"/>
      <c r="X43" s="25"/>
      <c r="Y43" s="25"/>
      <c r="Z43" s="25"/>
      <c r="AA43" s="25"/>
      <c r="AB43" s="25"/>
      <c r="AC43" s="25"/>
      <c r="AD43" s="25"/>
      <c r="AE43" s="25"/>
      <c r="AF43" s="41"/>
      <c r="AG43" s="41"/>
      <c r="AH43" s="41"/>
      <c r="AI43" s="41"/>
      <c r="AJ43" s="41"/>
      <c r="AK43" s="41"/>
      <c r="BE43" s="135" t="s">
        <v>87</v>
      </c>
      <c r="BF43" s="135" t="s">
        <v>462</v>
      </c>
    </row>
    <row r="44" spans="1:58" ht="15.75" customHeight="1">
      <c r="A44" s="107" t="s">
        <v>137</v>
      </c>
      <c r="B44" s="108" t="s">
        <v>287</v>
      </c>
      <c r="C44" s="114" t="s">
        <v>88</v>
      </c>
      <c r="D44" s="114" t="s">
        <v>180</v>
      </c>
      <c r="E44" s="41"/>
      <c r="F44" s="41"/>
      <c r="G44" s="41"/>
      <c r="H44" s="41"/>
      <c r="I44" s="41"/>
      <c r="J44" s="41"/>
      <c r="K44" s="41"/>
      <c r="L44" s="41"/>
      <c r="M44" s="41"/>
      <c r="N44" s="41"/>
      <c r="O44" s="41"/>
      <c r="P44" s="41"/>
      <c r="Q44" s="41"/>
      <c r="R44" s="25"/>
      <c r="S44" s="25"/>
      <c r="T44" s="25"/>
      <c r="U44" s="25"/>
      <c r="V44" s="25"/>
      <c r="W44" s="25"/>
      <c r="X44" s="25"/>
      <c r="Y44" s="25"/>
      <c r="Z44" s="25"/>
      <c r="AA44" s="25"/>
      <c r="AB44" s="25"/>
      <c r="AC44" s="25"/>
      <c r="AD44" s="25"/>
      <c r="AE44" s="25"/>
      <c r="AF44" s="41"/>
      <c r="AG44" s="41"/>
      <c r="AH44" s="41"/>
      <c r="AI44" s="41"/>
      <c r="AJ44" s="41"/>
      <c r="AK44" s="41"/>
      <c r="BE44" s="135" t="s">
        <v>87</v>
      </c>
      <c r="BF44" s="135" t="s">
        <v>193</v>
      </c>
    </row>
    <row r="45" spans="1:58" ht="15.75" customHeight="1">
      <c r="A45" s="107" t="s">
        <v>137</v>
      </c>
      <c r="B45" s="108" t="s">
        <v>287</v>
      </c>
      <c r="C45" s="114" t="s">
        <v>88</v>
      </c>
      <c r="D45" s="114" t="s">
        <v>200</v>
      </c>
      <c r="E45" s="41"/>
      <c r="F45" s="41"/>
      <c r="G45" s="41"/>
      <c r="H45" s="41"/>
      <c r="I45" s="41"/>
      <c r="J45" s="41"/>
      <c r="K45" s="41"/>
      <c r="L45" s="41"/>
      <c r="M45" s="41"/>
      <c r="N45" s="41"/>
      <c r="O45" s="41"/>
      <c r="P45" s="41"/>
      <c r="Q45" s="41"/>
      <c r="R45" s="25"/>
      <c r="S45" s="25"/>
      <c r="T45" s="25"/>
      <c r="U45" s="25"/>
      <c r="V45" s="25"/>
      <c r="W45" s="25"/>
      <c r="X45" s="25"/>
      <c r="Y45" s="25"/>
      <c r="Z45" s="25"/>
      <c r="AA45" s="25"/>
      <c r="AB45" s="25"/>
      <c r="AC45" s="25"/>
      <c r="AD45" s="25"/>
      <c r="AE45" s="25"/>
      <c r="AF45" s="41"/>
      <c r="AG45" s="41"/>
      <c r="AH45" s="41"/>
      <c r="AI45" s="41"/>
      <c r="AJ45" s="41"/>
      <c r="AK45" s="41"/>
      <c r="BE45" s="135" t="s">
        <v>87</v>
      </c>
      <c r="BF45" s="135" t="s">
        <v>189</v>
      </c>
    </row>
    <row r="46" spans="1:58" ht="15.75" customHeight="1">
      <c r="A46" s="107" t="s">
        <v>137</v>
      </c>
      <c r="B46" s="108" t="s">
        <v>287</v>
      </c>
      <c r="C46" s="114" t="s">
        <v>88</v>
      </c>
      <c r="D46" s="114" t="s">
        <v>457</v>
      </c>
      <c r="E46" s="41"/>
      <c r="F46" s="41"/>
      <c r="G46" s="41"/>
      <c r="H46" s="41"/>
      <c r="I46" s="41"/>
      <c r="J46" s="41"/>
      <c r="K46" s="41"/>
      <c r="L46" s="41"/>
      <c r="M46" s="41"/>
      <c r="N46" s="41"/>
      <c r="O46" s="41"/>
      <c r="P46" s="41"/>
      <c r="Q46" s="41"/>
      <c r="R46" s="25"/>
      <c r="S46" s="25"/>
      <c r="T46" s="25"/>
      <c r="U46" s="25"/>
      <c r="V46" s="25"/>
      <c r="W46" s="25"/>
      <c r="X46" s="25"/>
      <c r="Y46" s="25"/>
      <c r="Z46" s="25"/>
      <c r="AA46" s="25"/>
      <c r="AB46" s="25"/>
      <c r="AC46" s="25"/>
      <c r="AD46" s="25"/>
      <c r="AE46" s="25"/>
      <c r="AF46" s="41"/>
      <c r="AG46" s="41"/>
      <c r="AH46" s="41"/>
      <c r="AI46" s="41"/>
      <c r="AJ46" s="41"/>
      <c r="AK46" s="41"/>
      <c r="BE46" s="135" t="s">
        <v>87</v>
      </c>
      <c r="BF46" s="135" t="s">
        <v>455</v>
      </c>
    </row>
    <row r="47" spans="1:58" ht="15.75" customHeight="1">
      <c r="A47" s="107" t="s">
        <v>137</v>
      </c>
      <c r="B47" s="108" t="s">
        <v>287</v>
      </c>
      <c r="C47" s="114" t="s">
        <v>88</v>
      </c>
      <c r="D47" s="114" t="s">
        <v>201</v>
      </c>
      <c r="E47" s="41"/>
      <c r="F47" s="41"/>
      <c r="G47" s="41"/>
      <c r="H47" s="41"/>
      <c r="I47" s="41"/>
      <c r="J47" s="41"/>
      <c r="K47" s="41"/>
      <c r="L47" s="41"/>
      <c r="M47" s="41"/>
      <c r="N47" s="41"/>
      <c r="O47" s="41"/>
      <c r="P47" s="41"/>
      <c r="Q47" s="41"/>
      <c r="R47" s="25"/>
      <c r="S47" s="25"/>
      <c r="T47" s="25"/>
      <c r="U47" s="25"/>
      <c r="V47" s="25"/>
      <c r="W47" s="25"/>
      <c r="X47" s="25"/>
      <c r="Y47" s="25"/>
      <c r="Z47" s="25"/>
      <c r="AA47" s="25"/>
      <c r="AB47" s="25"/>
      <c r="AC47" s="25"/>
      <c r="AD47" s="25"/>
      <c r="AE47" s="25"/>
      <c r="AF47" s="41"/>
      <c r="AG47" s="41"/>
      <c r="AH47" s="41"/>
      <c r="AI47" s="41"/>
      <c r="AJ47" s="41"/>
      <c r="AK47" s="41"/>
      <c r="BE47" s="135" t="s">
        <v>87</v>
      </c>
      <c r="BF47" s="135" t="s">
        <v>460</v>
      </c>
    </row>
    <row r="48" spans="1:58" ht="15.75" customHeight="1">
      <c r="A48" s="107" t="s">
        <v>137</v>
      </c>
      <c r="B48" s="108" t="s">
        <v>287</v>
      </c>
      <c r="C48" s="114" t="s">
        <v>88</v>
      </c>
      <c r="D48" s="114" t="s">
        <v>459</v>
      </c>
      <c r="E48" s="41"/>
      <c r="F48" s="41"/>
      <c r="G48" s="41"/>
      <c r="H48" s="41"/>
      <c r="I48" s="41"/>
      <c r="J48" s="41"/>
      <c r="K48" s="41"/>
      <c r="L48" s="41"/>
      <c r="M48" s="41"/>
      <c r="N48" s="41"/>
      <c r="O48" s="41"/>
      <c r="P48" s="41"/>
      <c r="Q48" s="41"/>
      <c r="R48" s="25"/>
      <c r="S48" s="25"/>
      <c r="T48" s="25"/>
      <c r="U48" s="25"/>
      <c r="V48" s="25"/>
      <c r="W48" s="25"/>
      <c r="X48" s="25"/>
      <c r="Y48" s="25"/>
      <c r="Z48" s="25"/>
      <c r="AA48" s="25"/>
      <c r="AB48" s="25"/>
      <c r="AC48" s="25"/>
      <c r="AD48" s="25"/>
      <c r="AE48" s="25"/>
      <c r="AF48" s="41"/>
      <c r="AG48" s="41"/>
      <c r="AH48" s="41"/>
      <c r="AI48" s="41"/>
      <c r="AJ48" s="41"/>
      <c r="AK48" s="41"/>
      <c r="BE48" s="135" t="s">
        <v>87</v>
      </c>
      <c r="BF48" s="135" t="s">
        <v>302</v>
      </c>
    </row>
    <row r="49" spans="1:58" ht="15.75" customHeight="1">
      <c r="A49" s="107" t="s">
        <v>137</v>
      </c>
      <c r="B49" s="108" t="s">
        <v>287</v>
      </c>
      <c r="C49" s="114" t="s">
        <v>88</v>
      </c>
      <c r="D49" s="114" t="s">
        <v>461</v>
      </c>
      <c r="E49" s="41"/>
      <c r="F49" s="41"/>
      <c r="G49" s="41"/>
      <c r="H49" s="41"/>
      <c r="I49" s="41"/>
      <c r="J49" s="41"/>
      <c r="K49" s="41"/>
      <c r="L49" s="41"/>
      <c r="M49" s="41"/>
      <c r="N49" s="41"/>
      <c r="O49" s="41"/>
      <c r="P49" s="41"/>
      <c r="Q49" s="41"/>
      <c r="R49" s="25"/>
      <c r="S49" s="25"/>
      <c r="T49" s="25"/>
      <c r="U49" s="25"/>
      <c r="V49" s="25"/>
      <c r="W49" s="25"/>
      <c r="X49" s="25"/>
      <c r="Y49" s="25"/>
      <c r="Z49" s="25"/>
      <c r="AA49" s="25"/>
      <c r="AB49" s="25"/>
      <c r="AC49" s="25"/>
      <c r="AD49" s="25"/>
      <c r="AE49" s="25"/>
      <c r="AF49" s="41"/>
      <c r="AG49" s="41"/>
      <c r="AH49" s="41"/>
      <c r="AI49" s="41"/>
      <c r="AJ49" s="41"/>
      <c r="AK49" s="41"/>
      <c r="BE49" s="135" t="s">
        <v>87</v>
      </c>
      <c r="BF49" s="135" t="s">
        <v>194</v>
      </c>
    </row>
    <row r="50" spans="1:58" ht="15.75" customHeight="1">
      <c r="A50" s="107" t="s">
        <v>137</v>
      </c>
      <c r="B50" s="108" t="s">
        <v>287</v>
      </c>
      <c r="C50" s="114" t="s">
        <v>88</v>
      </c>
      <c r="D50" s="114" t="s">
        <v>208</v>
      </c>
      <c r="E50" s="41"/>
      <c r="F50" s="41"/>
      <c r="G50" s="41"/>
      <c r="H50" s="41"/>
      <c r="I50" s="41"/>
      <c r="J50" s="41"/>
      <c r="K50" s="41"/>
      <c r="L50" s="41"/>
      <c r="M50" s="41"/>
      <c r="N50" s="41"/>
      <c r="O50" s="41"/>
      <c r="P50" s="41"/>
      <c r="Q50" s="41"/>
      <c r="R50" s="25"/>
      <c r="S50" s="25"/>
      <c r="T50" s="25"/>
      <c r="U50" s="25"/>
      <c r="V50" s="25"/>
      <c r="W50" s="25"/>
      <c r="X50" s="25"/>
      <c r="Y50" s="25"/>
      <c r="Z50" s="25"/>
      <c r="AA50" s="25"/>
      <c r="AB50" s="25"/>
      <c r="AC50" s="25"/>
      <c r="AD50" s="25"/>
      <c r="AE50" s="25"/>
      <c r="AF50" s="41"/>
      <c r="AG50" s="41"/>
      <c r="AH50" s="41"/>
      <c r="AI50" s="41"/>
      <c r="AJ50" s="41"/>
      <c r="AK50" s="41"/>
      <c r="BE50" s="135" t="s">
        <v>87</v>
      </c>
      <c r="BF50" s="135" t="s">
        <v>451</v>
      </c>
    </row>
    <row r="51" spans="1:58" ht="15.75" customHeight="1">
      <c r="A51" s="107" t="s">
        <v>137</v>
      </c>
      <c r="B51" s="108" t="s">
        <v>287</v>
      </c>
      <c r="C51" s="115" t="s">
        <v>87</v>
      </c>
      <c r="D51" s="115" t="s">
        <v>424</v>
      </c>
      <c r="E51" s="41"/>
      <c r="F51" s="41"/>
      <c r="G51" s="41"/>
      <c r="H51" s="41"/>
      <c r="I51" s="41"/>
      <c r="J51" s="41"/>
      <c r="K51" s="41"/>
      <c r="L51" s="41"/>
      <c r="M51" s="41"/>
      <c r="N51" s="41"/>
      <c r="O51" s="41"/>
      <c r="P51" s="41"/>
      <c r="Q51" s="41"/>
      <c r="R51" s="25"/>
      <c r="S51" s="25"/>
      <c r="T51" s="25"/>
      <c r="U51" s="25"/>
      <c r="V51" s="25"/>
      <c r="W51" s="25"/>
      <c r="X51" s="25"/>
      <c r="Y51" s="25"/>
      <c r="Z51" s="25"/>
      <c r="AA51" s="25"/>
      <c r="AB51" s="25"/>
      <c r="AC51" s="25"/>
      <c r="AD51" s="25"/>
      <c r="AE51" s="25"/>
      <c r="AF51" s="41"/>
      <c r="AG51" s="41"/>
      <c r="AH51" s="41"/>
      <c r="AI51" s="41"/>
      <c r="AJ51" s="41"/>
      <c r="AK51" s="41"/>
      <c r="BE51" s="135" t="s">
        <v>87</v>
      </c>
      <c r="BF51" s="135" t="s">
        <v>458</v>
      </c>
    </row>
    <row r="52" spans="1:58" ht="15.75" customHeight="1">
      <c r="A52" s="107" t="s">
        <v>137</v>
      </c>
      <c r="B52" s="108" t="s">
        <v>287</v>
      </c>
      <c r="C52" s="115" t="s">
        <v>87</v>
      </c>
      <c r="D52" s="115" t="s">
        <v>188</v>
      </c>
      <c r="E52" s="41"/>
      <c r="F52" s="41"/>
      <c r="G52" s="41"/>
      <c r="H52" s="41"/>
      <c r="I52" s="41"/>
      <c r="J52" s="41"/>
      <c r="K52" s="41"/>
      <c r="L52" s="41"/>
      <c r="M52" s="41"/>
      <c r="N52" s="41"/>
      <c r="O52" s="41"/>
      <c r="P52" s="41"/>
      <c r="Q52" s="41"/>
      <c r="R52" s="25"/>
      <c r="S52" s="25"/>
      <c r="T52" s="25"/>
      <c r="U52" s="25"/>
      <c r="V52" s="25"/>
      <c r="W52" s="25"/>
      <c r="X52" s="25"/>
      <c r="Y52" s="25"/>
      <c r="Z52" s="25"/>
      <c r="AA52" s="25"/>
      <c r="AB52" s="25"/>
      <c r="AC52" s="25"/>
      <c r="AD52" s="25"/>
      <c r="AE52" s="25"/>
      <c r="AF52" s="41"/>
      <c r="AG52" s="41"/>
      <c r="AH52" s="41"/>
      <c r="AI52" s="41"/>
      <c r="AJ52" s="41"/>
      <c r="AK52" s="41"/>
      <c r="BE52" s="135" t="s">
        <v>87</v>
      </c>
      <c r="BF52" s="135" t="s">
        <v>190</v>
      </c>
    </row>
    <row r="53" spans="1:58" ht="15.75" customHeight="1">
      <c r="A53" s="107" t="s">
        <v>137</v>
      </c>
      <c r="B53" s="108" t="s">
        <v>287</v>
      </c>
      <c r="C53" s="115" t="s">
        <v>87</v>
      </c>
      <c r="D53" s="115" t="s">
        <v>462</v>
      </c>
      <c r="E53" s="41"/>
      <c r="F53" s="41"/>
      <c r="G53" s="41"/>
      <c r="H53" s="41"/>
      <c r="I53" s="41"/>
      <c r="J53" s="41"/>
      <c r="K53" s="41"/>
      <c r="L53" s="41"/>
      <c r="M53" s="41"/>
      <c r="N53" s="41"/>
      <c r="O53" s="41"/>
      <c r="P53" s="41"/>
      <c r="Q53" s="41"/>
      <c r="R53" s="25"/>
      <c r="S53" s="25"/>
      <c r="T53" s="25"/>
      <c r="U53" s="25"/>
      <c r="V53" s="25"/>
      <c r="W53" s="25"/>
      <c r="X53" s="25"/>
      <c r="Y53" s="25"/>
      <c r="Z53" s="25"/>
      <c r="AA53" s="25"/>
      <c r="AB53" s="25"/>
      <c r="AC53" s="25"/>
      <c r="AD53" s="25"/>
      <c r="AE53" s="25"/>
      <c r="AF53" s="41"/>
      <c r="AG53" s="41"/>
      <c r="AH53" s="41"/>
      <c r="AI53" s="41"/>
      <c r="AJ53" s="41"/>
      <c r="AK53" s="41"/>
      <c r="BE53" s="135" t="s">
        <v>87</v>
      </c>
      <c r="BF53" s="135" t="s">
        <v>199</v>
      </c>
    </row>
    <row r="54" spans="1:58" ht="15.75" customHeight="1">
      <c r="A54" s="107" t="s">
        <v>137</v>
      </c>
      <c r="B54" s="108" t="s">
        <v>287</v>
      </c>
      <c r="C54" s="115" t="s">
        <v>87</v>
      </c>
      <c r="D54" s="115" t="s">
        <v>193</v>
      </c>
      <c r="E54" s="41"/>
      <c r="F54" s="41"/>
      <c r="G54" s="41"/>
      <c r="H54" s="41"/>
      <c r="I54" s="41"/>
      <c r="J54" s="41"/>
      <c r="K54" s="41"/>
      <c r="L54" s="41"/>
      <c r="M54" s="41"/>
      <c r="N54" s="41"/>
      <c r="O54" s="41"/>
      <c r="P54" s="41"/>
      <c r="Q54" s="41"/>
      <c r="R54" s="25"/>
      <c r="S54" s="25"/>
      <c r="T54" s="25"/>
      <c r="U54" s="25"/>
      <c r="V54" s="25"/>
      <c r="W54" s="25"/>
      <c r="X54" s="25"/>
      <c r="Y54" s="25"/>
      <c r="Z54" s="25"/>
      <c r="AA54" s="25"/>
      <c r="AB54" s="25"/>
      <c r="AC54" s="25"/>
      <c r="AD54" s="25"/>
      <c r="AE54" s="25"/>
      <c r="AF54" s="41"/>
      <c r="AG54" s="41"/>
      <c r="AH54" s="41"/>
      <c r="AI54" s="41"/>
      <c r="AJ54" s="41"/>
      <c r="AK54" s="41"/>
      <c r="BE54" s="135" t="s">
        <v>86</v>
      </c>
      <c r="BF54" s="135" t="s">
        <v>424</v>
      </c>
    </row>
    <row r="55" spans="1:58" ht="15.75" customHeight="1">
      <c r="A55" s="107" t="s">
        <v>137</v>
      </c>
      <c r="B55" s="108" t="s">
        <v>287</v>
      </c>
      <c r="C55" s="115" t="s">
        <v>87</v>
      </c>
      <c r="D55" s="115" t="s">
        <v>189</v>
      </c>
      <c r="E55" s="41"/>
      <c r="F55" s="41"/>
      <c r="G55" s="41"/>
      <c r="H55" s="41"/>
      <c r="I55" s="41"/>
      <c r="J55" s="41"/>
      <c r="K55" s="41"/>
      <c r="L55" s="41"/>
      <c r="M55" s="41"/>
      <c r="N55" s="41"/>
      <c r="O55" s="41"/>
      <c r="P55" s="41"/>
      <c r="Q55" s="41"/>
      <c r="R55" s="25"/>
      <c r="S55" s="25"/>
      <c r="T55" s="25"/>
      <c r="U55" s="25"/>
      <c r="V55" s="25"/>
      <c r="W55" s="25"/>
      <c r="X55" s="25"/>
      <c r="Y55" s="25"/>
      <c r="Z55" s="25"/>
      <c r="AA55" s="25"/>
      <c r="AB55" s="25"/>
      <c r="AC55" s="25"/>
      <c r="AD55" s="25"/>
      <c r="AE55" s="25"/>
      <c r="AF55" s="41"/>
      <c r="AG55" s="41"/>
      <c r="AH55" s="41"/>
      <c r="AI55" s="41"/>
      <c r="AJ55" s="41"/>
      <c r="AK55" s="41"/>
      <c r="BE55" s="135" t="s">
        <v>86</v>
      </c>
      <c r="BF55" s="135" t="s">
        <v>188</v>
      </c>
    </row>
    <row r="56" spans="1:58" ht="15.75" customHeight="1">
      <c r="A56" s="107" t="s">
        <v>137</v>
      </c>
      <c r="B56" s="108" t="s">
        <v>287</v>
      </c>
      <c r="C56" s="115" t="s">
        <v>87</v>
      </c>
      <c r="D56" s="115" t="s">
        <v>455</v>
      </c>
      <c r="E56" s="41"/>
      <c r="F56" s="41"/>
      <c r="G56" s="41"/>
      <c r="H56" s="41"/>
      <c r="I56" s="41"/>
      <c r="J56" s="41"/>
      <c r="K56" s="41"/>
      <c r="L56" s="41"/>
      <c r="M56" s="41"/>
      <c r="N56" s="41"/>
      <c r="O56" s="41"/>
      <c r="P56" s="41"/>
      <c r="Q56" s="41"/>
      <c r="R56" s="25"/>
      <c r="S56" s="25"/>
      <c r="T56" s="25"/>
      <c r="U56" s="25"/>
      <c r="V56" s="25"/>
      <c r="W56" s="25"/>
      <c r="X56" s="25"/>
      <c r="Y56" s="25"/>
      <c r="Z56" s="25"/>
      <c r="AA56" s="25"/>
      <c r="AB56" s="25"/>
      <c r="AC56" s="25"/>
      <c r="AD56" s="25"/>
      <c r="AE56" s="25"/>
      <c r="AF56" s="41"/>
      <c r="AG56" s="41"/>
      <c r="AH56" s="41"/>
      <c r="AI56" s="41"/>
      <c r="AJ56" s="41"/>
      <c r="AK56" s="41"/>
      <c r="BE56" s="135" t="s">
        <v>86</v>
      </c>
      <c r="BF56" s="135" t="s">
        <v>462</v>
      </c>
    </row>
    <row r="57" spans="1:58" ht="15.75" customHeight="1">
      <c r="A57" s="107" t="s">
        <v>137</v>
      </c>
      <c r="B57" s="108" t="s">
        <v>287</v>
      </c>
      <c r="C57" s="115" t="s">
        <v>87</v>
      </c>
      <c r="D57" s="115" t="s">
        <v>460</v>
      </c>
      <c r="E57" s="41"/>
      <c r="F57" s="41"/>
      <c r="G57" s="41"/>
      <c r="H57" s="41"/>
      <c r="I57" s="41"/>
      <c r="J57" s="41"/>
      <c r="K57" s="41"/>
      <c r="L57" s="41"/>
      <c r="M57" s="41"/>
      <c r="N57" s="41"/>
      <c r="O57" s="41"/>
      <c r="P57" s="41"/>
      <c r="Q57" s="41"/>
      <c r="R57" s="25"/>
      <c r="S57" s="25"/>
      <c r="T57" s="25"/>
      <c r="U57" s="25"/>
      <c r="V57" s="25"/>
      <c r="W57" s="25"/>
      <c r="X57" s="25"/>
      <c r="Y57" s="25"/>
      <c r="Z57" s="25"/>
      <c r="AA57" s="25"/>
      <c r="AB57" s="25"/>
      <c r="AC57" s="25"/>
      <c r="AD57" s="25"/>
      <c r="AE57" s="25"/>
      <c r="AF57" s="41"/>
      <c r="AG57" s="41"/>
      <c r="AH57" s="41"/>
      <c r="AI57" s="41"/>
      <c r="AJ57" s="41"/>
      <c r="AK57" s="41"/>
      <c r="BE57" s="135" t="s">
        <v>86</v>
      </c>
      <c r="BF57" s="135" t="s">
        <v>193</v>
      </c>
    </row>
    <row r="58" spans="1:58" ht="15.75" customHeight="1">
      <c r="A58" s="107" t="s">
        <v>137</v>
      </c>
      <c r="B58" s="108" t="s">
        <v>287</v>
      </c>
      <c r="C58" s="115" t="s">
        <v>87</v>
      </c>
      <c r="D58" s="115" t="s">
        <v>302</v>
      </c>
      <c r="E58" s="41"/>
      <c r="F58" s="41"/>
      <c r="G58" s="41"/>
      <c r="H58" s="41"/>
      <c r="I58" s="41"/>
      <c r="J58" s="41"/>
      <c r="K58" s="41"/>
      <c r="L58" s="41"/>
      <c r="M58" s="41"/>
      <c r="N58" s="41"/>
      <c r="O58" s="41"/>
      <c r="P58" s="41"/>
      <c r="Q58" s="41"/>
      <c r="R58" s="25"/>
      <c r="S58" s="25"/>
      <c r="T58" s="25"/>
      <c r="U58" s="25"/>
      <c r="V58" s="25"/>
      <c r="W58" s="25"/>
      <c r="X58" s="25"/>
      <c r="Y58" s="25"/>
      <c r="Z58" s="25"/>
      <c r="AA58" s="25"/>
      <c r="AB58" s="25"/>
      <c r="AC58" s="25"/>
      <c r="AD58" s="25"/>
      <c r="AE58" s="25"/>
      <c r="AF58" s="41"/>
      <c r="AG58" s="41"/>
      <c r="AH58" s="41"/>
      <c r="AI58" s="41"/>
      <c r="AJ58" s="41"/>
      <c r="AK58" s="41"/>
      <c r="BE58" s="135" t="s">
        <v>86</v>
      </c>
      <c r="BF58" s="135" t="s">
        <v>189</v>
      </c>
    </row>
    <row r="59" spans="1:58" ht="15.75" customHeight="1">
      <c r="A59" s="107" t="s">
        <v>137</v>
      </c>
      <c r="B59" s="108" t="s">
        <v>287</v>
      </c>
      <c r="C59" s="115" t="s">
        <v>87</v>
      </c>
      <c r="D59" s="115" t="s">
        <v>194</v>
      </c>
      <c r="E59" s="41"/>
      <c r="F59" s="41"/>
      <c r="G59" s="41"/>
      <c r="H59" s="41"/>
      <c r="I59" s="41"/>
      <c r="J59" s="41"/>
      <c r="K59" s="41"/>
      <c r="L59" s="41"/>
      <c r="M59" s="41"/>
      <c r="N59" s="41"/>
      <c r="O59" s="41"/>
      <c r="P59" s="41"/>
      <c r="Q59" s="41"/>
      <c r="R59" s="25"/>
      <c r="S59" s="25"/>
      <c r="T59" s="25"/>
      <c r="U59" s="25"/>
      <c r="V59" s="25"/>
      <c r="W59" s="25"/>
      <c r="X59" s="25"/>
      <c r="Y59" s="25"/>
      <c r="Z59" s="25"/>
      <c r="AA59" s="25"/>
      <c r="AB59" s="25"/>
      <c r="AC59" s="25"/>
      <c r="AD59" s="25"/>
      <c r="AE59" s="25"/>
      <c r="AF59" s="41"/>
      <c r="AG59" s="41"/>
      <c r="AH59" s="41"/>
      <c r="AI59" s="41"/>
      <c r="AJ59" s="41"/>
      <c r="AK59" s="41"/>
      <c r="BE59" s="135" t="s">
        <v>86</v>
      </c>
      <c r="BF59" s="135" t="s">
        <v>455</v>
      </c>
    </row>
    <row r="60" spans="1:58" ht="15.75" customHeight="1">
      <c r="A60" s="107" t="s">
        <v>137</v>
      </c>
      <c r="B60" s="108" t="s">
        <v>287</v>
      </c>
      <c r="C60" s="115" t="s">
        <v>87</v>
      </c>
      <c r="D60" s="115" t="s">
        <v>451</v>
      </c>
      <c r="E60" s="41"/>
      <c r="F60" s="41"/>
      <c r="G60" s="41"/>
      <c r="H60" s="41"/>
      <c r="I60" s="41"/>
      <c r="J60" s="41"/>
      <c r="K60" s="41"/>
      <c r="L60" s="41"/>
      <c r="M60" s="41"/>
      <c r="N60" s="41"/>
      <c r="O60" s="41"/>
      <c r="P60" s="41"/>
      <c r="Q60" s="41"/>
      <c r="R60" s="25"/>
      <c r="S60" s="25"/>
      <c r="T60" s="25"/>
      <c r="U60" s="25"/>
      <c r="V60" s="25"/>
      <c r="W60" s="25"/>
      <c r="X60" s="25"/>
      <c r="Y60" s="25"/>
      <c r="Z60" s="25"/>
      <c r="AA60" s="25"/>
      <c r="AB60" s="25"/>
      <c r="AC60" s="25"/>
      <c r="AD60" s="25"/>
      <c r="AE60" s="25"/>
      <c r="AF60" s="41"/>
      <c r="AG60" s="41"/>
      <c r="AH60" s="41"/>
      <c r="AI60" s="41"/>
      <c r="AJ60" s="41"/>
      <c r="AK60" s="41"/>
      <c r="BE60" s="135" t="s">
        <v>86</v>
      </c>
      <c r="BF60" s="135" t="s">
        <v>460</v>
      </c>
    </row>
    <row r="61" spans="1:58" ht="15.75" customHeight="1">
      <c r="A61" s="107" t="s">
        <v>137</v>
      </c>
      <c r="B61" s="108" t="s">
        <v>287</v>
      </c>
      <c r="C61" s="115" t="s">
        <v>87</v>
      </c>
      <c r="D61" s="115" t="s">
        <v>458</v>
      </c>
      <c r="E61" s="41"/>
      <c r="F61" s="41"/>
      <c r="G61" s="41"/>
      <c r="H61" s="41"/>
      <c r="I61" s="41"/>
      <c r="J61" s="41"/>
      <c r="K61" s="41"/>
      <c r="L61" s="41"/>
      <c r="M61" s="41"/>
      <c r="N61" s="41"/>
      <c r="O61" s="41"/>
      <c r="P61" s="41"/>
      <c r="Q61" s="41"/>
      <c r="R61" s="25"/>
      <c r="S61" s="25"/>
      <c r="T61" s="25"/>
      <c r="U61" s="25"/>
      <c r="V61" s="25"/>
      <c r="W61" s="25"/>
      <c r="X61" s="25"/>
      <c r="Y61" s="25"/>
      <c r="Z61" s="25"/>
      <c r="AA61" s="25"/>
      <c r="AB61" s="25"/>
      <c r="AC61" s="25"/>
      <c r="AD61" s="25"/>
      <c r="AE61" s="25"/>
      <c r="AF61" s="41"/>
      <c r="AG61" s="41"/>
      <c r="AH61" s="41"/>
      <c r="AI61" s="41"/>
      <c r="AJ61" s="41"/>
      <c r="AK61" s="41"/>
      <c r="BE61" s="135" t="s">
        <v>86</v>
      </c>
      <c r="BF61" s="135" t="s">
        <v>302</v>
      </c>
    </row>
    <row r="62" spans="1:58" ht="15.75" customHeight="1">
      <c r="A62" s="107" t="s">
        <v>137</v>
      </c>
      <c r="B62" s="108" t="s">
        <v>287</v>
      </c>
      <c r="C62" s="115" t="s">
        <v>87</v>
      </c>
      <c r="D62" s="115" t="s">
        <v>190</v>
      </c>
      <c r="E62" s="41"/>
      <c r="F62" s="41"/>
      <c r="G62" s="41"/>
      <c r="H62" s="41"/>
      <c r="I62" s="41"/>
      <c r="J62" s="41"/>
      <c r="K62" s="41"/>
      <c r="L62" s="41"/>
      <c r="M62" s="41"/>
      <c r="N62" s="41"/>
      <c r="O62" s="41"/>
      <c r="P62" s="41"/>
      <c r="Q62" s="41"/>
      <c r="R62" s="25"/>
      <c r="S62" s="25"/>
      <c r="T62" s="25"/>
      <c r="U62" s="25"/>
      <c r="V62" s="25"/>
      <c r="W62" s="25"/>
      <c r="X62" s="25"/>
      <c r="Y62" s="25"/>
      <c r="Z62" s="25"/>
      <c r="AA62" s="25"/>
      <c r="AB62" s="25"/>
      <c r="AC62" s="25"/>
      <c r="AD62" s="25"/>
      <c r="AE62" s="25"/>
      <c r="AF62" s="41"/>
      <c r="AG62" s="41"/>
      <c r="AH62" s="41"/>
      <c r="AI62" s="41"/>
      <c r="AJ62" s="41"/>
      <c r="AK62" s="41"/>
      <c r="BE62" s="135" t="s">
        <v>86</v>
      </c>
      <c r="BF62" s="135" t="s">
        <v>194</v>
      </c>
    </row>
    <row r="63" spans="1:58" ht="15.75" customHeight="1">
      <c r="A63" s="107" t="s">
        <v>137</v>
      </c>
      <c r="B63" s="108" t="s">
        <v>287</v>
      </c>
      <c r="C63" s="115" t="s">
        <v>87</v>
      </c>
      <c r="D63" s="115" t="s">
        <v>199</v>
      </c>
      <c r="E63" s="41"/>
      <c r="F63" s="41"/>
      <c r="G63" s="41"/>
      <c r="H63" s="41"/>
      <c r="I63" s="41"/>
      <c r="J63" s="41"/>
      <c r="K63" s="41"/>
      <c r="L63" s="41"/>
      <c r="M63" s="41"/>
      <c r="N63" s="41"/>
      <c r="O63" s="41"/>
      <c r="P63" s="41"/>
      <c r="Q63" s="41"/>
      <c r="R63" s="25"/>
      <c r="S63" s="25"/>
      <c r="T63" s="25"/>
      <c r="U63" s="25"/>
      <c r="V63" s="25"/>
      <c r="W63" s="25"/>
      <c r="X63" s="25"/>
      <c r="Y63" s="25"/>
      <c r="Z63" s="25"/>
      <c r="AA63" s="25"/>
      <c r="AB63" s="25"/>
      <c r="AC63" s="25"/>
      <c r="AD63" s="25"/>
      <c r="AE63" s="25"/>
      <c r="AF63" s="41"/>
      <c r="AG63" s="41"/>
      <c r="AH63" s="41"/>
      <c r="AI63" s="41"/>
      <c r="AJ63" s="41"/>
      <c r="AK63" s="41"/>
      <c r="BE63" s="135" t="s">
        <v>86</v>
      </c>
      <c r="BF63" s="135" t="s">
        <v>451</v>
      </c>
    </row>
    <row r="64" spans="1:58" ht="15.75" customHeight="1">
      <c r="A64" s="107" t="s">
        <v>137</v>
      </c>
      <c r="B64" s="108" t="s">
        <v>287</v>
      </c>
      <c r="C64" s="115" t="s">
        <v>86</v>
      </c>
      <c r="D64" s="115" t="s">
        <v>424</v>
      </c>
      <c r="E64" s="41"/>
      <c r="F64" s="41"/>
      <c r="G64" s="41"/>
      <c r="H64" s="41"/>
      <c r="I64" s="41"/>
      <c r="J64" s="41"/>
      <c r="K64" s="41"/>
      <c r="L64" s="41"/>
      <c r="M64" s="41"/>
      <c r="N64" s="41"/>
      <c r="O64" s="41"/>
      <c r="P64" s="41"/>
      <c r="Q64" s="41"/>
      <c r="R64" s="25"/>
      <c r="S64" s="25"/>
      <c r="T64" s="25"/>
      <c r="U64" s="25"/>
      <c r="V64" s="25"/>
      <c r="W64" s="25"/>
      <c r="X64" s="25"/>
      <c r="Y64" s="25"/>
      <c r="Z64" s="25"/>
      <c r="AA64" s="25"/>
      <c r="AB64" s="25"/>
      <c r="AC64" s="25"/>
      <c r="AD64" s="25"/>
      <c r="AE64" s="25"/>
      <c r="AF64" s="41"/>
      <c r="AG64" s="41"/>
      <c r="AH64" s="41"/>
      <c r="AI64" s="41"/>
      <c r="AJ64" s="41"/>
      <c r="AK64" s="41"/>
      <c r="BE64" s="135" t="s">
        <v>86</v>
      </c>
      <c r="BF64" s="135" t="s">
        <v>458</v>
      </c>
    </row>
    <row r="65" spans="1:58" ht="15.75" customHeight="1">
      <c r="A65" s="107" t="s">
        <v>137</v>
      </c>
      <c r="B65" s="108" t="s">
        <v>287</v>
      </c>
      <c r="C65" s="115" t="s">
        <v>86</v>
      </c>
      <c r="D65" s="115" t="s">
        <v>188</v>
      </c>
      <c r="E65" s="41"/>
      <c r="F65" s="41"/>
      <c r="G65" s="41"/>
      <c r="H65" s="41"/>
      <c r="I65" s="41"/>
      <c r="J65" s="41"/>
      <c r="K65" s="41"/>
      <c r="L65" s="41"/>
      <c r="M65" s="41"/>
      <c r="N65" s="41"/>
      <c r="O65" s="41"/>
      <c r="P65" s="41"/>
      <c r="Q65" s="41"/>
      <c r="R65" s="25"/>
      <c r="S65" s="25"/>
      <c r="T65" s="25"/>
      <c r="U65" s="25"/>
      <c r="V65" s="25"/>
      <c r="W65" s="25"/>
      <c r="X65" s="25"/>
      <c r="Y65" s="25"/>
      <c r="Z65" s="25"/>
      <c r="AA65" s="25"/>
      <c r="AB65" s="25"/>
      <c r="AC65" s="25"/>
      <c r="AD65" s="25"/>
      <c r="AE65" s="25"/>
      <c r="AF65" s="41"/>
      <c r="AG65" s="41"/>
      <c r="AH65" s="41"/>
      <c r="AI65" s="41"/>
      <c r="AJ65" s="41"/>
      <c r="AK65" s="41"/>
      <c r="BE65" s="135" t="s">
        <v>86</v>
      </c>
      <c r="BF65" s="135" t="s">
        <v>190</v>
      </c>
    </row>
    <row r="66" spans="1:58" ht="15.75" customHeight="1">
      <c r="A66" s="107" t="s">
        <v>137</v>
      </c>
      <c r="B66" s="108" t="s">
        <v>287</v>
      </c>
      <c r="C66" s="115" t="s">
        <v>86</v>
      </c>
      <c r="D66" s="115" t="s">
        <v>462</v>
      </c>
      <c r="E66" s="41"/>
      <c r="F66" s="41"/>
      <c r="G66" s="41"/>
      <c r="H66" s="41"/>
      <c r="I66" s="41"/>
      <c r="J66" s="41"/>
      <c r="K66" s="41"/>
      <c r="L66" s="41"/>
      <c r="M66" s="41"/>
      <c r="N66" s="41"/>
      <c r="O66" s="41"/>
      <c r="P66" s="41"/>
      <c r="Q66" s="41"/>
      <c r="R66" s="25"/>
      <c r="S66" s="25"/>
      <c r="T66" s="25"/>
      <c r="U66" s="25"/>
      <c r="V66" s="25"/>
      <c r="W66" s="25"/>
      <c r="X66" s="25"/>
      <c r="Y66" s="25"/>
      <c r="Z66" s="25"/>
      <c r="AA66" s="25"/>
      <c r="AB66" s="25"/>
      <c r="AC66" s="25"/>
      <c r="AD66" s="25"/>
      <c r="AE66" s="25"/>
      <c r="AF66" s="41"/>
      <c r="AG66" s="41"/>
      <c r="AH66" s="41"/>
      <c r="AI66" s="41"/>
      <c r="AJ66" s="41"/>
      <c r="AK66" s="41"/>
      <c r="BE66" s="135" t="s">
        <v>86</v>
      </c>
      <c r="BF66" s="135" t="s">
        <v>199</v>
      </c>
    </row>
    <row r="67" spans="1:58" ht="15.75" customHeight="1">
      <c r="A67" s="107" t="s">
        <v>137</v>
      </c>
      <c r="B67" s="108" t="s">
        <v>287</v>
      </c>
      <c r="C67" s="115" t="s">
        <v>86</v>
      </c>
      <c r="D67" s="115" t="s">
        <v>193</v>
      </c>
      <c r="E67" s="41"/>
      <c r="F67" s="41"/>
      <c r="G67" s="41"/>
      <c r="H67" s="41"/>
      <c r="I67" s="41"/>
      <c r="J67" s="41"/>
      <c r="K67" s="41"/>
      <c r="L67" s="41"/>
      <c r="M67" s="41"/>
      <c r="N67" s="41"/>
      <c r="O67" s="41"/>
      <c r="P67" s="41"/>
      <c r="Q67" s="41"/>
      <c r="R67" s="25"/>
      <c r="S67" s="25"/>
      <c r="T67" s="25"/>
      <c r="U67" s="25"/>
      <c r="V67" s="25"/>
      <c r="W67" s="25"/>
      <c r="X67" s="25"/>
      <c r="Y67" s="25"/>
      <c r="Z67" s="25"/>
      <c r="AA67" s="25"/>
      <c r="AB67" s="25"/>
      <c r="AC67" s="25"/>
      <c r="AD67" s="25"/>
      <c r="AE67" s="25"/>
      <c r="AF67" s="41"/>
      <c r="AG67" s="41"/>
      <c r="AH67" s="41"/>
      <c r="AI67" s="41"/>
      <c r="AJ67" s="41"/>
      <c r="AK67" s="41"/>
      <c r="BE67" s="120" t="s">
        <v>419</v>
      </c>
      <c r="BF67" s="120" t="s">
        <v>434</v>
      </c>
    </row>
    <row r="68" spans="1:58" ht="15.75" customHeight="1">
      <c r="A68" s="107" t="s">
        <v>137</v>
      </c>
      <c r="B68" s="108" t="s">
        <v>287</v>
      </c>
      <c r="C68" s="115" t="s">
        <v>86</v>
      </c>
      <c r="D68" s="115" t="s">
        <v>189</v>
      </c>
      <c r="E68" s="41"/>
      <c r="F68" s="41"/>
      <c r="G68" s="41"/>
      <c r="H68" s="41"/>
      <c r="I68" s="41"/>
      <c r="J68" s="41"/>
      <c r="K68" s="41"/>
      <c r="L68" s="41"/>
      <c r="M68" s="41"/>
      <c r="N68" s="41"/>
      <c r="O68" s="41"/>
      <c r="P68" s="41"/>
      <c r="Q68" s="41"/>
      <c r="R68" s="25"/>
      <c r="S68" s="25"/>
      <c r="T68" s="25"/>
      <c r="U68" s="25"/>
      <c r="V68" s="25"/>
      <c r="W68" s="25"/>
      <c r="X68" s="25"/>
      <c r="Y68" s="25"/>
      <c r="Z68" s="25"/>
      <c r="AA68" s="25"/>
      <c r="AB68" s="25"/>
      <c r="AC68" s="25"/>
      <c r="AD68" s="25"/>
      <c r="AE68" s="25"/>
      <c r="AF68" s="41"/>
      <c r="AG68" s="41"/>
      <c r="AH68" s="41"/>
      <c r="AI68" s="41"/>
      <c r="AJ68" s="41"/>
      <c r="AK68" s="41"/>
      <c r="BE68" s="120" t="s">
        <v>419</v>
      </c>
      <c r="BF68" s="120" t="s">
        <v>425</v>
      </c>
    </row>
    <row r="69" spans="1:58" ht="15.75" customHeight="1">
      <c r="A69" s="107" t="s">
        <v>137</v>
      </c>
      <c r="B69" s="108" t="s">
        <v>287</v>
      </c>
      <c r="C69" s="115" t="s">
        <v>86</v>
      </c>
      <c r="D69" s="115" t="s">
        <v>455</v>
      </c>
      <c r="E69" s="41"/>
      <c r="F69" s="41"/>
      <c r="G69" s="41"/>
      <c r="H69" s="41"/>
      <c r="I69" s="41"/>
      <c r="J69" s="41"/>
      <c r="K69" s="41"/>
      <c r="L69" s="41"/>
      <c r="M69" s="41"/>
      <c r="N69" s="41"/>
      <c r="O69" s="41"/>
      <c r="P69" s="41"/>
      <c r="Q69" s="41"/>
      <c r="R69" s="25"/>
      <c r="S69" s="25"/>
      <c r="T69" s="25"/>
      <c r="U69" s="25"/>
      <c r="V69" s="25"/>
      <c r="W69" s="25"/>
      <c r="X69" s="25"/>
      <c r="Y69" s="25"/>
      <c r="Z69" s="25"/>
      <c r="AA69" s="25"/>
      <c r="AB69" s="25"/>
      <c r="AC69" s="25"/>
      <c r="AD69" s="25"/>
      <c r="AE69" s="25"/>
      <c r="AF69" s="41"/>
      <c r="AG69" s="41"/>
      <c r="AH69" s="41"/>
      <c r="AI69" s="41"/>
      <c r="AJ69" s="41"/>
      <c r="AK69" s="41"/>
      <c r="BE69" s="120" t="s">
        <v>419</v>
      </c>
      <c r="BF69" s="120" t="s">
        <v>443</v>
      </c>
    </row>
    <row r="70" spans="1:58" ht="15.75" customHeight="1">
      <c r="A70" s="107" t="s">
        <v>137</v>
      </c>
      <c r="B70" s="108" t="s">
        <v>287</v>
      </c>
      <c r="C70" s="115" t="s">
        <v>86</v>
      </c>
      <c r="D70" s="115" t="s">
        <v>460</v>
      </c>
      <c r="E70" s="41"/>
      <c r="F70" s="41"/>
      <c r="G70" s="41"/>
      <c r="H70" s="41"/>
      <c r="I70" s="41"/>
      <c r="J70" s="41"/>
      <c r="K70" s="41"/>
      <c r="L70" s="41"/>
      <c r="M70" s="41"/>
      <c r="N70" s="41"/>
      <c r="O70" s="41"/>
      <c r="P70" s="41"/>
      <c r="Q70" s="41"/>
      <c r="R70" s="25"/>
      <c r="S70" s="25"/>
      <c r="T70" s="25"/>
      <c r="U70" s="25"/>
      <c r="V70" s="25"/>
      <c r="W70" s="25"/>
      <c r="X70" s="25"/>
      <c r="Y70" s="25"/>
      <c r="Z70" s="25"/>
      <c r="AA70" s="25"/>
      <c r="AB70" s="25"/>
      <c r="AC70" s="25"/>
      <c r="AD70" s="25"/>
      <c r="AE70" s="25"/>
      <c r="AF70" s="41"/>
      <c r="AG70" s="41"/>
      <c r="AH70" s="41"/>
      <c r="AI70" s="41"/>
      <c r="AJ70" s="41"/>
      <c r="AK70" s="41"/>
      <c r="BE70" s="136" t="s">
        <v>90</v>
      </c>
      <c r="BF70" s="136" t="s">
        <v>444</v>
      </c>
    </row>
    <row r="71" spans="1:58" ht="15.75" customHeight="1">
      <c r="A71" s="107" t="s">
        <v>137</v>
      </c>
      <c r="B71" s="108" t="s">
        <v>287</v>
      </c>
      <c r="C71" s="115" t="s">
        <v>86</v>
      </c>
      <c r="D71" s="115" t="s">
        <v>302</v>
      </c>
      <c r="E71" s="41"/>
      <c r="F71" s="41"/>
      <c r="G71" s="41"/>
      <c r="H71" s="41"/>
      <c r="I71" s="41"/>
      <c r="J71" s="41"/>
      <c r="K71" s="41"/>
      <c r="L71" s="41"/>
      <c r="M71" s="41"/>
      <c r="N71" s="41"/>
      <c r="O71" s="41"/>
      <c r="P71" s="41"/>
      <c r="Q71" s="41"/>
      <c r="R71" s="25"/>
      <c r="S71" s="25"/>
      <c r="T71" s="25"/>
      <c r="U71" s="25"/>
      <c r="V71" s="25"/>
      <c r="W71" s="25"/>
      <c r="X71" s="25"/>
      <c r="Y71" s="25"/>
      <c r="Z71" s="25"/>
      <c r="AA71" s="25"/>
      <c r="AB71" s="25"/>
      <c r="AC71" s="25"/>
      <c r="AD71" s="25"/>
      <c r="AE71" s="25"/>
      <c r="AF71" s="41"/>
      <c r="AG71" s="41"/>
      <c r="AH71" s="41"/>
      <c r="AI71" s="41"/>
      <c r="AJ71" s="41"/>
      <c r="AK71" s="41"/>
      <c r="BE71" s="136" t="s">
        <v>90</v>
      </c>
      <c r="BF71" s="136" t="s">
        <v>426</v>
      </c>
    </row>
    <row r="72" spans="1:58" ht="15.75" customHeight="1">
      <c r="A72" s="107" t="s">
        <v>137</v>
      </c>
      <c r="B72" s="108" t="s">
        <v>287</v>
      </c>
      <c r="C72" s="115" t="s">
        <v>86</v>
      </c>
      <c r="D72" s="115" t="s">
        <v>194</v>
      </c>
      <c r="E72" s="41"/>
      <c r="F72" s="41"/>
      <c r="G72" s="41"/>
      <c r="H72" s="41"/>
      <c r="I72" s="41"/>
      <c r="J72" s="41"/>
      <c r="K72" s="41"/>
      <c r="L72" s="41"/>
      <c r="M72" s="41"/>
      <c r="N72" s="41"/>
      <c r="O72" s="41"/>
      <c r="P72" s="41"/>
      <c r="Q72" s="41"/>
      <c r="R72" s="25"/>
      <c r="S72" s="25"/>
      <c r="T72" s="25"/>
      <c r="U72" s="25"/>
      <c r="V72" s="25"/>
      <c r="W72" s="25"/>
      <c r="X72" s="25"/>
      <c r="Y72" s="25"/>
      <c r="Z72" s="25"/>
      <c r="AA72" s="25"/>
      <c r="AB72" s="25"/>
      <c r="AC72" s="25"/>
      <c r="AD72" s="25"/>
      <c r="AE72" s="25"/>
      <c r="AF72" s="41"/>
      <c r="AG72" s="41"/>
      <c r="AH72" s="41"/>
      <c r="AI72" s="41"/>
      <c r="AJ72" s="41"/>
      <c r="AK72" s="41"/>
      <c r="BE72" s="136" t="s">
        <v>90</v>
      </c>
      <c r="BF72" s="136" t="s">
        <v>202</v>
      </c>
    </row>
    <row r="73" spans="1:58" ht="15.75" customHeight="1">
      <c r="A73" s="107" t="s">
        <v>137</v>
      </c>
      <c r="B73" s="108" t="s">
        <v>287</v>
      </c>
      <c r="C73" s="115" t="s">
        <v>86</v>
      </c>
      <c r="D73" s="115" t="s">
        <v>451</v>
      </c>
      <c r="E73" s="41"/>
      <c r="F73" s="41"/>
      <c r="G73" s="41"/>
      <c r="H73" s="41"/>
      <c r="I73" s="41"/>
      <c r="J73" s="41"/>
      <c r="K73" s="41"/>
      <c r="L73" s="41"/>
      <c r="M73" s="41"/>
      <c r="N73" s="41"/>
      <c r="O73" s="41"/>
      <c r="P73" s="41"/>
      <c r="Q73" s="41"/>
      <c r="R73" s="25"/>
      <c r="S73" s="25"/>
      <c r="T73" s="25"/>
      <c r="U73" s="25"/>
      <c r="V73" s="25"/>
      <c r="W73" s="25"/>
      <c r="X73" s="25"/>
      <c r="Y73" s="25"/>
      <c r="Z73" s="25"/>
      <c r="AA73" s="25"/>
      <c r="AB73" s="25"/>
      <c r="AC73" s="25"/>
      <c r="AD73" s="25"/>
      <c r="AE73" s="25"/>
      <c r="AF73" s="41"/>
      <c r="AG73" s="41"/>
      <c r="AH73" s="41"/>
      <c r="AI73" s="41"/>
      <c r="AJ73" s="41"/>
      <c r="AK73" s="41"/>
      <c r="BE73" s="136" t="s">
        <v>90</v>
      </c>
      <c r="BF73" s="136" t="s">
        <v>435</v>
      </c>
    </row>
    <row r="74" spans="1:58" ht="15.75" customHeight="1">
      <c r="A74" s="107" t="s">
        <v>137</v>
      </c>
      <c r="B74" s="108" t="s">
        <v>287</v>
      </c>
      <c r="C74" s="115" t="s">
        <v>86</v>
      </c>
      <c r="D74" s="115" t="s">
        <v>458</v>
      </c>
      <c r="E74" s="41"/>
      <c r="F74" s="41"/>
      <c r="G74" s="41"/>
      <c r="H74" s="41"/>
      <c r="I74" s="41"/>
      <c r="J74" s="41"/>
      <c r="K74" s="41"/>
      <c r="L74" s="41"/>
      <c r="M74" s="41"/>
      <c r="N74" s="41"/>
      <c r="O74" s="41"/>
      <c r="P74" s="41"/>
      <c r="Q74" s="41"/>
      <c r="R74" s="25"/>
      <c r="S74" s="25"/>
      <c r="T74" s="25"/>
      <c r="U74" s="25"/>
      <c r="V74" s="25"/>
      <c r="W74" s="25"/>
      <c r="X74" s="25"/>
      <c r="Y74" s="25"/>
      <c r="Z74" s="25"/>
      <c r="AA74" s="25"/>
      <c r="AB74" s="25"/>
      <c r="AC74" s="25"/>
      <c r="AD74" s="25"/>
      <c r="AE74" s="25"/>
      <c r="AF74" s="41"/>
      <c r="AG74" s="41"/>
      <c r="AH74" s="41"/>
      <c r="AI74" s="41"/>
      <c r="AJ74" s="41"/>
      <c r="AK74" s="41"/>
      <c r="BE74" s="137" t="s">
        <v>75</v>
      </c>
      <c r="BF74" s="137" t="s">
        <v>436</v>
      </c>
    </row>
    <row r="75" spans="1:58" ht="15.75" customHeight="1">
      <c r="A75" s="107" t="s">
        <v>137</v>
      </c>
      <c r="B75" s="108" t="s">
        <v>287</v>
      </c>
      <c r="C75" s="115" t="s">
        <v>86</v>
      </c>
      <c r="D75" s="115" t="s">
        <v>190</v>
      </c>
      <c r="E75" s="41"/>
      <c r="F75" s="41"/>
      <c r="G75" s="41"/>
      <c r="H75" s="41"/>
      <c r="I75" s="41"/>
      <c r="J75" s="41"/>
      <c r="K75" s="41"/>
      <c r="L75" s="41"/>
      <c r="M75" s="41"/>
      <c r="N75" s="41"/>
      <c r="O75" s="41"/>
      <c r="P75" s="41"/>
      <c r="Q75" s="41"/>
      <c r="R75" s="25"/>
      <c r="S75" s="25"/>
      <c r="T75" s="25"/>
      <c r="U75" s="25"/>
      <c r="V75" s="25"/>
      <c r="W75" s="25"/>
      <c r="X75" s="25"/>
      <c r="Y75" s="25"/>
      <c r="Z75" s="25"/>
      <c r="AA75" s="25"/>
      <c r="AB75" s="25"/>
      <c r="AC75" s="25"/>
      <c r="AD75" s="25"/>
      <c r="AE75" s="25"/>
      <c r="AF75" s="41"/>
      <c r="AG75" s="41"/>
      <c r="AH75" s="41"/>
      <c r="AI75" s="41"/>
      <c r="AJ75" s="41"/>
      <c r="AK75" s="41"/>
      <c r="BE75" s="137" t="s">
        <v>75</v>
      </c>
      <c r="BF75" s="137" t="s">
        <v>427</v>
      </c>
    </row>
    <row r="76" spans="1:58" ht="15.75" customHeight="1">
      <c r="A76" s="107" t="s">
        <v>137</v>
      </c>
      <c r="B76" s="108" t="s">
        <v>287</v>
      </c>
      <c r="C76" s="115" t="s">
        <v>86</v>
      </c>
      <c r="D76" s="115" t="s">
        <v>199</v>
      </c>
      <c r="E76" s="41"/>
      <c r="F76" s="41"/>
      <c r="G76" s="41"/>
      <c r="H76" s="41"/>
      <c r="I76" s="41"/>
      <c r="J76" s="41"/>
      <c r="K76" s="41"/>
      <c r="L76" s="41"/>
      <c r="M76" s="41"/>
      <c r="N76" s="41"/>
      <c r="O76" s="41"/>
      <c r="P76" s="41"/>
      <c r="Q76" s="41"/>
      <c r="R76" s="25"/>
      <c r="S76" s="25"/>
      <c r="T76" s="25"/>
      <c r="U76" s="25"/>
      <c r="V76" s="25"/>
      <c r="W76" s="25"/>
      <c r="X76" s="25"/>
      <c r="Y76" s="25"/>
      <c r="Z76" s="25"/>
      <c r="AA76" s="25"/>
      <c r="AB76" s="25"/>
      <c r="AC76" s="25"/>
      <c r="AD76" s="25"/>
      <c r="AE76" s="25"/>
      <c r="AF76" s="41"/>
      <c r="AG76" s="41"/>
      <c r="AH76" s="41"/>
      <c r="AI76" s="41"/>
      <c r="AJ76" s="41"/>
      <c r="AK76" s="41"/>
      <c r="BE76" s="137" t="s">
        <v>75</v>
      </c>
      <c r="BF76" s="137" t="s">
        <v>445</v>
      </c>
    </row>
    <row r="77" spans="1:58" ht="15.75" customHeight="1">
      <c r="A77" s="110" t="s">
        <v>74</v>
      </c>
      <c r="B77" s="111" t="s">
        <v>295</v>
      </c>
      <c r="C77" s="114" t="s">
        <v>89</v>
      </c>
      <c r="D77" s="114" t="s">
        <v>209</v>
      </c>
      <c r="E77" s="41"/>
      <c r="F77" s="41"/>
      <c r="G77" s="41"/>
      <c r="H77" s="41"/>
      <c r="I77" s="41"/>
      <c r="J77" s="41"/>
      <c r="K77" s="41"/>
      <c r="L77" s="41"/>
      <c r="M77" s="41"/>
      <c r="N77" s="41"/>
      <c r="O77" s="41"/>
      <c r="P77" s="41"/>
      <c r="Q77" s="41"/>
      <c r="R77" s="25"/>
      <c r="S77" s="25"/>
      <c r="T77" s="25"/>
      <c r="U77" s="25"/>
      <c r="V77" s="25"/>
      <c r="W77" s="25"/>
      <c r="X77" s="25"/>
      <c r="Y77" s="25"/>
      <c r="Z77" s="25"/>
      <c r="AA77" s="25"/>
      <c r="AB77" s="25"/>
      <c r="AC77" s="25"/>
      <c r="AD77" s="25"/>
      <c r="AE77" s="25"/>
      <c r="AF77" s="41"/>
      <c r="AG77" s="41"/>
      <c r="AH77" s="41"/>
      <c r="AI77" s="41"/>
      <c r="AJ77" s="41"/>
      <c r="AK77" s="41"/>
      <c r="BE77" s="137" t="s">
        <v>75</v>
      </c>
      <c r="BF77" s="137" t="s">
        <v>463</v>
      </c>
    </row>
    <row r="78" spans="1:58" ht="15.75" customHeight="1">
      <c r="A78" s="110" t="s">
        <v>74</v>
      </c>
      <c r="B78" s="111" t="s">
        <v>295</v>
      </c>
      <c r="C78" s="114" t="s">
        <v>89</v>
      </c>
      <c r="D78" s="114" t="s">
        <v>433</v>
      </c>
      <c r="E78" s="41"/>
      <c r="F78" s="41"/>
      <c r="G78" s="41"/>
      <c r="H78" s="41"/>
      <c r="I78" s="41"/>
      <c r="J78" s="41"/>
      <c r="K78" s="41"/>
      <c r="L78" s="41"/>
      <c r="M78" s="41"/>
      <c r="N78" s="41"/>
      <c r="O78" s="41"/>
      <c r="P78" s="41"/>
      <c r="Q78" s="41"/>
      <c r="R78" s="25"/>
      <c r="S78" s="25"/>
      <c r="T78" s="25"/>
      <c r="U78" s="25"/>
      <c r="V78" s="25"/>
      <c r="W78" s="25"/>
      <c r="X78" s="25"/>
      <c r="Y78" s="25"/>
      <c r="Z78" s="25"/>
      <c r="AA78" s="25"/>
      <c r="AB78" s="25"/>
      <c r="AC78" s="25"/>
      <c r="AD78" s="25"/>
      <c r="AE78" s="25"/>
      <c r="AF78" s="41"/>
      <c r="AG78" s="41"/>
      <c r="AH78" s="41"/>
      <c r="AI78" s="41"/>
      <c r="AJ78" s="41"/>
      <c r="AK78" s="41"/>
      <c r="BF78" s="130" t="s">
        <v>290</v>
      </c>
    </row>
    <row r="79" spans="1:58" ht="15.75" customHeight="1">
      <c r="A79" s="110" t="s">
        <v>74</v>
      </c>
      <c r="B79" s="111" t="s">
        <v>295</v>
      </c>
      <c r="C79" s="114" t="s">
        <v>89</v>
      </c>
      <c r="D79" s="114" t="s">
        <v>442</v>
      </c>
      <c r="E79" s="41"/>
      <c r="F79" s="41"/>
      <c r="G79" s="41"/>
      <c r="H79" s="41"/>
      <c r="I79" s="41"/>
      <c r="J79" s="41"/>
      <c r="K79" s="41"/>
      <c r="L79" s="41"/>
      <c r="M79" s="41"/>
      <c r="N79" s="41"/>
      <c r="O79" s="41"/>
      <c r="P79" s="41"/>
      <c r="Q79" s="41"/>
      <c r="R79" s="25"/>
      <c r="S79" s="25"/>
      <c r="T79" s="25"/>
      <c r="U79" s="25"/>
      <c r="V79" s="25"/>
      <c r="W79" s="25"/>
      <c r="X79" s="25"/>
      <c r="Y79" s="25"/>
      <c r="Z79" s="25"/>
      <c r="AA79" s="25"/>
      <c r="AB79" s="25"/>
      <c r="AC79" s="25"/>
      <c r="AD79" s="25"/>
      <c r="AE79" s="25"/>
      <c r="AF79" s="41"/>
      <c r="AG79" s="41"/>
      <c r="AH79" s="41"/>
      <c r="AI79" s="41"/>
      <c r="AJ79" s="41"/>
      <c r="AK79" s="41"/>
    </row>
    <row r="80" spans="1:58" ht="15.75" customHeight="1">
      <c r="A80" s="110" t="s">
        <v>74</v>
      </c>
      <c r="B80" s="111" t="s">
        <v>295</v>
      </c>
      <c r="C80" s="114" t="s">
        <v>89</v>
      </c>
      <c r="D80" s="114" t="s">
        <v>447</v>
      </c>
      <c r="E80" s="41"/>
      <c r="F80" s="41"/>
      <c r="G80" s="41"/>
      <c r="H80" s="41"/>
      <c r="I80" s="41"/>
      <c r="J80" s="41"/>
      <c r="K80" s="41"/>
      <c r="L80" s="41"/>
      <c r="M80" s="41"/>
      <c r="N80" s="41"/>
      <c r="O80" s="41"/>
      <c r="P80" s="41"/>
      <c r="Q80" s="41"/>
      <c r="R80" s="25"/>
      <c r="S80" s="25"/>
      <c r="T80" s="25"/>
      <c r="U80" s="25"/>
      <c r="V80" s="25"/>
      <c r="W80" s="25"/>
      <c r="X80" s="25"/>
      <c r="Y80" s="25"/>
      <c r="Z80" s="25"/>
      <c r="AA80" s="25"/>
      <c r="AB80" s="25"/>
      <c r="AC80" s="25"/>
      <c r="AD80" s="25"/>
      <c r="AE80" s="25"/>
      <c r="AF80" s="41"/>
      <c r="AG80" s="41"/>
      <c r="AH80" s="41"/>
      <c r="AI80" s="41"/>
      <c r="AJ80" s="41"/>
      <c r="AK80" s="41"/>
    </row>
    <row r="81" spans="1:37" ht="15.75" customHeight="1">
      <c r="A81" s="110" t="s">
        <v>74</v>
      </c>
      <c r="B81" s="111" t="s">
        <v>295</v>
      </c>
      <c r="C81" s="114" t="s">
        <v>89</v>
      </c>
      <c r="D81" s="114" t="s">
        <v>450</v>
      </c>
      <c r="E81" s="41"/>
      <c r="F81" s="41"/>
      <c r="G81" s="41"/>
      <c r="H81" s="41"/>
      <c r="I81" s="41"/>
      <c r="J81" s="41"/>
      <c r="K81" s="41"/>
      <c r="L81" s="41"/>
      <c r="M81" s="41"/>
      <c r="N81" s="41"/>
      <c r="O81" s="41"/>
      <c r="P81" s="41"/>
      <c r="Q81" s="41"/>
      <c r="R81" s="25"/>
      <c r="S81" s="25"/>
      <c r="T81" s="25"/>
      <c r="U81" s="25"/>
      <c r="V81" s="25"/>
      <c r="W81" s="25"/>
      <c r="X81" s="25"/>
      <c r="Y81" s="25"/>
      <c r="Z81" s="25"/>
      <c r="AA81" s="25"/>
      <c r="AB81" s="25"/>
      <c r="AC81" s="25"/>
      <c r="AD81" s="25"/>
      <c r="AE81" s="25"/>
      <c r="AF81" s="41"/>
      <c r="AG81" s="41"/>
      <c r="AH81" s="41"/>
      <c r="AI81" s="41"/>
      <c r="AJ81" s="41"/>
      <c r="AK81" s="41"/>
    </row>
    <row r="82" spans="1:37" ht="15.75" customHeight="1">
      <c r="A82" s="110" t="s">
        <v>74</v>
      </c>
      <c r="B82" s="111" t="s">
        <v>295</v>
      </c>
      <c r="C82" s="114" t="s">
        <v>89</v>
      </c>
      <c r="D82" s="114" t="s">
        <v>180</v>
      </c>
      <c r="E82" s="41"/>
      <c r="F82" s="41"/>
      <c r="G82" s="41"/>
      <c r="H82" s="41"/>
      <c r="I82" s="41"/>
      <c r="J82" s="41"/>
      <c r="K82" s="41"/>
      <c r="L82" s="41"/>
      <c r="M82" s="41"/>
      <c r="N82" s="41"/>
      <c r="O82" s="41"/>
      <c r="P82" s="41"/>
      <c r="Q82" s="41"/>
      <c r="R82" s="25"/>
      <c r="S82" s="25"/>
      <c r="T82" s="25"/>
      <c r="U82" s="25"/>
      <c r="V82" s="25"/>
      <c r="W82" s="25"/>
      <c r="X82" s="25"/>
      <c r="Y82" s="25"/>
      <c r="Z82" s="25"/>
      <c r="AA82" s="25"/>
      <c r="AB82" s="25"/>
      <c r="AC82" s="25"/>
      <c r="AD82" s="25"/>
      <c r="AE82" s="25"/>
      <c r="AF82" s="41"/>
      <c r="AG82" s="41"/>
      <c r="AH82" s="41"/>
      <c r="AI82" s="41"/>
      <c r="AJ82" s="41"/>
      <c r="AK82" s="41"/>
    </row>
    <row r="83" spans="1:37" ht="15.75" customHeight="1">
      <c r="A83" s="110" t="s">
        <v>74</v>
      </c>
      <c r="B83" s="111" t="s">
        <v>295</v>
      </c>
      <c r="C83" s="114" t="s">
        <v>89</v>
      </c>
      <c r="D83" s="114" t="s">
        <v>200</v>
      </c>
      <c r="E83" s="41"/>
      <c r="F83" s="41"/>
      <c r="G83" s="41"/>
      <c r="H83" s="41"/>
      <c r="I83" s="41"/>
      <c r="J83" s="41"/>
      <c r="K83" s="41"/>
      <c r="L83" s="41"/>
      <c r="M83" s="41"/>
      <c r="N83" s="41"/>
      <c r="O83" s="41"/>
      <c r="P83" s="41"/>
      <c r="Q83" s="41"/>
      <c r="R83" s="25"/>
      <c r="S83" s="25"/>
      <c r="T83" s="25"/>
      <c r="U83" s="25"/>
      <c r="V83" s="25"/>
      <c r="W83" s="25"/>
      <c r="X83" s="25"/>
      <c r="Y83" s="25"/>
      <c r="Z83" s="25"/>
      <c r="AA83" s="25"/>
      <c r="AB83" s="25"/>
      <c r="AC83" s="25"/>
      <c r="AD83" s="25"/>
      <c r="AE83" s="25"/>
      <c r="AF83" s="41"/>
      <c r="AG83" s="41"/>
      <c r="AH83" s="41"/>
      <c r="AI83" s="41"/>
      <c r="AJ83" s="41"/>
      <c r="AK83" s="41"/>
    </row>
    <row r="84" spans="1:37" ht="15.75" customHeight="1">
      <c r="A84" s="110" t="s">
        <v>74</v>
      </c>
      <c r="B84" s="111" t="s">
        <v>295</v>
      </c>
      <c r="C84" s="114" t="s">
        <v>89</v>
      </c>
      <c r="D84" s="114" t="s">
        <v>457</v>
      </c>
      <c r="E84" s="41"/>
      <c r="F84" s="41"/>
      <c r="G84" s="41"/>
      <c r="H84" s="41"/>
      <c r="I84" s="41"/>
      <c r="J84" s="41"/>
      <c r="K84" s="41"/>
      <c r="L84" s="41"/>
      <c r="M84" s="41"/>
      <c r="N84" s="41"/>
      <c r="O84" s="41"/>
      <c r="P84" s="41"/>
      <c r="Q84" s="41"/>
      <c r="R84" s="25"/>
      <c r="S84" s="25"/>
      <c r="T84" s="25"/>
      <c r="U84" s="25"/>
      <c r="V84" s="25"/>
      <c r="W84" s="25"/>
      <c r="X84" s="25"/>
      <c r="Y84" s="25"/>
      <c r="Z84" s="25"/>
      <c r="AA84" s="25"/>
      <c r="AB84" s="25"/>
      <c r="AC84" s="25"/>
      <c r="AD84" s="25"/>
      <c r="AE84" s="25"/>
      <c r="AF84" s="41"/>
      <c r="AG84" s="41"/>
      <c r="AH84" s="41"/>
      <c r="AI84" s="41"/>
      <c r="AJ84" s="41"/>
      <c r="AK84" s="41"/>
    </row>
    <row r="85" spans="1:37" ht="15.75" customHeight="1">
      <c r="A85" s="110" t="s">
        <v>74</v>
      </c>
      <c r="B85" s="111" t="s">
        <v>295</v>
      </c>
      <c r="C85" s="114" t="s">
        <v>89</v>
      </c>
      <c r="D85" s="114" t="s">
        <v>201</v>
      </c>
      <c r="E85" s="41"/>
      <c r="F85" s="41"/>
      <c r="G85" s="41"/>
      <c r="H85" s="41"/>
      <c r="I85" s="41"/>
      <c r="J85" s="41"/>
      <c r="K85" s="41"/>
      <c r="L85" s="41"/>
      <c r="M85" s="41"/>
      <c r="N85" s="41"/>
      <c r="O85" s="41"/>
      <c r="P85" s="41"/>
      <c r="Q85" s="41"/>
      <c r="R85" s="25"/>
      <c r="S85" s="25"/>
      <c r="T85" s="25"/>
      <c r="U85" s="25"/>
      <c r="V85" s="25"/>
      <c r="W85" s="25"/>
      <c r="X85" s="25"/>
      <c r="Y85" s="25"/>
      <c r="Z85" s="25"/>
      <c r="AA85" s="25"/>
      <c r="AB85" s="25"/>
      <c r="AC85" s="25"/>
      <c r="AD85" s="25"/>
      <c r="AE85" s="25"/>
      <c r="AF85" s="41"/>
      <c r="AG85" s="41"/>
      <c r="AH85" s="41"/>
      <c r="AI85" s="41"/>
      <c r="AJ85" s="41"/>
      <c r="AK85" s="41"/>
    </row>
    <row r="86" spans="1:37" ht="15.75" customHeight="1">
      <c r="A86" s="110" t="s">
        <v>74</v>
      </c>
      <c r="B86" s="111" t="s">
        <v>295</v>
      </c>
      <c r="C86" s="114" t="s">
        <v>89</v>
      </c>
      <c r="D86" s="114" t="s">
        <v>459</v>
      </c>
      <c r="E86" s="41"/>
      <c r="F86" s="41"/>
      <c r="G86" s="41"/>
      <c r="H86" s="41"/>
      <c r="I86" s="41"/>
      <c r="J86" s="41"/>
      <c r="K86" s="41"/>
      <c r="L86" s="41"/>
      <c r="M86" s="41"/>
      <c r="N86" s="41"/>
      <c r="O86" s="41"/>
      <c r="P86" s="41"/>
      <c r="Q86" s="41"/>
      <c r="R86" s="25"/>
      <c r="S86" s="25"/>
      <c r="T86" s="25"/>
      <c r="U86" s="25"/>
      <c r="V86" s="25"/>
      <c r="W86" s="25"/>
      <c r="X86" s="25"/>
      <c r="Y86" s="25"/>
      <c r="Z86" s="25"/>
      <c r="AA86" s="25"/>
      <c r="AB86" s="25"/>
      <c r="AC86" s="25"/>
      <c r="AD86" s="25"/>
      <c r="AE86" s="25"/>
      <c r="AF86" s="41"/>
      <c r="AG86" s="41"/>
      <c r="AH86" s="41"/>
      <c r="AI86" s="41"/>
      <c r="AJ86" s="41"/>
      <c r="AK86" s="41"/>
    </row>
    <row r="87" spans="1:37" ht="15.75" customHeight="1">
      <c r="A87" s="110" t="s">
        <v>74</v>
      </c>
      <c r="B87" s="111" t="s">
        <v>295</v>
      </c>
      <c r="C87" s="114" t="s">
        <v>89</v>
      </c>
      <c r="D87" s="114" t="s">
        <v>461</v>
      </c>
      <c r="E87" s="41"/>
      <c r="F87" s="41"/>
      <c r="G87" s="41"/>
      <c r="H87" s="41"/>
      <c r="I87" s="41"/>
      <c r="J87" s="41"/>
      <c r="K87" s="41"/>
      <c r="L87" s="41"/>
      <c r="M87" s="41"/>
      <c r="N87" s="41"/>
      <c r="O87" s="41"/>
      <c r="P87" s="41"/>
      <c r="Q87" s="41"/>
      <c r="R87" s="25"/>
      <c r="S87" s="25"/>
      <c r="T87" s="25"/>
      <c r="U87" s="25"/>
      <c r="V87" s="25"/>
      <c r="W87" s="25"/>
      <c r="X87" s="25"/>
      <c r="Y87" s="25"/>
      <c r="Z87" s="25"/>
      <c r="AA87" s="25"/>
      <c r="AB87" s="25"/>
      <c r="AC87" s="25"/>
      <c r="AD87" s="25"/>
      <c r="AE87" s="25"/>
      <c r="AF87" s="41"/>
      <c r="AG87" s="41"/>
      <c r="AH87" s="41"/>
      <c r="AI87" s="41"/>
      <c r="AJ87" s="41"/>
      <c r="AK87" s="41"/>
    </row>
    <row r="88" spans="1:37" ht="15.75" customHeight="1">
      <c r="A88" s="110" t="s">
        <v>74</v>
      </c>
      <c r="B88" s="111" t="s">
        <v>295</v>
      </c>
      <c r="C88" s="114" t="s">
        <v>89</v>
      </c>
      <c r="D88" s="114" t="s">
        <v>208</v>
      </c>
      <c r="E88" s="41"/>
      <c r="F88" s="41"/>
      <c r="G88" s="41"/>
      <c r="H88" s="41"/>
      <c r="I88" s="41"/>
      <c r="J88" s="41"/>
      <c r="K88" s="41"/>
      <c r="L88" s="41"/>
      <c r="M88" s="41"/>
      <c r="N88" s="41"/>
      <c r="O88" s="41"/>
      <c r="P88" s="41"/>
      <c r="Q88" s="41"/>
      <c r="R88" s="25"/>
      <c r="S88" s="25"/>
      <c r="T88" s="25"/>
      <c r="U88" s="25"/>
      <c r="V88" s="25"/>
      <c r="W88" s="25"/>
      <c r="X88" s="25"/>
      <c r="Y88" s="25"/>
      <c r="Z88" s="25"/>
      <c r="AA88" s="25"/>
      <c r="AB88" s="25"/>
      <c r="AC88" s="25"/>
      <c r="AD88" s="25"/>
      <c r="AE88" s="25"/>
      <c r="AF88" s="41"/>
      <c r="AG88" s="41"/>
      <c r="AH88" s="41"/>
      <c r="AI88" s="41"/>
      <c r="AJ88" s="41"/>
      <c r="AK88" s="41"/>
    </row>
    <row r="89" spans="1:37" ht="15.75" customHeight="1">
      <c r="A89" s="110" t="s">
        <v>74</v>
      </c>
      <c r="B89" s="111" t="s">
        <v>295</v>
      </c>
      <c r="C89" s="114" t="s">
        <v>88</v>
      </c>
      <c r="D89" s="114" t="s">
        <v>209</v>
      </c>
      <c r="E89" s="41"/>
      <c r="F89" s="41"/>
      <c r="G89" s="41"/>
      <c r="H89" s="41"/>
      <c r="I89" s="41"/>
      <c r="J89" s="41"/>
      <c r="K89" s="41"/>
      <c r="L89" s="41"/>
      <c r="M89" s="41"/>
      <c r="N89" s="41"/>
      <c r="O89" s="41"/>
      <c r="P89" s="41"/>
      <c r="Q89" s="41"/>
      <c r="R89" s="25"/>
      <c r="S89" s="25"/>
      <c r="T89" s="25"/>
      <c r="U89" s="25"/>
      <c r="V89" s="25"/>
      <c r="W89" s="25"/>
      <c r="X89" s="25"/>
      <c r="Y89" s="25"/>
      <c r="Z89" s="25"/>
      <c r="AA89" s="25"/>
      <c r="AB89" s="25"/>
      <c r="AC89" s="25"/>
      <c r="AD89" s="25"/>
      <c r="AE89" s="25"/>
      <c r="AF89" s="41"/>
      <c r="AG89" s="41"/>
      <c r="AH89" s="41"/>
      <c r="AI89" s="41"/>
      <c r="AJ89" s="41"/>
      <c r="AK89" s="41"/>
    </row>
    <row r="90" spans="1:37" ht="15.75" customHeight="1">
      <c r="A90" s="110" t="s">
        <v>74</v>
      </c>
      <c r="B90" s="111" t="s">
        <v>295</v>
      </c>
      <c r="C90" s="114" t="s">
        <v>88</v>
      </c>
      <c r="D90" s="114" t="s">
        <v>433</v>
      </c>
      <c r="E90" s="41"/>
      <c r="F90" s="41"/>
      <c r="G90" s="41"/>
      <c r="H90" s="41"/>
      <c r="I90" s="41"/>
      <c r="J90" s="41"/>
      <c r="K90" s="41"/>
      <c r="L90" s="41"/>
      <c r="M90" s="41"/>
      <c r="N90" s="41"/>
      <c r="O90" s="41"/>
      <c r="P90" s="41"/>
      <c r="Q90" s="41"/>
      <c r="R90" s="25"/>
      <c r="S90" s="25"/>
      <c r="T90" s="25"/>
      <c r="U90" s="25"/>
      <c r="V90" s="25"/>
      <c r="W90" s="25"/>
      <c r="X90" s="25"/>
      <c r="Y90" s="25"/>
      <c r="Z90" s="25"/>
      <c r="AA90" s="25"/>
      <c r="AB90" s="25"/>
      <c r="AC90" s="25"/>
      <c r="AD90" s="25"/>
      <c r="AE90" s="25"/>
      <c r="AF90" s="41"/>
      <c r="AG90" s="41"/>
      <c r="AH90" s="41"/>
      <c r="AI90" s="41"/>
      <c r="AJ90" s="41"/>
      <c r="AK90" s="41"/>
    </row>
    <row r="91" spans="1:37" ht="15.75" customHeight="1">
      <c r="A91" s="110" t="s">
        <v>74</v>
      </c>
      <c r="B91" s="111" t="s">
        <v>295</v>
      </c>
      <c r="C91" s="114" t="s">
        <v>88</v>
      </c>
      <c r="D91" s="114" t="s">
        <v>442</v>
      </c>
      <c r="E91" s="41"/>
      <c r="F91" s="41"/>
      <c r="G91" s="41"/>
      <c r="H91" s="41"/>
      <c r="I91" s="41"/>
      <c r="J91" s="41"/>
      <c r="K91" s="41"/>
      <c r="L91" s="41"/>
      <c r="M91" s="41"/>
      <c r="N91" s="41"/>
      <c r="O91" s="41"/>
      <c r="P91" s="41"/>
      <c r="Q91" s="41"/>
      <c r="R91" s="25"/>
      <c r="S91" s="25"/>
      <c r="T91" s="25"/>
      <c r="U91" s="25"/>
      <c r="V91" s="25"/>
      <c r="W91" s="25"/>
      <c r="X91" s="25"/>
      <c r="Y91" s="25"/>
      <c r="Z91" s="25"/>
      <c r="AA91" s="25"/>
      <c r="AB91" s="25"/>
      <c r="AC91" s="25"/>
      <c r="AD91" s="25"/>
      <c r="AE91" s="25"/>
      <c r="AF91" s="41"/>
      <c r="AG91" s="41"/>
      <c r="AH91" s="41"/>
      <c r="AI91" s="41"/>
      <c r="AJ91" s="41"/>
      <c r="AK91" s="41"/>
    </row>
    <row r="92" spans="1:37" ht="15.75" customHeight="1">
      <c r="A92" s="110" t="s">
        <v>74</v>
      </c>
      <c r="B92" s="111" t="s">
        <v>295</v>
      </c>
      <c r="C92" s="114" t="s">
        <v>88</v>
      </c>
      <c r="D92" s="114" t="s">
        <v>447</v>
      </c>
      <c r="E92" s="41"/>
      <c r="F92" s="41"/>
      <c r="G92" s="41"/>
      <c r="H92" s="41"/>
      <c r="I92" s="41"/>
      <c r="J92" s="41"/>
      <c r="K92" s="41"/>
      <c r="L92" s="41"/>
      <c r="M92" s="41"/>
      <c r="N92" s="41"/>
      <c r="O92" s="41"/>
      <c r="P92" s="41"/>
      <c r="Q92" s="41"/>
      <c r="R92" s="25"/>
      <c r="S92" s="25"/>
      <c r="T92" s="25"/>
      <c r="U92" s="25"/>
      <c r="V92" s="25"/>
      <c r="W92" s="25"/>
      <c r="X92" s="25"/>
      <c r="Y92" s="25"/>
      <c r="Z92" s="25"/>
      <c r="AA92" s="25"/>
      <c r="AB92" s="25"/>
      <c r="AC92" s="25"/>
      <c r="AD92" s="25"/>
      <c r="AE92" s="25"/>
      <c r="AF92" s="41"/>
      <c r="AG92" s="41"/>
      <c r="AH92" s="41"/>
      <c r="AI92" s="41"/>
      <c r="AJ92" s="41"/>
      <c r="AK92" s="41"/>
    </row>
    <row r="93" spans="1:37" ht="15.75" customHeight="1">
      <c r="A93" s="110" t="s">
        <v>74</v>
      </c>
      <c r="B93" s="111" t="s">
        <v>295</v>
      </c>
      <c r="C93" s="114" t="s">
        <v>88</v>
      </c>
      <c r="D93" s="114" t="s">
        <v>450</v>
      </c>
      <c r="E93" s="41"/>
      <c r="F93" s="41"/>
      <c r="G93" s="41"/>
      <c r="H93" s="41"/>
      <c r="I93" s="41"/>
      <c r="J93" s="41"/>
      <c r="K93" s="41"/>
      <c r="L93" s="41"/>
      <c r="M93" s="41"/>
      <c r="N93" s="41"/>
      <c r="O93" s="41"/>
      <c r="P93" s="41"/>
      <c r="Q93" s="41"/>
      <c r="R93" s="25"/>
      <c r="S93" s="25"/>
      <c r="T93" s="25"/>
      <c r="U93" s="25"/>
      <c r="V93" s="25"/>
      <c r="W93" s="25"/>
      <c r="X93" s="25"/>
      <c r="Y93" s="25"/>
      <c r="Z93" s="25"/>
      <c r="AA93" s="25"/>
      <c r="AB93" s="25"/>
      <c r="AC93" s="25"/>
      <c r="AD93" s="25"/>
      <c r="AE93" s="25"/>
      <c r="AF93" s="41"/>
      <c r="AG93" s="41"/>
      <c r="AH93" s="41"/>
      <c r="AI93" s="41"/>
      <c r="AJ93" s="41"/>
      <c r="AK93" s="41"/>
    </row>
    <row r="94" spans="1:37" ht="15.75" customHeight="1">
      <c r="A94" s="110" t="s">
        <v>74</v>
      </c>
      <c r="B94" s="111" t="s">
        <v>295</v>
      </c>
      <c r="C94" s="114" t="s">
        <v>88</v>
      </c>
      <c r="D94" s="114" t="s">
        <v>180</v>
      </c>
      <c r="E94" s="41"/>
      <c r="F94" s="41"/>
      <c r="G94" s="41"/>
      <c r="H94" s="41"/>
      <c r="I94" s="41"/>
      <c r="J94" s="41"/>
      <c r="K94" s="41"/>
      <c r="L94" s="41"/>
      <c r="M94" s="41"/>
      <c r="N94" s="41"/>
      <c r="O94" s="41"/>
      <c r="P94" s="41"/>
      <c r="Q94" s="41"/>
      <c r="R94" s="25"/>
      <c r="S94" s="25"/>
      <c r="T94" s="25"/>
      <c r="U94" s="25"/>
      <c r="V94" s="25"/>
      <c r="W94" s="25"/>
      <c r="X94" s="25"/>
      <c r="Y94" s="25"/>
      <c r="Z94" s="25"/>
      <c r="AA94" s="25"/>
      <c r="AB94" s="25"/>
      <c r="AC94" s="25"/>
      <c r="AD94" s="25"/>
      <c r="AE94" s="25"/>
      <c r="AF94" s="41"/>
      <c r="AG94" s="41"/>
      <c r="AH94" s="41"/>
      <c r="AI94" s="41"/>
      <c r="AJ94" s="41"/>
      <c r="AK94" s="41"/>
    </row>
    <row r="95" spans="1:37" ht="15.75" customHeight="1">
      <c r="A95" s="110" t="s">
        <v>74</v>
      </c>
      <c r="B95" s="111" t="s">
        <v>295</v>
      </c>
      <c r="C95" s="114" t="s">
        <v>88</v>
      </c>
      <c r="D95" s="114" t="s">
        <v>200</v>
      </c>
      <c r="E95" s="41"/>
      <c r="F95" s="41"/>
      <c r="G95" s="41"/>
      <c r="H95" s="41"/>
      <c r="I95" s="41"/>
      <c r="J95" s="41"/>
      <c r="K95" s="41"/>
      <c r="L95" s="41"/>
      <c r="M95" s="41"/>
      <c r="N95" s="41"/>
      <c r="O95" s="41"/>
      <c r="P95" s="41"/>
      <c r="Q95" s="41"/>
      <c r="R95" s="25"/>
      <c r="S95" s="25"/>
      <c r="T95" s="25"/>
      <c r="U95" s="25"/>
      <c r="V95" s="25"/>
      <c r="W95" s="25"/>
      <c r="X95" s="25"/>
      <c r="Y95" s="25"/>
      <c r="Z95" s="25"/>
      <c r="AA95" s="25"/>
      <c r="AB95" s="25"/>
      <c r="AC95" s="25"/>
      <c r="AD95" s="25"/>
      <c r="AE95" s="25"/>
      <c r="AF95" s="41"/>
      <c r="AG95" s="41"/>
      <c r="AH95" s="41"/>
      <c r="AI95" s="41"/>
      <c r="AJ95" s="41"/>
      <c r="AK95" s="41"/>
    </row>
    <row r="96" spans="1:37" ht="15.75" customHeight="1">
      <c r="A96" s="110" t="s">
        <v>74</v>
      </c>
      <c r="B96" s="111" t="s">
        <v>295</v>
      </c>
      <c r="C96" s="114" t="s">
        <v>88</v>
      </c>
      <c r="D96" s="114" t="s">
        <v>457</v>
      </c>
      <c r="E96" s="41"/>
      <c r="F96" s="41"/>
      <c r="G96" s="41"/>
      <c r="H96" s="41"/>
      <c r="I96" s="41"/>
      <c r="J96" s="41"/>
      <c r="K96" s="41"/>
      <c r="L96" s="41"/>
      <c r="M96" s="41"/>
      <c r="N96" s="41"/>
      <c r="O96" s="41"/>
      <c r="P96" s="41"/>
      <c r="Q96" s="41"/>
      <c r="R96" s="25"/>
      <c r="S96" s="25"/>
      <c r="T96" s="25"/>
      <c r="U96" s="25"/>
      <c r="V96" s="25"/>
      <c r="W96" s="25"/>
      <c r="X96" s="25"/>
      <c r="Y96" s="25"/>
      <c r="Z96" s="25"/>
      <c r="AA96" s="25"/>
      <c r="AB96" s="25"/>
      <c r="AC96" s="25"/>
      <c r="AD96" s="25"/>
      <c r="AE96" s="25"/>
      <c r="AF96" s="41"/>
      <c r="AG96" s="41"/>
      <c r="AH96" s="41"/>
      <c r="AI96" s="41"/>
      <c r="AJ96" s="41"/>
      <c r="AK96" s="41"/>
    </row>
    <row r="97" spans="1:37" ht="15.75" customHeight="1">
      <c r="A97" s="110" t="s">
        <v>74</v>
      </c>
      <c r="B97" s="111" t="s">
        <v>295</v>
      </c>
      <c r="C97" s="114" t="s">
        <v>88</v>
      </c>
      <c r="D97" s="114" t="s">
        <v>201</v>
      </c>
      <c r="E97" s="41"/>
      <c r="F97" s="41"/>
      <c r="G97" s="41"/>
      <c r="H97" s="41"/>
      <c r="I97" s="41"/>
      <c r="J97" s="41"/>
      <c r="K97" s="41"/>
      <c r="L97" s="41"/>
      <c r="M97" s="41"/>
      <c r="N97" s="41"/>
      <c r="O97" s="41"/>
      <c r="P97" s="41"/>
      <c r="Q97" s="41"/>
      <c r="R97" s="25"/>
      <c r="S97" s="25"/>
      <c r="T97" s="25"/>
      <c r="U97" s="25"/>
      <c r="V97" s="25"/>
      <c r="W97" s="25"/>
      <c r="X97" s="25"/>
      <c r="Y97" s="25"/>
      <c r="Z97" s="25"/>
      <c r="AA97" s="25"/>
      <c r="AB97" s="25"/>
      <c r="AC97" s="25"/>
      <c r="AD97" s="25"/>
      <c r="AE97" s="25"/>
      <c r="AF97" s="41"/>
      <c r="AG97" s="41"/>
      <c r="AH97" s="41"/>
      <c r="AI97" s="41"/>
      <c r="AJ97" s="41"/>
      <c r="AK97" s="41"/>
    </row>
    <row r="98" spans="1:37" ht="15.75" customHeight="1">
      <c r="A98" s="110" t="s">
        <v>74</v>
      </c>
      <c r="B98" s="111" t="s">
        <v>295</v>
      </c>
      <c r="C98" s="114" t="s">
        <v>88</v>
      </c>
      <c r="D98" s="114" t="s">
        <v>459</v>
      </c>
      <c r="E98" s="41"/>
      <c r="F98" s="41"/>
      <c r="G98" s="41"/>
      <c r="H98" s="41"/>
      <c r="I98" s="41"/>
      <c r="J98" s="41"/>
      <c r="K98" s="41"/>
      <c r="L98" s="41"/>
      <c r="M98" s="41"/>
      <c r="N98" s="41"/>
      <c r="O98" s="41"/>
      <c r="P98" s="41"/>
      <c r="Q98" s="41"/>
      <c r="R98" s="25"/>
      <c r="S98" s="25"/>
      <c r="T98" s="25"/>
      <c r="U98" s="25"/>
      <c r="V98" s="25"/>
      <c r="W98" s="25"/>
      <c r="X98" s="25"/>
      <c r="Y98" s="25"/>
      <c r="Z98" s="25"/>
      <c r="AA98" s="25"/>
      <c r="AB98" s="25"/>
      <c r="AC98" s="25"/>
      <c r="AD98" s="25"/>
      <c r="AE98" s="25"/>
      <c r="AF98" s="41"/>
      <c r="AG98" s="41"/>
      <c r="AH98" s="41"/>
      <c r="AI98" s="41"/>
      <c r="AJ98" s="41"/>
      <c r="AK98" s="41"/>
    </row>
    <row r="99" spans="1:37" ht="15.75" customHeight="1">
      <c r="A99" s="110" t="s">
        <v>74</v>
      </c>
      <c r="B99" s="111" t="s">
        <v>295</v>
      </c>
      <c r="C99" s="114" t="s">
        <v>88</v>
      </c>
      <c r="D99" s="114" t="s">
        <v>461</v>
      </c>
      <c r="E99" s="41"/>
      <c r="F99" s="41"/>
      <c r="G99" s="41"/>
      <c r="H99" s="41"/>
      <c r="I99" s="41"/>
      <c r="J99" s="41"/>
      <c r="K99" s="41"/>
      <c r="L99" s="41"/>
      <c r="M99" s="41"/>
      <c r="N99" s="41"/>
      <c r="O99" s="41"/>
      <c r="P99" s="41"/>
      <c r="Q99" s="41"/>
      <c r="R99" s="25"/>
      <c r="S99" s="25"/>
      <c r="T99" s="25"/>
      <c r="U99" s="25"/>
      <c r="V99" s="25"/>
      <c r="W99" s="25"/>
      <c r="X99" s="25"/>
      <c r="Y99" s="25"/>
      <c r="Z99" s="25"/>
      <c r="AA99" s="25"/>
      <c r="AB99" s="25"/>
      <c r="AC99" s="25"/>
      <c r="AD99" s="25"/>
      <c r="AE99" s="25"/>
      <c r="AF99" s="41"/>
      <c r="AG99" s="41"/>
      <c r="AH99" s="41"/>
      <c r="AI99" s="41"/>
      <c r="AJ99" s="41"/>
      <c r="AK99" s="41"/>
    </row>
    <row r="100" spans="1:37" ht="15.75" customHeight="1">
      <c r="A100" s="110" t="s">
        <v>74</v>
      </c>
      <c r="B100" s="111" t="s">
        <v>295</v>
      </c>
      <c r="C100" s="114" t="s">
        <v>88</v>
      </c>
      <c r="D100" s="114" t="s">
        <v>208</v>
      </c>
      <c r="E100" s="41"/>
      <c r="F100" s="41"/>
      <c r="G100" s="41"/>
      <c r="H100" s="41"/>
      <c r="I100" s="41"/>
      <c r="J100" s="41"/>
      <c r="K100" s="41"/>
      <c r="L100" s="41"/>
      <c r="M100" s="41"/>
      <c r="N100" s="41"/>
      <c r="O100" s="41"/>
      <c r="P100" s="41"/>
      <c r="Q100" s="41"/>
      <c r="R100" s="25"/>
      <c r="S100" s="25"/>
      <c r="T100" s="25"/>
      <c r="U100" s="25"/>
      <c r="V100" s="25"/>
      <c r="W100" s="25"/>
      <c r="X100" s="25"/>
      <c r="Y100" s="25"/>
      <c r="Z100" s="25"/>
      <c r="AA100" s="25"/>
      <c r="AB100" s="25"/>
      <c r="AC100" s="25"/>
      <c r="AD100" s="25"/>
      <c r="AE100" s="25"/>
      <c r="AF100" s="41"/>
      <c r="AG100" s="41"/>
      <c r="AH100" s="41"/>
      <c r="AI100" s="41"/>
      <c r="AJ100" s="41"/>
      <c r="AK100" s="41"/>
    </row>
    <row r="101" spans="1:37" ht="15.75" customHeight="1">
      <c r="A101" s="110" t="s">
        <v>74</v>
      </c>
      <c r="B101" s="111" t="s">
        <v>321</v>
      </c>
      <c r="C101" s="115" t="s">
        <v>87</v>
      </c>
      <c r="D101" s="115" t="s">
        <v>424</v>
      </c>
      <c r="E101" s="41"/>
      <c r="F101" s="41"/>
      <c r="G101" s="41"/>
      <c r="H101" s="41"/>
      <c r="I101" s="41"/>
      <c r="J101" s="41"/>
      <c r="K101" s="41"/>
      <c r="L101" s="41"/>
      <c r="M101" s="41"/>
      <c r="N101" s="41"/>
      <c r="O101" s="41"/>
      <c r="P101" s="41"/>
      <c r="Q101" s="41"/>
      <c r="R101" s="25"/>
      <c r="S101" s="25"/>
      <c r="T101" s="25"/>
      <c r="U101" s="25"/>
      <c r="V101" s="25"/>
      <c r="W101" s="25"/>
      <c r="X101" s="25"/>
      <c r="Y101" s="25"/>
      <c r="Z101" s="25"/>
      <c r="AA101" s="25"/>
      <c r="AB101" s="25"/>
      <c r="AC101" s="25"/>
      <c r="AD101" s="25"/>
      <c r="AE101" s="25"/>
      <c r="AF101" s="41"/>
      <c r="AG101" s="41"/>
      <c r="AH101" s="41"/>
      <c r="AI101" s="41"/>
      <c r="AJ101" s="41"/>
      <c r="AK101" s="41"/>
    </row>
    <row r="102" spans="1:37" ht="15.75" customHeight="1">
      <c r="A102" s="110" t="s">
        <v>74</v>
      </c>
      <c r="B102" s="111" t="s">
        <v>321</v>
      </c>
      <c r="C102" s="115" t="s">
        <v>87</v>
      </c>
      <c r="D102" s="115" t="s">
        <v>188</v>
      </c>
      <c r="E102" s="41"/>
      <c r="F102" s="41"/>
      <c r="G102" s="41"/>
      <c r="H102" s="41"/>
      <c r="I102" s="41"/>
      <c r="J102" s="41"/>
      <c r="K102" s="41"/>
      <c r="L102" s="41"/>
      <c r="M102" s="41"/>
      <c r="N102" s="41"/>
      <c r="O102" s="41"/>
      <c r="P102" s="41"/>
      <c r="Q102" s="41"/>
      <c r="R102" s="25"/>
      <c r="S102" s="25"/>
      <c r="T102" s="25"/>
      <c r="U102" s="25"/>
      <c r="V102" s="25"/>
      <c r="W102" s="25"/>
      <c r="X102" s="25"/>
      <c r="Y102" s="25"/>
      <c r="Z102" s="25"/>
      <c r="AA102" s="25"/>
      <c r="AB102" s="25"/>
      <c r="AC102" s="25"/>
      <c r="AD102" s="25"/>
      <c r="AE102" s="25"/>
      <c r="AF102" s="41"/>
      <c r="AG102" s="41"/>
      <c r="AH102" s="41"/>
      <c r="AI102" s="41"/>
      <c r="AJ102" s="41"/>
      <c r="AK102" s="41"/>
    </row>
    <row r="103" spans="1:37" ht="15.75" customHeight="1">
      <c r="A103" s="110" t="s">
        <v>74</v>
      </c>
      <c r="B103" s="111" t="s">
        <v>321</v>
      </c>
      <c r="C103" s="115" t="s">
        <v>87</v>
      </c>
      <c r="D103" s="115" t="s">
        <v>462</v>
      </c>
      <c r="E103" s="41"/>
      <c r="F103" s="41"/>
      <c r="G103" s="41"/>
      <c r="H103" s="41"/>
      <c r="I103" s="41"/>
      <c r="J103" s="41"/>
      <c r="K103" s="41"/>
      <c r="L103" s="41"/>
      <c r="M103" s="41"/>
      <c r="N103" s="41"/>
      <c r="O103" s="41"/>
      <c r="P103" s="41"/>
      <c r="Q103" s="41"/>
      <c r="R103" s="25"/>
      <c r="S103" s="25"/>
      <c r="T103" s="25"/>
      <c r="U103" s="25"/>
      <c r="V103" s="25"/>
      <c r="W103" s="25"/>
      <c r="X103" s="25"/>
      <c r="Y103" s="25"/>
      <c r="Z103" s="25"/>
      <c r="AA103" s="25"/>
      <c r="AB103" s="25"/>
      <c r="AC103" s="25"/>
      <c r="AD103" s="25"/>
      <c r="AE103" s="25"/>
      <c r="AF103" s="41"/>
      <c r="AG103" s="41"/>
      <c r="AH103" s="41"/>
      <c r="AI103" s="41"/>
      <c r="AJ103" s="41"/>
      <c r="AK103" s="41"/>
    </row>
    <row r="104" spans="1:37" ht="15.75" customHeight="1">
      <c r="A104" s="110" t="s">
        <v>74</v>
      </c>
      <c r="B104" s="111" t="s">
        <v>321</v>
      </c>
      <c r="C104" s="115" t="s">
        <v>87</v>
      </c>
      <c r="D104" s="115" t="s">
        <v>193</v>
      </c>
      <c r="E104" s="41"/>
      <c r="F104" s="41"/>
      <c r="G104" s="41"/>
      <c r="H104" s="41"/>
      <c r="I104" s="41"/>
      <c r="J104" s="41"/>
      <c r="K104" s="41"/>
      <c r="L104" s="41"/>
      <c r="M104" s="41"/>
      <c r="N104" s="41"/>
      <c r="O104" s="41"/>
      <c r="P104" s="41"/>
      <c r="Q104" s="41"/>
      <c r="R104" s="25"/>
      <c r="S104" s="25"/>
      <c r="T104" s="25"/>
      <c r="U104" s="25"/>
      <c r="V104" s="25"/>
      <c r="W104" s="25"/>
      <c r="X104" s="25"/>
      <c r="Y104" s="25"/>
      <c r="Z104" s="25"/>
      <c r="AA104" s="25"/>
      <c r="AB104" s="25"/>
      <c r="AC104" s="25"/>
      <c r="AD104" s="25"/>
      <c r="AE104" s="25"/>
      <c r="AF104" s="41"/>
      <c r="AG104" s="41"/>
      <c r="AH104" s="41"/>
      <c r="AI104" s="41"/>
      <c r="AJ104" s="41"/>
      <c r="AK104" s="41"/>
    </row>
    <row r="105" spans="1:37" ht="15.75" customHeight="1">
      <c r="A105" s="110" t="s">
        <v>74</v>
      </c>
      <c r="B105" s="111" t="s">
        <v>321</v>
      </c>
      <c r="C105" s="115" t="s">
        <v>87</v>
      </c>
      <c r="D105" s="115" t="s">
        <v>189</v>
      </c>
      <c r="E105" s="41"/>
      <c r="F105" s="41"/>
      <c r="G105" s="41"/>
      <c r="H105" s="41"/>
      <c r="I105" s="41"/>
      <c r="J105" s="41"/>
      <c r="K105" s="41"/>
      <c r="L105" s="41"/>
      <c r="M105" s="41"/>
      <c r="N105" s="41"/>
      <c r="O105" s="41"/>
      <c r="P105" s="41"/>
      <c r="Q105" s="41"/>
      <c r="R105" s="25"/>
      <c r="S105" s="25"/>
      <c r="T105" s="25"/>
      <c r="U105" s="25"/>
      <c r="V105" s="25"/>
      <c r="W105" s="25"/>
      <c r="X105" s="25"/>
      <c r="Y105" s="25"/>
      <c r="Z105" s="25"/>
      <c r="AA105" s="25"/>
      <c r="AB105" s="25"/>
      <c r="AC105" s="25"/>
      <c r="AD105" s="25"/>
      <c r="AE105" s="25"/>
      <c r="AF105" s="41"/>
      <c r="AG105" s="41"/>
      <c r="AH105" s="41"/>
      <c r="AI105" s="41"/>
      <c r="AJ105" s="41"/>
      <c r="AK105" s="41"/>
    </row>
    <row r="106" spans="1:37" ht="15.75" customHeight="1">
      <c r="A106" s="110" t="s">
        <v>74</v>
      </c>
      <c r="B106" s="111" t="s">
        <v>321</v>
      </c>
      <c r="C106" s="115" t="s">
        <v>87</v>
      </c>
      <c r="D106" s="115" t="s">
        <v>455</v>
      </c>
      <c r="E106" s="41"/>
      <c r="F106" s="41"/>
      <c r="G106" s="41"/>
      <c r="H106" s="41"/>
      <c r="I106" s="41"/>
      <c r="J106" s="41"/>
      <c r="K106" s="41"/>
      <c r="L106" s="41"/>
      <c r="M106" s="41"/>
      <c r="N106" s="41"/>
      <c r="O106" s="41"/>
      <c r="P106" s="41"/>
      <c r="Q106" s="41"/>
      <c r="R106" s="25"/>
      <c r="S106" s="25"/>
      <c r="T106" s="25"/>
      <c r="U106" s="25"/>
      <c r="V106" s="25"/>
      <c r="W106" s="25"/>
      <c r="X106" s="25"/>
      <c r="Y106" s="25"/>
      <c r="Z106" s="25"/>
      <c r="AA106" s="25"/>
      <c r="AB106" s="25"/>
      <c r="AC106" s="25"/>
      <c r="AD106" s="25"/>
      <c r="AE106" s="25"/>
      <c r="AF106" s="41"/>
      <c r="AG106" s="41"/>
      <c r="AH106" s="41"/>
      <c r="AI106" s="41"/>
      <c r="AJ106" s="41"/>
      <c r="AK106" s="41"/>
    </row>
    <row r="107" spans="1:37" ht="15.75" customHeight="1">
      <c r="A107" s="110" t="s">
        <v>74</v>
      </c>
      <c r="B107" s="111" t="s">
        <v>321</v>
      </c>
      <c r="C107" s="115" t="s">
        <v>87</v>
      </c>
      <c r="D107" s="115" t="s">
        <v>460</v>
      </c>
      <c r="E107" s="41"/>
      <c r="F107" s="41"/>
      <c r="G107" s="41"/>
      <c r="H107" s="41"/>
      <c r="I107" s="41"/>
      <c r="J107" s="41"/>
      <c r="K107" s="41"/>
      <c r="L107" s="41"/>
      <c r="M107" s="41"/>
      <c r="N107" s="41"/>
      <c r="O107" s="41"/>
      <c r="P107" s="41"/>
      <c r="Q107" s="41"/>
      <c r="R107" s="25"/>
      <c r="S107" s="25"/>
      <c r="T107" s="25"/>
      <c r="U107" s="25"/>
      <c r="V107" s="25"/>
      <c r="W107" s="25"/>
      <c r="X107" s="25"/>
      <c r="Y107" s="25"/>
      <c r="Z107" s="25"/>
      <c r="AA107" s="25"/>
      <c r="AB107" s="25"/>
      <c r="AC107" s="25"/>
      <c r="AD107" s="25"/>
      <c r="AE107" s="25"/>
      <c r="AF107" s="41"/>
      <c r="AG107" s="41"/>
      <c r="AH107" s="41"/>
      <c r="AI107" s="41"/>
      <c r="AJ107" s="41"/>
      <c r="AK107" s="41"/>
    </row>
    <row r="108" spans="1:37" ht="15.75" customHeight="1">
      <c r="A108" s="110" t="s">
        <v>74</v>
      </c>
      <c r="B108" s="111" t="s">
        <v>321</v>
      </c>
      <c r="C108" s="115" t="s">
        <v>87</v>
      </c>
      <c r="D108" s="115" t="s">
        <v>302</v>
      </c>
      <c r="E108" s="41"/>
      <c r="F108" s="41"/>
      <c r="G108" s="41"/>
      <c r="H108" s="41"/>
      <c r="I108" s="41"/>
      <c r="J108" s="41"/>
      <c r="K108" s="41"/>
      <c r="L108" s="41"/>
      <c r="M108" s="41"/>
      <c r="N108" s="41"/>
      <c r="O108" s="41"/>
      <c r="P108" s="41"/>
      <c r="Q108" s="41"/>
      <c r="R108" s="25"/>
      <c r="S108" s="25"/>
      <c r="T108" s="25"/>
      <c r="U108" s="25"/>
      <c r="V108" s="25"/>
      <c r="W108" s="25"/>
      <c r="X108" s="25"/>
      <c r="Y108" s="25"/>
      <c r="Z108" s="25"/>
      <c r="AA108" s="25"/>
      <c r="AB108" s="25"/>
      <c r="AC108" s="25"/>
      <c r="AD108" s="25"/>
      <c r="AE108" s="25"/>
      <c r="AF108" s="41"/>
      <c r="AG108" s="41"/>
      <c r="AH108" s="41"/>
      <c r="AI108" s="41"/>
      <c r="AJ108" s="41"/>
      <c r="AK108" s="41"/>
    </row>
    <row r="109" spans="1:37" ht="15.75" customHeight="1">
      <c r="A109" s="110" t="s">
        <v>74</v>
      </c>
      <c r="B109" s="111" t="s">
        <v>321</v>
      </c>
      <c r="C109" s="115" t="s">
        <v>87</v>
      </c>
      <c r="D109" s="115" t="s">
        <v>194</v>
      </c>
      <c r="E109" s="41"/>
      <c r="F109" s="41"/>
      <c r="G109" s="41"/>
      <c r="H109" s="41"/>
      <c r="I109" s="41"/>
      <c r="J109" s="41"/>
      <c r="K109" s="41"/>
      <c r="L109" s="41"/>
      <c r="M109" s="41"/>
      <c r="N109" s="41"/>
      <c r="O109" s="41"/>
      <c r="P109" s="41"/>
      <c r="Q109" s="41"/>
      <c r="R109" s="25"/>
      <c r="S109" s="25"/>
      <c r="T109" s="25"/>
      <c r="U109" s="25"/>
      <c r="V109" s="25"/>
      <c r="W109" s="25"/>
      <c r="X109" s="25"/>
      <c r="Y109" s="25"/>
      <c r="Z109" s="25"/>
      <c r="AA109" s="25"/>
      <c r="AB109" s="25"/>
      <c r="AC109" s="25"/>
      <c r="AD109" s="25"/>
      <c r="AE109" s="25"/>
      <c r="AF109" s="41"/>
      <c r="AG109" s="41"/>
      <c r="AH109" s="41"/>
      <c r="AI109" s="41"/>
      <c r="AJ109" s="41"/>
      <c r="AK109" s="41"/>
    </row>
    <row r="110" spans="1:37" ht="15.75" customHeight="1">
      <c r="A110" s="110" t="s">
        <v>74</v>
      </c>
      <c r="B110" s="111" t="s">
        <v>321</v>
      </c>
      <c r="C110" s="115" t="s">
        <v>87</v>
      </c>
      <c r="D110" s="115" t="s">
        <v>451</v>
      </c>
      <c r="E110" s="41"/>
      <c r="F110" s="41"/>
      <c r="G110" s="41"/>
      <c r="H110" s="41"/>
      <c r="I110" s="41"/>
      <c r="J110" s="41"/>
      <c r="K110" s="41"/>
      <c r="L110" s="41"/>
      <c r="M110" s="41"/>
      <c r="N110" s="41"/>
      <c r="O110" s="41"/>
      <c r="P110" s="41"/>
      <c r="Q110" s="41"/>
      <c r="R110" s="25"/>
      <c r="S110" s="25"/>
      <c r="T110" s="25"/>
      <c r="U110" s="25"/>
      <c r="V110" s="25"/>
      <c r="W110" s="25"/>
      <c r="X110" s="25"/>
      <c r="Y110" s="25"/>
      <c r="Z110" s="25"/>
      <c r="AA110" s="25"/>
      <c r="AB110" s="25"/>
      <c r="AC110" s="25"/>
      <c r="AD110" s="25"/>
      <c r="AE110" s="25"/>
      <c r="AF110" s="41"/>
      <c r="AG110" s="41"/>
      <c r="AH110" s="41"/>
      <c r="AI110" s="41"/>
      <c r="AJ110" s="41"/>
      <c r="AK110" s="41"/>
    </row>
    <row r="111" spans="1:37" ht="15.75" customHeight="1">
      <c r="A111" s="110" t="s">
        <v>74</v>
      </c>
      <c r="B111" s="111" t="s">
        <v>321</v>
      </c>
      <c r="C111" s="115" t="s">
        <v>87</v>
      </c>
      <c r="D111" s="115" t="s">
        <v>458</v>
      </c>
      <c r="E111" s="41"/>
      <c r="F111" s="41"/>
      <c r="G111" s="41"/>
      <c r="H111" s="41"/>
      <c r="I111" s="41"/>
      <c r="J111" s="41"/>
      <c r="K111" s="41"/>
      <c r="L111" s="41"/>
      <c r="M111" s="41"/>
      <c r="N111" s="41"/>
      <c r="O111" s="41"/>
      <c r="P111" s="41"/>
      <c r="Q111" s="41"/>
      <c r="R111" s="25"/>
      <c r="S111" s="25"/>
      <c r="T111" s="25"/>
      <c r="U111" s="25"/>
      <c r="V111" s="25"/>
      <c r="W111" s="25"/>
      <c r="X111" s="25"/>
      <c r="Y111" s="25"/>
      <c r="Z111" s="25"/>
      <c r="AA111" s="25"/>
      <c r="AB111" s="25"/>
      <c r="AC111" s="25"/>
      <c r="AD111" s="25"/>
      <c r="AE111" s="25"/>
      <c r="AF111" s="41"/>
      <c r="AG111" s="41"/>
      <c r="AH111" s="41"/>
      <c r="AI111" s="41"/>
      <c r="AJ111" s="41"/>
      <c r="AK111" s="41"/>
    </row>
    <row r="112" spans="1:37" ht="15.75" customHeight="1">
      <c r="A112" s="110" t="s">
        <v>74</v>
      </c>
      <c r="B112" s="111" t="s">
        <v>321</v>
      </c>
      <c r="C112" s="115" t="s">
        <v>87</v>
      </c>
      <c r="D112" s="115" t="s">
        <v>190</v>
      </c>
      <c r="E112" s="41"/>
      <c r="F112" s="41"/>
      <c r="G112" s="41"/>
      <c r="H112" s="41"/>
      <c r="I112" s="41"/>
      <c r="J112" s="41"/>
      <c r="K112" s="41"/>
      <c r="L112" s="41"/>
      <c r="M112" s="41"/>
      <c r="N112" s="41"/>
      <c r="O112" s="41"/>
      <c r="P112" s="41"/>
      <c r="Q112" s="41"/>
      <c r="R112" s="25"/>
      <c r="S112" s="25"/>
      <c r="T112" s="25"/>
      <c r="U112" s="25"/>
      <c r="V112" s="25"/>
      <c r="W112" s="25"/>
      <c r="X112" s="25"/>
      <c r="Y112" s="25"/>
      <c r="Z112" s="25"/>
      <c r="AA112" s="25"/>
      <c r="AB112" s="25"/>
      <c r="AC112" s="25"/>
      <c r="AD112" s="25"/>
      <c r="AE112" s="25"/>
      <c r="AF112" s="41"/>
      <c r="AG112" s="41"/>
      <c r="AH112" s="41"/>
      <c r="AI112" s="41"/>
      <c r="AJ112" s="41"/>
      <c r="AK112" s="41"/>
    </row>
    <row r="113" spans="1:37" ht="15.75" customHeight="1">
      <c r="A113" s="110" t="s">
        <v>74</v>
      </c>
      <c r="B113" s="111" t="s">
        <v>321</v>
      </c>
      <c r="C113" s="115" t="s">
        <v>87</v>
      </c>
      <c r="D113" s="115" t="s">
        <v>199</v>
      </c>
      <c r="E113" s="41"/>
      <c r="F113" s="41"/>
      <c r="G113" s="41"/>
      <c r="H113" s="41"/>
      <c r="I113" s="41"/>
      <c r="J113" s="41"/>
      <c r="K113" s="41"/>
      <c r="L113" s="41"/>
      <c r="M113" s="41"/>
      <c r="N113" s="41"/>
      <c r="O113" s="41"/>
      <c r="P113" s="41"/>
      <c r="Q113" s="41"/>
      <c r="R113" s="25"/>
      <c r="S113" s="25"/>
      <c r="T113" s="25"/>
      <c r="U113" s="25"/>
      <c r="V113" s="25"/>
      <c r="W113" s="25"/>
      <c r="X113" s="25"/>
      <c r="Y113" s="25"/>
      <c r="Z113" s="25"/>
      <c r="AA113" s="25"/>
      <c r="AB113" s="25"/>
      <c r="AC113" s="25"/>
      <c r="AD113" s="25"/>
      <c r="AE113" s="25"/>
      <c r="AF113" s="41"/>
      <c r="AG113" s="41"/>
      <c r="AH113" s="41"/>
      <c r="AI113" s="41"/>
      <c r="AJ113" s="41"/>
      <c r="AK113" s="41"/>
    </row>
    <row r="114" spans="1:37" ht="15.75" customHeight="1">
      <c r="A114" s="110" t="s">
        <v>74</v>
      </c>
      <c r="B114" s="111" t="s">
        <v>321</v>
      </c>
      <c r="C114" s="115" t="s">
        <v>86</v>
      </c>
      <c r="D114" s="115" t="s">
        <v>424</v>
      </c>
      <c r="E114" s="41"/>
      <c r="F114" s="41"/>
      <c r="G114" s="41"/>
      <c r="H114" s="41"/>
      <c r="I114" s="41"/>
      <c r="J114" s="41"/>
      <c r="K114" s="41"/>
      <c r="L114" s="41"/>
      <c r="M114" s="41"/>
      <c r="N114" s="41"/>
      <c r="O114" s="41"/>
      <c r="P114" s="41"/>
      <c r="Q114" s="41"/>
      <c r="R114" s="25"/>
      <c r="S114" s="25"/>
      <c r="T114" s="25"/>
      <c r="U114" s="25"/>
      <c r="V114" s="25"/>
      <c r="W114" s="25"/>
      <c r="X114" s="25"/>
      <c r="Y114" s="25"/>
      <c r="Z114" s="25"/>
      <c r="AA114" s="25"/>
      <c r="AB114" s="25"/>
      <c r="AC114" s="25"/>
      <c r="AD114" s="25"/>
      <c r="AE114" s="25"/>
      <c r="AF114" s="41"/>
      <c r="AG114" s="41"/>
      <c r="AH114" s="41"/>
      <c r="AI114" s="41"/>
      <c r="AJ114" s="41"/>
      <c r="AK114" s="41"/>
    </row>
    <row r="115" spans="1:37" ht="15.75" customHeight="1">
      <c r="A115" s="110" t="s">
        <v>74</v>
      </c>
      <c r="B115" s="111" t="s">
        <v>321</v>
      </c>
      <c r="C115" s="115" t="s">
        <v>86</v>
      </c>
      <c r="D115" s="115" t="s">
        <v>188</v>
      </c>
      <c r="E115" s="41"/>
      <c r="F115" s="41"/>
      <c r="G115" s="41"/>
      <c r="H115" s="41"/>
      <c r="I115" s="41"/>
      <c r="J115" s="41"/>
      <c r="K115" s="41"/>
      <c r="L115" s="41"/>
      <c r="M115" s="41"/>
      <c r="N115" s="41"/>
      <c r="O115" s="41"/>
      <c r="P115" s="41"/>
      <c r="Q115" s="41"/>
      <c r="R115" s="25"/>
      <c r="S115" s="25"/>
      <c r="T115" s="25"/>
      <c r="U115" s="25"/>
      <c r="V115" s="25"/>
      <c r="W115" s="25"/>
      <c r="X115" s="25"/>
      <c r="Y115" s="25"/>
      <c r="Z115" s="25"/>
      <c r="AA115" s="25"/>
      <c r="AB115" s="25"/>
      <c r="AC115" s="25"/>
      <c r="AD115" s="25"/>
      <c r="AE115" s="25"/>
      <c r="AF115" s="41"/>
      <c r="AG115" s="41"/>
      <c r="AH115" s="41"/>
      <c r="AI115" s="41"/>
      <c r="AJ115" s="41"/>
      <c r="AK115" s="41"/>
    </row>
    <row r="116" spans="1:37" ht="15.75" customHeight="1">
      <c r="A116" s="110" t="s">
        <v>74</v>
      </c>
      <c r="B116" s="111" t="s">
        <v>321</v>
      </c>
      <c r="C116" s="115" t="s">
        <v>86</v>
      </c>
      <c r="D116" s="115" t="s">
        <v>462</v>
      </c>
      <c r="E116" s="41"/>
      <c r="F116" s="41"/>
      <c r="G116" s="41"/>
      <c r="H116" s="41"/>
      <c r="I116" s="41"/>
      <c r="J116" s="41"/>
      <c r="K116" s="41"/>
      <c r="L116" s="41"/>
      <c r="M116" s="41"/>
      <c r="N116" s="41"/>
      <c r="O116" s="41"/>
      <c r="P116" s="41"/>
      <c r="Q116" s="41"/>
      <c r="R116" s="25"/>
      <c r="S116" s="25"/>
      <c r="T116" s="25"/>
      <c r="U116" s="25"/>
      <c r="V116" s="25"/>
      <c r="W116" s="25"/>
      <c r="X116" s="25"/>
      <c r="Y116" s="25"/>
      <c r="Z116" s="25"/>
      <c r="AA116" s="25"/>
      <c r="AB116" s="25"/>
      <c r="AC116" s="25"/>
      <c r="AD116" s="25"/>
      <c r="AE116" s="25"/>
      <c r="AF116" s="41"/>
      <c r="AG116" s="41"/>
      <c r="AH116" s="41"/>
      <c r="AI116" s="41"/>
      <c r="AJ116" s="41"/>
      <c r="AK116" s="41"/>
    </row>
    <row r="117" spans="1:37" ht="15.75" customHeight="1">
      <c r="A117" s="110" t="s">
        <v>74</v>
      </c>
      <c r="B117" s="111" t="s">
        <v>321</v>
      </c>
      <c r="C117" s="115" t="s">
        <v>86</v>
      </c>
      <c r="D117" s="115" t="s">
        <v>193</v>
      </c>
      <c r="E117" s="41"/>
      <c r="F117" s="41"/>
      <c r="G117" s="41"/>
      <c r="H117" s="41"/>
      <c r="I117" s="41"/>
      <c r="J117" s="41"/>
      <c r="K117" s="41"/>
      <c r="L117" s="41"/>
      <c r="M117" s="41"/>
      <c r="N117" s="41"/>
      <c r="O117" s="41"/>
      <c r="P117" s="41"/>
      <c r="Q117" s="41"/>
      <c r="R117" s="25"/>
      <c r="S117" s="25"/>
      <c r="T117" s="25"/>
      <c r="U117" s="25"/>
      <c r="V117" s="25"/>
      <c r="W117" s="25"/>
      <c r="X117" s="25"/>
      <c r="Y117" s="25"/>
      <c r="Z117" s="25"/>
      <c r="AA117" s="25"/>
      <c r="AB117" s="25"/>
      <c r="AC117" s="25"/>
      <c r="AD117" s="25"/>
      <c r="AE117" s="25"/>
      <c r="AF117" s="41"/>
      <c r="AG117" s="41"/>
      <c r="AH117" s="41"/>
      <c r="AI117" s="41"/>
      <c r="AJ117" s="41"/>
      <c r="AK117" s="41"/>
    </row>
    <row r="118" spans="1:37" ht="15.75" customHeight="1">
      <c r="A118" s="110" t="s">
        <v>74</v>
      </c>
      <c r="B118" s="111" t="s">
        <v>321</v>
      </c>
      <c r="C118" s="115" t="s">
        <v>86</v>
      </c>
      <c r="D118" s="115" t="s">
        <v>189</v>
      </c>
      <c r="E118" s="41"/>
      <c r="F118" s="41"/>
      <c r="G118" s="41"/>
      <c r="H118" s="41"/>
      <c r="I118" s="41"/>
      <c r="J118" s="41"/>
      <c r="K118" s="41"/>
      <c r="L118" s="41"/>
      <c r="M118" s="41"/>
      <c r="N118" s="41"/>
      <c r="O118" s="41"/>
      <c r="P118" s="41"/>
      <c r="Q118" s="41"/>
      <c r="R118" s="25"/>
      <c r="S118" s="25"/>
      <c r="T118" s="25"/>
      <c r="U118" s="25"/>
      <c r="V118" s="25"/>
      <c r="W118" s="25"/>
      <c r="X118" s="25"/>
      <c r="Y118" s="25"/>
      <c r="Z118" s="25"/>
      <c r="AA118" s="25"/>
      <c r="AB118" s="25"/>
      <c r="AC118" s="25"/>
      <c r="AD118" s="25"/>
      <c r="AE118" s="25"/>
      <c r="AF118" s="41"/>
      <c r="AG118" s="41"/>
      <c r="AH118" s="41"/>
      <c r="AI118" s="41"/>
      <c r="AJ118" s="41"/>
      <c r="AK118" s="41"/>
    </row>
    <row r="119" spans="1:37" ht="15.75" customHeight="1">
      <c r="A119" s="110" t="s">
        <v>74</v>
      </c>
      <c r="B119" s="111" t="s">
        <v>321</v>
      </c>
      <c r="C119" s="115" t="s">
        <v>86</v>
      </c>
      <c r="D119" s="115" t="s">
        <v>455</v>
      </c>
      <c r="E119" s="41"/>
      <c r="F119" s="41"/>
      <c r="G119" s="41"/>
      <c r="H119" s="41"/>
      <c r="I119" s="41"/>
      <c r="J119" s="41"/>
      <c r="K119" s="41"/>
      <c r="L119" s="41"/>
      <c r="M119" s="41"/>
      <c r="N119" s="41"/>
      <c r="O119" s="41"/>
      <c r="P119" s="41"/>
      <c r="Q119" s="41"/>
      <c r="R119" s="25"/>
      <c r="S119" s="25"/>
      <c r="T119" s="25"/>
      <c r="U119" s="25"/>
      <c r="V119" s="25"/>
      <c r="W119" s="25"/>
      <c r="X119" s="25"/>
      <c r="Y119" s="25"/>
      <c r="Z119" s="25"/>
      <c r="AA119" s="25"/>
      <c r="AB119" s="25"/>
      <c r="AC119" s="25"/>
      <c r="AD119" s="25"/>
      <c r="AE119" s="25"/>
      <c r="AF119" s="41"/>
      <c r="AG119" s="41"/>
      <c r="AH119" s="41"/>
      <c r="AI119" s="41"/>
      <c r="AJ119" s="41"/>
      <c r="AK119" s="41"/>
    </row>
    <row r="120" spans="1:37" ht="15.75" customHeight="1">
      <c r="A120" s="110" t="s">
        <v>74</v>
      </c>
      <c r="B120" s="111" t="s">
        <v>321</v>
      </c>
      <c r="C120" s="115" t="s">
        <v>86</v>
      </c>
      <c r="D120" s="115" t="s">
        <v>460</v>
      </c>
      <c r="E120" s="41"/>
      <c r="F120" s="41"/>
      <c r="G120" s="41"/>
      <c r="H120" s="41"/>
      <c r="I120" s="41"/>
      <c r="J120" s="41"/>
      <c r="K120" s="41"/>
      <c r="L120" s="41"/>
      <c r="M120" s="41"/>
      <c r="N120" s="41"/>
      <c r="O120" s="41"/>
      <c r="P120" s="41"/>
      <c r="Q120" s="41"/>
      <c r="R120" s="25"/>
      <c r="S120" s="25"/>
      <c r="T120" s="25"/>
      <c r="U120" s="25"/>
      <c r="V120" s="25"/>
      <c r="W120" s="25"/>
      <c r="X120" s="25"/>
      <c r="Y120" s="25"/>
      <c r="Z120" s="25"/>
      <c r="AA120" s="25"/>
      <c r="AB120" s="25"/>
      <c r="AC120" s="25"/>
      <c r="AD120" s="25"/>
      <c r="AE120" s="25"/>
      <c r="AF120" s="41"/>
      <c r="AG120" s="41"/>
      <c r="AH120" s="41"/>
      <c r="AI120" s="41"/>
      <c r="AJ120" s="41"/>
      <c r="AK120" s="41"/>
    </row>
    <row r="121" spans="1:37" ht="15.75" customHeight="1">
      <c r="A121" s="110" t="s">
        <v>74</v>
      </c>
      <c r="B121" s="111" t="s">
        <v>321</v>
      </c>
      <c r="C121" s="115" t="s">
        <v>86</v>
      </c>
      <c r="D121" s="115" t="s">
        <v>302</v>
      </c>
      <c r="E121" s="41"/>
      <c r="F121" s="41"/>
      <c r="G121" s="41"/>
      <c r="H121" s="41"/>
      <c r="I121" s="41"/>
      <c r="J121" s="41"/>
      <c r="K121" s="41"/>
      <c r="L121" s="41"/>
      <c r="M121" s="41"/>
      <c r="N121" s="41"/>
      <c r="O121" s="41"/>
      <c r="P121" s="41"/>
      <c r="Q121" s="41"/>
      <c r="R121" s="25"/>
      <c r="S121" s="25"/>
      <c r="T121" s="25"/>
      <c r="U121" s="25"/>
      <c r="V121" s="25"/>
      <c r="W121" s="25"/>
      <c r="X121" s="25"/>
      <c r="Y121" s="25"/>
      <c r="Z121" s="25"/>
      <c r="AA121" s="25"/>
      <c r="AB121" s="25"/>
      <c r="AC121" s="25"/>
      <c r="AD121" s="25"/>
      <c r="AE121" s="25"/>
      <c r="AF121" s="41"/>
      <c r="AG121" s="41"/>
      <c r="AH121" s="41"/>
      <c r="AI121" s="41"/>
      <c r="AJ121" s="41"/>
      <c r="AK121" s="41"/>
    </row>
    <row r="122" spans="1:37" ht="15.75" customHeight="1">
      <c r="A122" s="110" t="s">
        <v>74</v>
      </c>
      <c r="B122" s="111" t="s">
        <v>321</v>
      </c>
      <c r="C122" s="115" t="s">
        <v>86</v>
      </c>
      <c r="D122" s="115" t="s">
        <v>194</v>
      </c>
      <c r="E122" s="41"/>
      <c r="F122" s="41"/>
      <c r="G122" s="41"/>
      <c r="H122" s="41"/>
      <c r="I122" s="41"/>
      <c r="J122" s="41"/>
      <c r="K122" s="41"/>
      <c r="L122" s="41"/>
      <c r="M122" s="41"/>
      <c r="N122" s="41"/>
      <c r="O122" s="41"/>
      <c r="P122" s="41"/>
      <c r="Q122" s="41"/>
      <c r="R122" s="25"/>
      <c r="S122" s="25"/>
      <c r="T122" s="25"/>
      <c r="U122" s="25"/>
      <c r="V122" s="25"/>
      <c r="W122" s="25"/>
      <c r="X122" s="25"/>
      <c r="Y122" s="25"/>
      <c r="Z122" s="25"/>
      <c r="AA122" s="25"/>
      <c r="AB122" s="25"/>
      <c r="AC122" s="25"/>
      <c r="AD122" s="25"/>
      <c r="AE122" s="25"/>
      <c r="AF122" s="41"/>
      <c r="AG122" s="41"/>
      <c r="AH122" s="41"/>
      <c r="AI122" s="41"/>
      <c r="AJ122" s="41"/>
      <c r="AK122" s="41"/>
    </row>
    <row r="123" spans="1:37" ht="15.75" customHeight="1">
      <c r="A123" s="110" t="s">
        <v>74</v>
      </c>
      <c r="B123" s="111" t="s">
        <v>321</v>
      </c>
      <c r="C123" s="115" t="s">
        <v>86</v>
      </c>
      <c r="D123" s="115" t="s">
        <v>451</v>
      </c>
      <c r="E123" s="41"/>
      <c r="F123" s="41"/>
      <c r="G123" s="41"/>
      <c r="H123" s="41"/>
      <c r="I123" s="41"/>
      <c r="J123" s="41"/>
      <c r="K123" s="41"/>
      <c r="L123" s="41"/>
      <c r="M123" s="41"/>
      <c r="N123" s="41"/>
      <c r="O123" s="41"/>
      <c r="P123" s="41"/>
      <c r="Q123" s="41"/>
      <c r="R123" s="25"/>
      <c r="S123" s="25"/>
      <c r="T123" s="25"/>
      <c r="U123" s="25"/>
      <c r="V123" s="25"/>
      <c r="W123" s="25"/>
      <c r="X123" s="25"/>
      <c r="Y123" s="25"/>
      <c r="Z123" s="25"/>
      <c r="AA123" s="25"/>
      <c r="AB123" s="25"/>
      <c r="AC123" s="25"/>
      <c r="AD123" s="25"/>
      <c r="AE123" s="25"/>
      <c r="AF123" s="41"/>
      <c r="AG123" s="41"/>
      <c r="AH123" s="41"/>
      <c r="AI123" s="41"/>
      <c r="AJ123" s="41"/>
      <c r="AK123" s="41"/>
    </row>
    <row r="124" spans="1:37" ht="15.75" customHeight="1">
      <c r="A124" s="110" t="s">
        <v>74</v>
      </c>
      <c r="B124" s="111" t="s">
        <v>321</v>
      </c>
      <c r="C124" s="115" t="s">
        <v>86</v>
      </c>
      <c r="D124" s="115" t="s">
        <v>458</v>
      </c>
      <c r="E124" s="41"/>
      <c r="F124" s="41"/>
      <c r="G124" s="41"/>
      <c r="H124" s="41"/>
      <c r="I124" s="41"/>
      <c r="J124" s="41"/>
      <c r="K124" s="41"/>
      <c r="L124" s="41"/>
      <c r="M124" s="41"/>
      <c r="N124" s="41"/>
      <c r="O124" s="41"/>
      <c r="P124" s="41"/>
      <c r="Q124" s="41"/>
      <c r="R124" s="25"/>
      <c r="S124" s="25"/>
      <c r="T124" s="25"/>
      <c r="U124" s="25"/>
      <c r="V124" s="25"/>
      <c r="W124" s="25"/>
      <c r="X124" s="25"/>
      <c r="Y124" s="25"/>
      <c r="Z124" s="25"/>
      <c r="AA124" s="25"/>
      <c r="AB124" s="25"/>
      <c r="AC124" s="25"/>
      <c r="AD124" s="25"/>
      <c r="AE124" s="25"/>
      <c r="AF124" s="41"/>
      <c r="AG124" s="41"/>
      <c r="AH124" s="41"/>
      <c r="AI124" s="41"/>
      <c r="AJ124" s="41"/>
      <c r="AK124" s="41"/>
    </row>
    <row r="125" spans="1:37" ht="15.75" customHeight="1">
      <c r="A125" s="110" t="s">
        <v>74</v>
      </c>
      <c r="B125" s="111" t="s">
        <v>321</v>
      </c>
      <c r="C125" s="115" t="s">
        <v>86</v>
      </c>
      <c r="D125" s="115" t="s">
        <v>190</v>
      </c>
      <c r="E125" s="41"/>
      <c r="F125" s="41"/>
      <c r="G125" s="41"/>
      <c r="H125" s="41"/>
      <c r="I125" s="41"/>
      <c r="J125" s="41"/>
      <c r="K125" s="41"/>
      <c r="L125" s="41"/>
      <c r="M125" s="41"/>
      <c r="N125" s="41"/>
      <c r="O125" s="41"/>
      <c r="P125" s="41"/>
      <c r="Q125" s="41"/>
      <c r="R125" s="25"/>
      <c r="S125" s="25"/>
      <c r="T125" s="25"/>
      <c r="U125" s="25"/>
      <c r="V125" s="25"/>
      <c r="W125" s="25"/>
      <c r="X125" s="25"/>
      <c r="Y125" s="25"/>
      <c r="Z125" s="25"/>
      <c r="AA125" s="25"/>
      <c r="AB125" s="25"/>
      <c r="AC125" s="25"/>
      <c r="AD125" s="25"/>
      <c r="AE125" s="25"/>
      <c r="AF125" s="41"/>
      <c r="AG125" s="41"/>
      <c r="AH125" s="41"/>
      <c r="AI125" s="41"/>
      <c r="AJ125" s="41"/>
      <c r="AK125" s="41"/>
    </row>
    <row r="126" spans="1:37" ht="15.75" customHeight="1">
      <c r="A126" s="110" t="s">
        <v>74</v>
      </c>
      <c r="B126" s="111" t="s">
        <v>321</v>
      </c>
      <c r="C126" s="115" t="s">
        <v>86</v>
      </c>
      <c r="D126" s="115" t="s">
        <v>199</v>
      </c>
      <c r="E126" s="41"/>
      <c r="F126" s="41"/>
      <c r="G126" s="41"/>
      <c r="H126" s="41"/>
      <c r="I126" s="41"/>
      <c r="J126" s="41"/>
      <c r="K126" s="41"/>
      <c r="L126" s="41"/>
      <c r="M126" s="41"/>
      <c r="N126" s="41"/>
      <c r="O126" s="41"/>
      <c r="P126" s="41"/>
      <c r="Q126" s="41"/>
      <c r="R126" s="25"/>
      <c r="S126" s="25"/>
      <c r="T126" s="25"/>
      <c r="U126" s="25"/>
      <c r="V126" s="25"/>
      <c r="W126" s="25"/>
      <c r="X126" s="25"/>
      <c r="Y126" s="25"/>
      <c r="Z126" s="25"/>
      <c r="AA126" s="25"/>
      <c r="AB126" s="25"/>
      <c r="AC126" s="25"/>
      <c r="AD126" s="25"/>
      <c r="AE126" s="25"/>
      <c r="AF126" s="41"/>
      <c r="AG126" s="41"/>
      <c r="AH126" s="41"/>
      <c r="AI126" s="41"/>
      <c r="AJ126" s="41"/>
      <c r="AK126" s="41"/>
    </row>
    <row r="127" spans="1:37" ht="15.75" customHeight="1">
      <c r="A127" s="116" t="s">
        <v>420</v>
      </c>
      <c r="B127" s="117" t="s">
        <v>421</v>
      </c>
      <c r="C127" s="118" t="s">
        <v>419</v>
      </c>
      <c r="D127" s="119" t="s">
        <v>434</v>
      </c>
      <c r="E127" s="41"/>
      <c r="F127" s="41"/>
      <c r="G127" s="41"/>
      <c r="H127" s="41"/>
      <c r="I127" s="41"/>
      <c r="J127" s="41"/>
      <c r="K127" s="41"/>
      <c r="L127" s="41"/>
      <c r="M127" s="41"/>
      <c r="N127" s="41"/>
      <c r="O127" s="41"/>
      <c r="P127" s="41"/>
      <c r="Q127" s="41"/>
      <c r="R127" s="25"/>
      <c r="S127" s="25"/>
      <c r="T127" s="25"/>
      <c r="U127" s="25"/>
      <c r="V127" s="25"/>
      <c r="W127" s="25"/>
      <c r="X127" s="25"/>
      <c r="Y127" s="25"/>
      <c r="Z127" s="25"/>
      <c r="AA127" s="25"/>
      <c r="AB127" s="25"/>
      <c r="AC127" s="25"/>
      <c r="AD127" s="25"/>
      <c r="AE127" s="25"/>
      <c r="AF127" s="41"/>
      <c r="AG127" s="41"/>
      <c r="AH127" s="41"/>
      <c r="AI127" s="41"/>
      <c r="AJ127" s="41"/>
      <c r="AK127" s="41"/>
    </row>
    <row r="128" spans="1:37" ht="15.75" customHeight="1">
      <c r="A128" s="116" t="s">
        <v>420</v>
      </c>
      <c r="B128" s="117" t="s">
        <v>431</v>
      </c>
      <c r="C128" s="118" t="s">
        <v>419</v>
      </c>
      <c r="D128" s="119" t="s">
        <v>425</v>
      </c>
      <c r="E128" s="41"/>
      <c r="F128" s="41"/>
      <c r="G128" s="41"/>
      <c r="H128" s="41"/>
      <c r="I128" s="41"/>
      <c r="J128" s="41"/>
      <c r="K128" s="41"/>
      <c r="L128" s="41"/>
      <c r="M128" s="41"/>
      <c r="N128" s="41"/>
      <c r="O128" s="41"/>
      <c r="P128" s="41"/>
      <c r="Q128" s="41"/>
      <c r="R128" s="25"/>
      <c r="S128" s="25"/>
      <c r="T128" s="25"/>
      <c r="U128" s="25"/>
      <c r="V128" s="25"/>
      <c r="W128" s="25"/>
      <c r="X128" s="25"/>
      <c r="Y128" s="25"/>
      <c r="Z128" s="25"/>
      <c r="AA128" s="25"/>
      <c r="AB128" s="25"/>
      <c r="AC128" s="25"/>
      <c r="AD128" s="25"/>
      <c r="AE128" s="25"/>
      <c r="AF128" s="41"/>
      <c r="AG128" s="41"/>
      <c r="AH128" s="41"/>
      <c r="AI128" s="41"/>
      <c r="AJ128" s="41"/>
      <c r="AK128" s="41"/>
    </row>
    <row r="129" spans="1:37" ht="15.75" customHeight="1">
      <c r="A129" s="116" t="s">
        <v>420</v>
      </c>
      <c r="B129" s="117" t="s">
        <v>440</v>
      </c>
      <c r="C129" s="120" t="s">
        <v>419</v>
      </c>
      <c r="D129" s="121" t="s">
        <v>443</v>
      </c>
      <c r="E129" s="41"/>
      <c r="F129" s="41"/>
      <c r="G129" s="41"/>
      <c r="H129" s="41"/>
      <c r="I129" s="41"/>
      <c r="J129" s="41"/>
      <c r="K129" s="41"/>
      <c r="L129" s="41"/>
      <c r="M129" s="41"/>
      <c r="N129" s="41"/>
      <c r="O129" s="41"/>
      <c r="P129" s="41"/>
      <c r="Q129" s="41"/>
      <c r="R129" s="25"/>
      <c r="S129" s="25"/>
      <c r="T129" s="25"/>
      <c r="U129" s="25"/>
      <c r="V129" s="25"/>
      <c r="W129" s="25"/>
      <c r="X129" s="25"/>
      <c r="Y129" s="25"/>
      <c r="Z129" s="25"/>
      <c r="AA129" s="25"/>
      <c r="AB129" s="25"/>
      <c r="AC129" s="25"/>
      <c r="AD129" s="25"/>
      <c r="AE129" s="25"/>
      <c r="AF129" s="41"/>
      <c r="AG129" s="41"/>
      <c r="AH129" s="41"/>
      <c r="AI129" s="41"/>
      <c r="AJ129" s="41"/>
      <c r="AK129" s="41"/>
    </row>
    <row r="130" spans="1:37" ht="15.75" customHeight="1">
      <c r="A130" s="110" t="s">
        <v>74</v>
      </c>
      <c r="B130" s="111" t="s">
        <v>321</v>
      </c>
      <c r="C130" s="122" t="s">
        <v>90</v>
      </c>
      <c r="D130" s="122" t="s">
        <v>444</v>
      </c>
      <c r="E130" s="41"/>
      <c r="F130" s="41"/>
      <c r="G130" s="41"/>
      <c r="H130" s="41"/>
      <c r="I130" s="41"/>
      <c r="J130" s="41"/>
      <c r="K130" s="41"/>
      <c r="L130" s="41"/>
      <c r="M130" s="41"/>
      <c r="N130" s="41"/>
      <c r="O130" s="41"/>
      <c r="P130" s="41"/>
      <c r="Q130" s="41"/>
      <c r="R130" s="25"/>
      <c r="S130" s="25"/>
      <c r="T130" s="25"/>
      <c r="U130" s="25"/>
      <c r="V130" s="25"/>
      <c r="W130" s="25"/>
      <c r="X130" s="25"/>
      <c r="Y130" s="25"/>
      <c r="Z130" s="25"/>
      <c r="AA130" s="25"/>
      <c r="AB130" s="25"/>
      <c r="AC130" s="25"/>
      <c r="AD130" s="25"/>
      <c r="AE130" s="25"/>
      <c r="AF130" s="41"/>
      <c r="AG130" s="41"/>
      <c r="AH130" s="41"/>
      <c r="AI130" s="41"/>
      <c r="AJ130" s="41"/>
      <c r="AK130" s="41"/>
    </row>
    <row r="131" spans="1:37" ht="15.75" customHeight="1">
      <c r="A131" s="110" t="s">
        <v>74</v>
      </c>
      <c r="B131" s="111" t="s">
        <v>295</v>
      </c>
      <c r="C131" s="122" t="s">
        <v>90</v>
      </c>
      <c r="D131" s="122" t="s">
        <v>444</v>
      </c>
      <c r="E131" s="41"/>
      <c r="F131" s="41"/>
      <c r="G131" s="41"/>
      <c r="H131" s="41"/>
      <c r="I131" s="41"/>
      <c r="J131" s="41"/>
      <c r="K131" s="41"/>
      <c r="L131" s="41"/>
      <c r="M131" s="41"/>
      <c r="N131" s="41"/>
      <c r="O131" s="41"/>
      <c r="P131" s="41"/>
      <c r="Q131" s="41"/>
      <c r="R131" s="25"/>
      <c r="S131" s="25"/>
      <c r="T131" s="25"/>
      <c r="U131" s="25"/>
      <c r="V131" s="25"/>
      <c r="W131" s="25"/>
      <c r="X131" s="25"/>
      <c r="Y131" s="25"/>
      <c r="Z131" s="25"/>
      <c r="AA131" s="25"/>
      <c r="AB131" s="25"/>
      <c r="AC131" s="25"/>
      <c r="AD131" s="25"/>
      <c r="AE131" s="25"/>
      <c r="AF131" s="41"/>
      <c r="AG131" s="41"/>
      <c r="AH131" s="41"/>
      <c r="AI131" s="41"/>
      <c r="AJ131" s="41"/>
      <c r="AK131" s="41"/>
    </row>
    <row r="132" spans="1:37" ht="15.75" customHeight="1">
      <c r="A132" s="110" t="s">
        <v>74</v>
      </c>
      <c r="B132" s="111" t="s">
        <v>321</v>
      </c>
      <c r="C132" s="122" t="s">
        <v>90</v>
      </c>
      <c r="D132" s="122" t="s">
        <v>426</v>
      </c>
      <c r="E132" s="41"/>
      <c r="F132" s="41"/>
      <c r="G132" s="41"/>
      <c r="H132" s="41"/>
      <c r="I132" s="41"/>
      <c r="J132" s="41"/>
      <c r="K132" s="41"/>
      <c r="L132" s="41"/>
      <c r="M132" s="41"/>
      <c r="N132" s="41"/>
      <c r="O132" s="41"/>
      <c r="P132" s="41"/>
      <c r="Q132" s="41"/>
      <c r="R132" s="25"/>
      <c r="S132" s="25"/>
      <c r="T132" s="25"/>
      <c r="U132" s="25"/>
      <c r="V132" s="25"/>
      <c r="W132" s="25"/>
      <c r="X132" s="25"/>
      <c r="Y132" s="25"/>
      <c r="Z132" s="25"/>
      <c r="AA132" s="25"/>
      <c r="AB132" s="25"/>
      <c r="AC132" s="25"/>
      <c r="AD132" s="25"/>
      <c r="AE132" s="25"/>
      <c r="AF132" s="41"/>
      <c r="AG132" s="41"/>
      <c r="AH132" s="41"/>
      <c r="AI132" s="41"/>
      <c r="AJ132" s="41"/>
      <c r="AK132" s="41"/>
    </row>
    <row r="133" spans="1:37" ht="15.75" customHeight="1">
      <c r="A133" s="110" t="s">
        <v>74</v>
      </c>
      <c r="B133" s="111" t="s">
        <v>295</v>
      </c>
      <c r="C133" s="122" t="s">
        <v>90</v>
      </c>
      <c r="D133" s="122" t="s">
        <v>426</v>
      </c>
      <c r="E133" s="41"/>
      <c r="F133" s="41"/>
      <c r="G133" s="41"/>
      <c r="H133" s="41"/>
      <c r="I133" s="41"/>
      <c r="J133" s="41"/>
      <c r="K133" s="41"/>
      <c r="L133" s="41"/>
      <c r="M133" s="41"/>
      <c r="N133" s="41"/>
      <c r="O133" s="41"/>
      <c r="P133" s="41"/>
      <c r="Q133" s="41"/>
      <c r="R133" s="25"/>
      <c r="S133" s="25"/>
      <c r="T133" s="25"/>
      <c r="U133" s="25"/>
      <c r="V133" s="25"/>
      <c r="W133" s="25"/>
      <c r="X133" s="25"/>
      <c r="Y133" s="25"/>
      <c r="Z133" s="25"/>
      <c r="AA133" s="25"/>
      <c r="AB133" s="25"/>
      <c r="AC133" s="25"/>
      <c r="AD133" s="25"/>
      <c r="AE133" s="25"/>
      <c r="AF133" s="41"/>
      <c r="AG133" s="41"/>
      <c r="AH133" s="41"/>
      <c r="AI133" s="41"/>
      <c r="AJ133" s="41"/>
      <c r="AK133" s="41"/>
    </row>
    <row r="134" spans="1:37" ht="15.75" customHeight="1">
      <c r="A134" s="110" t="s">
        <v>74</v>
      </c>
      <c r="B134" s="111" t="s">
        <v>295</v>
      </c>
      <c r="C134" s="122" t="s">
        <v>90</v>
      </c>
      <c r="D134" s="122" t="s">
        <v>202</v>
      </c>
      <c r="E134" s="41"/>
      <c r="F134" s="41"/>
      <c r="G134" s="41"/>
      <c r="H134" s="41"/>
      <c r="I134" s="41"/>
      <c r="J134" s="41"/>
      <c r="K134" s="41"/>
      <c r="L134" s="41"/>
      <c r="M134" s="41"/>
      <c r="N134" s="41"/>
      <c r="O134" s="41"/>
      <c r="P134" s="41"/>
      <c r="Q134" s="41"/>
      <c r="R134" s="25"/>
      <c r="S134" s="25"/>
      <c r="T134" s="25"/>
      <c r="U134" s="25"/>
      <c r="V134" s="25"/>
      <c r="W134" s="25"/>
      <c r="X134" s="25"/>
      <c r="Y134" s="25"/>
      <c r="Z134" s="25"/>
      <c r="AA134" s="25"/>
      <c r="AB134" s="25"/>
      <c r="AC134" s="25"/>
      <c r="AD134" s="25"/>
      <c r="AE134" s="25"/>
      <c r="AF134" s="41"/>
      <c r="AG134" s="41"/>
      <c r="AH134" s="41"/>
      <c r="AI134" s="41"/>
      <c r="AJ134" s="41"/>
      <c r="AK134" s="41"/>
    </row>
    <row r="135" spans="1:37" ht="15.75" customHeight="1">
      <c r="A135" s="110" t="s">
        <v>74</v>
      </c>
      <c r="B135" s="111" t="s">
        <v>295</v>
      </c>
      <c r="C135" s="122" t="s">
        <v>90</v>
      </c>
      <c r="D135" s="122" t="s">
        <v>435</v>
      </c>
      <c r="E135" s="41"/>
      <c r="F135" s="41"/>
      <c r="G135" s="41"/>
      <c r="H135" s="41"/>
      <c r="I135" s="41"/>
      <c r="J135" s="41"/>
      <c r="K135" s="41"/>
      <c r="L135" s="41"/>
      <c r="M135" s="41"/>
      <c r="N135" s="41"/>
      <c r="O135" s="41"/>
      <c r="P135" s="41"/>
      <c r="Q135" s="41"/>
      <c r="R135" s="25"/>
      <c r="S135" s="25"/>
      <c r="T135" s="25"/>
      <c r="U135" s="25"/>
      <c r="V135" s="25"/>
      <c r="W135" s="25"/>
      <c r="X135" s="25"/>
      <c r="Y135" s="25"/>
      <c r="Z135" s="25"/>
      <c r="AA135" s="25"/>
      <c r="AB135" s="25"/>
      <c r="AC135" s="25"/>
      <c r="AD135" s="25"/>
      <c r="AE135" s="25"/>
      <c r="AF135" s="41"/>
      <c r="AG135" s="41"/>
      <c r="AH135" s="41"/>
      <c r="AI135" s="41"/>
      <c r="AJ135" s="41"/>
      <c r="AK135" s="41"/>
    </row>
    <row r="136" spans="1:37" ht="15.75" customHeight="1">
      <c r="A136" s="107" t="s">
        <v>137</v>
      </c>
      <c r="B136" s="108" t="s">
        <v>287</v>
      </c>
      <c r="C136" s="123" t="s">
        <v>75</v>
      </c>
      <c r="D136" s="123" t="s">
        <v>436</v>
      </c>
      <c r="E136" s="41"/>
      <c r="F136" s="41"/>
      <c r="G136" s="41"/>
      <c r="H136" s="41"/>
      <c r="I136" s="41"/>
      <c r="J136" s="41"/>
      <c r="K136" s="41"/>
      <c r="L136" s="41"/>
      <c r="M136" s="41"/>
      <c r="N136" s="41"/>
      <c r="O136" s="41"/>
      <c r="P136" s="41"/>
      <c r="Q136" s="41"/>
      <c r="R136" s="25"/>
      <c r="S136" s="25"/>
      <c r="T136" s="25"/>
      <c r="U136" s="25"/>
      <c r="V136" s="25"/>
      <c r="W136" s="25"/>
      <c r="X136" s="25"/>
      <c r="Y136" s="25"/>
      <c r="Z136" s="25"/>
      <c r="AA136" s="25"/>
      <c r="AB136" s="25"/>
      <c r="AC136" s="25"/>
      <c r="AD136" s="25"/>
      <c r="AE136" s="25"/>
      <c r="AF136" s="41"/>
      <c r="AG136" s="41"/>
      <c r="AH136" s="41"/>
      <c r="AI136" s="41"/>
      <c r="AJ136" s="41"/>
      <c r="AK136" s="41"/>
    </row>
    <row r="137" spans="1:37" ht="15.75" customHeight="1">
      <c r="A137" s="110" t="s">
        <v>74</v>
      </c>
      <c r="B137" s="111" t="s">
        <v>321</v>
      </c>
      <c r="C137" s="123" t="s">
        <v>75</v>
      </c>
      <c r="D137" s="123" t="s">
        <v>436</v>
      </c>
      <c r="E137" s="41"/>
      <c r="F137" s="41"/>
      <c r="G137" s="41"/>
      <c r="H137" s="41"/>
      <c r="I137" s="41"/>
      <c r="J137" s="41"/>
      <c r="K137" s="41"/>
      <c r="L137" s="41"/>
      <c r="M137" s="41"/>
      <c r="N137" s="41"/>
      <c r="O137" s="41"/>
      <c r="P137" s="41"/>
      <c r="Q137" s="41"/>
      <c r="R137" s="25"/>
      <c r="S137" s="25"/>
      <c r="T137" s="25"/>
      <c r="U137" s="25"/>
      <c r="V137" s="25"/>
      <c r="W137" s="25"/>
      <c r="X137" s="25"/>
      <c r="Y137" s="25"/>
      <c r="Z137" s="25"/>
      <c r="AA137" s="25"/>
      <c r="AB137" s="25"/>
      <c r="AC137" s="25"/>
      <c r="AD137" s="25"/>
      <c r="AE137" s="25"/>
      <c r="AF137" s="41"/>
      <c r="AG137" s="41"/>
      <c r="AH137" s="41"/>
      <c r="AI137" s="41"/>
      <c r="AJ137" s="41"/>
      <c r="AK137" s="41"/>
    </row>
    <row r="138" spans="1:37" ht="15.75" customHeight="1">
      <c r="A138" s="116" t="s">
        <v>420</v>
      </c>
      <c r="B138" s="117" t="s">
        <v>440</v>
      </c>
      <c r="C138" s="123" t="s">
        <v>75</v>
      </c>
      <c r="D138" s="123" t="s">
        <v>427</v>
      </c>
      <c r="E138" s="41"/>
      <c r="F138" s="41"/>
      <c r="G138" s="41"/>
      <c r="H138" s="41"/>
      <c r="I138" s="41"/>
      <c r="J138" s="41"/>
      <c r="K138" s="41"/>
      <c r="L138" s="41"/>
      <c r="M138" s="41"/>
      <c r="N138" s="41"/>
      <c r="O138" s="41"/>
      <c r="P138" s="41"/>
      <c r="Q138" s="41"/>
      <c r="R138" s="25"/>
      <c r="S138" s="25"/>
      <c r="T138" s="25"/>
      <c r="U138" s="25"/>
      <c r="V138" s="25"/>
      <c r="W138" s="25"/>
      <c r="X138" s="25"/>
      <c r="Y138" s="25"/>
      <c r="Z138" s="25"/>
      <c r="AA138" s="25"/>
      <c r="AB138" s="25"/>
      <c r="AC138" s="25"/>
      <c r="AD138" s="25"/>
      <c r="AE138" s="25"/>
      <c r="AF138" s="41"/>
      <c r="AG138" s="41"/>
      <c r="AH138" s="41"/>
      <c r="AI138" s="41"/>
      <c r="AJ138" s="41"/>
      <c r="AK138" s="41"/>
    </row>
    <row r="139" spans="1:37" ht="15.75" customHeight="1">
      <c r="A139" s="124"/>
      <c r="B139" s="124"/>
      <c r="C139" s="125"/>
      <c r="D139" s="125" t="s">
        <v>290</v>
      </c>
      <c r="E139" s="41"/>
      <c r="F139" s="41"/>
      <c r="G139" s="41"/>
      <c r="H139" s="41"/>
      <c r="I139" s="41"/>
      <c r="J139" s="41"/>
      <c r="K139" s="41"/>
      <c r="L139" s="41"/>
      <c r="M139" s="41"/>
      <c r="N139" s="41"/>
      <c r="O139" s="41"/>
      <c r="P139" s="41"/>
      <c r="Q139" s="41"/>
      <c r="R139" s="25"/>
      <c r="S139" s="25"/>
      <c r="T139" s="25"/>
      <c r="U139" s="25"/>
      <c r="V139" s="25"/>
      <c r="W139" s="25"/>
      <c r="X139" s="25"/>
      <c r="Y139" s="25"/>
      <c r="Z139" s="25"/>
      <c r="AA139" s="25"/>
      <c r="AB139" s="25"/>
      <c r="AC139" s="25"/>
      <c r="AD139" s="25"/>
      <c r="AE139" s="25"/>
      <c r="AF139" s="41"/>
      <c r="AG139" s="41"/>
      <c r="AH139" s="41"/>
      <c r="AI139" s="41"/>
      <c r="AJ139" s="41"/>
      <c r="AK139" s="41"/>
    </row>
    <row r="140" spans="1:37" ht="15.75" customHeight="1">
      <c r="A140" s="41"/>
      <c r="B140" s="41"/>
      <c r="C140" s="41"/>
      <c r="D140" s="41"/>
      <c r="E140" s="41"/>
      <c r="F140" s="41"/>
      <c r="G140" s="41"/>
      <c r="H140" s="41"/>
      <c r="I140" s="41"/>
      <c r="J140" s="41"/>
      <c r="K140" s="41"/>
      <c r="L140" s="41"/>
      <c r="M140" s="41"/>
      <c r="N140" s="41"/>
      <c r="O140" s="41"/>
      <c r="P140" s="41"/>
      <c r="Q140" s="41"/>
      <c r="R140" s="25"/>
      <c r="S140" s="25"/>
      <c r="T140" s="25"/>
      <c r="U140" s="25"/>
      <c r="V140" s="25"/>
      <c r="W140" s="25"/>
      <c r="X140" s="25"/>
      <c r="Y140" s="25"/>
      <c r="Z140" s="25"/>
      <c r="AA140" s="25"/>
      <c r="AB140" s="25"/>
      <c r="AC140" s="25"/>
      <c r="AD140" s="25"/>
      <c r="AE140" s="25"/>
      <c r="AF140" s="41"/>
      <c r="AG140" s="41"/>
      <c r="AH140" s="41"/>
      <c r="AI140" s="41"/>
      <c r="AJ140" s="41"/>
      <c r="AK140" s="41"/>
    </row>
    <row r="141" spans="1:37" ht="15.75" customHeight="1">
      <c r="A141" s="41"/>
      <c r="B141" s="41"/>
      <c r="C141" s="41"/>
      <c r="D141" s="41"/>
      <c r="E141" s="41"/>
      <c r="F141" s="41"/>
      <c r="G141" s="41"/>
      <c r="H141" s="41"/>
      <c r="I141" s="41"/>
      <c r="J141" s="41"/>
      <c r="K141" s="41"/>
      <c r="L141" s="41"/>
      <c r="M141" s="41"/>
      <c r="N141" s="41"/>
      <c r="O141" s="41"/>
      <c r="P141" s="41"/>
      <c r="Q141" s="41"/>
      <c r="R141" s="25"/>
      <c r="S141" s="25"/>
      <c r="T141" s="25"/>
      <c r="U141" s="25"/>
      <c r="V141" s="25"/>
      <c r="W141" s="25"/>
      <c r="X141" s="25"/>
      <c r="Y141" s="25"/>
      <c r="Z141" s="25"/>
      <c r="AA141" s="25"/>
      <c r="AB141" s="25"/>
      <c r="AC141" s="25"/>
      <c r="AD141" s="25"/>
      <c r="AE141" s="25"/>
      <c r="AF141" s="41"/>
      <c r="AG141" s="41"/>
      <c r="AH141" s="41"/>
      <c r="AI141" s="41"/>
      <c r="AJ141" s="41"/>
      <c r="AK141" s="41"/>
    </row>
    <row r="142" spans="1:37" ht="15.75" customHeight="1">
      <c r="A142" s="41"/>
      <c r="B142" s="41"/>
      <c r="C142" s="41"/>
      <c r="D142" s="41"/>
      <c r="E142" s="41"/>
      <c r="F142" s="41"/>
      <c r="G142" s="41"/>
      <c r="H142" s="41"/>
      <c r="I142" s="41"/>
      <c r="J142" s="41"/>
      <c r="K142" s="41"/>
      <c r="L142" s="41"/>
      <c r="M142" s="41"/>
      <c r="N142" s="41"/>
      <c r="O142" s="41"/>
      <c r="P142" s="41"/>
      <c r="Q142" s="41"/>
      <c r="R142" s="25"/>
      <c r="S142" s="25"/>
      <c r="T142" s="25"/>
      <c r="U142" s="25"/>
      <c r="V142" s="25"/>
      <c r="W142" s="25"/>
      <c r="X142" s="25"/>
      <c r="Y142" s="25"/>
      <c r="Z142" s="25"/>
      <c r="AA142" s="25"/>
      <c r="AB142" s="25"/>
      <c r="AC142" s="25"/>
      <c r="AD142" s="25"/>
      <c r="AE142" s="25"/>
      <c r="AF142" s="41"/>
      <c r="AG142" s="41"/>
      <c r="AH142" s="41"/>
      <c r="AI142" s="41"/>
      <c r="AJ142" s="41"/>
      <c r="AK142" s="41"/>
    </row>
    <row r="143" spans="1:37" ht="15.75" customHeight="1">
      <c r="A143" s="41"/>
      <c r="B143" s="41"/>
      <c r="C143" s="41"/>
      <c r="D143" s="41"/>
      <c r="E143" s="41"/>
      <c r="F143" s="41"/>
      <c r="G143" s="41"/>
      <c r="H143" s="41"/>
      <c r="I143" s="41"/>
      <c r="J143" s="41"/>
      <c r="K143" s="41"/>
      <c r="L143" s="41"/>
      <c r="M143" s="41"/>
      <c r="N143" s="41"/>
      <c r="O143" s="41"/>
      <c r="P143" s="41"/>
      <c r="Q143" s="41"/>
      <c r="R143" s="25"/>
      <c r="S143" s="25"/>
      <c r="T143" s="25"/>
      <c r="U143" s="25"/>
      <c r="V143" s="25"/>
      <c r="W143" s="25"/>
      <c r="X143" s="25"/>
      <c r="Y143" s="25"/>
      <c r="Z143" s="25"/>
      <c r="AA143" s="25"/>
      <c r="AB143" s="25"/>
      <c r="AC143" s="25"/>
      <c r="AD143" s="25"/>
      <c r="AE143" s="25"/>
      <c r="AF143" s="41"/>
      <c r="AG143" s="41"/>
      <c r="AH143" s="41"/>
      <c r="AI143" s="41"/>
      <c r="AJ143" s="41"/>
      <c r="AK143" s="41"/>
    </row>
    <row r="144" spans="1:37" ht="15.75" customHeight="1">
      <c r="A144" s="41"/>
      <c r="B144" s="41"/>
      <c r="C144" s="41"/>
      <c r="D144" s="41"/>
      <c r="E144" s="41"/>
      <c r="F144" s="41"/>
      <c r="G144" s="41"/>
      <c r="H144" s="41"/>
      <c r="I144" s="41"/>
      <c r="J144" s="41"/>
      <c r="K144" s="41"/>
      <c r="L144" s="41"/>
      <c r="M144" s="41"/>
      <c r="N144" s="41"/>
      <c r="O144" s="41"/>
      <c r="P144" s="41"/>
      <c r="Q144" s="41"/>
      <c r="R144" s="25"/>
      <c r="S144" s="25"/>
      <c r="T144" s="25"/>
      <c r="U144" s="25"/>
      <c r="V144" s="25"/>
      <c r="W144" s="25"/>
      <c r="X144" s="25"/>
      <c r="Y144" s="25"/>
      <c r="Z144" s="25"/>
      <c r="AA144" s="25"/>
      <c r="AB144" s="25"/>
      <c r="AC144" s="25"/>
      <c r="AD144" s="25"/>
      <c r="AE144" s="25"/>
      <c r="AF144" s="41"/>
      <c r="AG144" s="41"/>
      <c r="AH144" s="41"/>
      <c r="AI144" s="41"/>
      <c r="AJ144" s="41"/>
      <c r="AK144" s="41"/>
    </row>
    <row r="145" spans="1:37" ht="15.75" customHeight="1">
      <c r="A145" s="41"/>
      <c r="B145" s="41"/>
      <c r="C145" s="41"/>
      <c r="D145" s="41"/>
      <c r="E145" s="41"/>
      <c r="F145" s="41"/>
      <c r="G145" s="41"/>
      <c r="H145" s="41"/>
      <c r="I145" s="41"/>
      <c r="J145" s="41"/>
      <c r="K145" s="41"/>
      <c r="L145" s="41"/>
      <c r="M145" s="41"/>
      <c r="N145" s="41"/>
      <c r="O145" s="41"/>
      <c r="P145" s="41"/>
      <c r="Q145" s="41"/>
      <c r="R145" s="25"/>
      <c r="S145" s="25"/>
      <c r="T145" s="25"/>
      <c r="U145" s="25"/>
      <c r="V145" s="25"/>
      <c r="W145" s="25"/>
      <c r="X145" s="25"/>
      <c r="Y145" s="25"/>
      <c r="Z145" s="25"/>
      <c r="AA145" s="25"/>
      <c r="AB145" s="25"/>
      <c r="AC145" s="25"/>
      <c r="AD145" s="25"/>
      <c r="AE145" s="25"/>
      <c r="AF145" s="41"/>
      <c r="AG145" s="41"/>
      <c r="AH145" s="41"/>
      <c r="AI145" s="41"/>
      <c r="AJ145" s="41"/>
      <c r="AK145" s="41"/>
    </row>
    <row r="146" spans="1:37" ht="15.75" customHeight="1">
      <c r="A146" s="41"/>
      <c r="B146" s="41"/>
      <c r="C146" s="41"/>
      <c r="D146" s="41"/>
      <c r="E146" s="41"/>
      <c r="F146" s="41"/>
      <c r="G146" s="41"/>
      <c r="H146" s="41"/>
      <c r="I146" s="41"/>
      <c r="J146" s="41"/>
      <c r="K146" s="41"/>
      <c r="L146" s="41"/>
      <c r="M146" s="41"/>
      <c r="N146" s="41"/>
      <c r="O146" s="41"/>
      <c r="P146" s="41"/>
      <c r="Q146" s="41"/>
      <c r="R146" s="25"/>
      <c r="S146" s="25"/>
      <c r="T146" s="25"/>
      <c r="U146" s="25"/>
      <c r="V146" s="25"/>
      <c r="W146" s="25"/>
      <c r="X146" s="25"/>
      <c r="Y146" s="25"/>
      <c r="Z146" s="25"/>
      <c r="AA146" s="25"/>
      <c r="AB146" s="25"/>
      <c r="AC146" s="25"/>
      <c r="AD146" s="25"/>
      <c r="AE146" s="25"/>
      <c r="AF146" s="41"/>
      <c r="AG146" s="41"/>
      <c r="AH146" s="41"/>
      <c r="AI146" s="41"/>
      <c r="AJ146" s="41"/>
      <c r="AK146" s="41"/>
    </row>
    <row r="147" spans="1:37" ht="15.75" customHeight="1">
      <c r="A147" s="41"/>
      <c r="B147" s="41"/>
      <c r="C147" s="41"/>
      <c r="D147" s="41"/>
      <c r="E147" s="41"/>
      <c r="F147" s="41"/>
      <c r="G147" s="41"/>
      <c r="H147" s="41"/>
      <c r="I147" s="41"/>
      <c r="J147" s="41"/>
      <c r="K147" s="41"/>
      <c r="L147" s="41"/>
      <c r="M147" s="41"/>
      <c r="N147" s="41"/>
      <c r="O147" s="41"/>
      <c r="P147" s="41"/>
      <c r="Q147" s="41"/>
      <c r="R147" s="25"/>
      <c r="S147" s="25"/>
      <c r="T147" s="25"/>
      <c r="U147" s="25"/>
      <c r="V147" s="25"/>
      <c r="W147" s="25"/>
      <c r="X147" s="25"/>
      <c r="Y147" s="25"/>
      <c r="Z147" s="25"/>
      <c r="AA147" s="25"/>
      <c r="AB147" s="25"/>
      <c r="AC147" s="25"/>
      <c r="AD147" s="25"/>
      <c r="AE147" s="25"/>
      <c r="AF147" s="41"/>
      <c r="AG147" s="41"/>
      <c r="AH147" s="41"/>
      <c r="AI147" s="41"/>
      <c r="AJ147" s="41"/>
      <c r="AK147" s="41"/>
    </row>
    <row r="148" spans="1:37" ht="15.75" customHeight="1">
      <c r="A148" s="41"/>
      <c r="B148" s="41"/>
      <c r="C148" s="41"/>
      <c r="D148" s="41"/>
      <c r="E148" s="41"/>
      <c r="F148" s="41"/>
      <c r="G148" s="41"/>
      <c r="H148" s="41"/>
      <c r="I148" s="41"/>
      <c r="J148" s="41"/>
      <c r="K148" s="41"/>
      <c r="L148" s="41"/>
      <c r="M148" s="41"/>
      <c r="N148" s="41"/>
      <c r="O148" s="41"/>
      <c r="P148" s="41"/>
      <c r="Q148" s="41"/>
      <c r="R148" s="25"/>
      <c r="S148" s="25"/>
      <c r="T148" s="25"/>
      <c r="U148" s="25"/>
      <c r="V148" s="25"/>
      <c r="W148" s="25"/>
      <c r="X148" s="25"/>
      <c r="Y148" s="25"/>
      <c r="Z148" s="25"/>
      <c r="AA148" s="25"/>
      <c r="AB148" s="25"/>
      <c r="AC148" s="25"/>
      <c r="AD148" s="25"/>
      <c r="AE148" s="25"/>
      <c r="AF148" s="41"/>
      <c r="AG148" s="41"/>
      <c r="AH148" s="41"/>
      <c r="AI148" s="41"/>
      <c r="AJ148" s="41"/>
      <c r="AK148" s="41"/>
    </row>
    <row r="149" spans="1:37" ht="15.75" customHeight="1">
      <c r="A149" s="41"/>
      <c r="B149" s="41"/>
      <c r="C149" s="41"/>
      <c r="D149" s="41"/>
      <c r="E149" s="41"/>
      <c r="F149" s="41"/>
      <c r="G149" s="41"/>
      <c r="H149" s="41"/>
      <c r="I149" s="41"/>
      <c r="J149" s="41"/>
      <c r="K149" s="41"/>
      <c r="L149" s="41"/>
      <c r="M149" s="41"/>
      <c r="N149" s="41"/>
      <c r="O149" s="41"/>
      <c r="P149" s="41"/>
      <c r="Q149" s="41"/>
      <c r="R149" s="25"/>
      <c r="S149" s="25"/>
      <c r="T149" s="25"/>
      <c r="U149" s="25"/>
      <c r="V149" s="25"/>
      <c r="W149" s="25"/>
      <c r="X149" s="25"/>
      <c r="Y149" s="25"/>
      <c r="Z149" s="25"/>
      <c r="AA149" s="25"/>
      <c r="AB149" s="25"/>
      <c r="AC149" s="25"/>
      <c r="AD149" s="25"/>
      <c r="AE149" s="25"/>
      <c r="AF149" s="41"/>
      <c r="AG149" s="41"/>
      <c r="AH149" s="41"/>
      <c r="AI149" s="41"/>
      <c r="AJ149" s="41"/>
      <c r="AK149" s="41"/>
    </row>
    <row r="150" spans="1:37" ht="15.75" customHeight="1">
      <c r="A150" s="41"/>
      <c r="B150" s="41"/>
      <c r="C150" s="41"/>
      <c r="D150" s="41"/>
      <c r="E150" s="41"/>
      <c r="F150" s="41"/>
      <c r="G150" s="41"/>
      <c r="H150" s="41"/>
      <c r="I150" s="41"/>
      <c r="J150" s="41"/>
      <c r="K150" s="41"/>
      <c r="L150" s="41"/>
      <c r="M150" s="41"/>
      <c r="N150" s="41"/>
      <c r="O150" s="41"/>
      <c r="P150" s="41"/>
      <c r="Q150" s="41"/>
      <c r="R150" s="25"/>
      <c r="S150" s="25"/>
      <c r="T150" s="25"/>
      <c r="U150" s="25"/>
      <c r="V150" s="25"/>
      <c r="W150" s="25"/>
      <c r="X150" s="25"/>
      <c r="Y150" s="25"/>
      <c r="Z150" s="25"/>
      <c r="AA150" s="25"/>
      <c r="AB150" s="25"/>
      <c r="AC150" s="25"/>
      <c r="AD150" s="25"/>
      <c r="AE150" s="25"/>
      <c r="AF150" s="41"/>
      <c r="AG150" s="41"/>
      <c r="AH150" s="41"/>
      <c r="AI150" s="41"/>
      <c r="AJ150" s="41"/>
      <c r="AK150" s="41"/>
    </row>
    <row r="151" spans="1:37" ht="15.75" customHeight="1">
      <c r="A151" s="41"/>
      <c r="B151" s="41"/>
      <c r="C151" s="41"/>
      <c r="D151" s="41"/>
      <c r="E151" s="41"/>
      <c r="F151" s="41"/>
      <c r="G151" s="41"/>
      <c r="H151" s="41"/>
      <c r="I151" s="41"/>
      <c r="J151" s="41"/>
      <c r="K151" s="41"/>
      <c r="L151" s="41"/>
      <c r="M151" s="41"/>
      <c r="N151" s="41"/>
      <c r="O151" s="41"/>
      <c r="P151" s="41"/>
      <c r="Q151" s="41"/>
      <c r="R151" s="25"/>
      <c r="S151" s="25"/>
      <c r="T151" s="25"/>
      <c r="U151" s="25"/>
      <c r="V151" s="25"/>
      <c r="W151" s="25"/>
      <c r="X151" s="25"/>
      <c r="Y151" s="25"/>
      <c r="Z151" s="25"/>
      <c r="AA151" s="25"/>
      <c r="AB151" s="25"/>
      <c r="AC151" s="25"/>
      <c r="AD151" s="25"/>
      <c r="AE151" s="25"/>
      <c r="AF151" s="41"/>
      <c r="AG151" s="41"/>
      <c r="AH151" s="41"/>
      <c r="AI151" s="41"/>
      <c r="AJ151" s="41"/>
      <c r="AK151" s="41"/>
    </row>
    <row r="152" spans="1:37" ht="15.75" customHeight="1">
      <c r="A152" s="41"/>
      <c r="B152" s="41"/>
      <c r="C152" s="41"/>
      <c r="D152" s="41"/>
      <c r="E152" s="41"/>
      <c r="F152" s="41"/>
      <c r="G152" s="41"/>
      <c r="H152" s="41"/>
      <c r="I152" s="41"/>
      <c r="J152" s="41"/>
      <c r="K152" s="41"/>
      <c r="L152" s="41"/>
      <c r="M152" s="41"/>
      <c r="N152" s="41"/>
      <c r="O152" s="41"/>
      <c r="P152" s="41"/>
      <c r="Q152" s="41"/>
      <c r="R152" s="25"/>
      <c r="S152" s="25"/>
      <c r="T152" s="25"/>
      <c r="U152" s="25"/>
      <c r="V152" s="25"/>
      <c r="W152" s="25"/>
      <c r="X152" s="25"/>
      <c r="Y152" s="25"/>
      <c r="Z152" s="25"/>
      <c r="AA152" s="25"/>
      <c r="AB152" s="25"/>
      <c r="AC152" s="25"/>
      <c r="AD152" s="25"/>
      <c r="AE152" s="25"/>
      <c r="AF152" s="41"/>
      <c r="AG152" s="41"/>
      <c r="AH152" s="41"/>
      <c r="AI152" s="41"/>
      <c r="AJ152" s="41"/>
      <c r="AK152" s="41"/>
    </row>
    <row r="153" spans="1:37" ht="15.75" customHeight="1">
      <c r="A153" s="41"/>
      <c r="B153" s="41"/>
      <c r="C153" s="41"/>
      <c r="D153" s="41"/>
      <c r="E153" s="41"/>
      <c r="F153" s="41"/>
      <c r="G153" s="41"/>
      <c r="H153" s="41"/>
      <c r="I153" s="41"/>
      <c r="J153" s="41"/>
      <c r="K153" s="41"/>
      <c r="L153" s="41"/>
      <c r="M153" s="41"/>
      <c r="N153" s="41"/>
      <c r="O153" s="41"/>
      <c r="P153" s="41"/>
      <c r="Q153" s="41"/>
      <c r="R153" s="25"/>
      <c r="S153" s="25"/>
      <c r="T153" s="25"/>
      <c r="U153" s="25"/>
      <c r="V153" s="25"/>
      <c r="W153" s="25"/>
      <c r="X153" s="25"/>
      <c r="Y153" s="25"/>
      <c r="Z153" s="25"/>
      <c r="AA153" s="25"/>
      <c r="AB153" s="25"/>
      <c r="AC153" s="25"/>
      <c r="AD153" s="25"/>
      <c r="AE153" s="25"/>
      <c r="AF153" s="41"/>
      <c r="AG153" s="41"/>
      <c r="AH153" s="41"/>
      <c r="AI153" s="41"/>
      <c r="AJ153" s="41"/>
      <c r="AK153" s="41"/>
    </row>
    <row r="154" spans="1:37" ht="15.75" customHeight="1">
      <c r="A154" s="41"/>
      <c r="B154" s="41"/>
      <c r="C154" s="41"/>
      <c r="D154" s="41"/>
      <c r="E154" s="41"/>
      <c r="F154" s="41"/>
      <c r="G154" s="41"/>
      <c r="H154" s="41"/>
      <c r="I154" s="41"/>
      <c r="J154" s="41"/>
      <c r="K154" s="41"/>
      <c r="L154" s="41"/>
      <c r="M154" s="41"/>
      <c r="N154" s="41"/>
      <c r="O154" s="41"/>
      <c r="P154" s="41"/>
      <c r="Q154" s="41"/>
      <c r="R154" s="25"/>
      <c r="S154" s="25"/>
      <c r="T154" s="25"/>
      <c r="U154" s="25"/>
      <c r="V154" s="25"/>
      <c r="W154" s="25"/>
      <c r="X154" s="25"/>
      <c r="Y154" s="25"/>
      <c r="Z154" s="25"/>
      <c r="AA154" s="25"/>
      <c r="AB154" s="25"/>
      <c r="AC154" s="25"/>
      <c r="AD154" s="25"/>
      <c r="AE154" s="25"/>
      <c r="AF154" s="41"/>
      <c r="AG154" s="41"/>
      <c r="AH154" s="41"/>
      <c r="AI154" s="41"/>
      <c r="AJ154" s="41"/>
      <c r="AK154" s="41"/>
    </row>
    <row r="155" spans="1:37" ht="15.75" customHeight="1">
      <c r="A155" s="41"/>
      <c r="B155" s="41"/>
      <c r="C155" s="41"/>
      <c r="D155" s="41"/>
      <c r="E155" s="41"/>
      <c r="F155" s="41"/>
      <c r="G155" s="41"/>
      <c r="H155" s="41"/>
      <c r="I155" s="41"/>
      <c r="J155" s="41"/>
      <c r="K155" s="41"/>
      <c r="L155" s="41"/>
      <c r="M155" s="41"/>
      <c r="N155" s="41"/>
      <c r="O155" s="41"/>
      <c r="P155" s="41"/>
      <c r="Q155" s="41"/>
      <c r="R155" s="25"/>
      <c r="S155" s="25"/>
      <c r="T155" s="25"/>
      <c r="U155" s="25"/>
      <c r="V155" s="25"/>
      <c r="W155" s="25"/>
      <c r="X155" s="25"/>
      <c r="Y155" s="25"/>
      <c r="Z155" s="25"/>
      <c r="AA155" s="25"/>
      <c r="AB155" s="25"/>
      <c r="AC155" s="25"/>
      <c r="AD155" s="25"/>
      <c r="AE155" s="25"/>
      <c r="AF155" s="41"/>
      <c r="AG155" s="41"/>
      <c r="AH155" s="41"/>
      <c r="AI155" s="41"/>
      <c r="AJ155" s="41"/>
      <c r="AK155" s="41"/>
    </row>
    <row r="156" spans="1:37" ht="15.75" customHeight="1">
      <c r="A156" s="41"/>
      <c r="B156" s="41"/>
      <c r="C156" s="41"/>
      <c r="D156" s="41"/>
      <c r="E156" s="41"/>
      <c r="F156" s="41"/>
      <c r="G156" s="41"/>
      <c r="H156" s="41"/>
      <c r="I156" s="41"/>
      <c r="J156" s="41"/>
      <c r="K156" s="41"/>
      <c r="L156" s="41"/>
      <c r="M156" s="41"/>
      <c r="N156" s="41"/>
      <c r="O156" s="41"/>
      <c r="P156" s="41"/>
      <c r="Q156" s="41"/>
      <c r="R156" s="25"/>
      <c r="S156" s="25"/>
      <c r="T156" s="25"/>
      <c r="U156" s="25"/>
      <c r="V156" s="25"/>
      <c r="W156" s="25"/>
      <c r="X156" s="25"/>
      <c r="Y156" s="25"/>
      <c r="Z156" s="25"/>
      <c r="AA156" s="25"/>
      <c r="AB156" s="25"/>
      <c r="AC156" s="25"/>
      <c r="AD156" s="25"/>
      <c r="AE156" s="25"/>
      <c r="AF156" s="41"/>
      <c r="AG156" s="41"/>
      <c r="AH156" s="41"/>
      <c r="AI156" s="41"/>
      <c r="AJ156" s="41"/>
      <c r="AK156" s="41"/>
    </row>
    <row r="157" spans="1:37" ht="15.75" customHeight="1">
      <c r="A157" s="41"/>
      <c r="B157" s="41"/>
      <c r="C157" s="41"/>
      <c r="D157" s="41"/>
      <c r="E157" s="41"/>
      <c r="F157" s="41"/>
      <c r="G157" s="41"/>
      <c r="H157" s="41"/>
      <c r="I157" s="41"/>
      <c r="J157" s="41"/>
      <c r="K157" s="41"/>
      <c r="L157" s="41"/>
      <c r="M157" s="41"/>
      <c r="N157" s="41"/>
      <c r="O157" s="41"/>
      <c r="P157" s="41"/>
      <c r="Q157" s="41"/>
      <c r="R157" s="25"/>
      <c r="S157" s="25"/>
      <c r="T157" s="25"/>
      <c r="U157" s="25"/>
      <c r="V157" s="25"/>
      <c r="W157" s="25"/>
      <c r="X157" s="25"/>
      <c r="Y157" s="25"/>
      <c r="Z157" s="25"/>
      <c r="AA157" s="25"/>
      <c r="AB157" s="25"/>
      <c r="AC157" s="25"/>
      <c r="AD157" s="25"/>
      <c r="AE157" s="25"/>
      <c r="AF157" s="41"/>
      <c r="AG157" s="41"/>
      <c r="AH157" s="41"/>
      <c r="AI157" s="41"/>
      <c r="AJ157" s="41"/>
      <c r="AK157" s="41"/>
    </row>
    <row r="158" spans="1:37" ht="15.75" customHeight="1">
      <c r="A158" s="41"/>
      <c r="B158" s="41"/>
      <c r="C158" s="41"/>
      <c r="D158" s="41"/>
      <c r="E158" s="41"/>
      <c r="F158" s="41"/>
      <c r="G158" s="41"/>
      <c r="H158" s="41"/>
      <c r="I158" s="41"/>
      <c r="J158" s="41"/>
      <c r="K158" s="41"/>
      <c r="L158" s="41"/>
      <c r="M158" s="41"/>
      <c r="N158" s="41"/>
      <c r="O158" s="41"/>
      <c r="P158" s="41"/>
      <c r="Q158" s="41"/>
      <c r="R158" s="25"/>
      <c r="S158" s="25"/>
      <c r="T158" s="25"/>
      <c r="U158" s="25"/>
      <c r="V158" s="25"/>
      <c r="W158" s="25"/>
      <c r="X158" s="25"/>
      <c r="Y158" s="25"/>
      <c r="Z158" s="25"/>
      <c r="AA158" s="25"/>
      <c r="AB158" s="25"/>
      <c r="AC158" s="25"/>
      <c r="AD158" s="25"/>
      <c r="AE158" s="25"/>
      <c r="AF158" s="41"/>
      <c r="AG158" s="41"/>
      <c r="AH158" s="41"/>
      <c r="AI158" s="41"/>
      <c r="AJ158" s="41"/>
      <c r="AK158" s="41"/>
    </row>
    <row r="159" spans="1:37" ht="15.75" customHeight="1">
      <c r="A159" s="41"/>
      <c r="B159" s="41"/>
      <c r="C159" s="41"/>
      <c r="D159" s="41"/>
      <c r="E159" s="41"/>
      <c r="F159" s="41"/>
      <c r="G159" s="41"/>
      <c r="H159" s="41"/>
      <c r="I159" s="41"/>
      <c r="J159" s="41"/>
      <c r="K159" s="41"/>
      <c r="L159" s="41"/>
      <c r="M159" s="41"/>
      <c r="N159" s="41"/>
      <c r="O159" s="41"/>
      <c r="P159" s="41"/>
      <c r="Q159" s="41"/>
      <c r="R159" s="25"/>
      <c r="S159" s="25"/>
      <c r="T159" s="25"/>
      <c r="U159" s="25"/>
      <c r="V159" s="25"/>
      <c r="W159" s="25"/>
      <c r="X159" s="25"/>
      <c r="Y159" s="25"/>
      <c r="Z159" s="25"/>
      <c r="AA159" s="25"/>
      <c r="AB159" s="25"/>
      <c r="AC159" s="25"/>
      <c r="AD159" s="25"/>
      <c r="AE159" s="25"/>
      <c r="AF159" s="41"/>
      <c r="AG159" s="41"/>
      <c r="AH159" s="41"/>
      <c r="AI159" s="41"/>
      <c r="AJ159" s="41"/>
      <c r="AK159" s="41"/>
    </row>
    <row r="160" spans="1:37" ht="15.75" customHeight="1">
      <c r="A160" s="41"/>
      <c r="B160" s="41"/>
      <c r="C160" s="41"/>
      <c r="D160" s="41"/>
      <c r="E160" s="41"/>
      <c r="F160" s="41"/>
      <c r="G160" s="41"/>
      <c r="H160" s="41"/>
      <c r="I160" s="41"/>
      <c r="J160" s="41"/>
      <c r="K160" s="41"/>
      <c r="L160" s="41"/>
      <c r="M160" s="41"/>
      <c r="N160" s="41"/>
      <c r="O160" s="41"/>
      <c r="P160" s="41"/>
      <c r="Q160" s="41"/>
      <c r="R160" s="25"/>
      <c r="S160" s="25"/>
      <c r="T160" s="25"/>
      <c r="U160" s="25"/>
      <c r="V160" s="25"/>
      <c r="W160" s="25"/>
      <c r="X160" s="25"/>
      <c r="Y160" s="25"/>
      <c r="Z160" s="25"/>
      <c r="AA160" s="25"/>
      <c r="AB160" s="25"/>
      <c r="AC160" s="25"/>
      <c r="AD160" s="25"/>
      <c r="AE160" s="25"/>
      <c r="AF160" s="41"/>
      <c r="AG160" s="41"/>
      <c r="AH160" s="41"/>
      <c r="AI160" s="41"/>
      <c r="AJ160" s="41"/>
      <c r="AK160" s="41"/>
    </row>
    <row r="161" spans="1:37" ht="15.75" customHeight="1">
      <c r="A161" s="41"/>
      <c r="B161" s="41"/>
      <c r="C161" s="41"/>
      <c r="D161" s="41"/>
      <c r="E161" s="41"/>
      <c r="F161" s="41"/>
      <c r="G161" s="41"/>
      <c r="H161" s="41"/>
      <c r="I161" s="41"/>
      <c r="J161" s="41"/>
      <c r="K161" s="41"/>
      <c r="L161" s="41"/>
      <c r="M161" s="41"/>
      <c r="N161" s="41"/>
      <c r="O161" s="41"/>
      <c r="P161" s="41"/>
      <c r="Q161" s="41"/>
      <c r="R161" s="25"/>
      <c r="S161" s="25"/>
      <c r="T161" s="25"/>
      <c r="U161" s="25"/>
      <c r="V161" s="25"/>
      <c r="W161" s="25"/>
      <c r="X161" s="25"/>
      <c r="Y161" s="25"/>
      <c r="Z161" s="25"/>
      <c r="AA161" s="25"/>
      <c r="AB161" s="25"/>
      <c r="AC161" s="25"/>
      <c r="AD161" s="25"/>
      <c r="AE161" s="25"/>
      <c r="AF161" s="41"/>
      <c r="AG161" s="41"/>
      <c r="AH161" s="41"/>
      <c r="AI161" s="41"/>
      <c r="AJ161" s="41"/>
      <c r="AK161" s="41"/>
    </row>
    <row r="162" spans="1:37" ht="15.75" customHeight="1">
      <c r="A162" s="41"/>
      <c r="B162" s="41"/>
      <c r="C162" s="41"/>
      <c r="D162" s="41"/>
      <c r="E162" s="41"/>
      <c r="F162" s="41"/>
      <c r="G162" s="41"/>
      <c r="H162" s="41"/>
      <c r="I162" s="41"/>
      <c r="J162" s="41"/>
      <c r="K162" s="41"/>
      <c r="L162" s="41"/>
      <c r="M162" s="41"/>
      <c r="N162" s="41"/>
      <c r="O162" s="41"/>
      <c r="P162" s="41"/>
      <c r="Q162" s="41"/>
      <c r="R162" s="25"/>
      <c r="S162" s="25"/>
      <c r="T162" s="25"/>
      <c r="U162" s="25"/>
      <c r="V162" s="25"/>
      <c r="W162" s="25"/>
      <c r="X162" s="25"/>
      <c r="Y162" s="25"/>
      <c r="Z162" s="25"/>
      <c r="AA162" s="25"/>
      <c r="AB162" s="25"/>
      <c r="AC162" s="25"/>
      <c r="AD162" s="25"/>
      <c r="AE162" s="25"/>
      <c r="AF162" s="41"/>
      <c r="AG162" s="41"/>
      <c r="AH162" s="41"/>
      <c r="AI162" s="41"/>
      <c r="AJ162" s="41"/>
      <c r="AK162" s="41"/>
    </row>
    <row r="163" spans="1:37" ht="15.75" customHeight="1">
      <c r="A163" s="41"/>
      <c r="B163" s="41"/>
      <c r="C163" s="41"/>
      <c r="D163" s="41"/>
      <c r="E163" s="41"/>
      <c r="F163" s="41"/>
      <c r="G163" s="41"/>
      <c r="H163" s="41"/>
      <c r="I163" s="41"/>
      <c r="J163" s="41"/>
      <c r="K163" s="41"/>
      <c r="L163" s="41"/>
      <c r="M163" s="41"/>
      <c r="N163" s="41"/>
      <c r="O163" s="41"/>
      <c r="P163" s="41"/>
      <c r="Q163" s="41"/>
      <c r="R163" s="25"/>
      <c r="S163" s="25"/>
      <c r="T163" s="25"/>
      <c r="U163" s="25"/>
      <c r="V163" s="25"/>
      <c r="W163" s="25"/>
      <c r="X163" s="25"/>
      <c r="Y163" s="25"/>
      <c r="Z163" s="25"/>
      <c r="AA163" s="25"/>
      <c r="AB163" s="25"/>
      <c r="AC163" s="25"/>
      <c r="AD163" s="25"/>
      <c r="AE163" s="25"/>
      <c r="AF163" s="41"/>
      <c r="AG163" s="41"/>
      <c r="AH163" s="41"/>
      <c r="AI163" s="41"/>
      <c r="AJ163" s="41"/>
      <c r="AK163" s="41"/>
    </row>
    <row r="164" spans="1:37" ht="15.75" customHeight="1">
      <c r="A164" s="41"/>
      <c r="B164" s="41"/>
      <c r="C164" s="41"/>
      <c r="D164" s="41"/>
      <c r="E164" s="41"/>
      <c r="F164" s="41"/>
      <c r="G164" s="41"/>
      <c r="H164" s="41"/>
      <c r="I164" s="41"/>
      <c r="J164" s="41"/>
      <c r="K164" s="41"/>
      <c r="L164" s="41"/>
      <c r="M164" s="41"/>
      <c r="N164" s="41"/>
      <c r="O164" s="41"/>
      <c r="P164" s="41"/>
      <c r="Q164" s="41"/>
      <c r="R164" s="25"/>
      <c r="S164" s="25"/>
      <c r="T164" s="25"/>
      <c r="U164" s="25"/>
      <c r="V164" s="25"/>
      <c r="W164" s="25"/>
      <c r="X164" s="25"/>
      <c r="Y164" s="25"/>
      <c r="Z164" s="25"/>
      <c r="AA164" s="25"/>
      <c r="AB164" s="25"/>
      <c r="AC164" s="25"/>
      <c r="AD164" s="25"/>
      <c r="AE164" s="25"/>
      <c r="AF164" s="41"/>
      <c r="AG164" s="41"/>
      <c r="AH164" s="41"/>
      <c r="AI164" s="41"/>
      <c r="AJ164" s="41"/>
      <c r="AK164" s="41"/>
    </row>
    <row r="165" spans="1:37" ht="15.75" customHeight="1">
      <c r="A165" s="41"/>
      <c r="B165" s="41"/>
      <c r="C165" s="41"/>
      <c r="D165" s="41"/>
      <c r="E165" s="41"/>
      <c r="F165" s="41"/>
      <c r="G165" s="41"/>
      <c r="H165" s="41"/>
      <c r="I165" s="41"/>
      <c r="J165" s="41"/>
      <c r="K165" s="41"/>
      <c r="L165" s="41"/>
      <c r="M165" s="41"/>
      <c r="N165" s="41"/>
      <c r="O165" s="41"/>
      <c r="P165" s="41"/>
      <c r="Q165" s="41"/>
      <c r="R165" s="25"/>
      <c r="S165" s="25"/>
      <c r="T165" s="25"/>
      <c r="U165" s="25"/>
      <c r="V165" s="25"/>
      <c r="W165" s="25"/>
      <c r="X165" s="25"/>
      <c r="Y165" s="25"/>
      <c r="Z165" s="25"/>
      <c r="AA165" s="25"/>
      <c r="AB165" s="25"/>
      <c r="AC165" s="25"/>
      <c r="AD165" s="25"/>
      <c r="AE165" s="25"/>
      <c r="AF165" s="41"/>
      <c r="AG165" s="41"/>
      <c r="AH165" s="41"/>
      <c r="AI165" s="41"/>
      <c r="AJ165" s="41"/>
      <c r="AK165" s="41"/>
    </row>
    <row r="166" spans="1:37" ht="15.75" customHeight="1">
      <c r="A166" s="41"/>
      <c r="B166" s="41"/>
      <c r="C166" s="41"/>
      <c r="D166" s="41"/>
      <c r="E166" s="41"/>
      <c r="F166" s="41"/>
      <c r="G166" s="41"/>
      <c r="H166" s="41"/>
      <c r="I166" s="41"/>
      <c r="J166" s="41"/>
      <c r="K166" s="41"/>
      <c r="L166" s="41"/>
      <c r="M166" s="41"/>
      <c r="N166" s="41"/>
      <c r="O166" s="41"/>
      <c r="P166" s="41"/>
      <c r="Q166" s="41"/>
      <c r="R166" s="25"/>
      <c r="S166" s="25"/>
      <c r="T166" s="25"/>
      <c r="U166" s="25"/>
      <c r="V166" s="25"/>
      <c r="W166" s="25"/>
      <c r="X166" s="25"/>
      <c r="Y166" s="25"/>
      <c r="Z166" s="25"/>
      <c r="AA166" s="25"/>
      <c r="AB166" s="25"/>
      <c r="AC166" s="25"/>
      <c r="AD166" s="25"/>
      <c r="AE166" s="25"/>
      <c r="AF166" s="41"/>
      <c r="AG166" s="41"/>
      <c r="AH166" s="41"/>
      <c r="AI166" s="41"/>
      <c r="AJ166" s="41"/>
      <c r="AK166" s="41"/>
    </row>
    <row r="167" spans="1:37" ht="15.75" customHeight="1">
      <c r="A167" s="41"/>
      <c r="B167" s="41"/>
      <c r="C167" s="41"/>
      <c r="D167" s="41"/>
      <c r="E167" s="41"/>
      <c r="F167" s="41"/>
      <c r="G167" s="41"/>
      <c r="H167" s="41"/>
      <c r="I167" s="41"/>
      <c r="J167" s="41"/>
      <c r="K167" s="41"/>
      <c r="L167" s="41"/>
      <c r="M167" s="41"/>
      <c r="N167" s="41"/>
      <c r="O167" s="41"/>
      <c r="P167" s="41"/>
      <c r="Q167" s="41"/>
      <c r="R167" s="25"/>
      <c r="S167" s="25"/>
      <c r="T167" s="25"/>
      <c r="U167" s="25"/>
      <c r="V167" s="25"/>
      <c r="W167" s="25"/>
      <c r="X167" s="25"/>
      <c r="Y167" s="25"/>
      <c r="Z167" s="25"/>
      <c r="AA167" s="25"/>
      <c r="AB167" s="25"/>
      <c r="AC167" s="25"/>
      <c r="AD167" s="25"/>
      <c r="AE167" s="25"/>
      <c r="AF167" s="41"/>
      <c r="AG167" s="41"/>
      <c r="AH167" s="41"/>
      <c r="AI167" s="41"/>
      <c r="AJ167" s="41"/>
      <c r="AK167" s="41"/>
    </row>
    <row r="168" spans="1:37" ht="15.75" customHeight="1">
      <c r="A168" s="41"/>
      <c r="B168" s="41"/>
      <c r="C168" s="41"/>
      <c r="D168" s="41"/>
      <c r="E168" s="41"/>
      <c r="F168" s="41"/>
      <c r="G168" s="41"/>
      <c r="H168" s="41"/>
      <c r="I168" s="41"/>
      <c r="J168" s="41"/>
      <c r="K168" s="41"/>
      <c r="L168" s="41"/>
      <c r="M168" s="41"/>
      <c r="N168" s="41"/>
      <c r="O168" s="41"/>
      <c r="P168" s="41"/>
      <c r="Q168" s="41"/>
      <c r="R168" s="25"/>
      <c r="S168" s="25"/>
      <c r="T168" s="25"/>
      <c r="U168" s="25"/>
      <c r="V168" s="25"/>
      <c r="W168" s="25"/>
      <c r="X168" s="25"/>
      <c r="Y168" s="25"/>
      <c r="Z168" s="25"/>
      <c r="AA168" s="25"/>
      <c r="AB168" s="25"/>
      <c r="AC168" s="25"/>
      <c r="AD168" s="25"/>
      <c r="AE168" s="25"/>
      <c r="AF168" s="41"/>
      <c r="AG168" s="41"/>
      <c r="AH168" s="41"/>
      <c r="AI168" s="41"/>
      <c r="AJ168" s="41"/>
      <c r="AK168" s="41"/>
    </row>
    <row r="169" spans="1:37" ht="15.75" customHeight="1">
      <c r="A169" s="41"/>
      <c r="B169" s="41"/>
      <c r="C169" s="41"/>
      <c r="D169" s="41"/>
      <c r="E169" s="41"/>
      <c r="F169" s="41"/>
      <c r="G169" s="41"/>
      <c r="H169" s="41"/>
      <c r="I169" s="41"/>
      <c r="J169" s="41"/>
      <c r="K169" s="41"/>
      <c r="L169" s="41"/>
      <c r="M169" s="41"/>
      <c r="N169" s="41"/>
      <c r="O169" s="41"/>
      <c r="P169" s="41"/>
      <c r="Q169" s="41"/>
      <c r="R169" s="25"/>
      <c r="S169" s="25"/>
      <c r="T169" s="25"/>
      <c r="U169" s="25"/>
      <c r="V169" s="25"/>
      <c r="W169" s="25"/>
      <c r="X169" s="25"/>
      <c r="Y169" s="25"/>
      <c r="Z169" s="25"/>
      <c r="AA169" s="25"/>
      <c r="AB169" s="25"/>
      <c r="AC169" s="25"/>
      <c r="AD169" s="25"/>
      <c r="AE169" s="25"/>
      <c r="AF169" s="41"/>
      <c r="AG169" s="41"/>
      <c r="AH169" s="41"/>
      <c r="AI169" s="41"/>
      <c r="AJ169" s="41"/>
      <c r="AK169" s="41"/>
    </row>
    <row r="170" spans="1:37" ht="15.75" customHeight="1">
      <c r="A170" s="41"/>
      <c r="B170" s="41"/>
      <c r="C170" s="41"/>
      <c r="D170" s="41"/>
      <c r="E170" s="41"/>
      <c r="F170" s="41"/>
      <c r="G170" s="41"/>
      <c r="H170" s="41"/>
      <c r="I170" s="41"/>
      <c r="J170" s="41"/>
      <c r="K170" s="41"/>
      <c r="L170" s="41"/>
      <c r="M170" s="41"/>
      <c r="N170" s="41"/>
      <c r="O170" s="41"/>
      <c r="P170" s="41"/>
      <c r="Q170" s="41"/>
      <c r="R170" s="25"/>
      <c r="S170" s="25"/>
      <c r="T170" s="25"/>
      <c r="U170" s="25"/>
      <c r="V170" s="25"/>
      <c r="W170" s="25"/>
      <c r="X170" s="25"/>
      <c r="Y170" s="25"/>
      <c r="Z170" s="25"/>
      <c r="AA170" s="25"/>
      <c r="AB170" s="25"/>
      <c r="AC170" s="25"/>
      <c r="AD170" s="25"/>
      <c r="AE170" s="25"/>
      <c r="AF170" s="41"/>
      <c r="AG170" s="41"/>
      <c r="AH170" s="41"/>
      <c r="AI170" s="41"/>
      <c r="AJ170" s="41"/>
      <c r="AK170" s="41"/>
    </row>
    <row r="171" spans="1:37" ht="15.75" customHeight="1">
      <c r="A171" s="41"/>
      <c r="B171" s="41"/>
      <c r="C171" s="41"/>
      <c r="D171" s="41"/>
      <c r="E171" s="41"/>
      <c r="F171" s="41"/>
      <c r="G171" s="41"/>
      <c r="H171" s="41"/>
      <c r="I171" s="41"/>
      <c r="J171" s="41"/>
      <c r="K171" s="41"/>
      <c r="L171" s="41"/>
      <c r="M171" s="41"/>
      <c r="N171" s="41"/>
      <c r="O171" s="41"/>
      <c r="P171" s="41"/>
      <c r="Q171" s="41"/>
      <c r="R171" s="25"/>
      <c r="S171" s="25"/>
      <c r="T171" s="25"/>
      <c r="U171" s="25"/>
      <c r="V171" s="25"/>
      <c r="W171" s="25"/>
      <c r="X171" s="25"/>
      <c r="Y171" s="25"/>
      <c r="Z171" s="25"/>
      <c r="AA171" s="25"/>
      <c r="AB171" s="25"/>
      <c r="AC171" s="25"/>
      <c r="AD171" s="25"/>
      <c r="AE171" s="25"/>
      <c r="AF171" s="41"/>
      <c r="AG171" s="41"/>
      <c r="AH171" s="41"/>
      <c r="AI171" s="41"/>
      <c r="AJ171" s="41"/>
      <c r="AK171" s="41"/>
    </row>
    <row r="172" spans="1:37" ht="15.75" customHeight="1">
      <c r="A172" s="41"/>
      <c r="B172" s="41"/>
      <c r="C172" s="41"/>
      <c r="D172" s="41"/>
      <c r="E172" s="41"/>
      <c r="F172" s="41"/>
      <c r="G172" s="41"/>
      <c r="H172" s="41"/>
      <c r="I172" s="41"/>
      <c r="J172" s="41"/>
      <c r="K172" s="41"/>
      <c r="L172" s="41"/>
      <c r="M172" s="41"/>
      <c r="N172" s="41"/>
      <c r="O172" s="41"/>
      <c r="P172" s="41"/>
      <c r="Q172" s="41"/>
      <c r="R172" s="25"/>
      <c r="S172" s="25"/>
      <c r="T172" s="25"/>
      <c r="U172" s="25"/>
      <c r="V172" s="25"/>
      <c r="W172" s="25"/>
      <c r="X172" s="25"/>
      <c r="Y172" s="25"/>
      <c r="Z172" s="25"/>
      <c r="AA172" s="25"/>
      <c r="AB172" s="25"/>
      <c r="AC172" s="25"/>
      <c r="AD172" s="25"/>
      <c r="AE172" s="25"/>
      <c r="AF172" s="41"/>
      <c r="AG172" s="41"/>
      <c r="AH172" s="41"/>
      <c r="AI172" s="41"/>
      <c r="AJ172" s="41"/>
      <c r="AK172" s="41"/>
    </row>
    <row r="173" spans="1:37" ht="15.75" customHeight="1">
      <c r="A173" s="41"/>
      <c r="B173" s="41"/>
      <c r="C173" s="41"/>
      <c r="D173" s="41"/>
      <c r="E173" s="41"/>
      <c r="F173" s="41"/>
      <c r="G173" s="41"/>
      <c r="H173" s="41"/>
      <c r="I173" s="41"/>
      <c r="J173" s="41"/>
      <c r="K173" s="41"/>
      <c r="L173" s="41"/>
      <c r="M173" s="41"/>
      <c r="N173" s="41"/>
      <c r="O173" s="41"/>
      <c r="P173" s="41"/>
      <c r="Q173" s="41"/>
      <c r="R173" s="25"/>
      <c r="S173" s="25"/>
      <c r="T173" s="25"/>
      <c r="U173" s="25"/>
      <c r="V173" s="25"/>
      <c r="W173" s="25"/>
      <c r="X173" s="25"/>
      <c r="Y173" s="25"/>
      <c r="Z173" s="25"/>
      <c r="AA173" s="25"/>
      <c r="AB173" s="25"/>
      <c r="AC173" s="25"/>
      <c r="AD173" s="25"/>
      <c r="AE173" s="25"/>
      <c r="AF173" s="41"/>
      <c r="AG173" s="41"/>
      <c r="AH173" s="41"/>
      <c r="AI173" s="41"/>
      <c r="AJ173" s="41"/>
      <c r="AK173" s="41"/>
    </row>
    <row r="174" spans="1:37" ht="15.75" customHeight="1">
      <c r="A174" s="41"/>
      <c r="B174" s="41"/>
      <c r="C174" s="41"/>
      <c r="D174" s="41"/>
      <c r="E174" s="41"/>
      <c r="F174" s="41"/>
      <c r="G174" s="41"/>
      <c r="H174" s="41"/>
      <c r="I174" s="41"/>
      <c r="J174" s="41"/>
      <c r="K174" s="41"/>
      <c r="L174" s="41"/>
      <c r="M174" s="41"/>
      <c r="N174" s="41"/>
      <c r="O174" s="41"/>
      <c r="P174" s="41"/>
      <c r="Q174" s="41"/>
      <c r="R174" s="25"/>
      <c r="S174" s="25"/>
      <c r="T174" s="25"/>
      <c r="U174" s="25"/>
      <c r="V174" s="25"/>
      <c r="W174" s="25"/>
      <c r="X174" s="25"/>
      <c r="Y174" s="25"/>
      <c r="Z174" s="25"/>
      <c r="AA174" s="25"/>
      <c r="AB174" s="25"/>
      <c r="AC174" s="25"/>
      <c r="AD174" s="25"/>
      <c r="AE174" s="25"/>
      <c r="AF174" s="41"/>
      <c r="AG174" s="41"/>
      <c r="AH174" s="41"/>
      <c r="AI174" s="41"/>
      <c r="AJ174" s="41"/>
      <c r="AK174" s="41"/>
    </row>
    <row r="175" spans="1:37" ht="15.75" customHeight="1">
      <c r="A175" s="41"/>
      <c r="B175" s="41"/>
      <c r="C175" s="41"/>
      <c r="D175" s="41"/>
      <c r="E175" s="41"/>
      <c r="F175" s="41"/>
      <c r="G175" s="41"/>
      <c r="H175" s="41"/>
      <c r="I175" s="41"/>
      <c r="J175" s="41"/>
      <c r="K175" s="41"/>
      <c r="L175" s="41"/>
      <c r="M175" s="41"/>
      <c r="N175" s="41"/>
      <c r="O175" s="41"/>
      <c r="P175" s="41"/>
      <c r="Q175" s="41"/>
      <c r="R175" s="25"/>
      <c r="S175" s="25"/>
      <c r="T175" s="25"/>
      <c r="U175" s="25"/>
      <c r="V175" s="25"/>
      <c r="W175" s="25"/>
      <c r="X175" s="25"/>
      <c r="Y175" s="25"/>
      <c r="Z175" s="25"/>
      <c r="AA175" s="25"/>
      <c r="AB175" s="25"/>
      <c r="AC175" s="25"/>
      <c r="AD175" s="25"/>
      <c r="AE175" s="25"/>
      <c r="AF175" s="41"/>
      <c r="AG175" s="41"/>
      <c r="AH175" s="41"/>
      <c r="AI175" s="41"/>
      <c r="AJ175" s="41"/>
      <c r="AK175" s="41"/>
    </row>
    <row r="176" spans="1:37" ht="15.75" customHeight="1">
      <c r="A176" s="41"/>
      <c r="B176" s="41"/>
      <c r="C176" s="41"/>
      <c r="D176" s="41"/>
      <c r="E176" s="41"/>
      <c r="F176" s="41"/>
      <c r="G176" s="41"/>
      <c r="H176" s="41"/>
      <c r="I176" s="41"/>
      <c r="J176" s="41"/>
      <c r="K176" s="41"/>
      <c r="L176" s="41"/>
      <c r="M176" s="41"/>
      <c r="N176" s="41"/>
      <c r="O176" s="41"/>
      <c r="P176" s="41"/>
      <c r="Q176" s="41"/>
      <c r="R176" s="25"/>
      <c r="S176" s="25"/>
      <c r="T176" s="25"/>
      <c r="U176" s="25"/>
      <c r="V176" s="25"/>
      <c r="W176" s="25"/>
      <c r="X176" s="25"/>
      <c r="Y176" s="25"/>
      <c r="Z176" s="25"/>
      <c r="AA176" s="25"/>
      <c r="AB176" s="25"/>
      <c r="AC176" s="25"/>
      <c r="AD176" s="25"/>
      <c r="AE176" s="25"/>
      <c r="AF176" s="41"/>
      <c r="AG176" s="41"/>
      <c r="AH176" s="41"/>
      <c r="AI176" s="41"/>
      <c r="AJ176" s="41"/>
      <c r="AK176" s="41"/>
    </row>
    <row r="177" spans="1:37" ht="15.75" customHeight="1">
      <c r="A177" s="41"/>
      <c r="B177" s="41"/>
      <c r="C177" s="41"/>
      <c r="D177" s="41"/>
      <c r="E177" s="41"/>
      <c r="F177" s="41"/>
      <c r="G177" s="41"/>
      <c r="H177" s="41"/>
      <c r="I177" s="41"/>
      <c r="J177" s="41"/>
      <c r="K177" s="41"/>
      <c r="L177" s="41"/>
      <c r="M177" s="41"/>
      <c r="N177" s="41"/>
      <c r="O177" s="41"/>
      <c r="P177" s="41"/>
      <c r="Q177" s="41"/>
      <c r="R177" s="25"/>
      <c r="S177" s="25"/>
      <c r="T177" s="25"/>
      <c r="U177" s="25"/>
      <c r="V177" s="25"/>
      <c r="W177" s="25"/>
      <c r="X177" s="25"/>
      <c r="Y177" s="25"/>
      <c r="Z177" s="25"/>
      <c r="AA177" s="25"/>
      <c r="AB177" s="25"/>
      <c r="AC177" s="25"/>
      <c r="AD177" s="25"/>
      <c r="AE177" s="25"/>
      <c r="AF177" s="41"/>
      <c r="AG177" s="41"/>
      <c r="AH177" s="41"/>
      <c r="AI177" s="41"/>
      <c r="AJ177" s="41"/>
      <c r="AK177" s="41"/>
    </row>
    <row r="178" spans="1:37" ht="15.75" customHeight="1">
      <c r="A178" s="41"/>
      <c r="B178" s="41"/>
      <c r="C178" s="41"/>
      <c r="D178" s="41"/>
      <c r="E178" s="41"/>
      <c r="F178" s="41"/>
      <c r="G178" s="41"/>
      <c r="H178" s="41"/>
      <c r="I178" s="41"/>
      <c r="J178" s="41"/>
      <c r="K178" s="41"/>
      <c r="L178" s="41"/>
      <c r="M178" s="41"/>
      <c r="N178" s="41"/>
      <c r="O178" s="41"/>
      <c r="P178" s="41"/>
      <c r="Q178" s="41"/>
      <c r="R178" s="25"/>
      <c r="S178" s="25"/>
      <c r="T178" s="25"/>
      <c r="U178" s="25"/>
      <c r="V178" s="25"/>
      <c r="W178" s="25"/>
      <c r="X178" s="25"/>
      <c r="Y178" s="25"/>
      <c r="Z178" s="25"/>
      <c r="AA178" s="25"/>
      <c r="AB178" s="25"/>
      <c r="AC178" s="25"/>
      <c r="AD178" s="25"/>
      <c r="AE178" s="25"/>
      <c r="AF178" s="41"/>
      <c r="AG178" s="41"/>
      <c r="AH178" s="41"/>
      <c r="AI178" s="41"/>
      <c r="AJ178" s="41"/>
      <c r="AK178" s="41"/>
    </row>
    <row r="179" spans="1:37" ht="15.75" customHeight="1">
      <c r="A179" s="41"/>
      <c r="B179" s="41"/>
      <c r="C179" s="41"/>
      <c r="D179" s="41"/>
      <c r="E179" s="41"/>
      <c r="F179" s="41"/>
      <c r="G179" s="41"/>
      <c r="H179" s="41"/>
      <c r="I179" s="41"/>
      <c r="J179" s="41"/>
      <c r="K179" s="41"/>
      <c r="L179" s="41"/>
      <c r="M179" s="41"/>
      <c r="N179" s="41"/>
      <c r="O179" s="41"/>
      <c r="P179" s="41"/>
      <c r="Q179" s="41"/>
      <c r="R179" s="25"/>
      <c r="S179" s="25"/>
      <c r="T179" s="25"/>
      <c r="U179" s="25"/>
      <c r="V179" s="25"/>
      <c r="W179" s="25"/>
      <c r="X179" s="25"/>
      <c r="Y179" s="25"/>
      <c r="Z179" s="25"/>
      <c r="AA179" s="25"/>
      <c r="AB179" s="25"/>
      <c r="AC179" s="25"/>
      <c r="AD179" s="25"/>
      <c r="AE179" s="25"/>
      <c r="AF179" s="41"/>
      <c r="AG179" s="41"/>
      <c r="AH179" s="41"/>
      <c r="AI179" s="41"/>
      <c r="AJ179" s="41"/>
      <c r="AK179" s="41"/>
    </row>
    <row r="180" spans="1:37" ht="15.75" customHeight="1">
      <c r="A180" s="41"/>
      <c r="B180" s="41"/>
      <c r="C180" s="41"/>
      <c r="D180" s="41"/>
      <c r="E180" s="41"/>
      <c r="F180" s="41"/>
      <c r="G180" s="41"/>
      <c r="H180" s="41"/>
      <c r="I180" s="41"/>
      <c r="J180" s="41"/>
      <c r="K180" s="41"/>
      <c r="L180" s="41"/>
      <c r="M180" s="41"/>
      <c r="N180" s="41"/>
      <c r="O180" s="41"/>
      <c r="P180" s="41"/>
      <c r="Q180" s="41"/>
      <c r="R180" s="25"/>
      <c r="S180" s="25"/>
      <c r="T180" s="25"/>
      <c r="U180" s="25"/>
      <c r="V180" s="25"/>
      <c r="W180" s="25"/>
      <c r="X180" s="25"/>
      <c r="Y180" s="25"/>
      <c r="Z180" s="25"/>
      <c r="AA180" s="25"/>
      <c r="AB180" s="25"/>
      <c r="AC180" s="25"/>
      <c r="AD180" s="25"/>
      <c r="AE180" s="25"/>
      <c r="AF180" s="41"/>
      <c r="AG180" s="41"/>
      <c r="AH180" s="41"/>
      <c r="AI180" s="41"/>
      <c r="AJ180" s="41"/>
      <c r="AK180" s="41"/>
    </row>
    <row r="181" spans="1:37" ht="15.75" customHeight="1">
      <c r="A181" s="41"/>
      <c r="B181" s="41"/>
      <c r="C181" s="41"/>
      <c r="D181" s="41"/>
      <c r="E181" s="41"/>
      <c r="F181" s="41"/>
      <c r="G181" s="41"/>
      <c r="H181" s="41"/>
      <c r="I181" s="41"/>
      <c r="J181" s="41"/>
      <c r="K181" s="41"/>
      <c r="L181" s="41"/>
      <c r="M181" s="41"/>
      <c r="N181" s="41"/>
      <c r="O181" s="41"/>
      <c r="P181" s="41"/>
      <c r="Q181" s="41"/>
      <c r="R181" s="25"/>
      <c r="S181" s="25"/>
      <c r="T181" s="25"/>
      <c r="U181" s="25"/>
      <c r="V181" s="25"/>
      <c r="W181" s="25"/>
      <c r="X181" s="25"/>
      <c r="Y181" s="25"/>
      <c r="Z181" s="25"/>
      <c r="AA181" s="25"/>
      <c r="AB181" s="25"/>
      <c r="AC181" s="25"/>
      <c r="AD181" s="25"/>
      <c r="AE181" s="25"/>
      <c r="AF181" s="41"/>
      <c r="AG181" s="41"/>
      <c r="AH181" s="41"/>
      <c r="AI181" s="41"/>
      <c r="AJ181" s="41"/>
      <c r="AK181" s="41"/>
    </row>
    <row r="182" spans="1:37" ht="15.75" customHeight="1">
      <c r="A182" s="41"/>
      <c r="B182" s="41"/>
      <c r="C182" s="41"/>
      <c r="D182" s="41"/>
      <c r="E182" s="41"/>
      <c r="F182" s="41"/>
      <c r="G182" s="41"/>
      <c r="H182" s="41"/>
      <c r="I182" s="41"/>
      <c r="J182" s="41"/>
      <c r="K182" s="41"/>
      <c r="L182" s="41"/>
      <c r="M182" s="41"/>
      <c r="N182" s="41"/>
      <c r="O182" s="41"/>
      <c r="P182" s="41"/>
      <c r="Q182" s="41"/>
      <c r="R182" s="25"/>
      <c r="S182" s="25"/>
      <c r="T182" s="25"/>
      <c r="U182" s="25"/>
      <c r="V182" s="25"/>
      <c r="W182" s="25"/>
      <c r="X182" s="25"/>
      <c r="Y182" s="25"/>
      <c r="Z182" s="25"/>
      <c r="AA182" s="25"/>
      <c r="AB182" s="25"/>
      <c r="AC182" s="25"/>
      <c r="AD182" s="25"/>
      <c r="AE182" s="25"/>
      <c r="AF182" s="41"/>
      <c r="AG182" s="41"/>
      <c r="AH182" s="41"/>
      <c r="AI182" s="41"/>
      <c r="AJ182" s="41"/>
      <c r="AK182" s="41"/>
    </row>
    <row r="183" spans="1:37" ht="15.75" customHeight="1">
      <c r="A183" s="41"/>
      <c r="B183" s="41"/>
      <c r="C183" s="41"/>
      <c r="D183" s="41"/>
      <c r="E183" s="41"/>
      <c r="F183" s="41"/>
      <c r="G183" s="41"/>
      <c r="H183" s="41"/>
      <c r="I183" s="41"/>
      <c r="J183" s="41"/>
      <c r="K183" s="41"/>
      <c r="L183" s="41"/>
      <c r="M183" s="41"/>
      <c r="N183" s="41"/>
      <c r="O183" s="41"/>
      <c r="P183" s="41"/>
      <c r="Q183" s="41"/>
      <c r="R183" s="25"/>
      <c r="S183" s="25"/>
      <c r="T183" s="25"/>
      <c r="U183" s="25"/>
      <c r="V183" s="25"/>
      <c r="W183" s="25"/>
      <c r="X183" s="25"/>
      <c r="Y183" s="25"/>
      <c r="Z183" s="25"/>
      <c r="AA183" s="25"/>
      <c r="AB183" s="25"/>
      <c r="AC183" s="25"/>
      <c r="AD183" s="25"/>
      <c r="AE183" s="25"/>
      <c r="AF183" s="41"/>
      <c r="AG183" s="41"/>
      <c r="AH183" s="41"/>
      <c r="AI183" s="41"/>
      <c r="AJ183" s="41"/>
      <c r="AK183" s="41"/>
    </row>
    <row r="184" spans="1:37" ht="15.75" customHeight="1">
      <c r="A184" s="41"/>
      <c r="B184" s="41"/>
      <c r="C184" s="41"/>
      <c r="D184" s="41"/>
      <c r="E184" s="41"/>
      <c r="F184" s="41"/>
      <c r="G184" s="41"/>
      <c r="H184" s="41"/>
      <c r="I184" s="41"/>
      <c r="J184" s="41"/>
      <c r="K184" s="41"/>
      <c r="L184" s="41"/>
      <c r="M184" s="41"/>
      <c r="N184" s="41"/>
      <c r="O184" s="41"/>
      <c r="P184" s="41"/>
      <c r="Q184" s="41"/>
      <c r="R184" s="25"/>
      <c r="S184" s="25"/>
      <c r="T184" s="25"/>
      <c r="U184" s="25"/>
      <c r="V184" s="25"/>
      <c r="W184" s="25"/>
      <c r="X184" s="25"/>
      <c r="Y184" s="25"/>
      <c r="Z184" s="25"/>
      <c r="AA184" s="25"/>
      <c r="AB184" s="25"/>
      <c r="AC184" s="25"/>
      <c r="AD184" s="25"/>
      <c r="AE184" s="25"/>
      <c r="AF184" s="41"/>
      <c r="AG184" s="41"/>
      <c r="AH184" s="41"/>
      <c r="AI184" s="41"/>
      <c r="AJ184" s="41"/>
      <c r="AK184" s="41"/>
    </row>
    <row r="185" spans="1:37" ht="15.75" customHeight="1">
      <c r="A185" s="41"/>
      <c r="B185" s="41"/>
      <c r="C185" s="41"/>
      <c r="D185" s="41"/>
      <c r="E185" s="41"/>
      <c r="F185" s="41"/>
      <c r="G185" s="41"/>
      <c r="H185" s="41"/>
      <c r="I185" s="41"/>
      <c r="J185" s="41"/>
      <c r="K185" s="41"/>
      <c r="L185" s="41"/>
      <c r="M185" s="41"/>
      <c r="N185" s="41"/>
      <c r="O185" s="41"/>
      <c r="P185" s="41"/>
      <c r="Q185" s="41"/>
      <c r="R185" s="25"/>
      <c r="S185" s="25"/>
      <c r="T185" s="25"/>
      <c r="U185" s="25"/>
      <c r="V185" s="25"/>
      <c r="W185" s="25"/>
      <c r="X185" s="25"/>
      <c r="Y185" s="25"/>
      <c r="Z185" s="25"/>
      <c r="AA185" s="25"/>
      <c r="AB185" s="25"/>
      <c r="AC185" s="25"/>
      <c r="AD185" s="25"/>
      <c r="AE185" s="25"/>
      <c r="AF185" s="41"/>
      <c r="AG185" s="41"/>
      <c r="AH185" s="41"/>
      <c r="AI185" s="41"/>
      <c r="AJ185" s="41"/>
      <c r="AK185" s="41"/>
    </row>
    <row r="186" spans="1:37" ht="15.75" customHeight="1">
      <c r="A186" s="41"/>
      <c r="B186" s="41"/>
      <c r="C186" s="41"/>
      <c r="D186" s="41"/>
      <c r="E186" s="41"/>
      <c r="F186" s="41"/>
      <c r="G186" s="41"/>
      <c r="H186" s="41"/>
      <c r="I186" s="41"/>
      <c r="J186" s="41"/>
      <c r="K186" s="41"/>
      <c r="L186" s="41"/>
      <c r="M186" s="41"/>
      <c r="N186" s="41"/>
      <c r="O186" s="41"/>
      <c r="P186" s="41"/>
      <c r="Q186" s="41"/>
      <c r="R186" s="25"/>
      <c r="S186" s="25"/>
      <c r="T186" s="25"/>
      <c r="U186" s="25"/>
      <c r="V186" s="25"/>
      <c r="W186" s="25"/>
      <c r="X186" s="25"/>
      <c r="Y186" s="25"/>
      <c r="Z186" s="25"/>
      <c r="AA186" s="25"/>
      <c r="AB186" s="25"/>
      <c r="AC186" s="25"/>
      <c r="AD186" s="25"/>
      <c r="AE186" s="25"/>
      <c r="AF186" s="41"/>
      <c r="AG186" s="41"/>
      <c r="AH186" s="41"/>
      <c r="AI186" s="41"/>
      <c r="AJ186" s="41"/>
      <c r="AK186" s="41"/>
    </row>
    <row r="187" spans="1:37" ht="15.75" customHeight="1">
      <c r="A187" s="41"/>
      <c r="B187" s="41"/>
      <c r="C187" s="41"/>
      <c r="D187" s="41"/>
      <c r="E187" s="41"/>
      <c r="F187" s="41"/>
      <c r="G187" s="41"/>
      <c r="H187" s="41"/>
      <c r="I187" s="41"/>
      <c r="J187" s="41"/>
      <c r="K187" s="41"/>
      <c r="L187" s="41"/>
      <c r="M187" s="41"/>
      <c r="N187" s="41"/>
      <c r="O187" s="41"/>
      <c r="P187" s="41"/>
      <c r="Q187" s="41"/>
      <c r="R187" s="25"/>
      <c r="S187" s="25"/>
      <c r="T187" s="25"/>
      <c r="U187" s="25"/>
      <c r="V187" s="25"/>
      <c r="W187" s="25"/>
      <c r="X187" s="25"/>
      <c r="Y187" s="25"/>
      <c r="Z187" s="25"/>
      <c r="AA187" s="25"/>
      <c r="AB187" s="25"/>
      <c r="AC187" s="25"/>
      <c r="AD187" s="25"/>
      <c r="AE187" s="25"/>
      <c r="AF187" s="41"/>
      <c r="AG187" s="41"/>
      <c r="AH187" s="41"/>
      <c r="AI187" s="41"/>
      <c r="AJ187" s="41"/>
      <c r="AK187" s="41"/>
    </row>
    <row r="188" spans="1:37" ht="15.75" customHeight="1">
      <c r="A188" s="41"/>
      <c r="B188" s="41"/>
      <c r="C188" s="41"/>
      <c r="D188" s="41"/>
      <c r="E188" s="41"/>
      <c r="F188" s="41"/>
      <c r="G188" s="41"/>
      <c r="H188" s="41"/>
      <c r="I188" s="41"/>
      <c r="J188" s="41"/>
      <c r="K188" s="41"/>
      <c r="L188" s="41"/>
      <c r="M188" s="41"/>
      <c r="N188" s="41"/>
      <c r="O188" s="41"/>
      <c r="P188" s="41"/>
      <c r="Q188" s="41"/>
      <c r="R188" s="25"/>
      <c r="S188" s="25"/>
      <c r="T188" s="25"/>
      <c r="U188" s="25"/>
      <c r="V188" s="25"/>
      <c r="W188" s="25"/>
      <c r="X188" s="25"/>
      <c r="Y188" s="25"/>
      <c r="Z188" s="25"/>
      <c r="AA188" s="25"/>
      <c r="AB188" s="25"/>
      <c r="AC188" s="25"/>
      <c r="AD188" s="25"/>
      <c r="AE188" s="25"/>
      <c r="AF188" s="41"/>
      <c r="AG188" s="41"/>
      <c r="AH188" s="41"/>
      <c r="AI188" s="41"/>
      <c r="AJ188" s="41"/>
      <c r="AK188" s="41"/>
    </row>
    <row r="189" spans="1:37" ht="15.75" customHeight="1">
      <c r="A189" s="41"/>
      <c r="B189" s="41"/>
      <c r="C189" s="41"/>
      <c r="D189" s="41"/>
      <c r="E189" s="41"/>
      <c r="F189" s="41"/>
      <c r="G189" s="41"/>
      <c r="H189" s="41"/>
      <c r="I189" s="41"/>
      <c r="J189" s="41"/>
      <c r="K189" s="41"/>
      <c r="L189" s="41"/>
      <c r="M189" s="41"/>
      <c r="N189" s="41"/>
      <c r="O189" s="41"/>
      <c r="P189" s="41"/>
      <c r="Q189" s="41"/>
      <c r="R189" s="25"/>
      <c r="S189" s="25"/>
      <c r="T189" s="25"/>
      <c r="U189" s="25"/>
      <c r="V189" s="25"/>
      <c r="W189" s="25"/>
      <c r="X189" s="25"/>
      <c r="Y189" s="25"/>
      <c r="Z189" s="25"/>
      <c r="AA189" s="25"/>
      <c r="AB189" s="25"/>
      <c r="AC189" s="25"/>
      <c r="AD189" s="25"/>
      <c r="AE189" s="25"/>
      <c r="AF189" s="41"/>
      <c r="AG189" s="41"/>
      <c r="AH189" s="41"/>
      <c r="AI189" s="41"/>
      <c r="AJ189" s="41"/>
      <c r="AK189" s="41"/>
    </row>
    <row r="190" spans="1:37" ht="15.75" customHeight="1">
      <c r="A190" s="41"/>
      <c r="B190" s="41"/>
      <c r="C190" s="41"/>
      <c r="D190" s="41"/>
      <c r="E190" s="41"/>
      <c r="F190" s="41"/>
      <c r="G190" s="41"/>
      <c r="H190" s="41"/>
      <c r="I190" s="41"/>
      <c r="J190" s="41"/>
      <c r="K190" s="41"/>
      <c r="L190" s="41"/>
      <c r="M190" s="41"/>
      <c r="N190" s="41"/>
      <c r="O190" s="41"/>
      <c r="P190" s="41"/>
      <c r="Q190" s="41"/>
      <c r="R190" s="25"/>
      <c r="S190" s="25"/>
      <c r="T190" s="25"/>
      <c r="U190" s="25"/>
      <c r="V190" s="25"/>
      <c r="W190" s="25"/>
      <c r="X190" s="25"/>
      <c r="Y190" s="25"/>
      <c r="Z190" s="25"/>
      <c r="AA190" s="25"/>
      <c r="AB190" s="25"/>
      <c r="AC190" s="25"/>
      <c r="AD190" s="25"/>
      <c r="AE190" s="25"/>
      <c r="AF190" s="41"/>
      <c r="AG190" s="41"/>
      <c r="AH190" s="41"/>
      <c r="AI190" s="41"/>
      <c r="AJ190" s="41"/>
      <c r="AK190" s="41"/>
    </row>
    <row r="191" spans="1:37" ht="15.75" customHeight="1">
      <c r="A191" s="41"/>
      <c r="B191" s="41"/>
      <c r="C191" s="41"/>
      <c r="D191" s="41"/>
      <c r="E191" s="41"/>
      <c r="F191" s="41"/>
      <c r="G191" s="41"/>
      <c r="H191" s="41"/>
      <c r="I191" s="41"/>
      <c r="J191" s="41"/>
      <c r="K191" s="41"/>
      <c r="L191" s="41"/>
      <c r="M191" s="41"/>
      <c r="N191" s="41"/>
      <c r="O191" s="41"/>
      <c r="P191" s="41"/>
      <c r="Q191" s="41"/>
      <c r="R191" s="25"/>
      <c r="S191" s="25"/>
      <c r="T191" s="25"/>
      <c r="U191" s="25"/>
      <c r="V191" s="25"/>
      <c r="W191" s="25"/>
      <c r="X191" s="25"/>
      <c r="Y191" s="25"/>
      <c r="Z191" s="25"/>
      <c r="AA191" s="25"/>
      <c r="AB191" s="25"/>
      <c r="AC191" s="25"/>
      <c r="AD191" s="25"/>
      <c r="AE191" s="25"/>
      <c r="AF191" s="41"/>
      <c r="AG191" s="41"/>
      <c r="AH191" s="41"/>
      <c r="AI191" s="41"/>
      <c r="AJ191" s="41"/>
      <c r="AK191" s="41"/>
    </row>
    <row r="192" spans="1:37" ht="15.75" customHeight="1">
      <c r="A192" s="41"/>
      <c r="B192" s="41"/>
      <c r="C192" s="41"/>
      <c r="D192" s="41"/>
      <c r="E192" s="41"/>
      <c r="F192" s="41"/>
      <c r="G192" s="41"/>
      <c r="H192" s="41"/>
      <c r="I192" s="41"/>
      <c r="J192" s="41"/>
      <c r="K192" s="41"/>
      <c r="L192" s="41"/>
      <c r="M192" s="41"/>
      <c r="N192" s="41"/>
      <c r="O192" s="41"/>
      <c r="P192" s="41"/>
      <c r="Q192" s="41"/>
      <c r="R192" s="25"/>
      <c r="S192" s="25"/>
      <c r="T192" s="25"/>
      <c r="U192" s="25"/>
      <c r="V192" s="25"/>
      <c r="W192" s="25"/>
      <c r="X192" s="25"/>
      <c r="Y192" s="25"/>
      <c r="Z192" s="25"/>
      <c r="AA192" s="25"/>
      <c r="AB192" s="25"/>
      <c r="AC192" s="25"/>
      <c r="AD192" s="25"/>
      <c r="AE192" s="25"/>
      <c r="AF192" s="41"/>
      <c r="AG192" s="41"/>
      <c r="AH192" s="41"/>
      <c r="AI192" s="41"/>
      <c r="AJ192" s="41"/>
      <c r="AK192" s="41"/>
    </row>
    <row r="193" spans="1:37" ht="15.75" customHeight="1">
      <c r="A193" s="41"/>
      <c r="B193" s="41"/>
      <c r="C193" s="41"/>
      <c r="D193" s="41"/>
      <c r="E193" s="41"/>
      <c r="F193" s="41"/>
      <c r="G193" s="41"/>
      <c r="H193" s="41"/>
      <c r="I193" s="41"/>
      <c r="J193" s="41"/>
      <c r="K193" s="41"/>
      <c r="L193" s="41"/>
      <c r="M193" s="41"/>
      <c r="N193" s="41"/>
      <c r="O193" s="41"/>
      <c r="P193" s="41"/>
      <c r="Q193" s="41"/>
      <c r="R193" s="25"/>
      <c r="S193" s="25"/>
      <c r="T193" s="25"/>
      <c r="U193" s="25"/>
      <c r="V193" s="25"/>
      <c r="W193" s="25"/>
      <c r="X193" s="25"/>
      <c r="Y193" s="25"/>
      <c r="Z193" s="25"/>
      <c r="AA193" s="25"/>
      <c r="AB193" s="25"/>
      <c r="AC193" s="25"/>
      <c r="AD193" s="25"/>
      <c r="AE193" s="25"/>
      <c r="AF193" s="41"/>
      <c r="AG193" s="41"/>
      <c r="AH193" s="41"/>
      <c r="AI193" s="41"/>
      <c r="AJ193" s="41"/>
      <c r="AK193" s="41"/>
    </row>
    <row r="194" spans="1:37" ht="15.75" customHeight="1">
      <c r="A194" s="41"/>
      <c r="B194" s="41"/>
      <c r="C194" s="41"/>
      <c r="D194" s="41"/>
      <c r="E194" s="41"/>
      <c r="F194" s="41"/>
      <c r="G194" s="41"/>
      <c r="H194" s="41"/>
      <c r="I194" s="41"/>
      <c r="J194" s="41"/>
      <c r="K194" s="41"/>
      <c r="L194" s="41"/>
      <c r="M194" s="41"/>
      <c r="N194" s="41"/>
      <c r="O194" s="41"/>
      <c r="P194" s="41"/>
      <c r="Q194" s="41"/>
      <c r="R194" s="25"/>
      <c r="S194" s="25"/>
      <c r="T194" s="25"/>
      <c r="U194" s="25"/>
      <c r="V194" s="25"/>
      <c r="W194" s="25"/>
      <c r="X194" s="25"/>
      <c r="Y194" s="25"/>
      <c r="Z194" s="25"/>
      <c r="AA194" s="25"/>
      <c r="AB194" s="25"/>
      <c r="AC194" s="25"/>
      <c r="AD194" s="25"/>
      <c r="AE194" s="25"/>
      <c r="AF194" s="41"/>
      <c r="AG194" s="41"/>
      <c r="AH194" s="41"/>
      <c r="AI194" s="41"/>
      <c r="AJ194" s="41"/>
      <c r="AK194" s="41"/>
    </row>
    <row r="195" spans="1:37" ht="15.75" customHeight="1">
      <c r="A195" s="41"/>
      <c r="B195" s="41"/>
      <c r="C195" s="41"/>
      <c r="D195" s="41"/>
      <c r="E195" s="41"/>
      <c r="F195" s="41"/>
      <c r="G195" s="41"/>
      <c r="H195" s="41"/>
      <c r="I195" s="41"/>
      <c r="J195" s="41"/>
      <c r="K195" s="41"/>
      <c r="L195" s="41"/>
      <c r="M195" s="41"/>
      <c r="N195" s="41"/>
      <c r="O195" s="41"/>
      <c r="P195" s="41"/>
      <c r="Q195" s="41"/>
      <c r="R195" s="25"/>
      <c r="S195" s="25"/>
      <c r="T195" s="25"/>
      <c r="U195" s="25"/>
      <c r="V195" s="25"/>
      <c r="W195" s="25"/>
      <c r="X195" s="25"/>
      <c r="Y195" s="25"/>
      <c r="Z195" s="25"/>
      <c r="AA195" s="25"/>
      <c r="AB195" s="25"/>
      <c r="AC195" s="25"/>
      <c r="AD195" s="25"/>
      <c r="AE195" s="25"/>
      <c r="AF195" s="41"/>
      <c r="AG195" s="41"/>
      <c r="AH195" s="41"/>
      <c r="AI195" s="41"/>
      <c r="AJ195" s="41"/>
      <c r="AK195" s="41"/>
    </row>
    <row r="196" spans="1:37" ht="15.75" customHeight="1">
      <c r="A196" s="41"/>
      <c r="B196" s="41"/>
      <c r="C196" s="41"/>
      <c r="D196" s="41"/>
      <c r="E196" s="41"/>
      <c r="F196" s="41"/>
      <c r="G196" s="41"/>
      <c r="H196" s="41"/>
      <c r="I196" s="41"/>
      <c r="J196" s="41"/>
      <c r="K196" s="41"/>
      <c r="L196" s="41"/>
      <c r="M196" s="41"/>
      <c r="N196" s="41"/>
      <c r="O196" s="41"/>
      <c r="P196" s="41"/>
      <c r="Q196" s="41"/>
      <c r="R196" s="25"/>
      <c r="S196" s="25"/>
      <c r="T196" s="25"/>
      <c r="U196" s="25"/>
      <c r="V196" s="25"/>
      <c r="W196" s="25"/>
      <c r="X196" s="25"/>
      <c r="Y196" s="25"/>
      <c r="Z196" s="25"/>
      <c r="AA196" s="25"/>
      <c r="AB196" s="25"/>
      <c r="AC196" s="25"/>
      <c r="AD196" s="25"/>
      <c r="AE196" s="25"/>
      <c r="AF196" s="41"/>
      <c r="AG196" s="41"/>
      <c r="AH196" s="41"/>
      <c r="AI196" s="41"/>
      <c r="AJ196" s="41"/>
      <c r="AK196" s="41"/>
    </row>
    <row r="197" spans="1:37" ht="15.75" customHeight="1">
      <c r="A197" s="41"/>
      <c r="B197" s="41"/>
      <c r="C197" s="41"/>
      <c r="D197" s="41"/>
      <c r="E197" s="41"/>
      <c r="F197" s="41"/>
      <c r="G197" s="41"/>
      <c r="H197" s="41"/>
      <c r="I197" s="41"/>
      <c r="J197" s="41"/>
      <c r="K197" s="41"/>
      <c r="L197" s="41"/>
      <c r="M197" s="41"/>
      <c r="N197" s="41"/>
      <c r="O197" s="41"/>
      <c r="P197" s="41"/>
      <c r="Q197" s="41"/>
      <c r="R197" s="25"/>
      <c r="S197" s="25"/>
      <c r="T197" s="25"/>
      <c r="U197" s="25"/>
      <c r="V197" s="25"/>
      <c r="W197" s="25"/>
      <c r="X197" s="25"/>
      <c r="Y197" s="25"/>
      <c r="Z197" s="25"/>
      <c r="AA197" s="25"/>
      <c r="AB197" s="25"/>
      <c r="AC197" s="25"/>
      <c r="AD197" s="25"/>
      <c r="AE197" s="25"/>
      <c r="AF197" s="41"/>
      <c r="AG197" s="41"/>
      <c r="AH197" s="41"/>
      <c r="AI197" s="41"/>
      <c r="AJ197" s="41"/>
      <c r="AK197" s="41"/>
    </row>
    <row r="198" spans="1:37" ht="15.75" customHeight="1">
      <c r="A198" s="41"/>
      <c r="B198" s="41"/>
      <c r="C198" s="41"/>
      <c r="D198" s="41"/>
      <c r="E198" s="41"/>
      <c r="F198" s="41"/>
      <c r="G198" s="41"/>
      <c r="H198" s="41"/>
      <c r="I198" s="41"/>
      <c r="J198" s="41"/>
      <c r="K198" s="41"/>
      <c r="L198" s="41"/>
      <c r="M198" s="41"/>
      <c r="N198" s="41"/>
      <c r="O198" s="41"/>
      <c r="P198" s="41"/>
      <c r="Q198" s="41"/>
      <c r="R198" s="25"/>
      <c r="S198" s="25"/>
      <c r="T198" s="25"/>
      <c r="U198" s="25"/>
      <c r="V198" s="25"/>
      <c r="W198" s="25"/>
      <c r="X198" s="25"/>
      <c r="Y198" s="25"/>
      <c r="Z198" s="25"/>
      <c r="AA198" s="25"/>
      <c r="AB198" s="25"/>
      <c r="AC198" s="25"/>
      <c r="AD198" s="25"/>
      <c r="AE198" s="25"/>
      <c r="AF198" s="41"/>
      <c r="AG198" s="41"/>
      <c r="AH198" s="41"/>
      <c r="AI198" s="41"/>
      <c r="AJ198" s="41"/>
      <c r="AK198" s="41"/>
    </row>
    <row r="199" spans="1:37" ht="15.75" customHeight="1">
      <c r="A199" s="41"/>
      <c r="B199" s="41"/>
      <c r="C199" s="41"/>
      <c r="D199" s="41"/>
      <c r="E199" s="41"/>
      <c r="F199" s="41"/>
      <c r="G199" s="41"/>
      <c r="H199" s="41"/>
      <c r="I199" s="41"/>
      <c r="J199" s="41"/>
      <c r="K199" s="41"/>
      <c r="L199" s="41"/>
      <c r="M199" s="41"/>
      <c r="N199" s="41"/>
      <c r="O199" s="41"/>
      <c r="P199" s="41"/>
      <c r="Q199" s="41"/>
      <c r="R199" s="25"/>
      <c r="S199" s="25"/>
      <c r="T199" s="25"/>
      <c r="U199" s="25"/>
      <c r="V199" s="25"/>
      <c r="W199" s="25"/>
      <c r="X199" s="25"/>
      <c r="Y199" s="25"/>
      <c r="Z199" s="25"/>
      <c r="AA199" s="25"/>
      <c r="AB199" s="25"/>
      <c r="AC199" s="25"/>
      <c r="AD199" s="25"/>
      <c r="AE199" s="25"/>
      <c r="AF199" s="41"/>
      <c r="AG199" s="41"/>
      <c r="AH199" s="41"/>
      <c r="AI199" s="41"/>
      <c r="AJ199" s="41"/>
      <c r="AK199" s="41"/>
    </row>
    <row r="200" spans="1:37" ht="15.75" customHeight="1">
      <c r="A200" s="41"/>
      <c r="B200" s="41"/>
      <c r="C200" s="41"/>
      <c r="D200" s="41"/>
      <c r="E200" s="41"/>
      <c r="F200" s="41"/>
      <c r="G200" s="41"/>
      <c r="H200" s="41"/>
      <c r="I200" s="41"/>
      <c r="J200" s="41"/>
      <c r="K200" s="41"/>
      <c r="L200" s="41"/>
      <c r="M200" s="41"/>
      <c r="N200" s="41"/>
      <c r="O200" s="41"/>
      <c r="P200" s="41"/>
      <c r="Q200" s="41"/>
      <c r="R200" s="25"/>
      <c r="S200" s="25"/>
      <c r="T200" s="25"/>
      <c r="U200" s="25"/>
      <c r="V200" s="25"/>
      <c r="W200" s="25"/>
      <c r="X200" s="25"/>
      <c r="Y200" s="25"/>
      <c r="Z200" s="25"/>
      <c r="AA200" s="25"/>
      <c r="AB200" s="25"/>
      <c r="AC200" s="25"/>
      <c r="AD200" s="25"/>
      <c r="AE200" s="25"/>
      <c r="AF200" s="41"/>
      <c r="AG200" s="41"/>
      <c r="AH200" s="41"/>
      <c r="AI200" s="41"/>
      <c r="AJ200" s="41"/>
      <c r="AK200" s="41"/>
    </row>
    <row r="201" spans="1:37" ht="15.75" customHeight="1">
      <c r="A201" s="41"/>
      <c r="B201" s="41"/>
      <c r="C201" s="41"/>
      <c r="D201" s="41"/>
      <c r="E201" s="41"/>
      <c r="F201" s="41"/>
      <c r="G201" s="41"/>
      <c r="H201" s="41"/>
      <c r="I201" s="41"/>
      <c r="J201" s="41"/>
      <c r="K201" s="41"/>
      <c r="L201" s="41"/>
      <c r="M201" s="41"/>
      <c r="N201" s="41"/>
      <c r="O201" s="41"/>
      <c r="P201" s="41"/>
      <c r="Q201" s="41"/>
      <c r="R201" s="25"/>
      <c r="S201" s="25"/>
      <c r="T201" s="25"/>
      <c r="U201" s="25"/>
      <c r="V201" s="25"/>
      <c r="W201" s="25"/>
      <c r="X201" s="25"/>
      <c r="Y201" s="25"/>
      <c r="Z201" s="25"/>
      <c r="AA201" s="25"/>
      <c r="AB201" s="25"/>
      <c r="AC201" s="25"/>
      <c r="AD201" s="25"/>
      <c r="AE201" s="25"/>
      <c r="AF201" s="41"/>
      <c r="AG201" s="41"/>
      <c r="AH201" s="41"/>
      <c r="AI201" s="41"/>
      <c r="AJ201" s="41"/>
      <c r="AK201" s="41"/>
    </row>
    <row r="202" spans="1:37" ht="15.75" customHeight="1">
      <c r="A202" s="41"/>
      <c r="B202" s="41"/>
      <c r="C202" s="41"/>
      <c r="D202" s="41"/>
      <c r="E202" s="41"/>
      <c r="F202" s="41"/>
      <c r="G202" s="41"/>
      <c r="H202" s="41"/>
      <c r="I202" s="41"/>
      <c r="J202" s="41"/>
      <c r="K202" s="41"/>
      <c r="L202" s="41"/>
      <c r="M202" s="41"/>
      <c r="N202" s="41"/>
      <c r="O202" s="41"/>
      <c r="P202" s="41"/>
      <c r="Q202" s="41"/>
      <c r="R202" s="25"/>
      <c r="S202" s="25"/>
      <c r="T202" s="25"/>
      <c r="U202" s="25"/>
      <c r="V202" s="25"/>
      <c r="W202" s="25"/>
      <c r="X202" s="25"/>
      <c r="Y202" s="25"/>
      <c r="Z202" s="25"/>
      <c r="AA202" s="25"/>
      <c r="AB202" s="25"/>
      <c r="AC202" s="25"/>
      <c r="AD202" s="25"/>
      <c r="AE202" s="25"/>
      <c r="AF202" s="41"/>
      <c r="AG202" s="41"/>
      <c r="AH202" s="41"/>
      <c r="AI202" s="41"/>
      <c r="AJ202" s="41"/>
      <c r="AK202" s="41"/>
    </row>
    <row r="203" spans="1:37" ht="15.75" customHeight="1">
      <c r="A203" s="41"/>
      <c r="B203" s="41"/>
      <c r="C203" s="41"/>
      <c r="D203" s="41"/>
      <c r="E203" s="41"/>
      <c r="F203" s="41"/>
      <c r="G203" s="41"/>
      <c r="H203" s="41"/>
      <c r="I203" s="41"/>
      <c r="J203" s="41"/>
      <c r="K203" s="41"/>
      <c r="L203" s="41"/>
      <c r="M203" s="41"/>
      <c r="N203" s="41"/>
      <c r="O203" s="41"/>
      <c r="P203" s="41"/>
      <c r="Q203" s="41"/>
      <c r="R203" s="25"/>
      <c r="S203" s="25"/>
      <c r="T203" s="25"/>
      <c r="U203" s="25"/>
      <c r="V203" s="25"/>
      <c r="W203" s="25"/>
      <c r="X203" s="25"/>
      <c r="Y203" s="25"/>
      <c r="Z203" s="25"/>
      <c r="AA203" s="25"/>
      <c r="AB203" s="25"/>
      <c r="AC203" s="25"/>
      <c r="AD203" s="25"/>
      <c r="AE203" s="25"/>
      <c r="AF203" s="41"/>
      <c r="AG203" s="41"/>
      <c r="AH203" s="41"/>
      <c r="AI203" s="41"/>
      <c r="AJ203" s="41"/>
      <c r="AK203" s="41"/>
    </row>
    <row r="204" spans="1:37" ht="15.75" customHeight="1">
      <c r="A204" s="41"/>
      <c r="B204" s="41"/>
      <c r="C204" s="41"/>
      <c r="D204" s="41"/>
      <c r="E204" s="41"/>
      <c r="F204" s="41"/>
      <c r="G204" s="41"/>
      <c r="H204" s="41"/>
      <c r="I204" s="41"/>
      <c r="J204" s="41"/>
      <c r="K204" s="41"/>
      <c r="L204" s="41"/>
      <c r="M204" s="41"/>
      <c r="N204" s="41"/>
      <c r="O204" s="41"/>
      <c r="P204" s="41"/>
      <c r="Q204" s="41"/>
      <c r="R204" s="25"/>
      <c r="S204" s="25"/>
      <c r="T204" s="25"/>
      <c r="U204" s="25"/>
      <c r="V204" s="25"/>
      <c r="W204" s="25"/>
      <c r="X204" s="25"/>
      <c r="Y204" s="25"/>
      <c r="Z204" s="25"/>
      <c r="AA204" s="25"/>
      <c r="AB204" s="25"/>
      <c r="AC204" s="25"/>
      <c r="AD204" s="25"/>
      <c r="AE204" s="25"/>
      <c r="AF204" s="41"/>
      <c r="AG204" s="41"/>
      <c r="AH204" s="41"/>
      <c r="AI204" s="41"/>
      <c r="AJ204" s="41"/>
      <c r="AK204" s="41"/>
    </row>
    <row r="205" spans="1:37" ht="15.75" customHeight="1">
      <c r="A205" s="41"/>
      <c r="B205" s="41"/>
      <c r="C205" s="41"/>
      <c r="D205" s="41"/>
      <c r="E205" s="41"/>
      <c r="F205" s="41"/>
      <c r="G205" s="41"/>
      <c r="H205" s="41"/>
      <c r="I205" s="41"/>
      <c r="J205" s="41"/>
      <c r="K205" s="41"/>
      <c r="L205" s="41"/>
      <c r="M205" s="41"/>
      <c r="N205" s="41"/>
      <c r="O205" s="41"/>
      <c r="P205" s="41"/>
      <c r="Q205" s="41"/>
      <c r="R205" s="25"/>
      <c r="S205" s="25"/>
      <c r="T205" s="25"/>
      <c r="U205" s="25"/>
      <c r="V205" s="25"/>
      <c r="W205" s="25"/>
      <c r="X205" s="25"/>
      <c r="Y205" s="25"/>
      <c r="Z205" s="25"/>
      <c r="AA205" s="25"/>
      <c r="AB205" s="25"/>
      <c r="AC205" s="25"/>
      <c r="AD205" s="25"/>
      <c r="AE205" s="25"/>
      <c r="AF205" s="41"/>
      <c r="AG205" s="41"/>
      <c r="AH205" s="41"/>
      <c r="AI205" s="41"/>
      <c r="AJ205" s="41"/>
      <c r="AK205" s="41"/>
    </row>
    <row r="206" spans="1:37" ht="15.75" customHeight="1">
      <c r="A206" s="41"/>
      <c r="B206" s="41"/>
      <c r="C206" s="41"/>
      <c r="D206" s="41"/>
      <c r="E206" s="41"/>
      <c r="F206" s="41"/>
      <c r="G206" s="41"/>
      <c r="H206" s="41"/>
      <c r="I206" s="41"/>
      <c r="J206" s="41"/>
      <c r="K206" s="41"/>
      <c r="L206" s="41"/>
      <c r="M206" s="41"/>
      <c r="N206" s="41"/>
      <c r="O206" s="41"/>
      <c r="P206" s="41"/>
      <c r="Q206" s="41"/>
      <c r="R206" s="25"/>
      <c r="S206" s="25"/>
      <c r="T206" s="25"/>
      <c r="U206" s="25"/>
      <c r="V206" s="25"/>
      <c r="W206" s="25"/>
      <c r="X206" s="25"/>
      <c r="Y206" s="25"/>
      <c r="Z206" s="25"/>
      <c r="AA206" s="25"/>
      <c r="AB206" s="25"/>
      <c r="AC206" s="25"/>
      <c r="AD206" s="25"/>
      <c r="AE206" s="25"/>
      <c r="AF206" s="41"/>
      <c r="AG206" s="41"/>
      <c r="AH206" s="41"/>
      <c r="AI206" s="41"/>
      <c r="AJ206" s="41"/>
      <c r="AK206" s="41"/>
    </row>
    <row r="207" spans="1:37" ht="15.75" customHeight="1">
      <c r="A207" s="41"/>
      <c r="B207" s="41"/>
      <c r="C207" s="41"/>
      <c r="D207" s="41"/>
      <c r="E207" s="41"/>
      <c r="F207" s="41"/>
      <c r="G207" s="41"/>
      <c r="H207" s="41"/>
      <c r="I207" s="41"/>
      <c r="J207" s="41"/>
      <c r="K207" s="41"/>
      <c r="L207" s="41"/>
      <c r="M207" s="41"/>
      <c r="N207" s="41"/>
      <c r="O207" s="41"/>
      <c r="P207" s="41"/>
      <c r="Q207" s="41"/>
      <c r="R207" s="25"/>
      <c r="S207" s="25"/>
      <c r="T207" s="25"/>
      <c r="U207" s="25"/>
      <c r="V207" s="25"/>
      <c r="W207" s="25"/>
      <c r="X207" s="25"/>
      <c r="Y207" s="25"/>
      <c r="Z207" s="25"/>
      <c r="AA207" s="25"/>
      <c r="AB207" s="25"/>
      <c r="AC207" s="25"/>
      <c r="AD207" s="25"/>
      <c r="AE207" s="25"/>
      <c r="AF207" s="41"/>
      <c r="AG207" s="41"/>
      <c r="AH207" s="41"/>
      <c r="AI207" s="41"/>
      <c r="AJ207" s="41"/>
      <c r="AK207" s="41"/>
    </row>
    <row r="208" spans="1:37" ht="15.75" customHeight="1">
      <c r="A208" s="41"/>
      <c r="B208" s="41"/>
      <c r="C208" s="41"/>
      <c r="D208" s="41"/>
      <c r="E208" s="41"/>
      <c r="F208" s="41"/>
      <c r="G208" s="41"/>
      <c r="H208" s="41"/>
      <c r="I208" s="41"/>
      <c r="J208" s="41"/>
      <c r="K208" s="41"/>
      <c r="L208" s="41"/>
      <c r="M208" s="41"/>
      <c r="N208" s="41"/>
      <c r="O208" s="41"/>
      <c r="P208" s="41"/>
      <c r="Q208" s="41"/>
      <c r="R208" s="25"/>
      <c r="S208" s="25"/>
      <c r="T208" s="25"/>
      <c r="U208" s="25"/>
      <c r="V208" s="25"/>
      <c r="W208" s="25"/>
      <c r="X208" s="25"/>
      <c r="Y208" s="25"/>
      <c r="Z208" s="25"/>
      <c r="AA208" s="25"/>
      <c r="AB208" s="25"/>
      <c r="AC208" s="25"/>
      <c r="AD208" s="25"/>
      <c r="AE208" s="25"/>
      <c r="AF208" s="41"/>
      <c r="AG208" s="41"/>
      <c r="AH208" s="41"/>
      <c r="AI208" s="41"/>
      <c r="AJ208" s="41"/>
      <c r="AK208" s="41"/>
    </row>
    <row r="209" spans="1:37" ht="15.75" customHeight="1">
      <c r="A209" s="41"/>
      <c r="B209" s="41"/>
      <c r="C209" s="41"/>
      <c r="D209" s="41"/>
      <c r="E209" s="41"/>
      <c r="F209" s="41"/>
      <c r="G209" s="41"/>
      <c r="H209" s="41"/>
      <c r="I209" s="41"/>
      <c r="J209" s="41"/>
      <c r="K209" s="41"/>
      <c r="L209" s="41"/>
      <c r="M209" s="41"/>
      <c r="N209" s="41"/>
      <c r="O209" s="41"/>
      <c r="P209" s="41"/>
      <c r="Q209" s="41"/>
      <c r="R209" s="25"/>
      <c r="S209" s="25"/>
      <c r="T209" s="25"/>
      <c r="U209" s="25"/>
      <c r="V209" s="25"/>
      <c r="W209" s="25"/>
      <c r="X209" s="25"/>
      <c r="Y209" s="25"/>
      <c r="Z209" s="25"/>
      <c r="AA209" s="25"/>
      <c r="AB209" s="25"/>
      <c r="AC209" s="25"/>
      <c r="AD209" s="25"/>
      <c r="AE209" s="25"/>
      <c r="AF209" s="41"/>
      <c r="AG209" s="41"/>
      <c r="AH209" s="41"/>
      <c r="AI209" s="41"/>
      <c r="AJ209" s="41"/>
      <c r="AK209" s="41"/>
    </row>
    <row r="210" spans="1:37" ht="15.75" customHeight="1">
      <c r="A210" s="41"/>
      <c r="B210" s="41"/>
      <c r="C210" s="41"/>
      <c r="D210" s="41"/>
      <c r="E210" s="41"/>
      <c r="F210" s="41"/>
      <c r="G210" s="41"/>
      <c r="H210" s="41"/>
      <c r="I210" s="41"/>
      <c r="J210" s="41"/>
      <c r="K210" s="41"/>
      <c r="L210" s="41"/>
      <c r="M210" s="41"/>
      <c r="N210" s="41"/>
      <c r="O210" s="41"/>
      <c r="P210" s="41"/>
      <c r="Q210" s="41"/>
      <c r="R210" s="25"/>
      <c r="S210" s="25"/>
      <c r="T210" s="25"/>
      <c r="U210" s="25"/>
      <c r="V210" s="25"/>
      <c r="W210" s="25"/>
      <c r="X210" s="25"/>
      <c r="Y210" s="25"/>
      <c r="Z210" s="25"/>
      <c r="AA210" s="25"/>
      <c r="AB210" s="25"/>
      <c r="AC210" s="25"/>
      <c r="AD210" s="25"/>
      <c r="AE210" s="25"/>
      <c r="AF210" s="41"/>
      <c r="AG210" s="41"/>
      <c r="AH210" s="41"/>
      <c r="AI210" s="41"/>
      <c r="AJ210" s="41"/>
      <c r="AK210" s="41"/>
    </row>
    <row r="211" spans="1:37" ht="15.75" customHeight="1">
      <c r="A211" s="41"/>
      <c r="B211" s="41"/>
      <c r="C211" s="41"/>
      <c r="D211" s="41"/>
      <c r="E211" s="41"/>
      <c r="F211" s="41"/>
      <c r="G211" s="41"/>
      <c r="H211" s="41"/>
      <c r="I211" s="41"/>
      <c r="J211" s="41"/>
      <c r="K211" s="41"/>
      <c r="L211" s="41"/>
      <c r="M211" s="41"/>
      <c r="N211" s="41"/>
      <c r="O211" s="41"/>
      <c r="P211" s="41"/>
      <c r="Q211" s="41"/>
      <c r="R211" s="25"/>
      <c r="S211" s="25"/>
      <c r="T211" s="25"/>
      <c r="U211" s="25"/>
      <c r="V211" s="25"/>
      <c r="W211" s="25"/>
      <c r="X211" s="25"/>
      <c r="Y211" s="25"/>
      <c r="Z211" s="25"/>
      <c r="AA211" s="25"/>
      <c r="AB211" s="25"/>
      <c r="AC211" s="25"/>
      <c r="AD211" s="25"/>
      <c r="AE211" s="25"/>
      <c r="AF211" s="41"/>
      <c r="AG211" s="41"/>
      <c r="AH211" s="41"/>
      <c r="AI211" s="41"/>
      <c r="AJ211" s="41"/>
      <c r="AK211" s="41"/>
    </row>
    <row r="212" spans="1:37" ht="15.75" customHeight="1">
      <c r="A212" s="41"/>
      <c r="B212" s="41"/>
      <c r="C212" s="41"/>
      <c r="D212" s="41"/>
      <c r="E212" s="41"/>
      <c r="F212" s="41"/>
      <c r="G212" s="41"/>
      <c r="H212" s="41"/>
      <c r="I212" s="41"/>
      <c r="J212" s="41"/>
      <c r="K212" s="41"/>
      <c r="L212" s="41"/>
      <c r="M212" s="41"/>
      <c r="N212" s="41"/>
      <c r="O212" s="41"/>
      <c r="P212" s="41"/>
      <c r="Q212" s="41"/>
      <c r="R212" s="25"/>
      <c r="S212" s="25"/>
      <c r="T212" s="25"/>
      <c r="U212" s="25"/>
      <c r="V212" s="25"/>
      <c r="W212" s="25"/>
      <c r="X212" s="25"/>
      <c r="Y212" s="25"/>
      <c r="Z212" s="25"/>
      <c r="AA212" s="25"/>
      <c r="AB212" s="25"/>
      <c r="AC212" s="25"/>
      <c r="AD212" s="25"/>
      <c r="AE212" s="25"/>
      <c r="AF212" s="41"/>
      <c r="AG212" s="41"/>
      <c r="AH212" s="41"/>
      <c r="AI212" s="41"/>
      <c r="AJ212" s="41"/>
      <c r="AK212" s="41"/>
    </row>
    <row r="213" spans="1:37" ht="15.75" customHeight="1">
      <c r="A213" s="41"/>
      <c r="B213" s="41"/>
      <c r="C213" s="41"/>
      <c r="D213" s="41"/>
      <c r="E213" s="41"/>
      <c r="F213" s="41"/>
      <c r="G213" s="41"/>
      <c r="H213" s="41"/>
      <c r="I213" s="41"/>
      <c r="J213" s="41"/>
      <c r="K213" s="41"/>
      <c r="L213" s="41"/>
      <c r="M213" s="41"/>
      <c r="N213" s="41"/>
      <c r="O213" s="41"/>
      <c r="P213" s="41"/>
      <c r="Q213" s="41"/>
      <c r="R213" s="25"/>
      <c r="S213" s="25"/>
      <c r="T213" s="25"/>
      <c r="U213" s="25"/>
      <c r="V213" s="25"/>
      <c r="W213" s="25"/>
      <c r="X213" s="25"/>
      <c r="Y213" s="25"/>
      <c r="Z213" s="25"/>
      <c r="AA213" s="25"/>
      <c r="AB213" s="25"/>
      <c r="AC213" s="25"/>
      <c r="AD213" s="25"/>
      <c r="AE213" s="25"/>
      <c r="AF213" s="41"/>
      <c r="AG213" s="41"/>
      <c r="AH213" s="41"/>
      <c r="AI213" s="41"/>
      <c r="AJ213" s="41"/>
      <c r="AK213" s="41"/>
    </row>
    <row r="214" spans="1:37" ht="15.75" customHeight="1">
      <c r="A214" s="41"/>
      <c r="B214" s="41"/>
      <c r="C214" s="41"/>
      <c r="D214" s="41"/>
      <c r="E214" s="41"/>
      <c r="F214" s="41"/>
      <c r="G214" s="41"/>
      <c r="H214" s="41"/>
      <c r="I214" s="41"/>
      <c r="J214" s="41"/>
      <c r="K214" s="41"/>
      <c r="L214" s="41"/>
      <c r="M214" s="41"/>
      <c r="N214" s="41"/>
      <c r="O214" s="41"/>
      <c r="P214" s="41"/>
      <c r="Q214" s="41"/>
      <c r="R214" s="25"/>
      <c r="S214" s="25"/>
      <c r="T214" s="25"/>
      <c r="U214" s="25"/>
      <c r="V214" s="25"/>
      <c r="W214" s="25"/>
      <c r="X214" s="25"/>
      <c r="Y214" s="25"/>
      <c r="Z214" s="25"/>
      <c r="AA214" s="25"/>
      <c r="AB214" s="25"/>
      <c r="AC214" s="25"/>
      <c r="AD214" s="25"/>
      <c r="AE214" s="25"/>
      <c r="AF214" s="41"/>
      <c r="AG214" s="41"/>
      <c r="AH214" s="41"/>
      <c r="AI214" s="41"/>
      <c r="AJ214" s="41"/>
      <c r="AK214" s="41"/>
    </row>
    <row r="215" spans="1:37" ht="15.75" customHeight="1">
      <c r="A215" s="41"/>
      <c r="B215" s="41"/>
      <c r="C215" s="41"/>
      <c r="D215" s="41"/>
      <c r="E215" s="41"/>
      <c r="F215" s="41"/>
      <c r="G215" s="41"/>
      <c r="H215" s="41"/>
      <c r="I215" s="41"/>
      <c r="J215" s="41"/>
      <c r="K215" s="41"/>
      <c r="L215" s="41"/>
      <c r="M215" s="41"/>
      <c r="N215" s="41"/>
      <c r="O215" s="41"/>
      <c r="P215" s="41"/>
      <c r="Q215" s="41"/>
      <c r="R215" s="25"/>
      <c r="S215" s="25"/>
      <c r="T215" s="25"/>
      <c r="U215" s="25"/>
      <c r="V215" s="25"/>
      <c r="W215" s="25"/>
      <c r="X215" s="25"/>
      <c r="Y215" s="25"/>
      <c r="Z215" s="25"/>
      <c r="AA215" s="25"/>
      <c r="AB215" s="25"/>
      <c r="AC215" s="25"/>
      <c r="AD215" s="25"/>
      <c r="AE215" s="25"/>
      <c r="AF215" s="41"/>
      <c r="AG215" s="41"/>
      <c r="AH215" s="41"/>
      <c r="AI215" s="41"/>
      <c r="AJ215" s="41"/>
      <c r="AK215" s="41"/>
    </row>
    <row r="216" spans="1:37" ht="15.75" customHeight="1">
      <c r="A216" s="41"/>
      <c r="B216" s="41"/>
      <c r="C216" s="41"/>
      <c r="D216" s="41"/>
      <c r="E216" s="41"/>
      <c r="F216" s="41"/>
      <c r="G216" s="41"/>
      <c r="H216" s="41"/>
      <c r="I216" s="41"/>
      <c r="J216" s="41"/>
      <c r="K216" s="41"/>
      <c r="L216" s="41"/>
      <c r="M216" s="41"/>
      <c r="N216" s="41"/>
      <c r="O216" s="41"/>
      <c r="P216" s="41"/>
      <c r="Q216" s="41"/>
      <c r="R216" s="25"/>
      <c r="S216" s="25"/>
      <c r="T216" s="25"/>
      <c r="U216" s="25"/>
      <c r="V216" s="25"/>
      <c r="W216" s="25"/>
      <c r="X216" s="25"/>
      <c r="Y216" s="25"/>
      <c r="Z216" s="25"/>
      <c r="AA216" s="25"/>
      <c r="AB216" s="25"/>
      <c r="AC216" s="25"/>
      <c r="AD216" s="25"/>
      <c r="AE216" s="25"/>
      <c r="AF216" s="41"/>
      <c r="AG216" s="41"/>
      <c r="AH216" s="41"/>
      <c r="AI216" s="41"/>
      <c r="AJ216" s="41"/>
      <c r="AK216" s="41"/>
    </row>
    <row r="217" spans="1:37" ht="15.75" customHeight="1">
      <c r="A217" s="41"/>
      <c r="B217" s="41"/>
      <c r="C217" s="41"/>
      <c r="D217" s="41"/>
      <c r="E217" s="41"/>
      <c r="F217" s="41"/>
      <c r="G217" s="41"/>
      <c r="H217" s="41"/>
      <c r="I217" s="41"/>
      <c r="J217" s="41"/>
      <c r="K217" s="41"/>
      <c r="L217" s="41"/>
      <c r="M217" s="41"/>
      <c r="N217" s="41"/>
      <c r="O217" s="41"/>
      <c r="P217" s="41"/>
      <c r="Q217" s="41"/>
      <c r="R217" s="25"/>
      <c r="S217" s="25"/>
      <c r="T217" s="25"/>
      <c r="U217" s="25"/>
      <c r="V217" s="25"/>
      <c r="W217" s="25"/>
      <c r="X217" s="25"/>
      <c r="Y217" s="25"/>
      <c r="Z217" s="25"/>
      <c r="AA217" s="25"/>
      <c r="AB217" s="25"/>
      <c r="AC217" s="25"/>
      <c r="AD217" s="25"/>
      <c r="AE217" s="25"/>
      <c r="AF217" s="41"/>
      <c r="AG217" s="41"/>
      <c r="AH217" s="41"/>
      <c r="AI217" s="41"/>
      <c r="AJ217" s="41"/>
      <c r="AK217" s="41"/>
    </row>
    <row r="218" spans="1:37" ht="15.75" customHeight="1">
      <c r="A218" s="41"/>
      <c r="B218" s="41"/>
      <c r="C218" s="41"/>
      <c r="D218" s="41"/>
      <c r="E218" s="41"/>
      <c r="F218" s="41"/>
      <c r="G218" s="41"/>
      <c r="H218" s="41"/>
      <c r="I218" s="41"/>
      <c r="J218" s="41"/>
      <c r="K218" s="41"/>
      <c r="L218" s="41"/>
      <c r="M218" s="41"/>
      <c r="N218" s="41"/>
      <c r="O218" s="41"/>
      <c r="P218" s="41"/>
      <c r="Q218" s="41"/>
      <c r="R218" s="25"/>
      <c r="S218" s="25"/>
      <c r="T218" s="25"/>
      <c r="U218" s="25"/>
      <c r="V218" s="25"/>
      <c r="W218" s="25"/>
      <c r="X218" s="25"/>
      <c r="Y218" s="25"/>
      <c r="Z218" s="25"/>
      <c r="AA218" s="25"/>
      <c r="AB218" s="25"/>
      <c r="AC218" s="25"/>
      <c r="AD218" s="25"/>
      <c r="AE218" s="25"/>
      <c r="AF218" s="41"/>
      <c r="AG218" s="41"/>
      <c r="AH218" s="41"/>
      <c r="AI218" s="41"/>
      <c r="AJ218" s="41"/>
      <c r="AK218" s="41"/>
    </row>
    <row r="219" spans="1:37" ht="15.75" customHeight="1">
      <c r="A219" s="41"/>
      <c r="B219" s="41"/>
      <c r="C219" s="41"/>
      <c r="D219" s="41"/>
      <c r="E219" s="41"/>
      <c r="F219" s="41"/>
      <c r="G219" s="41"/>
      <c r="H219" s="41"/>
      <c r="I219" s="41"/>
      <c r="J219" s="41"/>
      <c r="K219" s="41"/>
      <c r="L219" s="41"/>
      <c r="M219" s="41"/>
      <c r="N219" s="41"/>
      <c r="O219" s="41"/>
      <c r="P219" s="41"/>
      <c r="Q219" s="41"/>
      <c r="R219" s="25"/>
      <c r="S219" s="25"/>
      <c r="T219" s="25"/>
      <c r="U219" s="25"/>
      <c r="V219" s="25"/>
      <c r="W219" s="25"/>
      <c r="X219" s="25"/>
      <c r="Y219" s="25"/>
      <c r="Z219" s="25"/>
      <c r="AA219" s="25"/>
      <c r="AB219" s="25"/>
      <c r="AC219" s="25"/>
      <c r="AD219" s="25"/>
      <c r="AE219" s="25"/>
      <c r="AF219" s="41"/>
      <c r="AG219" s="41"/>
      <c r="AH219" s="41"/>
      <c r="AI219" s="41"/>
      <c r="AJ219" s="41"/>
      <c r="AK219" s="41"/>
    </row>
    <row r="220" spans="1:37" ht="15.75" customHeight="1">
      <c r="A220" s="41"/>
      <c r="B220" s="41"/>
      <c r="C220" s="41"/>
      <c r="D220" s="41"/>
      <c r="E220" s="41"/>
      <c r="F220" s="41"/>
      <c r="G220" s="41"/>
      <c r="H220" s="41"/>
      <c r="I220" s="41"/>
      <c r="J220" s="41"/>
      <c r="K220" s="41"/>
      <c r="L220" s="41"/>
      <c r="M220" s="41"/>
      <c r="N220" s="41"/>
      <c r="O220" s="41"/>
      <c r="P220" s="41"/>
      <c r="Q220" s="41"/>
      <c r="R220" s="25"/>
      <c r="S220" s="25"/>
      <c r="T220" s="25"/>
      <c r="U220" s="25"/>
      <c r="V220" s="25"/>
      <c r="W220" s="25"/>
      <c r="X220" s="25"/>
      <c r="Y220" s="25"/>
      <c r="Z220" s="25"/>
      <c r="AA220" s="25"/>
      <c r="AB220" s="25"/>
      <c r="AC220" s="25"/>
      <c r="AD220" s="25"/>
      <c r="AE220" s="25"/>
      <c r="AF220" s="41"/>
      <c r="AG220" s="41"/>
      <c r="AH220" s="41"/>
      <c r="AI220" s="41"/>
      <c r="AJ220" s="41"/>
      <c r="AK220" s="41"/>
    </row>
    <row r="221" spans="1:37" ht="15.75" customHeight="1">
      <c r="A221" s="41"/>
      <c r="B221" s="41"/>
      <c r="C221" s="41"/>
      <c r="D221" s="41"/>
      <c r="E221" s="41"/>
      <c r="F221" s="41"/>
      <c r="G221" s="41"/>
      <c r="H221" s="41"/>
      <c r="I221" s="41"/>
      <c r="J221" s="41"/>
      <c r="K221" s="41"/>
      <c r="L221" s="41"/>
      <c r="M221" s="41"/>
      <c r="N221" s="41"/>
      <c r="O221" s="41"/>
      <c r="P221" s="41"/>
      <c r="Q221" s="41"/>
      <c r="R221" s="25"/>
      <c r="S221" s="25"/>
      <c r="T221" s="25"/>
      <c r="U221" s="25"/>
      <c r="V221" s="25"/>
      <c r="W221" s="25"/>
      <c r="X221" s="25"/>
      <c r="Y221" s="25"/>
      <c r="Z221" s="25"/>
      <c r="AA221" s="25"/>
      <c r="AB221" s="25"/>
      <c r="AC221" s="25"/>
      <c r="AD221" s="25"/>
      <c r="AE221" s="25"/>
      <c r="AF221" s="41"/>
      <c r="AG221" s="41"/>
      <c r="AH221" s="41"/>
      <c r="AI221" s="41"/>
      <c r="AJ221" s="41"/>
      <c r="AK221" s="41"/>
    </row>
    <row r="222" spans="1:37" ht="15.75" customHeight="1">
      <c r="A222" s="41"/>
      <c r="B222" s="41"/>
      <c r="C222" s="41"/>
      <c r="D222" s="41"/>
      <c r="E222" s="41"/>
      <c r="F222" s="41"/>
      <c r="G222" s="41"/>
      <c r="H222" s="41"/>
      <c r="I222" s="41"/>
      <c r="J222" s="41"/>
      <c r="K222" s="41"/>
      <c r="L222" s="41"/>
      <c r="M222" s="41"/>
      <c r="N222" s="41"/>
      <c r="O222" s="41"/>
      <c r="P222" s="41"/>
      <c r="Q222" s="41"/>
      <c r="R222" s="25"/>
      <c r="S222" s="25"/>
      <c r="T222" s="25"/>
      <c r="U222" s="25"/>
      <c r="V222" s="25"/>
      <c r="W222" s="25"/>
      <c r="X222" s="25"/>
      <c r="Y222" s="25"/>
      <c r="Z222" s="25"/>
      <c r="AA222" s="25"/>
      <c r="AB222" s="25"/>
      <c r="AC222" s="25"/>
      <c r="AD222" s="25"/>
      <c r="AE222" s="25"/>
      <c r="AF222" s="41"/>
      <c r="AG222" s="41"/>
      <c r="AH222" s="41"/>
      <c r="AI222" s="41"/>
      <c r="AJ222" s="41"/>
      <c r="AK222" s="41"/>
    </row>
    <row r="223" spans="1:37" ht="15.75" customHeight="1">
      <c r="A223" s="41"/>
      <c r="B223" s="41"/>
      <c r="C223" s="41"/>
      <c r="D223" s="41"/>
      <c r="E223" s="41"/>
      <c r="F223" s="41"/>
      <c r="G223" s="41"/>
      <c r="H223" s="41"/>
      <c r="I223" s="41"/>
      <c r="J223" s="41"/>
      <c r="K223" s="41"/>
      <c r="L223" s="41"/>
      <c r="M223" s="41"/>
      <c r="N223" s="41"/>
      <c r="O223" s="41"/>
      <c r="P223" s="41"/>
      <c r="Q223" s="41"/>
      <c r="R223" s="25"/>
      <c r="S223" s="25"/>
      <c r="T223" s="25"/>
      <c r="U223" s="25"/>
      <c r="V223" s="25"/>
      <c r="W223" s="25"/>
      <c r="X223" s="25"/>
      <c r="Y223" s="25"/>
      <c r="Z223" s="25"/>
      <c r="AA223" s="25"/>
      <c r="AB223" s="25"/>
      <c r="AC223" s="25"/>
      <c r="AD223" s="25"/>
      <c r="AE223" s="25"/>
      <c r="AF223" s="41"/>
      <c r="AG223" s="41"/>
      <c r="AH223" s="41"/>
      <c r="AI223" s="41"/>
      <c r="AJ223" s="41"/>
      <c r="AK223" s="41"/>
    </row>
    <row r="224" spans="1:37" ht="15.75" customHeight="1">
      <c r="A224" s="41"/>
      <c r="B224" s="41"/>
      <c r="C224" s="41"/>
      <c r="D224" s="41"/>
      <c r="E224" s="41"/>
      <c r="F224" s="41"/>
      <c r="G224" s="41"/>
      <c r="H224" s="41"/>
      <c r="I224" s="41"/>
      <c r="J224" s="41"/>
      <c r="K224" s="41"/>
      <c r="L224" s="41"/>
      <c r="M224" s="41"/>
      <c r="N224" s="41"/>
      <c r="O224" s="41"/>
      <c r="P224" s="41"/>
      <c r="Q224" s="41"/>
      <c r="R224" s="25"/>
      <c r="S224" s="25"/>
      <c r="T224" s="25"/>
      <c r="U224" s="25"/>
      <c r="V224" s="25"/>
      <c r="W224" s="25"/>
      <c r="X224" s="25"/>
      <c r="Y224" s="25"/>
      <c r="Z224" s="25"/>
      <c r="AA224" s="25"/>
      <c r="AB224" s="25"/>
      <c r="AC224" s="25"/>
      <c r="AD224" s="25"/>
      <c r="AE224" s="25"/>
      <c r="AF224" s="41"/>
      <c r="AG224" s="41"/>
      <c r="AH224" s="41"/>
      <c r="AI224" s="41"/>
      <c r="AJ224" s="41"/>
      <c r="AK224" s="41"/>
    </row>
    <row r="225" spans="1:37" ht="15.75" customHeight="1">
      <c r="A225" s="41"/>
      <c r="B225" s="41"/>
      <c r="C225" s="41"/>
      <c r="D225" s="41"/>
      <c r="E225" s="41"/>
      <c r="F225" s="41"/>
      <c r="G225" s="41"/>
      <c r="H225" s="41"/>
      <c r="I225" s="41"/>
      <c r="J225" s="41"/>
      <c r="K225" s="41"/>
      <c r="L225" s="41"/>
      <c r="M225" s="41"/>
      <c r="N225" s="41"/>
      <c r="O225" s="41"/>
      <c r="P225" s="41"/>
      <c r="Q225" s="41"/>
      <c r="R225" s="25"/>
      <c r="S225" s="25"/>
      <c r="T225" s="25"/>
      <c r="U225" s="25"/>
      <c r="V225" s="25"/>
      <c r="W225" s="25"/>
      <c r="X225" s="25"/>
      <c r="Y225" s="25"/>
      <c r="Z225" s="25"/>
      <c r="AA225" s="25"/>
      <c r="AB225" s="25"/>
      <c r="AC225" s="25"/>
      <c r="AD225" s="25"/>
      <c r="AE225" s="25"/>
      <c r="AF225" s="41"/>
      <c r="AG225" s="41"/>
      <c r="AH225" s="41"/>
      <c r="AI225" s="41"/>
      <c r="AJ225" s="41"/>
      <c r="AK225" s="41"/>
    </row>
    <row r="226" spans="1:37" ht="15.75" customHeight="1">
      <c r="B226" s="41"/>
      <c r="C226" s="41"/>
      <c r="D226" s="41"/>
      <c r="E226" s="41"/>
      <c r="F226" s="41"/>
      <c r="G226" s="41"/>
      <c r="H226" s="41"/>
      <c r="I226" s="41"/>
      <c r="J226" s="41"/>
      <c r="K226" s="41"/>
      <c r="L226" s="41"/>
      <c r="M226" s="41"/>
      <c r="N226" s="41"/>
      <c r="O226" s="41"/>
      <c r="P226" s="41"/>
      <c r="Q226" s="41"/>
      <c r="R226" s="25"/>
      <c r="S226" s="25"/>
      <c r="T226" s="25"/>
      <c r="U226" s="25"/>
      <c r="V226" s="25"/>
      <c r="W226" s="25"/>
      <c r="X226" s="25"/>
      <c r="Y226" s="25"/>
      <c r="Z226" s="25"/>
      <c r="AA226" s="25"/>
      <c r="AB226" s="25"/>
      <c r="AC226" s="25"/>
      <c r="AD226" s="25"/>
      <c r="AE226" s="25"/>
      <c r="AF226" s="41"/>
      <c r="AG226" s="41"/>
      <c r="AH226" s="41"/>
      <c r="AI226" s="41"/>
      <c r="AJ226" s="41"/>
      <c r="AK226" s="41"/>
    </row>
    <row r="227" spans="1:37" ht="15.75" customHeight="1">
      <c r="B227" s="41"/>
      <c r="C227" s="41"/>
      <c r="D227" s="41"/>
      <c r="E227" s="41"/>
      <c r="F227" s="41"/>
      <c r="G227" s="41"/>
      <c r="H227" s="41"/>
      <c r="I227" s="41"/>
      <c r="J227" s="41"/>
      <c r="K227" s="41"/>
      <c r="L227" s="41"/>
      <c r="M227" s="41"/>
      <c r="N227" s="41"/>
      <c r="O227" s="41"/>
      <c r="P227" s="41"/>
      <c r="Q227" s="41"/>
      <c r="R227" s="25"/>
      <c r="S227" s="25"/>
      <c r="T227" s="25"/>
      <c r="U227" s="25"/>
      <c r="V227" s="25"/>
      <c r="W227" s="25"/>
      <c r="X227" s="25"/>
      <c r="Y227" s="25"/>
      <c r="Z227" s="25"/>
      <c r="AA227" s="25"/>
      <c r="AB227" s="25"/>
      <c r="AC227" s="25"/>
      <c r="AD227" s="25"/>
      <c r="AE227" s="25"/>
      <c r="AF227" s="41"/>
      <c r="AG227" s="41"/>
      <c r="AH227" s="41"/>
      <c r="AI227" s="41"/>
      <c r="AJ227" s="41"/>
      <c r="AK227" s="41"/>
    </row>
    <row r="228" spans="1:37" ht="15.75" customHeight="1">
      <c r="B228" s="41"/>
      <c r="C228" s="41"/>
      <c r="D228" s="41"/>
      <c r="E228" s="41"/>
      <c r="F228" s="41"/>
      <c r="G228" s="41"/>
      <c r="H228" s="41"/>
      <c r="I228" s="41"/>
      <c r="J228" s="41"/>
      <c r="K228" s="41"/>
      <c r="L228" s="41"/>
      <c r="M228" s="41"/>
      <c r="N228" s="41"/>
      <c r="O228" s="41"/>
      <c r="P228" s="41"/>
      <c r="Q228" s="41"/>
      <c r="R228" s="25"/>
      <c r="S228" s="25"/>
      <c r="T228" s="25"/>
      <c r="U228" s="25"/>
      <c r="V228" s="25"/>
      <c r="W228" s="25"/>
      <c r="X228" s="25"/>
      <c r="Y228" s="25"/>
      <c r="Z228" s="25"/>
      <c r="AA228" s="25"/>
      <c r="AB228" s="25"/>
      <c r="AC228" s="25"/>
      <c r="AD228" s="25"/>
      <c r="AE228" s="25"/>
      <c r="AF228" s="41"/>
      <c r="AG228" s="41"/>
      <c r="AH228" s="41"/>
      <c r="AI228" s="41"/>
      <c r="AJ228" s="41"/>
      <c r="AK228" s="41"/>
    </row>
    <row r="229" spans="1:37" ht="15.75" customHeight="1">
      <c r="B229" s="41"/>
      <c r="C229" s="41"/>
      <c r="D229" s="41"/>
      <c r="E229" s="41"/>
      <c r="F229" s="41"/>
      <c r="G229" s="41"/>
      <c r="H229" s="41"/>
      <c r="I229" s="41"/>
      <c r="J229" s="41"/>
      <c r="K229" s="41"/>
      <c r="L229" s="41"/>
      <c r="M229" s="41"/>
      <c r="N229" s="41"/>
      <c r="O229" s="41"/>
      <c r="P229" s="41"/>
      <c r="Q229" s="41"/>
      <c r="R229" s="25"/>
      <c r="S229" s="25"/>
      <c r="T229" s="25"/>
      <c r="U229" s="25"/>
      <c r="V229" s="25"/>
      <c r="W229" s="25"/>
      <c r="X229" s="25"/>
      <c r="Y229" s="25"/>
      <c r="Z229" s="25"/>
      <c r="AA229" s="25"/>
      <c r="AB229" s="25"/>
      <c r="AC229" s="25"/>
      <c r="AD229" s="25"/>
      <c r="AE229" s="25"/>
      <c r="AF229" s="41"/>
      <c r="AG229" s="41"/>
      <c r="AH229" s="41"/>
      <c r="AI229" s="41"/>
      <c r="AJ229" s="41"/>
      <c r="AK229" s="41"/>
    </row>
    <row r="230" spans="1:37" ht="15.75" customHeight="1">
      <c r="B230" s="41"/>
      <c r="C230" s="41"/>
      <c r="D230" s="41"/>
      <c r="E230" s="41"/>
      <c r="F230" s="41"/>
      <c r="G230" s="41"/>
      <c r="H230" s="41"/>
      <c r="I230" s="41"/>
      <c r="J230" s="41"/>
      <c r="K230" s="41"/>
      <c r="L230" s="41"/>
      <c r="M230" s="41"/>
      <c r="N230" s="41"/>
      <c r="O230" s="41"/>
      <c r="P230" s="41"/>
      <c r="Q230" s="41"/>
      <c r="R230" s="25"/>
      <c r="S230" s="25"/>
      <c r="T230" s="25"/>
      <c r="U230" s="25"/>
      <c r="V230" s="25"/>
      <c r="W230" s="25"/>
      <c r="X230" s="25"/>
      <c r="Y230" s="25"/>
      <c r="Z230" s="25"/>
      <c r="AA230" s="25"/>
      <c r="AB230" s="25"/>
      <c r="AC230" s="25"/>
      <c r="AD230" s="25"/>
      <c r="AE230" s="25"/>
      <c r="AF230" s="41"/>
      <c r="AG230" s="41"/>
      <c r="AH230" s="41"/>
      <c r="AI230" s="41"/>
      <c r="AJ230" s="41"/>
      <c r="AK230" s="41"/>
    </row>
    <row r="231" spans="1:37" ht="15.75" customHeight="1">
      <c r="B231" s="41"/>
      <c r="C231" s="41"/>
      <c r="D231" s="41"/>
      <c r="E231" s="41"/>
      <c r="F231" s="41"/>
      <c r="G231" s="41"/>
      <c r="H231" s="41"/>
      <c r="I231" s="41"/>
      <c r="J231" s="41"/>
      <c r="K231" s="41"/>
      <c r="L231" s="41"/>
      <c r="M231" s="41"/>
      <c r="N231" s="41"/>
      <c r="O231" s="41"/>
      <c r="P231" s="41"/>
      <c r="Q231" s="41"/>
      <c r="R231" s="25"/>
      <c r="S231" s="25"/>
      <c r="T231" s="25"/>
      <c r="U231" s="25"/>
      <c r="V231" s="25"/>
      <c r="W231" s="25"/>
      <c r="X231" s="25"/>
      <c r="Y231" s="25"/>
      <c r="Z231" s="25"/>
      <c r="AA231" s="25"/>
      <c r="AB231" s="25"/>
      <c r="AC231" s="25"/>
      <c r="AD231" s="25"/>
      <c r="AE231" s="25"/>
      <c r="AF231" s="41"/>
      <c r="AG231" s="41"/>
      <c r="AH231" s="41"/>
      <c r="AI231" s="41"/>
      <c r="AJ231" s="41"/>
      <c r="AK231" s="41"/>
    </row>
    <row r="232" spans="1:37" ht="15.75" customHeight="1">
      <c r="B232" s="41"/>
      <c r="C232" s="41"/>
      <c r="D232" s="41"/>
      <c r="E232" s="41"/>
      <c r="F232" s="41"/>
      <c r="G232" s="41"/>
      <c r="H232" s="41"/>
      <c r="I232" s="41"/>
      <c r="J232" s="41"/>
      <c r="K232" s="41"/>
      <c r="L232" s="41"/>
      <c r="M232" s="41"/>
      <c r="N232" s="41"/>
      <c r="O232" s="41"/>
      <c r="P232" s="41"/>
      <c r="Q232" s="41"/>
      <c r="R232" s="25"/>
      <c r="S232" s="25"/>
      <c r="T232" s="25"/>
      <c r="U232" s="25"/>
      <c r="V232" s="25"/>
      <c r="W232" s="25"/>
      <c r="X232" s="25"/>
      <c r="Y232" s="25"/>
      <c r="Z232" s="25"/>
      <c r="AA232" s="25"/>
      <c r="AB232" s="25"/>
      <c r="AC232" s="25"/>
      <c r="AD232" s="25"/>
      <c r="AE232" s="25"/>
      <c r="AF232" s="41"/>
      <c r="AG232" s="41"/>
      <c r="AH232" s="41"/>
      <c r="AI232" s="41"/>
      <c r="AJ232" s="41"/>
      <c r="AK232" s="41"/>
    </row>
    <row r="233" spans="1:37" ht="15.75" customHeight="1">
      <c r="B233" s="41"/>
      <c r="C233" s="41"/>
      <c r="D233" s="41"/>
      <c r="E233" s="41"/>
      <c r="F233" s="41"/>
      <c r="G233" s="41"/>
      <c r="H233" s="41"/>
      <c r="I233" s="41"/>
      <c r="J233" s="41"/>
      <c r="K233" s="41"/>
      <c r="L233" s="41"/>
      <c r="M233" s="41"/>
      <c r="N233" s="41"/>
      <c r="O233" s="41"/>
      <c r="P233" s="41"/>
      <c r="Q233" s="41"/>
      <c r="R233" s="25"/>
      <c r="S233" s="25"/>
      <c r="T233" s="25"/>
      <c r="U233" s="25"/>
      <c r="V233" s="25"/>
      <c r="W233" s="25"/>
      <c r="X233" s="25"/>
      <c r="Y233" s="25"/>
      <c r="Z233" s="25"/>
      <c r="AA233" s="25"/>
      <c r="AB233" s="25"/>
      <c r="AC233" s="25"/>
      <c r="AD233" s="25"/>
      <c r="AE233" s="25"/>
      <c r="AF233" s="41"/>
      <c r="AG233" s="41"/>
      <c r="AH233" s="41"/>
      <c r="AI233" s="41"/>
      <c r="AJ233" s="41"/>
      <c r="AK233" s="41"/>
    </row>
    <row r="234" spans="1:37" ht="15.75" customHeight="1">
      <c r="B234" s="41"/>
      <c r="C234" s="41"/>
      <c r="D234" s="41"/>
      <c r="E234" s="41"/>
      <c r="F234" s="41"/>
      <c r="G234" s="41"/>
      <c r="H234" s="41"/>
      <c r="I234" s="41"/>
      <c r="J234" s="41"/>
      <c r="K234" s="41"/>
      <c r="L234" s="41"/>
      <c r="M234" s="41"/>
      <c r="N234" s="41"/>
      <c r="O234" s="41"/>
      <c r="P234" s="41"/>
      <c r="Q234" s="41"/>
      <c r="R234" s="25"/>
      <c r="S234" s="25"/>
      <c r="T234" s="25"/>
      <c r="U234" s="25"/>
      <c r="V234" s="25"/>
      <c r="W234" s="25"/>
      <c r="X234" s="25"/>
      <c r="Y234" s="25"/>
      <c r="Z234" s="25"/>
      <c r="AA234" s="25"/>
      <c r="AB234" s="25"/>
      <c r="AC234" s="25"/>
      <c r="AD234" s="25"/>
      <c r="AE234" s="25"/>
      <c r="AF234" s="41"/>
      <c r="AG234" s="41"/>
      <c r="AH234" s="41"/>
      <c r="AI234" s="41"/>
      <c r="AJ234" s="41"/>
      <c r="AK234" s="41"/>
    </row>
    <row r="235" spans="1:37" ht="15.75" customHeight="1">
      <c r="B235" s="41"/>
      <c r="C235" s="41"/>
      <c r="D235" s="41"/>
      <c r="E235" s="41"/>
      <c r="F235" s="41"/>
      <c r="G235" s="41"/>
      <c r="H235" s="41"/>
      <c r="I235" s="41"/>
      <c r="J235" s="41"/>
      <c r="K235" s="41"/>
      <c r="L235" s="41"/>
      <c r="M235" s="41"/>
      <c r="N235" s="41"/>
      <c r="O235" s="41"/>
      <c r="P235" s="41"/>
      <c r="Q235" s="41"/>
      <c r="R235" s="25"/>
      <c r="S235" s="25"/>
      <c r="T235" s="25"/>
      <c r="U235" s="25"/>
      <c r="V235" s="25"/>
      <c r="W235" s="25"/>
      <c r="X235" s="25"/>
      <c r="Y235" s="25"/>
      <c r="Z235" s="25"/>
      <c r="AA235" s="25"/>
      <c r="AB235" s="25"/>
      <c r="AC235" s="25"/>
      <c r="AD235" s="25"/>
      <c r="AE235" s="25"/>
      <c r="AF235" s="41"/>
      <c r="AG235" s="41"/>
      <c r="AH235" s="41"/>
      <c r="AI235" s="41"/>
      <c r="AJ235" s="41"/>
      <c r="AK235" s="41"/>
    </row>
    <row r="236" spans="1:37" ht="15.75" customHeight="1">
      <c r="B236" s="41"/>
      <c r="C236" s="41"/>
      <c r="D236" s="41"/>
      <c r="E236" s="41"/>
      <c r="F236" s="41"/>
      <c r="G236" s="41"/>
      <c r="H236" s="41"/>
      <c r="I236" s="41"/>
      <c r="J236" s="41"/>
      <c r="K236" s="41"/>
      <c r="L236" s="41"/>
      <c r="M236" s="41"/>
      <c r="N236" s="41"/>
      <c r="O236" s="41"/>
      <c r="P236" s="41"/>
      <c r="Q236" s="41"/>
      <c r="R236" s="25"/>
      <c r="S236" s="25"/>
      <c r="T236" s="25"/>
      <c r="U236" s="25"/>
      <c r="V236" s="25"/>
      <c r="W236" s="25"/>
      <c r="X236" s="25"/>
      <c r="Y236" s="25"/>
      <c r="Z236" s="25"/>
      <c r="AA236" s="25"/>
      <c r="AB236" s="25"/>
      <c r="AC236" s="25"/>
      <c r="AD236" s="25"/>
      <c r="AE236" s="25"/>
      <c r="AF236" s="41"/>
      <c r="AG236" s="41"/>
      <c r="AH236" s="41"/>
      <c r="AI236" s="41"/>
      <c r="AJ236" s="41"/>
      <c r="AK236" s="41"/>
    </row>
    <row r="237" spans="1:37" ht="15.75" customHeight="1">
      <c r="B237" s="41"/>
      <c r="C237" s="41"/>
      <c r="D237" s="41"/>
      <c r="E237" s="41"/>
      <c r="F237" s="41"/>
      <c r="G237" s="41"/>
      <c r="H237" s="41"/>
      <c r="I237" s="41"/>
      <c r="J237" s="41"/>
      <c r="K237" s="41"/>
      <c r="L237" s="41"/>
      <c r="M237" s="41"/>
      <c r="N237" s="41"/>
      <c r="O237" s="41"/>
      <c r="P237" s="41"/>
      <c r="Q237" s="41"/>
      <c r="R237" s="25"/>
      <c r="S237" s="25"/>
      <c r="T237" s="25"/>
      <c r="U237" s="25"/>
      <c r="V237" s="25"/>
      <c r="W237" s="25"/>
      <c r="X237" s="25"/>
      <c r="Y237" s="25"/>
      <c r="Z237" s="25"/>
      <c r="AA237" s="25"/>
      <c r="AB237" s="25"/>
      <c r="AC237" s="25"/>
      <c r="AD237" s="25"/>
      <c r="AE237" s="25"/>
      <c r="AF237" s="41"/>
      <c r="AG237" s="41"/>
      <c r="AH237" s="41"/>
      <c r="AI237" s="41"/>
      <c r="AJ237" s="41"/>
      <c r="AK237" s="41"/>
    </row>
    <row r="238" spans="1:37" ht="15.75" customHeight="1">
      <c r="B238" s="41"/>
      <c r="C238" s="41"/>
      <c r="D238" s="41"/>
      <c r="E238" s="41"/>
      <c r="F238" s="41"/>
      <c r="G238" s="41"/>
      <c r="H238" s="41"/>
      <c r="I238" s="41"/>
      <c r="J238" s="41"/>
      <c r="K238" s="41"/>
      <c r="L238" s="41"/>
      <c r="M238" s="41"/>
      <c r="N238" s="41"/>
      <c r="O238" s="41"/>
      <c r="P238" s="41"/>
      <c r="Q238" s="41"/>
      <c r="R238" s="25"/>
      <c r="S238" s="25"/>
      <c r="T238" s="25"/>
      <c r="U238" s="25"/>
      <c r="V238" s="25"/>
      <c r="W238" s="25"/>
      <c r="X238" s="25"/>
      <c r="Y238" s="25"/>
      <c r="Z238" s="25"/>
      <c r="AA238" s="25"/>
      <c r="AB238" s="25"/>
      <c r="AC238" s="25"/>
      <c r="AD238" s="25"/>
      <c r="AE238" s="25"/>
      <c r="AF238" s="41"/>
      <c r="AG238" s="41"/>
      <c r="AH238" s="41"/>
      <c r="AI238" s="41"/>
      <c r="AJ238" s="41"/>
      <c r="AK238" s="41"/>
    </row>
    <row r="239" spans="1:37" ht="15.75" customHeight="1">
      <c r="B239" s="41"/>
      <c r="C239" s="41"/>
      <c r="D239" s="41"/>
      <c r="E239" s="41"/>
      <c r="F239" s="41"/>
      <c r="G239" s="41"/>
      <c r="H239" s="41"/>
      <c r="I239" s="41"/>
      <c r="J239" s="41"/>
      <c r="K239" s="41"/>
      <c r="L239" s="41"/>
      <c r="M239" s="41"/>
      <c r="N239" s="41"/>
      <c r="O239" s="41"/>
      <c r="P239" s="41"/>
      <c r="Q239" s="41"/>
      <c r="R239" s="25"/>
      <c r="S239" s="25"/>
      <c r="T239" s="25"/>
      <c r="U239" s="25"/>
      <c r="V239" s="25"/>
      <c r="W239" s="25"/>
      <c r="X239" s="25"/>
      <c r="Y239" s="25"/>
      <c r="Z239" s="25"/>
      <c r="AA239" s="25"/>
      <c r="AB239" s="25"/>
      <c r="AC239" s="25"/>
      <c r="AD239" s="25"/>
      <c r="AE239" s="25"/>
      <c r="AF239" s="41"/>
      <c r="AG239" s="41"/>
      <c r="AH239" s="41"/>
      <c r="AI239" s="41"/>
      <c r="AJ239" s="41"/>
      <c r="AK239" s="41"/>
    </row>
    <row r="240" spans="1:37" ht="15.75" customHeight="1">
      <c r="B240" s="41"/>
      <c r="C240" s="41"/>
      <c r="D240" s="41"/>
      <c r="E240" s="41"/>
      <c r="F240" s="41"/>
      <c r="G240" s="41"/>
      <c r="H240" s="41"/>
      <c r="I240" s="41"/>
      <c r="J240" s="41"/>
      <c r="K240" s="41"/>
      <c r="L240" s="41"/>
      <c r="M240" s="41"/>
      <c r="N240" s="41"/>
      <c r="O240" s="41"/>
      <c r="P240" s="41"/>
      <c r="Q240" s="41"/>
      <c r="R240" s="25"/>
      <c r="S240" s="25"/>
      <c r="T240" s="25"/>
      <c r="U240" s="25"/>
      <c r="V240" s="25"/>
      <c r="W240" s="25"/>
      <c r="X240" s="25"/>
      <c r="Y240" s="25"/>
      <c r="Z240" s="25"/>
      <c r="AA240" s="25"/>
      <c r="AB240" s="25"/>
      <c r="AC240" s="25"/>
      <c r="AD240" s="25"/>
      <c r="AE240" s="25"/>
      <c r="AF240" s="41"/>
      <c r="AG240" s="41"/>
      <c r="AH240" s="41"/>
      <c r="AI240" s="41"/>
      <c r="AJ240" s="41"/>
      <c r="AK240" s="41"/>
    </row>
    <row r="241" spans="2:37" ht="15.75" customHeight="1">
      <c r="B241" s="41"/>
      <c r="C241" s="41"/>
      <c r="D241" s="41"/>
      <c r="E241" s="41"/>
      <c r="F241" s="41"/>
      <c r="G241" s="41"/>
      <c r="H241" s="41"/>
      <c r="I241" s="41"/>
      <c r="J241" s="41"/>
      <c r="K241" s="41"/>
      <c r="L241" s="41"/>
      <c r="M241" s="41"/>
      <c r="N241" s="41"/>
      <c r="O241" s="41"/>
      <c r="P241" s="41"/>
      <c r="Q241" s="41"/>
      <c r="R241" s="25"/>
      <c r="S241" s="25"/>
      <c r="T241" s="25"/>
      <c r="U241" s="25"/>
      <c r="V241" s="25"/>
      <c r="W241" s="25"/>
      <c r="X241" s="25"/>
      <c r="Y241" s="25"/>
      <c r="Z241" s="25"/>
      <c r="AA241" s="25"/>
      <c r="AB241" s="25"/>
      <c r="AC241" s="25"/>
      <c r="AD241" s="25"/>
      <c r="AE241" s="25"/>
      <c r="AF241" s="41"/>
      <c r="AG241" s="41"/>
      <c r="AH241" s="41"/>
      <c r="AI241" s="41"/>
      <c r="AJ241" s="41"/>
      <c r="AK241" s="41"/>
    </row>
    <row r="242" spans="2:37" ht="15.75" customHeight="1">
      <c r="B242" s="41"/>
      <c r="C242" s="41"/>
      <c r="D242" s="41"/>
      <c r="E242" s="41"/>
      <c r="F242" s="41"/>
      <c r="G242" s="41"/>
      <c r="H242" s="41"/>
      <c r="I242" s="41"/>
      <c r="J242" s="41"/>
      <c r="K242" s="41"/>
      <c r="L242" s="41"/>
      <c r="M242" s="41"/>
      <c r="N242" s="41"/>
      <c r="O242" s="41"/>
      <c r="P242" s="41"/>
      <c r="Q242" s="41"/>
      <c r="R242" s="25"/>
      <c r="S242" s="25"/>
      <c r="T242" s="25"/>
      <c r="U242" s="25"/>
      <c r="V242" s="25"/>
      <c r="W242" s="25"/>
      <c r="X242" s="25"/>
      <c r="Y242" s="25"/>
      <c r="Z242" s="25"/>
      <c r="AA242" s="25"/>
      <c r="AB242" s="25"/>
      <c r="AC242" s="25"/>
      <c r="AD242" s="25"/>
      <c r="AE242" s="25"/>
      <c r="AF242" s="41"/>
      <c r="AG242" s="41"/>
      <c r="AH242" s="41"/>
      <c r="AI242" s="41"/>
      <c r="AJ242" s="41"/>
      <c r="AK242" s="41"/>
    </row>
    <row r="243" spans="2:37" ht="15.75" customHeight="1">
      <c r="B243" s="41"/>
      <c r="C243" s="41"/>
      <c r="D243" s="41"/>
      <c r="E243" s="41"/>
      <c r="F243" s="41"/>
      <c r="G243" s="41"/>
      <c r="H243" s="41"/>
      <c r="I243" s="41"/>
      <c r="J243" s="41"/>
      <c r="K243" s="41"/>
      <c r="L243" s="41"/>
      <c r="M243" s="41"/>
      <c r="N243" s="41"/>
      <c r="O243" s="41"/>
      <c r="P243" s="41"/>
      <c r="Q243" s="41"/>
      <c r="R243" s="25"/>
      <c r="S243" s="25"/>
      <c r="T243" s="25"/>
      <c r="U243" s="25"/>
      <c r="V243" s="25"/>
      <c r="W243" s="25"/>
      <c r="X243" s="25"/>
      <c r="Y243" s="25"/>
      <c r="Z243" s="25"/>
      <c r="AA243" s="25"/>
      <c r="AB243" s="25"/>
      <c r="AC243" s="25"/>
      <c r="AD243" s="25"/>
      <c r="AE243" s="25"/>
      <c r="AF243" s="41"/>
      <c r="AG243" s="41"/>
      <c r="AH243" s="41"/>
      <c r="AI243" s="41"/>
      <c r="AJ243" s="41"/>
      <c r="AK243" s="41"/>
    </row>
    <row r="244" spans="2:37" ht="15.75" customHeight="1">
      <c r="B244" s="41"/>
      <c r="C244" s="41"/>
      <c r="D244" s="41"/>
      <c r="E244" s="41"/>
      <c r="F244" s="41"/>
      <c r="G244" s="41"/>
      <c r="H244" s="41"/>
      <c r="I244" s="41"/>
      <c r="J244" s="41"/>
      <c r="K244" s="41"/>
      <c r="L244" s="41"/>
      <c r="M244" s="41"/>
      <c r="N244" s="41"/>
      <c r="O244" s="41"/>
      <c r="P244" s="41"/>
      <c r="Q244" s="41"/>
      <c r="R244" s="25"/>
      <c r="S244" s="25"/>
      <c r="T244" s="25"/>
      <c r="U244" s="25"/>
      <c r="V244" s="25"/>
      <c r="W244" s="25"/>
      <c r="X244" s="25"/>
      <c r="Y244" s="25"/>
      <c r="Z244" s="25"/>
      <c r="AA244" s="25"/>
      <c r="AB244" s="25"/>
      <c r="AC244" s="25"/>
      <c r="AD244" s="25"/>
      <c r="AE244" s="25"/>
      <c r="AF244" s="41"/>
      <c r="AG244" s="41"/>
      <c r="AH244" s="41"/>
      <c r="AI244" s="41"/>
      <c r="AJ244" s="41"/>
      <c r="AK244" s="41"/>
    </row>
    <row r="245" spans="2:37" ht="15.75" customHeight="1">
      <c r="B245" s="41"/>
      <c r="C245" s="41"/>
      <c r="D245" s="41"/>
      <c r="E245" s="41"/>
      <c r="F245" s="41"/>
      <c r="G245" s="41"/>
      <c r="H245" s="41"/>
      <c r="I245" s="41"/>
      <c r="J245" s="41"/>
      <c r="K245" s="41"/>
      <c r="L245" s="41"/>
      <c r="M245" s="41"/>
      <c r="N245" s="41"/>
      <c r="O245" s="41"/>
      <c r="P245" s="41"/>
      <c r="Q245" s="41"/>
      <c r="R245" s="25"/>
      <c r="S245" s="25"/>
      <c r="T245" s="25"/>
      <c r="U245" s="25"/>
      <c r="V245" s="25"/>
      <c r="W245" s="25"/>
      <c r="X245" s="25"/>
      <c r="Y245" s="25"/>
      <c r="Z245" s="25"/>
      <c r="AA245" s="25"/>
      <c r="AB245" s="25"/>
      <c r="AC245" s="25"/>
      <c r="AD245" s="25"/>
      <c r="AE245" s="25"/>
      <c r="AF245" s="41"/>
      <c r="AG245" s="41"/>
      <c r="AH245" s="41"/>
      <c r="AI245" s="41"/>
      <c r="AJ245" s="41"/>
      <c r="AK245" s="41"/>
    </row>
    <row r="246" spans="2:37" ht="15.75" customHeight="1">
      <c r="B246" s="41"/>
      <c r="C246" s="41"/>
      <c r="D246" s="41"/>
      <c r="E246" s="41"/>
      <c r="F246" s="41"/>
      <c r="G246" s="41"/>
      <c r="H246" s="41"/>
      <c r="I246" s="41"/>
      <c r="J246" s="41"/>
      <c r="K246" s="41"/>
      <c r="L246" s="41"/>
      <c r="M246" s="41"/>
      <c r="N246" s="41"/>
      <c r="O246" s="41"/>
      <c r="P246" s="41"/>
      <c r="Q246" s="41"/>
      <c r="R246" s="25"/>
      <c r="S246" s="25"/>
      <c r="T246" s="25"/>
      <c r="U246" s="25"/>
      <c r="V246" s="25"/>
      <c r="W246" s="25"/>
      <c r="X246" s="25"/>
      <c r="Y246" s="25"/>
      <c r="Z246" s="25"/>
      <c r="AA246" s="25"/>
      <c r="AB246" s="25"/>
      <c r="AC246" s="25"/>
      <c r="AD246" s="25"/>
      <c r="AE246" s="25"/>
      <c r="AF246" s="41"/>
      <c r="AG246" s="41"/>
      <c r="AH246" s="41"/>
      <c r="AI246" s="41"/>
      <c r="AJ246" s="41"/>
      <c r="AK246" s="41"/>
    </row>
    <row r="247" spans="2:37" ht="15.75" customHeight="1">
      <c r="B247" s="41"/>
      <c r="C247" s="41"/>
      <c r="D247" s="41"/>
      <c r="E247" s="41"/>
      <c r="F247" s="41"/>
      <c r="G247" s="41"/>
      <c r="H247" s="41"/>
      <c r="I247" s="41"/>
      <c r="J247" s="41"/>
      <c r="K247" s="41"/>
      <c r="L247" s="41"/>
      <c r="M247" s="41"/>
      <c r="N247" s="41"/>
      <c r="O247" s="41"/>
      <c r="P247" s="41"/>
      <c r="Q247" s="41"/>
      <c r="R247" s="25"/>
      <c r="S247" s="25"/>
      <c r="T247" s="25"/>
      <c r="U247" s="25"/>
      <c r="V247" s="25"/>
      <c r="W247" s="25"/>
      <c r="X247" s="25"/>
      <c r="Y247" s="25"/>
      <c r="Z247" s="25"/>
      <c r="AA247" s="25"/>
      <c r="AB247" s="25"/>
      <c r="AC247" s="25"/>
      <c r="AD247" s="25"/>
      <c r="AE247" s="25"/>
      <c r="AF247" s="41"/>
      <c r="AG247" s="41"/>
      <c r="AH247" s="41"/>
      <c r="AI247" s="41"/>
      <c r="AJ247" s="41"/>
      <c r="AK247" s="41"/>
    </row>
    <row r="248" spans="2:37" ht="15.75" customHeight="1">
      <c r="B248" s="41"/>
      <c r="C248" s="41"/>
      <c r="D248" s="41"/>
      <c r="E248" s="41"/>
      <c r="F248" s="41"/>
      <c r="G248" s="41"/>
      <c r="H248" s="41"/>
      <c r="I248" s="41"/>
      <c r="J248" s="41"/>
      <c r="K248" s="41"/>
      <c r="L248" s="41"/>
      <c r="M248" s="41"/>
      <c r="N248" s="41"/>
      <c r="O248" s="41"/>
      <c r="P248" s="41"/>
      <c r="Q248" s="41"/>
      <c r="R248" s="25"/>
      <c r="S248" s="25"/>
      <c r="T248" s="25"/>
      <c r="U248" s="25"/>
      <c r="V248" s="25"/>
      <c r="W248" s="25"/>
      <c r="X248" s="25"/>
      <c r="Y248" s="25"/>
      <c r="Z248" s="25"/>
      <c r="AA248" s="25"/>
      <c r="AB248" s="25"/>
      <c r="AC248" s="25"/>
      <c r="AD248" s="25"/>
      <c r="AE248" s="25"/>
      <c r="AF248" s="41"/>
      <c r="AG248" s="41"/>
      <c r="AH248" s="41"/>
      <c r="AI248" s="41"/>
      <c r="AJ248" s="41"/>
      <c r="AK248" s="41"/>
    </row>
    <row r="249" spans="2:37" ht="15.75" customHeight="1">
      <c r="B249" s="41"/>
      <c r="C249" s="41"/>
      <c r="D249" s="41"/>
      <c r="E249" s="41"/>
      <c r="F249" s="41"/>
      <c r="G249" s="41"/>
      <c r="H249" s="41"/>
      <c r="I249" s="41"/>
      <c r="J249" s="41"/>
      <c r="K249" s="41"/>
      <c r="L249" s="41"/>
      <c r="M249" s="41"/>
      <c r="N249" s="41"/>
      <c r="O249" s="41"/>
      <c r="P249" s="41"/>
      <c r="Q249" s="41"/>
      <c r="R249" s="25"/>
      <c r="S249" s="25"/>
      <c r="T249" s="25"/>
      <c r="U249" s="25"/>
      <c r="V249" s="25"/>
      <c r="W249" s="25"/>
      <c r="X249" s="25"/>
      <c r="Y249" s="25"/>
      <c r="Z249" s="25"/>
      <c r="AA249" s="25"/>
      <c r="AB249" s="25"/>
      <c r="AC249" s="25"/>
      <c r="AD249" s="25"/>
      <c r="AE249" s="25"/>
      <c r="AF249" s="41"/>
      <c r="AG249" s="41"/>
      <c r="AH249" s="41"/>
      <c r="AI249" s="41"/>
      <c r="AJ249" s="41"/>
      <c r="AK249" s="41"/>
    </row>
    <row r="250" spans="2:37" ht="15.75" customHeight="1">
      <c r="B250" s="41"/>
      <c r="C250" s="41"/>
      <c r="D250" s="41"/>
      <c r="E250" s="41"/>
      <c r="F250" s="41"/>
      <c r="G250" s="41"/>
      <c r="H250" s="41"/>
      <c r="I250" s="41"/>
      <c r="J250" s="41"/>
      <c r="K250" s="41"/>
      <c r="L250" s="41"/>
      <c r="M250" s="41"/>
      <c r="N250" s="41"/>
      <c r="O250" s="41"/>
      <c r="P250" s="41"/>
      <c r="Q250" s="41"/>
      <c r="R250" s="25"/>
      <c r="S250" s="25"/>
      <c r="T250" s="25"/>
      <c r="U250" s="25"/>
      <c r="V250" s="25"/>
      <c r="W250" s="25"/>
      <c r="X250" s="25"/>
      <c r="Y250" s="25"/>
      <c r="Z250" s="25"/>
      <c r="AA250" s="25"/>
      <c r="AB250" s="25"/>
      <c r="AC250" s="25"/>
      <c r="AD250" s="25"/>
      <c r="AE250" s="25"/>
      <c r="AF250" s="41"/>
      <c r="AG250" s="41"/>
      <c r="AH250" s="41"/>
      <c r="AI250" s="41"/>
      <c r="AJ250" s="41"/>
      <c r="AK250" s="41"/>
    </row>
    <row r="251" spans="2:37" ht="15.75" customHeight="1">
      <c r="B251" s="41"/>
      <c r="C251" s="41"/>
      <c r="D251" s="41"/>
      <c r="E251" s="41"/>
      <c r="F251" s="41"/>
      <c r="G251" s="41"/>
      <c r="H251" s="41"/>
      <c r="I251" s="41"/>
      <c r="J251" s="41"/>
      <c r="K251" s="41"/>
      <c r="L251" s="41"/>
      <c r="M251" s="41"/>
      <c r="N251" s="41"/>
      <c r="O251" s="41"/>
      <c r="P251" s="41"/>
      <c r="Q251" s="41"/>
      <c r="R251" s="25"/>
      <c r="S251" s="25"/>
      <c r="T251" s="25"/>
      <c r="U251" s="25"/>
      <c r="V251" s="25"/>
      <c r="W251" s="25"/>
      <c r="X251" s="25"/>
      <c r="Y251" s="25"/>
      <c r="Z251" s="25"/>
      <c r="AA251" s="25"/>
      <c r="AB251" s="25"/>
      <c r="AC251" s="25"/>
      <c r="AD251" s="25"/>
      <c r="AE251" s="25"/>
      <c r="AF251" s="41"/>
      <c r="AG251" s="41"/>
      <c r="AH251" s="41"/>
      <c r="AI251" s="41"/>
      <c r="AJ251" s="41"/>
      <c r="AK251" s="41"/>
    </row>
    <row r="252" spans="2:37" ht="15.75" customHeight="1">
      <c r="B252" s="41"/>
      <c r="C252" s="41"/>
      <c r="D252" s="41"/>
      <c r="E252" s="41"/>
      <c r="F252" s="41"/>
      <c r="G252" s="41"/>
      <c r="H252" s="41"/>
      <c r="I252" s="41"/>
      <c r="J252" s="41"/>
      <c r="K252" s="41"/>
      <c r="L252" s="41"/>
      <c r="M252" s="41"/>
      <c r="N252" s="41"/>
      <c r="O252" s="41"/>
      <c r="P252" s="41"/>
      <c r="Q252" s="41"/>
      <c r="R252" s="25"/>
      <c r="S252" s="25"/>
      <c r="T252" s="25"/>
      <c r="U252" s="25"/>
      <c r="V252" s="25"/>
      <c r="W252" s="25"/>
      <c r="X252" s="25"/>
      <c r="Y252" s="25"/>
      <c r="Z252" s="25"/>
      <c r="AA252" s="25"/>
      <c r="AB252" s="25"/>
      <c r="AC252" s="25"/>
      <c r="AD252" s="25"/>
      <c r="AE252" s="25"/>
      <c r="AF252" s="41"/>
      <c r="AG252" s="41"/>
      <c r="AH252" s="41"/>
      <c r="AI252" s="41"/>
      <c r="AJ252" s="41"/>
      <c r="AK252" s="41"/>
    </row>
    <row r="253" spans="2:37" ht="15.75" customHeight="1">
      <c r="B253" s="41"/>
      <c r="C253" s="41"/>
      <c r="D253" s="41"/>
      <c r="E253" s="41"/>
      <c r="F253" s="41"/>
      <c r="G253" s="41"/>
      <c r="H253" s="41"/>
      <c r="I253" s="41"/>
      <c r="J253" s="41"/>
      <c r="K253" s="41"/>
      <c r="L253" s="41"/>
      <c r="M253" s="41"/>
      <c r="N253" s="41"/>
      <c r="O253" s="41"/>
      <c r="P253" s="41"/>
      <c r="Q253" s="41"/>
      <c r="R253" s="25"/>
      <c r="S253" s="25"/>
      <c r="T253" s="25"/>
      <c r="U253" s="25"/>
      <c r="V253" s="25"/>
      <c r="W253" s="25"/>
      <c r="X253" s="25"/>
      <c r="Y253" s="25"/>
      <c r="Z253" s="25"/>
      <c r="AA253" s="25"/>
      <c r="AB253" s="25"/>
      <c r="AC253" s="25"/>
      <c r="AD253" s="25"/>
      <c r="AE253" s="25"/>
      <c r="AF253" s="41"/>
      <c r="AG253" s="41"/>
      <c r="AH253" s="41"/>
      <c r="AI253" s="41"/>
      <c r="AJ253" s="41"/>
      <c r="AK253" s="41"/>
    </row>
    <row r="254" spans="2:37" ht="15.75" customHeight="1">
      <c r="B254" s="41"/>
      <c r="C254" s="41"/>
      <c r="D254" s="41"/>
      <c r="E254" s="41"/>
      <c r="F254" s="41"/>
      <c r="G254" s="41"/>
      <c r="H254" s="41"/>
      <c r="I254" s="41"/>
      <c r="J254" s="41"/>
      <c r="K254" s="41"/>
      <c r="L254" s="41"/>
      <c r="M254" s="41"/>
      <c r="N254" s="41"/>
      <c r="O254" s="41"/>
      <c r="P254" s="41"/>
      <c r="Q254" s="41"/>
      <c r="R254" s="25"/>
      <c r="S254" s="25"/>
      <c r="T254" s="25"/>
      <c r="U254" s="25"/>
      <c r="V254" s="25"/>
      <c r="W254" s="25"/>
      <c r="X254" s="25"/>
      <c r="Y254" s="25"/>
      <c r="Z254" s="25"/>
      <c r="AA254" s="25"/>
      <c r="AB254" s="25"/>
      <c r="AC254" s="25"/>
      <c r="AD254" s="25"/>
      <c r="AE254" s="25"/>
      <c r="AF254" s="41"/>
      <c r="AG254" s="41"/>
      <c r="AH254" s="41"/>
      <c r="AI254" s="41"/>
      <c r="AJ254" s="41"/>
      <c r="AK254" s="41"/>
    </row>
    <row r="255" spans="2:37" ht="15.75" customHeight="1">
      <c r="B255" s="41"/>
      <c r="C255" s="41"/>
      <c r="D255" s="41"/>
      <c r="E255" s="41"/>
      <c r="F255" s="41"/>
      <c r="G255" s="41"/>
      <c r="H255" s="41"/>
      <c r="I255" s="41"/>
      <c r="J255" s="41"/>
      <c r="K255" s="41"/>
      <c r="L255" s="41"/>
      <c r="M255" s="41"/>
      <c r="N255" s="41"/>
      <c r="O255" s="41"/>
      <c r="P255" s="41"/>
      <c r="Q255" s="41"/>
      <c r="R255" s="25"/>
      <c r="S255" s="25"/>
      <c r="T255" s="25"/>
      <c r="U255" s="25"/>
      <c r="V255" s="25"/>
      <c r="W255" s="25"/>
      <c r="X255" s="25"/>
      <c r="Y255" s="25"/>
      <c r="Z255" s="25"/>
      <c r="AA255" s="25"/>
      <c r="AB255" s="25"/>
      <c r="AC255" s="25"/>
      <c r="AD255" s="25"/>
      <c r="AE255" s="25"/>
      <c r="AF255" s="41"/>
      <c r="AG255" s="41"/>
      <c r="AH255" s="41"/>
      <c r="AI255" s="41"/>
      <c r="AJ255" s="41"/>
      <c r="AK255" s="41"/>
    </row>
    <row r="256" spans="2:37" ht="15.75" customHeight="1">
      <c r="B256" s="41"/>
      <c r="C256" s="41"/>
      <c r="D256" s="41"/>
      <c r="E256" s="41"/>
      <c r="F256" s="41"/>
      <c r="G256" s="41"/>
      <c r="H256" s="41"/>
      <c r="I256" s="41"/>
      <c r="J256" s="41"/>
      <c r="K256" s="41"/>
      <c r="L256" s="41"/>
      <c r="M256" s="41"/>
      <c r="N256" s="41"/>
      <c r="O256" s="41"/>
      <c r="P256" s="41"/>
      <c r="Q256" s="41"/>
      <c r="R256" s="25"/>
      <c r="S256" s="25"/>
      <c r="T256" s="25"/>
      <c r="U256" s="25"/>
      <c r="V256" s="25"/>
      <c r="W256" s="25"/>
      <c r="X256" s="25"/>
      <c r="Y256" s="25"/>
      <c r="Z256" s="25"/>
      <c r="AA256" s="25"/>
      <c r="AB256" s="25"/>
      <c r="AC256" s="25"/>
      <c r="AD256" s="25"/>
      <c r="AE256" s="25"/>
      <c r="AF256" s="41"/>
      <c r="AG256" s="41"/>
      <c r="AH256" s="41"/>
      <c r="AI256" s="41"/>
      <c r="AJ256" s="41"/>
      <c r="AK256" s="41"/>
    </row>
    <row r="257" spans="2:37" ht="15.75" customHeight="1">
      <c r="B257" s="41"/>
      <c r="C257" s="41"/>
      <c r="D257" s="41"/>
      <c r="E257" s="41"/>
      <c r="F257" s="41"/>
      <c r="G257" s="41"/>
      <c r="H257" s="41"/>
      <c r="I257" s="41"/>
      <c r="J257" s="41"/>
      <c r="K257" s="41"/>
      <c r="L257" s="41"/>
      <c r="M257" s="41"/>
      <c r="N257" s="41"/>
      <c r="O257" s="41"/>
      <c r="P257" s="41"/>
      <c r="Q257" s="41"/>
      <c r="R257" s="25"/>
      <c r="S257" s="25"/>
      <c r="T257" s="25"/>
      <c r="U257" s="25"/>
      <c r="V257" s="25"/>
      <c r="W257" s="25"/>
      <c r="X257" s="25"/>
      <c r="Y257" s="25"/>
      <c r="Z257" s="25"/>
      <c r="AA257" s="25"/>
      <c r="AB257" s="25"/>
      <c r="AC257" s="25"/>
      <c r="AD257" s="25"/>
      <c r="AE257" s="25"/>
      <c r="AF257" s="41"/>
      <c r="AG257" s="41"/>
      <c r="AH257" s="41"/>
      <c r="AI257" s="41"/>
      <c r="AJ257" s="41"/>
      <c r="AK257" s="41"/>
    </row>
    <row r="258" spans="2:37" ht="15.75" customHeight="1">
      <c r="B258" s="41"/>
      <c r="C258" s="41"/>
      <c r="D258" s="41"/>
      <c r="E258" s="41"/>
      <c r="F258" s="41"/>
      <c r="G258" s="41"/>
      <c r="H258" s="41"/>
      <c r="I258" s="41"/>
      <c r="J258" s="41"/>
      <c r="K258" s="41"/>
      <c r="L258" s="41"/>
      <c r="M258" s="41"/>
      <c r="N258" s="41"/>
      <c r="O258" s="41"/>
      <c r="P258" s="41"/>
      <c r="Q258" s="41"/>
      <c r="R258" s="25"/>
      <c r="S258" s="25"/>
      <c r="T258" s="25"/>
      <c r="U258" s="25"/>
      <c r="V258" s="25"/>
      <c r="W258" s="25"/>
      <c r="X258" s="25"/>
      <c r="Y258" s="25"/>
      <c r="Z258" s="25"/>
      <c r="AA258" s="25"/>
      <c r="AB258" s="25"/>
      <c r="AC258" s="25"/>
      <c r="AD258" s="25"/>
      <c r="AE258" s="25"/>
      <c r="AF258" s="41"/>
      <c r="AG258" s="41"/>
      <c r="AH258" s="41"/>
      <c r="AI258" s="41"/>
      <c r="AJ258" s="41"/>
      <c r="AK258" s="41"/>
    </row>
    <row r="259" spans="2:37" ht="15.75" customHeight="1">
      <c r="B259" s="41"/>
      <c r="C259" s="41"/>
      <c r="D259" s="41"/>
      <c r="E259" s="41"/>
      <c r="F259" s="41"/>
      <c r="G259" s="41"/>
      <c r="H259" s="41"/>
      <c r="I259" s="41"/>
      <c r="J259" s="41"/>
      <c r="K259" s="41"/>
      <c r="L259" s="41"/>
      <c r="M259" s="41"/>
      <c r="N259" s="41"/>
      <c r="O259" s="41"/>
      <c r="P259" s="41"/>
      <c r="Q259" s="41"/>
      <c r="R259" s="25"/>
      <c r="S259" s="25"/>
      <c r="T259" s="25"/>
      <c r="U259" s="25"/>
      <c r="V259" s="25"/>
      <c r="W259" s="25"/>
      <c r="X259" s="25"/>
      <c r="Y259" s="25"/>
      <c r="Z259" s="25"/>
      <c r="AA259" s="25"/>
      <c r="AB259" s="25"/>
      <c r="AC259" s="25"/>
      <c r="AD259" s="25"/>
      <c r="AE259" s="25"/>
      <c r="AF259" s="41"/>
      <c r="AG259" s="41"/>
      <c r="AH259" s="41"/>
      <c r="AI259" s="41"/>
      <c r="AJ259" s="41"/>
      <c r="AK259" s="41"/>
    </row>
    <row r="260" spans="2:37" ht="15.75" customHeight="1">
      <c r="B260" s="41"/>
      <c r="C260" s="41"/>
      <c r="D260" s="41"/>
      <c r="E260" s="41"/>
      <c r="F260" s="41"/>
      <c r="G260" s="41"/>
      <c r="H260" s="41"/>
      <c r="I260" s="41"/>
      <c r="J260" s="41"/>
      <c r="K260" s="41"/>
      <c r="L260" s="41"/>
      <c r="M260" s="41"/>
      <c r="N260" s="41"/>
      <c r="O260" s="41"/>
      <c r="P260" s="41"/>
      <c r="Q260" s="41"/>
      <c r="R260" s="25"/>
      <c r="S260" s="25"/>
      <c r="T260" s="25"/>
      <c r="U260" s="25"/>
      <c r="V260" s="25"/>
      <c r="W260" s="25"/>
      <c r="X260" s="25"/>
      <c r="Y260" s="25"/>
      <c r="Z260" s="25"/>
      <c r="AA260" s="25"/>
      <c r="AB260" s="25"/>
      <c r="AC260" s="25"/>
      <c r="AD260" s="25"/>
      <c r="AE260" s="25"/>
      <c r="AF260" s="41"/>
      <c r="AG260" s="41"/>
      <c r="AH260" s="41"/>
      <c r="AI260" s="41"/>
      <c r="AJ260" s="41"/>
      <c r="AK260" s="41"/>
    </row>
    <row r="261" spans="2:37" ht="15.75" customHeight="1">
      <c r="B261" s="41"/>
      <c r="C261" s="41"/>
      <c r="D261" s="41"/>
      <c r="E261" s="41"/>
      <c r="F261" s="41"/>
      <c r="G261" s="41"/>
      <c r="H261" s="41"/>
      <c r="I261" s="41"/>
      <c r="J261" s="41"/>
      <c r="K261" s="41"/>
      <c r="L261" s="41"/>
      <c r="M261" s="41"/>
      <c r="N261" s="41"/>
      <c r="O261" s="41"/>
      <c r="P261" s="41"/>
      <c r="Q261" s="41"/>
      <c r="R261" s="25"/>
      <c r="S261" s="25"/>
      <c r="T261" s="25"/>
      <c r="U261" s="25"/>
      <c r="V261" s="25"/>
      <c r="W261" s="25"/>
      <c r="X261" s="25"/>
      <c r="Y261" s="25"/>
      <c r="Z261" s="25"/>
      <c r="AA261" s="25"/>
      <c r="AB261" s="25"/>
      <c r="AC261" s="25"/>
      <c r="AD261" s="25"/>
      <c r="AE261" s="25"/>
      <c r="AF261" s="41"/>
      <c r="AG261" s="41"/>
      <c r="AH261" s="41"/>
      <c r="AI261" s="41"/>
      <c r="AJ261" s="41"/>
      <c r="AK261" s="41"/>
    </row>
    <row r="262" spans="2:37" ht="15.75" customHeight="1">
      <c r="B262" s="41"/>
      <c r="C262" s="41"/>
      <c r="D262" s="41"/>
      <c r="E262" s="41"/>
      <c r="F262" s="41"/>
      <c r="G262" s="41"/>
      <c r="H262" s="41"/>
      <c r="I262" s="41"/>
      <c r="J262" s="41"/>
      <c r="K262" s="41"/>
      <c r="L262" s="41"/>
      <c r="M262" s="41"/>
      <c r="N262" s="41"/>
      <c r="O262" s="41"/>
      <c r="P262" s="41"/>
      <c r="Q262" s="41"/>
      <c r="R262" s="25"/>
      <c r="S262" s="25"/>
      <c r="T262" s="25"/>
      <c r="U262" s="25"/>
      <c r="V262" s="25"/>
      <c r="W262" s="25"/>
      <c r="X262" s="25"/>
      <c r="Y262" s="25"/>
      <c r="Z262" s="25"/>
      <c r="AA262" s="25"/>
      <c r="AB262" s="25"/>
      <c r="AC262" s="25"/>
      <c r="AD262" s="25"/>
      <c r="AE262" s="25"/>
      <c r="AF262" s="41"/>
      <c r="AG262" s="41"/>
      <c r="AH262" s="41"/>
      <c r="AI262" s="41"/>
      <c r="AJ262" s="41"/>
      <c r="AK262" s="41"/>
    </row>
    <row r="263" spans="2:37" ht="15.75" customHeight="1">
      <c r="B263" s="41"/>
      <c r="C263" s="41"/>
      <c r="D263" s="41"/>
      <c r="E263" s="41"/>
      <c r="F263" s="41"/>
      <c r="G263" s="41"/>
      <c r="H263" s="41"/>
      <c r="I263" s="41"/>
      <c r="J263" s="41"/>
      <c r="K263" s="41"/>
      <c r="L263" s="41"/>
      <c r="M263" s="41"/>
      <c r="N263" s="41"/>
      <c r="O263" s="41"/>
      <c r="P263" s="41"/>
      <c r="Q263" s="41"/>
      <c r="R263" s="25"/>
      <c r="S263" s="25"/>
      <c r="T263" s="25"/>
      <c r="U263" s="25"/>
      <c r="V263" s="25"/>
      <c r="W263" s="25"/>
      <c r="X263" s="25"/>
      <c r="Y263" s="25"/>
      <c r="Z263" s="25"/>
      <c r="AA263" s="25"/>
      <c r="AB263" s="25"/>
      <c r="AC263" s="25"/>
      <c r="AD263" s="25"/>
      <c r="AE263" s="25"/>
      <c r="AF263" s="41"/>
      <c r="AG263" s="41"/>
      <c r="AH263" s="41"/>
      <c r="AI263" s="41"/>
      <c r="AJ263" s="41"/>
      <c r="AK263" s="41"/>
    </row>
    <row r="264" spans="2:37" ht="15.75" customHeight="1">
      <c r="B264" s="41"/>
      <c r="C264" s="41"/>
      <c r="D264" s="41"/>
      <c r="E264" s="41"/>
      <c r="F264" s="41"/>
      <c r="G264" s="41"/>
      <c r="H264" s="41"/>
      <c r="I264" s="41"/>
      <c r="J264" s="41"/>
      <c r="K264" s="41"/>
      <c r="L264" s="41"/>
      <c r="M264" s="41"/>
      <c r="N264" s="41"/>
      <c r="O264" s="41"/>
      <c r="P264" s="41"/>
      <c r="Q264" s="41"/>
      <c r="R264" s="25"/>
      <c r="S264" s="25"/>
      <c r="T264" s="25"/>
      <c r="U264" s="25"/>
      <c r="V264" s="25"/>
      <c r="W264" s="25"/>
      <c r="X264" s="25"/>
      <c r="Y264" s="25"/>
      <c r="Z264" s="25"/>
      <c r="AA264" s="25"/>
      <c r="AB264" s="25"/>
      <c r="AC264" s="25"/>
      <c r="AD264" s="25"/>
      <c r="AE264" s="25"/>
      <c r="AF264" s="41"/>
      <c r="AG264" s="41"/>
      <c r="AH264" s="41"/>
      <c r="AI264" s="41"/>
      <c r="AJ264" s="41"/>
      <c r="AK264" s="41"/>
    </row>
    <row r="265" spans="2:37" ht="15.75" customHeight="1">
      <c r="B265" s="41"/>
      <c r="C265" s="41"/>
      <c r="D265" s="41"/>
      <c r="E265" s="41"/>
      <c r="F265" s="41"/>
      <c r="G265" s="41"/>
      <c r="H265" s="41"/>
      <c r="I265" s="41"/>
      <c r="J265" s="41"/>
      <c r="K265" s="41"/>
      <c r="L265" s="41"/>
      <c r="M265" s="41"/>
      <c r="N265" s="41"/>
      <c r="O265" s="41"/>
      <c r="P265" s="41"/>
      <c r="Q265" s="41"/>
      <c r="R265" s="25"/>
      <c r="S265" s="25"/>
      <c r="T265" s="25"/>
      <c r="U265" s="25"/>
      <c r="V265" s="25"/>
      <c r="W265" s="25"/>
      <c r="X265" s="25"/>
      <c r="Y265" s="25"/>
      <c r="Z265" s="25"/>
      <c r="AA265" s="25"/>
      <c r="AB265" s="25"/>
      <c r="AC265" s="25"/>
      <c r="AD265" s="25"/>
      <c r="AE265" s="25"/>
      <c r="AF265" s="41"/>
      <c r="AG265" s="41"/>
      <c r="AH265" s="41"/>
      <c r="AI265" s="41"/>
      <c r="AJ265" s="41"/>
      <c r="AK265" s="41"/>
    </row>
    <row r="266" spans="2:37" ht="15.75" customHeight="1">
      <c r="B266" s="41"/>
      <c r="C266" s="41"/>
      <c r="D266" s="41"/>
      <c r="E266" s="41"/>
      <c r="F266" s="41"/>
      <c r="G266" s="41"/>
      <c r="H266" s="41"/>
      <c r="I266" s="41"/>
      <c r="J266" s="41"/>
      <c r="K266" s="41"/>
      <c r="L266" s="41"/>
      <c r="M266" s="41"/>
      <c r="N266" s="41"/>
      <c r="O266" s="41"/>
      <c r="P266" s="41"/>
      <c r="Q266" s="41"/>
      <c r="R266" s="25"/>
      <c r="S266" s="25"/>
      <c r="T266" s="25"/>
      <c r="U266" s="25"/>
      <c r="V266" s="25"/>
      <c r="W266" s="25"/>
      <c r="X266" s="25"/>
      <c r="Y266" s="25"/>
      <c r="Z266" s="25"/>
      <c r="AA266" s="25"/>
      <c r="AB266" s="25"/>
      <c r="AC266" s="25"/>
      <c r="AD266" s="25"/>
      <c r="AE266" s="25"/>
      <c r="AF266" s="41"/>
      <c r="AG266" s="41"/>
      <c r="AH266" s="41"/>
      <c r="AI266" s="41"/>
      <c r="AJ266" s="41"/>
      <c r="AK266" s="41"/>
    </row>
    <row r="267" spans="2:37" ht="15.75" customHeight="1">
      <c r="B267" s="41"/>
      <c r="C267" s="41"/>
      <c r="D267" s="41"/>
      <c r="E267" s="41"/>
      <c r="F267" s="41"/>
      <c r="G267" s="41"/>
      <c r="H267" s="41"/>
      <c r="I267" s="41"/>
      <c r="J267" s="41"/>
      <c r="K267" s="41"/>
      <c r="L267" s="41"/>
      <c r="M267" s="41"/>
      <c r="N267" s="41"/>
      <c r="O267" s="41"/>
      <c r="P267" s="41"/>
      <c r="Q267" s="41"/>
      <c r="R267" s="25"/>
      <c r="S267" s="25"/>
      <c r="T267" s="25"/>
      <c r="U267" s="25"/>
      <c r="V267" s="25"/>
      <c r="W267" s="25"/>
      <c r="X267" s="25"/>
      <c r="Y267" s="25"/>
      <c r="Z267" s="25"/>
      <c r="AA267" s="25"/>
      <c r="AB267" s="25"/>
      <c r="AC267" s="25"/>
      <c r="AD267" s="25"/>
      <c r="AE267" s="25"/>
      <c r="AF267" s="41"/>
      <c r="AG267" s="41"/>
      <c r="AH267" s="41"/>
      <c r="AI267" s="41"/>
      <c r="AJ267" s="41"/>
      <c r="AK267" s="41"/>
    </row>
    <row r="268" spans="2:37" ht="15.75" customHeight="1">
      <c r="B268" s="41"/>
      <c r="C268" s="41"/>
      <c r="D268" s="41"/>
      <c r="E268" s="41"/>
      <c r="F268" s="41"/>
      <c r="G268" s="41"/>
      <c r="H268" s="41"/>
      <c r="I268" s="41"/>
      <c r="J268" s="41"/>
      <c r="K268" s="41"/>
      <c r="L268" s="41"/>
      <c r="M268" s="41"/>
      <c r="N268" s="41"/>
      <c r="O268" s="41"/>
      <c r="P268" s="41"/>
      <c r="Q268" s="41"/>
      <c r="R268" s="25"/>
      <c r="S268" s="25"/>
      <c r="T268" s="25"/>
      <c r="U268" s="25"/>
      <c r="V268" s="25"/>
      <c r="W268" s="25"/>
      <c r="X268" s="25"/>
      <c r="Y268" s="25"/>
      <c r="Z268" s="25"/>
      <c r="AA268" s="25"/>
      <c r="AB268" s="25"/>
      <c r="AC268" s="25"/>
      <c r="AD268" s="25"/>
      <c r="AE268" s="25"/>
      <c r="AF268" s="41"/>
      <c r="AG268" s="41"/>
      <c r="AH268" s="41"/>
      <c r="AI268" s="41"/>
      <c r="AJ268" s="41"/>
      <c r="AK268" s="41"/>
    </row>
    <row r="269" spans="2:37" ht="15.75" customHeight="1">
      <c r="B269" s="41"/>
      <c r="C269" s="41"/>
      <c r="D269" s="41"/>
      <c r="E269" s="41"/>
      <c r="F269" s="41"/>
      <c r="G269" s="41"/>
      <c r="H269" s="41"/>
      <c r="I269" s="41"/>
      <c r="J269" s="41"/>
      <c r="K269" s="41"/>
      <c r="L269" s="41"/>
      <c r="M269" s="41"/>
      <c r="N269" s="41"/>
      <c r="O269" s="41"/>
      <c r="P269" s="41"/>
      <c r="Q269" s="41"/>
      <c r="R269" s="25"/>
      <c r="S269" s="25"/>
      <c r="T269" s="25"/>
      <c r="U269" s="25"/>
      <c r="V269" s="25"/>
      <c r="W269" s="25"/>
      <c r="X269" s="25"/>
      <c r="Y269" s="25"/>
      <c r="Z269" s="25"/>
      <c r="AA269" s="25"/>
      <c r="AB269" s="25"/>
      <c r="AC269" s="25"/>
      <c r="AD269" s="25"/>
      <c r="AE269" s="25"/>
      <c r="AF269" s="41"/>
      <c r="AG269" s="41"/>
      <c r="AH269" s="41"/>
      <c r="AI269" s="41"/>
      <c r="AJ269" s="41"/>
      <c r="AK269" s="41"/>
    </row>
    <row r="270" spans="2:37" ht="15.75" customHeight="1">
      <c r="B270" s="41"/>
      <c r="C270" s="41"/>
      <c r="D270" s="41"/>
      <c r="E270" s="41"/>
      <c r="F270" s="41"/>
      <c r="G270" s="41"/>
      <c r="H270" s="41"/>
      <c r="I270" s="41"/>
      <c r="J270" s="41"/>
      <c r="K270" s="41"/>
      <c r="L270" s="41"/>
      <c r="M270" s="41"/>
      <c r="N270" s="41"/>
      <c r="O270" s="41"/>
      <c r="P270" s="41"/>
      <c r="Q270" s="41"/>
      <c r="R270" s="25"/>
      <c r="S270" s="25"/>
      <c r="T270" s="25"/>
      <c r="U270" s="25"/>
      <c r="V270" s="25"/>
      <c r="W270" s="25"/>
      <c r="X270" s="25"/>
      <c r="Y270" s="25"/>
      <c r="Z270" s="25"/>
      <c r="AA270" s="25"/>
      <c r="AB270" s="25"/>
      <c r="AC270" s="25"/>
      <c r="AD270" s="25"/>
      <c r="AE270" s="25"/>
      <c r="AF270" s="41"/>
      <c r="AG270" s="41"/>
      <c r="AH270" s="41"/>
      <c r="AI270" s="41"/>
      <c r="AJ270" s="41"/>
      <c r="AK270" s="41"/>
    </row>
    <row r="271" spans="2:37" ht="15.75" customHeight="1">
      <c r="B271" s="41"/>
      <c r="C271" s="41"/>
      <c r="D271" s="41"/>
      <c r="E271" s="41"/>
      <c r="F271" s="41"/>
      <c r="G271" s="41"/>
      <c r="H271" s="41"/>
      <c r="I271" s="41"/>
      <c r="J271" s="41"/>
      <c r="K271" s="41"/>
      <c r="L271" s="41"/>
      <c r="M271" s="41"/>
      <c r="N271" s="41"/>
      <c r="O271" s="41"/>
      <c r="P271" s="41"/>
      <c r="Q271" s="41"/>
      <c r="R271" s="25"/>
      <c r="S271" s="25"/>
      <c r="T271" s="25"/>
      <c r="U271" s="25"/>
      <c r="V271" s="25"/>
      <c r="W271" s="25"/>
      <c r="X271" s="25"/>
      <c r="Y271" s="25"/>
      <c r="Z271" s="25"/>
      <c r="AA271" s="25"/>
      <c r="AB271" s="25"/>
      <c r="AC271" s="25"/>
      <c r="AD271" s="25"/>
      <c r="AE271" s="25"/>
      <c r="AF271" s="41"/>
      <c r="AG271" s="41"/>
      <c r="AH271" s="41"/>
      <c r="AI271" s="41"/>
      <c r="AJ271" s="41"/>
      <c r="AK271" s="41"/>
    </row>
    <row r="272" spans="2:37" ht="15.75" customHeight="1">
      <c r="B272" s="41"/>
      <c r="C272" s="41"/>
      <c r="D272" s="41"/>
      <c r="E272" s="41"/>
      <c r="F272" s="41"/>
      <c r="G272" s="41"/>
      <c r="H272" s="41"/>
      <c r="I272" s="41"/>
      <c r="J272" s="41"/>
      <c r="K272" s="41"/>
      <c r="L272" s="41"/>
      <c r="M272" s="41"/>
      <c r="N272" s="41"/>
      <c r="O272" s="41"/>
      <c r="P272" s="41"/>
      <c r="Q272" s="41"/>
      <c r="R272" s="25"/>
      <c r="S272" s="25"/>
      <c r="T272" s="25"/>
      <c r="U272" s="25"/>
      <c r="V272" s="25"/>
      <c r="W272" s="25"/>
      <c r="X272" s="25"/>
      <c r="Y272" s="25"/>
      <c r="Z272" s="25"/>
      <c r="AA272" s="25"/>
      <c r="AB272" s="25"/>
      <c r="AC272" s="25"/>
      <c r="AD272" s="25"/>
      <c r="AE272" s="25"/>
      <c r="AF272" s="41"/>
      <c r="AG272" s="41"/>
      <c r="AH272" s="41"/>
      <c r="AI272" s="41"/>
      <c r="AJ272" s="41"/>
      <c r="AK272" s="41"/>
    </row>
    <row r="273" spans="2:37" ht="15.75" customHeight="1">
      <c r="B273" s="41"/>
      <c r="C273" s="41"/>
      <c r="D273" s="41"/>
      <c r="E273" s="41"/>
      <c r="F273" s="41"/>
      <c r="G273" s="41"/>
      <c r="H273" s="41"/>
      <c r="I273" s="41"/>
      <c r="J273" s="41"/>
      <c r="K273" s="41"/>
      <c r="L273" s="41"/>
      <c r="M273" s="41"/>
      <c r="N273" s="41"/>
      <c r="O273" s="41"/>
      <c r="P273" s="41"/>
      <c r="Q273" s="41"/>
      <c r="R273" s="25"/>
      <c r="S273" s="25"/>
      <c r="T273" s="25"/>
      <c r="U273" s="25"/>
      <c r="V273" s="25"/>
      <c r="W273" s="25"/>
      <c r="X273" s="25"/>
      <c r="Y273" s="25"/>
      <c r="Z273" s="25"/>
      <c r="AA273" s="25"/>
      <c r="AB273" s="25"/>
      <c r="AC273" s="25"/>
      <c r="AD273" s="25"/>
      <c r="AE273" s="25"/>
      <c r="AF273" s="41"/>
      <c r="AG273" s="41"/>
      <c r="AH273" s="41"/>
      <c r="AI273" s="41"/>
      <c r="AJ273" s="41"/>
      <c r="AK273" s="41"/>
    </row>
    <row r="274" spans="2:37" ht="15.75" customHeight="1">
      <c r="B274" s="41"/>
      <c r="C274" s="41"/>
      <c r="D274" s="41"/>
      <c r="E274" s="41"/>
      <c r="F274" s="41"/>
      <c r="G274" s="41"/>
      <c r="H274" s="41"/>
      <c r="I274" s="41"/>
      <c r="J274" s="41"/>
      <c r="K274" s="41"/>
      <c r="L274" s="41"/>
      <c r="M274" s="41"/>
      <c r="N274" s="41"/>
      <c r="O274" s="41"/>
      <c r="P274" s="41"/>
      <c r="Q274" s="41"/>
      <c r="R274" s="25"/>
      <c r="S274" s="25"/>
      <c r="T274" s="25"/>
      <c r="U274" s="25"/>
      <c r="V274" s="25"/>
      <c r="W274" s="25"/>
      <c r="X274" s="25"/>
      <c r="Y274" s="25"/>
      <c r="Z274" s="25"/>
      <c r="AA274" s="25"/>
      <c r="AB274" s="25"/>
      <c r="AC274" s="25"/>
      <c r="AD274" s="25"/>
      <c r="AE274" s="25"/>
      <c r="AF274" s="41"/>
      <c r="AG274" s="41"/>
      <c r="AH274" s="41"/>
      <c r="AI274" s="41"/>
      <c r="AJ274" s="41"/>
      <c r="AK274" s="41"/>
    </row>
    <row r="275" spans="2:37" ht="15.75" customHeight="1">
      <c r="B275" s="41"/>
      <c r="C275" s="41"/>
      <c r="D275" s="41"/>
      <c r="E275" s="41"/>
      <c r="F275" s="41"/>
      <c r="G275" s="41"/>
      <c r="H275" s="41"/>
      <c r="I275" s="41"/>
      <c r="J275" s="41"/>
      <c r="K275" s="41"/>
      <c r="L275" s="41"/>
      <c r="M275" s="41"/>
      <c r="N275" s="41"/>
      <c r="O275" s="41"/>
      <c r="P275" s="41"/>
      <c r="Q275" s="41"/>
      <c r="R275" s="25"/>
      <c r="S275" s="25"/>
      <c r="T275" s="25"/>
      <c r="U275" s="25"/>
      <c r="V275" s="25"/>
      <c r="W275" s="25"/>
      <c r="X275" s="25"/>
      <c r="Y275" s="25"/>
      <c r="Z275" s="25"/>
      <c r="AA275" s="25"/>
      <c r="AB275" s="25"/>
      <c r="AC275" s="25"/>
      <c r="AD275" s="25"/>
      <c r="AE275" s="25"/>
      <c r="AF275" s="41"/>
      <c r="AG275" s="41"/>
      <c r="AH275" s="41"/>
      <c r="AI275" s="41"/>
      <c r="AJ275" s="41"/>
      <c r="AK275" s="41"/>
    </row>
    <row r="276" spans="2:37" ht="15.75" customHeight="1">
      <c r="B276" s="41"/>
      <c r="C276" s="41"/>
      <c r="D276" s="41"/>
      <c r="E276" s="41"/>
      <c r="F276" s="41"/>
      <c r="G276" s="41"/>
      <c r="H276" s="41"/>
      <c r="I276" s="41"/>
      <c r="J276" s="41"/>
      <c r="K276" s="41"/>
      <c r="L276" s="41"/>
      <c r="M276" s="41"/>
      <c r="N276" s="41"/>
      <c r="O276" s="41"/>
      <c r="P276" s="41"/>
      <c r="Q276" s="41"/>
      <c r="R276" s="25"/>
      <c r="S276" s="25"/>
      <c r="T276" s="25"/>
      <c r="U276" s="25"/>
      <c r="V276" s="25"/>
      <c r="W276" s="25"/>
      <c r="X276" s="25"/>
      <c r="Y276" s="25"/>
      <c r="Z276" s="25"/>
      <c r="AA276" s="25"/>
      <c r="AB276" s="25"/>
      <c r="AC276" s="25"/>
      <c r="AD276" s="25"/>
      <c r="AE276" s="25"/>
      <c r="AF276" s="41"/>
      <c r="AG276" s="41"/>
      <c r="AH276" s="41"/>
      <c r="AI276" s="41"/>
      <c r="AJ276" s="41"/>
      <c r="AK276" s="41"/>
    </row>
    <row r="277" spans="2:37" ht="15.75" customHeight="1">
      <c r="B277" s="41"/>
      <c r="C277" s="41"/>
      <c r="D277" s="41"/>
      <c r="E277" s="41"/>
      <c r="F277" s="41"/>
      <c r="G277" s="41"/>
      <c r="H277" s="41"/>
      <c r="I277" s="41"/>
      <c r="J277" s="41"/>
      <c r="K277" s="41"/>
      <c r="L277" s="41"/>
      <c r="M277" s="41"/>
      <c r="N277" s="41"/>
      <c r="O277" s="41"/>
      <c r="P277" s="41"/>
      <c r="Q277" s="41"/>
      <c r="R277" s="25"/>
      <c r="S277" s="25"/>
      <c r="T277" s="25"/>
      <c r="U277" s="25"/>
      <c r="V277" s="25"/>
      <c r="W277" s="25"/>
      <c r="X277" s="25"/>
      <c r="Y277" s="25"/>
      <c r="Z277" s="25"/>
      <c r="AA277" s="25"/>
      <c r="AB277" s="25"/>
      <c r="AC277" s="25"/>
      <c r="AD277" s="25"/>
      <c r="AE277" s="25"/>
      <c r="AF277" s="41"/>
      <c r="AG277" s="41"/>
      <c r="AH277" s="41"/>
      <c r="AI277" s="41"/>
      <c r="AJ277" s="41"/>
      <c r="AK277" s="41"/>
    </row>
    <row r="278" spans="2:37" ht="15.75" customHeight="1">
      <c r="B278" s="41"/>
      <c r="C278" s="41"/>
      <c r="D278" s="41"/>
      <c r="E278" s="41"/>
      <c r="F278" s="41"/>
      <c r="G278" s="41"/>
      <c r="H278" s="41"/>
      <c r="I278" s="41"/>
      <c r="J278" s="41"/>
      <c r="K278" s="41"/>
      <c r="L278" s="41"/>
      <c r="M278" s="41"/>
      <c r="N278" s="41"/>
      <c r="O278" s="41"/>
      <c r="P278" s="41"/>
      <c r="Q278" s="41"/>
      <c r="R278" s="25"/>
      <c r="S278" s="25"/>
      <c r="T278" s="25"/>
      <c r="U278" s="25"/>
      <c r="V278" s="25"/>
      <c r="W278" s="25"/>
      <c r="X278" s="25"/>
      <c r="Y278" s="25"/>
      <c r="Z278" s="25"/>
      <c r="AA278" s="25"/>
      <c r="AB278" s="25"/>
      <c r="AC278" s="25"/>
      <c r="AD278" s="25"/>
      <c r="AE278" s="25"/>
      <c r="AF278" s="41"/>
      <c r="AG278" s="41"/>
      <c r="AH278" s="41"/>
      <c r="AI278" s="41"/>
      <c r="AJ278" s="41"/>
      <c r="AK278" s="41"/>
    </row>
    <row r="279" spans="2:37" ht="15.75" customHeight="1">
      <c r="B279" s="41"/>
      <c r="C279" s="41"/>
      <c r="D279" s="41"/>
      <c r="E279" s="41"/>
      <c r="F279" s="41"/>
      <c r="G279" s="41"/>
      <c r="H279" s="41"/>
      <c r="I279" s="41"/>
      <c r="J279" s="41"/>
      <c r="K279" s="41"/>
      <c r="L279" s="41"/>
      <c r="M279" s="41"/>
      <c r="N279" s="41"/>
      <c r="O279" s="41"/>
      <c r="P279" s="41"/>
      <c r="Q279" s="41"/>
      <c r="R279" s="25"/>
      <c r="S279" s="25"/>
      <c r="T279" s="25"/>
      <c r="U279" s="25"/>
      <c r="V279" s="25"/>
      <c r="W279" s="25"/>
      <c r="X279" s="25"/>
      <c r="Y279" s="25"/>
      <c r="Z279" s="25"/>
      <c r="AA279" s="25"/>
      <c r="AB279" s="25"/>
      <c r="AC279" s="25"/>
      <c r="AD279" s="25"/>
      <c r="AE279" s="25"/>
      <c r="AF279" s="41"/>
      <c r="AG279" s="41"/>
      <c r="AH279" s="41"/>
      <c r="AI279" s="41"/>
      <c r="AJ279" s="41"/>
      <c r="AK279" s="41"/>
    </row>
    <row r="280" spans="2:37" ht="15.75" customHeight="1">
      <c r="B280" s="41"/>
      <c r="C280" s="41"/>
      <c r="D280" s="41"/>
      <c r="E280" s="41"/>
      <c r="F280" s="41"/>
      <c r="G280" s="41"/>
      <c r="H280" s="41"/>
      <c r="I280" s="41"/>
      <c r="J280" s="41"/>
      <c r="K280" s="41"/>
      <c r="L280" s="41"/>
      <c r="M280" s="41"/>
      <c r="N280" s="41"/>
      <c r="O280" s="41"/>
      <c r="P280" s="41"/>
      <c r="Q280" s="41"/>
      <c r="R280" s="25"/>
      <c r="S280" s="25"/>
      <c r="T280" s="25"/>
      <c r="U280" s="25"/>
      <c r="V280" s="25"/>
      <c r="W280" s="25"/>
      <c r="X280" s="25"/>
      <c r="Y280" s="25"/>
      <c r="Z280" s="25"/>
      <c r="AA280" s="25"/>
      <c r="AB280" s="25"/>
      <c r="AC280" s="25"/>
      <c r="AD280" s="25"/>
      <c r="AE280" s="25"/>
      <c r="AF280" s="41"/>
      <c r="AG280" s="41"/>
      <c r="AH280" s="41"/>
      <c r="AI280" s="41"/>
      <c r="AJ280" s="41"/>
      <c r="AK280" s="41"/>
    </row>
    <row r="281" spans="2:37" ht="15.75" customHeight="1">
      <c r="B281" s="41"/>
      <c r="C281" s="41"/>
      <c r="D281" s="41"/>
      <c r="E281" s="41"/>
      <c r="F281" s="41"/>
      <c r="G281" s="41"/>
      <c r="H281" s="41"/>
      <c r="I281" s="41"/>
      <c r="J281" s="41"/>
      <c r="K281" s="41"/>
      <c r="L281" s="41"/>
      <c r="M281" s="41"/>
      <c r="N281" s="41"/>
      <c r="O281" s="41"/>
      <c r="P281" s="41"/>
      <c r="Q281" s="41"/>
      <c r="R281" s="25"/>
      <c r="S281" s="25"/>
      <c r="T281" s="25"/>
      <c r="U281" s="25"/>
      <c r="V281" s="25"/>
      <c r="W281" s="25"/>
      <c r="X281" s="25"/>
      <c r="Y281" s="25"/>
      <c r="Z281" s="25"/>
      <c r="AA281" s="25"/>
      <c r="AB281" s="25"/>
      <c r="AC281" s="25"/>
      <c r="AD281" s="25"/>
      <c r="AE281" s="25"/>
      <c r="AF281" s="41"/>
      <c r="AG281" s="41"/>
      <c r="AH281" s="41"/>
      <c r="AI281" s="41"/>
      <c r="AJ281" s="41"/>
      <c r="AK281" s="41"/>
    </row>
    <row r="282" spans="2:37" ht="15.75" customHeight="1">
      <c r="B282" s="41"/>
      <c r="C282" s="41"/>
      <c r="D282" s="41"/>
      <c r="E282" s="41"/>
      <c r="F282" s="41"/>
      <c r="G282" s="41"/>
      <c r="H282" s="41"/>
      <c r="I282" s="41"/>
      <c r="J282" s="41"/>
      <c r="K282" s="41"/>
      <c r="L282" s="41"/>
      <c r="M282" s="41"/>
      <c r="N282" s="41"/>
      <c r="O282" s="41"/>
      <c r="P282" s="41"/>
      <c r="Q282" s="41"/>
      <c r="R282" s="25"/>
      <c r="S282" s="25"/>
      <c r="T282" s="25"/>
      <c r="U282" s="25"/>
      <c r="V282" s="25"/>
      <c r="W282" s="25"/>
      <c r="X282" s="25"/>
      <c r="Y282" s="25"/>
      <c r="Z282" s="25"/>
      <c r="AA282" s="25"/>
      <c r="AB282" s="25"/>
      <c r="AC282" s="25"/>
      <c r="AD282" s="25"/>
      <c r="AE282" s="25"/>
      <c r="AF282" s="41"/>
      <c r="AG282" s="41"/>
      <c r="AH282" s="41"/>
      <c r="AI282" s="41"/>
      <c r="AJ282" s="41"/>
      <c r="AK282" s="41"/>
    </row>
    <row r="283" spans="2:37" ht="15.75" customHeight="1">
      <c r="B283" s="41"/>
      <c r="C283" s="41"/>
      <c r="D283" s="41"/>
      <c r="E283" s="41"/>
      <c r="F283" s="41"/>
      <c r="G283" s="41"/>
      <c r="H283" s="41"/>
      <c r="I283" s="41"/>
      <c r="J283" s="41"/>
      <c r="K283" s="41"/>
      <c r="L283" s="41"/>
      <c r="M283" s="41"/>
      <c r="N283" s="41"/>
      <c r="O283" s="41"/>
      <c r="P283" s="41"/>
      <c r="Q283" s="41"/>
      <c r="R283" s="25"/>
      <c r="S283" s="25"/>
      <c r="T283" s="25"/>
      <c r="U283" s="25"/>
      <c r="V283" s="25"/>
      <c r="W283" s="25"/>
      <c r="X283" s="25"/>
      <c r="Y283" s="25"/>
      <c r="Z283" s="25"/>
      <c r="AA283" s="25"/>
      <c r="AB283" s="25"/>
      <c r="AC283" s="25"/>
      <c r="AD283" s="25"/>
      <c r="AE283" s="25"/>
      <c r="AF283" s="41"/>
      <c r="AG283" s="41"/>
      <c r="AH283" s="41"/>
      <c r="AI283" s="41"/>
      <c r="AJ283" s="41"/>
      <c r="AK283" s="41"/>
    </row>
    <row r="284" spans="2:37" ht="15.75" customHeight="1">
      <c r="B284" s="41"/>
      <c r="C284" s="41"/>
      <c r="D284" s="41"/>
      <c r="E284" s="41"/>
      <c r="F284" s="41"/>
      <c r="G284" s="41"/>
      <c r="H284" s="41"/>
      <c r="I284" s="41"/>
      <c r="J284" s="41"/>
      <c r="K284" s="41"/>
      <c r="L284" s="41"/>
      <c r="M284" s="41"/>
      <c r="N284" s="41"/>
      <c r="O284" s="41"/>
      <c r="P284" s="41"/>
      <c r="Q284" s="41"/>
      <c r="R284" s="25"/>
      <c r="S284" s="25"/>
      <c r="T284" s="25"/>
      <c r="U284" s="25"/>
      <c r="V284" s="25"/>
      <c r="W284" s="25"/>
      <c r="X284" s="25"/>
      <c r="Y284" s="25"/>
      <c r="Z284" s="25"/>
      <c r="AA284" s="25"/>
      <c r="AB284" s="25"/>
      <c r="AC284" s="25"/>
      <c r="AD284" s="25"/>
      <c r="AE284" s="25"/>
      <c r="AF284" s="41"/>
      <c r="AG284" s="41"/>
      <c r="AH284" s="41"/>
      <c r="AI284" s="41"/>
      <c r="AJ284" s="41"/>
      <c r="AK284" s="41"/>
    </row>
    <row r="285" spans="2:37" ht="15.75" customHeight="1">
      <c r="B285" s="41"/>
      <c r="C285" s="41"/>
      <c r="D285" s="41"/>
      <c r="E285" s="41"/>
      <c r="F285" s="41"/>
      <c r="G285" s="41"/>
      <c r="H285" s="41"/>
      <c r="I285" s="41"/>
      <c r="J285" s="41"/>
      <c r="K285" s="41"/>
      <c r="L285" s="41"/>
      <c r="M285" s="41"/>
      <c r="N285" s="41"/>
      <c r="O285" s="41"/>
      <c r="P285" s="41"/>
      <c r="Q285" s="41"/>
      <c r="R285" s="25"/>
      <c r="S285" s="25"/>
      <c r="T285" s="25"/>
      <c r="U285" s="25"/>
      <c r="V285" s="25"/>
      <c r="W285" s="25"/>
      <c r="X285" s="25"/>
      <c r="Y285" s="25"/>
      <c r="Z285" s="25"/>
      <c r="AA285" s="25"/>
      <c r="AB285" s="25"/>
      <c r="AC285" s="25"/>
      <c r="AD285" s="25"/>
      <c r="AE285" s="25"/>
      <c r="AF285" s="41"/>
      <c r="AG285" s="41"/>
      <c r="AH285" s="41"/>
      <c r="AI285" s="41"/>
      <c r="AJ285" s="41"/>
      <c r="AK285" s="41"/>
    </row>
    <row r="286" spans="2:37" ht="15.75" customHeight="1">
      <c r="B286" s="41"/>
      <c r="C286" s="41"/>
      <c r="D286" s="41"/>
      <c r="E286" s="41"/>
      <c r="F286" s="41"/>
      <c r="G286" s="41"/>
      <c r="H286" s="41"/>
      <c r="I286" s="41"/>
      <c r="J286" s="41"/>
      <c r="K286" s="41"/>
      <c r="L286" s="41"/>
      <c r="M286" s="41"/>
      <c r="N286" s="41"/>
      <c r="O286" s="41"/>
      <c r="P286" s="41"/>
      <c r="Q286" s="41"/>
      <c r="R286" s="25"/>
      <c r="S286" s="25"/>
      <c r="T286" s="25"/>
      <c r="U286" s="25"/>
      <c r="V286" s="25"/>
      <c r="W286" s="25"/>
      <c r="X286" s="25"/>
      <c r="Y286" s="25"/>
      <c r="Z286" s="25"/>
      <c r="AA286" s="25"/>
      <c r="AB286" s="25"/>
      <c r="AC286" s="25"/>
      <c r="AD286" s="25"/>
      <c r="AE286" s="25"/>
      <c r="AF286" s="41"/>
      <c r="AG286" s="41"/>
      <c r="AH286" s="41"/>
      <c r="AI286" s="41"/>
      <c r="AJ286" s="41"/>
      <c r="AK286" s="41"/>
    </row>
    <row r="287" spans="2:37" ht="15.75" customHeight="1">
      <c r="B287" s="41"/>
      <c r="C287" s="41"/>
      <c r="D287" s="41"/>
      <c r="E287" s="41"/>
      <c r="F287" s="41"/>
      <c r="G287" s="41"/>
      <c r="H287" s="41"/>
      <c r="I287" s="41"/>
      <c r="J287" s="41"/>
      <c r="K287" s="41"/>
      <c r="L287" s="41"/>
      <c r="M287" s="41"/>
      <c r="N287" s="41"/>
      <c r="O287" s="41"/>
      <c r="P287" s="41"/>
      <c r="Q287" s="41"/>
      <c r="R287" s="25"/>
      <c r="S287" s="25"/>
      <c r="T287" s="25"/>
      <c r="U287" s="25"/>
      <c r="V287" s="25"/>
      <c r="W287" s="25"/>
      <c r="X287" s="25"/>
      <c r="Y287" s="25"/>
      <c r="Z287" s="25"/>
      <c r="AA287" s="25"/>
      <c r="AB287" s="25"/>
      <c r="AC287" s="25"/>
      <c r="AD287" s="25"/>
      <c r="AE287" s="25"/>
      <c r="AF287" s="41"/>
      <c r="AG287" s="41"/>
      <c r="AH287" s="41"/>
      <c r="AI287" s="41"/>
      <c r="AJ287" s="41"/>
      <c r="AK287" s="41"/>
    </row>
    <row r="288" spans="2:37" ht="15.75" customHeight="1">
      <c r="B288" s="41"/>
      <c r="C288" s="41"/>
      <c r="D288" s="41"/>
      <c r="E288" s="41"/>
      <c r="F288" s="41"/>
      <c r="G288" s="41"/>
      <c r="H288" s="41"/>
      <c r="I288" s="41"/>
      <c r="J288" s="41"/>
      <c r="K288" s="41"/>
      <c r="L288" s="41"/>
      <c r="M288" s="41"/>
      <c r="N288" s="41"/>
      <c r="O288" s="41"/>
      <c r="P288" s="41"/>
      <c r="Q288" s="41"/>
      <c r="R288" s="25"/>
      <c r="S288" s="25"/>
      <c r="T288" s="25"/>
      <c r="U288" s="25"/>
      <c r="V288" s="25"/>
      <c r="W288" s="25"/>
      <c r="X288" s="25"/>
      <c r="Y288" s="25"/>
      <c r="Z288" s="25"/>
      <c r="AA288" s="25"/>
      <c r="AB288" s="25"/>
      <c r="AC288" s="25"/>
      <c r="AD288" s="25"/>
      <c r="AE288" s="25"/>
      <c r="AF288" s="41"/>
      <c r="AG288" s="41"/>
      <c r="AH288" s="41"/>
      <c r="AI288" s="41"/>
      <c r="AJ288" s="41"/>
      <c r="AK288" s="41"/>
    </row>
    <row r="289" spans="3:37" ht="15.75" customHeight="1">
      <c r="C289" s="41"/>
      <c r="D289" s="41"/>
      <c r="E289" s="41"/>
      <c r="F289" s="41"/>
      <c r="G289" s="41"/>
      <c r="H289" s="41"/>
      <c r="I289" s="41"/>
      <c r="J289" s="41"/>
      <c r="K289" s="41"/>
      <c r="L289" s="41"/>
      <c r="M289" s="41"/>
      <c r="N289" s="41"/>
      <c r="O289" s="41"/>
      <c r="P289" s="41"/>
      <c r="Q289" s="41"/>
      <c r="R289" s="25"/>
      <c r="S289" s="25"/>
      <c r="T289" s="25"/>
      <c r="U289" s="25"/>
      <c r="V289" s="25"/>
      <c r="W289" s="25"/>
      <c r="X289" s="25"/>
      <c r="Y289" s="25"/>
      <c r="Z289" s="25"/>
      <c r="AA289" s="25"/>
      <c r="AB289" s="25"/>
      <c r="AC289" s="25"/>
      <c r="AD289" s="25"/>
      <c r="AE289" s="25"/>
      <c r="AF289" s="41"/>
      <c r="AG289" s="41"/>
      <c r="AH289" s="41"/>
      <c r="AI289" s="41"/>
      <c r="AJ289" s="41"/>
      <c r="AK289" s="41"/>
    </row>
    <row r="290" spans="3:37" ht="15.75" customHeight="1">
      <c r="C290" s="41"/>
      <c r="D290" s="41"/>
      <c r="E290" s="41"/>
      <c r="F290" s="41"/>
      <c r="G290" s="41"/>
      <c r="H290" s="41"/>
      <c r="I290" s="41"/>
      <c r="J290" s="41"/>
      <c r="K290" s="41"/>
      <c r="L290" s="41"/>
      <c r="M290" s="41"/>
      <c r="N290" s="41"/>
      <c r="O290" s="41"/>
      <c r="P290" s="41"/>
      <c r="Q290" s="41"/>
      <c r="R290" s="25"/>
      <c r="S290" s="25"/>
      <c r="T290" s="25"/>
      <c r="U290" s="25"/>
      <c r="V290" s="25"/>
      <c r="W290" s="25"/>
      <c r="X290" s="25"/>
      <c r="Y290" s="25"/>
      <c r="Z290" s="25"/>
      <c r="AA290" s="25"/>
      <c r="AB290" s="25"/>
      <c r="AC290" s="25"/>
      <c r="AD290" s="25"/>
      <c r="AE290" s="25"/>
      <c r="AF290" s="41"/>
      <c r="AG290" s="41"/>
      <c r="AH290" s="41"/>
      <c r="AI290" s="41"/>
      <c r="AJ290" s="41"/>
      <c r="AK290" s="41"/>
    </row>
    <row r="291" spans="3:37" ht="15.75" customHeight="1">
      <c r="C291" s="41"/>
      <c r="D291" s="41"/>
      <c r="E291" s="41"/>
      <c r="F291" s="41"/>
      <c r="G291" s="41"/>
      <c r="H291" s="41"/>
      <c r="I291" s="41"/>
      <c r="J291" s="41"/>
      <c r="K291" s="41"/>
      <c r="L291" s="41"/>
      <c r="M291" s="41"/>
      <c r="N291" s="41"/>
      <c r="O291" s="41"/>
      <c r="P291" s="41"/>
      <c r="Q291" s="41"/>
      <c r="R291" s="25"/>
      <c r="S291" s="25"/>
      <c r="T291" s="25"/>
      <c r="U291" s="25"/>
      <c r="V291" s="25"/>
      <c r="W291" s="25"/>
      <c r="X291" s="25"/>
      <c r="Y291" s="25"/>
      <c r="Z291" s="25"/>
      <c r="AA291" s="25"/>
      <c r="AB291" s="25"/>
      <c r="AC291" s="25"/>
      <c r="AD291" s="25"/>
      <c r="AE291" s="25"/>
      <c r="AF291" s="41"/>
      <c r="AG291" s="41"/>
      <c r="AH291" s="41"/>
      <c r="AI291" s="41"/>
      <c r="AJ291" s="41"/>
      <c r="AK291" s="41"/>
    </row>
    <row r="292" spans="3:37" ht="15.75" customHeight="1">
      <c r="C292" s="41"/>
      <c r="D292" s="41"/>
      <c r="E292" s="41"/>
      <c r="F292" s="41"/>
      <c r="G292" s="41"/>
      <c r="H292" s="41"/>
      <c r="I292" s="41"/>
      <c r="J292" s="41"/>
      <c r="K292" s="41"/>
      <c r="L292" s="41"/>
      <c r="M292" s="41"/>
      <c r="N292" s="41"/>
      <c r="O292" s="41"/>
      <c r="P292" s="41"/>
      <c r="Q292" s="41"/>
      <c r="R292" s="25"/>
      <c r="S292" s="25"/>
      <c r="T292" s="25"/>
      <c r="U292" s="25"/>
      <c r="V292" s="25"/>
      <c r="W292" s="25"/>
      <c r="X292" s="25"/>
      <c r="Y292" s="25"/>
      <c r="Z292" s="25"/>
      <c r="AA292" s="25"/>
      <c r="AB292" s="25"/>
      <c r="AC292" s="25"/>
      <c r="AD292" s="25"/>
      <c r="AE292" s="25"/>
      <c r="AF292" s="41"/>
      <c r="AG292" s="41"/>
      <c r="AH292" s="41"/>
      <c r="AI292" s="41"/>
      <c r="AJ292" s="41"/>
      <c r="AK292" s="41"/>
    </row>
    <row r="293" spans="3:37" ht="15.75" customHeight="1">
      <c r="C293" s="41"/>
      <c r="D293" s="41"/>
      <c r="E293" s="41"/>
      <c r="F293" s="41"/>
      <c r="G293" s="41"/>
      <c r="H293" s="41"/>
      <c r="I293" s="41"/>
      <c r="J293" s="41"/>
      <c r="K293" s="41"/>
      <c r="L293" s="41"/>
      <c r="M293" s="41"/>
      <c r="N293" s="41"/>
      <c r="O293" s="41"/>
      <c r="P293" s="41"/>
      <c r="Q293" s="41"/>
      <c r="R293" s="25"/>
      <c r="S293" s="25"/>
      <c r="T293" s="25"/>
      <c r="U293" s="25"/>
      <c r="V293" s="25"/>
      <c r="W293" s="25"/>
      <c r="X293" s="25"/>
      <c r="Y293" s="25"/>
      <c r="Z293" s="25"/>
      <c r="AA293" s="25"/>
      <c r="AB293" s="25"/>
      <c r="AC293" s="25"/>
      <c r="AD293" s="25"/>
      <c r="AE293" s="25"/>
      <c r="AF293" s="41"/>
      <c r="AG293" s="41"/>
      <c r="AH293" s="41"/>
      <c r="AI293" s="41"/>
      <c r="AJ293" s="41"/>
      <c r="AK293" s="41"/>
    </row>
    <row r="294" spans="3:37" ht="15.75" customHeight="1">
      <c r="C294" s="41"/>
      <c r="D294" s="41"/>
      <c r="E294" s="41"/>
      <c r="F294" s="41"/>
      <c r="G294" s="41"/>
      <c r="H294" s="41"/>
      <c r="I294" s="41"/>
      <c r="J294" s="41"/>
      <c r="K294" s="41"/>
      <c r="L294" s="41"/>
      <c r="M294" s="41"/>
      <c r="N294" s="41"/>
      <c r="O294" s="41"/>
      <c r="P294" s="41"/>
      <c r="Q294" s="41"/>
      <c r="R294" s="25"/>
      <c r="S294" s="25"/>
      <c r="T294" s="25"/>
      <c r="U294" s="25"/>
      <c r="V294" s="25"/>
      <c r="W294" s="25"/>
      <c r="X294" s="25"/>
      <c r="Y294" s="25"/>
      <c r="Z294" s="25"/>
      <c r="AA294" s="25"/>
      <c r="AB294" s="25"/>
      <c r="AC294" s="25"/>
      <c r="AD294" s="25"/>
      <c r="AE294" s="25"/>
      <c r="AF294" s="41"/>
      <c r="AG294" s="41"/>
      <c r="AH294" s="41"/>
      <c r="AI294" s="41"/>
      <c r="AJ294" s="41"/>
      <c r="AK294" s="41"/>
    </row>
    <row r="295" spans="3:37" ht="15.75" customHeight="1">
      <c r="C295" s="41"/>
      <c r="D295" s="41"/>
      <c r="E295" s="41"/>
      <c r="F295" s="41"/>
      <c r="G295" s="41"/>
      <c r="H295" s="41"/>
      <c r="I295" s="41"/>
      <c r="J295" s="41"/>
      <c r="K295" s="41"/>
      <c r="L295" s="41"/>
      <c r="M295" s="41"/>
      <c r="N295" s="41"/>
      <c r="O295" s="41"/>
      <c r="P295" s="41"/>
      <c r="Q295" s="41"/>
      <c r="R295" s="25"/>
      <c r="S295" s="25"/>
      <c r="T295" s="25"/>
      <c r="U295" s="25"/>
      <c r="V295" s="25"/>
      <c r="W295" s="25"/>
      <c r="X295" s="25"/>
      <c r="Y295" s="25"/>
      <c r="Z295" s="25"/>
      <c r="AA295" s="25"/>
      <c r="AB295" s="25"/>
      <c r="AC295" s="25"/>
      <c r="AD295" s="25"/>
      <c r="AE295" s="25"/>
      <c r="AF295" s="41"/>
      <c r="AG295" s="41"/>
      <c r="AH295" s="41"/>
      <c r="AI295" s="41"/>
      <c r="AJ295" s="41"/>
      <c r="AK295" s="41"/>
    </row>
    <row r="296" spans="3:37" ht="15.75" customHeight="1">
      <c r="C296" s="41"/>
      <c r="D296" s="41"/>
      <c r="E296" s="41"/>
      <c r="F296" s="41"/>
      <c r="G296" s="41"/>
      <c r="H296" s="41"/>
      <c r="I296" s="41"/>
      <c r="J296" s="41"/>
      <c r="K296" s="41"/>
      <c r="L296" s="41"/>
      <c r="M296" s="41"/>
      <c r="N296" s="41"/>
      <c r="O296" s="41"/>
      <c r="P296" s="41"/>
      <c r="Q296" s="41"/>
      <c r="R296" s="25"/>
      <c r="S296" s="25"/>
      <c r="T296" s="25"/>
      <c r="U296" s="25"/>
      <c r="V296" s="25"/>
      <c r="W296" s="25"/>
      <c r="X296" s="25"/>
      <c r="Y296" s="25"/>
      <c r="Z296" s="25"/>
      <c r="AA296" s="25"/>
      <c r="AB296" s="25"/>
      <c r="AC296" s="25"/>
      <c r="AD296" s="25"/>
      <c r="AE296" s="25"/>
      <c r="AF296" s="41"/>
      <c r="AG296" s="41"/>
      <c r="AH296" s="41"/>
      <c r="AI296" s="41"/>
      <c r="AJ296" s="41"/>
      <c r="AK296" s="41"/>
    </row>
    <row r="297" spans="3:37" ht="15.75" customHeight="1">
      <c r="C297" s="41"/>
      <c r="D297" s="41"/>
      <c r="E297" s="41"/>
      <c r="F297" s="41"/>
      <c r="G297" s="41"/>
      <c r="H297" s="41"/>
      <c r="I297" s="41"/>
      <c r="J297" s="41"/>
      <c r="K297" s="41"/>
      <c r="L297" s="41"/>
      <c r="M297" s="41"/>
      <c r="N297" s="41"/>
      <c r="O297" s="41"/>
      <c r="P297" s="41"/>
      <c r="Q297" s="41"/>
      <c r="R297" s="25"/>
      <c r="S297" s="25"/>
      <c r="T297" s="25"/>
      <c r="U297" s="25"/>
      <c r="V297" s="25"/>
      <c r="W297" s="25"/>
      <c r="X297" s="25"/>
      <c r="Y297" s="25"/>
      <c r="Z297" s="25"/>
      <c r="AA297" s="25"/>
      <c r="AB297" s="25"/>
      <c r="AC297" s="25"/>
      <c r="AD297" s="25"/>
      <c r="AE297" s="25"/>
      <c r="AF297" s="41"/>
      <c r="AG297" s="41"/>
      <c r="AH297" s="41"/>
      <c r="AI297" s="41"/>
      <c r="AJ297" s="41"/>
      <c r="AK297" s="41"/>
    </row>
    <row r="298" spans="3:37" ht="15.75" customHeight="1">
      <c r="C298" s="41"/>
      <c r="D298" s="41"/>
      <c r="E298" s="41"/>
      <c r="F298" s="41"/>
      <c r="G298" s="41"/>
      <c r="H298" s="41"/>
      <c r="I298" s="41"/>
      <c r="J298" s="41"/>
      <c r="K298" s="41"/>
      <c r="L298" s="41"/>
      <c r="M298" s="41"/>
      <c r="N298" s="41"/>
      <c r="O298" s="41"/>
      <c r="P298" s="41"/>
      <c r="Q298" s="41"/>
      <c r="R298" s="25"/>
      <c r="S298" s="25"/>
      <c r="T298" s="25"/>
      <c r="U298" s="25"/>
      <c r="V298" s="25"/>
      <c r="W298" s="25"/>
      <c r="X298" s="25"/>
      <c r="Y298" s="25"/>
      <c r="Z298" s="25"/>
      <c r="AA298" s="25"/>
      <c r="AB298" s="25"/>
      <c r="AC298" s="25"/>
      <c r="AD298" s="25"/>
      <c r="AE298" s="25"/>
      <c r="AF298" s="41"/>
      <c r="AG298" s="41"/>
      <c r="AH298" s="41"/>
      <c r="AI298" s="41"/>
      <c r="AJ298" s="41"/>
      <c r="AK298" s="41"/>
    </row>
    <row r="299" spans="3:37" ht="15.75" customHeight="1">
      <c r="C299" s="41"/>
      <c r="D299" s="41"/>
      <c r="E299" s="41"/>
      <c r="F299" s="41"/>
      <c r="G299" s="41"/>
      <c r="H299" s="41"/>
      <c r="I299" s="41"/>
      <c r="J299" s="41"/>
      <c r="K299" s="41"/>
      <c r="L299" s="41"/>
      <c r="M299" s="41"/>
      <c r="N299" s="41"/>
      <c r="O299" s="41"/>
      <c r="P299" s="41"/>
      <c r="Q299" s="41"/>
      <c r="R299" s="25"/>
      <c r="S299" s="25"/>
      <c r="T299" s="25"/>
      <c r="U299" s="25"/>
      <c r="V299" s="25"/>
      <c r="W299" s="25"/>
      <c r="X299" s="25"/>
      <c r="Y299" s="25"/>
      <c r="Z299" s="25"/>
      <c r="AA299" s="25"/>
      <c r="AB299" s="25"/>
      <c r="AC299" s="25"/>
      <c r="AD299" s="25"/>
      <c r="AE299" s="25"/>
      <c r="AF299" s="41"/>
      <c r="AG299" s="41"/>
      <c r="AH299" s="41"/>
      <c r="AI299" s="41"/>
      <c r="AJ299" s="41"/>
      <c r="AK299" s="41"/>
    </row>
    <row r="300" spans="3:37" ht="15.75" customHeight="1">
      <c r="C300" s="41"/>
      <c r="D300" s="41"/>
      <c r="E300" s="41"/>
      <c r="F300" s="41"/>
      <c r="G300" s="41"/>
      <c r="H300" s="41"/>
      <c r="I300" s="41"/>
      <c r="J300" s="41"/>
      <c r="K300" s="41"/>
      <c r="L300" s="41"/>
      <c r="M300" s="41"/>
      <c r="N300" s="41"/>
      <c r="O300" s="41"/>
      <c r="P300" s="41"/>
      <c r="Q300" s="41"/>
      <c r="R300" s="25"/>
      <c r="S300" s="25"/>
      <c r="T300" s="25"/>
      <c r="U300" s="25"/>
      <c r="V300" s="25"/>
      <c r="W300" s="25"/>
      <c r="X300" s="25"/>
      <c r="Y300" s="25"/>
      <c r="Z300" s="25"/>
      <c r="AA300" s="25"/>
      <c r="AB300" s="25"/>
      <c r="AC300" s="25"/>
      <c r="AD300" s="25"/>
      <c r="AE300" s="25"/>
      <c r="AF300" s="41"/>
      <c r="AG300" s="41"/>
      <c r="AH300" s="41"/>
      <c r="AI300" s="41"/>
      <c r="AJ300" s="41"/>
      <c r="AK300" s="41"/>
    </row>
    <row r="301" spans="3:37" ht="15.75" customHeight="1">
      <c r="C301" s="41"/>
      <c r="D301" s="41"/>
      <c r="E301" s="41"/>
      <c r="F301" s="41"/>
      <c r="G301" s="41"/>
      <c r="H301" s="41"/>
      <c r="I301" s="41"/>
      <c r="J301" s="41"/>
      <c r="K301" s="41"/>
      <c r="L301" s="41"/>
      <c r="M301" s="41"/>
      <c r="N301" s="41"/>
      <c r="O301" s="41"/>
      <c r="P301" s="41"/>
      <c r="Q301" s="41"/>
      <c r="R301" s="25"/>
      <c r="S301" s="25"/>
      <c r="T301" s="25"/>
      <c r="U301" s="25"/>
      <c r="V301" s="25"/>
      <c r="W301" s="25"/>
      <c r="X301" s="25"/>
      <c r="Y301" s="25"/>
      <c r="Z301" s="25"/>
      <c r="AA301" s="25"/>
      <c r="AB301" s="25"/>
      <c r="AC301" s="25"/>
      <c r="AD301" s="25"/>
      <c r="AE301" s="25"/>
      <c r="AF301" s="41"/>
      <c r="AG301" s="41"/>
      <c r="AH301" s="41"/>
      <c r="AI301" s="41"/>
      <c r="AJ301" s="41"/>
      <c r="AK301" s="41"/>
    </row>
    <row r="302" spans="3:37" ht="15.75" customHeight="1">
      <c r="C302" s="41"/>
      <c r="D302" s="41"/>
      <c r="E302" s="41"/>
      <c r="F302" s="41"/>
      <c r="G302" s="41"/>
      <c r="H302" s="41"/>
      <c r="I302" s="41"/>
      <c r="J302" s="41"/>
      <c r="K302" s="41"/>
      <c r="L302" s="41"/>
      <c r="M302" s="41"/>
      <c r="N302" s="41"/>
      <c r="O302" s="41"/>
      <c r="P302" s="41"/>
      <c r="Q302" s="41"/>
      <c r="R302" s="25"/>
      <c r="S302" s="25"/>
      <c r="T302" s="25"/>
      <c r="U302" s="25"/>
      <c r="V302" s="25"/>
      <c r="W302" s="25"/>
      <c r="X302" s="25"/>
      <c r="Y302" s="25"/>
      <c r="Z302" s="25"/>
      <c r="AA302" s="25"/>
      <c r="AB302" s="25"/>
      <c r="AC302" s="25"/>
      <c r="AD302" s="25"/>
      <c r="AE302" s="25"/>
      <c r="AF302" s="41"/>
      <c r="AG302" s="41"/>
      <c r="AH302" s="41"/>
      <c r="AI302" s="41"/>
      <c r="AJ302" s="41"/>
      <c r="AK302" s="41"/>
    </row>
    <row r="303" spans="3:37" ht="15.75" customHeight="1">
      <c r="C303" s="41"/>
      <c r="D303" s="41"/>
      <c r="E303" s="41"/>
      <c r="F303" s="41"/>
      <c r="G303" s="41"/>
      <c r="H303" s="41"/>
      <c r="I303" s="41"/>
      <c r="J303" s="41"/>
      <c r="K303" s="41"/>
      <c r="L303" s="41"/>
      <c r="M303" s="41"/>
      <c r="N303" s="41"/>
      <c r="O303" s="41"/>
      <c r="P303" s="41"/>
      <c r="Q303" s="41"/>
      <c r="R303" s="25"/>
      <c r="S303" s="25"/>
      <c r="T303" s="25"/>
      <c r="U303" s="25"/>
      <c r="V303" s="25"/>
      <c r="W303" s="25"/>
      <c r="X303" s="25"/>
      <c r="Y303" s="25"/>
      <c r="Z303" s="25"/>
      <c r="AA303" s="25"/>
      <c r="AB303" s="25"/>
      <c r="AC303" s="25"/>
      <c r="AD303" s="25"/>
      <c r="AE303" s="25"/>
      <c r="AF303" s="41"/>
      <c r="AG303" s="41"/>
      <c r="AH303" s="41"/>
      <c r="AI303" s="41"/>
      <c r="AJ303" s="41"/>
      <c r="AK303" s="41"/>
    </row>
    <row r="304" spans="3:37" ht="15.75" customHeight="1">
      <c r="C304" s="41"/>
      <c r="D304" s="41"/>
      <c r="E304" s="41"/>
      <c r="F304" s="41"/>
      <c r="G304" s="41"/>
      <c r="H304" s="41"/>
      <c r="I304" s="41"/>
      <c r="J304" s="41"/>
      <c r="K304" s="41"/>
      <c r="L304" s="41"/>
      <c r="M304" s="41"/>
      <c r="N304" s="41"/>
      <c r="O304" s="41"/>
      <c r="P304" s="41"/>
      <c r="Q304" s="41"/>
      <c r="R304" s="25"/>
      <c r="S304" s="25"/>
      <c r="T304" s="25"/>
      <c r="U304" s="25"/>
      <c r="V304" s="25"/>
      <c r="W304" s="25"/>
      <c r="X304" s="25"/>
      <c r="Y304" s="25"/>
      <c r="Z304" s="25"/>
      <c r="AA304" s="25"/>
      <c r="AB304" s="25"/>
      <c r="AC304" s="25"/>
      <c r="AD304" s="25"/>
      <c r="AE304" s="25"/>
      <c r="AF304" s="41"/>
      <c r="AG304" s="41"/>
      <c r="AH304" s="41"/>
      <c r="AI304" s="41"/>
      <c r="AJ304" s="41"/>
      <c r="AK304" s="41"/>
    </row>
    <row r="305" spans="3:37" ht="15.75" customHeight="1">
      <c r="C305" s="41"/>
      <c r="D305" s="41"/>
      <c r="E305" s="41"/>
      <c r="F305" s="41"/>
      <c r="G305" s="41"/>
      <c r="H305" s="41"/>
      <c r="I305" s="41"/>
      <c r="J305" s="41"/>
      <c r="K305" s="41"/>
      <c r="L305" s="41"/>
      <c r="M305" s="41"/>
      <c r="N305" s="41"/>
      <c r="O305" s="41"/>
      <c r="P305" s="41"/>
      <c r="Q305" s="41"/>
      <c r="R305" s="25"/>
      <c r="S305" s="25"/>
      <c r="T305" s="25"/>
      <c r="U305" s="25"/>
      <c r="V305" s="25"/>
      <c r="W305" s="25"/>
      <c r="X305" s="25"/>
      <c r="Y305" s="25"/>
      <c r="Z305" s="25"/>
      <c r="AA305" s="25"/>
      <c r="AB305" s="25"/>
      <c r="AC305" s="25"/>
      <c r="AD305" s="25"/>
      <c r="AE305" s="25"/>
      <c r="AF305" s="41"/>
      <c r="AG305" s="41"/>
      <c r="AH305" s="41"/>
      <c r="AI305" s="41"/>
      <c r="AJ305" s="41"/>
      <c r="AK305" s="41"/>
    </row>
    <row r="306" spans="3:37" ht="15.75" customHeight="1">
      <c r="C306" s="41"/>
      <c r="D306" s="41"/>
      <c r="E306" s="41"/>
      <c r="F306" s="41"/>
      <c r="G306" s="41"/>
      <c r="H306" s="41"/>
      <c r="I306" s="41"/>
      <c r="J306" s="41"/>
      <c r="K306" s="41"/>
      <c r="L306" s="41"/>
      <c r="M306" s="41"/>
      <c r="N306" s="41"/>
      <c r="O306" s="41"/>
      <c r="P306" s="41"/>
      <c r="Q306" s="41"/>
      <c r="R306" s="25"/>
      <c r="S306" s="25"/>
      <c r="T306" s="25"/>
      <c r="U306" s="25"/>
      <c r="V306" s="25"/>
      <c r="W306" s="25"/>
      <c r="X306" s="25"/>
      <c r="Y306" s="25"/>
      <c r="Z306" s="25"/>
      <c r="AA306" s="25"/>
      <c r="AB306" s="25"/>
      <c r="AC306" s="25"/>
      <c r="AD306" s="25"/>
      <c r="AE306" s="25"/>
      <c r="AF306" s="41"/>
      <c r="AG306" s="41"/>
      <c r="AH306" s="41"/>
      <c r="AI306" s="41"/>
      <c r="AJ306" s="41"/>
      <c r="AK306" s="41"/>
    </row>
    <row r="307" spans="3:37" ht="15.75" customHeight="1">
      <c r="C307" s="41"/>
      <c r="D307" s="41"/>
      <c r="E307" s="41"/>
      <c r="F307" s="41"/>
      <c r="G307" s="41"/>
      <c r="H307" s="41"/>
      <c r="I307" s="41"/>
      <c r="J307" s="41"/>
      <c r="K307" s="41"/>
      <c r="L307" s="41"/>
      <c r="M307" s="41"/>
      <c r="N307" s="41"/>
      <c r="O307" s="41"/>
      <c r="P307" s="41"/>
      <c r="Q307" s="41"/>
      <c r="R307" s="25"/>
      <c r="S307" s="25"/>
      <c r="T307" s="25"/>
      <c r="U307" s="25"/>
      <c r="V307" s="25"/>
      <c r="W307" s="25"/>
      <c r="X307" s="25"/>
      <c r="Y307" s="25"/>
      <c r="Z307" s="25"/>
      <c r="AA307" s="25"/>
      <c r="AB307" s="25"/>
      <c r="AC307" s="25"/>
      <c r="AD307" s="25"/>
      <c r="AE307" s="25"/>
      <c r="AF307" s="41"/>
      <c r="AG307" s="41"/>
      <c r="AH307" s="41"/>
      <c r="AI307" s="41"/>
      <c r="AJ307" s="41"/>
      <c r="AK307" s="41"/>
    </row>
    <row r="308" spans="3:37" ht="15.75" customHeight="1">
      <c r="C308" s="41"/>
      <c r="D308" s="41"/>
      <c r="E308" s="41"/>
      <c r="F308" s="41"/>
      <c r="G308" s="41"/>
      <c r="H308" s="41"/>
      <c r="I308" s="41"/>
      <c r="J308" s="41"/>
      <c r="K308" s="41"/>
      <c r="L308" s="41"/>
      <c r="M308" s="41"/>
      <c r="N308" s="41"/>
      <c r="O308" s="41"/>
      <c r="P308" s="41"/>
      <c r="Q308" s="41"/>
      <c r="R308" s="25"/>
      <c r="S308" s="25"/>
      <c r="T308" s="25"/>
      <c r="U308" s="25"/>
      <c r="V308" s="25"/>
      <c r="W308" s="25"/>
      <c r="X308" s="25"/>
      <c r="Y308" s="25"/>
      <c r="Z308" s="25"/>
      <c r="AA308" s="25"/>
      <c r="AB308" s="25"/>
      <c r="AC308" s="25"/>
      <c r="AD308" s="25"/>
      <c r="AE308" s="25"/>
      <c r="AF308" s="41"/>
      <c r="AG308" s="41"/>
      <c r="AH308" s="41"/>
      <c r="AI308" s="41"/>
      <c r="AJ308" s="41"/>
      <c r="AK308" s="41"/>
    </row>
    <row r="309" spans="3:37" ht="15.75" customHeight="1">
      <c r="C309" s="41"/>
      <c r="D309" s="41"/>
      <c r="E309" s="41"/>
      <c r="F309" s="41"/>
      <c r="G309" s="41"/>
      <c r="H309" s="41"/>
      <c r="I309" s="41"/>
      <c r="J309" s="41"/>
      <c r="K309" s="41"/>
      <c r="L309" s="41"/>
      <c r="M309" s="41"/>
      <c r="N309" s="41"/>
      <c r="O309" s="41"/>
      <c r="P309" s="41"/>
      <c r="Q309" s="41"/>
      <c r="R309" s="25"/>
      <c r="S309" s="25"/>
      <c r="T309" s="25"/>
      <c r="U309" s="25"/>
      <c r="V309" s="25"/>
      <c r="W309" s="25"/>
      <c r="X309" s="25"/>
      <c r="Y309" s="25"/>
      <c r="Z309" s="25"/>
      <c r="AA309" s="25"/>
      <c r="AB309" s="25"/>
      <c r="AC309" s="25"/>
      <c r="AD309" s="25"/>
      <c r="AE309" s="25"/>
      <c r="AF309" s="41"/>
      <c r="AG309" s="41"/>
      <c r="AH309" s="41"/>
      <c r="AI309" s="41"/>
      <c r="AJ309" s="41"/>
      <c r="AK309" s="41"/>
    </row>
    <row r="310" spans="3:37" ht="15.75" customHeight="1">
      <c r="C310" s="41"/>
      <c r="D310" s="41"/>
      <c r="E310" s="41"/>
      <c r="F310" s="41"/>
      <c r="G310" s="41"/>
      <c r="H310" s="41"/>
      <c r="I310" s="41"/>
      <c r="J310" s="41"/>
      <c r="K310" s="41"/>
      <c r="L310" s="41"/>
      <c r="M310" s="41"/>
      <c r="N310" s="41"/>
      <c r="O310" s="41"/>
      <c r="P310" s="41"/>
      <c r="Q310" s="41"/>
      <c r="R310" s="25"/>
      <c r="S310" s="25"/>
      <c r="T310" s="25"/>
      <c r="U310" s="25"/>
      <c r="V310" s="25"/>
      <c r="W310" s="25"/>
      <c r="X310" s="25"/>
      <c r="Y310" s="25"/>
      <c r="Z310" s="25"/>
      <c r="AA310" s="25"/>
      <c r="AB310" s="25"/>
      <c r="AC310" s="25"/>
      <c r="AD310" s="25"/>
      <c r="AE310" s="25"/>
      <c r="AF310" s="41"/>
      <c r="AG310" s="41"/>
      <c r="AH310" s="41"/>
      <c r="AI310" s="41"/>
      <c r="AJ310" s="41"/>
      <c r="AK310" s="41"/>
    </row>
    <row r="311" spans="3:37" ht="15.75" customHeight="1">
      <c r="C311" s="41"/>
      <c r="D311" s="41"/>
      <c r="E311" s="41"/>
      <c r="F311" s="41"/>
      <c r="G311" s="41"/>
      <c r="H311" s="41"/>
      <c r="I311" s="41"/>
      <c r="J311" s="41"/>
      <c r="K311" s="41"/>
      <c r="L311" s="41"/>
      <c r="M311" s="41"/>
      <c r="N311" s="41"/>
      <c r="O311" s="41"/>
      <c r="P311" s="41"/>
      <c r="Q311" s="41"/>
      <c r="R311" s="25"/>
      <c r="S311" s="25"/>
      <c r="T311" s="25"/>
      <c r="U311" s="25"/>
      <c r="V311" s="25"/>
      <c r="W311" s="25"/>
      <c r="X311" s="25"/>
      <c r="Y311" s="25"/>
      <c r="Z311" s="25"/>
      <c r="AA311" s="25"/>
      <c r="AB311" s="25"/>
      <c r="AC311" s="25"/>
      <c r="AD311" s="25"/>
      <c r="AE311" s="25"/>
      <c r="AF311" s="41"/>
      <c r="AG311" s="41"/>
      <c r="AH311" s="41"/>
      <c r="AI311" s="41"/>
      <c r="AJ311" s="41"/>
      <c r="AK311" s="41"/>
    </row>
    <row r="312" spans="3:37" ht="15.75" customHeight="1">
      <c r="C312" s="41"/>
      <c r="D312" s="41"/>
      <c r="E312" s="41"/>
      <c r="F312" s="41"/>
      <c r="G312" s="41"/>
      <c r="H312" s="41"/>
      <c r="I312" s="41"/>
      <c r="J312" s="41"/>
      <c r="K312" s="41"/>
      <c r="L312" s="41"/>
      <c r="M312" s="41"/>
      <c r="N312" s="41"/>
      <c r="O312" s="41"/>
      <c r="P312" s="41"/>
      <c r="Q312" s="41"/>
      <c r="R312" s="25"/>
      <c r="S312" s="25"/>
      <c r="T312" s="25"/>
      <c r="U312" s="25"/>
      <c r="V312" s="25"/>
      <c r="W312" s="25"/>
      <c r="X312" s="25"/>
      <c r="Y312" s="25"/>
      <c r="Z312" s="25"/>
      <c r="AA312" s="25"/>
      <c r="AB312" s="25"/>
      <c r="AC312" s="25"/>
      <c r="AD312" s="25"/>
      <c r="AE312" s="25"/>
      <c r="AF312" s="41"/>
      <c r="AG312" s="41"/>
      <c r="AH312" s="41"/>
      <c r="AI312" s="41"/>
      <c r="AJ312" s="41"/>
      <c r="AK312" s="41"/>
    </row>
    <row r="313" spans="3:37" ht="15.75" customHeight="1">
      <c r="C313" s="41"/>
      <c r="D313" s="41"/>
      <c r="E313" s="41"/>
      <c r="F313" s="41"/>
      <c r="G313" s="41"/>
      <c r="H313" s="41"/>
      <c r="I313" s="41"/>
      <c r="J313" s="41"/>
      <c r="K313" s="41"/>
      <c r="L313" s="41"/>
      <c r="M313" s="41"/>
      <c r="N313" s="41"/>
      <c r="O313" s="41"/>
      <c r="P313" s="41"/>
      <c r="Q313" s="41"/>
      <c r="R313" s="25"/>
      <c r="S313" s="25"/>
      <c r="T313" s="25"/>
      <c r="U313" s="25"/>
      <c r="V313" s="25"/>
      <c r="W313" s="25"/>
      <c r="X313" s="25"/>
      <c r="Y313" s="25"/>
      <c r="Z313" s="25"/>
      <c r="AA313" s="25"/>
      <c r="AB313" s="25"/>
      <c r="AC313" s="25"/>
      <c r="AD313" s="25"/>
      <c r="AE313" s="25"/>
      <c r="AF313" s="41"/>
      <c r="AG313" s="41"/>
      <c r="AH313" s="41"/>
      <c r="AI313" s="41"/>
      <c r="AJ313" s="41"/>
      <c r="AK313" s="41"/>
    </row>
    <row r="314" spans="3:37" ht="15.75" customHeight="1">
      <c r="C314" s="41"/>
      <c r="D314" s="41"/>
      <c r="E314" s="41"/>
      <c r="F314" s="41"/>
      <c r="G314" s="41"/>
      <c r="H314" s="41"/>
      <c r="I314" s="41"/>
      <c r="J314" s="41"/>
      <c r="K314" s="41"/>
      <c r="L314" s="41"/>
      <c r="M314" s="41"/>
      <c r="N314" s="41"/>
      <c r="O314" s="41"/>
      <c r="P314" s="41"/>
      <c r="Q314" s="41"/>
      <c r="R314" s="25"/>
      <c r="S314" s="25"/>
      <c r="T314" s="25"/>
      <c r="U314" s="25"/>
      <c r="V314" s="25"/>
      <c r="W314" s="25"/>
      <c r="X314" s="25"/>
      <c r="Y314" s="25"/>
      <c r="Z314" s="25"/>
      <c r="AA314" s="25"/>
      <c r="AB314" s="25"/>
      <c r="AC314" s="25"/>
      <c r="AD314" s="25"/>
      <c r="AE314" s="25"/>
      <c r="AF314" s="41"/>
      <c r="AG314" s="41"/>
      <c r="AH314" s="41"/>
      <c r="AI314" s="41"/>
      <c r="AJ314" s="41"/>
      <c r="AK314" s="41"/>
    </row>
    <row r="315" spans="3:37" ht="15.75" customHeight="1">
      <c r="C315" s="41"/>
      <c r="D315" s="41"/>
      <c r="E315" s="41"/>
      <c r="F315" s="41"/>
      <c r="G315" s="41"/>
      <c r="H315" s="41"/>
      <c r="I315" s="41"/>
      <c r="J315" s="41"/>
      <c r="K315" s="41"/>
      <c r="L315" s="41"/>
      <c r="M315" s="41"/>
      <c r="N315" s="41"/>
      <c r="O315" s="41"/>
      <c r="P315" s="41"/>
      <c r="Q315" s="41"/>
      <c r="R315" s="25"/>
      <c r="S315" s="25"/>
      <c r="T315" s="25"/>
      <c r="U315" s="25"/>
      <c r="V315" s="25"/>
      <c r="W315" s="25"/>
      <c r="X315" s="25"/>
      <c r="Y315" s="25"/>
      <c r="Z315" s="25"/>
      <c r="AA315" s="25"/>
      <c r="AB315" s="25"/>
      <c r="AC315" s="25"/>
      <c r="AD315" s="25"/>
      <c r="AE315" s="25"/>
      <c r="AF315" s="41"/>
      <c r="AG315" s="41"/>
      <c r="AH315" s="41"/>
      <c r="AI315" s="41"/>
      <c r="AJ315" s="41"/>
      <c r="AK315" s="41"/>
    </row>
    <row r="316" spans="3:37" ht="15.75" customHeight="1">
      <c r="C316" s="41"/>
      <c r="D316" s="41"/>
      <c r="E316" s="41"/>
      <c r="F316" s="41"/>
      <c r="G316" s="41"/>
      <c r="H316" s="41"/>
      <c r="I316" s="41"/>
      <c r="J316" s="41"/>
      <c r="K316" s="41"/>
      <c r="L316" s="41"/>
      <c r="M316" s="41"/>
      <c r="N316" s="41"/>
      <c r="O316" s="41"/>
      <c r="P316" s="41"/>
      <c r="Q316" s="41"/>
      <c r="R316" s="25"/>
      <c r="S316" s="25"/>
      <c r="T316" s="25"/>
      <c r="U316" s="25"/>
      <c r="V316" s="25"/>
      <c r="W316" s="25"/>
      <c r="X316" s="25"/>
      <c r="Y316" s="25"/>
      <c r="Z316" s="25"/>
      <c r="AA316" s="25"/>
      <c r="AB316" s="25"/>
      <c r="AC316" s="25"/>
      <c r="AD316" s="25"/>
      <c r="AE316" s="25"/>
      <c r="AF316" s="41"/>
      <c r="AG316" s="41"/>
      <c r="AH316" s="41"/>
      <c r="AI316" s="41"/>
      <c r="AJ316" s="41"/>
      <c r="AK316" s="41"/>
    </row>
    <row r="317" spans="3:37" ht="15.75" customHeight="1">
      <c r="C317" s="41"/>
      <c r="D317" s="41"/>
      <c r="E317" s="41"/>
      <c r="F317" s="41"/>
      <c r="G317" s="41"/>
      <c r="H317" s="41"/>
      <c r="I317" s="41"/>
      <c r="J317" s="41"/>
      <c r="K317" s="41"/>
      <c r="L317" s="41"/>
      <c r="M317" s="41"/>
      <c r="N317" s="41"/>
      <c r="O317" s="41"/>
      <c r="P317" s="41"/>
      <c r="Q317" s="41"/>
      <c r="R317" s="25"/>
      <c r="S317" s="25"/>
      <c r="T317" s="25"/>
      <c r="U317" s="25"/>
      <c r="V317" s="25"/>
      <c r="W317" s="25"/>
      <c r="X317" s="25"/>
      <c r="Y317" s="25"/>
      <c r="Z317" s="25"/>
      <c r="AA317" s="25"/>
      <c r="AB317" s="25"/>
      <c r="AC317" s="25"/>
      <c r="AD317" s="25"/>
      <c r="AE317" s="25"/>
      <c r="AF317" s="41"/>
      <c r="AG317" s="41"/>
      <c r="AH317" s="41"/>
      <c r="AI317" s="41"/>
      <c r="AJ317" s="41"/>
      <c r="AK317" s="41"/>
    </row>
    <row r="318" spans="3:37" ht="15.75" customHeight="1">
      <c r="C318" s="41"/>
      <c r="D318" s="41"/>
      <c r="E318" s="41"/>
      <c r="F318" s="41"/>
      <c r="G318" s="41"/>
      <c r="H318" s="41"/>
      <c r="I318" s="41"/>
      <c r="J318" s="41"/>
      <c r="K318" s="41"/>
      <c r="L318" s="41"/>
      <c r="M318" s="41"/>
      <c r="N318" s="41"/>
      <c r="O318" s="41"/>
      <c r="P318" s="41"/>
      <c r="Q318" s="41"/>
      <c r="R318" s="25"/>
      <c r="S318" s="25"/>
      <c r="T318" s="25"/>
      <c r="U318" s="25"/>
      <c r="V318" s="25"/>
      <c r="W318" s="25"/>
      <c r="X318" s="25"/>
      <c r="Y318" s="25"/>
      <c r="Z318" s="25"/>
      <c r="AA318" s="25"/>
      <c r="AB318" s="25"/>
      <c r="AC318" s="25"/>
      <c r="AD318" s="25"/>
      <c r="AE318" s="25"/>
      <c r="AF318" s="41"/>
      <c r="AG318" s="41"/>
      <c r="AH318" s="41"/>
      <c r="AI318" s="41"/>
      <c r="AJ318" s="41"/>
      <c r="AK318" s="41"/>
    </row>
    <row r="319" spans="3:37" ht="15.75" customHeight="1">
      <c r="C319" s="41"/>
      <c r="D319" s="41"/>
      <c r="E319" s="41"/>
      <c r="F319" s="41"/>
      <c r="G319" s="41"/>
      <c r="H319" s="41"/>
      <c r="I319" s="41"/>
      <c r="J319" s="41"/>
      <c r="K319" s="41"/>
      <c r="L319" s="41"/>
      <c r="M319" s="41"/>
      <c r="N319" s="41"/>
      <c r="O319" s="41"/>
      <c r="P319" s="41"/>
      <c r="Q319" s="41"/>
      <c r="R319" s="25"/>
      <c r="S319" s="25"/>
      <c r="T319" s="25"/>
      <c r="U319" s="25"/>
      <c r="V319" s="25"/>
      <c r="W319" s="25"/>
      <c r="X319" s="25"/>
      <c r="Y319" s="25"/>
      <c r="Z319" s="25"/>
      <c r="AA319" s="25"/>
      <c r="AB319" s="25"/>
      <c r="AC319" s="25"/>
      <c r="AD319" s="25"/>
      <c r="AE319" s="25"/>
      <c r="AF319" s="41"/>
      <c r="AG319" s="41"/>
      <c r="AH319" s="41"/>
      <c r="AI319" s="41"/>
      <c r="AJ319" s="41"/>
      <c r="AK319" s="41"/>
    </row>
    <row r="320" spans="3:37" ht="15.75" customHeight="1">
      <c r="C320" s="41"/>
      <c r="D320" s="41"/>
      <c r="E320" s="41"/>
      <c r="F320" s="41"/>
      <c r="G320" s="41"/>
      <c r="H320" s="41"/>
      <c r="I320" s="41"/>
      <c r="J320" s="41"/>
      <c r="K320" s="41"/>
      <c r="L320" s="41"/>
      <c r="M320" s="41"/>
      <c r="N320" s="41"/>
      <c r="O320" s="41"/>
      <c r="P320" s="41"/>
      <c r="Q320" s="41"/>
      <c r="R320" s="25"/>
      <c r="S320" s="25"/>
      <c r="T320" s="25"/>
      <c r="U320" s="25"/>
      <c r="V320" s="25"/>
      <c r="W320" s="25"/>
      <c r="X320" s="25"/>
      <c r="Y320" s="25"/>
      <c r="Z320" s="25"/>
      <c r="AA320" s="25"/>
      <c r="AB320" s="25"/>
      <c r="AC320" s="25"/>
      <c r="AD320" s="25"/>
      <c r="AE320" s="25"/>
      <c r="AF320" s="41"/>
      <c r="AG320" s="41"/>
      <c r="AH320" s="41"/>
      <c r="AI320" s="41"/>
      <c r="AJ320" s="41"/>
      <c r="AK320" s="41"/>
    </row>
    <row r="321" spans="3:37" ht="15.75" customHeight="1">
      <c r="C321" s="41"/>
      <c r="D321" s="41"/>
      <c r="E321" s="41"/>
      <c r="F321" s="41"/>
      <c r="G321" s="41"/>
      <c r="H321" s="41"/>
      <c r="I321" s="41"/>
      <c r="J321" s="41"/>
      <c r="K321" s="41"/>
      <c r="L321" s="41"/>
      <c r="M321" s="41"/>
      <c r="N321" s="41"/>
      <c r="O321" s="41"/>
      <c r="P321" s="41"/>
      <c r="Q321" s="41"/>
      <c r="R321" s="25"/>
      <c r="S321" s="25"/>
      <c r="T321" s="25"/>
      <c r="U321" s="25"/>
      <c r="V321" s="25"/>
      <c r="W321" s="25"/>
      <c r="X321" s="25"/>
      <c r="Y321" s="25"/>
      <c r="Z321" s="25"/>
      <c r="AA321" s="25"/>
      <c r="AB321" s="25"/>
      <c r="AC321" s="25"/>
      <c r="AD321" s="25"/>
      <c r="AE321" s="25"/>
      <c r="AF321" s="41"/>
      <c r="AG321" s="41"/>
      <c r="AH321" s="41"/>
      <c r="AI321" s="41"/>
      <c r="AJ321" s="41"/>
      <c r="AK321" s="41"/>
    </row>
    <row r="322" spans="3:37" ht="15.75" customHeight="1">
      <c r="C322" s="41"/>
      <c r="D322" s="41"/>
      <c r="E322" s="41"/>
      <c r="F322" s="41"/>
      <c r="G322" s="41"/>
      <c r="H322" s="41"/>
      <c r="I322" s="41"/>
      <c r="J322" s="41"/>
      <c r="K322" s="41"/>
      <c r="L322" s="41"/>
      <c r="M322" s="41"/>
      <c r="N322" s="41"/>
      <c r="O322" s="41"/>
      <c r="P322" s="41"/>
      <c r="Q322" s="41"/>
      <c r="R322" s="25"/>
      <c r="S322" s="25"/>
      <c r="T322" s="25"/>
      <c r="U322" s="25"/>
      <c r="V322" s="25"/>
      <c r="W322" s="25"/>
      <c r="X322" s="25"/>
      <c r="Y322" s="25"/>
      <c r="Z322" s="25"/>
      <c r="AA322" s="25"/>
      <c r="AB322" s="25"/>
      <c r="AC322" s="25"/>
      <c r="AD322" s="25"/>
      <c r="AE322" s="25"/>
      <c r="AF322" s="41"/>
      <c r="AG322" s="41"/>
      <c r="AH322" s="41"/>
      <c r="AI322" s="41"/>
      <c r="AJ322" s="41"/>
      <c r="AK322" s="41"/>
    </row>
    <row r="323" spans="3:37" ht="15.75" customHeight="1">
      <c r="C323" s="41"/>
      <c r="D323" s="41"/>
      <c r="E323" s="41"/>
      <c r="F323" s="41"/>
      <c r="G323" s="41"/>
      <c r="H323" s="41"/>
      <c r="I323" s="41"/>
      <c r="J323" s="41"/>
      <c r="K323" s="41"/>
      <c r="L323" s="41"/>
      <c r="M323" s="41"/>
      <c r="N323" s="41"/>
      <c r="O323" s="41"/>
      <c r="P323" s="41"/>
      <c r="Q323" s="41"/>
      <c r="R323" s="25"/>
      <c r="S323" s="25"/>
      <c r="T323" s="25"/>
      <c r="U323" s="25"/>
      <c r="V323" s="25"/>
      <c r="W323" s="25"/>
      <c r="X323" s="25"/>
      <c r="Y323" s="25"/>
      <c r="Z323" s="25"/>
      <c r="AA323" s="25"/>
      <c r="AB323" s="25"/>
      <c r="AC323" s="25"/>
      <c r="AD323" s="25"/>
      <c r="AE323" s="25"/>
      <c r="AF323" s="41"/>
      <c r="AG323" s="41"/>
      <c r="AH323" s="41"/>
      <c r="AI323" s="41"/>
      <c r="AJ323" s="41"/>
      <c r="AK323" s="41"/>
    </row>
    <row r="324" spans="3:37" ht="15.75" customHeight="1">
      <c r="C324" s="41"/>
      <c r="D324" s="41"/>
      <c r="E324" s="41"/>
      <c r="F324" s="41"/>
      <c r="G324" s="41"/>
      <c r="H324" s="41"/>
      <c r="I324" s="41"/>
      <c r="J324" s="41"/>
      <c r="K324" s="41"/>
      <c r="L324" s="41"/>
      <c r="M324" s="41"/>
      <c r="N324" s="41"/>
      <c r="O324" s="41"/>
      <c r="P324" s="41"/>
      <c r="Q324" s="41"/>
      <c r="R324" s="25"/>
      <c r="S324" s="25"/>
      <c r="T324" s="25"/>
      <c r="U324" s="25"/>
      <c r="V324" s="25"/>
      <c r="W324" s="25"/>
      <c r="X324" s="25"/>
      <c r="Y324" s="25"/>
      <c r="Z324" s="25"/>
      <c r="AA324" s="25"/>
      <c r="AB324" s="25"/>
      <c r="AC324" s="25"/>
      <c r="AD324" s="25"/>
      <c r="AE324" s="25"/>
      <c r="AF324" s="41"/>
      <c r="AG324" s="41"/>
      <c r="AH324" s="41"/>
      <c r="AI324" s="41"/>
      <c r="AJ324" s="41"/>
      <c r="AK324" s="41"/>
    </row>
    <row r="325" spans="3:37" ht="15.75" customHeight="1">
      <c r="C325" s="41"/>
      <c r="D325" s="41"/>
      <c r="E325" s="41"/>
      <c r="F325" s="41"/>
      <c r="G325" s="41"/>
      <c r="H325" s="41"/>
      <c r="I325" s="41"/>
      <c r="J325" s="41"/>
      <c r="K325" s="41"/>
      <c r="L325" s="41"/>
      <c r="M325" s="41"/>
      <c r="N325" s="41"/>
      <c r="O325" s="41"/>
      <c r="P325" s="41"/>
      <c r="Q325" s="41"/>
      <c r="R325" s="25"/>
      <c r="S325" s="25"/>
      <c r="T325" s="25"/>
      <c r="U325" s="25"/>
      <c r="V325" s="25"/>
      <c r="W325" s="25"/>
      <c r="X325" s="25"/>
      <c r="Y325" s="25"/>
      <c r="Z325" s="25"/>
      <c r="AA325" s="25"/>
      <c r="AB325" s="25"/>
      <c r="AC325" s="25"/>
      <c r="AD325" s="25"/>
      <c r="AE325" s="25"/>
      <c r="AF325" s="41"/>
      <c r="AG325" s="41"/>
      <c r="AH325" s="41"/>
      <c r="AI325" s="41"/>
      <c r="AJ325" s="41"/>
      <c r="AK325" s="41"/>
    </row>
    <row r="326" spans="3:37" ht="15.75" customHeight="1">
      <c r="C326" s="41"/>
      <c r="D326" s="41"/>
      <c r="E326" s="41"/>
      <c r="F326" s="41"/>
      <c r="G326" s="41"/>
      <c r="H326" s="41"/>
      <c r="I326" s="41"/>
      <c r="J326" s="41"/>
      <c r="K326" s="41"/>
      <c r="L326" s="41"/>
      <c r="M326" s="41"/>
      <c r="N326" s="41"/>
      <c r="O326" s="41"/>
      <c r="P326" s="41"/>
      <c r="Q326" s="41"/>
      <c r="R326" s="25"/>
      <c r="S326" s="25"/>
      <c r="T326" s="25"/>
      <c r="U326" s="25"/>
      <c r="V326" s="25"/>
      <c r="W326" s="25"/>
      <c r="X326" s="25"/>
      <c r="Y326" s="25"/>
      <c r="Z326" s="25"/>
      <c r="AA326" s="25"/>
      <c r="AB326" s="25"/>
      <c r="AC326" s="25"/>
      <c r="AD326" s="25"/>
      <c r="AE326" s="25"/>
      <c r="AF326" s="41"/>
      <c r="AG326" s="41"/>
      <c r="AH326" s="41"/>
      <c r="AI326" s="41"/>
      <c r="AJ326" s="41"/>
      <c r="AK326" s="41"/>
    </row>
    <row r="327" spans="3:37" ht="15.75" customHeight="1">
      <c r="C327" s="41"/>
      <c r="D327" s="41"/>
      <c r="E327" s="41"/>
      <c r="F327" s="41"/>
      <c r="G327" s="41"/>
      <c r="H327" s="41"/>
      <c r="I327" s="41"/>
      <c r="J327" s="41"/>
      <c r="K327" s="41"/>
      <c r="L327" s="41"/>
      <c r="M327" s="41"/>
      <c r="N327" s="41"/>
      <c r="O327" s="41"/>
      <c r="P327" s="41"/>
      <c r="Q327" s="41"/>
      <c r="R327" s="25"/>
      <c r="S327" s="25"/>
      <c r="T327" s="25"/>
      <c r="U327" s="25"/>
      <c r="V327" s="25"/>
      <c r="W327" s="25"/>
      <c r="X327" s="25"/>
      <c r="Y327" s="25"/>
      <c r="Z327" s="25"/>
      <c r="AA327" s="25"/>
      <c r="AB327" s="25"/>
      <c r="AC327" s="25"/>
      <c r="AD327" s="25"/>
      <c r="AE327" s="25"/>
      <c r="AF327" s="41"/>
      <c r="AG327" s="41"/>
      <c r="AH327" s="41"/>
      <c r="AI327" s="41"/>
      <c r="AJ327" s="41"/>
      <c r="AK327" s="41"/>
    </row>
    <row r="328" spans="3:37" ht="15.75" customHeight="1">
      <c r="C328" s="41"/>
      <c r="D328" s="41"/>
      <c r="E328" s="41"/>
      <c r="F328" s="41"/>
      <c r="G328" s="41"/>
      <c r="H328" s="41"/>
      <c r="I328" s="41"/>
      <c r="J328" s="41"/>
      <c r="K328" s="41"/>
      <c r="L328" s="41"/>
      <c r="M328" s="41"/>
      <c r="N328" s="41"/>
      <c r="O328" s="41"/>
      <c r="P328" s="41"/>
      <c r="Q328" s="41"/>
      <c r="R328" s="25"/>
      <c r="S328" s="25"/>
      <c r="T328" s="25"/>
      <c r="U328" s="25"/>
      <c r="V328" s="25"/>
      <c r="W328" s="25"/>
      <c r="X328" s="25"/>
      <c r="Y328" s="25"/>
      <c r="Z328" s="25"/>
      <c r="AA328" s="25"/>
      <c r="AB328" s="25"/>
      <c r="AC328" s="25"/>
      <c r="AD328" s="25"/>
      <c r="AE328" s="25"/>
      <c r="AF328" s="41"/>
      <c r="AG328" s="41"/>
      <c r="AH328" s="41"/>
      <c r="AI328" s="41"/>
      <c r="AJ328" s="41"/>
      <c r="AK328" s="41"/>
    </row>
    <row r="329" spans="3:37" ht="15.75" customHeight="1">
      <c r="C329" s="41"/>
      <c r="D329" s="41"/>
      <c r="E329" s="41"/>
      <c r="F329" s="41"/>
      <c r="G329" s="41"/>
      <c r="H329" s="41"/>
      <c r="I329" s="41"/>
      <c r="J329" s="41"/>
      <c r="K329" s="41"/>
      <c r="L329" s="41"/>
      <c r="M329" s="41"/>
      <c r="N329" s="41"/>
      <c r="O329" s="41"/>
      <c r="P329" s="41"/>
      <c r="Q329" s="41"/>
      <c r="R329" s="25"/>
      <c r="S329" s="25"/>
      <c r="T329" s="25"/>
      <c r="U329" s="25"/>
      <c r="V329" s="25"/>
      <c r="W329" s="25"/>
      <c r="X329" s="25"/>
      <c r="Y329" s="25"/>
      <c r="Z329" s="25"/>
      <c r="AA329" s="25"/>
      <c r="AB329" s="25"/>
      <c r="AC329" s="25"/>
      <c r="AD329" s="25"/>
      <c r="AE329" s="25"/>
      <c r="AF329" s="41"/>
      <c r="AG329" s="41"/>
      <c r="AH329" s="41"/>
      <c r="AI329" s="41"/>
      <c r="AJ329" s="41"/>
      <c r="AK329" s="41"/>
    </row>
    <row r="330" spans="3:37" ht="15.75" customHeight="1">
      <c r="C330" s="41"/>
      <c r="D330" s="41"/>
      <c r="E330" s="41"/>
      <c r="F330" s="41"/>
      <c r="G330" s="41"/>
      <c r="H330" s="41"/>
      <c r="I330" s="41"/>
      <c r="J330" s="41"/>
      <c r="K330" s="41"/>
      <c r="L330" s="41"/>
      <c r="M330" s="41"/>
      <c r="N330" s="41"/>
      <c r="O330" s="41"/>
      <c r="P330" s="41"/>
      <c r="Q330" s="41"/>
      <c r="R330" s="25"/>
      <c r="S330" s="25"/>
      <c r="T330" s="25"/>
      <c r="U330" s="25"/>
      <c r="V330" s="25"/>
      <c r="W330" s="25"/>
      <c r="X330" s="25"/>
      <c r="Y330" s="25"/>
      <c r="Z330" s="25"/>
      <c r="AA330" s="25"/>
      <c r="AB330" s="25"/>
      <c r="AC330" s="25"/>
      <c r="AD330" s="25"/>
      <c r="AE330" s="25"/>
      <c r="AF330" s="41"/>
      <c r="AG330" s="41"/>
      <c r="AH330" s="41"/>
      <c r="AI330" s="41"/>
      <c r="AJ330" s="41"/>
      <c r="AK330" s="41"/>
    </row>
    <row r="331" spans="3:37" ht="15.75" customHeight="1">
      <c r="C331" s="41"/>
      <c r="D331" s="41"/>
      <c r="E331" s="41"/>
      <c r="F331" s="41"/>
      <c r="G331" s="41"/>
      <c r="H331" s="41"/>
      <c r="I331" s="41"/>
      <c r="J331" s="41"/>
      <c r="K331" s="41"/>
      <c r="L331" s="41"/>
      <c r="M331" s="41"/>
      <c r="N331" s="41"/>
      <c r="O331" s="41"/>
      <c r="P331" s="41"/>
      <c r="Q331" s="41"/>
      <c r="R331" s="25"/>
      <c r="S331" s="25"/>
      <c r="T331" s="25"/>
      <c r="U331" s="25"/>
      <c r="V331" s="25"/>
      <c r="W331" s="25"/>
      <c r="X331" s="25"/>
      <c r="Y331" s="25"/>
      <c r="Z331" s="25"/>
      <c r="AA331" s="25"/>
      <c r="AB331" s="25"/>
      <c r="AC331" s="25"/>
      <c r="AD331" s="25"/>
      <c r="AE331" s="25"/>
      <c r="AF331" s="41"/>
      <c r="AG331" s="41"/>
      <c r="AH331" s="41"/>
      <c r="AI331" s="41"/>
      <c r="AJ331" s="41"/>
      <c r="AK331" s="41"/>
    </row>
    <row r="332" spans="3:37" ht="15.75" customHeight="1">
      <c r="C332" s="41"/>
      <c r="D332" s="41"/>
      <c r="E332" s="41"/>
      <c r="F332" s="41"/>
      <c r="G332" s="41"/>
      <c r="H332" s="41"/>
      <c r="I332" s="41"/>
      <c r="J332" s="41"/>
      <c r="K332" s="41"/>
      <c r="L332" s="41"/>
      <c r="M332" s="41"/>
      <c r="N332" s="41"/>
      <c r="O332" s="41"/>
      <c r="P332" s="41"/>
      <c r="Q332" s="41"/>
      <c r="R332" s="25"/>
      <c r="S332" s="25"/>
      <c r="T332" s="25"/>
      <c r="U332" s="25"/>
      <c r="V332" s="25"/>
      <c r="W332" s="25"/>
      <c r="X332" s="25"/>
      <c r="Y332" s="25"/>
      <c r="Z332" s="25"/>
      <c r="AA332" s="25"/>
      <c r="AB332" s="25"/>
      <c r="AC332" s="25"/>
      <c r="AD332" s="25"/>
      <c r="AE332" s="25"/>
      <c r="AF332" s="41"/>
      <c r="AG332" s="41"/>
      <c r="AH332" s="41"/>
      <c r="AI332" s="41"/>
      <c r="AJ332" s="41"/>
      <c r="AK332" s="41"/>
    </row>
    <row r="333" spans="3:37" ht="15.75" customHeight="1">
      <c r="C333" s="41"/>
      <c r="D333" s="41"/>
      <c r="E333" s="41"/>
      <c r="F333" s="41"/>
      <c r="G333" s="41"/>
      <c r="H333" s="41"/>
      <c r="I333" s="41"/>
      <c r="J333" s="41"/>
      <c r="K333" s="41"/>
      <c r="L333" s="41"/>
      <c r="M333" s="41"/>
      <c r="N333" s="41"/>
      <c r="O333" s="41"/>
      <c r="P333" s="41"/>
      <c r="Q333" s="41"/>
      <c r="R333" s="25"/>
      <c r="S333" s="25"/>
      <c r="T333" s="25"/>
      <c r="U333" s="25"/>
      <c r="V333" s="25"/>
      <c r="W333" s="25"/>
      <c r="X333" s="25"/>
      <c r="Y333" s="25"/>
      <c r="Z333" s="25"/>
      <c r="AA333" s="25"/>
      <c r="AB333" s="25"/>
      <c r="AC333" s="25"/>
      <c r="AD333" s="25"/>
      <c r="AE333" s="25"/>
      <c r="AF333" s="41"/>
      <c r="AG333" s="41"/>
      <c r="AH333" s="41"/>
      <c r="AI333" s="41"/>
      <c r="AJ333" s="41"/>
      <c r="AK333" s="41"/>
    </row>
    <row r="334" spans="3:37" ht="15.75" customHeight="1">
      <c r="C334" s="41"/>
      <c r="D334" s="41"/>
      <c r="E334" s="41"/>
      <c r="F334" s="41"/>
      <c r="G334" s="41"/>
      <c r="H334" s="41"/>
      <c r="I334" s="41"/>
      <c r="J334" s="41"/>
      <c r="K334" s="41"/>
      <c r="L334" s="41"/>
      <c r="M334" s="41"/>
      <c r="N334" s="41"/>
      <c r="O334" s="41"/>
      <c r="P334" s="41"/>
      <c r="Q334" s="41"/>
      <c r="R334" s="25"/>
      <c r="S334" s="25"/>
      <c r="T334" s="25"/>
      <c r="U334" s="25"/>
      <c r="V334" s="25"/>
      <c r="W334" s="25"/>
      <c r="X334" s="25"/>
      <c r="Y334" s="25"/>
      <c r="Z334" s="25"/>
      <c r="AA334" s="25"/>
      <c r="AB334" s="25"/>
      <c r="AC334" s="25"/>
      <c r="AD334" s="25"/>
      <c r="AE334" s="25"/>
      <c r="AF334" s="41"/>
      <c r="AG334" s="41"/>
      <c r="AH334" s="41"/>
      <c r="AI334" s="41"/>
      <c r="AJ334" s="41"/>
      <c r="AK334" s="41"/>
    </row>
    <row r="335" spans="3:37" ht="15.75" customHeight="1">
      <c r="C335" s="41"/>
      <c r="D335" s="41"/>
      <c r="E335" s="41"/>
      <c r="F335" s="41"/>
      <c r="G335" s="41"/>
      <c r="H335" s="41"/>
      <c r="I335" s="41"/>
      <c r="J335" s="41"/>
      <c r="K335" s="41"/>
      <c r="L335" s="41"/>
      <c r="M335" s="41"/>
      <c r="N335" s="41"/>
      <c r="O335" s="41"/>
      <c r="P335" s="41"/>
      <c r="Q335" s="41"/>
      <c r="R335" s="25"/>
      <c r="S335" s="25"/>
      <c r="T335" s="25"/>
      <c r="U335" s="25"/>
      <c r="V335" s="25"/>
      <c r="W335" s="25"/>
      <c r="X335" s="25"/>
      <c r="Y335" s="25"/>
      <c r="Z335" s="25"/>
      <c r="AA335" s="25"/>
      <c r="AB335" s="25"/>
      <c r="AC335" s="25"/>
      <c r="AD335" s="25"/>
      <c r="AE335" s="25"/>
      <c r="AF335" s="41"/>
      <c r="AG335" s="41"/>
      <c r="AH335" s="41"/>
      <c r="AI335" s="41"/>
      <c r="AJ335" s="41"/>
      <c r="AK335" s="41"/>
    </row>
    <row r="336" spans="3:37" ht="15.75" customHeight="1">
      <c r="C336" s="41"/>
      <c r="D336" s="41"/>
      <c r="E336" s="41"/>
      <c r="F336" s="41"/>
      <c r="G336" s="41"/>
      <c r="H336" s="41"/>
      <c r="I336" s="41"/>
      <c r="J336" s="41"/>
      <c r="K336" s="41"/>
      <c r="L336" s="41"/>
      <c r="M336" s="41"/>
      <c r="N336" s="41"/>
      <c r="O336" s="41"/>
      <c r="P336" s="41"/>
      <c r="Q336" s="41"/>
      <c r="R336" s="25"/>
      <c r="S336" s="25"/>
      <c r="T336" s="25"/>
      <c r="U336" s="25"/>
      <c r="V336" s="25"/>
      <c r="W336" s="25"/>
      <c r="X336" s="25"/>
      <c r="Y336" s="25"/>
      <c r="Z336" s="25"/>
      <c r="AA336" s="25"/>
      <c r="AB336" s="25"/>
      <c r="AC336" s="25"/>
      <c r="AD336" s="25"/>
      <c r="AE336" s="25"/>
      <c r="AF336" s="41"/>
      <c r="AG336" s="41"/>
      <c r="AH336" s="41"/>
      <c r="AI336" s="41"/>
      <c r="AJ336" s="41"/>
      <c r="AK336" s="41"/>
    </row>
    <row r="337" spans="3:37" ht="15.75" customHeight="1">
      <c r="C337" s="41"/>
      <c r="D337" s="41"/>
      <c r="E337" s="41"/>
      <c r="F337" s="41"/>
      <c r="G337" s="41"/>
      <c r="H337" s="41"/>
      <c r="I337" s="41"/>
      <c r="J337" s="41"/>
      <c r="K337" s="41"/>
      <c r="L337" s="41"/>
      <c r="M337" s="41"/>
      <c r="N337" s="41"/>
      <c r="O337" s="41"/>
      <c r="P337" s="41"/>
      <c r="Q337" s="41"/>
      <c r="R337" s="25"/>
      <c r="S337" s="25"/>
      <c r="T337" s="25"/>
      <c r="U337" s="25"/>
      <c r="V337" s="25"/>
      <c r="W337" s="25"/>
      <c r="X337" s="25"/>
      <c r="Y337" s="25"/>
      <c r="Z337" s="25"/>
      <c r="AA337" s="25"/>
      <c r="AB337" s="25"/>
      <c r="AC337" s="25"/>
      <c r="AD337" s="25"/>
      <c r="AE337" s="25"/>
      <c r="AF337" s="41"/>
      <c r="AG337" s="41"/>
      <c r="AH337" s="41"/>
      <c r="AI337" s="41"/>
      <c r="AJ337" s="41"/>
      <c r="AK337" s="41"/>
    </row>
    <row r="338" spans="3:37" ht="15.75" customHeight="1">
      <c r="C338" s="41"/>
      <c r="D338" s="41"/>
      <c r="E338" s="41"/>
      <c r="F338" s="41"/>
      <c r="G338" s="41"/>
      <c r="H338" s="41"/>
      <c r="I338" s="41"/>
      <c r="J338" s="41"/>
      <c r="K338" s="41"/>
      <c r="L338" s="41"/>
      <c r="M338" s="41"/>
      <c r="N338" s="41"/>
      <c r="O338" s="41"/>
      <c r="P338" s="41"/>
      <c r="Q338" s="41"/>
      <c r="R338" s="25"/>
      <c r="S338" s="25"/>
      <c r="T338" s="25"/>
      <c r="U338" s="25"/>
      <c r="V338" s="25"/>
      <c r="W338" s="25"/>
      <c r="X338" s="25"/>
      <c r="Y338" s="25"/>
      <c r="Z338" s="25"/>
      <c r="AA338" s="25"/>
      <c r="AB338" s="25"/>
      <c r="AC338" s="25"/>
      <c r="AD338" s="25"/>
      <c r="AE338" s="25"/>
      <c r="AF338" s="41"/>
      <c r="AG338" s="41"/>
      <c r="AH338" s="41"/>
      <c r="AI338" s="41"/>
      <c r="AJ338" s="41"/>
      <c r="AK338" s="41"/>
    </row>
    <row r="339" spans="3:37" ht="15.75" customHeight="1">
      <c r="C339" s="41"/>
      <c r="D339" s="41"/>
      <c r="E339" s="41"/>
      <c r="F339" s="41"/>
      <c r="G339" s="41"/>
      <c r="H339" s="41"/>
      <c r="I339" s="41"/>
      <c r="J339" s="41"/>
      <c r="K339" s="41"/>
      <c r="L339" s="41"/>
      <c r="M339" s="41"/>
      <c r="N339" s="41"/>
      <c r="O339" s="41"/>
      <c r="P339" s="41"/>
      <c r="Q339" s="41"/>
      <c r="R339" s="25"/>
      <c r="S339" s="25"/>
      <c r="T339" s="25"/>
      <c r="U339" s="25"/>
      <c r="V339" s="25"/>
      <c r="W339" s="25"/>
      <c r="X339" s="25"/>
      <c r="Y339" s="25"/>
      <c r="Z339" s="25"/>
      <c r="AA339" s="25"/>
      <c r="AB339" s="25"/>
      <c r="AC339" s="25"/>
      <c r="AD339" s="25"/>
      <c r="AE339" s="25"/>
      <c r="AF339" s="41"/>
      <c r="AG339" s="41"/>
      <c r="AH339" s="41"/>
      <c r="AI339" s="41"/>
      <c r="AJ339" s="41"/>
      <c r="AK339" s="41"/>
    </row>
    <row r="340" spans="3:37" ht="15.75" customHeight="1">
      <c r="C340" s="41"/>
      <c r="D340" s="41"/>
      <c r="E340" s="41"/>
      <c r="F340" s="41"/>
      <c r="G340" s="41"/>
      <c r="H340" s="41"/>
      <c r="I340" s="41"/>
      <c r="J340" s="41"/>
      <c r="K340" s="41"/>
      <c r="L340" s="41"/>
      <c r="M340" s="41"/>
      <c r="N340" s="41"/>
      <c r="O340" s="41"/>
      <c r="P340" s="41"/>
      <c r="Q340" s="41"/>
      <c r="R340" s="25"/>
      <c r="S340" s="25"/>
      <c r="T340" s="25"/>
      <c r="U340" s="25"/>
      <c r="V340" s="25"/>
      <c r="W340" s="25"/>
      <c r="X340" s="25"/>
      <c r="Y340" s="25"/>
      <c r="Z340" s="25"/>
      <c r="AA340" s="25"/>
      <c r="AB340" s="25"/>
      <c r="AC340" s="25"/>
      <c r="AD340" s="25"/>
      <c r="AE340" s="25"/>
      <c r="AF340" s="41"/>
      <c r="AG340" s="41"/>
      <c r="AH340" s="41"/>
      <c r="AI340" s="41"/>
      <c r="AJ340" s="41"/>
      <c r="AK340" s="41"/>
    </row>
    <row r="341" spans="3:37" ht="15.75" customHeight="1">
      <c r="C341" s="41"/>
      <c r="D341" s="41"/>
      <c r="E341" s="41"/>
      <c r="F341" s="41"/>
      <c r="G341" s="41"/>
      <c r="H341" s="41"/>
      <c r="I341" s="41"/>
      <c r="J341" s="41"/>
      <c r="K341" s="41"/>
      <c r="L341" s="41"/>
      <c r="M341" s="41"/>
      <c r="N341" s="41"/>
      <c r="O341" s="41"/>
      <c r="P341" s="41"/>
      <c r="Q341" s="41"/>
      <c r="R341" s="25"/>
      <c r="S341" s="25"/>
      <c r="T341" s="25"/>
      <c r="U341" s="25"/>
      <c r="V341" s="25"/>
      <c r="W341" s="25"/>
      <c r="X341" s="25"/>
      <c r="Y341" s="25"/>
      <c r="Z341" s="25"/>
      <c r="AA341" s="25"/>
      <c r="AB341" s="25"/>
      <c r="AC341" s="25"/>
      <c r="AD341" s="25"/>
      <c r="AE341" s="25"/>
      <c r="AF341" s="41"/>
      <c r="AG341" s="41"/>
      <c r="AH341" s="41"/>
      <c r="AI341" s="41"/>
      <c r="AJ341" s="41"/>
      <c r="AK341" s="41"/>
    </row>
    <row r="342" spans="3:37" ht="15.75" customHeight="1">
      <c r="C342" s="41"/>
      <c r="D342" s="41"/>
      <c r="E342" s="41"/>
      <c r="F342" s="41"/>
      <c r="G342" s="41"/>
      <c r="H342" s="41"/>
      <c r="I342" s="41"/>
      <c r="J342" s="41"/>
      <c r="K342" s="41"/>
      <c r="L342" s="41"/>
      <c r="M342" s="41"/>
      <c r="N342" s="41"/>
      <c r="O342" s="41"/>
      <c r="P342" s="41"/>
      <c r="Q342" s="41"/>
      <c r="R342" s="25"/>
      <c r="S342" s="25"/>
      <c r="T342" s="25"/>
      <c r="U342" s="25"/>
      <c r="V342" s="25"/>
      <c r="W342" s="25"/>
      <c r="X342" s="25"/>
      <c r="Y342" s="25"/>
      <c r="Z342" s="25"/>
      <c r="AA342" s="25"/>
      <c r="AB342" s="25"/>
      <c r="AC342" s="25"/>
      <c r="AD342" s="25"/>
      <c r="AE342" s="25"/>
      <c r="AF342" s="41"/>
      <c r="AG342" s="41"/>
      <c r="AH342" s="41"/>
      <c r="AI342" s="41"/>
      <c r="AJ342" s="41"/>
      <c r="AK342" s="41"/>
    </row>
    <row r="343" spans="3:37" ht="15.75" customHeight="1">
      <c r="C343" s="41"/>
      <c r="D343" s="41"/>
      <c r="E343" s="41"/>
      <c r="F343" s="41"/>
      <c r="G343" s="41"/>
      <c r="H343" s="41"/>
      <c r="I343" s="41"/>
      <c r="J343" s="41"/>
      <c r="K343" s="41"/>
      <c r="L343" s="41"/>
      <c r="M343" s="41"/>
      <c r="N343" s="41"/>
      <c r="O343" s="41"/>
      <c r="P343" s="41"/>
      <c r="Q343" s="41"/>
      <c r="R343" s="25"/>
      <c r="S343" s="25"/>
      <c r="T343" s="25"/>
      <c r="U343" s="25"/>
      <c r="V343" s="25"/>
      <c r="W343" s="25"/>
      <c r="X343" s="25"/>
      <c r="Y343" s="25"/>
      <c r="Z343" s="25"/>
      <c r="AA343" s="25"/>
      <c r="AB343" s="25"/>
      <c r="AC343" s="25"/>
      <c r="AD343" s="25"/>
      <c r="AE343" s="25"/>
      <c r="AF343" s="41"/>
      <c r="AG343" s="41"/>
      <c r="AH343" s="41"/>
      <c r="AI343" s="41"/>
      <c r="AJ343" s="41"/>
      <c r="AK343" s="41"/>
    </row>
    <row r="344" spans="3:37" ht="15.75" customHeight="1">
      <c r="C344" s="41"/>
      <c r="D344" s="41"/>
      <c r="E344" s="41"/>
      <c r="F344" s="41"/>
      <c r="G344" s="41"/>
      <c r="H344" s="41"/>
      <c r="I344" s="41"/>
      <c r="J344" s="41"/>
      <c r="K344" s="41"/>
      <c r="L344" s="41"/>
      <c r="M344" s="41"/>
      <c r="N344" s="41"/>
      <c r="O344" s="41"/>
      <c r="P344" s="41"/>
      <c r="Q344" s="41"/>
      <c r="R344" s="25"/>
      <c r="S344" s="25"/>
      <c r="T344" s="25"/>
      <c r="U344" s="25"/>
      <c r="V344" s="25"/>
      <c r="W344" s="25"/>
      <c r="X344" s="25"/>
      <c r="Y344" s="25"/>
      <c r="Z344" s="25"/>
      <c r="AA344" s="25"/>
      <c r="AB344" s="25"/>
      <c r="AC344" s="25"/>
      <c r="AD344" s="25"/>
      <c r="AE344" s="25"/>
      <c r="AF344" s="41"/>
      <c r="AG344" s="41"/>
      <c r="AH344" s="41"/>
      <c r="AI344" s="41"/>
      <c r="AJ344" s="41"/>
      <c r="AK344" s="41"/>
    </row>
    <row r="345" spans="3:37" ht="15.75" customHeight="1">
      <c r="C345" s="41"/>
      <c r="D345" s="41"/>
      <c r="E345" s="41"/>
      <c r="F345" s="41"/>
      <c r="G345" s="41"/>
      <c r="H345" s="41"/>
      <c r="I345" s="41"/>
      <c r="J345" s="41"/>
      <c r="K345" s="41"/>
      <c r="L345" s="41"/>
      <c r="M345" s="41"/>
      <c r="N345" s="41"/>
      <c r="O345" s="41"/>
      <c r="P345" s="41"/>
      <c r="Q345" s="41"/>
      <c r="R345" s="25"/>
      <c r="S345" s="25"/>
      <c r="T345" s="25"/>
      <c r="U345" s="25"/>
      <c r="V345" s="25"/>
      <c r="W345" s="25"/>
      <c r="X345" s="25"/>
      <c r="Y345" s="25"/>
      <c r="Z345" s="25"/>
      <c r="AA345" s="25"/>
      <c r="AB345" s="25"/>
      <c r="AC345" s="25"/>
      <c r="AD345" s="25"/>
      <c r="AE345" s="25"/>
      <c r="AF345" s="41"/>
      <c r="AG345" s="41"/>
      <c r="AH345" s="41"/>
      <c r="AI345" s="41"/>
      <c r="AJ345" s="41"/>
      <c r="AK345" s="41"/>
    </row>
    <row r="346" spans="3:37" ht="15.75" customHeight="1">
      <c r="C346" s="41"/>
      <c r="D346" s="41"/>
      <c r="E346" s="41"/>
      <c r="F346" s="41"/>
      <c r="G346" s="41"/>
      <c r="H346" s="41"/>
      <c r="I346" s="41"/>
      <c r="J346" s="41"/>
      <c r="K346" s="41"/>
      <c r="L346" s="41"/>
      <c r="M346" s="41"/>
      <c r="N346" s="41"/>
      <c r="O346" s="41"/>
      <c r="P346" s="41"/>
      <c r="Q346" s="41"/>
      <c r="R346" s="25"/>
      <c r="S346" s="25"/>
      <c r="T346" s="25"/>
      <c r="U346" s="25"/>
      <c r="V346" s="25"/>
      <c r="W346" s="25"/>
      <c r="X346" s="25"/>
      <c r="Y346" s="25"/>
      <c r="Z346" s="25"/>
      <c r="AA346" s="25"/>
      <c r="AB346" s="25"/>
      <c r="AC346" s="25"/>
      <c r="AD346" s="25"/>
      <c r="AE346" s="25"/>
      <c r="AF346" s="41"/>
      <c r="AG346" s="41"/>
      <c r="AH346" s="41"/>
      <c r="AI346" s="41"/>
      <c r="AJ346" s="41"/>
      <c r="AK346" s="41"/>
    </row>
    <row r="347" spans="3:37" ht="15.75" customHeight="1">
      <c r="C347" s="41"/>
      <c r="D347" s="41"/>
      <c r="E347" s="41"/>
      <c r="F347" s="41"/>
      <c r="G347" s="41"/>
      <c r="H347" s="41"/>
      <c r="I347" s="41"/>
      <c r="J347" s="41"/>
      <c r="K347" s="41"/>
      <c r="L347" s="41"/>
      <c r="M347" s="41"/>
      <c r="N347" s="41"/>
      <c r="O347" s="41"/>
      <c r="P347" s="41"/>
      <c r="Q347" s="41"/>
      <c r="R347" s="25"/>
      <c r="S347" s="25"/>
      <c r="T347" s="25"/>
      <c r="U347" s="25"/>
      <c r="V347" s="25"/>
      <c r="W347" s="25"/>
      <c r="X347" s="25"/>
      <c r="Y347" s="25"/>
      <c r="Z347" s="25"/>
      <c r="AA347" s="25"/>
      <c r="AB347" s="25"/>
      <c r="AC347" s="25"/>
      <c r="AD347" s="25"/>
      <c r="AE347" s="25"/>
      <c r="AF347" s="41"/>
      <c r="AG347" s="41"/>
      <c r="AH347" s="41"/>
      <c r="AI347" s="41"/>
      <c r="AJ347" s="41"/>
      <c r="AK347" s="41"/>
    </row>
    <row r="348" spans="3:37" ht="15.75" customHeight="1">
      <c r="C348" s="41"/>
      <c r="D348" s="41"/>
      <c r="E348" s="41"/>
      <c r="F348" s="41"/>
      <c r="G348" s="41"/>
      <c r="H348" s="41"/>
      <c r="I348" s="41"/>
      <c r="J348" s="41"/>
      <c r="K348" s="41"/>
      <c r="L348" s="41"/>
      <c r="M348" s="41"/>
      <c r="N348" s="41"/>
      <c r="O348" s="41"/>
      <c r="P348" s="41"/>
      <c r="Q348" s="41"/>
      <c r="R348" s="25"/>
      <c r="S348" s="25"/>
      <c r="T348" s="25"/>
      <c r="U348" s="25"/>
      <c r="V348" s="25"/>
      <c r="W348" s="25"/>
      <c r="X348" s="25"/>
      <c r="Y348" s="25"/>
      <c r="Z348" s="25"/>
      <c r="AA348" s="25"/>
      <c r="AB348" s="25"/>
      <c r="AC348" s="25"/>
      <c r="AD348" s="25"/>
      <c r="AE348" s="25"/>
      <c r="AF348" s="41"/>
      <c r="AG348" s="41"/>
      <c r="AH348" s="41"/>
      <c r="AI348" s="41"/>
      <c r="AJ348" s="41"/>
      <c r="AK348" s="41"/>
    </row>
    <row r="349" spans="3:37" ht="15.75" customHeight="1">
      <c r="C349" s="41"/>
      <c r="D349" s="41"/>
      <c r="E349" s="41"/>
      <c r="F349" s="41"/>
      <c r="G349" s="41"/>
      <c r="H349" s="41"/>
      <c r="I349" s="41"/>
      <c r="J349" s="41"/>
      <c r="K349" s="41"/>
      <c r="L349" s="41"/>
      <c r="M349" s="41"/>
      <c r="N349" s="41"/>
      <c r="O349" s="41"/>
      <c r="P349" s="41"/>
      <c r="Q349" s="41"/>
      <c r="R349" s="25"/>
      <c r="S349" s="25"/>
      <c r="T349" s="25"/>
      <c r="U349" s="25"/>
      <c r="V349" s="25"/>
      <c r="W349" s="25"/>
      <c r="X349" s="25"/>
      <c r="Y349" s="25"/>
      <c r="Z349" s="25"/>
      <c r="AA349" s="25"/>
      <c r="AB349" s="25"/>
      <c r="AC349" s="25"/>
      <c r="AD349" s="25"/>
      <c r="AE349" s="25"/>
      <c r="AF349" s="41"/>
      <c r="AG349" s="41"/>
      <c r="AH349" s="41"/>
      <c r="AI349" s="41"/>
      <c r="AJ349" s="41"/>
      <c r="AK349" s="41"/>
    </row>
    <row r="350" spans="3:37" ht="15.75" customHeight="1">
      <c r="C350" s="41"/>
      <c r="D350" s="41"/>
      <c r="E350" s="41"/>
      <c r="F350" s="41"/>
      <c r="G350" s="41"/>
      <c r="H350" s="41"/>
      <c r="I350" s="41"/>
      <c r="J350" s="41"/>
      <c r="K350" s="41"/>
      <c r="L350" s="41"/>
      <c r="M350" s="41"/>
      <c r="N350" s="41"/>
      <c r="O350" s="41"/>
      <c r="P350" s="41"/>
      <c r="Q350" s="41"/>
      <c r="R350" s="25"/>
      <c r="S350" s="25"/>
      <c r="T350" s="25"/>
      <c r="U350" s="25"/>
      <c r="V350" s="25"/>
      <c r="W350" s="25"/>
      <c r="X350" s="25"/>
      <c r="Y350" s="25"/>
      <c r="Z350" s="25"/>
      <c r="AA350" s="25"/>
      <c r="AB350" s="25"/>
      <c r="AC350" s="25"/>
      <c r="AD350" s="25"/>
      <c r="AE350" s="25"/>
      <c r="AF350" s="41"/>
      <c r="AG350" s="41"/>
      <c r="AH350" s="41"/>
      <c r="AI350" s="41"/>
      <c r="AJ350" s="41"/>
      <c r="AK350" s="41"/>
    </row>
    <row r="351" spans="3:37" ht="15.75" customHeight="1">
      <c r="C351" s="41"/>
      <c r="D351" s="41"/>
      <c r="E351" s="41"/>
      <c r="F351" s="41"/>
      <c r="G351" s="41"/>
      <c r="H351" s="41"/>
      <c r="I351" s="41"/>
      <c r="J351" s="41"/>
      <c r="K351" s="41"/>
      <c r="L351" s="41"/>
      <c r="M351" s="41"/>
      <c r="N351" s="41"/>
      <c r="O351" s="41"/>
      <c r="P351" s="41"/>
      <c r="Q351" s="41"/>
      <c r="R351" s="25"/>
      <c r="S351" s="25"/>
      <c r="T351" s="25"/>
      <c r="U351" s="25"/>
      <c r="V351" s="25"/>
      <c r="W351" s="25"/>
      <c r="X351" s="25"/>
      <c r="Y351" s="25"/>
      <c r="Z351" s="25"/>
      <c r="AA351" s="25"/>
      <c r="AB351" s="25"/>
      <c r="AC351" s="25"/>
      <c r="AD351" s="25"/>
      <c r="AE351" s="25"/>
      <c r="AF351" s="41"/>
      <c r="AG351" s="41"/>
      <c r="AH351" s="41"/>
      <c r="AI351" s="41"/>
      <c r="AJ351" s="41"/>
      <c r="AK351" s="41"/>
    </row>
    <row r="352" spans="3:37" ht="15.75" customHeight="1">
      <c r="C352" s="41"/>
      <c r="D352" s="41"/>
      <c r="E352" s="41"/>
      <c r="F352" s="41"/>
      <c r="G352" s="41"/>
      <c r="H352" s="41"/>
      <c r="I352" s="41"/>
      <c r="J352" s="41"/>
      <c r="K352" s="41"/>
      <c r="L352" s="41"/>
      <c r="M352" s="41"/>
      <c r="N352" s="41"/>
      <c r="O352" s="41"/>
      <c r="P352" s="41"/>
      <c r="Q352" s="41"/>
      <c r="R352" s="25"/>
      <c r="S352" s="25"/>
      <c r="T352" s="25"/>
      <c r="U352" s="25"/>
      <c r="V352" s="25"/>
      <c r="W352" s="25"/>
      <c r="X352" s="25"/>
      <c r="Y352" s="25"/>
      <c r="Z352" s="25"/>
      <c r="AA352" s="25"/>
      <c r="AB352" s="25"/>
      <c r="AC352" s="25"/>
      <c r="AD352" s="25"/>
      <c r="AE352" s="25"/>
      <c r="AF352" s="41"/>
      <c r="AG352" s="41"/>
      <c r="AH352" s="41"/>
      <c r="AI352" s="41"/>
      <c r="AJ352" s="41"/>
      <c r="AK352" s="41"/>
    </row>
    <row r="353" spans="3:37" ht="15.75" customHeight="1">
      <c r="C353" s="41"/>
      <c r="D353" s="41"/>
      <c r="E353" s="41"/>
      <c r="F353" s="41"/>
      <c r="G353" s="41"/>
      <c r="H353" s="41"/>
      <c r="I353" s="41"/>
      <c r="J353" s="41"/>
      <c r="K353" s="41"/>
      <c r="L353" s="41"/>
      <c r="M353" s="41"/>
      <c r="N353" s="41"/>
      <c r="O353" s="41"/>
      <c r="P353" s="41"/>
      <c r="Q353" s="41"/>
      <c r="R353" s="25"/>
      <c r="S353" s="25"/>
      <c r="T353" s="25"/>
      <c r="U353" s="25"/>
      <c r="V353" s="25"/>
      <c r="W353" s="25"/>
      <c r="X353" s="25"/>
      <c r="Y353" s="25"/>
      <c r="Z353" s="25"/>
      <c r="AA353" s="25"/>
      <c r="AB353" s="25"/>
      <c r="AC353" s="25"/>
      <c r="AD353" s="25"/>
      <c r="AE353" s="25"/>
      <c r="AF353" s="41"/>
      <c r="AG353" s="41"/>
      <c r="AH353" s="41"/>
      <c r="AI353" s="41"/>
      <c r="AJ353" s="41"/>
      <c r="AK353" s="41"/>
    </row>
    <row r="354" spans="3:37" ht="15.75" customHeight="1">
      <c r="C354" s="41"/>
      <c r="D354" s="41"/>
      <c r="E354" s="41"/>
      <c r="F354" s="41"/>
      <c r="G354" s="41"/>
      <c r="H354" s="41"/>
      <c r="I354" s="41"/>
      <c r="J354" s="41"/>
      <c r="K354" s="41"/>
      <c r="L354" s="41"/>
      <c r="M354" s="41"/>
      <c r="N354" s="41"/>
      <c r="O354" s="41"/>
      <c r="P354" s="41"/>
      <c r="Q354" s="41"/>
      <c r="R354" s="25"/>
      <c r="S354" s="25"/>
      <c r="T354" s="25"/>
      <c r="U354" s="25"/>
      <c r="V354" s="25"/>
      <c r="W354" s="25"/>
      <c r="X354" s="25"/>
      <c r="Y354" s="25"/>
      <c r="Z354" s="25"/>
      <c r="AA354" s="25"/>
      <c r="AB354" s="25"/>
      <c r="AC354" s="25"/>
      <c r="AD354" s="25"/>
      <c r="AE354" s="25"/>
      <c r="AF354" s="41"/>
      <c r="AG354" s="41"/>
      <c r="AH354" s="41"/>
      <c r="AI354" s="41"/>
      <c r="AJ354" s="41"/>
      <c r="AK354" s="41"/>
    </row>
    <row r="355" spans="3:37" ht="15.75" customHeight="1">
      <c r="C355" s="41"/>
      <c r="D355" s="41"/>
      <c r="E355" s="41"/>
      <c r="F355" s="41"/>
      <c r="G355" s="41"/>
      <c r="H355" s="41"/>
      <c r="I355" s="41"/>
      <c r="J355" s="41"/>
      <c r="K355" s="41"/>
      <c r="L355" s="41"/>
      <c r="M355" s="41"/>
      <c r="N355" s="41"/>
      <c r="O355" s="41"/>
      <c r="P355" s="41"/>
      <c r="Q355" s="41"/>
      <c r="R355" s="25"/>
      <c r="S355" s="25"/>
      <c r="T355" s="25"/>
      <c r="U355" s="25"/>
      <c r="V355" s="25"/>
      <c r="W355" s="25"/>
      <c r="X355" s="25"/>
      <c r="Y355" s="25"/>
      <c r="Z355" s="25"/>
      <c r="AA355" s="25"/>
      <c r="AB355" s="25"/>
      <c r="AC355" s="25"/>
      <c r="AD355" s="25"/>
      <c r="AE355" s="25"/>
      <c r="AF355" s="41"/>
      <c r="AG355" s="41"/>
      <c r="AH355" s="41"/>
      <c r="AI355" s="41"/>
      <c r="AJ355" s="41"/>
      <c r="AK355" s="41"/>
    </row>
    <row r="356" spans="3:37" ht="15.75" customHeight="1">
      <c r="C356" s="41"/>
      <c r="D356" s="41"/>
      <c r="E356" s="41"/>
      <c r="F356" s="41"/>
      <c r="G356" s="41"/>
      <c r="H356" s="41"/>
      <c r="I356" s="41"/>
      <c r="J356" s="41"/>
      <c r="K356" s="41"/>
      <c r="L356" s="41"/>
      <c r="M356" s="41"/>
      <c r="N356" s="41"/>
      <c r="O356" s="41"/>
      <c r="P356" s="41"/>
      <c r="Q356" s="41"/>
      <c r="R356" s="25"/>
      <c r="S356" s="25"/>
      <c r="T356" s="25"/>
      <c r="U356" s="25"/>
      <c r="V356" s="25"/>
      <c r="W356" s="25"/>
      <c r="X356" s="25"/>
      <c r="Y356" s="25"/>
      <c r="Z356" s="25"/>
      <c r="AA356" s="25"/>
      <c r="AB356" s="25"/>
      <c r="AC356" s="25"/>
      <c r="AD356" s="25"/>
      <c r="AE356" s="25"/>
      <c r="AF356" s="41"/>
      <c r="AG356" s="41"/>
      <c r="AH356" s="41"/>
      <c r="AI356" s="41"/>
      <c r="AJ356" s="41"/>
      <c r="AK356" s="41"/>
    </row>
    <row r="357" spans="3:37" ht="15.75" customHeight="1">
      <c r="C357" s="41"/>
      <c r="D357" s="41"/>
      <c r="E357" s="41"/>
      <c r="F357" s="41"/>
      <c r="G357" s="41"/>
      <c r="H357" s="41"/>
      <c r="I357" s="41"/>
      <c r="J357" s="41"/>
      <c r="K357" s="41"/>
      <c r="L357" s="41"/>
      <c r="M357" s="41"/>
      <c r="N357" s="41"/>
      <c r="O357" s="41"/>
      <c r="P357" s="41"/>
      <c r="Q357" s="41"/>
      <c r="R357" s="25"/>
      <c r="S357" s="25"/>
      <c r="T357" s="25"/>
      <c r="U357" s="25"/>
      <c r="V357" s="25"/>
      <c r="W357" s="25"/>
      <c r="X357" s="25"/>
      <c r="Y357" s="25"/>
      <c r="Z357" s="25"/>
      <c r="AA357" s="25"/>
      <c r="AB357" s="25"/>
      <c r="AC357" s="25"/>
      <c r="AD357" s="25"/>
      <c r="AE357" s="25"/>
      <c r="AF357" s="41"/>
      <c r="AG357" s="41"/>
      <c r="AH357" s="41"/>
      <c r="AI357" s="41"/>
      <c r="AJ357" s="41"/>
      <c r="AK357" s="41"/>
    </row>
    <row r="358" spans="3:37" ht="15.75" customHeight="1">
      <c r="C358" s="41"/>
      <c r="D358" s="41"/>
      <c r="E358" s="41"/>
      <c r="F358" s="41"/>
      <c r="G358" s="41"/>
      <c r="H358" s="41"/>
      <c r="I358" s="41"/>
      <c r="J358" s="41"/>
      <c r="K358" s="41"/>
      <c r="L358" s="41"/>
      <c r="M358" s="41"/>
      <c r="N358" s="41"/>
      <c r="O358" s="41"/>
      <c r="P358" s="41"/>
      <c r="Q358" s="41"/>
      <c r="R358" s="25"/>
      <c r="S358" s="25"/>
      <c r="T358" s="25"/>
      <c r="U358" s="25"/>
      <c r="V358" s="25"/>
      <c r="W358" s="25"/>
      <c r="X358" s="25"/>
      <c r="Y358" s="25"/>
      <c r="Z358" s="25"/>
      <c r="AA358" s="25"/>
      <c r="AB358" s="25"/>
      <c r="AC358" s="25"/>
      <c r="AD358" s="25"/>
      <c r="AE358" s="25"/>
      <c r="AF358" s="41"/>
      <c r="AG358" s="41"/>
      <c r="AH358" s="41"/>
      <c r="AI358" s="41"/>
      <c r="AJ358" s="41"/>
      <c r="AK358" s="41"/>
    </row>
    <row r="359" spans="3:37" ht="15.75" customHeight="1">
      <c r="C359" s="41"/>
      <c r="D359" s="41"/>
      <c r="E359" s="41"/>
      <c r="F359" s="41"/>
      <c r="G359" s="41"/>
      <c r="H359" s="41"/>
      <c r="I359" s="41"/>
      <c r="J359" s="41"/>
      <c r="K359" s="41"/>
      <c r="L359" s="41"/>
      <c r="M359" s="41"/>
      <c r="N359" s="41"/>
      <c r="O359" s="41"/>
      <c r="P359" s="41"/>
      <c r="Q359" s="41"/>
      <c r="R359" s="25"/>
      <c r="S359" s="25"/>
      <c r="T359" s="25"/>
      <c r="U359" s="25"/>
      <c r="V359" s="25"/>
      <c r="W359" s="25"/>
      <c r="X359" s="25"/>
      <c r="Y359" s="25"/>
      <c r="Z359" s="25"/>
      <c r="AA359" s="25"/>
      <c r="AB359" s="25"/>
      <c r="AC359" s="25"/>
      <c r="AD359" s="25"/>
      <c r="AE359" s="25"/>
      <c r="AF359" s="41"/>
      <c r="AG359" s="41"/>
      <c r="AH359" s="41"/>
      <c r="AI359" s="41"/>
      <c r="AJ359" s="41"/>
      <c r="AK359" s="41"/>
    </row>
    <row r="360" spans="3:37" ht="15.75" customHeight="1">
      <c r="C360" s="41"/>
      <c r="D360" s="41"/>
      <c r="E360" s="41"/>
      <c r="F360" s="41"/>
      <c r="G360" s="41"/>
      <c r="H360" s="41"/>
      <c r="I360" s="41"/>
      <c r="J360" s="41"/>
      <c r="K360" s="41"/>
      <c r="L360" s="41"/>
      <c r="M360" s="41"/>
      <c r="N360" s="41"/>
      <c r="O360" s="41"/>
      <c r="P360" s="41"/>
      <c r="Q360" s="41"/>
      <c r="R360" s="25"/>
      <c r="S360" s="25"/>
      <c r="T360" s="25"/>
      <c r="U360" s="25"/>
      <c r="V360" s="25"/>
      <c r="W360" s="25"/>
      <c r="X360" s="25"/>
      <c r="Y360" s="25"/>
      <c r="Z360" s="25"/>
      <c r="AA360" s="25"/>
      <c r="AB360" s="25"/>
      <c r="AC360" s="25"/>
      <c r="AD360" s="25"/>
      <c r="AE360" s="25"/>
      <c r="AF360" s="41"/>
      <c r="AG360" s="41"/>
      <c r="AH360" s="41"/>
      <c r="AI360" s="41"/>
      <c r="AJ360" s="41"/>
      <c r="AK360" s="41"/>
    </row>
    <row r="361" spans="3:37" ht="15.75" customHeight="1">
      <c r="C361" s="41"/>
      <c r="D361" s="41"/>
      <c r="E361" s="41"/>
      <c r="F361" s="41"/>
      <c r="G361" s="41"/>
      <c r="H361" s="41"/>
      <c r="I361" s="41"/>
      <c r="J361" s="41"/>
      <c r="K361" s="41"/>
      <c r="L361" s="41"/>
      <c r="M361" s="41"/>
      <c r="N361" s="41"/>
      <c r="O361" s="41"/>
      <c r="P361" s="41"/>
      <c r="Q361" s="41"/>
      <c r="R361" s="25"/>
      <c r="S361" s="25"/>
      <c r="T361" s="25"/>
      <c r="U361" s="25"/>
      <c r="V361" s="25"/>
      <c r="W361" s="25"/>
      <c r="X361" s="25"/>
      <c r="Y361" s="25"/>
      <c r="Z361" s="25"/>
      <c r="AA361" s="25"/>
      <c r="AB361" s="25"/>
      <c r="AC361" s="25"/>
      <c r="AD361" s="25"/>
      <c r="AE361" s="25"/>
      <c r="AF361" s="41"/>
      <c r="AG361" s="41"/>
      <c r="AH361" s="41"/>
      <c r="AI361" s="41"/>
      <c r="AJ361" s="41"/>
      <c r="AK361" s="41"/>
    </row>
    <row r="362" spans="3:37" ht="15.75" customHeight="1">
      <c r="C362" s="41"/>
      <c r="D362" s="41"/>
      <c r="E362" s="41"/>
      <c r="F362" s="41"/>
      <c r="G362" s="41"/>
      <c r="H362" s="41"/>
      <c r="I362" s="41"/>
      <c r="J362" s="41"/>
      <c r="K362" s="41"/>
      <c r="L362" s="41"/>
      <c r="M362" s="41"/>
      <c r="N362" s="41"/>
      <c r="O362" s="41"/>
      <c r="P362" s="41"/>
      <c r="Q362" s="41"/>
      <c r="R362" s="25"/>
      <c r="S362" s="25"/>
      <c r="T362" s="25"/>
      <c r="U362" s="25"/>
      <c r="V362" s="25"/>
      <c r="W362" s="25"/>
      <c r="X362" s="25"/>
      <c r="Y362" s="25"/>
      <c r="Z362" s="25"/>
      <c r="AA362" s="25"/>
      <c r="AB362" s="25"/>
      <c r="AC362" s="25"/>
      <c r="AD362" s="25"/>
      <c r="AE362" s="25"/>
      <c r="AF362" s="41"/>
      <c r="AG362" s="41"/>
      <c r="AH362" s="41"/>
      <c r="AI362" s="41"/>
      <c r="AJ362" s="41"/>
      <c r="AK362" s="41"/>
    </row>
    <row r="363" spans="3:37" ht="15.75" customHeight="1">
      <c r="C363" s="41"/>
      <c r="D363" s="41"/>
      <c r="E363" s="41"/>
      <c r="F363" s="41"/>
      <c r="G363" s="41"/>
      <c r="H363" s="41"/>
      <c r="I363" s="41"/>
      <c r="J363" s="41"/>
      <c r="K363" s="41"/>
      <c r="L363" s="41"/>
      <c r="M363" s="41"/>
      <c r="N363" s="41"/>
      <c r="O363" s="41"/>
      <c r="P363" s="41"/>
      <c r="Q363" s="41"/>
      <c r="R363" s="25"/>
      <c r="S363" s="25"/>
      <c r="T363" s="25"/>
      <c r="U363" s="25"/>
      <c r="V363" s="25"/>
      <c r="W363" s="25"/>
      <c r="X363" s="25"/>
      <c r="Y363" s="25"/>
      <c r="Z363" s="25"/>
      <c r="AA363" s="25"/>
      <c r="AB363" s="25"/>
      <c r="AC363" s="25"/>
      <c r="AD363" s="25"/>
      <c r="AE363" s="25"/>
      <c r="AF363" s="41"/>
      <c r="AG363" s="41"/>
      <c r="AH363" s="41"/>
      <c r="AI363" s="41"/>
      <c r="AJ363" s="41"/>
      <c r="AK363" s="41"/>
    </row>
    <row r="364" spans="3:37" ht="15.75" customHeight="1">
      <c r="C364" s="41"/>
      <c r="D364" s="41"/>
      <c r="E364" s="41"/>
      <c r="F364" s="41"/>
      <c r="G364" s="41"/>
      <c r="H364" s="41"/>
      <c r="I364" s="41"/>
      <c r="J364" s="41"/>
      <c r="K364" s="41"/>
      <c r="L364" s="41"/>
      <c r="M364" s="41"/>
      <c r="N364" s="41"/>
      <c r="O364" s="41"/>
      <c r="P364" s="41"/>
      <c r="Q364" s="41"/>
      <c r="R364" s="25"/>
      <c r="S364" s="25"/>
      <c r="T364" s="25"/>
      <c r="U364" s="25"/>
      <c r="V364" s="25"/>
      <c r="W364" s="25"/>
      <c r="X364" s="25"/>
      <c r="Y364" s="25"/>
      <c r="Z364" s="25"/>
      <c r="AA364" s="25"/>
      <c r="AB364" s="25"/>
      <c r="AC364" s="25"/>
      <c r="AD364" s="25"/>
      <c r="AE364" s="25"/>
      <c r="AF364" s="41"/>
      <c r="AG364" s="41"/>
      <c r="AH364" s="41"/>
      <c r="AI364" s="41"/>
      <c r="AJ364" s="41"/>
      <c r="AK364" s="41"/>
    </row>
    <row r="365" spans="3:37" ht="15.75" customHeight="1">
      <c r="C365" s="41"/>
      <c r="D365" s="41"/>
      <c r="E365" s="41"/>
      <c r="F365" s="41"/>
      <c r="G365" s="41"/>
      <c r="H365" s="41"/>
      <c r="I365" s="41"/>
      <c r="J365" s="41"/>
      <c r="K365" s="41"/>
      <c r="L365" s="41"/>
      <c r="M365" s="41"/>
      <c r="N365" s="41"/>
      <c r="O365" s="41"/>
      <c r="P365" s="41"/>
      <c r="Q365" s="41"/>
      <c r="R365" s="25"/>
      <c r="S365" s="25"/>
      <c r="T365" s="25"/>
      <c r="U365" s="25"/>
      <c r="V365" s="25"/>
      <c r="W365" s="25"/>
      <c r="X365" s="25"/>
      <c r="Y365" s="25"/>
      <c r="Z365" s="25"/>
      <c r="AA365" s="25"/>
      <c r="AB365" s="25"/>
      <c r="AC365" s="25"/>
      <c r="AD365" s="25"/>
      <c r="AE365" s="25"/>
      <c r="AF365" s="41"/>
      <c r="AG365" s="41"/>
      <c r="AH365" s="41"/>
      <c r="AI365" s="41"/>
      <c r="AJ365" s="41"/>
      <c r="AK365" s="41"/>
    </row>
    <row r="366" spans="3:37" ht="15.75" customHeight="1">
      <c r="C366" s="41"/>
      <c r="D366" s="41"/>
      <c r="E366" s="41"/>
      <c r="F366" s="41"/>
      <c r="G366" s="41"/>
      <c r="H366" s="41"/>
      <c r="I366" s="41"/>
      <c r="J366" s="41"/>
      <c r="K366" s="41"/>
      <c r="L366" s="41"/>
      <c r="M366" s="41"/>
      <c r="N366" s="41"/>
      <c r="O366" s="41"/>
      <c r="P366" s="41"/>
      <c r="Q366" s="41"/>
      <c r="R366" s="25"/>
      <c r="S366" s="25"/>
      <c r="T366" s="25"/>
      <c r="U366" s="25"/>
      <c r="V366" s="25"/>
      <c r="W366" s="25"/>
      <c r="X366" s="25"/>
      <c r="Y366" s="25"/>
      <c r="Z366" s="25"/>
      <c r="AA366" s="25"/>
      <c r="AB366" s="25"/>
      <c r="AC366" s="25"/>
      <c r="AD366" s="25"/>
      <c r="AE366" s="25"/>
      <c r="AF366" s="41"/>
      <c r="AG366" s="41"/>
      <c r="AH366" s="41"/>
      <c r="AI366" s="41"/>
      <c r="AJ366" s="41"/>
      <c r="AK366" s="41"/>
    </row>
    <row r="367" spans="3:37" ht="15.75" customHeight="1">
      <c r="C367" s="41"/>
      <c r="D367" s="41"/>
      <c r="E367" s="41"/>
      <c r="F367" s="41"/>
      <c r="G367" s="41"/>
      <c r="H367" s="41"/>
      <c r="I367" s="41"/>
      <c r="J367" s="41"/>
      <c r="K367" s="41"/>
      <c r="L367" s="41"/>
      <c r="M367" s="41"/>
      <c r="N367" s="41"/>
      <c r="O367" s="41"/>
      <c r="P367" s="41"/>
      <c r="Q367" s="41"/>
      <c r="R367" s="25"/>
      <c r="S367" s="25"/>
      <c r="T367" s="25"/>
      <c r="U367" s="25"/>
      <c r="V367" s="25"/>
      <c r="W367" s="25"/>
      <c r="X367" s="25"/>
      <c r="Y367" s="25"/>
      <c r="Z367" s="25"/>
      <c r="AA367" s="25"/>
      <c r="AB367" s="25"/>
      <c r="AC367" s="25"/>
      <c r="AD367" s="25"/>
      <c r="AE367" s="25"/>
      <c r="AF367" s="41"/>
      <c r="AG367" s="41"/>
      <c r="AH367" s="41"/>
      <c r="AI367" s="41"/>
      <c r="AJ367" s="41"/>
      <c r="AK367" s="41"/>
    </row>
    <row r="368" spans="3:37" ht="15.75" customHeight="1">
      <c r="C368" s="41"/>
      <c r="D368" s="41"/>
      <c r="E368" s="41"/>
      <c r="F368" s="41"/>
      <c r="G368" s="41"/>
      <c r="H368" s="41"/>
      <c r="I368" s="41"/>
      <c r="J368" s="41"/>
      <c r="K368" s="41"/>
      <c r="L368" s="41"/>
      <c r="M368" s="41"/>
      <c r="N368" s="41"/>
      <c r="O368" s="41"/>
      <c r="P368" s="41"/>
      <c r="Q368" s="41"/>
      <c r="R368" s="25"/>
      <c r="S368" s="25"/>
      <c r="T368" s="25"/>
      <c r="U368" s="25"/>
      <c r="V368" s="25"/>
      <c r="W368" s="25"/>
      <c r="X368" s="25"/>
      <c r="Y368" s="25"/>
      <c r="Z368" s="25"/>
      <c r="AA368" s="25"/>
      <c r="AB368" s="25"/>
      <c r="AC368" s="25"/>
      <c r="AD368" s="25"/>
      <c r="AE368" s="25"/>
      <c r="AF368" s="41"/>
      <c r="AG368" s="41"/>
      <c r="AH368" s="41"/>
      <c r="AI368" s="41"/>
      <c r="AJ368" s="41"/>
      <c r="AK368" s="41"/>
    </row>
    <row r="369" spans="3:37" ht="15.75" customHeight="1">
      <c r="C369" s="41"/>
      <c r="D369" s="41"/>
      <c r="E369" s="41"/>
      <c r="F369" s="41"/>
      <c r="G369" s="41"/>
      <c r="H369" s="41"/>
      <c r="I369" s="41"/>
      <c r="J369" s="41"/>
      <c r="K369" s="41"/>
      <c r="L369" s="41"/>
      <c r="M369" s="41"/>
      <c r="N369" s="41"/>
      <c r="O369" s="41"/>
      <c r="P369" s="41"/>
      <c r="Q369" s="41"/>
      <c r="R369" s="25"/>
      <c r="S369" s="25"/>
      <c r="T369" s="25"/>
      <c r="U369" s="25"/>
      <c r="V369" s="25"/>
      <c r="W369" s="25"/>
      <c r="X369" s="25"/>
      <c r="Y369" s="25"/>
      <c r="Z369" s="25"/>
      <c r="AA369" s="25"/>
      <c r="AB369" s="25"/>
      <c r="AC369" s="25"/>
      <c r="AD369" s="25"/>
      <c r="AE369" s="25"/>
      <c r="AF369" s="41"/>
      <c r="AG369" s="41"/>
      <c r="AH369" s="41"/>
      <c r="AI369" s="41"/>
      <c r="AJ369" s="41"/>
      <c r="AK369" s="41"/>
    </row>
    <row r="370" spans="3:37" ht="15.75" customHeight="1">
      <c r="C370" s="41"/>
      <c r="D370" s="41"/>
      <c r="E370" s="41"/>
      <c r="F370" s="41"/>
      <c r="G370" s="41"/>
      <c r="H370" s="41"/>
      <c r="I370" s="41"/>
      <c r="J370" s="41"/>
      <c r="K370" s="41"/>
      <c r="L370" s="41"/>
      <c r="M370" s="41"/>
      <c r="N370" s="41"/>
      <c r="O370" s="41"/>
      <c r="P370" s="41"/>
      <c r="Q370" s="41"/>
      <c r="R370" s="25"/>
      <c r="S370" s="25"/>
      <c r="T370" s="25"/>
      <c r="U370" s="25"/>
      <c r="V370" s="25"/>
      <c r="W370" s="25"/>
      <c r="X370" s="25"/>
      <c r="Y370" s="25"/>
      <c r="Z370" s="25"/>
      <c r="AA370" s="25"/>
      <c r="AB370" s="25"/>
      <c r="AC370" s="25"/>
      <c r="AD370" s="25"/>
      <c r="AE370" s="25"/>
      <c r="AF370" s="41"/>
      <c r="AG370" s="41"/>
      <c r="AH370" s="41"/>
      <c r="AI370" s="41"/>
      <c r="AJ370" s="41"/>
      <c r="AK370" s="41"/>
    </row>
    <row r="371" spans="3:37" ht="15.75" customHeight="1">
      <c r="C371" s="41"/>
      <c r="D371" s="41"/>
      <c r="E371" s="41"/>
      <c r="F371" s="41"/>
      <c r="G371" s="41"/>
      <c r="H371" s="41"/>
      <c r="I371" s="41"/>
      <c r="J371" s="41"/>
      <c r="K371" s="41"/>
      <c r="L371" s="41"/>
      <c r="M371" s="41"/>
      <c r="N371" s="41"/>
      <c r="O371" s="41"/>
      <c r="P371" s="41"/>
      <c r="Q371" s="41"/>
      <c r="R371" s="25"/>
      <c r="S371" s="25"/>
      <c r="T371" s="25"/>
      <c r="U371" s="25"/>
      <c r="V371" s="25"/>
      <c r="W371" s="25"/>
      <c r="X371" s="25"/>
      <c r="Y371" s="25"/>
      <c r="Z371" s="25"/>
      <c r="AA371" s="25"/>
      <c r="AB371" s="25"/>
      <c r="AC371" s="25"/>
      <c r="AD371" s="25"/>
      <c r="AE371" s="25"/>
      <c r="AF371" s="41"/>
      <c r="AG371" s="41"/>
      <c r="AH371" s="41"/>
      <c r="AI371" s="41"/>
      <c r="AJ371" s="41"/>
      <c r="AK371" s="41"/>
    </row>
    <row r="372" spans="3:37" ht="15.75" customHeight="1">
      <c r="C372" s="41"/>
      <c r="D372" s="41"/>
      <c r="E372" s="41"/>
      <c r="F372" s="41"/>
      <c r="G372" s="41"/>
      <c r="H372" s="41"/>
      <c r="I372" s="41"/>
      <c r="J372" s="41"/>
      <c r="K372" s="41"/>
      <c r="L372" s="41"/>
      <c r="M372" s="41"/>
      <c r="N372" s="41"/>
      <c r="O372" s="41"/>
      <c r="P372" s="41"/>
      <c r="Q372" s="41"/>
      <c r="R372" s="25"/>
      <c r="S372" s="25"/>
      <c r="T372" s="25"/>
      <c r="U372" s="25"/>
      <c r="V372" s="25"/>
      <c r="W372" s="25"/>
      <c r="X372" s="25"/>
      <c r="Y372" s="25"/>
      <c r="Z372" s="25"/>
      <c r="AA372" s="25"/>
      <c r="AB372" s="25"/>
      <c r="AC372" s="25"/>
      <c r="AD372" s="25"/>
      <c r="AE372" s="25"/>
      <c r="AF372" s="41"/>
      <c r="AG372" s="41"/>
      <c r="AH372" s="41"/>
      <c r="AI372" s="41"/>
      <c r="AJ372" s="41"/>
      <c r="AK372" s="41"/>
    </row>
    <row r="373" spans="3:37" ht="15.75" customHeight="1">
      <c r="C373" s="41"/>
      <c r="D373" s="41"/>
      <c r="E373" s="41"/>
      <c r="F373" s="41"/>
      <c r="G373" s="41"/>
      <c r="H373" s="41"/>
      <c r="I373" s="41"/>
      <c r="J373" s="41"/>
      <c r="K373" s="41"/>
      <c r="L373" s="41"/>
      <c r="M373" s="41"/>
      <c r="N373" s="41"/>
      <c r="O373" s="41"/>
      <c r="P373" s="41"/>
      <c r="Q373" s="41"/>
      <c r="R373" s="25"/>
      <c r="S373" s="25"/>
      <c r="T373" s="25"/>
      <c r="U373" s="25"/>
      <c r="V373" s="25"/>
      <c r="W373" s="25"/>
      <c r="X373" s="25"/>
      <c r="Y373" s="25"/>
      <c r="Z373" s="25"/>
      <c r="AA373" s="25"/>
      <c r="AB373" s="25"/>
      <c r="AC373" s="25"/>
      <c r="AD373" s="25"/>
      <c r="AE373" s="25"/>
      <c r="AF373" s="41"/>
      <c r="AG373" s="41"/>
      <c r="AH373" s="41"/>
      <c r="AI373" s="41"/>
      <c r="AJ373" s="41"/>
      <c r="AK373" s="41"/>
    </row>
    <row r="374" spans="3:37" ht="15.75" customHeight="1">
      <c r="C374" s="41"/>
      <c r="D374" s="41"/>
      <c r="E374" s="41"/>
      <c r="F374" s="41"/>
      <c r="G374" s="41"/>
      <c r="H374" s="41"/>
      <c r="I374" s="41"/>
      <c r="J374" s="41"/>
      <c r="K374" s="41"/>
      <c r="L374" s="41"/>
      <c r="M374" s="41"/>
      <c r="N374" s="41"/>
      <c r="O374" s="41"/>
      <c r="P374" s="41"/>
      <c r="Q374" s="41"/>
      <c r="R374" s="25"/>
      <c r="S374" s="25"/>
      <c r="T374" s="25"/>
      <c r="U374" s="25"/>
      <c r="V374" s="25"/>
      <c r="W374" s="25"/>
      <c r="X374" s="25"/>
      <c r="Y374" s="25"/>
      <c r="Z374" s="25"/>
      <c r="AA374" s="25"/>
      <c r="AB374" s="25"/>
      <c r="AC374" s="25"/>
      <c r="AD374" s="25"/>
      <c r="AE374" s="25"/>
      <c r="AF374" s="41"/>
      <c r="AG374" s="41"/>
      <c r="AH374" s="41"/>
      <c r="AI374" s="41"/>
      <c r="AJ374" s="41"/>
      <c r="AK374" s="41"/>
    </row>
    <row r="375" spans="3:37" ht="15.75" customHeight="1">
      <c r="C375" s="41"/>
      <c r="D375" s="41"/>
      <c r="E375" s="41"/>
      <c r="F375" s="41"/>
      <c r="G375" s="41"/>
      <c r="H375" s="41"/>
      <c r="I375" s="41"/>
      <c r="J375" s="41"/>
      <c r="K375" s="41"/>
      <c r="L375" s="41"/>
      <c r="M375" s="41"/>
      <c r="N375" s="41"/>
      <c r="O375" s="41"/>
      <c r="P375" s="41"/>
      <c r="Q375" s="41"/>
      <c r="R375" s="25"/>
      <c r="S375" s="25"/>
      <c r="T375" s="25"/>
      <c r="U375" s="25"/>
      <c r="V375" s="25"/>
      <c r="W375" s="25"/>
      <c r="X375" s="25"/>
      <c r="Y375" s="25"/>
      <c r="Z375" s="25"/>
      <c r="AA375" s="25"/>
      <c r="AB375" s="25"/>
      <c r="AC375" s="25"/>
      <c r="AD375" s="25"/>
      <c r="AE375" s="25"/>
      <c r="AF375" s="41"/>
      <c r="AG375" s="41"/>
      <c r="AH375" s="41"/>
      <c r="AI375" s="41"/>
      <c r="AJ375" s="41"/>
      <c r="AK375" s="41"/>
    </row>
    <row r="376" spans="3:37" ht="15.75" customHeight="1">
      <c r="C376" s="41"/>
      <c r="D376" s="41"/>
      <c r="E376" s="41"/>
      <c r="F376" s="41"/>
      <c r="G376" s="41"/>
      <c r="H376" s="41"/>
      <c r="I376" s="41"/>
      <c r="J376" s="41"/>
      <c r="K376" s="41"/>
      <c r="L376" s="41"/>
      <c r="M376" s="41"/>
      <c r="N376" s="41"/>
      <c r="O376" s="41"/>
      <c r="P376" s="41"/>
      <c r="Q376" s="41"/>
      <c r="R376" s="25"/>
      <c r="S376" s="25"/>
      <c r="T376" s="25"/>
      <c r="U376" s="25"/>
      <c r="V376" s="25"/>
      <c r="W376" s="25"/>
      <c r="X376" s="25"/>
      <c r="Y376" s="25"/>
      <c r="Z376" s="25"/>
      <c r="AA376" s="25"/>
      <c r="AB376" s="25"/>
      <c r="AC376" s="25"/>
      <c r="AD376" s="25"/>
      <c r="AE376" s="25"/>
      <c r="AF376" s="41"/>
      <c r="AG376" s="41"/>
      <c r="AH376" s="41"/>
      <c r="AI376" s="41"/>
      <c r="AJ376" s="41"/>
      <c r="AK376" s="41"/>
    </row>
    <row r="377" spans="3:37" ht="15.75" customHeight="1">
      <c r="C377" s="41"/>
      <c r="D377" s="41"/>
      <c r="E377" s="41"/>
      <c r="F377" s="41"/>
      <c r="G377" s="41"/>
      <c r="H377" s="41"/>
      <c r="I377" s="41"/>
      <c r="J377" s="41"/>
      <c r="K377" s="41"/>
      <c r="L377" s="41"/>
      <c r="M377" s="41"/>
      <c r="N377" s="41"/>
      <c r="O377" s="41"/>
      <c r="P377" s="41"/>
      <c r="Q377" s="41"/>
      <c r="R377" s="25"/>
      <c r="S377" s="25"/>
      <c r="T377" s="25"/>
      <c r="U377" s="25"/>
      <c r="V377" s="25"/>
      <c r="W377" s="25"/>
      <c r="X377" s="25"/>
      <c r="Y377" s="25"/>
      <c r="Z377" s="25"/>
      <c r="AA377" s="25"/>
      <c r="AB377" s="25"/>
      <c r="AC377" s="25"/>
      <c r="AD377" s="25"/>
      <c r="AE377" s="25"/>
      <c r="AF377" s="41"/>
      <c r="AG377" s="41"/>
      <c r="AH377" s="41"/>
      <c r="AI377" s="41"/>
      <c r="AJ377" s="41"/>
      <c r="AK377" s="41"/>
    </row>
    <row r="378" spans="3:37" ht="15.75" customHeight="1">
      <c r="C378" s="41"/>
      <c r="D378" s="41"/>
      <c r="E378" s="41"/>
      <c r="F378" s="41"/>
      <c r="G378" s="41"/>
      <c r="H378" s="41"/>
      <c r="I378" s="41"/>
      <c r="J378" s="41"/>
      <c r="K378" s="41"/>
      <c r="L378" s="41"/>
      <c r="M378" s="41"/>
      <c r="N378" s="41"/>
      <c r="O378" s="41"/>
      <c r="P378" s="41"/>
      <c r="Q378" s="41"/>
      <c r="R378" s="25"/>
      <c r="S378" s="25"/>
      <c r="T378" s="25"/>
      <c r="U378" s="25"/>
      <c r="V378" s="25"/>
      <c r="W378" s="25"/>
      <c r="X378" s="25"/>
      <c r="Y378" s="25"/>
      <c r="Z378" s="25"/>
      <c r="AA378" s="25"/>
      <c r="AB378" s="25"/>
      <c r="AC378" s="25"/>
      <c r="AD378" s="25"/>
      <c r="AE378" s="25"/>
      <c r="AF378" s="41"/>
      <c r="AG378" s="41"/>
      <c r="AH378" s="41"/>
      <c r="AI378" s="41"/>
      <c r="AJ378" s="41"/>
      <c r="AK378" s="41"/>
    </row>
    <row r="379" spans="3:37" ht="15.75" customHeight="1">
      <c r="C379" s="41"/>
      <c r="D379" s="41"/>
      <c r="E379" s="41"/>
      <c r="F379" s="41"/>
      <c r="G379" s="41"/>
      <c r="H379" s="41"/>
      <c r="I379" s="41"/>
      <c r="J379" s="41"/>
      <c r="K379" s="41"/>
      <c r="L379" s="41"/>
      <c r="M379" s="41"/>
      <c r="N379" s="41"/>
      <c r="O379" s="41"/>
      <c r="P379" s="41"/>
      <c r="Q379" s="41"/>
      <c r="R379" s="25"/>
      <c r="S379" s="25"/>
      <c r="T379" s="25"/>
      <c r="U379" s="25"/>
      <c r="V379" s="25"/>
      <c r="W379" s="25"/>
      <c r="X379" s="25"/>
      <c r="Y379" s="25"/>
      <c r="Z379" s="25"/>
      <c r="AA379" s="25"/>
      <c r="AB379" s="25"/>
      <c r="AC379" s="25"/>
      <c r="AD379" s="25"/>
      <c r="AE379" s="25"/>
      <c r="AF379" s="41"/>
      <c r="AG379" s="41"/>
      <c r="AH379" s="41"/>
      <c r="AI379" s="41"/>
      <c r="AJ379" s="41"/>
      <c r="AK379" s="41"/>
    </row>
    <row r="380" spans="3:37" ht="15.75" customHeight="1">
      <c r="C380" s="41"/>
      <c r="D380" s="41"/>
      <c r="E380" s="41"/>
      <c r="F380" s="41"/>
      <c r="G380" s="41"/>
      <c r="H380" s="41"/>
      <c r="I380" s="41"/>
      <c r="J380" s="41"/>
      <c r="K380" s="41"/>
      <c r="L380" s="41"/>
      <c r="M380" s="41"/>
      <c r="N380" s="41"/>
      <c r="O380" s="41"/>
      <c r="P380" s="41"/>
      <c r="Q380" s="41"/>
      <c r="R380" s="25"/>
      <c r="S380" s="25"/>
      <c r="T380" s="25"/>
      <c r="U380" s="25"/>
      <c r="V380" s="25"/>
      <c r="W380" s="25"/>
      <c r="X380" s="25"/>
      <c r="Y380" s="25"/>
      <c r="Z380" s="25"/>
      <c r="AA380" s="25"/>
      <c r="AB380" s="25"/>
      <c r="AC380" s="25"/>
      <c r="AD380" s="25"/>
      <c r="AE380" s="25"/>
      <c r="AF380" s="41"/>
      <c r="AG380" s="41"/>
      <c r="AH380" s="41"/>
      <c r="AI380" s="41"/>
      <c r="AJ380" s="41"/>
      <c r="AK380" s="41"/>
    </row>
    <row r="381" spans="3:37" ht="15.75" customHeight="1">
      <c r="C381" s="41"/>
      <c r="D381" s="41"/>
      <c r="E381" s="41"/>
      <c r="F381" s="41"/>
      <c r="G381" s="41"/>
      <c r="H381" s="41"/>
      <c r="I381" s="41"/>
      <c r="J381" s="41"/>
      <c r="K381" s="41"/>
      <c r="L381" s="41"/>
      <c r="M381" s="41"/>
      <c r="N381" s="41"/>
      <c r="O381" s="41"/>
      <c r="P381" s="41"/>
      <c r="Q381" s="41"/>
      <c r="R381" s="25"/>
      <c r="S381" s="25"/>
      <c r="T381" s="25"/>
      <c r="U381" s="25"/>
      <c r="V381" s="25"/>
      <c r="W381" s="25"/>
      <c r="X381" s="25"/>
      <c r="Y381" s="25"/>
      <c r="Z381" s="25"/>
      <c r="AA381" s="25"/>
      <c r="AB381" s="25"/>
      <c r="AC381" s="25"/>
      <c r="AD381" s="25"/>
      <c r="AE381" s="25"/>
      <c r="AF381" s="41"/>
      <c r="AG381" s="41"/>
      <c r="AH381" s="41"/>
      <c r="AI381" s="41"/>
      <c r="AJ381" s="41"/>
      <c r="AK381" s="41"/>
    </row>
    <row r="382" spans="3:37" ht="15.75" customHeight="1">
      <c r="C382" s="41"/>
      <c r="D382" s="41"/>
      <c r="E382" s="41"/>
      <c r="F382" s="41"/>
      <c r="G382" s="41"/>
      <c r="H382" s="41"/>
      <c r="I382" s="41"/>
      <c r="J382" s="41"/>
      <c r="K382" s="41"/>
      <c r="L382" s="41"/>
      <c r="M382" s="41"/>
      <c r="N382" s="41"/>
      <c r="O382" s="41"/>
      <c r="P382" s="41"/>
      <c r="Q382" s="41"/>
      <c r="R382" s="25"/>
      <c r="S382" s="25"/>
      <c r="T382" s="25"/>
      <c r="U382" s="25"/>
      <c r="V382" s="25"/>
      <c r="W382" s="25"/>
      <c r="X382" s="25"/>
      <c r="Y382" s="25"/>
      <c r="Z382" s="25"/>
      <c r="AA382" s="25"/>
      <c r="AB382" s="25"/>
      <c r="AC382" s="25"/>
      <c r="AD382" s="25"/>
      <c r="AE382" s="25"/>
      <c r="AF382" s="41"/>
      <c r="AG382" s="41"/>
      <c r="AH382" s="41"/>
      <c r="AI382" s="41"/>
      <c r="AJ382" s="41"/>
      <c r="AK382" s="41"/>
    </row>
    <row r="383" spans="3:37" ht="15.75" customHeight="1">
      <c r="C383" s="41"/>
      <c r="D383" s="41"/>
      <c r="E383" s="41"/>
      <c r="F383" s="41"/>
      <c r="G383" s="41"/>
      <c r="H383" s="41"/>
      <c r="I383" s="41"/>
      <c r="J383" s="41"/>
      <c r="K383" s="41"/>
      <c r="L383" s="41"/>
      <c r="M383" s="41"/>
      <c r="N383" s="41"/>
      <c r="O383" s="41"/>
      <c r="P383" s="41"/>
      <c r="Q383" s="41"/>
      <c r="R383" s="25"/>
      <c r="S383" s="25"/>
      <c r="T383" s="25"/>
      <c r="U383" s="25"/>
      <c r="V383" s="25"/>
      <c r="W383" s="25"/>
      <c r="X383" s="25"/>
      <c r="Y383" s="25"/>
      <c r="Z383" s="25"/>
      <c r="AA383" s="25"/>
      <c r="AB383" s="25"/>
      <c r="AC383" s="25"/>
      <c r="AD383" s="25"/>
      <c r="AE383" s="25"/>
      <c r="AF383" s="41"/>
      <c r="AG383" s="41"/>
      <c r="AH383" s="41"/>
      <c r="AI383" s="41"/>
      <c r="AJ383" s="41"/>
      <c r="AK383" s="41"/>
    </row>
    <row r="384" spans="3:37" ht="15.75" customHeight="1">
      <c r="C384" s="41"/>
      <c r="D384" s="41"/>
      <c r="E384" s="41"/>
      <c r="F384" s="41"/>
      <c r="G384" s="41"/>
      <c r="H384" s="41"/>
      <c r="I384" s="41"/>
      <c r="J384" s="41"/>
      <c r="K384" s="41"/>
      <c r="L384" s="41"/>
      <c r="M384" s="41"/>
      <c r="N384" s="41"/>
      <c r="O384" s="41"/>
      <c r="P384" s="41"/>
      <c r="Q384" s="41"/>
      <c r="R384" s="25"/>
      <c r="S384" s="25"/>
      <c r="T384" s="25"/>
      <c r="U384" s="25"/>
      <c r="V384" s="25"/>
      <c r="W384" s="25"/>
      <c r="X384" s="25"/>
      <c r="Y384" s="25"/>
      <c r="Z384" s="25"/>
      <c r="AA384" s="25"/>
      <c r="AB384" s="25"/>
      <c r="AC384" s="25"/>
      <c r="AD384" s="25"/>
      <c r="AE384" s="25"/>
      <c r="AF384" s="41"/>
      <c r="AG384" s="41"/>
      <c r="AH384" s="41"/>
      <c r="AI384" s="41"/>
      <c r="AJ384" s="41"/>
      <c r="AK384" s="41"/>
    </row>
    <row r="385" spans="3:37" ht="15.75" customHeight="1">
      <c r="C385" s="41"/>
      <c r="D385" s="41"/>
      <c r="E385" s="41"/>
      <c r="F385" s="41"/>
      <c r="G385" s="41"/>
      <c r="H385" s="41"/>
      <c r="I385" s="41"/>
      <c r="J385" s="41"/>
      <c r="K385" s="41"/>
      <c r="L385" s="41"/>
      <c r="M385" s="41"/>
      <c r="N385" s="41"/>
      <c r="O385" s="41"/>
      <c r="P385" s="41"/>
      <c r="Q385" s="41"/>
      <c r="R385" s="25"/>
      <c r="S385" s="25"/>
      <c r="T385" s="25"/>
      <c r="U385" s="25"/>
      <c r="V385" s="25"/>
      <c r="W385" s="25"/>
      <c r="X385" s="25"/>
      <c r="Y385" s="25"/>
      <c r="Z385" s="25"/>
      <c r="AA385" s="25"/>
      <c r="AB385" s="25"/>
      <c r="AC385" s="25"/>
      <c r="AD385" s="25"/>
      <c r="AE385" s="25"/>
      <c r="AF385" s="41"/>
      <c r="AG385" s="41"/>
      <c r="AH385" s="41"/>
      <c r="AI385" s="41"/>
      <c r="AJ385" s="41"/>
      <c r="AK385" s="41"/>
    </row>
    <row r="386" spans="3:37" ht="15.75" customHeight="1">
      <c r="C386" s="41"/>
      <c r="D386" s="41"/>
      <c r="E386" s="41"/>
      <c r="F386" s="41"/>
      <c r="G386" s="41"/>
      <c r="H386" s="41"/>
      <c r="I386" s="41"/>
      <c r="J386" s="41"/>
      <c r="K386" s="41"/>
      <c r="L386" s="41"/>
      <c r="M386" s="41"/>
      <c r="N386" s="41"/>
      <c r="O386" s="41"/>
      <c r="P386" s="41"/>
      <c r="Q386" s="41"/>
      <c r="R386" s="25"/>
      <c r="S386" s="25"/>
      <c r="T386" s="25"/>
      <c r="U386" s="25"/>
      <c r="V386" s="25"/>
      <c r="W386" s="25"/>
      <c r="X386" s="25"/>
      <c r="Y386" s="25"/>
      <c r="Z386" s="25"/>
      <c r="AA386" s="25"/>
      <c r="AB386" s="25"/>
      <c r="AC386" s="25"/>
      <c r="AD386" s="25"/>
      <c r="AE386" s="25"/>
      <c r="AF386" s="41"/>
      <c r="AG386" s="41"/>
      <c r="AH386" s="41"/>
      <c r="AI386" s="41"/>
      <c r="AJ386" s="41"/>
      <c r="AK386" s="41"/>
    </row>
    <row r="387" spans="3:37" ht="15.75" customHeight="1">
      <c r="C387" s="41"/>
      <c r="D387" s="41"/>
      <c r="E387" s="41"/>
      <c r="F387" s="41"/>
      <c r="G387" s="41"/>
      <c r="H387" s="41"/>
      <c r="I387" s="41"/>
      <c r="J387" s="41"/>
      <c r="K387" s="41"/>
      <c r="L387" s="41"/>
      <c r="M387" s="41"/>
      <c r="N387" s="41"/>
      <c r="O387" s="41"/>
      <c r="P387" s="41"/>
      <c r="Q387" s="41"/>
      <c r="R387" s="25"/>
      <c r="S387" s="25"/>
      <c r="T387" s="25"/>
      <c r="U387" s="25"/>
      <c r="V387" s="25"/>
      <c r="W387" s="25"/>
      <c r="X387" s="25"/>
      <c r="Y387" s="25"/>
      <c r="Z387" s="25"/>
      <c r="AA387" s="25"/>
      <c r="AB387" s="25"/>
      <c r="AC387" s="25"/>
      <c r="AD387" s="25"/>
      <c r="AE387" s="25"/>
      <c r="AF387" s="41"/>
      <c r="AG387" s="41"/>
      <c r="AH387" s="41"/>
      <c r="AI387" s="41"/>
      <c r="AJ387" s="41"/>
      <c r="AK387" s="41"/>
    </row>
    <row r="388" spans="3:37" ht="15.75" customHeight="1">
      <c r="C388" s="41"/>
      <c r="D388" s="41"/>
      <c r="E388" s="41"/>
      <c r="F388" s="41"/>
      <c r="G388" s="41"/>
      <c r="H388" s="41"/>
      <c r="I388" s="41"/>
      <c r="J388" s="41"/>
      <c r="K388" s="41"/>
      <c r="L388" s="41"/>
      <c r="M388" s="41"/>
      <c r="N388" s="41"/>
      <c r="O388" s="41"/>
      <c r="P388" s="41"/>
      <c r="Q388" s="41"/>
      <c r="R388" s="25"/>
      <c r="S388" s="25"/>
      <c r="T388" s="25"/>
      <c r="U388" s="25"/>
      <c r="V388" s="25"/>
      <c r="W388" s="25"/>
      <c r="X388" s="25"/>
      <c r="Y388" s="25"/>
      <c r="Z388" s="25"/>
      <c r="AA388" s="25"/>
      <c r="AB388" s="25"/>
      <c r="AC388" s="25"/>
      <c r="AD388" s="25"/>
      <c r="AE388" s="25"/>
      <c r="AF388" s="41"/>
      <c r="AG388" s="41"/>
      <c r="AH388" s="41"/>
      <c r="AI388" s="41"/>
      <c r="AJ388" s="41"/>
      <c r="AK388" s="41"/>
    </row>
    <row r="389" spans="3:37" ht="15.75" customHeight="1">
      <c r="C389" s="41"/>
      <c r="D389" s="41"/>
      <c r="E389" s="41"/>
      <c r="F389" s="41"/>
      <c r="G389" s="41"/>
      <c r="H389" s="41"/>
      <c r="I389" s="41"/>
      <c r="J389" s="41"/>
      <c r="K389" s="41"/>
      <c r="L389" s="41"/>
      <c r="M389" s="41"/>
      <c r="N389" s="41"/>
      <c r="O389" s="41"/>
      <c r="P389" s="41"/>
      <c r="Q389" s="41"/>
      <c r="R389" s="25"/>
      <c r="S389" s="25"/>
      <c r="T389" s="25"/>
      <c r="U389" s="25"/>
      <c r="V389" s="25"/>
      <c r="W389" s="25"/>
      <c r="X389" s="25"/>
      <c r="Y389" s="25"/>
      <c r="Z389" s="25"/>
      <c r="AA389" s="25"/>
      <c r="AB389" s="25"/>
      <c r="AC389" s="25"/>
      <c r="AD389" s="25"/>
      <c r="AE389" s="25"/>
      <c r="AF389" s="41"/>
      <c r="AG389" s="41"/>
      <c r="AH389" s="41"/>
      <c r="AI389" s="41"/>
      <c r="AJ389" s="41"/>
      <c r="AK389" s="41"/>
    </row>
    <row r="390" spans="3:37" ht="15.75" customHeight="1">
      <c r="C390" s="41"/>
      <c r="D390" s="41"/>
      <c r="E390" s="41"/>
      <c r="F390" s="41"/>
      <c r="G390" s="41"/>
      <c r="H390" s="41"/>
      <c r="I390" s="41"/>
      <c r="J390" s="41"/>
      <c r="K390" s="41"/>
      <c r="L390" s="41"/>
      <c r="M390" s="41"/>
      <c r="N390" s="41"/>
      <c r="O390" s="41"/>
      <c r="P390" s="41"/>
      <c r="Q390" s="41"/>
      <c r="R390" s="25"/>
      <c r="S390" s="25"/>
      <c r="T390" s="25"/>
      <c r="U390" s="25"/>
      <c r="V390" s="25"/>
      <c r="W390" s="25"/>
      <c r="X390" s="25"/>
      <c r="Y390" s="25"/>
      <c r="Z390" s="25"/>
      <c r="AA390" s="25"/>
      <c r="AB390" s="25"/>
      <c r="AC390" s="25"/>
      <c r="AD390" s="25"/>
      <c r="AE390" s="25"/>
      <c r="AF390" s="41"/>
      <c r="AG390" s="41"/>
      <c r="AH390" s="41"/>
      <c r="AI390" s="41"/>
      <c r="AJ390" s="41"/>
      <c r="AK390" s="41"/>
    </row>
    <row r="391" spans="3:37" ht="15.75" customHeight="1">
      <c r="C391" s="41"/>
      <c r="D391" s="41"/>
      <c r="E391" s="41"/>
      <c r="F391" s="41"/>
      <c r="G391" s="41"/>
      <c r="H391" s="41"/>
      <c r="I391" s="41"/>
      <c r="J391" s="41"/>
      <c r="K391" s="41"/>
      <c r="L391" s="41"/>
      <c r="M391" s="41"/>
      <c r="N391" s="41"/>
      <c r="O391" s="41"/>
      <c r="P391" s="41"/>
      <c r="Q391" s="41"/>
      <c r="R391" s="25"/>
      <c r="S391" s="25"/>
      <c r="T391" s="25"/>
      <c r="U391" s="25"/>
      <c r="V391" s="25"/>
      <c r="W391" s="25"/>
      <c r="X391" s="25"/>
      <c r="Y391" s="25"/>
      <c r="Z391" s="25"/>
      <c r="AA391" s="25"/>
      <c r="AB391" s="25"/>
      <c r="AC391" s="25"/>
      <c r="AD391" s="25"/>
      <c r="AE391" s="25"/>
      <c r="AF391" s="41"/>
      <c r="AG391" s="41"/>
      <c r="AH391" s="41"/>
      <c r="AI391" s="41"/>
      <c r="AJ391" s="41"/>
      <c r="AK391" s="41"/>
    </row>
    <row r="392" spans="3:37" ht="15.75" customHeight="1">
      <c r="C392" s="41"/>
      <c r="D392" s="41"/>
      <c r="E392" s="41"/>
      <c r="F392" s="41"/>
      <c r="G392" s="41"/>
      <c r="H392" s="41"/>
      <c r="I392" s="41"/>
      <c r="J392" s="41"/>
      <c r="K392" s="41"/>
      <c r="L392" s="41"/>
      <c r="M392" s="41"/>
      <c r="N392" s="41"/>
      <c r="O392" s="41"/>
      <c r="P392" s="41"/>
      <c r="Q392" s="41"/>
      <c r="R392" s="25"/>
      <c r="S392" s="25"/>
      <c r="T392" s="25"/>
      <c r="U392" s="25"/>
      <c r="V392" s="25"/>
      <c r="W392" s="25"/>
      <c r="X392" s="25"/>
      <c r="Y392" s="25"/>
      <c r="Z392" s="25"/>
      <c r="AA392" s="25"/>
      <c r="AB392" s="25"/>
      <c r="AC392" s="25"/>
      <c r="AD392" s="25"/>
      <c r="AE392" s="25"/>
      <c r="AF392" s="41"/>
      <c r="AG392" s="41"/>
      <c r="AH392" s="41"/>
      <c r="AI392" s="41"/>
      <c r="AJ392" s="41"/>
      <c r="AK392" s="41"/>
    </row>
    <row r="393" spans="3:37" ht="15.75" customHeight="1">
      <c r="C393" s="41"/>
      <c r="D393" s="41"/>
      <c r="E393" s="41"/>
      <c r="F393" s="41"/>
      <c r="G393" s="41"/>
      <c r="H393" s="41"/>
      <c r="I393" s="41"/>
      <c r="J393" s="41"/>
      <c r="K393" s="41"/>
      <c r="L393" s="41"/>
      <c r="M393" s="41"/>
      <c r="N393" s="41"/>
      <c r="O393" s="41"/>
      <c r="P393" s="41"/>
      <c r="Q393" s="41"/>
      <c r="R393" s="25"/>
      <c r="S393" s="25"/>
      <c r="T393" s="25"/>
      <c r="U393" s="25"/>
      <c r="V393" s="25"/>
      <c r="W393" s="25"/>
      <c r="X393" s="25"/>
      <c r="Y393" s="25"/>
      <c r="Z393" s="25"/>
      <c r="AA393" s="25"/>
      <c r="AB393" s="25"/>
      <c r="AC393" s="25"/>
      <c r="AD393" s="25"/>
      <c r="AE393" s="25"/>
      <c r="AF393" s="41"/>
      <c r="AG393" s="41"/>
      <c r="AH393" s="41"/>
      <c r="AI393" s="41"/>
      <c r="AJ393" s="41"/>
      <c r="AK393" s="41"/>
    </row>
    <row r="394" spans="3:37" ht="15.75" customHeight="1">
      <c r="C394" s="41"/>
      <c r="D394" s="41"/>
      <c r="E394" s="41"/>
      <c r="F394" s="41"/>
      <c r="G394" s="41"/>
      <c r="H394" s="41"/>
      <c r="I394" s="41"/>
      <c r="J394" s="41"/>
      <c r="K394" s="41"/>
      <c r="L394" s="41"/>
      <c r="M394" s="41"/>
      <c r="N394" s="41"/>
      <c r="O394" s="41"/>
      <c r="P394" s="41"/>
      <c r="Q394" s="41"/>
      <c r="R394" s="25"/>
      <c r="S394" s="25"/>
      <c r="T394" s="25"/>
      <c r="U394" s="25"/>
      <c r="V394" s="25"/>
      <c r="W394" s="25"/>
      <c r="X394" s="25"/>
      <c r="Y394" s="25"/>
      <c r="Z394" s="25"/>
      <c r="AA394" s="25"/>
      <c r="AB394" s="25"/>
      <c r="AC394" s="25"/>
      <c r="AD394" s="25"/>
      <c r="AE394" s="25"/>
      <c r="AF394" s="41"/>
      <c r="AG394" s="41"/>
      <c r="AH394" s="41"/>
      <c r="AI394" s="41"/>
      <c r="AJ394" s="41"/>
      <c r="AK394" s="41"/>
    </row>
    <row r="395" spans="3:37" ht="15.75" customHeight="1">
      <c r="C395" s="41"/>
      <c r="D395" s="41"/>
      <c r="E395" s="41"/>
      <c r="F395" s="41"/>
      <c r="G395" s="41"/>
      <c r="H395" s="41"/>
      <c r="I395" s="41"/>
      <c r="J395" s="41"/>
      <c r="K395" s="41"/>
      <c r="L395" s="41"/>
      <c r="M395" s="41"/>
      <c r="N395" s="41"/>
      <c r="O395" s="41"/>
      <c r="P395" s="41"/>
      <c r="Q395" s="41"/>
      <c r="R395" s="25"/>
      <c r="S395" s="25"/>
      <c r="T395" s="25"/>
      <c r="U395" s="25"/>
      <c r="V395" s="25"/>
      <c r="W395" s="25"/>
      <c r="X395" s="25"/>
      <c r="Y395" s="25"/>
      <c r="Z395" s="25"/>
      <c r="AA395" s="25"/>
      <c r="AB395" s="25"/>
      <c r="AC395" s="25"/>
      <c r="AD395" s="25"/>
      <c r="AE395" s="25"/>
      <c r="AF395" s="41"/>
      <c r="AG395" s="41"/>
      <c r="AH395" s="41"/>
      <c r="AI395" s="41"/>
      <c r="AJ395" s="41"/>
      <c r="AK395" s="41"/>
    </row>
    <row r="396" spans="3:37" ht="15.75" customHeight="1">
      <c r="C396" s="41"/>
      <c r="D396" s="41"/>
      <c r="E396" s="41"/>
      <c r="F396" s="41"/>
      <c r="G396" s="41"/>
      <c r="H396" s="41"/>
      <c r="I396" s="41"/>
      <c r="J396" s="41"/>
      <c r="K396" s="41"/>
      <c r="L396" s="41"/>
      <c r="M396" s="41"/>
      <c r="N396" s="41"/>
      <c r="O396" s="41"/>
      <c r="P396" s="41"/>
      <c r="Q396" s="41"/>
      <c r="R396" s="25"/>
      <c r="S396" s="25"/>
      <c r="T396" s="25"/>
      <c r="U396" s="25"/>
      <c r="V396" s="25"/>
      <c r="W396" s="25"/>
      <c r="X396" s="25"/>
      <c r="Y396" s="25"/>
      <c r="Z396" s="25"/>
      <c r="AA396" s="25"/>
      <c r="AB396" s="25"/>
      <c r="AC396" s="25"/>
      <c r="AD396" s="25"/>
      <c r="AE396" s="25"/>
      <c r="AF396" s="41"/>
      <c r="AG396" s="41"/>
      <c r="AH396" s="41"/>
      <c r="AI396" s="41"/>
      <c r="AJ396" s="41"/>
      <c r="AK396" s="41"/>
    </row>
    <row r="397" spans="3:37" ht="15.75" customHeight="1">
      <c r="C397" s="41"/>
      <c r="D397" s="41"/>
      <c r="E397" s="41"/>
      <c r="F397" s="41"/>
      <c r="G397" s="41"/>
      <c r="H397" s="41"/>
      <c r="I397" s="41"/>
      <c r="J397" s="41"/>
      <c r="K397" s="41"/>
      <c r="L397" s="41"/>
      <c r="M397" s="41"/>
      <c r="N397" s="41"/>
      <c r="O397" s="41"/>
      <c r="P397" s="41"/>
      <c r="Q397" s="41"/>
      <c r="R397" s="25"/>
      <c r="S397" s="25"/>
      <c r="T397" s="25"/>
      <c r="U397" s="25"/>
      <c r="V397" s="25"/>
      <c r="W397" s="25"/>
      <c r="X397" s="25"/>
      <c r="Y397" s="25"/>
      <c r="Z397" s="25"/>
      <c r="AA397" s="25"/>
      <c r="AB397" s="25"/>
      <c r="AC397" s="25"/>
      <c r="AD397" s="25"/>
      <c r="AE397" s="25"/>
      <c r="AF397" s="41"/>
      <c r="AG397" s="41"/>
      <c r="AH397" s="41"/>
      <c r="AI397" s="41"/>
      <c r="AJ397" s="41"/>
      <c r="AK397" s="41"/>
    </row>
    <row r="398" spans="3:37" ht="15.75" customHeight="1">
      <c r="C398" s="41"/>
      <c r="D398" s="41"/>
      <c r="E398" s="41"/>
      <c r="F398" s="41"/>
      <c r="G398" s="41"/>
      <c r="H398" s="41"/>
      <c r="I398" s="41"/>
      <c r="J398" s="41"/>
      <c r="K398" s="41"/>
      <c r="L398" s="41"/>
      <c r="M398" s="41"/>
      <c r="N398" s="41"/>
      <c r="O398" s="41"/>
      <c r="P398" s="41"/>
      <c r="Q398" s="41"/>
      <c r="R398" s="25"/>
      <c r="S398" s="25"/>
      <c r="T398" s="25"/>
      <c r="U398" s="25"/>
      <c r="V398" s="25"/>
      <c r="W398" s="25"/>
      <c r="X398" s="25"/>
      <c r="Y398" s="25"/>
      <c r="Z398" s="25"/>
      <c r="AA398" s="25"/>
      <c r="AB398" s="25"/>
      <c r="AC398" s="25"/>
      <c r="AD398" s="25"/>
      <c r="AE398" s="25"/>
      <c r="AF398" s="41"/>
      <c r="AG398" s="41"/>
      <c r="AH398" s="41"/>
      <c r="AI398" s="41"/>
      <c r="AJ398" s="41"/>
      <c r="AK398" s="41"/>
    </row>
    <row r="399" spans="3:37" ht="15.75" customHeight="1">
      <c r="C399" s="41"/>
      <c r="D399" s="41"/>
      <c r="E399" s="41"/>
      <c r="F399" s="41"/>
      <c r="G399" s="41"/>
      <c r="H399" s="41"/>
      <c r="I399" s="41"/>
      <c r="J399" s="41"/>
      <c r="K399" s="41"/>
      <c r="L399" s="41"/>
      <c r="M399" s="41"/>
      <c r="N399" s="41"/>
      <c r="O399" s="41"/>
      <c r="P399" s="41"/>
      <c r="Q399" s="41"/>
      <c r="R399" s="25"/>
      <c r="S399" s="25"/>
      <c r="T399" s="25"/>
      <c r="U399" s="25"/>
      <c r="V399" s="25"/>
      <c r="W399" s="25"/>
      <c r="X399" s="25"/>
      <c r="Y399" s="25"/>
      <c r="Z399" s="25"/>
      <c r="AA399" s="25"/>
      <c r="AB399" s="25"/>
      <c r="AC399" s="25"/>
      <c r="AD399" s="25"/>
      <c r="AE399" s="25"/>
      <c r="AF399" s="41"/>
      <c r="AG399" s="41"/>
      <c r="AH399" s="41"/>
      <c r="AI399" s="41"/>
      <c r="AJ399" s="41"/>
      <c r="AK399" s="41"/>
    </row>
    <row r="400" spans="3:37" ht="15.75" customHeight="1">
      <c r="C400" s="41"/>
      <c r="D400" s="41"/>
      <c r="E400" s="41"/>
      <c r="F400" s="41"/>
      <c r="G400" s="41"/>
      <c r="H400" s="41"/>
      <c r="I400" s="41"/>
      <c r="J400" s="41"/>
      <c r="K400" s="41"/>
      <c r="L400" s="41"/>
      <c r="M400" s="41"/>
      <c r="N400" s="41"/>
      <c r="O400" s="41"/>
      <c r="P400" s="41"/>
      <c r="Q400" s="41"/>
      <c r="R400" s="25"/>
      <c r="S400" s="25"/>
      <c r="T400" s="25"/>
      <c r="U400" s="25"/>
      <c r="V400" s="25"/>
      <c r="W400" s="25"/>
      <c r="X400" s="25"/>
      <c r="Y400" s="25"/>
      <c r="Z400" s="25"/>
      <c r="AA400" s="25"/>
      <c r="AB400" s="25"/>
      <c r="AC400" s="25"/>
      <c r="AD400" s="25"/>
      <c r="AE400" s="25"/>
      <c r="AF400" s="41"/>
      <c r="AG400" s="41"/>
      <c r="AH400" s="41"/>
      <c r="AI400" s="41"/>
      <c r="AJ400" s="41"/>
      <c r="AK400" s="41"/>
    </row>
    <row r="401" spans="3:37" ht="15.75" customHeight="1">
      <c r="C401" s="41"/>
      <c r="D401" s="41"/>
      <c r="E401" s="41"/>
      <c r="F401" s="41"/>
      <c r="G401" s="41"/>
      <c r="H401" s="41"/>
      <c r="I401" s="41"/>
      <c r="J401" s="41"/>
      <c r="K401" s="41"/>
      <c r="L401" s="41"/>
      <c r="M401" s="41"/>
      <c r="N401" s="41"/>
      <c r="O401" s="41"/>
      <c r="P401" s="41"/>
      <c r="Q401" s="41"/>
      <c r="R401" s="25"/>
      <c r="S401" s="25"/>
      <c r="T401" s="25"/>
      <c r="U401" s="25"/>
      <c r="V401" s="25"/>
      <c r="W401" s="25"/>
      <c r="X401" s="25"/>
      <c r="Y401" s="25"/>
      <c r="Z401" s="25"/>
      <c r="AA401" s="25"/>
      <c r="AB401" s="25"/>
      <c r="AC401" s="25"/>
      <c r="AD401" s="25"/>
      <c r="AE401" s="25"/>
      <c r="AF401" s="41"/>
      <c r="AG401" s="41"/>
      <c r="AH401" s="41"/>
      <c r="AI401" s="41"/>
      <c r="AJ401" s="41"/>
      <c r="AK401" s="41"/>
    </row>
    <row r="402" spans="3:37" ht="15.75" customHeight="1">
      <c r="C402" s="41"/>
      <c r="D402" s="41"/>
      <c r="E402" s="41"/>
      <c r="F402" s="41"/>
      <c r="G402" s="41"/>
      <c r="H402" s="41"/>
      <c r="I402" s="41"/>
      <c r="J402" s="41"/>
      <c r="K402" s="41"/>
      <c r="L402" s="41"/>
      <c r="M402" s="41"/>
      <c r="N402" s="41"/>
      <c r="O402" s="41"/>
      <c r="P402" s="41"/>
      <c r="Q402" s="41"/>
      <c r="R402" s="25"/>
      <c r="S402" s="25"/>
      <c r="T402" s="25"/>
      <c r="U402" s="25"/>
      <c r="V402" s="25"/>
      <c r="W402" s="25"/>
      <c r="X402" s="25"/>
      <c r="Y402" s="25"/>
      <c r="Z402" s="25"/>
      <c r="AA402" s="25"/>
      <c r="AB402" s="25"/>
      <c r="AC402" s="25"/>
      <c r="AD402" s="25"/>
      <c r="AE402" s="25"/>
      <c r="AF402" s="41"/>
      <c r="AG402" s="41"/>
      <c r="AH402" s="41"/>
      <c r="AI402" s="41"/>
      <c r="AJ402" s="41"/>
      <c r="AK402" s="41"/>
    </row>
    <row r="403" spans="3:37" ht="15.75" customHeight="1">
      <c r="C403" s="41"/>
      <c r="D403" s="41"/>
      <c r="E403" s="41"/>
      <c r="F403" s="41"/>
      <c r="G403" s="41"/>
      <c r="H403" s="41"/>
      <c r="I403" s="41"/>
      <c r="J403" s="41"/>
      <c r="K403" s="41"/>
      <c r="L403" s="41"/>
      <c r="M403" s="41"/>
      <c r="N403" s="41"/>
      <c r="O403" s="41"/>
      <c r="P403" s="41"/>
      <c r="Q403" s="41"/>
      <c r="R403" s="25"/>
      <c r="S403" s="25"/>
      <c r="T403" s="25"/>
      <c r="U403" s="25"/>
      <c r="V403" s="25"/>
      <c r="W403" s="25"/>
      <c r="X403" s="25"/>
      <c r="Y403" s="25"/>
      <c r="Z403" s="25"/>
      <c r="AA403" s="25"/>
      <c r="AB403" s="25"/>
      <c r="AC403" s="25"/>
      <c r="AD403" s="25"/>
      <c r="AE403" s="25"/>
      <c r="AF403" s="41"/>
      <c r="AG403" s="41"/>
      <c r="AH403" s="41"/>
      <c r="AI403" s="41"/>
      <c r="AJ403" s="41"/>
      <c r="AK403" s="41"/>
    </row>
    <row r="404" spans="3:37" ht="15.75" customHeight="1">
      <c r="C404" s="41"/>
      <c r="D404" s="41"/>
      <c r="E404" s="41"/>
      <c r="F404" s="41"/>
      <c r="G404" s="41"/>
      <c r="H404" s="41"/>
      <c r="I404" s="41"/>
      <c r="J404" s="41"/>
      <c r="K404" s="41"/>
      <c r="L404" s="41"/>
      <c r="M404" s="41"/>
      <c r="N404" s="41"/>
      <c r="O404" s="41"/>
      <c r="P404" s="41"/>
      <c r="Q404" s="41"/>
      <c r="R404" s="25"/>
      <c r="S404" s="25"/>
      <c r="T404" s="25"/>
      <c r="U404" s="25"/>
      <c r="V404" s="25"/>
      <c r="W404" s="25"/>
      <c r="X404" s="25"/>
      <c r="Y404" s="25"/>
      <c r="Z404" s="25"/>
      <c r="AA404" s="25"/>
      <c r="AB404" s="25"/>
      <c r="AC404" s="25"/>
      <c r="AD404" s="25"/>
      <c r="AE404" s="25"/>
      <c r="AF404" s="41"/>
      <c r="AG404" s="41"/>
      <c r="AH404" s="41"/>
      <c r="AI404" s="41"/>
      <c r="AJ404" s="41"/>
      <c r="AK404" s="41"/>
    </row>
    <row r="405" spans="3:37" ht="15.75" customHeight="1">
      <c r="C405" s="41"/>
      <c r="D405" s="41"/>
      <c r="E405" s="41"/>
      <c r="F405" s="41"/>
      <c r="G405" s="41"/>
      <c r="H405" s="41"/>
      <c r="I405" s="41"/>
      <c r="J405" s="41"/>
      <c r="K405" s="41"/>
      <c r="L405" s="41"/>
      <c r="M405" s="41"/>
      <c r="N405" s="41"/>
      <c r="O405" s="41"/>
      <c r="P405" s="41"/>
      <c r="Q405" s="41"/>
      <c r="R405" s="25"/>
      <c r="S405" s="25"/>
      <c r="T405" s="25"/>
      <c r="U405" s="25"/>
      <c r="V405" s="25"/>
      <c r="W405" s="25"/>
      <c r="X405" s="25"/>
      <c r="Y405" s="25"/>
      <c r="Z405" s="25"/>
      <c r="AA405" s="25"/>
      <c r="AB405" s="25"/>
      <c r="AC405" s="25"/>
      <c r="AD405" s="25"/>
      <c r="AE405" s="25"/>
      <c r="AF405" s="41"/>
      <c r="AG405" s="41"/>
      <c r="AH405" s="41"/>
      <c r="AI405" s="41"/>
      <c r="AJ405" s="41"/>
      <c r="AK405" s="41"/>
    </row>
    <row r="406" spans="3:37" ht="15.75" customHeight="1">
      <c r="C406" s="41"/>
      <c r="D406" s="41"/>
      <c r="E406" s="41"/>
      <c r="F406" s="41"/>
      <c r="G406" s="41"/>
      <c r="H406" s="41"/>
      <c r="I406" s="41"/>
      <c r="J406" s="41"/>
      <c r="K406" s="41"/>
      <c r="L406" s="41"/>
      <c r="M406" s="41"/>
      <c r="N406" s="41"/>
      <c r="O406" s="41"/>
      <c r="P406" s="41"/>
      <c r="Q406" s="41"/>
      <c r="R406" s="25"/>
      <c r="S406" s="25"/>
      <c r="T406" s="25"/>
      <c r="U406" s="25"/>
      <c r="V406" s="25"/>
      <c r="W406" s="25"/>
      <c r="X406" s="25"/>
      <c r="Y406" s="25"/>
      <c r="Z406" s="25"/>
      <c r="AA406" s="25"/>
      <c r="AB406" s="25"/>
      <c r="AC406" s="25"/>
      <c r="AD406" s="25"/>
      <c r="AE406" s="25"/>
      <c r="AF406" s="41"/>
      <c r="AG406" s="41"/>
      <c r="AH406" s="41"/>
      <c r="AI406" s="41"/>
      <c r="AJ406" s="41"/>
      <c r="AK406" s="41"/>
    </row>
    <row r="407" spans="3:37" ht="15.75" customHeight="1">
      <c r="C407" s="41"/>
      <c r="D407" s="41"/>
      <c r="E407" s="41"/>
      <c r="F407" s="41"/>
      <c r="G407" s="41"/>
      <c r="H407" s="41"/>
      <c r="I407" s="41"/>
      <c r="J407" s="41"/>
      <c r="K407" s="41"/>
      <c r="L407" s="41"/>
      <c r="M407" s="41"/>
      <c r="N407" s="41"/>
      <c r="O407" s="41"/>
      <c r="P407" s="41"/>
      <c r="Q407" s="41"/>
      <c r="R407" s="25"/>
      <c r="S407" s="25"/>
      <c r="T407" s="25"/>
      <c r="U407" s="25"/>
      <c r="V407" s="25"/>
      <c r="W407" s="25"/>
      <c r="X407" s="25"/>
      <c r="Y407" s="25"/>
      <c r="Z407" s="25"/>
      <c r="AA407" s="25"/>
      <c r="AB407" s="25"/>
      <c r="AC407" s="25"/>
      <c r="AD407" s="25"/>
      <c r="AE407" s="25"/>
      <c r="AF407" s="41"/>
      <c r="AG407" s="41"/>
      <c r="AH407" s="41"/>
      <c r="AI407" s="41"/>
      <c r="AJ407" s="41"/>
      <c r="AK407" s="41"/>
    </row>
    <row r="408" spans="3:37" ht="15.75" customHeight="1">
      <c r="C408" s="41"/>
      <c r="D408" s="41"/>
      <c r="E408" s="41"/>
      <c r="F408" s="41"/>
      <c r="G408" s="41"/>
      <c r="H408" s="41"/>
      <c r="I408" s="41"/>
      <c r="J408" s="41"/>
      <c r="K408" s="41"/>
      <c r="L408" s="41"/>
      <c r="M408" s="41"/>
      <c r="N408" s="41"/>
      <c r="O408" s="41"/>
      <c r="P408" s="41"/>
      <c r="Q408" s="41"/>
      <c r="R408" s="25"/>
      <c r="S408" s="25"/>
      <c r="T408" s="25"/>
      <c r="U408" s="25"/>
      <c r="V408" s="25"/>
      <c r="W408" s="25"/>
      <c r="X408" s="25"/>
      <c r="Y408" s="25"/>
      <c r="Z408" s="25"/>
      <c r="AA408" s="25"/>
      <c r="AB408" s="25"/>
      <c r="AC408" s="25"/>
      <c r="AD408" s="25"/>
      <c r="AE408" s="25"/>
      <c r="AF408" s="41"/>
      <c r="AG408" s="41"/>
      <c r="AH408" s="41"/>
      <c r="AI408" s="41"/>
      <c r="AJ408" s="41"/>
      <c r="AK408" s="41"/>
    </row>
    <row r="409" spans="3:37" ht="15.75" customHeight="1">
      <c r="C409" s="41"/>
      <c r="D409" s="41"/>
      <c r="E409" s="41"/>
      <c r="F409" s="41"/>
      <c r="G409" s="41"/>
      <c r="H409" s="41"/>
      <c r="I409" s="41"/>
      <c r="J409" s="41"/>
      <c r="K409" s="41"/>
      <c r="L409" s="41"/>
      <c r="M409" s="41"/>
      <c r="N409" s="41"/>
      <c r="O409" s="41"/>
      <c r="P409" s="41"/>
      <c r="Q409" s="41"/>
      <c r="R409" s="25"/>
      <c r="S409" s="25"/>
      <c r="T409" s="25"/>
      <c r="U409" s="25"/>
      <c r="V409" s="25"/>
      <c r="W409" s="25"/>
      <c r="X409" s="25"/>
      <c r="Y409" s="25"/>
      <c r="Z409" s="25"/>
      <c r="AA409" s="25"/>
      <c r="AB409" s="25"/>
      <c r="AC409" s="25"/>
      <c r="AD409" s="25"/>
      <c r="AE409" s="25"/>
      <c r="AF409" s="41"/>
      <c r="AG409" s="41"/>
      <c r="AH409" s="41"/>
      <c r="AI409" s="41"/>
      <c r="AJ409" s="41"/>
      <c r="AK409" s="41"/>
    </row>
    <row r="410" spans="3:37" ht="15.75" customHeight="1">
      <c r="C410" s="41"/>
      <c r="D410" s="41"/>
      <c r="E410" s="41"/>
      <c r="F410" s="41"/>
      <c r="G410" s="41"/>
      <c r="H410" s="41"/>
      <c r="I410" s="41"/>
      <c r="J410" s="41"/>
      <c r="K410" s="41"/>
      <c r="L410" s="41"/>
      <c r="M410" s="41"/>
      <c r="N410" s="41"/>
      <c r="O410" s="41"/>
      <c r="P410" s="41"/>
      <c r="Q410" s="41"/>
      <c r="R410" s="25"/>
      <c r="S410" s="25"/>
      <c r="T410" s="25"/>
      <c r="U410" s="25"/>
      <c r="V410" s="25"/>
      <c r="W410" s="25"/>
      <c r="X410" s="25"/>
      <c r="Y410" s="25"/>
      <c r="Z410" s="25"/>
      <c r="AA410" s="25"/>
      <c r="AB410" s="25"/>
      <c r="AC410" s="25"/>
      <c r="AD410" s="25"/>
      <c r="AE410" s="25"/>
      <c r="AF410" s="41"/>
      <c r="AG410" s="41"/>
      <c r="AH410" s="41"/>
      <c r="AI410" s="41"/>
      <c r="AJ410" s="41"/>
      <c r="AK410" s="41"/>
    </row>
    <row r="411" spans="3:37" ht="15.75" customHeight="1">
      <c r="C411" s="41"/>
      <c r="D411" s="41"/>
      <c r="E411" s="41"/>
      <c r="F411" s="41"/>
      <c r="G411" s="41"/>
      <c r="H411" s="41"/>
      <c r="I411" s="41"/>
      <c r="J411" s="41"/>
      <c r="K411" s="41"/>
      <c r="L411" s="41"/>
      <c r="M411" s="41"/>
      <c r="N411" s="41"/>
      <c r="O411" s="41"/>
      <c r="P411" s="41"/>
      <c r="Q411" s="41"/>
      <c r="R411" s="25"/>
      <c r="S411" s="25"/>
      <c r="T411" s="25"/>
      <c r="U411" s="25"/>
      <c r="V411" s="25"/>
      <c r="W411" s="25"/>
      <c r="X411" s="25"/>
      <c r="Y411" s="25"/>
      <c r="Z411" s="25"/>
      <c r="AA411" s="25"/>
      <c r="AB411" s="25"/>
      <c r="AC411" s="25"/>
      <c r="AD411" s="25"/>
      <c r="AE411" s="25"/>
      <c r="AF411" s="41"/>
      <c r="AG411" s="41"/>
      <c r="AH411" s="41"/>
      <c r="AI411" s="41"/>
      <c r="AJ411" s="41"/>
      <c r="AK411" s="41"/>
    </row>
    <row r="412" spans="3:37" ht="15.75" customHeight="1">
      <c r="C412" s="41"/>
      <c r="D412" s="41"/>
      <c r="E412" s="41"/>
      <c r="F412" s="41"/>
      <c r="G412" s="41"/>
      <c r="H412" s="41"/>
      <c r="I412" s="41"/>
      <c r="J412" s="41"/>
      <c r="K412" s="41"/>
      <c r="L412" s="41"/>
      <c r="M412" s="41"/>
      <c r="N412" s="41"/>
      <c r="O412" s="41"/>
      <c r="P412" s="41"/>
      <c r="Q412" s="41"/>
      <c r="R412" s="25"/>
      <c r="S412" s="25"/>
      <c r="T412" s="25"/>
      <c r="U412" s="25"/>
      <c r="V412" s="25"/>
      <c r="W412" s="25"/>
      <c r="X412" s="25"/>
      <c r="Y412" s="25"/>
      <c r="Z412" s="25"/>
      <c r="AA412" s="25"/>
      <c r="AB412" s="25"/>
      <c r="AC412" s="25"/>
      <c r="AD412" s="25"/>
      <c r="AE412" s="25"/>
      <c r="AF412" s="41"/>
      <c r="AG412" s="41"/>
      <c r="AH412" s="41"/>
      <c r="AI412" s="41"/>
      <c r="AJ412" s="41"/>
      <c r="AK412" s="41"/>
    </row>
    <row r="413" spans="3:37" ht="15.75" customHeight="1">
      <c r="C413" s="41"/>
      <c r="D413" s="41"/>
      <c r="E413" s="41"/>
      <c r="F413" s="41"/>
      <c r="G413" s="41"/>
      <c r="H413" s="41"/>
      <c r="I413" s="41"/>
      <c r="J413" s="41"/>
      <c r="K413" s="41"/>
      <c r="L413" s="41"/>
      <c r="M413" s="41"/>
      <c r="N413" s="41"/>
      <c r="O413" s="41"/>
      <c r="P413" s="41"/>
      <c r="Q413" s="41"/>
      <c r="R413" s="25"/>
      <c r="S413" s="25"/>
      <c r="T413" s="25"/>
      <c r="U413" s="25"/>
      <c r="V413" s="25"/>
      <c r="W413" s="25"/>
      <c r="X413" s="25"/>
      <c r="Y413" s="25"/>
      <c r="Z413" s="25"/>
      <c r="AA413" s="25"/>
      <c r="AB413" s="25"/>
      <c r="AC413" s="25"/>
      <c r="AD413" s="25"/>
      <c r="AE413" s="25"/>
      <c r="AF413" s="41"/>
      <c r="AG413" s="41"/>
      <c r="AH413" s="41"/>
      <c r="AI413" s="41"/>
      <c r="AJ413" s="41"/>
      <c r="AK413" s="41"/>
    </row>
    <row r="414" spans="3:37" ht="15.75" customHeight="1">
      <c r="C414" s="41"/>
      <c r="D414" s="41"/>
      <c r="E414" s="41"/>
      <c r="F414" s="41"/>
      <c r="G414" s="41"/>
      <c r="H414" s="41"/>
      <c r="I414" s="41"/>
      <c r="J414" s="41"/>
      <c r="K414" s="41"/>
      <c r="L414" s="41"/>
      <c r="M414" s="41"/>
      <c r="N414" s="41"/>
      <c r="O414" s="41"/>
      <c r="P414" s="41"/>
      <c r="Q414" s="41"/>
      <c r="R414" s="25"/>
      <c r="S414" s="25"/>
      <c r="T414" s="25"/>
      <c r="U414" s="25"/>
      <c r="V414" s="25"/>
      <c r="W414" s="25"/>
      <c r="X414" s="25"/>
      <c r="Y414" s="25"/>
      <c r="Z414" s="25"/>
      <c r="AA414" s="25"/>
      <c r="AB414" s="25"/>
      <c r="AC414" s="25"/>
      <c r="AD414" s="25"/>
      <c r="AE414" s="25"/>
      <c r="AF414" s="41"/>
      <c r="AG414" s="41"/>
      <c r="AH414" s="41"/>
      <c r="AI414" s="41"/>
      <c r="AJ414" s="41"/>
      <c r="AK414" s="41"/>
    </row>
    <row r="415" spans="3:37" ht="15.75" customHeight="1">
      <c r="C415" s="41"/>
      <c r="D415" s="41"/>
      <c r="E415" s="41"/>
      <c r="F415" s="41"/>
      <c r="G415" s="41"/>
      <c r="H415" s="41"/>
      <c r="I415" s="41"/>
      <c r="J415" s="41"/>
      <c r="K415" s="41"/>
      <c r="L415" s="41"/>
      <c r="M415" s="41"/>
      <c r="N415" s="41"/>
      <c r="O415" s="41"/>
      <c r="P415" s="41"/>
      <c r="Q415" s="41"/>
      <c r="R415" s="25"/>
      <c r="S415" s="25"/>
      <c r="T415" s="25"/>
      <c r="U415" s="25"/>
      <c r="V415" s="25"/>
      <c r="W415" s="25"/>
      <c r="X415" s="25"/>
      <c r="Y415" s="25"/>
      <c r="Z415" s="25"/>
      <c r="AA415" s="25"/>
      <c r="AB415" s="25"/>
      <c r="AC415" s="25"/>
      <c r="AD415" s="25"/>
      <c r="AE415" s="25"/>
      <c r="AF415" s="41"/>
      <c r="AG415" s="41"/>
      <c r="AH415" s="41"/>
      <c r="AI415" s="41"/>
      <c r="AJ415" s="41"/>
      <c r="AK415" s="41"/>
    </row>
    <row r="416" spans="3:37" ht="15.75" customHeight="1">
      <c r="C416" s="41"/>
      <c r="D416" s="41"/>
      <c r="E416" s="41"/>
      <c r="F416" s="41"/>
      <c r="G416" s="41"/>
      <c r="H416" s="41"/>
      <c r="I416" s="41"/>
      <c r="J416" s="41"/>
      <c r="K416" s="41"/>
      <c r="L416" s="41"/>
      <c r="M416" s="41"/>
      <c r="N416" s="41"/>
      <c r="O416" s="41"/>
      <c r="P416" s="41"/>
      <c r="Q416" s="41"/>
      <c r="R416" s="25"/>
      <c r="S416" s="25"/>
      <c r="T416" s="25"/>
      <c r="U416" s="25"/>
      <c r="V416" s="25"/>
      <c r="W416" s="25"/>
      <c r="X416" s="25"/>
      <c r="Y416" s="25"/>
      <c r="Z416" s="25"/>
      <c r="AA416" s="25"/>
      <c r="AB416" s="25"/>
      <c r="AC416" s="25"/>
      <c r="AD416" s="25"/>
      <c r="AE416" s="25"/>
      <c r="AF416" s="41"/>
      <c r="AG416" s="41"/>
      <c r="AH416" s="41"/>
      <c r="AI416" s="41"/>
      <c r="AJ416" s="41"/>
      <c r="AK416" s="41"/>
    </row>
    <row r="417" spans="3:37" ht="15.75" customHeight="1">
      <c r="C417" s="41"/>
      <c r="D417" s="41"/>
      <c r="E417" s="41"/>
      <c r="F417" s="41"/>
      <c r="G417" s="41"/>
      <c r="H417" s="41"/>
      <c r="I417" s="41"/>
      <c r="J417" s="41"/>
      <c r="K417" s="41"/>
      <c r="L417" s="41"/>
      <c r="M417" s="41"/>
      <c r="N417" s="41"/>
      <c r="O417" s="41"/>
      <c r="P417" s="41"/>
      <c r="Q417" s="41"/>
      <c r="R417" s="25"/>
      <c r="S417" s="25"/>
      <c r="T417" s="25"/>
      <c r="U417" s="25"/>
      <c r="V417" s="25"/>
      <c r="W417" s="25"/>
      <c r="X417" s="25"/>
      <c r="Y417" s="25"/>
      <c r="Z417" s="25"/>
      <c r="AA417" s="25"/>
      <c r="AB417" s="25"/>
      <c r="AC417" s="25"/>
      <c r="AD417" s="25"/>
      <c r="AE417" s="25"/>
      <c r="AF417" s="41"/>
      <c r="AG417" s="41"/>
      <c r="AH417" s="41"/>
      <c r="AI417" s="41"/>
      <c r="AJ417" s="41"/>
      <c r="AK417" s="41"/>
    </row>
    <row r="418" spans="3:37" ht="15.75" customHeight="1">
      <c r="C418" s="41"/>
      <c r="D418" s="41"/>
      <c r="E418" s="41"/>
      <c r="F418" s="41"/>
      <c r="G418" s="41"/>
      <c r="H418" s="41"/>
      <c r="I418" s="41"/>
      <c r="J418" s="41"/>
      <c r="K418" s="41"/>
      <c r="L418" s="41"/>
      <c r="M418" s="41"/>
      <c r="N418" s="41"/>
      <c r="O418" s="41"/>
      <c r="P418" s="41"/>
      <c r="Q418" s="41"/>
      <c r="R418" s="25"/>
      <c r="S418" s="25"/>
      <c r="T418" s="25"/>
      <c r="U418" s="25"/>
      <c r="V418" s="25"/>
      <c r="W418" s="25"/>
      <c r="X418" s="25"/>
      <c r="Y418" s="25"/>
      <c r="Z418" s="25"/>
      <c r="AA418" s="25"/>
      <c r="AB418" s="25"/>
      <c r="AC418" s="25"/>
      <c r="AD418" s="25"/>
      <c r="AE418" s="25"/>
      <c r="AF418" s="41"/>
      <c r="AG418" s="41"/>
      <c r="AH418" s="41"/>
      <c r="AI418" s="41"/>
      <c r="AJ418" s="41"/>
      <c r="AK418" s="41"/>
    </row>
    <row r="419" spans="3:37" ht="15.75" customHeight="1">
      <c r="C419" s="41"/>
      <c r="D419" s="41"/>
      <c r="E419" s="41"/>
      <c r="F419" s="41"/>
      <c r="G419" s="41"/>
      <c r="H419" s="41"/>
      <c r="I419" s="41"/>
      <c r="J419" s="41"/>
      <c r="K419" s="41"/>
      <c r="L419" s="41"/>
      <c r="M419" s="41"/>
      <c r="N419" s="41"/>
      <c r="O419" s="41"/>
      <c r="P419" s="41"/>
      <c r="Q419" s="41"/>
      <c r="R419" s="25"/>
      <c r="S419" s="25"/>
      <c r="T419" s="25"/>
      <c r="U419" s="25"/>
      <c r="V419" s="25"/>
      <c r="W419" s="25"/>
      <c r="X419" s="25"/>
      <c r="Y419" s="25"/>
      <c r="Z419" s="25"/>
      <c r="AA419" s="25"/>
      <c r="AB419" s="25"/>
      <c r="AC419" s="25"/>
      <c r="AD419" s="25"/>
      <c r="AE419" s="25"/>
      <c r="AF419" s="41"/>
      <c r="AG419" s="41"/>
      <c r="AH419" s="41"/>
      <c r="AI419" s="41"/>
      <c r="AJ419" s="41"/>
      <c r="AK419" s="41"/>
    </row>
    <row r="420" spans="3:37" ht="15.75" customHeight="1">
      <c r="C420" s="41"/>
      <c r="D420" s="41"/>
      <c r="E420" s="41"/>
      <c r="F420" s="41"/>
      <c r="G420" s="41"/>
      <c r="H420" s="41"/>
      <c r="I420" s="41"/>
      <c r="J420" s="41"/>
      <c r="K420" s="41"/>
      <c r="L420" s="41"/>
      <c r="M420" s="41"/>
      <c r="N420" s="41"/>
      <c r="O420" s="41"/>
      <c r="P420" s="41"/>
      <c r="Q420" s="41"/>
      <c r="R420" s="25"/>
      <c r="S420" s="25"/>
      <c r="T420" s="25"/>
      <c r="U420" s="25"/>
      <c r="V420" s="25"/>
      <c r="W420" s="25"/>
      <c r="X420" s="25"/>
      <c r="Y420" s="25"/>
      <c r="Z420" s="25"/>
      <c r="AA420" s="25"/>
      <c r="AB420" s="25"/>
      <c r="AC420" s="25"/>
      <c r="AD420" s="25"/>
      <c r="AE420" s="25"/>
      <c r="AF420" s="41"/>
      <c r="AG420" s="41"/>
      <c r="AH420" s="41"/>
      <c r="AI420" s="41"/>
      <c r="AJ420" s="41"/>
      <c r="AK420" s="41"/>
    </row>
    <row r="421" spans="3:37" ht="15.75" customHeight="1">
      <c r="C421" s="41"/>
      <c r="D421" s="41"/>
      <c r="E421" s="41"/>
      <c r="F421" s="41"/>
      <c r="G421" s="41"/>
      <c r="H421" s="41"/>
      <c r="I421" s="41"/>
      <c r="J421" s="41"/>
      <c r="K421" s="41"/>
      <c r="L421" s="41"/>
      <c r="M421" s="41"/>
      <c r="N421" s="41"/>
      <c r="O421" s="41"/>
      <c r="P421" s="41"/>
      <c r="Q421" s="41"/>
      <c r="R421" s="25"/>
      <c r="S421" s="25"/>
      <c r="T421" s="25"/>
      <c r="U421" s="25"/>
      <c r="V421" s="25"/>
      <c r="W421" s="25"/>
      <c r="X421" s="25"/>
      <c r="Y421" s="25"/>
      <c r="Z421" s="25"/>
      <c r="AA421" s="25"/>
      <c r="AB421" s="25"/>
      <c r="AC421" s="25"/>
      <c r="AD421" s="25"/>
      <c r="AE421" s="25"/>
      <c r="AF421" s="41"/>
      <c r="AG421" s="41"/>
      <c r="AH421" s="41"/>
      <c r="AI421" s="41"/>
      <c r="AJ421" s="41"/>
      <c r="AK421" s="41"/>
    </row>
    <row r="422" spans="3:37" ht="15.75" customHeight="1">
      <c r="C422" s="41"/>
      <c r="D422" s="41"/>
      <c r="E422" s="41"/>
      <c r="F422" s="41"/>
      <c r="G422" s="41"/>
      <c r="H422" s="41"/>
      <c r="I422" s="41"/>
      <c r="J422" s="41"/>
      <c r="K422" s="41"/>
      <c r="L422" s="41"/>
      <c r="M422" s="41"/>
      <c r="N422" s="41"/>
      <c r="O422" s="41"/>
      <c r="P422" s="41"/>
      <c r="Q422" s="41"/>
      <c r="R422" s="25"/>
      <c r="S422" s="25"/>
      <c r="T422" s="25"/>
      <c r="U422" s="25"/>
      <c r="V422" s="25"/>
      <c r="W422" s="25"/>
      <c r="X422" s="25"/>
      <c r="Y422" s="25"/>
      <c r="Z422" s="25"/>
      <c r="AA422" s="25"/>
      <c r="AB422" s="25"/>
      <c r="AC422" s="25"/>
      <c r="AD422" s="25"/>
      <c r="AE422" s="25"/>
      <c r="AF422" s="41"/>
      <c r="AG422" s="41"/>
      <c r="AH422" s="41"/>
      <c r="AI422" s="41"/>
      <c r="AJ422" s="41"/>
      <c r="AK422" s="41"/>
    </row>
    <row r="423" spans="3:37" ht="15.75" customHeight="1">
      <c r="C423" s="41"/>
      <c r="D423" s="41"/>
      <c r="E423" s="41"/>
      <c r="F423" s="41"/>
      <c r="G423" s="41"/>
      <c r="H423" s="41"/>
      <c r="I423" s="41"/>
      <c r="J423" s="41"/>
      <c r="K423" s="41"/>
      <c r="L423" s="41"/>
      <c r="M423" s="41"/>
      <c r="N423" s="41"/>
      <c r="O423" s="41"/>
      <c r="P423" s="41"/>
      <c r="Q423" s="41"/>
      <c r="R423" s="25"/>
      <c r="S423" s="25"/>
      <c r="T423" s="25"/>
      <c r="U423" s="25"/>
      <c r="V423" s="25"/>
      <c r="W423" s="25"/>
      <c r="X423" s="25"/>
      <c r="Y423" s="25"/>
      <c r="Z423" s="25"/>
      <c r="AA423" s="25"/>
      <c r="AB423" s="25"/>
      <c r="AC423" s="25"/>
      <c r="AD423" s="25"/>
      <c r="AE423" s="25"/>
      <c r="AF423" s="41"/>
      <c r="AG423" s="41"/>
      <c r="AH423" s="41"/>
      <c r="AI423" s="41"/>
      <c r="AJ423" s="41"/>
      <c r="AK423" s="41"/>
    </row>
    <row r="424" spans="3:37" ht="15.75" customHeight="1">
      <c r="C424" s="41"/>
      <c r="D424" s="41"/>
      <c r="E424" s="41"/>
      <c r="F424" s="41"/>
      <c r="G424" s="41"/>
      <c r="H424" s="41"/>
      <c r="I424" s="41"/>
      <c r="J424" s="41"/>
      <c r="K424" s="41"/>
      <c r="L424" s="41"/>
      <c r="M424" s="41"/>
      <c r="N424" s="41"/>
      <c r="O424" s="41"/>
      <c r="P424" s="41"/>
      <c r="Q424" s="41"/>
      <c r="R424" s="25"/>
      <c r="S424" s="25"/>
      <c r="T424" s="25"/>
      <c r="U424" s="25"/>
      <c r="V424" s="25"/>
      <c r="W424" s="25"/>
      <c r="X424" s="25"/>
      <c r="Y424" s="25"/>
      <c r="Z424" s="25"/>
      <c r="AA424" s="25"/>
      <c r="AB424" s="25"/>
      <c r="AC424" s="25"/>
      <c r="AD424" s="25"/>
      <c r="AE424" s="25"/>
      <c r="AF424" s="41"/>
      <c r="AG424" s="41"/>
      <c r="AH424" s="41"/>
      <c r="AI424" s="41"/>
      <c r="AJ424" s="41"/>
      <c r="AK424" s="41"/>
    </row>
    <row r="425" spans="3:37" ht="15.75" customHeight="1">
      <c r="C425" s="41"/>
      <c r="D425" s="41"/>
      <c r="E425" s="41"/>
      <c r="F425" s="41"/>
      <c r="G425" s="41"/>
      <c r="H425" s="41"/>
      <c r="I425" s="41"/>
      <c r="J425" s="41"/>
      <c r="K425" s="41"/>
      <c r="L425" s="41"/>
      <c r="M425" s="41"/>
      <c r="N425" s="41"/>
      <c r="O425" s="41"/>
      <c r="P425" s="41"/>
      <c r="Q425" s="41"/>
      <c r="R425" s="25"/>
      <c r="S425" s="25"/>
      <c r="T425" s="25"/>
      <c r="U425" s="25"/>
      <c r="V425" s="25"/>
      <c r="W425" s="25"/>
      <c r="X425" s="25"/>
      <c r="Y425" s="25"/>
      <c r="Z425" s="25"/>
      <c r="AA425" s="25"/>
      <c r="AB425" s="25"/>
      <c r="AC425" s="25"/>
      <c r="AD425" s="25"/>
      <c r="AE425" s="25"/>
      <c r="AF425" s="41"/>
      <c r="AG425" s="41"/>
      <c r="AH425" s="41"/>
      <c r="AI425" s="41"/>
      <c r="AJ425" s="41"/>
      <c r="AK425" s="41"/>
    </row>
    <row r="426" spans="3:37" ht="15.75" customHeight="1">
      <c r="C426" s="41"/>
      <c r="D426" s="41"/>
      <c r="E426" s="41"/>
      <c r="F426" s="41"/>
      <c r="G426" s="41"/>
      <c r="H426" s="41"/>
      <c r="I426" s="41"/>
      <c r="J426" s="41"/>
      <c r="K426" s="41"/>
      <c r="L426" s="41"/>
      <c r="M426" s="41"/>
      <c r="N426" s="41"/>
      <c r="O426" s="41"/>
      <c r="P426" s="41"/>
      <c r="Q426" s="41"/>
      <c r="R426" s="25"/>
      <c r="S426" s="25"/>
      <c r="T426" s="25"/>
      <c r="U426" s="25"/>
      <c r="V426" s="25"/>
      <c r="W426" s="25"/>
      <c r="X426" s="25"/>
      <c r="Y426" s="25"/>
      <c r="Z426" s="25"/>
      <c r="AA426" s="25"/>
      <c r="AB426" s="25"/>
      <c r="AC426" s="25"/>
      <c r="AD426" s="25"/>
      <c r="AE426" s="25"/>
      <c r="AF426" s="41"/>
      <c r="AG426" s="41"/>
      <c r="AH426" s="41"/>
      <c r="AI426" s="41"/>
      <c r="AJ426" s="41"/>
      <c r="AK426" s="41"/>
    </row>
    <row r="427" spans="3:37" ht="15.75" customHeight="1">
      <c r="C427" s="41"/>
      <c r="D427" s="41"/>
      <c r="E427" s="41"/>
      <c r="F427" s="41"/>
      <c r="G427" s="41"/>
      <c r="H427" s="41"/>
      <c r="I427" s="41"/>
      <c r="J427" s="41"/>
      <c r="K427" s="41"/>
      <c r="L427" s="41"/>
      <c r="M427" s="41"/>
      <c r="N427" s="41"/>
      <c r="O427" s="41"/>
      <c r="P427" s="41"/>
      <c r="Q427" s="41"/>
      <c r="R427" s="25"/>
      <c r="S427" s="25"/>
      <c r="T427" s="25"/>
      <c r="U427" s="25"/>
      <c r="V427" s="25"/>
      <c r="W427" s="25"/>
      <c r="X427" s="25"/>
      <c r="Y427" s="25"/>
      <c r="Z427" s="25"/>
      <c r="AA427" s="25"/>
      <c r="AB427" s="25"/>
      <c r="AC427" s="25"/>
      <c r="AD427" s="25"/>
      <c r="AE427" s="25"/>
      <c r="AF427" s="41"/>
      <c r="AG427" s="41"/>
      <c r="AH427" s="41"/>
      <c r="AI427" s="41"/>
      <c r="AJ427" s="41"/>
      <c r="AK427" s="41"/>
    </row>
    <row r="428" spans="3:37" ht="15.75" customHeight="1">
      <c r="C428" s="41"/>
      <c r="D428" s="41"/>
      <c r="E428" s="41"/>
      <c r="F428" s="41"/>
      <c r="G428" s="41"/>
      <c r="H428" s="41"/>
      <c r="I428" s="41"/>
      <c r="J428" s="41"/>
      <c r="K428" s="41"/>
      <c r="L428" s="41"/>
      <c r="M428" s="41"/>
      <c r="N428" s="41"/>
      <c r="O428" s="41"/>
      <c r="P428" s="41"/>
      <c r="Q428" s="41"/>
      <c r="R428" s="25"/>
      <c r="S428" s="25"/>
      <c r="T428" s="25"/>
      <c r="U428" s="25"/>
      <c r="V428" s="25"/>
      <c r="W428" s="25"/>
      <c r="X428" s="25"/>
      <c r="Y428" s="25"/>
      <c r="Z428" s="25"/>
      <c r="AA428" s="25"/>
      <c r="AB428" s="25"/>
      <c r="AC428" s="25"/>
      <c r="AD428" s="25"/>
      <c r="AE428" s="25"/>
      <c r="AF428" s="41"/>
      <c r="AG428" s="41"/>
      <c r="AH428" s="41"/>
      <c r="AI428" s="41"/>
      <c r="AJ428" s="41"/>
      <c r="AK428" s="41"/>
    </row>
    <row r="429" spans="3:37" ht="15.75" customHeight="1">
      <c r="C429" s="41"/>
      <c r="D429" s="41"/>
      <c r="E429" s="41"/>
      <c r="F429" s="41"/>
      <c r="G429" s="41"/>
      <c r="H429" s="41"/>
      <c r="I429" s="41"/>
      <c r="J429" s="41"/>
      <c r="K429" s="41"/>
      <c r="L429" s="41"/>
      <c r="M429" s="41"/>
      <c r="N429" s="41"/>
      <c r="O429" s="41"/>
      <c r="P429" s="41"/>
      <c r="Q429" s="41"/>
      <c r="R429" s="25"/>
      <c r="S429" s="25"/>
      <c r="T429" s="25"/>
      <c r="U429" s="25"/>
      <c r="V429" s="25"/>
      <c r="W429" s="25"/>
      <c r="X429" s="25"/>
      <c r="Y429" s="25"/>
      <c r="Z429" s="25"/>
      <c r="AA429" s="25"/>
      <c r="AB429" s="25"/>
      <c r="AC429" s="25"/>
      <c r="AD429" s="25"/>
      <c r="AE429" s="25"/>
      <c r="AF429" s="41"/>
      <c r="AG429" s="41"/>
      <c r="AH429" s="41"/>
      <c r="AI429" s="41"/>
      <c r="AJ429" s="41"/>
      <c r="AK429" s="41"/>
    </row>
    <row r="430" spans="3:37" ht="15.75" customHeight="1">
      <c r="C430" s="41"/>
      <c r="D430" s="41"/>
      <c r="E430" s="41"/>
      <c r="F430" s="41"/>
      <c r="G430" s="41"/>
      <c r="H430" s="41"/>
      <c r="I430" s="41"/>
      <c r="J430" s="41"/>
      <c r="K430" s="41"/>
      <c r="L430" s="41"/>
      <c r="M430" s="41"/>
      <c r="N430" s="41"/>
      <c r="O430" s="41"/>
      <c r="P430" s="41"/>
      <c r="Q430" s="41"/>
      <c r="R430" s="25"/>
      <c r="S430" s="25"/>
      <c r="T430" s="25"/>
      <c r="U430" s="25"/>
      <c r="V430" s="25"/>
      <c r="W430" s="25"/>
      <c r="X430" s="25"/>
      <c r="Y430" s="25"/>
      <c r="Z430" s="25"/>
      <c r="AA430" s="25"/>
      <c r="AB430" s="25"/>
      <c r="AC430" s="25"/>
      <c r="AD430" s="25"/>
      <c r="AE430" s="25"/>
      <c r="AF430" s="41"/>
      <c r="AG430" s="41"/>
      <c r="AH430" s="41"/>
      <c r="AI430" s="41"/>
      <c r="AJ430" s="41"/>
      <c r="AK430" s="41"/>
    </row>
    <row r="431" spans="3:37" ht="15.75" customHeight="1">
      <c r="C431" s="41"/>
      <c r="D431" s="41"/>
      <c r="E431" s="41"/>
      <c r="F431" s="41"/>
      <c r="G431" s="41"/>
      <c r="H431" s="41"/>
      <c r="I431" s="41"/>
      <c r="J431" s="41"/>
      <c r="K431" s="41"/>
      <c r="L431" s="41"/>
      <c r="M431" s="41"/>
      <c r="N431" s="41"/>
      <c r="O431" s="41"/>
      <c r="P431" s="41"/>
      <c r="Q431" s="41"/>
      <c r="R431" s="25"/>
      <c r="S431" s="25"/>
      <c r="T431" s="25"/>
      <c r="U431" s="25"/>
      <c r="V431" s="25"/>
      <c r="W431" s="25"/>
      <c r="X431" s="25"/>
      <c r="Y431" s="25"/>
      <c r="Z431" s="25"/>
      <c r="AA431" s="25"/>
      <c r="AB431" s="25"/>
      <c r="AC431" s="25"/>
      <c r="AD431" s="25"/>
      <c r="AE431" s="25"/>
      <c r="AF431" s="41"/>
      <c r="AG431" s="41"/>
      <c r="AH431" s="41"/>
      <c r="AI431" s="41"/>
      <c r="AJ431" s="41"/>
      <c r="AK431" s="41"/>
    </row>
    <row r="432" spans="3:37" ht="15.75" customHeight="1">
      <c r="C432" s="41"/>
      <c r="D432" s="41"/>
      <c r="E432" s="41"/>
      <c r="F432" s="41"/>
      <c r="G432" s="41"/>
      <c r="H432" s="41"/>
      <c r="I432" s="41"/>
      <c r="J432" s="41"/>
      <c r="K432" s="41"/>
      <c r="L432" s="41"/>
      <c r="M432" s="41"/>
      <c r="N432" s="41"/>
      <c r="O432" s="41"/>
      <c r="P432" s="41"/>
      <c r="Q432" s="41"/>
      <c r="R432" s="25"/>
      <c r="S432" s="25"/>
      <c r="T432" s="25"/>
      <c r="U432" s="25"/>
      <c r="V432" s="25"/>
      <c r="W432" s="25"/>
      <c r="X432" s="25"/>
      <c r="Y432" s="25"/>
      <c r="Z432" s="25"/>
      <c r="AA432" s="25"/>
      <c r="AB432" s="25"/>
      <c r="AC432" s="25"/>
      <c r="AD432" s="25"/>
      <c r="AE432" s="25"/>
      <c r="AF432" s="41"/>
      <c r="AG432" s="41"/>
      <c r="AH432" s="41"/>
      <c r="AI432" s="41"/>
      <c r="AJ432" s="41"/>
      <c r="AK432" s="41"/>
    </row>
    <row r="433" spans="3:37" ht="15.75" customHeight="1">
      <c r="C433" s="41"/>
      <c r="D433" s="41"/>
      <c r="E433" s="41"/>
      <c r="F433" s="41"/>
      <c r="G433" s="41"/>
      <c r="H433" s="41"/>
      <c r="I433" s="41"/>
      <c r="J433" s="41"/>
      <c r="K433" s="41"/>
      <c r="L433" s="41"/>
      <c r="M433" s="41"/>
      <c r="N433" s="41"/>
      <c r="O433" s="41"/>
      <c r="P433" s="41"/>
      <c r="Q433" s="41"/>
      <c r="R433" s="25"/>
      <c r="S433" s="25"/>
      <c r="T433" s="25"/>
      <c r="U433" s="25"/>
      <c r="V433" s="25"/>
      <c r="W433" s="25"/>
      <c r="X433" s="25"/>
      <c r="Y433" s="25"/>
      <c r="Z433" s="25"/>
      <c r="AA433" s="25"/>
      <c r="AB433" s="25"/>
      <c r="AC433" s="25"/>
      <c r="AD433" s="25"/>
      <c r="AE433" s="25"/>
      <c r="AF433" s="41"/>
      <c r="AG433" s="41"/>
      <c r="AH433" s="41"/>
      <c r="AI433" s="41"/>
      <c r="AJ433" s="41"/>
      <c r="AK433" s="41"/>
    </row>
    <row r="434" spans="3:37" ht="15.75" customHeight="1">
      <c r="C434" s="41"/>
      <c r="D434" s="41"/>
      <c r="E434" s="41"/>
      <c r="F434" s="41"/>
      <c r="G434" s="41"/>
      <c r="H434" s="41"/>
      <c r="I434" s="41"/>
      <c r="J434" s="41"/>
      <c r="K434" s="41"/>
      <c r="L434" s="41"/>
      <c r="M434" s="41"/>
      <c r="N434" s="41"/>
      <c r="O434" s="41"/>
      <c r="P434" s="41"/>
      <c r="Q434" s="41"/>
      <c r="R434" s="25"/>
      <c r="S434" s="25"/>
      <c r="T434" s="25"/>
      <c r="U434" s="25"/>
      <c r="V434" s="25"/>
      <c r="W434" s="25"/>
      <c r="X434" s="25"/>
      <c r="Y434" s="25"/>
      <c r="Z434" s="25"/>
      <c r="AA434" s="25"/>
      <c r="AB434" s="25"/>
      <c r="AC434" s="25"/>
      <c r="AD434" s="25"/>
      <c r="AE434" s="25"/>
      <c r="AF434" s="41"/>
      <c r="AG434" s="41"/>
      <c r="AH434" s="41"/>
      <c r="AI434" s="41"/>
      <c r="AJ434" s="41"/>
      <c r="AK434" s="41"/>
    </row>
    <row r="435" spans="3:37" ht="15.75" customHeight="1">
      <c r="C435" s="41"/>
      <c r="D435" s="41"/>
      <c r="E435" s="41"/>
      <c r="F435" s="41"/>
      <c r="G435" s="41"/>
      <c r="H435" s="41"/>
      <c r="I435" s="41"/>
      <c r="J435" s="41"/>
      <c r="K435" s="41"/>
      <c r="L435" s="41"/>
      <c r="M435" s="41"/>
      <c r="N435" s="41"/>
      <c r="O435" s="41"/>
      <c r="P435" s="41"/>
      <c r="Q435" s="41"/>
      <c r="R435" s="25"/>
      <c r="S435" s="25"/>
      <c r="T435" s="25"/>
      <c r="U435" s="25"/>
      <c r="V435" s="25"/>
      <c r="W435" s="25"/>
      <c r="X435" s="25"/>
      <c r="Y435" s="25"/>
      <c r="Z435" s="25"/>
      <c r="AA435" s="25"/>
      <c r="AB435" s="25"/>
      <c r="AC435" s="25"/>
      <c r="AD435" s="25"/>
      <c r="AE435" s="25"/>
      <c r="AF435" s="41"/>
      <c r="AG435" s="41"/>
      <c r="AH435" s="41"/>
      <c r="AI435" s="41"/>
      <c r="AJ435" s="41"/>
      <c r="AK435" s="41"/>
    </row>
    <row r="436" spans="3:37" ht="15.75" customHeight="1">
      <c r="C436" s="41"/>
      <c r="D436" s="41"/>
      <c r="E436" s="41"/>
      <c r="F436" s="41"/>
      <c r="G436" s="41"/>
      <c r="H436" s="41"/>
      <c r="I436" s="41"/>
      <c r="J436" s="41"/>
      <c r="K436" s="41"/>
      <c r="L436" s="41"/>
      <c r="M436" s="41"/>
      <c r="N436" s="41"/>
      <c r="O436" s="41"/>
      <c r="P436" s="41"/>
      <c r="Q436" s="41"/>
      <c r="R436" s="25"/>
      <c r="S436" s="25"/>
      <c r="T436" s="25"/>
      <c r="U436" s="25"/>
      <c r="V436" s="25"/>
      <c r="W436" s="25"/>
      <c r="X436" s="25"/>
      <c r="Y436" s="25"/>
      <c r="Z436" s="25"/>
      <c r="AA436" s="25"/>
      <c r="AB436" s="25"/>
      <c r="AC436" s="25"/>
      <c r="AD436" s="25"/>
      <c r="AE436" s="25"/>
      <c r="AF436" s="41"/>
      <c r="AG436" s="41"/>
      <c r="AH436" s="41"/>
      <c r="AI436" s="41"/>
      <c r="AJ436" s="41"/>
      <c r="AK436" s="41"/>
    </row>
    <row r="437" spans="3:37" ht="15.75" customHeight="1">
      <c r="C437" s="41"/>
      <c r="D437" s="41"/>
      <c r="E437" s="41"/>
      <c r="F437" s="41"/>
      <c r="G437" s="41"/>
      <c r="H437" s="41"/>
      <c r="I437" s="41"/>
      <c r="J437" s="41"/>
      <c r="K437" s="41"/>
      <c r="L437" s="41"/>
      <c r="M437" s="41"/>
      <c r="N437" s="41"/>
      <c r="O437" s="41"/>
      <c r="P437" s="41"/>
      <c r="Q437" s="41"/>
      <c r="R437" s="25"/>
      <c r="S437" s="25"/>
      <c r="T437" s="25"/>
      <c r="U437" s="25"/>
      <c r="V437" s="25"/>
      <c r="W437" s="25"/>
      <c r="X437" s="25"/>
      <c r="Y437" s="25"/>
      <c r="Z437" s="25"/>
      <c r="AA437" s="25"/>
      <c r="AB437" s="25"/>
      <c r="AC437" s="25"/>
      <c r="AD437" s="25"/>
      <c r="AE437" s="25"/>
      <c r="AF437" s="41"/>
      <c r="AG437" s="41"/>
      <c r="AH437" s="41"/>
      <c r="AI437" s="41"/>
      <c r="AJ437" s="41"/>
      <c r="AK437" s="41"/>
    </row>
    <row r="438" spans="3:37" ht="15.75" customHeight="1">
      <c r="C438" s="41"/>
      <c r="D438" s="41"/>
      <c r="E438" s="41"/>
      <c r="F438" s="41"/>
      <c r="G438" s="41"/>
      <c r="H438" s="41"/>
      <c r="I438" s="41"/>
      <c r="J438" s="41"/>
      <c r="K438" s="41"/>
      <c r="L438" s="41"/>
      <c r="M438" s="41"/>
      <c r="N438" s="41"/>
      <c r="O438" s="41"/>
      <c r="P438" s="41"/>
      <c r="Q438" s="41"/>
      <c r="R438" s="25"/>
      <c r="S438" s="25"/>
      <c r="T438" s="25"/>
      <c r="U438" s="25"/>
      <c r="V438" s="25"/>
      <c r="W438" s="25"/>
      <c r="X438" s="25"/>
      <c r="Y438" s="25"/>
      <c r="Z438" s="25"/>
      <c r="AA438" s="25"/>
      <c r="AB438" s="25"/>
      <c r="AC438" s="25"/>
      <c r="AD438" s="25"/>
      <c r="AE438" s="25"/>
      <c r="AF438" s="41"/>
      <c r="AG438" s="41"/>
      <c r="AH438" s="41"/>
      <c r="AI438" s="41"/>
      <c r="AJ438" s="41"/>
      <c r="AK438" s="41"/>
    </row>
    <row r="439" spans="3:37" ht="15.75" customHeight="1">
      <c r="C439" s="41"/>
      <c r="D439" s="41"/>
      <c r="E439" s="41"/>
      <c r="F439" s="41"/>
      <c r="G439" s="41"/>
      <c r="H439" s="41"/>
      <c r="I439" s="41"/>
      <c r="J439" s="41"/>
      <c r="K439" s="41"/>
      <c r="L439" s="41"/>
      <c r="M439" s="41"/>
      <c r="N439" s="41"/>
      <c r="O439" s="41"/>
      <c r="P439" s="41"/>
      <c r="Q439" s="41"/>
      <c r="R439" s="25"/>
      <c r="S439" s="25"/>
      <c r="T439" s="25"/>
      <c r="U439" s="25"/>
      <c r="V439" s="25"/>
      <c r="W439" s="25"/>
      <c r="X439" s="25"/>
      <c r="Y439" s="25"/>
      <c r="Z439" s="25"/>
      <c r="AA439" s="25"/>
      <c r="AB439" s="25"/>
      <c r="AC439" s="25"/>
      <c r="AD439" s="25"/>
      <c r="AE439" s="25"/>
      <c r="AF439" s="41"/>
      <c r="AG439" s="41"/>
      <c r="AH439" s="41"/>
      <c r="AI439" s="41"/>
      <c r="AJ439" s="41"/>
      <c r="AK439" s="41"/>
    </row>
    <row r="440" spans="3:37" ht="15.75" customHeight="1">
      <c r="C440" s="41"/>
      <c r="D440" s="41"/>
      <c r="E440" s="41"/>
      <c r="F440" s="41"/>
      <c r="G440" s="41"/>
      <c r="H440" s="41"/>
      <c r="I440" s="41"/>
      <c r="J440" s="41"/>
      <c r="K440" s="41"/>
      <c r="L440" s="41"/>
      <c r="M440" s="41"/>
      <c r="N440" s="41"/>
      <c r="O440" s="41"/>
      <c r="P440" s="41"/>
      <c r="Q440" s="41"/>
      <c r="R440" s="25"/>
      <c r="S440" s="25"/>
      <c r="T440" s="25"/>
      <c r="U440" s="25"/>
      <c r="V440" s="25"/>
      <c r="W440" s="25"/>
      <c r="X440" s="25"/>
      <c r="Y440" s="25"/>
      <c r="Z440" s="25"/>
      <c r="AA440" s="25"/>
      <c r="AB440" s="25"/>
      <c r="AC440" s="25"/>
      <c r="AD440" s="25"/>
      <c r="AE440" s="25"/>
      <c r="AF440" s="41"/>
      <c r="AG440" s="41"/>
      <c r="AH440" s="41"/>
      <c r="AI440" s="41"/>
      <c r="AJ440" s="41"/>
      <c r="AK440" s="41"/>
    </row>
    <row r="441" spans="3:37" ht="15.75" customHeight="1">
      <c r="C441" s="41"/>
      <c r="D441" s="41"/>
      <c r="E441" s="41"/>
      <c r="F441" s="41"/>
      <c r="G441" s="41"/>
      <c r="H441" s="41"/>
      <c r="I441" s="41"/>
      <c r="J441" s="41"/>
      <c r="K441" s="41"/>
      <c r="L441" s="41"/>
      <c r="M441" s="41"/>
      <c r="N441" s="41"/>
      <c r="O441" s="41"/>
      <c r="P441" s="41"/>
      <c r="Q441" s="41"/>
      <c r="R441" s="25"/>
      <c r="S441" s="25"/>
      <c r="T441" s="25"/>
      <c r="U441" s="25"/>
      <c r="V441" s="25"/>
      <c r="W441" s="25"/>
      <c r="X441" s="25"/>
      <c r="Y441" s="25"/>
      <c r="Z441" s="25"/>
      <c r="AA441" s="25"/>
      <c r="AB441" s="25"/>
      <c r="AC441" s="25"/>
      <c r="AD441" s="25"/>
      <c r="AE441" s="25"/>
      <c r="AF441" s="41"/>
      <c r="AG441" s="41"/>
      <c r="AH441" s="41"/>
      <c r="AI441" s="41"/>
      <c r="AJ441" s="41"/>
      <c r="AK441" s="41"/>
    </row>
    <row r="442" spans="3:37" ht="15.75" customHeight="1">
      <c r="C442" s="41"/>
      <c r="D442" s="41"/>
      <c r="E442" s="41"/>
      <c r="F442" s="41"/>
      <c r="G442" s="41"/>
      <c r="H442" s="41"/>
      <c r="I442" s="41"/>
      <c r="J442" s="41"/>
      <c r="K442" s="41"/>
      <c r="L442" s="41"/>
      <c r="M442" s="41"/>
      <c r="N442" s="41"/>
      <c r="O442" s="41"/>
      <c r="P442" s="41"/>
      <c r="Q442" s="41"/>
      <c r="R442" s="25"/>
      <c r="S442" s="25"/>
      <c r="T442" s="25"/>
      <c r="U442" s="25"/>
      <c r="V442" s="25"/>
      <c r="W442" s="25"/>
      <c r="X442" s="25"/>
      <c r="Y442" s="25"/>
      <c r="Z442" s="25"/>
      <c r="AA442" s="25"/>
      <c r="AB442" s="25"/>
      <c r="AC442" s="25"/>
      <c r="AD442" s="25"/>
      <c r="AE442" s="25"/>
      <c r="AF442" s="41"/>
      <c r="AG442" s="41"/>
      <c r="AH442" s="41"/>
      <c r="AI442" s="41"/>
      <c r="AJ442" s="41"/>
      <c r="AK442" s="41"/>
    </row>
    <row r="443" spans="3:37" ht="15.75" customHeight="1">
      <c r="C443" s="41"/>
      <c r="D443" s="41"/>
      <c r="E443" s="41"/>
      <c r="F443" s="41"/>
      <c r="G443" s="41"/>
      <c r="H443" s="41"/>
      <c r="I443" s="41"/>
      <c r="J443" s="41"/>
      <c r="K443" s="41"/>
      <c r="L443" s="41"/>
      <c r="M443" s="41"/>
      <c r="N443" s="41"/>
      <c r="O443" s="41"/>
      <c r="P443" s="41"/>
      <c r="Q443" s="41"/>
      <c r="R443" s="25"/>
      <c r="S443" s="25"/>
      <c r="T443" s="25"/>
      <c r="U443" s="25"/>
      <c r="V443" s="25"/>
      <c r="W443" s="25"/>
      <c r="X443" s="25"/>
      <c r="Y443" s="25"/>
      <c r="Z443" s="25"/>
      <c r="AA443" s="25"/>
      <c r="AB443" s="25"/>
      <c r="AC443" s="25"/>
      <c r="AD443" s="25"/>
      <c r="AE443" s="25"/>
      <c r="AF443" s="41"/>
      <c r="AG443" s="41"/>
      <c r="AH443" s="41"/>
      <c r="AI443" s="41"/>
      <c r="AJ443" s="41"/>
      <c r="AK443" s="41"/>
    </row>
    <row r="444" spans="3:37" ht="15.75" customHeight="1">
      <c r="C444" s="41"/>
      <c r="D444" s="41"/>
      <c r="E444" s="41"/>
      <c r="F444" s="41"/>
      <c r="G444" s="41"/>
      <c r="H444" s="41"/>
      <c r="I444" s="41"/>
      <c r="J444" s="41"/>
      <c r="K444" s="41"/>
      <c r="L444" s="41"/>
      <c r="M444" s="41"/>
      <c r="N444" s="41"/>
      <c r="O444" s="41"/>
      <c r="P444" s="41"/>
      <c r="Q444" s="41"/>
      <c r="R444" s="25"/>
      <c r="S444" s="25"/>
      <c r="T444" s="25"/>
      <c r="U444" s="25"/>
      <c r="V444" s="25"/>
      <c r="W444" s="25"/>
      <c r="X444" s="25"/>
      <c r="Y444" s="25"/>
      <c r="Z444" s="25"/>
      <c r="AA444" s="25"/>
      <c r="AB444" s="25"/>
      <c r="AC444" s="25"/>
      <c r="AD444" s="25"/>
      <c r="AE444" s="25"/>
      <c r="AF444" s="41"/>
      <c r="AG444" s="41"/>
      <c r="AH444" s="41"/>
      <c r="AI444" s="41"/>
      <c r="AJ444" s="41"/>
      <c r="AK444" s="41"/>
    </row>
    <row r="445" spans="3:37" ht="15.75" customHeight="1">
      <c r="C445" s="41"/>
      <c r="D445" s="41"/>
      <c r="E445" s="41"/>
      <c r="F445" s="41"/>
      <c r="G445" s="41"/>
      <c r="H445" s="41"/>
      <c r="I445" s="41"/>
      <c r="J445" s="41"/>
      <c r="K445" s="41"/>
      <c r="L445" s="41"/>
      <c r="M445" s="41"/>
      <c r="N445" s="41"/>
      <c r="O445" s="41"/>
      <c r="P445" s="41"/>
      <c r="Q445" s="41"/>
      <c r="R445" s="25"/>
      <c r="S445" s="25"/>
      <c r="T445" s="25"/>
      <c r="U445" s="25"/>
      <c r="V445" s="25"/>
      <c r="W445" s="25"/>
      <c r="X445" s="25"/>
      <c r="Y445" s="25"/>
      <c r="Z445" s="25"/>
      <c r="AA445" s="25"/>
      <c r="AB445" s="25"/>
      <c r="AC445" s="25"/>
      <c r="AD445" s="25"/>
      <c r="AE445" s="25"/>
      <c r="AF445" s="41"/>
      <c r="AG445" s="41"/>
      <c r="AH445" s="41"/>
      <c r="AI445" s="41"/>
      <c r="AJ445" s="41"/>
      <c r="AK445" s="41"/>
    </row>
    <row r="446" spans="3:37" ht="15.75" customHeight="1">
      <c r="C446" s="41"/>
      <c r="D446" s="41"/>
      <c r="E446" s="41"/>
      <c r="F446" s="41"/>
      <c r="G446" s="41"/>
      <c r="H446" s="41"/>
      <c r="I446" s="41"/>
      <c r="J446" s="41"/>
      <c r="K446" s="41"/>
      <c r="L446" s="41"/>
      <c r="M446" s="41"/>
      <c r="N446" s="41"/>
      <c r="O446" s="41"/>
      <c r="P446" s="41"/>
      <c r="Q446" s="41"/>
      <c r="R446" s="25"/>
      <c r="S446" s="25"/>
      <c r="T446" s="25"/>
      <c r="U446" s="25"/>
      <c r="V446" s="25"/>
      <c r="W446" s="25"/>
      <c r="X446" s="25"/>
      <c r="Y446" s="25"/>
      <c r="Z446" s="25"/>
      <c r="AA446" s="25"/>
      <c r="AB446" s="25"/>
      <c r="AC446" s="25"/>
      <c r="AD446" s="25"/>
      <c r="AE446" s="25"/>
      <c r="AF446" s="41"/>
      <c r="AG446" s="41"/>
      <c r="AH446" s="41"/>
      <c r="AI446" s="41"/>
      <c r="AJ446" s="41"/>
      <c r="AK446" s="41"/>
    </row>
    <row r="447" spans="3:37" ht="15.75" customHeight="1">
      <c r="C447" s="41"/>
      <c r="D447" s="41"/>
      <c r="E447" s="41"/>
      <c r="F447" s="41"/>
      <c r="G447" s="41"/>
      <c r="H447" s="41"/>
      <c r="I447" s="41"/>
      <c r="J447" s="41"/>
      <c r="K447" s="41"/>
      <c r="L447" s="41"/>
      <c r="M447" s="41"/>
      <c r="N447" s="41"/>
      <c r="O447" s="41"/>
      <c r="P447" s="41"/>
      <c r="Q447" s="41"/>
      <c r="R447" s="25"/>
      <c r="S447" s="25"/>
      <c r="T447" s="25"/>
      <c r="U447" s="25"/>
      <c r="V447" s="25"/>
      <c r="W447" s="25"/>
      <c r="X447" s="25"/>
      <c r="Y447" s="25"/>
      <c r="Z447" s="25"/>
      <c r="AA447" s="25"/>
      <c r="AB447" s="25"/>
      <c r="AC447" s="25"/>
      <c r="AD447" s="25"/>
      <c r="AE447" s="25"/>
      <c r="AF447" s="41"/>
      <c r="AG447" s="41"/>
      <c r="AH447" s="41"/>
      <c r="AI447" s="41"/>
      <c r="AJ447" s="41"/>
      <c r="AK447" s="41"/>
    </row>
    <row r="448" spans="3:37" ht="15.75" customHeight="1">
      <c r="C448" s="41"/>
      <c r="D448" s="41"/>
      <c r="E448" s="41"/>
      <c r="F448" s="41"/>
      <c r="G448" s="41"/>
      <c r="H448" s="41"/>
      <c r="I448" s="41"/>
      <c r="J448" s="41"/>
      <c r="K448" s="41"/>
      <c r="L448" s="41"/>
      <c r="M448" s="41"/>
      <c r="N448" s="41"/>
      <c r="O448" s="41"/>
      <c r="P448" s="41"/>
      <c r="Q448" s="41"/>
      <c r="R448" s="25"/>
      <c r="S448" s="25"/>
      <c r="T448" s="25"/>
      <c r="U448" s="25"/>
      <c r="V448" s="25"/>
      <c r="W448" s="25"/>
      <c r="X448" s="25"/>
      <c r="Y448" s="25"/>
      <c r="Z448" s="25"/>
      <c r="AA448" s="25"/>
      <c r="AB448" s="25"/>
      <c r="AC448" s="25"/>
      <c r="AD448" s="25"/>
      <c r="AE448" s="25"/>
      <c r="AF448" s="41"/>
      <c r="AG448" s="41"/>
      <c r="AH448" s="41"/>
      <c r="AI448" s="41"/>
      <c r="AJ448" s="41"/>
      <c r="AK448" s="41"/>
    </row>
    <row r="449" spans="3:37" ht="15.75" customHeight="1">
      <c r="C449" s="41"/>
      <c r="D449" s="41"/>
      <c r="E449" s="41"/>
      <c r="F449" s="41"/>
      <c r="G449" s="41"/>
      <c r="H449" s="41"/>
      <c r="I449" s="41"/>
      <c r="J449" s="41"/>
      <c r="K449" s="41"/>
      <c r="L449" s="41"/>
      <c r="M449" s="41"/>
      <c r="N449" s="41"/>
      <c r="O449" s="41"/>
      <c r="P449" s="41"/>
      <c r="Q449" s="41"/>
      <c r="R449" s="25"/>
      <c r="S449" s="25"/>
      <c r="T449" s="25"/>
      <c r="U449" s="25"/>
      <c r="V449" s="25"/>
      <c r="W449" s="25"/>
      <c r="X449" s="25"/>
      <c r="Y449" s="25"/>
      <c r="Z449" s="25"/>
      <c r="AA449" s="25"/>
      <c r="AB449" s="25"/>
      <c r="AC449" s="25"/>
      <c r="AD449" s="25"/>
      <c r="AE449" s="25"/>
      <c r="AF449" s="41"/>
      <c r="AG449" s="41"/>
      <c r="AH449" s="41"/>
      <c r="AI449" s="41"/>
      <c r="AJ449" s="41"/>
      <c r="AK449" s="41"/>
    </row>
    <row r="450" spans="3:37" ht="15.75" customHeight="1">
      <c r="C450" s="41"/>
      <c r="D450" s="41"/>
      <c r="E450" s="41"/>
      <c r="F450" s="41"/>
      <c r="G450" s="41"/>
      <c r="H450" s="41"/>
      <c r="I450" s="41"/>
      <c r="J450" s="41"/>
      <c r="K450" s="41"/>
      <c r="L450" s="41"/>
      <c r="M450" s="41"/>
      <c r="N450" s="41"/>
      <c r="O450" s="41"/>
      <c r="P450" s="41"/>
      <c r="Q450" s="41"/>
      <c r="R450" s="25"/>
      <c r="S450" s="25"/>
      <c r="T450" s="25"/>
      <c r="U450" s="25"/>
      <c r="V450" s="25"/>
      <c r="W450" s="25"/>
      <c r="X450" s="25"/>
      <c r="Y450" s="25"/>
      <c r="Z450" s="25"/>
      <c r="AA450" s="25"/>
      <c r="AB450" s="25"/>
      <c r="AC450" s="25"/>
      <c r="AD450" s="25"/>
      <c r="AE450" s="25"/>
      <c r="AF450" s="41"/>
      <c r="AG450" s="41"/>
      <c r="AH450" s="41"/>
      <c r="AI450" s="41"/>
      <c r="AJ450" s="41"/>
      <c r="AK450" s="41"/>
    </row>
    <row r="451" spans="3:37" ht="15.75" customHeight="1">
      <c r="C451" s="41"/>
      <c r="D451" s="41"/>
      <c r="E451" s="41"/>
      <c r="F451" s="41"/>
      <c r="G451" s="41"/>
      <c r="H451" s="41"/>
      <c r="I451" s="41"/>
      <c r="J451" s="41"/>
      <c r="K451" s="41"/>
      <c r="L451" s="41"/>
      <c r="M451" s="41"/>
      <c r="N451" s="41"/>
      <c r="O451" s="41"/>
      <c r="P451" s="41"/>
      <c r="Q451" s="41"/>
      <c r="R451" s="25"/>
      <c r="S451" s="25"/>
      <c r="T451" s="25"/>
      <c r="U451" s="25"/>
      <c r="V451" s="25"/>
      <c r="W451" s="25"/>
      <c r="X451" s="25"/>
      <c r="Y451" s="25"/>
      <c r="Z451" s="25"/>
      <c r="AA451" s="25"/>
      <c r="AB451" s="25"/>
      <c r="AC451" s="25"/>
      <c r="AD451" s="25"/>
      <c r="AE451" s="25"/>
      <c r="AF451" s="41"/>
      <c r="AG451" s="41"/>
      <c r="AH451" s="41"/>
      <c r="AI451" s="41"/>
      <c r="AJ451" s="41"/>
      <c r="AK451" s="41"/>
    </row>
    <row r="452" spans="3:37" ht="15.75" customHeight="1">
      <c r="C452" s="41"/>
      <c r="D452" s="41"/>
      <c r="E452" s="41"/>
      <c r="F452" s="41"/>
      <c r="G452" s="41"/>
      <c r="H452" s="41"/>
      <c r="I452" s="41"/>
      <c r="J452" s="41"/>
      <c r="K452" s="41"/>
      <c r="L452" s="41"/>
      <c r="M452" s="41"/>
      <c r="N452" s="41"/>
      <c r="O452" s="41"/>
      <c r="P452" s="41"/>
      <c r="Q452" s="41"/>
      <c r="R452" s="25"/>
      <c r="S452" s="25"/>
      <c r="T452" s="25"/>
      <c r="U452" s="25"/>
      <c r="V452" s="25"/>
      <c r="W452" s="25"/>
      <c r="X452" s="25"/>
      <c r="Y452" s="25"/>
      <c r="Z452" s="25"/>
      <c r="AA452" s="25"/>
      <c r="AB452" s="25"/>
      <c r="AC452" s="25"/>
      <c r="AD452" s="25"/>
      <c r="AE452" s="25"/>
      <c r="AF452" s="41"/>
      <c r="AG452" s="41"/>
      <c r="AH452" s="41"/>
      <c r="AI452" s="41"/>
      <c r="AJ452" s="41"/>
      <c r="AK452" s="41"/>
    </row>
    <row r="453" spans="3:37" ht="15.75" customHeight="1">
      <c r="C453" s="41"/>
      <c r="D453" s="41"/>
      <c r="E453" s="41"/>
      <c r="F453" s="41"/>
      <c r="G453" s="41"/>
      <c r="H453" s="41"/>
      <c r="I453" s="41"/>
      <c r="J453" s="41"/>
      <c r="K453" s="41"/>
      <c r="L453" s="41"/>
      <c r="M453" s="41"/>
      <c r="N453" s="41"/>
      <c r="O453" s="41"/>
      <c r="P453" s="41"/>
      <c r="Q453" s="41"/>
      <c r="R453" s="25"/>
      <c r="S453" s="25"/>
      <c r="T453" s="25"/>
      <c r="U453" s="25"/>
      <c r="V453" s="25"/>
      <c r="W453" s="25"/>
      <c r="X453" s="25"/>
      <c r="Y453" s="25"/>
      <c r="Z453" s="25"/>
      <c r="AA453" s="25"/>
      <c r="AB453" s="25"/>
      <c r="AC453" s="25"/>
      <c r="AD453" s="25"/>
      <c r="AE453" s="25"/>
      <c r="AF453" s="41"/>
      <c r="AG453" s="41"/>
      <c r="AH453" s="41"/>
      <c r="AI453" s="41"/>
      <c r="AJ453" s="41"/>
      <c r="AK453" s="41"/>
    </row>
    <row r="454" spans="3:37" ht="15.75" customHeight="1">
      <c r="C454" s="41"/>
      <c r="D454" s="41"/>
      <c r="E454" s="41"/>
      <c r="F454" s="41"/>
      <c r="G454" s="41"/>
      <c r="H454" s="41"/>
      <c r="I454" s="41"/>
      <c r="J454" s="41"/>
      <c r="K454" s="41"/>
      <c r="L454" s="41"/>
      <c r="M454" s="41"/>
      <c r="N454" s="41"/>
      <c r="O454" s="41"/>
      <c r="P454" s="41"/>
      <c r="Q454" s="41"/>
      <c r="R454" s="25"/>
      <c r="S454" s="25"/>
      <c r="T454" s="25"/>
      <c r="U454" s="25"/>
      <c r="V454" s="25"/>
      <c r="W454" s="25"/>
      <c r="X454" s="25"/>
      <c r="Y454" s="25"/>
      <c r="Z454" s="25"/>
      <c r="AA454" s="25"/>
      <c r="AB454" s="25"/>
      <c r="AC454" s="25"/>
      <c r="AD454" s="25"/>
      <c r="AE454" s="25"/>
      <c r="AF454" s="41"/>
      <c r="AG454" s="41"/>
      <c r="AH454" s="41"/>
      <c r="AI454" s="41"/>
      <c r="AJ454" s="41"/>
      <c r="AK454" s="41"/>
    </row>
    <row r="455" spans="3:37" ht="15.75" customHeight="1">
      <c r="C455" s="41"/>
      <c r="D455" s="41"/>
      <c r="E455" s="41"/>
      <c r="F455" s="41"/>
      <c r="G455" s="41"/>
      <c r="H455" s="41"/>
      <c r="I455" s="41"/>
      <c r="J455" s="41"/>
      <c r="K455" s="41"/>
      <c r="L455" s="41"/>
      <c r="M455" s="41"/>
      <c r="N455" s="41"/>
      <c r="O455" s="41"/>
      <c r="P455" s="41"/>
      <c r="Q455" s="41"/>
      <c r="R455" s="25"/>
      <c r="S455" s="25"/>
      <c r="T455" s="25"/>
      <c r="U455" s="25"/>
      <c r="V455" s="25"/>
      <c r="W455" s="25"/>
      <c r="X455" s="25"/>
      <c r="Y455" s="25"/>
      <c r="Z455" s="25"/>
      <c r="AA455" s="25"/>
      <c r="AB455" s="25"/>
      <c r="AC455" s="25"/>
      <c r="AD455" s="25"/>
      <c r="AE455" s="25"/>
      <c r="AF455" s="41"/>
      <c r="AG455" s="41"/>
      <c r="AH455" s="41"/>
      <c r="AI455" s="41"/>
      <c r="AJ455" s="41"/>
      <c r="AK455" s="41"/>
    </row>
    <row r="456" spans="3:37" ht="15.75" customHeight="1">
      <c r="C456" s="41"/>
      <c r="D456" s="41"/>
      <c r="E456" s="41"/>
      <c r="F456" s="41"/>
      <c r="G456" s="41"/>
      <c r="H456" s="41"/>
      <c r="I456" s="41"/>
      <c r="J456" s="41"/>
      <c r="K456" s="41"/>
      <c r="L456" s="41"/>
      <c r="M456" s="41"/>
      <c r="N456" s="41"/>
      <c r="O456" s="41"/>
      <c r="P456" s="41"/>
      <c r="Q456" s="41"/>
      <c r="R456" s="25"/>
      <c r="S456" s="25"/>
      <c r="T456" s="25"/>
      <c r="U456" s="25"/>
      <c r="V456" s="25"/>
      <c r="W456" s="25"/>
      <c r="X456" s="25"/>
      <c r="Y456" s="25"/>
      <c r="Z456" s="25"/>
      <c r="AA456" s="25"/>
      <c r="AB456" s="25"/>
      <c r="AC456" s="25"/>
      <c r="AD456" s="25"/>
      <c r="AE456" s="25"/>
      <c r="AF456" s="41"/>
      <c r="AG456" s="41"/>
      <c r="AH456" s="41"/>
      <c r="AI456" s="41"/>
      <c r="AJ456" s="41"/>
      <c r="AK456" s="41"/>
    </row>
    <row r="457" spans="3:37" ht="15.75" customHeight="1">
      <c r="C457" s="41"/>
      <c r="D457" s="41"/>
      <c r="E457" s="41"/>
      <c r="F457" s="41"/>
      <c r="G457" s="41"/>
      <c r="H457" s="41"/>
      <c r="I457" s="41"/>
      <c r="J457" s="41"/>
      <c r="K457" s="41"/>
      <c r="L457" s="41"/>
      <c r="M457" s="41"/>
      <c r="N457" s="41"/>
      <c r="O457" s="41"/>
      <c r="P457" s="41"/>
      <c r="Q457" s="41"/>
      <c r="R457" s="25"/>
      <c r="S457" s="25"/>
      <c r="T457" s="25"/>
      <c r="U457" s="25"/>
      <c r="V457" s="25"/>
      <c r="W457" s="25"/>
      <c r="X457" s="25"/>
      <c r="Y457" s="25"/>
      <c r="Z457" s="25"/>
      <c r="AA457" s="25"/>
      <c r="AB457" s="25"/>
      <c r="AC457" s="25"/>
      <c r="AD457" s="25"/>
      <c r="AE457" s="25"/>
      <c r="AF457" s="41"/>
      <c r="AG457" s="41"/>
      <c r="AH457" s="41"/>
      <c r="AI457" s="41"/>
      <c r="AJ457" s="41"/>
      <c r="AK457" s="41"/>
    </row>
    <row r="458" spans="3:37" ht="15.75" customHeight="1">
      <c r="C458" s="41"/>
      <c r="D458" s="41"/>
      <c r="E458" s="41"/>
      <c r="F458" s="41"/>
      <c r="G458" s="41"/>
      <c r="H458" s="41"/>
      <c r="I458" s="41"/>
      <c r="J458" s="41"/>
      <c r="K458" s="41"/>
      <c r="L458" s="41"/>
      <c r="M458" s="41"/>
      <c r="N458" s="41"/>
      <c r="O458" s="41"/>
      <c r="P458" s="41"/>
      <c r="Q458" s="41"/>
      <c r="R458" s="25"/>
      <c r="S458" s="25"/>
      <c r="T458" s="25"/>
      <c r="U458" s="25"/>
      <c r="V458" s="25"/>
      <c r="W458" s="25"/>
      <c r="X458" s="25"/>
      <c r="Y458" s="25"/>
      <c r="Z458" s="25"/>
      <c r="AA458" s="25"/>
      <c r="AB458" s="25"/>
      <c r="AC458" s="25"/>
      <c r="AD458" s="25"/>
      <c r="AE458" s="25"/>
      <c r="AF458" s="41"/>
      <c r="AG458" s="41"/>
      <c r="AH458" s="41"/>
      <c r="AI458" s="41"/>
      <c r="AJ458" s="41"/>
      <c r="AK458" s="41"/>
    </row>
    <row r="459" spans="3:37" ht="15.75" customHeight="1">
      <c r="C459" s="41"/>
      <c r="D459" s="41"/>
      <c r="E459" s="41"/>
      <c r="F459" s="41"/>
      <c r="G459" s="41"/>
      <c r="H459" s="41"/>
      <c r="I459" s="41"/>
      <c r="J459" s="41"/>
      <c r="K459" s="41"/>
      <c r="L459" s="41"/>
      <c r="M459" s="41"/>
      <c r="N459" s="41"/>
      <c r="O459" s="41"/>
      <c r="P459" s="41"/>
      <c r="Q459" s="41"/>
      <c r="R459" s="25"/>
      <c r="S459" s="25"/>
      <c r="T459" s="25"/>
      <c r="U459" s="25"/>
      <c r="V459" s="25"/>
      <c r="W459" s="25"/>
      <c r="X459" s="25"/>
      <c r="Y459" s="25"/>
      <c r="Z459" s="25"/>
      <c r="AA459" s="25"/>
      <c r="AB459" s="25"/>
      <c r="AC459" s="25"/>
      <c r="AD459" s="25"/>
      <c r="AE459" s="25"/>
      <c r="AF459" s="41"/>
      <c r="AG459" s="41"/>
      <c r="AH459" s="41"/>
      <c r="AI459" s="41"/>
      <c r="AJ459" s="41"/>
      <c r="AK459" s="41"/>
    </row>
    <row r="460" spans="3:37" ht="15.75" customHeight="1">
      <c r="C460" s="41"/>
      <c r="D460" s="41"/>
      <c r="E460" s="41"/>
      <c r="F460" s="41"/>
      <c r="G460" s="41"/>
      <c r="H460" s="41"/>
      <c r="I460" s="41"/>
      <c r="J460" s="41"/>
      <c r="K460" s="41"/>
      <c r="L460" s="41"/>
      <c r="M460" s="41"/>
      <c r="N460" s="41"/>
      <c r="O460" s="41"/>
      <c r="P460" s="41"/>
      <c r="Q460" s="41"/>
      <c r="R460" s="25"/>
      <c r="S460" s="25"/>
      <c r="T460" s="25"/>
      <c r="U460" s="25"/>
      <c r="V460" s="25"/>
      <c r="W460" s="25"/>
      <c r="X460" s="25"/>
      <c r="Y460" s="25"/>
      <c r="Z460" s="25"/>
      <c r="AA460" s="25"/>
      <c r="AB460" s="25"/>
      <c r="AC460" s="25"/>
      <c r="AD460" s="25"/>
      <c r="AE460" s="25"/>
      <c r="AF460" s="41"/>
      <c r="AG460" s="41"/>
      <c r="AH460" s="41"/>
      <c r="AI460" s="41"/>
      <c r="AJ460" s="41"/>
      <c r="AK460" s="41"/>
    </row>
    <row r="461" spans="3:37" ht="15.75" customHeight="1">
      <c r="C461" s="41"/>
      <c r="D461" s="41"/>
      <c r="E461" s="41"/>
      <c r="F461" s="41"/>
      <c r="G461" s="41"/>
      <c r="H461" s="41"/>
      <c r="I461" s="41"/>
      <c r="J461" s="41"/>
      <c r="K461" s="41"/>
      <c r="L461" s="41"/>
      <c r="M461" s="41"/>
      <c r="N461" s="41"/>
      <c r="O461" s="41"/>
      <c r="P461" s="41"/>
      <c r="Q461" s="41"/>
      <c r="R461" s="25"/>
      <c r="S461" s="25"/>
      <c r="T461" s="25"/>
      <c r="U461" s="25"/>
      <c r="V461" s="25"/>
      <c r="W461" s="25"/>
      <c r="X461" s="25"/>
      <c r="Y461" s="25"/>
      <c r="Z461" s="25"/>
      <c r="AA461" s="25"/>
      <c r="AB461" s="25"/>
      <c r="AC461" s="25"/>
      <c r="AD461" s="25"/>
      <c r="AE461" s="25"/>
      <c r="AF461" s="41"/>
      <c r="AG461" s="41"/>
      <c r="AH461" s="41"/>
      <c r="AI461" s="41"/>
      <c r="AJ461" s="41"/>
      <c r="AK461" s="41"/>
    </row>
    <row r="462" spans="3:37" ht="15.75" customHeight="1">
      <c r="C462" s="41"/>
      <c r="D462" s="41"/>
      <c r="E462" s="41"/>
      <c r="F462" s="41"/>
      <c r="G462" s="41"/>
      <c r="H462" s="41"/>
      <c r="I462" s="41"/>
      <c r="J462" s="41"/>
      <c r="K462" s="41"/>
      <c r="L462" s="41"/>
      <c r="M462" s="41"/>
      <c r="N462" s="41"/>
      <c r="O462" s="41"/>
      <c r="P462" s="41"/>
      <c r="Q462" s="41"/>
      <c r="R462" s="25"/>
      <c r="S462" s="25"/>
      <c r="T462" s="25"/>
      <c r="U462" s="25"/>
      <c r="V462" s="25"/>
      <c r="W462" s="25"/>
      <c r="X462" s="25"/>
      <c r="Y462" s="25"/>
      <c r="Z462" s="25"/>
      <c r="AA462" s="25"/>
      <c r="AB462" s="25"/>
      <c r="AC462" s="25"/>
      <c r="AD462" s="25"/>
      <c r="AE462" s="25"/>
      <c r="AF462" s="41"/>
      <c r="AG462" s="41"/>
      <c r="AH462" s="41"/>
      <c r="AI462" s="41"/>
      <c r="AJ462" s="41"/>
      <c r="AK462" s="41"/>
    </row>
    <row r="463" spans="3:37" ht="15.75" customHeight="1">
      <c r="C463" s="41"/>
      <c r="D463" s="41"/>
      <c r="E463" s="41"/>
      <c r="F463" s="41"/>
      <c r="G463" s="41"/>
      <c r="H463" s="41"/>
      <c r="I463" s="41"/>
      <c r="J463" s="41"/>
      <c r="K463" s="41"/>
      <c r="L463" s="41"/>
      <c r="M463" s="41"/>
      <c r="N463" s="41"/>
      <c r="O463" s="41"/>
      <c r="P463" s="41"/>
      <c r="Q463" s="41"/>
      <c r="R463" s="25"/>
      <c r="S463" s="25"/>
      <c r="T463" s="25"/>
      <c r="U463" s="25"/>
      <c r="V463" s="25"/>
      <c r="W463" s="25"/>
      <c r="X463" s="25"/>
      <c r="Y463" s="25"/>
      <c r="Z463" s="25"/>
      <c r="AA463" s="25"/>
      <c r="AB463" s="25"/>
      <c r="AC463" s="25"/>
      <c r="AD463" s="25"/>
      <c r="AE463" s="25"/>
      <c r="AF463" s="41"/>
      <c r="AG463" s="41"/>
      <c r="AH463" s="41"/>
      <c r="AI463" s="41"/>
      <c r="AJ463" s="41"/>
      <c r="AK463" s="41"/>
    </row>
    <row r="464" spans="3:37" ht="15.75" customHeight="1">
      <c r="C464" s="41"/>
      <c r="D464" s="41"/>
      <c r="E464" s="41"/>
      <c r="F464" s="41"/>
      <c r="G464" s="41"/>
      <c r="H464" s="41"/>
      <c r="I464" s="41"/>
      <c r="J464" s="41"/>
      <c r="K464" s="41"/>
      <c r="L464" s="41"/>
      <c r="M464" s="41"/>
      <c r="N464" s="41"/>
      <c r="O464" s="41"/>
      <c r="P464" s="41"/>
      <c r="Q464" s="41"/>
      <c r="R464" s="25"/>
      <c r="S464" s="25"/>
      <c r="T464" s="25"/>
      <c r="U464" s="25"/>
      <c r="V464" s="25"/>
      <c r="W464" s="25"/>
      <c r="X464" s="25"/>
      <c r="Y464" s="25"/>
      <c r="Z464" s="25"/>
      <c r="AA464" s="25"/>
      <c r="AB464" s="25"/>
      <c r="AC464" s="25"/>
      <c r="AD464" s="25"/>
      <c r="AE464" s="25"/>
      <c r="AF464" s="41"/>
      <c r="AG464" s="41"/>
      <c r="AH464" s="41"/>
      <c r="AI464" s="41"/>
      <c r="AJ464" s="41"/>
      <c r="AK464" s="41"/>
    </row>
    <row r="465" spans="3:37" ht="15.75" customHeight="1">
      <c r="C465" s="41"/>
      <c r="D465" s="41"/>
      <c r="E465" s="41"/>
      <c r="F465" s="41"/>
      <c r="G465" s="41"/>
      <c r="H465" s="41"/>
      <c r="I465" s="41"/>
      <c r="J465" s="41"/>
      <c r="K465" s="41"/>
      <c r="L465" s="41"/>
      <c r="M465" s="41"/>
      <c r="N465" s="41"/>
      <c r="O465" s="41"/>
      <c r="P465" s="41"/>
      <c r="Q465" s="41"/>
      <c r="R465" s="25"/>
      <c r="S465" s="25"/>
      <c r="T465" s="25"/>
      <c r="U465" s="25"/>
      <c r="V465" s="25"/>
      <c r="W465" s="25"/>
      <c r="X465" s="25"/>
      <c r="Y465" s="25"/>
      <c r="Z465" s="25"/>
      <c r="AA465" s="25"/>
      <c r="AB465" s="25"/>
      <c r="AC465" s="25"/>
      <c r="AD465" s="25"/>
      <c r="AE465" s="25"/>
      <c r="AF465" s="41"/>
      <c r="AG465" s="41"/>
      <c r="AH465" s="41"/>
      <c r="AI465" s="41"/>
      <c r="AJ465" s="41"/>
      <c r="AK465" s="41"/>
    </row>
    <row r="466" spans="3:37" ht="15.75" customHeight="1">
      <c r="C466" s="41"/>
      <c r="D466" s="41"/>
      <c r="E466" s="41"/>
      <c r="F466" s="41"/>
      <c r="G466" s="41"/>
      <c r="H466" s="41"/>
      <c r="I466" s="41"/>
      <c r="J466" s="41"/>
      <c r="K466" s="41"/>
      <c r="L466" s="41"/>
      <c r="M466" s="41"/>
      <c r="N466" s="41"/>
      <c r="O466" s="41"/>
      <c r="P466" s="41"/>
      <c r="Q466" s="41"/>
      <c r="R466" s="25"/>
      <c r="S466" s="25"/>
      <c r="T466" s="25"/>
      <c r="U466" s="25"/>
      <c r="V466" s="25"/>
      <c r="W466" s="25"/>
      <c r="X466" s="25"/>
      <c r="Y466" s="25"/>
      <c r="Z466" s="25"/>
      <c r="AA466" s="25"/>
      <c r="AB466" s="25"/>
      <c r="AC466" s="25"/>
      <c r="AD466" s="25"/>
      <c r="AE466" s="25"/>
      <c r="AF466" s="41"/>
      <c r="AG466" s="41"/>
      <c r="AH466" s="41"/>
      <c r="AI466" s="41"/>
      <c r="AJ466" s="41"/>
      <c r="AK466" s="41"/>
    </row>
    <row r="467" spans="3:37" ht="15.75" customHeight="1">
      <c r="C467" s="41"/>
      <c r="D467" s="41"/>
      <c r="E467" s="41"/>
      <c r="F467" s="41"/>
      <c r="G467" s="41"/>
      <c r="H467" s="41"/>
      <c r="I467" s="41"/>
      <c r="J467" s="41"/>
      <c r="K467" s="41"/>
      <c r="L467" s="41"/>
      <c r="M467" s="41"/>
      <c r="N467" s="41"/>
      <c r="O467" s="41"/>
      <c r="P467" s="41"/>
      <c r="Q467" s="41"/>
      <c r="R467" s="25"/>
      <c r="S467" s="25"/>
      <c r="T467" s="25"/>
      <c r="U467" s="25"/>
      <c r="V467" s="25"/>
      <c r="W467" s="25"/>
      <c r="X467" s="25"/>
      <c r="Y467" s="25"/>
      <c r="Z467" s="25"/>
      <c r="AA467" s="25"/>
      <c r="AB467" s="25"/>
      <c r="AC467" s="25"/>
      <c r="AD467" s="25"/>
      <c r="AE467" s="25"/>
      <c r="AF467" s="41"/>
      <c r="AG467" s="41"/>
      <c r="AH467" s="41"/>
      <c r="AI467" s="41"/>
      <c r="AJ467" s="41"/>
      <c r="AK467" s="41"/>
    </row>
    <row r="468" spans="3:37" ht="15.75" customHeight="1">
      <c r="C468" s="41"/>
      <c r="D468" s="41"/>
      <c r="E468" s="41"/>
      <c r="F468" s="41"/>
      <c r="G468" s="41"/>
      <c r="H468" s="41"/>
      <c r="I468" s="41"/>
      <c r="J468" s="41"/>
      <c r="K468" s="41"/>
      <c r="L468" s="41"/>
      <c r="M468" s="41"/>
      <c r="N468" s="41"/>
      <c r="O468" s="41"/>
      <c r="P468" s="41"/>
      <c r="Q468" s="41"/>
      <c r="R468" s="25"/>
      <c r="S468" s="25"/>
      <c r="T468" s="25"/>
      <c r="U468" s="25"/>
      <c r="V468" s="25"/>
      <c r="W468" s="25"/>
      <c r="X468" s="25"/>
      <c r="Y468" s="25"/>
      <c r="Z468" s="25"/>
      <c r="AA468" s="25"/>
      <c r="AB468" s="25"/>
      <c r="AC468" s="25"/>
      <c r="AD468" s="25"/>
      <c r="AE468" s="25"/>
      <c r="AF468" s="41"/>
      <c r="AG468" s="41"/>
      <c r="AH468" s="41"/>
      <c r="AI468" s="41"/>
      <c r="AJ468" s="41"/>
      <c r="AK468" s="41"/>
    </row>
    <row r="469" spans="3:37" ht="15.75" customHeight="1">
      <c r="C469" s="41"/>
      <c r="D469" s="41"/>
      <c r="E469" s="41"/>
      <c r="F469" s="41"/>
      <c r="G469" s="41"/>
      <c r="H469" s="41"/>
      <c r="I469" s="41"/>
      <c r="J469" s="41"/>
      <c r="K469" s="41"/>
      <c r="L469" s="41"/>
      <c r="M469" s="41"/>
      <c r="N469" s="41"/>
      <c r="O469" s="41"/>
      <c r="P469" s="41"/>
      <c r="Q469" s="41"/>
      <c r="R469" s="25"/>
      <c r="S469" s="25"/>
      <c r="T469" s="25"/>
      <c r="U469" s="25"/>
      <c r="V469" s="25"/>
      <c r="W469" s="25"/>
      <c r="X469" s="25"/>
      <c r="Y469" s="25"/>
      <c r="Z469" s="25"/>
      <c r="AA469" s="25"/>
      <c r="AB469" s="25"/>
      <c r="AC469" s="25"/>
      <c r="AD469" s="25"/>
      <c r="AE469" s="25"/>
      <c r="AF469" s="41"/>
      <c r="AG469" s="41"/>
      <c r="AH469" s="41"/>
      <c r="AI469" s="41"/>
      <c r="AJ469" s="41"/>
      <c r="AK469" s="41"/>
    </row>
    <row r="470" spans="3:37" ht="15.75" customHeight="1">
      <c r="C470" s="41"/>
      <c r="D470" s="41"/>
      <c r="E470" s="41"/>
      <c r="F470" s="41"/>
      <c r="G470" s="41"/>
      <c r="H470" s="41"/>
      <c r="I470" s="41"/>
      <c r="J470" s="41"/>
      <c r="K470" s="41"/>
      <c r="L470" s="41"/>
      <c r="M470" s="41"/>
      <c r="N470" s="41"/>
      <c r="O470" s="41"/>
      <c r="P470" s="41"/>
      <c r="Q470" s="41"/>
      <c r="R470" s="25"/>
      <c r="S470" s="25"/>
      <c r="T470" s="25"/>
      <c r="U470" s="25"/>
      <c r="V470" s="25"/>
      <c r="W470" s="25"/>
      <c r="X470" s="25"/>
      <c r="Y470" s="25"/>
      <c r="Z470" s="25"/>
      <c r="AA470" s="25"/>
      <c r="AB470" s="25"/>
      <c r="AC470" s="25"/>
      <c r="AD470" s="25"/>
      <c r="AE470" s="25"/>
      <c r="AF470" s="41"/>
      <c r="AG470" s="41"/>
      <c r="AH470" s="41"/>
      <c r="AI470" s="41"/>
      <c r="AJ470" s="41"/>
      <c r="AK470" s="41"/>
    </row>
    <row r="471" spans="3:37" ht="15.75" customHeight="1">
      <c r="C471" s="41"/>
      <c r="D471" s="41"/>
      <c r="E471" s="41"/>
      <c r="F471" s="41"/>
      <c r="G471" s="41"/>
      <c r="H471" s="41"/>
      <c r="I471" s="41"/>
      <c r="J471" s="41"/>
      <c r="K471" s="41"/>
      <c r="L471" s="41"/>
      <c r="M471" s="41"/>
      <c r="N471" s="41"/>
      <c r="O471" s="41"/>
      <c r="P471" s="41"/>
      <c r="Q471" s="41"/>
      <c r="R471" s="25"/>
      <c r="S471" s="25"/>
      <c r="T471" s="25"/>
      <c r="U471" s="25"/>
      <c r="V471" s="25"/>
      <c r="W471" s="25"/>
      <c r="X471" s="25"/>
      <c r="Y471" s="25"/>
      <c r="Z471" s="25"/>
      <c r="AA471" s="25"/>
      <c r="AB471" s="25"/>
      <c r="AC471" s="25"/>
      <c r="AD471" s="25"/>
      <c r="AE471" s="25"/>
      <c r="AF471" s="41"/>
      <c r="AG471" s="41"/>
      <c r="AH471" s="41"/>
      <c r="AI471" s="41"/>
      <c r="AJ471" s="41"/>
      <c r="AK471" s="41"/>
    </row>
    <row r="472" spans="3:37" ht="15.75" customHeight="1">
      <c r="C472" s="41"/>
      <c r="D472" s="41"/>
      <c r="E472" s="41"/>
      <c r="F472" s="41"/>
      <c r="G472" s="41"/>
      <c r="H472" s="41"/>
      <c r="I472" s="41"/>
      <c r="J472" s="41"/>
      <c r="K472" s="41"/>
      <c r="L472" s="41"/>
      <c r="M472" s="41"/>
      <c r="N472" s="41"/>
      <c r="O472" s="41"/>
      <c r="P472" s="41"/>
      <c r="Q472" s="41"/>
      <c r="R472" s="25"/>
      <c r="S472" s="25"/>
      <c r="T472" s="25"/>
      <c r="U472" s="25"/>
      <c r="V472" s="25"/>
      <c r="W472" s="25"/>
      <c r="X472" s="25"/>
      <c r="Y472" s="25"/>
      <c r="Z472" s="25"/>
      <c r="AA472" s="25"/>
      <c r="AB472" s="25"/>
      <c r="AC472" s="25"/>
      <c r="AD472" s="25"/>
      <c r="AE472" s="25"/>
      <c r="AF472" s="41"/>
      <c r="AG472" s="41"/>
      <c r="AH472" s="41"/>
      <c r="AI472" s="41"/>
      <c r="AJ472" s="41"/>
      <c r="AK472" s="41"/>
    </row>
    <row r="473" spans="3:37" ht="15.75" customHeight="1">
      <c r="C473" s="41"/>
      <c r="D473" s="41"/>
      <c r="E473" s="41"/>
      <c r="F473" s="41"/>
      <c r="G473" s="41"/>
      <c r="H473" s="41"/>
      <c r="I473" s="41"/>
      <c r="J473" s="41"/>
      <c r="K473" s="41"/>
      <c r="L473" s="41"/>
      <c r="M473" s="41"/>
      <c r="N473" s="41"/>
      <c r="O473" s="41"/>
      <c r="P473" s="41"/>
      <c r="Q473" s="41"/>
      <c r="R473" s="25"/>
      <c r="S473" s="25"/>
      <c r="T473" s="25"/>
      <c r="U473" s="25"/>
      <c r="V473" s="25"/>
      <c r="W473" s="25"/>
      <c r="X473" s="25"/>
      <c r="Y473" s="25"/>
      <c r="Z473" s="25"/>
      <c r="AA473" s="25"/>
      <c r="AB473" s="25"/>
      <c r="AC473" s="25"/>
      <c r="AD473" s="25"/>
      <c r="AE473" s="25"/>
      <c r="AF473" s="41"/>
      <c r="AG473" s="41"/>
      <c r="AH473" s="41"/>
      <c r="AI473" s="41"/>
      <c r="AJ473" s="41"/>
      <c r="AK473" s="41"/>
    </row>
    <row r="474" spans="3:37" ht="15.75" customHeight="1">
      <c r="C474" s="41"/>
      <c r="D474" s="41"/>
      <c r="E474" s="41"/>
      <c r="F474" s="41"/>
      <c r="G474" s="41"/>
      <c r="H474" s="41"/>
      <c r="I474" s="41"/>
      <c r="J474" s="41"/>
      <c r="K474" s="41"/>
      <c r="L474" s="41"/>
      <c r="M474" s="41"/>
      <c r="N474" s="41"/>
      <c r="O474" s="41"/>
      <c r="P474" s="41"/>
      <c r="Q474" s="41"/>
      <c r="R474" s="25"/>
      <c r="S474" s="25"/>
      <c r="T474" s="25"/>
      <c r="U474" s="25"/>
      <c r="V474" s="25"/>
      <c r="W474" s="25"/>
      <c r="X474" s="25"/>
      <c r="Y474" s="25"/>
      <c r="Z474" s="25"/>
      <c r="AA474" s="25"/>
      <c r="AB474" s="25"/>
      <c r="AC474" s="25"/>
      <c r="AD474" s="25"/>
      <c r="AE474" s="25"/>
      <c r="AF474" s="41"/>
      <c r="AG474" s="41"/>
      <c r="AH474" s="41"/>
      <c r="AI474" s="41"/>
      <c r="AJ474" s="41"/>
      <c r="AK474" s="41"/>
    </row>
    <row r="475" spans="3:37" ht="15.75" customHeight="1">
      <c r="C475" s="41"/>
      <c r="D475" s="41"/>
      <c r="E475" s="41"/>
      <c r="F475" s="41"/>
      <c r="G475" s="41"/>
      <c r="H475" s="41"/>
      <c r="I475" s="41"/>
      <c r="J475" s="41"/>
      <c r="K475" s="41"/>
      <c r="L475" s="41"/>
      <c r="M475" s="41"/>
      <c r="N475" s="41"/>
      <c r="O475" s="41"/>
      <c r="P475" s="41"/>
      <c r="Q475" s="41"/>
      <c r="R475" s="25"/>
      <c r="S475" s="25"/>
      <c r="T475" s="25"/>
      <c r="U475" s="25"/>
      <c r="V475" s="25"/>
      <c r="W475" s="25"/>
      <c r="X475" s="25"/>
      <c r="Y475" s="25"/>
      <c r="Z475" s="25"/>
      <c r="AA475" s="25"/>
      <c r="AB475" s="25"/>
      <c r="AC475" s="25"/>
      <c r="AD475" s="25"/>
      <c r="AE475" s="25"/>
      <c r="AF475" s="41"/>
      <c r="AG475" s="41"/>
      <c r="AH475" s="41"/>
      <c r="AI475" s="41"/>
      <c r="AJ475" s="41"/>
      <c r="AK475" s="41"/>
    </row>
    <row r="476" spans="3:37" ht="15.75" customHeight="1">
      <c r="C476" s="41"/>
      <c r="D476" s="41"/>
      <c r="E476" s="41"/>
      <c r="F476" s="41"/>
      <c r="G476" s="41"/>
      <c r="H476" s="41"/>
      <c r="I476" s="41"/>
      <c r="J476" s="41"/>
      <c r="K476" s="41"/>
      <c r="L476" s="41"/>
      <c r="M476" s="41"/>
      <c r="N476" s="41"/>
      <c r="O476" s="41"/>
      <c r="P476" s="41"/>
      <c r="Q476" s="41"/>
      <c r="R476" s="25"/>
      <c r="S476" s="25"/>
      <c r="T476" s="25"/>
      <c r="U476" s="25"/>
      <c r="V476" s="25"/>
      <c r="W476" s="25"/>
      <c r="X476" s="25"/>
      <c r="Y476" s="25"/>
      <c r="Z476" s="25"/>
      <c r="AA476" s="25"/>
      <c r="AB476" s="25"/>
      <c r="AC476" s="25"/>
      <c r="AD476" s="25"/>
      <c r="AE476" s="25"/>
      <c r="AF476" s="41"/>
      <c r="AG476" s="41"/>
      <c r="AH476" s="41"/>
      <c r="AI476" s="41"/>
      <c r="AJ476" s="41"/>
      <c r="AK476" s="41"/>
    </row>
    <row r="477" spans="3:37" ht="15.75" customHeight="1">
      <c r="C477" s="41"/>
      <c r="D477" s="41"/>
      <c r="E477" s="41"/>
      <c r="F477" s="41"/>
      <c r="G477" s="41"/>
      <c r="H477" s="41"/>
      <c r="I477" s="41"/>
      <c r="J477" s="41"/>
      <c r="K477" s="41"/>
      <c r="L477" s="41"/>
      <c r="M477" s="41"/>
      <c r="N477" s="41"/>
      <c r="O477" s="41"/>
      <c r="P477" s="41"/>
      <c r="Q477" s="41"/>
      <c r="R477" s="25"/>
      <c r="S477" s="25"/>
      <c r="T477" s="25"/>
      <c r="U477" s="25"/>
      <c r="V477" s="25"/>
      <c r="W477" s="25"/>
      <c r="X477" s="25"/>
      <c r="Y477" s="25"/>
      <c r="Z477" s="25"/>
      <c r="AA477" s="25"/>
      <c r="AB477" s="25"/>
      <c r="AC477" s="25"/>
      <c r="AD477" s="25"/>
      <c r="AE477" s="25"/>
      <c r="AF477" s="41"/>
      <c r="AG477" s="41"/>
      <c r="AH477" s="41"/>
      <c r="AI477" s="41"/>
      <c r="AJ477" s="41"/>
      <c r="AK477" s="41"/>
    </row>
    <row r="478" spans="3:37" ht="15.75" customHeight="1">
      <c r="C478" s="41"/>
      <c r="D478" s="41"/>
      <c r="E478" s="41"/>
      <c r="F478" s="41"/>
      <c r="G478" s="41"/>
      <c r="H478" s="41"/>
      <c r="I478" s="41"/>
      <c r="J478" s="41"/>
      <c r="K478" s="41"/>
      <c r="L478" s="41"/>
      <c r="M478" s="41"/>
      <c r="N478" s="41"/>
      <c r="O478" s="41"/>
      <c r="P478" s="41"/>
      <c r="Q478" s="41"/>
      <c r="R478" s="25"/>
      <c r="S478" s="25"/>
      <c r="T478" s="25"/>
      <c r="U478" s="25"/>
      <c r="V478" s="25"/>
      <c r="W478" s="25"/>
      <c r="X478" s="25"/>
      <c r="Y478" s="25"/>
      <c r="Z478" s="25"/>
      <c r="AA478" s="25"/>
      <c r="AB478" s="25"/>
      <c r="AC478" s="25"/>
      <c r="AD478" s="25"/>
      <c r="AE478" s="25"/>
      <c r="AF478" s="41"/>
      <c r="AG478" s="41"/>
      <c r="AH478" s="41"/>
      <c r="AI478" s="41"/>
      <c r="AJ478" s="41"/>
      <c r="AK478" s="41"/>
    </row>
    <row r="479" spans="3:37" ht="15.75" customHeight="1">
      <c r="C479" s="41"/>
      <c r="D479" s="41"/>
      <c r="E479" s="41"/>
      <c r="F479" s="41"/>
      <c r="G479" s="41"/>
      <c r="H479" s="41"/>
      <c r="I479" s="41"/>
      <c r="J479" s="41"/>
      <c r="K479" s="41"/>
      <c r="L479" s="41"/>
      <c r="M479" s="41"/>
      <c r="N479" s="41"/>
      <c r="O479" s="41"/>
      <c r="P479" s="41"/>
      <c r="Q479" s="41"/>
      <c r="R479" s="25"/>
      <c r="S479" s="25"/>
      <c r="T479" s="25"/>
      <c r="U479" s="25"/>
      <c r="V479" s="25"/>
      <c r="W479" s="25"/>
      <c r="X479" s="25"/>
      <c r="Y479" s="25"/>
      <c r="Z479" s="25"/>
      <c r="AA479" s="25"/>
      <c r="AB479" s="25"/>
      <c r="AC479" s="25"/>
      <c r="AD479" s="25"/>
      <c r="AE479" s="25"/>
      <c r="AF479" s="41"/>
      <c r="AG479" s="41"/>
      <c r="AH479" s="41"/>
      <c r="AI479" s="41"/>
      <c r="AJ479" s="41"/>
      <c r="AK479" s="41"/>
    </row>
    <row r="480" spans="3:37" ht="15.75" customHeight="1">
      <c r="C480" s="41"/>
      <c r="D480" s="41"/>
      <c r="E480" s="41"/>
      <c r="F480" s="41"/>
      <c r="G480" s="41"/>
      <c r="H480" s="41"/>
      <c r="I480" s="41"/>
      <c r="J480" s="41"/>
      <c r="K480" s="41"/>
      <c r="L480" s="41"/>
      <c r="M480" s="41"/>
      <c r="N480" s="41"/>
      <c r="O480" s="41"/>
      <c r="P480" s="41"/>
      <c r="Q480" s="41"/>
      <c r="R480" s="25"/>
      <c r="S480" s="25"/>
      <c r="T480" s="25"/>
      <c r="U480" s="25"/>
      <c r="V480" s="25"/>
      <c r="W480" s="25"/>
      <c r="X480" s="25"/>
      <c r="Y480" s="25"/>
      <c r="Z480" s="25"/>
      <c r="AA480" s="25"/>
      <c r="AB480" s="25"/>
      <c r="AC480" s="25"/>
      <c r="AD480" s="25"/>
      <c r="AE480" s="25"/>
      <c r="AF480" s="41"/>
      <c r="AG480" s="41"/>
      <c r="AH480" s="41"/>
      <c r="AI480" s="41"/>
      <c r="AJ480" s="41"/>
      <c r="AK480" s="41"/>
    </row>
    <row r="481" spans="3:37" ht="15.75" customHeight="1">
      <c r="C481" s="41"/>
      <c r="D481" s="41"/>
      <c r="E481" s="41"/>
      <c r="F481" s="41"/>
      <c r="G481" s="41"/>
      <c r="H481" s="41"/>
      <c r="I481" s="41"/>
      <c r="J481" s="41"/>
      <c r="K481" s="41"/>
      <c r="L481" s="41"/>
      <c r="M481" s="41"/>
      <c r="N481" s="41"/>
      <c r="O481" s="41"/>
      <c r="P481" s="41"/>
      <c r="Q481" s="41"/>
      <c r="R481" s="25"/>
      <c r="S481" s="25"/>
      <c r="T481" s="25"/>
      <c r="U481" s="25"/>
      <c r="V481" s="25"/>
      <c r="W481" s="25"/>
      <c r="X481" s="25"/>
      <c r="Y481" s="25"/>
      <c r="Z481" s="25"/>
      <c r="AA481" s="25"/>
      <c r="AB481" s="25"/>
      <c r="AC481" s="25"/>
      <c r="AD481" s="25"/>
      <c r="AE481" s="25"/>
      <c r="AF481" s="41"/>
      <c r="AG481" s="41"/>
      <c r="AH481" s="41"/>
      <c r="AI481" s="41"/>
      <c r="AJ481" s="41"/>
      <c r="AK481" s="41"/>
    </row>
    <row r="482" spans="3:37" ht="15.75" customHeight="1">
      <c r="C482" s="41"/>
      <c r="D482" s="41"/>
      <c r="E482" s="41"/>
      <c r="F482" s="41"/>
      <c r="G482" s="41"/>
      <c r="H482" s="41"/>
      <c r="I482" s="41"/>
      <c r="J482" s="41"/>
      <c r="K482" s="41"/>
      <c r="L482" s="41"/>
      <c r="M482" s="41"/>
      <c r="N482" s="41"/>
      <c r="O482" s="41"/>
      <c r="P482" s="41"/>
      <c r="Q482" s="41"/>
      <c r="R482" s="25"/>
      <c r="S482" s="25"/>
      <c r="T482" s="25"/>
      <c r="U482" s="25"/>
      <c r="V482" s="25"/>
      <c r="W482" s="25"/>
      <c r="X482" s="25"/>
      <c r="Y482" s="25"/>
      <c r="Z482" s="25"/>
      <c r="AA482" s="25"/>
      <c r="AB482" s="25"/>
      <c r="AC482" s="25"/>
      <c r="AD482" s="25"/>
      <c r="AE482" s="25"/>
      <c r="AF482" s="41"/>
      <c r="AG482" s="41"/>
      <c r="AH482" s="41"/>
      <c r="AI482" s="41"/>
      <c r="AJ482" s="41"/>
      <c r="AK482" s="41"/>
    </row>
    <row r="483" spans="3:37" ht="15.75" customHeight="1">
      <c r="C483" s="41"/>
      <c r="D483" s="41"/>
      <c r="E483" s="41"/>
      <c r="F483" s="41"/>
      <c r="G483" s="41"/>
      <c r="H483" s="41"/>
      <c r="I483" s="41"/>
      <c r="J483" s="41"/>
      <c r="K483" s="41"/>
      <c r="L483" s="41"/>
      <c r="M483" s="41"/>
      <c r="N483" s="41"/>
      <c r="O483" s="41"/>
      <c r="P483" s="41"/>
      <c r="Q483" s="41"/>
      <c r="R483" s="25"/>
      <c r="S483" s="25"/>
      <c r="T483" s="25"/>
      <c r="U483" s="25"/>
      <c r="V483" s="25"/>
      <c r="W483" s="25"/>
      <c r="X483" s="25"/>
      <c r="Y483" s="25"/>
      <c r="Z483" s="25"/>
      <c r="AA483" s="25"/>
      <c r="AB483" s="25"/>
      <c r="AC483" s="25"/>
      <c r="AD483" s="25"/>
      <c r="AE483" s="25"/>
      <c r="AF483" s="41"/>
      <c r="AG483" s="41"/>
      <c r="AH483" s="41"/>
      <c r="AI483" s="41"/>
      <c r="AJ483" s="41"/>
      <c r="AK483" s="41"/>
    </row>
    <row r="484" spans="3:37" ht="15.75" customHeight="1">
      <c r="C484" s="41"/>
      <c r="D484" s="41"/>
      <c r="E484" s="41"/>
      <c r="F484" s="41"/>
      <c r="G484" s="41"/>
      <c r="H484" s="41"/>
      <c r="I484" s="41"/>
      <c r="J484" s="41"/>
      <c r="K484" s="41"/>
      <c r="L484" s="41"/>
      <c r="M484" s="41"/>
      <c r="N484" s="41"/>
      <c r="O484" s="41"/>
      <c r="P484" s="41"/>
      <c r="Q484" s="41"/>
      <c r="R484" s="25"/>
      <c r="S484" s="25"/>
      <c r="T484" s="25"/>
      <c r="U484" s="25"/>
      <c r="V484" s="25"/>
      <c r="W484" s="25"/>
      <c r="X484" s="25"/>
      <c r="Y484" s="25"/>
      <c r="Z484" s="25"/>
      <c r="AA484" s="25"/>
      <c r="AB484" s="25"/>
      <c r="AC484" s="25"/>
      <c r="AD484" s="25"/>
      <c r="AE484" s="25"/>
      <c r="AF484" s="41"/>
      <c r="AG484" s="41"/>
      <c r="AH484" s="41"/>
      <c r="AI484" s="41"/>
      <c r="AJ484" s="41"/>
      <c r="AK484" s="41"/>
    </row>
    <row r="485" spans="3:37" ht="15.75" customHeight="1">
      <c r="C485" s="41"/>
      <c r="D485" s="41"/>
      <c r="E485" s="41"/>
      <c r="F485" s="41"/>
      <c r="G485" s="41"/>
      <c r="H485" s="41"/>
      <c r="I485" s="41"/>
      <c r="J485" s="41"/>
      <c r="K485" s="41"/>
      <c r="L485" s="41"/>
      <c r="M485" s="41"/>
      <c r="N485" s="41"/>
      <c r="O485" s="41"/>
      <c r="P485" s="41"/>
      <c r="Q485" s="41"/>
      <c r="R485" s="25"/>
      <c r="S485" s="25"/>
      <c r="T485" s="25"/>
      <c r="U485" s="25"/>
      <c r="V485" s="25"/>
      <c r="W485" s="25"/>
      <c r="X485" s="25"/>
      <c r="Y485" s="25"/>
      <c r="Z485" s="25"/>
      <c r="AA485" s="25"/>
      <c r="AB485" s="25"/>
      <c r="AC485" s="25"/>
      <c r="AD485" s="25"/>
      <c r="AE485" s="25"/>
      <c r="AF485" s="41"/>
      <c r="AG485" s="41"/>
      <c r="AH485" s="41"/>
      <c r="AI485" s="41"/>
      <c r="AJ485" s="41"/>
      <c r="AK485" s="41"/>
    </row>
    <row r="486" spans="3:37" ht="15.75" customHeight="1">
      <c r="C486" s="41"/>
      <c r="D486" s="41"/>
      <c r="E486" s="41"/>
      <c r="F486" s="41"/>
      <c r="G486" s="41"/>
      <c r="H486" s="41"/>
      <c r="I486" s="41"/>
      <c r="J486" s="41"/>
      <c r="K486" s="41"/>
      <c r="L486" s="41"/>
      <c r="M486" s="41"/>
      <c r="N486" s="41"/>
      <c r="O486" s="41"/>
      <c r="P486" s="41"/>
      <c r="Q486" s="41"/>
      <c r="R486" s="25"/>
      <c r="S486" s="25"/>
      <c r="T486" s="25"/>
      <c r="U486" s="25"/>
      <c r="V486" s="25"/>
      <c r="W486" s="25"/>
      <c r="X486" s="25"/>
      <c r="Y486" s="25"/>
      <c r="Z486" s="25"/>
      <c r="AA486" s="25"/>
      <c r="AB486" s="25"/>
      <c r="AC486" s="25"/>
      <c r="AD486" s="25"/>
      <c r="AE486" s="25"/>
      <c r="AF486" s="41"/>
      <c r="AG486" s="41"/>
      <c r="AH486" s="41"/>
      <c r="AI486" s="41"/>
      <c r="AJ486" s="41"/>
      <c r="AK486" s="41"/>
    </row>
    <row r="487" spans="3:37" ht="15.75" customHeight="1">
      <c r="C487" s="41"/>
      <c r="D487" s="41"/>
      <c r="E487" s="41"/>
      <c r="F487" s="41"/>
      <c r="G487" s="41"/>
      <c r="H487" s="41"/>
      <c r="I487" s="41"/>
      <c r="J487" s="41"/>
      <c r="K487" s="41"/>
      <c r="L487" s="41"/>
      <c r="M487" s="41"/>
      <c r="N487" s="41"/>
      <c r="O487" s="41"/>
      <c r="P487" s="41"/>
      <c r="Q487" s="41"/>
      <c r="R487" s="25"/>
      <c r="S487" s="25"/>
      <c r="T487" s="25"/>
      <c r="U487" s="25"/>
      <c r="V487" s="25"/>
      <c r="W487" s="25"/>
      <c r="X487" s="25"/>
      <c r="Y487" s="25"/>
      <c r="Z487" s="25"/>
      <c r="AA487" s="25"/>
      <c r="AB487" s="25"/>
      <c r="AC487" s="25"/>
      <c r="AD487" s="25"/>
      <c r="AE487" s="25"/>
      <c r="AF487" s="41"/>
      <c r="AG487" s="41"/>
      <c r="AH487" s="41"/>
      <c r="AI487" s="41"/>
      <c r="AJ487" s="41"/>
      <c r="AK487" s="41"/>
    </row>
    <row r="488" spans="3:37" ht="15.75" customHeight="1">
      <c r="C488" s="41"/>
      <c r="D488" s="41"/>
      <c r="E488" s="41"/>
      <c r="F488" s="41"/>
      <c r="G488" s="41"/>
      <c r="H488" s="41"/>
      <c r="I488" s="41"/>
      <c r="J488" s="41"/>
      <c r="K488" s="41"/>
      <c r="L488" s="41"/>
      <c r="M488" s="41"/>
      <c r="N488" s="41"/>
      <c r="O488" s="41"/>
      <c r="P488" s="41"/>
      <c r="Q488" s="41"/>
      <c r="R488" s="25"/>
      <c r="S488" s="25"/>
      <c r="T488" s="25"/>
      <c r="U488" s="25"/>
      <c r="V488" s="25"/>
      <c r="W488" s="25"/>
      <c r="X488" s="25"/>
      <c r="Y488" s="25"/>
      <c r="Z488" s="25"/>
      <c r="AA488" s="25"/>
      <c r="AB488" s="25"/>
      <c r="AC488" s="25"/>
      <c r="AD488" s="25"/>
      <c r="AE488" s="25"/>
      <c r="AF488" s="41"/>
      <c r="AG488" s="41"/>
      <c r="AH488" s="41"/>
      <c r="AI488" s="41"/>
      <c r="AJ488" s="41"/>
      <c r="AK488" s="41"/>
    </row>
    <row r="489" spans="3:37" ht="15.75" customHeight="1">
      <c r="C489" s="41"/>
      <c r="D489" s="41"/>
      <c r="E489" s="41"/>
      <c r="F489" s="41"/>
      <c r="G489" s="41"/>
      <c r="H489" s="41"/>
      <c r="I489" s="41"/>
      <c r="J489" s="41"/>
      <c r="K489" s="41"/>
      <c r="L489" s="41"/>
      <c r="M489" s="41"/>
      <c r="N489" s="41"/>
      <c r="O489" s="41"/>
      <c r="P489" s="41"/>
      <c r="Q489" s="41"/>
      <c r="R489" s="25"/>
      <c r="S489" s="25"/>
      <c r="T489" s="25"/>
      <c r="U489" s="25"/>
      <c r="V489" s="25"/>
      <c r="W489" s="25"/>
      <c r="X489" s="25"/>
      <c r="Y489" s="25"/>
      <c r="Z489" s="25"/>
      <c r="AA489" s="25"/>
      <c r="AB489" s="25"/>
      <c r="AC489" s="25"/>
      <c r="AD489" s="25"/>
      <c r="AE489" s="25"/>
      <c r="AF489" s="41"/>
      <c r="AG489" s="41"/>
      <c r="AH489" s="41"/>
      <c r="AI489" s="41"/>
      <c r="AJ489" s="41"/>
      <c r="AK489" s="41"/>
    </row>
    <row r="490" spans="3:37" ht="15.75" customHeight="1">
      <c r="C490" s="41"/>
      <c r="D490" s="41"/>
      <c r="E490" s="41"/>
      <c r="F490" s="41"/>
      <c r="G490" s="41"/>
      <c r="H490" s="41"/>
      <c r="I490" s="41"/>
      <c r="J490" s="41"/>
      <c r="K490" s="41"/>
      <c r="L490" s="41"/>
      <c r="M490" s="41"/>
      <c r="N490" s="41"/>
      <c r="O490" s="41"/>
      <c r="P490" s="41"/>
      <c r="Q490" s="41"/>
      <c r="R490" s="25"/>
      <c r="S490" s="25"/>
      <c r="T490" s="25"/>
      <c r="U490" s="25"/>
      <c r="V490" s="25"/>
      <c r="W490" s="25"/>
      <c r="X490" s="25"/>
      <c r="Y490" s="25"/>
      <c r="Z490" s="25"/>
      <c r="AA490" s="25"/>
      <c r="AB490" s="25"/>
      <c r="AC490" s="25"/>
      <c r="AD490" s="25"/>
      <c r="AE490" s="25"/>
      <c r="AF490" s="41"/>
      <c r="AG490" s="41"/>
      <c r="AH490" s="41"/>
      <c r="AI490" s="41"/>
      <c r="AJ490" s="41"/>
      <c r="AK490" s="41"/>
    </row>
    <row r="491" spans="3:37" ht="15.75" customHeight="1">
      <c r="C491" s="41"/>
      <c r="D491" s="41"/>
      <c r="E491" s="41"/>
      <c r="F491" s="41"/>
      <c r="G491" s="41"/>
      <c r="H491" s="41"/>
      <c r="I491" s="41"/>
      <c r="J491" s="41"/>
      <c r="K491" s="41"/>
      <c r="L491" s="41"/>
      <c r="M491" s="41"/>
      <c r="N491" s="41"/>
      <c r="O491" s="41"/>
      <c r="P491" s="41"/>
      <c r="Q491" s="41"/>
      <c r="R491" s="25"/>
      <c r="S491" s="25"/>
      <c r="T491" s="25"/>
      <c r="U491" s="25"/>
      <c r="V491" s="25"/>
      <c r="W491" s="25"/>
      <c r="X491" s="25"/>
      <c r="Y491" s="25"/>
      <c r="Z491" s="25"/>
      <c r="AA491" s="25"/>
      <c r="AB491" s="25"/>
      <c r="AC491" s="25"/>
      <c r="AD491" s="25"/>
      <c r="AE491" s="25"/>
      <c r="AF491" s="41"/>
      <c r="AG491" s="41"/>
      <c r="AH491" s="41"/>
      <c r="AI491" s="41"/>
      <c r="AJ491" s="41"/>
      <c r="AK491" s="41"/>
    </row>
    <row r="492" spans="3:37" ht="15.75" customHeight="1">
      <c r="C492" s="41"/>
      <c r="D492" s="41"/>
      <c r="E492" s="41"/>
      <c r="F492" s="41"/>
      <c r="G492" s="41"/>
      <c r="H492" s="41"/>
      <c r="I492" s="41"/>
      <c r="J492" s="41"/>
      <c r="K492" s="41"/>
      <c r="L492" s="41"/>
      <c r="M492" s="41"/>
      <c r="N492" s="41"/>
      <c r="O492" s="41"/>
      <c r="P492" s="41"/>
      <c r="Q492" s="41"/>
      <c r="R492" s="25"/>
      <c r="S492" s="25"/>
      <c r="T492" s="25"/>
      <c r="U492" s="25"/>
      <c r="V492" s="25"/>
      <c r="W492" s="25"/>
      <c r="X492" s="25"/>
      <c r="Y492" s="25"/>
      <c r="Z492" s="25"/>
      <c r="AA492" s="25"/>
      <c r="AB492" s="25"/>
      <c r="AC492" s="25"/>
      <c r="AD492" s="25"/>
      <c r="AE492" s="25"/>
      <c r="AF492" s="41"/>
      <c r="AG492" s="41"/>
      <c r="AH492" s="41"/>
      <c r="AI492" s="41"/>
      <c r="AJ492" s="41"/>
      <c r="AK492" s="41"/>
    </row>
    <row r="493" spans="3:37" ht="15.75" customHeight="1">
      <c r="C493" s="41"/>
      <c r="D493" s="41"/>
      <c r="E493" s="41"/>
      <c r="F493" s="41"/>
      <c r="G493" s="41"/>
      <c r="H493" s="41"/>
      <c r="I493" s="41"/>
      <c r="J493" s="41"/>
      <c r="K493" s="41"/>
      <c r="L493" s="41"/>
      <c r="M493" s="41"/>
      <c r="N493" s="41"/>
      <c r="O493" s="41"/>
      <c r="P493" s="41"/>
      <c r="Q493" s="41"/>
      <c r="R493" s="25"/>
      <c r="S493" s="25"/>
      <c r="T493" s="25"/>
      <c r="U493" s="25"/>
      <c r="V493" s="25"/>
      <c r="W493" s="25"/>
      <c r="X493" s="25"/>
      <c r="Y493" s="25"/>
      <c r="Z493" s="25"/>
      <c r="AA493" s="25"/>
      <c r="AB493" s="25"/>
      <c r="AC493" s="25"/>
      <c r="AD493" s="25"/>
      <c r="AE493" s="25"/>
      <c r="AF493" s="41"/>
      <c r="AG493" s="41"/>
      <c r="AH493" s="41"/>
      <c r="AI493" s="41"/>
      <c r="AJ493" s="41"/>
      <c r="AK493" s="41"/>
    </row>
    <row r="494" spans="3:37" ht="15.75" customHeight="1">
      <c r="C494" s="41"/>
      <c r="D494" s="41"/>
      <c r="E494" s="41"/>
      <c r="F494" s="41"/>
      <c r="G494" s="41"/>
      <c r="H494" s="41"/>
      <c r="I494" s="41"/>
      <c r="J494" s="41"/>
      <c r="K494" s="41"/>
      <c r="L494" s="41"/>
      <c r="M494" s="41"/>
      <c r="N494" s="41"/>
      <c r="O494" s="41"/>
      <c r="P494" s="41"/>
      <c r="Q494" s="41"/>
      <c r="R494" s="25"/>
      <c r="S494" s="25"/>
      <c r="T494" s="25"/>
      <c r="U494" s="25"/>
      <c r="V494" s="25"/>
      <c r="W494" s="25"/>
      <c r="X494" s="25"/>
      <c r="Y494" s="25"/>
      <c r="Z494" s="25"/>
      <c r="AA494" s="25"/>
      <c r="AB494" s="25"/>
      <c r="AC494" s="25"/>
      <c r="AD494" s="25"/>
      <c r="AE494" s="25"/>
      <c r="AF494" s="41"/>
      <c r="AG494" s="41"/>
      <c r="AH494" s="41"/>
      <c r="AI494" s="41"/>
      <c r="AJ494" s="41"/>
      <c r="AK494" s="41"/>
    </row>
    <row r="495" spans="3:37" ht="15.75" customHeight="1">
      <c r="C495" s="41"/>
      <c r="D495" s="41"/>
      <c r="E495" s="41"/>
      <c r="F495" s="41"/>
      <c r="G495" s="41"/>
      <c r="H495" s="41"/>
      <c r="I495" s="41"/>
      <c r="J495" s="41"/>
      <c r="K495" s="41"/>
      <c r="L495" s="41"/>
      <c r="M495" s="41"/>
      <c r="N495" s="41"/>
      <c r="O495" s="41"/>
      <c r="P495" s="41"/>
      <c r="Q495" s="41"/>
      <c r="R495" s="25"/>
      <c r="S495" s="25"/>
      <c r="T495" s="25"/>
      <c r="U495" s="25"/>
      <c r="V495" s="25"/>
      <c r="W495" s="25"/>
      <c r="X495" s="25"/>
      <c r="Y495" s="25"/>
      <c r="Z495" s="25"/>
      <c r="AA495" s="25"/>
      <c r="AB495" s="25"/>
      <c r="AC495" s="25"/>
      <c r="AD495" s="25"/>
      <c r="AE495" s="25"/>
      <c r="AF495" s="41"/>
      <c r="AG495" s="41"/>
      <c r="AH495" s="41"/>
      <c r="AI495" s="41"/>
      <c r="AJ495" s="41"/>
      <c r="AK495" s="41"/>
    </row>
    <row r="496" spans="3:37" ht="15.75" customHeight="1">
      <c r="C496" s="41"/>
      <c r="D496" s="41"/>
      <c r="E496" s="41"/>
      <c r="F496" s="41"/>
      <c r="G496" s="41"/>
      <c r="H496" s="41"/>
      <c r="I496" s="41"/>
      <c r="J496" s="41"/>
      <c r="K496" s="41"/>
      <c r="L496" s="41"/>
      <c r="M496" s="41"/>
      <c r="N496" s="41"/>
      <c r="O496" s="41"/>
      <c r="P496" s="41"/>
      <c r="Q496" s="41"/>
      <c r="R496" s="25"/>
      <c r="S496" s="25"/>
      <c r="T496" s="25"/>
      <c r="U496" s="25"/>
      <c r="V496" s="25"/>
      <c r="W496" s="25"/>
      <c r="X496" s="25"/>
      <c r="Y496" s="25"/>
      <c r="Z496" s="25"/>
      <c r="AA496" s="25"/>
      <c r="AB496" s="25"/>
      <c r="AC496" s="25"/>
      <c r="AD496" s="25"/>
      <c r="AE496" s="25"/>
      <c r="AF496" s="41"/>
      <c r="AG496" s="41"/>
      <c r="AH496" s="41"/>
      <c r="AI496" s="41"/>
      <c r="AJ496" s="41"/>
      <c r="AK496" s="41"/>
    </row>
    <row r="497" spans="3:37" ht="15.75" customHeight="1">
      <c r="C497" s="41"/>
      <c r="D497" s="41"/>
      <c r="E497" s="41"/>
      <c r="F497" s="41"/>
      <c r="G497" s="41"/>
      <c r="H497" s="41"/>
      <c r="I497" s="41"/>
      <c r="J497" s="41"/>
      <c r="K497" s="41"/>
      <c r="L497" s="41"/>
      <c r="M497" s="41"/>
      <c r="N497" s="41"/>
      <c r="O497" s="41"/>
      <c r="P497" s="41"/>
      <c r="Q497" s="41"/>
      <c r="R497" s="25"/>
      <c r="S497" s="25"/>
      <c r="T497" s="25"/>
      <c r="U497" s="25"/>
      <c r="V497" s="25"/>
      <c r="W497" s="25"/>
      <c r="X497" s="25"/>
      <c r="Y497" s="25"/>
      <c r="Z497" s="25"/>
      <c r="AA497" s="25"/>
      <c r="AB497" s="25"/>
      <c r="AC497" s="25"/>
      <c r="AD497" s="25"/>
      <c r="AE497" s="25"/>
      <c r="AF497" s="41"/>
      <c r="AG497" s="41"/>
      <c r="AH497" s="41"/>
      <c r="AI497" s="41"/>
      <c r="AJ497" s="41"/>
      <c r="AK497" s="41"/>
    </row>
    <row r="498" spans="3:37" ht="15.75" customHeight="1">
      <c r="C498" s="41"/>
      <c r="D498" s="41"/>
      <c r="E498" s="41"/>
      <c r="F498" s="41"/>
      <c r="G498" s="41"/>
      <c r="H498" s="41"/>
      <c r="I498" s="41"/>
      <c r="J498" s="41"/>
      <c r="K498" s="41"/>
      <c r="L498" s="41"/>
      <c r="M498" s="41"/>
      <c r="N498" s="41"/>
      <c r="O498" s="41"/>
      <c r="P498" s="41"/>
      <c r="Q498" s="41"/>
      <c r="R498" s="25"/>
      <c r="S498" s="25"/>
      <c r="T498" s="25"/>
      <c r="U498" s="25"/>
      <c r="V498" s="25"/>
      <c r="W498" s="25"/>
      <c r="X498" s="25"/>
      <c r="Y498" s="25"/>
      <c r="Z498" s="25"/>
      <c r="AA498" s="25"/>
      <c r="AB498" s="25"/>
      <c r="AC498" s="25"/>
      <c r="AD498" s="25"/>
      <c r="AE498" s="25"/>
      <c r="AF498" s="41"/>
      <c r="AG498" s="41"/>
      <c r="AH498" s="41"/>
      <c r="AI498" s="41"/>
      <c r="AJ498" s="41"/>
      <c r="AK498" s="41"/>
    </row>
    <row r="499" spans="3:37" ht="15.75" customHeight="1">
      <c r="C499" s="41"/>
      <c r="D499" s="41"/>
      <c r="E499" s="41"/>
      <c r="F499" s="41"/>
      <c r="G499" s="41"/>
      <c r="H499" s="41"/>
      <c r="I499" s="41"/>
      <c r="J499" s="41"/>
      <c r="K499" s="41"/>
      <c r="L499" s="41"/>
      <c r="M499" s="41"/>
      <c r="N499" s="41"/>
      <c r="O499" s="41"/>
      <c r="P499" s="41"/>
      <c r="Q499" s="41"/>
      <c r="R499" s="25"/>
      <c r="S499" s="25"/>
      <c r="T499" s="25"/>
      <c r="U499" s="25"/>
      <c r="V499" s="25"/>
      <c r="W499" s="25"/>
      <c r="X499" s="25"/>
      <c r="Y499" s="25"/>
      <c r="Z499" s="25"/>
      <c r="AA499" s="25"/>
      <c r="AB499" s="25"/>
      <c r="AC499" s="25"/>
      <c r="AD499" s="25"/>
      <c r="AE499" s="25"/>
      <c r="AF499" s="41"/>
      <c r="AG499" s="41"/>
      <c r="AH499" s="41"/>
      <c r="AI499" s="41"/>
      <c r="AJ499" s="41"/>
      <c r="AK499" s="41"/>
    </row>
    <row r="500" spans="3:37" ht="15.75" customHeight="1">
      <c r="C500" s="41"/>
      <c r="D500" s="41"/>
      <c r="E500" s="41"/>
      <c r="F500" s="41"/>
      <c r="G500" s="41"/>
      <c r="H500" s="41"/>
      <c r="I500" s="41"/>
      <c r="J500" s="41"/>
      <c r="K500" s="41"/>
      <c r="L500" s="41"/>
      <c r="M500" s="41"/>
      <c r="N500" s="41"/>
      <c r="O500" s="41"/>
      <c r="P500" s="41"/>
      <c r="Q500" s="41"/>
      <c r="R500" s="25"/>
      <c r="S500" s="25"/>
      <c r="T500" s="25"/>
      <c r="U500" s="25"/>
      <c r="V500" s="25"/>
      <c r="W500" s="25"/>
      <c r="X500" s="25"/>
      <c r="Y500" s="25"/>
      <c r="Z500" s="25"/>
      <c r="AA500" s="25"/>
      <c r="AB500" s="25"/>
      <c r="AC500" s="25"/>
      <c r="AD500" s="25"/>
      <c r="AE500" s="25"/>
      <c r="AF500" s="41"/>
      <c r="AG500" s="41"/>
      <c r="AH500" s="41"/>
      <c r="AI500" s="41"/>
      <c r="AJ500" s="41"/>
      <c r="AK500" s="41"/>
    </row>
    <row r="501" spans="3:37" ht="15.75" customHeight="1">
      <c r="C501" s="41"/>
      <c r="D501" s="41"/>
      <c r="E501" s="41"/>
      <c r="F501" s="41"/>
      <c r="G501" s="41"/>
      <c r="H501" s="41"/>
      <c r="I501" s="41"/>
      <c r="J501" s="41"/>
      <c r="K501" s="41"/>
      <c r="L501" s="41"/>
      <c r="M501" s="41"/>
      <c r="N501" s="41"/>
      <c r="O501" s="41"/>
      <c r="P501" s="41"/>
      <c r="Q501" s="41"/>
      <c r="R501" s="25"/>
      <c r="S501" s="25"/>
      <c r="T501" s="25"/>
      <c r="U501" s="25"/>
      <c r="V501" s="25"/>
      <c r="W501" s="25"/>
      <c r="X501" s="25"/>
      <c r="Y501" s="25"/>
      <c r="Z501" s="25"/>
      <c r="AA501" s="25"/>
      <c r="AB501" s="25"/>
      <c r="AC501" s="25"/>
      <c r="AD501" s="25"/>
      <c r="AE501" s="25"/>
      <c r="AF501" s="41"/>
      <c r="AG501" s="41"/>
      <c r="AH501" s="41"/>
      <c r="AI501" s="41"/>
      <c r="AJ501" s="41"/>
      <c r="AK501" s="41"/>
    </row>
    <row r="502" spans="3:37" ht="15.75" customHeight="1">
      <c r="C502" s="41"/>
      <c r="D502" s="41"/>
      <c r="E502" s="41"/>
      <c r="F502" s="41"/>
      <c r="G502" s="41"/>
      <c r="H502" s="41"/>
      <c r="I502" s="41"/>
      <c r="J502" s="41"/>
      <c r="K502" s="41"/>
      <c r="L502" s="41"/>
      <c r="M502" s="41"/>
      <c r="N502" s="41"/>
      <c r="O502" s="41"/>
      <c r="P502" s="41"/>
      <c r="Q502" s="41"/>
      <c r="R502" s="25"/>
      <c r="S502" s="25"/>
      <c r="T502" s="25"/>
      <c r="U502" s="25"/>
      <c r="V502" s="25"/>
      <c r="W502" s="25"/>
      <c r="X502" s="25"/>
      <c r="Y502" s="25"/>
      <c r="Z502" s="25"/>
      <c r="AA502" s="25"/>
      <c r="AB502" s="25"/>
      <c r="AC502" s="25"/>
      <c r="AD502" s="25"/>
      <c r="AE502" s="25"/>
      <c r="AF502" s="41"/>
      <c r="AG502" s="41"/>
      <c r="AH502" s="41"/>
      <c r="AI502" s="41"/>
      <c r="AJ502" s="41"/>
      <c r="AK502" s="41"/>
    </row>
    <row r="503" spans="3:37" ht="15.75" customHeight="1">
      <c r="C503" s="41"/>
      <c r="D503" s="41"/>
      <c r="E503" s="41"/>
      <c r="F503" s="41"/>
      <c r="G503" s="41"/>
      <c r="H503" s="41"/>
      <c r="I503" s="41"/>
      <c r="J503" s="41"/>
      <c r="K503" s="41"/>
      <c r="L503" s="41"/>
      <c r="M503" s="41"/>
      <c r="N503" s="41"/>
      <c r="O503" s="41"/>
      <c r="P503" s="41"/>
      <c r="Q503" s="41"/>
      <c r="R503" s="25"/>
      <c r="S503" s="25"/>
      <c r="T503" s="25"/>
      <c r="U503" s="25"/>
      <c r="V503" s="25"/>
      <c r="W503" s="25"/>
      <c r="X503" s="25"/>
      <c r="Y503" s="25"/>
      <c r="Z503" s="25"/>
      <c r="AA503" s="25"/>
      <c r="AB503" s="25"/>
      <c r="AC503" s="25"/>
      <c r="AD503" s="25"/>
      <c r="AE503" s="25"/>
      <c r="AF503" s="41"/>
      <c r="AG503" s="41"/>
      <c r="AH503" s="41"/>
      <c r="AI503" s="41"/>
      <c r="AJ503" s="41"/>
      <c r="AK503" s="41"/>
    </row>
    <row r="504" spans="3:37" ht="15.75" customHeight="1">
      <c r="C504" s="41"/>
      <c r="D504" s="41"/>
      <c r="E504" s="41"/>
      <c r="F504" s="41"/>
      <c r="G504" s="41"/>
      <c r="H504" s="41"/>
      <c r="I504" s="41"/>
      <c r="J504" s="41"/>
      <c r="K504" s="41"/>
      <c r="L504" s="41"/>
      <c r="M504" s="41"/>
      <c r="N504" s="41"/>
      <c r="O504" s="41"/>
      <c r="P504" s="41"/>
      <c r="Q504" s="41"/>
      <c r="R504" s="25"/>
      <c r="S504" s="25"/>
      <c r="T504" s="25"/>
      <c r="U504" s="25"/>
      <c r="V504" s="25"/>
      <c r="W504" s="25"/>
      <c r="X504" s="25"/>
      <c r="Y504" s="25"/>
      <c r="Z504" s="25"/>
      <c r="AA504" s="25"/>
      <c r="AB504" s="25"/>
      <c r="AC504" s="25"/>
      <c r="AD504" s="25"/>
      <c r="AE504" s="25"/>
      <c r="AF504" s="41"/>
      <c r="AG504" s="41"/>
      <c r="AH504" s="41"/>
      <c r="AI504" s="41"/>
      <c r="AJ504" s="41"/>
      <c r="AK504" s="41"/>
    </row>
    <row r="505" spans="3:37" ht="15.75" customHeight="1">
      <c r="C505" s="41"/>
      <c r="D505" s="41"/>
      <c r="E505" s="41"/>
      <c r="F505" s="41"/>
      <c r="G505" s="41"/>
      <c r="H505" s="41"/>
      <c r="I505" s="41"/>
      <c r="J505" s="41"/>
      <c r="K505" s="41"/>
      <c r="L505" s="41"/>
      <c r="M505" s="41"/>
      <c r="N505" s="41"/>
      <c r="O505" s="41"/>
      <c r="P505" s="41"/>
      <c r="Q505" s="41"/>
      <c r="R505" s="25"/>
      <c r="S505" s="25"/>
      <c r="T505" s="25"/>
      <c r="U505" s="25"/>
      <c r="V505" s="25"/>
      <c r="W505" s="25"/>
      <c r="X505" s="25"/>
      <c r="Y505" s="25"/>
      <c r="Z505" s="25"/>
      <c r="AA505" s="25"/>
      <c r="AB505" s="25"/>
      <c r="AC505" s="25"/>
      <c r="AD505" s="25"/>
      <c r="AE505" s="25"/>
      <c r="AF505" s="41"/>
      <c r="AG505" s="41"/>
      <c r="AH505" s="41"/>
      <c r="AI505" s="41"/>
      <c r="AJ505" s="41"/>
      <c r="AK505" s="41"/>
    </row>
    <row r="506" spans="3:37" ht="15.75" customHeight="1">
      <c r="C506" s="41"/>
      <c r="D506" s="41"/>
      <c r="E506" s="41"/>
      <c r="F506" s="41"/>
      <c r="G506" s="41"/>
      <c r="H506" s="41"/>
      <c r="I506" s="41"/>
      <c r="J506" s="41"/>
      <c r="K506" s="41"/>
      <c r="L506" s="41"/>
      <c r="M506" s="41"/>
      <c r="N506" s="41"/>
      <c r="O506" s="41"/>
      <c r="P506" s="41"/>
      <c r="Q506" s="41"/>
      <c r="R506" s="25"/>
      <c r="S506" s="25"/>
      <c r="T506" s="25"/>
      <c r="U506" s="25"/>
      <c r="V506" s="25"/>
      <c r="W506" s="25"/>
      <c r="X506" s="25"/>
      <c r="Y506" s="25"/>
      <c r="Z506" s="25"/>
      <c r="AA506" s="25"/>
      <c r="AB506" s="25"/>
      <c r="AC506" s="25"/>
      <c r="AD506" s="25"/>
      <c r="AE506" s="25"/>
      <c r="AF506" s="41"/>
      <c r="AG506" s="41"/>
      <c r="AH506" s="41"/>
      <c r="AI506" s="41"/>
      <c r="AJ506" s="41"/>
      <c r="AK506" s="41"/>
    </row>
    <row r="507" spans="3:37" ht="15.75" customHeight="1">
      <c r="C507" s="41"/>
      <c r="D507" s="41"/>
      <c r="E507" s="41"/>
      <c r="F507" s="41"/>
      <c r="G507" s="41"/>
      <c r="H507" s="41"/>
      <c r="I507" s="41"/>
      <c r="J507" s="41"/>
      <c r="K507" s="41"/>
      <c r="L507" s="41"/>
      <c r="M507" s="41"/>
      <c r="N507" s="41"/>
      <c r="O507" s="41"/>
      <c r="P507" s="41"/>
      <c r="Q507" s="41"/>
      <c r="R507" s="25"/>
      <c r="S507" s="25"/>
      <c r="T507" s="25"/>
      <c r="U507" s="25"/>
      <c r="V507" s="25"/>
      <c r="W507" s="25"/>
      <c r="X507" s="25"/>
      <c r="Y507" s="25"/>
      <c r="Z507" s="25"/>
      <c r="AA507" s="25"/>
      <c r="AB507" s="25"/>
      <c r="AC507" s="25"/>
      <c r="AD507" s="25"/>
      <c r="AE507" s="25"/>
      <c r="AF507" s="41"/>
      <c r="AG507" s="41"/>
      <c r="AH507" s="41"/>
      <c r="AI507" s="41"/>
      <c r="AJ507" s="41"/>
      <c r="AK507" s="41"/>
    </row>
    <row r="508" spans="3:37" ht="15.75" customHeight="1">
      <c r="C508" s="41"/>
      <c r="D508" s="41"/>
      <c r="E508" s="41"/>
      <c r="F508" s="41"/>
      <c r="G508" s="41"/>
      <c r="H508" s="41"/>
      <c r="I508" s="41"/>
      <c r="J508" s="41"/>
      <c r="K508" s="41"/>
      <c r="L508" s="41"/>
      <c r="M508" s="41"/>
      <c r="N508" s="41"/>
      <c r="O508" s="41"/>
      <c r="P508" s="41"/>
      <c r="Q508" s="41"/>
      <c r="R508" s="25"/>
      <c r="S508" s="25"/>
      <c r="T508" s="25"/>
      <c r="U508" s="25"/>
      <c r="V508" s="25"/>
      <c r="W508" s="25"/>
      <c r="X508" s="25"/>
      <c r="Y508" s="25"/>
      <c r="Z508" s="25"/>
      <c r="AA508" s="25"/>
      <c r="AB508" s="25"/>
      <c r="AC508" s="25"/>
      <c r="AD508" s="25"/>
      <c r="AE508" s="25"/>
      <c r="AF508" s="41"/>
      <c r="AG508" s="41"/>
      <c r="AH508" s="41"/>
      <c r="AI508" s="41"/>
      <c r="AJ508" s="41"/>
      <c r="AK508" s="41"/>
    </row>
    <row r="509" spans="3:37" ht="15.75" customHeight="1">
      <c r="C509" s="41"/>
      <c r="D509" s="41"/>
      <c r="E509" s="41"/>
      <c r="F509" s="41"/>
      <c r="G509" s="41"/>
      <c r="H509" s="41"/>
      <c r="I509" s="41"/>
      <c r="J509" s="41"/>
      <c r="K509" s="41"/>
      <c r="L509" s="41"/>
      <c r="M509" s="41"/>
      <c r="N509" s="41"/>
      <c r="O509" s="41"/>
      <c r="P509" s="41"/>
      <c r="Q509" s="41"/>
      <c r="R509" s="25"/>
      <c r="S509" s="25"/>
      <c r="T509" s="25"/>
      <c r="U509" s="25"/>
      <c r="V509" s="25"/>
      <c r="W509" s="25"/>
      <c r="X509" s="25"/>
      <c r="Y509" s="25"/>
      <c r="Z509" s="25"/>
      <c r="AA509" s="25"/>
      <c r="AB509" s="25"/>
      <c r="AC509" s="25"/>
      <c r="AD509" s="25"/>
      <c r="AE509" s="25"/>
      <c r="AF509" s="41"/>
      <c r="AG509" s="41"/>
      <c r="AH509" s="41"/>
      <c r="AI509" s="41"/>
      <c r="AJ509" s="41"/>
      <c r="AK509" s="41"/>
    </row>
    <row r="510" spans="3:37" ht="15.75" customHeight="1">
      <c r="C510" s="41"/>
      <c r="D510" s="41"/>
      <c r="E510" s="41"/>
      <c r="F510" s="41"/>
      <c r="G510" s="41"/>
      <c r="H510" s="41"/>
      <c r="I510" s="41"/>
      <c r="J510" s="41"/>
      <c r="K510" s="41"/>
      <c r="L510" s="41"/>
      <c r="M510" s="41"/>
      <c r="N510" s="41"/>
      <c r="O510" s="41"/>
      <c r="P510" s="41"/>
      <c r="Q510" s="41"/>
      <c r="R510" s="25"/>
      <c r="S510" s="25"/>
      <c r="T510" s="25"/>
      <c r="U510" s="25"/>
      <c r="V510" s="25"/>
      <c r="W510" s="25"/>
      <c r="X510" s="25"/>
      <c r="Y510" s="25"/>
      <c r="Z510" s="25"/>
      <c r="AA510" s="25"/>
      <c r="AB510" s="25"/>
      <c r="AC510" s="25"/>
      <c r="AD510" s="25"/>
      <c r="AE510" s="25"/>
      <c r="AF510" s="41"/>
      <c r="AG510" s="41"/>
      <c r="AH510" s="41"/>
      <c r="AI510" s="41"/>
      <c r="AJ510" s="41"/>
      <c r="AK510" s="41"/>
    </row>
    <row r="511" spans="3:37" ht="15.75" customHeight="1">
      <c r="C511" s="41"/>
      <c r="D511" s="41"/>
      <c r="E511" s="41"/>
      <c r="F511" s="41"/>
      <c r="G511" s="41"/>
      <c r="H511" s="41"/>
      <c r="I511" s="41"/>
      <c r="J511" s="41"/>
      <c r="K511" s="41"/>
      <c r="L511" s="41"/>
      <c r="M511" s="41"/>
      <c r="N511" s="41"/>
      <c r="O511" s="41"/>
      <c r="P511" s="41"/>
      <c r="Q511" s="41"/>
      <c r="R511" s="25"/>
      <c r="S511" s="25"/>
      <c r="T511" s="25"/>
      <c r="U511" s="25"/>
      <c r="V511" s="25"/>
      <c r="W511" s="25"/>
      <c r="X511" s="25"/>
      <c r="Y511" s="25"/>
      <c r="Z511" s="25"/>
      <c r="AA511" s="25"/>
      <c r="AB511" s="25"/>
      <c r="AC511" s="25"/>
      <c r="AD511" s="25"/>
      <c r="AE511" s="25"/>
      <c r="AF511" s="41"/>
      <c r="AG511" s="41"/>
      <c r="AH511" s="41"/>
      <c r="AI511" s="41"/>
      <c r="AJ511" s="41"/>
      <c r="AK511" s="41"/>
    </row>
    <row r="512" spans="3:37" ht="15.75" customHeight="1">
      <c r="C512" s="41"/>
      <c r="D512" s="41"/>
      <c r="E512" s="41"/>
      <c r="F512" s="41"/>
      <c r="G512" s="41"/>
      <c r="H512" s="41"/>
      <c r="I512" s="41"/>
      <c r="J512" s="41"/>
      <c r="K512" s="41"/>
      <c r="L512" s="41"/>
      <c r="M512" s="41"/>
      <c r="N512" s="41"/>
      <c r="O512" s="41"/>
      <c r="P512" s="41"/>
      <c r="Q512" s="41"/>
      <c r="R512" s="25"/>
      <c r="S512" s="25"/>
      <c r="T512" s="25"/>
      <c r="U512" s="25"/>
      <c r="V512" s="25"/>
      <c r="W512" s="25"/>
      <c r="X512" s="25"/>
      <c r="Y512" s="25"/>
      <c r="Z512" s="25"/>
      <c r="AA512" s="25"/>
      <c r="AB512" s="25"/>
      <c r="AC512" s="25"/>
      <c r="AD512" s="25"/>
      <c r="AE512" s="25"/>
      <c r="AF512" s="41"/>
      <c r="AG512" s="41"/>
      <c r="AH512" s="41"/>
      <c r="AI512" s="41"/>
      <c r="AJ512" s="41"/>
      <c r="AK512" s="41"/>
    </row>
    <row r="513" spans="3:37" ht="15.75" customHeight="1">
      <c r="C513" s="41"/>
      <c r="D513" s="41"/>
      <c r="E513" s="41"/>
      <c r="F513" s="41"/>
      <c r="G513" s="41"/>
      <c r="H513" s="41"/>
      <c r="I513" s="41"/>
      <c r="J513" s="41"/>
      <c r="K513" s="41"/>
      <c r="L513" s="41"/>
      <c r="M513" s="41"/>
      <c r="N513" s="41"/>
      <c r="O513" s="41"/>
      <c r="P513" s="41"/>
      <c r="Q513" s="41"/>
      <c r="R513" s="25"/>
      <c r="S513" s="25"/>
      <c r="T513" s="25"/>
      <c r="U513" s="25"/>
      <c r="V513" s="25"/>
      <c r="W513" s="25"/>
      <c r="X513" s="25"/>
      <c r="Y513" s="25"/>
      <c r="Z513" s="25"/>
      <c r="AA513" s="25"/>
      <c r="AB513" s="25"/>
      <c r="AC513" s="25"/>
      <c r="AD513" s="25"/>
      <c r="AE513" s="25"/>
      <c r="AF513" s="41"/>
      <c r="AG513" s="41"/>
      <c r="AH513" s="41"/>
      <c r="AI513" s="41"/>
      <c r="AJ513" s="41"/>
      <c r="AK513" s="41"/>
    </row>
    <row r="514" spans="3:37" ht="15.75" customHeight="1">
      <c r="C514" s="41"/>
      <c r="D514" s="41"/>
      <c r="E514" s="41"/>
      <c r="F514" s="41"/>
      <c r="G514" s="41"/>
      <c r="H514" s="41"/>
      <c r="I514" s="41"/>
      <c r="J514" s="41"/>
      <c r="K514" s="41"/>
      <c r="L514" s="41"/>
      <c r="M514" s="41"/>
      <c r="N514" s="41"/>
      <c r="O514" s="41"/>
      <c r="P514" s="41"/>
      <c r="Q514" s="41"/>
      <c r="R514" s="25"/>
      <c r="S514" s="25"/>
      <c r="T514" s="25"/>
      <c r="U514" s="25"/>
      <c r="V514" s="25"/>
      <c r="W514" s="25"/>
      <c r="X514" s="25"/>
      <c r="Y514" s="25"/>
      <c r="Z514" s="25"/>
      <c r="AA514" s="25"/>
      <c r="AB514" s="25"/>
      <c r="AC514" s="25"/>
      <c r="AD514" s="25"/>
      <c r="AE514" s="25"/>
      <c r="AF514" s="41"/>
      <c r="AG514" s="41"/>
      <c r="AH514" s="41"/>
      <c r="AI514" s="41"/>
      <c r="AJ514" s="41"/>
      <c r="AK514" s="41"/>
    </row>
    <row r="515" spans="3:37" ht="15.75" customHeight="1">
      <c r="C515" s="41"/>
      <c r="D515" s="41"/>
      <c r="E515" s="41"/>
      <c r="F515" s="41"/>
      <c r="G515" s="41"/>
      <c r="H515" s="41"/>
      <c r="I515" s="41"/>
      <c r="J515" s="41"/>
      <c r="K515" s="41"/>
      <c r="L515" s="41"/>
      <c r="M515" s="41"/>
      <c r="N515" s="41"/>
      <c r="O515" s="41"/>
      <c r="P515" s="41"/>
      <c r="Q515" s="41"/>
      <c r="R515" s="25"/>
      <c r="S515" s="25"/>
      <c r="T515" s="25"/>
      <c r="U515" s="25"/>
      <c r="V515" s="25"/>
      <c r="W515" s="25"/>
      <c r="X515" s="25"/>
      <c r="Y515" s="25"/>
      <c r="Z515" s="25"/>
      <c r="AA515" s="25"/>
      <c r="AB515" s="25"/>
      <c r="AC515" s="25"/>
      <c r="AD515" s="25"/>
      <c r="AE515" s="25"/>
      <c r="AF515" s="41"/>
      <c r="AG515" s="41"/>
      <c r="AH515" s="41"/>
      <c r="AI515" s="41"/>
      <c r="AJ515" s="41"/>
      <c r="AK515" s="41"/>
    </row>
    <row r="516" spans="3:37" ht="15.75" customHeight="1">
      <c r="C516" s="41"/>
      <c r="D516" s="41"/>
      <c r="E516" s="41"/>
      <c r="F516" s="41"/>
      <c r="G516" s="41"/>
      <c r="H516" s="41"/>
      <c r="I516" s="41"/>
      <c r="J516" s="41"/>
      <c r="K516" s="41"/>
      <c r="L516" s="41"/>
      <c r="M516" s="41"/>
      <c r="N516" s="41"/>
      <c r="O516" s="41"/>
      <c r="P516" s="41"/>
      <c r="Q516" s="41"/>
      <c r="R516" s="25"/>
      <c r="S516" s="25"/>
      <c r="T516" s="25"/>
      <c r="U516" s="25"/>
      <c r="V516" s="25"/>
      <c r="W516" s="25"/>
      <c r="X516" s="25"/>
      <c r="Y516" s="25"/>
      <c r="Z516" s="25"/>
      <c r="AA516" s="25"/>
      <c r="AB516" s="25"/>
      <c r="AC516" s="25"/>
      <c r="AD516" s="25"/>
      <c r="AE516" s="25"/>
      <c r="AF516" s="41"/>
      <c r="AG516" s="41"/>
      <c r="AH516" s="41"/>
      <c r="AI516" s="41"/>
      <c r="AJ516" s="41"/>
      <c r="AK516" s="41"/>
    </row>
    <row r="517" spans="3:37" ht="15.75" customHeight="1">
      <c r="C517" s="41"/>
      <c r="D517" s="41"/>
      <c r="E517" s="41"/>
      <c r="F517" s="41"/>
      <c r="G517" s="41"/>
      <c r="H517" s="41"/>
      <c r="I517" s="41"/>
      <c r="J517" s="41"/>
      <c r="K517" s="41"/>
      <c r="L517" s="41"/>
      <c r="M517" s="41"/>
      <c r="N517" s="41"/>
      <c r="O517" s="41"/>
      <c r="P517" s="41"/>
      <c r="Q517" s="41"/>
      <c r="R517" s="25"/>
      <c r="S517" s="25"/>
      <c r="T517" s="25"/>
      <c r="U517" s="25"/>
      <c r="V517" s="25"/>
      <c r="W517" s="25"/>
      <c r="X517" s="25"/>
      <c r="Y517" s="25"/>
      <c r="Z517" s="25"/>
      <c r="AA517" s="25"/>
      <c r="AB517" s="25"/>
      <c r="AC517" s="25"/>
      <c r="AD517" s="25"/>
      <c r="AE517" s="25"/>
      <c r="AF517" s="41"/>
      <c r="AG517" s="41"/>
      <c r="AH517" s="41"/>
      <c r="AI517" s="41"/>
      <c r="AJ517" s="41"/>
      <c r="AK517" s="41"/>
    </row>
    <row r="518" spans="3:37" ht="15.75" customHeight="1">
      <c r="C518" s="41"/>
      <c r="D518" s="41"/>
      <c r="E518" s="41"/>
      <c r="F518" s="41"/>
      <c r="G518" s="41"/>
      <c r="H518" s="41"/>
      <c r="I518" s="41"/>
      <c r="J518" s="41"/>
      <c r="K518" s="41"/>
      <c r="L518" s="41"/>
      <c r="M518" s="41"/>
      <c r="N518" s="41"/>
      <c r="O518" s="41"/>
      <c r="P518" s="41"/>
      <c r="Q518" s="41"/>
      <c r="R518" s="25"/>
      <c r="S518" s="25"/>
      <c r="T518" s="25"/>
      <c r="U518" s="25"/>
      <c r="V518" s="25"/>
      <c r="W518" s="25"/>
      <c r="X518" s="25"/>
      <c r="Y518" s="25"/>
      <c r="Z518" s="25"/>
      <c r="AA518" s="25"/>
      <c r="AB518" s="25"/>
      <c r="AC518" s="25"/>
      <c r="AD518" s="25"/>
      <c r="AE518" s="25"/>
      <c r="AF518" s="41"/>
      <c r="AG518" s="41"/>
      <c r="AH518" s="41"/>
      <c r="AI518" s="41"/>
      <c r="AJ518" s="41"/>
      <c r="AK518" s="41"/>
    </row>
    <row r="519" spans="3:37" ht="15.75" customHeight="1">
      <c r="C519" s="41"/>
      <c r="D519" s="41"/>
      <c r="E519" s="41"/>
      <c r="F519" s="41"/>
      <c r="G519" s="41"/>
      <c r="H519" s="41"/>
      <c r="I519" s="41"/>
      <c r="J519" s="41"/>
      <c r="K519" s="41"/>
      <c r="L519" s="41"/>
      <c r="M519" s="41"/>
      <c r="N519" s="41"/>
      <c r="O519" s="41"/>
      <c r="P519" s="41"/>
      <c r="Q519" s="41"/>
      <c r="R519" s="25"/>
      <c r="S519" s="25"/>
      <c r="T519" s="25"/>
      <c r="U519" s="25"/>
      <c r="V519" s="25"/>
      <c r="W519" s="25"/>
      <c r="X519" s="25"/>
      <c r="Y519" s="25"/>
      <c r="Z519" s="25"/>
      <c r="AA519" s="25"/>
      <c r="AB519" s="25"/>
      <c r="AC519" s="25"/>
      <c r="AD519" s="25"/>
      <c r="AE519" s="25"/>
      <c r="AF519" s="41"/>
      <c r="AG519" s="41"/>
      <c r="AH519" s="41"/>
      <c r="AI519" s="41"/>
      <c r="AJ519" s="41"/>
      <c r="AK519" s="41"/>
    </row>
    <row r="520" spans="3:37" ht="15.75" customHeight="1">
      <c r="C520" s="41"/>
      <c r="D520" s="41"/>
      <c r="E520" s="41"/>
      <c r="F520" s="41"/>
      <c r="G520" s="41"/>
      <c r="H520" s="41"/>
      <c r="I520" s="41"/>
      <c r="J520" s="41"/>
      <c r="K520" s="41"/>
      <c r="L520" s="41"/>
      <c r="M520" s="41"/>
      <c r="N520" s="41"/>
      <c r="O520" s="41"/>
      <c r="P520" s="41"/>
      <c r="Q520" s="41"/>
      <c r="R520" s="25"/>
      <c r="S520" s="25"/>
      <c r="T520" s="25"/>
      <c r="U520" s="25"/>
      <c r="V520" s="25"/>
      <c r="W520" s="25"/>
      <c r="X520" s="25"/>
      <c r="Y520" s="25"/>
      <c r="Z520" s="25"/>
      <c r="AA520" s="25"/>
      <c r="AB520" s="25"/>
      <c r="AC520" s="25"/>
      <c r="AD520" s="25"/>
      <c r="AE520" s="25"/>
      <c r="AF520" s="41"/>
      <c r="AG520" s="41"/>
      <c r="AH520" s="41"/>
      <c r="AI520" s="41"/>
      <c r="AJ520" s="41"/>
      <c r="AK520" s="41"/>
    </row>
    <row r="521" spans="3:37" ht="15.75" customHeight="1">
      <c r="C521" s="41"/>
      <c r="D521" s="41"/>
      <c r="E521" s="41"/>
      <c r="F521" s="41"/>
      <c r="G521" s="41"/>
      <c r="H521" s="41"/>
      <c r="I521" s="41"/>
      <c r="J521" s="41"/>
      <c r="K521" s="41"/>
      <c r="L521" s="41"/>
      <c r="M521" s="41"/>
      <c r="N521" s="41"/>
      <c r="O521" s="41"/>
      <c r="P521" s="41"/>
      <c r="Q521" s="41"/>
      <c r="R521" s="25"/>
      <c r="S521" s="25"/>
      <c r="T521" s="25"/>
      <c r="U521" s="25"/>
      <c r="V521" s="25"/>
      <c r="W521" s="25"/>
      <c r="X521" s="25"/>
      <c r="Y521" s="25"/>
      <c r="Z521" s="25"/>
      <c r="AA521" s="25"/>
      <c r="AB521" s="25"/>
      <c r="AC521" s="25"/>
      <c r="AD521" s="25"/>
      <c r="AE521" s="25"/>
      <c r="AF521" s="41"/>
      <c r="AG521" s="41"/>
      <c r="AH521" s="41"/>
      <c r="AI521" s="41"/>
      <c r="AJ521" s="41"/>
      <c r="AK521" s="41"/>
    </row>
    <row r="522" spans="3:37" ht="15.75" customHeight="1">
      <c r="C522" s="41"/>
      <c r="D522" s="41"/>
      <c r="E522" s="41"/>
      <c r="F522" s="41"/>
      <c r="G522" s="41"/>
      <c r="H522" s="41"/>
      <c r="I522" s="41"/>
      <c r="J522" s="41"/>
      <c r="K522" s="41"/>
      <c r="L522" s="41"/>
      <c r="M522" s="41"/>
      <c r="N522" s="41"/>
      <c r="O522" s="41"/>
      <c r="P522" s="41"/>
      <c r="Q522" s="41"/>
      <c r="R522" s="25"/>
      <c r="S522" s="25"/>
      <c r="T522" s="25"/>
      <c r="U522" s="25"/>
      <c r="V522" s="25"/>
      <c r="W522" s="25"/>
      <c r="X522" s="25"/>
      <c r="Y522" s="25"/>
      <c r="Z522" s="25"/>
      <c r="AA522" s="25"/>
      <c r="AB522" s="25"/>
      <c r="AC522" s="25"/>
      <c r="AD522" s="25"/>
      <c r="AE522" s="25"/>
      <c r="AF522" s="41"/>
      <c r="AG522" s="41"/>
      <c r="AH522" s="41"/>
      <c r="AI522" s="41"/>
      <c r="AJ522" s="41"/>
      <c r="AK522" s="41"/>
    </row>
    <row r="523" spans="3:37" ht="15.75" customHeight="1">
      <c r="C523" s="41"/>
      <c r="D523" s="41"/>
      <c r="E523" s="41"/>
      <c r="F523" s="41"/>
      <c r="G523" s="41"/>
      <c r="H523" s="41"/>
      <c r="I523" s="41"/>
      <c r="J523" s="41"/>
      <c r="K523" s="41"/>
      <c r="L523" s="41"/>
      <c r="M523" s="41"/>
      <c r="N523" s="41"/>
      <c r="O523" s="41"/>
      <c r="P523" s="41"/>
      <c r="Q523" s="41"/>
      <c r="R523" s="25"/>
      <c r="S523" s="25"/>
      <c r="T523" s="25"/>
      <c r="U523" s="25"/>
      <c r="V523" s="25"/>
      <c r="W523" s="25"/>
      <c r="X523" s="25"/>
      <c r="Y523" s="25"/>
      <c r="Z523" s="25"/>
      <c r="AA523" s="25"/>
      <c r="AB523" s="25"/>
      <c r="AC523" s="25"/>
      <c r="AD523" s="25"/>
      <c r="AE523" s="25"/>
      <c r="AF523" s="41"/>
      <c r="AG523" s="41"/>
      <c r="AH523" s="41"/>
      <c r="AI523" s="41"/>
      <c r="AJ523" s="41"/>
      <c r="AK523" s="41"/>
    </row>
    <row r="524" spans="3:37" ht="15.75" customHeight="1">
      <c r="C524" s="41"/>
      <c r="D524" s="41"/>
      <c r="E524" s="41"/>
      <c r="F524" s="41"/>
      <c r="G524" s="41"/>
      <c r="H524" s="41"/>
      <c r="I524" s="41"/>
      <c r="J524" s="41"/>
      <c r="K524" s="41"/>
      <c r="L524" s="41"/>
      <c r="M524" s="41"/>
      <c r="N524" s="41"/>
      <c r="O524" s="41"/>
      <c r="P524" s="41"/>
      <c r="Q524" s="41"/>
      <c r="R524" s="25"/>
      <c r="S524" s="25"/>
      <c r="T524" s="25"/>
      <c r="U524" s="25"/>
      <c r="V524" s="25"/>
      <c r="W524" s="25"/>
      <c r="X524" s="25"/>
      <c r="Y524" s="25"/>
      <c r="Z524" s="25"/>
      <c r="AA524" s="25"/>
      <c r="AB524" s="25"/>
      <c r="AC524" s="25"/>
      <c r="AD524" s="25"/>
      <c r="AE524" s="25"/>
      <c r="AF524" s="41"/>
      <c r="AG524" s="41"/>
      <c r="AH524" s="41"/>
      <c r="AI524" s="41"/>
      <c r="AJ524" s="41"/>
      <c r="AK524" s="41"/>
    </row>
    <row r="525" spans="3:37" ht="15.75" customHeight="1">
      <c r="C525" s="41"/>
      <c r="D525" s="41"/>
      <c r="E525" s="41"/>
      <c r="F525" s="41"/>
      <c r="G525" s="41"/>
      <c r="H525" s="41"/>
      <c r="I525" s="41"/>
      <c r="J525" s="41"/>
      <c r="K525" s="41"/>
      <c r="L525" s="41"/>
      <c r="M525" s="41"/>
      <c r="N525" s="41"/>
      <c r="O525" s="41"/>
      <c r="P525" s="41"/>
      <c r="Q525" s="41"/>
      <c r="R525" s="25"/>
      <c r="S525" s="25"/>
      <c r="T525" s="25"/>
      <c r="U525" s="25"/>
      <c r="V525" s="25"/>
      <c r="W525" s="25"/>
      <c r="X525" s="25"/>
      <c r="Y525" s="25"/>
      <c r="Z525" s="25"/>
      <c r="AA525" s="25"/>
      <c r="AB525" s="25"/>
      <c r="AC525" s="25"/>
      <c r="AD525" s="25"/>
      <c r="AE525" s="25"/>
      <c r="AF525" s="41"/>
      <c r="AG525" s="41"/>
      <c r="AH525" s="41"/>
      <c r="AI525" s="41"/>
      <c r="AJ525" s="41"/>
      <c r="AK525" s="41"/>
    </row>
    <row r="526" spans="3:37" ht="15.75" customHeight="1">
      <c r="C526" s="41"/>
      <c r="D526" s="41"/>
      <c r="E526" s="41"/>
      <c r="F526" s="41"/>
      <c r="G526" s="41"/>
      <c r="H526" s="41"/>
      <c r="I526" s="41"/>
      <c r="J526" s="41"/>
      <c r="K526" s="41"/>
      <c r="L526" s="41"/>
      <c r="M526" s="41"/>
      <c r="N526" s="41"/>
      <c r="O526" s="41"/>
      <c r="P526" s="41"/>
      <c r="Q526" s="41"/>
      <c r="R526" s="25"/>
      <c r="S526" s="25"/>
      <c r="T526" s="25"/>
      <c r="U526" s="25"/>
      <c r="V526" s="25"/>
      <c r="W526" s="25"/>
      <c r="X526" s="25"/>
      <c r="Y526" s="25"/>
      <c r="Z526" s="25"/>
      <c r="AA526" s="25"/>
      <c r="AB526" s="25"/>
      <c r="AC526" s="25"/>
      <c r="AD526" s="25"/>
      <c r="AE526" s="25"/>
      <c r="AF526" s="41"/>
      <c r="AG526" s="41"/>
      <c r="AH526" s="41"/>
      <c r="AI526" s="41"/>
      <c r="AJ526" s="41"/>
      <c r="AK526" s="41"/>
    </row>
    <row r="527" spans="3:37" ht="15.75" customHeight="1">
      <c r="C527" s="41"/>
      <c r="D527" s="41"/>
      <c r="E527" s="41"/>
      <c r="F527" s="41"/>
      <c r="G527" s="41"/>
      <c r="H527" s="41"/>
      <c r="I527" s="41"/>
      <c r="J527" s="41"/>
      <c r="K527" s="41"/>
      <c r="L527" s="41"/>
      <c r="M527" s="41"/>
      <c r="N527" s="41"/>
      <c r="O527" s="41"/>
      <c r="P527" s="41"/>
      <c r="Q527" s="41"/>
      <c r="R527" s="25"/>
      <c r="S527" s="25"/>
      <c r="T527" s="25"/>
      <c r="U527" s="25"/>
      <c r="V527" s="25"/>
      <c r="W527" s="25"/>
      <c r="X527" s="25"/>
      <c r="Y527" s="25"/>
      <c r="Z527" s="25"/>
      <c r="AA527" s="25"/>
      <c r="AB527" s="25"/>
      <c r="AC527" s="25"/>
      <c r="AD527" s="25"/>
      <c r="AE527" s="25"/>
      <c r="AF527" s="41"/>
      <c r="AG527" s="41"/>
      <c r="AH527" s="41"/>
      <c r="AI527" s="41"/>
      <c r="AJ527" s="41"/>
      <c r="AK527" s="41"/>
    </row>
    <row r="528" spans="3:37" ht="15.75" customHeight="1">
      <c r="C528" s="41"/>
      <c r="D528" s="41"/>
      <c r="E528" s="41"/>
      <c r="F528" s="41"/>
      <c r="G528" s="41"/>
      <c r="H528" s="41"/>
      <c r="I528" s="41"/>
      <c r="J528" s="41"/>
      <c r="K528" s="41"/>
      <c r="L528" s="41"/>
      <c r="M528" s="41"/>
      <c r="N528" s="41"/>
      <c r="O528" s="41"/>
      <c r="P528" s="41"/>
      <c r="Q528" s="41"/>
      <c r="R528" s="25"/>
      <c r="S528" s="25"/>
      <c r="T528" s="25"/>
      <c r="U528" s="25"/>
      <c r="V528" s="25"/>
      <c r="W528" s="25"/>
      <c r="X528" s="25"/>
      <c r="Y528" s="25"/>
      <c r="Z528" s="25"/>
      <c r="AA528" s="25"/>
      <c r="AB528" s="25"/>
      <c r="AC528" s="25"/>
      <c r="AD528" s="25"/>
      <c r="AE528" s="25"/>
      <c r="AF528" s="41"/>
      <c r="AG528" s="41"/>
      <c r="AH528" s="41"/>
      <c r="AI528" s="41"/>
      <c r="AJ528" s="41"/>
      <c r="AK528" s="41"/>
    </row>
    <row r="529" spans="3:37" ht="15.75" customHeight="1">
      <c r="C529" s="41"/>
      <c r="D529" s="41"/>
      <c r="E529" s="41"/>
      <c r="F529" s="41"/>
      <c r="G529" s="41"/>
      <c r="H529" s="41"/>
      <c r="I529" s="41"/>
      <c r="J529" s="41"/>
      <c r="K529" s="41"/>
      <c r="L529" s="41"/>
      <c r="M529" s="41"/>
      <c r="N529" s="41"/>
      <c r="O529" s="41"/>
      <c r="P529" s="41"/>
      <c r="Q529" s="41"/>
      <c r="R529" s="25"/>
      <c r="S529" s="25"/>
      <c r="T529" s="25"/>
      <c r="U529" s="25"/>
      <c r="V529" s="25"/>
      <c r="W529" s="25"/>
      <c r="X529" s="25"/>
      <c r="Y529" s="25"/>
      <c r="Z529" s="25"/>
      <c r="AA529" s="25"/>
      <c r="AB529" s="25"/>
      <c r="AC529" s="25"/>
      <c r="AD529" s="25"/>
      <c r="AE529" s="25"/>
      <c r="AF529" s="41"/>
      <c r="AG529" s="41"/>
      <c r="AH529" s="41"/>
      <c r="AI529" s="41"/>
      <c r="AJ529" s="41"/>
      <c r="AK529" s="41"/>
    </row>
    <row r="530" spans="3:37" ht="15.75" customHeight="1">
      <c r="C530" s="41"/>
      <c r="D530" s="41"/>
      <c r="E530" s="41"/>
      <c r="F530" s="41"/>
      <c r="G530" s="41"/>
      <c r="H530" s="41"/>
      <c r="I530" s="41"/>
      <c r="J530" s="41"/>
      <c r="K530" s="41"/>
      <c r="L530" s="41"/>
      <c r="M530" s="41"/>
      <c r="N530" s="41"/>
      <c r="O530" s="41"/>
      <c r="P530" s="41"/>
      <c r="Q530" s="41"/>
      <c r="R530" s="25"/>
      <c r="S530" s="25"/>
      <c r="T530" s="25"/>
      <c r="U530" s="25"/>
      <c r="V530" s="25"/>
      <c r="W530" s="25"/>
      <c r="X530" s="25"/>
      <c r="Y530" s="25"/>
      <c r="Z530" s="25"/>
      <c r="AA530" s="25"/>
      <c r="AB530" s="25"/>
      <c r="AC530" s="25"/>
      <c r="AD530" s="25"/>
      <c r="AE530" s="25"/>
      <c r="AF530" s="41"/>
      <c r="AG530" s="41"/>
      <c r="AH530" s="41"/>
      <c r="AI530" s="41"/>
      <c r="AJ530" s="41"/>
      <c r="AK530" s="41"/>
    </row>
    <row r="531" spans="3:37" ht="15.75" customHeight="1">
      <c r="C531" s="41"/>
      <c r="D531" s="41"/>
      <c r="E531" s="41"/>
      <c r="F531" s="41"/>
      <c r="G531" s="41"/>
      <c r="H531" s="41"/>
      <c r="I531" s="41"/>
      <c r="J531" s="41"/>
      <c r="K531" s="41"/>
      <c r="L531" s="41"/>
      <c r="M531" s="41"/>
      <c r="N531" s="41"/>
      <c r="O531" s="41"/>
      <c r="P531" s="41"/>
      <c r="Q531" s="41"/>
      <c r="R531" s="25"/>
      <c r="S531" s="25"/>
      <c r="T531" s="25"/>
      <c r="U531" s="25"/>
      <c r="V531" s="25"/>
      <c r="W531" s="25"/>
      <c r="X531" s="25"/>
      <c r="Y531" s="25"/>
      <c r="Z531" s="25"/>
      <c r="AA531" s="25"/>
      <c r="AB531" s="25"/>
      <c r="AC531" s="25"/>
      <c r="AD531" s="25"/>
      <c r="AE531" s="25"/>
      <c r="AF531" s="41"/>
      <c r="AG531" s="41"/>
      <c r="AH531" s="41"/>
      <c r="AI531" s="41"/>
      <c r="AJ531" s="41"/>
      <c r="AK531" s="41"/>
    </row>
    <row r="532" spans="3:37" ht="15.75" customHeight="1">
      <c r="C532" s="41"/>
      <c r="D532" s="41"/>
      <c r="E532" s="41"/>
      <c r="F532" s="41"/>
      <c r="G532" s="41"/>
      <c r="H532" s="41"/>
      <c r="I532" s="41"/>
      <c r="J532" s="41"/>
      <c r="K532" s="41"/>
      <c r="L532" s="41"/>
      <c r="M532" s="41"/>
      <c r="N532" s="41"/>
      <c r="O532" s="41"/>
      <c r="P532" s="41"/>
      <c r="Q532" s="41"/>
      <c r="R532" s="25"/>
      <c r="S532" s="25"/>
      <c r="T532" s="25"/>
      <c r="U532" s="25"/>
      <c r="V532" s="25"/>
      <c r="W532" s="25"/>
      <c r="X532" s="25"/>
      <c r="Y532" s="25"/>
      <c r="Z532" s="25"/>
      <c r="AA532" s="25"/>
      <c r="AB532" s="25"/>
      <c r="AC532" s="25"/>
      <c r="AD532" s="25"/>
      <c r="AE532" s="25"/>
      <c r="AF532" s="41"/>
      <c r="AG532" s="41"/>
      <c r="AH532" s="41"/>
      <c r="AI532" s="41"/>
      <c r="AJ532" s="41"/>
      <c r="AK532" s="41"/>
    </row>
    <row r="533" spans="3:37" ht="15.75" customHeight="1">
      <c r="C533" s="41"/>
      <c r="D533" s="41"/>
      <c r="E533" s="41"/>
      <c r="F533" s="41"/>
      <c r="G533" s="41"/>
      <c r="H533" s="41"/>
      <c r="I533" s="41"/>
      <c r="J533" s="41"/>
      <c r="K533" s="41"/>
      <c r="L533" s="41"/>
      <c r="M533" s="41"/>
      <c r="N533" s="41"/>
      <c r="O533" s="41"/>
      <c r="P533" s="41"/>
      <c r="Q533" s="41"/>
      <c r="R533" s="25"/>
      <c r="S533" s="25"/>
      <c r="T533" s="25"/>
      <c r="U533" s="25"/>
      <c r="V533" s="25"/>
      <c r="W533" s="25"/>
      <c r="X533" s="25"/>
      <c r="Y533" s="25"/>
      <c r="Z533" s="25"/>
      <c r="AA533" s="25"/>
      <c r="AB533" s="25"/>
      <c r="AC533" s="25"/>
      <c r="AD533" s="25"/>
      <c r="AE533" s="25"/>
      <c r="AF533" s="41"/>
      <c r="AG533" s="41"/>
      <c r="AH533" s="41"/>
      <c r="AI533" s="41"/>
      <c r="AJ533" s="41"/>
      <c r="AK533" s="41"/>
    </row>
    <row r="534" spans="3:37" ht="15.75" customHeight="1">
      <c r="C534" s="41"/>
      <c r="D534" s="41"/>
      <c r="E534" s="41"/>
      <c r="F534" s="41"/>
      <c r="G534" s="41"/>
      <c r="H534" s="41"/>
      <c r="I534" s="41"/>
      <c r="J534" s="41"/>
      <c r="K534" s="41"/>
      <c r="L534" s="41"/>
      <c r="M534" s="41"/>
      <c r="N534" s="41"/>
      <c r="O534" s="41"/>
      <c r="P534" s="41"/>
      <c r="Q534" s="41"/>
      <c r="R534" s="25"/>
      <c r="S534" s="25"/>
      <c r="T534" s="25"/>
      <c r="U534" s="25"/>
      <c r="V534" s="25"/>
      <c r="W534" s="25"/>
      <c r="X534" s="25"/>
      <c r="Y534" s="25"/>
      <c r="Z534" s="25"/>
      <c r="AA534" s="25"/>
      <c r="AB534" s="25"/>
      <c r="AC534" s="25"/>
      <c r="AD534" s="25"/>
      <c r="AE534" s="25"/>
      <c r="AF534" s="41"/>
      <c r="AG534" s="41"/>
      <c r="AH534" s="41"/>
      <c r="AI534" s="41"/>
      <c r="AJ534" s="41"/>
      <c r="AK534" s="41"/>
    </row>
    <row r="535" spans="3:37" ht="15.75" customHeight="1">
      <c r="C535" s="41"/>
      <c r="D535" s="41"/>
      <c r="E535" s="41"/>
      <c r="F535" s="41"/>
      <c r="G535" s="41"/>
      <c r="H535" s="41"/>
      <c r="I535" s="41"/>
      <c r="J535" s="41"/>
      <c r="K535" s="41"/>
      <c r="L535" s="41"/>
      <c r="M535" s="41"/>
      <c r="N535" s="41"/>
      <c r="O535" s="41"/>
      <c r="P535" s="41"/>
      <c r="Q535" s="41"/>
      <c r="R535" s="25"/>
      <c r="S535" s="25"/>
      <c r="T535" s="25"/>
      <c r="U535" s="25"/>
      <c r="V535" s="25"/>
      <c r="W535" s="25"/>
      <c r="X535" s="25"/>
      <c r="Y535" s="25"/>
      <c r="Z535" s="25"/>
      <c r="AA535" s="25"/>
      <c r="AB535" s="25"/>
      <c r="AC535" s="25"/>
      <c r="AD535" s="25"/>
      <c r="AE535" s="25"/>
      <c r="AF535" s="41"/>
      <c r="AG535" s="41"/>
      <c r="AH535" s="41"/>
      <c r="AI535" s="41"/>
      <c r="AJ535" s="41"/>
      <c r="AK535" s="41"/>
    </row>
    <row r="536" spans="3:37" ht="15.75" customHeight="1">
      <c r="C536" s="41"/>
      <c r="D536" s="41"/>
      <c r="E536" s="41"/>
      <c r="F536" s="41"/>
      <c r="G536" s="41"/>
      <c r="H536" s="41"/>
      <c r="I536" s="41"/>
      <c r="J536" s="41"/>
      <c r="K536" s="41"/>
      <c r="L536" s="41"/>
      <c r="M536" s="41"/>
      <c r="N536" s="41"/>
      <c r="O536" s="41"/>
      <c r="P536" s="41"/>
      <c r="Q536" s="41"/>
      <c r="R536" s="25"/>
      <c r="S536" s="25"/>
      <c r="T536" s="25"/>
      <c r="U536" s="25"/>
      <c r="V536" s="25"/>
      <c r="W536" s="25"/>
      <c r="X536" s="25"/>
      <c r="Y536" s="25"/>
      <c r="Z536" s="25"/>
      <c r="AA536" s="25"/>
      <c r="AB536" s="25"/>
      <c r="AC536" s="25"/>
      <c r="AD536" s="25"/>
      <c r="AE536" s="25"/>
      <c r="AF536" s="41"/>
      <c r="AG536" s="41"/>
      <c r="AH536" s="41"/>
      <c r="AI536" s="41"/>
      <c r="AJ536" s="41"/>
      <c r="AK536" s="41"/>
    </row>
    <row r="537" spans="3:37" ht="15.75" customHeight="1">
      <c r="C537" s="41"/>
      <c r="D537" s="41"/>
      <c r="E537" s="41"/>
      <c r="F537" s="41"/>
      <c r="G537" s="41"/>
      <c r="H537" s="41"/>
      <c r="I537" s="41"/>
      <c r="J537" s="41"/>
      <c r="K537" s="41"/>
      <c r="L537" s="41"/>
      <c r="M537" s="41"/>
      <c r="N537" s="41"/>
      <c r="O537" s="41"/>
      <c r="P537" s="41"/>
      <c r="Q537" s="41"/>
      <c r="R537" s="25"/>
      <c r="S537" s="25"/>
      <c r="T537" s="25"/>
      <c r="U537" s="25"/>
      <c r="V537" s="25"/>
      <c r="W537" s="25"/>
      <c r="X537" s="25"/>
      <c r="Y537" s="25"/>
      <c r="Z537" s="25"/>
      <c r="AA537" s="25"/>
      <c r="AB537" s="25"/>
      <c r="AC537" s="25"/>
      <c r="AD537" s="25"/>
      <c r="AE537" s="25"/>
      <c r="AF537" s="41"/>
      <c r="AG537" s="41"/>
      <c r="AH537" s="41"/>
      <c r="AI537" s="41"/>
      <c r="AJ537" s="41"/>
      <c r="AK537" s="41"/>
    </row>
    <row r="538" spans="3:37" ht="15.75" customHeight="1">
      <c r="C538" s="41"/>
      <c r="D538" s="41"/>
      <c r="E538" s="41"/>
      <c r="F538" s="41"/>
      <c r="G538" s="41"/>
      <c r="H538" s="41"/>
      <c r="I538" s="41"/>
      <c r="J538" s="41"/>
      <c r="K538" s="41"/>
      <c r="L538" s="41"/>
      <c r="M538" s="41"/>
      <c r="N538" s="41"/>
      <c r="O538" s="41"/>
      <c r="P538" s="41"/>
      <c r="Q538" s="41"/>
      <c r="R538" s="25"/>
      <c r="S538" s="25"/>
      <c r="T538" s="25"/>
      <c r="U538" s="25"/>
      <c r="V538" s="25"/>
      <c r="W538" s="25"/>
      <c r="X538" s="25"/>
      <c r="Y538" s="25"/>
      <c r="Z538" s="25"/>
      <c r="AA538" s="25"/>
      <c r="AB538" s="25"/>
      <c r="AC538" s="25"/>
      <c r="AD538" s="25"/>
      <c r="AE538" s="25"/>
      <c r="AF538" s="41"/>
      <c r="AG538" s="41"/>
      <c r="AH538" s="41"/>
      <c r="AI538" s="41"/>
      <c r="AJ538" s="41"/>
      <c r="AK538" s="41"/>
    </row>
    <row r="539" spans="3:37" ht="15.75" customHeight="1">
      <c r="C539" s="41"/>
      <c r="D539" s="41"/>
      <c r="E539" s="41"/>
      <c r="F539" s="41"/>
      <c r="G539" s="41"/>
      <c r="H539" s="41"/>
      <c r="I539" s="41"/>
      <c r="J539" s="41"/>
      <c r="K539" s="41"/>
      <c r="L539" s="41"/>
      <c r="M539" s="41"/>
      <c r="N539" s="41"/>
      <c r="O539" s="41"/>
      <c r="P539" s="41"/>
      <c r="Q539" s="41"/>
      <c r="R539" s="25"/>
      <c r="S539" s="25"/>
      <c r="T539" s="25"/>
      <c r="U539" s="25"/>
      <c r="V539" s="25"/>
      <c r="W539" s="25"/>
      <c r="X539" s="25"/>
      <c r="Y539" s="25"/>
      <c r="Z539" s="25"/>
      <c r="AA539" s="25"/>
      <c r="AB539" s="25"/>
      <c r="AC539" s="25"/>
      <c r="AD539" s="25"/>
      <c r="AE539" s="25"/>
      <c r="AF539" s="41"/>
      <c r="AG539" s="41"/>
      <c r="AH539" s="41"/>
      <c r="AI539" s="41"/>
      <c r="AJ539" s="41"/>
      <c r="AK539" s="41"/>
    </row>
    <row r="540" spans="3:37" ht="15.75" customHeight="1">
      <c r="C540" s="41"/>
      <c r="D540" s="41"/>
      <c r="E540" s="41"/>
      <c r="F540" s="41"/>
      <c r="G540" s="41"/>
      <c r="H540" s="41"/>
      <c r="I540" s="41"/>
      <c r="J540" s="41"/>
      <c r="K540" s="41"/>
      <c r="L540" s="41"/>
      <c r="M540" s="41"/>
      <c r="N540" s="41"/>
      <c r="O540" s="41"/>
      <c r="P540" s="41"/>
      <c r="Q540" s="41"/>
      <c r="R540" s="25"/>
      <c r="S540" s="25"/>
      <c r="T540" s="25"/>
      <c r="U540" s="25"/>
      <c r="V540" s="25"/>
      <c r="W540" s="25"/>
      <c r="X540" s="25"/>
      <c r="Y540" s="25"/>
      <c r="Z540" s="25"/>
      <c r="AA540" s="25"/>
      <c r="AB540" s="25"/>
      <c r="AC540" s="25"/>
      <c r="AD540" s="25"/>
      <c r="AE540" s="25"/>
      <c r="AF540" s="41"/>
      <c r="AG540" s="41"/>
      <c r="AH540" s="41"/>
      <c r="AI540" s="41"/>
      <c r="AJ540" s="41"/>
      <c r="AK540" s="41"/>
    </row>
    <row r="541" spans="3:37" ht="15.75" customHeight="1">
      <c r="C541" s="41"/>
      <c r="D541" s="41"/>
      <c r="E541" s="41"/>
      <c r="F541" s="41"/>
      <c r="G541" s="41"/>
      <c r="H541" s="41"/>
      <c r="I541" s="41"/>
      <c r="J541" s="41"/>
      <c r="K541" s="41"/>
      <c r="L541" s="41"/>
      <c r="M541" s="41"/>
      <c r="N541" s="41"/>
      <c r="O541" s="41"/>
      <c r="P541" s="41"/>
      <c r="Q541" s="41"/>
      <c r="R541" s="25"/>
      <c r="S541" s="25"/>
      <c r="T541" s="25"/>
      <c r="U541" s="25"/>
      <c r="V541" s="25"/>
      <c r="W541" s="25"/>
      <c r="X541" s="25"/>
      <c r="Y541" s="25"/>
      <c r="Z541" s="25"/>
      <c r="AA541" s="25"/>
      <c r="AB541" s="25"/>
      <c r="AC541" s="25"/>
      <c r="AD541" s="25"/>
      <c r="AE541" s="25"/>
      <c r="AF541" s="41"/>
      <c r="AG541" s="41"/>
      <c r="AH541" s="41"/>
      <c r="AI541" s="41"/>
      <c r="AJ541" s="41"/>
      <c r="AK541" s="41"/>
    </row>
    <row r="542" spans="3:37" ht="15.75" customHeight="1">
      <c r="C542" s="41"/>
      <c r="D542" s="41"/>
      <c r="E542" s="41"/>
      <c r="F542" s="41"/>
      <c r="G542" s="41"/>
      <c r="H542" s="41"/>
      <c r="I542" s="41"/>
      <c r="J542" s="41"/>
      <c r="K542" s="41"/>
      <c r="L542" s="41"/>
      <c r="M542" s="41"/>
      <c r="N542" s="41"/>
      <c r="O542" s="41"/>
      <c r="P542" s="41"/>
      <c r="Q542" s="41"/>
      <c r="R542" s="25"/>
      <c r="S542" s="25"/>
      <c r="T542" s="25"/>
      <c r="U542" s="25"/>
      <c r="V542" s="25"/>
      <c r="W542" s="25"/>
      <c r="X542" s="25"/>
      <c r="Y542" s="25"/>
      <c r="Z542" s="25"/>
      <c r="AA542" s="25"/>
      <c r="AB542" s="25"/>
      <c r="AC542" s="25"/>
      <c r="AD542" s="25"/>
      <c r="AE542" s="25"/>
      <c r="AF542" s="41"/>
      <c r="AG542" s="41"/>
      <c r="AH542" s="41"/>
      <c r="AI542" s="41"/>
      <c r="AJ542" s="41"/>
      <c r="AK542" s="41"/>
    </row>
    <row r="543" spans="3:37" ht="15.75" customHeight="1">
      <c r="C543" s="41"/>
      <c r="D543" s="41"/>
      <c r="E543" s="41"/>
      <c r="F543" s="41"/>
      <c r="G543" s="41"/>
      <c r="H543" s="41"/>
      <c r="I543" s="41"/>
      <c r="J543" s="41"/>
      <c r="K543" s="41"/>
      <c r="L543" s="41"/>
      <c r="M543" s="41"/>
      <c r="N543" s="41"/>
      <c r="O543" s="41"/>
      <c r="P543" s="41"/>
      <c r="Q543" s="41"/>
      <c r="R543" s="25"/>
      <c r="S543" s="25"/>
      <c r="T543" s="25"/>
      <c r="U543" s="25"/>
      <c r="V543" s="25"/>
      <c r="W543" s="25"/>
      <c r="X543" s="25"/>
      <c r="Y543" s="25"/>
      <c r="Z543" s="25"/>
      <c r="AA543" s="25"/>
      <c r="AB543" s="25"/>
      <c r="AC543" s="25"/>
      <c r="AD543" s="25"/>
      <c r="AE543" s="25"/>
      <c r="AF543" s="41"/>
      <c r="AG543" s="41"/>
      <c r="AH543" s="41"/>
      <c r="AI543" s="41"/>
      <c r="AJ543" s="41"/>
      <c r="AK543" s="41"/>
    </row>
    <row r="544" spans="3:37" ht="15.75" customHeight="1">
      <c r="C544" s="41"/>
      <c r="D544" s="41"/>
      <c r="E544" s="41"/>
      <c r="F544" s="41"/>
      <c r="G544" s="41"/>
      <c r="H544" s="41"/>
      <c r="I544" s="41"/>
      <c r="J544" s="41"/>
      <c r="K544" s="41"/>
      <c r="L544" s="41"/>
      <c r="M544" s="41"/>
      <c r="N544" s="41"/>
      <c r="O544" s="41"/>
      <c r="P544" s="41"/>
      <c r="Q544" s="41"/>
      <c r="R544" s="25"/>
      <c r="S544" s="25"/>
      <c r="T544" s="25"/>
      <c r="U544" s="25"/>
      <c r="V544" s="25"/>
      <c r="W544" s="25"/>
      <c r="X544" s="25"/>
      <c r="Y544" s="25"/>
      <c r="Z544" s="25"/>
      <c r="AA544" s="25"/>
      <c r="AB544" s="25"/>
      <c r="AC544" s="25"/>
      <c r="AD544" s="25"/>
      <c r="AE544" s="25"/>
      <c r="AF544" s="41"/>
      <c r="AG544" s="41"/>
      <c r="AH544" s="41"/>
      <c r="AI544" s="41"/>
      <c r="AJ544" s="41"/>
      <c r="AK544" s="41"/>
    </row>
    <row r="545" spans="3:37" ht="15.75" customHeight="1">
      <c r="C545" s="41"/>
      <c r="D545" s="41"/>
      <c r="E545" s="41"/>
      <c r="F545" s="41"/>
      <c r="G545" s="41"/>
      <c r="H545" s="41"/>
      <c r="I545" s="41"/>
      <c r="J545" s="41"/>
      <c r="K545" s="41"/>
      <c r="L545" s="41"/>
      <c r="M545" s="41"/>
      <c r="N545" s="41"/>
      <c r="O545" s="41"/>
      <c r="P545" s="41"/>
      <c r="Q545" s="41"/>
      <c r="R545" s="25"/>
      <c r="S545" s="25"/>
      <c r="T545" s="25"/>
      <c r="U545" s="25"/>
      <c r="V545" s="25"/>
      <c r="W545" s="25"/>
      <c r="X545" s="25"/>
      <c r="Y545" s="25"/>
      <c r="Z545" s="25"/>
      <c r="AA545" s="25"/>
      <c r="AB545" s="25"/>
      <c r="AC545" s="25"/>
      <c r="AD545" s="25"/>
      <c r="AE545" s="25"/>
      <c r="AF545" s="41"/>
      <c r="AG545" s="41"/>
      <c r="AH545" s="41"/>
      <c r="AI545" s="41"/>
      <c r="AJ545" s="41"/>
      <c r="AK545" s="41"/>
    </row>
    <row r="546" spans="3:37" ht="15.75" customHeight="1">
      <c r="C546" s="41"/>
      <c r="D546" s="41"/>
      <c r="E546" s="41"/>
      <c r="F546" s="41"/>
      <c r="G546" s="41"/>
      <c r="H546" s="41"/>
      <c r="I546" s="41"/>
      <c r="J546" s="41"/>
      <c r="K546" s="41"/>
      <c r="L546" s="41"/>
      <c r="M546" s="41"/>
      <c r="N546" s="41"/>
      <c r="O546" s="41"/>
      <c r="P546" s="41"/>
      <c r="Q546" s="41"/>
      <c r="R546" s="25"/>
      <c r="S546" s="25"/>
      <c r="T546" s="25"/>
      <c r="U546" s="25"/>
      <c r="V546" s="25"/>
      <c r="W546" s="25"/>
      <c r="X546" s="25"/>
      <c r="Y546" s="25"/>
      <c r="Z546" s="25"/>
      <c r="AA546" s="25"/>
      <c r="AB546" s="25"/>
      <c r="AC546" s="25"/>
      <c r="AD546" s="25"/>
      <c r="AE546" s="25"/>
      <c r="AF546" s="41"/>
      <c r="AG546" s="41"/>
      <c r="AH546" s="41"/>
      <c r="AI546" s="41"/>
      <c r="AJ546" s="41"/>
      <c r="AK546" s="41"/>
    </row>
    <row r="547" spans="3:37" ht="15.75" customHeight="1">
      <c r="C547" s="41"/>
      <c r="D547" s="41"/>
      <c r="E547" s="41"/>
      <c r="F547" s="41"/>
      <c r="G547" s="41"/>
      <c r="H547" s="41"/>
      <c r="I547" s="41"/>
      <c r="J547" s="41"/>
      <c r="K547" s="41"/>
      <c r="L547" s="41"/>
      <c r="M547" s="41"/>
      <c r="N547" s="41"/>
      <c r="O547" s="41"/>
      <c r="P547" s="41"/>
      <c r="Q547" s="41"/>
      <c r="R547" s="25"/>
      <c r="S547" s="25"/>
      <c r="T547" s="25"/>
      <c r="U547" s="25"/>
      <c r="V547" s="25"/>
      <c r="W547" s="25"/>
      <c r="X547" s="25"/>
      <c r="Y547" s="25"/>
      <c r="Z547" s="25"/>
      <c r="AA547" s="25"/>
      <c r="AB547" s="25"/>
      <c r="AC547" s="25"/>
      <c r="AD547" s="25"/>
      <c r="AE547" s="25"/>
      <c r="AF547" s="41"/>
      <c r="AG547" s="41"/>
      <c r="AH547" s="41"/>
      <c r="AI547" s="41"/>
      <c r="AJ547" s="41"/>
      <c r="AK547" s="41"/>
    </row>
    <row r="548" spans="3:37" ht="15.75" customHeight="1">
      <c r="C548" s="41"/>
      <c r="D548" s="41"/>
      <c r="E548" s="41"/>
      <c r="F548" s="41"/>
      <c r="G548" s="41"/>
      <c r="H548" s="41"/>
      <c r="I548" s="41"/>
      <c r="J548" s="41"/>
      <c r="K548" s="41"/>
      <c r="L548" s="41"/>
      <c r="M548" s="41"/>
      <c r="N548" s="41"/>
      <c r="O548" s="41"/>
      <c r="P548" s="41"/>
      <c r="Q548" s="41"/>
      <c r="R548" s="25"/>
      <c r="S548" s="25"/>
      <c r="T548" s="25"/>
      <c r="U548" s="25"/>
      <c r="V548" s="25"/>
      <c r="W548" s="25"/>
      <c r="X548" s="25"/>
      <c r="Y548" s="25"/>
      <c r="Z548" s="25"/>
      <c r="AA548" s="25"/>
      <c r="AB548" s="25"/>
      <c r="AC548" s="25"/>
      <c r="AD548" s="25"/>
      <c r="AE548" s="25"/>
      <c r="AF548" s="41"/>
      <c r="AG548" s="41"/>
      <c r="AH548" s="41"/>
      <c r="AI548" s="41"/>
      <c r="AJ548" s="41"/>
      <c r="AK548" s="41"/>
    </row>
    <row r="549" spans="3:37" ht="15.75" customHeight="1">
      <c r="C549" s="41"/>
      <c r="D549" s="41"/>
      <c r="E549" s="41"/>
      <c r="F549" s="41"/>
      <c r="G549" s="41"/>
      <c r="H549" s="41"/>
      <c r="I549" s="41"/>
      <c r="J549" s="41"/>
      <c r="K549" s="41"/>
      <c r="L549" s="41"/>
      <c r="M549" s="41"/>
      <c r="N549" s="41"/>
      <c r="O549" s="41"/>
      <c r="P549" s="41"/>
      <c r="Q549" s="41"/>
      <c r="R549" s="25"/>
      <c r="S549" s="25"/>
      <c r="T549" s="25"/>
      <c r="U549" s="25"/>
      <c r="V549" s="25"/>
      <c r="W549" s="25"/>
      <c r="X549" s="25"/>
      <c r="Y549" s="25"/>
      <c r="Z549" s="25"/>
      <c r="AA549" s="25"/>
      <c r="AB549" s="25"/>
      <c r="AC549" s="25"/>
      <c r="AD549" s="25"/>
      <c r="AE549" s="25"/>
      <c r="AF549" s="41"/>
      <c r="AG549" s="41"/>
      <c r="AH549" s="41"/>
      <c r="AI549" s="41"/>
      <c r="AJ549" s="41"/>
      <c r="AK549" s="41"/>
    </row>
    <row r="550" spans="3:37" ht="15.75" customHeight="1">
      <c r="C550" s="41"/>
      <c r="D550" s="41"/>
      <c r="E550" s="41"/>
      <c r="F550" s="41"/>
      <c r="G550" s="41"/>
      <c r="H550" s="41"/>
      <c r="I550" s="41"/>
      <c r="J550" s="41"/>
      <c r="K550" s="41"/>
      <c r="L550" s="41"/>
      <c r="M550" s="41"/>
      <c r="N550" s="41"/>
      <c r="O550" s="41"/>
      <c r="P550" s="41"/>
      <c r="Q550" s="41"/>
      <c r="R550" s="25"/>
      <c r="S550" s="25"/>
      <c r="T550" s="25"/>
      <c r="U550" s="25"/>
      <c r="V550" s="25"/>
      <c r="W550" s="25"/>
      <c r="X550" s="25"/>
      <c r="Y550" s="25"/>
      <c r="Z550" s="25"/>
      <c r="AA550" s="25"/>
      <c r="AB550" s="25"/>
      <c r="AC550" s="25"/>
      <c r="AD550" s="25"/>
      <c r="AE550" s="25"/>
      <c r="AF550" s="41"/>
      <c r="AG550" s="41"/>
      <c r="AH550" s="41"/>
      <c r="AI550" s="41"/>
      <c r="AJ550" s="41"/>
      <c r="AK550" s="41"/>
    </row>
    <row r="551" spans="3:37" ht="15.75" customHeight="1">
      <c r="C551" s="41"/>
      <c r="D551" s="41"/>
      <c r="E551" s="41"/>
      <c r="F551" s="41"/>
      <c r="G551" s="41"/>
      <c r="H551" s="41"/>
      <c r="I551" s="41"/>
      <c r="J551" s="41"/>
      <c r="K551" s="41"/>
      <c r="L551" s="41"/>
      <c r="M551" s="41"/>
      <c r="N551" s="41"/>
      <c r="O551" s="41"/>
      <c r="P551" s="41"/>
      <c r="Q551" s="41"/>
      <c r="R551" s="25"/>
      <c r="S551" s="25"/>
      <c r="T551" s="25"/>
      <c r="U551" s="25"/>
      <c r="V551" s="25"/>
      <c r="W551" s="25"/>
      <c r="X551" s="25"/>
      <c r="Y551" s="25"/>
      <c r="Z551" s="25"/>
      <c r="AA551" s="25"/>
      <c r="AB551" s="25"/>
      <c r="AC551" s="25"/>
      <c r="AD551" s="25"/>
      <c r="AE551" s="25"/>
      <c r="AF551" s="41"/>
      <c r="AG551" s="41"/>
      <c r="AH551" s="41"/>
      <c r="AI551" s="41"/>
      <c r="AJ551" s="41"/>
      <c r="AK551" s="41"/>
    </row>
    <row r="552" spans="3:37" ht="15.75" customHeight="1">
      <c r="C552" s="41"/>
      <c r="D552" s="41"/>
      <c r="E552" s="41"/>
      <c r="F552" s="41"/>
      <c r="G552" s="41"/>
      <c r="H552" s="41"/>
      <c r="I552" s="41"/>
      <c r="J552" s="41"/>
      <c r="K552" s="41"/>
      <c r="L552" s="41"/>
      <c r="M552" s="41"/>
      <c r="N552" s="41"/>
      <c r="O552" s="41"/>
      <c r="P552" s="41"/>
      <c r="Q552" s="41"/>
      <c r="R552" s="25"/>
      <c r="S552" s="25"/>
      <c r="T552" s="25"/>
      <c r="U552" s="25"/>
      <c r="V552" s="25"/>
      <c r="W552" s="25"/>
      <c r="X552" s="25"/>
      <c r="Y552" s="25"/>
      <c r="Z552" s="25"/>
      <c r="AA552" s="25"/>
      <c r="AB552" s="25"/>
      <c r="AC552" s="25"/>
      <c r="AD552" s="25"/>
      <c r="AE552" s="25"/>
      <c r="AF552" s="41"/>
      <c r="AG552" s="41"/>
      <c r="AH552" s="41"/>
      <c r="AI552" s="41"/>
      <c r="AJ552" s="41"/>
      <c r="AK552" s="41"/>
    </row>
    <row r="553" spans="3:37" ht="15.75" customHeight="1">
      <c r="C553" s="41"/>
      <c r="D553" s="41"/>
      <c r="E553" s="41"/>
      <c r="F553" s="41"/>
      <c r="G553" s="41"/>
      <c r="H553" s="41"/>
      <c r="I553" s="41"/>
      <c r="J553" s="41"/>
      <c r="K553" s="41"/>
      <c r="L553" s="41"/>
      <c r="M553" s="41"/>
      <c r="N553" s="41"/>
      <c r="O553" s="41"/>
      <c r="P553" s="41"/>
      <c r="Q553" s="41"/>
      <c r="R553" s="25"/>
      <c r="S553" s="25"/>
      <c r="T553" s="25"/>
      <c r="U553" s="25"/>
      <c r="V553" s="25"/>
      <c r="W553" s="25"/>
      <c r="X553" s="25"/>
      <c r="Y553" s="25"/>
      <c r="Z553" s="25"/>
      <c r="AA553" s="25"/>
      <c r="AB553" s="25"/>
      <c r="AC553" s="25"/>
      <c r="AD553" s="25"/>
      <c r="AE553" s="25"/>
      <c r="AF553" s="41"/>
      <c r="AG553" s="41"/>
      <c r="AH553" s="41"/>
      <c r="AI553" s="41"/>
      <c r="AJ553" s="41"/>
      <c r="AK553" s="41"/>
    </row>
    <row r="554" spans="3:37" ht="15.75" customHeight="1">
      <c r="C554" s="41"/>
      <c r="D554" s="41"/>
      <c r="E554" s="41"/>
      <c r="F554" s="41"/>
      <c r="G554" s="41"/>
      <c r="H554" s="41"/>
      <c r="I554" s="41"/>
      <c r="J554" s="41"/>
      <c r="K554" s="41"/>
      <c r="L554" s="41"/>
      <c r="M554" s="41"/>
      <c r="N554" s="41"/>
      <c r="O554" s="41"/>
      <c r="P554" s="41"/>
      <c r="Q554" s="41"/>
      <c r="R554" s="25"/>
      <c r="S554" s="25"/>
      <c r="T554" s="25"/>
      <c r="U554" s="25"/>
      <c r="V554" s="25"/>
      <c r="W554" s="25"/>
      <c r="X554" s="25"/>
      <c r="Y554" s="25"/>
      <c r="Z554" s="25"/>
      <c r="AA554" s="25"/>
      <c r="AB554" s="25"/>
      <c r="AC554" s="25"/>
      <c r="AD554" s="25"/>
      <c r="AE554" s="25"/>
      <c r="AF554" s="41"/>
      <c r="AG554" s="41"/>
      <c r="AH554" s="41"/>
      <c r="AI554" s="41"/>
      <c r="AJ554" s="41"/>
      <c r="AK554" s="41"/>
    </row>
    <row r="555" spans="3:37" ht="15.75" customHeight="1">
      <c r="C555" s="41"/>
      <c r="D555" s="41"/>
      <c r="E555" s="41"/>
      <c r="F555" s="41"/>
      <c r="G555" s="41"/>
      <c r="H555" s="41"/>
      <c r="I555" s="41"/>
      <c r="J555" s="41"/>
      <c r="K555" s="41"/>
      <c r="L555" s="41"/>
      <c r="M555" s="41"/>
      <c r="N555" s="41"/>
      <c r="O555" s="41"/>
      <c r="P555" s="41"/>
      <c r="Q555" s="41"/>
      <c r="R555" s="25"/>
      <c r="S555" s="25"/>
      <c r="T555" s="25"/>
      <c r="U555" s="25"/>
      <c r="V555" s="25"/>
      <c r="W555" s="25"/>
      <c r="X555" s="25"/>
      <c r="Y555" s="25"/>
      <c r="Z555" s="25"/>
      <c r="AA555" s="25"/>
      <c r="AB555" s="25"/>
      <c r="AC555" s="25"/>
      <c r="AD555" s="25"/>
      <c r="AE555" s="25"/>
      <c r="AF555" s="41"/>
      <c r="AG555" s="41"/>
      <c r="AH555" s="41"/>
      <c r="AI555" s="41"/>
      <c r="AJ555" s="41"/>
      <c r="AK555" s="41"/>
    </row>
    <row r="556" spans="3:37" ht="15.75" customHeight="1">
      <c r="C556" s="41"/>
      <c r="D556" s="41"/>
      <c r="E556" s="41"/>
      <c r="F556" s="41"/>
      <c r="G556" s="41"/>
      <c r="H556" s="41"/>
      <c r="I556" s="41"/>
      <c r="J556" s="41"/>
      <c r="K556" s="41"/>
      <c r="L556" s="41"/>
      <c r="M556" s="41"/>
      <c r="N556" s="41"/>
      <c r="O556" s="41"/>
      <c r="P556" s="41"/>
      <c r="Q556" s="41"/>
      <c r="R556" s="25"/>
      <c r="S556" s="25"/>
      <c r="T556" s="25"/>
      <c r="U556" s="25"/>
      <c r="V556" s="25"/>
      <c r="W556" s="25"/>
      <c r="X556" s="25"/>
      <c r="Y556" s="25"/>
      <c r="Z556" s="25"/>
      <c r="AA556" s="25"/>
      <c r="AB556" s="25"/>
      <c r="AC556" s="25"/>
      <c r="AD556" s="25"/>
      <c r="AE556" s="25"/>
      <c r="AF556" s="41"/>
      <c r="AG556" s="41"/>
      <c r="AH556" s="41"/>
      <c r="AI556" s="41"/>
      <c r="AJ556" s="41"/>
      <c r="AK556" s="41"/>
    </row>
    <row r="557" spans="3:37" ht="15.75" customHeight="1">
      <c r="C557" s="41"/>
      <c r="D557" s="41"/>
      <c r="E557" s="41"/>
      <c r="F557" s="41"/>
      <c r="G557" s="41"/>
      <c r="H557" s="41"/>
      <c r="I557" s="41"/>
      <c r="J557" s="41"/>
      <c r="K557" s="41"/>
      <c r="L557" s="41"/>
      <c r="M557" s="41"/>
      <c r="N557" s="41"/>
      <c r="O557" s="41"/>
      <c r="P557" s="41"/>
      <c r="Q557" s="41"/>
      <c r="R557" s="25"/>
      <c r="S557" s="25"/>
      <c r="T557" s="25"/>
      <c r="U557" s="25"/>
      <c r="V557" s="25"/>
      <c r="W557" s="25"/>
      <c r="X557" s="25"/>
      <c r="Y557" s="25"/>
      <c r="Z557" s="25"/>
      <c r="AA557" s="25"/>
      <c r="AB557" s="25"/>
      <c r="AC557" s="25"/>
      <c r="AD557" s="25"/>
      <c r="AE557" s="25"/>
      <c r="AF557" s="41"/>
      <c r="AG557" s="41"/>
      <c r="AH557" s="41"/>
      <c r="AI557" s="41"/>
      <c r="AJ557" s="41"/>
      <c r="AK557" s="41"/>
    </row>
    <row r="558" spans="3:37" ht="15.75" customHeight="1">
      <c r="C558" s="41"/>
      <c r="D558" s="41"/>
      <c r="E558" s="41"/>
      <c r="F558" s="41"/>
      <c r="G558" s="41"/>
      <c r="H558" s="41"/>
      <c r="I558" s="41"/>
      <c r="J558" s="41"/>
      <c r="K558" s="41"/>
      <c r="L558" s="41"/>
      <c r="M558" s="41"/>
      <c r="N558" s="41"/>
      <c r="O558" s="41"/>
      <c r="P558" s="41"/>
      <c r="Q558" s="41"/>
      <c r="R558" s="25"/>
      <c r="S558" s="25"/>
      <c r="T558" s="25"/>
      <c r="U558" s="25"/>
      <c r="V558" s="25"/>
      <c r="W558" s="25"/>
      <c r="X558" s="25"/>
      <c r="Y558" s="25"/>
      <c r="Z558" s="25"/>
      <c r="AA558" s="25"/>
      <c r="AB558" s="25"/>
      <c r="AC558" s="25"/>
      <c r="AD558" s="25"/>
      <c r="AE558" s="25"/>
      <c r="AF558" s="41"/>
      <c r="AG558" s="41"/>
      <c r="AH558" s="41"/>
      <c r="AI558" s="41"/>
      <c r="AJ558" s="41"/>
      <c r="AK558" s="41"/>
    </row>
    <row r="559" spans="3:37" ht="15.75" customHeight="1">
      <c r="C559" s="41"/>
      <c r="D559" s="41"/>
      <c r="E559" s="41"/>
      <c r="F559" s="41"/>
      <c r="G559" s="41"/>
      <c r="H559" s="41"/>
      <c r="I559" s="41"/>
      <c r="J559" s="41"/>
      <c r="K559" s="41"/>
      <c r="L559" s="41"/>
      <c r="M559" s="41"/>
      <c r="N559" s="41"/>
      <c r="O559" s="41"/>
      <c r="P559" s="41"/>
      <c r="Q559" s="41"/>
      <c r="R559" s="25"/>
      <c r="S559" s="25"/>
      <c r="T559" s="25"/>
      <c r="U559" s="25"/>
      <c r="V559" s="25"/>
      <c r="W559" s="25"/>
      <c r="X559" s="25"/>
      <c r="Y559" s="25"/>
      <c r="Z559" s="25"/>
      <c r="AA559" s="25"/>
      <c r="AB559" s="25"/>
      <c r="AC559" s="25"/>
      <c r="AD559" s="25"/>
      <c r="AE559" s="25"/>
      <c r="AF559" s="41"/>
      <c r="AG559" s="41"/>
      <c r="AH559" s="41"/>
      <c r="AI559" s="41"/>
      <c r="AJ559" s="41"/>
      <c r="AK559" s="41"/>
    </row>
    <row r="560" spans="3:37" ht="15.75" customHeight="1">
      <c r="C560" s="41"/>
      <c r="D560" s="41"/>
      <c r="E560" s="41"/>
      <c r="F560" s="41"/>
      <c r="G560" s="41"/>
      <c r="H560" s="41"/>
      <c r="I560" s="41"/>
      <c r="J560" s="41"/>
      <c r="K560" s="41"/>
      <c r="L560" s="41"/>
      <c r="M560" s="41"/>
      <c r="N560" s="41"/>
      <c r="O560" s="41"/>
      <c r="P560" s="41"/>
      <c r="Q560" s="41"/>
      <c r="R560" s="25"/>
      <c r="S560" s="25"/>
      <c r="T560" s="25"/>
      <c r="U560" s="25"/>
      <c r="V560" s="25"/>
      <c r="W560" s="25"/>
      <c r="X560" s="25"/>
      <c r="Y560" s="25"/>
      <c r="Z560" s="25"/>
      <c r="AA560" s="25"/>
      <c r="AB560" s="25"/>
      <c r="AC560" s="25"/>
      <c r="AD560" s="25"/>
      <c r="AE560" s="25"/>
      <c r="AF560" s="41"/>
      <c r="AG560" s="41"/>
      <c r="AH560" s="41"/>
      <c r="AI560" s="41"/>
      <c r="AJ560" s="41"/>
      <c r="AK560" s="41"/>
    </row>
    <row r="561" spans="3:37" ht="15.75" customHeight="1">
      <c r="C561" s="41"/>
      <c r="D561" s="41"/>
      <c r="E561" s="41"/>
      <c r="F561" s="41"/>
      <c r="G561" s="41"/>
      <c r="H561" s="41"/>
      <c r="I561" s="41"/>
      <c r="J561" s="41"/>
      <c r="K561" s="41"/>
      <c r="L561" s="41"/>
      <c r="M561" s="41"/>
      <c r="N561" s="41"/>
      <c r="O561" s="41"/>
      <c r="P561" s="41"/>
      <c r="Q561" s="41"/>
      <c r="R561" s="25"/>
      <c r="S561" s="25"/>
      <c r="T561" s="25"/>
      <c r="U561" s="25"/>
      <c r="V561" s="25"/>
      <c r="W561" s="25"/>
      <c r="X561" s="25"/>
      <c r="Y561" s="25"/>
      <c r="Z561" s="25"/>
      <c r="AA561" s="25"/>
      <c r="AB561" s="25"/>
      <c r="AC561" s="25"/>
      <c r="AD561" s="25"/>
      <c r="AE561" s="25"/>
      <c r="AF561" s="41"/>
      <c r="AG561" s="41"/>
      <c r="AH561" s="41"/>
      <c r="AI561" s="41"/>
      <c r="AJ561" s="41"/>
      <c r="AK561" s="41"/>
    </row>
    <row r="562" spans="3:37" ht="15.75" customHeight="1">
      <c r="C562" s="41"/>
      <c r="D562" s="41"/>
      <c r="E562" s="41"/>
      <c r="F562" s="41"/>
      <c r="G562" s="41"/>
      <c r="H562" s="41"/>
      <c r="I562" s="41"/>
      <c r="J562" s="41"/>
      <c r="K562" s="41"/>
      <c r="L562" s="41"/>
      <c r="M562" s="41"/>
      <c r="N562" s="41"/>
      <c r="O562" s="41"/>
      <c r="P562" s="41"/>
      <c r="Q562" s="41"/>
      <c r="R562" s="25"/>
      <c r="S562" s="25"/>
      <c r="T562" s="25"/>
      <c r="U562" s="25"/>
      <c r="V562" s="25"/>
      <c r="W562" s="25"/>
      <c r="X562" s="25"/>
      <c r="Y562" s="25"/>
      <c r="Z562" s="25"/>
      <c r="AA562" s="25"/>
      <c r="AB562" s="25"/>
      <c r="AC562" s="25"/>
      <c r="AD562" s="25"/>
      <c r="AE562" s="25"/>
      <c r="AF562" s="41"/>
      <c r="AG562" s="41"/>
      <c r="AH562" s="41"/>
      <c r="AI562" s="41"/>
      <c r="AJ562" s="41"/>
      <c r="AK562" s="41"/>
    </row>
    <row r="563" spans="3:37" ht="15.75" customHeight="1">
      <c r="C563" s="41"/>
      <c r="D563" s="41"/>
      <c r="E563" s="41"/>
      <c r="F563" s="41"/>
      <c r="G563" s="41"/>
      <c r="H563" s="41"/>
      <c r="I563" s="41"/>
      <c r="J563" s="41"/>
      <c r="K563" s="41"/>
      <c r="L563" s="41"/>
      <c r="M563" s="41"/>
      <c r="N563" s="41"/>
      <c r="O563" s="41"/>
      <c r="P563" s="41"/>
      <c r="Q563" s="41"/>
      <c r="R563" s="25"/>
      <c r="S563" s="25"/>
      <c r="T563" s="25"/>
      <c r="U563" s="25"/>
      <c r="V563" s="25"/>
      <c r="W563" s="25"/>
      <c r="X563" s="25"/>
      <c r="Y563" s="25"/>
      <c r="Z563" s="25"/>
      <c r="AA563" s="25"/>
      <c r="AB563" s="25"/>
      <c r="AC563" s="25"/>
      <c r="AD563" s="25"/>
      <c r="AE563" s="25"/>
      <c r="AF563" s="41"/>
      <c r="AG563" s="41"/>
      <c r="AH563" s="41"/>
      <c r="AI563" s="41"/>
      <c r="AJ563" s="41"/>
      <c r="AK563" s="41"/>
    </row>
    <row r="564" spans="3:37" ht="15.75" customHeight="1">
      <c r="C564" s="41"/>
      <c r="D564" s="41"/>
      <c r="E564" s="41"/>
      <c r="F564" s="41"/>
      <c r="G564" s="41"/>
      <c r="H564" s="41"/>
      <c r="I564" s="41"/>
      <c r="J564" s="41"/>
      <c r="K564" s="41"/>
      <c r="L564" s="41"/>
      <c r="M564" s="41"/>
      <c r="N564" s="41"/>
      <c r="O564" s="41"/>
      <c r="P564" s="41"/>
      <c r="Q564" s="41"/>
      <c r="R564" s="25"/>
      <c r="S564" s="25"/>
      <c r="T564" s="25"/>
      <c r="U564" s="25"/>
      <c r="V564" s="25"/>
      <c r="W564" s="25"/>
      <c r="X564" s="25"/>
      <c r="Y564" s="25"/>
      <c r="Z564" s="25"/>
      <c r="AA564" s="25"/>
      <c r="AB564" s="25"/>
      <c r="AC564" s="25"/>
      <c r="AD564" s="25"/>
      <c r="AE564" s="25"/>
      <c r="AF564" s="41"/>
      <c r="AG564" s="41"/>
      <c r="AH564" s="41"/>
      <c r="AI564" s="41"/>
      <c r="AJ564" s="41"/>
      <c r="AK564" s="41"/>
    </row>
    <row r="565" spans="3:37" ht="15.75" customHeight="1">
      <c r="C565" s="41"/>
      <c r="D565" s="41"/>
      <c r="E565" s="41"/>
      <c r="F565" s="41"/>
      <c r="G565" s="41"/>
      <c r="H565" s="41"/>
      <c r="I565" s="41"/>
      <c r="J565" s="41"/>
      <c r="K565" s="41"/>
      <c r="L565" s="41"/>
      <c r="M565" s="41"/>
      <c r="N565" s="41"/>
      <c r="O565" s="41"/>
      <c r="P565" s="41"/>
      <c r="Q565" s="41"/>
      <c r="R565" s="25"/>
      <c r="S565" s="25"/>
      <c r="T565" s="25"/>
      <c r="U565" s="25"/>
      <c r="V565" s="25"/>
      <c r="W565" s="25"/>
      <c r="X565" s="25"/>
      <c r="Y565" s="25"/>
      <c r="Z565" s="25"/>
      <c r="AA565" s="25"/>
      <c r="AB565" s="25"/>
      <c r="AC565" s="25"/>
      <c r="AD565" s="25"/>
      <c r="AE565" s="25"/>
      <c r="AF565" s="41"/>
      <c r="AG565" s="41"/>
      <c r="AH565" s="41"/>
      <c r="AI565" s="41"/>
      <c r="AJ565" s="41"/>
      <c r="AK565" s="41"/>
    </row>
    <row r="566" spans="3:37" ht="15.75" customHeight="1">
      <c r="C566" s="41"/>
      <c r="D566" s="41"/>
      <c r="E566" s="41"/>
      <c r="F566" s="41"/>
      <c r="G566" s="41"/>
      <c r="H566" s="41"/>
      <c r="I566" s="41"/>
      <c r="J566" s="41"/>
      <c r="K566" s="41"/>
      <c r="L566" s="41"/>
      <c r="M566" s="41"/>
      <c r="N566" s="41"/>
      <c r="O566" s="41"/>
      <c r="P566" s="41"/>
      <c r="Q566" s="41"/>
      <c r="R566" s="25"/>
      <c r="S566" s="25"/>
      <c r="T566" s="25"/>
      <c r="U566" s="25"/>
      <c r="V566" s="25"/>
      <c r="W566" s="25"/>
      <c r="X566" s="25"/>
      <c r="Y566" s="25"/>
      <c r="Z566" s="25"/>
      <c r="AA566" s="25"/>
      <c r="AB566" s="25"/>
      <c r="AC566" s="25"/>
      <c r="AD566" s="25"/>
      <c r="AE566" s="25"/>
      <c r="AF566" s="41"/>
      <c r="AG566" s="41"/>
      <c r="AH566" s="41"/>
      <c r="AI566" s="41"/>
      <c r="AJ566" s="41"/>
      <c r="AK566" s="41"/>
    </row>
    <row r="567" spans="3:37" ht="15.75" customHeight="1">
      <c r="C567" s="41"/>
      <c r="D567" s="41"/>
      <c r="E567" s="41"/>
      <c r="F567" s="41"/>
      <c r="G567" s="41"/>
      <c r="H567" s="41"/>
      <c r="I567" s="41"/>
      <c r="J567" s="41"/>
      <c r="K567" s="41"/>
      <c r="L567" s="41"/>
      <c r="M567" s="41"/>
      <c r="N567" s="41"/>
      <c r="O567" s="41"/>
      <c r="P567" s="41"/>
      <c r="Q567" s="41"/>
      <c r="R567" s="25"/>
      <c r="S567" s="25"/>
      <c r="T567" s="25"/>
      <c r="U567" s="25"/>
      <c r="V567" s="25"/>
      <c r="W567" s="25"/>
      <c r="X567" s="25"/>
      <c r="Y567" s="25"/>
      <c r="Z567" s="25"/>
      <c r="AA567" s="25"/>
      <c r="AB567" s="25"/>
      <c r="AC567" s="25"/>
      <c r="AD567" s="25"/>
      <c r="AE567" s="25"/>
      <c r="AF567" s="41"/>
      <c r="AG567" s="41"/>
      <c r="AH567" s="41"/>
      <c r="AI567" s="41"/>
      <c r="AJ567" s="41"/>
      <c r="AK567" s="41"/>
    </row>
    <row r="568" spans="3:37" ht="15.75" customHeight="1">
      <c r="C568" s="41"/>
      <c r="D568" s="41"/>
      <c r="E568" s="41"/>
      <c r="F568" s="41"/>
      <c r="G568" s="41"/>
      <c r="H568" s="41"/>
      <c r="I568" s="41"/>
      <c r="J568" s="41"/>
      <c r="K568" s="41"/>
      <c r="L568" s="41"/>
      <c r="M568" s="41"/>
      <c r="N568" s="41"/>
      <c r="O568" s="41"/>
      <c r="P568" s="41"/>
      <c r="Q568" s="41"/>
      <c r="R568" s="25"/>
      <c r="S568" s="25"/>
      <c r="T568" s="25"/>
      <c r="U568" s="25"/>
      <c r="V568" s="25"/>
      <c r="W568" s="25"/>
      <c r="X568" s="25"/>
      <c r="Y568" s="25"/>
      <c r="Z568" s="25"/>
      <c r="AA568" s="25"/>
      <c r="AB568" s="25"/>
      <c r="AC568" s="25"/>
      <c r="AD568" s="25"/>
      <c r="AE568" s="25"/>
      <c r="AF568" s="41"/>
      <c r="AG568" s="41"/>
      <c r="AH568" s="41"/>
      <c r="AI568" s="41"/>
      <c r="AJ568" s="41"/>
      <c r="AK568" s="41"/>
    </row>
    <row r="569" spans="3:37" ht="15.75" customHeight="1">
      <c r="C569" s="41"/>
      <c r="D569" s="41"/>
      <c r="E569" s="41"/>
      <c r="F569" s="41"/>
      <c r="G569" s="41"/>
      <c r="H569" s="41"/>
      <c r="I569" s="41"/>
      <c r="J569" s="41"/>
      <c r="K569" s="41"/>
      <c r="L569" s="41"/>
      <c r="M569" s="41"/>
      <c r="N569" s="41"/>
      <c r="O569" s="41"/>
      <c r="P569" s="41"/>
      <c r="Q569" s="41"/>
      <c r="R569" s="25"/>
      <c r="S569" s="25"/>
      <c r="T569" s="25"/>
      <c r="U569" s="25"/>
      <c r="V569" s="25"/>
      <c r="W569" s="25"/>
      <c r="X569" s="25"/>
      <c r="Y569" s="25"/>
      <c r="Z569" s="25"/>
      <c r="AA569" s="25"/>
      <c r="AB569" s="25"/>
      <c r="AC569" s="25"/>
      <c r="AD569" s="25"/>
      <c r="AE569" s="25"/>
      <c r="AF569" s="41"/>
      <c r="AG569" s="41"/>
      <c r="AH569" s="41"/>
      <c r="AI569" s="41"/>
      <c r="AJ569" s="41"/>
      <c r="AK569" s="41"/>
    </row>
    <row r="570" spans="3:37" ht="15.75" customHeight="1">
      <c r="C570" s="41"/>
      <c r="D570" s="41"/>
      <c r="E570" s="41"/>
      <c r="F570" s="41"/>
      <c r="G570" s="41"/>
      <c r="H570" s="41"/>
      <c r="I570" s="41"/>
      <c r="J570" s="41"/>
      <c r="K570" s="41"/>
      <c r="L570" s="41"/>
      <c r="M570" s="41"/>
      <c r="N570" s="41"/>
      <c r="O570" s="41"/>
      <c r="P570" s="41"/>
      <c r="Q570" s="41"/>
      <c r="R570" s="25"/>
      <c r="S570" s="25"/>
      <c r="T570" s="25"/>
      <c r="U570" s="25"/>
      <c r="V570" s="25"/>
      <c r="W570" s="25"/>
      <c r="X570" s="25"/>
      <c r="Y570" s="25"/>
      <c r="Z570" s="25"/>
      <c r="AA570" s="25"/>
      <c r="AB570" s="25"/>
      <c r="AC570" s="25"/>
      <c r="AD570" s="25"/>
      <c r="AE570" s="25"/>
      <c r="AF570" s="41"/>
      <c r="AG570" s="41"/>
      <c r="AH570" s="41"/>
      <c r="AI570" s="41"/>
      <c r="AJ570" s="41"/>
      <c r="AK570" s="41"/>
    </row>
    <row r="571" spans="3:37" ht="15.75" customHeight="1">
      <c r="C571" s="41"/>
      <c r="D571" s="41"/>
      <c r="E571" s="41"/>
      <c r="F571" s="41"/>
      <c r="G571" s="41"/>
      <c r="H571" s="41"/>
      <c r="I571" s="41"/>
      <c r="J571" s="41"/>
      <c r="K571" s="41"/>
      <c r="L571" s="41"/>
      <c r="M571" s="41"/>
      <c r="N571" s="41"/>
      <c r="O571" s="41"/>
      <c r="P571" s="41"/>
      <c r="Q571" s="41"/>
      <c r="R571" s="25"/>
      <c r="S571" s="25"/>
      <c r="T571" s="25"/>
      <c r="U571" s="25"/>
      <c r="V571" s="25"/>
      <c r="W571" s="25"/>
      <c r="X571" s="25"/>
      <c r="Y571" s="25"/>
      <c r="Z571" s="25"/>
      <c r="AA571" s="25"/>
      <c r="AB571" s="25"/>
      <c r="AC571" s="25"/>
      <c r="AD571" s="25"/>
      <c r="AE571" s="25"/>
      <c r="AF571" s="41"/>
      <c r="AG571" s="41"/>
      <c r="AH571" s="41"/>
      <c r="AI571" s="41"/>
      <c r="AJ571" s="41"/>
      <c r="AK571" s="41"/>
    </row>
    <row r="572" spans="3:37" ht="15.75" customHeight="1">
      <c r="C572" s="41"/>
      <c r="D572" s="41"/>
      <c r="E572" s="41"/>
      <c r="F572" s="41"/>
      <c r="G572" s="41"/>
      <c r="H572" s="41"/>
      <c r="I572" s="41"/>
      <c r="J572" s="41"/>
      <c r="K572" s="41"/>
      <c r="L572" s="41"/>
      <c r="M572" s="41"/>
      <c r="N572" s="41"/>
      <c r="O572" s="41"/>
      <c r="P572" s="41"/>
      <c r="Q572" s="41"/>
      <c r="R572" s="25"/>
      <c r="S572" s="25"/>
      <c r="T572" s="25"/>
      <c r="U572" s="25"/>
      <c r="V572" s="25"/>
      <c r="W572" s="25"/>
      <c r="X572" s="25"/>
      <c r="Y572" s="25"/>
      <c r="Z572" s="25"/>
      <c r="AA572" s="25"/>
      <c r="AB572" s="25"/>
      <c r="AC572" s="25"/>
      <c r="AD572" s="25"/>
      <c r="AE572" s="25"/>
      <c r="AF572" s="41"/>
      <c r="AG572" s="41"/>
      <c r="AH572" s="41"/>
      <c r="AI572" s="41"/>
      <c r="AJ572" s="41"/>
      <c r="AK572" s="41"/>
    </row>
    <row r="573" spans="3:37" ht="15.75" customHeight="1">
      <c r="C573" s="41"/>
      <c r="D573" s="41"/>
      <c r="E573" s="41"/>
      <c r="F573" s="41"/>
      <c r="G573" s="41"/>
      <c r="H573" s="41"/>
      <c r="I573" s="41"/>
      <c r="J573" s="41"/>
      <c r="K573" s="41"/>
      <c r="L573" s="41"/>
      <c r="M573" s="41"/>
      <c r="N573" s="41"/>
      <c r="O573" s="41"/>
      <c r="P573" s="41"/>
      <c r="Q573" s="41"/>
      <c r="R573" s="25"/>
      <c r="S573" s="25"/>
      <c r="T573" s="25"/>
      <c r="U573" s="25"/>
      <c r="V573" s="25"/>
      <c r="W573" s="25"/>
      <c r="X573" s="25"/>
      <c r="Y573" s="25"/>
      <c r="Z573" s="25"/>
      <c r="AA573" s="25"/>
      <c r="AB573" s="25"/>
      <c r="AC573" s="25"/>
      <c r="AD573" s="25"/>
      <c r="AE573" s="25"/>
      <c r="AF573" s="41"/>
      <c r="AG573" s="41"/>
      <c r="AH573" s="41"/>
      <c r="AI573" s="41"/>
      <c r="AJ573" s="41"/>
      <c r="AK573" s="41"/>
    </row>
    <row r="574" spans="3:37" ht="15.75" customHeight="1">
      <c r="C574" s="41"/>
      <c r="D574" s="41"/>
      <c r="E574" s="41"/>
      <c r="F574" s="41"/>
      <c r="G574" s="41"/>
      <c r="H574" s="41"/>
      <c r="I574" s="41"/>
      <c r="J574" s="41"/>
      <c r="K574" s="41"/>
      <c r="L574" s="41"/>
      <c r="M574" s="41"/>
      <c r="N574" s="41"/>
      <c r="O574" s="41"/>
      <c r="P574" s="41"/>
      <c r="Q574" s="41"/>
      <c r="R574" s="25"/>
      <c r="S574" s="25"/>
      <c r="T574" s="25"/>
      <c r="U574" s="25"/>
      <c r="V574" s="25"/>
      <c r="W574" s="25"/>
      <c r="X574" s="25"/>
      <c r="Y574" s="25"/>
      <c r="Z574" s="25"/>
      <c r="AA574" s="25"/>
      <c r="AB574" s="25"/>
      <c r="AC574" s="25"/>
      <c r="AD574" s="25"/>
      <c r="AE574" s="25"/>
      <c r="AF574" s="41"/>
      <c r="AG574" s="41"/>
      <c r="AH574" s="41"/>
      <c r="AI574" s="41"/>
      <c r="AJ574" s="41"/>
      <c r="AK574" s="41"/>
    </row>
    <row r="575" spans="3:37" ht="15.75" customHeight="1">
      <c r="C575" s="41"/>
      <c r="D575" s="41"/>
      <c r="E575" s="41"/>
      <c r="F575" s="41"/>
      <c r="G575" s="41"/>
      <c r="H575" s="41"/>
      <c r="I575" s="41"/>
      <c r="J575" s="41"/>
      <c r="K575" s="41"/>
      <c r="L575" s="41"/>
      <c r="M575" s="41"/>
      <c r="N575" s="41"/>
      <c r="O575" s="41"/>
      <c r="P575" s="41"/>
      <c r="Q575" s="41"/>
      <c r="R575" s="25"/>
      <c r="S575" s="25"/>
      <c r="T575" s="25"/>
      <c r="U575" s="25"/>
      <c r="V575" s="25"/>
      <c r="W575" s="25"/>
      <c r="X575" s="25"/>
      <c r="Y575" s="25"/>
      <c r="Z575" s="25"/>
      <c r="AA575" s="25"/>
      <c r="AB575" s="25"/>
      <c r="AC575" s="25"/>
      <c r="AD575" s="25"/>
      <c r="AE575" s="25"/>
      <c r="AF575" s="41"/>
      <c r="AG575" s="41"/>
      <c r="AH575" s="41"/>
      <c r="AI575" s="41"/>
      <c r="AJ575" s="41"/>
      <c r="AK575" s="41"/>
    </row>
    <row r="576" spans="3:37" ht="15.75" customHeight="1">
      <c r="C576" s="41"/>
      <c r="D576" s="41"/>
      <c r="E576" s="41"/>
      <c r="F576" s="41"/>
      <c r="G576" s="41"/>
      <c r="H576" s="41"/>
      <c r="I576" s="41"/>
      <c r="J576" s="41"/>
      <c r="K576" s="41"/>
      <c r="L576" s="41"/>
      <c r="M576" s="41"/>
      <c r="N576" s="41"/>
      <c r="O576" s="41"/>
      <c r="P576" s="41"/>
      <c r="Q576" s="41"/>
      <c r="R576" s="25"/>
      <c r="S576" s="25"/>
      <c r="T576" s="25"/>
      <c r="U576" s="25"/>
      <c r="V576" s="25"/>
      <c r="W576" s="25"/>
      <c r="X576" s="25"/>
      <c r="Y576" s="25"/>
      <c r="Z576" s="25"/>
      <c r="AA576" s="25"/>
      <c r="AB576" s="25"/>
      <c r="AC576" s="25"/>
      <c r="AD576" s="25"/>
      <c r="AE576" s="25"/>
      <c r="AF576" s="41"/>
      <c r="AG576" s="41"/>
      <c r="AH576" s="41"/>
      <c r="AI576" s="41"/>
      <c r="AJ576" s="41"/>
      <c r="AK576" s="41"/>
    </row>
    <row r="577" spans="3:37" ht="15.75" customHeight="1">
      <c r="C577" s="41"/>
      <c r="D577" s="41"/>
      <c r="E577" s="41"/>
      <c r="F577" s="41"/>
      <c r="G577" s="41"/>
      <c r="H577" s="41"/>
      <c r="I577" s="41"/>
      <c r="J577" s="41"/>
      <c r="K577" s="41"/>
      <c r="L577" s="41"/>
      <c r="M577" s="41"/>
      <c r="N577" s="41"/>
      <c r="O577" s="41"/>
      <c r="P577" s="41"/>
      <c r="Q577" s="41"/>
      <c r="R577" s="25"/>
      <c r="S577" s="25"/>
      <c r="T577" s="25"/>
      <c r="U577" s="25"/>
      <c r="V577" s="25"/>
      <c r="W577" s="25"/>
      <c r="X577" s="25"/>
      <c r="Y577" s="25"/>
      <c r="Z577" s="25"/>
      <c r="AA577" s="25"/>
      <c r="AB577" s="25"/>
      <c r="AC577" s="25"/>
      <c r="AD577" s="25"/>
      <c r="AE577" s="25"/>
      <c r="AF577" s="41"/>
      <c r="AG577" s="41"/>
      <c r="AH577" s="41"/>
      <c r="AI577" s="41"/>
      <c r="AJ577" s="41"/>
      <c r="AK577" s="41"/>
    </row>
    <row r="578" spans="3:37" ht="15.75" customHeight="1">
      <c r="C578" s="41"/>
      <c r="D578" s="41"/>
      <c r="E578" s="41"/>
      <c r="F578" s="41"/>
      <c r="G578" s="41"/>
      <c r="H578" s="41"/>
      <c r="I578" s="41"/>
      <c r="J578" s="41"/>
      <c r="K578" s="41"/>
      <c r="L578" s="41"/>
      <c r="M578" s="41"/>
      <c r="N578" s="41"/>
      <c r="O578" s="41"/>
      <c r="P578" s="41"/>
      <c r="Q578" s="41"/>
      <c r="R578" s="25"/>
      <c r="S578" s="25"/>
      <c r="T578" s="25"/>
      <c r="U578" s="25"/>
      <c r="V578" s="25"/>
      <c r="W578" s="25"/>
      <c r="X578" s="25"/>
      <c r="Y578" s="25"/>
      <c r="Z578" s="25"/>
      <c r="AA578" s="25"/>
      <c r="AB578" s="25"/>
      <c r="AC578" s="25"/>
      <c r="AD578" s="25"/>
      <c r="AE578" s="25"/>
      <c r="AF578" s="41"/>
      <c r="AG578" s="41"/>
      <c r="AH578" s="41"/>
      <c r="AI578" s="41"/>
      <c r="AJ578" s="41"/>
      <c r="AK578" s="41"/>
    </row>
    <row r="579" spans="3:37" ht="15.75" customHeight="1">
      <c r="C579" s="41"/>
      <c r="D579" s="41"/>
      <c r="E579" s="41"/>
      <c r="F579" s="41"/>
      <c r="G579" s="41"/>
      <c r="H579" s="41"/>
      <c r="I579" s="41"/>
      <c r="J579" s="41"/>
      <c r="K579" s="41"/>
      <c r="L579" s="41"/>
      <c r="M579" s="41"/>
      <c r="N579" s="41"/>
      <c r="O579" s="41"/>
      <c r="P579" s="41"/>
      <c r="Q579" s="41"/>
      <c r="R579" s="25"/>
      <c r="S579" s="25"/>
      <c r="T579" s="25"/>
      <c r="U579" s="25"/>
      <c r="V579" s="25"/>
      <c r="W579" s="25"/>
      <c r="X579" s="25"/>
      <c r="Y579" s="25"/>
      <c r="Z579" s="25"/>
      <c r="AA579" s="25"/>
      <c r="AB579" s="25"/>
      <c r="AC579" s="25"/>
      <c r="AD579" s="25"/>
      <c r="AE579" s="25"/>
      <c r="AF579" s="41"/>
      <c r="AG579" s="41"/>
      <c r="AH579" s="41"/>
      <c r="AI579" s="41"/>
      <c r="AJ579" s="41"/>
      <c r="AK579" s="41"/>
    </row>
    <row r="580" spans="3:37" ht="15.75" customHeight="1">
      <c r="C580" s="41"/>
      <c r="D580" s="41"/>
      <c r="E580" s="41"/>
      <c r="F580" s="41"/>
      <c r="G580" s="41"/>
      <c r="H580" s="41"/>
      <c r="I580" s="41"/>
      <c r="J580" s="41"/>
      <c r="K580" s="41"/>
      <c r="L580" s="41"/>
      <c r="M580" s="41"/>
      <c r="N580" s="41"/>
      <c r="O580" s="41"/>
      <c r="P580" s="41"/>
      <c r="Q580" s="41"/>
      <c r="R580" s="25"/>
      <c r="S580" s="25"/>
      <c r="T580" s="25"/>
      <c r="U580" s="25"/>
      <c r="V580" s="25"/>
      <c r="W580" s="25"/>
      <c r="X580" s="25"/>
      <c r="Y580" s="25"/>
      <c r="Z580" s="25"/>
      <c r="AA580" s="25"/>
      <c r="AB580" s="25"/>
      <c r="AC580" s="25"/>
      <c r="AD580" s="25"/>
      <c r="AE580" s="25"/>
      <c r="AF580" s="41"/>
      <c r="AG580" s="41"/>
      <c r="AH580" s="41"/>
      <c r="AI580" s="41"/>
      <c r="AJ580" s="41"/>
      <c r="AK580" s="41"/>
    </row>
    <row r="581" spans="3:37" ht="15.75" customHeight="1">
      <c r="C581" s="41"/>
      <c r="D581" s="41"/>
      <c r="E581" s="41"/>
      <c r="F581" s="41"/>
      <c r="G581" s="41"/>
      <c r="H581" s="41"/>
      <c r="I581" s="41"/>
      <c r="J581" s="41"/>
      <c r="K581" s="41"/>
      <c r="L581" s="41"/>
      <c r="M581" s="41"/>
      <c r="N581" s="41"/>
      <c r="O581" s="41"/>
      <c r="P581" s="41"/>
      <c r="Q581" s="41"/>
      <c r="R581" s="25"/>
      <c r="S581" s="25"/>
      <c r="T581" s="25"/>
      <c r="U581" s="25"/>
      <c r="V581" s="25"/>
      <c r="W581" s="25"/>
      <c r="X581" s="25"/>
      <c r="Y581" s="25"/>
      <c r="Z581" s="25"/>
      <c r="AA581" s="25"/>
      <c r="AB581" s="25"/>
      <c r="AC581" s="25"/>
      <c r="AD581" s="25"/>
      <c r="AE581" s="25"/>
      <c r="AF581" s="41"/>
      <c r="AG581" s="41"/>
      <c r="AH581" s="41"/>
      <c r="AI581" s="41"/>
      <c r="AJ581" s="41"/>
      <c r="AK581" s="41"/>
    </row>
    <row r="582" spans="3:37" ht="15.75" customHeight="1">
      <c r="C582" s="41"/>
      <c r="D582" s="41"/>
      <c r="E582" s="41"/>
      <c r="F582" s="41"/>
      <c r="G582" s="41"/>
      <c r="H582" s="41"/>
      <c r="I582" s="41"/>
      <c r="J582" s="41"/>
      <c r="K582" s="41"/>
      <c r="L582" s="41"/>
      <c r="M582" s="41"/>
      <c r="N582" s="41"/>
      <c r="O582" s="41"/>
      <c r="P582" s="41"/>
      <c r="Q582" s="41"/>
      <c r="R582" s="25"/>
      <c r="S582" s="25"/>
      <c r="T582" s="25"/>
      <c r="U582" s="25"/>
      <c r="V582" s="25"/>
      <c r="W582" s="25"/>
      <c r="X582" s="25"/>
      <c r="Y582" s="25"/>
      <c r="Z582" s="25"/>
      <c r="AA582" s="25"/>
      <c r="AB582" s="25"/>
      <c r="AC582" s="25"/>
      <c r="AD582" s="25"/>
      <c r="AE582" s="25"/>
      <c r="AF582" s="41"/>
      <c r="AG582" s="41"/>
      <c r="AH582" s="41"/>
      <c r="AI582" s="41"/>
      <c r="AJ582" s="41"/>
      <c r="AK582" s="41"/>
    </row>
    <row r="583" spans="3:37" ht="15.75" customHeight="1">
      <c r="C583" s="41"/>
      <c r="D583" s="41"/>
      <c r="E583" s="41"/>
      <c r="F583" s="41"/>
      <c r="G583" s="41"/>
      <c r="H583" s="41"/>
      <c r="I583" s="41"/>
      <c r="J583" s="41"/>
      <c r="K583" s="41"/>
      <c r="L583" s="41"/>
      <c r="M583" s="41"/>
      <c r="N583" s="41"/>
      <c r="O583" s="41"/>
      <c r="P583" s="41"/>
      <c r="Q583" s="41"/>
      <c r="R583" s="25"/>
      <c r="S583" s="25"/>
      <c r="T583" s="25"/>
      <c r="U583" s="25"/>
      <c r="V583" s="25"/>
      <c r="W583" s="25"/>
      <c r="X583" s="25"/>
      <c r="Y583" s="25"/>
      <c r="Z583" s="25"/>
      <c r="AA583" s="25"/>
      <c r="AB583" s="25"/>
      <c r="AC583" s="25"/>
      <c r="AD583" s="25"/>
      <c r="AE583" s="25"/>
      <c r="AF583" s="41"/>
      <c r="AG583" s="41"/>
      <c r="AH583" s="41"/>
      <c r="AI583" s="41"/>
      <c r="AJ583" s="41"/>
      <c r="AK583" s="41"/>
    </row>
    <row r="584" spans="3:37" ht="15.75" customHeight="1">
      <c r="C584" s="41"/>
      <c r="D584" s="41"/>
      <c r="E584" s="41"/>
      <c r="F584" s="41"/>
      <c r="G584" s="41"/>
      <c r="H584" s="41"/>
      <c r="I584" s="41"/>
      <c r="J584" s="41"/>
      <c r="K584" s="41"/>
      <c r="L584" s="41"/>
      <c r="M584" s="41"/>
      <c r="N584" s="41"/>
      <c r="O584" s="41"/>
      <c r="P584" s="41"/>
      <c r="Q584" s="41"/>
      <c r="R584" s="25"/>
      <c r="S584" s="25"/>
      <c r="T584" s="25"/>
      <c r="U584" s="25"/>
      <c r="V584" s="25"/>
      <c r="W584" s="25"/>
      <c r="X584" s="25"/>
      <c r="Y584" s="25"/>
      <c r="Z584" s="25"/>
      <c r="AA584" s="25"/>
      <c r="AB584" s="25"/>
      <c r="AC584" s="25"/>
      <c r="AD584" s="25"/>
      <c r="AE584" s="25"/>
      <c r="AF584" s="41"/>
      <c r="AG584" s="41"/>
      <c r="AH584" s="41"/>
      <c r="AI584" s="41"/>
      <c r="AJ584" s="41"/>
      <c r="AK584" s="41"/>
    </row>
    <row r="585" spans="3:37" ht="15.75" customHeight="1">
      <c r="C585" s="41"/>
      <c r="D585" s="41"/>
      <c r="E585" s="41"/>
      <c r="F585" s="41"/>
      <c r="G585" s="41"/>
      <c r="H585" s="41"/>
      <c r="I585" s="41"/>
      <c r="J585" s="41"/>
      <c r="K585" s="41"/>
      <c r="L585" s="41"/>
      <c r="M585" s="41"/>
      <c r="N585" s="41"/>
      <c r="O585" s="41"/>
      <c r="P585" s="41"/>
      <c r="Q585" s="41"/>
      <c r="R585" s="25"/>
      <c r="S585" s="25"/>
      <c r="T585" s="25"/>
      <c r="U585" s="25"/>
      <c r="V585" s="25"/>
      <c r="W585" s="25"/>
      <c r="X585" s="25"/>
      <c r="Y585" s="25"/>
      <c r="Z585" s="25"/>
      <c r="AA585" s="25"/>
      <c r="AB585" s="25"/>
      <c r="AC585" s="25"/>
      <c r="AD585" s="25"/>
      <c r="AE585" s="25"/>
      <c r="AF585" s="41"/>
      <c r="AG585" s="41"/>
      <c r="AH585" s="41"/>
      <c r="AI585" s="41"/>
      <c r="AJ585" s="41"/>
      <c r="AK585" s="41"/>
    </row>
    <row r="586" spans="3:37" ht="15.75" customHeight="1">
      <c r="C586" s="41"/>
      <c r="D586" s="41"/>
      <c r="E586" s="41"/>
      <c r="F586" s="41"/>
      <c r="G586" s="41"/>
      <c r="H586" s="41"/>
      <c r="I586" s="41"/>
      <c r="J586" s="41"/>
      <c r="K586" s="41"/>
      <c r="L586" s="41"/>
      <c r="M586" s="41"/>
      <c r="N586" s="41"/>
      <c r="O586" s="41"/>
      <c r="P586" s="41"/>
      <c r="Q586" s="41"/>
      <c r="R586" s="25"/>
      <c r="S586" s="25"/>
      <c r="T586" s="25"/>
      <c r="U586" s="25"/>
      <c r="V586" s="25"/>
      <c r="W586" s="25"/>
      <c r="X586" s="25"/>
      <c r="Y586" s="25"/>
      <c r="Z586" s="25"/>
      <c r="AA586" s="25"/>
      <c r="AB586" s="25"/>
      <c r="AC586" s="25"/>
      <c r="AD586" s="25"/>
      <c r="AE586" s="25"/>
      <c r="AF586" s="41"/>
      <c r="AG586" s="41"/>
      <c r="AH586" s="41"/>
      <c r="AI586" s="41"/>
      <c r="AJ586" s="41"/>
      <c r="AK586" s="41"/>
    </row>
    <row r="587" spans="3:37" ht="15.75" customHeight="1">
      <c r="C587" s="41"/>
      <c r="D587" s="41"/>
      <c r="E587" s="41"/>
      <c r="F587" s="41"/>
      <c r="G587" s="41"/>
      <c r="H587" s="41"/>
      <c r="I587" s="41"/>
      <c r="J587" s="41"/>
      <c r="K587" s="41"/>
      <c r="L587" s="41"/>
      <c r="M587" s="41"/>
      <c r="N587" s="41"/>
      <c r="O587" s="41"/>
      <c r="P587" s="41"/>
      <c r="Q587" s="41"/>
      <c r="R587" s="25"/>
      <c r="S587" s="25"/>
      <c r="T587" s="25"/>
      <c r="U587" s="25"/>
      <c r="V587" s="25"/>
      <c r="W587" s="25"/>
      <c r="X587" s="25"/>
      <c r="Y587" s="25"/>
      <c r="Z587" s="25"/>
      <c r="AA587" s="25"/>
      <c r="AB587" s="25"/>
      <c r="AC587" s="25"/>
      <c r="AD587" s="25"/>
      <c r="AE587" s="25"/>
      <c r="AF587" s="41"/>
      <c r="AG587" s="41"/>
      <c r="AH587" s="41"/>
      <c r="AI587" s="41"/>
      <c r="AJ587" s="41"/>
      <c r="AK587" s="41"/>
    </row>
    <row r="588" spans="3:37" ht="15.75" customHeight="1">
      <c r="C588" s="41"/>
      <c r="D588" s="41"/>
      <c r="E588" s="41"/>
      <c r="F588" s="41"/>
      <c r="G588" s="41"/>
      <c r="H588" s="41"/>
      <c r="I588" s="41"/>
      <c r="J588" s="41"/>
      <c r="K588" s="41"/>
      <c r="L588" s="41"/>
      <c r="M588" s="41"/>
      <c r="N588" s="41"/>
      <c r="O588" s="41"/>
      <c r="P588" s="41"/>
      <c r="Q588" s="41"/>
      <c r="R588" s="25"/>
      <c r="S588" s="25"/>
      <c r="T588" s="25"/>
      <c r="U588" s="25"/>
      <c r="V588" s="25"/>
      <c r="W588" s="25"/>
      <c r="X588" s="25"/>
      <c r="Y588" s="25"/>
      <c r="Z588" s="25"/>
      <c r="AA588" s="25"/>
      <c r="AB588" s="25"/>
      <c r="AC588" s="25"/>
      <c r="AD588" s="25"/>
      <c r="AE588" s="25"/>
      <c r="AF588" s="41"/>
      <c r="AG588" s="41"/>
      <c r="AH588" s="41"/>
      <c r="AI588" s="41"/>
      <c r="AJ588" s="41"/>
      <c r="AK588" s="41"/>
    </row>
    <row r="589" spans="3:37" ht="15.75" customHeight="1">
      <c r="C589" s="41"/>
      <c r="D589" s="41"/>
      <c r="E589" s="41"/>
      <c r="F589" s="41"/>
      <c r="G589" s="41"/>
      <c r="H589" s="41"/>
      <c r="I589" s="41"/>
      <c r="J589" s="41"/>
      <c r="K589" s="41"/>
      <c r="L589" s="41"/>
      <c r="M589" s="41"/>
      <c r="N589" s="41"/>
      <c r="O589" s="41"/>
      <c r="P589" s="41"/>
      <c r="Q589" s="41"/>
      <c r="R589" s="25"/>
      <c r="S589" s="25"/>
      <c r="T589" s="25"/>
      <c r="U589" s="25"/>
      <c r="V589" s="25"/>
      <c r="W589" s="25"/>
      <c r="X589" s="25"/>
      <c r="Y589" s="25"/>
      <c r="Z589" s="25"/>
      <c r="AA589" s="25"/>
      <c r="AB589" s="25"/>
      <c r="AC589" s="25"/>
      <c r="AD589" s="25"/>
      <c r="AE589" s="25"/>
      <c r="AF589" s="41"/>
      <c r="AG589" s="41"/>
      <c r="AH589" s="41"/>
      <c r="AI589" s="41"/>
      <c r="AJ589" s="41"/>
      <c r="AK589" s="41"/>
    </row>
    <row r="590" spans="3:37" ht="15.75" customHeight="1">
      <c r="C590" s="41"/>
      <c r="D590" s="41"/>
      <c r="E590" s="41"/>
      <c r="F590" s="41"/>
      <c r="G590" s="41"/>
      <c r="H590" s="41"/>
      <c r="I590" s="41"/>
      <c r="J590" s="41"/>
      <c r="K590" s="41"/>
      <c r="L590" s="41"/>
      <c r="M590" s="41"/>
      <c r="N590" s="41"/>
      <c r="O590" s="41"/>
      <c r="P590" s="41"/>
      <c r="Q590" s="41"/>
      <c r="R590" s="25"/>
      <c r="S590" s="25"/>
      <c r="T590" s="25"/>
      <c r="U590" s="25"/>
      <c r="V590" s="25"/>
      <c r="W590" s="25"/>
      <c r="X590" s="25"/>
      <c r="Y590" s="25"/>
      <c r="Z590" s="25"/>
      <c r="AA590" s="25"/>
      <c r="AB590" s="25"/>
      <c r="AC590" s="25"/>
      <c r="AD590" s="25"/>
      <c r="AE590" s="25"/>
      <c r="AF590" s="41"/>
      <c r="AG590" s="41"/>
      <c r="AH590" s="41"/>
      <c r="AI590" s="41"/>
      <c r="AJ590" s="41"/>
      <c r="AK590" s="41"/>
    </row>
    <row r="591" spans="3:37" ht="15.75" customHeight="1">
      <c r="C591" s="41"/>
      <c r="D591" s="41"/>
      <c r="E591" s="41"/>
      <c r="F591" s="41"/>
      <c r="G591" s="41"/>
      <c r="H591" s="41"/>
      <c r="I591" s="41"/>
      <c r="J591" s="41"/>
      <c r="K591" s="41"/>
      <c r="L591" s="41"/>
      <c r="M591" s="41"/>
      <c r="N591" s="41"/>
      <c r="O591" s="41"/>
      <c r="P591" s="41"/>
      <c r="Q591" s="41"/>
      <c r="R591" s="25"/>
      <c r="S591" s="25"/>
      <c r="T591" s="25"/>
      <c r="U591" s="25"/>
      <c r="V591" s="25"/>
      <c r="W591" s="25"/>
      <c r="X591" s="25"/>
      <c r="Y591" s="25"/>
      <c r="Z591" s="25"/>
      <c r="AA591" s="25"/>
      <c r="AB591" s="25"/>
      <c r="AC591" s="25"/>
      <c r="AD591" s="25"/>
      <c r="AE591" s="25"/>
      <c r="AF591" s="41"/>
      <c r="AG591" s="41"/>
      <c r="AH591" s="41"/>
      <c r="AI591" s="41"/>
      <c r="AJ591" s="41"/>
      <c r="AK591" s="41"/>
    </row>
    <row r="592" spans="3:37" ht="15.75" customHeight="1">
      <c r="C592" s="41"/>
      <c r="D592" s="41"/>
      <c r="E592" s="41"/>
      <c r="F592" s="41"/>
      <c r="G592" s="41"/>
      <c r="H592" s="41"/>
      <c r="I592" s="41"/>
      <c r="J592" s="41"/>
      <c r="K592" s="41"/>
      <c r="L592" s="41"/>
      <c r="M592" s="41"/>
      <c r="N592" s="41"/>
      <c r="O592" s="41"/>
      <c r="P592" s="41"/>
      <c r="Q592" s="41"/>
      <c r="R592" s="25"/>
      <c r="S592" s="25"/>
      <c r="T592" s="25"/>
      <c r="U592" s="25"/>
      <c r="V592" s="25"/>
      <c r="W592" s="25"/>
      <c r="X592" s="25"/>
      <c r="Y592" s="25"/>
      <c r="Z592" s="25"/>
      <c r="AA592" s="25"/>
      <c r="AB592" s="25"/>
      <c r="AC592" s="25"/>
      <c r="AD592" s="25"/>
      <c r="AE592" s="25"/>
      <c r="AF592" s="41"/>
      <c r="AG592" s="41"/>
      <c r="AH592" s="41"/>
      <c r="AI592" s="41"/>
      <c r="AJ592" s="41"/>
      <c r="AK592" s="41"/>
    </row>
    <row r="593" spans="3:37" ht="15.75" customHeight="1">
      <c r="C593" s="41"/>
      <c r="D593" s="41"/>
      <c r="E593" s="41"/>
      <c r="F593" s="41"/>
      <c r="G593" s="41"/>
      <c r="H593" s="41"/>
      <c r="I593" s="41"/>
      <c r="J593" s="41"/>
      <c r="K593" s="41"/>
      <c r="L593" s="41"/>
      <c r="M593" s="41"/>
      <c r="N593" s="41"/>
      <c r="O593" s="41"/>
      <c r="P593" s="41"/>
      <c r="Q593" s="41"/>
      <c r="R593" s="25"/>
      <c r="S593" s="25"/>
      <c r="T593" s="25"/>
      <c r="U593" s="25"/>
      <c r="V593" s="25"/>
      <c r="W593" s="25"/>
      <c r="X593" s="25"/>
      <c r="Y593" s="25"/>
      <c r="Z593" s="25"/>
      <c r="AA593" s="25"/>
      <c r="AB593" s="25"/>
      <c r="AC593" s="25"/>
      <c r="AD593" s="25"/>
      <c r="AE593" s="25"/>
      <c r="AF593" s="41"/>
      <c r="AG593" s="41"/>
      <c r="AH593" s="41"/>
      <c r="AI593" s="41"/>
      <c r="AJ593" s="41"/>
      <c r="AK593" s="41"/>
    </row>
    <row r="594" spans="3:37" ht="15.75" customHeight="1">
      <c r="C594" s="41"/>
      <c r="D594" s="41"/>
      <c r="E594" s="41"/>
      <c r="F594" s="41"/>
      <c r="G594" s="41"/>
      <c r="H594" s="41"/>
      <c r="I594" s="41"/>
      <c r="J594" s="41"/>
      <c r="K594" s="41"/>
      <c r="L594" s="41"/>
      <c r="M594" s="41"/>
      <c r="N594" s="41"/>
      <c r="O594" s="41"/>
      <c r="P594" s="41"/>
      <c r="Q594" s="41"/>
      <c r="R594" s="25"/>
      <c r="S594" s="25"/>
      <c r="T594" s="25"/>
      <c r="U594" s="25"/>
      <c r="V594" s="25"/>
      <c r="W594" s="25"/>
      <c r="X594" s="25"/>
      <c r="Y594" s="25"/>
      <c r="Z594" s="25"/>
      <c r="AA594" s="25"/>
      <c r="AB594" s="25"/>
      <c r="AC594" s="25"/>
      <c r="AD594" s="25"/>
      <c r="AE594" s="25"/>
      <c r="AF594" s="41"/>
      <c r="AG594" s="41"/>
      <c r="AH594" s="41"/>
      <c r="AI594" s="41"/>
      <c r="AJ594" s="41"/>
      <c r="AK594" s="41"/>
    </row>
    <row r="595" spans="3:37" ht="15.75" customHeight="1">
      <c r="C595" s="41"/>
      <c r="D595" s="41"/>
      <c r="E595" s="41"/>
      <c r="F595" s="41"/>
      <c r="G595" s="41"/>
      <c r="H595" s="41"/>
      <c r="I595" s="41"/>
      <c r="J595" s="41"/>
      <c r="K595" s="41"/>
      <c r="L595" s="41"/>
      <c r="M595" s="41"/>
      <c r="N595" s="41"/>
      <c r="O595" s="41"/>
      <c r="P595" s="41"/>
      <c r="Q595" s="41"/>
      <c r="R595" s="25"/>
      <c r="S595" s="25"/>
      <c r="T595" s="25"/>
      <c r="U595" s="25"/>
      <c r="V595" s="25"/>
      <c r="W595" s="25"/>
      <c r="X595" s="25"/>
      <c r="Y595" s="25"/>
      <c r="Z595" s="25"/>
      <c r="AA595" s="25"/>
      <c r="AB595" s="25"/>
      <c r="AC595" s="25"/>
      <c r="AD595" s="25"/>
      <c r="AE595" s="25"/>
      <c r="AF595" s="41"/>
      <c r="AG595" s="41"/>
      <c r="AH595" s="41"/>
      <c r="AI595" s="41"/>
      <c r="AJ595" s="41"/>
      <c r="AK595" s="41"/>
    </row>
    <row r="596" spans="3:37" ht="15.75" customHeight="1">
      <c r="C596" s="41"/>
      <c r="D596" s="41"/>
      <c r="E596" s="41"/>
      <c r="F596" s="41"/>
      <c r="G596" s="41"/>
      <c r="H596" s="41"/>
      <c r="I596" s="41"/>
      <c r="J596" s="41"/>
      <c r="K596" s="41"/>
      <c r="L596" s="41"/>
      <c r="M596" s="41"/>
      <c r="N596" s="41"/>
      <c r="O596" s="41"/>
      <c r="P596" s="41"/>
      <c r="Q596" s="41"/>
      <c r="R596" s="25"/>
      <c r="S596" s="25"/>
      <c r="T596" s="25"/>
      <c r="U596" s="25"/>
      <c r="V596" s="25"/>
      <c r="W596" s="25"/>
      <c r="X596" s="25"/>
      <c r="Y596" s="25"/>
      <c r="Z596" s="25"/>
      <c r="AA596" s="25"/>
      <c r="AB596" s="25"/>
      <c r="AC596" s="25"/>
      <c r="AD596" s="25"/>
      <c r="AE596" s="25"/>
      <c r="AF596" s="41"/>
      <c r="AG596" s="41"/>
      <c r="AH596" s="41"/>
      <c r="AI596" s="41"/>
      <c r="AJ596" s="41"/>
      <c r="AK596" s="41"/>
    </row>
    <row r="597" spans="3:37" ht="15.75" customHeight="1">
      <c r="C597" s="41"/>
      <c r="D597" s="41"/>
      <c r="E597" s="41"/>
      <c r="F597" s="41"/>
      <c r="G597" s="41"/>
      <c r="H597" s="41"/>
      <c r="I597" s="41"/>
      <c r="J597" s="41"/>
      <c r="K597" s="41"/>
      <c r="L597" s="41"/>
      <c r="M597" s="41"/>
      <c r="N597" s="41"/>
      <c r="O597" s="41"/>
      <c r="P597" s="41"/>
      <c r="Q597" s="41"/>
      <c r="R597" s="25"/>
      <c r="S597" s="25"/>
      <c r="T597" s="25"/>
      <c r="U597" s="25"/>
      <c r="V597" s="25"/>
      <c r="W597" s="25"/>
      <c r="X597" s="25"/>
      <c r="Y597" s="25"/>
      <c r="Z597" s="25"/>
      <c r="AA597" s="25"/>
      <c r="AB597" s="25"/>
      <c r="AC597" s="25"/>
      <c r="AD597" s="25"/>
      <c r="AE597" s="25"/>
      <c r="AF597" s="41"/>
      <c r="AG597" s="41"/>
      <c r="AH597" s="41"/>
      <c r="AI597" s="41"/>
      <c r="AJ597" s="41"/>
      <c r="AK597" s="41"/>
    </row>
    <row r="598" spans="3:37" ht="15.75" customHeight="1">
      <c r="C598" s="41"/>
      <c r="D598" s="41"/>
      <c r="E598" s="41"/>
      <c r="F598" s="41"/>
      <c r="G598" s="41"/>
      <c r="H598" s="41"/>
      <c r="I598" s="41"/>
      <c r="J598" s="41"/>
      <c r="K598" s="41"/>
      <c r="L598" s="41"/>
      <c r="M598" s="41"/>
      <c r="N598" s="41"/>
      <c r="O598" s="41"/>
      <c r="P598" s="41"/>
      <c r="Q598" s="41"/>
      <c r="R598" s="25"/>
      <c r="S598" s="25"/>
      <c r="T598" s="25"/>
      <c r="U598" s="25"/>
      <c r="V598" s="25"/>
      <c r="W598" s="25"/>
      <c r="X598" s="25"/>
      <c r="Y598" s="25"/>
      <c r="Z598" s="25"/>
      <c r="AA598" s="25"/>
      <c r="AB598" s="25"/>
      <c r="AC598" s="25"/>
      <c r="AD598" s="25"/>
      <c r="AE598" s="25"/>
      <c r="AF598" s="41"/>
      <c r="AG598" s="41"/>
      <c r="AH598" s="41"/>
      <c r="AI598" s="41"/>
      <c r="AJ598" s="41"/>
      <c r="AK598" s="41"/>
    </row>
    <row r="599" spans="3:37" ht="15.75" customHeight="1">
      <c r="C599" s="41"/>
      <c r="D599" s="41"/>
      <c r="E599" s="41"/>
      <c r="F599" s="41"/>
      <c r="G599" s="41"/>
      <c r="H599" s="41"/>
      <c r="I599" s="41"/>
      <c r="J599" s="41"/>
      <c r="K599" s="41"/>
      <c r="L599" s="41"/>
      <c r="M599" s="41"/>
      <c r="N599" s="41"/>
      <c r="O599" s="41"/>
      <c r="P599" s="41"/>
      <c r="Q599" s="41"/>
      <c r="R599" s="25"/>
      <c r="S599" s="25"/>
      <c r="T599" s="25"/>
      <c r="U599" s="25"/>
      <c r="V599" s="25"/>
      <c r="W599" s="25"/>
      <c r="X599" s="25"/>
      <c r="Y599" s="25"/>
      <c r="Z599" s="25"/>
      <c r="AA599" s="25"/>
      <c r="AB599" s="25"/>
      <c r="AC599" s="25"/>
      <c r="AD599" s="25"/>
      <c r="AE599" s="25"/>
      <c r="AF599" s="41"/>
      <c r="AG599" s="41"/>
      <c r="AH599" s="41"/>
      <c r="AI599" s="41"/>
      <c r="AJ599" s="41"/>
      <c r="AK599" s="41"/>
    </row>
    <row r="600" spans="3:37" ht="15.75" customHeight="1">
      <c r="C600" s="41"/>
      <c r="D600" s="41"/>
      <c r="E600" s="41"/>
      <c r="F600" s="41"/>
      <c r="G600" s="41"/>
      <c r="H600" s="41"/>
      <c r="I600" s="41"/>
      <c r="J600" s="41"/>
      <c r="K600" s="41"/>
      <c r="L600" s="41"/>
      <c r="M600" s="41"/>
      <c r="N600" s="41"/>
      <c r="O600" s="41"/>
      <c r="P600" s="41"/>
      <c r="Q600" s="41"/>
      <c r="R600" s="25"/>
      <c r="S600" s="25"/>
      <c r="T600" s="25"/>
      <c r="U600" s="25"/>
      <c r="V600" s="25"/>
      <c r="W600" s="25"/>
      <c r="X600" s="25"/>
      <c r="Y600" s="25"/>
      <c r="Z600" s="25"/>
      <c r="AA600" s="25"/>
      <c r="AB600" s="25"/>
      <c r="AC600" s="25"/>
      <c r="AD600" s="25"/>
      <c r="AE600" s="25"/>
      <c r="AF600" s="41"/>
      <c r="AG600" s="41"/>
      <c r="AH600" s="41"/>
      <c r="AI600" s="41"/>
      <c r="AJ600" s="41"/>
      <c r="AK600" s="41"/>
    </row>
    <row r="601" spans="3:37" ht="15.75" customHeight="1">
      <c r="C601" s="41"/>
      <c r="D601" s="41"/>
      <c r="E601" s="41"/>
      <c r="F601" s="41"/>
      <c r="G601" s="41"/>
      <c r="H601" s="41"/>
      <c r="I601" s="41"/>
      <c r="J601" s="41"/>
      <c r="K601" s="41"/>
      <c r="L601" s="41"/>
      <c r="M601" s="41"/>
      <c r="N601" s="41"/>
      <c r="O601" s="41"/>
      <c r="P601" s="41"/>
      <c r="Q601" s="41"/>
      <c r="R601" s="25"/>
      <c r="S601" s="25"/>
      <c r="T601" s="25"/>
      <c r="U601" s="25"/>
      <c r="V601" s="25"/>
      <c r="W601" s="25"/>
      <c r="X601" s="25"/>
      <c r="Y601" s="25"/>
      <c r="Z601" s="25"/>
      <c r="AA601" s="25"/>
      <c r="AB601" s="25"/>
      <c r="AC601" s="25"/>
      <c r="AD601" s="25"/>
      <c r="AE601" s="25"/>
      <c r="AF601" s="41"/>
      <c r="AG601" s="41"/>
      <c r="AH601" s="41"/>
      <c r="AI601" s="41"/>
      <c r="AJ601" s="41"/>
      <c r="AK601" s="41"/>
    </row>
    <row r="602" spans="3:37" ht="15.75" customHeight="1">
      <c r="C602" s="41"/>
      <c r="D602" s="41"/>
      <c r="E602" s="41"/>
      <c r="F602" s="41"/>
      <c r="G602" s="41"/>
      <c r="H602" s="41"/>
      <c r="I602" s="41"/>
      <c r="J602" s="41"/>
      <c r="K602" s="41"/>
      <c r="L602" s="41"/>
      <c r="M602" s="41"/>
      <c r="N602" s="41"/>
      <c r="O602" s="41"/>
      <c r="P602" s="41"/>
      <c r="Q602" s="41"/>
      <c r="R602" s="25"/>
      <c r="S602" s="25"/>
      <c r="T602" s="25"/>
      <c r="U602" s="25"/>
      <c r="V602" s="25"/>
      <c r="W602" s="25"/>
      <c r="X602" s="25"/>
      <c r="Y602" s="25"/>
      <c r="Z602" s="25"/>
      <c r="AA602" s="25"/>
      <c r="AB602" s="25"/>
      <c r="AC602" s="25"/>
      <c r="AD602" s="25"/>
      <c r="AE602" s="25"/>
      <c r="AF602" s="41"/>
      <c r="AG602" s="41"/>
      <c r="AH602" s="41"/>
      <c r="AI602" s="41"/>
      <c r="AJ602" s="41"/>
      <c r="AK602" s="41"/>
    </row>
    <row r="603" spans="3:37" ht="15.75" customHeight="1">
      <c r="C603" s="41"/>
      <c r="D603" s="41"/>
      <c r="E603" s="41"/>
      <c r="F603" s="41"/>
      <c r="G603" s="41"/>
      <c r="H603" s="41"/>
      <c r="I603" s="41"/>
      <c r="J603" s="41"/>
      <c r="K603" s="41"/>
      <c r="L603" s="41"/>
      <c r="M603" s="41"/>
      <c r="N603" s="41"/>
      <c r="O603" s="41"/>
      <c r="P603" s="41"/>
      <c r="Q603" s="41"/>
      <c r="R603" s="25"/>
      <c r="S603" s="25"/>
      <c r="T603" s="25"/>
      <c r="U603" s="25"/>
      <c r="V603" s="25"/>
      <c r="W603" s="25"/>
      <c r="X603" s="25"/>
      <c r="Y603" s="25"/>
      <c r="Z603" s="25"/>
      <c r="AA603" s="25"/>
      <c r="AB603" s="25"/>
      <c r="AC603" s="25"/>
      <c r="AD603" s="25"/>
      <c r="AE603" s="25"/>
      <c r="AF603" s="41"/>
      <c r="AG603" s="41"/>
      <c r="AH603" s="41"/>
      <c r="AI603" s="41"/>
      <c r="AJ603" s="41"/>
      <c r="AK603" s="41"/>
    </row>
    <row r="604" spans="3:37" ht="15.75" customHeight="1">
      <c r="C604" s="41"/>
      <c r="D604" s="41"/>
      <c r="E604" s="41"/>
      <c r="F604" s="41"/>
      <c r="G604" s="41"/>
      <c r="H604" s="41"/>
      <c r="I604" s="41"/>
      <c r="J604" s="41"/>
      <c r="K604" s="41"/>
      <c r="L604" s="41"/>
      <c r="M604" s="41"/>
      <c r="N604" s="41"/>
      <c r="O604" s="41"/>
      <c r="P604" s="41"/>
      <c r="Q604" s="41"/>
      <c r="R604" s="25"/>
      <c r="S604" s="25"/>
      <c r="T604" s="25"/>
      <c r="U604" s="25"/>
      <c r="V604" s="25"/>
      <c r="W604" s="25"/>
      <c r="X604" s="25"/>
      <c r="Y604" s="25"/>
      <c r="Z604" s="25"/>
      <c r="AA604" s="25"/>
      <c r="AB604" s="25"/>
      <c r="AC604" s="25"/>
      <c r="AD604" s="25"/>
      <c r="AE604" s="25"/>
      <c r="AF604" s="41"/>
      <c r="AG604" s="41"/>
      <c r="AH604" s="41"/>
      <c r="AI604" s="41"/>
      <c r="AJ604" s="41"/>
      <c r="AK604" s="41"/>
    </row>
    <row r="605" spans="3:37" ht="15.75" customHeight="1">
      <c r="C605" s="41"/>
      <c r="D605" s="41"/>
      <c r="E605" s="41"/>
      <c r="F605" s="41"/>
      <c r="G605" s="41"/>
      <c r="H605" s="41"/>
      <c r="I605" s="41"/>
      <c r="J605" s="41"/>
      <c r="K605" s="41"/>
      <c r="L605" s="41"/>
      <c r="M605" s="41"/>
      <c r="N605" s="41"/>
      <c r="O605" s="41"/>
      <c r="P605" s="41"/>
      <c r="Q605" s="41"/>
      <c r="R605" s="25"/>
      <c r="S605" s="25"/>
      <c r="T605" s="25"/>
      <c r="U605" s="25"/>
      <c r="V605" s="25"/>
      <c r="W605" s="25"/>
      <c r="X605" s="25"/>
      <c r="Y605" s="25"/>
      <c r="Z605" s="25"/>
      <c r="AA605" s="25"/>
      <c r="AB605" s="25"/>
      <c r="AC605" s="25"/>
      <c r="AD605" s="25"/>
      <c r="AE605" s="25"/>
      <c r="AF605" s="41"/>
      <c r="AG605" s="41"/>
      <c r="AH605" s="41"/>
      <c r="AI605" s="41"/>
      <c r="AJ605" s="41"/>
      <c r="AK605" s="41"/>
    </row>
    <row r="606" spans="3:37" ht="15.75" customHeight="1">
      <c r="C606" s="41"/>
      <c r="D606" s="41"/>
      <c r="E606" s="41"/>
      <c r="F606" s="41"/>
      <c r="G606" s="41"/>
      <c r="H606" s="41"/>
      <c r="I606" s="41"/>
      <c r="J606" s="41"/>
      <c r="K606" s="41"/>
      <c r="L606" s="41"/>
      <c r="M606" s="41"/>
      <c r="N606" s="41"/>
      <c r="O606" s="41"/>
      <c r="P606" s="41"/>
      <c r="Q606" s="41"/>
      <c r="R606" s="25"/>
      <c r="S606" s="25"/>
      <c r="T606" s="25"/>
      <c r="U606" s="25"/>
      <c r="V606" s="25"/>
      <c r="W606" s="25"/>
      <c r="X606" s="25"/>
      <c r="Y606" s="25"/>
      <c r="Z606" s="25"/>
      <c r="AA606" s="25"/>
      <c r="AB606" s="25"/>
      <c r="AC606" s="25"/>
      <c r="AD606" s="25"/>
      <c r="AE606" s="25"/>
      <c r="AF606" s="41"/>
      <c r="AG606" s="41"/>
      <c r="AH606" s="41"/>
      <c r="AI606" s="41"/>
      <c r="AJ606" s="41"/>
      <c r="AK606" s="41"/>
    </row>
    <row r="607" spans="3:37" ht="15.75" customHeight="1">
      <c r="C607" s="41"/>
      <c r="D607" s="41"/>
      <c r="E607" s="41"/>
      <c r="F607" s="41"/>
      <c r="G607" s="41"/>
      <c r="H607" s="41"/>
      <c r="I607" s="41"/>
      <c r="J607" s="41"/>
      <c r="K607" s="41"/>
      <c r="L607" s="41"/>
      <c r="M607" s="41"/>
      <c r="N607" s="41"/>
      <c r="O607" s="41"/>
      <c r="P607" s="41"/>
      <c r="Q607" s="41"/>
      <c r="R607" s="25"/>
      <c r="S607" s="25"/>
      <c r="T607" s="25"/>
      <c r="U607" s="25"/>
      <c r="V607" s="25"/>
      <c r="W607" s="25"/>
      <c r="X607" s="25"/>
      <c r="Y607" s="25"/>
      <c r="Z607" s="25"/>
      <c r="AA607" s="25"/>
      <c r="AB607" s="25"/>
      <c r="AC607" s="25"/>
      <c r="AD607" s="25"/>
      <c r="AE607" s="25"/>
      <c r="AF607" s="41"/>
      <c r="AG607" s="41"/>
      <c r="AH607" s="41"/>
      <c r="AI607" s="41"/>
      <c r="AJ607" s="41"/>
      <c r="AK607" s="41"/>
    </row>
    <row r="608" spans="3:37" ht="15.75" customHeight="1">
      <c r="C608" s="41"/>
      <c r="D608" s="41"/>
      <c r="E608" s="41"/>
      <c r="F608" s="41"/>
      <c r="G608" s="41"/>
      <c r="H608" s="41"/>
      <c r="I608" s="41"/>
      <c r="J608" s="41"/>
      <c r="K608" s="41"/>
      <c r="L608" s="41"/>
      <c r="M608" s="41"/>
      <c r="N608" s="41"/>
      <c r="O608" s="41"/>
      <c r="P608" s="41"/>
      <c r="Q608" s="41"/>
      <c r="R608" s="25"/>
      <c r="S608" s="25"/>
      <c r="T608" s="25"/>
      <c r="U608" s="25"/>
      <c r="V608" s="25"/>
      <c r="W608" s="25"/>
      <c r="X608" s="25"/>
      <c r="Y608" s="25"/>
      <c r="Z608" s="25"/>
      <c r="AA608" s="25"/>
      <c r="AB608" s="25"/>
      <c r="AC608" s="25"/>
      <c r="AD608" s="25"/>
      <c r="AE608" s="25"/>
      <c r="AF608" s="41"/>
      <c r="AG608" s="41"/>
      <c r="AH608" s="41"/>
      <c r="AI608" s="41"/>
      <c r="AJ608" s="41"/>
      <c r="AK608" s="41"/>
    </row>
    <row r="609" spans="3:37" ht="15.75" customHeight="1">
      <c r="C609" s="41"/>
      <c r="D609" s="41"/>
      <c r="E609" s="41"/>
      <c r="F609" s="41"/>
      <c r="G609" s="41"/>
      <c r="H609" s="41"/>
      <c r="I609" s="41"/>
      <c r="J609" s="41"/>
      <c r="K609" s="41"/>
      <c r="L609" s="41"/>
      <c r="M609" s="41"/>
      <c r="N609" s="41"/>
      <c r="O609" s="41"/>
      <c r="P609" s="41"/>
      <c r="Q609" s="41"/>
      <c r="R609" s="25"/>
      <c r="S609" s="25"/>
      <c r="T609" s="25"/>
      <c r="U609" s="25"/>
      <c r="V609" s="25"/>
      <c r="W609" s="25"/>
      <c r="X609" s="25"/>
      <c r="Y609" s="25"/>
      <c r="Z609" s="25"/>
      <c r="AA609" s="25"/>
      <c r="AB609" s="25"/>
      <c r="AC609" s="25"/>
      <c r="AD609" s="25"/>
      <c r="AE609" s="25"/>
      <c r="AF609" s="41"/>
      <c r="AG609" s="41"/>
      <c r="AH609" s="41"/>
      <c r="AI609" s="41"/>
      <c r="AJ609" s="41"/>
      <c r="AK609" s="41"/>
    </row>
    <row r="610" spans="3:37" ht="15.75" customHeight="1">
      <c r="C610" s="41"/>
      <c r="D610" s="41"/>
      <c r="E610" s="41"/>
      <c r="F610" s="41"/>
      <c r="G610" s="41"/>
      <c r="H610" s="41"/>
      <c r="I610" s="41"/>
      <c r="J610" s="41"/>
      <c r="K610" s="41"/>
      <c r="L610" s="41"/>
      <c r="M610" s="41"/>
      <c r="N610" s="41"/>
      <c r="O610" s="41"/>
      <c r="P610" s="41"/>
      <c r="Q610" s="41"/>
      <c r="R610" s="25"/>
      <c r="S610" s="25"/>
      <c r="T610" s="25"/>
      <c r="U610" s="25"/>
      <c r="V610" s="25"/>
      <c r="W610" s="25"/>
      <c r="X610" s="25"/>
      <c r="Y610" s="25"/>
      <c r="Z610" s="25"/>
      <c r="AA610" s="25"/>
      <c r="AB610" s="25"/>
      <c r="AC610" s="25"/>
      <c r="AD610" s="25"/>
      <c r="AE610" s="25"/>
      <c r="AF610" s="41"/>
      <c r="AG610" s="41"/>
      <c r="AH610" s="41"/>
      <c r="AI610" s="41"/>
      <c r="AJ610" s="41"/>
      <c r="AK610" s="41"/>
    </row>
    <row r="611" spans="3:37" ht="15.75" customHeight="1">
      <c r="C611" s="41"/>
      <c r="D611" s="41"/>
      <c r="E611" s="41"/>
      <c r="F611" s="41"/>
      <c r="G611" s="41"/>
      <c r="H611" s="41"/>
      <c r="I611" s="41"/>
      <c r="J611" s="41"/>
      <c r="K611" s="41"/>
      <c r="L611" s="41"/>
      <c r="M611" s="41"/>
      <c r="N611" s="41"/>
      <c r="O611" s="41"/>
      <c r="P611" s="41"/>
      <c r="Q611" s="41"/>
      <c r="R611" s="25"/>
      <c r="S611" s="25"/>
      <c r="T611" s="25"/>
      <c r="U611" s="25"/>
      <c r="V611" s="25"/>
      <c r="W611" s="25"/>
      <c r="X611" s="25"/>
      <c r="Y611" s="25"/>
      <c r="Z611" s="25"/>
      <c r="AA611" s="25"/>
      <c r="AB611" s="25"/>
      <c r="AC611" s="25"/>
      <c r="AD611" s="25"/>
      <c r="AE611" s="25"/>
      <c r="AF611" s="41"/>
      <c r="AG611" s="41"/>
      <c r="AH611" s="41"/>
      <c r="AI611" s="41"/>
      <c r="AJ611" s="41"/>
      <c r="AK611" s="41"/>
    </row>
    <row r="612" spans="3:37" ht="15.75" customHeight="1">
      <c r="C612" s="41"/>
      <c r="D612" s="41"/>
      <c r="E612" s="41"/>
      <c r="F612" s="41"/>
      <c r="G612" s="41"/>
      <c r="H612" s="41"/>
      <c r="I612" s="41"/>
      <c r="J612" s="41"/>
      <c r="K612" s="41"/>
      <c r="L612" s="41"/>
      <c r="M612" s="41"/>
      <c r="N612" s="41"/>
      <c r="O612" s="41"/>
      <c r="P612" s="41"/>
      <c r="Q612" s="41"/>
      <c r="R612" s="25"/>
      <c r="S612" s="25"/>
      <c r="T612" s="25"/>
      <c r="U612" s="25"/>
      <c r="V612" s="25"/>
      <c r="W612" s="25"/>
      <c r="X612" s="25"/>
      <c r="Y612" s="25"/>
      <c r="Z612" s="25"/>
      <c r="AA612" s="25"/>
      <c r="AB612" s="25"/>
      <c r="AC612" s="25"/>
      <c r="AD612" s="25"/>
      <c r="AE612" s="25"/>
      <c r="AF612" s="41"/>
      <c r="AG612" s="41"/>
      <c r="AH612" s="41"/>
      <c r="AI612" s="41"/>
      <c r="AJ612" s="41"/>
      <c r="AK612" s="41"/>
    </row>
    <row r="613" spans="3:37" ht="15.75" customHeight="1">
      <c r="C613" s="41"/>
      <c r="D613" s="41"/>
      <c r="E613" s="41"/>
      <c r="F613" s="41"/>
      <c r="G613" s="41"/>
      <c r="H613" s="41"/>
      <c r="I613" s="41"/>
      <c r="J613" s="41"/>
      <c r="K613" s="41"/>
      <c r="L613" s="41"/>
      <c r="M613" s="41"/>
      <c r="N613" s="41"/>
      <c r="O613" s="41"/>
      <c r="P613" s="41"/>
      <c r="Q613" s="41"/>
      <c r="R613" s="25"/>
      <c r="S613" s="25"/>
      <c r="T613" s="25"/>
      <c r="U613" s="25"/>
      <c r="V613" s="25"/>
      <c r="W613" s="25"/>
      <c r="X613" s="25"/>
      <c r="Y613" s="25"/>
      <c r="Z613" s="25"/>
      <c r="AA613" s="25"/>
      <c r="AB613" s="25"/>
      <c r="AC613" s="25"/>
      <c r="AD613" s="25"/>
      <c r="AE613" s="25"/>
      <c r="AF613" s="41"/>
      <c r="AG613" s="41"/>
      <c r="AH613" s="41"/>
      <c r="AI613" s="41"/>
      <c r="AJ613" s="41"/>
      <c r="AK613" s="41"/>
    </row>
    <row r="614" spans="3:37" ht="15.75" customHeight="1">
      <c r="C614" s="41"/>
      <c r="D614" s="41"/>
      <c r="E614" s="41"/>
      <c r="F614" s="41"/>
      <c r="G614" s="41"/>
      <c r="H614" s="41"/>
      <c r="I614" s="41"/>
      <c r="J614" s="41"/>
      <c r="K614" s="41"/>
      <c r="L614" s="41"/>
      <c r="M614" s="41"/>
      <c r="N614" s="41"/>
      <c r="O614" s="41"/>
      <c r="P614" s="41"/>
      <c r="Q614" s="41"/>
      <c r="R614" s="25"/>
      <c r="S614" s="25"/>
      <c r="T614" s="25"/>
      <c r="U614" s="25"/>
      <c r="V614" s="25"/>
      <c r="W614" s="25"/>
      <c r="X614" s="25"/>
      <c r="Y614" s="25"/>
      <c r="Z614" s="25"/>
      <c r="AA614" s="25"/>
      <c r="AB614" s="25"/>
      <c r="AC614" s="25"/>
      <c r="AD614" s="25"/>
      <c r="AE614" s="25"/>
      <c r="AF614" s="41"/>
      <c r="AG614" s="41"/>
      <c r="AH614" s="41"/>
      <c r="AI614" s="41"/>
      <c r="AJ614" s="41"/>
      <c r="AK614" s="41"/>
    </row>
    <row r="615" spans="3:37" ht="15.75" customHeight="1">
      <c r="C615" s="41"/>
      <c r="D615" s="41"/>
      <c r="E615" s="41"/>
      <c r="F615" s="41"/>
      <c r="G615" s="41"/>
      <c r="H615" s="41"/>
      <c r="I615" s="41"/>
      <c r="J615" s="41"/>
      <c r="K615" s="41"/>
      <c r="L615" s="41"/>
      <c r="M615" s="41"/>
      <c r="N615" s="41"/>
      <c r="O615" s="41"/>
      <c r="P615" s="41"/>
      <c r="Q615" s="41"/>
      <c r="R615" s="25"/>
      <c r="S615" s="25"/>
      <c r="T615" s="25"/>
      <c r="U615" s="25"/>
      <c r="V615" s="25"/>
      <c r="W615" s="25"/>
      <c r="X615" s="25"/>
      <c r="Y615" s="25"/>
      <c r="Z615" s="25"/>
      <c r="AA615" s="25"/>
      <c r="AB615" s="25"/>
      <c r="AC615" s="25"/>
      <c r="AD615" s="25"/>
      <c r="AE615" s="25"/>
      <c r="AF615" s="41"/>
      <c r="AG615" s="41"/>
      <c r="AH615" s="41"/>
      <c r="AI615" s="41"/>
      <c r="AJ615" s="41"/>
      <c r="AK615" s="41"/>
    </row>
    <row r="616" spans="3:37" ht="15.75" customHeight="1">
      <c r="C616" s="41"/>
      <c r="D616" s="41"/>
      <c r="E616" s="41"/>
      <c r="F616" s="41"/>
      <c r="G616" s="41"/>
      <c r="H616" s="41"/>
      <c r="I616" s="41"/>
      <c r="J616" s="41"/>
      <c r="K616" s="41"/>
      <c r="L616" s="41"/>
      <c r="M616" s="41"/>
      <c r="N616" s="41"/>
      <c r="O616" s="41"/>
      <c r="P616" s="41"/>
      <c r="Q616" s="41"/>
      <c r="R616" s="25"/>
      <c r="S616" s="25"/>
      <c r="T616" s="25"/>
      <c r="U616" s="25"/>
      <c r="V616" s="25"/>
      <c r="W616" s="25"/>
      <c r="X616" s="25"/>
      <c r="Y616" s="25"/>
      <c r="Z616" s="25"/>
      <c r="AA616" s="25"/>
      <c r="AB616" s="25"/>
      <c r="AC616" s="25"/>
      <c r="AD616" s="25"/>
      <c r="AE616" s="25"/>
      <c r="AF616" s="41"/>
      <c r="AG616" s="41"/>
      <c r="AH616" s="41"/>
      <c r="AI616" s="41"/>
      <c r="AJ616" s="41"/>
      <c r="AK616" s="41"/>
    </row>
    <row r="617" spans="3:37" ht="15.75" customHeight="1">
      <c r="C617" s="41"/>
      <c r="D617" s="41"/>
      <c r="E617" s="41"/>
      <c r="F617" s="41"/>
      <c r="G617" s="41"/>
      <c r="H617" s="41"/>
      <c r="I617" s="41"/>
      <c r="J617" s="41"/>
      <c r="K617" s="41"/>
      <c r="L617" s="41"/>
      <c r="M617" s="41"/>
      <c r="N617" s="41"/>
      <c r="O617" s="41"/>
      <c r="P617" s="41"/>
      <c r="Q617" s="41"/>
      <c r="R617" s="25"/>
      <c r="S617" s="25"/>
      <c r="T617" s="25"/>
      <c r="U617" s="25"/>
      <c r="V617" s="25"/>
      <c r="W617" s="25"/>
      <c r="X617" s="25"/>
      <c r="Y617" s="25"/>
      <c r="Z617" s="25"/>
      <c r="AA617" s="25"/>
      <c r="AB617" s="25"/>
      <c r="AC617" s="25"/>
      <c r="AD617" s="25"/>
      <c r="AE617" s="25"/>
      <c r="AF617" s="41"/>
      <c r="AG617" s="41"/>
      <c r="AH617" s="41"/>
      <c r="AI617" s="41"/>
      <c r="AJ617" s="41"/>
      <c r="AK617" s="41"/>
    </row>
    <row r="618" spans="3:37" ht="15.75" customHeight="1">
      <c r="C618" s="41"/>
      <c r="D618" s="41"/>
      <c r="E618" s="41"/>
      <c r="F618" s="41"/>
      <c r="G618" s="41"/>
      <c r="H618" s="41"/>
      <c r="I618" s="41"/>
      <c r="J618" s="41"/>
      <c r="K618" s="41"/>
      <c r="L618" s="41"/>
      <c r="M618" s="41"/>
      <c r="N618" s="41"/>
      <c r="O618" s="41"/>
      <c r="P618" s="41"/>
      <c r="Q618" s="41"/>
      <c r="R618" s="25"/>
      <c r="S618" s="25"/>
      <c r="T618" s="25"/>
      <c r="U618" s="25"/>
      <c r="V618" s="25"/>
      <c r="W618" s="25"/>
      <c r="X618" s="25"/>
      <c r="Y618" s="25"/>
      <c r="Z618" s="25"/>
      <c r="AA618" s="25"/>
      <c r="AB618" s="25"/>
      <c r="AC618" s="25"/>
      <c r="AD618" s="25"/>
      <c r="AE618" s="25"/>
      <c r="AF618" s="41"/>
      <c r="AG618" s="41"/>
      <c r="AH618" s="41"/>
      <c r="AI618" s="41"/>
      <c r="AJ618" s="41"/>
      <c r="AK618" s="41"/>
    </row>
    <row r="619" spans="3:37" ht="15.75" customHeight="1">
      <c r="C619" s="41"/>
      <c r="D619" s="41"/>
      <c r="E619" s="41"/>
      <c r="F619" s="41"/>
      <c r="G619" s="41"/>
      <c r="H619" s="41"/>
      <c r="I619" s="41"/>
      <c r="J619" s="41"/>
      <c r="K619" s="41"/>
      <c r="L619" s="41"/>
      <c r="M619" s="41"/>
      <c r="N619" s="41"/>
      <c r="O619" s="41"/>
      <c r="P619" s="41"/>
      <c r="Q619" s="41"/>
      <c r="R619" s="25"/>
      <c r="S619" s="25"/>
      <c r="T619" s="25"/>
      <c r="U619" s="25"/>
      <c r="V619" s="25"/>
      <c r="W619" s="25"/>
      <c r="X619" s="25"/>
      <c r="Y619" s="25"/>
      <c r="Z619" s="25"/>
      <c r="AA619" s="25"/>
      <c r="AB619" s="25"/>
      <c r="AC619" s="25"/>
      <c r="AD619" s="25"/>
      <c r="AE619" s="25"/>
      <c r="AF619" s="41"/>
      <c r="AG619" s="41"/>
      <c r="AH619" s="41"/>
      <c r="AI619" s="41"/>
      <c r="AJ619" s="41"/>
      <c r="AK619" s="41"/>
    </row>
    <row r="620" spans="3:37" ht="15.75" customHeight="1">
      <c r="C620" s="41"/>
      <c r="D620" s="41"/>
      <c r="E620" s="41"/>
      <c r="F620" s="41"/>
      <c r="G620" s="41"/>
      <c r="H620" s="41"/>
      <c r="I620" s="41"/>
      <c r="J620" s="41"/>
      <c r="K620" s="41"/>
      <c r="L620" s="41"/>
      <c r="M620" s="41"/>
      <c r="N620" s="41"/>
      <c r="O620" s="41"/>
      <c r="P620" s="41"/>
      <c r="Q620" s="41"/>
      <c r="R620" s="25"/>
      <c r="S620" s="25"/>
      <c r="T620" s="25"/>
      <c r="U620" s="25"/>
      <c r="V620" s="25"/>
      <c r="W620" s="25"/>
      <c r="X620" s="25"/>
      <c r="Y620" s="25"/>
      <c r="Z620" s="25"/>
      <c r="AA620" s="25"/>
      <c r="AB620" s="25"/>
      <c r="AC620" s="25"/>
      <c r="AD620" s="25"/>
      <c r="AE620" s="25"/>
      <c r="AF620" s="41"/>
      <c r="AG620" s="41"/>
      <c r="AH620" s="41"/>
      <c r="AI620" s="41"/>
      <c r="AJ620" s="41"/>
      <c r="AK620" s="41"/>
    </row>
    <row r="621" spans="3:37" ht="15.75" customHeight="1">
      <c r="C621" s="41"/>
      <c r="D621" s="41"/>
      <c r="E621" s="41"/>
      <c r="F621" s="41"/>
      <c r="G621" s="41"/>
      <c r="H621" s="41"/>
      <c r="I621" s="41"/>
      <c r="J621" s="41"/>
      <c r="K621" s="41"/>
      <c r="L621" s="41"/>
      <c r="M621" s="41"/>
      <c r="N621" s="41"/>
      <c r="O621" s="41"/>
      <c r="P621" s="41"/>
      <c r="Q621" s="41"/>
      <c r="R621" s="25"/>
      <c r="S621" s="25"/>
      <c r="T621" s="25"/>
      <c r="U621" s="25"/>
      <c r="V621" s="25"/>
      <c r="W621" s="25"/>
      <c r="X621" s="25"/>
      <c r="Y621" s="25"/>
      <c r="Z621" s="25"/>
      <c r="AA621" s="25"/>
      <c r="AB621" s="25"/>
      <c r="AC621" s="25"/>
      <c r="AD621" s="25"/>
      <c r="AE621" s="25"/>
      <c r="AF621" s="41"/>
      <c r="AG621" s="41"/>
      <c r="AH621" s="41"/>
      <c r="AI621" s="41"/>
      <c r="AJ621" s="41"/>
      <c r="AK621" s="41"/>
    </row>
    <row r="622" spans="3:37" ht="15.75" customHeight="1">
      <c r="C622" s="41"/>
      <c r="D622" s="41"/>
      <c r="E622" s="41"/>
      <c r="F622" s="41"/>
      <c r="G622" s="41"/>
      <c r="H622" s="41"/>
      <c r="I622" s="41"/>
      <c r="J622" s="41"/>
      <c r="K622" s="41"/>
      <c r="L622" s="41"/>
      <c r="M622" s="41"/>
      <c r="N622" s="41"/>
      <c r="O622" s="41"/>
      <c r="P622" s="41"/>
      <c r="Q622" s="41"/>
      <c r="R622" s="25"/>
      <c r="S622" s="25"/>
      <c r="T622" s="25"/>
      <c r="U622" s="25"/>
      <c r="V622" s="25"/>
      <c r="W622" s="25"/>
      <c r="X622" s="25"/>
      <c r="Y622" s="25"/>
      <c r="Z622" s="25"/>
      <c r="AA622" s="25"/>
      <c r="AB622" s="25"/>
      <c r="AC622" s="25"/>
      <c r="AD622" s="25"/>
      <c r="AE622" s="25"/>
      <c r="AF622" s="41"/>
      <c r="AG622" s="41"/>
      <c r="AH622" s="41"/>
      <c r="AI622" s="41"/>
      <c r="AJ622" s="41"/>
      <c r="AK622" s="41"/>
    </row>
    <row r="623" spans="3:37" ht="15.75" customHeight="1">
      <c r="C623" s="41"/>
      <c r="D623" s="41"/>
      <c r="E623" s="41"/>
      <c r="F623" s="41"/>
      <c r="G623" s="41"/>
      <c r="H623" s="41"/>
      <c r="I623" s="41"/>
      <c r="J623" s="41"/>
      <c r="K623" s="41"/>
      <c r="L623" s="41"/>
      <c r="M623" s="41"/>
      <c r="N623" s="41"/>
      <c r="O623" s="41"/>
      <c r="P623" s="41"/>
      <c r="Q623" s="41"/>
      <c r="R623" s="25"/>
      <c r="S623" s="25"/>
      <c r="T623" s="25"/>
      <c r="U623" s="25"/>
      <c r="V623" s="25"/>
      <c r="W623" s="25"/>
      <c r="X623" s="25"/>
      <c r="Y623" s="25"/>
      <c r="Z623" s="25"/>
      <c r="AA623" s="25"/>
      <c r="AB623" s="25"/>
      <c r="AC623" s="25"/>
      <c r="AD623" s="25"/>
      <c r="AE623" s="25"/>
      <c r="AF623" s="41"/>
      <c r="AG623" s="41"/>
      <c r="AH623" s="41"/>
      <c r="AI623" s="41"/>
      <c r="AJ623" s="41"/>
      <c r="AK623" s="41"/>
    </row>
    <row r="624" spans="3:37" ht="15.75" customHeight="1">
      <c r="C624" s="41"/>
      <c r="D624" s="41"/>
      <c r="E624" s="41"/>
      <c r="F624" s="41"/>
      <c r="G624" s="41"/>
      <c r="H624" s="41"/>
      <c r="I624" s="41"/>
      <c r="J624" s="41"/>
      <c r="K624" s="41"/>
      <c r="L624" s="41"/>
      <c r="M624" s="41"/>
      <c r="N624" s="41"/>
      <c r="O624" s="41"/>
      <c r="P624" s="41"/>
      <c r="Q624" s="41"/>
      <c r="R624" s="25"/>
      <c r="S624" s="25"/>
      <c r="T624" s="25"/>
      <c r="U624" s="25"/>
      <c r="V624" s="25"/>
      <c r="W624" s="25"/>
      <c r="X624" s="25"/>
      <c r="Y624" s="25"/>
      <c r="Z624" s="25"/>
      <c r="AA624" s="25"/>
      <c r="AB624" s="25"/>
      <c r="AC624" s="25"/>
      <c r="AD624" s="25"/>
      <c r="AE624" s="25"/>
      <c r="AF624" s="41"/>
      <c r="AG624" s="41"/>
      <c r="AH624" s="41"/>
      <c r="AI624" s="41"/>
      <c r="AJ624" s="41"/>
      <c r="AK624" s="41"/>
    </row>
    <row r="625" spans="3:37" ht="15.75" customHeight="1">
      <c r="C625" s="41"/>
      <c r="D625" s="41"/>
      <c r="E625" s="41"/>
      <c r="F625" s="41"/>
      <c r="G625" s="41"/>
      <c r="H625" s="41"/>
      <c r="I625" s="41"/>
      <c r="J625" s="41"/>
      <c r="K625" s="41"/>
      <c r="L625" s="41"/>
      <c r="M625" s="41"/>
      <c r="N625" s="41"/>
      <c r="O625" s="41"/>
      <c r="P625" s="41"/>
      <c r="Q625" s="41"/>
      <c r="R625" s="25"/>
      <c r="S625" s="25"/>
      <c r="T625" s="25"/>
      <c r="U625" s="25"/>
      <c r="V625" s="25"/>
      <c r="W625" s="25"/>
      <c r="X625" s="25"/>
      <c r="Y625" s="25"/>
      <c r="Z625" s="25"/>
      <c r="AA625" s="25"/>
      <c r="AB625" s="25"/>
      <c r="AC625" s="25"/>
      <c r="AD625" s="25"/>
      <c r="AE625" s="25"/>
      <c r="AF625" s="41"/>
      <c r="AG625" s="41"/>
      <c r="AH625" s="41"/>
      <c r="AI625" s="41"/>
      <c r="AJ625" s="41"/>
      <c r="AK625" s="41"/>
    </row>
    <row r="626" spans="3:37" ht="15.75" customHeight="1">
      <c r="C626" s="41"/>
      <c r="D626" s="41"/>
      <c r="E626" s="41"/>
      <c r="F626" s="41"/>
      <c r="G626" s="41"/>
      <c r="H626" s="41"/>
      <c r="I626" s="41"/>
      <c r="J626" s="41"/>
      <c r="K626" s="41"/>
      <c r="L626" s="41"/>
      <c r="M626" s="41"/>
      <c r="N626" s="41"/>
      <c r="O626" s="41"/>
      <c r="P626" s="41"/>
      <c r="Q626" s="41"/>
      <c r="R626" s="25"/>
      <c r="S626" s="25"/>
      <c r="T626" s="25"/>
      <c r="U626" s="25"/>
      <c r="V626" s="25"/>
      <c r="W626" s="25"/>
      <c r="X626" s="25"/>
      <c r="Y626" s="25"/>
      <c r="Z626" s="25"/>
      <c r="AA626" s="25"/>
      <c r="AB626" s="25"/>
      <c r="AC626" s="25"/>
      <c r="AD626" s="25"/>
      <c r="AE626" s="25"/>
      <c r="AF626" s="41"/>
      <c r="AG626" s="41"/>
      <c r="AH626" s="41"/>
      <c r="AI626" s="41"/>
      <c r="AJ626" s="41"/>
      <c r="AK626" s="41"/>
    </row>
    <row r="627" spans="3:37" ht="15.75" customHeight="1">
      <c r="C627" s="41"/>
      <c r="D627" s="41"/>
      <c r="E627" s="41"/>
      <c r="F627" s="41"/>
      <c r="G627" s="41"/>
      <c r="H627" s="41"/>
      <c r="I627" s="41"/>
      <c r="J627" s="41"/>
      <c r="K627" s="41"/>
      <c r="L627" s="41"/>
      <c r="M627" s="41"/>
      <c r="N627" s="41"/>
      <c r="O627" s="41"/>
      <c r="P627" s="41"/>
      <c r="Q627" s="41"/>
      <c r="R627" s="25"/>
      <c r="S627" s="25"/>
      <c r="T627" s="25"/>
      <c r="U627" s="25"/>
      <c r="V627" s="25"/>
      <c r="W627" s="25"/>
      <c r="X627" s="25"/>
      <c r="Y627" s="25"/>
      <c r="Z627" s="25"/>
      <c r="AA627" s="25"/>
      <c r="AB627" s="25"/>
      <c r="AC627" s="25"/>
      <c r="AD627" s="25"/>
      <c r="AE627" s="25"/>
      <c r="AF627" s="41"/>
      <c r="AG627" s="41"/>
      <c r="AH627" s="41"/>
      <c r="AI627" s="41"/>
      <c r="AJ627" s="41"/>
      <c r="AK627" s="41"/>
    </row>
    <row r="628" spans="3:37" ht="15.75" customHeight="1">
      <c r="C628" s="41"/>
      <c r="D628" s="41"/>
      <c r="E628" s="41"/>
      <c r="F628" s="41"/>
      <c r="G628" s="41"/>
      <c r="H628" s="41"/>
      <c r="I628" s="41"/>
      <c r="J628" s="41"/>
      <c r="K628" s="41"/>
      <c r="L628" s="41"/>
      <c r="M628" s="41"/>
      <c r="N628" s="41"/>
      <c r="O628" s="41"/>
      <c r="P628" s="41"/>
      <c r="Q628" s="41"/>
      <c r="R628" s="25"/>
      <c r="S628" s="25"/>
      <c r="T628" s="25"/>
      <c r="U628" s="25"/>
      <c r="V628" s="25"/>
      <c r="W628" s="25"/>
      <c r="X628" s="25"/>
      <c r="Y628" s="25"/>
      <c r="Z628" s="25"/>
      <c r="AA628" s="25"/>
      <c r="AB628" s="25"/>
      <c r="AC628" s="25"/>
      <c r="AD628" s="25"/>
      <c r="AE628" s="25"/>
      <c r="AF628" s="41"/>
      <c r="AG628" s="41"/>
      <c r="AH628" s="41"/>
      <c r="AI628" s="41"/>
      <c r="AJ628" s="41"/>
      <c r="AK628" s="41"/>
    </row>
    <row r="629" spans="3:37" ht="15.75" customHeight="1">
      <c r="C629" s="41"/>
      <c r="D629" s="41"/>
      <c r="E629" s="41"/>
      <c r="F629" s="41"/>
      <c r="G629" s="41"/>
      <c r="H629" s="41"/>
      <c r="I629" s="41"/>
      <c r="J629" s="41"/>
      <c r="K629" s="41"/>
      <c r="L629" s="41"/>
      <c r="M629" s="41"/>
      <c r="N629" s="41"/>
      <c r="O629" s="41"/>
      <c r="P629" s="41"/>
      <c r="Q629" s="41"/>
      <c r="R629" s="25"/>
      <c r="S629" s="25"/>
      <c r="T629" s="25"/>
      <c r="U629" s="25"/>
      <c r="V629" s="25"/>
      <c r="W629" s="25"/>
      <c r="X629" s="25"/>
      <c r="Y629" s="25"/>
      <c r="Z629" s="25"/>
      <c r="AA629" s="25"/>
      <c r="AB629" s="25"/>
      <c r="AC629" s="25"/>
      <c r="AD629" s="25"/>
      <c r="AE629" s="25"/>
      <c r="AF629" s="41"/>
      <c r="AG629" s="41"/>
      <c r="AH629" s="41"/>
      <c r="AI629" s="41"/>
      <c r="AJ629" s="41"/>
      <c r="AK629" s="41"/>
    </row>
    <row r="630" spans="3:37" ht="15.75" customHeight="1">
      <c r="C630" s="41"/>
      <c r="D630" s="41"/>
      <c r="E630" s="41"/>
      <c r="F630" s="41"/>
      <c r="G630" s="41"/>
      <c r="H630" s="41"/>
      <c r="I630" s="41"/>
      <c r="J630" s="41"/>
      <c r="K630" s="41"/>
      <c r="L630" s="41"/>
      <c r="M630" s="41"/>
      <c r="N630" s="41"/>
      <c r="O630" s="41"/>
      <c r="P630" s="41"/>
      <c r="Q630" s="41"/>
      <c r="R630" s="25"/>
      <c r="S630" s="25"/>
      <c r="T630" s="25"/>
      <c r="U630" s="25"/>
      <c r="V630" s="25"/>
      <c r="W630" s="25"/>
      <c r="X630" s="25"/>
      <c r="Y630" s="25"/>
      <c r="Z630" s="25"/>
      <c r="AA630" s="25"/>
      <c r="AB630" s="25"/>
      <c r="AC630" s="25"/>
      <c r="AD630" s="25"/>
      <c r="AE630" s="25"/>
      <c r="AF630" s="41"/>
      <c r="AG630" s="41"/>
      <c r="AH630" s="41"/>
      <c r="AI630" s="41"/>
      <c r="AJ630" s="41"/>
      <c r="AK630" s="41"/>
    </row>
    <row r="631" spans="3:37" ht="15.75" customHeight="1">
      <c r="C631" s="41"/>
      <c r="D631" s="41"/>
      <c r="E631" s="41"/>
      <c r="F631" s="41"/>
      <c r="G631" s="41"/>
      <c r="H631" s="41"/>
      <c r="I631" s="41"/>
      <c r="J631" s="41"/>
      <c r="K631" s="41"/>
      <c r="L631" s="41"/>
      <c r="M631" s="41"/>
      <c r="N631" s="41"/>
      <c r="O631" s="41"/>
      <c r="P631" s="41"/>
      <c r="Q631" s="41"/>
      <c r="R631" s="25"/>
      <c r="S631" s="25"/>
      <c r="T631" s="25"/>
      <c r="U631" s="25"/>
      <c r="V631" s="25"/>
      <c r="W631" s="25"/>
      <c r="X631" s="25"/>
      <c r="Y631" s="25"/>
      <c r="Z631" s="25"/>
      <c r="AA631" s="25"/>
      <c r="AB631" s="25"/>
      <c r="AC631" s="25"/>
      <c r="AD631" s="25"/>
      <c r="AE631" s="25"/>
      <c r="AF631" s="41"/>
      <c r="AG631" s="41"/>
      <c r="AH631" s="41"/>
      <c r="AI631" s="41"/>
      <c r="AJ631" s="41"/>
      <c r="AK631" s="41"/>
    </row>
    <row r="632" spans="3:37" ht="15.75" customHeight="1">
      <c r="C632" s="41"/>
      <c r="D632" s="41"/>
      <c r="E632" s="41"/>
      <c r="F632" s="41"/>
      <c r="G632" s="41"/>
      <c r="H632" s="41"/>
      <c r="I632" s="41"/>
      <c r="J632" s="41"/>
      <c r="K632" s="41"/>
      <c r="L632" s="41"/>
      <c r="M632" s="41"/>
      <c r="N632" s="41"/>
      <c r="O632" s="41"/>
      <c r="P632" s="41"/>
      <c r="Q632" s="41"/>
      <c r="R632" s="25"/>
      <c r="S632" s="25"/>
      <c r="T632" s="25"/>
      <c r="U632" s="25"/>
      <c r="V632" s="25"/>
      <c r="W632" s="25"/>
      <c r="X632" s="25"/>
      <c r="Y632" s="25"/>
      <c r="Z632" s="25"/>
      <c r="AA632" s="25"/>
      <c r="AB632" s="25"/>
      <c r="AC632" s="25"/>
      <c r="AD632" s="25"/>
      <c r="AE632" s="25"/>
      <c r="AF632" s="41"/>
      <c r="AG632" s="41"/>
      <c r="AH632" s="41"/>
      <c r="AI632" s="41"/>
      <c r="AJ632" s="41"/>
      <c r="AK632" s="41"/>
    </row>
    <row r="633" spans="3:37" ht="15.75" customHeight="1">
      <c r="C633" s="41"/>
      <c r="D633" s="41"/>
      <c r="E633" s="41"/>
      <c r="F633" s="41"/>
      <c r="G633" s="41"/>
      <c r="H633" s="41"/>
      <c r="I633" s="41"/>
      <c r="J633" s="41"/>
      <c r="K633" s="41"/>
      <c r="L633" s="41"/>
      <c r="M633" s="41"/>
      <c r="N633" s="41"/>
      <c r="O633" s="41"/>
      <c r="P633" s="41"/>
      <c r="Q633" s="41"/>
      <c r="R633" s="25"/>
      <c r="S633" s="25"/>
      <c r="T633" s="25"/>
      <c r="U633" s="25"/>
      <c r="V633" s="25"/>
      <c r="W633" s="25"/>
      <c r="X633" s="25"/>
      <c r="Y633" s="25"/>
      <c r="Z633" s="25"/>
      <c r="AA633" s="25"/>
      <c r="AB633" s="25"/>
      <c r="AC633" s="25"/>
      <c r="AD633" s="25"/>
      <c r="AE633" s="25"/>
      <c r="AF633" s="41"/>
      <c r="AG633" s="41"/>
      <c r="AH633" s="41"/>
      <c r="AI633" s="41"/>
      <c r="AJ633" s="41"/>
      <c r="AK633" s="41"/>
    </row>
    <row r="634" spans="3:37" ht="15.75" customHeight="1">
      <c r="C634" s="41"/>
      <c r="D634" s="41"/>
      <c r="E634" s="41"/>
      <c r="F634" s="41"/>
      <c r="G634" s="41"/>
      <c r="H634" s="41"/>
      <c r="I634" s="41"/>
      <c r="J634" s="41"/>
      <c r="K634" s="41"/>
      <c r="L634" s="41"/>
      <c r="M634" s="41"/>
      <c r="N634" s="41"/>
      <c r="O634" s="41"/>
      <c r="P634" s="41"/>
      <c r="Q634" s="41"/>
      <c r="R634" s="25"/>
      <c r="S634" s="25"/>
      <c r="T634" s="25"/>
      <c r="U634" s="25"/>
      <c r="V634" s="25"/>
      <c r="W634" s="25"/>
      <c r="X634" s="25"/>
      <c r="Y634" s="25"/>
      <c r="Z634" s="25"/>
      <c r="AA634" s="25"/>
      <c r="AB634" s="25"/>
      <c r="AC634" s="25"/>
      <c r="AD634" s="25"/>
      <c r="AE634" s="25"/>
      <c r="AF634" s="41"/>
      <c r="AG634" s="41"/>
      <c r="AH634" s="41"/>
      <c r="AI634" s="41"/>
      <c r="AJ634" s="41"/>
      <c r="AK634" s="41"/>
    </row>
    <row r="635" spans="3:37" ht="15.75" customHeight="1">
      <c r="C635" s="41"/>
      <c r="D635" s="41"/>
      <c r="E635" s="41"/>
      <c r="F635" s="41"/>
      <c r="G635" s="41"/>
      <c r="H635" s="41"/>
      <c r="I635" s="41"/>
      <c r="J635" s="41"/>
      <c r="K635" s="41"/>
      <c r="L635" s="41"/>
      <c r="M635" s="41"/>
      <c r="N635" s="41"/>
      <c r="O635" s="41"/>
      <c r="P635" s="41"/>
      <c r="Q635" s="41"/>
      <c r="R635" s="25"/>
      <c r="S635" s="25"/>
      <c r="T635" s="25"/>
      <c r="U635" s="25"/>
      <c r="V635" s="25"/>
      <c r="W635" s="25"/>
      <c r="X635" s="25"/>
      <c r="Y635" s="25"/>
      <c r="Z635" s="25"/>
      <c r="AA635" s="25"/>
      <c r="AB635" s="25"/>
      <c r="AC635" s="25"/>
      <c r="AD635" s="25"/>
      <c r="AE635" s="25"/>
      <c r="AF635" s="41"/>
      <c r="AG635" s="41"/>
      <c r="AH635" s="41"/>
      <c r="AI635" s="41"/>
      <c r="AJ635" s="41"/>
      <c r="AK635" s="41"/>
    </row>
    <row r="636" spans="3:37" ht="15.75" customHeight="1">
      <c r="C636" s="41"/>
      <c r="D636" s="41"/>
      <c r="E636" s="41"/>
      <c r="F636" s="41"/>
      <c r="G636" s="41"/>
      <c r="H636" s="41"/>
      <c r="I636" s="41"/>
      <c r="J636" s="41"/>
      <c r="K636" s="41"/>
      <c r="L636" s="41"/>
      <c r="M636" s="41"/>
      <c r="N636" s="41"/>
      <c r="O636" s="41"/>
      <c r="P636" s="41"/>
      <c r="Q636" s="41"/>
      <c r="R636" s="25"/>
      <c r="S636" s="25"/>
      <c r="T636" s="25"/>
      <c r="U636" s="25"/>
      <c r="V636" s="25"/>
      <c r="W636" s="25"/>
      <c r="X636" s="25"/>
      <c r="Y636" s="25"/>
      <c r="Z636" s="25"/>
      <c r="AA636" s="25"/>
      <c r="AB636" s="25"/>
      <c r="AC636" s="25"/>
      <c r="AD636" s="25"/>
      <c r="AE636" s="25"/>
      <c r="AF636" s="41"/>
      <c r="AG636" s="41"/>
      <c r="AH636" s="41"/>
      <c r="AI636" s="41"/>
      <c r="AJ636" s="41"/>
      <c r="AK636" s="41"/>
    </row>
    <row r="637" spans="3:37" ht="15.75" customHeight="1">
      <c r="C637" s="41"/>
      <c r="D637" s="41"/>
      <c r="E637" s="41"/>
      <c r="F637" s="41"/>
      <c r="G637" s="41"/>
      <c r="H637" s="41"/>
      <c r="I637" s="41"/>
      <c r="J637" s="41"/>
      <c r="K637" s="41"/>
      <c r="L637" s="41"/>
      <c r="M637" s="41"/>
      <c r="N637" s="41"/>
      <c r="O637" s="41"/>
      <c r="P637" s="41"/>
      <c r="Q637" s="41"/>
      <c r="R637" s="25"/>
      <c r="S637" s="25"/>
      <c r="T637" s="25"/>
      <c r="U637" s="25"/>
      <c r="V637" s="25"/>
      <c r="W637" s="25"/>
      <c r="X637" s="25"/>
      <c r="Y637" s="25"/>
      <c r="Z637" s="25"/>
      <c r="AA637" s="25"/>
      <c r="AB637" s="25"/>
      <c r="AC637" s="25"/>
      <c r="AD637" s="25"/>
      <c r="AE637" s="25"/>
      <c r="AF637" s="41"/>
      <c r="AG637" s="41"/>
      <c r="AH637" s="41"/>
      <c r="AI637" s="41"/>
      <c r="AJ637" s="41"/>
      <c r="AK637" s="41"/>
    </row>
    <row r="638" spans="3:37" ht="15.75" customHeight="1">
      <c r="C638" s="41"/>
      <c r="D638" s="41"/>
      <c r="E638" s="41"/>
      <c r="F638" s="41"/>
      <c r="G638" s="41"/>
      <c r="H638" s="41"/>
      <c r="I638" s="41"/>
      <c r="J638" s="41"/>
      <c r="K638" s="41"/>
      <c r="L638" s="41"/>
      <c r="M638" s="41"/>
      <c r="N638" s="41"/>
      <c r="O638" s="41"/>
      <c r="P638" s="41"/>
      <c r="Q638" s="41"/>
      <c r="R638" s="25"/>
      <c r="S638" s="25"/>
      <c r="T638" s="25"/>
      <c r="U638" s="25"/>
      <c r="V638" s="25"/>
      <c r="W638" s="25"/>
      <c r="X638" s="25"/>
      <c r="Y638" s="25"/>
      <c r="Z638" s="25"/>
      <c r="AA638" s="25"/>
      <c r="AB638" s="25"/>
      <c r="AC638" s="25"/>
      <c r="AD638" s="25"/>
      <c r="AE638" s="25"/>
      <c r="AF638" s="41"/>
      <c r="AG638" s="41"/>
      <c r="AH638" s="41"/>
      <c r="AI638" s="41"/>
      <c r="AJ638" s="41"/>
      <c r="AK638" s="41"/>
    </row>
    <row r="639" spans="3:37" ht="15.75" customHeight="1">
      <c r="C639" s="41"/>
      <c r="D639" s="41"/>
      <c r="E639" s="41"/>
      <c r="F639" s="41"/>
      <c r="G639" s="41"/>
      <c r="H639" s="41"/>
      <c r="I639" s="41"/>
      <c r="J639" s="41"/>
      <c r="K639" s="41"/>
      <c r="L639" s="41"/>
      <c r="M639" s="41"/>
      <c r="N639" s="41"/>
      <c r="O639" s="41"/>
      <c r="P639" s="41"/>
      <c r="Q639" s="41"/>
      <c r="R639" s="25"/>
      <c r="S639" s="25"/>
      <c r="T639" s="25"/>
      <c r="U639" s="25"/>
      <c r="V639" s="25"/>
      <c r="W639" s="25"/>
      <c r="X639" s="25"/>
      <c r="Y639" s="25"/>
      <c r="Z639" s="25"/>
      <c r="AA639" s="25"/>
      <c r="AB639" s="25"/>
      <c r="AC639" s="25"/>
      <c r="AD639" s="25"/>
      <c r="AE639" s="25"/>
      <c r="AF639" s="41"/>
      <c r="AG639" s="41"/>
      <c r="AH639" s="41"/>
      <c r="AI639" s="41"/>
      <c r="AJ639" s="41"/>
      <c r="AK639" s="41"/>
    </row>
    <row r="640" spans="3:37" ht="15.75" customHeight="1">
      <c r="C640" s="41"/>
      <c r="D640" s="41"/>
      <c r="E640" s="41"/>
      <c r="F640" s="41"/>
      <c r="G640" s="41"/>
      <c r="H640" s="41"/>
      <c r="I640" s="41"/>
      <c r="J640" s="41"/>
      <c r="K640" s="41"/>
      <c r="L640" s="41"/>
      <c r="M640" s="41"/>
      <c r="N640" s="41"/>
      <c r="O640" s="41"/>
      <c r="P640" s="41"/>
      <c r="Q640" s="41"/>
      <c r="R640" s="25"/>
      <c r="S640" s="25"/>
      <c r="T640" s="25"/>
      <c r="U640" s="25"/>
      <c r="V640" s="25"/>
      <c r="W640" s="25"/>
      <c r="X640" s="25"/>
      <c r="Y640" s="25"/>
      <c r="Z640" s="25"/>
      <c r="AA640" s="25"/>
      <c r="AB640" s="25"/>
      <c r="AC640" s="25"/>
      <c r="AD640" s="25"/>
      <c r="AE640" s="25"/>
      <c r="AF640" s="41"/>
      <c r="AG640" s="41"/>
      <c r="AH640" s="41"/>
      <c r="AI640" s="41"/>
      <c r="AJ640" s="41"/>
      <c r="AK640" s="41"/>
    </row>
    <row r="641" spans="3:37" ht="15.75" customHeight="1">
      <c r="C641" s="41"/>
      <c r="D641" s="41"/>
      <c r="E641" s="41"/>
      <c r="F641" s="41"/>
      <c r="G641" s="41"/>
      <c r="H641" s="41"/>
      <c r="I641" s="41"/>
      <c r="J641" s="41"/>
      <c r="K641" s="41"/>
      <c r="L641" s="41"/>
      <c r="M641" s="41"/>
      <c r="N641" s="41"/>
      <c r="O641" s="41"/>
      <c r="P641" s="41"/>
      <c r="Q641" s="41"/>
      <c r="R641" s="25"/>
      <c r="S641" s="25"/>
      <c r="T641" s="25"/>
      <c r="U641" s="25"/>
      <c r="V641" s="25"/>
      <c r="W641" s="25"/>
      <c r="X641" s="25"/>
      <c r="Y641" s="25"/>
      <c r="Z641" s="25"/>
      <c r="AA641" s="25"/>
      <c r="AB641" s="25"/>
      <c r="AC641" s="25"/>
      <c r="AD641" s="25"/>
      <c r="AE641" s="25"/>
      <c r="AF641" s="41"/>
      <c r="AG641" s="41"/>
      <c r="AH641" s="41"/>
      <c r="AI641" s="41"/>
      <c r="AJ641" s="41"/>
      <c r="AK641" s="41"/>
    </row>
    <row r="642" spans="3:37" ht="15.75" customHeight="1">
      <c r="C642" s="41"/>
      <c r="D642" s="41"/>
      <c r="E642" s="41"/>
      <c r="F642" s="41"/>
      <c r="G642" s="41"/>
      <c r="H642" s="41"/>
      <c r="I642" s="41"/>
      <c r="J642" s="41"/>
      <c r="K642" s="41"/>
      <c r="L642" s="41"/>
      <c r="M642" s="41"/>
      <c r="N642" s="41"/>
      <c r="O642" s="41"/>
      <c r="P642" s="41"/>
      <c r="Q642" s="41"/>
      <c r="R642" s="25"/>
      <c r="S642" s="25"/>
      <c r="T642" s="25"/>
      <c r="U642" s="25"/>
      <c r="V642" s="25"/>
      <c r="W642" s="25"/>
      <c r="X642" s="25"/>
      <c r="Y642" s="25"/>
      <c r="Z642" s="25"/>
      <c r="AA642" s="25"/>
      <c r="AB642" s="25"/>
      <c r="AC642" s="25"/>
      <c r="AD642" s="25"/>
      <c r="AE642" s="25"/>
      <c r="AF642" s="41"/>
      <c r="AG642" s="41"/>
      <c r="AH642" s="41"/>
      <c r="AI642" s="41"/>
      <c r="AJ642" s="41"/>
      <c r="AK642" s="41"/>
    </row>
    <row r="643" spans="3:37" ht="15.75" customHeight="1">
      <c r="C643" s="41"/>
      <c r="D643" s="41"/>
      <c r="E643" s="41"/>
      <c r="F643" s="41"/>
      <c r="G643" s="41"/>
      <c r="H643" s="41"/>
      <c r="I643" s="41"/>
      <c r="J643" s="41"/>
      <c r="K643" s="41"/>
      <c r="L643" s="41"/>
      <c r="M643" s="41"/>
      <c r="N643" s="41"/>
      <c r="O643" s="41"/>
      <c r="P643" s="41"/>
      <c r="Q643" s="41"/>
      <c r="R643" s="25"/>
      <c r="S643" s="25"/>
      <c r="T643" s="25"/>
      <c r="U643" s="25"/>
      <c r="V643" s="25"/>
      <c r="W643" s="25"/>
      <c r="X643" s="25"/>
      <c r="Y643" s="25"/>
      <c r="Z643" s="25"/>
      <c r="AA643" s="25"/>
      <c r="AB643" s="25"/>
      <c r="AC643" s="25"/>
      <c r="AD643" s="25"/>
      <c r="AE643" s="25"/>
      <c r="AF643" s="41"/>
      <c r="AG643" s="41"/>
      <c r="AH643" s="41"/>
      <c r="AI643" s="41"/>
      <c r="AJ643" s="41"/>
      <c r="AK643" s="41"/>
    </row>
    <row r="644" spans="3:37" ht="15.75" customHeight="1">
      <c r="C644" s="41"/>
      <c r="D644" s="41"/>
      <c r="E644" s="41"/>
      <c r="F644" s="41"/>
      <c r="G644" s="41"/>
      <c r="H644" s="41"/>
      <c r="I644" s="41"/>
      <c r="J644" s="41"/>
      <c r="K644" s="41"/>
      <c r="L644" s="41"/>
      <c r="M644" s="41"/>
      <c r="N644" s="41"/>
      <c r="O644" s="41"/>
      <c r="P644" s="41"/>
      <c r="Q644" s="41"/>
      <c r="R644" s="25"/>
      <c r="S644" s="25"/>
      <c r="T644" s="25"/>
      <c r="U644" s="25"/>
      <c r="V644" s="25"/>
      <c r="W644" s="25"/>
      <c r="X644" s="25"/>
      <c r="Y644" s="25"/>
      <c r="Z644" s="25"/>
      <c r="AA644" s="25"/>
      <c r="AB644" s="25"/>
      <c r="AC644" s="25"/>
      <c r="AD644" s="25"/>
      <c r="AE644" s="25"/>
      <c r="AF644" s="41"/>
      <c r="AG644" s="41"/>
      <c r="AH644" s="41"/>
      <c r="AI644" s="41"/>
      <c r="AJ644" s="41"/>
      <c r="AK644" s="41"/>
    </row>
    <row r="645" spans="3:37" ht="15.75" customHeight="1">
      <c r="C645" s="41"/>
      <c r="D645" s="41"/>
      <c r="E645" s="41"/>
      <c r="F645" s="41"/>
      <c r="G645" s="41"/>
      <c r="H645" s="41"/>
      <c r="I645" s="41"/>
      <c r="J645" s="41"/>
      <c r="K645" s="41"/>
      <c r="L645" s="41"/>
      <c r="M645" s="41"/>
      <c r="N645" s="41"/>
      <c r="O645" s="41"/>
      <c r="P645" s="41"/>
      <c r="Q645" s="41"/>
      <c r="R645" s="25"/>
      <c r="S645" s="25"/>
      <c r="T645" s="25"/>
      <c r="U645" s="25"/>
      <c r="V645" s="25"/>
      <c r="W645" s="25"/>
      <c r="X645" s="25"/>
      <c r="Y645" s="25"/>
      <c r="Z645" s="25"/>
      <c r="AA645" s="25"/>
      <c r="AB645" s="25"/>
      <c r="AC645" s="25"/>
      <c r="AD645" s="25"/>
      <c r="AE645" s="25"/>
      <c r="AF645" s="41"/>
      <c r="AG645" s="41"/>
      <c r="AH645" s="41"/>
      <c r="AI645" s="41"/>
      <c r="AJ645" s="41"/>
      <c r="AK645" s="41"/>
    </row>
    <row r="646" spans="3:37" ht="15.75" customHeight="1">
      <c r="C646" s="41"/>
      <c r="D646" s="41"/>
      <c r="E646" s="41"/>
      <c r="F646" s="41"/>
      <c r="G646" s="41"/>
      <c r="H646" s="41"/>
      <c r="I646" s="41"/>
      <c r="J646" s="41"/>
      <c r="K646" s="41"/>
      <c r="L646" s="41"/>
      <c r="M646" s="41"/>
      <c r="N646" s="41"/>
      <c r="O646" s="41"/>
      <c r="P646" s="41"/>
      <c r="Q646" s="41"/>
      <c r="R646" s="25"/>
      <c r="S646" s="25"/>
      <c r="T646" s="25"/>
      <c r="U646" s="25"/>
      <c r="V646" s="25"/>
      <c r="W646" s="25"/>
      <c r="X646" s="25"/>
      <c r="Y646" s="25"/>
      <c r="Z646" s="25"/>
      <c r="AA646" s="25"/>
      <c r="AB646" s="25"/>
      <c r="AC646" s="25"/>
      <c r="AD646" s="25"/>
      <c r="AE646" s="25"/>
      <c r="AF646" s="41"/>
      <c r="AG646" s="41"/>
      <c r="AH646" s="41"/>
      <c r="AI646" s="41"/>
      <c r="AJ646" s="41"/>
      <c r="AK646" s="41"/>
    </row>
    <row r="647" spans="3:37" ht="15.75" customHeight="1">
      <c r="C647" s="41"/>
      <c r="D647" s="41"/>
      <c r="E647" s="41"/>
      <c r="F647" s="41"/>
      <c r="G647" s="41"/>
      <c r="H647" s="41"/>
      <c r="I647" s="41"/>
      <c r="J647" s="41"/>
      <c r="K647" s="41"/>
      <c r="L647" s="41"/>
      <c r="M647" s="41"/>
      <c r="N647" s="41"/>
      <c r="O647" s="41"/>
      <c r="P647" s="41"/>
      <c r="Q647" s="41"/>
      <c r="R647" s="25"/>
      <c r="S647" s="25"/>
      <c r="T647" s="25"/>
      <c r="U647" s="25"/>
      <c r="V647" s="25"/>
      <c r="W647" s="25"/>
      <c r="X647" s="25"/>
      <c r="Y647" s="25"/>
      <c r="Z647" s="25"/>
      <c r="AA647" s="25"/>
      <c r="AB647" s="25"/>
      <c r="AC647" s="25"/>
      <c r="AD647" s="25"/>
      <c r="AE647" s="25"/>
      <c r="AF647" s="41"/>
      <c r="AG647" s="41"/>
      <c r="AH647" s="41"/>
      <c r="AI647" s="41"/>
      <c r="AJ647" s="41"/>
      <c r="AK647" s="41"/>
    </row>
    <row r="648" spans="3:37" ht="15.75" customHeight="1">
      <c r="C648" s="41"/>
      <c r="D648" s="41"/>
      <c r="E648" s="41"/>
      <c r="F648" s="41"/>
      <c r="G648" s="41"/>
      <c r="H648" s="41"/>
      <c r="I648" s="41"/>
      <c r="J648" s="41"/>
      <c r="K648" s="41"/>
      <c r="L648" s="41"/>
      <c r="M648" s="41"/>
      <c r="N648" s="41"/>
      <c r="O648" s="41"/>
      <c r="P648" s="41"/>
      <c r="Q648" s="41"/>
      <c r="R648" s="25"/>
      <c r="S648" s="25"/>
      <c r="T648" s="25"/>
      <c r="U648" s="25"/>
      <c r="V648" s="25"/>
      <c r="W648" s="25"/>
      <c r="X648" s="25"/>
      <c r="Y648" s="25"/>
      <c r="Z648" s="25"/>
      <c r="AA648" s="25"/>
      <c r="AB648" s="25"/>
      <c r="AC648" s="25"/>
      <c r="AD648" s="25"/>
      <c r="AE648" s="25"/>
      <c r="AF648" s="41"/>
      <c r="AG648" s="41"/>
      <c r="AH648" s="41"/>
      <c r="AI648" s="41"/>
      <c r="AJ648" s="41"/>
      <c r="AK648" s="41"/>
    </row>
    <row r="649" spans="3:37" ht="15.75" customHeight="1">
      <c r="C649" s="41"/>
      <c r="D649" s="41"/>
      <c r="E649" s="41"/>
      <c r="F649" s="41"/>
      <c r="G649" s="41"/>
      <c r="H649" s="41"/>
      <c r="I649" s="41"/>
      <c r="J649" s="41"/>
      <c r="K649" s="41"/>
      <c r="L649" s="41"/>
      <c r="M649" s="41"/>
      <c r="N649" s="41"/>
      <c r="O649" s="41"/>
      <c r="P649" s="41"/>
      <c r="Q649" s="41"/>
      <c r="R649" s="25"/>
      <c r="S649" s="25"/>
      <c r="T649" s="25"/>
      <c r="U649" s="25"/>
      <c r="V649" s="25"/>
      <c r="W649" s="25"/>
      <c r="X649" s="25"/>
      <c r="Y649" s="25"/>
      <c r="Z649" s="25"/>
      <c r="AA649" s="25"/>
      <c r="AB649" s="25"/>
      <c r="AC649" s="25"/>
      <c r="AD649" s="25"/>
      <c r="AE649" s="25"/>
      <c r="AF649" s="41"/>
      <c r="AG649" s="41"/>
      <c r="AH649" s="41"/>
      <c r="AI649" s="41"/>
      <c r="AJ649" s="41"/>
      <c r="AK649" s="41"/>
    </row>
    <row r="650" spans="3:37" ht="15.75" customHeight="1">
      <c r="C650" s="41"/>
      <c r="D650" s="41"/>
      <c r="E650" s="41"/>
      <c r="F650" s="41"/>
      <c r="G650" s="41"/>
      <c r="H650" s="41"/>
      <c r="I650" s="41"/>
      <c r="J650" s="41"/>
      <c r="K650" s="41"/>
      <c r="L650" s="41"/>
      <c r="M650" s="41"/>
      <c r="N650" s="41"/>
      <c r="O650" s="41"/>
      <c r="P650" s="41"/>
      <c r="Q650" s="41"/>
      <c r="R650" s="25"/>
      <c r="S650" s="25"/>
      <c r="T650" s="25"/>
      <c r="U650" s="25"/>
      <c r="V650" s="25"/>
      <c r="W650" s="25"/>
      <c r="X650" s="25"/>
      <c r="Y650" s="25"/>
      <c r="Z650" s="25"/>
      <c r="AA650" s="25"/>
      <c r="AB650" s="25"/>
      <c r="AC650" s="25"/>
      <c r="AD650" s="25"/>
      <c r="AE650" s="25"/>
      <c r="AF650" s="41"/>
      <c r="AG650" s="41"/>
      <c r="AH650" s="41"/>
      <c r="AI650" s="41"/>
      <c r="AJ650" s="41"/>
      <c r="AK650" s="41"/>
    </row>
    <row r="651" spans="3:37" ht="15.75" customHeight="1">
      <c r="C651" s="41"/>
      <c r="D651" s="41"/>
      <c r="E651" s="41"/>
      <c r="F651" s="41"/>
      <c r="G651" s="41"/>
      <c r="H651" s="41"/>
      <c r="I651" s="41"/>
      <c r="J651" s="41"/>
      <c r="K651" s="41"/>
      <c r="L651" s="41"/>
      <c r="M651" s="41"/>
      <c r="N651" s="41"/>
      <c r="O651" s="41"/>
      <c r="P651" s="41"/>
      <c r="Q651" s="41"/>
      <c r="R651" s="25"/>
      <c r="S651" s="25"/>
      <c r="T651" s="25"/>
      <c r="U651" s="25"/>
      <c r="V651" s="25"/>
      <c r="W651" s="25"/>
      <c r="X651" s="25"/>
      <c r="Y651" s="25"/>
      <c r="Z651" s="25"/>
      <c r="AA651" s="25"/>
      <c r="AB651" s="25"/>
      <c r="AC651" s="25"/>
      <c r="AD651" s="25"/>
      <c r="AE651" s="25"/>
      <c r="AF651" s="41"/>
      <c r="AG651" s="41"/>
      <c r="AH651" s="41"/>
      <c r="AI651" s="41"/>
      <c r="AJ651" s="41"/>
      <c r="AK651" s="41"/>
    </row>
    <row r="652" spans="3:37" ht="15.75" customHeight="1">
      <c r="C652" s="41"/>
      <c r="D652" s="41"/>
      <c r="E652" s="41"/>
      <c r="F652" s="41"/>
      <c r="G652" s="41"/>
      <c r="H652" s="41"/>
      <c r="I652" s="41"/>
      <c r="J652" s="41"/>
      <c r="K652" s="41"/>
      <c r="L652" s="41"/>
      <c r="M652" s="41"/>
      <c r="N652" s="41"/>
      <c r="O652" s="41"/>
      <c r="P652" s="41"/>
      <c r="Q652" s="41"/>
      <c r="R652" s="25"/>
      <c r="S652" s="25"/>
      <c r="T652" s="25"/>
      <c r="U652" s="25"/>
      <c r="V652" s="25"/>
      <c r="W652" s="25"/>
      <c r="X652" s="25"/>
      <c r="Y652" s="25"/>
      <c r="Z652" s="25"/>
      <c r="AA652" s="25"/>
      <c r="AB652" s="25"/>
      <c r="AC652" s="25"/>
      <c r="AD652" s="25"/>
      <c r="AE652" s="25"/>
      <c r="AF652" s="41"/>
      <c r="AG652" s="41"/>
      <c r="AH652" s="41"/>
      <c r="AI652" s="41"/>
      <c r="AJ652" s="41"/>
      <c r="AK652" s="41"/>
    </row>
    <row r="653" spans="3:37" ht="15.75" customHeight="1">
      <c r="C653" s="41"/>
      <c r="D653" s="41"/>
      <c r="E653" s="41"/>
      <c r="F653" s="41"/>
      <c r="G653" s="41"/>
      <c r="H653" s="41"/>
      <c r="I653" s="41"/>
      <c r="J653" s="41"/>
      <c r="K653" s="41"/>
      <c r="L653" s="41"/>
      <c r="M653" s="41"/>
      <c r="N653" s="41"/>
      <c r="O653" s="41"/>
      <c r="P653" s="41"/>
      <c r="Q653" s="41"/>
      <c r="R653" s="25"/>
      <c r="S653" s="25"/>
      <c r="T653" s="25"/>
      <c r="U653" s="25"/>
      <c r="V653" s="25"/>
      <c r="W653" s="25"/>
      <c r="X653" s="25"/>
      <c r="Y653" s="25"/>
      <c r="Z653" s="25"/>
      <c r="AA653" s="25"/>
      <c r="AB653" s="25"/>
      <c r="AC653" s="25"/>
      <c r="AD653" s="25"/>
      <c r="AE653" s="25"/>
      <c r="AF653" s="41"/>
      <c r="AG653" s="41"/>
      <c r="AH653" s="41"/>
      <c r="AI653" s="41"/>
      <c r="AJ653" s="41"/>
      <c r="AK653" s="41"/>
    </row>
    <row r="654" spans="3:37" ht="15.75" customHeight="1">
      <c r="C654" s="41"/>
      <c r="D654" s="41"/>
      <c r="E654" s="41"/>
      <c r="F654" s="41"/>
      <c r="G654" s="41"/>
      <c r="H654" s="41"/>
      <c r="I654" s="41"/>
      <c r="J654" s="41"/>
      <c r="K654" s="41"/>
      <c r="L654" s="41"/>
      <c r="M654" s="41"/>
      <c r="N654" s="41"/>
      <c r="O654" s="41"/>
      <c r="P654" s="41"/>
      <c r="Q654" s="41"/>
      <c r="R654" s="25"/>
      <c r="S654" s="25"/>
      <c r="T654" s="25"/>
      <c r="U654" s="25"/>
      <c r="V654" s="25"/>
      <c r="W654" s="25"/>
      <c r="X654" s="25"/>
      <c r="Y654" s="25"/>
      <c r="Z654" s="25"/>
      <c r="AA654" s="25"/>
      <c r="AB654" s="25"/>
      <c r="AC654" s="25"/>
      <c r="AD654" s="25"/>
      <c r="AE654" s="25"/>
      <c r="AF654" s="41"/>
      <c r="AG654" s="41"/>
      <c r="AH654" s="41"/>
      <c r="AI654" s="41"/>
      <c r="AJ654" s="41"/>
      <c r="AK654" s="41"/>
    </row>
    <row r="655" spans="3:37" ht="15.75" customHeight="1">
      <c r="C655" s="41"/>
      <c r="D655" s="41"/>
      <c r="E655" s="41"/>
      <c r="F655" s="41"/>
      <c r="G655" s="41"/>
      <c r="H655" s="41"/>
      <c r="I655" s="41"/>
      <c r="J655" s="41"/>
      <c r="K655" s="41"/>
      <c r="L655" s="41"/>
      <c r="M655" s="41"/>
      <c r="N655" s="41"/>
      <c r="O655" s="41"/>
      <c r="P655" s="41"/>
      <c r="Q655" s="41"/>
      <c r="R655" s="25"/>
      <c r="S655" s="25"/>
      <c r="T655" s="25"/>
      <c r="U655" s="25"/>
      <c r="V655" s="25"/>
      <c r="W655" s="25"/>
      <c r="X655" s="25"/>
      <c r="Y655" s="25"/>
      <c r="Z655" s="25"/>
      <c r="AA655" s="25"/>
      <c r="AB655" s="25"/>
      <c r="AC655" s="25"/>
      <c r="AD655" s="25"/>
      <c r="AE655" s="25"/>
      <c r="AF655" s="41"/>
      <c r="AG655" s="41"/>
      <c r="AH655" s="41"/>
      <c r="AI655" s="41"/>
      <c r="AJ655" s="41"/>
      <c r="AK655" s="41"/>
    </row>
    <row r="656" spans="3:37" ht="15.75" customHeight="1">
      <c r="C656" s="41"/>
      <c r="D656" s="41"/>
      <c r="E656" s="41"/>
      <c r="F656" s="41"/>
      <c r="G656" s="41"/>
      <c r="H656" s="41"/>
      <c r="I656" s="41"/>
      <c r="J656" s="41"/>
      <c r="K656" s="41"/>
      <c r="L656" s="41"/>
      <c r="M656" s="41"/>
      <c r="N656" s="41"/>
      <c r="O656" s="41"/>
      <c r="P656" s="41"/>
      <c r="Q656" s="41"/>
      <c r="R656" s="25"/>
      <c r="S656" s="25"/>
      <c r="T656" s="25"/>
      <c r="U656" s="25"/>
      <c r="V656" s="25"/>
      <c r="W656" s="25"/>
      <c r="X656" s="25"/>
      <c r="Y656" s="25"/>
      <c r="Z656" s="25"/>
      <c r="AA656" s="25"/>
      <c r="AB656" s="25"/>
      <c r="AC656" s="25"/>
      <c r="AD656" s="25"/>
      <c r="AE656" s="25"/>
      <c r="AF656" s="41"/>
      <c r="AG656" s="41"/>
      <c r="AH656" s="41"/>
      <c r="AI656" s="41"/>
      <c r="AJ656" s="41"/>
      <c r="AK656" s="41"/>
    </row>
    <row r="657" spans="3:37" ht="15.75" customHeight="1">
      <c r="C657" s="41"/>
      <c r="D657" s="41"/>
      <c r="E657" s="41"/>
      <c r="F657" s="41"/>
      <c r="G657" s="41"/>
      <c r="H657" s="41"/>
      <c r="I657" s="41"/>
      <c r="J657" s="41"/>
      <c r="K657" s="41"/>
      <c r="L657" s="41"/>
      <c r="M657" s="41"/>
      <c r="N657" s="41"/>
      <c r="O657" s="41"/>
      <c r="P657" s="41"/>
      <c r="Q657" s="41"/>
      <c r="R657" s="25"/>
      <c r="S657" s="25"/>
      <c r="T657" s="25"/>
      <c r="U657" s="25"/>
      <c r="V657" s="25"/>
      <c r="W657" s="25"/>
      <c r="X657" s="25"/>
      <c r="Y657" s="25"/>
      <c r="Z657" s="25"/>
      <c r="AA657" s="25"/>
      <c r="AB657" s="25"/>
      <c r="AC657" s="25"/>
      <c r="AD657" s="25"/>
      <c r="AE657" s="25"/>
      <c r="AF657" s="41"/>
      <c r="AG657" s="41"/>
      <c r="AH657" s="41"/>
      <c r="AI657" s="41"/>
      <c r="AJ657" s="41"/>
      <c r="AK657" s="41"/>
    </row>
    <row r="658" spans="3:37" ht="15.75" customHeight="1">
      <c r="C658" s="41"/>
      <c r="D658" s="41"/>
      <c r="E658" s="41"/>
      <c r="F658" s="41"/>
      <c r="G658" s="41"/>
      <c r="H658" s="41"/>
      <c r="I658" s="41"/>
      <c r="J658" s="41"/>
      <c r="K658" s="41"/>
      <c r="L658" s="41"/>
      <c r="M658" s="41"/>
      <c r="N658" s="41"/>
      <c r="O658" s="41"/>
      <c r="P658" s="41"/>
      <c r="Q658" s="41"/>
      <c r="R658" s="25"/>
      <c r="S658" s="25"/>
      <c r="T658" s="25"/>
      <c r="U658" s="25"/>
      <c r="V658" s="25"/>
      <c r="W658" s="25"/>
      <c r="X658" s="25"/>
      <c r="Y658" s="25"/>
      <c r="Z658" s="25"/>
      <c r="AA658" s="25"/>
      <c r="AB658" s="25"/>
      <c r="AC658" s="25"/>
      <c r="AD658" s="25"/>
      <c r="AE658" s="25"/>
      <c r="AF658" s="41"/>
      <c r="AG658" s="41"/>
      <c r="AH658" s="41"/>
      <c r="AI658" s="41"/>
      <c r="AJ658" s="41"/>
      <c r="AK658" s="41"/>
    </row>
    <row r="659" spans="3:37" ht="15.75" customHeight="1">
      <c r="C659" s="41"/>
      <c r="D659" s="41"/>
      <c r="E659" s="41"/>
      <c r="F659" s="41"/>
      <c r="G659" s="41"/>
      <c r="H659" s="41"/>
      <c r="I659" s="41"/>
      <c r="J659" s="41"/>
      <c r="K659" s="41"/>
      <c r="L659" s="41"/>
      <c r="M659" s="41"/>
      <c r="N659" s="41"/>
      <c r="O659" s="41"/>
      <c r="P659" s="41"/>
      <c r="Q659" s="41"/>
      <c r="R659" s="25"/>
      <c r="S659" s="25"/>
      <c r="T659" s="25"/>
      <c r="U659" s="25"/>
      <c r="V659" s="25"/>
      <c r="W659" s="25"/>
      <c r="X659" s="25"/>
      <c r="Y659" s="25"/>
      <c r="Z659" s="25"/>
      <c r="AA659" s="25"/>
      <c r="AB659" s="25"/>
      <c r="AC659" s="25"/>
      <c r="AD659" s="25"/>
      <c r="AE659" s="25"/>
      <c r="AF659" s="41"/>
      <c r="AG659" s="41"/>
      <c r="AH659" s="41"/>
      <c r="AI659" s="41"/>
      <c r="AJ659" s="41"/>
      <c r="AK659" s="41"/>
    </row>
    <row r="660" spans="3:37" ht="15.75" customHeight="1">
      <c r="C660" s="41"/>
      <c r="D660" s="41"/>
      <c r="E660" s="41"/>
      <c r="F660" s="41"/>
      <c r="G660" s="41"/>
      <c r="H660" s="41"/>
      <c r="I660" s="41"/>
      <c r="J660" s="41"/>
      <c r="K660" s="41"/>
      <c r="L660" s="41"/>
      <c r="M660" s="41"/>
      <c r="N660" s="41"/>
      <c r="O660" s="41"/>
      <c r="P660" s="41"/>
      <c r="Q660" s="41"/>
      <c r="R660" s="25"/>
      <c r="S660" s="25"/>
      <c r="T660" s="25"/>
      <c r="U660" s="25"/>
      <c r="V660" s="25"/>
      <c r="W660" s="25"/>
      <c r="X660" s="25"/>
      <c r="Y660" s="25"/>
      <c r="Z660" s="25"/>
      <c r="AA660" s="25"/>
      <c r="AB660" s="25"/>
      <c r="AC660" s="25"/>
      <c r="AD660" s="25"/>
      <c r="AE660" s="25"/>
      <c r="AF660" s="41"/>
      <c r="AG660" s="41"/>
      <c r="AH660" s="41"/>
      <c r="AI660" s="41"/>
      <c r="AJ660" s="41"/>
      <c r="AK660" s="41"/>
    </row>
    <row r="661" spans="3:37" ht="15.75" customHeight="1">
      <c r="C661" s="41"/>
      <c r="D661" s="41"/>
      <c r="E661" s="41"/>
      <c r="F661" s="41"/>
      <c r="G661" s="41"/>
      <c r="H661" s="41"/>
      <c r="I661" s="41"/>
      <c r="J661" s="41"/>
      <c r="K661" s="41"/>
      <c r="L661" s="41"/>
      <c r="M661" s="41"/>
      <c r="N661" s="41"/>
      <c r="O661" s="41"/>
      <c r="P661" s="41"/>
      <c r="Q661" s="41"/>
      <c r="R661" s="25"/>
      <c r="S661" s="25"/>
      <c r="T661" s="25"/>
      <c r="U661" s="25"/>
      <c r="V661" s="25"/>
      <c r="W661" s="25"/>
      <c r="X661" s="25"/>
      <c r="Y661" s="25"/>
      <c r="Z661" s="25"/>
      <c r="AA661" s="25"/>
      <c r="AB661" s="25"/>
      <c r="AC661" s="25"/>
      <c r="AD661" s="25"/>
      <c r="AE661" s="25"/>
      <c r="AF661" s="41"/>
      <c r="AG661" s="41"/>
      <c r="AH661" s="41"/>
      <c r="AI661" s="41"/>
      <c r="AJ661" s="41"/>
      <c r="AK661" s="41"/>
    </row>
    <row r="662" spans="3:37" ht="15.75" customHeight="1">
      <c r="C662" s="41"/>
      <c r="D662" s="41"/>
      <c r="E662" s="41"/>
      <c r="F662" s="41"/>
      <c r="G662" s="41"/>
      <c r="H662" s="41"/>
      <c r="I662" s="41"/>
      <c r="J662" s="41"/>
      <c r="K662" s="41"/>
      <c r="L662" s="41"/>
      <c r="M662" s="41"/>
      <c r="N662" s="41"/>
      <c r="O662" s="41"/>
      <c r="P662" s="41"/>
      <c r="Q662" s="41"/>
      <c r="R662" s="25"/>
      <c r="S662" s="25"/>
      <c r="T662" s="25"/>
      <c r="U662" s="25"/>
      <c r="V662" s="25"/>
      <c r="W662" s="25"/>
      <c r="X662" s="25"/>
      <c r="Y662" s="25"/>
      <c r="Z662" s="25"/>
      <c r="AA662" s="25"/>
      <c r="AB662" s="25"/>
      <c r="AC662" s="25"/>
      <c r="AD662" s="25"/>
      <c r="AE662" s="25"/>
      <c r="AF662" s="41"/>
      <c r="AG662" s="41"/>
      <c r="AH662" s="41"/>
      <c r="AI662" s="41"/>
      <c r="AJ662" s="41"/>
      <c r="AK662" s="41"/>
    </row>
    <row r="663" spans="3:37" ht="15.75" customHeight="1">
      <c r="C663" s="41"/>
      <c r="D663" s="41"/>
      <c r="E663" s="41"/>
      <c r="F663" s="41"/>
      <c r="G663" s="41"/>
      <c r="H663" s="41"/>
      <c r="I663" s="41"/>
      <c r="J663" s="41"/>
      <c r="K663" s="41"/>
      <c r="L663" s="41"/>
      <c r="M663" s="41"/>
      <c r="N663" s="41"/>
      <c r="O663" s="41"/>
      <c r="P663" s="41"/>
      <c r="Q663" s="41"/>
      <c r="R663" s="25"/>
      <c r="S663" s="25"/>
      <c r="T663" s="25"/>
      <c r="U663" s="25"/>
      <c r="V663" s="25"/>
      <c r="W663" s="25"/>
      <c r="X663" s="25"/>
      <c r="Y663" s="25"/>
      <c r="Z663" s="25"/>
      <c r="AA663" s="25"/>
      <c r="AB663" s="25"/>
      <c r="AC663" s="25"/>
      <c r="AD663" s="25"/>
      <c r="AE663" s="25"/>
      <c r="AF663" s="41"/>
      <c r="AG663" s="41"/>
      <c r="AH663" s="41"/>
      <c r="AI663" s="41"/>
      <c r="AJ663" s="41"/>
      <c r="AK663" s="41"/>
    </row>
    <row r="664" spans="3:37" ht="15.75" customHeight="1">
      <c r="C664" s="41"/>
      <c r="D664" s="41"/>
      <c r="E664" s="41"/>
      <c r="F664" s="41"/>
      <c r="G664" s="41"/>
      <c r="H664" s="41"/>
      <c r="I664" s="41"/>
      <c r="J664" s="41"/>
      <c r="K664" s="41"/>
      <c r="L664" s="41"/>
      <c r="M664" s="41"/>
      <c r="N664" s="41"/>
      <c r="O664" s="41"/>
      <c r="P664" s="41"/>
      <c r="Q664" s="41"/>
      <c r="R664" s="25"/>
      <c r="S664" s="25"/>
      <c r="T664" s="25"/>
      <c r="U664" s="25"/>
      <c r="V664" s="25"/>
      <c r="W664" s="25"/>
      <c r="X664" s="25"/>
      <c r="Y664" s="25"/>
      <c r="Z664" s="25"/>
      <c r="AA664" s="25"/>
      <c r="AB664" s="25"/>
      <c r="AC664" s="25"/>
      <c r="AD664" s="25"/>
      <c r="AE664" s="25"/>
      <c r="AF664" s="41"/>
      <c r="AG664" s="41"/>
      <c r="AH664" s="41"/>
      <c r="AI664" s="41"/>
      <c r="AJ664" s="41"/>
      <c r="AK664" s="41"/>
    </row>
    <row r="665" spans="3:37" ht="15.75" customHeight="1">
      <c r="C665" s="41"/>
      <c r="D665" s="41"/>
      <c r="E665" s="41"/>
      <c r="F665" s="41"/>
      <c r="G665" s="41"/>
      <c r="H665" s="41"/>
      <c r="I665" s="41"/>
      <c r="J665" s="41"/>
      <c r="K665" s="41"/>
      <c r="L665" s="41"/>
      <c r="M665" s="41"/>
      <c r="N665" s="41"/>
      <c r="O665" s="41"/>
      <c r="P665" s="41"/>
      <c r="Q665" s="41"/>
      <c r="R665" s="25"/>
      <c r="S665" s="25"/>
      <c r="T665" s="25"/>
      <c r="U665" s="25"/>
      <c r="V665" s="25"/>
      <c r="W665" s="25"/>
      <c r="X665" s="25"/>
      <c r="Y665" s="25"/>
      <c r="Z665" s="25"/>
      <c r="AA665" s="25"/>
      <c r="AB665" s="25"/>
      <c r="AC665" s="25"/>
      <c r="AD665" s="25"/>
      <c r="AE665" s="25"/>
      <c r="AF665" s="41"/>
      <c r="AG665" s="41"/>
      <c r="AH665" s="41"/>
      <c r="AI665" s="41"/>
      <c r="AJ665" s="41"/>
      <c r="AK665" s="41"/>
    </row>
    <row r="666" spans="3:37" ht="15.75" customHeight="1">
      <c r="C666" s="41"/>
      <c r="D666" s="41"/>
      <c r="E666" s="41"/>
      <c r="F666" s="41"/>
      <c r="G666" s="41"/>
      <c r="H666" s="41"/>
      <c r="I666" s="41"/>
      <c r="J666" s="41"/>
      <c r="K666" s="41"/>
      <c r="L666" s="41"/>
      <c r="M666" s="41"/>
      <c r="N666" s="41"/>
      <c r="O666" s="41"/>
      <c r="P666" s="41"/>
      <c r="Q666" s="41"/>
      <c r="R666" s="25"/>
      <c r="S666" s="25"/>
      <c r="T666" s="25"/>
      <c r="U666" s="25"/>
      <c r="V666" s="25"/>
      <c r="W666" s="25"/>
      <c r="X666" s="25"/>
      <c r="Y666" s="25"/>
      <c r="Z666" s="25"/>
      <c r="AA666" s="25"/>
      <c r="AB666" s="25"/>
      <c r="AC666" s="25"/>
      <c r="AD666" s="25"/>
      <c r="AE666" s="25"/>
      <c r="AF666" s="41"/>
      <c r="AG666" s="41"/>
      <c r="AH666" s="41"/>
      <c r="AI666" s="41"/>
      <c r="AJ666" s="41"/>
      <c r="AK666" s="41"/>
    </row>
    <row r="667" spans="3:37" ht="15.75" customHeight="1">
      <c r="C667" s="41"/>
      <c r="D667" s="41"/>
      <c r="E667" s="41"/>
      <c r="F667" s="41"/>
      <c r="G667" s="41"/>
      <c r="H667" s="41"/>
      <c r="I667" s="41"/>
      <c r="J667" s="41"/>
      <c r="K667" s="41"/>
      <c r="L667" s="41"/>
      <c r="M667" s="41"/>
      <c r="N667" s="41"/>
      <c r="O667" s="41"/>
      <c r="P667" s="41"/>
      <c r="Q667" s="41"/>
      <c r="R667" s="25"/>
      <c r="S667" s="25"/>
      <c r="T667" s="25"/>
      <c r="U667" s="25"/>
      <c r="V667" s="25"/>
      <c r="W667" s="25"/>
      <c r="X667" s="25"/>
      <c r="Y667" s="25"/>
      <c r="Z667" s="25"/>
      <c r="AA667" s="25"/>
      <c r="AB667" s="25"/>
      <c r="AC667" s="25"/>
      <c r="AD667" s="25"/>
      <c r="AE667" s="25"/>
      <c r="AF667" s="41"/>
      <c r="AG667" s="41"/>
      <c r="AH667" s="41"/>
      <c r="AI667" s="41"/>
      <c r="AJ667" s="41"/>
      <c r="AK667" s="41"/>
    </row>
    <row r="668" spans="3:37" ht="15.75" customHeight="1">
      <c r="C668" s="41"/>
      <c r="D668" s="41"/>
      <c r="E668" s="41"/>
      <c r="F668" s="41"/>
      <c r="G668" s="41"/>
      <c r="H668" s="41"/>
      <c r="I668" s="41"/>
      <c r="J668" s="41"/>
      <c r="K668" s="41"/>
      <c r="L668" s="41"/>
      <c r="M668" s="41"/>
      <c r="N668" s="41"/>
      <c r="O668" s="41"/>
      <c r="P668" s="41"/>
      <c r="Q668" s="41"/>
      <c r="R668" s="25"/>
      <c r="S668" s="25"/>
      <c r="T668" s="25"/>
      <c r="U668" s="25"/>
      <c r="V668" s="25"/>
      <c r="W668" s="25"/>
      <c r="X668" s="25"/>
      <c r="Y668" s="25"/>
      <c r="Z668" s="25"/>
      <c r="AA668" s="25"/>
      <c r="AB668" s="25"/>
      <c r="AC668" s="25"/>
      <c r="AD668" s="25"/>
      <c r="AE668" s="25"/>
      <c r="AF668" s="41"/>
      <c r="AG668" s="41"/>
      <c r="AH668" s="41"/>
      <c r="AI668" s="41"/>
      <c r="AJ668" s="41"/>
      <c r="AK668" s="41"/>
    </row>
    <row r="669" spans="3:37" ht="15.75" customHeight="1">
      <c r="C669" s="41"/>
      <c r="D669" s="41"/>
      <c r="E669" s="41"/>
      <c r="F669" s="41"/>
      <c r="G669" s="41"/>
      <c r="H669" s="41"/>
      <c r="I669" s="41"/>
      <c r="J669" s="41"/>
      <c r="K669" s="41"/>
      <c r="L669" s="41"/>
      <c r="M669" s="41"/>
      <c r="N669" s="41"/>
      <c r="O669" s="41"/>
      <c r="P669" s="41"/>
      <c r="Q669" s="41"/>
      <c r="R669" s="25"/>
      <c r="S669" s="25"/>
      <c r="T669" s="25"/>
      <c r="U669" s="25"/>
      <c r="V669" s="25"/>
      <c r="W669" s="25"/>
      <c r="X669" s="25"/>
      <c r="Y669" s="25"/>
      <c r="Z669" s="25"/>
      <c r="AA669" s="25"/>
      <c r="AB669" s="25"/>
      <c r="AC669" s="25"/>
      <c r="AD669" s="25"/>
      <c r="AE669" s="25"/>
      <c r="AF669" s="41"/>
      <c r="AG669" s="41"/>
      <c r="AH669" s="41"/>
      <c r="AI669" s="41"/>
      <c r="AJ669" s="41"/>
      <c r="AK669" s="41"/>
    </row>
    <row r="670" spans="3:37" ht="15.75" customHeight="1">
      <c r="C670" s="41"/>
      <c r="D670" s="41"/>
      <c r="E670" s="41"/>
      <c r="F670" s="41"/>
      <c r="G670" s="41"/>
      <c r="H670" s="41"/>
      <c r="I670" s="41"/>
      <c r="J670" s="41"/>
      <c r="K670" s="41"/>
      <c r="L670" s="41"/>
      <c r="M670" s="41"/>
      <c r="N670" s="41"/>
      <c r="O670" s="41"/>
      <c r="P670" s="41"/>
      <c r="Q670" s="41"/>
      <c r="R670" s="25"/>
      <c r="S670" s="25"/>
      <c r="T670" s="25"/>
      <c r="U670" s="25"/>
      <c r="V670" s="25"/>
      <c r="W670" s="25"/>
      <c r="X670" s="25"/>
      <c r="Y670" s="25"/>
      <c r="Z670" s="25"/>
      <c r="AA670" s="25"/>
      <c r="AB670" s="25"/>
      <c r="AC670" s="25"/>
      <c r="AD670" s="25"/>
      <c r="AE670" s="25"/>
      <c r="AF670" s="41"/>
      <c r="AG670" s="41"/>
      <c r="AH670" s="41"/>
      <c r="AI670" s="41"/>
      <c r="AJ670" s="41"/>
      <c r="AK670" s="41"/>
    </row>
    <row r="671" spans="3:37" ht="15.75" customHeight="1">
      <c r="C671" s="41"/>
      <c r="D671" s="41"/>
      <c r="E671" s="41"/>
      <c r="F671" s="41"/>
      <c r="G671" s="41"/>
      <c r="H671" s="41"/>
      <c r="I671" s="41"/>
      <c r="J671" s="41"/>
      <c r="K671" s="41"/>
      <c r="L671" s="41"/>
      <c r="M671" s="41"/>
      <c r="N671" s="41"/>
      <c r="O671" s="41"/>
      <c r="P671" s="41"/>
      <c r="Q671" s="41"/>
      <c r="R671" s="25"/>
      <c r="S671" s="25"/>
      <c r="T671" s="25"/>
      <c r="U671" s="25"/>
      <c r="V671" s="25"/>
      <c r="W671" s="25"/>
      <c r="X671" s="25"/>
      <c r="Y671" s="25"/>
      <c r="Z671" s="25"/>
      <c r="AA671" s="25"/>
      <c r="AB671" s="25"/>
      <c r="AC671" s="25"/>
      <c r="AD671" s="25"/>
      <c r="AE671" s="25"/>
      <c r="AF671" s="41"/>
      <c r="AG671" s="41"/>
      <c r="AH671" s="41"/>
      <c r="AI671" s="41"/>
      <c r="AJ671" s="41"/>
      <c r="AK671" s="41"/>
    </row>
    <row r="672" spans="3:37" ht="15.75" customHeight="1">
      <c r="C672" s="41"/>
      <c r="D672" s="41"/>
      <c r="E672" s="41"/>
      <c r="F672" s="41"/>
      <c r="G672" s="41"/>
      <c r="H672" s="41"/>
      <c r="I672" s="41"/>
      <c r="J672" s="41"/>
      <c r="K672" s="41"/>
      <c r="L672" s="41"/>
      <c r="M672" s="41"/>
      <c r="N672" s="41"/>
      <c r="O672" s="41"/>
      <c r="P672" s="41"/>
      <c r="Q672" s="41"/>
      <c r="R672" s="25"/>
      <c r="S672" s="25"/>
      <c r="T672" s="25"/>
      <c r="U672" s="25"/>
      <c r="V672" s="25"/>
      <c r="W672" s="25"/>
      <c r="X672" s="25"/>
      <c r="Y672" s="25"/>
      <c r="Z672" s="25"/>
      <c r="AA672" s="25"/>
      <c r="AB672" s="25"/>
      <c r="AC672" s="25"/>
      <c r="AD672" s="25"/>
      <c r="AE672" s="25"/>
      <c r="AF672" s="41"/>
      <c r="AG672" s="41"/>
      <c r="AH672" s="41"/>
      <c r="AI672" s="41"/>
      <c r="AJ672" s="41"/>
      <c r="AK672" s="41"/>
    </row>
    <row r="673" spans="3:37" ht="15.75" customHeight="1">
      <c r="C673" s="41"/>
      <c r="D673" s="41"/>
      <c r="E673" s="41"/>
      <c r="F673" s="41"/>
      <c r="G673" s="41"/>
      <c r="H673" s="41"/>
      <c r="I673" s="41"/>
      <c r="J673" s="41"/>
      <c r="K673" s="41"/>
      <c r="L673" s="41"/>
      <c r="M673" s="41"/>
      <c r="N673" s="41"/>
      <c r="O673" s="41"/>
      <c r="P673" s="41"/>
      <c r="Q673" s="41"/>
      <c r="R673" s="25"/>
      <c r="S673" s="25"/>
      <c r="T673" s="25"/>
      <c r="U673" s="25"/>
      <c r="V673" s="25"/>
      <c r="W673" s="25"/>
      <c r="X673" s="25"/>
      <c r="Y673" s="25"/>
      <c r="Z673" s="25"/>
      <c r="AA673" s="25"/>
      <c r="AB673" s="25"/>
      <c r="AC673" s="25"/>
      <c r="AD673" s="25"/>
      <c r="AE673" s="25"/>
      <c r="AF673" s="41"/>
      <c r="AG673" s="41"/>
      <c r="AH673" s="41"/>
      <c r="AI673" s="41"/>
      <c r="AJ673" s="41"/>
      <c r="AK673" s="41"/>
    </row>
    <row r="674" spans="3:37" ht="15.75" customHeight="1">
      <c r="C674" s="41"/>
      <c r="D674" s="41"/>
      <c r="E674" s="41"/>
      <c r="F674" s="41"/>
      <c r="G674" s="41"/>
      <c r="H674" s="41"/>
      <c r="I674" s="41"/>
      <c r="J674" s="41"/>
      <c r="K674" s="41"/>
      <c r="L674" s="41"/>
      <c r="M674" s="41"/>
      <c r="N674" s="41"/>
      <c r="O674" s="41"/>
      <c r="P674" s="41"/>
      <c r="Q674" s="41"/>
      <c r="R674" s="25"/>
      <c r="S674" s="25"/>
      <c r="T674" s="25"/>
      <c r="U674" s="25"/>
      <c r="V674" s="25"/>
      <c r="W674" s="25"/>
      <c r="X674" s="25"/>
      <c r="Y674" s="25"/>
      <c r="Z674" s="25"/>
      <c r="AA674" s="25"/>
      <c r="AB674" s="25"/>
      <c r="AC674" s="25"/>
      <c r="AD674" s="25"/>
      <c r="AE674" s="25"/>
      <c r="AF674" s="41"/>
      <c r="AG674" s="41"/>
      <c r="AH674" s="41"/>
      <c r="AI674" s="41"/>
      <c r="AJ674" s="41"/>
      <c r="AK674" s="41"/>
    </row>
    <row r="675" spans="3:37" ht="15.75" customHeight="1">
      <c r="C675" s="41"/>
      <c r="D675" s="41"/>
      <c r="E675" s="41"/>
      <c r="F675" s="41"/>
      <c r="G675" s="41"/>
      <c r="H675" s="41"/>
      <c r="I675" s="41"/>
      <c r="J675" s="41"/>
      <c r="K675" s="41"/>
      <c r="L675" s="41"/>
      <c r="M675" s="41"/>
      <c r="N675" s="41"/>
      <c r="O675" s="41"/>
      <c r="P675" s="41"/>
      <c r="Q675" s="41"/>
      <c r="R675" s="25"/>
      <c r="S675" s="25"/>
      <c r="T675" s="25"/>
      <c r="U675" s="25"/>
      <c r="V675" s="25"/>
      <c r="W675" s="25"/>
      <c r="X675" s="25"/>
      <c r="Y675" s="25"/>
      <c r="Z675" s="25"/>
      <c r="AA675" s="25"/>
      <c r="AB675" s="25"/>
      <c r="AC675" s="25"/>
      <c r="AD675" s="25"/>
      <c r="AE675" s="25"/>
      <c r="AF675" s="41"/>
      <c r="AG675" s="41"/>
      <c r="AH675" s="41"/>
      <c r="AI675" s="41"/>
      <c r="AJ675" s="41"/>
      <c r="AK675" s="41"/>
    </row>
    <row r="676" spans="3:37" ht="15.75" customHeight="1">
      <c r="C676" s="41"/>
      <c r="D676" s="41"/>
      <c r="E676" s="41"/>
      <c r="F676" s="41"/>
      <c r="G676" s="41"/>
      <c r="H676" s="41"/>
      <c r="I676" s="41"/>
      <c r="J676" s="41"/>
      <c r="K676" s="41"/>
      <c r="L676" s="41"/>
      <c r="M676" s="41"/>
      <c r="N676" s="41"/>
      <c r="O676" s="41"/>
      <c r="P676" s="41"/>
      <c r="Q676" s="41"/>
      <c r="R676" s="25"/>
      <c r="S676" s="25"/>
      <c r="T676" s="25"/>
      <c r="U676" s="25"/>
      <c r="V676" s="25"/>
      <c r="W676" s="25"/>
      <c r="X676" s="25"/>
      <c r="Y676" s="25"/>
      <c r="Z676" s="25"/>
      <c r="AA676" s="25"/>
      <c r="AB676" s="25"/>
      <c r="AC676" s="25"/>
      <c r="AD676" s="25"/>
      <c r="AE676" s="25"/>
      <c r="AF676" s="41"/>
      <c r="AG676" s="41"/>
      <c r="AH676" s="41"/>
      <c r="AI676" s="41"/>
      <c r="AJ676" s="41"/>
      <c r="AK676" s="41"/>
    </row>
    <row r="677" spans="3:37" ht="15.75" customHeight="1">
      <c r="C677" s="41"/>
      <c r="D677" s="41"/>
      <c r="E677" s="41"/>
      <c r="F677" s="41"/>
      <c r="G677" s="41"/>
      <c r="H677" s="41"/>
      <c r="I677" s="41"/>
      <c r="J677" s="41"/>
      <c r="K677" s="41"/>
      <c r="L677" s="41"/>
      <c r="M677" s="41"/>
      <c r="N677" s="41"/>
      <c r="O677" s="41"/>
      <c r="P677" s="41"/>
      <c r="Q677" s="41"/>
      <c r="R677" s="25"/>
      <c r="S677" s="25"/>
      <c r="T677" s="25"/>
      <c r="U677" s="25"/>
      <c r="V677" s="25"/>
      <c r="W677" s="25"/>
      <c r="X677" s="25"/>
      <c r="Y677" s="25"/>
      <c r="Z677" s="25"/>
      <c r="AA677" s="25"/>
      <c r="AB677" s="25"/>
      <c r="AC677" s="25"/>
      <c r="AD677" s="25"/>
      <c r="AE677" s="25"/>
      <c r="AF677" s="41"/>
      <c r="AG677" s="41"/>
      <c r="AH677" s="41"/>
      <c r="AI677" s="41"/>
      <c r="AJ677" s="41"/>
      <c r="AK677" s="41"/>
    </row>
    <row r="678" spans="3:37" ht="15.75" customHeight="1">
      <c r="C678" s="41"/>
      <c r="D678" s="41"/>
      <c r="E678" s="41"/>
      <c r="F678" s="41"/>
      <c r="G678" s="41"/>
      <c r="H678" s="41"/>
      <c r="I678" s="41"/>
      <c r="J678" s="41"/>
      <c r="K678" s="41"/>
      <c r="L678" s="41"/>
      <c r="M678" s="41"/>
      <c r="N678" s="41"/>
      <c r="O678" s="41"/>
      <c r="P678" s="41"/>
      <c r="Q678" s="41"/>
      <c r="R678" s="25"/>
      <c r="S678" s="25"/>
      <c r="T678" s="25"/>
      <c r="U678" s="25"/>
      <c r="V678" s="25"/>
      <c r="W678" s="25"/>
      <c r="X678" s="25"/>
      <c r="Y678" s="25"/>
      <c r="Z678" s="25"/>
      <c r="AA678" s="25"/>
      <c r="AB678" s="25"/>
      <c r="AC678" s="25"/>
      <c r="AD678" s="25"/>
      <c r="AE678" s="25"/>
      <c r="AF678" s="41"/>
      <c r="AG678" s="41"/>
      <c r="AH678" s="41"/>
      <c r="AI678" s="41"/>
      <c r="AJ678" s="41"/>
      <c r="AK678" s="41"/>
    </row>
    <row r="679" spans="3:37" ht="15.75" customHeight="1">
      <c r="C679" s="41"/>
      <c r="D679" s="41"/>
      <c r="E679" s="41"/>
      <c r="F679" s="41"/>
      <c r="G679" s="41"/>
      <c r="H679" s="41"/>
      <c r="I679" s="41"/>
      <c r="J679" s="41"/>
      <c r="K679" s="41"/>
      <c r="L679" s="41"/>
      <c r="M679" s="41"/>
      <c r="N679" s="41"/>
      <c r="O679" s="41"/>
      <c r="P679" s="41"/>
      <c r="Q679" s="41"/>
      <c r="R679" s="25"/>
      <c r="S679" s="25"/>
      <c r="T679" s="25"/>
      <c r="U679" s="25"/>
      <c r="V679" s="25"/>
      <c r="W679" s="25"/>
      <c r="X679" s="25"/>
      <c r="Y679" s="25"/>
      <c r="Z679" s="25"/>
      <c r="AA679" s="25"/>
      <c r="AB679" s="25"/>
      <c r="AC679" s="25"/>
      <c r="AD679" s="25"/>
      <c r="AE679" s="25"/>
      <c r="AF679" s="41"/>
      <c r="AG679" s="41"/>
      <c r="AH679" s="41"/>
      <c r="AI679" s="41"/>
      <c r="AJ679" s="41"/>
      <c r="AK679" s="41"/>
    </row>
    <row r="680" spans="3:37" ht="15.75" customHeight="1">
      <c r="C680" s="41"/>
      <c r="D680" s="41"/>
      <c r="E680" s="41"/>
      <c r="F680" s="41"/>
      <c r="G680" s="41"/>
      <c r="H680" s="41"/>
      <c r="I680" s="41"/>
      <c r="J680" s="41"/>
      <c r="K680" s="41"/>
      <c r="L680" s="41"/>
      <c r="M680" s="41"/>
      <c r="N680" s="41"/>
      <c r="O680" s="41"/>
      <c r="P680" s="41"/>
      <c r="Q680" s="41"/>
      <c r="R680" s="25"/>
      <c r="S680" s="25"/>
      <c r="T680" s="25"/>
      <c r="U680" s="25"/>
      <c r="V680" s="25"/>
      <c r="W680" s="25"/>
      <c r="X680" s="25"/>
      <c r="Y680" s="25"/>
      <c r="Z680" s="25"/>
      <c r="AA680" s="25"/>
      <c r="AB680" s="25"/>
      <c r="AC680" s="25"/>
      <c r="AD680" s="25"/>
      <c r="AE680" s="25"/>
      <c r="AF680" s="41"/>
      <c r="AG680" s="41"/>
      <c r="AH680" s="41"/>
      <c r="AI680" s="41"/>
      <c r="AJ680" s="41"/>
      <c r="AK680" s="41"/>
    </row>
    <row r="681" spans="3:37" ht="15.75" customHeight="1">
      <c r="C681" s="41"/>
      <c r="D681" s="41"/>
      <c r="E681" s="41"/>
      <c r="F681" s="41"/>
      <c r="G681" s="41"/>
      <c r="H681" s="41"/>
      <c r="I681" s="41"/>
      <c r="J681" s="41"/>
      <c r="K681" s="41"/>
      <c r="L681" s="41"/>
      <c r="M681" s="41"/>
      <c r="N681" s="41"/>
      <c r="O681" s="41"/>
      <c r="P681" s="41"/>
      <c r="Q681" s="41"/>
      <c r="R681" s="25"/>
      <c r="S681" s="25"/>
      <c r="T681" s="25"/>
      <c r="U681" s="25"/>
      <c r="V681" s="25"/>
      <c r="W681" s="25"/>
      <c r="X681" s="25"/>
      <c r="Y681" s="25"/>
      <c r="Z681" s="25"/>
      <c r="AA681" s="25"/>
      <c r="AB681" s="25"/>
      <c r="AC681" s="25"/>
      <c r="AD681" s="25"/>
      <c r="AE681" s="25"/>
      <c r="AF681" s="41"/>
      <c r="AG681" s="41"/>
      <c r="AH681" s="41"/>
      <c r="AI681" s="41"/>
      <c r="AJ681" s="41"/>
      <c r="AK681" s="41"/>
    </row>
    <row r="682" spans="3:37" ht="15.75" customHeight="1">
      <c r="C682" s="41"/>
      <c r="D682" s="41"/>
      <c r="E682" s="41"/>
      <c r="F682" s="41"/>
      <c r="G682" s="41"/>
      <c r="H682" s="41"/>
      <c r="I682" s="41"/>
      <c r="J682" s="41"/>
      <c r="K682" s="41"/>
      <c r="L682" s="41"/>
      <c r="M682" s="41"/>
      <c r="N682" s="41"/>
      <c r="O682" s="41"/>
      <c r="P682" s="41"/>
      <c r="Q682" s="41"/>
      <c r="R682" s="25"/>
      <c r="S682" s="25"/>
      <c r="T682" s="25"/>
      <c r="U682" s="25"/>
      <c r="V682" s="25"/>
      <c r="W682" s="25"/>
      <c r="X682" s="25"/>
      <c r="Y682" s="25"/>
      <c r="Z682" s="25"/>
      <c r="AA682" s="25"/>
      <c r="AB682" s="25"/>
      <c r="AC682" s="25"/>
      <c r="AD682" s="25"/>
      <c r="AE682" s="25"/>
      <c r="AF682" s="41"/>
      <c r="AG682" s="41"/>
      <c r="AH682" s="41"/>
      <c r="AI682" s="41"/>
      <c r="AJ682" s="41"/>
      <c r="AK682" s="41"/>
    </row>
    <row r="683" spans="3:37" ht="15.75" customHeight="1">
      <c r="C683" s="41"/>
      <c r="D683" s="41"/>
      <c r="E683" s="41"/>
      <c r="F683" s="41"/>
      <c r="G683" s="41"/>
      <c r="H683" s="41"/>
      <c r="I683" s="41"/>
      <c r="J683" s="41"/>
      <c r="K683" s="41"/>
      <c r="L683" s="41"/>
      <c r="M683" s="41"/>
      <c r="N683" s="41"/>
      <c r="O683" s="41"/>
      <c r="P683" s="41"/>
      <c r="Q683" s="41"/>
      <c r="R683" s="25"/>
      <c r="S683" s="25"/>
      <c r="T683" s="25"/>
      <c r="U683" s="25"/>
      <c r="V683" s="25"/>
      <c r="W683" s="25"/>
      <c r="X683" s="25"/>
      <c r="Y683" s="25"/>
      <c r="Z683" s="25"/>
      <c r="AA683" s="25"/>
      <c r="AB683" s="25"/>
      <c r="AC683" s="25"/>
      <c r="AD683" s="25"/>
      <c r="AE683" s="25"/>
      <c r="AF683" s="41"/>
      <c r="AG683" s="41"/>
      <c r="AH683" s="41"/>
      <c r="AI683" s="41"/>
      <c r="AJ683" s="41"/>
      <c r="AK683" s="41"/>
    </row>
    <row r="684" spans="3:37" ht="15.75" customHeight="1">
      <c r="C684" s="41"/>
      <c r="D684" s="41"/>
      <c r="E684" s="41"/>
      <c r="F684" s="41"/>
      <c r="G684" s="41"/>
      <c r="H684" s="41"/>
      <c r="I684" s="41"/>
      <c r="J684" s="41"/>
      <c r="K684" s="41"/>
      <c r="L684" s="41"/>
      <c r="M684" s="41"/>
      <c r="N684" s="41"/>
      <c r="O684" s="41"/>
      <c r="P684" s="41"/>
      <c r="Q684" s="41"/>
      <c r="R684" s="25"/>
      <c r="S684" s="25"/>
      <c r="T684" s="25"/>
      <c r="U684" s="25"/>
      <c r="V684" s="25"/>
      <c r="W684" s="25"/>
      <c r="X684" s="25"/>
      <c r="Y684" s="25"/>
      <c r="Z684" s="25"/>
      <c r="AA684" s="25"/>
      <c r="AB684" s="25"/>
      <c r="AC684" s="25"/>
      <c r="AD684" s="25"/>
      <c r="AE684" s="25"/>
      <c r="AF684" s="41"/>
      <c r="AG684" s="41"/>
      <c r="AH684" s="41"/>
      <c r="AI684" s="41"/>
      <c r="AJ684" s="41"/>
      <c r="AK684" s="41"/>
    </row>
    <row r="685" spans="3:37" ht="15.75" customHeight="1">
      <c r="C685" s="41"/>
      <c r="D685" s="41"/>
      <c r="E685" s="41"/>
      <c r="F685" s="41"/>
      <c r="G685" s="41"/>
      <c r="H685" s="41"/>
      <c r="I685" s="41"/>
      <c r="J685" s="41"/>
      <c r="K685" s="41"/>
      <c r="L685" s="41"/>
      <c r="M685" s="41"/>
      <c r="N685" s="41"/>
      <c r="O685" s="41"/>
      <c r="P685" s="41"/>
      <c r="Q685" s="41"/>
      <c r="R685" s="25"/>
      <c r="S685" s="25"/>
      <c r="T685" s="25"/>
      <c r="U685" s="25"/>
      <c r="V685" s="25"/>
      <c r="W685" s="25"/>
      <c r="X685" s="25"/>
      <c r="Y685" s="25"/>
      <c r="Z685" s="25"/>
      <c r="AA685" s="25"/>
      <c r="AB685" s="25"/>
      <c r="AC685" s="25"/>
      <c r="AD685" s="25"/>
      <c r="AE685" s="25"/>
      <c r="AF685" s="41"/>
      <c r="AG685" s="41"/>
      <c r="AH685" s="41"/>
      <c r="AI685" s="41"/>
      <c r="AJ685" s="41"/>
      <c r="AK685" s="41"/>
    </row>
    <row r="686" spans="3:37" ht="15.75" customHeight="1">
      <c r="C686" s="41"/>
      <c r="D686" s="41"/>
      <c r="E686" s="41"/>
      <c r="F686" s="41"/>
      <c r="G686" s="41"/>
      <c r="H686" s="41"/>
      <c r="I686" s="41"/>
      <c r="J686" s="41"/>
      <c r="K686" s="41"/>
      <c r="L686" s="41"/>
      <c r="M686" s="41"/>
      <c r="N686" s="41"/>
      <c r="O686" s="41"/>
      <c r="P686" s="41"/>
      <c r="Q686" s="41"/>
      <c r="R686" s="25"/>
      <c r="S686" s="25"/>
      <c r="T686" s="25"/>
      <c r="U686" s="25"/>
      <c r="V686" s="25"/>
      <c r="W686" s="25"/>
      <c r="X686" s="25"/>
      <c r="Y686" s="25"/>
      <c r="Z686" s="25"/>
      <c r="AA686" s="25"/>
      <c r="AB686" s="25"/>
      <c r="AC686" s="25"/>
      <c r="AD686" s="25"/>
      <c r="AE686" s="25"/>
      <c r="AF686" s="41"/>
      <c r="AG686" s="41"/>
      <c r="AH686" s="41"/>
      <c r="AI686" s="41"/>
      <c r="AJ686" s="41"/>
      <c r="AK686" s="41"/>
    </row>
    <row r="687" spans="3:37" ht="15.75" customHeight="1">
      <c r="C687" s="41"/>
      <c r="D687" s="41"/>
      <c r="E687" s="41"/>
      <c r="F687" s="41"/>
      <c r="G687" s="41"/>
      <c r="H687" s="41"/>
      <c r="I687" s="41"/>
      <c r="J687" s="41"/>
      <c r="K687" s="41"/>
      <c r="L687" s="41"/>
      <c r="M687" s="41"/>
      <c r="N687" s="41"/>
      <c r="O687" s="41"/>
      <c r="P687" s="41"/>
      <c r="Q687" s="41"/>
      <c r="R687" s="25"/>
      <c r="S687" s="25"/>
      <c r="T687" s="25"/>
      <c r="U687" s="25"/>
      <c r="V687" s="25"/>
      <c r="W687" s="25"/>
      <c r="X687" s="25"/>
      <c r="Y687" s="25"/>
      <c r="Z687" s="25"/>
      <c r="AA687" s="25"/>
      <c r="AB687" s="25"/>
      <c r="AC687" s="25"/>
      <c r="AD687" s="25"/>
      <c r="AE687" s="25"/>
      <c r="AF687" s="41"/>
      <c r="AG687" s="41"/>
      <c r="AH687" s="41"/>
      <c r="AI687" s="41"/>
      <c r="AJ687" s="41"/>
      <c r="AK687" s="41"/>
    </row>
    <row r="688" spans="3:37" ht="15.75" customHeight="1">
      <c r="C688" s="41"/>
      <c r="D688" s="41"/>
      <c r="E688" s="41"/>
      <c r="F688" s="41"/>
      <c r="G688" s="41"/>
      <c r="H688" s="41"/>
      <c r="I688" s="41"/>
      <c r="J688" s="41"/>
      <c r="K688" s="41"/>
      <c r="L688" s="41"/>
      <c r="M688" s="41"/>
      <c r="N688" s="41"/>
      <c r="O688" s="41"/>
      <c r="P688" s="41"/>
      <c r="Q688" s="41"/>
      <c r="R688" s="25"/>
      <c r="S688" s="25"/>
      <c r="T688" s="25"/>
      <c r="U688" s="25"/>
      <c r="V688" s="25"/>
      <c r="W688" s="25"/>
      <c r="X688" s="25"/>
      <c r="Y688" s="25"/>
      <c r="Z688" s="25"/>
      <c r="AA688" s="25"/>
      <c r="AB688" s="25"/>
      <c r="AC688" s="25"/>
      <c r="AD688" s="25"/>
      <c r="AE688" s="25"/>
      <c r="AF688" s="41"/>
      <c r="AG688" s="41"/>
      <c r="AH688" s="41"/>
      <c r="AI688" s="41"/>
      <c r="AJ688" s="41"/>
      <c r="AK688" s="41"/>
    </row>
    <row r="689" spans="3:37" ht="15.75" customHeight="1">
      <c r="C689" s="41"/>
      <c r="D689" s="41"/>
      <c r="E689" s="41"/>
      <c r="F689" s="41"/>
      <c r="G689" s="41"/>
      <c r="H689" s="41"/>
      <c r="I689" s="41"/>
      <c r="J689" s="41"/>
      <c r="K689" s="41"/>
      <c r="L689" s="41"/>
      <c r="M689" s="41"/>
      <c r="N689" s="41"/>
      <c r="O689" s="41"/>
      <c r="P689" s="41"/>
      <c r="Q689" s="41"/>
      <c r="R689" s="25"/>
      <c r="S689" s="25"/>
      <c r="T689" s="25"/>
      <c r="U689" s="25"/>
      <c r="V689" s="25"/>
      <c r="W689" s="25"/>
      <c r="X689" s="25"/>
      <c r="Y689" s="25"/>
      <c r="Z689" s="25"/>
      <c r="AA689" s="25"/>
      <c r="AB689" s="25"/>
      <c r="AC689" s="25"/>
      <c r="AD689" s="25"/>
      <c r="AE689" s="25"/>
      <c r="AF689" s="41"/>
      <c r="AG689" s="41"/>
      <c r="AH689" s="41"/>
      <c r="AI689" s="41"/>
      <c r="AJ689" s="41"/>
      <c r="AK689" s="41"/>
    </row>
    <row r="690" spans="3:37" ht="15.75" customHeight="1">
      <c r="C690" s="41"/>
      <c r="D690" s="41"/>
      <c r="E690" s="41"/>
      <c r="F690" s="41"/>
      <c r="G690" s="41"/>
      <c r="H690" s="41"/>
      <c r="I690" s="41"/>
      <c r="J690" s="41"/>
      <c r="K690" s="41"/>
      <c r="L690" s="41"/>
      <c r="M690" s="41"/>
      <c r="N690" s="41"/>
      <c r="O690" s="41"/>
      <c r="P690" s="41"/>
      <c r="Q690" s="41"/>
      <c r="R690" s="25"/>
      <c r="S690" s="25"/>
      <c r="T690" s="25"/>
      <c r="U690" s="25"/>
      <c r="V690" s="25"/>
      <c r="W690" s="25"/>
      <c r="X690" s="25"/>
      <c r="Y690" s="25"/>
      <c r="Z690" s="25"/>
      <c r="AA690" s="25"/>
      <c r="AB690" s="25"/>
      <c r="AC690" s="25"/>
      <c r="AD690" s="25"/>
      <c r="AE690" s="25"/>
      <c r="AF690" s="41"/>
      <c r="AG690" s="41"/>
      <c r="AH690" s="41"/>
      <c r="AI690" s="41"/>
      <c r="AJ690" s="41"/>
      <c r="AK690" s="41"/>
    </row>
    <row r="691" spans="3:37" ht="15.75" customHeight="1">
      <c r="C691" s="41"/>
      <c r="D691" s="41"/>
      <c r="E691" s="41"/>
      <c r="F691" s="41"/>
      <c r="G691" s="41"/>
      <c r="H691" s="41"/>
      <c r="I691" s="41"/>
      <c r="J691" s="41"/>
      <c r="K691" s="41"/>
      <c r="L691" s="41"/>
      <c r="M691" s="41"/>
      <c r="N691" s="41"/>
      <c r="O691" s="41"/>
      <c r="P691" s="41"/>
      <c r="Q691" s="41"/>
      <c r="R691" s="25"/>
      <c r="S691" s="25"/>
      <c r="T691" s="25"/>
      <c r="U691" s="25"/>
      <c r="V691" s="25"/>
      <c r="W691" s="25"/>
      <c r="X691" s="25"/>
      <c r="Y691" s="25"/>
      <c r="Z691" s="25"/>
      <c r="AA691" s="25"/>
      <c r="AB691" s="25"/>
      <c r="AC691" s="25"/>
      <c r="AD691" s="25"/>
      <c r="AE691" s="25"/>
      <c r="AF691" s="41"/>
      <c r="AG691" s="41"/>
      <c r="AH691" s="41"/>
      <c r="AI691" s="41"/>
      <c r="AJ691" s="41"/>
      <c r="AK691" s="41"/>
    </row>
    <row r="692" spans="3:37" ht="15.75" customHeight="1">
      <c r="C692" s="41"/>
      <c r="D692" s="41"/>
      <c r="E692" s="41"/>
      <c r="F692" s="41"/>
      <c r="G692" s="41"/>
      <c r="H692" s="41"/>
      <c r="I692" s="41"/>
      <c r="J692" s="41"/>
      <c r="K692" s="41"/>
      <c r="L692" s="41"/>
      <c r="M692" s="41"/>
      <c r="N692" s="41"/>
      <c r="O692" s="41"/>
      <c r="P692" s="41"/>
      <c r="Q692" s="41"/>
      <c r="R692" s="25"/>
      <c r="S692" s="25"/>
      <c r="T692" s="25"/>
      <c r="U692" s="25"/>
      <c r="V692" s="25"/>
      <c r="W692" s="25"/>
      <c r="X692" s="25"/>
      <c r="Y692" s="25"/>
      <c r="Z692" s="25"/>
      <c r="AA692" s="25"/>
      <c r="AB692" s="25"/>
      <c r="AC692" s="25"/>
      <c r="AD692" s="25"/>
      <c r="AE692" s="25"/>
      <c r="AF692" s="41"/>
      <c r="AG692" s="41"/>
      <c r="AH692" s="41"/>
      <c r="AI692" s="41"/>
      <c r="AJ692" s="41"/>
      <c r="AK692" s="41"/>
    </row>
    <row r="693" spans="3:37" ht="15.75" customHeight="1">
      <c r="C693" s="41"/>
      <c r="D693" s="41"/>
      <c r="E693" s="41"/>
      <c r="F693" s="41"/>
      <c r="G693" s="41"/>
      <c r="H693" s="41"/>
      <c r="I693" s="41"/>
      <c r="J693" s="41"/>
      <c r="K693" s="41"/>
      <c r="L693" s="41"/>
      <c r="M693" s="41"/>
      <c r="N693" s="41"/>
      <c r="O693" s="41"/>
      <c r="P693" s="41"/>
      <c r="Q693" s="41"/>
      <c r="R693" s="25"/>
      <c r="S693" s="25"/>
      <c r="T693" s="25"/>
      <c r="U693" s="25"/>
      <c r="V693" s="25"/>
      <c r="W693" s="25"/>
      <c r="X693" s="25"/>
      <c r="Y693" s="25"/>
      <c r="Z693" s="25"/>
      <c r="AA693" s="25"/>
      <c r="AB693" s="25"/>
      <c r="AC693" s="25"/>
      <c r="AD693" s="25"/>
      <c r="AE693" s="25"/>
      <c r="AF693" s="41"/>
      <c r="AG693" s="41"/>
      <c r="AH693" s="41"/>
      <c r="AI693" s="41"/>
      <c r="AJ693" s="41"/>
      <c r="AK693" s="41"/>
    </row>
    <row r="694" spans="3:37" ht="15.75" customHeight="1">
      <c r="C694" s="41"/>
      <c r="D694" s="41"/>
      <c r="E694" s="41"/>
      <c r="F694" s="41"/>
      <c r="G694" s="41"/>
      <c r="H694" s="41"/>
      <c r="I694" s="41"/>
      <c r="J694" s="41"/>
      <c r="K694" s="41"/>
      <c r="L694" s="41"/>
      <c r="M694" s="41"/>
      <c r="N694" s="41"/>
      <c r="O694" s="41"/>
      <c r="P694" s="41"/>
      <c r="Q694" s="41"/>
      <c r="R694" s="25"/>
      <c r="S694" s="25"/>
      <c r="T694" s="25"/>
      <c r="U694" s="25"/>
      <c r="V694" s="25"/>
      <c r="W694" s="25"/>
      <c r="X694" s="25"/>
      <c r="Y694" s="25"/>
      <c r="Z694" s="25"/>
      <c r="AA694" s="25"/>
      <c r="AB694" s="25"/>
      <c r="AC694" s="25"/>
      <c r="AD694" s="25"/>
      <c r="AE694" s="25"/>
      <c r="AF694" s="41"/>
      <c r="AG694" s="41"/>
      <c r="AH694" s="41"/>
      <c r="AI694" s="41"/>
      <c r="AJ694" s="41"/>
      <c r="AK694" s="41"/>
    </row>
    <row r="695" spans="3:37" ht="15.75" customHeight="1">
      <c r="C695" s="41"/>
      <c r="D695" s="41"/>
      <c r="E695" s="41"/>
      <c r="F695" s="41"/>
      <c r="G695" s="41"/>
      <c r="H695" s="41"/>
      <c r="I695" s="41"/>
      <c r="J695" s="41"/>
      <c r="K695" s="41"/>
      <c r="L695" s="41"/>
      <c r="M695" s="41"/>
      <c r="N695" s="41"/>
      <c r="O695" s="41"/>
      <c r="P695" s="41"/>
      <c r="Q695" s="41"/>
      <c r="R695" s="25"/>
      <c r="S695" s="25"/>
      <c r="T695" s="25"/>
      <c r="U695" s="25"/>
      <c r="V695" s="25"/>
      <c r="W695" s="25"/>
      <c r="X695" s="25"/>
      <c r="Y695" s="25"/>
      <c r="Z695" s="25"/>
      <c r="AA695" s="25"/>
      <c r="AB695" s="25"/>
      <c r="AC695" s="25"/>
      <c r="AD695" s="25"/>
      <c r="AE695" s="25"/>
      <c r="AF695" s="41"/>
      <c r="AG695" s="41"/>
      <c r="AH695" s="41"/>
      <c r="AI695" s="41"/>
      <c r="AJ695" s="41"/>
      <c r="AK695" s="41"/>
    </row>
    <row r="696" spans="3:37" ht="15.75" customHeight="1">
      <c r="C696" s="41"/>
      <c r="D696" s="41"/>
      <c r="E696" s="41"/>
      <c r="F696" s="41"/>
      <c r="G696" s="41"/>
      <c r="H696" s="41"/>
      <c r="I696" s="41"/>
      <c r="J696" s="41"/>
      <c r="K696" s="41"/>
      <c r="L696" s="41"/>
      <c r="M696" s="41"/>
      <c r="N696" s="41"/>
      <c r="O696" s="41"/>
      <c r="P696" s="41"/>
      <c r="Q696" s="41"/>
      <c r="R696" s="25"/>
      <c r="S696" s="25"/>
      <c r="T696" s="25"/>
      <c r="U696" s="25"/>
      <c r="V696" s="25"/>
      <c r="W696" s="25"/>
      <c r="X696" s="25"/>
      <c r="Y696" s="25"/>
      <c r="Z696" s="25"/>
      <c r="AA696" s="25"/>
      <c r="AB696" s="25"/>
      <c r="AC696" s="25"/>
      <c r="AD696" s="25"/>
      <c r="AE696" s="25"/>
      <c r="AF696" s="41"/>
      <c r="AG696" s="41"/>
      <c r="AH696" s="41"/>
      <c r="AI696" s="41"/>
      <c r="AJ696" s="41"/>
      <c r="AK696" s="41"/>
    </row>
    <row r="697" spans="3:37" ht="15.75" customHeight="1">
      <c r="C697" s="41"/>
      <c r="D697" s="41"/>
      <c r="E697" s="41"/>
      <c r="F697" s="41"/>
      <c r="G697" s="41"/>
      <c r="H697" s="41"/>
      <c r="I697" s="41"/>
      <c r="J697" s="41"/>
      <c r="K697" s="41"/>
      <c r="L697" s="41"/>
      <c r="M697" s="41"/>
      <c r="N697" s="41"/>
      <c r="O697" s="41"/>
      <c r="P697" s="41"/>
      <c r="Q697" s="41"/>
      <c r="R697" s="25"/>
      <c r="S697" s="25"/>
      <c r="T697" s="25"/>
      <c r="U697" s="25"/>
      <c r="V697" s="25"/>
      <c r="W697" s="25"/>
      <c r="X697" s="25"/>
      <c r="Y697" s="25"/>
      <c r="Z697" s="25"/>
      <c r="AA697" s="25"/>
      <c r="AB697" s="25"/>
      <c r="AC697" s="25"/>
      <c r="AD697" s="25"/>
      <c r="AE697" s="25"/>
      <c r="AF697" s="41"/>
      <c r="AG697" s="41"/>
      <c r="AH697" s="41"/>
      <c r="AI697" s="41"/>
      <c r="AJ697" s="41"/>
      <c r="AK697" s="41"/>
    </row>
    <row r="698" spans="3:37" ht="15.75" customHeight="1">
      <c r="C698" s="41"/>
      <c r="D698" s="41"/>
      <c r="E698" s="41"/>
      <c r="F698" s="41"/>
      <c r="G698" s="41"/>
      <c r="H698" s="41"/>
      <c r="I698" s="41"/>
      <c r="J698" s="41"/>
      <c r="K698" s="41"/>
      <c r="L698" s="41"/>
      <c r="M698" s="41"/>
      <c r="N698" s="41"/>
      <c r="O698" s="41"/>
      <c r="P698" s="41"/>
      <c r="Q698" s="41"/>
      <c r="R698" s="25"/>
      <c r="S698" s="25"/>
      <c r="T698" s="25"/>
      <c r="U698" s="25"/>
      <c r="V698" s="25"/>
      <c r="W698" s="25"/>
      <c r="X698" s="25"/>
      <c r="Y698" s="25"/>
      <c r="Z698" s="25"/>
      <c r="AA698" s="25"/>
      <c r="AB698" s="25"/>
      <c r="AC698" s="25"/>
      <c r="AD698" s="25"/>
      <c r="AE698" s="25"/>
      <c r="AF698" s="41"/>
      <c r="AG698" s="41"/>
      <c r="AH698" s="41"/>
      <c r="AI698" s="41"/>
      <c r="AJ698" s="41"/>
      <c r="AK698" s="41"/>
    </row>
    <row r="699" spans="3:37" ht="15.75" customHeight="1">
      <c r="C699" s="41"/>
      <c r="D699" s="41"/>
      <c r="E699" s="41"/>
      <c r="F699" s="41"/>
      <c r="G699" s="41"/>
      <c r="H699" s="41"/>
      <c r="I699" s="41"/>
      <c r="J699" s="41"/>
      <c r="K699" s="41"/>
      <c r="L699" s="41"/>
      <c r="M699" s="41"/>
      <c r="N699" s="41"/>
      <c r="O699" s="41"/>
      <c r="P699" s="41"/>
      <c r="Q699" s="41"/>
      <c r="R699" s="25"/>
      <c r="S699" s="25"/>
      <c r="T699" s="25"/>
      <c r="U699" s="25"/>
      <c r="V699" s="25"/>
      <c r="W699" s="25"/>
      <c r="X699" s="25"/>
      <c r="Y699" s="25"/>
      <c r="Z699" s="25"/>
      <c r="AA699" s="25"/>
      <c r="AB699" s="25"/>
      <c r="AC699" s="25"/>
      <c r="AD699" s="25"/>
      <c r="AE699" s="25"/>
      <c r="AF699" s="41"/>
      <c r="AG699" s="41"/>
      <c r="AH699" s="41"/>
      <c r="AI699" s="41"/>
      <c r="AJ699" s="41"/>
      <c r="AK699" s="41"/>
    </row>
    <row r="700" spans="3:37" ht="15.75" customHeight="1">
      <c r="C700" s="41"/>
      <c r="D700" s="41"/>
      <c r="E700" s="41"/>
      <c r="F700" s="41"/>
      <c r="G700" s="41"/>
      <c r="H700" s="41"/>
      <c r="I700" s="41"/>
      <c r="J700" s="41"/>
      <c r="K700" s="41"/>
      <c r="L700" s="41"/>
      <c r="M700" s="41"/>
      <c r="N700" s="41"/>
      <c r="O700" s="41"/>
      <c r="P700" s="41"/>
      <c r="Q700" s="41"/>
      <c r="R700" s="25"/>
      <c r="S700" s="25"/>
      <c r="T700" s="25"/>
      <c r="U700" s="25"/>
      <c r="V700" s="25"/>
      <c r="W700" s="25"/>
      <c r="X700" s="25"/>
      <c r="Y700" s="25"/>
      <c r="Z700" s="25"/>
      <c r="AA700" s="25"/>
      <c r="AB700" s="25"/>
      <c r="AC700" s="25"/>
      <c r="AD700" s="25"/>
      <c r="AE700" s="25"/>
      <c r="AF700" s="41"/>
      <c r="AG700" s="41"/>
      <c r="AH700" s="41"/>
      <c r="AI700" s="41"/>
      <c r="AJ700" s="41"/>
      <c r="AK700" s="41"/>
    </row>
    <row r="701" spans="3:37" ht="15.75" customHeight="1">
      <c r="C701" s="41"/>
      <c r="D701" s="41"/>
      <c r="E701" s="41"/>
      <c r="F701" s="41"/>
      <c r="G701" s="41"/>
      <c r="H701" s="41"/>
      <c r="I701" s="41"/>
      <c r="J701" s="41"/>
      <c r="K701" s="41"/>
      <c r="L701" s="41"/>
      <c r="M701" s="41"/>
      <c r="N701" s="41"/>
      <c r="O701" s="41"/>
      <c r="P701" s="41"/>
      <c r="Q701" s="41"/>
      <c r="R701" s="25"/>
      <c r="S701" s="25"/>
      <c r="T701" s="25"/>
      <c r="U701" s="25"/>
      <c r="V701" s="25"/>
      <c r="W701" s="25"/>
      <c r="X701" s="25"/>
      <c r="Y701" s="25"/>
      <c r="Z701" s="25"/>
      <c r="AA701" s="25"/>
      <c r="AB701" s="25"/>
      <c r="AC701" s="25"/>
      <c r="AD701" s="25"/>
      <c r="AE701" s="25"/>
      <c r="AF701" s="41"/>
      <c r="AG701" s="41"/>
      <c r="AH701" s="41"/>
      <c r="AI701" s="41"/>
      <c r="AJ701" s="41"/>
      <c r="AK701" s="41"/>
    </row>
    <row r="702" spans="3:37" ht="15.75" customHeight="1">
      <c r="C702" s="41"/>
      <c r="D702" s="41"/>
      <c r="E702" s="41"/>
      <c r="F702" s="41"/>
      <c r="G702" s="41"/>
      <c r="H702" s="41"/>
      <c r="I702" s="41"/>
      <c r="J702" s="41"/>
      <c r="K702" s="41"/>
      <c r="L702" s="41"/>
      <c r="M702" s="41"/>
      <c r="N702" s="41"/>
      <c r="O702" s="41"/>
      <c r="P702" s="41"/>
      <c r="Q702" s="41"/>
      <c r="R702" s="25"/>
      <c r="S702" s="25"/>
      <c r="T702" s="25"/>
      <c r="U702" s="25"/>
      <c r="V702" s="25"/>
      <c r="W702" s="25"/>
      <c r="X702" s="25"/>
      <c r="Y702" s="25"/>
      <c r="Z702" s="25"/>
      <c r="AA702" s="25"/>
      <c r="AB702" s="25"/>
      <c r="AC702" s="25"/>
      <c r="AD702" s="25"/>
      <c r="AE702" s="25"/>
      <c r="AF702" s="41"/>
      <c r="AG702" s="41"/>
      <c r="AH702" s="41"/>
      <c r="AI702" s="41"/>
      <c r="AJ702" s="41"/>
      <c r="AK702" s="41"/>
    </row>
    <row r="703" spans="3:37" ht="15.75" customHeight="1">
      <c r="C703" s="41"/>
      <c r="D703" s="41"/>
      <c r="E703" s="41"/>
      <c r="F703" s="41"/>
      <c r="G703" s="41"/>
      <c r="H703" s="41"/>
      <c r="I703" s="41"/>
      <c r="J703" s="41"/>
      <c r="K703" s="41"/>
      <c r="L703" s="41"/>
      <c r="M703" s="41"/>
      <c r="N703" s="41"/>
      <c r="O703" s="41"/>
      <c r="P703" s="41"/>
      <c r="Q703" s="41"/>
      <c r="R703" s="25"/>
      <c r="S703" s="25"/>
      <c r="T703" s="25"/>
      <c r="U703" s="25"/>
      <c r="V703" s="25"/>
      <c r="W703" s="25"/>
      <c r="X703" s="25"/>
      <c r="Y703" s="25"/>
      <c r="Z703" s="25"/>
      <c r="AA703" s="25"/>
      <c r="AB703" s="25"/>
      <c r="AC703" s="25"/>
      <c r="AD703" s="25"/>
      <c r="AE703" s="25"/>
      <c r="AF703" s="41"/>
      <c r="AG703" s="41"/>
      <c r="AH703" s="41"/>
      <c r="AI703" s="41"/>
      <c r="AJ703" s="41"/>
      <c r="AK703" s="41"/>
    </row>
    <row r="704" spans="3:37" ht="15.75" customHeight="1">
      <c r="C704" s="41"/>
      <c r="D704" s="41"/>
      <c r="E704" s="41"/>
      <c r="F704" s="41"/>
      <c r="G704" s="41"/>
      <c r="H704" s="41"/>
      <c r="I704" s="41"/>
      <c r="J704" s="41"/>
      <c r="K704" s="41"/>
      <c r="L704" s="41"/>
      <c r="M704" s="41"/>
      <c r="N704" s="41"/>
      <c r="O704" s="41"/>
      <c r="P704" s="41"/>
      <c r="Q704" s="41"/>
      <c r="R704" s="25"/>
      <c r="S704" s="25"/>
      <c r="T704" s="25"/>
      <c r="U704" s="25"/>
      <c r="V704" s="25"/>
      <c r="W704" s="25"/>
      <c r="X704" s="25"/>
      <c r="Y704" s="25"/>
      <c r="Z704" s="25"/>
      <c r="AA704" s="25"/>
      <c r="AB704" s="25"/>
      <c r="AC704" s="25"/>
      <c r="AD704" s="25"/>
      <c r="AE704" s="25"/>
      <c r="AF704" s="41"/>
      <c r="AG704" s="41"/>
      <c r="AH704" s="41"/>
      <c r="AI704" s="41"/>
      <c r="AJ704" s="41"/>
      <c r="AK704" s="41"/>
    </row>
    <row r="705" spans="3:37" ht="15.75" customHeight="1">
      <c r="C705" s="41"/>
      <c r="D705" s="41"/>
      <c r="E705" s="41"/>
      <c r="F705" s="41"/>
      <c r="G705" s="41"/>
      <c r="H705" s="41"/>
      <c r="I705" s="41"/>
      <c r="J705" s="41"/>
      <c r="K705" s="41"/>
      <c r="L705" s="41"/>
      <c r="M705" s="41"/>
      <c r="N705" s="41"/>
      <c r="O705" s="41"/>
      <c r="P705" s="41"/>
      <c r="Q705" s="41"/>
      <c r="R705" s="25"/>
      <c r="S705" s="25"/>
      <c r="T705" s="25"/>
      <c r="U705" s="25"/>
      <c r="V705" s="25"/>
      <c r="W705" s="25"/>
      <c r="X705" s="25"/>
      <c r="Y705" s="25"/>
      <c r="Z705" s="25"/>
      <c r="AA705" s="25"/>
      <c r="AB705" s="25"/>
      <c r="AC705" s="25"/>
      <c r="AD705" s="25"/>
      <c r="AE705" s="25"/>
      <c r="AF705" s="41"/>
      <c r="AG705" s="41"/>
      <c r="AH705" s="41"/>
      <c r="AI705" s="41"/>
      <c r="AJ705" s="41"/>
      <c r="AK705" s="41"/>
    </row>
    <row r="706" spans="3:37" ht="15.75" customHeight="1">
      <c r="C706" s="41"/>
      <c r="D706" s="41"/>
      <c r="E706" s="41"/>
      <c r="F706" s="41"/>
      <c r="G706" s="41"/>
      <c r="H706" s="41"/>
      <c r="I706" s="41"/>
      <c r="J706" s="41"/>
      <c r="K706" s="41"/>
      <c r="L706" s="41"/>
      <c r="M706" s="41"/>
      <c r="N706" s="41"/>
      <c r="O706" s="41"/>
      <c r="P706" s="41"/>
      <c r="Q706" s="41"/>
      <c r="R706" s="25"/>
      <c r="S706" s="25"/>
      <c r="T706" s="25"/>
      <c r="U706" s="25"/>
      <c r="V706" s="25"/>
      <c r="W706" s="25"/>
      <c r="X706" s="25"/>
      <c r="Y706" s="25"/>
      <c r="Z706" s="25"/>
      <c r="AA706" s="25"/>
      <c r="AB706" s="25"/>
      <c r="AC706" s="25"/>
      <c r="AD706" s="25"/>
      <c r="AE706" s="25"/>
      <c r="AF706" s="41"/>
      <c r="AG706" s="41"/>
      <c r="AH706" s="41"/>
      <c r="AI706" s="41"/>
      <c r="AJ706" s="41"/>
      <c r="AK706" s="41"/>
    </row>
    <row r="707" spans="3:37" ht="15.75" customHeight="1">
      <c r="C707" s="41"/>
      <c r="D707" s="41"/>
      <c r="E707" s="41"/>
      <c r="F707" s="41"/>
      <c r="G707" s="41"/>
      <c r="H707" s="41"/>
      <c r="I707" s="41"/>
      <c r="J707" s="41"/>
      <c r="K707" s="41"/>
      <c r="L707" s="41"/>
      <c r="M707" s="41"/>
      <c r="N707" s="41"/>
      <c r="O707" s="41"/>
      <c r="P707" s="41"/>
      <c r="Q707" s="41"/>
      <c r="R707" s="25"/>
      <c r="S707" s="25"/>
      <c r="T707" s="25"/>
      <c r="U707" s="25"/>
      <c r="V707" s="25"/>
      <c r="W707" s="25"/>
      <c r="X707" s="25"/>
      <c r="Y707" s="25"/>
      <c r="Z707" s="25"/>
      <c r="AA707" s="25"/>
      <c r="AB707" s="25"/>
      <c r="AC707" s="25"/>
      <c r="AD707" s="25"/>
      <c r="AE707" s="25"/>
      <c r="AF707" s="41"/>
      <c r="AG707" s="41"/>
      <c r="AH707" s="41"/>
      <c r="AI707" s="41"/>
      <c r="AJ707" s="41"/>
      <c r="AK707" s="41"/>
    </row>
    <row r="708" spans="3:37" ht="15.75" customHeight="1">
      <c r="C708" s="41"/>
      <c r="D708" s="41"/>
      <c r="E708" s="41"/>
      <c r="F708" s="41"/>
      <c r="G708" s="41"/>
      <c r="H708" s="41"/>
      <c r="I708" s="41"/>
      <c r="J708" s="41"/>
      <c r="K708" s="41"/>
      <c r="L708" s="41"/>
      <c r="M708" s="41"/>
      <c r="N708" s="41"/>
      <c r="O708" s="41"/>
      <c r="P708" s="41"/>
      <c r="Q708" s="41"/>
      <c r="R708" s="25"/>
      <c r="S708" s="25"/>
      <c r="T708" s="25"/>
      <c r="U708" s="25"/>
      <c r="V708" s="25"/>
      <c r="W708" s="25"/>
      <c r="X708" s="25"/>
      <c r="Y708" s="25"/>
      <c r="Z708" s="25"/>
      <c r="AA708" s="25"/>
      <c r="AB708" s="25"/>
      <c r="AC708" s="25"/>
      <c r="AD708" s="25"/>
      <c r="AE708" s="25"/>
      <c r="AF708" s="41"/>
      <c r="AG708" s="41"/>
      <c r="AH708" s="41"/>
      <c r="AI708" s="41"/>
      <c r="AJ708" s="41"/>
      <c r="AK708" s="41"/>
    </row>
    <row r="709" spans="3:37" ht="15.75" customHeight="1">
      <c r="C709" s="41"/>
      <c r="D709" s="41"/>
      <c r="E709" s="41"/>
      <c r="F709" s="41"/>
      <c r="G709" s="41"/>
      <c r="H709" s="41"/>
      <c r="I709" s="41"/>
      <c r="J709" s="41"/>
      <c r="K709" s="41"/>
      <c r="L709" s="41"/>
      <c r="M709" s="41"/>
      <c r="N709" s="41"/>
      <c r="O709" s="41"/>
      <c r="P709" s="41"/>
      <c r="Q709" s="41"/>
      <c r="R709" s="25"/>
      <c r="S709" s="25"/>
      <c r="T709" s="25"/>
      <c r="U709" s="25"/>
      <c r="V709" s="25"/>
      <c r="W709" s="25"/>
      <c r="X709" s="25"/>
      <c r="Y709" s="25"/>
      <c r="Z709" s="25"/>
      <c r="AA709" s="25"/>
      <c r="AB709" s="25"/>
      <c r="AC709" s="25"/>
      <c r="AD709" s="25"/>
      <c r="AE709" s="25"/>
      <c r="AF709" s="41"/>
      <c r="AG709" s="41"/>
      <c r="AH709" s="41"/>
      <c r="AI709" s="41"/>
      <c r="AJ709" s="41"/>
      <c r="AK709" s="41"/>
    </row>
    <row r="710" spans="3:37" ht="15.75" customHeight="1">
      <c r="C710" s="41"/>
      <c r="D710" s="41"/>
      <c r="E710" s="41"/>
      <c r="F710" s="41"/>
      <c r="G710" s="41"/>
      <c r="H710" s="41"/>
      <c r="I710" s="41"/>
      <c r="J710" s="41"/>
      <c r="K710" s="41"/>
      <c r="L710" s="41"/>
      <c r="M710" s="41"/>
      <c r="N710" s="41"/>
      <c r="O710" s="41"/>
      <c r="P710" s="41"/>
      <c r="Q710" s="41"/>
      <c r="R710" s="25"/>
      <c r="S710" s="25"/>
      <c r="T710" s="25"/>
      <c r="U710" s="25"/>
      <c r="V710" s="25"/>
      <c r="W710" s="25"/>
      <c r="X710" s="25"/>
      <c r="Y710" s="25"/>
      <c r="Z710" s="25"/>
      <c r="AA710" s="25"/>
      <c r="AB710" s="25"/>
      <c r="AC710" s="25"/>
      <c r="AD710" s="25"/>
      <c r="AE710" s="25"/>
      <c r="AF710" s="41"/>
      <c r="AG710" s="41"/>
      <c r="AH710" s="41"/>
      <c r="AI710" s="41"/>
      <c r="AJ710" s="41"/>
      <c r="AK710" s="41"/>
    </row>
    <row r="711" spans="3:37" ht="15.75" customHeight="1">
      <c r="C711" s="41"/>
      <c r="D711" s="41"/>
      <c r="E711" s="41"/>
      <c r="F711" s="41"/>
      <c r="G711" s="41"/>
      <c r="H711" s="41"/>
      <c r="I711" s="41"/>
      <c r="J711" s="41"/>
      <c r="K711" s="41"/>
      <c r="L711" s="41"/>
      <c r="M711" s="41"/>
      <c r="N711" s="41"/>
      <c r="O711" s="41"/>
      <c r="P711" s="41"/>
      <c r="Q711" s="41"/>
      <c r="R711" s="25"/>
      <c r="S711" s="25"/>
      <c r="T711" s="25"/>
      <c r="U711" s="25"/>
      <c r="V711" s="25"/>
      <c r="W711" s="25"/>
      <c r="X711" s="25"/>
      <c r="Y711" s="25"/>
      <c r="Z711" s="25"/>
      <c r="AA711" s="25"/>
      <c r="AB711" s="25"/>
      <c r="AC711" s="25"/>
      <c r="AD711" s="25"/>
      <c r="AE711" s="25"/>
      <c r="AF711" s="41"/>
      <c r="AG711" s="41"/>
      <c r="AH711" s="41"/>
      <c r="AI711" s="41"/>
      <c r="AJ711" s="41"/>
      <c r="AK711" s="41"/>
    </row>
    <row r="712" spans="3:37" ht="15.75" customHeight="1">
      <c r="C712" s="41"/>
      <c r="D712" s="41"/>
      <c r="E712" s="41"/>
      <c r="F712" s="41"/>
      <c r="G712" s="41"/>
      <c r="H712" s="41"/>
      <c r="I712" s="41"/>
      <c r="J712" s="41"/>
      <c r="K712" s="41"/>
      <c r="L712" s="41"/>
      <c r="M712" s="41"/>
      <c r="N712" s="41"/>
      <c r="O712" s="41"/>
      <c r="P712" s="41"/>
      <c r="Q712" s="41"/>
      <c r="R712" s="25"/>
      <c r="S712" s="25"/>
      <c r="T712" s="25"/>
      <c r="U712" s="25"/>
      <c r="V712" s="25"/>
      <c r="W712" s="25"/>
      <c r="X712" s="25"/>
      <c r="Y712" s="25"/>
      <c r="Z712" s="25"/>
      <c r="AA712" s="25"/>
      <c r="AB712" s="25"/>
      <c r="AC712" s="25"/>
      <c r="AD712" s="25"/>
      <c r="AE712" s="25"/>
      <c r="AF712" s="41"/>
      <c r="AG712" s="41"/>
      <c r="AH712" s="41"/>
      <c r="AI712" s="41"/>
      <c r="AJ712" s="41"/>
      <c r="AK712" s="41"/>
    </row>
    <row r="713" spans="3:37" ht="15.75" customHeight="1">
      <c r="C713" s="41"/>
      <c r="D713" s="41"/>
      <c r="E713" s="41"/>
      <c r="F713" s="41"/>
      <c r="G713" s="41"/>
      <c r="H713" s="41"/>
      <c r="I713" s="41"/>
      <c r="J713" s="41"/>
      <c r="K713" s="41"/>
      <c r="L713" s="41"/>
      <c r="M713" s="41"/>
      <c r="N713" s="41"/>
      <c r="O713" s="41"/>
      <c r="P713" s="41"/>
      <c r="Q713" s="41"/>
      <c r="R713" s="25"/>
      <c r="S713" s="25"/>
      <c r="T713" s="25"/>
      <c r="U713" s="25"/>
      <c r="V713" s="25"/>
      <c r="W713" s="25"/>
      <c r="X713" s="25"/>
      <c r="Y713" s="25"/>
      <c r="Z713" s="25"/>
      <c r="AA713" s="25"/>
      <c r="AB713" s="25"/>
      <c r="AC713" s="25"/>
      <c r="AD713" s="25"/>
      <c r="AE713" s="25"/>
      <c r="AF713" s="41"/>
      <c r="AG713" s="41"/>
      <c r="AH713" s="41"/>
      <c r="AI713" s="41"/>
      <c r="AJ713" s="41"/>
      <c r="AK713" s="41"/>
    </row>
    <row r="714" spans="3:37" ht="15.75" customHeight="1">
      <c r="C714" s="41"/>
      <c r="D714" s="41"/>
      <c r="E714" s="41"/>
      <c r="F714" s="41"/>
      <c r="G714" s="41"/>
      <c r="H714" s="41"/>
      <c r="I714" s="41"/>
      <c r="J714" s="41"/>
      <c r="K714" s="41"/>
      <c r="L714" s="41"/>
      <c r="M714" s="41"/>
      <c r="N714" s="41"/>
      <c r="O714" s="41"/>
      <c r="P714" s="41"/>
      <c r="Q714" s="41"/>
      <c r="R714" s="25"/>
      <c r="S714" s="25"/>
      <c r="T714" s="25"/>
      <c r="U714" s="25"/>
      <c r="V714" s="25"/>
      <c r="W714" s="25"/>
      <c r="X714" s="25"/>
      <c r="Y714" s="25"/>
      <c r="Z714" s="25"/>
      <c r="AA714" s="25"/>
      <c r="AB714" s="25"/>
      <c r="AC714" s="25"/>
      <c r="AD714" s="25"/>
      <c r="AE714" s="25"/>
      <c r="AF714" s="41"/>
      <c r="AG714" s="41"/>
      <c r="AH714" s="41"/>
      <c r="AI714" s="41"/>
      <c r="AJ714" s="41"/>
      <c r="AK714" s="41"/>
    </row>
    <row r="715" spans="3:37" ht="15.75" customHeight="1">
      <c r="C715" s="41"/>
      <c r="D715" s="41"/>
      <c r="E715" s="41"/>
      <c r="F715" s="41"/>
      <c r="G715" s="41"/>
      <c r="H715" s="41"/>
      <c r="I715" s="41"/>
      <c r="J715" s="41"/>
      <c r="K715" s="41"/>
      <c r="L715" s="41"/>
      <c r="M715" s="41"/>
      <c r="N715" s="41"/>
      <c r="O715" s="41"/>
      <c r="P715" s="41"/>
      <c r="Q715" s="41"/>
      <c r="R715" s="25"/>
      <c r="S715" s="25"/>
      <c r="T715" s="25"/>
      <c r="U715" s="25"/>
      <c r="V715" s="25"/>
      <c r="W715" s="25"/>
      <c r="X715" s="25"/>
      <c r="Y715" s="25"/>
      <c r="Z715" s="25"/>
      <c r="AA715" s="25"/>
      <c r="AB715" s="25"/>
      <c r="AC715" s="25"/>
      <c r="AD715" s="25"/>
      <c r="AE715" s="25"/>
      <c r="AF715" s="41"/>
      <c r="AG715" s="41"/>
      <c r="AH715" s="41"/>
      <c r="AI715" s="41"/>
      <c r="AJ715" s="41"/>
      <c r="AK715" s="41"/>
    </row>
    <row r="716" spans="3:37" ht="15.75" customHeight="1">
      <c r="C716" s="41"/>
      <c r="D716" s="41"/>
      <c r="E716" s="41"/>
      <c r="F716" s="41"/>
      <c r="G716" s="41"/>
      <c r="H716" s="41"/>
      <c r="I716" s="41"/>
      <c r="J716" s="41"/>
      <c r="K716" s="41"/>
      <c r="L716" s="41"/>
      <c r="M716" s="41"/>
      <c r="N716" s="41"/>
      <c r="O716" s="41"/>
      <c r="P716" s="41"/>
      <c r="Q716" s="41"/>
      <c r="R716" s="25"/>
      <c r="S716" s="25"/>
      <c r="T716" s="25"/>
      <c r="U716" s="25"/>
      <c r="V716" s="25"/>
      <c r="W716" s="25"/>
      <c r="X716" s="25"/>
      <c r="Y716" s="25"/>
      <c r="Z716" s="25"/>
      <c r="AA716" s="25"/>
      <c r="AB716" s="25"/>
      <c r="AC716" s="25"/>
      <c r="AD716" s="25"/>
      <c r="AE716" s="25"/>
      <c r="AF716" s="41"/>
      <c r="AG716" s="41"/>
      <c r="AH716" s="41"/>
      <c r="AI716" s="41"/>
      <c r="AJ716" s="41"/>
      <c r="AK716" s="41"/>
    </row>
    <row r="717" spans="3:37" ht="15.75" customHeight="1">
      <c r="C717" s="41"/>
      <c r="D717" s="41"/>
      <c r="E717" s="41"/>
      <c r="F717" s="41"/>
      <c r="G717" s="41"/>
      <c r="H717" s="41"/>
      <c r="I717" s="41"/>
      <c r="J717" s="41"/>
      <c r="K717" s="41"/>
      <c r="L717" s="41"/>
      <c r="M717" s="41"/>
      <c r="N717" s="41"/>
      <c r="O717" s="41"/>
      <c r="P717" s="41"/>
      <c r="Q717" s="41"/>
      <c r="R717" s="25"/>
      <c r="S717" s="25"/>
      <c r="T717" s="25"/>
      <c r="U717" s="25"/>
      <c r="V717" s="25"/>
      <c r="W717" s="25"/>
      <c r="X717" s="25"/>
      <c r="Y717" s="25"/>
      <c r="Z717" s="25"/>
      <c r="AA717" s="25"/>
      <c r="AB717" s="25"/>
      <c r="AC717" s="25"/>
      <c r="AD717" s="25"/>
      <c r="AE717" s="25"/>
      <c r="AF717" s="41"/>
      <c r="AG717" s="41"/>
      <c r="AH717" s="41"/>
      <c r="AI717" s="41"/>
      <c r="AJ717" s="41"/>
      <c r="AK717" s="41"/>
    </row>
    <row r="718" spans="3:37" ht="15.75" customHeight="1">
      <c r="C718" s="41"/>
      <c r="D718" s="41"/>
      <c r="E718" s="41"/>
      <c r="F718" s="41"/>
      <c r="G718" s="41"/>
      <c r="H718" s="41"/>
      <c r="I718" s="41"/>
      <c r="J718" s="41"/>
      <c r="K718" s="41"/>
      <c r="L718" s="41"/>
      <c r="M718" s="41"/>
      <c r="N718" s="41"/>
      <c r="O718" s="41"/>
      <c r="P718" s="41"/>
      <c r="Q718" s="41"/>
      <c r="R718" s="25"/>
      <c r="S718" s="25"/>
      <c r="T718" s="25"/>
      <c r="U718" s="25"/>
      <c r="V718" s="25"/>
      <c r="W718" s="25"/>
      <c r="X718" s="25"/>
      <c r="Y718" s="25"/>
      <c r="Z718" s="25"/>
      <c r="AA718" s="25"/>
      <c r="AB718" s="25"/>
      <c r="AC718" s="25"/>
      <c r="AD718" s="25"/>
      <c r="AE718" s="25"/>
      <c r="AF718" s="41"/>
      <c r="AG718" s="41"/>
      <c r="AH718" s="41"/>
      <c r="AI718" s="41"/>
      <c r="AJ718" s="41"/>
      <c r="AK718" s="41"/>
    </row>
    <row r="719" spans="3:37" ht="15.75" customHeight="1">
      <c r="C719" s="41"/>
      <c r="D719" s="41"/>
      <c r="E719" s="41"/>
      <c r="F719" s="41"/>
      <c r="G719" s="41"/>
      <c r="H719" s="41"/>
      <c r="I719" s="41"/>
      <c r="J719" s="41"/>
      <c r="K719" s="41"/>
      <c r="L719" s="41"/>
      <c r="M719" s="41"/>
      <c r="N719" s="41"/>
      <c r="O719" s="41"/>
      <c r="P719" s="41"/>
      <c r="Q719" s="41"/>
      <c r="R719" s="25"/>
      <c r="S719" s="25"/>
      <c r="T719" s="25"/>
      <c r="U719" s="25"/>
      <c r="V719" s="25"/>
      <c r="W719" s="25"/>
      <c r="X719" s="25"/>
      <c r="Y719" s="25"/>
      <c r="Z719" s="25"/>
      <c r="AA719" s="25"/>
      <c r="AB719" s="25"/>
      <c r="AC719" s="25"/>
      <c r="AD719" s="25"/>
      <c r="AE719" s="25"/>
      <c r="AF719" s="41"/>
      <c r="AG719" s="41"/>
      <c r="AH719" s="41"/>
      <c r="AI719" s="41"/>
      <c r="AJ719" s="41"/>
      <c r="AK719" s="41"/>
    </row>
    <row r="720" spans="3:37" ht="15.75" customHeight="1">
      <c r="C720" s="41"/>
      <c r="D720" s="41"/>
      <c r="E720" s="41"/>
      <c r="F720" s="41"/>
      <c r="G720" s="41"/>
      <c r="H720" s="41"/>
      <c r="I720" s="41"/>
      <c r="J720" s="41"/>
      <c r="K720" s="41"/>
      <c r="L720" s="41"/>
      <c r="M720" s="41"/>
      <c r="N720" s="41"/>
      <c r="O720" s="41"/>
      <c r="P720" s="41"/>
      <c r="Q720" s="41"/>
      <c r="R720" s="25"/>
      <c r="S720" s="25"/>
      <c r="T720" s="25"/>
      <c r="U720" s="25"/>
      <c r="V720" s="25"/>
      <c r="W720" s="25"/>
      <c r="X720" s="25"/>
      <c r="Y720" s="25"/>
      <c r="Z720" s="25"/>
      <c r="AA720" s="25"/>
      <c r="AB720" s="25"/>
      <c r="AC720" s="25"/>
      <c r="AD720" s="25"/>
      <c r="AE720" s="25"/>
      <c r="AF720" s="41"/>
      <c r="AG720" s="41"/>
      <c r="AH720" s="41"/>
      <c r="AI720" s="41"/>
      <c r="AJ720" s="41"/>
      <c r="AK720" s="41"/>
    </row>
    <row r="721" spans="3:37" ht="15.75" customHeight="1">
      <c r="C721" s="41"/>
      <c r="D721" s="41"/>
      <c r="E721" s="41"/>
      <c r="F721" s="41"/>
      <c r="G721" s="41"/>
      <c r="H721" s="41"/>
      <c r="I721" s="41"/>
      <c r="J721" s="41"/>
      <c r="K721" s="41"/>
      <c r="L721" s="41"/>
      <c r="M721" s="41"/>
      <c r="N721" s="41"/>
      <c r="O721" s="41"/>
      <c r="P721" s="41"/>
      <c r="Q721" s="41"/>
      <c r="R721" s="25"/>
      <c r="S721" s="25"/>
      <c r="T721" s="25"/>
      <c r="U721" s="25"/>
      <c r="V721" s="25"/>
      <c r="W721" s="25"/>
      <c r="X721" s="25"/>
      <c r="Y721" s="25"/>
      <c r="Z721" s="25"/>
      <c r="AA721" s="25"/>
      <c r="AB721" s="25"/>
      <c r="AC721" s="25"/>
      <c r="AD721" s="25"/>
      <c r="AE721" s="25"/>
      <c r="AF721" s="41"/>
      <c r="AG721" s="41"/>
      <c r="AH721" s="41"/>
      <c r="AI721" s="41"/>
      <c r="AJ721" s="41"/>
      <c r="AK721" s="41"/>
    </row>
    <row r="722" spans="3:37" ht="15.75" customHeight="1">
      <c r="C722" s="41"/>
      <c r="D722" s="41"/>
      <c r="E722" s="41"/>
      <c r="F722" s="41"/>
      <c r="G722" s="41"/>
      <c r="H722" s="41"/>
      <c r="I722" s="41"/>
      <c r="J722" s="41"/>
      <c r="K722" s="41"/>
      <c r="L722" s="41"/>
      <c r="M722" s="41"/>
      <c r="N722" s="41"/>
      <c r="O722" s="41"/>
      <c r="P722" s="41"/>
      <c r="Q722" s="41"/>
      <c r="R722" s="25"/>
      <c r="S722" s="25"/>
      <c r="T722" s="25"/>
      <c r="U722" s="25"/>
      <c r="V722" s="25"/>
      <c r="W722" s="25"/>
      <c r="X722" s="25"/>
      <c r="Y722" s="25"/>
      <c r="Z722" s="25"/>
      <c r="AA722" s="25"/>
      <c r="AB722" s="25"/>
      <c r="AC722" s="25"/>
      <c r="AD722" s="25"/>
      <c r="AE722" s="25"/>
      <c r="AF722" s="41"/>
      <c r="AG722" s="41"/>
      <c r="AH722" s="41"/>
      <c r="AI722" s="41"/>
      <c r="AJ722" s="41"/>
      <c r="AK722" s="41"/>
    </row>
    <row r="723" spans="3:37" ht="15.75" customHeight="1">
      <c r="C723" s="41"/>
      <c r="D723" s="41"/>
      <c r="E723" s="41"/>
      <c r="F723" s="41"/>
      <c r="G723" s="41"/>
      <c r="H723" s="41"/>
      <c r="I723" s="41"/>
      <c r="J723" s="41"/>
      <c r="K723" s="41"/>
      <c r="L723" s="41"/>
      <c r="M723" s="41"/>
      <c r="N723" s="41"/>
      <c r="O723" s="41"/>
      <c r="P723" s="41"/>
      <c r="Q723" s="41"/>
      <c r="R723" s="25"/>
      <c r="S723" s="25"/>
      <c r="T723" s="25"/>
      <c r="U723" s="25"/>
      <c r="V723" s="25"/>
      <c r="W723" s="25"/>
      <c r="X723" s="25"/>
      <c r="Y723" s="25"/>
      <c r="Z723" s="25"/>
      <c r="AA723" s="25"/>
      <c r="AB723" s="25"/>
      <c r="AC723" s="25"/>
      <c r="AD723" s="25"/>
      <c r="AE723" s="25"/>
      <c r="AF723" s="41"/>
      <c r="AG723" s="41"/>
      <c r="AH723" s="41"/>
      <c r="AI723" s="41"/>
      <c r="AJ723" s="41"/>
      <c r="AK723" s="41"/>
    </row>
    <row r="724" spans="3:37" ht="15.75" customHeight="1">
      <c r="C724" s="41"/>
      <c r="D724" s="41"/>
      <c r="E724" s="41"/>
      <c r="F724" s="41"/>
      <c r="G724" s="41"/>
      <c r="H724" s="41"/>
      <c r="I724" s="41"/>
      <c r="J724" s="41"/>
      <c r="K724" s="41"/>
      <c r="L724" s="41"/>
      <c r="M724" s="41"/>
      <c r="N724" s="41"/>
      <c r="O724" s="41"/>
      <c r="P724" s="41"/>
      <c r="Q724" s="41"/>
      <c r="R724" s="25"/>
      <c r="S724" s="25"/>
      <c r="T724" s="25"/>
      <c r="U724" s="25"/>
      <c r="V724" s="25"/>
      <c r="W724" s="25"/>
      <c r="X724" s="25"/>
      <c r="Y724" s="25"/>
      <c r="Z724" s="25"/>
      <c r="AA724" s="25"/>
      <c r="AB724" s="25"/>
      <c r="AC724" s="25"/>
      <c r="AD724" s="25"/>
      <c r="AE724" s="25"/>
      <c r="AF724" s="41"/>
      <c r="AG724" s="41"/>
      <c r="AH724" s="41"/>
      <c r="AI724" s="41"/>
      <c r="AJ724" s="41"/>
      <c r="AK724" s="41"/>
    </row>
    <row r="725" spans="3:37" ht="15.75" customHeight="1">
      <c r="C725" s="41"/>
      <c r="D725" s="41"/>
      <c r="E725" s="41"/>
      <c r="F725" s="41"/>
      <c r="G725" s="41"/>
      <c r="H725" s="41"/>
      <c r="I725" s="41"/>
      <c r="J725" s="41"/>
      <c r="K725" s="41"/>
      <c r="L725" s="41"/>
      <c r="M725" s="41"/>
      <c r="N725" s="41"/>
      <c r="O725" s="41"/>
      <c r="P725" s="41"/>
      <c r="Q725" s="41"/>
      <c r="R725" s="25"/>
      <c r="S725" s="25"/>
      <c r="T725" s="25"/>
      <c r="U725" s="25"/>
      <c r="V725" s="25"/>
      <c r="W725" s="25"/>
      <c r="X725" s="25"/>
      <c r="Y725" s="25"/>
      <c r="Z725" s="25"/>
      <c r="AA725" s="25"/>
      <c r="AB725" s="25"/>
      <c r="AC725" s="25"/>
      <c r="AD725" s="25"/>
      <c r="AE725" s="25"/>
      <c r="AF725" s="41"/>
      <c r="AG725" s="41"/>
      <c r="AH725" s="41"/>
      <c r="AI725" s="41"/>
      <c r="AJ725" s="41"/>
      <c r="AK725" s="41"/>
    </row>
    <row r="726" spans="3:37" ht="15.75" customHeight="1">
      <c r="C726" s="41"/>
      <c r="D726" s="41"/>
      <c r="E726" s="41"/>
      <c r="F726" s="41"/>
      <c r="G726" s="41"/>
      <c r="H726" s="41"/>
      <c r="I726" s="41"/>
      <c r="J726" s="41"/>
      <c r="K726" s="41"/>
      <c r="L726" s="41"/>
      <c r="M726" s="41"/>
      <c r="N726" s="41"/>
      <c r="O726" s="41"/>
      <c r="P726" s="41"/>
      <c r="Q726" s="41"/>
      <c r="R726" s="25"/>
      <c r="S726" s="25"/>
      <c r="T726" s="25"/>
      <c r="U726" s="25"/>
      <c r="V726" s="25"/>
      <c r="W726" s="25"/>
      <c r="X726" s="25"/>
      <c r="Y726" s="25"/>
      <c r="Z726" s="25"/>
      <c r="AA726" s="25"/>
      <c r="AB726" s="25"/>
      <c r="AC726" s="25"/>
      <c r="AD726" s="25"/>
      <c r="AE726" s="25"/>
      <c r="AF726" s="41"/>
      <c r="AG726" s="41"/>
      <c r="AH726" s="41"/>
      <c r="AI726" s="41"/>
      <c r="AJ726" s="41"/>
      <c r="AK726" s="41"/>
    </row>
    <row r="727" spans="3:37" ht="15.75" customHeight="1">
      <c r="C727" s="41"/>
      <c r="D727" s="41"/>
      <c r="E727" s="41"/>
      <c r="F727" s="41"/>
      <c r="G727" s="41"/>
      <c r="H727" s="41"/>
      <c r="I727" s="41"/>
      <c r="J727" s="41"/>
      <c r="K727" s="41"/>
      <c r="L727" s="41"/>
      <c r="M727" s="41"/>
      <c r="N727" s="41"/>
      <c r="O727" s="41"/>
      <c r="P727" s="41"/>
      <c r="Q727" s="41"/>
      <c r="R727" s="25"/>
      <c r="S727" s="25"/>
      <c r="T727" s="25"/>
      <c r="U727" s="25"/>
      <c r="V727" s="25"/>
      <c r="W727" s="25"/>
      <c r="X727" s="25"/>
      <c r="Y727" s="25"/>
      <c r="Z727" s="25"/>
      <c r="AA727" s="25"/>
      <c r="AB727" s="25"/>
      <c r="AC727" s="25"/>
      <c r="AD727" s="25"/>
      <c r="AE727" s="25"/>
      <c r="AF727" s="41"/>
      <c r="AG727" s="41"/>
      <c r="AH727" s="41"/>
      <c r="AI727" s="41"/>
      <c r="AJ727" s="41"/>
      <c r="AK727" s="41"/>
    </row>
    <row r="728" spans="3:37" ht="15.75" customHeight="1">
      <c r="C728" s="41"/>
      <c r="D728" s="41"/>
      <c r="E728" s="41"/>
      <c r="F728" s="41"/>
      <c r="G728" s="41"/>
      <c r="H728" s="41"/>
      <c r="I728" s="41"/>
      <c r="J728" s="41"/>
      <c r="K728" s="41"/>
      <c r="L728" s="41"/>
      <c r="M728" s="41"/>
      <c r="N728" s="41"/>
      <c r="O728" s="41"/>
      <c r="P728" s="41"/>
      <c r="Q728" s="41"/>
      <c r="R728" s="25"/>
      <c r="S728" s="25"/>
      <c r="T728" s="25"/>
      <c r="U728" s="25"/>
      <c r="V728" s="25"/>
      <c r="W728" s="25"/>
      <c r="X728" s="25"/>
      <c r="Y728" s="25"/>
      <c r="Z728" s="25"/>
      <c r="AA728" s="25"/>
      <c r="AB728" s="25"/>
      <c r="AC728" s="25"/>
      <c r="AD728" s="25"/>
      <c r="AE728" s="25"/>
      <c r="AF728" s="41"/>
      <c r="AG728" s="41"/>
      <c r="AH728" s="41"/>
      <c r="AI728" s="41"/>
      <c r="AJ728" s="41"/>
      <c r="AK728" s="41"/>
    </row>
    <row r="729" spans="3:37" ht="15.75" customHeight="1">
      <c r="C729" s="41"/>
      <c r="D729" s="41"/>
      <c r="E729" s="41"/>
      <c r="F729" s="41"/>
      <c r="G729" s="41"/>
      <c r="H729" s="41"/>
      <c r="I729" s="41"/>
      <c r="J729" s="41"/>
      <c r="K729" s="41"/>
      <c r="L729" s="41"/>
      <c r="M729" s="41"/>
      <c r="N729" s="41"/>
      <c r="O729" s="41"/>
      <c r="P729" s="41"/>
      <c r="Q729" s="41"/>
      <c r="R729" s="25"/>
      <c r="S729" s="25"/>
      <c r="T729" s="25"/>
      <c r="U729" s="25"/>
      <c r="V729" s="25"/>
      <c r="W729" s="25"/>
      <c r="X729" s="25"/>
      <c r="Y729" s="25"/>
      <c r="Z729" s="25"/>
      <c r="AA729" s="25"/>
      <c r="AB729" s="25"/>
      <c r="AC729" s="25"/>
      <c r="AD729" s="25"/>
      <c r="AE729" s="25"/>
      <c r="AF729" s="41"/>
      <c r="AG729" s="41"/>
      <c r="AH729" s="41"/>
      <c r="AI729" s="41"/>
      <c r="AJ729" s="41"/>
      <c r="AK729" s="41"/>
    </row>
    <row r="730" spans="3:37" ht="15.75" customHeight="1">
      <c r="C730" s="41"/>
      <c r="D730" s="41"/>
      <c r="E730" s="41"/>
      <c r="F730" s="41"/>
      <c r="G730" s="41"/>
      <c r="H730" s="41"/>
      <c r="I730" s="41"/>
      <c r="J730" s="41"/>
      <c r="K730" s="41"/>
      <c r="L730" s="41"/>
      <c r="M730" s="41"/>
      <c r="N730" s="41"/>
      <c r="O730" s="41"/>
      <c r="P730" s="41"/>
      <c r="Q730" s="41"/>
      <c r="R730" s="25"/>
      <c r="S730" s="25"/>
      <c r="T730" s="25"/>
      <c r="U730" s="25"/>
      <c r="V730" s="25"/>
      <c r="W730" s="25"/>
      <c r="X730" s="25"/>
      <c r="Y730" s="25"/>
      <c r="Z730" s="25"/>
      <c r="AA730" s="25"/>
      <c r="AB730" s="25"/>
      <c r="AC730" s="25"/>
      <c r="AD730" s="25"/>
      <c r="AE730" s="25"/>
      <c r="AF730" s="41"/>
      <c r="AG730" s="41"/>
      <c r="AH730" s="41"/>
      <c r="AI730" s="41"/>
      <c r="AJ730" s="41"/>
      <c r="AK730" s="41"/>
    </row>
    <row r="731" spans="3:37" ht="15.75" customHeight="1">
      <c r="C731" s="41"/>
      <c r="D731" s="41"/>
      <c r="E731" s="41"/>
      <c r="F731" s="41"/>
      <c r="G731" s="41"/>
      <c r="H731" s="41"/>
      <c r="I731" s="41"/>
      <c r="J731" s="41"/>
      <c r="K731" s="41"/>
      <c r="L731" s="41"/>
      <c r="M731" s="41"/>
      <c r="N731" s="41"/>
      <c r="O731" s="41"/>
      <c r="P731" s="41"/>
      <c r="Q731" s="41"/>
      <c r="R731" s="25"/>
      <c r="S731" s="25"/>
      <c r="T731" s="25"/>
      <c r="U731" s="25"/>
      <c r="V731" s="25"/>
      <c r="W731" s="25"/>
      <c r="X731" s="25"/>
      <c r="Y731" s="25"/>
      <c r="Z731" s="25"/>
      <c r="AA731" s="25"/>
      <c r="AB731" s="25"/>
      <c r="AC731" s="25"/>
      <c r="AD731" s="25"/>
      <c r="AE731" s="25"/>
      <c r="AF731" s="41"/>
      <c r="AG731" s="41"/>
      <c r="AH731" s="41"/>
      <c r="AI731" s="41"/>
      <c r="AJ731" s="41"/>
      <c r="AK731" s="41"/>
    </row>
    <row r="732" spans="3:37" ht="15.75" customHeight="1">
      <c r="C732" s="41"/>
      <c r="D732" s="41"/>
      <c r="E732" s="41"/>
      <c r="F732" s="41"/>
      <c r="G732" s="41"/>
      <c r="H732" s="41"/>
      <c r="I732" s="41"/>
      <c r="J732" s="41"/>
      <c r="K732" s="41"/>
      <c r="L732" s="41"/>
      <c r="M732" s="41"/>
      <c r="N732" s="41"/>
      <c r="O732" s="41"/>
      <c r="P732" s="41"/>
      <c r="Q732" s="41"/>
      <c r="R732" s="25"/>
      <c r="S732" s="25"/>
      <c r="T732" s="25"/>
      <c r="U732" s="25"/>
      <c r="V732" s="25"/>
      <c r="W732" s="25"/>
      <c r="X732" s="25"/>
      <c r="Y732" s="25"/>
      <c r="Z732" s="25"/>
      <c r="AA732" s="25"/>
      <c r="AB732" s="25"/>
      <c r="AC732" s="25"/>
      <c r="AD732" s="25"/>
      <c r="AE732" s="25"/>
      <c r="AF732" s="41"/>
      <c r="AG732" s="41"/>
      <c r="AH732" s="41"/>
      <c r="AI732" s="41"/>
      <c r="AJ732" s="41"/>
      <c r="AK732" s="41"/>
    </row>
    <row r="733" spans="3:37" ht="15.75" customHeight="1">
      <c r="C733" s="41"/>
      <c r="D733" s="41"/>
      <c r="E733" s="41"/>
      <c r="F733" s="41"/>
      <c r="G733" s="41"/>
      <c r="H733" s="41"/>
      <c r="I733" s="41"/>
      <c r="J733" s="41"/>
      <c r="K733" s="41"/>
      <c r="L733" s="41"/>
      <c r="M733" s="41"/>
      <c r="N733" s="41"/>
      <c r="O733" s="41"/>
      <c r="P733" s="41"/>
      <c r="Q733" s="41"/>
      <c r="R733" s="25"/>
      <c r="S733" s="25"/>
      <c r="T733" s="25"/>
      <c r="U733" s="25"/>
      <c r="V733" s="25"/>
      <c r="W733" s="25"/>
      <c r="X733" s="25"/>
      <c r="Y733" s="25"/>
      <c r="Z733" s="25"/>
      <c r="AA733" s="25"/>
      <c r="AB733" s="25"/>
      <c r="AC733" s="25"/>
      <c r="AD733" s="25"/>
      <c r="AE733" s="25"/>
      <c r="AF733" s="41"/>
      <c r="AG733" s="41"/>
      <c r="AH733" s="41"/>
      <c r="AI733" s="41"/>
      <c r="AJ733" s="41"/>
      <c r="AK733" s="41"/>
    </row>
    <row r="734" spans="3:37" ht="15.75" customHeight="1">
      <c r="C734" s="41"/>
      <c r="D734" s="41"/>
      <c r="E734" s="41"/>
      <c r="F734" s="41"/>
      <c r="G734" s="41"/>
      <c r="H734" s="41"/>
      <c r="I734" s="41"/>
      <c r="J734" s="41"/>
      <c r="K734" s="41"/>
      <c r="L734" s="41"/>
      <c r="M734" s="41"/>
      <c r="N734" s="41"/>
      <c r="O734" s="41"/>
      <c r="P734" s="41"/>
      <c r="Q734" s="41"/>
      <c r="R734" s="25"/>
      <c r="S734" s="25"/>
      <c r="T734" s="25"/>
      <c r="U734" s="25"/>
      <c r="V734" s="25"/>
      <c r="W734" s="25"/>
      <c r="X734" s="25"/>
      <c r="Y734" s="25"/>
      <c r="Z734" s="25"/>
      <c r="AA734" s="25"/>
      <c r="AB734" s="25"/>
      <c r="AC734" s="25"/>
      <c r="AD734" s="25"/>
      <c r="AE734" s="25"/>
      <c r="AF734" s="41"/>
      <c r="AG734" s="41"/>
      <c r="AH734" s="41"/>
      <c r="AI734" s="41"/>
      <c r="AJ734" s="41"/>
      <c r="AK734" s="41"/>
    </row>
    <row r="735" spans="3:37" ht="15.75" customHeight="1">
      <c r="C735" s="41"/>
      <c r="D735" s="41"/>
      <c r="E735" s="41"/>
      <c r="F735" s="41"/>
      <c r="G735" s="41"/>
      <c r="H735" s="41"/>
      <c r="I735" s="41"/>
      <c r="J735" s="41"/>
      <c r="K735" s="41"/>
      <c r="L735" s="41"/>
      <c r="M735" s="41"/>
      <c r="N735" s="41"/>
      <c r="O735" s="41"/>
      <c r="P735" s="41"/>
      <c r="Q735" s="41"/>
      <c r="R735" s="25"/>
      <c r="S735" s="25"/>
      <c r="T735" s="25"/>
      <c r="U735" s="25"/>
      <c r="V735" s="25"/>
      <c r="W735" s="25"/>
      <c r="X735" s="25"/>
      <c r="Y735" s="25"/>
      <c r="Z735" s="25"/>
      <c r="AA735" s="25"/>
      <c r="AB735" s="25"/>
      <c r="AC735" s="25"/>
      <c r="AD735" s="25"/>
      <c r="AE735" s="25"/>
      <c r="AF735" s="41"/>
      <c r="AG735" s="41"/>
      <c r="AH735" s="41"/>
      <c r="AI735" s="41"/>
      <c r="AJ735" s="41"/>
      <c r="AK735" s="41"/>
    </row>
    <row r="736" spans="3:37" ht="15.75" customHeight="1">
      <c r="C736" s="41"/>
      <c r="D736" s="41"/>
      <c r="E736" s="41"/>
      <c r="F736" s="41"/>
      <c r="G736" s="41"/>
      <c r="H736" s="41"/>
      <c r="I736" s="41"/>
      <c r="J736" s="41"/>
      <c r="K736" s="41"/>
      <c r="L736" s="41"/>
      <c r="M736" s="41"/>
      <c r="N736" s="41"/>
      <c r="O736" s="41"/>
      <c r="P736" s="41"/>
      <c r="Q736" s="41"/>
      <c r="R736" s="25"/>
      <c r="S736" s="25"/>
      <c r="T736" s="25"/>
      <c r="U736" s="25"/>
      <c r="V736" s="25"/>
      <c r="W736" s="25"/>
      <c r="X736" s="25"/>
      <c r="Y736" s="25"/>
      <c r="Z736" s="25"/>
      <c r="AA736" s="25"/>
      <c r="AB736" s="25"/>
      <c r="AC736" s="25"/>
      <c r="AD736" s="25"/>
      <c r="AE736" s="25"/>
      <c r="AF736" s="41"/>
      <c r="AG736" s="41"/>
      <c r="AH736" s="41"/>
      <c r="AI736" s="41"/>
      <c r="AJ736" s="41"/>
      <c r="AK736" s="41"/>
    </row>
    <row r="737" spans="3:37" ht="15.75" customHeight="1">
      <c r="C737" s="41"/>
      <c r="D737" s="41"/>
      <c r="E737" s="41"/>
      <c r="F737" s="41"/>
      <c r="G737" s="41"/>
      <c r="H737" s="41"/>
      <c r="I737" s="41"/>
      <c r="J737" s="41"/>
      <c r="K737" s="41"/>
      <c r="L737" s="41"/>
      <c r="M737" s="41"/>
      <c r="N737" s="41"/>
      <c r="O737" s="41"/>
      <c r="P737" s="41"/>
      <c r="Q737" s="41"/>
      <c r="R737" s="25"/>
      <c r="S737" s="25"/>
      <c r="T737" s="25"/>
      <c r="U737" s="25"/>
      <c r="V737" s="25"/>
      <c r="W737" s="25"/>
      <c r="X737" s="25"/>
      <c r="Y737" s="25"/>
      <c r="Z737" s="25"/>
      <c r="AA737" s="25"/>
      <c r="AB737" s="25"/>
      <c r="AC737" s="25"/>
      <c r="AD737" s="25"/>
      <c r="AE737" s="25"/>
      <c r="AF737" s="41"/>
      <c r="AG737" s="41"/>
      <c r="AH737" s="41"/>
      <c r="AI737" s="41"/>
      <c r="AJ737" s="41"/>
      <c r="AK737" s="41"/>
    </row>
    <row r="738" spans="3:37" ht="15.75" customHeight="1">
      <c r="C738" s="41"/>
      <c r="D738" s="41"/>
      <c r="E738" s="41"/>
      <c r="F738" s="41"/>
      <c r="G738" s="41"/>
      <c r="H738" s="41"/>
      <c r="I738" s="41"/>
      <c r="J738" s="41"/>
      <c r="K738" s="41"/>
      <c r="L738" s="41"/>
      <c r="M738" s="41"/>
      <c r="N738" s="41"/>
      <c r="O738" s="41"/>
      <c r="P738" s="41"/>
      <c r="Q738" s="41"/>
      <c r="R738" s="25"/>
      <c r="S738" s="25"/>
      <c r="T738" s="25"/>
      <c r="U738" s="25"/>
      <c r="V738" s="25"/>
      <c r="W738" s="25"/>
      <c r="X738" s="25"/>
      <c r="Y738" s="25"/>
      <c r="Z738" s="25"/>
      <c r="AA738" s="25"/>
      <c r="AB738" s="25"/>
      <c r="AC738" s="25"/>
      <c r="AD738" s="25"/>
      <c r="AE738" s="25"/>
      <c r="AF738" s="41"/>
      <c r="AG738" s="41"/>
      <c r="AH738" s="41"/>
      <c r="AI738" s="41"/>
      <c r="AJ738" s="41"/>
      <c r="AK738" s="41"/>
    </row>
    <row r="739" spans="3:37" ht="15.75" customHeight="1">
      <c r="C739" s="41"/>
      <c r="D739" s="41"/>
      <c r="E739" s="41"/>
      <c r="F739" s="41"/>
      <c r="G739" s="41"/>
      <c r="H739" s="41"/>
      <c r="I739" s="41"/>
      <c r="J739" s="41"/>
      <c r="K739" s="41"/>
      <c r="L739" s="41"/>
      <c r="M739" s="41"/>
      <c r="N739" s="41"/>
      <c r="O739" s="41"/>
      <c r="P739" s="41"/>
      <c r="Q739" s="41"/>
      <c r="R739" s="25"/>
      <c r="S739" s="25"/>
      <c r="T739" s="25"/>
      <c r="U739" s="25"/>
      <c r="V739" s="25"/>
      <c r="W739" s="25"/>
      <c r="X739" s="25"/>
      <c r="Y739" s="25"/>
      <c r="Z739" s="25"/>
      <c r="AA739" s="25"/>
      <c r="AB739" s="25"/>
      <c r="AC739" s="25"/>
      <c r="AD739" s="25"/>
      <c r="AE739" s="25"/>
      <c r="AF739" s="41"/>
      <c r="AG739" s="41"/>
      <c r="AH739" s="41"/>
      <c r="AI739" s="41"/>
      <c r="AJ739" s="41"/>
      <c r="AK739" s="41"/>
    </row>
    <row r="740" spans="3:37" ht="15.75" customHeight="1">
      <c r="C740" s="41"/>
      <c r="D740" s="41"/>
      <c r="E740" s="41"/>
      <c r="F740" s="41"/>
      <c r="G740" s="41"/>
      <c r="H740" s="41"/>
      <c r="I740" s="41"/>
      <c r="J740" s="41"/>
      <c r="K740" s="41"/>
      <c r="L740" s="41"/>
      <c r="M740" s="41"/>
      <c r="N740" s="41"/>
      <c r="O740" s="41"/>
      <c r="P740" s="41"/>
      <c r="Q740" s="41"/>
      <c r="R740" s="25"/>
      <c r="S740" s="25"/>
      <c r="T740" s="25"/>
      <c r="U740" s="25"/>
      <c r="V740" s="25"/>
      <c r="W740" s="25"/>
      <c r="X740" s="25"/>
      <c r="Y740" s="25"/>
      <c r="Z740" s="25"/>
      <c r="AA740" s="25"/>
      <c r="AB740" s="25"/>
      <c r="AC740" s="25"/>
      <c r="AD740" s="25"/>
      <c r="AE740" s="25"/>
      <c r="AF740" s="41"/>
      <c r="AG740" s="41"/>
      <c r="AH740" s="41"/>
      <c r="AI740" s="41"/>
      <c r="AJ740" s="41"/>
      <c r="AK740" s="41"/>
    </row>
    <row r="741" spans="3:37" ht="15.75" customHeight="1">
      <c r="C741" s="41"/>
      <c r="D741" s="41"/>
      <c r="E741" s="41"/>
      <c r="F741" s="41"/>
      <c r="G741" s="41"/>
      <c r="H741" s="41"/>
      <c r="I741" s="41"/>
      <c r="J741" s="41"/>
      <c r="K741" s="41"/>
      <c r="L741" s="41"/>
      <c r="M741" s="41"/>
      <c r="N741" s="41"/>
      <c r="O741" s="41"/>
      <c r="P741" s="41"/>
      <c r="Q741" s="41"/>
      <c r="R741" s="25"/>
      <c r="S741" s="25"/>
      <c r="T741" s="25"/>
      <c r="U741" s="25"/>
      <c r="V741" s="25"/>
      <c r="W741" s="25"/>
      <c r="X741" s="25"/>
      <c r="Y741" s="25"/>
      <c r="Z741" s="25"/>
      <c r="AA741" s="25"/>
      <c r="AB741" s="25"/>
      <c r="AC741" s="25"/>
      <c r="AD741" s="25"/>
      <c r="AE741" s="25"/>
      <c r="AF741" s="41"/>
      <c r="AG741" s="41"/>
      <c r="AH741" s="41"/>
      <c r="AI741" s="41"/>
      <c r="AJ741" s="41"/>
      <c r="AK741" s="41"/>
    </row>
    <row r="742" spans="3:37" ht="15.75" customHeight="1">
      <c r="C742" s="41"/>
      <c r="D742" s="41"/>
      <c r="E742" s="41"/>
      <c r="F742" s="41"/>
      <c r="G742" s="41"/>
      <c r="H742" s="41"/>
      <c r="I742" s="41"/>
      <c r="J742" s="41"/>
      <c r="K742" s="41"/>
      <c r="L742" s="41"/>
      <c r="M742" s="41"/>
      <c r="N742" s="41"/>
      <c r="O742" s="41"/>
      <c r="P742" s="41"/>
      <c r="Q742" s="41"/>
      <c r="R742" s="25"/>
      <c r="S742" s="25"/>
      <c r="T742" s="25"/>
      <c r="U742" s="25"/>
      <c r="V742" s="25"/>
      <c r="W742" s="25"/>
      <c r="X742" s="25"/>
      <c r="Y742" s="25"/>
      <c r="Z742" s="25"/>
      <c r="AA742" s="25"/>
      <c r="AB742" s="25"/>
      <c r="AC742" s="25"/>
      <c r="AD742" s="25"/>
      <c r="AE742" s="25"/>
      <c r="AF742" s="41"/>
      <c r="AG742" s="41"/>
      <c r="AH742" s="41"/>
      <c r="AI742" s="41"/>
      <c r="AJ742" s="41"/>
      <c r="AK742" s="41"/>
    </row>
    <row r="743" spans="3:37" ht="15.75" customHeight="1">
      <c r="C743" s="41"/>
      <c r="D743" s="41"/>
      <c r="E743" s="41"/>
      <c r="F743" s="41"/>
      <c r="G743" s="41"/>
      <c r="H743" s="41"/>
      <c r="I743" s="41"/>
      <c r="J743" s="41"/>
      <c r="K743" s="41"/>
      <c r="L743" s="41"/>
      <c r="M743" s="41"/>
      <c r="N743" s="41"/>
      <c r="O743" s="41"/>
      <c r="P743" s="41"/>
      <c r="Q743" s="41"/>
      <c r="R743" s="25"/>
      <c r="S743" s="25"/>
      <c r="T743" s="25"/>
      <c r="U743" s="25"/>
      <c r="V743" s="25"/>
      <c r="W743" s="25"/>
      <c r="X743" s="25"/>
      <c r="Y743" s="25"/>
      <c r="Z743" s="25"/>
      <c r="AA743" s="25"/>
      <c r="AB743" s="25"/>
      <c r="AC743" s="25"/>
      <c r="AD743" s="25"/>
      <c r="AE743" s="25"/>
      <c r="AF743" s="41"/>
      <c r="AG743" s="41"/>
      <c r="AH743" s="41"/>
      <c r="AI743" s="41"/>
      <c r="AJ743" s="41"/>
      <c r="AK743" s="41"/>
    </row>
    <row r="744" spans="3:37" ht="15.75" customHeight="1">
      <c r="C744" s="41"/>
      <c r="D744" s="41"/>
      <c r="E744" s="41"/>
      <c r="F744" s="41"/>
      <c r="G744" s="41"/>
      <c r="H744" s="41"/>
      <c r="I744" s="41"/>
      <c r="J744" s="41"/>
      <c r="K744" s="41"/>
      <c r="L744" s="41"/>
      <c r="M744" s="41"/>
      <c r="N744" s="41"/>
      <c r="O744" s="41"/>
      <c r="P744" s="41"/>
      <c r="Q744" s="41"/>
      <c r="R744" s="25"/>
      <c r="S744" s="25"/>
      <c r="T744" s="25"/>
      <c r="U744" s="25"/>
      <c r="V744" s="25"/>
      <c r="W744" s="25"/>
      <c r="X744" s="25"/>
      <c r="Y744" s="25"/>
      <c r="Z744" s="25"/>
      <c r="AA744" s="25"/>
      <c r="AB744" s="25"/>
      <c r="AC744" s="25"/>
      <c r="AD744" s="25"/>
      <c r="AE744" s="25"/>
      <c r="AF744" s="41"/>
      <c r="AG744" s="41"/>
      <c r="AH744" s="41"/>
      <c r="AI744" s="41"/>
      <c r="AJ744" s="41"/>
      <c r="AK744" s="41"/>
    </row>
    <row r="745" spans="3:37" ht="15.75" customHeight="1">
      <c r="C745" s="41"/>
      <c r="D745" s="41"/>
      <c r="E745" s="41"/>
      <c r="F745" s="41"/>
      <c r="G745" s="41"/>
      <c r="H745" s="41"/>
      <c r="I745" s="41"/>
      <c r="J745" s="41"/>
      <c r="K745" s="41"/>
      <c r="L745" s="41"/>
      <c r="M745" s="41"/>
      <c r="N745" s="41"/>
      <c r="O745" s="41"/>
      <c r="P745" s="41"/>
      <c r="Q745" s="41"/>
      <c r="R745" s="25"/>
      <c r="S745" s="25"/>
      <c r="T745" s="25"/>
      <c r="U745" s="25"/>
      <c r="V745" s="25"/>
      <c r="W745" s="25"/>
      <c r="X745" s="25"/>
      <c r="Y745" s="25"/>
      <c r="Z745" s="25"/>
      <c r="AA745" s="25"/>
      <c r="AB745" s="25"/>
      <c r="AC745" s="25"/>
      <c r="AD745" s="25"/>
      <c r="AE745" s="25"/>
      <c r="AF745" s="41"/>
      <c r="AG745" s="41"/>
      <c r="AH745" s="41"/>
      <c r="AI745" s="41"/>
      <c r="AJ745" s="41"/>
      <c r="AK745" s="41"/>
    </row>
    <row r="746" spans="3:37" ht="15.75" customHeight="1">
      <c r="C746" s="41"/>
      <c r="D746" s="41"/>
      <c r="E746" s="41"/>
      <c r="F746" s="41"/>
      <c r="G746" s="41"/>
      <c r="H746" s="41"/>
      <c r="I746" s="41"/>
      <c r="J746" s="41"/>
      <c r="K746" s="41"/>
      <c r="L746" s="41"/>
      <c r="M746" s="41"/>
      <c r="N746" s="41"/>
      <c r="O746" s="41"/>
      <c r="P746" s="41"/>
      <c r="Q746" s="41"/>
      <c r="R746" s="25"/>
      <c r="S746" s="25"/>
      <c r="T746" s="25"/>
      <c r="U746" s="25"/>
      <c r="V746" s="25"/>
      <c r="W746" s="25"/>
      <c r="X746" s="25"/>
      <c r="Y746" s="25"/>
      <c r="Z746" s="25"/>
      <c r="AA746" s="25"/>
      <c r="AB746" s="25"/>
      <c r="AC746" s="25"/>
      <c r="AD746" s="25"/>
      <c r="AE746" s="25"/>
      <c r="AF746" s="41"/>
      <c r="AG746" s="41"/>
      <c r="AH746" s="41"/>
      <c r="AI746" s="41"/>
      <c r="AJ746" s="41"/>
      <c r="AK746" s="41"/>
    </row>
    <row r="747" spans="3:37" ht="15.75" customHeight="1">
      <c r="C747" s="41"/>
      <c r="D747" s="41"/>
      <c r="E747" s="41"/>
      <c r="F747" s="41"/>
      <c r="G747" s="41"/>
      <c r="H747" s="41"/>
      <c r="I747" s="41"/>
      <c r="J747" s="41"/>
      <c r="K747" s="41"/>
      <c r="L747" s="41"/>
      <c r="M747" s="41"/>
      <c r="N747" s="41"/>
      <c r="O747" s="41"/>
      <c r="P747" s="41"/>
      <c r="Q747" s="41"/>
      <c r="R747" s="25"/>
      <c r="S747" s="25"/>
      <c r="T747" s="25"/>
      <c r="U747" s="25"/>
      <c r="V747" s="25"/>
      <c r="W747" s="25"/>
      <c r="X747" s="25"/>
      <c r="Y747" s="25"/>
      <c r="Z747" s="25"/>
      <c r="AA747" s="25"/>
      <c r="AB747" s="25"/>
      <c r="AC747" s="25"/>
      <c r="AD747" s="25"/>
      <c r="AE747" s="25"/>
      <c r="AF747" s="41"/>
      <c r="AG747" s="41"/>
      <c r="AH747" s="41"/>
      <c r="AI747" s="41"/>
      <c r="AJ747" s="41"/>
      <c r="AK747" s="41"/>
    </row>
    <row r="748" spans="3:37" ht="15.75" customHeight="1">
      <c r="C748" s="41"/>
      <c r="D748" s="41"/>
      <c r="E748" s="41"/>
      <c r="F748" s="41"/>
      <c r="G748" s="41"/>
      <c r="H748" s="41"/>
      <c r="I748" s="41"/>
      <c r="J748" s="41"/>
      <c r="K748" s="41"/>
      <c r="L748" s="41"/>
      <c r="M748" s="41"/>
      <c r="N748" s="41"/>
      <c r="O748" s="41"/>
      <c r="P748" s="41"/>
      <c r="Q748" s="41"/>
      <c r="R748" s="25"/>
      <c r="S748" s="25"/>
      <c r="T748" s="25"/>
      <c r="U748" s="25"/>
      <c r="V748" s="25"/>
      <c r="W748" s="25"/>
      <c r="X748" s="25"/>
      <c r="Y748" s="25"/>
      <c r="Z748" s="25"/>
      <c r="AA748" s="25"/>
      <c r="AB748" s="25"/>
      <c r="AC748" s="25"/>
      <c r="AD748" s="25"/>
      <c r="AE748" s="25"/>
      <c r="AF748" s="41"/>
      <c r="AG748" s="41"/>
      <c r="AH748" s="41"/>
      <c r="AI748" s="41"/>
      <c r="AJ748" s="41"/>
      <c r="AK748" s="41"/>
    </row>
    <row r="749" spans="3:37" ht="15.75" customHeight="1">
      <c r="C749" s="41"/>
      <c r="D749" s="41"/>
      <c r="E749" s="41"/>
      <c r="F749" s="41"/>
      <c r="G749" s="41"/>
      <c r="H749" s="41"/>
      <c r="I749" s="41"/>
      <c r="J749" s="41"/>
      <c r="K749" s="41"/>
      <c r="L749" s="41"/>
      <c r="M749" s="41"/>
      <c r="N749" s="41"/>
      <c r="O749" s="41"/>
      <c r="P749" s="41"/>
      <c r="Q749" s="41"/>
      <c r="R749" s="25"/>
      <c r="S749" s="25"/>
      <c r="T749" s="25"/>
      <c r="U749" s="25"/>
      <c r="V749" s="25"/>
      <c r="W749" s="25"/>
      <c r="X749" s="25"/>
      <c r="Y749" s="25"/>
      <c r="Z749" s="25"/>
      <c r="AA749" s="25"/>
      <c r="AB749" s="25"/>
      <c r="AC749" s="25"/>
      <c r="AD749" s="25"/>
      <c r="AE749" s="25"/>
      <c r="AF749" s="41"/>
      <c r="AG749" s="41"/>
      <c r="AH749" s="41"/>
      <c r="AI749" s="41"/>
      <c r="AJ749" s="41"/>
      <c r="AK749" s="41"/>
    </row>
    <row r="750" spans="3:37" ht="15.75" customHeight="1">
      <c r="C750" s="41"/>
      <c r="D750" s="41"/>
      <c r="E750" s="41"/>
      <c r="F750" s="41"/>
      <c r="G750" s="41"/>
      <c r="H750" s="41"/>
      <c r="I750" s="41"/>
      <c r="J750" s="41"/>
      <c r="K750" s="41"/>
      <c r="L750" s="41"/>
      <c r="M750" s="41"/>
      <c r="N750" s="41"/>
      <c r="O750" s="41"/>
      <c r="P750" s="41"/>
      <c r="Q750" s="41"/>
      <c r="R750" s="25"/>
      <c r="S750" s="25"/>
      <c r="T750" s="25"/>
      <c r="U750" s="25"/>
      <c r="V750" s="25"/>
      <c r="W750" s="25"/>
      <c r="X750" s="25"/>
      <c r="Y750" s="25"/>
      <c r="Z750" s="25"/>
      <c r="AA750" s="25"/>
      <c r="AB750" s="25"/>
      <c r="AC750" s="25"/>
      <c r="AD750" s="25"/>
      <c r="AE750" s="25"/>
      <c r="AF750" s="41"/>
      <c r="AG750" s="41"/>
      <c r="AH750" s="41"/>
      <c r="AI750" s="41"/>
      <c r="AJ750" s="41"/>
      <c r="AK750" s="41"/>
    </row>
    <row r="751" spans="3:37" ht="15.75" customHeight="1">
      <c r="C751" s="41"/>
      <c r="D751" s="41"/>
      <c r="E751" s="41"/>
      <c r="F751" s="41"/>
      <c r="G751" s="41"/>
      <c r="H751" s="41"/>
      <c r="I751" s="41"/>
      <c r="J751" s="41"/>
      <c r="K751" s="41"/>
      <c r="L751" s="41"/>
      <c r="M751" s="41"/>
      <c r="N751" s="41"/>
      <c r="O751" s="41"/>
      <c r="P751" s="41"/>
      <c r="Q751" s="41"/>
      <c r="R751" s="25"/>
      <c r="S751" s="25"/>
      <c r="T751" s="25"/>
      <c r="U751" s="25"/>
      <c r="V751" s="25"/>
      <c r="W751" s="25"/>
      <c r="X751" s="25"/>
      <c r="Y751" s="25"/>
      <c r="Z751" s="25"/>
      <c r="AA751" s="25"/>
      <c r="AB751" s="25"/>
      <c r="AC751" s="25"/>
      <c r="AD751" s="25"/>
      <c r="AE751" s="25"/>
      <c r="AF751" s="41"/>
      <c r="AG751" s="41"/>
      <c r="AH751" s="41"/>
      <c r="AI751" s="41"/>
      <c r="AJ751" s="41"/>
      <c r="AK751" s="41"/>
    </row>
    <row r="752" spans="3:37" ht="15.75" customHeight="1">
      <c r="C752" s="41"/>
      <c r="D752" s="41"/>
      <c r="E752" s="41"/>
      <c r="F752" s="41"/>
      <c r="G752" s="41"/>
      <c r="H752" s="41"/>
      <c r="I752" s="41"/>
      <c r="J752" s="41"/>
      <c r="K752" s="41"/>
      <c r="L752" s="41"/>
      <c r="M752" s="41"/>
      <c r="N752" s="41"/>
      <c r="O752" s="41"/>
      <c r="P752" s="41"/>
      <c r="Q752" s="41"/>
      <c r="R752" s="25"/>
      <c r="S752" s="25"/>
      <c r="T752" s="25"/>
      <c r="U752" s="25"/>
      <c r="V752" s="25"/>
      <c r="W752" s="25"/>
      <c r="X752" s="25"/>
      <c r="Y752" s="25"/>
      <c r="Z752" s="25"/>
      <c r="AA752" s="25"/>
      <c r="AB752" s="25"/>
      <c r="AC752" s="25"/>
      <c r="AD752" s="25"/>
      <c r="AE752" s="25"/>
      <c r="AF752" s="41"/>
      <c r="AG752" s="41"/>
      <c r="AH752" s="41"/>
      <c r="AI752" s="41"/>
      <c r="AJ752" s="41"/>
      <c r="AK752" s="41"/>
    </row>
    <row r="753" spans="3:37" ht="15.75" customHeight="1">
      <c r="C753" s="41"/>
      <c r="D753" s="41"/>
      <c r="E753" s="41"/>
      <c r="F753" s="41"/>
      <c r="G753" s="41"/>
      <c r="H753" s="41"/>
      <c r="I753" s="41"/>
      <c r="J753" s="41"/>
      <c r="K753" s="41"/>
      <c r="L753" s="41"/>
      <c r="M753" s="41"/>
      <c r="N753" s="41"/>
      <c r="O753" s="41"/>
      <c r="P753" s="41"/>
      <c r="Q753" s="41"/>
      <c r="R753" s="25"/>
      <c r="S753" s="25"/>
      <c r="T753" s="25"/>
      <c r="U753" s="25"/>
      <c r="V753" s="25"/>
      <c r="W753" s="25"/>
      <c r="X753" s="25"/>
      <c r="Y753" s="25"/>
      <c r="Z753" s="25"/>
      <c r="AA753" s="25"/>
      <c r="AB753" s="25"/>
      <c r="AC753" s="25"/>
      <c r="AD753" s="25"/>
      <c r="AE753" s="25"/>
      <c r="AF753" s="41"/>
      <c r="AG753" s="41"/>
      <c r="AH753" s="41"/>
      <c r="AI753" s="41"/>
      <c r="AJ753" s="41"/>
      <c r="AK753" s="41"/>
    </row>
    <row r="754" spans="3:37" ht="15.75" customHeight="1">
      <c r="C754" s="41"/>
      <c r="D754" s="41"/>
      <c r="E754" s="41"/>
      <c r="F754" s="41"/>
      <c r="G754" s="41"/>
      <c r="H754" s="41"/>
      <c r="I754" s="41"/>
      <c r="J754" s="41"/>
      <c r="K754" s="41"/>
      <c r="L754" s="41"/>
      <c r="M754" s="41"/>
      <c r="N754" s="41"/>
      <c r="O754" s="41"/>
      <c r="P754" s="41"/>
      <c r="Q754" s="41"/>
      <c r="R754" s="25"/>
      <c r="S754" s="25"/>
      <c r="T754" s="25"/>
      <c r="U754" s="25"/>
      <c r="V754" s="25"/>
      <c r="W754" s="25"/>
      <c r="X754" s="25"/>
      <c r="Y754" s="25"/>
      <c r="Z754" s="25"/>
      <c r="AA754" s="25"/>
      <c r="AB754" s="25"/>
      <c r="AC754" s="25"/>
      <c r="AD754" s="25"/>
      <c r="AE754" s="25"/>
      <c r="AF754" s="41"/>
      <c r="AG754" s="41"/>
      <c r="AH754" s="41"/>
      <c r="AI754" s="41"/>
      <c r="AJ754" s="41"/>
      <c r="AK754" s="41"/>
    </row>
    <row r="755" spans="3:37" ht="15.75" customHeight="1">
      <c r="C755" s="41"/>
      <c r="D755" s="41"/>
      <c r="E755" s="41"/>
      <c r="F755" s="41"/>
      <c r="G755" s="41"/>
      <c r="H755" s="41"/>
      <c r="I755" s="41"/>
      <c r="J755" s="41"/>
      <c r="K755" s="41"/>
      <c r="L755" s="41"/>
      <c r="M755" s="41"/>
      <c r="N755" s="41"/>
      <c r="O755" s="41"/>
      <c r="P755" s="41"/>
      <c r="Q755" s="41"/>
      <c r="R755" s="25"/>
      <c r="S755" s="25"/>
      <c r="T755" s="25"/>
      <c r="U755" s="25"/>
      <c r="V755" s="25"/>
      <c r="W755" s="25"/>
      <c r="X755" s="25"/>
      <c r="Y755" s="25"/>
      <c r="Z755" s="25"/>
      <c r="AA755" s="25"/>
      <c r="AB755" s="25"/>
      <c r="AC755" s="25"/>
      <c r="AD755" s="25"/>
      <c r="AE755" s="25"/>
      <c r="AF755" s="41"/>
      <c r="AG755" s="41"/>
      <c r="AH755" s="41"/>
      <c r="AI755" s="41"/>
      <c r="AJ755" s="41"/>
      <c r="AK755" s="41"/>
    </row>
    <row r="756" spans="3:37" ht="15.75" customHeight="1">
      <c r="C756" s="41"/>
      <c r="D756" s="41"/>
      <c r="E756" s="41"/>
      <c r="F756" s="41"/>
      <c r="G756" s="41"/>
      <c r="H756" s="41"/>
      <c r="I756" s="41"/>
      <c r="J756" s="41"/>
      <c r="K756" s="41"/>
      <c r="L756" s="41"/>
      <c r="M756" s="41"/>
      <c r="N756" s="41"/>
      <c r="O756" s="41"/>
      <c r="P756" s="41"/>
      <c r="Q756" s="41"/>
      <c r="R756" s="25"/>
      <c r="S756" s="25"/>
      <c r="T756" s="25"/>
      <c r="U756" s="25"/>
      <c r="V756" s="25"/>
      <c r="W756" s="25"/>
      <c r="X756" s="25"/>
      <c r="Y756" s="25"/>
      <c r="Z756" s="25"/>
      <c r="AA756" s="25"/>
      <c r="AB756" s="25"/>
      <c r="AC756" s="25"/>
      <c r="AD756" s="25"/>
      <c r="AE756" s="25"/>
      <c r="AF756" s="41"/>
      <c r="AG756" s="41"/>
      <c r="AH756" s="41"/>
      <c r="AI756" s="41"/>
      <c r="AJ756" s="41"/>
      <c r="AK756" s="41"/>
    </row>
    <row r="757" spans="3:37" ht="15.75" customHeight="1">
      <c r="C757" s="41"/>
      <c r="D757" s="41"/>
      <c r="E757" s="41"/>
      <c r="F757" s="41"/>
      <c r="G757" s="41"/>
      <c r="H757" s="41"/>
      <c r="I757" s="41"/>
      <c r="J757" s="41"/>
      <c r="K757" s="41"/>
      <c r="L757" s="41"/>
      <c r="M757" s="41"/>
      <c r="N757" s="41"/>
      <c r="O757" s="41"/>
      <c r="P757" s="41"/>
      <c r="Q757" s="41"/>
      <c r="R757" s="25"/>
      <c r="S757" s="25"/>
      <c r="T757" s="25"/>
      <c r="U757" s="25"/>
      <c r="V757" s="25"/>
      <c r="W757" s="25"/>
      <c r="X757" s="25"/>
      <c r="Y757" s="25"/>
      <c r="Z757" s="25"/>
      <c r="AA757" s="25"/>
      <c r="AB757" s="25"/>
      <c r="AC757" s="25"/>
      <c r="AD757" s="25"/>
      <c r="AE757" s="25"/>
      <c r="AF757" s="41"/>
      <c r="AG757" s="41"/>
      <c r="AH757" s="41"/>
      <c r="AI757" s="41"/>
      <c r="AJ757" s="41"/>
      <c r="AK757" s="41"/>
    </row>
    <row r="758" spans="3:37" ht="15.75" customHeight="1">
      <c r="C758" s="41"/>
      <c r="D758" s="41"/>
      <c r="E758" s="41"/>
      <c r="F758" s="41"/>
      <c r="G758" s="41"/>
      <c r="H758" s="41"/>
      <c r="I758" s="41"/>
      <c r="J758" s="41"/>
      <c r="K758" s="41"/>
      <c r="L758" s="41"/>
      <c r="M758" s="41"/>
      <c r="N758" s="41"/>
      <c r="O758" s="41"/>
      <c r="P758" s="41"/>
      <c r="Q758" s="41"/>
      <c r="R758" s="25"/>
      <c r="S758" s="25"/>
      <c r="T758" s="25"/>
      <c r="U758" s="25"/>
      <c r="V758" s="25"/>
      <c r="W758" s="25"/>
      <c r="X758" s="25"/>
      <c r="Y758" s="25"/>
      <c r="Z758" s="25"/>
      <c r="AA758" s="25"/>
      <c r="AB758" s="25"/>
      <c r="AC758" s="25"/>
      <c r="AD758" s="25"/>
      <c r="AE758" s="25"/>
      <c r="AF758" s="41"/>
      <c r="AG758" s="41"/>
      <c r="AH758" s="41"/>
      <c r="AI758" s="41"/>
      <c r="AJ758" s="41"/>
      <c r="AK758" s="41"/>
    </row>
    <row r="759" spans="3:37" ht="15.75" customHeight="1">
      <c r="C759" s="41"/>
      <c r="D759" s="41"/>
      <c r="E759" s="41"/>
      <c r="F759" s="41"/>
      <c r="G759" s="41"/>
      <c r="H759" s="41"/>
      <c r="I759" s="41"/>
      <c r="J759" s="41"/>
      <c r="K759" s="41"/>
      <c r="L759" s="41"/>
      <c r="M759" s="41"/>
      <c r="N759" s="41"/>
      <c r="O759" s="41"/>
      <c r="P759" s="41"/>
      <c r="Q759" s="41"/>
      <c r="R759" s="25"/>
      <c r="S759" s="25"/>
      <c r="T759" s="25"/>
      <c r="U759" s="25"/>
      <c r="V759" s="25"/>
      <c r="W759" s="25"/>
      <c r="X759" s="25"/>
      <c r="Y759" s="25"/>
      <c r="Z759" s="25"/>
      <c r="AA759" s="25"/>
      <c r="AB759" s="25"/>
      <c r="AC759" s="25"/>
      <c r="AD759" s="25"/>
      <c r="AE759" s="25"/>
      <c r="AF759" s="41"/>
      <c r="AG759" s="41"/>
      <c r="AH759" s="41"/>
      <c r="AI759" s="41"/>
      <c r="AJ759" s="41"/>
      <c r="AK759" s="41"/>
    </row>
    <row r="760" spans="3:37" ht="15.75" customHeight="1">
      <c r="C760" s="41"/>
      <c r="D760" s="41"/>
      <c r="E760" s="41"/>
      <c r="F760" s="41"/>
      <c r="G760" s="41"/>
      <c r="H760" s="41"/>
      <c r="I760" s="41"/>
      <c r="J760" s="41"/>
      <c r="K760" s="41"/>
      <c r="L760" s="41"/>
      <c r="M760" s="41"/>
      <c r="N760" s="41"/>
      <c r="O760" s="41"/>
      <c r="P760" s="41"/>
      <c r="Q760" s="41"/>
      <c r="R760" s="25"/>
      <c r="S760" s="25"/>
      <c r="T760" s="25"/>
      <c r="U760" s="25"/>
      <c r="V760" s="25"/>
      <c r="W760" s="25"/>
      <c r="X760" s="25"/>
      <c r="Y760" s="25"/>
      <c r="Z760" s="25"/>
      <c r="AA760" s="25"/>
      <c r="AB760" s="25"/>
      <c r="AC760" s="25"/>
      <c r="AD760" s="25"/>
      <c r="AE760" s="25"/>
      <c r="AF760" s="41"/>
      <c r="AG760" s="41"/>
      <c r="AH760" s="41"/>
      <c r="AI760" s="41"/>
      <c r="AJ760" s="41"/>
      <c r="AK760" s="41"/>
    </row>
    <row r="761" spans="3:37" ht="15.75" customHeight="1">
      <c r="C761" s="41"/>
      <c r="D761" s="41"/>
      <c r="E761" s="41"/>
      <c r="F761" s="41"/>
      <c r="G761" s="41"/>
      <c r="H761" s="41"/>
      <c r="I761" s="41"/>
      <c r="J761" s="41"/>
      <c r="K761" s="41"/>
      <c r="L761" s="41"/>
      <c r="M761" s="41"/>
      <c r="N761" s="41"/>
      <c r="O761" s="41"/>
      <c r="P761" s="41"/>
      <c r="Q761" s="41"/>
      <c r="R761" s="25"/>
      <c r="S761" s="25"/>
      <c r="T761" s="25"/>
      <c r="U761" s="25"/>
      <c r="V761" s="25"/>
      <c r="W761" s="25"/>
      <c r="X761" s="25"/>
      <c r="Y761" s="25"/>
      <c r="Z761" s="25"/>
      <c r="AA761" s="25"/>
      <c r="AB761" s="25"/>
      <c r="AC761" s="25"/>
      <c r="AD761" s="25"/>
      <c r="AE761" s="25"/>
      <c r="AF761" s="41"/>
      <c r="AG761" s="41"/>
      <c r="AH761" s="41"/>
      <c r="AI761" s="41"/>
      <c r="AJ761" s="41"/>
      <c r="AK761" s="41"/>
    </row>
    <row r="762" spans="3:37" ht="15.75" customHeight="1">
      <c r="C762" s="41"/>
      <c r="D762" s="41"/>
      <c r="E762" s="41"/>
      <c r="F762" s="41"/>
      <c r="G762" s="41"/>
      <c r="H762" s="41"/>
      <c r="I762" s="41"/>
      <c r="J762" s="41"/>
      <c r="K762" s="41"/>
      <c r="L762" s="41"/>
      <c r="M762" s="41"/>
      <c r="N762" s="41"/>
      <c r="O762" s="41"/>
      <c r="P762" s="41"/>
      <c r="Q762" s="41"/>
      <c r="R762" s="25"/>
      <c r="S762" s="25"/>
      <c r="T762" s="25"/>
      <c r="U762" s="25"/>
      <c r="V762" s="25"/>
      <c r="W762" s="25"/>
      <c r="X762" s="25"/>
      <c r="Y762" s="25"/>
      <c r="Z762" s="25"/>
      <c r="AA762" s="25"/>
      <c r="AB762" s="25"/>
      <c r="AC762" s="25"/>
      <c r="AD762" s="25"/>
      <c r="AE762" s="25"/>
      <c r="AF762" s="41"/>
      <c r="AG762" s="41"/>
      <c r="AH762" s="41"/>
      <c r="AI762" s="41"/>
      <c r="AJ762" s="41"/>
      <c r="AK762" s="41"/>
    </row>
    <row r="763" spans="3:37" ht="15.75" customHeight="1">
      <c r="C763" s="41"/>
      <c r="D763" s="41"/>
      <c r="E763" s="41"/>
      <c r="F763" s="41"/>
      <c r="G763" s="41"/>
      <c r="H763" s="41"/>
      <c r="I763" s="41"/>
      <c r="J763" s="41"/>
      <c r="K763" s="41"/>
      <c r="L763" s="41"/>
      <c r="M763" s="41"/>
      <c r="N763" s="41"/>
      <c r="O763" s="41"/>
      <c r="P763" s="41"/>
      <c r="Q763" s="41"/>
      <c r="R763" s="25"/>
      <c r="S763" s="25"/>
      <c r="T763" s="25"/>
      <c r="U763" s="25"/>
      <c r="V763" s="25"/>
      <c r="W763" s="25"/>
      <c r="X763" s="25"/>
      <c r="Y763" s="25"/>
      <c r="Z763" s="25"/>
      <c r="AA763" s="25"/>
      <c r="AB763" s="25"/>
      <c r="AC763" s="25"/>
      <c r="AD763" s="25"/>
      <c r="AE763" s="25"/>
      <c r="AF763" s="41"/>
      <c r="AG763" s="41"/>
      <c r="AH763" s="41"/>
      <c r="AI763" s="41"/>
      <c r="AJ763" s="41"/>
      <c r="AK763" s="41"/>
    </row>
    <row r="764" spans="3:37" ht="15.75" customHeight="1">
      <c r="C764" s="41"/>
      <c r="D764" s="41"/>
      <c r="E764" s="41"/>
      <c r="F764" s="41"/>
      <c r="G764" s="41"/>
      <c r="H764" s="41"/>
      <c r="I764" s="41"/>
      <c r="J764" s="41"/>
      <c r="K764" s="41"/>
      <c r="L764" s="41"/>
      <c r="M764" s="41"/>
      <c r="N764" s="41"/>
      <c r="O764" s="41"/>
      <c r="P764" s="41"/>
      <c r="Q764" s="41"/>
      <c r="R764" s="25"/>
      <c r="S764" s="25"/>
      <c r="T764" s="25"/>
      <c r="U764" s="25"/>
      <c r="V764" s="25"/>
      <c r="W764" s="25"/>
      <c r="X764" s="25"/>
      <c r="Y764" s="25"/>
      <c r="Z764" s="25"/>
      <c r="AA764" s="25"/>
      <c r="AB764" s="25"/>
      <c r="AC764" s="25"/>
      <c r="AD764" s="25"/>
      <c r="AE764" s="25"/>
      <c r="AF764" s="41"/>
      <c r="AG764" s="41"/>
      <c r="AH764" s="41"/>
      <c r="AI764" s="41"/>
      <c r="AJ764" s="41"/>
      <c r="AK764" s="41"/>
    </row>
    <row r="765" spans="3:37" ht="15.75" customHeight="1">
      <c r="C765" s="41"/>
      <c r="D765" s="41"/>
      <c r="E765" s="41"/>
      <c r="F765" s="41"/>
      <c r="G765" s="41"/>
      <c r="H765" s="41"/>
      <c r="I765" s="41"/>
      <c r="J765" s="41"/>
      <c r="K765" s="41"/>
      <c r="L765" s="41"/>
      <c r="M765" s="41"/>
      <c r="N765" s="41"/>
      <c r="O765" s="41"/>
      <c r="P765" s="41"/>
      <c r="Q765" s="41"/>
      <c r="R765" s="25"/>
      <c r="S765" s="25"/>
      <c r="T765" s="25"/>
      <c r="U765" s="25"/>
      <c r="V765" s="25"/>
      <c r="W765" s="25"/>
      <c r="X765" s="25"/>
      <c r="Y765" s="25"/>
      <c r="Z765" s="25"/>
      <c r="AA765" s="25"/>
      <c r="AB765" s="25"/>
      <c r="AC765" s="25"/>
      <c r="AD765" s="25"/>
      <c r="AE765" s="25"/>
      <c r="AF765" s="41"/>
      <c r="AG765" s="41"/>
      <c r="AH765" s="41"/>
      <c r="AI765" s="41"/>
      <c r="AJ765" s="41"/>
      <c r="AK765" s="41"/>
    </row>
    <row r="766" spans="3:37" ht="15.75" customHeight="1">
      <c r="C766" s="41"/>
      <c r="D766" s="41"/>
      <c r="E766" s="41"/>
      <c r="F766" s="41"/>
      <c r="G766" s="41"/>
      <c r="H766" s="41"/>
      <c r="I766" s="41"/>
      <c r="J766" s="41"/>
      <c r="K766" s="41"/>
      <c r="L766" s="41"/>
      <c r="M766" s="41"/>
      <c r="N766" s="41"/>
      <c r="O766" s="41"/>
      <c r="P766" s="41"/>
      <c r="Q766" s="41"/>
      <c r="R766" s="25"/>
      <c r="S766" s="25"/>
      <c r="T766" s="25"/>
      <c r="U766" s="25"/>
      <c r="V766" s="25"/>
      <c r="W766" s="25"/>
      <c r="X766" s="25"/>
      <c r="Y766" s="25"/>
      <c r="Z766" s="25"/>
      <c r="AA766" s="25"/>
      <c r="AB766" s="25"/>
      <c r="AC766" s="25"/>
      <c r="AD766" s="25"/>
      <c r="AE766" s="25"/>
      <c r="AF766" s="41"/>
      <c r="AG766" s="41"/>
      <c r="AH766" s="41"/>
      <c r="AI766" s="41"/>
      <c r="AJ766" s="41"/>
      <c r="AK766" s="41"/>
    </row>
    <row r="767" spans="3:37" ht="15.75" customHeight="1">
      <c r="C767" s="41"/>
      <c r="D767" s="41"/>
      <c r="E767" s="41"/>
      <c r="F767" s="41"/>
      <c r="G767" s="41"/>
      <c r="H767" s="41"/>
      <c r="I767" s="41"/>
      <c r="J767" s="41"/>
      <c r="K767" s="41"/>
      <c r="L767" s="41"/>
      <c r="M767" s="41"/>
      <c r="N767" s="41"/>
      <c r="O767" s="41"/>
      <c r="P767" s="41"/>
      <c r="Q767" s="41"/>
      <c r="R767" s="25"/>
      <c r="S767" s="25"/>
      <c r="T767" s="25"/>
      <c r="U767" s="25"/>
      <c r="V767" s="25"/>
      <c r="W767" s="25"/>
      <c r="X767" s="25"/>
      <c r="Y767" s="25"/>
      <c r="Z767" s="25"/>
      <c r="AA767" s="25"/>
      <c r="AB767" s="25"/>
      <c r="AC767" s="25"/>
      <c r="AD767" s="25"/>
      <c r="AE767" s="25"/>
      <c r="AF767" s="41"/>
      <c r="AG767" s="41"/>
      <c r="AH767" s="41"/>
      <c r="AI767" s="41"/>
      <c r="AJ767" s="41"/>
      <c r="AK767" s="41"/>
    </row>
    <row r="768" spans="3:37" ht="15.75" customHeight="1">
      <c r="C768" s="41"/>
      <c r="D768" s="41"/>
      <c r="E768" s="41"/>
      <c r="F768" s="41"/>
      <c r="G768" s="41"/>
      <c r="H768" s="41"/>
      <c r="I768" s="41"/>
      <c r="J768" s="41"/>
      <c r="K768" s="41"/>
      <c r="L768" s="41"/>
      <c r="M768" s="41"/>
      <c r="N768" s="41"/>
      <c r="O768" s="41"/>
      <c r="P768" s="41"/>
      <c r="Q768" s="41"/>
      <c r="R768" s="25"/>
      <c r="S768" s="25"/>
      <c r="T768" s="25"/>
      <c r="U768" s="25"/>
      <c r="V768" s="25"/>
      <c r="W768" s="25"/>
      <c r="X768" s="25"/>
      <c r="Y768" s="25"/>
      <c r="Z768" s="25"/>
      <c r="AA768" s="25"/>
      <c r="AB768" s="25"/>
      <c r="AC768" s="25"/>
      <c r="AD768" s="25"/>
      <c r="AE768" s="25"/>
      <c r="AF768" s="41"/>
      <c r="AG768" s="41"/>
      <c r="AH768" s="41"/>
      <c r="AI768" s="41"/>
      <c r="AJ768" s="41"/>
      <c r="AK768" s="41"/>
    </row>
    <row r="769" spans="3:37" ht="15.75" customHeight="1">
      <c r="C769" s="41"/>
      <c r="D769" s="41"/>
      <c r="E769" s="41"/>
      <c r="F769" s="41"/>
      <c r="G769" s="41"/>
      <c r="H769" s="41"/>
      <c r="I769" s="41"/>
      <c r="J769" s="41"/>
      <c r="K769" s="41"/>
      <c r="L769" s="41"/>
      <c r="M769" s="41"/>
      <c r="N769" s="41"/>
      <c r="O769" s="41"/>
      <c r="P769" s="41"/>
      <c r="Q769" s="41"/>
      <c r="R769" s="25"/>
      <c r="S769" s="25"/>
      <c r="T769" s="25"/>
      <c r="U769" s="25"/>
      <c r="V769" s="25"/>
      <c r="W769" s="25"/>
      <c r="X769" s="25"/>
      <c r="Y769" s="25"/>
      <c r="Z769" s="25"/>
      <c r="AA769" s="25"/>
      <c r="AB769" s="25"/>
      <c r="AC769" s="25"/>
      <c r="AD769" s="25"/>
      <c r="AE769" s="25"/>
      <c r="AF769" s="41"/>
      <c r="AG769" s="41"/>
      <c r="AH769" s="41"/>
      <c r="AI769" s="41"/>
      <c r="AJ769" s="41"/>
      <c r="AK769" s="41"/>
    </row>
    <row r="770" spans="3:37" ht="15.75" customHeight="1">
      <c r="C770" s="41"/>
      <c r="D770" s="41"/>
      <c r="E770" s="41"/>
      <c r="F770" s="41"/>
      <c r="G770" s="41"/>
      <c r="H770" s="41"/>
      <c r="I770" s="41"/>
      <c r="J770" s="41"/>
      <c r="K770" s="41"/>
      <c r="L770" s="41"/>
      <c r="M770" s="41"/>
      <c r="N770" s="41"/>
      <c r="O770" s="41"/>
      <c r="P770" s="41"/>
      <c r="Q770" s="41"/>
      <c r="R770" s="25"/>
      <c r="S770" s="25"/>
      <c r="T770" s="25"/>
      <c r="U770" s="25"/>
      <c r="V770" s="25"/>
      <c r="W770" s="25"/>
      <c r="X770" s="25"/>
      <c r="Y770" s="25"/>
      <c r="Z770" s="25"/>
      <c r="AA770" s="25"/>
      <c r="AB770" s="25"/>
      <c r="AC770" s="25"/>
      <c r="AD770" s="25"/>
      <c r="AE770" s="25"/>
      <c r="AF770" s="41"/>
      <c r="AG770" s="41"/>
      <c r="AH770" s="41"/>
      <c r="AI770" s="41"/>
      <c r="AJ770" s="41"/>
      <c r="AK770" s="41"/>
    </row>
    <row r="771" spans="3:37" ht="15.75" customHeight="1">
      <c r="C771" s="41"/>
      <c r="D771" s="41"/>
      <c r="E771" s="41"/>
      <c r="F771" s="41"/>
      <c r="G771" s="41"/>
      <c r="H771" s="41"/>
      <c r="I771" s="41"/>
      <c r="J771" s="41"/>
      <c r="K771" s="41"/>
      <c r="L771" s="41"/>
      <c r="M771" s="41"/>
      <c r="N771" s="41"/>
      <c r="O771" s="41"/>
      <c r="P771" s="41"/>
      <c r="Q771" s="41"/>
      <c r="R771" s="25"/>
      <c r="S771" s="25"/>
      <c r="T771" s="25"/>
      <c r="U771" s="25"/>
      <c r="V771" s="25"/>
      <c r="W771" s="25"/>
      <c r="X771" s="25"/>
      <c r="Y771" s="25"/>
      <c r="Z771" s="25"/>
      <c r="AA771" s="25"/>
      <c r="AB771" s="25"/>
      <c r="AC771" s="25"/>
      <c r="AD771" s="25"/>
      <c r="AE771" s="25"/>
      <c r="AF771" s="41"/>
      <c r="AG771" s="41"/>
      <c r="AH771" s="41"/>
      <c r="AI771" s="41"/>
      <c r="AJ771" s="41"/>
      <c r="AK771" s="41"/>
    </row>
    <row r="772" spans="3:37" ht="15.75" customHeight="1">
      <c r="C772" s="41"/>
      <c r="D772" s="41"/>
      <c r="E772" s="41"/>
      <c r="F772" s="41"/>
      <c r="G772" s="41"/>
      <c r="H772" s="41"/>
      <c r="I772" s="41"/>
      <c r="J772" s="41"/>
      <c r="K772" s="41"/>
      <c r="L772" s="41"/>
      <c r="M772" s="41"/>
      <c r="N772" s="41"/>
      <c r="O772" s="41"/>
      <c r="P772" s="41"/>
      <c r="Q772" s="41"/>
      <c r="R772" s="25"/>
      <c r="S772" s="25"/>
      <c r="T772" s="25"/>
      <c r="U772" s="25"/>
      <c r="V772" s="25"/>
      <c r="W772" s="25"/>
      <c r="X772" s="25"/>
      <c r="Y772" s="25"/>
      <c r="Z772" s="25"/>
      <c r="AA772" s="25"/>
      <c r="AB772" s="25"/>
      <c r="AC772" s="25"/>
      <c r="AD772" s="25"/>
      <c r="AE772" s="25"/>
      <c r="AF772" s="41"/>
      <c r="AG772" s="41"/>
      <c r="AH772" s="41"/>
      <c r="AI772" s="41"/>
      <c r="AJ772" s="41"/>
      <c r="AK772" s="41"/>
    </row>
    <row r="773" spans="3:37" ht="15.75" customHeight="1">
      <c r="C773" s="41"/>
      <c r="D773" s="41"/>
      <c r="E773" s="41"/>
      <c r="F773" s="41"/>
      <c r="G773" s="41"/>
      <c r="H773" s="41"/>
      <c r="I773" s="41"/>
      <c r="J773" s="41"/>
      <c r="K773" s="41"/>
      <c r="L773" s="41"/>
      <c r="M773" s="41"/>
      <c r="N773" s="41"/>
      <c r="O773" s="41"/>
      <c r="P773" s="41"/>
      <c r="Q773" s="41"/>
      <c r="R773" s="25"/>
      <c r="S773" s="25"/>
      <c r="T773" s="25"/>
      <c r="U773" s="25"/>
      <c r="V773" s="25"/>
      <c r="W773" s="25"/>
      <c r="X773" s="25"/>
      <c r="Y773" s="25"/>
      <c r="Z773" s="25"/>
      <c r="AA773" s="25"/>
      <c r="AB773" s="25"/>
      <c r="AC773" s="25"/>
      <c r="AD773" s="25"/>
      <c r="AE773" s="25"/>
      <c r="AF773" s="41"/>
      <c r="AG773" s="41"/>
      <c r="AH773" s="41"/>
      <c r="AI773" s="41"/>
      <c r="AJ773" s="41"/>
      <c r="AK773" s="41"/>
    </row>
    <row r="774" spans="3:37" ht="15.75" customHeight="1">
      <c r="C774" s="41"/>
      <c r="D774" s="41"/>
      <c r="E774" s="41"/>
      <c r="F774" s="41"/>
      <c r="G774" s="41"/>
      <c r="H774" s="41"/>
      <c r="I774" s="41"/>
      <c r="J774" s="41"/>
      <c r="K774" s="41"/>
      <c r="L774" s="41"/>
      <c r="M774" s="41"/>
      <c r="N774" s="41"/>
      <c r="O774" s="41"/>
      <c r="P774" s="41"/>
      <c r="Q774" s="41"/>
      <c r="R774" s="25"/>
      <c r="S774" s="25"/>
      <c r="T774" s="25"/>
      <c r="U774" s="25"/>
      <c r="V774" s="25"/>
      <c r="W774" s="25"/>
      <c r="X774" s="25"/>
      <c r="Y774" s="25"/>
      <c r="Z774" s="25"/>
      <c r="AA774" s="25"/>
      <c r="AB774" s="25"/>
      <c r="AC774" s="25"/>
      <c r="AD774" s="25"/>
      <c r="AE774" s="25"/>
      <c r="AF774" s="41"/>
      <c r="AG774" s="41"/>
      <c r="AH774" s="41"/>
      <c r="AI774" s="41"/>
      <c r="AJ774" s="41"/>
      <c r="AK774" s="41"/>
    </row>
    <row r="775" spans="3:37" ht="15.75" customHeight="1">
      <c r="C775" s="41"/>
      <c r="D775" s="41"/>
      <c r="E775" s="41"/>
      <c r="F775" s="41"/>
      <c r="G775" s="41"/>
      <c r="H775" s="41"/>
      <c r="I775" s="41"/>
      <c r="J775" s="41"/>
      <c r="K775" s="41"/>
      <c r="L775" s="41"/>
      <c r="M775" s="41"/>
      <c r="N775" s="41"/>
      <c r="O775" s="41"/>
      <c r="P775" s="41"/>
      <c r="Q775" s="41"/>
      <c r="R775" s="25"/>
      <c r="S775" s="25"/>
      <c r="T775" s="25"/>
      <c r="U775" s="25"/>
      <c r="V775" s="25"/>
      <c r="W775" s="25"/>
      <c r="X775" s="25"/>
      <c r="Y775" s="25"/>
      <c r="Z775" s="25"/>
      <c r="AA775" s="25"/>
      <c r="AB775" s="25"/>
      <c r="AC775" s="25"/>
      <c r="AD775" s="25"/>
      <c r="AE775" s="25"/>
      <c r="AF775" s="41"/>
      <c r="AG775" s="41"/>
      <c r="AH775" s="41"/>
      <c r="AI775" s="41"/>
      <c r="AJ775" s="41"/>
      <c r="AK775" s="41"/>
    </row>
    <row r="776" spans="3:37" ht="15.75" customHeight="1">
      <c r="C776" s="41"/>
      <c r="D776" s="41"/>
      <c r="E776" s="41"/>
      <c r="F776" s="41"/>
      <c r="G776" s="41"/>
      <c r="H776" s="41"/>
      <c r="I776" s="41"/>
      <c r="J776" s="41"/>
      <c r="K776" s="41"/>
      <c r="L776" s="41"/>
      <c r="M776" s="41"/>
      <c r="N776" s="41"/>
      <c r="O776" s="41"/>
      <c r="P776" s="41"/>
      <c r="Q776" s="41"/>
      <c r="R776" s="25"/>
      <c r="S776" s="25"/>
      <c r="T776" s="25"/>
      <c r="U776" s="25"/>
      <c r="V776" s="25"/>
      <c r="W776" s="25"/>
      <c r="X776" s="25"/>
      <c r="Y776" s="25"/>
      <c r="Z776" s="25"/>
      <c r="AA776" s="25"/>
      <c r="AB776" s="25"/>
      <c r="AC776" s="25"/>
      <c r="AD776" s="25"/>
      <c r="AE776" s="25"/>
      <c r="AF776" s="41"/>
      <c r="AG776" s="41"/>
      <c r="AH776" s="41"/>
      <c r="AI776" s="41"/>
      <c r="AJ776" s="41"/>
      <c r="AK776" s="41"/>
    </row>
    <row r="777" spans="3:37" ht="15.75" customHeight="1">
      <c r="C777" s="41"/>
      <c r="D777" s="41"/>
      <c r="E777" s="41"/>
      <c r="F777" s="41"/>
      <c r="G777" s="41"/>
      <c r="H777" s="41"/>
      <c r="I777" s="41"/>
      <c r="J777" s="41"/>
      <c r="K777" s="41"/>
      <c r="L777" s="41"/>
      <c r="M777" s="41"/>
      <c r="N777" s="41"/>
      <c r="O777" s="41"/>
      <c r="P777" s="41"/>
      <c r="Q777" s="41"/>
      <c r="R777" s="25"/>
      <c r="S777" s="25"/>
      <c r="T777" s="25"/>
      <c r="U777" s="25"/>
      <c r="V777" s="25"/>
      <c r="W777" s="25"/>
      <c r="X777" s="25"/>
      <c r="Y777" s="25"/>
      <c r="Z777" s="25"/>
      <c r="AA777" s="25"/>
      <c r="AB777" s="25"/>
      <c r="AC777" s="25"/>
      <c r="AD777" s="25"/>
      <c r="AE777" s="25"/>
      <c r="AF777" s="41"/>
      <c r="AG777" s="41"/>
      <c r="AH777" s="41"/>
      <c r="AI777" s="41"/>
      <c r="AJ777" s="41"/>
      <c r="AK777" s="41"/>
    </row>
    <row r="778" spans="3:37" ht="15.75" customHeight="1">
      <c r="C778" s="41"/>
      <c r="D778" s="41"/>
      <c r="E778" s="41"/>
      <c r="F778" s="41"/>
      <c r="G778" s="41"/>
      <c r="H778" s="41"/>
      <c r="I778" s="41"/>
      <c r="J778" s="41"/>
      <c r="K778" s="41"/>
      <c r="L778" s="41"/>
      <c r="M778" s="41"/>
      <c r="N778" s="41"/>
      <c r="O778" s="41"/>
      <c r="P778" s="41"/>
      <c r="Q778" s="41"/>
      <c r="R778" s="25"/>
      <c r="S778" s="25"/>
      <c r="T778" s="25"/>
      <c r="U778" s="25"/>
      <c r="V778" s="25"/>
      <c r="W778" s="25"/>
      <c r="X778" s="25"/>
      <c r="Y778" s="25"/>
      <c r="Z778" s="25"/>
      <c r="AA778" s="25"/>
      <c r="AB778" s="25"/>
      <c r="AC778" s="25"/>
      <c r="AD778" s="25"/>
      <c r="AE778" s="25"/>
      <c r="AF778" s="41"/>
      <c r="AG778" s="41"/>
      <c r="AH778" s="41"/>
      <c r="AI778" s="41"/>
      <c r="AJ778" s="41"/>
      <c r="AK778" s="41"/>
    </row>
    <row r="779" spans="3:37" ht="15.75" customHeight="1">
      <c r="C779" s="41"/>
      <c r="D779" s="41"/>
      <c r="E779" s="41"/>
      <c r="F779" s="41"/>
      <c r="G779" s="41"/>
      <c r="H779" s="41"/>
      <c r="I779" s="41"/>
      <c r="J779" s="41"/>
      <c r="K779" s="41"/>
      <c r="L779" s="41"/>
      <c r="M779" s="41"/>
      <c r="N779" s="41"/>
      <c r="O779" s="41"/>
      <c r="P779" s="41"/>
      <c r="Q779" s="41"/>
      <c r="R779" s="25"/>
      <c r="S779" s="25"/>
      <c r="T779" s="25"/>
      <c r="U779" s="25"/>
      <c r="V779" s="25"/>
      <c r="W779" s="25"/>
      <c r="X779" s="25"/>
      <c r="Y779" s="25"/>
      <c r="Z779" s="25"/>
      <c r="AA779" s="25"/>
      <c r="AB779" s="25"/>
      <c r="AC779" s="25"/>
      <c r="AD779" s="25"/>
      <c r="AE779" s="25"/>
      <c r="AF779" s="41"/>
      <c r="AG779" s="41"/>
      <c r="AH779" s="41"/>
      <c r="AI779" s="41"/>
      <c r="AJ779" s="41"/>
      <c r="AK779" s="41"/>
    </row>
    <row r="780" spans="3:37" ht="15.75" customHeight="1">
      <c r="C780" s="41"/>
      <c r="D780" s="41"/>
      <c r="E780" s="41"/>
      <c r="F780" s="41"/>
      <c r="G780" s="41"/>
      <c r="H780" s="41"/>
      <c r="I780" s="41"/>
      <c r="J780" s="41"/>
      <c r="K780" s="41"/>
      <c r="L780" s="41"/>
      <c r="M780" s="41"/>
      <c r="N780" s="41"/>
      <c r="O780" s="41"/>
      <c r="P780" s="41"/>
      <c r="Q780" s="41"/>
      <c r="R780" s="25"/>
      <c r="S780" s="25"/>
      <c r="T780" s="25"/>
      <c r="U780" s="25"/>
      <c r="V780" s="25"/>
      <c r="W780" s="25"/>
      <c r="X780" s="25"/>
      <c r="Y780" s="25"/>
      <c r="Z780" s="25"/>
      <c r="AA780" s="25"/>
      <c r="AB780" s="25"/>
      <c r="AC780" s="25"/>
      <c r="AD780" s="25"/>
      <c r="AE780" s="25"/>
      <c r="AF780" s="41"/>
      <c r="AG780" s="41"/>
      <c r="AH780" s="41"/>
      <c r="AI780" s="41"/>
      <c r="AJ780" s="41"/>
      <c r="AK780" s="41"/>
    </row>
    <row r="781" spans="3:37" ht="15.75" customHeight="1">
      <c r="C781" s="41"/>
      <c r="D781" s="41"/>
      <c r="E781" s="41"/>
      <c r="F781" s="41"/>
      <c r="G781" s="41"/>
      <c r="H781" s="41"/>
      <c r="I781" s="41"/>
      <c r="J781" s="41"/>
      <c r="K781" s="41"/>
      <c r="L781" s="41"/>
      <c r="M781" s="41"/>
      <c r="N781" s="41"/>
      <c r="O781" s="41"/>
      <c r="P781" s="41"/>
      <c r="Q781" s="41"/>
      <c r="R781" s="25"/>
      <c r="S781" s="25"/>
      <c r="T781" s="25"/>
      <c r="U781" s="25"/>
      <c r="V781" s="25"/>
      <c r="W781" s="25"/>
      <c r="X781" s="25"/>
      <c r="Y781" s="25"/>
      <c r="Z781" s="25"/>
      <c r="AA781" s="25"/>
      <c r="AB781" s="25"/>
      <c r="AC781" s="25"/>
      <c r="AD781" s="25"/>
      <c r="AE781" s="25"/>
      <c r="AF781" s="41"/>
      <c r="AG781" s="41"/>
      <c r="AH781" s="41"/>
      <c r="AI781" s="41"/>
      <c r="AJ781" s="41"/>
      <c r="AK781" s="41"/>
    </row>
    <row r="782" spans="3:37" ht="15.75" customHeight="1">
      <c r="C782" s="41"/>
      <c r="D782" s="41"/>
      <c r="E782" s="41"/>
      <c r="F782" s="41"/>
      <c r="G782" s="41"/>
      <c r="H782" s="41"/>
      <c r="I782" s="41"/>
      <c r="J782" s="41"/>
      <c r="K782" s="41"/>
      <c r="L782" s="41"/>
      <c r="M782" s="41"/>
      <c r="N782" s="41"/>
      <c r="O782" s="41"/>
      <c r="P782" s="41"/>
      <c r="Q782" s="41"/>
      <c r="R782" s="25"/>
      <c r="S782" s="25"/>
      <c r="T782" s="25"/>
      <c r="U782" s="25"/>
      <c r="V782" s="25"/>
      <c r="W782" s="25"/>
      <c r="X782" s="25"/>
      <c r="Y782" s="25"/>
      <c r="Z782" s="25"/>
      <c r="AA782" s="25"/>
      <c r="AB782" s="25"/>
      <c r="AC782" s="25"/>
      <c r="AD782" s="25"/>
      <c r="AE782" s="25"/>
      <c r="AF782" s="41"/>
      <c r="AG782" s="41"/>
      <c r="AH782" s="41"/>
      <c r="AI782" s="41"/>
      <c r="AJ782" s="41"/>
      <c r="AK782" s="41"/>
    </row>
    <row r="783" spans="3:37" ht="15.75" customHeight="1">
      <c r="C783" s="41"/>
      <c r="D783" s="41"/>
      <c r="E783" s="41"/>
      <c r="F783" s="41"/>
      <c r="G783" s="41"/>
      <c r="H783" s="41"/>
      <c r="I783" s="41"/>
      <c r="J783" s="41"/>
      <c r="K783" s="41"/>
      <c r="L783" s="41"/>
      <c r="M783" s="41"/>
      <c r="N783" s="41"/>
      <c r="O783" s="41"/>
      <c r="P783" s="41"/>
      <c r="Q783" s="41"/>
      <c r="R783" s="25"/>
      <c r="S783" s="25"/>
      <c r="T783" s="25"/>
      <c r="U783" s="25"/>
      <c r="V783" s="25"/>
      <c r="W783" s="25"/>
      <c r="X783" s="25"/>
      <c r="Y783" s="25"/>
      <c r="Z783" s="25"/>
      <c r="AA783" s="25"/>
      <c r="AB783" s="25"/>
      <c r="AC783" s="25"/>
      <c r="AD783" s="25"/>
      <c r="AE783" s="25"/>
      <c r="AF783" s="41"/>
      <c r="AG783" s="41"/>
      <c r="AH783" s="41"/>
      <c r="AI783" s="41"/>
      <c r="AJ783" s="41"/>
      <c r="AK783" s="41"/>
    </row>
    <row r="784" spans="3:37" ht="15.75" customHeight="1">
      <c r="C784" s="41"/>
      <c r="D784" s="41"/>
      <c r="E784" s="41"/>
      <c r="F784" s="41"/>
      <c r="G784" s="41"/>
      <c r="H784" s="41"/>
      <c r="I784" s="41"/>
      <c r="J784" s="41"/>
      <c r="K784" s="41"/>
      <c r="L784" s="41"/>
      <c r="M784" s="41"/>
      <c r="N784" s="41"/>
      <c r="O784" s="41"/>
      <c r="P784" s="41"/>
      <c r="Q784" s="41"/>
      <c r="R784" s="25"/>
      <c r="S784" s="25"/>
      <c r="T784" s="25"/>
      <c r="U784" s="25"/>
      <c r="V784" s="25"/>
      <c r="W784" s="25"/>
      <c r="X784" s="25"/>
      <c r="Y784" s="25"/>
      <c r="Z784" s="25"/>
      <c r="AA784" s="25"/>
      <c r="AB784" s="25"/>
      <c r="AC784" s="25"/>
      <c r="AD784" s="25"/>
      <c r="AE784" s="25"/>
      <c r="AF784" s="41"/>
      <c r="AG784" s="41"/>
      <c r="AH784" s="41"/>
      <c r="AI784" s="41"/>
      <c r="AJ784" s="41"/>
      <c r="AK784" s="41"/>
    </row>
    <row r="785" spans="3:37" ht="15.75" customHeight="1">
      <c r="C785" s="41"/>
      <c r="D785" s="41"/>
      <c r="E785" s="41"/>
      <c r="F785" s="41"/>
      <c r="G785" s="41"/>
      <c r="H785" s="41"/>
      <c r="I785" s="41"/>
      <c r="J785" s="41"/>
      <c r="K785" s="41"/>
      <c r="L785" s="41"/>
      <c r="M785" s="41"/>
      <c r="N785" s="41"/>
      <c r="O785" s="41"/>
      <c r="P785" s="41"/>
      <c r="Q785" s="41"/>
      <c r="R785" s="25"/>
      <c r="S785" s="25"/>
      <c r="T785" s="25"/>
      <c r="U785" s="25"/>
      <c r="V785" s="25"/>
      <c r="W785" s="25"/>
      <c r="X785" s="25"/>
      <c r="Y785" s="25"/>
      <c r="Z785" s="25"/>
      <c r="AA785" s="25"/>
      <c r="AB785" s="25"/>
      <c r="AC785" s="25"/>
      <c r="AD785" s="25"/>
      <c r="AE785" s="25"/>
      <c r="AF785" s="41"/>
      <c r="AG785" s="41"/>
      <c r="AH785" s="41"/>
      <c r="AI785" s="41"/>
      <c r="AJ785" s="41"/>
      <c r="AK785" s="41"/>
    </row>
    <row r="786" spans="3:37" ht="15.75" customHeight="1">
      <c r="C786" s="41"/>
      <c r="D786" s="41"/>
      <c r="E786" s="41"/>
      <c r="F786" s="41"/>
      <c r="G786" s="41"/>
      <c r="H786" s="41"/>
      <c r="I786" s="41"/>
      <c r="J786" s="41"/>
      <c r="K786" s="41"/>
      <c r="L786" s="41"/>
      <c r="M786" s="41"/>
      <c r="N786" s="41"/>
      <c r="O786" s="41"/>
      <c r="P786" s="41"/>
      <c r="Q786" s="41"/>
      <c r="R786" s="25"/>
      <c r="S786" s="25"/>
      <c r="T786" s="25"/>
      <c r="U786" s="25"/>
      <c r="V786" s="25"/>
      <c r="W786" s="25"/>
      <c r="X786" s="25"/>
      <c r="Y786" s="25"/>
      <c r="Z786" s="25"/>
      <c r="AA786" s="25"/>
      <c r="AB786" s="25"/>
      <c r="AC786" s="25"/>
      <c r="AD786" s="25"/>
      <c r="AE786" s="25"/>
      <c r="AF786" s="41"/>
      <c r="AG786" s="41"/>
      <c r="AH786" s="41"/>
      <c r="AI786" s="41"/>
      <c r="AJ786" s="41"/>
      <c r="AK786" s="41"/>
    </row>
    <row r="787" spans="3:37" ht="15.75" customHeight="1">
      <c r="C787" s="41"/>
      <c r="D787" s="41"/>
      <c r="E787" s="41"/>
      <c r="F787" s="41"/>
      <c r="G787" s="41"/>
      <c r="H787" s="41"/>
      <c r="I787" s="41"/>
      <c r="J787" s="41"/>
      <c r="K787" s="41"/>
      <c r="L787" s="41"/>
      <c r="M787" s="41"/>
      <c r="N787" s="41"/>
      <c r="O787" s="41"/>
      <c r="P787" s="41"/>
      <c r="Q787" s="41"/>
      <c r="R787" s="25"/>
      <c r="S787" s="25"/>
      <c r="T787" s="25"/>
      <c r="U787" s="25"/>
      <c r="V787" s="25"/>
      <c r="W787" s="25"/>
      <c r="X787" s="25"/>
      <c r="Y787" s="25"/>
      <c r="Z787" s="25"/>
      <c r="AA787" s="25"/>
      <c r="AB787" s="25"/>
      <c r="AC787" s="25"/>
      <c r="AD787" s="25"/>
      <c r="AE787" s="25"/>
      <c r="AF787" s="41"/>
      <c r="AG787" s="41"/>
      <c r="AH787" s="41"/>
      <c r="AI787" s="41"/>
      <c r="AJ787" s="41"/>
      <c r="AK787" s="41"/>
    </row>
    <row r="788" spans="3:37" ht="15.75" customHeight="1">
      <c r="C788" s="41"/>
      <c r="D788" s="41"/>
      <c r="E788" s="41"/>
      <c r="F788" s="41"/>
      <c r="G788" s="41"/>
      <c r="H788" s="41"/>
      <c r="I788" s="41"/>
      <c r="J788" s="41"/>
      <c r="K788" s="41"/>
      <c r="L788" s="41"/>
      <c r="M788" s="41"/>
      <c r="N788" s="41"/>
      <c r="O788" s="41"/>
      <c r="P788" s="41"/>
      <c r="Q788" s="41"/>
      <c r="R788" s="25"/>
      <c r="S788" s="25"/>
      <c r="T788" s="25"/>
      <c r="U788" s="25"/>
      <c r="V788" s="25"/>
      <c r="W788" s="25"/>
      <c r="X788" s="25"/>
      <c r="Y788" s="25"/>
      <c r="Z788" s="25"/>
      <c r="AA788" s="25"/>
      <c r="AB788" s="25"/>
      <c r="AC788" s="25"/>
      <c r="AD788" s="25"/>
      <c r="AE788" s="25"/>
      <c r="AF788" s="41"/>
      <c r="AG788" s="41"/>
      <c r="AH788" s="41"/>
      <c r="AI788" s="41"/>
      <c r="AJ788" s="41"/>
      <c r="AK788" s="41"/>
    </row>
    <row r="789" spans="3:37" ht="15.75" customHeight="1">
      <c r="C789" s="41"/>
      <c r="D789" s="41"/>
      <c r="E789" s="41"/>
      <c r="F789" s="41"/>
      <c r="G789" s="41"/>
      <c r="H789" s="41"/>
      <c r="I789" s="41"/>
      <c r="J789" s="41"/>
      <c r="K789" s="41"/>
      <c r="L789" s="41"/>
      <c r="M789" s="41"/>
      <c r="N789" s="41"/>
      <c r="O789" s="41"/>
      <c r="P789" s="41"/>
      <c r="Q789" s="41"/>
      <c r="R789" s="25"/>
      <c r="S789" s="25"/>
      <c r="T789" s="25"/>
      <c r="U789" s="25"/>
      <c r="V789" s="25"/>
      <c r="W789" s="25"/>
      <c r="X789" s="25"/>
      <c r="Y789" s="25"/>
      <c r="Z789" s="25"/>
      <c r="AA789" s="25"/>
      <c r="AB789" s="25"/>
      <c r="AC789" s="25"/>
      <c r="AD789" s="25"/>
      <c r="AE789" s="25"/>
      <c r="AF789" s="41"/>
      <c r="AG789" s="41"/>
      <c r="AH789" s="41"/>
      <c r="AI789" s="41"/>
      <c r="AJ789" s="41"/>
      <c r="AK789" s="41"/>
    </row>
    <row r="790" spans="3:37" ht="15.75" customHeight="1">
      <c r="C790" s="41"/>
      <c r="D790" s="41"/>
      <c r="E790" s="41"/>
      <c r="F790" s="41"/>
      <c r="G790" s="41"/>
      <c r="H790" s="41"/>
      <c r="I790" s="41"/>
      <c r="J790" s="41"/>
      <c r="K790" s="41"/>
      <c r="L790" s="41"/>
      <c r="M790" s="41"/>
      <c r="N790" s="41"/>
      <c r="O790" s="41"/>
      <c r="P790" s="41"/>
      <c r="Q790" s="41"/>
      <c r="R790" s="25"/>
      <c r="S790" s="25"/>
      <c r="T790" s="25"/>
      <c r="U790" s="25"/>
      <c r="V790" s="25"/>
      <c r="W790" s="25"/>
      <c r="X790" s="25"/>
      <c r="Y790" s="25"/>
      <c r="Z790" s="25"/>
      <c r="AA790" s="25"/>
      <c r="AB790" s="25"/>
      <c r="AC790" s="25"/>
      <c r="AD790" s="25"/>
      <c r="AE790" s="25"/>
      <c r="AF790" s="41"/>
      <c r="AG790" s="41"/>
      <c r="AH790" s="41"/>
      <c r="AI790" s="41"/>
      <c r="AJ790" s="41"/>
      <c r="AK790" s="41"/>
    </row>
    <row r="791" spans="3:37" ht="15.75" customHeight="1">
      <c r="C791" s="41"/>
      <c r="D791" s="41"/>
      <c r="E791" s="41"/>
      <c r="F791" s="41"/>
      <c r="G791" s="41"/>
      <c r="H791" s="41"/>
      <c r="I791" s="41"/>
      <c r="J791" s="41"/>
      <c r="K791" s="41"/>
      <c r="L791" s="41"/>
      <c r="M791" s="41"/>
      <c r="N791" s="41"/>
      <c r="O791" s="41"/>
      <c r="P791" s="41"/>
      <c r="Q791" s="41"/>
      <c r="R791" s="25"/>
      <c r="S791" s="25"/>
      <c r="T791" s="25"/>
      <c r="U791" s="25"/>
      <c r="V791" s="25"/>
      <c r="W791" s="25"/>
      <c r="X791" s="25"/>
      <c r="Y791" s="25"/>
      <c r="Z791" s="25"/>
      <c r="AA791" s="25"/>
      <c r="AB791" s="25"/>
      <c r="AC791" s="25"/>
      <c r="AD791" s="25"/>
      <c r="AE791" s="25"/>
      <c r="AF791" s="41"/>
      <c r="AG791" s="41"/>
      <c r="AH791" s="41"/>
      <c r="AI791" s="41"/>
      <c r="AJ791" s="41"/>
      <c r="AK791" s="41"/>
    </row>
    <row r="792" spans="3:37" ht="15.75" customHeight="1">
      <c r="C792" s="41"/>
      <c r="D792" s="41"/>
      <c r="E792" s="41"/>
      <c r="F792" s="41"/>
      <c r="G792" s="41"/>
      <c r="H792" s="41"/>
      <c r="I792" s="41"/>
      <c r="J792" s="41"/>
      <c r="K792" s="41"/>
      <c r="L792" s="41"/>
      <c r="M792" s="41"/>
      <c r="N792" s="41"/>
      <c r="O792" s="41"/>
      <c r="P792" s="41"/>
      <c r="Q792" s="41"/>
      <c r="R792" s="25"/>
      <c r="S792" s="25"/>
      <c r="T792" s="25"/>
      <c r="U792" s="25"/>
      <c r="V792" s="25"/>
      <c r="W792" s="25"/>
      <c r="X792" s="25"/>
      <c r="Y792" s="25"/>
      <c r="Z792" s="25"/>
      <c r="AA792" s="25"/>
      <c r="AB792" s="25"/>
      <c r="AC792" s="25"/>
      <c r="AD792" s="25"/>
      <c r="AE792" s="25"/>
      <c r="AF792" s="41"/>
      <c r="AG792" s="41"/>
      <c r="AH792" s="41"/>
      <c r="AI792" s="41"/>
      <c r="AJ792" s="41"/>
      <c r="AK792" s="41"/>
    </row>
    <row r="793" spans="3:37" ht="15.75" customHeight="1">
      <c r="C793" s="41"/>
      <c r="D793" s="41"/>
      <c r="E793" s="41"/>
      <c r="F793" s="41"/>
      <c r="G793" s="41"/>
      <c r="H793" s="41"/>
      <c r="I793" s="41"/>
      <c r="J793" s="41"/>
      <c r="K793" s="41"/>
      <c r="L793" s="41"/>
      <c r="M793" s="41"/>
      <c r="N793" s="41"/>
      <c r="O793" s="41"/>
      <c r="P793" s="41"/>
      <c r="Q793" s="41"/>
      <c r="R793" s="25"/>
      <c r="S793" s="25"/>
      <c r="T793" s="25"/>
      <c r="U793" s="25"/>
      <c r="V793" s="25"/>
      <c r="W793" s="25"/>
      <c r="X793" s="25"/>
      <c r="Y793" s="25"/>
      <c r="Z793" s="25"/>
      <c r="AA793" s="25"/>
      <c r="AB793" s="25"/>
      <c r="AC793" s="25"/>
      <c r="AD793" s="25"/>
      <c r="AE793" s="25"/>
      <c r="AF793" s="41"/>
      <c r="AG793" s="41"/>
      <c r="AH793" s="41"/>
      <c r="AI793" s="41"/>
      <c r="AJ793" s="41"/>
      <c r="AK793" s="41"/>
    </row>
    <row r="794" spans="3:37" ht="15.75" customHeight="1">
      <c r="C794" s="41"/>
      <c r="D794" s="41"/>
      <c r="E794" s="41"/>
      <c r="F794" s="41"/>
      <c r="G794" s="41"/>
      <c r="H794" s="41"/>
      <c r="I794" s="41"/>
      <c r="J794" s="41"/>
      <c r="K794" s="41"/>
      <c r="L794" s="41"/>
      <c r="M794" s="41"/>
      <c r="N794" s="41"/>
      <c r="O794" s="41"/>
      <c r="P794" s="41"/>
      <c r="Q794" s="41"/>
      <c r="R794" s="25"/>
      <c r="S794" s="25"/>
      <c r="T794" s="25"/>
      <c r="U794" s="25"/>
      <c r="V794" s="25"/>
      <c r="W794" s="25"/>
      <c r="X794" s="25"/>
      <c r="Y794" s="25"/>
      <c r="Z794" s="25"/>
      <c r="AA794" s="25"/>
      <c r="AB794" s="25"/>
      <c r="AC794" s="25"/>
      <c r="AD794" s="25"/>
      <c r="AE794" s="25"/>
      <c r="AF794" s="41"/>
      <c r="AG794" s="41"/>
      <c r="AH794" s="41"/>
      <c r="AI794" s="41"/>
      <c r="AJ794" s="41"/>
      <c r="AK794" s="41"/>
    </row>
    <row r="795" spans="3:37" ht="15.75" customHeight="1">
      <c r="C795" s="41"/>
      <c r="D795" s="41"/>
      <c r="E795" s="41"/>
      <c r="F795" s="41"/>
      <c r="G795" s="41"/>
      <c r="H795" s="41"/>
      <c r="I795" s="41"/>
      <c r="J795" s="41"/>
      <c r="K795" s="41"/>
      <c r="L795" s="41"/>
      <c r="M795" s="41"/>
      <c r="N795" s="41"/>
      <c r="O795" s="41"/>
      <c r="P795" s="41"/>
      <c r="Q795" s="41"/>
      <c r="R795" s="25"/>
      <c r="S795" s="25"/>
      <c r="T795" s="25"/>
      <c r="U795" s="25"/>
      <c r="V795" s="25"/>
      <c r="W795" s="25"/>
      <c r="X795" s="25"/>
      <c r="Y795" s="25"/>
      <c r="Z795" s="25"/>
      <c r="AA795" s="25"/>
      <c r="AB795" s="25"/>
      <c r="AC795" s="25"/>
      <c r="AD795" s="25"/>
      <c r="AE795" s="25"/>
      <c r="AF795" s="41"/>
      <c r="AG795" s="41"/>
      <c r="AH795" s="41"/>
      <c r="AI795" s="41"/>
      <c r="AJ795" s="41"/>
      <c r="AK795" s="41"/>
    </row>
    <row r="796" spans="3:37" ht="15.75" customHeight="1">
      <c r="C796" s="41"/>
      <c r="D796" s="41"/>
      <c r="E796" s="41"/>
      <c r="F796" s="41"/>
      <c r="G796" s="41"/>
      <c r="H796" s="41"/>
      <c r="I796" s="41"/>
      <c r="J796" s="41"/>
      <c r="K796" s="41"/>
      <c r="L796" s="41"/>
      <c r="M796" s="41"/>
      <c r="N796" s="41"/>
      <c r="O796" s="41"/>
      <c r="P796" s="41"/>
      <c r="Q796" s="41"/>
      <c r="R796" s="25"/>
      <c r="S796" s="25"/>
      <c r="T796" s="25"/>
      <c r="U796" s="25"/>
      <c r="V796" s="25"/>
      <c r="W796" s="25"/>
      <c r="X796" s="25"/>
      <c r="Y796" s="25"/>
      <c r="Z796" s="25"/>
      <c r="AA796" s="25"/>
      <c r="AB796" s="25"/>
      <c r="AC796" s="25"/>
      <c r="AD796" s="25"/>
      <c r="AE796" s="25"/>
      <c r="AF796" s="41"/>
      <c r="AG796" s="41"/>
      <c r="AH796" s="41"/>
      <c r="AI796" s="41"/>
      <c r="AJ796" s="41"/>
      <c r="AK796" s="41"/>
    </row>
    <row r="797" spans="3:37" ht="15.75" customHeight="1">
      <c r="C797" s="41"/>
      <c r="D797" s="41"/>
      <c r="E797" s="41"/>
      <c r="F797" s="41"/>
      <c r="G797" s="41"/>
      <c r="H797" s="41"/>
      <c r="I797" s="41"/>
      <c r="J797" s="41"/>
      <c r="K797" s="41"/>
      <c r="L797" s="41"/>
      <c r="M797" s="41"/>
      <c r="N797" s="41"/>
      <c r="O797" s="41"/>
      <c r="P797" s="41"/>
      <c r="Q797" s="41"/>
      <c r="R797" s="25"/>
      <c r="S797" s="25"/>
      <c r="T797" s="25"/>
      <c r="U797" s="25"/>
      <c r="V797" s="25"/>
      <c r="W797" s="25"/>
      <c r="X797" s="25"/>
      <c r="Y797" s="25"/>
      <c r="Z797" s="25"/>
      <c r="AA797" s="25"/>
      <c r="AB797" s="25"/>
      <c r="AC797" s="25"/>
      <c r="AD797" s="25"/>
      <c r="AE797" s="25"/>
      <c r="AF797" s="41"/>
      <c r="AG797" s="41"/>
      <c r="AH797" s="41"/>
      <c r="AI797" s="41"/>
      <c r="AJ797" s="41"/>
      <c r="AK797" s="41"/>
    </row>
    <row r="798" spans="3:37" ht="15.75" customHeight="1">
      <c r="C798" s="41"/>
      <c r="D798" s="41"/>
      <c r="E798" s="41"/>
      <c r="F798" s="41"/>
      <c r="G798" s="41"/>
      <c r="H798" s="41"/>
      <c r="I798" s="41"/>
      <c r="J798" s="41"/>
      <c r="K798" s="41"/>
      <c r="L798" s="41"/>
      <c r="M798" s="41"/>
      <c r="N798" s="41"/>
      <c r="O798" s="41"/>
      <c r="P798" s="41"/>
      <c r="Q798" s="41"/>
      <c r="R798" s="25"/>
      <c r="S798" s="25"/>
      <c r="T798" s="25"/>
      <c r="U798" s="25"/>
      <c r="V798" s="25"/>
      <c r="W798" s="25"/>
      <c r="X798" s="25"/>
      <c r="Y798" s="25"/>
      <c r="Z798" s="25"/>
      <c r="AA798" s="25"/>
      <c r="AB798" s="25"/>
      <c r="AC798" s="25"/>
      <c r="AD798" s="25"/>
      <c r="AE798" s="25"/>
      <c r="AF798" s="41"/>
      <c r="AG798" s="41"/>
      <c r="AH798" s="41"/>
      <c r="AI798" s="41"/>
      <c r="AJ798" s="41"/>
      <c r="AK798" s="41"/>
    </row>
    <row r="799" spans="3:37" ht="15.75" customHeight="1">
      <c r="C799" s="41"/>
      <c r="D799" s="41"/>
      <c r="E799" s="41"/>
      <c r="F799" s="41"/>
      <c r="G799" s="41"/>
      <c r="H799" s="41"/>
      <c r="I799" s="41"/>
      <c r="J799" s="41"/>
      <c r="K799" s="41"/>
      <c r="L799" s="41"/>
      <c r="M799" s="41"/>
      <c r="N799" s="41"/>
      <c r="O799" s="41"/>
      <c r="P799" s="41"/>
      <c r="Q799" s="41"/>
      <c r="R799" s="25"/>
      <c r="S799" s="25"/>
      <c r="T799" s="25"/>
      <c r="U799" s="25"/>
      <c r="V799" s="25"/>
      <c r="W799" s="25"/>
      <c r="X799" s="25"/>
      <c r="Y799" s="25"/>
      <c r="Z799" s="25"/>
      <c r="AA799" s="25"/>
      <c r="AB799" s="25"/>
      <c r="AC799" s="25"/>
      <c r="AD799" s="25"/>
      <c r="AE799" s="25"/>
      <c r="AF799" s="41"/>
      <c r="AG799" s="41"/>
      <c r="AH799" s="41"/>
      <c r="AI799" s="41"/>
      <c r="AJ799" s="41"/>
      <c r="AK799" s="41"/>
    </row>
    <row r="800" spans="3:37" ht="15.75" customHeight="1">
      <c r="C800" s="41"/>
      <c r="D800" s="41"/>
      <c r="E800" s="41"/>
      <c r="F800" s="41"/>
      <c r="G800" s="41"/>
      <c r="H800" s="41"/>
      <c r="I800" s="41"/>
      <c r="J800" s="41"/>
      <c r="K800" s="41"/>
      <c r="L800" s="41"/>
      <c r="M800" s="41"/>
      <c r="N800" s="41"/>
      <c r="O800" s="41"/>
      <c r="P800" s="41"/>
      <c r="Q800" s="41"/>
      <c r="R800" s="25"/>
      <c r="S800" s="25"/>
      <c r="T800" s="25"/>
      <c r="U800" s="25"/>
      <c r="V800" s="25"/>
      <c r="W800" s="25"/>
      <c r="X800" s="25"/>
      <c r="Y800" s="25"/>
      <c r="Z800" s="25"/>
      <c r="AA800" s="25"/>
      <c r="AB800" s="25"/>
      <c r="AC800" s="25"/>
      <c r="AD800" s="25"/>
      <c r="AE800" s="25"/>
      <c r="AF800" s="41"/>
      <c r="AG800" s="41"/>
      <c r="AH800" s="41"/>
      <c r="AI800" s="41"/>
      <c r="AJ800" s="41"/>
      <c r="AK800" s="41"/>
    </row>
    <row r="801" spans="3:37" ht="15.75" customHeight="1">
      <c r="C801" s="41"/>
      <c r="D801" s="41"/>
      <c r="E801" s="41"/>
      <c r="F801" s="41"/>
      <c r="G801" s="41"/>
      <c r="H801" s="41"/>
      <c r="I801" s="41"/>
      <c r="J801" s="41"/>
      <c r="K801" s="41"/>
      <c r="L801" s="41"/>
      <c r="M801" s="41"/>
      <c r="N801" s="41"/>
      <c r="O801" s="41"/>
      <c r="P801" s="41"/>
      <c r="Q801" s="41"/>
      <c r="R801" s="25"/>
      <c r="S801" s="25"/>
      <c r="T801" s="25"/>
      <c r="U801" s="25"/>
      <c r="V801" s="25"/>
      <c r="W801" s="25"/>
      <c r="X801" s="25"/>
      <c r="Y801" s="25"/>
      <c r="Z801" s="25"/>
      <c r="AA801" s="25"/>
      <c r="AB801" s="25"/>
      <c r="AC801" s="25"/>
      <c r="AD801" s="25"/>
      <c r="AE801" s="25"/>
      <c r="AF801" s="41"/>
      <c r="AG801" s="41"/>
      <c r="AH801" s="41"/>
      <c r="AI801" s="41"/>
      <c r="AJ801" s="41"/>
      <c r="AK801" s="41"/>
    </row>
    <row r="802" spans="3:37" ht="15.75" customHeight="1">
      <c r="C802" s="41"/>
      <c r="D802" s="41"/>
      <c r="E802" s="41"/>
      <c r="F802" s="41"/>
      <c r="G802" s="41"/>
      <c r="H802" s="41"/>
      <c r="I802" s="41"/>
      <c r="J802" s="41"/>
      <c r="K802" s="41"/>
      <c r="L802" s="41"/>
      <c r="M802" s="41"/>
      <c r="N802" s="41"/>
      <c r="O802" s="41"/>
      <c r="P802" s="41"/>
      <c r="Q802" s="41"/>
      <c r="R802" s="25"/>
      <c r="S802" s="25"/>
      <c r="T802" s="25"/>
      <c r="U802" s="25"/>
      <c r="V802" s="25"/>
      <c r="W802" s="25"/>
      <c r="X802" s="25"/>
      <c r="Y802" s="25"/>
      <c r="Z802" s="25"/>
      <c r="AA802" s="25"/>
      <c r="AB802" s="25"/>
      <c r="AC802" s="25"/>
      <c r="AD802" s="25"/>
      <c r="AE802" s="25"/>
      <c r="AF802" s="41"/>
      <c r="AG802" s="41"/>
      <c r="AH802" s="41"/>
      <c r="AI802" s="41"/>
      <c r="AJ802" s="41"/>
      <c r="AK802" s="41"/>
    </row>
    <row r="803" spans="3:37" ht="15.75" customHeight="1">
      <c r="C803" s="41"/>
      <c r="D803" s="41"/>
      <c r="E803" s="41"/>
      <c r="F803" s="41"/>
      <c r="G803" s="41"/>
      <c r="H803" s="41"/>
      <c r="I803" s="41"/>
      <c r="J803" s="41"/>
      <c r="K803" s="41"/>
      <c r="L803" s="41"/>
      <c r="M803" s="41"/>
      <c r="N803" s="41"/>
      <c r="O803" s="41"/>
      <c r="P803" s="41"/>
      <c r="Q803" s="41"/>
      <c r="R803" s="25"/>
      <c r="S803" s="25"/>
      <c r="T803" s="25"/>
      <c r="U803" s="25"/>
      <c r="V803" s="25"/>
      <c r="W803" s="25"/>
      <c r="X803" s="25"/>
      <c r="Y803" s="25"/>
      <c r="Z803" s="25"/>
      <c r="AA803" s="25"/>
      <c r="AB803" s="25"/>
      <c r="AC803" s="25"/>
      <c r="AD803" s="25"/>
      <c r="AE803" s="25"/>
      <c r="AF803" s="41"/>
      <c r="AG803" s="41"/>
      <c r="AH803" s="41"/>
      <c r="AI803" s="41"/>
      <c r="AJ803" s="41"/>
      <c r="AK803" s="41"/>
    </row>
    <row r="804" spans="3:37" ht="15.75" customHeight="1">
      <c r="C804" s="41"/>
      <c r="D804" s="41"/>
      <c r="E804" s="41"/>
      <c r="F804" s="41"/>
      <c r="G804" s="41"/>
      <c r="H804" s="41"/>
      <c r="I804" s="41"/>
      <c r="J804" s="41"/>
      <c r="K804" s="41"/>
      <c r="L804" s="41"/>
      <c r="M804" s="41"/>
      <c r="N804" s="41"/>
      <c r="O804" s="41"/>
      <c r="P804" s="41"/>
      <c r="Q804" s="41"/>
      <c r="R804" s="25"/>
      <c r="S804" s="25"/>
      <c r="T804" s="25"/>
      <c r="U804" s="25"/>
      <c r="V804" s="25"/>
      <c r="W804" s="25"/>
      <c r="X804" s="25"/>
      <c r="Y804" s="25"/>
      <c r="Z804" s="25"/>
      <c r="AA804" s="25"/>
      <c r="AB804" s="25"/>
      <c r="AC804" s="25"/>
      <c r="AD804" s="25"/>
      <c r="AE804" s="25"/>
      <c r="AF804" s="41"/>
      <c r="AG804" s="41"/>
      <c r="AH804" s="41"/>
      <c r="AI804" s="41"/>
      <c r="AJ804" s="41"/>
      <c r="AK804" s="41"/>
    </row>
    <row r="805" spans="3:37" ht="15.75" customHeight="1">
      <c r="C805" s="41"/>
      <c r="D805" s="41"/>
      <c r="E805" s="41"/>
      <c r="F805" s="41"/>
      <c r="G805" s="41"/>
      <c r="H805" s="41"/>
      <c r="I805" s="41"/>
      <c r="J805" s="41"/>
      <c r="K805" s="41"/>
      <c r="L805" s="41"/>
      <c r="M805" s="41"/>
      <c r="N805" s="41"/>
      <c r="O805" s="41"/>
      <c r="P805" s="41"/>
      <c r="Q805" s="41"/>
      <c r="R805" s="25"/>
      <c r="S805" s="25"/>
      <c r="T805" s="25"/>
      <c r="U805" s="25"/>
      <c r="V805" s="25"/>
      <c r="W805" s="25"/>
      <c r="X805" s="25"/>
      <c r="Y805" s="25"/>
      <c r="Z805" s="25"/>
      <c r="AA805" s="25"/>
      <c r="AB805" s="25"/>
      <c r="AC805" s="25"/>
      <c r="AD805" s="25"/>
      <c r="AE805" s="25"/>
      <c r="AF805" s="41"/>
      <c r="AG805" s="41"/>
      <c r="AH805" s="41"/>
      <c r="AI805" s="41"/>
      <c r="AJ805" s="41"/>
      <c r="AK805" s="41"/>
    </row>
    <row r="806" spans="3:37" ht="15.75" customHeight="1">
      <c r="C806" s="41"/>
      <c r="D806" s="41"/>
      <c r="E806" s="41"/>
      <c r="F806" s="41"/>
      <c r="G806" s="41"/>
      <c r="H806" s="41"/>
      <c r="I806" s="41"/>
      <c r="J806" s="41"/>
      <c r="K806" s="41"/>
      <c r="L806" s="41"/>
      <c r="M806" s="41"/>
      <c r="N806" s="41"/>
      <c r="O806" s="41"/>
      <c r="P806" s="41"/>
      <c r="Q806" s="41"/>
      <c r="R806" s="25"/>
      <c r="S806" s="25"/>
      <c r="T806" s="25"/>
      <c r="U806" s="25"/>
      <c r="V806" s="25"/>
      <c r="W806" s="25"/>
      <c r="X806" s="25"/>
      <c r="Y806" s="25"/>
      <c r="Z806" s="25"/>
      <c r="AA806" s="25"/>
      <c r="AB806" s="25"/>
      <c r="AC806" s="25"/>
      <c r="AD806" s="25"/>
      <c r="AE806" s="25"/>
      <c r="AF806" s="41"/>
      <c r="AG806" s="41"/>
      <c r="AH806" s="41"/>
      <c r="AI806" s="41"/>
      <c r="AJ806" s="41"/>
      <c r="AK806" s="41"/>
    </row>
    <row r="807" spans="3:37" ht="15.75" customHeight="1">
      <c r="C807" s="41"/>
      <c r="D807" s="41"/>
      <c r="E807" s="41"/>
      <c r="F807" s="41"/>
      <c r="G807" s="41"/>
      <c r="H807" s="41"/>
      <c r="I807" s="41"/>
      <c r="J807" s="41"/>
      <c r="K807" s="41"/>
      <c r="L807" s="41"/>
      <c r="M807" s="41"/>
      <c r="N807" s="41"/>
      <c r="O807" s="41"/>
      <c r="P807" s="41"/>
      <c r="Q807" s="41"/>
      <c r="R807" s="25"/>
      <c r="S807" s="25"/>
      <c r="T807" s="25"/>
      <c r="U807" s="25"/>
      <c r="V807" s="25"/>
      <c r="W807" s="25"/>
      <c r="X807" s="25"/>
      <c r="Y807" s="25"/>
      <c r="Z807" s="25"/>
      <c r="AA807" s="25"/>
      <c r="AB807" s="25"/>
      <c r="AC807" s="25"/>
      <c r="AD807" s="25"/>
      <c r="AE807" s="25"/>
      <c r="AF807" s="41"/>
      <c r="AG807" s="41"/>
      <c r="AH807" s="41"/>
      <c r="AI807" s="41"/>
      <c r="AJ807" s="41"/>
      <c r="AK807" s="41"/>
    </row>
    <row r="808" spans="3:37" ht="15.75" customHeight="1">
      <c r="C808" s="41"/>
      <c r="D808" s="41"/>
      <c r="E808" s="41"/>
      <c r="F808" s="41"/>
      <c r="G808" s="41"/>
      <c r="H808" s="41"/>
      <c r="I808" s="41"/>
      <c r="J808" s="41"/>
      <c r="K808" s="41"/>
      <c r="L808" s="41"/>
      <c r="M808" s="41"/>
      <c r="N808" s="41"/>
      <c r="O808" s="41"/>
      <c r="P808" s="41"/>
      <c r="Q808" s="41"/>
      <c r="R808" s="25"/>
      <c r="S808" s="25"/>
      <c r="T808" s="25"/>
      <c r="U808" s="25"/>
      <c r="V808" s="25"/>
      <c r="W808" s="25"/>
      <c r="X808" s="25"/>
      <c r="Y808" s="25"/>
      <c r="Z808" s="25"/>
      <c r="AA808" s="25"/>
      <c r="AB808" s="25"/>
      <c r="AC808" s="25"/>
      <c r="AD808" s="25"/>
      <c r="AE808" s="25"/>
      <c r="AF808" s="41"/>
      <c r="AG808" s="41"/>
      <c r="AH808" s="41"/>
      <c r="AI808" s="41"/>
      <c r="AJ808" s="41"/>
      <c r="AK808" s="41"/>
    </row>
    <row r="809" spans="3:37" ht="15.75" customHeight="1">
      <c r="C809" s="41"/>
      <c r="D809" s="41"/>
      <c r="E809" s="41"/>
      <c r="F809" s="41"/>
      <c r="G809" s="41"/>
      <c r="H809" s="41"/>
      <c r="I809" s="41"/>
      <c r="J809" s="41"/>
      <c r="K809" s="41"/>
      <c r="L809" s="41"/>
      <c r="M809" s="41"/>
      <c r="N809" s="41"/>
      <c r="O809" s="41"/>
      <c r="P809" s="41"/>
      <c r="Q809" s="41"/>
      <c r="R809" s="25"/>
      <c r="S809" s="25"/>
      <c r="T809" s="25"/>
      <c r="U809" s="25"/>
      <c r="V809" s="25"/>
      <c r="W809" s="25"/>
      <c r="X809" s="25"/>
      <c r="Y809" s="25"/>
      <c r="Z809" s="25"/>
      <c r="AA809" s="25"/>
      <c r="AB809" s="25"/>
      <c r="AC809" s="25"/>
      <c r="AD809" s="25"/>
      <c r="AE809" s="25"/>
      <c r="AF809" s="41"/>
      <c r="AG809" s="41"/>
      <c r="AH809" s="41"/>
      <c r="AI809" s="41"/>
      <c r="AJ809" s="41"/>
      <c r="AK809" s="41"/>
    </row>
    <row r="810" spans="3:37" ht="15.75" customHeight="1">
      <c r="C810" s="41"/>
      <c r="D810" s="41"/>
      <c r="E810" s="41"/>
      <c r="F810" s="41"/>
      <c r="G810" s="41"/>
      <c r="H810" s="41"/>
      <c r="I810" s="41"/>
      <c r="J810" s="41"/>
      <c r="K810" s="41"/>
      <c r="L810" s="41"/>
      <c r="M810" s="41"/>
      <c r="N810" s="41"/>
      <c r="O810" s="41"/>
      <c r="P810" s="41"/>
      <c r="Q810" s="41"/>
      <c r="R810" s="25"/>
      <c r="S810" s="25"/>
      <c r="T810" s="25"/>
      <c r="U810" s="25"/>
      <c r="V810" s="25"/>
      <c r="W810" s="25"/>
      <c r="X810" s="25"/>
      <c r="Y810" s="25"/>
      <c r="Z810" s="25"/>
      <c r="AA810" s="25"/>
      <c r="AB810" s="25"/>
      <c r="AC810" s="25"/>
      <c r="AD810" s="25"/>
      <c r="AE810" s="25"/>
      <c r="AF810" s="41"/>
      <c r="AG810" s="41"/>
      <c r="AH810" s="41"/>
      <c r="AI810" s="41"/>
      <c r="AJ810" s="41"/>
      <c r="AK810" s="41"/>
    </row>
    <row r="811" spans="3:37" ht="15.75" customHeight="1">
      <c r="C811" s="41"/>
      <c r="D811" s="41"/>
      <c r="E811" s="41"/>
      <c r="F811" s="41"/>
      <c r="G811" s="41"/>
      <c r="H811" s="41"/>
      <c r="I811" s="41"/>
      <c r="J811" s="41"/>
      <c r="K811" s="41"/>
      <c r="L811" s="41"/>
      <c r="M811" s="41"/>
      <c r="N811" s="41"/>
      <c r="O811" s="41"/>
      <c r="P811" s="41"/>
      <c r="Q811" s="41"/>
      <c r="R811" s="25"/>
      <c r="S811" s="25"/>
      <c r="T811" s="25"/>
      <c r="U811" s="25"/>
      <c r="V811" s="25"/>
      <c r="W811" s="25"/>
      <c r="X811" s="25"/>
      <c r="Y811" s="25"/>
      <c r="Z811" s="25"/>
      <c r="AA811" s="25"/>
      <c r="AB811" s="25"/>
      <c r="AC811" s="25"/>
      <c r="AD811" s="25"/>
      <c r="AE811" s="25"/>
      <c r="AF811" s="41"/>
      <c r="AG811" s="41"/>
      <c r="AH811" s="41"/>
      <c r="AI811" s="41"/>
      <c r="AJ811" s="41"/>
      <c r="AK811" s="41"/>
    </row>
    <row r="812" spans="3:37" ht="15.75" customHeight="1">
      <c r="C812" s="41"/>
      <c r="D812" s="41"/>
      <c r="E812" s="41"/>
      <c r="F812" s="41"/>
      <c r="G812" s="41"/>
      <c r="H812" s="41"/>
      <c r="I812" s="41"/>
      <c r="J812" s="41"/>
      <c r="K812" s="41"/>
      <c r="L812" s="41"/>
      <c r="M812" s="41"/>
      <c r="N812" s="41"/>
      <c r="O812" s="41"/>
      <c r="P812" s="41"/>
      <c r="Q812" s="41"/>
      <c r="R812" s="25"/>
      <c r="S812" s="25"/>
      <c r="T812" s="25"/>
      <c r="U812" s="25"/>
      <c r="V812" s="25"/>
      <c r="W812" s="25"/>
      <c r="X812" s="25"/>
      <c r="Y812" s="25"/>
      <c r="Z812" s="25"/>
      <c r="AA812" s="25"/>
      <c r="AB812" s="25"/>
      <c r="AC812" s="25"/>
      <c r="AD812" s="25"/>
      <c r="AE812" s="25"/>
      <c r="AF812" s="41"/>
      <c r="AG812" s="41"/>
      <c r="AH812" s="41"/>
      <c r="AI812" s="41"/>
      <c r="AJ812" s="41"/>
      <c r="AK812" s="41"/>
    </row>
    <row r="813" spans="3:37" ht="15.75" customHeight="1">
      <c r="C813" s="41"/>
      <c r="D813" s="41"/>
      <c r="E813" s="41"/>
      <c r="F813" s="41"/>
      <c r="G813" s="41"/>
      <c r="H813" s="41"/>
      <c r="I813" s="41"/>
      <c r="J813" s="41"/>
      <c r="K813" s="41"/>
      <c r="L813" s="41"/>
      <c r="M813" s="41"/>
      <c r="N813" s="41"/>
      <c r="O813" s="41"/>
      <c r="P813" s="41"/>
      <c r="Q813" s="41"/>
      <c r="R813" s="25"/>
      <c r="S813" s="25"/>
      <c r="T813" s="25"/>
      <c r="U813" s="25"/>
      <c r="V813" s="25"/>
      <c r="W813" s="25"/>
      <c r="X813" s="25"/>
      <c r="Y813" s="25"/>
      <c r="Z813" s="25"/>
      <c r="AA813" s="25"/>
      <c r="AB813" s="25"/>
      <c r="AC813" s="25"/>
      <c r="AD813" s="25"/>
      <c r="AE813" s="25"/>
      <c r="AF813" s="41"/>
      <c r="AG813" s="41"/>
      <c r="AH813" s="41"/>
      <c r="AI813" s="41"/>
      <c r="AJ813" s="41"/>
      <c r="AK813" s="41"/>
    </row>
    <row r="814" spans="3:37" ht="15.75" customHeight="1">
      <c r="C814" s="41"/>
      <c r="D814" s="41"/>
      <c r="E814" s="41"/>
      <c r="F814" s="41"/>
      <c r="G814" s="41"/>
      <c r="H814" s="41"/>
      <c r="I814" s="41"/>
      <c r="J814" s="41"/>
      <c r="K814" s="41"/>
      <c r="L814" s="41"/>
      <c r="M814" s="41"/>
      <c r="N814" s="41"/>
      <c r="O814" s="41"/>
      <c r="P814" s="41"/>
      <c r="Q814" s="41"/>
      <c r="R814" s="25"/>
      <c r="S814" s="25"/>
      <c r="T814" s="25"/>
      <c r="U814" s="25"/>
      <c r="V814" s="25"/>
      <c r="W814" s="25"/>
      <c r="X814" s="25"/>
      <c r="Y814" s="25"/>
      <c r="Z814" s="25"/>
      <c r="AA814" s="25"/>
      <c r="AB814" s="25"/>
      <c r="AC814" s="25"/>
      <c r="AD814" s="25"/>
      <c r="AE814" s="25"/>
      <c r="AF814" s="41"/>
      <c r="AG814" s="41"/>
      <c r="AH814" s="41"/>
      <c r="AI814" s="41"/>
      <c r="AJ814" s="41"/>
      <c r="AK814" s="41"/>
    </row>
    <row r="815" spans="3:37" ht="15.75" customHeight="1">
      <c r="C815" s="41"/>
      <c r="D815" s="41"/>
      <c r="E815" s="41"/>
      <c r="F815" s="41"/>
      <c r="G815" s="41"/>
      <c r="H815" s="41"/>
      <c r="I815" s="41"/>
      <c r="J815" s="41"/>
      <c r="K815" s="41"/>
      <c r="L815" s="41"/>
      <c r="M815" s="41"/>
      <c r="N815" s="41"/>
      <c r="O815" s="41"/>
      <c r="P815" s="41"/>
      <c r="Q815" s="41"/>
      <c r="R815" s="25"/>
      <c r="S815" s="25"/>
      <c r="T815" s="25"/>
      <c r="U815" s="25"/>
      <c r="V815" s="25"/>
      <c r="W815" s="25"/>
      <c r="X815" s="25"/>
      <c r="Y815" s="25"/>
      <c r="Z815" s="25"/>
      <c r="AA815" s="25"/>
      <c r="AB815" s="25"/>
      <c r="AC815" s="25"/>
      <c r="AD815" s="25"/>
      <c r="AE815" s="25"/>
      <c r="AF815" s="41"/>
      <c r="AG815" s="41"/>
      <c r="AH815" s="41"/>
      <c r="AI815" s="41"/>
      <c r="AJ815" s="41"/>
      <c r="AK815" s="41"/>
    </row>
    <row r="816" spans="3:37" ht="15.75" customHeight="1">
      <c r="C816" s="41"/>
      <c r="D816" s="41"/>
      <c r="E816" s="41"/>
      <c r="F816" s="41"/>
      <c r="G816" s="41"/>
      <c r="H816" s="41"/>
      <c r="I816" s="41"/>
      <c r="J816" s="41"/>
      <c r="K816" s="41"/>
      <c r="L816" s="41"/>
      <c r="M816" s="41"/>
      <c r="N816" s="41"/>
      <c r="O816" s="41"/>
      <c r="P816" s="41"/>
      <c r="Q816" s="41"/>
      <c r="R816" s="25"/>
      <c r="S816" s="25"/>
      <c r="T816" s="25"/>
      <c r="U816" s="25"/>
      <c r="V816" s="25"/>
      <c r="W816" s="25"/>
      <c r="X816" s="25"/>
      <c r="Y816" s="25"/>
      <c r="Z816" s="25"/>
      <c r="AA816" s="25"/>
      <c r="AB816" s="25"/>
      <c r="AC816" s="25"/>
      <c r="AD816" s="25"/>
      <c r="AE816" s="25"/>
      <c r="AF816" s="41"/>
      <c r="AG816" s="41"/>
      <c r="AH816" s="41"/>
      <c r="AI816" s="41"/>
      <c r="AJ816" s="41"/>
      <c r="AK816" s="41"/>
    </row>
    <row r="817" spans="3:37" ht="15.75" customHeight="1">
      <c r="C817" s="41"/>
      <c r="D817" s="41"/>
      <c r="E817" s="41"/>
      <c r="F817" s="41"/>
      <c r="G817" s="41"/>
      <c r="H817" s="41"/>
      <c r="I817" s="41"/>
      <c r="J817" s="41"/>
      <c r="K817" s="41"/>
      <c r="L817" s="41"/>
      <c r="M817" s="41"/>
      <c r="N817" s="41"/>
      <c r="O817" s="41"/>
      <c r="P817" s="41"/>
      <c r="Q817" s="41"/>
      <c r="R817" s="25"/>
      <c r="S817" s="25"/>
      <c r="T817" s="25"/>
      <c r="U817" s="25"/>
      <c r="V817" s="25"/>
      <c r="W817" s="25"/>
      <c r="X817" s="25"/>
      <c r="Y817" s="25"/>
      <c r="Z817" s="25"/>
      <c r="AA817" s="25"/>
      <c r="AB817" s="25"/>
      <c r="AC817" s="25"/>
      <c r="AD817" s="25"/>
      <c r="AE817" s="25"/>
      <c r="AF817" s="41"/>
      <c r="AG817" s="41"/>
      <c r="AH817" s="41"/>
      <c r="AI817" s="41"/>
      <c r="AJ817" s="41"/>
      <c r="AK817" s="41"/>
    </row>
    <row r="818" spans="3:37" ht="15.75" customHeight="1">
      <c r="C818" s="41"/>
      <c r="D818" s="41"/>
      <c r="E818" s="41"/>
      <c r="F818" s="41"/>
      <c r="G818" s="41"/>
      <c r="H818" s="41"/>
      <c r="I818" s="41"/>
      <c r="J818" s="41"/>
      <c r="K818" s="41"/>
      <c r="L818" s="41"/>
      <c r="M818" s="41"/>
      <c r="N818" s="41"/>
      <c r="O818" s="41"/>
      <c r="P818" s="41"/>
      <c r="Q818" s="41"/>
      <c r="R818" s="25"/>
      <c r="S818" s="25"/>
      <c r="T818" s="25"/>
      <c r="U818" s="25"/>
      <c r="V818" s="25"/>
      <c r="W818" s="25"/>
      <c r="X818" s="25"/>
      <c r="Y818" s="25"/>
      <c r="Z818" s="25"/>
      <c r="AA818" s="25"/>
      <c r="AB818" s="25"/>
      <c r="AC818" s="25"/>
      <c r="AD818" s="25"/>
      <c r="AE818" s="25"/>
      <c r="AF818" s="41"/>
      <c r="AG818" s="41"/>
      <c r="AH818" s="41"/>
      <c r="AI818" s="41"/>
      <c r="AJ818" s="41"/>
      <c r="AK818" s="41"/>
    </row>
    <row r="819" spans="3:37" ht="15.75" customHeight="1">
      <c r="C819" s="41"/>
      <c r="D819" s="41"/>
      <c r="E819" s="41"/>
      <c r="F819" s="41"/>
      <c r="G819" s="41"/>
      <c r="H819" s="41"/>
      <c r="I819" s="41"/>
      <c r="J819" s="41"/>
      <c r="K819" s="41"/>
      <c r="L819" s="41"/>
      <c r="M819" s="41"/>
      <c r="N819" s="41"/>
      <c r="O819" s="41"/>
      <c r="P819" s="41"/>
      <c r="Q819" s="41"/>
      <c r="R819" s="25"/>
      <c r="S819" s="25"/>
      <c r="T819" s="25"/>
      <c r="U819" s="25"/>
      <c r="V819" s="25"/>
      <c r="W819" s="25"/>
      <c r="X819" s="25"/>
      <c r="Y819" s="25"/>
      <c r="Z819" s="25"/>
      <c r="AA819" s="25"/>
      <c r="AB819" s="25"/>
      <c r="AC819" s="25"/>
      <c r="AD819" s="25"/>
      <c r="AE819" s="25"/>
      <c r="AF819" s="41"/>
      <c r="AG819" s="41"/>
      <c r="AH819" s="41"/>
      <c r="AI819" s="41"/>
      <c r="AJ819" s="41"/>
      <c r="AK819" s="41"/>
    </row>
    <row r="820" spans="3:37" ht="15.75" customHeight="1">
      <c r="C820" s="41"/>
      <c r="D820" s="41"/>
      <c r="E820" s="41"/>
      <c r="F820" s="41"/>
      <c r="G820" s="41"/>
      <c r="H820" s="41"/>
      <c r="I820" s="41"/>
      <c r="J820" s="41"/>
      <c r="K820" s="41"/>
      <c r="L820" s="41"/>
      <c r="M820" s="41"/>
      <c r="N820" s="41"/>
      <c r="O820" s="41"/>
      <c r="P820" s="41"/>
      <c r="Q820" s="41"/>
      <c r="R820" s="25"/>
      <c r="S820" s="25"/>
      <c r="T820" s="25"/>
      <c r="U820" s="25"/>
      <c r="V820" s="25"/>
      <c r="W820" s="25"/>
      <c r="X820" s="25"/>
      <c r="Y820" s="25"/>
      <c r="Z820" s="25"/>
      <c r="AA820" s="25"/>
      <c r="AB820" s="25"/>
      <c r="AC820" s="25"/>
      <c r="AD820" s="25"/>
      <c r="AE820" s="25"/>
      <c r="AF820" s="41"/>
      <c r="AG820" s="41"/>
      <c r="AH820" s="41"/>
      <c r="AI820" s="41"/>
      <c r="AJ820" s="41"/>
      <c r="AK820" s="41"/>
    </row>
    <row r="821" spans="3:37" ht="15.75" customHeight="1">
      <c r="C821" s="41"/>
      <c r="D821" s="41"/>
      <c r="E821" s="41"/>
      <c r="F821" s="41"/>
      <c r="G821" s="41"/>
      <c r="H821" s="41"/>
      <c r="I821" s="41"/>
      <c r="J821" s="41"/>
      <c r="K821" s="41"/>
      <c r="L821" s="41"/>
      <c r="M821" s="41"/>
      <c r="N821" s="41"/>
      <c r="O821" s="41"/>
      <c r="P821" s="41"/>
      <c r="Q821" s="41"/>
      <c r="R821" s="25"/>
      <c r="S821" s="25"/>
      <c r="T821" s="25"/>
      <c r="U821" s="25"/>
      <c r="V821" s="25"/>
      <c r="W821" s="25"/>
      <c r="X821" s="25"/>
      <c r="Y821" s="25"/>
      <c r="Z821" s="25"/>
      <c r="AA821" s="25"/>
      <c r="AB821" s="25"/>
      <c r="AC821" s="25"/>
      <c r="AD821" s="25"/>
      <c r="AE821" s="25"/>
      <c r="AF821" s="41"/>
      <c r="AG821" s="41"/>
      <c r="AH821" s="41"/>
      <c r="AI821" s="41"/>
      <c r="AJ821" s="41"/>
      <c r="AK821" s="41"/>
    </row>
    <row r="822" spans="3:37" ht="15.75" customHeight="1">
      <c r="C822" s="41"/>
      <c r="D822" s="41"/>
      <c r="E822" s="41"/>
      <c r="F822" s="41"/>
      <c r="G822" s="41"/>
      <c r="H822" s="41"/>
      <c r="I822" s="41"/>
      <c r="J822" s="41"/>
      <c r="K822" s="41"/>
      <c r="L822" s="41"/>
      <c r="M822" s="41"/>
      <c r="N822" s="41"/>
      <c r="O822" s="41"/>
      <c r="P822" s="41"/>
      <c r="Q822" s="41"/>
      <c r="R822" s="25"/>
      <c r="S822" s="25"/>
      <c r="T822" s="25"/>
      <c r="U822" s="25"/>
      <c r="V822" s="25"/>
      <c r="W822" s="25"/>
      <c r="X822" s="25"/>
      <c r="Y822" s="25"/>
      <c r="Z822" s="25"/>
      <c r="AA822" s="25"/>
      <c r="AB822" s="25"/>
      <c r="AC822" s="25"/>
      <c r="AD822" s="25"/>
      <c r="AE822" s="25"/>
      <c r="AF822" s="41"/>
      <c r="AG822" s="41"/>
      <c r="AH822" s="41"/>
      <c r="AI822" s="41"/>
      <c r="AJ822" s="41"/>
      <c r="AK822" s="41"/>
    </row>
    <row r="823" spans="3:37" ht="15.75" customHeight="1">
      <c r="C823" s="41"/>
      <c r="D823" s="41"/>
      <c r="E823" s="41"/>
      <c r="F823" s="41"/>
      <c r="G823" s="41"/>
      <c r="H823" s="41"/>
      <c r="I823" s="41"/>
      <c r="J823" s="41"/>
      <c r="K823" s="41"/>
      <c r="L823" s="41"/>
      <c r="M823" s="41"/>
      <c r="N823" s="41"/>
      <c r="O823" s="41"/>
      <c r="P823" s="41"/>
      <c r="Q823" s="41"/>
      <c r="R823" s="25"/>
      <c r="S823" s="25"/>
      <c r="T823" s="25"/>
      <c r="U823" s="25"/>
      <c r="V823" s="25"/>
      <c r="W823" s="25"/>
      <c r="X823" s="25"/>
      <c r="Y823" s="25"/>
      <c r="Z823" s="25"/>
      <c r="AA823" s="25"/>
      <c r="AB823" s="25"/>
      <c r="AC823" s="25"/>
      <c r="AD823" s="25"/>
      <c r="AE823" s="25"/>
      <c r="AF823" s="41"/>
      <c r="AG823" s="41"/>
      <c r="AH823" s="41"/>
      <c r="AI823" s="41"/>
      <c r="AJ823" s="41"/>
      <c r="AK823" s="41"/>
    </row>
    <row r="824" spans="3:37" ht="15.75" customHeight="1">
      <c r="C824" s="41"/>
      <c r="D824" s="41"/>
      <c r="E824" s="41"/>
      <c r="F824" s="41"/>
      <c r="G824" s="41"/>
      <c r="H824" s="41"/>
      <c r="I824" s="41"/>
      <c r="J824" s="41"/>
      <c r="K824" s="41"/>
      <c r="L824" s="41"/>
      <c r="M824" s="41"/>
      <c r="N824" s="41"/>
      <c r="O824" s="41"/>
      <c r="P824" s="41"/>
      <c r="Q824" s="41"/>
      <c r="R824" s="25"/>
      <c r="S824" s="25"/>
      <c r="T824" s="25"/>
      <c r="U824" s="25"/>
      <c r="V824" s="25"/>
      <c r="W824" s="25"/>
      <c r="X824" s="25"/>
      <c r="Y824" s="25"/>
      <c r="Z824" s="25"/>
      <c r="AA824" s="25"/>
      <c r="AB824" s="25"/>
      <c r="AC824" s="25"/>
      <c r="AD824" s="25"/>
      <c r="AE824" s="25"/>
      <c r="AF824" s="41"/>
      <c r="AG824" s="41"/>
      <c r="AH824" s="41"/>
      <c r="AI824" s="41"/>
      <c r="AJ824" s="41"/>
      <c r="AK824" s="41"/>
    </row>
    <row r="825" spans="3:37" ht="15.75" customHeight="1">
      <c r="C825" s="41"/>
      <c r="D825" s="41"/>
      <c r="E825" s="41"/>
      <c r="F825" s="41"/>
      <c r="G825" s="41"/>
      <c r="H825" s="41"/>
      <c r="I825" s="41"/>
      <c r="J825" s="41"/>
      <c r="K825" s="41"/>
      <c r="L825" s="41"/>
      <c r="M825" s="41"/>
      <c r="N825" s="41"/>
      <c r="O825" s="41"/>
      <c r="P825" s="41"/>
      <c r="Q825" s="41"/>
      <c r="R825" s="25"/>
      <c r="S825" s="25"/>
      <c r="T825" s="25"/>
      <c r="U825" s="25"/>
      <c r="V825" s="25"/>
      <c r="W825" s="25"/>
      <c r="X825" s="25"/>
      <c r="Y825" s="25"/>
      <c r="Z825" s="25"/>
      <c r="AA825" s="25"/>
      <c r="AB825" s="25"/>
      <c r="AC825" s="25"/>
      <c r="AD825" s="25"/>
      <c r="AE825" s="25"/>
      <c r="AF825" s="41"/>
      <c r="AG825" s="41"/>
      <c r="AH825" s="41"/>
      <c r="AI825" s="41"/>
      <c r="AJ825" s="41"/>
      <c r="AK825" s="41"/>
    </row>
    <row r="826" spans="3:37" ht="15.75" customHeight="1">
      <c r="C826" s="41"/>
      <c r="D826" s="41"/>
      <c r="E826" s="41"/>
      <c r="F826" s="41"/>
      <c r="G826" s="41"/>
      <c r="H826" s="41"/>
      <c r="I826" s="41"/>
      <c r="J826" s="41"/>
      <c r="K826" s="41"/>
      <c r="L826" s="41"/>
      <c r="M826" s="41"/>
      <c r="N826" s="41"/>
      <c r="O826" s="41"/>
      <c r="P826" s="41"/>
      <c r="Q826" s="41"/>
      <c r="R826" s="25"/>
      <c r="S826" s="25"/>
      <c r="T826" s="25"/>
      <c r="U826" s="25"/>
      <c r="V826" s="25"/>
      <c r="W826" s="25"/>
      <c r="X826" s="25"/>
      <c r="Y826" s="25"/>
      <c r="Z826" s="25"/>
      <c r="AA826" s="25"/>
      <c r="AB826" s="25"/>
      <c r="AC826" s="25"/>
      <c r="AD826" s="25"/>
      <c r="AE826" s="25"/>
      <c r="AF826" s="41"/>
      <c r="AG826" s="41"/>
      <c r="AH826" s="41"/>
      <c r="AI826" s="41"/>
      <c r="AJ826" s="41"/>
      <c r="AK826" s="41"/>
    </row>
    <row r="827" spans="3:37" ht="15.75" customHeight="1">
      <c r="C827" s="41"/>
      <c r="D827" s="41"/>
      <c r="E827" s="41"/>
      <c r="F827" s="41"/>
      <c r="G827" s="41"/>
      <c r="H827" s="41"/>
      <c r="I827" s="41"/>
      <c r="J827" s="41"/>
      <c r="K827" s="41"/>
      <c r="L827" s="41"/>
      <c r="M827" s="41"/>
      <c r="N827" s="41"/>
      <c r="O827" s="41"/>
      <c r="P827" s="41"/>
      <c r="Q827" s="41"/>
      <c r="R827" s="25"/>
      <c r="S827" s="25"/>
      <c r="T827" s="25"/>
      <c r="U827" s="25"/>
      <c r="V827" s="25"/>
      <c r="W827" s="25"/>
      <c r="X827" s="25"/>
      <c r="Y827" s="25"/>
      <c r="Z827" s="25"/>
      <c r="AA827" s="25"/>
      <c r="AB827" s="25"/>
      <c r="AC827" s="25"/>
      <c r="AD827" s="25"/>
      <c r="AE827" s="25"/>
      <c r="AF827" s="41"/>
      <c r="AG827" s="41"/>
      <c r="AH827" s="41"/>
      <c r="AI827" s="41"/>
      <c r="AJ827" s="41"/>
      <c r="AK827" s="41"/>
    </row>
    <row r="828" spans="3:37" ht="15.75" customHeight="1">
      <c r="C828" s="41"/>
      <c r="D828" s="41"/>
      <c r="E828" s="41"/>
      <c r="F828" s="41"/>
      <c r="G828" s="41"/>
      <c r="H828" s="41"/>
      <c r="I828" s="41"/>
      <c r="J828" s="41"/>
      <c r="K828" s="41"/>
      <c r="L828" s="41"/>
      <c r="M828" s="41"/>
      <c r="N828" s="41"/>
      <c r="O828" s="41"/>
      <c r="P828" s="41"/>
      <c r="Q828" s="41"/>
      <c r="R828" s="25"/>
      <c r="S828" s="25"/>
      <c r="T828" s="25"/>
      <c r="U828" s="25"/>
      <c r="V828" s="25"/>
      <c r="W828" s="25"/>
      <c r="X828" s="25"/>
      <c r="Y828" s="25"/>
      <c r="Z828" s="25"/>
      <c r="AA828" s="25"/>
      <c r="AB828" s="25"/>
      <c r="AC828" s="25"/>
      <c r="AD828" s="25"/>
      <c r="AE828" s="25"/>
      <c r="AF828" s="41"/>
      <c r="AG828" s="41"/>
      <c r="AH828" s="41"/>
      <c r="AI828" s="41"/>
      <c r="AJ828" s="41"/>
      <c r="AK828" s="41"/>
    </row>
    <row r="829" spans="3:37" ht="15.75" customHeight="1">
      <c r="C829" s="41"/>
      <c r="D829" s="41"/>
      <c r="E829" s="41"/>
      <c r="F829" s="41"/>
      <c r="G829" s="41"/>
      <c r="H829" s="41"/>
      <c r="I829" s="41"/>
      <c r="J829" s="41"/>
      <c r="K829" s="41"/>
      <c r="L829" s="41"/>
      <c r="M829" s="41"/>
      <c r="N829" s="41"/>
      <c r="O829" s="41"/>
      <c r="P829" s="41"/>
      <c r="Q829" s="41"/>
      <c r="R829" s="25"/>
      <c r="S829" s="25"/>
      <c r="T829" s="25"/>
      <c r="U829" s="25"/>
      <c r="V829" s="25"/>
      <c r="W829" s="25"/>
      <c r="X829" s="25"/>
      <c r="Y829" s="25"/>
      <c r="Z829" s="25"/>
      <c r="AA829" s="25"/>
      <c r="AB829" s="25"/>
      <c r="AC829" s="25"/>
      <c r="AD829" s="25"/>
      <c r="AE829" s="25"/>
      <c r="AF829" s="41"/>
      <c r="AG829" s="41"/>
      <c r="AH829" s="41"/>
      <c r="AI829" s="41"/>
      <c r="AJ829" s="41"/>
      <c r="AK829" s="41"/>
    </row>
    <row r="830" spans="3:37" ht="15.75" customHeight="1">
      <c r="C830" s="41"/>
      <c r="D830" s="41"/>
      <c r="E830" s="41"/>
      <c r="F830" s="41"/>
      <c r="G830" s="41"/>
      <c r="H830" s="41"/>
      <c r="I830" s="41"/>
      <c r="J830" s="41"/>
      <c r="K830" s="41"/>
      <c r="L830" s="41"/>
      <c r="M830" s="41"/>
      <c r="N830" s="41"/>
      <c r="O830" s="41"/>
      <c r="P830" s="41"/>
      <c r="Q830" s="41"/>
      <c r="R830" s="25"/>
      <c r="S830" s="25"/>
      <c r="T830" s="25"/>
      <c r="U830" s="25"/>
      <c r="V830" s="25"/>
      <c r="W830" s="25"/>
      <c r="X830" s="25"/>
      <c r="Y830" s="25"/>
      <c r="Z830" s="25"/>
      <c r="AA830" s="25"/>
      <c r="AB830" s="25"/>
      <c r="AC830" s="25"/>
      <c r="AD830" s="25"/>
      <c r="AE830" s="25"/>
      <c r="AF830" s="41"/>
      <c r="AG830" s="41"/>
      <c r="AH830" s="41"/>
      <c r="AI830" s="41"/>
      <c r="AJ830" s="41"/>
      <c r="AK830" s="41"/>
    </row>
    <row r="831" spans="3:37" ht="15.75" customHeight="1">
      <c r="C831" s="41"/>
      <c r="D831" s="41"/>
      <c r="E831" s="41"/>
      <c r="F831" s="41"/>
      <c r="G831" s="41"/>
      <c r="H831" s="41"/>
      <c r="I831" s="41"/>
      <c r="J831" s="41"/>
      <c r="K831" s="41"/>
      <c r="L831" s="41"/>
      <c r="M831" s="41"/>
      <c r="N831" s="41"/>
      <c r="O831" s="41"/>
      <c r="P831" s="41"/>
      <c r="Q831" s="41"/>
      <c r="R831" s="25"/>
      <c r="S831" s="25"/>
      <c r="T831" s="25"/>
      <c r="U831" s="25"/>
      <c r="V831" s="25"/>
      <c r="W831" s="25"/>
      <c r="X831" s="25"/>
      <c r="Y831" s="25"/>
      <c r="Z831" s="25"/>
      <c r="AA831" s="25"/>
      <c r="AB831" s="25"/>
      <c r="AC831" s="25"/>
      <c r="AD831" s="25"/>
      <c r="AE831" s="25"/>
      <c r="AF831" s="41"/>
      <c r="AG831" s="41"/>
      <c r="AH831" s="41"/>
      <c r="AI831" s="41"/>
      <c r="AJ831" s="41"/>
      <c r="AK831" s="41"/>
    </row>
    <row r="832" spans="3:37" ht="15.75" customHeight="1">
      <c r="C832" s="41"/>
      <c r="D832" s="41"/>
      <c r="E832" s="41"/>
      <c r="F832" s="41"/>
      <c r="G832" s="41"/>
      <c r="H832" s="41"/>
      <c r="I832" s="41"/>
      <c r="J832" s="41"/>
      <c r="K832" s="41"/>
      <c r="L832" s="41"/>
      <c r="M832" s="41"/>
      <c r="N832" s="41"/>
      <c r="O832" s="41"/>
      <c r="P832" s="41"/>
      <c r="Q832" s="41"/>
      <c r="R832" s="25"/>
      <c r="S832" s="25"/>
      <c r="T832" s="25"/>
      <c r="U832" s="25"/>
      <c r="V832" s="25"/>
      <c r="W832" s="25"/>
      <c r="X832" s="25"/>
      <c r="Y832" s="25"/>
      <c r="Z832" s="25"/>
      <c r="AA832" s="25"/>
      <c r="AB832" s="25"/>
      <c r="AC832" s="25"/>
      <c r="AD832" s="25"/>
      <c r="AE832" s="25"/>
      <c r="AF832" s="41"/>
      <c r="AG832" s="41"/>
      <c r="AH832" s="41"/>
      <c r="AI832" s="41"/>
      <c r="AJ832" s="41"/>
      <c r="AK832" s="41"/>
    </row>
    <row r="833" spans="3:37" ht="15.75" customHeight="1">
      <c r="C833" s="41"/>
      <c r="D833" s="41"/>
      <c r="E833" s="41"/>
      <c r="F833" s="41"/>
      <c r="G833" s="41"/>
      <c r="H833" s="41"/>
      <c r="I833" s="41"/>
      <c r="J833" s="41"/>
      <c r="K833" s="41"/>
      <c r="L833" s="41"/>
      <c r="M833" s="41"/>
      <c r="N833" s="41"/>
      <c r="O833" s="41"/>
      <c r="P833" s="41"/>
      <c r="Q833" s="41"/>
      <c r="R833" s="25"/>
      <c r="S833" s="25"/>
      <c r="T833" s="25"/>
      <c r="U833" s="25"/>
      <c r="V833" s="25"/>
      <c r="W833" s="25"/>
      <c r="X833" s="25"/>
      <c r="Y833" s="25"/>
      <c r="Z833" s="25"/>
      <c r="AA833" s="25"/>
      <c r="AB833" s="25"/>
      <c r="AC833" s="25"/>
      <c r="AD833" s="25"/>
      <c r="AE833" s="25"/>
      <c r="AF833" s="41"/>
      <c r="AG833" s="41"/>
      <c r="AH833" s="41"/>
      <c r="AI833" s="41"/>
      <c r="AJ833" s="41"/>
      <c r="AK833" s="41"/>
    </row>
    <row r="834" spans="3:37" ht="15.75" customHeight="1">
      <c r="C834" s="41"/>
      <c r="D834" s="41"/>
      <c r="E834" s="41"/>
      <c r="F834" s="41"/>
      <c r="G834" s="41"/>
      <c r="H834" s="41"/>
      <c r="I834" s="41"/>
      <c r="J834" s="41"/>
      <c r="K834" s="41"/>
      <c r="L834" s="41"/>
      <c r="M834" s="41"/>
      <c r="N834" s="41"/>
      <c r="O834" s="41"/>
      <c r="P834" s="41"/>
      <c r="Q834" s="41"/>
      <c r="R834" s="25"/>
      <c r="S834" s="25"/>
      <c r="T834" s="25"/>
      <c r="U834" s="25"/>
      <c r="V834" s="25"/>
      <c r="W834" s="25"/>
      <c r="X834" s="25"/>
      <c r="Y834" s="25"/>
      <c r="Z834" s="25"/>
      <c r="AA834" s="25"/>
      <c r="AB834" s="25"/>
      <c r="AC834" s="25"/>
      <c r="AD834" s="25"/>
      <c r="AE834" s="25"/>
      <c r="AF834" s="41"/>
      <c r="AG834" s="41"/>
      <c r="AH834" s="41"/>
      <c r="AI834" s="41"/>
      <c r="AJ834" s="41"/>
      <c r="AK834" s="41"/>
    </row>
    <row r="835" spans="3:37" ht="15.75" customHeight="1">
      <c r="C835" s="41"/>
      <c r="D835" s="41"/>
      <c r="E835" s="41"/>
      <c r="F835" s="41"/>
      <c r="G835" s="41"/>
      <c r="H835" s="41"/>
      <c r="I835" s="41"/>
      <c r="J835" s="41"/>
      <c r="K835" s="41"/>
      <c r="L835" s="41"/>
      <c r="M835" s="41"/>
      <c r="N835" s="41"/>
      <c r="O835" s="41"/>
      <c r="P835" s="41"/>
      <c r="Q835" s="41"/>
      <c r="R835" s="25"/>
      <c r="S835" s="25"/>
      <c r="T835" s="25"/>
      <c r="U835" s="25"/>
      <c r="V835" s="25"/>
      <c r="W835" s="25"/>
      <c r="X835" s="25"/>
      <c r="Y835" s="25"/>
      <c r="Z835" s="25"/>
      <c r="AA835" s="25"/>
      <c r="AB835" s="25"/>
      <c r="AC835" s="25"/>
      <c r="AD835" s="25"/>
      <c r="AE835" s="25"/>
      <c r="AF835" s="41"/>
      <c r="AG835" s="41"/>
      <c r="AH835" s="41"/>
      <c r="AI835" s="41"/>
      <c r="AJ835" s="41"/>
      <c r="AK835" s="41"/>
    </row>
    <row r="836" spans="3:37" ht="15.75" customHeight="1">
      <c r="C836" s="41"/>
      <c r="D836" s="41"/>
      <c r="E836" s="41"/>
      <c r="F836" s="41"/>
      <c r="G836" s="41"/>
      <c r="H836" s="41"/>
      <c r="I836" s="41"/>
      <c r="J836" s="41"/>
      <c r="K836" s="41"/>
      <c r="L836" s="41"/>
      <c r="M836" s="41"/>
      <c r="N836" s="41"/>
      <c r="O836" s="41"/>
      <c r="P836" s="41"/>
      <c r="Q836" s="41"/>
      <c r="R836" s="25"/>
      <c r="S836" s="25"/>
      <c r="T836" s="25"/>
      <c r="U836" s="25"/>
      <c r="V836" s="25"/>
      <c r="W836" s="25"/>
      <c r="X836" s="25"/>
      <c r="Y836" s="25"/>
      <c r="Z836" s="25"/>
      <c r="AA836" s="25"/>
      <c r="AB836" s="25"/>
      <c r="AC836" s="25"/>
      <c r="AD836" s="25"/>
      <c r="AE836" s="25"/>
      <c r="AF836" s="41"/>
      <c r="AG836" s="41"/>
      <c r="AH836" s="41"/>
      <c r="AI836" s="41"/>
      <c r="AJ836" s="41"/>
      <c r="AK836" s="41"/>
    </row>
    <row r="837" spans="3:37" ht="15.75" customHeight="1">
      <c r="C837" s="41"/>
      <c r="D837" s="41"/>
      <c r="E837" s="41"/>
      <c r="F837" s="41"/>
      <c r="G837" s="41"/>
      <c r="H837" s="41"/>
      <c r="I837" s="41"/>
      <c r="J837" s="41"/>
      <c r="K837" s="41"/>
      <c r="L837" s="41"/>
      <c r="M837" s="41"/>
      <c r="N837" s="41"/>
      <c r="O837" s="41"/>
      <c r="P837" s="41"/>
      <c r="Q837" s="41"/>
      <c r="R837" s="25"/>
      <c r="S837" s="25"/>
      <c r="T837" s="25"/>
      <c r="U837" s="25"/>
      <c r="V837" s="25"/>
      <c r="W837" s="25"/>
      <c r="X837" s="25"/>
      <c r="Y837" s="25"/>
      <c r="Z837" s="25"/>
      <c r="AA837" s="25"/>
      <c r="AB837" s="25"/>
      <c r="AC837" s="25"/>
      <c r="AD837" s="25"/>
      <c r="AE837" s="25"/>
      <c r="AF837" s="41"/>
      <c r="AG837" s="41"/>
      <c r="AH837" s="41"/>
      <c r="AI837" s="41"/>
      <c r="AJ837" s="41"/>
      <c r="AK837" s="41"/>
    </row>
    <row r="838" spans="3:37" ht="15.75" customHeight="1">
      <c r="C838" s="41"/>
      <c r="D838" s="41"/>
      <c r="E838" s="41"/>
      <c r="F838" s="41"/>
      <c r="G838" s="41"/>
      <c r="H838" s="41"/>
      <c r="I838" s="41"/>
      <c r="J838" s="41"/>
      <c r="K838" s="41"/>
      <c r="L838" s="41"/>
      <c r="M838" s="41"/>
      <c r="N838" s="41"/>
      <c r="O838" s="41"/>
      <c r="P838" s="41"/>
      <c r="Q838" s="41"/>
      <c r="R838" s="25"/>
      <c r="S838" s="25"/>
      <c r="T838" s="25"/>
      <c r="U838" s="25"/>
      <c r="V838" s="25"/>
      <c r="W838" s="25"/>
      <c r="X838" s="25"/>
      <c r="Y838" s="25"/>
      <c r="Z838" s="25"/>
      <c r="AA838" s="25"/>
      <c r="AB838" s="25"/>
      <c r="AC838" s="25"/>
      <c r="AD838" s="25"/>
      <c r="AE838" s="25"/>
      <c r="AF838" s="41"/>
      <c r="AG838" s="41"/>
      <c r="AH838" s="41"/>
      <c r="AI838" s="41"/>
      <c r="AJ838" s="41"/>
      <c r="AK838" s="41"/>
    </row>
    <row r="839" spans="3:37" ht="15.75" customHeight="1">
      <c r="C839" s="41"/>
      <c r="D839" s="41"/>
      <c r="E839" s="41"/>
      <c r="F839" s="41"/>
      <c r="G839" s="41"/>
      <c r="H839" s="41"/>
      <c r="I839" s="41"/>
      <c r="J839" s="41"/>
      <c r="K839" s="41"/>
      <c r="L839" s="41"/>
      <c r="M839" s="41"/>
      <c r="N839" s="41"/>
      <c r="O839" s="41"/>
      <c r="P839" s="41"/>
      <c r="Q839" s="41"/>
      <c r="R839" s="25"/>
      <c r="S839" s="25"/>
      <c r="T839" s="25"/>
      <c r="U839" s="25"/>
      <c r="V839" s="25"/>
      <c r="W839" s="25"/>
      <c r="X839" s="25"/>
      <c r="Y839" s="25"/>
      <c r="Z839" s="25"/>
      <c r="AA839" s="25"/>
      <c r="AB839" s="25"/>
      <c r="AC839" s="25"/>
      <c r="AD839" s="25"/>
      <c r="AE839" s="25"/>
      <c r="AF839" s="41"/>
      <c r="AG839" s="41"/>
      <c r="AH839" s="41"/>
      <c r="AI839" s="41"/>
      <c r="AJ839" s="41"/>
      <c r="AK839" s="41"/>
    </row>
    <row r="840" spans="3:37" ht="15.75" customHeight="1">
      <c r="C840" s="41"/>
      <c r="D840" s="41"/>
      <c r="E840" s="41"/>
      <c r="F840" s="41"/>
      <c r="G840" s="41"/>
      <c r="H840" s="41"/>
      <c r="I840" s="41"/>
      <c r="J840" s="41"/>
      <c r="K840" s="41"/>
      <c r="L840" s="41"/>
      <c r="M840" s="41"/>
      <c r="N840" s="41"/>
      <c r="O840" s="41"/>
      <c r="P840" s="41"/>
      <c r="Q840" s="41"/>
      <c r="R840" s="25"/>
      <c r="S840" s="25"/>
      <c r="T840" s="25"/>
      <c r="U840" s="25"/>
      <c r="V840" s="25"/>
      <c r="W840" s="25"/>
      <c r="X840" s="25"/>
      <c r="Y840" s="25"/>
      <c r="Z840" s="25"/>
      <c r="AA840" s="25"/>
      <c r="AB840" s="25"/>
      <c r="AC840" s="25"/>
      <c r="AD840" s="25"/>
      <c r="AE840" s="25"/>
      <c r="AF840" s="41"/>
      <c r="AG840" s="41"/>
      <c r="AH840" s="41"/>
      <c r="AI840" s="41"/>
      <c r="AJ840" s="41"/>
      <c r="AK840" s="41"/>
    </row>
    <row r="841" spans="3:37" ht="15.75" customHeight="1">
      <c r="C841" s="41"/>
      <c r="D841" s="41"/>
      <c r="E841" s="41"/>
      <c r="F841" s="41"/>
      <c r="G841" s="41"/>
      <c r="H841" s="41"/>
      <c r="I841" s="41"/>
      <c r="J841" s="41"/>
      <c r="K841" s="41"/>
      <c r="L841" s="41"/>
      <c r="M841" s="41"/>
      <c r="N841" s="41"/>
      <c r="O841" s="41"/>
      <c r="P841" s="41"/>
      <c r="Q841" s="41"/>
      <c r="R841" s="25"/>
      <c r="S841" s="25"/>
      <c r="T841" s="25"/>
      <c r="U841" s="25"/>
      <c r="V841" s="25"/>
      <c r="W841" s="25"/>
      <c r="X841" s="25"/>
      <c r="Y841" s="25"/>
      <c r="Z841" s="25"/>
      <c r="AA841" s="25"/>
      <c r="AB841" s="25"/>
      <c r="AC841" s="25"/>
      <c r="AD841" s="25"/>
      <c r="AE841" s="25"/>
      <c r="AF841" s="41"/>
      <c r="AG841" s="41"/>
      <c r="AH841" s="41"/>
      <c r="AI841" s="41"/>
      <c r="AJ841" s="41"/>
      <c r="AK841" s="41"/>
    </row>
    <row r="842" spans="3:37" ht="15.75" customHeight="1">
      <c r="C842" s="41"/>
      <c r="D842" s="41"/>
      <c r="E842" s="41"/>
      <c r="F842" s="41"/>
      <c r="G842" s="41"/>
      <c r="H842" s="41"/>
      <c r="I842" s="41"/>
      <c r="J842" s="41"/>
      <c r="K842" s="41"/>
      <c r="L842" s="41"/>
      <c r="M842" s="41"/>
      <c r="N842" s="41"/>
      <c r="O842" s="41"/>
      <c r="P842" s="41"/>
      <c r="Q842" s="41"/>
      <c r="R842" s="25"/>
      <c r="S842" s="25"/>
      <c r="T842" s="25"/>
      <c r="U842" s="25"/>
      <c r="V842" s="25"/>
      <c r="W842" s="25"/>
      <c r="X842" s="25"/>
      <c r="Y842" s="25"/>
      <c r="Z842" s="25"/>
      <c r="AA842" s="25"/>
      <c r="AB842" s="25"/>
      <c r="AC842" s="25"/>
      <c r="AD842" s="25"/>
      <c r="AE842" s="25"/>
      <c r="AF842" s="41"/>
      <c r="AG842" s="41"/>
      <c r="AH842" s="41"/>
      <c r="AI842" s="41"/>
      <c r="AJ842" s="41"/>
      <c r="AK842" s="41"/>
    </row>
    <row r="843" spans="3:37" ht="15.75" customHeight="1">
      <c r="C843" s="41"/>
      <c r="D843" s="41"/>
      <c r="E843" s="41"/>
      <c r="F843" s="41"/>
      <c r="G843" s="41"/>
      <c r="H843" s="41"/>
      <c r="I843" s="41"/>
      <c r="J843" s="41"/>
      <c r="K843" s="41"/>
      <c r="L843" s="41"/>
      <c r="M843" s="41"/>
      <c r="N843" s="41"/>
      <c r="O843" s="41"/>
      <c r="P843" s="41"/>
      <c r="Q843" s="41"/>
      <c r="R843" s="25"/>
      <c r="S843" s="25"/>
      <c r="T843" s="25"/>
      <c r="U843" s="25"/>
      <c r="V843" s="25"/>
      <c r="W843" s="25"/>
      <c r="X843" s="25"/>
      <c r="Y843" s="25"/>
      <c r="Z843" s="25"/>
      <c r="AA843" s="25"/>
      <c r="AB843" s="25"/>
      <c r="AC843" s="25"/>
      <c r="AD843" s="25"/>
      <c r="AE843" s="25"/>
      <c r="AF843" s="41"/>
      <c r="AG843" s="41"/>
      <c r="AH843" s="41"/>
      <c r="AI843" s="41"/>
      <c r="AJ843" s="41"/>
      <c r="AK843" s="41"/>
    </row>
    <row r="844" spans="3:37" ht="15.75" customHeight="1">
      <c r="C844" s="41"/>
      <c r="D844" s="41"/>
      <c r="E844" s="41"/>
      <c r="F844" s="41"/>
      <c r="G844" s="41"/>
      <c r="H844" s="41"/>
      <c r="I844" s="41"/>
      <c r="J844" s="41"/>
      <c r="K844" s="41"/>
      <c r="L844" s="41"/>
      <c r="M844" s="41"/>
      <c r="N844" s="41"/>
      <c r="O844" s="41"/>
      <c r="P844" s="41"/>
      <c r="Q844" s="41"/>
      <c r="R844" s="25"/>
      <c r="S844" s="25"/>
      <c r="T844" s="25"/>
      <c r="U844" s="25"/>
      <c r="V844" s="25"/>
      <c r="W844" s="25"/>
      <c r="X844" s="25"/>
      <c r="Y844" s="25"/>
      <c r="Z844" s="25"/>
      <c r="AA844" s="25"/>
      <c r="AB844" s="25"/>
      <c r="AC844" s="25"/>
      <c r="AD844" s="25"/>
      <c r="AE844" s="25"/>
      <c r="AF844" s="41"/>
      <c r="AG844" s="41"/>
      <c r="AH844" s="41"/>
      <c r="AI844" s="41"/>
      <c r="AJ844" s="41"/>
      <c r="AK844" s="41"/>
    </row>
    <row r="845" spans="3:37" ht="15.75" customHeight="1">
      <c r="C845" s="41"/>
      <c r="D845" s="41"/>
      <c r="E845" s="41"/>
      <c r="F845" s="41"/>
      <c r="G845" s="41"/>
      <c r="H845" s="41"/>
      <c r="I845" s="41"/>
      <c r="J845" s="41"/>
      <c r="K845" s="41"/>
      <c r="L845" s="41"/>
      <c r="M845" s="41"/>
      <c r="N845" s="41"/>
      <c r="O845" s="41"/>
      <c r="P845" s="41"/>
      <c r="Q845" s="41"/>
      <c r="R845" s="25"/>
      <c r="S845" s="25"/>
      <c r="T845" s="25"/>
      <c r="U845" s="25"/>
      <c r="V845" s="25"/>
      <c r="W845" s="25"/>
      <c r="X845" s="25"/>
      <c r="Y845" s="25"/>
      <c r="Z845" s="25"/>
      <c r="AA845" s="25"/>
      <c r="AB845" s="25"/>
      <c r="AC845" s="25"/>
      <c r="AD845" s="25"/>
      <c r="AE845" s="25"/>
      <c r="AF845" s="41"/>
      <c r="AG845" s="41"/>
      <c r="AH845" s="41"/>
      <c r="AI845" s="41"/>
      <c r="AJ845" s="41"/>
      <c r="AK845" s="41"/>
    </row>
    <row r="846" spans="3:37" ht="15.75" customHeight="1">
      <c r="C846" s="41"/>
      <c r="D846" s="41"/>
      <c r="E846" s="41"/>
      <c r="F846" s="41"/>
      <c r="G846" s="41"/>
      <c r="H846" s="41"/>
      <c r="I846" s="41"/>
      <c r="J846" s="41"/>
      <c r="K846" s="41"/>
      <c r="L846" s="41"/>
      <c r="M846" s="41"/>
      <c r="N846" s="41"/>
      <c r="O846" s="41"/>
      <c r="P846" s="41"/>
      <c r="Q846" s="41"/>
      <c r="R846" s="25"/>
      <c r="S846" s="25"/>
      <c r="T846" s="25"/>
      <c r="U846" s="25"/>
      <c r="V846" s="25"/>
      <c r="W846" s="25"/>
      <c r="X846" s="25"/>
      <c r="Y846" s="25"/>
      <c r="Z846" s="25"/>
      <c r="AA846" s="25"/>
      <c r="AB846" s="25"/>
      <c r="AC846" s="25"/>
      <c r="AD846" s="25"/>
      <c r="AE846" s="25"/>
      <c r="AF846" s="41"/>
      <c r="AG846" s="41"/>
      <c r="AH846" s="41"/>
      <c r="AI846" s="41"/>
      <c r="AJ846" s="41"/>
      <c r="AK846" s="41"/>
    </row>
    <row r="847" spans="3:37" ht="15.75" customHeight="1">
      <c r="C847" s="41"/>
      <c r="D847" s="41"/>
      <c r="E847" s="41"/>
      <c r="F847" s="41"/>
      <c r="G847" s="41"/>
      <c r="H847" s="41"/>
      <c r="I847" s="41"/>
      <c r="J847" s="41"/>
      <c r="K847" s="41"/>
      <c r="L847" s="41"/>
      <c r="M847" s="41"/>
      <c r="N847" s="41"/>
      <c r="O847" s="41"/>
      <c r="P847" s="41"/>
      <c r="Q847" s="41"/>
      <c r="R847" s="25"/>
      <c r="S847" s="25"/>
      <c r="T847" s="25"/>
      <c r="U847" s="25"/>
      <c r="V847" s="25"/>
      <c r="W847" s="25"/>
      <c r="X847" s="25"/>
      <c r="Y847" s="25"/>
      <c r="Z847" s="25"/>
      <c r="AA847" s="25"/>
      <c r="AB847" s="25"/>
      <c r="AC847" s="25"/>
      <c r="AD847" s="25"/>
      <c r="AE847" s="25"/>
      <c r="AF847" s="41"/>
      <c r="AG847" s="41"/>
      <c r="AH847" s="41"/>
      <c r="AI847" s="41"/>
      <c r="AJ847" s="41"/>
      <c r="AK847" s="41"/>
    </row>
    <row r="848" spans="3:37" ht="15.75" customHeight="1">
      <c r="C848" s="41"/>
      <c r="D848" s="41"/>
      <c r="E848" s="41"/>
      <c r="F848" s="41"/>
      <c r="G848" s="41"/>
      <c r="H848" s="41"/>
      <c r="I848" s="41"/>
      <c r="J848" s="41"/>
      <c r="K848" s="41"/>
      <c r="L848" s="41"/>
      <c r="M848" s="41"/>
      <c r="N848" s="41"/>
      <c r="O848" s="41"/>
      <c r="P848" s="41"/>
      <c r="Q848" s="41"/>
      <c r="R848" s="25"/>
      <c r="S848" s="25"/>
      <c r="T848" s="25"/>
      <c r="U848" s="25"/>
      <c r="V848" s="25"/>
      <c r="W848" s="25"/>
      <c r="X848" s="25"/>
      <c r="Y848" s="25"/>
      <c r="Z848" s="25"/>
      <c r="AA848" s="25"/>
      <c r="AB848" s="25"/>
      <c r="AC848" s="25"/>
      <c r="AD848" s="25"/>
      <c r="AE848" s="25"/>
      <c r="AF848" s="41"/>
      <c r="AG848" s="41"/>
      <c r="AH848" s="41"/>
      <c r="AI848" s="41"/>
      <c r="AJ848" s="41"/>
      <c r="AK848" s="41"/>
    </row>
    <row r="849" spans="3:37" ht="15.75" customHeight="1">
      <c r="C849" s="41"/>
      <c r="D849" s="41"/>
      <c r="E849" s="41"/>
      <c r="F849" s="41"/>
      <c r="G849" s="41"/>
      <c r="H849" s="41"/>
      <c r="I849" s="41"/>
      <c r="J849" s="41"/>
      <c r="K849" s="41"/>
      <c r="L849" s="41"/>
      <c r="M849" s="41"/>
      <c r="N849" s="41"/>
      <c r="O849" s="41"/>
      <c r="P849" s="41"/>
      <c r="Q849" s="41"/>
      <c r="R849" s="25"/>
      <c r="S849" s="25"/>
      <c r="T849" s="25"/>
      <c r="U849" s="25"/>
      <c r="V849" s="25"/>
      <c r="W849" s="25"/>
      <c r="X849" s="25"/>
      <c r="Y849" s="25"/>
      <c r="Z849" s="25"/>
      <c r="AA849" s="25"/>
      <c r="AB849" s="25"/>
      <c r="AC849" s="25"/>
      <c r="AD849" s="25"/>
      <c r="AE849" s="25"/>
      <c r="AF849" s="41"/>
      <c r="AG849" s="41"/>
      <c r="AH849" s="41"/>
      <c r="AI849" s="41"/>
      <c r="AJ849" s="41"/>
      <c r="AK849" s="41"/>
    </row>
    <row r="850" spans="3:37" ht="15.75" customHeight="1">
      <c r="C850" s="41"/>
      <c r="D850" s="41"/>
      <c r="E850" s="41"/>
      <c r="F850" s="41"/>
      <c r="G850" s="41"/>
      <c r="H850" s="41"/>
      <c r="I850" s="41"/>
      <c r="J850" s="41"/>
      <c r="K850" s="41"/>
      <c r="L850" s="41"/>
      <c r="M850" s="41"/>
      <c r="N850" s="41"/>
      <c r="O850" s="41"/>
      <c r="P850" s="41"/>
      <c r="Q850" s="41"/>
      <c r="R850" s="25"/>
      <c r="S850" s="25"/>
      <c r="T850" s="25"/>
      <c r="U850" s="25"/>
      <c r="V850" s="25"/>
      <c r="W850" s="25"/>
      <c r="X850" s="25"/>
      <c r="Y850" s="25"/>
      <c r="Z850" s="25"/>
      <c r="AA850" s="25"/>
      <c r="AB850" s="25"/>
      <c r="AC850" s="25"/>
      <c r="AD850" s="25"/>
      <c r="AE850" s="25"/>
      <c r="AF850" s="41"/>
      <c r="AG850" s="41"/>
      <c r="AH850" s="41"/>
      <c r="AI850" s="41"/>
      <c r="AJ850" s="41"/>
      <c r="AK850" s="41"/>
    </row>
    <row r="851" spans="3:37" ht="15.75" customHeight="1">
      <c r="C851" s="41"/>
      <c r="D851" s="41"/>
      <c r="E851" s="41"/>
      <c r="F851" s="41"/>
      <c r="G851" s="41"/>
      <c r="H851" s="41"/>
      <c r="I851" s="41"/>
      <c r="J851" s="41"/>
      <c r="K851" s="41"/>
      <c r="L851" s="41"/>
      <c r="M851" s="41"/>
      <c r="N851" s="41"/>
      <c r="O851" s="41"/>
      <c r="P851" s="41"/>
      <c r="Q851" s="41"/>
      <c r="R851" s="25"/>
      <c r="S851" s="25"/>
      <c r="T851" s="25"/>
      <c r="U851" s="25"/>
      <c r="V851" s="25"/>
      <c r="W851" s="25"/>
      <c r="X851" s="25"/>
      <c r="Y851" s="25"/>
      <c r="Z851" s="25"/>
      <c r="AA851" s="25"/>
      <c r="AB851" s="25"/>
      <c r="AC851" s="25"/>
      <c r="AD851" s="25"/>
      <c r="AE851" s="25"/>
      <c r="AF851" s="41"/>
      <c r="AG851" s="41"/>
      <c r="AH851" s="41"/>
      <c r="AI851" s="41"/>
      <c r="AJ851" s="41"/>
      <c r="AK851" s="41"/>
    </row>
    <row r="852" spans="3:37" ht="15.75" customHeight="1">
      <c r="C852" s="41"/>
      <c r="D852" s="41"/>
      <c r="E852" s="41"/>
      <c r="F852" s="41"/>
      <c r="G852" s="41"/>
      <c r="H852" s="41"/>
      <c r="I852" s="41"/>
      <c r="J852" s="41"/>
      <c r="K852" s="41"/>
      <c r="L852" s="41"/>
      <c r="M852" s="41"/>
      <c r="N852" s="41"/>
      <c r="O852" s="41"/>
      <c r="P852" s="41"/>
      <c r="Q852" s="41"/>
      <c r="R852" s="25"/>
      <c r="S852" s="25"/>
      <c r="T852" s="25"/>
      <c r="U852" s="25"/>
      <c r="V852" s="25"/>
      <c r="W852" s="25"/>
      <c r="X852" s="25"/>
      <c r="Y852" s="25"/>
      <c r="Z852" s="25"/>
      <c r="AA852" s="25"/>
      <c r="AB852" s="25"/>
      <c r="AC852" s="25"/>
      <c r="AD852" s="25"/>
      <c r="AE852" s="25"/>
      <c r="AF852" s="41"/>
      <c r="AG852" s="41"/>
      <c r="AH852" s="41"/>
      <c r="AI852" s="41"/>
      <c r="AJ852" s="41"/>
      <c r="AK852" s="41"/>
    </row>
    <row r="853" spans="3:37" ht="15.75" customHeight="1">
      <c r="C853" s="41"/>
      <c r="D853" s="41"/>
      <c r="E853" s="41"/>
      <c r="F853" s="41"/>
      <c r="G853" s="41"/>
      <c r="H853" s="41"/>
      <c r="I853" s="41"/>
      <c r="J853" s="41"/>
      <c r="K853" s="41"/>
      <c r="L853" s="41"/>
      <c r="M853" s="41"/>
      <c r="N853" s="41"/>
      <c r="O853" s="41"/>
      <c r="P853" s="41"/>
      <c r="Q853" s="41"/>
      <c r="R853" s="25"/>
      <c r="S853" s="25"/>
      <c r="T853" s="25"/>
      <c r="U853" s="25"/>
      <c r="V853" s="25"/>
      <c r="W853" s="25"/>
      <c r="X853" s="25"/>
      <c r="Y853" s="25"/>
      <c r="Z853" s="25"/>
      <c r="AA853" s="25"/>
      <c r="AB853" s="25"/>
      <c r="AC853" s="25"/>
      <c r="AD853" s="25"/>
      <c r="AE853" s="25"/>
      <c r="AF853" s="41"/>
      <c r="AG853" s="41"/>
      <c r="AH853" s="41"/>
      <c r="AI853" s="41"/>
      <c r="AJ853" s="41"/>
      <c r="AK853" s="41"/>
    </row>
    <row r="854" spans="3:37" ht="15.75" customHeight="1">
      <c r="C854" s="41"/>
      <c r="D854" s="41"/>
      <c r="E854" s="41"/>
      <c r="F854" s="41"/>
      <c r="G854" s="41"/>
      <c r="H854" s="41"/>
      <c r="I854" s="41"/>
      <c r="J854" s="41"/>
      <c r="K854" s="41"/>
      <c r="L854" s="41"/>
      <c r="M854" s="41"/>
      <c r="N854" s="41"/>
      <c r="O854" s="41"/>
      <c r="P854" s="41"/>
      <c r="Q854" s="41"/>
      <c r="R854" s="25"/>
      <c r="S854" s="25"/>
      <c r="T854" s="25"/>
      <c r="U854" s="25"/>
      <c r="V854" s="25"/>
      <c r="W854" s="25"/>
      <c r="X854" s="25"/>
      <c r="Y854" s="25"/>
      <c r="Z854" s="25"/>
      <c r="AA854" s="25"/>
      <c r="AB854" s="25"/>
      <c r="AC854" s="25"/>
      <c r="AD854" s="25"/>
      <c r="AE854" s="25"/>
      <c r="AF854" s="41"/>
      <c r="AG854" s="41"/>
      <c r="AH854" s="41"/>
      <c r="AI854" s="41"/>
      <c r="AJ854" s="41"/>
      <c r="AK854" s="41"/>
    </row>
    <row r="855" spans="3:37" ht="15.75" customHeight="1">
      <c r="C855" s="41"/>
      <c r="D855" s="41"/>
      <c r="E855" s="41"/>
      <c r="F855" s="41"/>
      <c r="G855" s="41"/>
      <c r="H855" s="41"/>
      <c r="I855" s="41"/>
      <c r="J855" s="41"/>
      <c r="K855" s="41"/>
      <c r="L855" s="41"/>
      <c r="M855" s="41"/>
      <c r="N855" s="41"/>
      <c r="O855" s="41"/>
      <c r="P855" s="41"/>
      <c r="Q855" s="41"/>
      <c r="R855" s="25"/>
      <c r="S855" s="25"/>
      <c r="T855" s="25"/>
      <c r="U855" s="25"/>
      <c r="V855" s="25"/>
      <c r="W855" s="25"/>
      <c r="X855" s="25"/>
      <c r="Y855" s="25"/>
      <c r="Z855" s="25"/>
      <c r="AA855" s="25"/>
      <c r="AB855" s="25"/>
      <c r="AC855" s="25"/>
      <c r="AD855" s="25"/>
      <c r="AE855" s="25"/>
      <c r="AF855" s="41"/>
      <c r="AG855" s="41"/>
      <c r="AH855" s="41"/>
      <c r="AI855" s="41"/>
      <c r="AJ855" s="41"/>
      <c r="AK855" s="41"/>
    </row>
    <row r="856" spans="3:37" ht="15.75" customHeight="1">
      <c r="C856" s="41"/>
      <c r="D856" s="41"/>
      <c r="E856" s="41"/>
      <c r="F856" s="41"/>
      <c r="G856" s="41"/>
      <c r="H856" s="41"/>
      <c r="I856" s="41"/>
      <c r="J856" s="41"/>
      <c r="K856" s="41"/>
      <c r="L856" s="41"/>
      <c r="M856" s="41"/>
      <c r="N856" s="41"/>
      <c r="O856" s="41"/>
      <c r="P856" s="41"/>
      <c r="Q856" s="41"/>
      <c r="R856" s="25"/>
      <c r="S856" s="25"/>
      <c r="T856" s="25"/>
      <c r="U856" s="25"/>
      <c r="V856" s="25"/>
      <c r="W856" s="25"/>
      <c r="X856" s="25"/>
      <c r="Y856" s="25"/>
      <c r="Z856" s="25"/>
      <c r="AA856" s="25"/>
      <c r="AB856" s="25"/>
      <c r="AC856" s="25"/>
      <c r="AD856" s="25"/>
      <c r="AE856" s="25"/>
      <c r="AF856" s="41"/>
      <c r="AG856" s="41"/>
      <c r="AH856" s="41"/>
      <c r="AI856" s="41"/>
      <c r="AJ856" s="41"/>
      <c r="AK856" s="41"/>
    </row>
    <row r="857" spans="3:37" ht="15.75" customHeight="1">
      <c r="C857" s="41"/>
      <c r="D857" s="41"/>
      <c r="E857" s="41"/>
      <c r="F857" s="41"/>
      <c r="G857" s="41"/>
      <c r="H857" s="41"/>
      <c r="I857" s="41"/>
      <c r="J857" s="41"/>
      <c r="K857" s="41"/>
      <c r="L857" s="41"/>
      <c r="M857" s="41"/>
      <c r="N857" s="41"/>
      <c r="O857" s="41"/>
      <c r="P857" s="41"/>
      <c r="Q857" s="41"/>
      <c r="R857" s="25"/>
      <c r="S857" s="25"/>
      <c r="T857" s="25"/>
      <c r="U857" s="25"/>
      <c r="V857" s="25"/>
      <c r="W857" s="25"/>
      <c r="X857" s="25"/>
      <c r="Y857" s="25"/>
      <c r="Z857" s="25"/>
      <c r="AA857" s="25"/>
      <c r="AB857" s="25"/>
      <c r="AC857" s="25"/>
      <c r="AD857" s="25"/>
      <c r="AE857" s="25"/>
      <c r="AF857" s="41"/>
      <c r="AG857" s="41"/>
      <c r="AH857" s="41"/>
      <c r="AI857" s="41"/>
      <c r="AJ857" s="41"/>
      <c r="AK857" s="41"/>
    </row>
    <row r="858" spans="3:37" ht="15.75" customHeight="1">
      <c r="C858" s="41"/>
      <c r="D858" s="41"/>
      <c r="E858" s="41"/>
      <c r="F858" s="41"/>
      <c r="G858" s="41"/>
      <c r="H858" s="41"/>
      <c r="I858" s="41"/>
      <c r="J858" s="41"/>
      <c r="K858" s="41"/>
      <c r="L858" s="41"/>
      <c r="M858" s="41"/>
      <c r="N858" s="41"/>
      <c r="O858" s="41"/>
      <c r="P858" s="41"/>
      <c r="Q858" s="41"/>
      <c r="R858" s="25"/>
      <c r="S858" s="25"/>
      <c r="T858" s="25"/>
      <c r="U858" s="25"/>
      <c r="V858" s="25"/>
      <c r="W858" s="25"/>
      <c r="X858" s="25"/>
      <c r="Y858" s="25"/>
      <c r="Z858" s="25"/>
      <c r="AA858" s="25"/>
      <c r="AB858" s="25"/>
      <c r="AC858" s="25"/>
      <c r="AD858" s="25"/>
      <c r="AE858" s="25"/>
      <c r="AF858" s="41"/>
      <c r="AG858" s="41"/>
      <c r="AH858" s="41"/>
      <c r="AI858" s="41"/>
      <c r="AJ858" s="41"/>
      <c r="AK858" s="41"/>
    </row>
    <row r="859" spans="3:37" ht="15.75" customHeight="1">
      <c r="C859" s="41"/>
      <c r="D859" s="41"/>
      <c r="E859" s="41"/>
      <c r="F859" s="41"/>
      <c r="G859" s="41"/>
      <c r="H859" s="41"/>
      <c r="I859" s="41"/>
      <c r="J859" s="41"/>
      <c r="K859" s="41"/>
      <c r="L859" s="41"/>
      <c r="M859" s="41"/>
      <c r="N859" s="41"/>
      <c r="O859" s="41"/>
      <c r="P859" s="41"/>
      <c r="Q859" s="41"/>
      <c r="R859" s="25"/>
      <c r="S859" s="25"/>
      <c r="T859" s="25"/>
      <c r="U859" s="25"/>
      <c r="V859" s="25"/>
      <c r="W859" s="25"/>
      <c r="X859" s="25"/>
      <c r="Y859" s="25"/>
      <c r="Z859" s="25"/>
      <c r="AA859" s="25"/>
      <c r="AB859" s="25"/>
      <c r="AC859" s="25"/>
      <c r="AD859" s="25"/>
      <c r="AE859" s="25"/>
      <c r="AF859" s="41"/>
      <c r="AG859" s="41"/>
      <c r="AH859" s="41"/>
      <c r="AI859" s="41"/>
      <c r="AJ859" s="41"/>
      <c r="AK859" s="41"/>
    </row>
    <row r="860" spans="3:37" ht="15.75" customHeight="1">
      <c r="C860" s="41"/>
      <c r="D860" s="41"/>
      <c r="E860" s="41"/>
      <c r="F860" s="41"/>
      <c r="G860" s="41"/>
      <c r="H860" s="41"/>
      <c r="I860" s="41"/>
      <c r="J860" s="41"/>
      <c r="K860" s="41"/>
      <c r="L860" s="41"/>
      <c r="M860" s="41"/>
      <c r="N860" s="41"/>
      <c r="O860" s="41"/>
      <c r="P860" s="41"/>
      <c r="Q860" s="41"/>
      <c r="R860" s="25"/>
      <c r="S860" s="25"/>
      <c r="T860" s="25"/>
      <c r="U860" s="25"/>
      <c r="V860" s="25"/>
      <c r="W860" s="25"/>
      <c r="X860" s="25"/>
      <c r="Y860" s="25"/>
      <c r="Z860" s="25"/>
      <c r="AA860" s="25"/>
      <c r="AB860" s="25"/>
      <c r="AC860" s="25"/>
      <c r="AD860" s="25"/>
      <c r="AE860" s="25"/>
      <c r="AF860" s="41"/>
      <c r="AG860" s="41"/>
      <c r="AH860" s="41"/>
      <c r="AI860" s="41"/>
      <c r="AJ860" s="41"/>
      <c r="AK860" s="41"/>
    </row>
    <row r="861" spans="3:37" ht="15.75" customHeight="1">
      <c r="C861" s="41"/>
      <c r="D861" s="41"/>
      <c r="E861" s="41"/>
      <c r="F861" s="41"/>
      <c r="G861" s="41"/>
      <c r="H861" s="41"/>
      <c r="I861" s="41"/>
      <c r="J861" s="41"/>
      <c r="K861" s="41"/>
      <c r="L861" s="41"/>
      <c r="M861" s="41"/>
      <c r="N861" s="41"/>
      <c r="O861" s="41"/>
      <c r="P861" s="41"/>
      <c r="Q861" s="41"/>
      <c r="R861" s="25"/>
      <c r="S861" s="25"/>
      <c r="T861" s="25"/>
      <c r="U861" s="25"/>
      <c r="V861" s="25"/>
      <c r="W861" s="25"/>
      <c r="X861" s="25"/>
      <c r="Y861" s="25"/>
      <c r="Z861" s="25"/>
      <c r="AA861" s="25"/>
      <c r="AB861" s="25"/>
      <c r="AC861" s="25"/>
      <c r="AD861" s="25"/>
      <c r="AE861" s="25"/>
      <c r="AF861" s="41"/>
      <c r="AG861" s="41"/>
      <c r="AH861" s="41"/>
      <c r="AI861" s="41"/>
      <c r="AJ861" s="41"/>
      <c r="AK861" s="41"/>
    </row>
    <row r="862" spans="3:37" ht="15.75" customHeight="1">
      <c r="C862" s="41"/>
      <c r="D862" s="41"/>
      <c r="E862" s="41"/>
      <c r="F862" s="41"/>
      <c r="G862" s="41"/>
      <c r="H862" s="41"/>
      <c r="I862" s="41"/>
      <c r="J862" s="41"/>
      <c r="K862" s="41"/>
      <c r="L862" s="41"/>
      <c r="M862" s="41"/>
      <c r="N862" s="41"/>
      <c r="O862" s="41"/>
      <c r="P862" s="41"/>
      <c r="Q862" s="41"/>
      <c r="R862" s="25"/>
      <c r="S862" s="25"/>
      <c r="T862" s="25"/>
      <c r="U862" s="25"/>
      <c r="V862" s="25"/>
      <c r="W862" s="25"/>
      <c r="X862" s="25"/>
      <c r="Y862" s="25"/>
      <c r="Z862" s="25"/>
      <c r="AA862" s="25"/>
      <c r="AB862" s="25"/>
      <c r="AC862" s="25"/>
      <c r="AD862" s="25"/>
      <c r="AE862" s="25"/>
      <c r="AF862" s="41"/>
      <c r="AG862" s="41"/>
      <c r="AH862" s="41"/>
      <c r="AI862" s="41"/>
      <c r="AJ862" s="41"/>
      <c r="AK862" s="41"/>
    </row>
    <row r="863" spans="3:37" ht="15.75" customHeight="1">
      <c r="C863" s="41"/>
      <c r="D863" s="41"/>
      <c r="E863" s="41"/>
      <c r="F863" s="41"/>
      <c r="G863" s="41"/>
      <c r="H863" s="41"/>
      <c r="I863" s="41"/>
      <c r="J863" s="41"/>
      <c r="K863" s="41"/>
      <c r="L863" s="41"/>
      <c r="M863" s="41"/>
      <c r="N863" s="41"/>
      <c r="O863" s="41"/>
      <c r="P863" s="41"/>
      <c r="Q863" s="41"/>
      <c r="R863" s="25"/>
      <c r="S863" s="25"/>
      <c r="T863" s="25"/>
      <c r="U863" s="25"/>
      <c r="V863" s="25"/>
      <c r="W863" s="25"/>
      <c r="X863" s="25"/>
      <c r="Y863" s="25"/>
      <c r="Z863" s="25"/>
      <c r="AA863" s="25"/>
      <c r="AB863" s="25"/>
      <c r="AC863" s="25"/>
      <c r="AD863" s="25"/>
      <c r="AE863" s="25"/>
      <c r="AF863" s="41"/>
      <c r="AG863" s="41"/>
      <c r="AH863" s="41"/>
      <c r="AI863" s="41"/>
      <c r="AJ863" s="41"/>
      <c r="AK863" s="41"/>
    </row>
    <row r="864" spans="3:37" ht="15.75" customHeight="1">
      <c r="C864" s="41"/>
      <c r="D864" s="41"/>
      <c r="E864" s="41"/>
      <c r="F864" s="41"/>
      <c r="G864" s="41"/>
      <c r="H864" s="41"/>
      <c r="I864" s="41"/>
      <c r="J864" s="41"/>
      <c r="K864" s="41"/>
      <c r="L864" s="41"/>
      <c r="M864" s="41"/>
      <c r="N864" s="41"/>
      <c r="O864" s="41"/>
      <c r="P864" s="41"/>
      <c r="Q864" s="41"/>
      <c r="R864" s="25"/>
      <c r="S864" s="25"/>
      <c r="T864" s="25"/>
      <c r="U864" s="25"/>
      <c r="V864" s="25"/>
      <c r="W864" s="25"/>
      <c r="X864" s="25"/>
      <c r="Y864" s="25"/>
      <c r="Z864" s="25"/>
      <c r="AA864" s="25"/>
      <c r="AB864" s="25"/>
      <c r="AC864" s="25"/>
      <c r="AD864" s="25"/>
      <c r="AE864" s="25"/>
      <c r="AF864" s="41"/>
      <c r="AG864" s="41"/>
      <c r="AH864" s="41"/>
      <c r="AI864" s="41"/>
      <c r="AJ864" s="41"/>
      <c r="AK864" s="41"/>
    </row>
    <row r="865" spans="3:37" ht="15.75" customHeight="1">
      <c r="C865" s="41"/>
      <c r="D865" s="41"/>
      <c r="E865" s="41"/>
      <c r="F865" s="41"/>
      <c r="G865" s="41"/>
      <c r="H865" s="41"/>
      <c r="I865" s="41"/>
      <c r="J865" s="41"/>
      <c r="K865" s="41"/>
      <c r="L865" s="41"/>
      <c r="M865" s="41"/>
      <c r="N865" s="41"/>
      <c r="O865" s="41"/>
      <c r="P865" s="41"/>
      <c r="Q865" s="41"/>
      <c r="R865" s="25"/>
      <c r="S865" s="25"/>
      <c r="T865" s="25"/>
      <c r="U865" s="25"/>
      <c r="V865" s="25"/>
      <c r="W865" s="25"/>
      <c r="X865" s="25"/>
      <c r="Y865" s="25"/>
      <c r="Z865" s="25"/>
      <c r="AA865" s="25"/>
      <c r="AB865" s="25"/>
      <c r="AC865" s="25"/>
      <c r="AD865" s="25"/>
      <c r="AE865" s="25"/>
      <c r="AF865" s="41"/>
      <c r="AG865" s="41"/>
      <c r="AH865" s="41"/>
      <c r="AI865" s="41"/>
      <c r="AJ865" s="41"/>
      <c r="AK865" s="41"/>
    </row>
    <row r="866" spans="3:37" ht="15.75" customHeight="1">
      <c r="C866" s="41"/>
      <c r="D866" s="41"/>
      <c r="E866" s="41"/>
      <c r="F866" s="41"/>
      <c r="G866" s="41"/>
      <c r="H866" s="41"/>
      <c r="I866" s="41"/>
      <c r="J866" s="41"/>
      <c r="K866" s="41"/>
      <c r="L866" s="41"/>
      <c r="M866" s="41"/>
      <c r="N866" s="41"/>
      <c r="O866" s="41"/>
      <c r="P866" s="41"/>
      <c r="Q866" s="41"/>
      <c r="R866" s="25"/>
      <c r="S866" s="25"/>
      <c r="T866" s="25"/>
      <c r="U866" s="25"/>
      <c r="V866" s="25"/>
      <c r="W866" s="25"/>
      <c r="X866" s="25"/>
      <c r="Y866" s="25"/>
      <c r="Z866" s="25"/>
      <c r="AA866" s="25"/>
      <c r="AB866" s="25"/>
      <c r="AC866" s="25"/>
      <c r="AD866" s="25"/>
      <c r="AE866" s="25"/>
      <c r="AF866" s="41"/>
      <c r="AG866" s="41"/>
      <c r="AH866" s="41"/>
      <c r="AI866" s="41"/>
      <c r="AJ866" s="41"/>
      <c r="AK866" s="41"/>
    </row>
    <row r="867" spans="3:37" ht="15.75" customHeight="1">
      <c r="C867" s="41"/>
      <c r="D867" s="41"/>
      <c r="E867" s="41"/>
      <c r="F867" s="41"/>
      <c r="G867" s="41"/>
      <c r="H867" s="41"/>
      <c r="I867" s="41"/>
      <c r="J867" s="41"/>
      <c r="K867" s="41"/>
      <c r="L867" s="41"/>
      <c r="M867" s="41"/>
      <c r="N867" s="41"/>
      <c r="O867" s="41"/>
      <c r="P867" s="41"/>
      <c r="Q867" s="41"/>
      <c r="R867" s="25"/>
      <c r="S867" s="25"/>
      <c r="T867" s="25"/>
      <c r="U867" s="25"/>
      <c r="V867" s="25"/>
      <c r="W867" s="25"/>
      <c r="X867" s="25"/>
      <c r="Y867" s="25"/>
      <c r="Z867" s="25"/>
      <c r="AA867" s="25"/>
      <c r="AB867" s="25"/>
      <c r="AC867" s="25"/>
      <c r="AD867" s="25"/>
      <c r="AE867" s="25"/>
      <c r="AF867" s="41"/>
      <c r="AG867" s="41"/>
      <c r="AH867" s="41"/>
      <c r="AI867" s="41"/>
      <c r="AJ867" s="41"/>
      <c r="AK867" s="41"/>
    </row>
    <row r="868" spans="3:37" ht="15.75" customHeight="1">
      <c r="C868" s="41"/>
      <c r="D868" s="41"/>
      <c r="E868" s="41"/>
      <c r="F868" s="41"/>
      <c r="G868" s="41"/>
      <c r="H868" s="41"/>
      <c r="I868" s="41"/>
      <c r="J868" s="41"/>
      <c r="K868" s="41"/>
      <c r="L868" s="41"/>
      <c r="M868" s="41"/>
      <c r="N868" s="41"/>
      <c r="O868" s="41"/>
      <c r="P868" s="41"/>
      <c r="Q868" s="41"/>
      <c r="R868" s="25"/>
      <c r="S868" s="25"/>
      <c r="T868" s="25"/>
      <c r="U868" s="25"/>
      <c r="V868" s="25"/>
      <c r="W868" s="25"/>
      <c r="X868" s="25"/>
      <c r="Y868" s="25"/>
      <c r="Z868" s="25"/>
      <c r="AA868" s="25"/>
      <c r="AB868" s="25"/>
      <c r="AC868" s="25"/>
      <c r="AD868" s="25"/>
      <c r="AE868" s="25"/>
      <c r="AF868" s="41"/>
      <c r="AG868" s="41"/>
      <c r="AH868" s="41"/>
      <c r="AI868" s="41"/>
      <c r="AJ868" s="41"/>
      <c r="AK868" s="41"/>
    </row>
    <row r="869" spans="3:37" ht="15.75" customHeight="1">
      <c r="C869" s="41"/>
      <c r="D869" s="41"/>
      <c r="E869" s="41"/>
      <c r="F869" s="41"/>
      <c r="G869" s="41"/>
      <c r="H869" s="41"/>
      <c r="I869" s="41"/>
      <c r="J869" s="41"/>
      <c r="K869" s="41"/>
      <c r="L869" s="41"/>
      <c r="M869" s="41"/>
      <c r="N869" s="41"/>
      <c r="O869" s="41"/>
      <c r="P869" s="41"/>
      <c r="Q869" s="41"/>
      <c r="R869" s="25"/>
      <c r="S869" s="25"/>
      <c r="T869" s="25"/>
      <c r="U869" s="25"/>
      <c r="V869" s="25"/>
      <c r="W869" s="25"/>
      <c r="X869" s="25"/>
      <c r="Y869" s="25"/>
      <c r="Z869" s="25"/>
      <c r="AA869" s="25"/>
      <c r="AB869" s="25"/>
      <c r="AC869" s="25"/>
      <c r="AD869" s="25"/>
      <c r="AE869" s="25"/>
      <c r="AF869" s="41"/>
      <c r="AG869" s="41"/>
      <c r="AH869" s="41"/>
      <c r="AI869" s="41"/>
      <c r="AJ869" s="41"/>
      <c r="AK869" s="41"/>
    </row>
    <row r="870" spans="3:37" ht="15.75" customHeight="1">
      <c r="C870" s="41"/>
      <c r="D870" s="41"/>
      <c r="E870" s="41"/>
      <c r="F870" s="41"/>
      <c r="G870" s="41"/>
      <c r="H870" s="41"/>
      <c r="I870" s="41"/>
      <c r="J870" s="41"/>
      <c r="K870" s="41"/>
      <c r="L870" s="41"/>
      <c r="M870" s="41"/>
      <c r="N870" s="41"/>
      <c r="O870" s="41"/>
      <c r="P870" s="41"/>
      <c r="Q870" s="41"/>
      <c r="R870" s="25"/>
      <c r="S870" s="25"/>
      <c r="T870" s="25"/>
      <c r="U870" s="25"/>
      <c r="V870" s="25"/>
      <c r="W870" s="25"/>
      <c r="X870" s="25"/>
      <c r="Y870" s="25"/>
      <c r="Z870" s="25"/>
      <c r="AA870" s="25"/>
      <c r="AB870" s="25"/>
      <c r="AC870" s="25"/>
      <c r="AD870" s="25"/>
      <c r="AE870" s="25"/>
      <c r="AF870" s="41"/>
      <c r="AG870" s="41"/>
      <c r="AH870" s="41"/>
      <c r="AI870" s="41"/>
      <c r="AJ870" s="41"/>
      <c r="AK870" s="41"/>
    </row>
    <row r="871" spans="3:37" ht="15.75" customHeight="1">
      <c r="C871" s="41"/>
      <c r="D871" s="41"/>
      <c r="E871" s="41"/>
      <c r="F871" s="41"/>
      <c r="G871" s="41"/>
      <c r="H871" s="41"/>
      <c r="I871" s="41"/>
      <c r="J871" s="41"/>
      <c r="K871" s="41"/>
      <c r="L871" s="41"/>
      <c r="M871" s="41"/>
      <c r="N871" s="41"/>
      <c r="O871" s="41"/>
      <c r="P871" s="41"/>
      <c r="Q871" s="41"/>
      <c r="R871" s="25"/>
      <c r="S871" s="25"/>
      <c r="T871" s="25"/>
      <c r="U871" s="25"/>
      <c r="V871" s="25"/>
      <c r="W871" s="25"/>
      <c r="X871" s="25"/>
      <c r="Y871" s="25"/>
      <c r="Z871" s="25"/>
      <c r="AA871" s="25"/>
      <c r="AB871" s="25"/>
      <c r="AC871" s="25"/>
      <c r="AD871" s="25"/>
      <c r="AE871" s="25"/>
      <c r="AF871" s="41"/>
      <c r="AG871" s="41"/>
      <c r="AH871" s="41"/>
      <c r="AI871" s="41"/>
      <c r="AJ871" s="41"/>
      <c r="AK871" s="41"/>
    </row>
    <row r="872" spans="3:37" ht="15.75" customHeight="1">
      <c r="C872" s="41"/>
      <c r="D872" s="41"/>
      <c r="E872" s="41"/>
      <c r="F872" s="41"/>
      <c r="G872" s="41"/>
      <c r="H872" s="41"/>
      <c r="I872" s="41"/>
      <c r="J872" s="41"/>
      <c r="K872" s="41"/>
      <c r="L872" s="41"/>
      <c r="M872" s="41"/>
      <c r="N872" s="41"/>
      <c r="O872" s="41"/>
      <c r="P872" s="41"/>
      <c r="Q872" s="41"/>
      <c r="R872" s="25"/>
      <c r="S872" s="25"/>
      <c r="T872" s="25"/>
      <c r="U872" s="25"/>
      <c r="V872" s="25"/>
      <c r="W872" s="25"/>
      <c r="X872" s="25"/>
      <c r="Y872" s="25"/>
      <c r="Z872" s="25"/>
      <c r="AA872" s="25"/>
      <c r="AB872" s="25"/>
      <c r="AC872" s="25"/>
      <c r="AD872" s="25"/>
      <c r="AE872" s="25"/>
      <c r="AF872" s="41"/>
      <c r="AG872" s="41"/>
      <c r="AH872" s="41"/>
      <c r="AI872" s="41"/>
      <c r="AJ872" s="41"/>
      <c r="AK872" s="41"/>
    </row>
    <row r="873" spans="3:37" ht="15.75" customHeight="1">
      <c r="C873" s="41"/>
      <c r="D873" s="41"/>
      <c r="E873" s="41"/>
      <c r="F873" s="41"/>
      <c r="G873" s="41"/>
      <c r="H873" s="41"/>
      <c r="I873" s="41"/>
      <c r="J873" s="41"/>
      <c r="K873" s="41"/>
      <c r="L873" s="41"/>
      <c r="M873" s="41"/>
      <c r="N873" s="41"/>
      <c r="O873" s="41"/>
      <c r="P873" s="41"/>
      <c r="Q873" s="41"/>
      <c r="R873" s="25"/>
      <c r="S873" s="25"/>
      <c r="T873" s="25"/>
      <c r="U873" s="25"/>
      <c r="V873" s="25"/>
      <c r="W873" s="25"/>
      <c r="X873" s="25"/>
      <c r="Y873" s="25"/>
      <c r="Z873" s="25"/>
      <c r="AA873" s="25"/>
      <c r="AB873" s="25"/>
      <c r="AC873" s="25"/>
      <c r="AD873" s="25"/>
      <c r="AE873" s="25"/>
      <c r="AF873" s="41"/>
      <c r="AG873" s="41"/>
      <c r="AH873" s="41"/>
      <c r="AI873" s="41"/>
      <c r="AJ873" s="41"/>
      <c r="AK873" s="41"/>
    </row>
    <row r="874" spans="3:37" ht="15.75" customHeight="1">
      <c r="C874" s="41"/>
      <c r="D874" s="41"/>
      <c r="E874" s="41"/>
      <c r="F874" s="41"/>
      <c r="G874" s="41"/>
      <c r="H874" s="41"/>
      <c r="I874" s="41"/>
      <c r="J874" s="41"/>
      <c r="K874" s="41"/>
      <c r="L874" s="41"/>
      <c r="M874" s="41"/>
      <c r="N874" s="41"/>
      <c r="O874" s="41"/>
      <c r="P874" s="41"/>
      <c r="Q874" s="41"/>
      <c r="R874" s="25"/>
      <c r="S874" s="25"/>
      <c r="T874" s="25"/>
      <c r="U874" s="25"/>
      <c r="V874" s="25"/>
      <c r="W874" s="25"/>
      <c r="X874" s="25"/>
      <c r="Y874" s="25"/>
      <c r="Z874" s="25"/>
      <c r="AA874" s="25"/>
      <c r="AB874" s="25"/>
      <c r="AC874" s="25"/>
      <c r="AD874" s="25"/>
      <c r="AE874" s="25"/>
      <c r="AF874" s="41"/>
      <c r="AG874" s="41"/>
      <c r="AH874" s="41"/>
      <c r="AI874" s="41"/>
      <c r="AJ874" s="41"/>
      <c r="AK874" s="41"/>
    </row>
    <row r="875" spans="3:37" ht="15.75" customHeight="1">
      <c r="C875" s="41"/>
      <c r="D875" s="41"/>
      <c r="E875" s="41"/>
      <c r="F875" s="41"/>
      <c r="G875" s="41"/>
      <c r="H875" s="41"/>
      <c r="I875" s="41"/>
      <c r="J875" s="41"/>
      <c r="K875" s="41"/>
      <c r="L875" s="41"/>
      <c r="M875" s="41"/>
      <c r="N875" s="41"/>
      <c r="O875" s="41"/>
      <c r="P875" s="41"/>
      <c r="Q875" s="41"/>
      <c r="R875" s="25"/>
      <c r="S875" s="25"/>
      <c r="T875" s="25"/>
      <c r="U875" s="25"/>
      <c r="V875" s="25"/>
      <c r="W875" s="25"/>
      <c r="X875" s="25"/>
      <c r="Y875" s="25"/>
      <c r="Z875" s="25"/>
      <c r="AA875" s="25"/>
      <c r="AB875" s="25"/>
      <c r="AC875" s="25"/>
      <c r="AD875" s="25"/>
      <c r="AE875" s="25"/>
      <c r="AF875" s="41"/>
      <c r="AG875" s="41"/>
      <c r="AH875" s="41"/>
      <c r="AI875" s="41"/>
      <c r="AJ875" s="41"/>
      <c r="AK875" s="41"/>
    </row>
    <row r="876" spans="3:37" ht="15.75" customHeight="1">
      <c r="C876" s="41"/>
      <c r="D876" s="41"/>
      <c r="E876" s="41"/>
      <c r="F876" s="41"/>
      <c r="G876" s="41"/>
      <c r="H876" s="41"/>
      <c r="I876" s="41"/>
      <c r="J876" s="41"/>
      <c r="K876" s="41"/>
      <c r="L876" s="41"/>
      <c r="M876" s="41"/>
      <c r="N876" s="41"/>
      <c r="O876" s="41"/>
      <c r="P876" s="41"/>
      <c r="Q876" s="41"/>
      <c r="R876" s="25"/>
      <c r="S876" s="25"/>
      <c r="T876" s="25"/>
      <c r="U876" s="25"/>
      <c r="V876" s="25"/>
      <c r="W876" s="25"/>
      <c r="X876" s="25"/>
      <c r="Y876" s="25"/>
      <c r="Z876" s="25"/>
      <c r="AA876" s="25"/>
      <c r="AB876" s="25"/>
      <c r="AC876" s="25"/>
      <c r="AD876" s="25"/>
      <c r="AE876" s="25"/>
      <c r="AF876" s="41"/>
      <c r="AG876" s="41"/>
      <c r="AH876" s="41"/>
      <c r="AI876" s="41"/>
      <c r="AJ876" s="41"/>
      <c r="AK876" s="41"/>
    </row>
    <row r="877" spans="3:37" ht="15.75" customHeight="1">
      <c r="C877" s="41"/>
      <c r="D877" s="41"/>
      <c r="E877" s="41"/>
      <c r="F877" s="41"/>
      <c r="G877" s="41"/>
      <c r="H877" s="41"/>
      <c r="I877" s="41"/>
      <c r="J877" s="41"/>
      <c r="K877" s="41"/>
      <c r="L877" s="41"/>
      <c r="M877" s="41"/>
      <c r="N877" s="41"/>
      <c r="O877" s="41"/>
      <c r="P877" s="41"/>
      <c r="Q877" s="41"/>
      <c r="R877" s="25"/>
      <c r="S877" s="25"/>
      <c r="T877" s="25"/>
      <c r="U877" s="25"/>
      <c r="V877" s="25"/>
      <c r="W877" s="25"/>
      <c r="X877" s="25"/>
      <c r="Y877" s="25"/>
      <c r="Z877" s="25"/>
      <c r="AA877" s="25"/>
      <c r="AB877" s="25"/>
      <c r="AC877" s="25"/>
      <c r="AD877" s="25"/>
      <c r="AE877" s="25"/>
      <c r="AF877" s="41"/>
      <c r="AG877" s="41"/>
      <c r="AH877" s="41"/>
      <c r="AI877" s="41"/>
      <c r="AJ877" s="41"/>
      <c r="AK877" s="41"/>
    </row>
    <row r="878" spans="3:37" ht="15.75" customHeight="1">
      <c r="C878" s="41"/>
      <c r="D878" s="41"/>
      <c r="E878" s="41"/>
      <c r="F878" s="41"/>
      <c r="G878" s="41"/>
      <c r="H878" s="41"/>
      <c r="I878" s="41"/>
      <c r="J878" s="41"/>
      <c r="K878" s="41"/>
      <c r="L878" s="41"/>
      <c r="M878" s="41"/>
      <c r="N878" s="41"/>
      <c r="O878" s="41"/>
      <c r="P878" s="41"/>
      <c r="Q878" s="41"/>
      <c r="R878" s="25"/>
      <c r="S878" s="25"/>
      <c r="T878" s="25"/>
      <c r="U878" s="25"/>
      <c r="V878" s="25"/>
      <c r="W878" s="25"/>
      <c r="X878" s="25"/>
      <c r="Y878" s="25"/>
      <c r="Z878" s="25"/>
      <c r="AA878" s="25"/>
      <c r="AB878" s="25"/>
      <c r="AC878" s="25"/>
      <c r="AD878" s="25"/>
      <c r="AE878" s="25"/>
      <c r="AF878" s="41"/>
      <c r="AG878" s="41"/>
      <c r="AH878" s="41"/>
      <c r="AI878" s="41"/>
      <c r="AJ878" s="41"/>
      <c r="AK878" s="41"/>
    </row>
    <row r="879" spans="3:37" ht="15.75" customHeight="1">
      <c r="C879" s="41"/>
      <c r="D879" s="41"/>
      <c r="E879" s="41"/>
      <c r="F879" s="41"/>
      <c r="G879" s="41"/>
      <c r="H879" s="41"/>
      <c r="I879" s="41"/>
      <c r="J879" s="41"/>
      <c r="K879" s="41"/>
      <c r="L879" s="41"/>
      <c r="M879" s="41"/>
      <c r="N879" s="41"/>
      <c r="O879" s="41"/>
      <c r="P879" s="41"/>
      <c r="Q879" s="41"/>
      <c r="R879" s="25"/>
      <c r="S879" s="25"/>
      <c r="T879" s="25"/>
      <c r="U879" s="25"/>
      <c r="V879" s="25"/>
      <c r="W879" s="25"/>
      <c r="X879" s="25"/>
      <c r="Y879" s="25"/>
      <c r="Z879" s="25"/>
      <c r="AA879" s="25"/>
      <c r="AB879" s="25"/>
      <c r="AC879" s="25"/>
      <c r="AD879" s="25"/>
      <c r="AE879" s="25"/>
      <c r="AF879" s="41"/>
      <c r="AG879" s="41"/>
      <c r="AH879" s="41"/>
      <c r="AI879" s="41"/>
      <c r="AJ879" s="41"/>
      <c r="AK879" s="41"/>
    </row>
    <row r="880" spans="3:37" ht="15.75" customHeight="1">
      <c r="C880" s="41"/>
      <c r="D880" s="41"/>
      <c r="E880" s="41"/>
      <c r="F880" s="41"/>
      <c r="G880" s="41"/>
      <c r="H880" s="41"/>
      <c r="I880" s="41"/>
      <c r="J880" s="41"/>
      <c r="K880" s="41"/>
      <c r="L880" s="41"/>
      <c r="M880" s="41"/>
      <c r="N880" s="41"/>
      <c r="O880" s="41"/>
      <c r="P880" s="41"/>
      <c r="Q880" s="41"/>
      <c r="R880" s="25"/>
      <c r="S880" s="25"/>
      <c r="T880" s="25"/>
      <c r="U880" s="25"/>
      <c r="V880" s="25"/>
      <c r="W880" s="25"/>
      <c r="X880" s="25"/>
      <c r="Y880" s="25"/>
      <c r="Z880" s="25"/>
      <c r="AA880" s="25"/>
      <c r="AB880" s="25"/>
      <c r="AC880" s="25"/>
      <c r="AD880" s="25"/>
      <c r="AE880" s="25"/>
      <c r="AF880" s="41"/>
      <c r="AG880" s="41"/>
      <c r="AH880" s="41"/>
      <c r="AI880" s="41"/>
      <c r="AJ880" s="41"/>
      <c r="AK880" s="41"/>
    </row>
    <row r="881" spans="3:37" ht="15.75" customHeight="1">
      <c r="C881" s="41"/>
      <c r="D881" s="41"/>
      <c r="E881" s="41"/>
      <c r="F881" s="41"/>
      <c r="G881" s="41"/>
      <c r="H881" s="41"/>
      <c r="I881" s="41"/>
      <c r="J881" s="41"/>
      <c r="K881" s="41"/>
      <c r="L881" s="41"/>
      <c r="M881" s="41"/>
      <c r="N881" s="41"/>
      <c r="O881" s="41"/>
      <c r="P881" s="41"/>
      <c r="Q881" s="41"/>
      <c r="R881" s="25"/>
      <c r="S881" s="25"/>
      <c r="T881" s="25"/>
      <c r="U881" s="25"/>
      <c r="V881" s="25"/>
      <c r="W881" s="25"/>
      <c r="X881" s="25"/>
      <c r="Y881" s="25"/>
      <c r="Z881" s="25"/>
      <c r="AA881" s="25"/>
      <c r="AB881" s="25"/>
      <c r="AC881" s="25"/>
      <c r="AD881" s="25"/>
      <c r="AE881" s="25"/>
      <c r="AF881" s="41"/>
      <c r="AG881" s="41"/>
      <c r="AH881" s="41"/>
      <c r="AI881" s="41"/>
      <c r="AJ881" s="41"/>
      <c r="AK881" s="41"/>
    </row>
    <row r="882" spans="3:37" ht="15.75" customHeight="1">
      <c r="C882" s="41"/>
      <c r="D882" s="41"/>
      <c r="E882" s="41"/>
      <c r="F882" s="41"/>
      <c r="G882" s="41"/>
      <c r="H882" s="41"/>
      <c r="I882" s="41"/>
      <c r="J882" s="41"/>
      <c r="K882" s="41"/>
      <c r="L882" s="41"/>
      <c r="M882" s="41"/>
      <c r="N882" s="41"/>
      <c r="O882" s="41"/>
      <c r="P882" s="41"/>
      <c r="Q882" s="41"/>
      <c r="R882" s="25"/>
      <c r="S882" s="25"/>
      <c r="T882" s="25"/>
      <c r="U882" s="25"/>
      <c r="V882" s="25"/>
      <c r="W882" s="25"/>
      <c r="X882" s="25"/>
      <c r="Y882" s="25"/>
      <c r="Z882" s="25"/>
      <c r="AA882" s="25"/>
      <c r="AB882" s="25"/>
      <c r="AC882" s="25"/>
      <c r="AD882" s="25"/>
      <c r="AE882" s="25"/>
      <c r="AF882" s="41"/>
      <c r="AG882" s="41"/>
      <c r="AH882" s="41"/>
      <c r="AI882" s="41"/>
      <c r="AJ882" s="41"/>
      <c r="AK882" s="41"/>
    </row>
    <row r="883" spans="3:37" ht="15.75" customHeight="1">
      <c r="C883" s="41"/>
      <c r="D883" s="41"/>
      <c r="E883" s="41"/>
      <c r="F883" s="41"/>
      <c r="G883" s="41"/>
      <c r="H883" s="41"/>
      <c r="I883" s="41"/>
      <c r="J883" s="41"/>
      <c r="K883" s="41"/>
      <c r="L883" s="41"/>
      <c r="M883" s="41"/>
      <c r="N883" s="41"/>
      <c r="O883" s="41"/>
      <c r="P883" s="41"/>
      <c r="Q883" s="41"/>
      <c r="R883" s="25"/>
      <c r="S883" s="25"/>
      <c r="T883" s="25"/>
      <c r="U883" s="25"/>
      <c r="V883" s="25"/>
      <c r="W883" s="25"/>
      <c r="X883" s="25"/>
      <c r="Y883" s="25"/>
      <c r="Z883" s="25"/>
      <c r="AA883" s="25"/>
      <c r="AB883" s="25"/>
      <c r="AC883" s="25"/>
      <c r="AD883" s="25"/>
      <c r="AE883" s="25"/>
      <c r="AF883" s="41"/>
      <c r="AG883" s="41"/>
      <c r="AH883" s="41"/>
      <c r="AI883" s="41"/>
      <c r="AJ883" s="41"/>
      <c r="AK883" s="41"/>
    </row>
    <row r="884" spans="3:37" ht="15.75" customHeight="1">
      <c r="C884" s="41"/>
      <c r="D884" s="41"/>
      <c r="E884" s="41"/>
      <c r="F884" s="41"/>
      <c r="G884" s="41"/>
      <c r="H884" s="41"/>
      <c r="I884" s="41"/>
      <c r="J884" s="41"/>
      <c r="K884" s="41"/>
      <c r="L884" s="41"/>
      <c r="M884" s="41"/>
      <c r="N884" s="41"/>
      <c r="O884" s="41"/>
      <c r="P884" s="41"/>
      <c r="Q884" s="41"/>
      <c r="R884" s="25"/>
      <c r="S884" s="25"/>
      <c r="T884" s="25"/>
      <c r="U884" s="25"/>
      <c r="V884" s="25"/>
      <c r="W884" s="25"/>
      <c r="X884" s="25"/>
      <c r="Y884" s="25"/>
      <c r="Z884" s="25"/>
      <c r="AA884" s="25"/>
      <c r="AB884" s="25"/>
      <c r="AC884" s="25"/>
      <c r="AD884" s="25"/>
      <c r="AE884" s="25"/>
      <c r="AF884" s="41"/>
      <c r="AG884" s="41"/>
      <c r="AH884" s="41"/>
      <c r="AI884" s="41"/>
      <c r="AJ884" s="41"/>
      <c r="AK884" s="41"/>
    </row>
    <row r="885" spans="3:37" ht="15.75" customHeight="1">
      <c r="C885" s="41"/>
      <c r="D885" s="41"/>
      <c r="E885" s="41"/>
      <c r="F885" s="41"/>
      <c r="G885" s="41"/>
      <c r="H885" s="41"/>
      <c r="I885" s="41"/>
      <c r="J885" s="41"/>
      <c r="K885" s="41"/>
      <c r="L885" s="41"/>
      <c r="M885" s="41"/>
      <c r="N885" s="41"/>
      <c r="O885" s="41"/>
      <c r="P885" s="41"/>
      <c r="Q885" s="41"/>
      <c r="R885" s="25"/>
      <c r="S885" s="25"/>
      <c r="T885" s="25"/>
      <c r="U885" s="25"/>
      <c r="V885" s="25"/>
      <c r="W885" s="25"/>
      <c r="X885" s="25"/>
      <c r="Y885" s="25"/>
      <c r="Z885" s="25"/>
      <c r="AA885" s="25"/>
      <c r="AB885" s="25"/>
      <c r="AC885" s="25"/>
      <c r="AD885" s="25"/>
      <c r="AE885" s="25"/>
      <c r="AF885" s="41"/>
      <c r="AG885" s="41"/>
      <c r="AH885" s="41"/>
      <c r="AI885" s="41"/>
      <c r="AJ885" s="41"/>
      <c r="AK885" s="41"/>
    </row>
    <row r="886" spans="3:37" ht="15.75" customHeight="1">
      <c r="C886" s="41"/>
      <c r="D886" s="41"/>
      <c r="E886" s="41"/>
      <c r="F886" s="41"/>
      <c r="G886" s="41"/>
      <c r="H886" s="41"/>
      <c r="I886" s="41"/>
      <c r="J886" s="41"/>
      <c r="K886" s="41"/>
      <c r="L886" s="41"/>
      <c r="M886" s="41"/>
      <c r="N886" s="41"/>
      <c r="O886" s="41"/>
      <c r="P886" s="41"/>
      <c r="Q886" s="41"/>
      <c r="R886" s="25"/>
      <c r="S886" s="25"/>
      <c r="T886" s="25"/>
      <c r="U886" s="25"/>
      <c r="V886" s="25"/>
      <c r="W886" s="25"/>
      <c r="X886" s="25"/>
      <c r="Y886" s="25"/>
      <c r="Z886" s="25"/>
      <c r="AA886" s="25"/>
      <c r="AB886" s="25"/>
      <c r="AC886" s="25"/>
      <c r="AD886" s="25"/>
      <c r="AE886" s="25"/>
      <c r="AF886" s="41"/>
      <c r="AG886" s="41"/>
      <c r="AH886" s="41"/>
      <c r="AI886" s="41"/>
      <c r="AJ886" s="41"/>
      <c r="AK886" s="41"/>
    </row>
    <row r="887" spans="3:37" ht="15.75" customHeight="1">
      <c r="C887" s="41"/>
      <c r="D887" s="41"/>
      <c r="E887" s="41"/>
      <c r="F887" s="41"/>
      <c r="G887" s="41"/>
      <c r="H887" s="41"/>
      <c r="I887" s="41"/>
      <c r="J887" s="41"/>
      <c r="K887" s="41"/>
      <c r="L887" s="41"/>
      <c r="M887" s="41"/>
      <c r="N887" s="41"/>
      <c r="O887" s="41"/>
      <c r="P887" s="41"/>
      <c r="Q887" s="41"/>
      <c r="R887" s="25"/>
      <c r="S887" s="25"/>
      <c r="T887" s="25"/>
      <c r="U887" s="25"/>
      <c r="V887" s="25"/>
      <c r="W887" s="25"/>
      <c r="X887" s="25"/>
      <c r="Y887" s="25"/>
      <c r="Z887" s="25"/>
      <c r="AA887" s="25"/>
      <c r="AB887" s="25"/>
      <c r="AC887" s="25"/>
      <c r="AD887" s="25"/>
      <c r="AE887" s="25"/>
      <c r="AF887" s="41"/>
      <c r="AG887" s="41"/>
      <c r="AH887" s="41"/>
      <c r="AI887" s="41"/>
      <c r="AJ887" s="41"/>
      <c r="AK887" s="41"/>
    </row>
    <row r="888" spans="3:37" ht="15.75" customHeight="1">
      <c r="C888" s="41"/>
      <c r="D888" s="41"/>
      <c r="E888" s="41"/>
      <c r="F888" s="41"/>
      <c r="G888" s="41"/>
      <c r="H888" s="41"/>
      <c r="I888" s="41"/>
      <c r="J888" s="41"/>
      <c r="K888" s="41"/>
      <c r="L888" s="41"/>
      <c r="M888" s="41"/>
      <c r="N888" s="41"/>
      <c r="O888" s="41"/>
      <c r="P888" s="41"/>
      <c r="Q888" s="41"/>
      <c r="R888" s="25"/>
      <c r="S888" s="25"/>
      <c r="T888" s="25"/>
      <c r="U888" s="25"/>
      <c r="V888" s="25"/>
      <c r="W888" s="25"/>
      <c r="X888" s="25"/>
      <c r="Y888" s="25"/>
      <c r="Z888" s="25"/>
      <c r="AA888" s="25"/>
      <c r="AB888" s="25"/>
      <c r="AC888" s="25"/>
      <c r="AD888" s="25"/>
      <c r="AE888" s="25"/>
      <c r="AF888" s="41"/>
      <c r="AG888" s="41"/>
      <c r="AH888" s="41"/>
      <c r="AI888" s="41"/>
      <c r="AJ888" s="41"/>
      <c r="AK888" s="41"/>
    </row>
    <row r="889" spans="3:37" ht="15.75" customHeight="1">
      <c r="C889" s="41"/>
      <c r="D889" s="41"/>
      <c r="E889" s="41"/>
      <c r="F889" s="41"/>
      <c r="G889" s="41"/>
      <c r="H889" s="41"/>
      <c r="I889" s="41"/>
      <c r="J889" s="41"/>
      <c r="K889" s="41"/>
      <c r="L889" s="41"/>
      <c r="M889" s="41"/>
      <c r="N889" s="41"/>
      <c r="O889" s="41"/>
      <c r="P889" s="41"/>
      <c r="Q889" s="41"/>
      <c r="R889" s="25"/>
      <c r="S889" s="25"/>
      <c r="T889" s="25"/>
      <c r="U889" s="25"/>
      <c r="V889" s="25"/>
      <c r="W889" s="25"/>
      <c r="X889" s="25"/>
      <c r="Y889" s="25"/>
      <c r="Z889" s="25"/>
      <c r="AA889" s="25"/>
      <c r="AB889" s="25"/>
      <c r="AC889" s="25"/>
      <c r="AD889" s="25"/>
      <c r="AE889" s="25"/>
      <c r="AF889" s="41"/>
      <c r="AG889" s="41"/>
      <c r="AH889" s="41"/>
      <c r="AI889" s="41"/>
      <c r="AJ889" s="41"/>
      <c r="AK889" s="41"/>
    </row>
    <row r="890" spans="3:37" ht="15.75" customHeight="1">
      <c r="C890" s="41"/>
      <c r="D890" s="41"/>
      <c r="E890" s="41"/>
      <c r="F890" s="41"/>
      <c r="G890" s="41"/>
      <c r="H890" s="41"/>
      <c r="I890" s="41"/>
      <c r="J890" s="41"/>
      <c r="K890" s="41"/>
      <c r="L890" s="41"/>
      <c r="M890" s="41"/>
      <c r="N890" s="41"/>
      <c r="O890" s="41"/>
      <c r="P890" s="41"/>
      <c r="Q890" s="41"/>
      <c r="R890" s="25"/>
      <c r="S890" s="25"/>
      <c r="T890" s="25"/>
      <c r="U890" s="25"/>
      <c r="V890" s="25"/>
      <c r="W890" s="25"/>
      <c r="X890" s="25"/>
      <c r="Y890" s="25"/>
      <c r="Z890" s="25"/>
      <c r="AA890" s="25"/>
      <c r="AB890" s="25"/>
      <c r="AC890" s="25"/>
      <c r="AD890" s="25"/>
      <c r="AE890" s="25"/>
      <c r="AF890" s="41"/>
      <c r="AG890" s="41"/>
      <c r="AH890" s="41"/>
      <c r="AI890" s="41"/>
      <c r="AJ890" s="41"/>
      <c r="AK890" s="41"/>
    </row>
    <row r="891" spans="3:37" ht="15.75" customHeight="1">
      <c r="C891" s="41"/>
      <c r="D891" s="41"/>
      <c r="E891" s="41"/>
      <c r="F891" s="41"/>
      <c r="G891" s="41"/>
      <c r="H891" s="41"/>
      <c r="I891" s="41"/>
      <c r="J891" s="41"/>
      <c r="K891" s="41"/>
      <c r="L891" s="41"/>
      <c r="M891" s="41"/>
      <c r="N891" s="41"/>
      <c r="O891" s="41"/>
      <c r="P891" s="41"/>
      <c r="Q891" s="41"/>
      <c r="R891" s="25"/>
      <c r="S891" s="25"/>
      <c r="T891" s="25"/>
      <c r="U891" s="25"/>
      <c r="V891" s="25"/>
      <c r="W891" s="25"/>
      <c r="X891" s="25"/>
      <c r="Y891" s="25"/>
      <c r="Z891" s="25"/>
      <c r="AA891" s="25"/>
      <c r="AB891" s="25"/>
      <c r="AC891" s="25"/>
      <c r="AD891" s="25"/>
      <c r="AE891" s="25"/>
      <c r="AF891" s="41"/>
      <c r="AG891" s="41"/>
      <c r="AH891" s="41"/>
      <c r="AI891" s="41"/>
      <c r="AJ891" s="41"/>
      <c r="AK891" s="41"/>
    </row>
    <row r="892" spans="3:37" ht="15.75" customHeight="1">
      <c r="C892" s="41"/>
      <c r="D892" s="41"/>
      <c r="E892" s="41"/>
      <c r="F892" s="41"/>
      <c r="G892" s="41"/>
      <c r="H892" s="41"/>
      <c r="I892" s="41"/>
      <c r="J892" s="41"/>
      <c r="K892" s="41"/>
      <c r="L892" s="41"/>
      <c r="M892" s="41"/>
      <c r="N892" s="41"/>
      <c r="O892" s="41"/>
      <c r="P892" s="41"/>
      <c r="Q892" s="41"/>
      <c r="R892" s="25"/>
      <c r="S892" s="25"/>
      <c r="T892" s="25"/>
      <c r="U892" s="25"/>
      <c r="V892" s="25"/>
      <c r="W892" s="25"/>
      <c r="X892" s="25"/>
      <c r="Y892" s="25"/>
      <c r="Z892" s="25"/>
      <c r="AA892" s="25"/>
      <c r="AB892" s="25"/>
      <c r="AC892" s="25"/>
      <c r="AD892" s="25"/>
      <c r="AE892" s="25"/>
      <c r="AF892" s="41"/>
      <c r="AG892" s="41"/>
      <c r="AH892" s="41"/>
      <c r="AI892" s="41"/>
      <c r="AJ892" s="41"/>
      <c r="AK892" s="41"/>
    </row>
    <row r="893" spans="3:37" ht="15.75" customHeight="1">
      <c r="C893" s="41"/>
      <c r="D893" s="41"/>
      <c r="E893" s="41"/>
      <c r="F893" s="41"/>
      <c r="G893" s="41"/>
      <c r="H893" s="41"/>
      <c r="I893" s="41"/>
      <c r="J893" s="41"/>
      <c r="K893" s="41"/>
      <c r="L893" s="41"/>
      <c r="M893" s="41"/>
      <c r="N893" s="41"/>
      <c r="O893" s="41"/>
      <c r="P893" s="41"/>
      <c r="Q893" s="41"/>
      <c r="R893" s="25"/>
      <c r="S893" s="25"/>
      <c r="T893" s="25"/>
      <c r="U893" s="25"/>
      <c r="V893" s="25"/>
      <c r="W893" s="25"/>
      <c r="X893" s="25"/>
      <c r="Y893" s="25"/>
      <c r="Z893" s="25"/>
      <c r="AA893" s="25"/>
      <c r="AB893" s="25"/>
      <c r="AC893" s="25"/>
      <c r="AD893" s="25"/>
      <c r="AE893" s="25"/>
      <c r="AF893" s="41"/>
      <c r="AG893" s="41"/>
      <c r="AH893" s="41"/>
      <c r="AI893" s="41"/>
      <c r="AJ893" s="41"/>
      <c r="AK893" s="41"/>
    </row>
    <row r="894" spans="3:37" ht="15.75" customHeight="1">
      <c r="C894" s="41"/>
      <c r="D894" s="41"/>
      <c r="E894" s="41"/>
      <c r="F894" s="41"/>
      <c r="G894" s="41"/>
      <c r="H894" s="41"/>
      <c r="I894" s="41"/>
      <c r="J894" s="41"/>
      <c r="K894" s="41"/>
      <c r="L894" s="41"/>
      <c r="M894" s="41"/>
      <c r="N894" s="41"/>
      <c r="O894" s="41"/>
      <c r="P894" s="41"/>
      <c r="Q894" s="41"/>
      <c r="R894" s="25"/>
      <c r="S894" s="25"/>
      <c r="T894" s="25"/>
      <c r="U894" s="25"/>
      <c r="V894" s="25"/>
      <c r="W894" s="25"/>
      <c r="X894" s="25"/>
      <c r="Y894" s="25"/>
      <c r="Z894" s="25"/>
      <c r="AA894" s="25"/>
      <c r="AB894" s="25"/>
      <c r="AC894" s="25"/>
      <c r="AD894" s="25"/>
      <c r="AE894" s="25"/>
      <c r="AF894" s="41"/>
      <c r="AG894" s="41"/>
      <c r="AH894" s="41"/>
      <c r="AI894" s="41"/>
      <c r="AJ894" s="41"/>
      <c r="AK894" s="41"/>
    </row>
    <row r="895" spans="3:37" ht="15.75" customHeight="1">
      <c r="C895" s="41"/>
      <c r="D895" s="41"/>
      <c r="E895" s="41"/>
      <c r="F895" s="41"/>
      <c r="G895" s="41"/>
      <c r="H895" s="41"/>
      <c r="I895" s="41"/>
      <c r="J895" s="41"/>
      <c r="K895" s="41"/>
      <c r="L895" s="41"/>
      <c r="M895" s="41"/>
      <c r="N895" s="41"/>
      <c r="O895" s="41"/>
      <c r="P895" s="41"/>
      <c r="Q895" s="41"/>
      <c r="R895" s="25"/>
      <c r="S895" s="25"/>
      <c r="T895" s="25"/>
      <c r="U895" s="25"/>
      <c r="V895" s="25"/>
      <c r="W895" s="25"/>
      <c r="X895" s="25"/>
      <c r="Y895" s="25"/>
      <c r="Z895" s="25"/>
      <c r="AA895" s="25"/>
      <c r="AB895" s="25"/>
      <c r="AC895" s="25"/>
      <c r="AD895" s="25"/>
      <c r="AE895" s="25"/>
      <c r="AF895" s="41"/>
      <c r="AG895" s="41"/>
      <c r="AH895" s="41"/>
      <c r="AI895" s="41"/>
      <c r="AJ895" s="41"/>
      <c r="AK895" s="41"/>
    </row>
    <row r="896" spans="3:37" ht="15.75" customHeight="1">
      <c r="C896" s="41"/>
      <c r="D896" s="41"/>
      <c r="E896" s="41"/>
      <c r="F896" s="41"/>
      <c r="G896" s="41"/>
      <c r="H896" s="41"/>
      <c r="I896" s="41"/>
      <c r="J896" s="41"/>
      <c r="K896" s="41"/>
      <c r="L896" s="41"/>
      <c r="M896" s="41"/>
      <c r="N896" s="41"/>
      <c r="O896" s="41"/>
      <c r="P896" s="41"/>
      <c r="Q896" s="41"/>
      <c r="R896" s="25"/>
      <c r="S896" s="25"/>
      <c r="T896" s="25"/>
      <c r="U896" s="25"/>
      <c r="V896" s="25"/>
      <c r="W896" s="25"/>
      <c r="X896" s="25"/>
      <c r="Y896" s="25"/>
      <c r="Z896" s="25"/>
      <c r="AA896" s="25"/>
      <c r="AB896" s="25"/>
      <c r="AC896" s="25"/>
      <c r="AD896" s="25"/>
      <c r="AE896" s="25"/>
      <c r="AF896" s="41"/>
      <c r="AG896" s="41"/>
      <c r="AH896" s="41"/>
      <c r="AI896" s="41"/>
      <c r="AJ896" s="41"/>
      <c r="AK896" s="41"/>
    </row>
    <row r="897" spans="3:37" ht="15.75" customHeight="1">
      <c r="C897" s="41"/>
      <c r="D897" s="41"/>
      <c r="E897" s="41"/>
      <c r="F897" s="41"/>
      <c r="G897" s="41"/>
      <c r="H897" s="41"/>
      <c r="I897" s="41"/>
      <c r="J897" s="41"/>
      <c r="K897" s="41"/>
      <c r="L897" s="41"/>
      <c r="M897" s="41"/>
      <c r="N897" s="41"/>
      <c r="O897" s="41"/>
      <c r="P897" s="41"/>
      <c r="Q897" s="41"/>
      <c r="R897" s="25"/>
      <c r="S897" s="25"/>
      <c r="T897" s="25"/>
      <c r="U897" s="25"/>
      <c r="V897" s="25"/>
      <c r="W897" s="25"/>
      <c r="X897" s="25"/>
      <c r="Y897" s="25"/>
      <c r="Z897" s="25"/>
      <c r="AA897" s="25"/>
      <c r="AB897" s="25"/>
      <c r="AC897" s="25"/>
      <c r="AD897" s="25"/>
      <c r="AE897" s="25"/>
      <c r="AF897" s="41"/>
      <c r="AG897" s="41"/>
      <c r="AH897" s="41"/>
      <c r="AI897" s="41"/>
      <c r="AJ897" s="41"/>
      <c r="AK897" s="41"/>
    </row>
    <row r="898" spans="3:37" ht="15.75" customHeight="1">
      <c r="C898" s="41"/>
      <c r="D898" s="41"/>
      <c r="E898" s="41"/>
      <c r="F898" s="41"/>
      <c r="G898" s="41"/>
      <c r="H898" s="41"/>
      <c r="I898" s="41"/>
      <c r="J898" s="41"/>
      <c r="K898" s="41"/>
      <c r="L898" s="41"/>
      <c r="M898" s="41"/>
      <c r="N898" s="41"/>
      <c r="O898" s="41"/>
      <c r="P898" s="41"/>
      <c r="Q898" s="41"/>
      <c r="R898" s="25"/>
      <c r="S898" s="25"/>
      <c r="T898" s="25"/>
      <c r="U898" s="25"/>
      <c r="V898" s="25"/>
      <c r="W898" s="25"/>
      <c r="X898" s="25"/>
      <c r="Y898" s="25"/>
      <c r="Z898" s="25"/>
      <c r="AA898" s="25"/>
      <c r="AB898" s="25"/>
      <c r="AC898" s="25"/>
      <c r="AD898" s="25"/>
      <c r="AE898" s="25"/>
      <c r="AF898" s="41"/>
      <c r="AG898" s="41"/>
      <c r="AH898" s="41"/>
      <c r="AI898" s="41"/>
      <c r="AJ898" s="41"/>
      <c r="AK898" s="41"/>
    </row>
    <row r="899" spans="3:37" ht="15.75" customHeight="1">
      <c r="C899" s="41"/>
      <c r="D899" s="41"/>
      <c r="E899" s="41"/>
      <c r="F899" s="41"/>
      <c r="G899" s="41"/>
      <c r="H899" s="41"/>
      <c r="I899" s="41"/>
      <c r="J899" s="41"/>
      <c r="K899" s="41"/>
      <c r="L899" s="41"/>
      <c r="M899" s="41"/>
      <c r="N899" s="41"/>
      <c r="O899" s="41"/>
      <c r="P899" s="41"/>
      <c r="Q899" s="41"/>
      <c r="R899" s="25"/>
      <c r="S899" s="25"/>
      <c r="T899" s="25"/>
      <c r="U899" s="25"/>
      <c r="V899" s="25"/>
      <c r="W899" s="25"/>
      <c r="X899" s="25"/>
      <c r="Y899" s="25"/>
      <c r="Z899" s="25"/>
      <c r="AA899" s="25"/>
      <c r="AB899" s="25"/>
      <c r="AC899" s="25"/>
      <c r="AD899" s="25"/>
      <c r="AE899" s="25"/>
      <c r="AF899" s="41"/>
      <c r="AG899" s="41"/>
      <c r="AH899" s="41"/>
      <c r="AI899" s="41"/>
      <c r="AJ899" s="41"/>
      <c r="AK899" s="41"/>
    </row>
    <row r="900" spans="3:37" ht="15.75" customHeight="1">
      <c r="C900" s="41"/>
      <c r="D900" s="41"/>
      <c r="E900" s="41"/>
      <c r="F900" s="41"/>
      <c r="G900" s="41"/>
      <c r="H900" s="41"/>
      <c r="I900" s="41"/>
      <c r="J900" s="41"/>
      <c r="K900" s="41"/>
      <c r="L900" s="41"/>
      <c r="M900" s="41"/>
      <c r="N900" s="41"/>
      <c r="O900" s="41"/>
      <c r="P900" s="41"/>
      <c r="Q900" s="41"/>
      <c r="R900" s="25"/>
      <c r="S900" s="25"/>
      <c r="T900" s="25"/>
      <c r="U900" s="25"/>
      <c r="V900" s="25"/>
      <c r="W900" s="25"/>
      <c r="X900" s="25"/>
      <c r="Y900" s="25"/>
      <c r="Z900" s="25"/>
      <c r="AA900" s="25"/>
      <c r="AB900" s="25"/>
      <c r="AC900" s="25"/>
      <c r="AD900" s="25"/>
      <c r="AE900" s="25"/>
      <c r="AF900" s="41"/>
      <c r="AG900" s="41"/>
      <c r="AH900" s="41"/>
      <c r="AI900" s="41"/>
      <c r="AJ900" s="41"/>
      <c r="AK900" s="41"/>
    </row>
    <row r="901" spans="3:37" ht="15.75" customHeight="1">
      <c r="C901" s="41"/>
      <c r="D901" s="41"/>
      <c r="E901" s="41"/>
      <c r="F901" s="41"/>
      <c r="G901" s="41"/>
      <c r="H901" s="41"/>
      <c r="I901" s="41"/>
      <c r="J901" s="41"/>
      <c r="K901" s="41"/>
      <c r="L901" s="41"/>
      <c r="M901" s="41"/>
      <c r="N901" s="41"/>
      <c r="O901" s="41"/>
      <c r="P901" s="41"/>
      <c r="Q901" s="41"/>
      <c r="R901" s="25"/>
      <c r="S901" s="25"/>
      <c r="T901" s="25"/>
      <c r="U901" s="25"/>
      <c r="V901" s="25"/>
      <c r="W901" s="25"/>
      <c r="X901" s="25"/>
      <c r="Y901" s="25"/>
      <c r="Z901" s="25"/>
      <c r="AA901" s="25"/>
      <c r="AB901" s="25"/>
      <c r="AC901" s="25"/>
      <c r="AD901" s="25"/>
      <c r="AE901" s="25"/>
      <c r="AF901" s="41"/>
      <c r="AG901" s="41"/>
      <c r="AH901" s="41"/>
      <c r="AI901" s="41"/>
      <c r="AJ901" s="41"/>
      <c r="AK901" s="41"/>
    </row>
    <row r="902" spans="3:37" ht="15.75" customHeight="1">
      <c r="C902" s="41"/>
      <c r="D902" s="41"/>
      <c r="E902" s="41"/>
      <c r="F902" s="41"/>
      <c r="G902" s="41"/>
      <c r="H902" s="41"/>
      <c r="I902" s="41"/>
      <c r="J902" s="41"/>
      <c r="K902" s="41"/>
      <c r="L902" s="41"/>
      <c r="M902" s="41"/>
      <c r="N902" s="41"/>
      <c r="O902" s="41"/>
      <c r="P902" s="41"/>
      <c r="Q902" s="41"/>
      <c r="R902" s="25"/>
      <c r="S902" s="25"/>
      <c r="T902" s="25"/>
      <c r="U902" s="25"/>
      <c r="V902" s="25"/>
      <c r="W902" s="25"/>
      <c r="X902" s="25"/>
      <c r="Y902" s="25"/>
      <c r="Z902" s="25"/>
      <c r="AA902" s="25"/>
      <c r="AB902" s="25"/>
      <c r="AC902" s="25"/>
      <c r="AD902" s="25"/>
      <c r="AE902" s="25"/>
      <c r="AF902" s="41"/>
      <c r="AG902" s="41"/>
      <c r="AH902" s="41"/>
      <c r="AI902" s="41"/>
      <c r="AJ902" s="41"/>
      <c r="AK902" s="41"/>
    </row>
    <row r="903" spans="3:37" ht="15.75" customHeight="1">
      <c r="C903" s="41"/>
      <c r="D903" s="41"/>
      <c r="E903" s="41"/>
      <c r="F903" s="41"/>
      <c r="G903" s="41"/>
      <c r="H903" s="41"/>
      <c r="I903" s="41"/>
      <c r="J903" s="41"/>
      <c r="K903" s="41"/>
      <c r="L903" s="41"/>
      <c r="M903" s="41"/>
      <c r="N903" s="41"/>
      <c r="O903" s="41"/>
      <c r="P903" s="41"/>
      <c r="Q903" s="41"/>
      <c r="R903" s="25"/>
      <c r="S903" s="25"/>
      <c r="T903" s="25"/>
      <c r="U903" s="25"/>
      <c r="V903" s="25"/>
      <c r="W903" s="25"/>
      <c r="X903" s="25"/>
      <c r="Y903" s="25"/>
      <c r="Z903" s="25"/>
      <c r="AA903" s="25"/>
      <c r="AB903" s="25"/>
      <c r="AC903" s="25"/>
      <c r="AD903" s="25"/>
      <c r="AE903" s="25"/>
      <c r="AF903" s="41"/>
      <c r="AG903" s="41"/>
      <c r="AH903" s="41"/>
      <c r="AI903" s="41"/>
      <c r="AJ903" s="41"/>
      <c r="AK903" s="41"/>
    </row>
    <row r="904" spans="3:37" ht="15.75" customHeight="1">
      <c r="C904" s="41"/>
      <c r="D904" s="41"/>
      <c r="E904" s="41"/>
      <c r="F904" s="41"/>
      <c r="G904" s="41"/>
      <c r="H904" s="41"/>
      <c r="I904" s="41"/>
      <c r="J904" s="41"/>
      <c r="K904" s="41"/>
      <c r="L904" s="41"/>
      <c r="M904" s="41"/>
      <c r="N904" s="41"/>
      <c r="O904" s="41"/>
      <c r="P904" s="41"/>
      <c r="Q904" s="41"/>
      <c r="R904" s="25"/>
      <c r="S904" s="25"/>
      <c r="T904" s="25"/>
      <c r="U904" s="25"/>
      <c r="V904" s="25"/>
      <c r="W904" s="25"/>
      <c r="X904" s="25"/>
      <c r="Y904" s="25"/>
      <c r="Z904" s="25"/>
      <c r="AA904" s="25"/>
      <c r="AB904" s="25"/>
      <c r="AC904" s="25"/>
      <c r="AD904" s="25"/>
      <c r="AE904" s="25"/>
      <c r="AF904" s="41"/>
      <c r="AG904" s="41"/>
      <c r="AH904" s="41"/>
      <c r="AI904" s="41"/>
      <c r="AJ904" s="41"/>
      <c r="AK904" s="41"/>
    </row>
    <row r="905" spans="3:37" ht="15.75" customHeight="1">
      <c r="C905" s="41"/>
      <c r="D905" s="41"/>
      <c r="E905" s="41"/>
      <c r="F905" s="41"/>
      <c r="G905" s="41"/>
      <c r="H905" s="41"/>
      <c r="I905" s="41"/>
      <c r="J905" s="41"/>
      <c r="K905" s="41"/>
      <c r="L905" s="41"/>
      <c r="M905" s="41"/>
      <c r="N905" s="41"/>
      <c r="O905" s="41"/>
      <c r="P905" s="41"/>
      <c r="Q905" s="41"/>
      <c r="R905" s="25"/>
      <c r="S905" s="25"/>
      <c r="T905" s="25"/>
      <c r="U905" s="25"/>
      <c r="V905" s="25"/>
      <c r="W905" s="25"/>
      <c r="X905" s="25"/>
      <c r="Y905" s="25"/>
      <c r="Z905" s="25"/>
      <c r="AA905" s="25"/>
      <c r="AB905" s="25"/>
      <c r="AC905" s="25"/>
      <c r="AD905" s="25"/>
      <c r="AE905" s="25"/>
      <c r="AF905" s="41"/>
      <c r="AG905" s="41"/>
      <c r="AH905" s="41"/>
      <c r="AI905" s="41"/>
      <c r="AJ905" s="41"/>
      <c r="AK905" s="41"/>
    </row>
    <row r="906" spans="3:37" ht="15.75" customHeight="1">
      <c r="C906" s="41"/>
      <c r="D906" s="41"/>
      <c r="E906" s="41"/>
      <c r="F906" s="41"/>
      <c r="G906" s="41"/>
      <c r="H906" s="41"/>
      <c r="I906" s="41"/>
      <c r="J906" s="41"/>
      <c r="K906" s="41"/>
      <c r="L906" s="41"/>
      <c r="M906" s="41"/>
      <c r="N906" s="41"/>
      <c r="O906" s="41"/>
      <c r="P906" s="41"/>
      <c r="Q906" s="41"/>
      <c r="R906" s="25"/>
      <c r="S906" s="25"/>
      <c r="T906" s="25"/>
      <c r="U906" s="25"/>
      <c r="V906" s="25"/>
      <c r="W906" s="25"/>
      <c r="X906" s="25"/>
      <c r="Y906" s="25"/>
      <c r="Z906" s="25"/>
      <c r="AA906" s="25"/>
      <c r="AB906" s="25"/>
      <c r="AC906" s="25"/>
      <c r="AD906" s="25"/>
      <c r="AE906" s="25"/>
      <c r="AF906" s="41"/>
      <c r="AG906" s="41"/>
      <c r="AH906" s="41"/>
      <c r="AI906" s="41"/>
      <c r="AJ906" s="41"/>
      <c r="AK906" s="41"/>
    </row>
    <row r="907" spans="3:37" ht="15.75" customHeight="1">
      <c r="C907" s="41"/>
      <c r="D907" s="41"/>
      <c r="E907" s="41"/>
      <c r="F907" s="41"/>
      <c r="G907" s="41"/>
      <c r="H907" s="41"/>
      <c r="I907" s="41"/>
      <c r="J907" s="41"/>
      <c r="K907" s="41"/>
      <c r="L907" s="41"/>
      <c r="M907" s="41"/>
      <c r="N907" s="41"/>
      <c r="O907" s="41"/>
      <c r="P907" s="41"/>
      <c r="Q907" s="41"/>
      <c r="R907" s="25"/>
      <c r="S907" s="25"/>
      <c r="T907" s="25"/>
      <c r="U907" s="25"/>
      <c r="V907" s="25"/>
      <c r="W907" s="25"/>
      <c r="X907" s="25"/>
      <c r="Y907" s="25"/>
      <c r="Z907" s="25"/>
      <c r="AA907" s="25"/>
      <c r="AB907" s="25"/>
      <c r="AC907" s="25"/>
      <c r="AD907" s="25"/>
      <c r="AE907" s="25"/>
      <c r="AF907" s="41"/>
      <c r="AG907" s="41"/>
      <c r="AH907" s="41"/>
      <c r="AI907" s="41"/>
      <c r="AJ907" s="41"/>
      <c r="AK907" s="41"/>
    </row>
    <row r="908" spans="3:37" ht="15.75" customHeight="1">
      <c r="C908" s="41"/>
      <c r="D908" s="41"/>
      <c r="E908" s="41"/>
      <c r="F908" s="41"/>
      <c r="G908" s="41"/>
      <c r="H908" s="41"/>
      <c r="I908" s="41"/>
      <c r="J908" s="41"/>
      <c r="K908" s="41"/>
      <c r="L908" s="41"/>
      <c r="M908" s="41"/>
      <c r="N908" s="41"/>
      <c r="O908" s="41"/>
      <c r="P908" s="41"/>
      <c r="Q908" s="41"/>
      <c r="R908" s="25"/>
      <c r="S908" s="25"/>
      <c r="T908" s="25"/>
      <c r="U908" s="25"/>
      <c r="V908" s="25"/>
      <c r="W908" s="25"/>
      <c r="X908" s="25"/>
      <c r="Y908" s="25"/>
      <c r="Z908" s="25"/>
      <c r="AA908" s="25"/>
      <c r="AB908" s="25"/>
      <c r="AC908" s="25"/>
      <c r="AD908" s="25"/>
      <c r="AE908" s="25"/>
      <c r="AF908" s="41"/>
      <c r="AG908" s="41"/>
      <c r="AH908" s="41"/>
      <c r="AI908" s="41"/>
      <c r="AJ908" s="41"/>
      <c r="AK908" s="41"/>
    </row>
    <row r="909" spans="3:37" ht="15.75" customHeight="1">
      <c r="C909" s="41"/>
      <c r="D909" s="41"/>
      <c r="E909" s="41"/>
      <c r="F909" s="41"/>
      <c r="G909" s="41"/>
      <c r="H909" s="41"/>
      <c r="I909" s="41"/>
      <c r="J909" s="41"/>
      <c r="K909" s="41"/>
      <c r="L909" s="41"/>
      <c r="M909" s="41"/>
      <c r="N909" s="41"/>
      <c r="O909" s="41"/>
      <c r="P909" s="41"/>
      <c r="Q909" s="41"/>
      <c r="R909" s="25"/>
      <c r="S909" s="25"/>
      <c r="T909" s="25"/>
      <c r="U909" s="25"/>
      <c r="V909" s="25"/>
      <c r="W909" s="25"/>
      <c r="X909" s="25"/>
      <c r="Y909" s="25"/>
      <c r="Z909" s="25"/>
      <c r="AA909" s="25"/>
      <c r="AB909" s="25"/>
      <c r="AC909" s="25"/>
      <c r="AD909" s="25"/>
      <c r="AE909" s="25"/>
      <c r="AF909" s="41"/>
      <c r="AG909" s="41"/>
      <c r="AH909" s="41"/>
      <c r="AI909" s="41"/>
      <c r="AJ909" s="41"/>
      <c r="AK909" s="41"/>
    </row>
    <row r="910" spans="3:37" ht="15.75" customHeight="1">
      <c r="C910" s="41"/>
      <c r="D910" s="41"/>
      <c r="E910" s="41"/>
      <c r="F910" s="41"/>
      <c r="G910" s="41"/>
      <c r="H910" s="41"/>
      <c r="I910" s="41"/>
      <c r="J910" s="41"/>
      <c r="K910" s="41"/>
      <c r="L910" s="41"/>
      <c r="M910" s="41"/>
      <c r="N910" s="41"/>
      <c r="O910" s="41"/>
      <c r="P910" s="41"/>
      <c r="Q910" s="41"/>
      <c r="R910" s="25"/>
      <c r="S910" s="25"/>
      <c r="T910" s="25"/>
      <c r="U910" s="25"/>
      <c r="V910" s="25"/>
      <c r="W910" s="25"/>
      <c r="X910" s="25"/>
      <c r="Y910" s="25"/>
      <c r="Z910" s="25"/>
      <c r="AA910" s="25"/>
      <c r="AB910" s="25"/>
      <c r="AC910" s="25"/>
      <c r="AD910" s="25"/>
      <c r="AE910" s="25"/>
      <c r="AF910" s="41"/>
      <c r="AG910" s="41"/>
      <c r="AH910" s="41"/>
      <c r="AI910" s="41"/>
      <c r="AJ910" s="41"/>
      <c r="AK910" s="41"/>
    </row>
    <row r="911" spans="3:37" ht="15.75" customHeight="1">
      <c r="C911" s="41"/>
      <c r="D911" s="41"/>
      <c r="E911" s="41"/>
      <c r="F911" s="41"/>
      <c r="G911" s="41"/>
      <c r="H911" s="41"/>
      <c r="I911" s="41"/>
      <c r="J911" s="41"/>
      <c r="K911" s="41"/>
      <c r="L911" s="41"/>
      <c r="M911" s="41"/>
      <c r="N911" s="41"/>
      <c r="O911" s="41"/>
      <c r="P911" s="41"/>
      <c r="Q911" s="41"/>
      <c r="R911" s="25"/>
      <c r="S911" s="25"/>
      <c r="T911" s="25"/>
      <c r="U911" s="25"/>
      <c r="V911" s="25"/>
      <c r="W911" s="25"/>
      <c r="X911" s="25"/>
      <c r="Y911" s="25"/>
      <c r="Z911" s="25"/>
      <c r="AA911" s="25"/>
      <c r="AB911" s="25"/>
      <c r="AC911" s="25"/>
      <c r="AD911" s="25"/>
      <c r="AE911" s="25"/>
      <c r="AF911" s="41"/>
      <c r="AG911" s="41"/>
      <c r="AH911" s="41"/>
      <c r="AI911" s="41"/>
      <c r="AJ911" s="41"/>
      <c r="AK911" s="41"/>
    </row>
    <row r="912" spans="3:37" ht="15.75" customHeight="1">
      <c r="C912" s="41"/>
      <c r="D912" s="41"/>
      <c r="E912" s="41"/>
      <c r="F912" s="41"/>
      <c r="G912" s="41"/>
      <c r="H912" s="41"/>
      <c r="I912" s="41"/>
      <c r="J912" s="41"/>
      <c r="K912" s="41"/>
      <c r="L912" s="41"/>
      <c r="M912" s="41"/>
      <c r="N912" s="41"/>
      <c r="O912" s="41"/>
      <c r="P912" s="41"/>
      <c r="Q912" s="41"/>
      <c r="R912" s="25"/>
      <c r="S912" s="25"/>
      <c r="T912" s="25"/>
      <c r="U912" s="25"/>
      <c r="V912" s="25"/>
      <c r="W912" s="25"/>
      <c r="X912" s="25"/>
      <c r="Y912" s="25"/>
      <c r="Z912" s="25"/>
      <c r="AA912" s="25"/>
      <c r="AB912" s="25"/>
      <c r="AC912" s="25"/>
      <c r="AD912" s="25"/>
      <c r="AE912" s="25"/>
      <c r="AF912" s="41"/>
      <c r="AG912" s="41"/>
      <c r="AH912" s="41"/>
      <c r="AI912" s="41"/>
      <c r="AJ912" s="41"/>
      <c r="AK912" s="41"/>
    </row>
    <row r="913" spans="3:37" ht="15.75" customHeight="1">
      <c r="C913" s="41"/>
      <c r="D913" s="41"/>
      <c r="E913" s="41"/>
      <c r="F913" s="41"/>
      <c r="G913" s="41"/>
      <c r="H913" s="41"/>
      <c r="I913" s="41"/>
      <c r="J913" s="41"/>
      <c r="K913" s="41"/>
      <c r="L913" s="41"/>
      <c r="M913" s="41"/>
      <c r="N913" s="41"/>
      <c r="O913" s="41"/>
      <c r="P913" s="41"/>
      <c r="Q913" s="41"/>
      <c r="R913" s="25"/>
      <c r="S913" s="25"/>
      <c r="T913" s="25"/>
      <c r="U913" s="25"/>
      <c r="V913" s="25"/>
      <c r="W913" s="25"/>
      <c r="X913" s="25"/>
      <c r="Y913" s="25"/>
      <c r="Z913" s="25"/>
      <c r="AA913" s="25"/>
      <c r="AB913" s="25"/>
      <c r="AC913" s="25"/>
      <c r="AD913" s="25"/>
      <c r="AE913" s="25"/>
      <c r="AF913" s="41"/>
      <c r="AG913" s="41"/>
      <c r="AH913" s="41"/>
      <c r="AI913" s="41"/>
      <c r="AJ913" s="41"/>
      <c r="AK913" s="41"/>
    </row>
    <row r="914" spans="3:37" ht="15.75" customHeight="1">
      <c r="C914" s="41"/>
      <c r="D914" s="41"/>
      <c r="E914" s="41"/>
      <c r="F914" s="41"/>
      <c r="G914" s="41"/>
      <c r="H914" s="41"/>
      <c r="I914" s="41"/>
      <c r="J914" s="41"/>
      <c r="K914" s="41"/>
      <c r="L914" s="41"/>
      <c r="M914" s="41"/>
      <c r="N914" s="41"/>
      <c r="O914" s="41"/>
      <c r="P914" s="41"/>
      <c r="Q914" s="41"/>
      <c r="R914" s="25"/>
      <c r="S914" s="25"/>
      <c r="T914" s="25"/>
      <c r="U914" s="25"/>
      <c r="V914" s="25"/>
      <c r="W914" s="25"/>
      <c r="X914" s="25"/>
      <c r="Y914" s="25"/>
      <c r="Z914" s="25"/>
      <c r="AA914" s="25"/>
      <c r="AB914" s="25"/>
      <c r="AC914" s="25"/>
      <c r="AD914" s="25"/>
      <c r="AE914" s="25"/>
      <c r="AF914" s="41"/>
      <c r="AG914" s="41"/>
      <c r="AH914" s="41"/>
      <c r="AI914" s="41"/>
      <c r="AJ914" s="41"/>
      <c r="AK914" s="41"/>
    </row>
    <row r="915" spans="3:37" ht="15.75" customHeight="1">
      <c r="C915" s="41"/>
      <c r="D915" s="41"/>
      <c r="E915" s="41"/>
      <c r="F915" s="41"/>
      <c r="G915" s="41"/>
      <c r="H915" s="41"/>
      <c r="I915" s="41"/>
      <c r="J915" s="41"/>
      <c r="K915" s="41"/>
      <c r="L915" s="41"/>
      <c r="M915" s="41"/>
      <c r="N915" s="41"/>
      <c r="O915" s="41"/>
      <c r="P915" s="41"/>
      <c r="Q915" s="41"/>
      <c r="R915" s="25"/>
      <c r="S915" s="25"/>
      <c r="T915" s="25"/>
      <c r="U915" s="25"/>
      <c r="V915" s="25"/>
      <c r="W915" s="25"/>
      <c r="X915" s="25"/>
      <c r="Y915" s="25"/>
      <c r="Z915" s="25"/>
      <c r="AA915" s="25"/>
      <c r="AB915" s="25"/>
      <c r="AC915" s="25"/>
      <c r="AD915" s="25"/>
      <c r="AE915" s="25"/>
      <c r="AF915" s="41"/>
      <c r="AG915" s="41"/>
      <c r="AH915" s="41"/>
      <c r="AI915" s="41"/>
      <c r="AJ915" s="41"/>
      <c r="AK915" s="41"/>
    </row>
    <row r="916" spans="3:37" ht="15.75" customHeight="1">
      <c r="C916" s="41"/>
      <c r="D916" s="41"/>
      <c r="E916" s="41"/>
      <c r="F916" s="41"/>
      <c r="G916" s="41"/>
      <c r="H916" s="41"/>
      <c r="I916" s="41"/>
      <c r="J916" s="41"/>
      <c r="K916" s="41"/>
      <c r="L916" s="41"/>
      <c r="M916" s="41"/>
      <c r="N916" s="41"/>
      <c r="O916" s="41"/>
      <c r="P916" s="41"/>
      <c r="Q916" s="41"/>
      <c r="R916" s="25"/>
      <c r="S916" s="25"/>
      <c r="T916" s="25"/>
      <c r="U916" s="25"/>
      <c r="V916" s="25"/>
      <c r="W916" s="25"/>
      <c r="X916" s="25"/>
      <c r="Y916" s="25"/>
      <c r="Z916" s="25"/>
      <c r="AA916" s="25"/>
      <c r="AB916" s="25"/>
      <c r="AC916" s="25"/>
      <c r="AD916" s="25"/>
      <c r="AE916" s="25"/>
      <c r="AF916" s="41"/>
      <c r="AG916" s="41"/>
      <c r="AH916" s="41"/>
      <c r="AI916" s="41"/>
      <c r="AJ916" s="41"/>
      <c r="AK916" s="41"/>
    </row>
    <row r="917" spans="3:37" ht="15.75" customHeight="1">
      <c r="C917" s="41"/>
      <c r="D917" s="41"/>
      <c r="E917" s="41"/>
      <c r="F917" s="41"/>
      <c r="G917" s="41"/>
      <c r="H917" s="41"/>
      <c r="I917" s="41"/>
      <c r="J917" s="41"/>
      <c r="K917" s="41"/>
      <c r="L917" s="41"/>
      <c r="M917" s="41"/>
      <c r="N917" s="41"/>
      <c r="O917" s="41"/>
      <c r="P917" s="41"/>
      <c r="Q917" s="41"/>
      <c r="R917" s="25"/>
      <c r="S917" s="25"/>
      <c r="T917" s="25"/>
      <c r="U917" s="25"/>
      <c r="V917" s="25"/>
      <c r="W917" s="25"/>
      <c r="X917" s="25"/>
      <c r="Y917" s="25"/>
      <c r="Z917" s="25"/>
      <c r="AA917" s="25"/>
      <c r="AB917" s="25"/>
      <c r="AC917" s="25"/>
      <c r="AD917" s="25"/>
      <c r="AE917" s="25"/>
      <c r="AF917" s="41"/>
      <c r="AG917" s="41"/>
      <c r="AH917" s="41"/>
      <c r="AI917" s="41"/>
      <c r="AJ917" s="41"/>
      <c r="AK917" s="41"/>
    </row>
    <row r="918" spans="3:37" ht="15.75" customHeight="1">
      <c r="C918" s="41"/>
      <c r="D918" s="41"/>
      <c r="E918" s="41"/>
      <c r="F918" s="41"/>
      <c r="G918" s="41"/>
      <c r="H918" s="41"/>
      <c r="I918" s="41"/>
      <c r="J918" s="41"/>
      <c r="K918" s="41"/>
      <c r="L918" s="41"/>
      <c r="M918" s="41"/>
      <c r="N918" s="41"/>
      <c r="O918" s="41"/>
      <c r="P918" s="41"/>
      <c r="Q918" s="41"/>
      <c r="R918" s="25"/>
      <c r="S918" s="25"/>
      <c r="T918" s="25"/>
      <c r="U918" s="25"/>
      <c r="V918" s="25"/>
      <c r="W918" s="25"/>
      <c r="X918" s="25"/>
      <c r="Y918" s="25"/>
      <c r="Z918" s="25"/>
      <c r="AA918" s="25"/>
      <c r="AB918" s="25"/>
      <c r="AC918" s="25"/>
      <c r="AD918" s="25"/>
      <c r="AE918" s="25"/>
      <c r="AF918" s="41"/>
      <c r="AG918" s="41"/>
      <c r="AH918" s="41"/>
      <c r="AI918" s="41"/>
      <c r="AJ918" s="41"/>
      <c r="AK918" s="41"/>
    </row>
    <row r="919" spans="3:37" ht="15.75" customHeight="1">
      <c r="C919" s="41"/>
      <c r="D919" s="41"/>
      <c r="E919" s="41"/>
      <c r="F919" s="41"/>
      <c r="G919" s="41"/>
      <c r="H919" s="41"/>
      <c r="I919" s="41"/>
      <c r="J919" s="41"/>
      <c r="K919" s="41"/>
      <c r="L919" s="41"/>
      <c r="M919" s="41"/>
      <c r="N919" s="41"/>
      <c r="O919" s="41"/>
      <c r="P919" s="41"/>
      <c r="Q919" s="41"/>
      <c r="R919" s="25"/>
      <c r="S919" s="25"/>
      <c r="T919" s="25"/>
      <c r="U919" s="25"/>
      <c r="V919" s="25"/>
      <c r="W919" s="25"/>
      <c r="X919" s="25"/>
      <c r="Y919" s="25"/>
      <c r="Z919" s="25"/>
      <c r="AA919" s="25"/>
      <c r="AB919" s="25"/>
      <c r="AC919" s="25"/>
      <c r="AD919" s="25"/>
      <c r="AE919" s="25"/>
      <c r="AF919" s="41"/>
      <c r="AG919" s="41"/>
      <c r="AH919" s="41"/>
      <c r="AI919" s="41"/>
      <c r="AJ919" s="41"/>
      <c r="AK919" s="41"/>
    </row>
    <row r="920" spans="3:37" ht="15.75" customHeight="1">
      <c r="C920" s="41"/>
      <c r="D920" s="41"/>
      <c r="E920" s="41"/>
      <c r="F920" s="41"/>
      <c r="G920" s="41"/>
      <c r="H920" s="41"/>
      <c r="I920" s="41"/>
      <c r="J920" s="41"/>
      <c r="K920" s="41"/>
      <c r="L920" s="41"/>
      <c r="M920" s="41"/>
      <c r="N920" s="41"/>
      <c r="O920" s="41"/>
      <c r="P920" s="41"/>
      <c r="Q920" s="41"/>
      <c r="R920" s="25"/>
      <c r="S920" s="25"/>
      <c r="T920" s="25"/>
      <c r="U920" s="25"/>
      <c r="V920" s="25"/>
      <c r="W920" s="25"/>
      <c r="X920" s="25"/>
      <c r="Y920" s="25"/>
      <c r="Z920" s="25"/>
      <c r="AA920" s="25"/>
      <c r="AB920" s="25"/>
      <c r="AC920" s="25"/>
      <c r="AD920" s="25"/>
      <c r="AE920" s="25"/>
      <c r="AF920" s="41"/>
      <c r="AG920" s="41"/>
      <c r="AH920" s="41"/>
      <c r="AI920" s="41"/>
      <c r="AJ920" s="41"/>
      <c r="AK920" s="41"/>
    </row>
    <row r="921" spans="3:37" ht="15.75" customHeight="1">
      <c r="C921" s="41"/>
      <c r="D921" s="41"/>
      <c r="E921" s="41"/>
      <c r="F921" s="41"/>
      <c r="G921" s="41"/>
      <c r="H921" s="41"/>
      <c r="I921" s="41"/>
      <c r="J921" s="41"/>
      <c r="K921" s="41"/>
      <c r="L921" s="41"/>
      <c r="M921" s="41"/>
      <c r="N921" s="41"/>
      <c r="O921" s="41"/>
      <c r="P921" s="41"/>
      <c r="Q921" s="41"/>
      <c r="R921" s="25"/>
      <c r="S921" s="25"/>
      <c r="T921" s="25"/>
      <c r="U921" s="25"/>
      <c r="V921" s="25"/>
      <c r="W921" s="25"/>
      <c r="X921" s="25"/>
      <c r="Y921" s="25"/>
      <c r="Z921" s="25"/>
      <c r="AA921" s="25"/>
      <c r="AB921" s="25"/>
      <c r="AC921" s="25"/>
      <c r="AD921" s="25"/>
      <c r="AE921" s="25"/>
      <c r="AF921" s="41"/>
      <c r="AG921" s="41"/>
      <c r="AH921" s="41"/>
      <c r="AI921" s="41"/>
      <c r="AJ921" s="41"/>
      <c r="AK921" s="41"/>
    </row>
    <row r="922" spans="3:37" ht="15.75" customHeight="1">
      <c r="C922" s="41"/>
      <c r="D922" s="41"/>
      <c r="E922" s="41"/>
      <c r="F922" s="41"/>
      <c r="G922" s="41"/>
      <c r="H922" s="41"/>
      <c r="I922" s="41"/>
      <c r="J922" s="41"/>
      <c r="K922" s="41"/>
      <c r="L922" s="41"/>
      <c r="M922" s="41"/>
      <c r="N922" s="41"/>
      <c r="O922" s="41"/>
      <c r="P922" s="41"/>
      <c r="Q922" s="41"/>
      <c r="R922" s="25"/>
      <c r="S922" s="25"/>
      <c r="T922" s="25"/>
      <c r="U922" s="25"/>
      <c r="V922" s="25"/>
      <c r="W922" s="25"/>
      <c r="X922" s="25"/>
      <c r="Y922" s="25"/>
      <c r="Z922" s="25"/>
      <c r="AA922" s="25"/>
      <c r="AB922" s="25"/>
      <c r="AC922" s="25"/>
      <c r="AD922" s="25"/>
      <c r="AE922" s="25"/>
      <c r="AF922" s="41"/>
      <c r="AG922" s="41"/>
      <c r="AH922" s="41"/>
      <c r="AI922" s="41"/>
      <c r="AJ922" s="41"/>
      <c r="AK922" s="41"/>
    </row>
    <row r="923" spans="3:37" ht="15.75" customHeight="1">
      <c r="C923" s="41"/>
      <c r="D923" s="41"/>
      <c r="E923" s="41"/>
      <c r="F923" s="41"/>
      <c r="G923" s="41"/>
      <c r="H923" s="41"/>
      <c r="I923" s="41"/>
      <c r="J923" s="41"/>
      <c r="K923" s="41"/>
      <c r="L923" s="41"/>
      <c r="M923" s="41"/>
      <c r="N923" s="41"/>
      <c r="O923" s="41"/>
      <c r="P923" s="41"/>
      <c r="Q923" s="41"/>
      <c r="R923" s="25"/>
      <c r="S923" s="25"/>
      <c r="T923" s="25"/>
      <c r="U923" s="25"/>
      <c r="V923" s="25"/>
      <c r="W923" s="25"/>
      <c r="X923" s="25"/>
      <c r="Y923" s="25"/>
      <c r="Z923" s="25"/>
      <c r="AA923" s="25"/>
      <c r="AB923" s="25"/>
      <c r="AC923" s="25"/>
      <c r="AD923" s="25"/>
      <c r="AE923" s="25"/>
      <c r="AF923" s="41"/>
      <c r="AG923" s="41"/>
      <c r="AH923" s="41"/>
      <c r="AI923" s="41"/>
      <c r="AJ923" s="41"/>
      <c r="AK923" s="41"/>
    </row>
    <row r="924" spans="3:37" ht="15.75" customHeight="1">
      <c r="C924" s="41"/>
      <c r="D924" s="41"/>
      <c r="E924" s="41"/>
      <c r="F924" s="41"/>
      <c r="G924" s="41"/>
      <c r="H924" s="41"/>
      <c r="I924" s="41"/>
      <c r="J924" s="41"/>
      <c r="K924" s="41"/>
      <c r="L924" s="41"/>
      <c r="M924" s="41"/>
      <c r="N924" s="41"/>
      <c r="O924" s="41"/>
      <c r="P924" s="41"/>
      <c r="Q924" s="41"/>
      <c r="R924" s="25"/>
      <c r="S924" s="25"/>
      <c r="T924" s="25"/>
      <c r="U924" s="25"/>
      <c r="V924" s="25"/>
      <c r="W924" s="25"/>
      <c r="X924" s="25"/>
      <c r="Y924" s="25"/>
      <c r="Z924" s="25"/>
      <c r="AA924" s="25"/>
      <c r="AB924" s="25"/>
      <c r="AC924" s="25"/>
      <c r="AD924" s="25"/>
      <c r="AE924" s="25"/>
      <c r="AF924" s="41"/>
      <c r="AG924" s="41"/>
      <c r="AH924" s="41"/>
      <c r="AI924" s="41"/>
      <c r="AJ924" s="41"/>
      <c r="AK924" s="41"/>
    </row>
    <row r="925" spans="3:37" ht="15.75" customHeight="1">
      <c r="C925" s="41"/>
      <c r="D925" s="41"/>
      <c r="E925" s="41"/>
      <c r="F925" s="41"/>
      <c r="G925" s="41"/>
      <c r="H925" s="41"/>
      <c r="I925" s="41"/>
      <c r="J925" s="41"/>
      <c r="K925" s="41"/>
      <c r="L925" s="41"/>
      <c r="M925" s="41"/>
      <c r="N925" s="41"/>
      <c r="O925" s="41"/>
      <c r="P925" s="41"/>
      <c r="Q925" s="41"/>
      <c r="R925" s="25"/>
      <c r="S925" s="25"/>
      <c r="T925" s="25"/>
      <c r="U925" s="25"/>
      <c r="V925" s="25"/>
      <c r="W925" s="25"/>
      <c r="X925" s="25"/>
      <c r="Y925" s="25"/>
      <c r="Z925" s="25"/>
      <c r="AA925" s="25"/>
      <c r="AB925" s="25"/>
      <c r="AC925" s="25"/>
      <c r="AD925" s="25"/>
      <c r="AE925" s="25"/>
      <c r="AF925" s="41"/>
      <c r="AG925" s="41"/>
      <c r="AH925" s="41"/>
      <c r="AI925" s="41"/>
      <c r="AJ925" s="41"/>
      <c r="AK925" s="41"/>
    </row>
    <row r="926" spans="3:37" ht="15.75" customHeight="1">
      <c r="C926" s="41"/>
      <c r="D926" s="41"/>
      <c r="E926" s="41"/>
      <c r="F926" s="41"/>
      <c r="G926" s="41"/>
      <c r="H926" s="41"/>
      <c r="I926" s="41"/>
      <c r="J926" s="41"/>
      <c r="K926" s="41"/>
      <c r="L926" s="41"/>
      <c r="M926" s="41"/>
      <c r="N926" s="41"/>
      <c r="O926" s="41"/>
      <c r="P926" s="41"/>
      <c r="Q926" s="41"/>
      <c r="R926" s="25"/>
      <c r="S926" s="25"/>
      <c r="T926" s="25"/>
      <c r="U926" s="25"/>
      <c r="V926" s="25"/>
      <c r="W926" s="25"/>
      <c r="X926" s="25"/>
      <c r="Y926" s="25"/>
      <c r="Z926" s="25"/>
      <c r="AA926" s="25"/>
      <c r="AB926" s="25"/>
      <c r="AC926" s="25"/>
      <c r="AD926" s="25"/>
      <c r="AE926" s="25"/>
      <c r="AF926" s="41"/>
      <c r="AG926" s="41"/>
      <c r="AH926" s="41"/>
      <c r="AI926" s="41"/>
      <c r="AJ926" s="41"/>
      <c r="AK926" s="41"/>
    </row>
    <row r="927" spans="3:37" ht="15.75" customHeight="1">
      <c r="C927" s="41"/>
      <c r="D927" s="41"/>
      <c r="E927" s="41"/>
      <c r="F927" s="41"/>
      <c r="G927" s="41"/>
      <c r="H927" s="41"/>
      <c r="I927" s="41"/>
      <c r="J927" s="41"/>
      <c r="K927" s="41"/>
      <c r="L927" s="41"/>
      <c r="M927" s="41"/>
      <c r="N927" s="41"/>
      <c r="O927" s="41"/>
      <c r="P927" s="41"/>
      <c r="Q927" s="41"/>
      <c r="R927" s="25"/>
      <c r="S927" s="25"/>
      <c r="T927" s="25"/>
      <c r="U927" s="25"/>
      <c r="V927" s="25"/>
      <c r="W927" s="25"/>
      <c r="X927" s="25"/>
      <c r="Y927" s="25"/>
      <c r="Z927" s="25"/>
      <c r="AA927" s="25"/>
      <c r="AB927" s="25"/>
      <c r="AC927" s="25"/>
      <c r="AD927" s="25"/>
      <c r="AE927" s="25"/>
      <c r="AF927" s="41"/>
      <c r="AG927" s="41"/>
      <c r="AH927" s="41"/>
      <c r="AI927" s="41"/>
      <c r="AJ927" s="41"/>
      <c r="AK927" s="41"/>
    </row>
    <row r="928" spans="3:37" ht="15.75" customHeight="1">
      <c r="C928" s="41"/>
      <c r="D928" s="41"/>
      <c r="E928" s="41"/>
      <c r="F928" s="41"/>
      <c r="G928" s="41"/>
      <c r="H928" s="41"/>
      <c r="I928" s="41"/>
      <c r="J928" s="41"/>
      <c r="K928" s="41"/>
      <c r="L928" s="41"/>
      <c r="M928" s="41"/>
      <c r="N928" s="41"/>
      <c r="O928" s="41"/>
      <c r="P928" s="41"/>
      <c r="Q928" s="41"/>
      <c r="R928" s="25"/>
      <c r="S928" s="25"/>
      <c r="T928" s="25"/>
      <c r="U928" s="25"/>
      <c r="V928" s="25"/>
      <c r="W928" s="25"/>
      <c r="X928" s="25"/>
      <c r="Y928" s="25"/>
      <c r="Z928" s="25"/>
      <c r="AA928" s="25"/>
      <c r="AB928" s="25"/>
      <c r="AC928" s="25"/>
      <c r="AD928" s="25"/>
      <c r="AE928" s="25"/>
      <c r="AF928" s="41"/>
      <c r="AG928" s="41"/>
      <c r="AH928" s="41"/>
      <c r="AI928" s="41"/>
      <c r="AJ928" s="41"/>
      <c r="AK928" s="41"/>
    </row>
    <row r="929" spans="3:37" ht="15.75" customHeight="1">
      <c r="C929" s="41"/>
      <c r="D929" s="41"/>
      <c r="E929" s="41"/>
      <c r="F929" s="41"/>
      <c r="G929" s="41"/>
      <c r="H929" s="41"/>
      <c r="I929" s="41"/>
      <c r="J929" s="41"/>
      <c r="K929" s="41"/>
      <c r="L929" s="41"/>
      <c r="M929" s="41"/>
      <c r="N929" s="41"/>
      <c r="O929" s="41"/>
      <c r="P929" s="41"/>
      <c r="Q929" s="41"/>
      <c r="R929" s="25"/>
      <c r="S929" s="25"/>
      <c r="T929" s="25"/>
      <c r="U929" s="25"/>
      <c r="V929" s="25"/>
      <c r="W929" s="25"/>
      <c r="X929" s="25"/>
      <c r="Y929" s="25"/>
      <c r="Z929" s="25"/>
      <c r="AA929" s="25"/>
      <c r="AB929" s="25"/>
      <c r="AC929" s="25"/>
      <c r="AD929" s="25"/>
      <c r="AE929" s="25"/>
      <c r="AF929" s="41"/>
      <c r="AG929" s="41"/>
      <c r="AH929" s="41"/>
      <c r="AI929" s="41"/>
      <c r="AJ929" s="41"/>
      <c r="AK929" s="41"/>
    </row>
    <row r="930" spans="3:37" ht="15.75" customHeight="1">
      <c r="C930" s="41"/>
      <c r="D930" s="41"/>
      <c r="E930" s="41"/>
      <c r="F930" s="41"/>
      <c r="G930" s="41"/>
      <c r="H930" s="41"/>
      <c r="I930" s="41"/>
      <c r="J930" s="41"/>
      <c r="K930" s="41"/>
      <c r="L930" s="41"/>
      <c r="M930" s="41"/>
      <c r="N930" s="41"/>
      <c r="O930" s="41"/>
      <c r="P930" s="41"/>
      <c r="Q930" s="41"/>
      <c r="R930" s="25"/>
      <c r="S930" s="25"/>
      <c r="T930" s="25"/>
      <c r="U930" s="25"/>
      <c r="V930" s="25"/>
      <c r="W930" s="25"/>
      <c r="X930" s="25"/>
      <c r="Y930" s="25"/>
      <c r="Z930" s="25"/>
      <c r="AA930" s="25"/>
      <c r="AB930" s="25"/>
      <c r="AC930" s="25"/>
      <c r="AD930" s="25"/>
      <c r="AE930" s="25"/>
      <c r="AF930" s="41"/>
      <c r="AG930" s="41"/>
      <c r="AH930" s="41"/>
      <c r="AI930" s="41"/>
      <c r="AJ930" s="41"/>
      <c r="AK930" s="41"/>
    </row>
    <row r="931" spans="3:37" ht="15.75" customHeight="1">
      <c r="C931" s="41"/>
      <c r="D931" s="41"/>
      <c r="E931" s="41"/>
      <c r="F931" s="41"/>
      <c r="G931" s="41"/>
      <c r="H931" s="41"/>
      <c r="I931" s="41"/>
      <c r="J931" s="41"/>
      <c r="K931" s="41"/>
      <c r="L931" s="41"/>
      <c r="M931" s="41"/>
      <c r="N931" s="41"/>
      <c r="O931" s="41"/>
      <c r="P931" s="41"/>
      <c r="Q931" s="41"/>
      <c r="R931" s="25"/>
      <c r="S931" s="25"/>
      <c r="T931" s="25"/>
      <c r="U931" s="25"/>
      <c r="V931" s="25"/>
      <c r="W931" s="25"/>
      <c r="X931" s="25"/>
      <c r="Y931" s="25"/>
      <c r="Z931" s="25"/>
      <c r="AA931" s="25"/>
      <c r="AB931" s="25"/>
      <c r="AC931" s="25"/>
      <c r="AD931" s="25"/>
      <c r="AE931" s="25"/>
      <c r="AF931" s="41"/>
      <c r="AG931" s="41"/>
      <c r="AH931" s="41"/>
      <c r="AI931" s="41"/>
      <c r="AJ931" s="41"/>
      <c r="AK931" s="41"/>
    </row>
    <row r="932" spans="3:37" ht="15.75" customHeight="1">
      <c r="C932" s="41"/>
      <c r="D932" s="41"/>
      <c r="E932" s="41"/>
      <c r="F932" s="41"/>
      <c r="G932" s="41"/>
      <c r="H932" s="41"/>
      <c r="I932" s="41"/>
      <c r="J932" s="41"/>
      <c r="K932" s="41"/>
      <c r="L932" s="41"/>
      <c r="M932" s="41"/>
      <c r="N932" s="41"/>
      <c r="O932" s="41"/>
      <c r="P932" s="41"/>
      <c r="Q932" s="41"/>
      <c r="R932" s="25"/>
      <c r="S932" s="25"/>
      <c r="T932" s="25"/>
      <c r="U932" s="25"/>
      <c r="V932" s="25"/>
      <c r="W932" s="25"/>
      <c r="X932" s="25"/>
      <c r="Y932" s="25"/>
      <c r="Z932" s="25"/>
      <c r="AA932" s="25"/>
      <c r="AB932" s="25"/>
      <c r="AC932" s="25"/>
      <c r="AD932" s="25"/>
      <c r="AE932" s="25"/>
      <c r="AF932" s="41"/>
      <c r="AG932" s="41"/>
      <c r="AH932" s="41"/>
      <c r="AI932" s="41"/>
      <c r="AJ932" s="41"/>
      <c r="AK932" s="41"/>
    </row>
    <row r="933" spans="3:37" ht="15.75" customHeight="1">
      <c r="C933" s="41"/>
      <c r="D933" s="41"/>
      <c r="E933" s="41"/>
      <c r="F933" s="41"/>
      <c r="G933" s="41"/>
      <c r="H933" s="41"/>
      <c r="I933" s="41"/>
      <c r="J933" s="41"/>
      <c r="K933" s="41"/>
      <c r="L933" s="41"/>
      <c r="M933" s="41"/>
      <c r="N933" s="41"/>
      <c r="O933" s="41"/>
      <c r="P933" s="41"/>
      <c r="Q933" s="41"/>
      <c r="R933" s="25"/>
      <c r="S933" s="25"/>
      <c r="T933" s="25"/>
      <c r="U933" s="25"/>
      <c r="V933" s="25"/>
      <c r="W933" s="25"/>
      <c r="X933" s="25"/>
      <c r="Y933" s="25"/>
      <c r="Z933" s="25"/>
      <c r="AA933" s="25"/>
      <c r="AB933" s="25"/>
      <c r="AC933" s="25"/>
      <c r="AD933" s="25"/>
      <c r="AE933" s="25"/>
      <c r="AF933" s="41"/>
      <c r="AG933" s="41"/>
      <c r="AH933" s="41"/>
      <c r="AI933" s="41"/>
      <c r="AJ933" s="41"/>
      <c r="AK933" s="41"/>
    </row>
    <row r="934" spans="3:37" ht="15.75" customHeight="1">
      <c r="C934" s="41"/>
      <c r="D934" s="41"/>
      <c r="E934" s="41"/>
      <c r="F934" s="41"/>
      <c r="G934" s="41"/>
      <c r="H934" s="41"/>
      <c r="I934" s="41"/>
      <c r="J934" s="41"/>
      <c r="K934" s="41"/>
      <c r="L934" s="41"/>
      <c r="M934" s="41"/>
      <c r="N934" s="41"/>
      <c r="O934" s="41"/>
      <c r="P934" s="41"/>
      <c r="Q934" s="41"/>
      <c r="R934" s="25"/>
      <c r="S934" s="25"/>
      <c r="T934" s="25"/>
      <c r="U934" s="25"/>
      <c r="V934" s="25"/>
      <c r="W934" s="25"/>
      <c r="X934" s="25"/>
      <c r="Y934" s="25"/>
      <c r="Z934" s="25"/>
      <c r="AA934" s="25"/>
      <c r="AB934" s="25"/>
      <c r="AC934" s="25"/>
      <c r="AD934" s="25"/>
      <c r="AE934" s="25"/>
      <c r="AF934" s="41"/>
      <c r="AG934" s="41"/>
      <c r="AH934" s="41"/>
      <c r="AI934" s="41"/>
      <c r="AJ934" s="41"/>
      <c r="AK934" s="41"/>
    </row>
    <row r="935" spans="3:37" ht="15.75" customHeight="1">
      <c r="C935" s="41"/>
      <c r="D935" s="41"/>
      <c r="E935" s="41"/>
      <c r="F935" s="41"/>
      <c r="G935" s="41"/>
      <c r="H935" s="41"/>
      <c r="I935" s="41"/>
      <c r="J935" s="41"/>
      <c r="K935" s="41"/>
      <c r="L935" s="41"/>
      <c r="M935" s="41"/>
      <c r="N935" s="41"/>
      <c r="O935" s="41"/>
      <c r="P935" s="41"/>
      <c r="Q935" s="41"/>
      <c r="R935" s="25"/>
      <c r="S935" s="25"/>
      <c r="T935" s="25"/>
      <c r="U935" s="25"/>
      <c r="V935" s="25"/>
      <c r="W935" s="25"/>
      <c r="X935" s="25"/>
      <c r="Y935" s="25"/>
      <c r="Z935" s="25"/>
      <c r="AA935" s="25"/>
      <c r="AB935" s="25"/>
      <c r="AC935" s="25"/>
      <c r="AD935" s="25"/>
      <c r="AE935" s="25"/>
      <c r="AF935" s="41"/>
      <c r="AG935" s="41"/>
      <c r="AH935" s="41"/>
      <c r="AI935" s="41"/>
      <c r="AJ935" s="41"/>
      <c r="AK935" s="41"/>
    </row>
    <row r="936" spans="3:37" ht="15.75" customHeight="1">
      <c r="C936" s="41"/>
      <c r="D936" s="41"/>
      <c r="E936" s="41"/>
      <c r="F936" s="41"/>
      <c r="G936" s="41"/>
      <c r="H936" s="41"/>
      <c r="I936" s="41"/>
      <c r="J936" s="41"/>
      <c r="K936" s="41"/>
      <c r="L936" s="41"/>
      <c r="M936" s="41"/>
      <c r="N936" s="41"/>
      <c r="O936" s="41"/>
      <c r="P936" s="41"/>
      <c r="Q936" s="41"/>
      <c r="R936" s="25"/>
      <c r="S936" s="25"/>
      <c r="T936" s="25"/>
      <c r="U936" s="25"/>
      <c r="V936" s="25"/>
      <c r="W936" s="25"/>
      <c r="X936" s="25"/>
      <c r="Y936" s="25"/>
      <c r="Z936" s="25"/>
      <c r="AA936" s="25"/>
      <c r="AB936" s="25"/>
      <c r="AC936" s="25"/>
      <c r="AD936" s="25"/>
      <c r="AE936" s="25"/>
      <c r="AF936" s="41"/>
      <c r="AG936" s="41"/>
      <c r="AH936" s="41"/>
      <c r="AI936" s="41"/>
      <c r="AJ936" s="41"/>
      <c r="AK936" s="41"/>
    </row>
    <row r="937" spans="3:37" ht="15.75" customHeight="1">
      <c r="C937" s="41"/>
      <c r="D937" s="41"/>
      <c r="E937" s="41"/>
      <c r="F937" s="41"/>
      <c r="G937" s="41"/>
      <c r="H937" s="41"/>
      <c r="I937" s="41"/>
      <c r="J937" s="41"/>
      <c r="K937" s="41"/>
      <c r="L937" s="41"/>
      <c r="M937" s="41"/>
      <c r="N937" s="41"/>
      <c r="O937" s="41"/>
      <c r="P937" s="41"/>
      <c r="Q937" s="41"/>
      <c r="R937" s="25"/>
      <c r="S937" s="25"/>
      <c r="T937" s="25"/>
      <c r="U937" s="25"/>
      <c r="V937" s="25"/>
      <c r="W937" s="25"/>
      <c r="X937" s="25"/>
      <c r="Y937" s="25"/>
      <c r="Z937" s="25"/>
      <c r="AA937" s="25"/>
      <c r="AB937" s="25"/>
      <c r="AC937" s="25"/>
      <c r="AD937" s="25"/>
      <c r="AE937" s="25"/>
      <c r="AF937" s="41"/>
      <c r="AG937" s="41"/>
      <c r="AH937" s="41"/>
      <c r="AI937" s="41"/>
      <c r="AJ937" s="41"/>
      <c r="AK937" s="41"/>
    </row>
    <row r="938" spans="3:37" ht="15.75" customHeight="1">
      <c r="C938" s="41"/>
      <c r="D938" s="41"/>
      <c r="E938" s="41"/>
      <c r="F938" s="41"/>
      <c r="G938" s="41"/>
      <c r="H938" s="41"/>
      <c r="I938" s="41"/>
      <c r="J938" s="41"/>
      <c r="K938" s="41"/>
      <c r="L938" s="41"/>
      <c r="M938" s="41"/>
      <c r="N938" s="41"/>
      <c r="O938" s="41"/>
      <c r="P938" s="41"/>
      <c r="Q938" s="41"/>
      <c r="R938" s="25"/>
      <c r="S938" s="25"/>
      <c r="T938" s="25"/>
      <c r="U938" s="25"/>
      <c r="V938" s="25"/>
      <c r="W938" s="25"/>
      <c r="X938" s="25"/>
      <c r="Y938" s="25"/>
      <c r="Z938" s="25"/>
      <c r="AA938" s="25"/>
      <c r="AB938" s="25"/>
      <c r="AC938" s="25"/>
      <c r="AD938" s="25"/>
      <c r="AE938" s="25"/>
      <c r="AF938" s="41"/>
      <c r="AG938" s="41"/>
      <c r="AH938" s="41"/>
      <c r="AI938" s="41"/>
      <c r="AJ938" s="41"/>
      <c r="AK938" s="41"/>
    </row>
    <row r="939" spans="3:37" ht="15.75" customHeight="1">
      <c r="C939" s="41"/>
      <c r="D939" s="41"/>
      <c r="E939" s="41"/>
      <c r="F939" s="41"/>
      <c r="G939" s="41"/>
      <c r="H939" s="41"/>
      <c r="I939" s="41"/>
      <c r="J939" s="41"/>
      <c r="K939" s="41"/>
      <c r="L939" s="41"/>
      <c r="M939" s="41"/>
      <c r="N939" s="41"/>
      <c r="O939" s="41"/>
      <c r="P939" s="41"/>
      <c r="Q939" s="41"/>
      <c r="R939" s="25"/>
      <c r="S939" s="25"/>
      <c r="T939" s="25"/>
      <c r="U939" s="25"/>
      <c r="V939" s="25"/>
      <c r="W939" s="25"/>
      <c r="X939" s="25"/>
      <c r="Y939" s="25"/>
      <c r="Z939" s="25"/>
      <c r="AA939" s="25"/>
      <c r="AB939" s="25"/>
      <c r="AC939" s="25"/>
      <c r="AD939" s="25"/>
      <c r="AE939" s="25"/>
      <c r="AF939" s="41"/>
      <c r="AG939" s="41"/>
      <c r="AH939" s="41"/>
      <c r="AI939" s="41"/>
      <c r="AJ939" s="41"/>
      <c r="AK939" s="41"/>
    </row>
    <row r="940" spans="3:37" ht="15.75" customHeight="1">
      <c r="C940" s="41"/>
      <c r="D940" s="41"/>
      <c r="E940" s="41"/>
      <c r="F940" s="41"/>
      <c r="G940" s="41"/>
      <c r="H940" s="41"/>
      <c r="I940" s="41"/>
      <c r="J940" s="41"/>
      <c r="K940" s="41"/>
      <c r="L940" s="41"/>
      <c r="M940" s="41"/>
      <c r="N940" s="41"/>
      <c r="O940" s="41"/>
      <c r="P940" s="41"/>
      <c r="Q940" s="41"/>
      <c r="R940" s="25"/>
      <c r="S940" s="25"/>
      <c r="T940" s="25"/>
      <c r="U940" s="25"/>
      <c r="V940" s="25"/>
      <c r="W940" s="25"/>
      <c r="X940" s="25"/>
      <c r="Y940" s="25"/>
      <c r="Z940" s="25"/>
      <c r="AA940" s="25"/>
      <c r="AB940" s="25"/>
      <c r="AC940" s="25"/>
      <c r="AD940" s="25"/>
      <c r="AE940" s="25"/>
      <c r="AF940" s="41"/>
      <c r="AG940" s="41"/>
      <c r="AH940" s="41"/>
      <c r="AI940" s="41"/>
      <c r="AJ940" s="41"/>
      <c r="AK940" s="41"/>
    </row>
    <row r="941" spans="3:37" ht="15.75" customHeight="1">
      <c r="C941" s="41"/>
      <c r="D941" s="41"/>
      <c r="E941" s="41"/>
      <c r="F941" s="41"/>
      <c r="G941" s="41"/>
      <c r="H941" s="41"/>
      <c r="I941" s="41"/>
      <c r="J941" s="41"/>
      <c r="K941" s="41"/>
      <c r="L941" s="41"/>
      <c r="M941" s="41"/>
      <c r="N941" s="41"/>
      <c r="O941" s="41"/>
      <c r="P941" s="41"/>
      <c r="Q941" s="41"/>
      <c r="R941" s="25"/>
      <c r="S941" s="25"/>
      <c r="T941" s="25"/>
      <c r="U941" s="25"/>
      <c r="V941" s="25"/>
      <c r="W941" s="25"/>
      <c r="X941" s="25"/>
      <c r="Y941" s="25"/>
      <c r="Z941" s="25"/>
      <c r="AA941" s="25"/>
      <c r="AB941" s="25"/>
      <c r="AC941" s="25"/>
      <c r="AD941" s="25"/>
      <c r="AE941" s="25"/>
      <c r="AF941" s="41"/>
      <c r="AG941" s="41"/>
      <c r="AH941" s="41"/>
      <c r="AI941" s="41"/>
      <c r="AJ941" s="41"/>
      <c r="AK941" s="41"/>
    </row>
    <row r="942" spans="3:37" ht="15.75" customHeight="1">
      <c r="C942" s="41"/>
      <c r="D942" s="41"/>
      <c r="E942" s="41"/>
      <c r="F942" s="41"/>
      <c r="G942" s="41"/>
      <c r="H942" s="41"/>
      <c r="I942" s="41"/>
      <c r="J942" s="41"/>
      <c r="K942" s="41"/>
      <c r="L942" s="41"/>
      <c r="M942" s="41"/>
      <c r="N942" s="41"/>
      <c r="O942" s="41"/>
      <c r="P942" s="41"/>
      <c r="Q942" s="41"/>
      <c r="R942" s="25"/>
      <c r="S942" s="25"/>
      <c r="T942" s="25"/>
      <c r="U942" s="25"/>
      <c r="V942" s="25"/>
      <c r="W942" s="25"/>
      <c r="X942" s="25"/>
      <c r="Y942" s="25"/>
      <c r="Z942" s="25"/>
      <c r="AA942" s="25"/>
      <c r="AB942" s="25"/>
      <c r="AC942" s="25"/>
      <c r="AD942" s="25"/>
      <c r="AE942" s="25"/>
      <c r="AF942" s="41"/>
      <c r="AG942" s="41"/>
      <c r="AH942" s="41"/>
      <c r="AI942" s="41"/>
      <c r="AJ942" s="41"/>
      <c r="AK942" s="41"/>
    </row>
    <row r="943" spans="3:37" ht="15.75" customHeight="1">
      <c r="C943" s="41"/>
      <c r="D943" s="41"/>
      <c r="E943" s="41"/>
      <c r="F943" s="41"/>
      <c r="G943" s="41"/>
      <c r="H943" s="41"/>
      <c r="I943" s="41"/>
      <c r="J943" s="41"/>
      <c r="K943" s="41"/>
      <c r="L943" s="41"/>
      <c r="M943" s="41"/>
      <c r="N943" s="41"/>
      <c r="O943" s="41"/>
      <c r="P943" s="41"/>
      <c r="Q943" s="41"/>
      <c r="R943" s="25"/>
      <c r="S943" s="25"/>
      <c r="T943" s="25"/>
      <c r="U943" s="25"/>
      <c r="V943" s="25"/>
      <c r="W943" s="25"/>
      <c r="X943" s="25"/>
      <c r="Y943" s="25"/>
      <c r="Z943" s="25"/>
      <c r="AA943" s="25"/>
      <c r="AB943" s="25"/>
      <c r="AC943" s="25"/>
      <c r="AD943" s="25"/>
      <c r="AE943" s="25"/>
      <c r="AF943" s="41"/>
      <c r="AG943" s="41"/>
      <c r="AH943" s="41"/>
      <c r="AI943" s="41"/>
      <c r="AJ943" s="41"/>
      <c r="AK943" s="41"/>
    </row>
    <row r="944" spans="3:37" ht="15.75" customHeight="1">
      <c r="C944" s="41"/>
      <c r="D944" s="41"/>
      <c r="E944" s="41"/>
      <c r="F944" s="41"/>
      <c r="G944" s="41"/>
      <c r="H944" s="41"/>
      <c r="I944" s="41"/>
      <c r="J944" s="41"/>
      <c r="K944" s="41"/>
      <c r="L944" s="41"/>
      <c r="M944" s="41"/>
      <c r="N944" s="41"/>
      <c r="O944" s="41"/>
      <c r="P944" s="41"/>
      <c r="Q944" s="41"/>
      <c r="R944" s="25"/>
      <c r="S944" s="25"/>
      <c r="T944" s="25"/>
      <c r="U944" s="25"/>
      <c r="V944" s="25"/>
      <c r="W944" s="25"/>
      <c r="X944" s="25"/>
      <c r="Y944" s="25"/>
      <c r="Z944" s="25"/>
      <c r="AA944" s="25"/>
      <c r="AB944" s="25"/>
      <c r="AC944" s="25"/>
      <c r="AD944" s="25"/>
      <c r="AE944" s="25"/>
      <c r="AF944" s="41"/>
      <c r="AG944" s="41"/>
      <c r="AH944" s="41"/>
      <c r="AI944" s="41"/>
      <c r="AJ944" s="41"/>
      <c r="AK944" s="41"/>
    </row>
    <row r="945" spans="3:37" ht="15.75" customHeight="1">
      <c r="C945" s="41"/>
      <c r="D945" s="41"/>
      <c r="E945" s="41"/>
      <c r="F945" s="41"/>
      <c r="G945" s="41"/>
      <c r="H945" s="41"/>
      <c r="I945" s="41"/>
      <c r="J945" s="41"/>
      <c r="K945" s="41"/>
      <c r="L945" s="41"/>
      <c r="M945" s="41"/>
      <c r="N945" s="41"/>
      <c r="O945" s="41"/>
      <c r="P945" s="41"/>
      <c r="Q945" s="41"/>
      <c r="R945" s="25"/>
      <c r="S945" s="25"/>
      <c r="T945" s="25"/>
      <c r="U945" s="25"/>
      <c r="V945" s="25"/>
      <c r="W945" s="25"/>
      <c r="X945" s="25"/>
      <c r="Y945" s="25"/>
      <c r="Z945" s="25"/>
      <c r="AA945" s="25"/>
      <c r="AB945" s="25"/>
      <c r="AC945" s="25"/>
      <c r="AD945" s="25"/>
      <c r="AE945" s="25"/>
      <c r="AF945" s="41"/>
      <c r="AG945" s="41"/>
      <c r="AH945" s="41"/>
      <c r="AI945" s="41"/>
      <c r="AJ945" s="41"/>
      <c r="AK945" s="41"/>
    </row>
    <row r="946" spans="3:37" ht="15.75" customHeight="1">
      <c r="C946" s="41"/>
      <c r="D946" s="41"/>
      <c r="E946" s="41"/>
      <c r="F946" s="41"/>
      <c r="G946" s="41"/>
      <c r="H946" s="41"/>
      <c r="I946" s="41"/>
      <c r="J946" s="41"/>
      <c r="K946" s="41"/>
      <c r="L946" s="41"/>
      <c r="M946" s="41"/>
      <c r="N946" s="41"/>
      <c r="O946" s="41"/>
      <c r="P946" s="41"/>
      <c r="Q946" s="41"/>
      <c r="R946" s="25"/>
      <c r="S946" s="25"/>
      <c r="T946" s="25"/>
      <c r="U946" s="25"/>
      <c r="V946" s="25"/>
      <c r="W946" s="25"/>
      <c r="X946" s="25"/>
      <c r="Y946" s="25"/>
      <c r="Z946" s="25"/>
      <c r="AA946" s="25"/>
      <c r="AB946" s="25"/>
      <c r="AC946" s="25"/>
      <c r="AD946" s="25"/>
      <c r="AE946" s="25"/>
      <c r="AF946" s="41"/>
      <c r="AG946" s="41"/>
      <c r="AH946" s="41"/>
      <c r="AI946" s="41"/>
      <c r="AJ946" s="41"/>
      <c r="AK946" s="41"/>
    </row>
    <row r="947" spans="3:37" ht="15.75" customHeight="1">
      <c r="C947" s="41"/>
      <c r="D947" s="41"/>
      <c r="E947" s="41"/>
      <c r="F947" s="41"/>
      <c r="G947" s="41"/>
      <c r="H947" s="41"/>
      <c r="I947" s="41"/>
      <c r="J947" s="41"/>
      <c r="K947" s="41"/>
      <c r="L947" s="41"/>
      <c r="M947" s="41"/>
      <c r="N947" s="41"/>
      <c r="O947" s="41"/>
      <c r="P947" s="41"/>
      <c r="Q947" s="41"/>
      <c r="R947" s="25"/>
      <c r="S947" s="25"/>
      <c r="T947" s="25"/>
      <c r="U947" s="25"/>
      <c r="V947" s="25"/>
      <c r="W947" s="25"/>
      <c r="X947" s="25"/>
      <c r="Y947" s="25"/>
      <c r="Z947" s="25"/>
      <c r="AA947" s="25"/>
      <c r="AB947" s="25"/>
      <c r="AC947" s="25"/>
      <c r="AD947" s="25"/>
      <c r="AE947" s="25"/>
      <c r="AF947" s="41"/>
      <c r="AG947" s="41"/>
      <c r="AH947" s="41"/>
      <c r="AI947" s="41"/>
      <c r="AJ947" s="41"/>
      <c r="AK947" s="41"/>
    </row>
    <row r="948" spans="3:37" ht="15.75" customHeight="1">
      <c r="C948" s="41"/>
      <c r="D948" s="41"/>
      <c r="E948" s="41"/>
      <c r="F948" s="41"/>
      <c r="G948" s="41"/>
      <c r="H948" s="41"/>
      <c r="I948" s="41"/>
      <c r="J948" s="41"/>
      <c r="K948" s="41"/>
      <c r="L948" s="41"/>
      <c r="M948" s="41"/>
      <c r="N948" s="41"/>
      <c r="O948" s="41"/>
      <c r="P948" s="41"/>
      <c r="Q948" s="41"/>
      <c r="R948" s="25"/>
      <c r="S948" s="25"/>
      <c r="T948" s="25"/>
      <c r="U948" s="25"/>
      <c r="V948" s="25"/>
      <c r="W948" s="25"/>
      <c r="X948" s="25"/>
      <c r="Y948" s="25"/>
      <c r="Z948" s="25"/>
      <c r="AA948" s="25"/>
      <c r="AB948" s="25"/>
      <c r="AC948" s="25"/>
      <c r="AD948" s="25"/>
      <c r="AE948" s="25"/>
      <c r="AF948" s="41"/>
      <c r="AG948" s="41"/>
      <c r="AH948" s="41"/>
      <c r="AI948" s="41"/>
      <c r="AJ948" s="41"/>
      <c r="AK948" s="41"/>
    </row>
    <row r="949" spans="3:37" ht="15.75" customHeight="1">
      <c r="C949" s="41"/>
      <c r="D949" s="41"/>
      <c r="E949" s="41"/>
      <c r="F949" s="41"/>
      <c r="G949" s="41"/>
      <c r="H949" s="41"/>
      <c r="I949" s="41"/>
      <c r="J949" s="41"/>
      <c r="K949" s="41"/>
      <c r="L949" s="41"/>
      <c r="M949" s="41"/>
      <c r="N949" s="41"/>
      <c r="O949" s="41"/>
      <c r="P949" s="41"/>
      <c r="Q949" s="41"/>
      <c r="R949" s="25"/>
      <c r="S949" s="25"/>
      <c r="T949" s="25"/>
      <c r="U949" s="25"/>
      <c r="V949" s="25"/>
      <c r="W949" s="25"/>
      <c r="X949" s="25"/>
      <c r="Y949" s="25"/>
      <c r="Z949" s="25"/>
      <c r="AA949" s="25"/>
      <c r="AB949" s="25"/>
      <c r="AC949" s="25"/>
      <c r="AD949" s="25"/>
      <c r="AE949" s="25"/>
      <c r="AF949" s="41"/>
      <c r="AG949" s="41"/>
      <c r="AH949" s="41"/>
      <c r="AI949" s="41"/>
      <c r="AJ949" s="41"/>
      <c r="AK949" s="41"/>
    </row>
    <row r="950" spans="3:37" ht="15.75" customHeight="1">
      <c r="C950" s="41"/>
      <c r="D950" s="41"/>
      <c r="E950" s="41"/>
      <c r="F950" s="41"/>
      <c r="G950" s="41"/>
      <c r="H950" s="41"/>
      <c r="I950" s="41"/>
      <c r="J950" s="41"/>
      <c r="K950" s="41"/>
      <c r="L950" s="41"/>
      <c r="M950" s="41"/>
      <c r="N950" s="41"/>
      <c r="O950" s="41"/>
      <c r="P950" s="41"/>
      <c r="Q950" s="41"/>
      <c r="R950" s="25"/>
      <c r="S950" s="25"/>
      <c r="T950" s="25"/>
      <c r="U950" s="25"/>
      <c r="V950" s="25"/>
      <c r="W950" s="25"/>
      <c r="X950" s="25"/>
      <c r="Y950" s="25"/>
      <c r="Z950" s="25"/>
      <c r="AA950" s="25"/>
      <c r="AB950" s="25"/>
      <c r="AC950" s="25"/>
      <c r="AD950" s="25"/>
      <c r="AE950" s="25"/>
      <c r="AF950" s="41"/>
      <c r="AG950" s="41"/>
      <c r="AH950" s="41"/>
      <c r="AI950" s="41"/>
      <c r="AJ950" s="41"/>
      <c r="AK950" s="41"/>
    </row>
    <row r="951" spans="3:37" ht="15.75" customHeight="1">
      <c r="C951" s="41"/>
      <c r="D951" s="41"/>
      <c r="E951" s="41"/>
      <c r="F951" s="41"/>
      <c r="G951" s="41"/>
      <c r="H951" s="41"/>
      <c r="I951" s="41"/>
      <c r="J951" s="41"/>
      <c r="K951" s="41"/>
      <c r="L951" s="41"/>
      <c r="M951" s="41"/>
      <c r="N951" s="41"/>
      <c r="O951" s="41"/>
      <c r="P951" s="41"/>
      <c r="Q951" s="41"/>
      <c r="R951" s="25"/>
      <c r="S951" s="25"/>
      <c r="T951" s="25"/>
      <c r="U951" s="25"/>
      <c r="V951" s="25"/>
      <c r="W951" s="25"/>
      <c r="X951" s="25"/>
      <c r="Y951" s="25"/>
      <c r="Z951" s="25"/>
      <c r="AA951" s="25"/>
      <c r="AB951" s="25"/>
      <c r="AC951" s="25"/>
      <c r="AD951" s="25"/>
      <c r="AE951" s="25"/>
      <c r="AF951" s="41"/>
      <c r="AG951" s="41"/>
      <c r="AH951" s="41"/>
      <c r="AI951" s="41"/>
      <c r="AJ951" s="41"/>
      <c r="AK951" s="41"/>
    </row>
    <row r="952" spans="3:37" ht="15.75" customHeight="1">
      <c r="C952" s="41"/>
      <c r="D952" s="41"/>
      <c r="E952" s="41"/>
      <c r="F952" s="41"/>
      <c r="G952" s="41"/>
      <c r="H952" s="41"/>
      <c r="I952" s="41"/>
      <c r="J952" s="41"/>
      <c r="K952" s="41"/>
      <c r="L952" s="41"/>
      <c r="M952" s="41"/>
      <c r="N952" s="41"/>
      <c r="O952" s="41"/>
      <c r="P952" s="41"/>
      <c r="Q952" s="41"/>
      <c r="R952" s="25"/>
      <c r="S952" s="25"/>
      <c r="T952" s="25"/>
      <c r="U952" s="25"/>
      <c r="V952" s="25"/>
      <c r="W952" s="25"/>
      <c r="X952" s="25"/>
      <c r="Y952" s="25"/>
      <c r="Z952" s="25"/>
      <c r="AA952" s="25"/>
      <c r="AB952" s="25"/>
      <c r="AC952" s="25"/>
      <c r="AD952" s="25"/>
      <c r="AE952" s="25"/>
      <c r="AF952" s="41"/>
      <c r="AG952" s="41"/>
      <c r="AH952" s="41"/>
      <c r="AI952" s="41"/>
      <c r="AJ952" s="41"/>
      <c r="AK952" s="41"/>
    </row>
    <row r="953" spans="3:37" ht="15.75" customHeight="1">
      <c r="C953" s="41"/>
      <c r="D953" s="41"/>
      <c r="E953" s="41"/>
      <c r="F953" s="41"/>
      <c r="G953" s="41"/>
      <c r="H953" s="41"/>
      <c r="I953" s="41"/>
      <c r="J953" s="41"/>
      <c r="K953" s="41"/>
      <c r="L953" s="41"/>
      <c r="M953" s="41"/>
      <c r="N953" s="41"/>
      <c r="O953" s="41"/>
      <c r="P953" s="41"/>
      <c r="Q953" s="41"/>
      <c r="R953" s="25"/>
      <c r="S953" s="25"/>
      <c r="T953" s="25"/>
      <c r="U953" s="25"/>
      <c r="V953" s="25"/>
      <c r="W953" s="25"/>
      <c r="X953" s="25"/>
      <c r="Y953" s="25"/>
      <c r="Z953" s="25"/>
      <c r="AA953" s="25"/>
      <c r="AB953" s="25"/>
      <c r="AC953" s="25"/>
      <c r="AD953" s="25"/>
      <c r="AE953" s="25"/>
      <c r="AF953" s="41"/>
      <c r="AG953" s="41"/>
      <c r="AH953" s="41"/>
      <c r="AI953" s="41"/>
      <c r="AJ953" s="41"/>
      <c r="AK953" s="41"/>
    </row>
    <row r="954" spans="3:37" ht="15.75" customHeight="1">
      <c r="C954" s="41"/>
      <c r="D954" s="41"/>
      <c r="E954" s="41"/>
      <c r="F954" s="41"/>
      <c r="G954" s="41"/>
      <c r="H954" s="41"/>
      <c r="I954" s="41"/>
      <c r="J954" s="41"/>
      <c r="K954" s="41"/>
      <c r="L954" s="41"/>
      <c r="M954" s="41"/>
      <c r="N954" s="41"/>
      <c r="O954" s="41"/>
      <c r="P954" s="41"/>
      <c r="Q954" s="41"/>
      <c r="R954" s="25"/>
      <c r="S954" s="25"/>
      <c r="T954" s="25"/>
      <c r="U954" s="25"/>
      <c r="V954" s="25"/>
      <c r="W954" s="25"/>
      <c r="X954" s="25"/>
      <c r="Y954" s="25"/>
      <c r="Z954" s="25"/>
      <c r="AA954" s="25"/>
      <c r="AB954" s="25"/>
      <c r="AC954" s="25"/>
      <c r="AD954" s="25"/>
      <c r="AE954" s="25"/>
      <c r="AF954" s="41"/>
      <c r="AG954" s="41"/>
      <c r="AH954" s="41"/>
      <c r="AI954" s="41"/>
      <c r="AJ954" s="41"/>
      <c r="AK954" s="41"/>
    </row>
    <row r="955" spans="3:37" ht="15.75" customHeight="1">
      <c r="C955" s="41"/>
      <c r="D955" s="41"/>
      <c r="E955" s="41"/>
      <c r="F955" s="41"/>
      <c r="G955" s="41"/>
      <c r="H955" s="41"/>
      <c r="I955" s="41"/>
      <c r="J955" s="41"/>
      <c r="K955" s="41"/>
      <c r="L955" s="41"/>
      <c r="M955" s="41"/>
      <c r="N955" s="41"/>
      <c r="O955" s="41"/>
      <c r="P955" s="41"/>
      <c r="Q955" s="41"/>
      <c r="R955" s="25"/>
      <c r="S955" s="25"/>
      <c r="T955" s="25"/>
      <c r="U955" s="25"/>
      <c r="V955" s="25"/>
      <c r="W955" s="25"/>
      <c r="X955" s="25"/>
      <c r="Y955" s="25"/>
      <c r="Z955" s="25"/>
      <c r="AA955" s="25"/>
      <c r="AB955" s="25"/>
      <c r="AC955" s="25"/>
      <c r="AD955" s="25"/>
      <c r="AE955" s="25"/>
      <c r="AF955" s="41"/>
      <c r="AG955" s="41"/>
      <c r="AH955" s="41"/>
      <c r="AI955" s="41"/>
      <c r="AJ955" s="41"/>
      <c r="AK955" s="41"/>
    </row>
    <row r="956" spans="3:37" ht="15.75" customHeight="1">
      <c r="C956" s="41"/>
      <c r="D956" s="41"/>
      <c r="E956" s="41"/>
      <c r="F956" s="41"/>
      <c r="G956" s="41"/>
      <c r="H956" s="41"/>
      <c r="I956" s="41"/>
      <c r="J956" s="41"/>
      <c r="K956" s="41"/>
      <c r="L956" s="41"/>
      <c r="M956" s="41"/>
      <c r="N956" s="41"/>
      <c r="O956" s="41"/>
      <c r="P956" s="41"/>
      <c r="Q956" s="41"/>
      <c r="R956" s="25"/>
      <c r="S956" s="25"/>
      <c r="T956" s="25"/>
      <c r="U956" s="25"/>
      <c r="V956" s="25"/>
      <c r="W956" s="25"/>
      <c r="X956" s="25"/>
      <c r="Y956" s="25"/>
      <c r="Z956" s="25"/>
      <c r="AA956" s="25"/>
      <c r="AB956" s="25"/>
      <c r="AC956" s="25"/>
      <c r="AD956" s="25"/>
      <c r="AE956" s="25"/>
      <c r="AF956" s="41"/>
      <c r="AG956" s="41"/>
      <c r="AH956" s="41"/>
      <c r="AI956" s="41"/>
      <c r="AJ956" s="41"/>
      <c r="AK956" s="41"/>
    </row>
    <row r="957" spans="3:37" ht="15.75" customHeight="1">
      <c r="C957" s="41"/>
      <c r="D957" s="41"/>
      <c r="E957" s="41"/>
      <c r="F957" s="41"/>
      <c r="G957" s="41"/>
      <c r="H957" s="41"/>
      <c r="I957" s="41"/>
      <c r="J957" s="41"/>
      <c r="K957" s="41"/>
      <c r="L957" s="41"/>
      <c r="M957" s="41"/>
      <c r="N957" s="41"/>
      <c r="O957" s="41"/>
      <c r="P957" s="41"/>
      <c r="Q957" s="41"/>
      <c r="R957" s="25"/>
      <c r="S957" s="25"/>
      <c r="T957" s="25"/>
      <c r="U957" s="25"/>
      <c r="V957" s="25"/>
      <c r="W957" s="25"/>
      <c r="X957" s="25"/>
      <c r="Y957" s="25"/>
      <c r="Z957" s="25"/>
      <c r="AA957" s="25"/>
      <c r="AB957" s="25"/>
      <c r="AC957" s="25"/>
      <c r="AD957" s="25"/>
      <c r="AE957" s="25"/>
      <c r="AF957" s="41"/>
      <c r="AG957" s="41"/>
      <c r="AH957" s="41"/>
      <c r="AI957" s="41"/>
      <c r="AJ957" s="41"/>
      <c r="AK957" s="41"/>
    </row>
    <row r="958" spans="3:37" ht="15.75" customHeight="1">
      <c r="C958" s="41"/>
      <c r="D958" s="41"/>
      <c r="E958" s="41"/>
      <c r="F958" s="41"/>
      <c r="G958" s="41"/>
      <c r="H958" s="41"/>
      <c r="I958" s="41"/>
      <c r="J958" s="41"/>
      <c r="K958" s="41"/>
      <c r="L958" s="41"/>
      <c r="M958" s="41"/>
      <c r="N958" s="41"/>
      <c r="O958" s="41"/>
      <c r="P958" s="41"/>
      <c r="Q958" s="41"/>
      <c r="R958" s="25"/>
      <c r="S958" s="25"/>
      <c r="T958" s="25"/>
      <c r="U958" s="25"/>
      <c r="V958" s="25"/>
      <c r="W958" s="25"/>
      <c r="X958" s="25"/>
      <c r="Y958" s="25"/>
      <c r="Z958" s="25"/>
      <c r="AA958" s="25"/>
      <c r="AB958" s="25"/>
      <c r="AC958" s="25"/>
      <c r="AD958" s="25"/>
      <c r="AE958" s="25"/>
      <c r="AF958" s="41"/>
      <c r="AG958" s="41"/>
      <c r="AH958" s="41"/>
      <c r="AI958" s="41"/>
      <c r="AJ958" s="41"/>
      <c r="AK958" s="41"/>
    </row>
    <row r="959" spans="3:37" ht="15.75" customHeight="1">
      <c r="C959" s="41"/>
      <c r="D959" s="41"/>
      <c r="E959" s="41"/>
      <c r="F959" s="41"/>
      <c r="G959" s="41"/>
      <c r="H959" s="41"/>
      <c r="I959" s="41"/>
      <c r="J959" s="41"/>
      <c r="K959" s="41"/>
      <c r="L959" s="41"/>
      <c r="M959" s="41"/>
      <c r="N959" s="41"/>
      <c r="O959" s="41"/>
      <c r="P959" s="41"/>
      <c r="Q959" s="41"/>
      <c r="R959" s="25"/>
      <c r="S959" s="25"/>
      <c r="T959" s="25"/>
      <c r="U959" s="25"/>
      <c r="V959" s="25"/>
      <c r="W959" s="25"/>
      <c r="X959" s="25"/>
      <c r="Y959" s="25"/>
      <c r="Z959" s="25"/>
      <c r="AA959" s="25"/>
      <c r="AB959" s="25"/>
      <c r="AC959" s="25"/>
      <c r="AD959" s="25"/>
      <c r="AE959" s="25"/>
      <c r="AF959" s="41"/>
      <c r="AG959" s="41"/>
      <c r="AH959" s="41"/>
      <c r="AI959" s="41"/>
      <c r="AJ959" s="41"/>
      <c r="AK959" s="41"/>
    </row>
    <row r="960" spans="3:37" ht="15.75" customHeight="1">
      <c r="C960" s="41"/>
      <c r="D960" s="41"/>
      <c r="E960" s="41"/>
      <c r="F960" s="41"/>
      <c r="G960" s="41"/>
      <c r="H960" s="41"/>
      <c r="I960" s="41"/>
      <c r="J960" s="41"/>
      <c r="K960" s="41"/>
      <c r="L960" s="41"/>
      <c r="M960" s="41"/>
      <c r="N960" s="41"/>
      <c r="O960" s="41"/>
      <c r="P960" s="41"/>
      <c r="Q960" s="41"/>
      <c r="R960" s="25"/>
      <c r="S960" s="25"/>
      <c r="T960" s="25"/>
      <c r="U960" s="25"/>
      <c r="V960" s="25"/>
      <c r="W960" s="25"/>
      <c r="X960" s="25"/>
      <c r="Y960" s="25"/>
      <c r="Z960" s="25"/>
      <c r="AA960" s="25"/>
      <c r="AB960" s="25"/>
      <c r="AC960" s="25"/>
      <c r="AD960" s="25"/>
      <c r="AE960" s="25"/>
      <c r="AF960" s="41"/>
      <c r="AG960" s="41"/>
      <c r="AH960" s="41"/>
      <c r="AI960" s="41"/>
      <c r="AJ960" s="41"/>
      <c r="AK960" s="41"/>
    </row>
    <row r="961" spans="3:37" ht="15.75" customHeight="1">
      <c r="C961" s="41"/>
      <c r="D961" s="41"/>
      <c r="E961" s="41"/>
      <c r="F961" s="41"/>
      <c r="G961" s="41"/>
      <c r="H961" s="41"/>
      <c r="I961" s="41"/>
      <c r="J961" s="41"/>
      <c r="K961" s="41"/>
      <c r="L961" s="41"/>
      <c r="M961" s="41"/>
      <c r="N961" s="41"/>
      <c r="O961" s="41"/>
      <c r="P961" s="41"/>
      <c r="Q961" s="41"/>
      <c r="R961" s="25"/>
      <c r="S961" s="25"/>
      <c r="T961" s="25"/>
      <c r="U961" s="25"/>
      <c r="V961" s="25"/>
      <c r="W961" s="25"/>
      <c r="X961" s="25"/>
      <c r="Y961" s="25"/>
      <c r="Z961" s="25"/>
      <c r="AA961" s="25"/>
      <c r="AB961" s="25"/>
      <c r="AC961" s="25"/>
      <c r="AD961" s="25"/>
      <c r="AE961" s="25"/>
      <c r="AF961" s="41"/>
      <c r="AG961" s="41"/>
      <c r="AH961" s="41"/>
      <c r="AI961" s="41"/>
      <c r="AJ961" s="41"/>
      <c r="AK961" s="41"/>
    </row>
    <row r="962" spans="3:37" ht="15.75" customHeight="1">
      <c r="C962" s="41"/>
      <c r="D962" s="41"/>
      <c r="E962" s="41"/>
      <c r="F962" s="41"/>
      <c r="G962" s="41"/>
      <c r="H962" s="41"/>
      <c r="I962" s="41"/>
      <c r="J962" s="41"/>
      <c r="K962" s="41"/>
      <c r="L962" s="41"/>
      <c r="M962" s="41"/>
      <c r="N962" s="41"/>
      <c r="O962" s="41"/>
      <c r="P962" s="41"/>
      <c r="Q962" s="41"/>
      <c r="R962" s="25"/>
      <c r="S962" s="25"/>
      <c r="T962" s="25"/>
      <c r="U962" s="25"/>
      <c r="V962" s="25"/>
      <c r="W962" s="25"/>
      <c r="X962" s="25"/>
      <c r="Y962" s="25"/>
      <c r="Z962" s="25"/>
      <c r="AA962" s="25"/>
      <c r="AB962" s="25"/>
      <c r="AC962" s="25"/>
      <c r="AD962" s="25"/>
      <c r="AE962" s="25"/>
      <c r="AF962" s="41"/>
      <c r="AG962" s="41"/>
      <c r="AH962" s="41"/>
      <c r="AI962" s="41"/>
      <c r="AJ962" s="41"/>
      <c r="AK962" s="41"/>
    </row>
    <row r="963" spans="3:37" ht="15.75" customHeight="1">
      <c r="C963" s="41"/>
      <c r="D963" s="41"/>
      <c r="E963" s="41"/>
      <c r="F963" s="41"/>
      <c r="G963" s="41"/>
      <c r="H963" s="41"/>
      <c r="I963" s="41"/>
      <c r="J963" s="41"/>
      <c r="K963" s="41"/>
      <c r="L963" s="41"/>
      <c r="M963" s="41"/>
      <c r="N963" s="41"/>
      <c r="O963" s="41"/>
      <c r="P963" s="41"/>
      <c r="Q963" s="41"/>
      <c r="R963" s="25"/>
      <c r="S963" s="25"/>
      <c r="T963" s="25"/>
      <c r="U963" s="25"/>
      <c r="V963" s="25"/>
      <c r="W963" s="25"/>
      <c r="X963" s="25"/>
      <c r="Y963" s="25"/>
      <c r="Z963" s="25"/>
      <c r="AA963" s="25"/>
      <c r="AB963" s="25"/>
      <c r="AC963" s="25"/>
      <c r="AD963" s="25"/>
      <c r="AE963" s="25"/>
      <c r="AF963" s="41"/>
      <c r="AG963" s="41"/>
      <c r="AH963" s="41"/>
      <c r="AI963" s="41"/>
      <c r="AJ963" s="41"/>
      <c r="AK963" s="41"/>
    </row>
    <row r="964" spans="3:37" ht="15.75" customHeight="1">
      <c r="C964" s="41"/>
      <c r="D964" s="41"/>
      <c r="E964" s="41"/>
      <c r="F964" s="41"/>
      <c r="G964" s="41"/>
      <c r="H964" s="41"/>
      <c r="I964" s="41"/>
      <c r="J964" s="41"/>
      <c r="K964" s="41"/>
      <c r="L964" s="41"/>
      <c r="M964" s="41"/>
      <c r="N964" s="41"/>
      <c r="O964" s="41"/>
      <c r="P964" s="41"/>
      <c r="Q964" s="41"/>
      <c r="R964" s="25"/>
      <c r="S964" s="25"/>
      <c r="T964" s="25"/>
      <c r="U964" s="25"/>
      <c r="V964" s="25"/>
      <c r="W964" s="25"/>
      <c r="X964" s="25"/>
      <c r="Y964" s="25"/>
      <c r="Z964" s="25"/>
      <c r="AA964" s="25"/>
      <c r="AB964" s="25"/>
      <c r="AC964" s="25"/>
      <c r="AD964" s="25"/>
      <c r="AE964" s="25"/>
      <c r="AF964" s="41"/>
      <c r="AG964" s="41"/>
      <c r="AH964" s="41"/>
      <c r="AI964" s="41"/>
      <c r="AJ964" s="41"/>
      <c r="AK964" s="41"/>
    </row>
    <row r="965" spans="3:37" ht="15.75" customHeight="1">
      <c r="C965" s="41"/>
      <c r="D965" s="41"/>
      <c r="E965" s="41"/>
      <c r="F965" s="41"/>
      <c r="G965" s="41"/>
      <c r="H965" s="41"/>
      <c r="I965" s="41"/>
      <c r="J965" s="41"/>
      <c r="K965" s="41"/>
      <c r="L965" s="41"/>
      <c r="M965" s="41"/>
      <c r="N965" s="41"/>
      <c r="O965" s="41"/>
      <c r="P965" s="41"/>
      <c r="Q965" s="41"/>
      <c r="R965" s="25"/>
      <c r="S965" s="25"/>
      <c r="T965" s="25"/>
      <c r="U965" s="25"/>
      <c r="V965" s="25"/>
      <c r="W965" s="25"/>
      <c r="X965" s="25"/>
      <c r="Y965" s="25"/>
      <c r="Z965" s="25"/>
      <c r="AA965" s="25"/>
      <c r="AB965" s="25"/>
      <c r="AC965" s="25"/>
      <c r="AD965" s="25"/>
      <c r="AE965" s="25"/>
      <c r="AF965" s="41"/>
      <c r="AG965" s="41"/>
      <c r="AH965" s="41"/>
      <c r="AI965" s="41"/>
      <c r="AJ965" s="41"/>
      <c r="AK965" s="41"/>
    </row>
    <row r="966" spans="3:37" ht="15.75" customHeight="1">
      <c r="C966" s="41"/>
      <c r="D966" s="41"/>
      <c r="E966" s="41"/>
      <c r="F966" s="41"/>
      <c r="G966" s="41"/>
      <c r="H966" s="41"/>
      <c r="I966" s="41"/>
      <c r="J966" s="41"/>
      <c r="K966" s="41"/>
      <c r="L966" s="41"/>
      <c r="M966" s="41"/>
      <c r="N966" s="41"/>
      <c r="O966" s="41"/>
      <c r="P966" s="41"/>
      <c r="Q966" s="41"/>
      <c r="R966" s="25"/>
      <c r="S966" s="25"/>
      <c r="T966" s="25"/>
      <c r="U966" s="25"/>
      <c r="V966" s="25"/>
      <c r="W966" s="25"/>
      <c r="X966" s="25"/>
      <c r="Y966" s="25"/>
      <c r="Z966" s="25"/>
      <c r="AA966" s="25"/>
      <c r="AB966" s="25"/>
      <c r="AC966" s="25"/>
      <c r="AD966" s="25"/>
      <c r="AE966" s="25"/>
      <c r="AF966" s="41"/>
      <c r="AG966" s="41"/>
      <c r="AH966" s="41"/>
      <c r="AI966" s="41"/>
      <c r="AJ966" s="41"/>
      <c r="AK966" s="41"/>
    </row>
    <row r="967" spans="3:37" ht="15.75" customHeight="1">
      <c r="C967" s="41"/>
      <c r="D967" s="41"/>
      <c r="E967" s="41"/>
      <c r="F967" s="41"/>
      <c r="G967" s="41"/>
      <c r="H967" s="41"/>
      <c r="I967" s="41"/>
      <c r="J967" s="41"/>
      <c r="K967" s="41"/>
      <c r="L967" s="41"/>
      <c r="M967" s="41"/>
      <c r="N967" s="41"/>
      <c r="O967" s="41"/>
      <c r="P967" s="41"/>
      <c r="Q967" s="41"/>
      <c r="R967" s="25"/>
      <c r="S967" s="25"/>
      <c r="T967" s="25"/>
      <c r="U967" s="25"/>
      <c r="V967" s="25"/>
      <c r="W967" s="25"/>
      <c r="X967" s="25"/>
      <c r="Y967" s="25"/>
      <c r="Z967" s="25"/>
      <c r="AA967" s="25"/>
      <c r="AB967" s="25"/>
      <c r="AC967" s="25"/>
      <c r="AD967" s="25"/>
      <c r="AE967" s="25"/>
      <c r="AF967" s="41"/>
      <c r="AG967" s="41"/>
      <c r="AH967" s="41"/>
      <c r="AI967" s="41"/>
      <c r="AJ967" s="41"/>
      <c r="AK967" s="41"/>
    </row>
    <row r="968" spans="3:37" ht="15.75" customHeight="1">
      <c r="C968" s="41"/>
      <c r="D968" s="41"/>
      <c r="E968" s="41"/>
      <c r="F968" s="41"/>
      <c r="G968" s="41"/>
      <c r="H968" s="41"/>
      <c r="I968" s="41"/>
      <c r="J968" s="41"/>
      <c r="K968" s="41"/>
      <c r="L968" s="41"/>
      <c r="M968" s="41"/>
      <c r="N968" s="41"/>
      <c r="O968" s="41"/>
      <c r="P968" s="41"/>
      <c r="Q968" s="41"/>
      <c r="R968" s="25"/>
      <c r="S968" s="25"/>
      <c r="T968" s="25"/>
      <c r="U968" s="25"/>
      <c r="V968" s="25"/>
      <c r="W968" s="25"/>
      <c r="X968" s="25"/>
      <c r="Y968" s="25"/>
      <c r="Z968" s="25"/>
      <c r="AA968" s="25"/>
      <c r="AB968" s="25"/>
      <c r="AC968" s="25"/>
      <c r="AD968" s="25"/>
      <c r="AE968" s="25"/>
      <c r="AF968" s="41"/>
      <c r="AG968" s="41"/>
      <c r="AH968" s="41"/>
      <c r="AI968" s="41"/>
      <c r="AJ968" s="41"/>
      <c r="AK968" s="41"/>
    </row>
    <row r="969" spans="3:37" ht="15.75" customHeight="1">
      <c r="C969" s="41"/>
      <c r="D969" s="41"/>
      <c r="E969" s="41"/>
      <c r="F969" s="41"/>
      <c r="G969" s="41"/>
      <c r="H969" s="41"/>
      <c r="I969" s="41"/>
      <c r="J969" s="41"/>
      <c r="K969" s="41"/>
      <c r="L969" s="41"/>
      <c r="M969" s="41"/>
      <c r="N969" s="41"/>
      <c r="O969" s="41"/>
      <c r="P969" s="41"/>
      <c r="Q969" s="41"/>
      <c r="R969" s="25"/>
      <c r="S969" s="25"/>
      <c r="T969" s="25"/>
      <c r="U969" s="25"/>
      <c r="V969" s="25"/>
      <c r="W969" s="25"/>
      <c r="X969" s="25"/>
      <c r="Y969" s="25"/>
      <c r="Z969" s="25"/>
      <c r="AA969" s="25"/>
      <c r="AB969" s="25"/>
      <c r="AC969" s="25"/>
      <c r="AD969" s="25"/>
      <c r="AE969" s="25"/>
      <c r="AF969" s="41"/>
      <c r="AG969" s="41"/>
      <c r="AH969" s="41"/>
      <c r="AI969" s="41"/>
      <c r="AJ969" s="41"/>
      <c r="AK969" s="41"/>
    </row>
    <row r="970" spans="3:37" ht="15.75" customHeight="1">
      <c r="C970" s="41"/>
      <c r="D970" s="41"/>
      <c r="E970" s="41"/>
      <c r="F970" s="41"/>
      <c r="G970" s="41"/>
      <c r="H970" s="41"/>
      <c r="I970" s="41"/>
      <c r="J970" s="41"/>
      <c r="K970" s="41"/>
      <c r="L970" s="41"/>
      <c r="M970" s="41"/>
      <c r="N970" s="41"/>
      <c r="O970" s="41"/>
      <c r="P970" s="41"/>
      <c r="Q970" s="41"/>
      <c r="R970" s="25"/>
      <c r="S970" s="25"/>
      <c r="T970" s="25"/>
      <c r="U970" s="25"/>
      <c r="V970" s="25"/>
      <c r="W970" s="25"/>
      <c r="X970" s="25"/>
      <c r="Y970" s="25"/>
      <c r="Z970" s="25"/>
      <c r="AA970" s="25"/>
      <c r="AB970" s="25"/>
      <c r="AC970" s="25"/>
      <c r="AD970" s="25"/>
      <c r="AE970" s="25"/>
      <c r="AF970" s="41"/>
      <c r="AG970" s="41"/>
      <c r="AH970" s="41"/>
      <c r="AI970" s="41"/>
      <c r="AJ970" s="41"/>
      <c r="AK970" s="41"/>
    </row>
    <row r="971" spans="3:37" ht="15.75" customHeight="1">
      <c r="C971" s="41"/>
      <c r="D971" s="41"/>
      <c r="E971" s="41"/>
      <c r="F971" s="41"/>
      <c r="G971" s="41"/>
      <c r="H971" s="41"/>
      <c r="I971" s="41"/>
      <c r="J971" s="41"/>
      <c r="K971" s="41"/>
      <c r="L971" s="41"/>
      <c r="M971" s="41"/>
      <c r="N971" s="41"/>
      <c r="O971" s="41"/>
      <c r="P971" s="41"/>
      <c r="Q971" s="41"/>
      <c r="R971" s="25"/>
      <c r="S971" s="25"/>
      <c r="T971" s="25"/>
      <c r="U971" s="25"/>
      <c r="V971" s="25"/>
      <c r="W971" s="25"/>
      <c r="X971" s="25"/>
      <c r="Y971" s="25"/>
      <c r="Z971" s="25"/>
      <c r="AA971" s="25"/>
      <c r="AB971" s="25"/>
      <c r="AC971" s="25"/>
      <c r="AD971" s="25"/>
      <c r="AE971" s="25"/>
      <c r="AF971" s="41"/>
      <c r="AG971" s="41"/>
      <c r="AH971" s="41"/>
      <c r="AI971" s="41"/>
      <c r="AJ971" s="41"/>
      <c r="AK971" s="41"/>
    </row>
    <row r="972" spans="3:37" ht="15.75" customHeight="1">
      <c r="C972" s="41"/>
      <c r="D972" s="41"/>
      <c r="E972" s="41"/>
      <c r="F972" s="41"/>
      <c r="G972" s="41"/>
      <c r="H972" s="41"/>
      <c r="I972" s="41"/>
      <c r="J972" s="41"/>
      <c r="K972" s="41"/>
      <c r="L972" s="41"/>
      <c r="M972" s="41"/>
      <c r="N972" s="41"/>
      <c r="O972" s="41"/>
      <c r="P972" s="41"/>
      <c r="Q972" s="41"/>
      <c r="R972" s="25"/>
      <c r="S972" s="25"/>
      <c r="T972" s="25"/>
      <c r="U972" s="25"/>
      <c r="V972" s="25"/>
      <c r="W972" s="25"/>
      <c r="X972" s="25"/>
      <c r="Y972" s="25"/>
      <c r="Z972" s="25"/>
      <c r="AA972" s="25"/>
      <c r="AB972" s="25"/>
      <c r="AC972" s="25"/>
      <c r="AD972" s="25"/>
      <c r="AE972" s="25"/>
      <c r="AF972" s="41"/>
      <c r="AG972" s="41"/>
      <c r="AH972" s="41"/>
      <c r="AI972" s="41"/>
      <c r="AJ972" s="41"/>
      <c r="AK972" s="41"/>
    </row>
    <row r="973" spans="3:37" ht="15.75" customHeight="1">
      <c r="C973" s="41"/>
      <c r="D973" s="41"/>
      <c r="E973" s="41"/>
      <c r="F973" s="41"/>
      <c r="G973" s="41"/>
      <c r="H973" s="41"/>
      <c r="I973" s="41"/>
      <c r="J973" s="41"/>
      <c r="K973" s="41"/>
      <c r="L973" s="41"/>
      <c r="M973" s="41"/>
      <c r="N973" s="41"/>
      <c r="O973" s="41"/>
      <c r="P973" s="41"/>
      <c r="Q973" s="41"/>
      <c r="R973" s="25"/>
      <c r="S973" s="25"/>
      <c r="T973" s="25"/>
      <c r="U973" s="25"/>
      <c r="V973" s="25"/>
      <c r="W973" s="25"/>
      <c r="X973" s="25"/>
      <c r="Y973" s="25"/>
      <c r="Z973" s="25"/>
      <c r="AA973" s="25"/>
      <c r="AB973" s="25"/>
      <c r="AC973" s="25"/>
      <c r="AD973" s="25"/>
      <c r="AE973" s="25"/>
      <c r="AF973" s="41"/>
      <c r="AG973" s="41"/>
      <c r="AH973" s="41"/>
      <c r="AI973" s="41"/>
      <c r="AJ973" s="41"/>
      <c r="AK973" s="41"/>
    </row>
    <row r="974" spans="3:37" ht="15.75" customHeight="1">
      <c r="C974" s="41"/>
      <c r="D974" s="41"/>
      <c r="E974" s="41"/>
      <c r="F974" s="41"/>
      <c r="G974" s="41"/>
      <c r="H974" s="41"/>
      <c r="I974" s="41"/>
      <c r="J974" s="41"/>
      <c r="K974" s="41"/>
      <c r="L974" s="41"/>
      <c r="M974" s="41"/>
      <c r="N974" s="41"/>
      <c r="O974" s="41"/>
      <c r="P974" s="41"/>
      <c r="Q974" s="41"/>
      <c r="R974" s="25"/>
      <c r="S974" s="25"/>
      <c r="T974" s="25"/>
      <c r="U974" s="25"/>
      <c r="V974" s="25"/>
      <c r="W974" s="25"/>
      <c r="X974" s="25"/>
      <c r="Y974" s="25"/>
      <c r="Z974" s="25"/>
      <c r="AA974" s="25"/>
      <c r="AB974" s="25"/>
      <c r="AC974" s="25"/>
      <c r="AD974" s="25"/>
      <c r="AE974" s="25"/>
      <c r="AF974" s="41"/>
      <c r="AG974" s="41"/>
      <c r="AH974" s="41"/>
      <c r="AI974" s="41"/>
      <c r="AJ974" s="41"/>
      <c r="AK974" s="41"/>
    </row>
    <row r="975" spans="3:37" ht="15.75" customHeight="1">
      <c r="C975" s="41"/>
      <c r="D975" s="41"/>
      <c r="E975" s="41"/>
      <c r="F975" s="41"/>
      <c r="G975" s="41"/>
      <c r="H975" s="41"/>
      <c r="I975" s="41"/>
      <c r="J975" s="41"/>
      <c r="K975" s="41"/>
      <c r="L975" s="41"/>
      <c r="M975" s="41"/>
      <c r="N975" s="41"/>
      <c r="O975" s="41"/>
      <c r="P975" s="41"/>
      <c r="Q975" s="41"/>
      <c r="R975" s="25"/>
      <c r="S975" s="25"/>
      <c r="T975" s="25"/>
      <c r="U975" s="25"/>
      <c r="V975" s="25"/>
      <c r="W975" s="25"/>
      <c r="X975" s="25"/>
      <c r="Y975" s="25"/>
      <c r="Z975" s="25"/>
      <c r="AA975" s="25"/>
      <c r="AB975" s="25"/>
      <c r="AC975" s="25"/>
      <c r="AD975" s="25"/>
      <c r="AE975" s="25"/>
      <c r="AF975" s="41"/>
      <c r="AG975" s="41"/>
      <c r="AH975" s="41"/>
      <c r="AI975" s="41"/>
      <c r="AJ975" s="41"/>
      <c r="AK975" s="41"/>
    </row>
    <row r="976" spans="3:37" ht="15.75" customHeight="1">
      <c r="C976" s="41"/>
      <c r="D976" s="41"/>
      <c r="E976" s="41"/>
      <c r="F976" s="41"/>
      <c r="G976" s="41"/>
      <c r="H976" s="41"/>
      <c r="I976" s="41"/>
      <c r="J976" s="41"/>
      <c r="K976" s="41"/>
      <c r="L976" s="41"/>
      <c r="M976" s="41"/>
      <c r="N976" s="41"/>
      <c r="O976" s="41"/>
      <c r="P976" s="41"/>
      <c r="Q976" s="41"/>
      <c r="R976" s="25"/>
      <c r="S976" s="25"/>
      <c r="T976" s="25"/>
      <c r="U976" s="25"/>
      <c r="V976" s="25"/>
      <c r="W976" s="25"/>
      <c r="X976" s="25"/>
      <c r="Y976" s="25"/>
      <c r="Z976" s="25"/>
      <c r="AA976" s="25"/>
      <c r="AB976" s="25"/>
      <c r="AC976" s="25"/>
      <c r="AD976" s="25"/>
      <c r="AE976" s="25"/>
      <c r="AF976" s="41"/>
      <c r="AG976" s="41"/>
      <c r="AH976" s="41"/>
      <c r="AI976" s="41"/>
      <c r="AJ976" s="41"/>
      <c r="AK976" s="41"/>
    </row>
    <row r="977" spans="3:37" ht="15.75" customHeight="1">
      <c r="C977" s="41"/>
      <c r="D977" s="41"/>
      <c r="E977" s="41"/>
      <c r="F977" s="41"/>
      <c r="G977" s="41"/>
      <c r="H977" s="41"/>
      <c r="I977" s="41"/>
      <c r="J977" s="41"/>
      <c r="K977" s="41"/>
      <c r="L977" s="41"/>
      <c r="M977" s="41"/>
      <c r="N977" s="41"/>
      <c r="O977" s="41"/>
      <c r="P977" s="41"/>
      <c r="Q977" s="41"/>
      <c r="R977" s="25"/>
      <c r="S977" s="25"/>
      <c r="T977" s="25"/>
      <c r="U977" s="25"/>
      <c r="V977" s="25"/>
      <c r="W977" s="25"/>
      <c r="X977" s="25"/>
      <c r="Y977" s="25"/>
      <c r="Z977" s="25"/>
      <c r="AA977" s="25"/>
      <c r="AB977" s="25"/>
      <c r="AC977" s="25"/>
      <c r="AD977" s="25"/>
      <c r="AE977" s="25"/>
      <c r="AF977" s="41"/>
      <c r="AG977" s="41"/>
      <c r="AH977" s="41"/>
      <c r="AI977" s="41"/>
      <c r="AJ977" s="41"/>
      <c r="AK977" s="41"/>
    </row>
    <row r="978" spans="3:37" ht="15.75" customHeight="1">
      <c r="C978" s="41"/>
      <c r="D978" s="41"/>
      <c r="E978" s="41"/>
      <c r="F978" s="41"/>
      <c r="G978" s="41"/>
      <c r="H978" s="41"/>
      <c r="I978" s="41"/>
      <c r="J978" s="41"/>
      <c r="K978" s="41"/>
      <c r="L978" s="41"/>
      <c r="M978" s="41"/>
      <c r="N978" s="41"/>
      <c r="O978" s="41"/>
      <c r="P978" s="41"/>
      <c r="Q978" s="41"/>
      <c r="R978" s="25"/>
      <c r="S978" s="25"/>
      <c r="T978" s="25"/>
      <c r="U978" s="25"/>
      <c r="V978" s="25"/>
      <c r="W978" s="25"/>
      <c r="X978" s="25"/>
      <c r="Y978" s="25"/>
      <c r="Z978" s="25"/>
      <c r="AA978" s="25"/>
      <c r="AB978" s="25"/>
      <c r="AC978" s="25"/>
      <c r="AD978" s="25"/>
      <c r="AE978" s="25"/>
      <c r="AF978" s="41"/>
      <c r="AG978" s="41"/>
      <c r="AH978" s="41"/>
      <c r="AI978" s="41"/>
      <c r="AJ978" s="41"/>
      <c r="AK978" s="41"/>
    </row>
    <row r="979" spans="3:37" ht="15.75" customHeight="1">
      <c r="C979" s="41"/>
      <c r="D979" s="41"/>
      <c r="E979" s="41"/>
      <c r="F979" s="41"/>
      <c r="G979" s="41"/>
      <c r="H979" s="41"/>
      <c r="I979" s="41"/>
      <c r="J979" s="41"/>
      <c r="K979" s="41"/>
      <c r="L979" s="41"/>
      <c r="M979" s="41"/>
      <c r="N979" s="41"/>
      <c r="O979" s="41"/>
      <c r="P979" s="41"/>
      <c r="Q979" s="41"/>
      <c r="R979" s="25"/>
      <c r="S979" s="25"/>
      <c r="T979" s="25"/>
      <c r="U979" s="25"/>
      <c r="V979" s="25"/>
      <c r="W979" s="25"/>
      <c r="X979" s="25"/>
      <c r="Y979" s="25"/>
      <c r="Z979" s="25"/>
      <c r="AA979" s="25"/>
      <c r="AB979" s="25"/>
      <c r="AC979" s="25"/>
      <c r="AD979" s="25"/>
      <c r="AE979" s="25"/>
      <c r="AF979" s="41"/>
      <c r="AG979" s="41"/>
      <c r="AH979" s="41"/>
      <c r="AI979" s="41"/>
      <c r="AJ979" s="41"/>
      <c r="AK979" s="41"/>
    </row>
    <row r="980" spans="3:37" ht="15.75" customHeight="1">
      <c r="C980" s="41"/>
      <c r="D980" s="41"/>
      <c r="E980" s="41"/>
      <c r="F980" s="41"/>
      <c r="G980" s="41"/>
      <c r="H980" s="41"/>
      <c r="I980" s="41"/>
      <c r="J980" s="41"/>
      <c r="K980" s="41"/>
      <c r="L980" s="41"/>
      <c r="M980" s="41"/>
      <c r="N980" s="41"/>
      <c r="O980" s="41"/>
      <c r="P980" s="41"/>
      <c r="Q980" s="41"/>
      <c r="R980" s="25"/>
      <c r="S980" s="25"/>
      <c r="T980" s="25"/>
      <c r="U980" s="25"/>
      <c r="V980" s="25"/>
      <c r="W980" s="25"/>
      <c r="X980" s="25"/>
      <c r="Y980" s="25"/>
      <c r="Z980" s="25"/>
      <c r="AA980" s="25"/>
      <c r="AB980" s="25"/>
      <c r="AC980" s="25"/>
      <c r="AD980" s="25"/>
      <c r="AE980" s="25"/>
      <c r="AF980" s="41"/>
      <c r="AG980" s="41"/>
      <c r="AH980" s="41"/>
      <c r="AI980" s="41"/>
      <c r="AJ980" s="41"/>
      <c r="AK980" s="41"/>
    </row>
    <row r="981" spans="3:37" ht="15.75" customHeight="1">
      <c r="C981" s="41"/>
      <c r="D981" s="41"/>
      <c r="E981" s="41"/>
      <c r="F981" s="41"/>
      <c r="G981" s="41"/>
      <c r="H981" s="41"/>
      <c r="I981" s="41"/>
      <c r="J981" s="41"/>
      <c r="K981" s="41"/>
      <c r="L981" s="41"/>
      <c r="M981" s="41"/>
      <c r="N981" s="41"/>
      <c r="O981" s="41"/>
      <c r="P981" s="41"/>
      <c r="Q981" s="41"/>
      <c r="R981" s="25"/>
      <c r="S981" s="25"/>
      <c r="T981" s="25"/>
      <c r="U981" s="25"/>
      <c r="V981" s="25"/>
      <c r="W981" s="25"/>
      <c r="X981" s="25"/>
      <c r="Y981" s="25"/>
      <c r="Z981" s="25"/>
      <c r="AA981" s="25"/>
      <c r="AB981" s="25"/>
      <c r="AC981" s="25"/>
      <c r="AD981" s="25"/>
      <c r="AE981" s="25"/>
      <c r="AF981" s="41"/>
      <c r="AG981" s="41"/>
      <c r="AH981" s="41"/>
      <c r="AI981" s="41"/>
      <c r="AJ981" s="41"/>
      <c r="AK981" s="41"/>
    </row>
    <row r="982" spans="3:37" ht="15.75" customHeight="1">
      <c r="C982" s="41"/>
      <c r="D982" s="41"/>
      <c r="E982" s="41"/>
      <c r="F982" s="41"/>
      <c r="G982" s="41"/>
      <c r="H982" s="41"/>
      <c r="I982" s="41"/>
      <c r="J982" s="41"/>
      <c r="K982" s="41"/>
      <c r="L982" s="41"/>
      <c r="M982" s="41"/>
      <c r="N982" s="41"/>
      <c r="O982" s="41"/>
      <c r="P982" s="41"/>
      <c r="Q982" s="41"/>
      <c r="R982" s="25"/>
      <c r="S982" s="25"/>
      <c r="T982" s="25"/>
      <c r="U982" s="25"/>
      <c r="V982" s="25"/>
      <c r="W982" s="25"/>
      <c r="X982" s="25"/>
      <c r="Y982" s="25"/>
      <c r="Z982" s="25"/>
      <c r="AA982" s="25"/>
      <c r="AB982" s="25"/>
      <c r="AC982" s="25"/>
      <c r="AD982" s="25"/>
      <c r="AE982" s="25"/>
      <c r="AF982" s="41"/>
      <c r="AG982" s="41"/>
      <c r="AH982" s="41"/>
      <c r="AI982" s="41"/>
      <c r="AJ982" s="41"/>
      <c r="AK982" s="41"/>
    </row>
    <row r="983" spans="3:37" ht="15.75" customHeight="1">
      <c r="C983" s="41"/>
      <c r="D983" s="41"/>
      <c r="E983" s="41"/>
      <c r="F983" s="41"/>
      <c r="G983" s="41"/>
      <c r="H983" s="41"/>
      <c r="I983" s="41"/>
      <c r="J983" s="41"/>
      <c r="K983" s="41"/>
      <c r="L983" s="41"/>
      <c r="M983" s="41"/>
      <c r="N983" s="41"/>
      <c r="O983" s="41"/>
      <c r="P983" s="41"/>
      <c r="Q983" s="41"/>
      <c r="R983" s="25"/>
      <c r="S983" s="25"/>
      <c r="T983" s="25"/>
      <c r="U983" s="25"/>
      <c r="V983" s="25"/>
      <c r="W983" s="25"/>
      <c r="X983" s="25"/>
      <c r="Y983" s="25"/>
      <c r="Z983" s="25"/>
      <c r="AA983" s="25"/>
      <c r="AB983" s="25"/>
      <c r="AC983" s="25"/>
      <c r="AD983" s="25"/>
      <c r="AE983" s="25"/>
      <c r="AF983" s="41"/>
      <c r="AG983" s="41"/>
      <c r="AH983" s="41"/>
      <c r="AI983" s="41"/>
      <c r="AJ983" s="41"/>
      <c r="AK983" s="41"/>
    </row>
    <row r="984" spans="3:37" ht="15.75" customHeight="1">
      <c r="C984" s="41"/>
      <c r="D984" s="41"/>
      <c r="E984" s="41"/>
      <c r="F984" s="41"/>
      <c r="G984" s="41"/>
      <c r="H984" s="41"/>
      <c r="I984" s="41"/>
      <c r="J984" s="41"/>
      <c r="K984" s="41"/>
      <c r="L984" s="41"/>
      <c r="M984" s="41"/>
      <c r="N984" s="41"/>
      <c r="O984" s="41"/>
      <c r="P984" s="41"/>
      <c r="Q984" s="41"/>
      <c r="R984" s="25"/>
      <c r="S984" s="25"/>
      <c r="T984" s="25"/>
      <c r="U984" s="25"/>
      <c r="V984" s="25"/>
      <c r="W984" s="25"/>
      <c r="X984" s="25"/>
      <c r="Y984" s="25"/>
      <c r="Z984" s="25"/>
      <c r="AA984" s="25"/>
      <c r="AB984" s="25"/>
      <c r="AC984" s="25"/>
      <c r="AD984" s="25"/>
      <c r="AE984" s="25"/>
      <c r="AF984" s="41"/>
      <c r="AG984" s="41"/>
      <c r="AH984" s="41"/>
      <c r="AI984" s="41"/>
      <c r="AJ984" s="41"/>
      <c r="AK984" s="41"/>
    </row>
    <row r="985" spans="3:37" ht="15.75" customHeight="1">
      <c r="C985" s="41"/>
      <c r="D985" s="41"/>
      <c r="E985" s="41"/>
      <c r="F985" s="41"/>
      <c r="G985" s="41"/>
      <c r="H985" s="41"/>
      <c r="I985" s="41"/>
      <c r="J985" s="41"/>
      <c r="K985" s="41"/>
      <c r="L985" s="41"/>
      <c r="M985" s="41"/>
      <c r="N985" s="41"/>
      <c r="O985" s="41"/>
      <c r="P985" s="41"/>
      <c r="Q985" s="41"/>
      <c r="R985" s="25"/>
      <c r="S985" s="25"/>
      <c r="T985" s="25"/>
      <c r="U985" s="25"/>
      <c r="V985" s="25"/>
      <c r="W985" s="25"/>
      <c r="X985" s="25"/>
      <c r="Y985" s="25"/>
      <c r="Z985" s="25"/>
      <c r="AA985" s="25"/>
      <c r="AB985" s="25"/>
      <c r="AC985" s="25"/>
      <c r="AD985" s="25"/>
      <c r="AE985" s="25"/>
      <c r="AF985" s="41"/>
      <c r="AG985" s="41"/>
      <c r="AH985" s="41"/>
      <c r="AI985" s="41"/>
      <c r="AJ985" s="41"/>
      <c r="AK985" s="41"/>
    </row>
    <row r="986" spans="3:37" ht="15.75" customHeight="1">
      <c r="C986" s="41"/>
      <c r="D986" s="41"/>
      <c r="E986" s="41"/>
      <c r="F986" s="41"/>
      <c r="G986" s="41"/>
      <c r="H986" s="41"/>
      <c r="I986" s="41"/>
      <c r="J986" s="41"/>
      <c r="K986" s="41"/>
      <c r="L986" s="41"/>
      <c r="M986" s="41"/>
      <c r="N986" s="41"/>
      <c r="O986" s="41"/>
      <c r="P986" s="41"/>
      <c r="Q986" s="41"/>
      <c r="R986" s="25"/>
      <c r="S986" s="25"/>
      <c r="T986" s="25"/>
      <c r="U986" s="25"/>
      <c r="V986" s="25"/>
      <c r="W986" s="25"/>
      <c r="X986" s="25"/>
      <c r="Y986" s="25"/>
      <c r="Z986" s="25"/>
      <c r="AA986" s="25"/>
      <c r="AB986" s="25"/>
      <c r="AC986" s="25"/>
      <c r="AD986" s="25"/>
      <c r="AE986" s="25"/>
      <c r="AF986" s="41"/>
      <c r="AG986" s="41"/>
      <c r="AH986" s="41"/>
      <c r="AI986" s="41"/>
      <c r="AJ986" s="41"/>
      <c r="AK986" s="41"/>
    </row>
    <row r="987" spans="3:37" ht="15.75" customHeight="1">
      <c r="C987" s="41"/>
      <c r="D987" s="41"/>
      <c r="E987" s="41"/>
      <c r="F987" s="41"/>
      <c r="G987" s="41"/>
      <c r="H987" s="41"/>
      <c r="I987" s="41"/>
      <c r="J987" s="41"/>
      <c r="K987" s="41"/>
      <c r="L987" s="41"/>
      <c r="M987" s="41"/>
      <c r="N987" s="41"/>
      <c r="O987" s="41"/>
      <c r="P987" s="41"/>
      <c r="Q987" s="41"/>
      <c r="R987" s="25"/>
      <c r="S987" s="25"/>
      <c r="T987" s="25"/>
      <c r="U987" s="25"/>
      <c r="V987" s="25"/>
      <c r="W987" s="25"/>
      <c r="X987" s="25"/>
      <c r="Y987" s="25"/>
      <c r="Z987" s="25"/>
      <c r="AA987" s="25"/>
      <c r="AB987" s="25"/>
      <c r="AC987" s="25"/>
      <c r="AD987" s="25"/>
      <c r="AE987" s="25"/>
      <c r="AF987" s="41"/>
      <c r="AG987" s="41"/>
      <c r="AH987" s="41"/>
      <c r="AI987" s="41"/>
      <c r="AJ987" s="41"/>
      <c r="AK987" s="41"/>
    </row>
    <row r="988" spans="3:37" ht="15.75" customHeight="1">
      <c r="C988" s="41"/>
      <c r="D988" s="41"/>
      <c r="E988" s="41"/>
      <c r="F988" s="41"/>
      <c r="G988" s="41"/>
      <c r="H988" s="41"/>
      <c r="I988" s="41"/>
      <c r="J988" s="41"/>
      <c r="K988" s="41"/>
      <c r="L988" s="41"/>
      <c r="M988" s="41"/>
      <c r="N988" s="41"/>
      <c r="O988" s="41"/>
      <c r="P988" s="41"/>
      <c r="Q988" s="41"/>
      <c r="R988" s="25"/>
      <c r="S988" s="25"/>
      <c r="T988" s="25"/>
      <c r="U988" s="25"/>
      <c r="V988" s="25"/>
      <c r="W988" s="25"/>
      <c r="X988" s="25"/>
      <c r="Y988" s="25"/>
      <c r="Z988" s="25"/>
      <c r="AA988" s="25"/>
      <c r="AB988" s="25"/>
      <c r="AC988" s="25"/>
      <c r="AD988" s="25"/>
      <c r="AE988" s="25"/>
      <c r="AF988" s="41"/>
      <c r="AG988" s="41"/>
      <c r="AH988" s="41"/>
      <c r="AI988" s="41"/>
      <c r="AJ988" s="41"/>
      <c r="AK988" s="41"/>
    </row>
    <row r="989" spans="3:37" ht="15.75" customHeight="1">
      <c r="C989" s="41"/>
      <c r="D989" s="41"/>
      <c r="E989" s="41"/>
      <c r="F989" s="41"/>
      <c r="G989" s="41"/>
      <c r="H989" s="41"/>
      <c r="I989" s="41"/>
      <c r="J989" s="41"/>
      <c r="K989" s="41"/>
      <c r="L989" s="41"/>
      <c r="M989" s="41"/>
      <c r="N989" s="41"/>
      <c r="O989" s="41"/>
      <c r="P989" s="41"/>
      <c r="Q989" s="41"/>
      <c r="R989" s="25"/>
      <c r="S989" s="25"/>
      <c r="T989" s="25"/>
      <c r="U989" s="25"/>
      <c r="V989" s="25"/>
      <c r="W989" s="25"/>
      <c r="X989" s="25"/>
      <c r="Y989" s="25"/>
      <c r="Z989" s="25"/>
      <c r="AA989" s="25"/>
      <c r="AB989" s="25"/>
      <c r="AC989" s="25"/>
      <c r="AD989" s="25"/>
      <c r="AE989" s="25"/>
      <c r="AF989" s="41"/>
      <c r="AG989" s="41"/>
      <c r="AH989" s="41"/>
      <c r="AI989" s="41"/>
      <c r="AJ989" s="41"/>
      <c r="AK989" s="41"/>
    </row>
    <row r="990" spans="3:37" ht="15.75" customHeight="1">
      <c r="C990" s="41"/>
      <c r="D990" s="41"/>
      <c r="E990" s="41"/>
      <c r="F990" s="41"/>
      <c r="G990" s="41"/>
      <c r="H990" s="41"/>
      <c r="I990" s="41"/>
      <c r="J990" s="41"/>
      <c r="K990" s="41"/>
      <c r="L990" s="41"/>
      <c r="M990" s="41"/>
      <c r="N990" s="41"/>
      <c r="O990" s="41"/>
      <c r="P990" s="41"/>
      <c r="Q990" s="41"/>
      <c r="R990" s="25"/>
      <c r="S990" s="25"/>
      <c r="T990" s="25"/>
      <c r="U990" s="25"/>
      <c r="V990" s="25"/>
      <c r="W990" s="25"/>
      <c r="X990" s="25"/>
      <c r="Y990" s="25"/>
      <c r="Z990" s="25"/>
      <c r="AA990" s="25"/>
      <c r="AB990" s="25"/>
      <c r="AC990" s="25"/>
      <c r="AD990" s="25"/>
      <c r="AE990" s="25"/>
      <c r="AF990" s="41"/>
      <c r="AG990" s="41"/>
      <c r="AH990" s="41"/>
      <c r="AI990" s="41"/>
      <c r="AJ990" s="41"/>
      <c r="AK990" s="41"/>
    </row>
    <row r="991" spans="3:37" ht="15.75" customHeight="1">
      <c r="C991" s="41"/>
      <c r="D991" s="41"/>
      <c r="E991" s="41"/>
      <c r="F991" s="41"/>
      <c r="G991" s="41"/>
      <c r="H991" s="41"/>
      <c r="I991" s="41"/>
      <c r="J991" s="41"/>
      <c r="K991" s="41"/>
      <c r="L991" s="41"/>
      <c r="M991" s="41"/>
      <c r="N991" s="41"/>
      <c r="O991" s="41"/>
      <c r="P991" s="41"/>
      <c r="Q991" s="41"/>
      <c r="R991" s="25"/>
      <c r="S991" s="25"/>
      <c r="T991" s="25"/>
      <c r="U991" s="25"/>
      <c r="V991" s="25"/>
      <c r="W991" s="25"/>
      <c r="X991" s="25"/>
      <c r="Y991" s="25"/>
      <c r="Z991" s="25"/>
      <c r="AA991" s="25"/>
      <c r="AB991" s="25"/>
      <c r="AC991" s="25"/>
      <c r="AD991" s="25"/>
      <c r="AE991" s="25"/>
      <c r="AF991" s="41"/>
      <c r="AG991" s="41"/>
      <c r="AH991" s="41"/>
      <c r="AI991" s="41"/>
      <c r="AJ991" s="41"/>
      <c r="AK991" s="41"/>
    </row>
    <row r="992" spans="3:37" ht="15.75" customHeight="1">
      <c r="C992" s="41"/>
      <c r="D992" s="41"/>
      <c r="E992" s="41"/>
      <c r="F992" s="41"/>
      <c r="G992" s="41"/>
      <c r="H992" s="41"/>
      <c r="I992" s="41"/>
      <c r="J992" s="41"/>
      <c r="K992" s="41"/>
      <c r="L992" s="41"/>
      <c r="M992" s="41"/>
      <c r="N992" s="41"/>
      <c r="O992" s="41"/>
      <c r="P992" s="41"/>
      <c r="Q992" s="41"/>
      <c r="R992" s="25"/>
      <c r="S992" s="25"/>
      <c r="T992" s="25"/>
      <c r="U992" s="25"/>
      <c r="V992" s="25"/>
      <c r="W992" s="25"/>
      <c r="X992" s="25"/>
      <c r="Y992" s="25"/>
      <c r="Z992" s="25"/>
      <c r="AA992" s="25"/>
      <c r="AB992" s="25"/>
      <c r="AC992" s="25"/>
      <c r="AD992" s="25"/>
      <c r="AE992" s="25"/>
      <c r="AF992" s="41"/>
      <c r="AG992" s="41"/>
      <c r="AH992" s="41"/>
      <c r="AI992" s="41"/>
      <c r="AJ992" s="41"/>
      <c r="AK992" s="41"/>
    </row>
    <row r="993" spans="3:37" ht="15.75" customHeight="1">
      <c r="C993" s="41"/>
      <c r="D993" s="41"/>
      <c r="E993" s="41"/>
      <c r="F993" s="41"/>
      <c r="G993" s="41"/>
      <c r="H993" s="41"/>
      <c r="I993" s="41"/>
      <c r="J993" s="41"/>
      <c r="K993" s="41"/>
      <c r="L993" s="41"/>
      <c r="M993" s="41"/>
      <c r="N993" s="41"/>
      <c r="O993" s="41"/>
      <c r="P993" s="41"/>
      <c r="Q993" s="41"/>
      <c r="R993" s="25"/>
      <c r="S993" s="25"/>
      <c r="T993" s="25"/>
      <c r="U993" s="25"/>
      <c r="V993" s="25"/>
      <c r="W993" s="25"/>
      <c r="X993" s="25"/>
      <c r="Y993" s="25"/>
      <c r="Z993" s="25"/>
      <c r="AA993" s="25"/>
      <c r="AB993" s="25"/>
      <c r="AC993" s="25"/>
      <c r="AD993" s="25"/>
      <c r="AE993" s="25"/>
      <c r="AF993" s="41"/>
      <c r="AG993" s="41"/>
      <c r="AH993" s="41"/>
      <c r="AI993" s="41"/>
      <c r="AJ993" s="41"/>
      <c r="AK993" s="41"/>
    </row>
    <row r="994" spans="3:37" ht="15.75" customHeight="1">
      <c r="C994" s="41"/>
      <c r="D994" s="41"/>
      <c r="E994" s="41"/>
      <c r="F994" s="41"/>
      <c r="G994" s="41"/>
      <c r="H994" s="41"/>
      <c r="I994" s="41"/>
      <c r="J994" s="41"/>
      <c r="K994" s="41"/>
      <c r="L994" s="41"/>
      <c r="M994" s="41"/>
      <c r="N994" s="41"/>
      <c r="O994" s="41"/>
      <c r="P994" s="41"/>
      <c r="Q994" s="41"/>
      <c r="R994" s="25"/>
      <c r="S994" s="25"/>
      <c r="T994" s="25"/>
      <c r="U994" s="25"/>
      <c r="V994" s="25"/>
      <c r="W994" s="25"/>
      <c r="X994" s="25"/>
      <c r="Y994" s="25"/>
      <c r="Z994" s="25"/>
      <c r="AA994" s="25"/>
      <c r="AB994" s="25"/>
      <c r="AC994" s="25"/>
      <c r="AD994" s="25"/>
      <c r="AE994" s="25"/>
      <c r="AF994" s="41"/>
      <c r="AG994" s="41"/>
      <c r="AH994" s="41"/>
      <c r="AI994" s="41"/>
      <c r="AJ994" s="41"/>
      <c r="AK994" s="41"/>
    </row>
    <row r="995" spans="3:37" ht="15.75" customHeight="1">
      <c r="C995" s="41"/>
      <c r="D995" s="41"/>
      <c r="E995" s="41"/>
      <c r="F995" s="41"/>
      <c r="G995" s="41"/>
      <c r="H995" s="41"/>
      <c r="I995" s="41"/>
      <c r="J995" s="41"/>
      <c r="K995" s="41"/>
      <c r="L995" s="41"/>
      <c r="M995" s="41"/>
      <c r="N995" s="41"/>
      <c r="O995" s="41"/>
      <c r="P995" s="41"/>
      <c r="Q995" s="41"/>
      <c r="R995" s="25"/>
      <c r="S995" s="25"/>
      <c r="T995" s="25"/>
      <c r="U995" s="25"/>
      <c r="V995" s="25"/>
      <c r="W995" s="25"/>
      <c r="X995" s="25"/>
      <c r="Y995" s="25"/>
      <c r="Z995" s="25"/>
      <c r="AA995" s="25"/>
      <c r="AB995" s="25"/>
      <c r="AC995" s="25"/>
      <c r="AD995" s="25"/>
      <c r="AE995" s="25"/>
      <c r="AF995" s="41"/>
      <c r="AG995" s="41"/>
      <c r="AH995" s="41"/>
      <c r="AI995" s="41"/>
      <c r="AJ995" s="41"/>
      <c r="AK995" s="41"/>
    </row>
    <row r="996" spans="3:37" ht="15.75" customHeight="1">
      <c r="C996" s="41"/>
      <c r="D996" s="41"/>
      <c r="E996" s="41"/>
      <c r="F996" s="41"/>
      <c r="G996" s="41"/>
      <c r="H996" s="41"/>
      <c r="I996" s="41"/>
      <c r="J996" s="41"/>
      <c r="K996" s="41"/>
      <c r="L996" s="41"/>
      <c r="M996" s="41"/>
      <c r="N996" s="41"/>
      <c r="O996" s="41"/>
      <c r="P996" s="41"/>
      <c r="Q996" s="41"/>
      <c r="R996" s="25"/>
      <c r="S996" s="25"/>
      <c r="T996" s="25"/>
      <c r="U996" s="25"/>
      <c r="V996" s="25"/>
      <c r="W996" s="25"/>
      <c r="X996" s="25"/>
      <c r="Y996" s="25"/>
      <c r="Z996" s="25"/>
      <c r="AA996" s="25"/>
      <c r="AB996" s="25"/>
      <c r="AC996" s="25"/>
      <c r="AD996" s="25"/>
      <c r="AE996" s="25"/>
      <c r="AF996" s="41"/>
      <c r="AG996" s="41"/>
      <c r="AH996" s="41"/>
      <c r="AI996" s="41"/>
      <c r="AJ996" s="41"/>
      <c r="AK996" s="41"/>
    </row>
    <row r="997" spans="3:37" ht="15.75" customHeight="1">
      <c r="C997" s="41"/>
      <c r="D997" s="41"/>
      <c r="E997" s="41"/>
      <c r="F997" s="41"/>
      <c r="G997" s="41"/>
      <c r="H997" s="41"/>
      <c r="I997" s="41"/>
      <c r="J997" s="41"/>
      <c r="K997" s="41"/>
      <c r="L997" s="41"/>
      <c r="M997" s="41"/>
      <c r="N997" s="41"/>
      <c r="O997" s="41"/>
      <c r="P997" s="41"/>
      <c r="Q997" s="41"/>
      <c r="R997" s="25"/>
      <c r="S997" s="25"/>
      <c r="T997" s="25"/>
      <c r="U997" s="25"/>
      <c r="V997" s="25"/>
      <c r="W997" s="25"/>
      <c r="X997" s="25"/>
      <c r="Y997" s="25"/>
      <c r="Z997" s="25"/>
      <c r="AA997" s="25"/>
      <c r="AB997" s="25"/>
      <c r="AC997" s="25"/>
      <c r="AD997" s="25"/>
      <c r="AE997" s="25"/>
      <c r="AF997" s="41"/>
      <c r="AG997" s="41"/>
      <c r="AH997" s="41"/>
      <c r="AI997" s="41"/>
      <c r="AJ997" s="41"/>
      <c r="AK997" s="41"/>
    </row>
    <row r="998" spans="3:37" ht="15.75" customHeight="1">
      <c r="C998" s="41"/>
      <c r="D998" s="41"/>
      <c r="E998" s="41"/>
      <c r="F998" s="41"/>
      <c r="G998" s="41"/>
      <c r="H998" s="41"/>
      <c r="I998" s="41"/>
      <c r="J998" s="41"/>
      <c r="K998" s="41"/>
      <c r="L998" s="41"/>
      <c r="M998" s="41"/>
      <c r="N998" s="41"/>
      <c r="O998" s="41"/>
      <c r="P998" s="41"/>
      <c r="Q998" s="41"/>
      <c r="R998" s="25"/>
      <c r="S998" s="25"/>
      <c r="T998" s="25"/>
      <c r="U998" s="25"/>
      <c r="V998" s="25"/>
      <c r="W998" s="25"/>
      <c r="X998" s="25"/>
      <c r="Y998" s="25"/>
      <c r="Z998" s="25"/>
      <c r="AA998" s="25"/>
      <c r="AB998" s="25"/>
      <c r="AC998" s="25"/>
      <c r="AD998" s="25"/>
      <c r="AE998" s="25"/>
      <c r="AF998" s="41"/>
      <c r="AG998" s="41"/>
      <c r="AH998" s="41"/>
      <c r="AI998" s="41"/>
      <c r="AJ998" s="41"/>
      <c r="AK998" s="41"/>
    </row>
    <row r="999" spans="3:37" ht="15.75" customHeight="1">
      <c r="C999" s="41"/>
      <c r="D999" s="41"/>
      <c r="E999" s="41"/>
      <c r="F999" s="41"/>
      <c r="G999" s="41"/>
      <c r="H999" s="41"/>
      <c r="I999" s="41"/>
      <c r="J999" s="41"/>
      <c r="K999" s="41"/>
      <c r="L999" s="41"/>
      <c r="M999" s="41"/>
      <c r="N999" s="41"/>
      <c r="O999" s="41"/>
      <c r="P999" s="41"/>
      <c r="Q999" s="41"/>
      <c r="R999" s="25"/>
      <c r="S999" s="25"/>
      <c r="T999" s="25"/>
      <c r="U999" s="25"/>
      <c r="V999" s="25"/>
      <c r="W999" s="25"/>
      <c r="X999" s="25"/>
      <c r="Y999" s="25"/>
      <c r="Z999" s="25"/>
      <c r="AA999" s="25"/>
      <c r="AB999" s="25"/>
      <c r="AC999" s="25"/>
      <c r="AD999" s="25"/>
      <c r="AE999" s="25"/>
      <c r="AF999" s="41"/>
      <c r="AG999" s="41"/>
      <c r="AH999" s="41"/>
      <c r="AI999" s="41"/>
      <c r="AJ999" s="41"/>
      <c r="AK999" s="41"/>
    </row>
    <row r="1000" spans="3:37" ht="15.75" customHeight="1">
      <c r="C1000" s="41"/>
      <c r="D1000" s="41"/>
      <c r="E1000" s="41"/>
      <c r="F1000" s="41"/>
      <c r="G1000" s="41"/>
      <c r="H1000" s="41"/>
      <c r="I1000" s="41"/>
      <c r="J1000" s="41"/>
      <c r="K1000" s="41"/>
      <c r="L1000" s="41"/>
      <c r="M1000" s="41"/>
      <c r="N1000" s="41"/>
      <c r="O1000" s="41"/>
      <c r="P1000" s="41"/>
      <c r="Q1000" s="41"/>
      <c r="R1000" s="25"/>
      <c r="S1000" s="25"/>
      <c r="T1000" s="25"/>
      <c r="U1000" s="25"/>
      <c r="V1000" s="25"/>
      <c r="W1000" s="25"/>
      <c r="X1000" s="25"/>
      <c r="Y1000" s="25"/>
      <c r="Z1000" s="25"/>
      <c r="AA1000" s="25"/>
      <c r="AB1000" s="25"/>
      <c r="AC1000" s="25"/>
      <c r="AD1000" s="25"/>
      <c r="AE1000" s="25"/>
      <c r="AF1000" s="41"/>
      <c r="AG1000" s="41"/>
      <c r="AH1000" s="41"/>
      <c r="AI1000" s="41"/>
      <c r="AJ1000" s="41"/>
      <c r="AK1000" s="41"/>
    </row>
    <row r="1001" spans="3:37" ht="15.75" customHeight="1">
      <c r="C1001" s="41"/>
      <c r="D1001" s="41"/>
      <c r="E1001" s="41"/>
      <c r="F1001" s="41"/>
      <c r="G1001" s="41"/>
      <c r="H1001" s="41"/>
      <c r="I1001" s="41"/>
      <c r="J1001" s="41"/>
      <c r="K1001" s="41"/>
      <c r="L1001" s="41"/>
      <c r="M1001" s="41"/>
      <c r="N1001" s="41"/>
      <c r="O1001" s="41"/>
      <c r="P1001" s="41"/>
      <c r="Q1001" s="41"/>
      <c r="R1001" s="25"/>
      <c r="S1001" s="25"/>
      <c r="T1001" s="25"/>
      <c r="U1001" s="25"/>
      <c r="V1001" s="25"/>
      <c r="W1001" s="25"/>
      <c r="X1001" s="25"/>
      <c r="Y1001" s="25"/>
      <c r="Z1001" s="25"/>
      <c r="AA1001" s="25"/>
      <c r="AB1001" s="25"/>
      <c r="AC1001" s="25"/>
      <c r="AD1001" s="25"/>
      <c r="AE1001" s="25"/>
      <c r="AF1001" s="41"/>
      <c r="AG1001" s="41"/>
      <c r="AH1001" s="41"/>
      <c r="AI1001" s="41"/>
      <c r="AJ1001" s="41"/>
      <c r="AK1001" s="41"/>
    </row>
    <row r="1002" spans="3:37" ht="15.75" customHeight="1">
      <c r="C1002" s="41"/>
      <c r="D1002" s="41"/>
      <c r="E1002" s="41"/>
      <c r="F1002" s="41"/>
      <c r="G1002" s="41"/>
      <c r="H1002" s="41"/>
      <c r="I1002" s="41"/>
      <c r="J1002" s="41"/>
      <c r="K1002" s="41"/>
      <c r="L1002" s="41"/>
      <c r="M1002" s="41"/>
      <c r="N1002" s="41"/>
      <c r="O1002" s="41"/>
      <c r="P1002" s="41"/>
      <c r="Q1002" s="41"/>
      <c r="R1002" s="25"/>
      <c r="S1002" s="25"/>
      <c r="T1002" s="25"/>
      <c r="U1002" s="25"/>
      <c r="V1002" s="25"/>
      <c r="W1002" s="25"/>
      <c r="X1002" s="25"/>
      <c r="Y1002" s="25"/>
      <c r="Z1002" s="25"/>
      <c r="AA1002" s="25"/>
      <c r="AB1002" s="25"/>
      <c r="AC1002" s="25"/>
      <c r="AD1002" s="25"/>
      <c r="AE1002" s="25"/>
      <c r="AF1002" s="41"/>
      <c r="AG1002" s="41"/>
      <c r="AH1002" s="41"/>
      <c r="AI1002" s="41"/>
      <c r="AJ1002" s="41"/>
      <c r="AK1002" s="41"/>
    </row>
    <row r="1003" spans="3:37" ht="15.75" customHeight="1">
      <c r="C1003" s="41"/>
      <c r="D1003" s="41"/>
      <c r="E1003" s="41"/>
      <c r="F1003" s="41"/>
      <c r="G1003" s="41"/>
      <c r="H1003" s="41"/>
      <c r="I1003" s="41"/>
      <c r="J1003" s="41"/>
      <c r="K1003" s="41"/>
      <c r="L1003" s="41"/>
      <c r="M1003" s="41"/>
      <c r="N1003" s="41"/>
      <c r="O1003" s="41"/>
      <c r="P1003" s="41"/>
      <c r="Q1003" s="41"/>
      <c r="R1003" s="25"/>
      <c r="S1003" s="25"/>
      <c r="T1003" s="25"/>
      <c r="U1003" s="25"/>
      <c r="V1003" s="25"/>
      <c r="W1003" s="25"/>
      <c r="X1003" s="25"/>
      <c r="Y1003" s="25"/>
      <c r="Z1003" s="25"/>
      <c r="AA1003" s="25"/>
      <c r="AB1003" s="25"/>
      <c r="AC1003" s="25"/>
      <c r="AD1003" s="25"/>
      <c r="AE1003" s="25"/>
      <c r="AF1003" s="41"/>
      <c r="AG1003" s="41"/>
      <c r="AH1003" s="41"/>
      <c r="AI1003" s="41"/>
      <c r="AJ1003" s="41"/>
      <c r="AK1003" s="41"/>
    </row>
    <row r="1004" spans="3:37" ht="15.75" customHeight="1">
      <c r="C1004" s="41"/>
      <c r="D1004" s="41"/>
      <c r="E1004" s="41"/>
      <c r="F1004" s="41"/>
      <c r="G1004" s="41"/>
      <c r="H1004" s="41"/>
      <c r="I1004" s="41"/>
      <c r="J1004" s="41"/>
      <c r="K1004" s="41"/>
      <c r="L1004" s="41"/>
      <c r="M1004" s="41"/>
      <c r="N1004" s="41"/>
      <c r="O1004" s="41"/>
      <c r="P1004" s="41"/>
      <c r="Q1004" s="41"/>
      <c r="R1004" s="25"/>
      <c r="S1004" s="25"/>
      <c r="T1004" s="25"/>
      <c r="U1004" s="25"/>
      <c r="V1004" s="25"/>
      <c r="W1004" s="25"/>
      <c r="X1004" s="25"/>
      <c r="Y1004" s="25"/>
      <c r="Z1004" s="25"/>
      <c r="AA1004" s="25"/>
      <c r="AB1004" s="25"/>
      <c r="AC1004" s="25"/>
      <c r="AD1004" s="25"/>
      <c r="AE1004" s="25"/>
      <c r="AF1004" s="41"/>
      <c r="AG1004" s="41"/>
      <c r="AH1004" s="41"/>
      <c r="AI1004" s="41"/>
      <c r="AJ1004" s="41"/>
      <c r="AK1004" s="41"/>
    </row>
    <row r="1005" spans="3:37" ht="15.75" customHeight="1">
      <c r="C1005" s="41"/>
      <c r="D1005" s="41"/>
      <c r="E1005" s="41"/>
      <c r="F1005" s="41"/>
      <c r="G1005" s="41"/>
      <c r="H1005" s="41"/>
      <c r="I1005" s="41"/>
      <c r="J1005" s="41"/>
      <c r="K1005" s="41"/>
      <c r="L1005" s="41"/>
      <c r="M1005" s="41"/>
      <c r="N1005" s="41"/>
      <c r="O1005" s="41"/>
      <c r="P1005" s="41"/>
      <c r="Q1005" s="41"/>
      <c r="R1005" s="25"/>
      <c r="S1005" s="25"/>
      <c r="T1005" s="25"/>
      <c r="U1005" s="25"/>
      <c r="V1005" s="25"/>
      <c r="W1005" s="25"/>
      <c r="X1005" s="25"/>
      <c r="Y1005" s="25"/>
      <c r="Z1005" s="25"/>
      <c r="AA1005" s="25"/>
      <c r="AB1005" s="25"/>
      <c r="AC1005" s="25"/>
      <c r="AD1005" s="25"/>
      <c r="AE1005" s="25"/>
      <c r="AF1005" s="41"/>
      <c r="AG1005" s="41"/>
      <c r="AH1005" s="41"/>
      <c r="AI1005" s="41"/>
      <c r="AJ1005" s="41"/>
      <c r="AK1005" s="41"/>
    </row>
    <row r="1006" spans="3:37" ht="15" customHeight="1">
      <c r="C1006" s="41"/>
      <c r="D1006" s="41"/>
      <c r="R1006" s="25"/>
      <c r="S1006" s="25"/>
      <c r="T1006" s="25"/>
      <c r="U1006" s="25"/>
      <c r="V1006" s="25"/>
      <c r="W1006" s="25"/>
      <c r="X1006" s="25"/>
      <c r="Y1006" s="25"/>
      <c r="Z1006" s="25"/>
      <c r="AA1006" s="25"/>
      <c r="AB1006" s="25"/>
      <c r="AC1006" s="25"/>
      <c r="AD1006" s="25"/>
      <c r="AE1006" s="25"/>
    </row>
    <row r="1007" spans="3:37" ht="15" customHeight="1">
      <c r="C1007" s="41"/>
      <c r="D1007" s="41"/>
      <c r="R1007" s="25"/>
      <c r="S1007" s="25"/>
      <c r="T1007" s="25"/>
      <c r="U1007" s="25"/>
      <c r="V1007" s="25"/>
      <c r="W1007" s="25"/>
      <c r="X1007" s="25"/>
      <c r="Y1007" s="25"/>
      <c r="Z1007" s="25"/>
      <c r="AA1007" s="25"/>
      <c r="AB1007" s="25"/>
      <c r="AC1007" s="25"/>
      <c r="AD1007" s="25"/>
      <c r="AE1007" s="25"/>
    </row>
    <row r="1008" spans="3:37" ht="15" customHeight="1">
      <c r="C1008" s="41"/>
      <c r="D1008" s="41"/>
      <c r="R1008" s="25"/>
      <c r="S1008" s="25"/>
      <c r="T1008" s="25"/>
      <c r="U1008" s="25"/>
      <c r="V1008" s="25"/>
      <c r="W1008" s="25"/>
      <c r="X1008" s="25"/>
      <c r="Y1008" s="25"/>
      <c r="Z1008" s="25"/>
      <c r="AA1008" s="25"/>
      <c r="AB1008" s="25"/>
      <c r="AC1008" s="25"/>
      <c r="AD1008" s="25"/>
      <c r="AE1008" s="25"/>
    </row>
    <row r="1009" spans="3:31" ht="15" customHeight="1">
      <c r="C1009" s="41"/>
      <c r="D1009" s="41"/>
      <c r="R1009" s="25"/>
      <c r="S1009" s="25"/>
      <c r="T1009" s="25"/>
      <c r="U1009" s="25"/>
      <c r="V1009" s="25"/>
      <c r="W1009" s="25"/>
      <c r="X1009" s="25"/>
      <c r="Y1009" s="25"/>
      <c r="Z1009" s="25"/>
      <c r="AA1009" s="25"/>
      <c r="AB1009" s="25"/>
      <c r="AC1009" s="25"/>
      <c r="AD1009" s="25"/>
      <c r="AE1009" s="25"/>
    </row>
    <row r="1010" spans="3:31" ht="15" customHeight="1">
      <c r="C1010" s="41"/>
      <c r="D1010" s="41"/>
      <c r="R1010" s="25"/>
      <c r="S1010" s="25"/>
      <c r="T1010" s="25"/>
      <c r="U1010" s="25"/>
      <c r="V1010" s="25"/>
      <c r="W1010" s="25"/>
      <c r="X1010" s="25"/>
      <c r="Y1010" s="25"/>
      <c r="Z1010" s="25"/>
      <c r="AA1010" s="25"/>
      <c r="AB1010" s="25"/>
      <c r="AC1010" s="25"/>
      <c r="AD1010" s="25"/>
      <c r="AE1010" s="25"/>
    </row>
    <row r="1011" spans="3:31" ht="15" customHeight="1">
      <c r="C1011" s="41"/>
      <c r="D1011" s="41"/>
      <c r="R1011" s="25"/>
      <c r="S1011" s="25"/>
      <c r="T1011" s="25"/>
      <c r="U1011" s="25"/>
      <c r="V1011" s="25"/>
      <c r="W1011" s="25"/>
      <c r="X1011" s="25"/>
      <c r="Y1011" s="25"/>
      <c r="Z1011" s="25"/>
      <c r="AA1011" s="25"/>
      <c r="AB1011" s="25"/>
      <c r="AC1011" s="25"/>
      <c r="AD1011" s="25"/>
      <c r="AE1011" s="25"/>
    </row>
    <row r="1012" spans="3:31" ht="15" customHeight="1">
      <c r="C1012" s="41"/>
      <c r="D1012" s="41"/>
      <c r="R1012" s="25"/>
      <c r="S1012" s="25"/>
      <c r="T1012" s="25"/>
      <c r="U1012" s="25"/>
      <c r="V1012" s="25"/>
      <c r="W1012" s="25"/>
      <c r="X1012" s="25"/>
      <c r="Y1012" s="25"/>
      <c r="Z1012" s="25"/>
      <c r="AA1012" s="25"/>
      <c r="AB1012" s="25"/>
      <c r="AC1012" s="25"/>
      <c r="AD1012" s="25"/>
      <c r="AE1012" s="25"/>
    </row>
    <row r="1013" spans="3:31" ht="15" customHeight="1">
      <c r="C1013" s="41"/>
      <c r="D1013" s="41"/>
      <c r="R1013" s="25"/>
      <c r="S1013" s="25"/>
      <c r="T1013" s="25"/>
      <c r="U1013" s="25"/>
      <c r="V1013" s="25"/>
      <c r="W1013" s="25"/>
      <c r="X1013" s="25"/>
      <c r="Y1013" s="25"/>
      <c r="Z1013" s="25"/>
      <c r="AA1013" s="25"/>
      <c r="AB1013" s="25"/>
      <c r="AC1013" s="25"/>
      <c r="AD1013" s="25"/>
      <c r="AE1013" s="25"/>
    </row>
    <row r="1014" spans="3:31" ht="15" customHeight="1">
      <c r="C1014" s="41"/>
      <c r="D1014" s="41"/>
      <c r="R1014" s="25"/>
      <c r="S1014" s="25"/>
      <c r="T1014" s="25"/>
      <c r="U1014" s="25"/>
      <c r="V1014" s="25"/>
      <c r="W1014" s="25"/>
      <c r="X1014" s="25"/>
      <c r="Y1014" s="25"/>
      <c r="Z1014" s="25"/>
      <c r="AA1014" s="25"/>
      <c r="AB1014" s="25"/>
      <c r="AC1014" s="25"/>
      <c r="AD1014" s="25"/>
      <c r="AE1014" s="25"/>
    </row>
    <row r="1015" spans="3:31" ht="15" customHeight="1">
      <c r="C1015" s="41"/>
      <c r="D1015" s="41"/>
      <c r="R1015" s="25"/>
      <c r="S1015" s="25"/>
      <c r="T1015" s="25"/>
      <c r="U1015" s="25"/>
      <c r="V1015" s="25"/>
      <c r="W1015" s="25"/>
      <c r="X1015" s="25"/>
      <c r="Y1015" s="25"/>
      <c r="Z1015" s="25"/>
      <c r="AA1015" s="25"/>
      <c r="AB1015" s="25"/>
      <c r="AC1015" s="25"/>
      <c r="AD1015" s="25"/>
      <c r="AE1015" s="25"/>
    </row>
    <row r="1016" spans="3:31" ht="15" customHeight="1">
      <c r="C1016" s="41"/>
      <c r="D1016" s="41"/>
      <c r="R1016" s="25"/>
      <c r="S1016" s="25"/>
      <c r="T1016" s="25"/>
      <c r="U1016" s="25"/>
      <c r="V1016" s="25"/>
      <c r="W1016" s="25"/>
      <c r="X1016" s="25"/>
      <c r="Y1016" s="25"/>
      <c r="Z1016" s="25"/>
      <c r="AA1016" s="25"/>
      <c r="AB1016" s="25"/>
      <c r="AC1016" s="25"/>
      <c r="AD1016" s="25"/>
      <c r="AE1016" s="25"/>
    </row>
    <row r="1017" spans="3:31" ht="15" customHeight="1">
      <c r="C1017" s="41"/>
      <c r="D1017" s="41"/>
      <c r="R1017" s="25"/>
      <c r="S1017" s="25"/>
      <c r="T1017" s="25"/>
      <c r="U1017" s="25"/>
      <c r="V1017" s="25"/>
      <c r="W1017" s="25"/>
      <c r="X1017" s="25"/>
      <c r="Y1017" s="25"/>
      <c r="Z1017" s="25"/>
      <c r="AA1017" s="25"/>
      <c r="AB1017" s="25"/>
      <c r="AC1017" s="25"/>
      <c r="AD1017" s="25"/>
      <c r="AE1017" s="25"/>
    </row>
    <row r="1018" spans="3:31" ht="15" customHeight="1">
      <c r="C1018" s="41"/>
      <c r="D1018" s="41"/>
      <c r="R1018" s="25"/>
      <c r="S1018" s="25"/>
      <c r="T1018" s="25"/>
      <c r="U1018" s="25"/>
      <c r="V1018" s="25"/>
      <c r="W1018" s="25"/>
      <c r="X1018" s="25"/>
      <c r="Y1018" s="25"/>
      <c r="Z1018" s="25"/>
      <c r="AA1018" s="25"/>
      <c r="AB1018" s="25"/>
      <c r="AC1018" s="25"/>
      <c r="AD1018" s="25"/>
      <c r="AE1018" s="25"/>
    </row>
    <row r="1019" spans="3:31" ht="15" customHeight="1">
      <c r="C1019" s="41"/>
      <c r="D1019" s="41"/>
      <c r="R1019" s="25"/>
      <c r="S1019" s="25"/>
      <c r="T1019" s="25"/>
      <c r="U1019" s="25"/>
      <c r="V1019" s="25"/>
      <c r="W1019" s="25"/>
      <c r="X1019" s="25"/>
      <c r="Y1019" s="25"/>
      <c r="Z1019" s="25"/>
      <c r="AA1019" s="25"/>
      <c r="AB1019" s="25"/>
      <c r="AC1019" s="25"/>
      <c r="AD1019" s="25"/>
      <c r="AE1019" s="25"/>
    </row>
    <row r="1020" spans="3:31" ht="15" customHeight="1">
      <c r="C1020" s="41"/>
      <c r="D1020" s="41"/>
      <c r="R1020" s="25"/>
      <c r="S1020" s="25"/>
      <c r="T1020" s="25"/>
      <c r="U1020" s="25"/>
      <c r="V1020" s="25"/>
      <c r="W1020" s="25"/>
      <c r="X1020" s="25"/>
      <c r="Y1020" s="25"/>
      <c r="Z1020" s="25"/>
      <c r="AA1020" s="25"/>
      <c r="AB1020" s="25"/>
      <c r="AC1020" s="25"/>
      <c r="AD1020" s="25"/>
      <c r="AE1020" s="25"/>
    </row>
    <row r="1021" spans="3:31" ht="15" customHeight="1">
      <c r="C1021" s="41"/>
      <c r="D1021" s="41"/>
      <c r="R1021" s="25"/>
      <c r="S1021" s="25"/>
      <c r="T1021" s="25"/>
      <c r="U1021" s="25"/>
      <c r="V1021" s="25"/>
      <c r="W1021" s="25"/>
      <c r="X1021" s="25"/>
      <c r="Y1021" s="25"/>
      <c r="Z1021" s="25"/>
      <c r="AA1021" s="25"/>
      <c r="AB1021" s="25"/>
      <c r="AC1021" s="25"/>
      <c r="AD1021" s="25"/>
      <c r="AE1021" s="25"/>
    </row>
    <row r="1022" spans="3:31" ht="15" customHeight="1">
      <c r="C1022" s="41"/>
      <c r="D1022" s="41"/>
      <c r="R1022" s="25"/>
      <c r="S1022" s="25"/>
      <c r="T1022" s="25"/>
      <c r="U1022" s="25"/>
      <c r="V1022" s="25"/>
      <c r="W1022" s="25"/>
      <c r="X1022" s="25"/>
      <c r="Y1022" s="25"/>
      <c r="Z1022" s="25"/>
      <c r="AA1022" s="25"/>
      <c r="AB1022" s="25"/>
      <c r="AC1022" s="25"/>
      <c r="AD1022" s="25"/>
      <c r="AE1022" s="25"/>
    </row>
    <row r="1023" spans="3:31" ht="15" customHeight="1">
      <c r="C1023" s="41"/>
      <c r="D1023" s="41"/>
      <c r="R1023" s="25"/>
      <c r="S1023" s="25"/>
      <c r="T1023" s="25"/>
      <c r="U1023" s="25"/>
      <c r="V1023" s="25"/>
      <c r="W1023" s="25"/>
      <c r="X1023" s="25"/>
      <c r="Y1023" s="25"/>
      <c r="Z1023" s="25"/>
      <c r="AA1023" s="25"/>
      <c r="AB1023" s="25"/>
      <c r="AC1023" s="25"/>
      <c r="AD1023" s="25"/>
      <c r="AE1023" s="25"/>
    </row>
    <row r="1024" spans="3:31" ht="15" customHeight="1">
      <c r="C1024" s="41"/>
      <c r="D1024" s="41"/>
      <c r="R1024" s="25"/>
      <c r="S1024" s="25"/>
      <c r="T1024" s="25"/>
      <c r="U1024" s="25"/>
      <c r="V1024" s="25"/>
      <c r="W1024" s="25"/>
      <c r="X1024" s="25"/>
      <c r="Y1024" s="25"/>
      <c r="Z1024" s="25"/>
      <c r="AA1024" s="25"/>
      <c r="AB1024" s="25"/>
      <c r="AC1024" s="25"/>
      <c r="AD1024" s="25"/>
      <c r="AE1024" s="25"/>
    </row>
    <row r="1025" spans="3:31" ht="15" customHeight="1">
      <c r="C1025" s="41"/>
      <c r="D1025" s="41"/>
      <c r="R1025" s="25"/>
      <c r="S1025" s="25"/>
      <c r="T1025" s="25"/>
      <c r="U1025" s="25"/>
      <c r="V1025" s="25"/>
      <c r="W1025" s="25"/>
      <c r="X1025" s="25"/>
      <c r="Y1025" s="25"/>
      <c r="Z1025" s="25"/>
      <c r="AA1025" s="25"/>
      <c r="AB1025" s="25"/>
      <c r="AC1025" s="25"/>
      <c r="AD1025" s="25"/>
      <c r="AE1025" s="25"/>
    </row>
    <row r="1026" spans="3:31" ht="15" customHeight="1">
      <c r="C1026" s="41"/>
      <c r="D1026" s="41"/>
      <c r="R1026" s="25"/>
      <c r="S1026" s="25"/>
      <c r="T1026" s="25"/>
      <c r="U1026" s="25"/>
      <c r="V1026" s="25"/>
      <c r="W1026" s="25"/>
      <c r="X1026" s="25"/>
      <c r="Y1026" s="25"/>
      <c r="Z1026" s="25"/>
      <c r="AA1026" s="25"/>
      <c r="AB1026" s="25"/>
      <c r="AC1026" s="25"/>
      <c r="AD1026" s="25"/>
      <c r="AE1026" s="25"/>
    </row>
    <row r="1027" spans="3:31" ht="15" customHeight="1">
      <c r="C1027" s="41"/>
      <c r="D1027" s="41"/>
      <c r="R1027" s="25"/>
      <c r="S1027" s="25"/>
      <c r="T1027" s="25"/>
      <c r="U1027" s="25"/>
      <c r="V1027" s="25"/>
      <c r="W1027" s="25"/>
      <c r="X1027" s="25"/>
      <c r="Y1027" s="25"/>
      <c r="Z1027" s="25"/>
      <c r="AA1027" s="25"/>
      <c r="AB1027" s="25"/>
      <c r="AC1027" s="25"/>
      <c r="AD1027" s="25"/>
      <c r="AE1027" s="25"/>
    </row>
    <row r="1028" spans="3:31" ht="15" customHeight="1">
      <c r="C1028" s="41"/>
      <c r="D1028" s="41"/>
      <c r="R1028" s="25"/>
      <c r="S1028" s="25"/>
      <c r="T1028" s="25"/>
      <c r="U1028" s="25"/>
      <c r="V1028" s="25"/>
      <c r="W1028" s="25"/>
      <c r="X1028" s="25"/>
      <c r="Y1028" s="25"/>
      <c r="Z1028" s="25"/>
      <c r="AA1028" s="25"/>
      <c r="AB1028" s="25"/>
      <c r="AC1028" s="25"/>
      <c r="AD1028" s="25"/>
      <c r="AE1028" s="25"/>
    </row>
    <row r="1029" spans="3:31" ht="15" customHeight="1">
      <c r="C1029" s="41"/>
      <c r="D1029" s="41"/>
      <c r="R1029" s="25"/>
      <c r="S1029" s="25"/>
      <c r="T1029" s="25"/>
      <c r="U1029" s="25"/>
      <c r="V1029" s="25"/>
      <c r="W1029" s="25"/>
      <c r="X1029" s="25"/>
      <c r="Y1029" s="25"/>
      <c r="Z1029" s="25"/>
      <c r="AA1029" s="25"/>
      <c r="AB1029" s="25"/>
      <c r="AC1029" s="25"/>
      <c r="AD1029" s="25"/>
      <c r="AE1029" s="25"/>
    </row>
    <row r="1030" spans="3:31" ht="15" customHeight="1">
      <c r="C1030" s="41"/>
      <c r="D1030" s="41"/>
      <c r="R1030" s="25"/>
      <c r="S1030" s="25"/>
      <c r="T1030" s="25"/>
      <c r="U1030" s="25"/>
      <c r="V1030" s="25"/>
      <c r="W1030" s="25"/>
      <c r="X1030" s="25"/>
      <c r="Y1030" s="25"/>
      <c r="Z1030" s="25"/>
      <c r="AA1030" s="25"/>
      <c r="AB1030" s="25"/>
      <c r="AC1030" s="25"/>
      <c r="AD1030" s="25"/>
      <c r="AE1030" s="25"/>
    </row>
    <row r="1031" spans="3:31" ht="15" customHeight="1">
      <c r="C1031" s="41"/>
      <c r="D1031" s="41"/>
      <c r="R1031" s="25"/>
      <c r="S1031" s="25"/>
      <c r="T1031" s="25"/>
      <c r="U1031" s="25"/>
      <c r="V1031" s="25"/>
      <c r="W1031" s="25"/>
      <c r="X1031" s="25"/>
      <c r="Y1031" s="25"/>
      <c r="Z1031" s="25"/>
      <c r="AA1031" s="25"/>
      <c r="AB1031" s="25"/>
      <c r="AC1031" s="25"/>
      <c r="AD1031" s="25"/>
      <c r="AE1031" s="25"/>
    </row>
    <row r="1032" spans="3:31" ht="15" customHeight="1">
      <c r="C1032" s="41"/>
      <c r="D1032" s="41"/>
      <c r="R1032" s="25"/>
      <c r="S1032" s="25"/>
      <c r="T1032" s="25"/>
      <c r="U1032" s="25"/>
      <c r="V1032" s="25"/>
      <c r="W1032" s="25"/>
      <c r="X1032" s="25"/>
      <c r="Y1032" s="25"/>
      <c r="Z1032" s="25"/>
      <c r="AA1032" s="25"/>
      <c r="AB1032" s="25"/>
      <c r="AC1032" s="25"/>
      <c r="AD1032" s="25"/>
      <c r="AE1032" s="25"/>
    </row>
    <row r="1033" spans="3:31" ht="15" customHeight="1">
      <c r="C1033" s="41"/>
      <c r="D1033" s="41"/>
      <c r="R1033" s="25"/>
      <c r="S1033" s="25"/>
      <c r="T1033" s="25"/>
      <c r="U1033" s="25"/>
      <c r="V1033" s="25"/>
      <c r="W1033" s="25"/>
      <c r="X1033" s="25"/>
      <c r="Y1033" s="25"/>
      <c r="Z1033" s="25"/>
      <c r="AA1033" s="25"/>
      <c r="AB1033" s="25"/>
      <c r="AC1033" s="25"/>
      <c r="AD1033" s="25"/>
      <c r="AE1033" s="25"/>
    </row>
    <row r="1034" spans="3:31" ht="15" customHeight="1">
      <c r="C1034" s="41"/>
      <c r="D1034" s="41"/>
      <c r="R1034" s="25"/>
      <c r="S1034" s="25"/>
      <c r="T1034" s="25"/>
      <c r="U1034" s="25"/>
      <c r="V1034" s="25"/>
      <c r="W1034" s="25"/>
      <c r="X1034" s="25"/>
      <c r="Y1034" s="25"/>
      <c r="Z1034" s="25"/>
      <c r="AA1034" s="25"/>
      <c r="AB1034" s="25"/>
      <c r="AC1034" s="25"/>
      <c r="AD1034" s="25"/>
      <c r="AE1034" s="25"/>
    </row>
    <row r="1035" spans="3:31" ht="15" customHeight="1">
      <c r="C1035" s="41"/>
      <c r="D1035" s="41"/>
      <c r="R1035" s="25"/>
      <c r="S1035" s="25"/>
      <c r="T1035" s="25"/>
      <c r="U1035" s="25"/>
      <c r="V1035" s="25"/>
      <c r="W1035" s="25"/>
      <c r="X1035" s="25"/>
      <c r="Y1035" s="25"/>
      <c r="Z1035" s="25"/>
      <c r="AA1035" s="25"/>
      <c r="AB1035" s="25"/>
      <c r="AC1035" s="25"/>
      <c r="AD1035" s="25"/>
      <c r="AE1035" s="25"/>
    </row>
    <row r="1036" spans="3:31" ht="15" customHeight="1">
      <c r="C1036" s="41"/>
      <c r="D1036" s="41"/>
      <c r="R1036" s="25"/>
      <c r="S1036" s="25"/>
      <c r="T1036" s="25"/>
      <c r="U1036" s="25"/>
      <c r="V1036" s="25"/>
      <c r="W1036" s="25"/>
      <c r="X1036" s="25"/>
      <c r="Y1036" s="25"/>
      <c r="Z1036" s="25"/>
      <c r="AA1036" s="25"/>
      <c r="AB1036" s="25"/>
      <c r="AC1036" s="25"/>
      <c r="AD1036" s="25"/>
      <c r="AE1036" s="25"/>
    </row>
    <row r="1037" spans="3:31" ht="15" customHeight="1">
      <c r="C1037" s="41"/>
      <c r="D1037" s="41"/>
      <c r="R1037" s="25"/>
      <c r="S1037" s="25"/>
      <c r="T1037" s="25"/>
      <c r="U1037" s="25"/>
      <c r="V1037" s="25"/>
      <c r="W1037" s="25"/>
      <c r="X1037" s="25"/>
      <c r="Y1037" s="25"/>
      <c r="Z1037" s="25"/>
      <c r="AA1037" s="25"/>
      <c r="AB1037" s="25"/>
      <c r="AC1037" s="25"/>
      <c r="AD1037" s="25"/>
      <c r="AE1037" s="25"/>
    </row>
    <row r="1038" spans="3:31" ht="15" customHeight="1">
      <c r="C1038" s="41"/>
      <c r="D1038" s="41"/>
      <c r="R1038" s="25"/>
      <c r="S1038" s="25"/>
      <c r="T1038" s="25"/>
      <c r="U1038" s="25"/>
      <c r="V1038" s="25"/>
      <c r="W1038" s="25"/>
      <c r="X1038" s="25"/>
      <c r="Y1038" s="25"/>
      <c r="Z1038" s="25"/>
      <c r="AA1038" s="25"/>
      <c r="AB1038" s="25"/>
      <c r="AC1038" s="25"/>
      <c r="AD1038" s="25"/>
      <c r="AE1038" s="25"/>
    </row>
    <row r="1039" spans="3:31" ht="15" customHeight="1">
      <c r="C1039" s="41"/>
      <c r="D1039" s="41"/>
      <c r="R1039" s="25"/>
      <c r="S1039" s="25"/>
      <c r="T1039" s="25"/>
      <c r="U1039" s="25"/>
      <c r="V1039" s="25"/>
      <c r="W1039" s="25"/>
      <c r="X1039" s="25"/>
      <c r="Y1039" s="25"/>
      <c r="Z1039" s="25"/>
      <c r="AA1039" s="25"/>
      <c r="AB1039" s="25"/>
      <c r="AC1039" s="25"/>
      <c r="AD1039" s="25"/>
      <c r="AE1039" s="25"/>
    </row>
    <row r="1040" spans="3:31" ht="15" customHeight="1">
      <c r="C1040" s="41"/>
      <c r="D1040" s="41"/>
      <c r="R1040" s="25"/>
      <c r="S1040" s="25"/>
      <c r="T1040" s="25"/>
      <c r="U1040" s="25"/>
      <c r="V1040" s="25"/>
      <c r="W1040" s="25"/>
      <c r="X1040" s="25"/>
      <c r="Y1040" s="25"/>
      <c r="Z1040" s="25"/>
      <c r="AA1040" s="25"/>
      <c r="AB1040" s="25"/>
      <c r="AC1040" s="25"/>
      <c r="AD1040" s="25"/>
      <c r="AE1040" s="25"/>
    </row>
    <row r="1041" spans="3:31" ht="15" customHeight="1">
      <c r="C1041" s="41"/>
      <c r="D1041" s="41"/>
      <c r="R1041" s="25"/>
      <c r="S1041" s="25"/>
      <c r="T1041" s="25"/>
      <c r="U1041" s="25"/>
      <c r="V1041" s="25"/>
      <c r="W1041" s="25"/>
      <c r="X1041" s="25"/>
      <c r="Y1041" s="25"/>
      <c r="Z1041" s="25"/>
      <c r="AA1041" s="25"/>
      <c r="AB1041" s="25"/>
      <c r="AC1041" s="25"/>
      <c r="AD1041" s="25"/>
      <c r="AE1041" s="25"/>
    </row>
    <row r="1042" spans="3:31" ht="15" customHeight="1">
      <c r="C1042" s="41"/>
      <c r="D1042" s="41"/>
      <c r="R1042" s="25"/>
      <c r="S1042" s="25"/>
      <c r="T1042" s="25"/>
      <c r="U1042" s="25"/>
      <c r="V1042" s="25"/>
      <c r="W1042" s="25"/>
      <c r="X1042" s="25"/>
      <c r="Y1042" s="25"/>
      <c r="Z1042" s="25"/>
      <c r="AA1042" s="25"/>
      <c r="AB1042" s="25"/>
      <c r="AC1042" s="25"/>
      <c r="AD1042" s="25"/>
      <c r="AE1042" s="25"/>
    </row>
    <row r="1043" spans="3:31" ht="15" customHeight="1">
      <c r="C1043" s="41"/>
      <c r="D1043" s="41"/>
      <c r="R1043" s="25"/>
      <c r="S1043" s="25"/>
      <c r="T1043" s="25"/>
      <c r="U1043" s="25"/>
      <c r="V1043" s="25"/>
      <c r="W1043" s="25"/>
      <c r="X1043" s="25"/>
      <c r="Y1043" s="25"/>
      <c r="Z1043" s="25"/>
      <c r="AA1043" s="25"/>
      <c r="AB1043" s="25"/>
      <c r="AC1043" s="25"/>
      <c r="AD1043" s="25"/>
      <c r="AE1043" s="25"/>
    </row>
    <row r="1044" spans="3:31" ht="15" customHeight="1">
      <c r="C1044" s="41"/>
      <c r="D1044" s="41"/>
      <c r="R1044" s="25"/>
      <c r="S1044" s="25"/>
      <c r="T1044" s="25"/>
      <c r="U1044" s="25"/>
      <c r="V1044" s="25"/>
      <c r="W1044" s="25"/>
      <c r="X1044" s="25"/>
      <c r="Y1044" s="25"/>
      <c r="Z1044" s="25"/>
      <c r="AA1044" s="25"/>
      <c r="AB1044" s="25"/>
      <c r="AC1044" s="25"/>
      <c r="AD1044" s="25"/>
      <c r="AE1044" s="25"/>
    </row>
    <row r="1045" spans="3:31" ht="15" customHeight="1">
      <c r="C1045" s="41"/>
      <c r="D1045" s="41"/>
      <c r="R1045" s="25"/>
      <c r="S1045" s="25"/>
      <c r="T1045" s="25"/>
      <c r="U1045" s="25"/>
      <c r="V1045" s="25"/>
      <c r="W1045" s="25"/>
      <c r="X1045" s="25"/>
      <c r="Y1045" s="25"/>
      <c r="Z1045" s="25"/>
      <c r="AA1045" s="25"/>
      <c r="AB1045" s="25"/>
      <c r="AC1045" s="25"/>
      <c r="AD1045" s="25"/>
      <c r="AE1045" s="25"/>
    </row>
    <row r="1046" spans="3:31" ht="15" customHeight="1">
      <c r="C1046" s="41"/>
      <c r="D1046" s="41"/>
      <c r="R1046" s="25"/>
      <c r="S1046" s="25"/>
      <c r="T1046" s="25"/>
      <c r="U1046" s="25"/>
      <c r="V1046" s="25"/>
      <c r="W1046" s="25"/>
      <c r="X1046" s="25"/>
      <c r="Y1046" s="25"/>
      <c r="Z1046" s="25"/>
      <c r="AA1046" s="25"/>
      <c r="AB1046" s="25"/>
      <c r="AC1046" s="25"/>
      <c r="AD1046" s="25"/>
      <c r="AE1046" s="25"/>
    </row>
    <row r="1047" spans="3:31" ht="15" customHeight="1">
      <c r="C1047" s="41"/>
      <c r="D1047" s="41"/>
      <c r="R1047" s="25"/>
      <c r="S1047" s="25"/>
      <c r="T1047" s="25"/>
      <c r="U1047" s="25"/>
      <c r="V1047" s="25"/>
      <c r="W1047" s="25"/>
      <c r="X1047" s="25"/>
      <c r="Y1047" s="25"/>
      <c r="Z1047" s="25"/>
      <c r="AA1047" s="25"/>
      <c r="AB1047" s="25"/>
      <c r="AC1047" s="25"/>
      <c r="AD1047" s="25"/>
      <c r="AE1047" s="25"/>
    </row>
    <row r="1048" spans="3:31" ht="15" customHeight="1">
      <c r="C1048" s="41"/>
      <c r="D1048" s="41"/>
      <c r="R1048" s="25"/>
      <c r="S1048" s="25"/>
      <c r="T1048" s="25"/>
      <c r="U1048" s="25"/>
      <c r="V1048" s="25"/>
      <c r="W1048" s="25"/>
      <c r="X1048" s="25"/>
      <c r="Y1048" s="25"/>
      <c r="Z1048" s="25"/>
      <c r="AA1048" s="25"/>
      <c r="AB1048" s="25"/>
      <c r="AC1048" s="25"/>
      <c r="AD1048" s="25"/>
      <c r="AE1048" s="25"/>
    </row>
    <row r="1049" spans="3:31" ht="15" customHeight="1">
      <c r="C1049" s="41"/>
      <c r="D1049" s="41"/>
      <c r="R1049" s="25"/>
      <c r="S1049" s="25"/>
      <c r="T1049" s="25"/>
      <c r="U1049" s="25"/>
      <c r="V1049" s="25"/>
      <c r="W1049" s="25"/>
      <c r="X1049" s="25"/>
      <c r="Y1049" s="25"/>
      <c r="Z1049" s="25"/>
      <c r="AA1049" s="25"/>
      <c r="AB1049" s="25"/>
      <c r="AC1049" s="25"/>
      <c r="AD1049" s="25"/>
      <c r="AE1049" s="25"/>
    </row>
    <row r="1050" spans="3:31" ht="15" customHeight="1">
      <c r="C1050" s="41"/>
      <c r="D1050" s="41"/>
      <c r="R1050" s="25"/>
      <c r="S1050" s="25"/>
      <c r="T1050" s="25"/>
      <c r="U1050" s="25"/>
      <c r="V1050" s="25"/>
      <c r="W1050" s="25"/>
      <c r="X1050" s="25"/>
      <c r="Y1050" s="25"/>
      <c r="Z1050" s="25"/>
      <c r="AA1050" s="25"/>
      <c r="AB1050" s="25"/>
      <c r="AC1050" s="25"/>
      <c r="AD1050" s="25"/>
      <c r="AE1050" s="25"/>
    </row>
    <row r="1051" spans="3:31" ht="15" customHeight="1">
      <c r="C1051" s="41"/>
      <c r="D1051" s="41"/>
      <c r="R1051" s="25"/>
      <c r="S1051" s="25"/>
      <c r="T1051" s="25"/>
      <c r="U1051" s="25"/>
      <c r="V1051" s="25"/>
      <c r="W1051" s="25"/>
      <c r="X1051" s="25"/>
      <c r="Y1051" s="25"/>
      <c r="Z1051" s="25"/>
      <c r="AA1051" s="25"/>
      <c r="AB1051" s="25"/>
      <c r="AC1051" s="25"/>
      <c r="AD1051" s="25"/>
      <c r="AE1051" s="25"/>
    </row>
    <row r="1052" spans="3:31" ht="15" customHeight="1">
      <c r="C1052" s="41"/>
      <c r="D1052" s="41"/>
      <c r="R1052" s="25"/>
      <c r="S1052" s="25"/>
      <c r="T1052" s="25"/>
      <c r="U1052" s="25"/>
      <c r="V1052" s="25"/>
      <c r="W1052" s="25"/>
      <c r="X1052" s="25"/>
      <c r="Y1052" s="25"/>
      <c r="Z1052" s="25"/>
      <c r="AA1052" s="25"/>
      <c r="AB1052" s="25"/>
      <c r="AC1052" s="25"/>
      <c r="AD1052" s="25"/>
      <c r="AE1052" s="25"/>
    </row>
    <row r="1053" spans="3:31" ht="15" customHeight="1">
      <c r="C1053" s="41"/>
      <c r="D1053" s="41"/>
      <c r="R1053" s="25"/>
      <c r="S1053" s="25"/>
      <c r="T1053" s="25"/>
      <c r="U1053" s="25"/>
      <c r="V1053" s="25"/>
      <c r="W1053" s="25"/>
      <c r="X1053" s="25"/>
      <c r="Y1053" s="25"/>
      <c r="Z1053" s="25"/>
      <c r="AA1053" s="25"/>
      <c r="AB1053" s="25"/>
      <c r="AC1053" s="25"/>
      <c r="AD1053" s="25"/>
      <c r="AE1053" s="25"/>
    </row>
    <row r="1054" spans="3:31" ht="15" customHeight="1">
      <c r="C1054" s="41"/>
      <c r="D1054" s="41"/>
      <c r="R1054" s="25"/>
      <c r="S1054" s="25"/>
      <c r="T1054" s="25"/>
      <c r="U1054" s="25"/>
      <c r="V1054" s="25"/>
      <c r="W1054" s="25"/>
      <c r="X1054" s="25"/>
      <c r="Y1054" s="25"/>
      <c r="Z1054" s="25"/>
      <c r="AA1054" s="25"/>
      <c r="AB1054" s="25"/>
      <c r="AC1054" s="25"/>
      <c r="AD1054" s="25"/>
      <c r="AE1054" s="25"/>
    </row>
    <row r="1055" spans="3:31" ht="15" customHeight="1">
      <c r="C1055" s="41"/>
      <c r="D1055" s="41"/>
      <c r="R1055" s="25"/>
      <c r="S1055" s="25"/>
      <c r="T1055" s="25"/>
      <c r="U1055" s="25"/>
      <c r="V1055" s="25"/>
      <c r="W1055" s="25"/>
      <c r="X1055" s="25"/>
      <c r="Y1055" s="25"/>
      <c r="Z1055" s="25"/>
      <c r="AA1055" s="25"/>
      <c r="AB1055" s="25"/>
      <c r="AC1055" s="25"/>
      <c r="AD1055" s="25"/>
      <c r="AE1055" s="25"/>
    </row>
    <row r="1056" spans="3:31" ht="15" customHeight="1">
      <c r="C1056" s="41"/>
      <c r="D1056" s="41"/>
      <c r="R1056" s="25"/>
      <c r="S1056" s="25"/>
      <c r="T1056" s="25"/>
      <c r="U1056" s="25"/>
      <c r="V1056" s="25"/>
      <c r="W1056" s="25"/>
      <c r="X1056" s="25"/>
      <c r="Y1056" s="25"/>
      <c r="Z1056" s="25"/>
      <c r="AA1056" s="25"/>
      <c r="AB1056" s="25"/>
      <c r="AC1056" s="25"/>
      <c r="AD1056" s="25"/>
      <c r="AE1056" s="25"/>
    </row>
    <row r="1057" spans="3:31" ht="15" customHeight="1">
      <c r="C1057" s="41"/>
      <c r="D1057" s="41"/>
      <c r="R1057" s="25"/>
      <c r="S1057" s="25"/>
      <c r="T1057" s="25"/>
      <c r="U1057" s="25"/>
      <c r="V1057" s="25"/>
      <c r="W1057" s="25"/>
      <c r="X1057" s="25"/>
      <c r="Y1057" s="25"/>
      <c r="Z1057" s="25"/>
      <c r="AA1057" s="25"/>
      <c r="AB1057" s="25"/>
      <c r="AC1057" s="25"/>
      <c r="AD1057" s="25"/>
      <c r="AE1057" s="25"/>
    </row>
    <row r="1058" spans="3:31" ht="15" customHeight="1">
      <c r="C1058" s="41"/>
      <c r="D1058" s="41"/>
      <c r="R1058" s="25"/>
      <c r="S1058" s="25"/>
      <c r="T1058" s="25"/>
      <c r="U1058" s="25"/>
      <c r="V1058" s="25"/>
      <c r="W1058" s="25"/>
      <c r="X1058" s="25"/>
      <c r="Y1058" s="25"/>
      <c r="Z1058" s="25"/>
      <c r="AA1058" s="25"/>
      <c r="AB1058" s="25"/>
      <c r="AC1058" s="25"/>
      <c r="AD1058" s="25"/>
      <c r="AE1058" s="25"/>
    </row>
    <row r="1059" spans="3:31" ht="15" customHeight="1">
      <c r="C1059" s="41"/>
      <c r="D1059" s="41"/>
      <c r="R1059" s="25"/>
      <c r="S1059" s="25"/>
      <c r="T1059" s="25"/>
      <c r="U1059" s="25"/>
      <c r="V1059" s="25"/>
      <c r="W1059" s="25"/>
      <c r="X1059" s="25"/>
      <c r="Y1059" s="25"/>
      <c r="Z1059" s="25"/>
      <c r="AA1059" s="25"/>
      <c r="AB1059" s="25"/>
      <c r="AC1059" s="25"/>
      <c r="AD1059" s="25"/>
      <c r="AE1059" s="25"/>
    </row>
    <row r="1060" spans="3:31" ht="15" customHeight="1">
      <c r="C1060" s="41"/>
      <c r="D1060" s="41"/>
      <c r="R1060" s="25"/>
      <c r="S1060" s="25"/>
      <c r="T1060" s="25"/>
      <c r="U1060" s="25"/>
      <c r="V1060" s="25"/>
      <c r="W1060" s="25"/>
      <c r="X1060" s="25"/>
      <c r="Y1060" s="25"/>
      <c r="Z1060" s="25"/>
      <c r="AA1060" s="25"/>
      <c r="AB1060" s="25"/>
      <c r="AC1060" s="25"/>
      <c r="AD1060" s="25"/>
      <c r="AE1060" s="25"/>
    </row>
    <row r="1061" spans="3:31" ht="15" customHeight="1">
      <c r="C1061" s="41"/>
      <c r="D1061" s="41"/>
      <c r="R1061" s="25"/>
      <c r="S1061" s="25"/>
      <c r="T1061" s="25"/>
      <c r="U1061" s="25"/>
      <c r="V1061" s="25"/>
      <c r="W1061" s="25"/>
      <c r="X1061" s="25"/>
      <c r="Y1061" s="25"/>
      <c r="Z1061" s="25"/>
      <c r="AA1061" s="25"/>
      <c r="AB1061" s="25"/>
      <c r="AC1061" s="25"/>
      <c r="AD1061" s="25"/>
      <c r="AE1061" s="25"/>
    </row>
    <row r="1062" spans="3:31" ht="15" customHeight="1">
      <c r="C1062" s="41"/>
      <c r="D1062" s="41"/>
      <c r="R1062" s="25"/>
      <c r="S1062" s="25"/>
      <c r="T1062" s="25"/>
      <c r="U1062" s="25"/>
      <c r="V1062" s="25"/>
      <c r="W1062" s="25"/>
      <c r="X1062" s="25"/>
      <c r="Y1062" s="25"/>
      <c r="Z1062" s="25"/>
      <c r="AA1062" s="25"/>
      <c r="AB1062" s="25"/>
      <c r="AC1062" s="25"/>
      <c r="AD1062" s="25"/>
      <c r="AE1062" s="25"/>
    </row>
    <row r="1063" spans="3:31" ht="15" customHeight="1">
      <c r="C1063" s="41"/>
      <c r="D1063" s="41"/>
      <c r="R1063" s="25"/>
      <c r="S1063" s="25"/>
      <c r="T1063" s="25"/>
      <c r="U1063" s="25"/>
      <c r="V1063" s="25"/>
      <c r="W1063" s="25"/>
      <c r="X1063" s="25"/>
      <c r="Y1063" s="25"/>
      <c r="Z1063" s="25"/>
      <c r="AA1063" s="25"/>
      <c r="AB1063" s="25"/>
      <c r="AC1063" s="25"/>
      <c r="AD1063" s="25"/>
      <c r="AE1063" s="25"/>
    </row>
    <row r="1064" spans="3:31" ht="15" customHeight="1">
      <c r="C1064" s="41"/>
      <c r="D1064" s="41"/>
      <c r="R1064" s="25"/>
      <c r="S1064" s="25"/>
      <c r="T1064" s="25"/>
      <c r="U1064" s="25"/>
      <c r="V1064" s="25"/>
      <c r="W1064" s="25"/>
      <c r="X1064" s="25"/>
      <c r="Y1064" s="25"/>
      <c r="Z1064" s="25"/>
      <c r="AA1064" s="25"/>
      <c r="AB1064" s="25"/>
      <c r="AC1064" s="25"/>
      <c r="AD1064" s="25"/>
      <c r="AE1064" s="25"/>
    </row>
    <row r="1065" spans="3:31" ht="15" customHeight="1">
      <c r="C1065" s="41"/>
      <c r="D1065" s="41"/>
      <c r="R1065" s="25"/>
      <c r="S1065" s="25"/>
      <c r="T1065" s="25"/>
      <c r="U1065" s="25"/>
      <c r="V1065" s="25"/>
      <c r="W1065" s="25"/>
      <c r="X1065" s="25"/>
      <c r="Y1065" s="25"/>
      <c r="Z1065" s="25"/>
      <c r="AA1065" s="25"/>
      <c r="AB1065" s="25"/>
      <c r="AC1065" s="25"/>
      <c r="AD1065" s="25"/>
      <c r="AE1065" s="25"/>
    </row>
    <row r="1066" spans="3:31" ht="15" customHeight="1">
      <c r="C1066" s="41"/>
      <c r="D1066" s="41"/>
      <c r="R1066" s="25"/>
      <c r="S1066" s="25"/>
      <c r="T1066" s="25"/>
      <c r="U1066" s="25"/>
      <c r="V1066" s="25"/>
      <c r="W1066" s="25"/>
      <c r="X1066" s="25"/>
      <c r="Y1066" s="25"/>
      <c r="Z1066" s="25"/>
      <c r="AA1066" s="25"/>
      <c r="AB1066" s="25"/>
      <c r="AC1066" s="25"/>
      <c r="AD1066" s="25"/>
      <c r="AE1066" s="25"/>
    </row>
    <row r="1067" spans="3:31" ht="15" customHeight="1">
      <c r="C1067" s="41"/>
      <c r="D1067" s="41"/>
      <c r="R1067" s="25"/>
      <c r="S1067" s="25"/>
      <c r="T1067" s="25"/>
      <c r="U1067" s="25"/>
      <c r="V1067" s="25"/>
      <c r="W1067" s="25"/>
      <c r="X1067" s="25"/>
      <c r="Y1067" s="25"/>
      <c r="Z1067" s="25"/>
      <c r="AA1067" s="25"/>
      <c r="AB1067" s="25"/>
      <c r="AC1067" s="25"/>
      <c r="AD1067" s="25"/>
      <c r="AE1067" s="25"/>
    </row>
    <row r="1068" spans="3:31" ht="15" customHeight="1">
      <c r="C1068" s="41"/>
      <c r="D1068" s="41"/>
      <c r="R1068" s="25"/>
      <c r="S1068" s="25"/>
      <c r="T1068" s="25"/>
      <c r="U1068" s="25"/>
      <c r="V1068" s="25"/>
      <c r="W1068" s="25"/>
      <c r="X1068" s="25"/>
      <c r="Y1068" s="25"/>
      <c r="Z1068" s="25"/>
      <c r="AA1068" s="25"/>
      <c r="AB1068" s="25"/>
      <c r="AC1068" s="25"/>
      <c r="AD1068" s="25"/>
      <c r="AE1068" s="25"/>
    </row>
    <row r="1069" spans="3:31" ht="15" customHeight="1">
      <c r="C1069" s="41"/>
      <c r="D1069" s="41"/>
      <c r="R1069" s="25"/>
      <c r="S1069" s="25"/>
      <c r="T1069" s="25"/>
      <c r="U1069" s="25"/>
      <c r="V1069" s="25"/>
      <c r="W1069" s="25"/>
      <c r="X1069" s="25"/>
      <c r="Y1069" s="25"/>
      <c r="Z1069" s="25"/>
      <c r="AA1069" s="25"/>
      <c r="AB1069" s="25"/>
      <c r="AC1069" s="25"/>
      <c r="AD1069" s="25"/>
      <c r="AE1069" s="25"/>
    </row>
    <row r="1070" spans="3:31" ht="15" customHeight="1">
      <c r="C1070" s="41"/>
      <c r="D1070" s="41"/>
      <c r="R1070" s="25"/>
      <c r="S1070" s="25"/>
      <c r="T1070" s="25"/>
      <c r="U1070" s="25"/>
      <c r="V1070" s="25"/>
      <c r="W1070" s="25"/>
      <c r="X1070" s="25"/>
      <c r="Y1070" s="25"/>
      <c r="Z1070" s="25"/>
      <c r="AA1070" s="25"/>
      <c r="AB1070" s="25"/>
      <c r="AC1070" s="25"/>
      <c r="AD1070" s="25"/>
      <c r="AE1070" s="25"/>
    </row>
    <row r="1071" spans="3:31" ht="15" customHeight="1">
      <c r="C1071" s="41"/>
      <c r="D1071" s="41"/>
      <c r="R1071" s="25"/>
      <c r="S1071" s="25"/>
      <c r="T1071" s="25"/>
      <c r="U1071" s="25"/>
      <c r="V1071" s="25"/>
      <c r="W1071" s="25"/>
      <c r="X1071" s="25"/>
      <c r="Y1071" s="25"/>
      <c r="Z1071" s="25"/>
      <c r="AA1071" s="25"/>
      <c r="AB1071" s="25"/>
      <c r="AC1071" s="25"/>
      <c r="AD1071" s="25"/>
      <c r="AE1071" s="25"/>
    </row>
    <row r="1072" spans="3:31" ht="15" customHeight="1">
      <c r="C1072" s="41"/>
      <c r="D1072" s="41"/>
      <c r="R1072" s="25"/>
      <c r="S1072" s="25"/>
      <c r="T1072" s="25"/>
      <c r="U1072" s="25"/>
      <c r="V1072" s="25"/>
      <c r="W1072" s="25"/>
      <c r="X1072" s="25"/>
      <c r="Y1072" s="25"/>
      <c r="Z1072" s="25"/>
      <c r="AA1072" s="25"/>
      <c r="AB1072" s="25"/>
      <c r="AC1072" s="25"/>
      <c r="AD1072" s="25"/>
      <c r="AE1072" s="25"/>
    </row>
    <row r="1073" spans="3:31" ht="15" customHeight="1">
      <c r="C1073" s="41"/>
      <c r="D1073" s="41"/>
      <c r="R1073" s="25"/>
      <c r="S1073" s="25"/>
      <c r="T1073" s="25"/>
      <c r="U1073" s="25"/>
      <c r="V1073" s="25"/>
      <c r="W1073" s="25"/>
      <c r="X1073" s="25"/>
      <c r="Y1073" s="25"/>
      <c r="Z1073" s="25"/>
      <c r="AA1073" s="25"/>
      <c r="AB1073" s="25"/>
      <c r="AC1073" s="25"/>
      <c r="AD1073" s="25"/>
      <c r="AE1073" s="25"/>
    </row>
    <row r="1074" spans="3:31" ht="15" customHeight="1">
      <c r="C1074" s="41"/>
      <c r="D1074" s="41"/>
      <c r="R1074" s="25"/>
      <c r="S1074" s="25"/>
      <c r="T1074" s="25"/>
      <c r="U1074" s="25"/>
      <c r="V1074" s="25"/>
      <c r="W1074" s="25"/>
      <c r="X1074" s="25"/>
      <c r="Y1074" s="25"/>
      <c r="Z1074" s="25"/>
      <c r="AA1074" s="25"/>
      <c r="AB1074" s="25"/>
      <c r="AC1074" s="25"/>
      <c r="AD1074" s="25"/>
      <c r="AE1074" s="25"/>
    </row>
    <row r="1075" spans="3:31" ht="15" customHeight="1">
      <c r="C1075" s="41"/>
      <c r="D1075" s="41"/>
      <c r="R1075" s="25"/>
      <c r="S1075" s="25"/>
      <c r="T1075" s="25"/>
      <c r="U1075" s="25"/>
      <c r="V1075" s="25"/>
      <c r="W1075" s="25"/>
      <c r="X1075" s="25"/>
      <c r="Y1075" s="25"/>
      <c r="Z1075" s="25"/>
      <c r="AA1075" s="25"/>
      <c r="AB1075" s="25"/>
      <c r="AC1075" s="25"/>
      <c r="AD1075" s="25"/>
      <c r="AE1075" s="25"/>
    </row>
    <row r="1076" spans="3:31" ht="15" customHeight="1">
      <c r="C1076" s="41"/>
      <c r="D1076" s="41"/>
      <c r="R1076" s="25"/>
      <c r="S1076" s="25"/>
      <c r="T1076" s="25"/>
      <c r="U1076" s="25"/>
      <c r="V1076" s="25"/>
      <c r="W1076" s="25"/>
      <c r="X1076" s="25"/>
      <c r="Y1076" s="25"/>
      <c r="Z1076" s="25"/>
      <c r="AA1076" s="25"/>
      <c r="AB1076" s="25"/>
      <c r="AC1076" s="25"/>
      <c r="AD1076" s="25"/>
      <c r="AE1076" s="25"/>
    </row>
    <row r="1077" spans="3:31" ht="15" customHeight="1">
      <c r="C1077" s="41"/>
      <c r="D1077" s="41"/>
      <c r="R1077" s="25"/>
      <c r="S1077" s="25"/>
      <c r="T1077" s="25"/>
      <c r="U1077" s="25"/>
      <c r="V1077" s="25"/>
      <c r="W1077" s="25"/>
      <c r="X1077" s="25"/>
      <c r="Y1077" s="25"/>
      <c r="Z1077" s="25"/>
      <c r="AA1077" s="25"/>
      <c r="AB1077" s="25"/>
      <c r="AC1077" s="25"/>
      <c r="AD1077" s="25"/>
      <c r="AE1077" s="25"/>
    </row>
    <row r="1078" spans="3:31" ht="15" customHeight="1">
      <c r="C1078" s="41"/>
      <c r="D1078" s="41"/>
      <c r="R1078" s="25"/>
      <c r="S1078" s="25"/>
      <c r="T1078" s="25"/>
      <c r="U1078" s="25"/>
      <c r="V1078" s="25"/>
      <c r="W1078" s="25"/>
      <c r="X1078" s="25"/>
      <c r="Y1078" s="25"/>
      <c r="Z1078" s="25"/>
      <c r="AA1078" s="25"/>
      <c r="AB1078" s="25"/>
      <c r="AC1078" s="25"/>
      <c r="AD1078" s="25"/>
      <c r="AE1078" s="25"/>
    </row>
    <row r="1079" spans="3:31" ht="15" customHeight="1">
      <c r="C1079" s="41"/>
      <c r="D1079" s="41"/>
      <c r="R1079" s="25"/>
      <c r="S1079" s="25"/>
      <c r="T1079" s="25"/>
      <c r="U1079" s="25"/>
      <c r="V1079" s="25"/>
      <c r="W1079" s="25"/>
      <c r="X1079" s="25"/>
      <c r="Y1079" s="25"/>
      <c r="Z1079" s="25"/>
      <c r="AA1079" s="25"/>
      <c r="AB1079" s="25"/>
      <c r="AC1079" s="25"/>
      <c r="AD1079" s="25"/>
      <c r="AE1079" s="25"/>
    </row>
    <row r="1080" spans="3:31" ht="15" customHeight="1">
      <c r="C1080" s="41"/>
      <c r="D1080" s="41"/>
      <c r="R1080" s="25"/>
      <c r="S1080" s="25"/>
      <c r="T1080" s="25"/>
      <c r="U1080" s="25"/>
      <c r="V1080" s="25"/>
      <c r="W1080" s="25"/>
      <c r="X1080" s="25"/>
      <c r="Y1080" s="25"/>
      <c r="Z1080" s="25"/>
      <c r="AA1080" s="25"/>
      <c r="AB1080" s="25"/>
      <c r="AC1080" s="25"/>
      <c r="AD1080" s="25"/>
      <c r="AE1080" s="25"/>
    </row>
    <row r="1081" spans="3:31" ht="15" customHeight="1">
      <c r="C1081" s="41"/>
      <c r="D1081" s="41"/>
      <c r="R1081" s="25"/>
      <c r="S1081" s="25"/>
      <c r="T1081" s="25"/>
      <c r="U1081" s="25"/>
      <c r="V1081" s="25"/>
      <c r="W1081" s="25"/>
      <c r="X1081" s="25"/>
      <c r="Y1081" s="25"/>
      <c r="Z1081" s="25"/>
      <c r="AA1081" s="25"/>
      <c r="AB1081" s="25"/>
      <c r="AC1081" s="25"/>
      <c r="AD1081" s="25"/>
      <c r="AE1081" s="25"/>
    </row>
    <row r="1082" spans="3:31" ht="15" customHeight="1">
      <c r="C1082" s="41"/>
      <c r="D1082" s="41"/>
      <c r="R1082" s="25"/>
      <c r="S1082" s="25"/>
      <c r="T1082" s="25"/>
      <c r="U1082" s="25"/>
      <c r="V1082" s="25"/>
      <c r="W1082" s="25"/>
      <c r="X1082" s="25"/>
      <c r="Y1082" s="25"/>
      <c r="Z1082" s="25"/>
      <c r="AA1082" s="25"/>
      <c r="AB1082" s="25"/>
      <c r="AC1082" s="25"/>
      <c r="AD1082" s="25"/>
      <c r="AE1082" s="25"/>
    </row>
    <row r="1083" spans="3:31" ht="15" customHeight="1">
      <c r="C1083" s="41"/>
      <c r="D1083" s="41"/>
      <c r="R1083" s="25"/>
      <c r="S1083" s="25"/>
      <c r="T1083" s="25"/>
      <c r="U1083" s="25"/>
      <c r="V1083" s="25"/>
      <c r="W1083" s="25"/>
      <c r="X1083" s="25"/>
      <c r="Y1083" s="25"/>
      <c r="Z1083" s="25"/>
      <c r="AA1083" s="25"/>
      <c r="AB1083" s="25"/>
      <c r="AC1083" s="25"/>
      <c r="AD1083" s="25"/>
      <c r="AE1083" s="25"/>
    </row>
    <row r="1084" spans="3:31" ht="15" customHeight="1">
      <c r="C1084" s="41"/>
      <c r="D1084" s="41"/>
      <c r="R1084" s="25"/>
      <c r="S1084" s="25"/>
      <c r="T1084" s="25"/>
      <c r="U1084" s="25"/>
      <c r="V1084" s="25"/>
      <c r="W1084" s="25"/>
      <c r="X1084" s="25"/>
      <c r="Y1084" s="25"/>
      <c r="Z1084" s="25"/>
      <c r="AA1084" s="25"/>
      <c r="AB1084" s="25"/>
      <c r="AC1084" s="25"/>
      <c r="AD1084" s="25"/>
      <c r="AE1084" s="25"/>
    </row>
    <row r="1085" spans="3:31" ht="15" customHeight="1">
      <c r="C1085" s="41"/>
      <c r="D1085" s="41"/>
      <c r="R1085" s="25"/>
      <c r="S1085" s="25"/>
      <c r="T1085" s="25"/>
      <c r="U1085" s="25"/>
      <c r="V1085" s="25"/>
      <c r="W1085" s="25"/>
      <c r="X1085" s="25"/>
      <c r="Y1085" s="25"/>
      <c r="Z1085" s="25"/>
      <c r="AA1085" s="25"/>
      <c r="AB1085" s="25"/>
      <c r="AC1085" s="25"/>
      <c r="AD1085" s="25"/>
      <c r="AE1085" s="25"/>
    </row>
    <row r="1086" spans="3:31" ht="15" customHeight="1">
      <c r="C1086" s="41"/>
      <c r="D1086" s="41"/>
      <c r="R1086" s="25"/>
      <c r="S1086" s="25"/>
      <c r="T1086" s="25"/>
      <c r="U1086" s="25"/>
      <c r="V1086" s="25"/>
      <c r="W1086" s="25"/>
      <c r="X1086" s="25"/>
      <c r="Y1086" s="25"/>
      <c r="Z1086" s="25"/>
      <c r="AA1086" s="25"/>
      <c r="AB1086" s="25"/>
      <c r="AC1086" s="25"/>
      <c r="AD1086" s="25"/>
      <c r="AE1086" s="25"/>
    </row>
    <row r="1087" spans="3:31" ht="15" customHeight="1">
      <c r="C1087" s="41"/>
      <c r="D1087" s="41"/>
      <c r="R1087" s="25"/>
      <c r="S1087" s="25"/>
      <c r="T1087" s="25"/>
      <c r="U1087" s="25"/>
      <c r="V1087" s="25"/>
      <c r="W1087" s="25"/>
      <c r="X1087" s="25"/>
      <c r="Y1087" s="25"/>
      <c r="Z1087" s="25"/>
      <c r="AA1087" s="25"/>
      <c r="AB1087" s="25"/>
      <c r="AC1087" s="25"/>
      <c r="AD1087" s="25"/>
      <c r="AE1087" s="25"/>
    </row>
    <row r="1088" spans="3:31" ht="15" customHeight="1">
      <c r="C1088" s="41"/>
      <c r="D1088" s="41"/>
      <c r="R1088" s="25"/>
      <c r="S1088" s="25"/>
      <c r="T1088" s="25"/>
      <c r="U1088" s="25"/>
      <c r="V1088" s="25"/>
      <c r="W1088" s="25"/>
      <c r="X1088" s="25"/>
      <c r="Y1088" s="25"/>
      <c r="Z1088" s="25"/>
      <c r="AA1088" s="25"/>
      <c r="AB1088" s="25"/>
      <c r="AC1088" s="25"/>
      <c r="AD1088" s="25"/>
      <c r="AE1088" s="25"/>
    </row>
    <row r="1089" spans="3:31" ht="15" customHeight="1">
      <c r="C1089" s="41"/>
      <c r="D1089" s="41"/>
      <c r="R1089" s="25"/>
      <c r="S1089" s="25"/>
      <c r="T1089" s="25"/>
      <c r="U1089" s="25"/>
      <c r="V1089" s="25"/>
      <c r="W1089" s="25"/>
      <c r="X1089" s="25"/>
      <c r="Y1089" s="25"/>
      <c r="Z1089" s="25"/>
      <c r="AA1089" s="25"/>
      <c r="AB1089" s="25"/>
      <c r="AC1089" s="25"/>
      <c r="AD1089" s="25"/>
      <c r="AE1089" s="25"/>
    </row>
    <row r="1090" spans="3:31" ht="15" customHeight="1">
      <c r="C1090" s="41"/>
      <c r="D1090" s="41"/>
      <c r="R1090" s="25"/>
      <c r="S1090" s="25"/>
      <c r="T1090" s="25"/>
      <c r="U1090" s="25"/>
      <c r="V1090" s="25"/>
      <c r="W1090" s="25"/>
      <c r="X1090" s="25"/>
      <c r="Y1090" s="25"/>
      <c r="Z1090" s="25"/>
      <c r="AA1090" s="25"/>
      <c r="AB1090" s="25"/>
      <c r="AC1090" s="25"/>
      <c r="AD1090" s="25"/>
      <c r="AE1090" s="25"/>
    </row>
    <row r="1091" spans="3:31" ht="15" customHeight="1">
      <c r="C1091" s="41"/>
      <c r="D1091" s="41"/>
      <c r="R1091" s="25"/>
      <c r="S1091" s="25"/>
      <c r="T1091" s="25"/>
      <c r="U1091" s="25"/>
      <c r="V1091" s="25"/>
      <c r="W1091" s="25"/>
      <c r="X1091" s="25"/>
      <c r="Y1091" s="25"/>
      <c r="Z1091" s="25"/>
      <c r="AA1091" s="25"/>
      <c r="AB1091" s="25"/>
      <c r="AC1091" s="25"/>
      <c r="AD1091" s="25"/>
      <c r="AE1091" s="25"/>
    </row>
    <row r="1092" spans="3:31" ht="15" customHeight="1">
      <c r="C1092" s="41"/>
      <c r="D1092" s="41"/>
      <c r="R1092" s="25"/>
      <c r="S1092" s="25"/>
      <c r="T1092" s="25"/>
      <c r="U1092" s="25"/>
      <c r="V1092" s="25"/>
      <c r="W1092" s="25"/>
      <c r="X1092" s="25"/>
      <c r="Y1092" s="25"/>
      <c r="Z1092" s="25"/>
      <c r="AA1092" s="25"/>
      <c r="AB1092" s="25"/>
      <c r="AC1092" s="25"/>
      <c r="AD1092" s="25"/>
      <c r="AE1092" s="25"/>
    </row>
    <row r="1093" spans="3:31" ht="15" customHeight="1">
      <c r="C1093" s="41"/>
      <c r="D1093" s="41"/>
      <c r="R1093" s="25"/>
      <c r="S1093" s="25"/>
      <c r="T1093" s="25"/>
      <c r="U1093" s="25"/>
      <c r="V1093" s="25"/>
      <c r="W1093" s="25"/>
      <c r="X1093" s="25"/>
      <c r="Y1093" s="25"/>
      <c r="Z1093" s="25"/>
      <c r="AA1093" s="25"/>
      <c r="AB1093" s="25"/>
      <c r="AC1093" s="25"/>
      <c r="AD1093" s="25"/>
      <c r="AE1093" s="25"/>
    </row>
    <row r="1094" spans="3:31" ht="15" customHeight="1">
      <c r="C1094" s="41"/>
      <c r="D1094" s="41"/>
      <c r="R1094" s="25"/>
      <c r="S1094" s="25"/>
      <c r="T1094" s="25"/>
      <c r="U1094" s="25"/>
      <c r="V1094" s="25"/>
      <c r="W1094" s="25"/>
      <c r="X1094" s="25"/>
      <c r="Y1094" s="25"/>
      <c r="Z1094" s="25"/>
      <c r="AA1094" s="25"/>
      <c r="AB1094" s="25"/>
      <c r="AC1094" s="25"/>
      <c r="AD1094" s="25"/>
      <c r="AE1094" s="25"/>
    </row>
    <row r="1095" spans="3:31" ht="15" customHeight="1">
      <c r="C1095" s="41"/>
      <c r="D1095" s="41"/>
      <c r="R1095" s="25"/>
      <c r="S1095" s="25"/>
      <c r="T1095" s="25"/>
      <c r="U1095" s="25"/>
      <c r="V1095" s="25"/>
      <c r="W1095" s="25"/>
      <c r="X1095" s="25"/>
      <c r="Y1095" s="25"/>
      <c r="Z1095" s="25"/>
      <c r="AA1095" s="25"/>
      <c r="AB1095" s="25"/>
      <c r="AC1095" s="25"/>
      <c r="AD1095" s="25"/>
      <c r="AE1095" s="25"/>
    </row>
  </sheetData>
  <autoFilter ref="B1:D139" xr:uid="{FE602FEF-D268-4D83-993C-8C11BFA7642F}"/>
  <sortState xmlns:xlrd2="http://schemas.microsoft.com/office/spreadsheetml/2017/richdata2" ref="AS2:AS5">
    <sortCondition ref="AS1"/>
  </sortState>
  <pageMargins left="0.7" right="0.7" top="0.75" bottom="0.75" header="0" footer="0"/>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V1005"/>
  <sheetViews>
    <sheetView workbookViewId="0">
      <selection activeCell="E1001" sqref="E1001"/>
    </sheetView>
  </sheetViews>
  <sheetFormatPr defaultColWidth="12.625" defaultRowHeight="15" customHeight="1"/>
  <cols>
    <col min="1" max="1" width="21.125" customWidth="1"/>
    <col min="2" max="2" width="3.375" customWidth="1"/>
    <col min="3" max="3" width="21.125" customWidth="1"/>
    <col min="4" max="4" width="3.375" customWidth="1"/>
    <col min="5" max="5" width="21.125" customWidth="1"/>
    <col min="6" max="6" width="3.375" customWidth="1"/>
    <col min="7" max="7" width="21.125" style="45" customWidth="1"/>
    <col min="8" max="8" width="8" customWidth="1"/>
    <col min="9" max="9" width="21.125" style="25" customWidth="1"/>
    <col min="10" max="10" width="8" customWidth="1"/>
    <col min="11" max="11" width="21.125" style="25" customWidth="1"/>
    <col min="12" max="22" width="8" customWidth="1"/>
  </cols>
  <sheetData>
    <row r="1" spans="1:22" ht="12.75" customHeight="1" thickBot="1">
      <c r="A1" s="16" t="s">
        <v>464</v>
      </c>
      <c r="B1" s="24"/>
      <c r="C1" s="17" t="s">
        <v>465</v>
      </c>
      <c r="D1" s="24"/>
      <c r="E1" s="17" t="s">
        <v>418</v>
      </c>
      <c r="F1" s="24"/>
      <c r="G1" s="44" t="s">
        <v>44</v>
      </c>
      <c r="H1" s="24"/>
      <c r="I1" s="17" t="s">
        <v>149</v>
      </c>
      <c r="J1" s="24"/>
      <c r="K1" s="17" t="s">
        <v>147</v>
      </c>
      <c r="L1" s="24"/>
      <c r="M1" s="24"/>
      <c r="N1" s="24"/>
      <c r="O1" s="24"/>
      <c r="P1" s="24"/>
      <c r="Q1" s="24"/>
      <c r="R1" s="24"/>
      <c r="S1" s="24"/>
      <c r="T1" s="24"/>
      <c r="U1" s="24"/>
      <c r="V1" s="24"/>
    </row>
    <row r="2" spans="1:22" ht="12.75" customHeight="1" thickBot="1">
      <c r="A2" s="18" t="s">
        <v>27</v>
      </c>
      <c r="B2" s="24"/>
      <c r="C2" s="18" t="s">
        <v>466</v>
      </c>
      <c r="D2" s="24"/>
      <c r="E2" s="20" t="s">
        <v>233</v>
      </c>
      <c r="F2" s="24"/>
      <c r="G2" s="138" t="s">
        <v>72</v>
      </c>
      <c r="H2" s="24"/>
      <c r="I2" s="20" t="s">
        <v>100</v>
      </c>
      <c r="J2" s="24"/>
      <c r="K2" s="20" t="s">
        <v>293</v>
      </c>
      <c r="L2" s="24"/>
      <c r="M2" s="24"/>
      <c r="N2" s="24"/>
      <c r="O2" s="24"/>
      <c r="P2" s="24"/>
      <c r="Q2" s="24"/>
      <c r="R2" s="24"/>
      <c r="S2" s="24"/>
      <c r="T2" s="24"/>
      <c r="U2" s="24"/>
      <c r="V2" s="24"/>
    </row>
    <row r="3" spans="1:22" ht="12.75" customHeight="1" thickBot="1">
      <c r="A3" s="18" t="s">
        <v>182</v>
      </c>
      <c r="B3" s="24"/>
      <c r="C3" s="18" t="s">
        <v>467</v>
      </c>
      <c r="D3" s="24"/>
      <c r="E3" s="20" t="s">
        <v>428</v>
      </c>
      <c r="F3" s="24"/>
      <c r="G3" s="139" t="s">
        <v>311</v>
      </c>
      <c r="H3" s="24"/>
      <c r="I3" s="20" t="s">
        <v>73</v>
      </c>
      <c r="J3" s="24"/>
      <c r="K3" s="20" t="s">
        <v>299</v>
      </c>
      <c r="L3" s="24"/>
      <c r="M3" s="24"/>
      <c r="N3" s="24"/>
      <c r="O3" s="24"/>
      <c r="P3" s="24"/>
      <c r="Q3" s="24"/>
      <c r="R3" s="24"/>
      <c r="S3" s="24"/>
      <c r="T3" s="24"/>
      <c r="U3" s="24"/>
      <c r="V3" s="24"/>
    </row>
    <row r="4" spans="1:22" ht="12.75" customHeight="1" thickBot="1">
      <c r="A4" s="20"/>
      <c r="B4" s="24"/>
      <c r="C4" s="18" t="s">
        <v>468</v>
      </c>
      <c r="D4" s="24"/>
      <c r="E4" s="20" t="s">
        <v>439</v>
      </c>
      <c r="F4" s="24"/>
      <c r="G4" s="139" t="s">
        <v>307</v>
      </c>
      <c r="H4" s="24"/>
      <c r="I4" s="20"/>
      <c r="J4" s="24"/>
      <c r="K4" s="20"/>
      <c r="L4" s="24"/>
      <c r="M4" s="24"/>
      <c r="N4" s="24"/>
      <c r="O4" s="24"/>
      <c r="P4" s="24"/>
      <c r="Q4" s="24"/>
      <c r="R4" s="24"/>
      <c r="S4" s="24"/>
      <c r="T4" s="24"/>
      <c r="U4" s="24"/>
      <c r="V4" s="24"/>
    </row>
    <row r="5" spans="1:22" ht="12.75" customHeight="1" thickBot="1">
      <c r="A5" s="18"/>
      <c r="B5" s="24"/>
      <c r="C5" s="20"/>
      <c r="D5" s="24"/>
      <c r="E5" s="20" t="s">
        <v>446</v>
      </c>
      <c r="F5" s="24"/>
      <c r="G5" s="139" t="s">
        <v>469</v>
      </c>
      <c r="H5" s="24"/>
      <c r="I5" s="20"/>
      <c r="J5" s="24"/>
      <c r="K5" s="20"/>
      <c r="L5" s="24"/>
      <c r="M5" s="24"/>
      <c r="N5" s="24"/>
      <c r="O5" s="24"/>
      <c r="P5" s="24"/>
      <c r="Q5" s="24"/>
      <c r="R5" s="24"/>
      <c r="S5" s="24"/>
      <c r="T5" s="24"/>
      <c r="U5" s="24"/>
      <c r="V5" s="24"/>
    </row>
    <row r="6" spans="1:22" ht="12.75" customHeight="1" thickBot="1">
      <c r="A6" s="18"/>
      <c r="B6" s="24"/>
      <c r="C6" s="20"/>
      <c r="D6" s="24"/>
      <c r="E6" s="20"/>
      <c r="F6" s="24"/>
      <c r="G6" s="139" t="s">
        <v>313</v>
      </c>
      <c r="H6" s="24"/>
      <c r="I6" s="20"/>
      <c r="J6" s="24"/>
      <c r="K6" s="20"/>
      <c r="L6" s="24"/>
      <c r="M6" s="24"/>
      <c r="N6" s="24"/>
      <c r="O6" s="24"/>
      <c r="P6" s="24"/>
      <c r="Q6" s="24"/>
      <c r="R6" s="24"/>
      <c r="S6" s="24"/>
      <c r="T6" s="24"/>
      <c r="U6" s="24"/>
      <c r="V6" s="24"/>
    </row>
    <row r="7" spans="1:22" ht="12.75" customHeight="1" thickBot="1">
      <c r="A7" s="20"/>
      <c r="B7" s="24"/>
      <c r="C7" s="20"/>
      <c r="D7" s="24"/>
      <c r="E7" s="20"/>
      <c r="F7" s="24"/>
      <c r="G7" s="139" t="s">
        <v>323</v>
      </c>
      <c r="H7" s="24"/>
      <c r="I7" s="20"/>
      <c r="J7" s="24"/>
      <c r="K7" s="20"/>
      <c r="L7" s="24"/>
      <c r="M7" s="24"/>
      <c r="N7" s="24"/>
      <c r="O7" s="24"/>
      <c r="P7" s="24"/>
      <c r="Q7" s="24"/>
      <c r="R7" s="24"/>
      <c r="S7" s="24"/>
      <c r="T7" s="24"/>
      <c r="U7" s="24"/>
      <c r="V7" s="24"/>
    </row>
    <row r="8" spans="1:22" ht="12.75" customHeight="1" thickBot="1">
      <c r="A8" s="20"/>
      <c r="B8" s="24"/>
      <c r="C8" s="20"/>
      <c r="D8" s="24"/>
      <c r="E8" s="20"/>
      <c r="F8" s="24"/>
      <c r="G8" s="139" t="s">
        <v>470</v>
      </c>
      <c r="H8" s="24"/>
      <c r="I8" s="20"/>
      <c r="J8" s="24"/>
      <c r="K8" s="20"/>
      <c r="L8" s="24"/>
      <c r="M8" s="24"/>
      <c r="N8" s="24"/>
      <c r="O8" s="24"/>
      <c r="P8" s="24"/>
      <c r="Q8" s="24"/>
      <c r="R8" s="24"/>
      <c r="S8" s="24"/>
      <c r="T8" s="24"/>
      <c r="U8" s="24"/>
      <c r="V8" s="24"/>
    </row>
    <row r="9" spans="1:22" ht="12.75" customHeight="1" thickBot="1">
      <c r="A9" s="20"/>
      <c r="B9" s="24"/>
      <c r="C9" s="20"/>
      <c r="D9" s="24"/>
      <c r="E9" s="20"/>
      <c r="F9" s="24"/>
      <c r="G9" s="139" t="s">
        <v>471</v>
      </c>
      <c r="H9" s="24"/>
      <c r="I9" s="20"/>
      <c r="J9" s="24"/>
      <c r="K9" s="20"/>
      <c r="L9" s="24"/>
      <c r="M9" s="24"/>
      <c r="N9" s="24"/>
      <c r="O9" s="24"/>
      <c r="P9" s="24"/>
      <c r="Q9" s="24"/>
      <c r="R9" s="24"/>
      <c r="S9" s="24"/>
      <c r="T9" s="24"/>
      <c r="U9" s="24"/>
      <c r="V9" s="24"/>
    </row>
    <row r="10" spans="1:22" ht="12.75" customHeight="1" thickBot="1">
      <c r="A10" s="20"/>
      <c r="B10" s="24"/>
      <c r="C10" s="20"/>
      <c r="D10" s="24"/>
      <c r="E10" s="20"/>
      <c r="F10" s="24"/>
      <c r="G10" s="139" t="s">
        <v>472</v>
      </c>
      <c r="H10" s="24"/>
      <c r="I10" s="20"/>
      <c r="J10" s="24"/>
      <c r="K10" s="20"/>
      <c r="L10" s="24"/>
      <c r="M10" s="24"/>
      <c r="N10" s="24"/>
      <c r="O10" s="24"/>
      <c r="P10" s="24"/>
      <c r="Q10" s="24"/>
      <c r="R10" s="24"/>
      <c r="S10" s="24"/>
      <c r="T10" s="24"/>
      <c r="U10" s="24"/>
      <c r="V10" s="24"/>
    </row>
    <row r="11" spans="1:22" ht="12.75" customHeight="1" thickBot="1">
      <c r="A11" s="20"/>
      <c r="B11" s="24"/>
      <c r="C11" s="20"/>
      <c r="D11" s="24"/>
      <c r="E11" s="20"/>
      <c r="F11" s="24"/>
      <c r="G11" s="139" t="s">
        <v>334</v>
      </c>
      <c r="H11" s="24"/>
      <c r="I11" s="20"/>
      <c r="J11" s="24"/>
      <c r="K11" s="20"/>
      <c r="L11" s="24"/>
      <c r="M11" s="24"/>
      <c r="N11" s="24"/>
      <c r="O11" s="24"/>
      <c r="P11" s="24"/>
      <c r="Q11" s="24"/>
      <c r="R11" s="24"/>
      <c r="S11" s="24"/>
      <c r="T11" s="24"/>
      <c r="U11" s="24"/>
      <c r="V11" s="24"/>
    </row>
    <row r="12" spans="1:22" ht="12.75" customHeight="1" thickBot="1">
      <c r="A12" s="20"/>
      <c r="B12" s="24"/>
      <c r="C12" s="20"/>
      <c r="D12" s="24"/>
      <c r="E12" s="20"/>
      <c r="F12" s="24"/>
      <c r="G12" s="139" t="s">
        <v>473</v>
      </c>
      <c r="H12" s="24"/>
      <c r="I12" s="20"/>
      <c r="J12" s="24"/>
      <c r="K12" s="20"/>
      <c r="L12" s="24"/>
      <c r="M12" s="24"/>
      <c r="N12" s="24"/>
      <c r="O12" s="24"/>
      <c r="P12" s="24"/>
      <c r="Q12" s="24"/>
      <c r="R12" s="24"/>
      <c r="S12" s="24"/>
      <c r="T12" s="24"/>
      <c r="U12" s="24"/>
      <c r="V12" s="24"/>
    </row>
    <row r="13" spans="1:22" ht="12.75" customHeight="1" thickBot="1">
      <c r="A13" s="20"/>
      <c r="B13" s="24"/>
      <c r="C13" s="20"/>
      <c r="D13" s="24"/>
      <c r="E13" s="20"/>
      <c r="F13" s="24"/>
      <c r="G13" s="139" t="s">
        <v>296</v>
      </c>
      <c r="H13" s="24"/>
      <c r="I13" s="20"/>
      <c r="J13" s="24"/>
      <c r="K13" s="20"/>
      <c r="L13" s="24"/>
      <c r="M13" s="24"/>
      <c r="N13" s="24"/>
      <c r="O13" s="24"/>
      <c r="P13" s="24"/>
      <c r="Q13" s="24"/>
      <c r="R13" s="24"/>
      <c r="S13" s="24"/>
      <c r="T13" s="24"/>
      <c r="U13" s="24"/>
      <c r="V13" s="24"/>
    </row>
    <row r="14" spans="1:22" ht="12.75" customHeight="1">
      <c r="A14" s="20"/>
      <c r="B14" s="24"/>
      <c r="C14" s="20"/>
      <c r="D14" s="24"/>
      <c r="E14" s="20"/>
      <c r="F14" s="24"/>
      <c r="G14" s="69"/>
      <c r="H14" s="24"/>
      <c r="I14" s="20"/>
      <c r="J14" s="24"/>
      <c r="K14" s="20"/>
      <c r="L14" s="24"/>
      <c r="M14" s="24"/>
      <c r="N14" s="24"/>
      <c r="O14" s="24"/>
      <c r="P14" s="24"/>
      <c r="Q14" s="24"/>
      <c r="R14" s="24"/>
      <c r="S14" s="24"/>
      <c r="T14" s="24"/>
      <c r="U14" s="24"/>
      <c r="V14" s="24"/>
    </row>
    <row r="15" spans="1:22" ht="12.75" customHeight="1">
      <c r="A15" s="19"/>
      <c r="B15" s="24"/>
      <c r="C15" s="19"/>
      <c r="D15" s="24"/>
      <c r="E15" s="19"/>
      <c r="F15" s="24"/>
      <c r="G15" s="69"/>
      <c r="H15" s="24"/>
      <c r="I15" s="19"/>
      <c r="J15" s="24"/>
      <c r="K15" s="19"/>
      <c r="L15" s="24"/>
      <c r="M15" s="24"/>
      <c r="N15" s="24"/>
      <c r="O15" s="24"/>
      <c r="P15" s="24"/>
      <c r="Q15" s="24"/>
      <c r="R15" s="24"/>
      <c r="S15" s="24"/>
      <c r="T15" s="24"/>
      <c r="U15" s="24"/>
      <c r="V15" s="24"/>
    </row>
    <row r="16" spans="1:22" ht="12.75" customHeight="1">
      <c r="A16" s="19"/>
      <c r="B16" s="24"/>
      <c r="C16" s="19"/>
      <c r="D16" s="24"/>
      <c r="E16" s="19"/>
      <c r="F16" s="24"/>
      <c r="G16" s="69"/>
      <c r="H16" s="24"/>
      <c r="I16" s="19"/>
      <c r="J16" s="24"/>
      <c r="K16" s="19"/>
      <c r="L16" s="24"/>
      <c r="M16" s="24"/>
      <c r="N16" s="24"/>
      <c r="O16" s="24"/>
      <c r="P16" s="24"/>
      <c r="Q16" s="24"/>
      <c r="R16" s="24"/>
      <c r="S16" s="24"/>
      <c r="T16" s="24"/>
      <c r="U16" s="24"/>
      <c r="V16" s="24"/>
    </row>
    <row r="17" spans="1:22" ht="12.75" customHeight="1">
      <c r="A17" s="19"/>
      <c r="B17" s="24"/>
      <c r="C17" s="19"/>
      <c r="D17" s="24"/>
      <c r="E17" s="19"/>
      <c r="F17" s="24"/>
      <c r="G17" s="69"/>
      <c r="H17" s="24"/>
      <c r="I17" s="19"/>
      <c r="J17" s="24"/>
      <c r="K17" s="19"/>
      <c r="L17" s="24"/>
      <c r="M17" s="24"/>
      <c r="N17" s="24"/>
      <c r="O17" s="24"/>
      <c r="P17" s="24"/>
      <c r="Q17" s="24"/>
      <c r="R17" s="24"/>
      <c r="S17" s="24"/>
      <c r="T17" s="24"/>
      <c r="U17" s="24"/>
      <c r="V17" s="24"/>
    </row>
    <row r="18" spans="1:22" ht="12.75" customHeight="1">
      <c r="A18" s="19"/>
      <c r="B18" s="24"/>
      <c r="C18" s="19"/>
      <c r="D18" s="24"/>
      <c r="E18" s="19"/>
      <c r="F18" s="24"/>
      <c r="G18" s="69"/>
      <c r="H18" s="24"/>
      <c r="I18" s="19"/>
      <c r="J18" s="24"/>
      <c r="K18" s="19"/>
      <c r="L18" s="24"/>
      <c r="M18" s="24"/>
      <c r="N18" s="24"/>
      <c r="O18" s="24"/>
      <c r="P18" s="24"/>
      <c r="Q18" s="24"/>
      <c r="R18" s="24"/>
      <c r="S18" s="24"/>
      <c r="T18" s="24"/>
      <c r="U18" s="24"/>
      <c r="V18" s="24"/>
    </row>
    <row r="19" spans="1:22" ht="12.75" customHeight="1">
      <c r="A19" s="19"/>
      <c r="B19" s="24"/>
      <c r="C19" s="19"/>
      <c r="D19" s="24"/>
      <c r="E19" s="19"/>
      <c r="F19" s="24"/>
      <c r="G19" s="69"/>
      <c r="H19" s="24"/>
      <c r="I19" s="19"/>
      <c r="J19" s="24"/>
      <c r="K19" s="19"/>
      <c r="L19" s="24"/>
      <c r="M19" s="24"/>
      <c r="N19" s="24"/>
      <c r="O19" s="24"/>
      <c r="P19" s="24"/>
      <c r="Q19" s="24"/>
      <c r="R19" s="24"/>
      <c r="S19" s="24"/>
      <c r="T19" s="24"/>
      <c r="U19" s="24"/>
      <c r="V19" s="24"/>
    </row>
    <row r="20" spans="1:22" ht="12.75" customHeight="1">
      <c r="A20" s="19"/>
      <c r="B20" s="24"/>
      <c r="C20" s="19"/>
      <c r="D20" s="24"/>
      <c r="E20" s="19"/>
      <c r="F20" s="24"/>
      <c r="G20" s="69"/>
      <c r="H20" s="24"/>
      <c r="I20" s="19"/>
      <c r="J20" s="24"/>
      <c r="K20" s="19"/>
      <c r="L20" s="24"/>
      <c r="M20" s="24"/>
      <c r="N20" s="24"/>
      <c r="O20" s="24"/>
      <c r="P20" s="24"/>
      <c r="Q20" s="24"/>
      <c r="R20" s="24"/>
      <c r="S20" s="24"/>
      <c r="T20" s="24"/>
      <c r="U20" s="24"/>
      <c r="V20" s="24"/>
    </row>
    <row r="21" spans="1:22" ht="12.75" customHeight="1">
      <c r="A21" s="19"/>
      <c r="B21" s="24"/>
      <c r="C21" s="19"/>
      <c r="D21" s="24"/>
      <c r="E21" s="19"/>
      <c r="F21" s="24"/>
      <c r="G21" s="69"/>
      <c r="H21" s="24"/>
      <c r="I21" s="19"/>
      <c r="J21" s="24"/>
      <c r="K21" s="19"/>
      <c r="L21" s="24"/>
      <c r="M21" s="24"/>
      <c r="N21" s="24"/>
      <c r="O21" s="24"/>
      <c r="P21" s="24"/>
      <c r="Q21" s="24"/>
      <c r="R21" s="24"/>
      <c r="S21" s="24"/>
      <c r="T21" s="24"/>
      <c r="U21" s="24"/>
      <c r="V21" s="24"/>
    </row>
    <row r="22" spans="1:22" ht="12.75" customHeight="1">
      <c r="A22" s="19"/>
      <c r="B22" s="24"/>
      <c r="C22" s="19"/>
      <c r="D22" s="24"/>
      <c r="E22" s="19"/>
      <c r="F22" s="24"/>
      <c r="G22" s="69"/>
      <c r="H22" s="24"/>
      <c r="I22" s="19"/>
      <c r="J22" s="24"/>
      <c r="K22" s="19"/>
      <c r="L22" s="24"/>
      <c r="M22" s="24"/>
      <c r="N22" s="24"/>
      <c r="O22" s="24"/>
      <c r="P22" s="24"/>
      <c r="Q22" s="24"/>
      <c r="R22" s="24"/>
      <c r="S22" s="24"/>
      <c r="T22" s="24"/>
      <c r="U22" s="24"/>
      <c r="V22" s="24"/>
    </row>
    <row r="23" spans="1:22" ht="12.75" customHeight="1">
      <c r="A23" s="19"/>
      <c r="B23" s="24"/>
      <c r="C23" s="19"/>
      <c r="D23" s="24"/>
      <c r="E23" s="19"/>
      <c r="F23" s="24"/>
      <c r="G23" s="69"/>
      <c r="H23" s="24"/>
      <c r="I23" s="19"/>
      <c r="J23" s="24"/>
      <c r="K23" s="19"/>
      <c r="L23" s="24"/>
      <c r="M23" s="24"/>
      <c r="N23" s="24"/>
      <c r="O23" s="24"/>
      <c r="P23" s="24"/>
      <c r="Q23" s="24"/>
      <c r="R23" s="24"/>
      <c r="S23" s="24"/>
      <c r="T23" s="24"/>
      <c r="U23" s="24"/>
      <c r="V23" s="24"/>
    </row>
    <row r="24" spans="1:22" ht="12.75" customHeight="1">
      <c r="A24" s="19"/>
      <c r="B24" s="24"/>
      <c r="C24" s="19"/>
      <c r="D24" s="24"/>
      <c r="E24" s="19"/>
      <c r="F24" s="24"/>
      <c r="G24" s="69"/>
      <c r="H24" s="24"/>
      <c r="I24" s="19"/>
      <c r="J24" s="24"/>
      <c r="K24" s="19"/>
      <c r="L24" s="24"/>
      <c r="M24" s="24"/>
      <c r="N24" s="24"/>
      <c r="O24" s="24"/>
      <c r="P24" s="24"/>
      <c r="Q24" s="24"/>
      <c r="R24" s="24"/>
      <c r="S24" s="24"/>
      <c r="T24" s="24"/>
      <c r="U24" s="24"/>
      <c r="V24" s="24"/>
    </row>
    <row r="25" spans="1:22" ht="12.75" customHeight="1">
      <c r="A25" s="19"/>
      <c r="B25" s="24"/>
      <c r="C25" s="19"/>
      <c r="D25" s="24"/>
      <c r="E25" s="19"/>
      <c r="F25" s="24"/>
      <c r="G25" s="69"/>
      <c r="H25" s="24"/>
      <c r="I25" s="19"/>
      <c r="J25" s="24"/>
      <c r="K25" s="19"/>
      <c r="L25" s="24"/>
      <c r="M25" s="24"/>
      <c r="N25" s="24"/>
      <c r="O25" s="24"/>
      <c r="P25" s="24"/>
      <c r="Q25" s="24"/>
      <c r="R25" s="24"/>
      <c r="S25" s="24"/>
      <c r="T25" s="24"/>
      <c r="U25" s="24"/>
      <c r="V25" s="24"/>
    </row>
    <row r="26" spans="1:22" ht="12.75" customHeight="1">
      <c r="A26" s="19"/>
      <c r="B26" s="24"/>
      <c r="C26" s="19"/>
      <c r="D26" s="24"/>
      <c r="E26" s="19"/>
      <c r="F26" s="24"/>
      <c r="G26" s="69"/>
      <c r="H26" s="24"/>
      <c r="I26" s="19"/>
      <c r="J26" s="24"/>
      <c r="K26" s="19"/>
      <c r="L26" s="24"/>
      <c r="M26" s="24"/>
      <c r="N26" s="24"/>
      <c r="O26" s="24"/>
      <c r="P26" s="24"/>
      <c r="Q26" s="24"/>
      <c r="R26" s="24"/>
      <c r="S26" s="24"/>
      <c r="T26" s="24"/>
      <c r="U26" s="24"/>
      <c r="V26" s="24"/>
    </row>
    <row r="27" spans="1:22" ht="12.75" customHeight="1">
      <c r="A27" s="19"/>
      <c r="B27" s="24"/>
      <c r="C27" s="19"/>
      <c r="D27" s="24"/>
      <c r="E27" s="19"/>
      <c r="F27" s="24"/>
      <c r="G27" s="69"/>
      <c r="H27" s="24"/>
      <c r="I27" s="19"/>
      <c r="J27" s="24"/>
      <c r="K27" s="19"/>
      <c r="L27" s="24"/>
      <c r="M27" s="24"/>
      <c r="N27" s="24"/>
      <c r="O27" s="24"/>
      <c r="P27" s="24"/>
      <c r="Q27" s="24"/>
      <c r="R27" s="24"/>
      <c r="S27" s="24"/>
      <c r="T27" s="24"/>
      <c r="U27" s="24"/>
      <c r="V27" s="24"/>
    </row>
    <row r="28" spans="1:22" ht="12.75" customHeight="1">
      <c r="A28" s="19"/>
      <c r="B28" s="24"/>
      <c r="C28" s="19"/>
      <c r="D28" s="24"/>
      <c r="E28" s="19"/>
      <c r="F28" s="24"/>
      <c r="G28" s="69"/>
      <c r="H28" s="24"/>
      <c r="I28" s="19"/>
      <c r="J28" s="24"/>
      <c r="K28" s="19"/>
      <c r="L28" s="24"/>
      <c r="M28" s="24"/>
      <c r="N28" s="24"/>
      <c r="O28" s="24"/>
      <c r="P28" s="24"/>
      <c r="Q28" s="24"/>
      <c r="R28" s="24"/>
      <c r="S28" s="24"/>
      <c r="T28" s="24"/>
      <c r="U28" s="24"/>
      <c r="V28" s="24"/>
    </row>
    <row r="29" spans="1:22" ht="12.75" customHeight="1">
      <c r="A29" s="19"/>
      <c r="B29" s="24"/>
      <c r="C29" s="19"/>
      <c r="D29" s="24"/>
      <c r="E29" s="19"/>
      <c r="F29" s="24"/>
      <c r="G29" s="41"/>
      <c r="H29" s="24"/>
      <c r="I29" s="19"/>
      <c r="J29" s="24"/>
      <c r="K29" s="19"/>
      <c r="L29" s="24"/>
      <c r="M29" s="24"/>
      <c r="N29" s="24"/>
      <c r="O29" s="24"/>
      <c r="P29" s="24"/>
      <c r="Q29" s="24"/>
      <c r="R29" s="24"/>
      <c r="S29" s="24"/>
      <c r="T29" s="24"/>
      <c r="U29" s="24"/>
      <c r="V29" s="24"/>
    </row>
    <row r="30" spans="1:22" ht="12.75" customHeight="1">
      <c r="A30" s="19"/>
      <c r="B30" s="24"/>
      <c r="C30" s="19"/>
      <c r="D30" s="24"/>
      <c r="E30" s="19"/>
      <c r="F30" s="24"/>
      <c r="G30" s="41"/>
      <c r="H30" s="24"/>
      <c r="I30" s="19"/>
      <c r="J30" s="24"/>
      <c r="K30" s="19"/>
      <c r="L30" s="24"/>
      <c r="M30" s="24"/>
      <c r="N30" s="24"/>
      <c r="O30" s="24"/>
      <c r="P30" s="24"/>
      <c r="Q30" s="24"/>
      <c r="R30" s="24"/>
      <c r="S30" s="24"/>
      <c r="T30" s="24"/>
      <c r="U30" s="24"/>
      <c r="V30" s="24"/>
    </row>
    <row r="31" spans="1:22" ht="12.75" customHeight="1">
      <c r="A31" s="19"/>
      <c r="B31" s="24"/>
      <c r="C31" s="19"/>
      <c r="D31" s="24"/>
      <c r="E31" s="19"/>
      <c r="F31" s="24"/>
      <c r="G31" s="41"/>
      <c r="H31" s="24"/>
      <c r="I31" s="19"/>
      <c r="J31" s="24"/>
      <c r="K31" s="19"/>
      <c r="L31" s="24"/>
      <c r="M31" s="24"/>
      <c r="N31" s="24"/>
      <c r="O31" s="24"/>
      <c r="P31" s="24"/>
      <c r="Q31" s="24"/>
      <c r="R31" s="24"/>
      <c r="S31" s="24"/>
      <c r="T31" s="24"/>
      <c r="U31" s="24"/>
      <c r="V31" s="24"/>
    </row>
    <row r="32" spans="1:22" ht="12.75" customHeight="1">
      <c r="A32" s="19"/>
      <c r="B32" s="24"/>
      <c r="C32" s="19"/>
      <c r="D32" s="24"/>
      <c r="E32" s="19"/>
      <c r="F32" s="24"/>
      <c r="G32" s="41"/>
      <c r="H32" s="24"/>
      <c r="I32" s="19"/>
      <c r="J32" s="24"/>
      <c r="K32" s="19"/>
      <c r="L32" s="24"/>
      <c r="M32" s="24"/>
      <c r="N32" s="24"/>
      <c r="O32" s="24"/>
      <c r="P32" s="24"/>
      <c r="Q32" s="24"/>
      <c r="R32" s="24"/>
      <c r="S32" s="24"/>
      <c r="T32" s="24"/>
      <c r="U32" s="24"/>
      <c r="V32" s="24"/>
    </row>
    <row r="33" spans="1:22" ht="12.75" customHeight="1">
      <c r="A33" s="19"/>
      <c r="B33" s="24"/>
      <c r="C33" s="19"/>
      <c r="D33" s="24"/>
      <c r="E33" s="19"/>
      <c r="F33" s="24"/>
      <c r="G33" s="41"/>
      <c r="H33" s="24"/>
      <c r="I33" s="19"/>
      <c r="J33" s="24"/>
      <c r="K33" s="19"/>
      <c r="L33" s="24"/>
      <c r="M33" s="24"/>
      <c r="N33" s="24"/>
      <c r="O33" s="24"/>
      <c r="P33" s="24"/>
      <c r="Q33" s="24"/>
      <c r="R33" s="24"/>
      <c r="S33" s="24"/>
      <c r="T33" s="24"/>
      <c r="U33" s="24"/>
      <c r="V33" s="24"/>
    </row>
    <row r="34" spans="1:22" ht="12.75" customHeight="1">
      <c r="A34" s="19"/>
      <c r="B34" s="24"/>
      <c r="C34" s="19"/>
      <c r="D34" s="24"/>
      <c r="E34" s="19"/>
      <c r="F34" s="24"/>
      <c r="G34" s="41"/>
      <c r="H34" s="24"/>
      <c r="I34" s="19"/>
      <c r="J34" s="24"/>
      <c r="K34" s="19"/>
      <c r="L34" s="24"/>
      <c r="M34" s="24"/>
      <c r="N34" s="24"/>
      <c r="O34" s="24"/>
      <c r="P34" s="24"/>
      <c r="Q34" s="24"/>
      <c r="R34" s="24"/>
      <c r="S34" s="24"/>
      <c r="T34" s="24"/>
      <c r="U34" s="24"/>
      <c r="V34" s="24"/>
    </row>
    <row r="35" spans="1:22" ht="12.75" customHeight="1">
      <c r="A35" s="19"/>
      <c r="B35" s="24"/>
      <c r="C35" s="19"/>
      <c r="D35" s="24"/>
      <c r="E35" s="19"/>
      <c r="F35" s="24"/>
      <c r="G35" s="41"/>
      <c r="H35" s="24"/>
      <c r="I35" s="19"/>
      <c r="J35" s="24"/>
      <c r="K35" s="19"/>
      <c r="L35" s="24"/>
      <c r="M35" s="24"/>
      <c r="N35" s="24"/>
      <c r="O35" s="24"/>
      <c r="P35" s="24"/>
      <c r="Q35" s="24"/>
      <c r="R35" s="24"/>
      <c r="S35" s="24"/>
      <c r="T35" s="24"/>
      <c r="U35" s="24"/>
      <c r="V35" s="24"/>
    </row>
    <row r="36" spans="1:22" ht="12.75" customHeight="1">
      <c r="A36" s="19"/>
      <c r="B36" s="24"/>
      <c r="C36" s="19"/>
      <c r="D36" s="24"/>
      <c r="E36" s="19"/>
      <c r="F36" s="24"/>
      <c r="G36" s="41"/>
      <c r="H36" s="24"/>
      <c r="I36" s="19"/>
      <c r="J36" s="24"/>
      <c r="K36" s="19"/>
      <c r="L36" s="24"/>
      <c r="M36" s="24"/>
      <c r="N36" s="24"/>
      <c r="O36" s="24"/>
      <c r="P36" s="24"/>
      <c r="Q36" s="24"/>
      <c r="R36" s="24"/>
      <c r="S36" s="24"/>
      <c r="T36" s="24"/>
      <c r="U36" s="24"/>
      <c r="V36" s="24"/>
    </row>
    <row r="37" spans="1:22" ht="12.75" customHeight="1">
      <c r="A37" s="19"/>
      <c r="B37" s="24"/>
      <c r="C37" s="19"/>
      <c r="D37" s="24"/>
      <c r="E37" s="19"/>
      <c r="F37" s="24"/>
      <c r="G37" s="41"/>
      <c r="H37" s="24"/>
      <c r="I37" s="19"/>
      <c r="J37" s="24"/>
      <c r="K37" s="19"/>
      <c r="L37" s="24"/>
      <c r="M37" s="24"/>
      <c r="N37" s="24"/>
      <c r="O37" s="24"/>
      <c r="P37" s="24"/>
      <c r="Q37" s="24"/>
      <c r="R37" s="24"/>
      <c r="S37" s="24"/>
      <c r="T37" s="24"/>
      <c r="U37" s="24"/>
      <c r="V37" s="24"/>
    </row>
    <row r="38" spans="1:22" ht="12.75" customHeight="1">
      <c r="A38" s="19"/>
      <c r="B38" s="24"/>
      <c r="C38" s="19"/>
      <c r="D38" s="24"/>
      <c r="E38" s="19"/>
      <c r="F38" s="24"/>
      <c r="G38" s="41"/>
      <c r="H38" s="24"/>
      <c r="I38" s="19"/>
      <c r="J38" s="24"/>
      <c r="K38" s="19"/>
      <c r="L38" s="24"/>
      <c r="M38" s="24"/>
      <c r="N38" s="24"/>
      <c r="O38" s="24"/>
      <c r="P38" s="24"/>
      <c r="Q38" s="24"/>
      <c r="R38" s="24"/>
      <c r="S38" s="24"/>
      <c r="T38" s="24"/>
      <c r="U38" s="24"/>
      <c r="V38" s="24"/>
    </row>
    <row r="39" spans="1:22" ht="12.75" customHeight="1">
      <c r="A39" s="19"/>
      <c r="B39" s="24"/>
      <c r="C39" s="19"/>
      <c r="D39" s="24"/>
      <c r="E39" s="19"/>
      <c r="F39" s="24"/>
      <c r="G39" s="41"/>
      <c r="H39" s="24"/>
      <c r="I39" s="19"/>
      <c r="J39" s="24"/>
      <c r="K39" s="19"/>
      <c r="L39" s="24"/>
      <c r="M39" s="24"/>
      <c r="N39" s="24"/>
      <c r="O39" s="24"/>
      <c r="P39" s="24"/>
      <c r="Q39" s="24"/>
      <c r="R39" s="24"/>
      <c r="S39" s="24"/>
      <c r="T39" s="24"/>
      <c r="U39" s="24"/>
      <c r="V39" s="24"/>
    </row>
    <row r="40" spans="1:22" ht="12.75" customHeight="1">
      <c r="A40" s="19"/>
      <c r="B40" s="24"/>
      <c r="C40" s="19"/>
      <c r="D40" s="24"/>
      <c r="E40" s="19"/>
      <c r="F40" s="24"/>
      <c r="G40" s="41"/>
      <c r="H40" s="24"/>
      <c r="I40" s="19"/>
      <c r="J40" s="24"/>
      <c r="K40" s="19"/>
      <c r="L40" s="24"/>
      <c r="M40" s="24"/>
      <c r="N40" s="24"/>
      <c r="O40" s="24"/>
      <c r="P40" s="24"/>
      <c r="Q40" s="24"/>
      <c r="R40" s="24"/>
      <c r="S40" s="24"/>
      <c r="T40" s="24"/>
      <c r="U40" s="24"/>
      <c r="V40" s="24"/>
    </row>
    <row r="41" spans="1:22" ht="12.75" customHeight="1">
      <c r="A41" s="19"/>
      <c r="B41" s="24"/>
      <c r="C41" s="19"/>
      <c r="D41" s="24"/>
      <c r="E41" s="19"/>
      <c r="F41" s="24"/>
      <c r="G41" s="41"/>
      <c r="H41" s="24"/>
      <c r="I41" s="19"/>
      <c r="J41" s="24"/>
      <c r="K41" s="19"/>
      <c r="L41" s="24"/>
      <c r="M41" s="24"/>
      <c r="N41" s="24"/>
      <c r="O41" s="24"/>
      <c r="P41" s="24"/>
      <c r="Q41" s="24"/>
      <c r="R41" s="24"/>
      <c r="S41" s="24"/>
      <c r="T41" s="24"/>
      <c r="U41" s="24"/>
      <c r="V41" s="24"/>
    </row>
    <row r="42" spans="1:22" ht="12.75" customHeight="1">
      <c r="A42" s="19"/>
      <c r="B42" s="24"/>
      <c r="C42" s="19"/>
      <c r="D42" s="24"/>
      <c r="E42" s="19"/>
      <c r="F42" s="24"/>
      <c r="G42" s="41"/>
      <c r="H42" s="24"/>
      <c r="I42" s="19"/>
      <c r="J42" s="24"/>
      <c r="K42" s="19"/>
      <c r="L42" s="24"/>
      <c r="M42" s="24"/>
      <c r="N42" s="24"/>
      <c r="O42" s="24"/>
      <c r="P42" s="24"/>
      <c r="Q42" s="24"/>
      <c r="R42" s="24"/>
      <c r="S42" s="24"/>
      <c r="T42" s="24"/>
      <c r="U42" s="24"/>
      <c r="V42" s="24"/>
    </row>
    <row r="43" spans="1:22" ht="12.75" customHeight="1">
      <c r="A43" s="19"/>
      <c r="B43" s="24"/>
      <c r="C43" s="19"/>
      <c r="D43" s="24"/>
      <c r="E43" s="19"/>
      <c r="F43" s="24"/>
      <c r="G43" s="41"/>
      <c r="H43" s="24"/>
      <c r="I43" s="19"/>
      <c r="J43" s="24"/>
      <c r="K43" s="19"/>
      <c r="L43" s="24"/>
      <c r="M43" s="24"/>
      <c r="N43" s="24"/>
      <c r="O43" s="24"/>
      <c r="P43" s="24"/>
      <c r="Q43" s="24"/>
      <c r="R43" s="24"/>
      <c r="S43" s="24"/>
      <c r="T43" s="24"/>
      <c r="U43" s="24"/>
      <c r="V43" s="24"/>
    </row>
    <row r="44" spans="1:22" ht="12.75" customHeight="1">
      <c r="A44" s="19" t="e" cm="1">
        <f t="array" aca="1" ref="A44" ca="1">INDIRECT(#REF!)</f>
        <v>#REF!</v>
      </c>
      <c r="B44" s="24"/>
      <c r="C44" s="19"/>
      <c r="D44" s="24"/>
      <c r="E44" s="19"/>
      <c r="F44" s="24"/>
      <c r="G44" s="41"/>
      <c r="H44" s="24"/>
      <c r="I44" s="19"/>
      <c r="J44" s="24"/>
      <c r="K44" s="19"/>
      <c r="L44" s="24"/>
      <c r="M44" s="24"/>
      <c r="N44" s="24"/>
      <c r="O44" s="24"/>
      <c r="P44" s="24"/>
      <c r="Q44" s="24"/>
      <c r="R44" s="24"/>
      <c r="S44" s="24"/>
      <c r="T44" s="24"/>
      <c r="U44" s="24"/>
      <c r="V44" s="24"/>
    </row>
    <row r="45" spans="1:22" ht="12.75" customHeight="1">
      <c r="A45" s="19"/>
      <c r="B45" s="24"/>
      <c r="C45" s="19"/>
      <c r="D45" s="24"/>
      <c r="E45" s="19"/>
      <c r="F45" s="24"/>
      <c r="G45" s="41"/>
      <c r="H45" s="24"/>
      <c r="I45" s="19"/>
      <c r="J45" s="24"/>
      <c r="K45" s="19"/>
      <c r="L45" s="24"/>
      <c r="M45" s="24"/>
      <c r="N45" s="24"/>
      <c r="O45" s="24"/>
      <c r="P45" s="24"/>
      <c r="Q45" s="24"/>
      <c r="R45" s="24"/>
      <c r="S45" s="24"/>
      <c r="T45" s="24"/>
      <c r="U45" s="24"/>
      <c r="V45" s="24"/>
    </row>
    <row r="46" spans="1:22" ht="12.75" customHeight="1">
      <c r="A46" s="19"/>
      <c r="B46" s="24"/>
      <c r="C46" s="19"/>
      <c r="D46" s="24"/>
      <c r="E46" s="19"/>
      <c r="F46" s="24"/>
      <c r="G46" s="41"/>
      <c r="H46" s="24"/>
      <c r="I46" s="19"/>
      <c r="J46" s="24"/>
      <c r="K46" s="19"/>
      <c r="L46" s="24"/>
      <c r="M46" s="24"/>
      <c r="N46" s="24"/>
      <c r="O46" s="24"/>
      <c r="P46" s="24"/>
      <c r="Q46" s="24"/>
      <c r="R46" s="24"/>
      <c r="S46" s="24"/>
      <c r="T46" s="24"/>
      <c r="U46" s="24"/>
      <c r="V46" s="24"/>
    </row>
    <row r="47" spans="1:22" ht="12.75" customHeight="1">
      <c r="A47" s="19"/>
      <c r="B47" s="24"/>
      <c r="C47" s="19"/>
      <c r="D47" s="24"/>
      <c r="E47" s="19"/>
      <c r="F47" s="24"/>
      <c r="G47" s="41"/>
      <c r="H47" s="24"/>
      <c r="I47" s="19"/>
      <c r="J47" s="24"/>
      <c r="K47" s="19"/>
      <c r="L47" s="24"/>
      <c r="M47" s="24"/>
      <c r="N47" s="24"/>
      <c r="O47" s="24"/>
      <c r="P47" s="24"/>
      <c r="Q47" s="24"/>
      <c r="R47" s="24"/>
      <c r="S47" s="24"/>
      <c r="T47" s="24"/>
      <c r="U47" s="24"/>
      <c r="V47" s="24"/>
    </row>
    <row r="48" spans="1:22" ht="12.75" customHeight="1">
      <c r="A48" s="19"/>
      <c r="B48" s="24"/>
      <c r="C48" s="19"/>
      <c r="D48" s="24"/>
      <c r="E48" s="19"/>
      <c r="F48" s="24"/>
      <c r="G48" s="41"/>
      <c r="H48" s="24"/>
      <c r="I48" s="19"/>
      <c r="J48" s="24"/>
      <c r="K48" s="19"/>
      <c r="L48" s="24"/>
      <c r="M48" s="24"/>
      <c r="N48" s="24"/>
      <c r="O48" s="24"/>
      <c r="P48" s="24"/>
      <c r="Q48" s="24"/>
      <c r="R48" s="24"/>
      <c r="S48" s="24"/>
      <c r="T48" s="24"/>
      <c r="U48" s="24"/>
      <c r="V48" s="24"/>
    </row>
    <row r="49" spans="1:22" ht="12.75" customHeight="1">
      <c r="A49" s="19"/>
      <c r="B49" s="24"/>
      <c r="C49" s="19"/>
      <c r="D49" s="24"/>
      <c r="E49" s="19"/>
      <c r="F49" s="24"/>
      <c r="G49" s="41"/>
      <c r="H49" s="24"/>
      <c r="I49" s="19"/>
      <c r="J49" s="24"/>
      <c r="K49" s="19"/>
      <c r="L49" s="24"/>
      <c r="M49" s="24"/>
      <c r="N49" s="24"/>
      <c r="O49" s="24"/>
      <c r="P49" s="24"/>
      <c r="Q49" s="24"/>
      <c r="R49" s="24"/>
      <c r="S49" s="24"/>
      <c r="T49" s="24"/>
      <c r="U49" s="24"/>
      <c r="V49" s="24"/>
    </row>
    <row r="50" spans="1:22" ht="12.75" customHeight="1">
      <c r="A50" s="19"/>
      <c r="B50" s="24"/>
      <c r="C50" s="19"/>
      <c r="D50" s="24"/>
      <c r="E50" s="19"/>
      <c r="F50" s="24"/>
      <c r="G50" s="41"/>
      <c r="H50" s="24"/>
      <c r="I50" s="19"/>
      <c r="J50" s="24"/>
      <c r="K50" s="19"/>
      <c r="L50" s="24"/>
      <c r="M50" s="24"/>
      <c r="N50" s="24"/>
      <c r="O50" s="24"/>
      <c r="P50" s="24"/>
      <c r="Q50" s="24"/>
      <c r="R50" s="24"/>
      <c r="S50" s="24"/>
      <c r="T50" s="24"/>
      <c r="U50" s="24"/>
      <c r="V50" s="24"/>
    </row>
    <row r="51" spans="1:22" ht="12.75" customHeight="1">
      <c r="A51" s="19"/>
      <c r="B51" s="24"/>
      <c r="C51" s="19"/>
      <c r="D51" s="24"/>
      <c r="E51" s="19"/>
      <c r="F51" s="24"/>
      <c r="G51" s="41"/>
      <c r="H51" s="24"/>
      <c r="I51" s="19"/>
      <c r="J51" s="24"/>
      <c r="K51" s="19"/>
      <c r="L51" s="24"/>
      <c r="M51" s="24"/>
      <c r="N51" s="24"/>
      <c r="O51" s="24"/>
      <c r="P51" s="24"/>
      <c r="Q51" s="24"/>
      <c r="R51" s="24"/>
      <c r="S51" s="24"/>
      <c r="T51" s="24"/>
      <c r="U51" s="24"/>
      <c r="V51" s="24"/>
    </row>
    <row r="52" spans="1:22" ht="12.75" customHeight="1">
      <c r="A52" s="19"/>
      <c r="B52" s="24"/>
      <c r="C52" s="19"/>
      <c r="D52" s="24"/>
      <c r="E52" s="19"/>
      <c r="F52" s="24"/>
      <c r="G52" s="41"/>
      <c r="H52" s="24"/>
      <c r="I52" s="19"/>
      <c r="J52" s="24"/>
      <c r="K52" s="19"/>
      <c r="L52" s="24"/>
      <c r="M52" s="24"/>
      <c r="N52" s="24"/>
      <c r="O52" s="24"/>
      <c r="P52" s="24"/>
      <c r="Q52" s="24"/>
      <c r="R52" s="24"/>
      <c r="S52" s="24"/>
      <c r="T52" s="24"/>
      <c r="U52" s="24"/>
      <c r="V52" s="24"/>
    </row>
    <row r="53" spans="1:22" ht="12.75" customHeight="1">
      <c r="A53" s="19"/>
      <c r="B53" s="24"/>
      <c r="C53" s="19"/>
      <c r="D53" s="24"/>
      <c r="E53" s="19"/>
      <c r="F53" s="24"/>
      <c r="G53" s="41"/>
      <c r="H53" s="24"/>
      <c r="I53" s="19"/>
      <c r="J53" s="24"/>
      <c r="K53" s="19"/>
      <c r="L53" s="24"/>
      <c r="M53" s="24"/>
      <c r="N53" s="24"/>
      <c r="O53" s="24"/>
      <c r="P53" s="24"/>
      <c r="Q53" s="24"/>
      <c r="R53" s="24"/>
      <c r="S53" s="24"/>
      <c r="T53" s="24"/>
      <c r="U53" s="24"/>
      <c r="V53" s="24"/>
    </row>
    <row r="54" spans="1:22" ht="12.75" customHeight="1">
      <c r="A54" s="19"/>
      <c r="B54" s="24"/>
      <c r="C54" s="19"/>
      <c r="D54" s="24"/>
      <c r="E54" s="19"/>
      <c r="F54" s="24"/>
      <c r="G54" s="41"/>
      <c r="H54" s="24"/>
      <c r="I54" s="19"/>
      <c r="J54" s="24"/>
      <c r="K54" s="19"/>
      <c r="L54" s="24"/>
      <c r="M54" s="24"/>
      <c r="N54" s="24"/>
      <c r="O54" s="24"/>
      <c r="P54" s="24"/>
      <c r="Q54" s="24"/>
      <c r="R54" s="24"/>
      <c r="S54" s="24"/>
      <c r="T54" s="24"/>
      <c r="U54" s="24"/>
      <c r="V54" s="24"/>
    </row>
    <row r="55" spans="1:22" ht="12.75" customHeight="1">
      <c r="A55" s="19"/>
      <c r="B55" s="24"/>
      <c r="C55" s="19"/>
      <c r="D55" s="24"/>
      <c r="E55" s="19"/>
      <c r="F55" s="24"/>
      <c r="G55" s="41"/>
      <c r="H55" s="24"/>
      <c r="I55" s="19"/>
      <c r="J55" s="24"/>
      <c r="K55" s="19"/>
      <c r="L55" s="24"/>
      <c r="M55" s="24"/>
      <c r="N55" s="24"/>
      <c r="O55" s="24"/>
      <c r="P55" s="24"/>
      <c r="Q55" s="24"/>
      <c r="R55" s="24"/>
      <c r="S55" s="24"/>
      <c r="T55" s="24"/>
      <c r="U55" s="24"/>
      <c r="V55" s="24"/>
    </row>
    <row r="56" spans="1:22" ht="12.75" customHeight="1">
      <c r="A56" s="19"/>
      <c r="B56" s="24"/>
      <c r="C56" s="19"/>
      <c r="D56" s="24"/>
      <c r="E56" s="19"/>
      <c r="F56" s="24"/>
      <c r="G56" s="41"/>
      <c r="H56" s="24"/>
      <c r="I56" s="19"/>
      <c r="J56" s="24"/>
      <c r="K56" s="19"/>
      <c r="L56" s="24"/>
      <c r="M56" s="24"/>
      <c r="N56" s="24"/>
      <c r="O56" s="24"/>
      <c r="P56" s="24"/>
      <c r="Q56" s="24"/>
      <c r="R56" s="24"/>
      <c r="S56" s="24"/>
      <c r="T56" s="24"/>
      <c r="U56" s="24"/>
      <c r="V56" s="24"/>
    </row>
    <row r="57" spans="1:22" ht="12.75" customHeight="1">
      <c r="A57" s="19"/>
      <c r="B57" s="24"/>
      <c r="C57" s="19"/>
      <c r="D57" s="24"/>
      <c r="E57" s="19"/>
      <c r="F57" s="24"/>
      <c r="G57" s="41"/>
      <c r="H57" s="24"/>
      <c r="I57" s="19"/>
      <c r="J57" s="24"/>
      <c r="K57" s="19"/>
      <c r="L57" s="24"/>
      <c r="M57" s="24"/>
      <c r="N57" s="24"/>
      <c r="O57" s="24"/>
      <c r="P57" s="24"/>
      <c r="Q57" s="24"/>
      <c r="R57" s="24"/>
      <c r="S57" s="24"/>
      <c r="T57" s="24"/>
      <c r="U57" s="24"/>
      <c r="V57" s="24"/>
    </row>
    <row r="58" spans="1:22" ht="12.75" customHeight="1">
      <c r="A58" s="19"/>
      <c r="B58" s="24"/>
      <c r="C58" s="19"/>
      <c r="D58" s="24"/>
      <c r="E58" s="19"/>
      <c r="F58" s="24"/>
      <c r="G58" s="41"/>
      <c r="H58" s="24"/>
      <c r="I58" s="19"/>
      <c r="J58" s="24"/>
      <c r="K58" s="19"/>
      <c r="L58" s="24"/>
      <c r="M58" s="24"/>
      <c r="N58" s="24"/>
      <c r="O58" s="24"/>
      <c r="P58" s="24"/>
      <c r="Q58" s="24"/>
      <c r="R58" s="24"/>
      <c r="S58" s="24"/>
      <c r="T58" s="24"/>
      <c r="U58" s="24"/>
      <c r="V58" s="24"/>
    </row>
    <row r="59" spans="1:22" ht="12.75" customHeight="1">
      <c r="A59" s="19"/>
      <c r="B59" s="24"/>
      <c r="C59" s="19"/>
      <c r="D59" s="24"/>
      <c r="E59" s="19"/>
      <c r="F59" s="24"/>
      <c r="G59" s="41"/>
      <c r="H59" s="24"/>
      <c r="I59" s="19"/>
      <c r="J59" s="24"/>
      <c r="K59" s="19"/>
      <c r="L59" s="24"/>
      <c r="M59" s="24"/>
      <c r="N59" s="24"/>
      <c r="O59" s="24"/>
      <c r="P59" s="24"/>
      <c r="Q59" s="24"/>
      <c r="R59" s="24"/>
      <c r="S59" s="24"/>
      <c r="T59" s="24"/>
      <c r="U59" s="24"/>
      <c r="V59" s="24"/>
    </row>
    <row r="60" spans="1:22" ht="12.75" customHeight="1">
      <c r="A60" s="19"/>
      <c r="B60" s="24"/>
      <c r="C60" s="19"/>
      <c r="D60" s="24"/>
      <c r="E60" s="19"/>
      <c r="F60" s="24"/>
      <c r="G60" s="41"/>
      <c r="H60" s="24"/>
      <c r="I60" s="19"/>
      <c r="J60" s="24"/>
      <c r="K60" s="19"/>
      <c r="L60" s="24"/>
      <c r="M60" s="24"/>
      <c r="N60" s="24"/>
      <c r="O60" s="24"/>
      <c r="P60" s="24"/>
      <c r="Q60" s="24"/>
      <c r="R60" s="24"/>
      <c r="S60" s="24"/>
      <c r="T60" s="24"/>
      <c r="U60" s="24"/>
      <c r="V60" s="24"/>
    </row>
    <row r="61" spans="1:22" ht="12.75" customHeight="1">
      <c r="A61" s="19"/>
      <c r="B61" s="24"/>
      <c r="C61" s="19"/>
      <c r="D61" s="24"/>
      <c r="E61" s="19"/>
      <c r="F61" s="24"/>
      <c r="G61" s="41"/>
      <c r="H61" s="24"/>
      <c r="I61" s="19"/>
      <c r="J61" s="24"/>
      <c r="K61" s="19"/>
      <c r="L61" s="24"/>
      <c r="M61" s="24"/>
      <c r="N61" s="24"/>
      <c r="O61" s="24"/>
      <c r="P61" s="24"/>
      <c r="Q61" s="24"/>
      <c r="R61" s="24"/>
      <c r="S61" s="24"/>
      <c r="T61" s="24"/>
      <c r="U61" s="24"/>
      <c r="V61" s="24"/>
    </row>
    <row r="62" spans="1:22" ht="12.75" customHeight="1">
      <c r="A62" s="19"/>
      <c r="B62" s="24"/>
      <c r="C62" s="19"/>
      <c r="D62" s="24"/>
      <c r="E62" s="19"/>
      <c r="F62" s="24"/>
      <c r="G62" s="41"/>
      <c r="H62" s="24"/>
      <c r="I62" s="19"/>
      <c r="J62" s="24"/>
      <c r="K62" s="19"/>
      <c r="L62" s="24"/>
      <c r="M62" s="24"/>
      <c r="N62" s="24"/>
      <c r="O62" s="24"/>
      <c r="P62" s="24"/>
      <c r="Q62" s="24"/>
      <c r="R62" s="24"/>
      <c r="S62" s="24"/>
      <c r="T62" s="24"/>
      <c r="U62" s="24"/>
      <c r="V62" s="24"/>
    </row>
    <row r="63" spans="1:22" ht="12.75" customHeight="1">
      <c r="A63" s="19"/>
      <c r="B63" s="24"/>
      <c r="C63" s="19"/>
      <c r="D63" s="24"/>
      <c r="E63" s="19"/>
      <c r="F63" s="24"/>
      <c r="G63" s="41"/>
      <c r="H63" s="24"/>
      <c r="I63" s="19"/>
      <c r="J63" s="24"/>
      <c r="K63" s="19"/>
      <c r="L63" s="24"/>
      <c r="M63" s="24"/>
      <c r="N63" s="24"/>
      <c r="O63" s="24"/>
      <c r="P63" s="24"/>
      <c r="Q63" s="24"/>
      <c r="R63" s="24"/>
      <c r="S63" s="24"/>
      <c r="T63" s="24"/>
      <c r="U63" s="24"/>
      <c r="V63" s="24"/>
    </row>
    <row r="64" spans="1:22" ht="12.75" customHeight="1">
      <c r="A64" s="19"/>
      <c r="B64" s="24"/>
      <c r="C64" s="19"/>
      <c r="D64" s="24"/>
      <c r="E64" s="19"/>
      <c r="F64" s="24"/>
      <c r="G64" s="41"/>
      <c r="H64" s="24"/>
      <c r="I64" s="19"/>
      <c r="J64" s="24"/>
      <c r="K64" s="19"/>
      <c r="L64" s="24"/>
      <c r="M64" s="24"/>
      <c r="N64" s="24"/>
      <c r="O64" s="24"/>
      <c r="P64" s="24"/>
      <c r="Q64" s="24"/>
      <c r="R64" s="24"/>
      <c r="S64" s="24"/>
      <c r="T64" s="24"/>
      <c r="U64" s="24"/>
      <c r="V64" s="24"/>
    </row>
    <row r="65" spans="1:22" ht="12.75" customHeight="1">
      <c r="A65" s="19"/>
      <c r="B65" s="24"/>
      <c r="C65" s="19"/>
      <c r="D65" s="24"/>
      <c r="E65" s="19"/>
      <c r="F65" s="24"/>
      <c r="G65" s="41"/>
      <c r="H65" s="24"/>
      <c r="I65" s="19"/>
      <c r="J65" s="24"/>
      <c r="K65" s="19"/>
      <c r="L65" s="24"/>
      <c r="M65" s="24"/>
      <c r="N65" s="24"/>
      <c r="O65" s="24"/>
      <c r="P65" s="24"/>
      <c r="Q65" s="24"/>
      <c r="R65" s="24"/>
      <c r="S65" s="24"/>
      <c r="T65" s="24"/>
      <c r="U65" s="24"/>
      <c r="V65" s="24"/>
    </row>
    <row r="66" spans="1:22" ht="12.75" customHeight="1">
      <c r="A66" s="19"/>
      <c r="B66" s="24"/>
      <c r="C66" s="19"/>
      <c r="D66" s="24"/>
      <c r="E66" s="19"/>
      <c r="F66" s="24"/>
      <c r="G66" s="41"/>
      <c r="H66" s="24"/>
      <c r="I66" s="19"/>
      <c r="J66" s="24"/>
      <c r="K66" s="19"/>
      <c r="L66" s="24"/>
      <c r="M66" s="24"/>
      <c r="N66" s="24"/>
      <c r="O66" s="24"/>
      <c r="P66" s="24"/>
      <c r="Q66" s="24"/>
      <c r="R66" s="24"/>
      <c r="S66" s="24"/>
      <c r="T66" s="24"/>
      <c r="U66" s="24"/>
      <c r="V66" s="24"/>
    </row>
    <row r="67" spans="1:22" ht="12.75" customHeight="1">
      <c r="A67" s="19"/>
      <c r="B67" s="24"/>
      <c r="C67" s="19"/>
      <c r="D67" s="24"/>
      <c r="E67" s="19"/>
      <c r="F67" s="24"/>
      <c r="G67" s="41"/>
      <c r="H67" s="24"/>
      <c r="I67" s="19"/>
      <c r="J67" s="24"/>
      <c r="K67" s="19"/>
      <c r="L67" s="24"/>
      <c r="M67" s="24"/>
      <c r="N67" s="24"/>
      <c r="O67" s="24"/>
      <c r="P67" s="24"/>
      <c r="Q67" s="24"/>
      <c r="R67" s="24"/>
      <c r="S67" s="24"/>
      <c r="T67" s="24"/>
      <c r="U67" s="24"/>
      <c r="V67" s="24"/>
    </row>
    <row r="68" spans="1:22" ht="12.75" customHeight="1">
      <c r="A68" s="19"/>
      <c r="B68" s="24"/>
      <c r="C68" s="19"/>
      <c r="D68" s="24"/>
      <c r="E68" s="19"/>
      <c r="F68" s="24"/>
      <c r="G68" s="41"/>
      <c r="H68" s="24"/>
      <c r="I68" s="19"/>
      <c r="J68" s="24"/>
      <c r="K68" s="19"/>
      <c r="L68" s="24"/>
      <c r="M68" s="24"/>
      <c r="N68" s="24"/>
      <c r="O68" s="24"/>
      <c r="P68" s="24"/>
      <c r="Q68" s="24"/>
      <c r="R68" s="24"/>
      <c r="S68" s="24"/>
      <c r="T68" s="24"/>
      <c r="U68" s="24"/>
      <c r="V68" s="24"/>
    </row>
    <row r="69" spans="1:22" ht="12.75" customHeight="1">
      <c r="A69" s="19"/>
      <c r="B69" s="24"/>
      <c r="C69" s="19"/>
      <c r="D69" s="24"/>
      <c r="E69" s="19"/>
      <c r="F69" s="24"/>
      <c r="G69" s="41"/>
      <c r="H69" s="24"/>
      <c r="I69" s="19"/>
      <c r="J69" s="24"/>
      <c r="K69" s="19"/>
      <c r="L69" s="24"/>
      <c r="M69" s="24"/>
      <c r="N69" s="24"/>
      <c r="O69" s="24"/>
      <c r="P69" s="24"/>
      <c r="Q69" s="24"/>
      <c r="R69" s="24"/>
      <c r="S69" s="24"/>
      <c r="T69" s="24"/>
      <c r="U69" s="24"/>
      <c r="V69" s="24"/>
    </row>
    <row r="70" spans="1:22" ht="12.75" customHeight="1">
      <c r="A70" s="19"/>
      <c r="B70" s="24"/>
      <c r="C70" s="19"/>
      <c r="D70" s="24"/>
      <c r="E70" s="19"/>
      <c r="F70" s="24"/>
      <c r="G70" s="41"/>
      <c r="H70" s="24"/>
      <c r="I70" s="19"/>
      <c r="J70" s="24"/>
      <c r="K70" s="19"/>
      <c r="L70" s="24"/>
      <c r="M70" s="24"/>
      <c r="N70" s="24"/>
      <c r="O70" s="24"/>
      <c r="P70" s="24"/>
      <c r="Q70" s="24"/>
      <c r="R70" s="24"/>
      <c r="S70" s="24"/>
      <c r="T70" s="24"/>
      <c r="U70" s="24"/>
      <c r="V70" s="24"/>
    </row>
    <row r="71" spans="1:22" ht="12.75" customHeight="1">
      <c r="A71" s="19"/>
      <c r="B71" s="24"/>
      <c r="C71" s="19"/>
      <c r="D71" s="24"/>
      <c r="E71" s="19"/>
      <c r="F71" s="24"/>
      <c r="G71" s="41"/>
      <c r="H71" s="24"/>
      <c r="I71" s="19"/>
      <c r="J71" s="24"/>
      <c r="K71" s="19"/>
      <c r="L71" s="24"/>
      <c r="M71" s="24"/>
      <c r="N71" s="24"/>
      <c r="O71" s="24"/>
      <c r="P71" s="24"/>
      <c r="Q71" s="24"/>
      <c r="R71" s="24"/>
      <c r="S71" s="24"/>
      <c r="T71" s="24"/>
      <c r="U71" s="24"/>
      <c r="V71" s="24"/>
    </row>
    <row r="72" spans="1:22" ht="12.75" customHeight="1">
      <c r="A72" s="19"/>
      <c r="B72" s="24"/>
      <c r="C72" s="19"/>
      <c r="D72" s="24"/>
      <c r="E72" s="19"/>
      <c r="F72" s="24"/>
      <c r="G72" s="41"/>
      <c r="H72" s="24"/>
      <c r="I72" s="19"/>
      <c r="J72" s="24"/>
      <c r="K72" s="19"/>
      <c r="L72" s="24"/>
      <c r="M72" s="24"/>
      <c r="N72" s="24"/>
      <c r="O72" s="24"/>
      <c r="P72" s="24"/>
      <c r="Q72" s="24"/>
      <c r="R72" s="24"/>
      <c r="S72" s="24"/>
      <c r="T72" s="24"/>
      <c r="U72" s="24"/>
      <c r="V72" s="24"/>
    </row>
    <row r="73" spans="1:22" ht="12.75" customHeight="1">
      <c r="A73" s="19"/>
      <c r="B73" s="24"/>
      <c r="C73" s="19"/>
      <c r="D73" s="24"/>
      <c r="E73" s="19"/>
      <c r="F73" s="24"/>
      <c r="G73" s="41"/>
      <c r="H73" s="24"/>
      <c r="I73" s="19"/>
      <c r="J73" s="24"/>
      <c r="K73" s="19"/>
      <c r="L73" s="24"/>
      <c r="M73" s="24"/>
      <c r="N73" s="24"/>
      <c r="O73" s="24"/>
      <c r="P73" s="24"/>
      <c r="Q73" s="24"/>
      <c r="R73" s="24"/>
      <c r="S73" s="24"/>
      <c r="T73" s="24"/>
      <c r="U73" s="24"/>
      <c r="V73" s="24"/>
    </row>
    <row r="74" spans="1:22" ht="12.75" customHeight="1">
      <c r="A74" s="19"/>
      <c r="B74" s="24"/>
      <c r="C74" s="19"/>
      <c r="D74" s="24"/>
      <c r="E74" s="19"/>
      <c r="F74" s="24"/>
      <c r="G74" s="41"/>
      <c r="H74" s="24"/>
      <c r="I74" s="19"/>
      <c r="J74" s="24"/>
      <c r="K74" s="19"/>
      <c r="L74" s="24"/>
      <c r="M74" s="24"/>
      <c r="N74" s="24"/>
      <c r="O74" s="24"/>
      <c r="P74" s="24"/>
      <c r="Q74" s="24"/>
      <c r="R74" s="24"/>
      <c r="S74" s="24"/>
      <c r="T74" s="24"/>
      <c r="U74" s="24"/>
      <c r="V74" s="24"/>
    </row>
    <row r="75" spans="1:22" ht="12.75" customHeight="1">
      <c r="A75" s="19"/>
      <c r="B75" s="24"/>
      <c r="C75" s="19"/>
      <c r="D75" s="24"/>
      <c r="E75" s="19"/>
      <c r="F75" s="24"/>
      <c r="G75" s="41"/>
      <c r="H75" s="24"/>
      <c r="I75" s="19"/>
      <c r="J75" s="24"/>
      <c r="K75" s="19"/>
      <c r="L75" s="24"/>
      <c r="M75" s="24"/>
      <c r="N75" s="24"/>
      <c r="O75" s="24"/>
      <c r="P75" s="24"/>
      <c r="Q75" s="24"/>
      <c r="R75" s="24"/>
      <c r="S75" s="24"/>
      <c r="T75" s="24"/>
      <c r="U75" s="24"/>
      <c r="V75" s="24"/>
    </row>
    <row r="76" spans="1:22" ht="12.75" customHeight="1">
      <c r="A76" s="19"/>
      <c r="B76" s="24"/>
      <c r="C76" s="19"/>
      <c r="D76" s="24"/>
      <c r="E76" s="19"/>
      <c r="F76" s="24"/>
      <c r="G76" s="41"/>
      <c r="H76" s="24"/>
      <c r="I76" s="19"/>
      <c r="J76" s="24"/>
      <c r="K76" s="19"/>
      <c r="L76" s="24"/>
      <c r="M76" s="24"/>
      <c r="N76" s="24"/>
      <c r="O76" s="24"/>
      <c r="P76" s="24"/>
      <c r="Q76" s="24"/>
      <c r="R76" s="24"/>
      <c r="S76" s="24"/>
      <c r="T76" s="24"/>
      <c r="U76" s="24"/>
      <c r="V76" s="24"/>
    </row>
    <row r="77" spans="1:22" ht="12.75" customHeight="1">
      <c r="A77" s="19"/>
      <c r="B77" s="24"/>
      <c r="C77" s="19"/>
      <c r="D77" s="24"/>
      <c r="E77" s="19"/>
      <c r="F77" s="24"/>
      <c r="G77" s="41"/>
      <c r="H77" s="24"/>
      <c r="I77" s="19"/>
      <c r="J77" s="24"/>
      <c r="K77" s="19"/>
      <c r="L77" s="24"/>
      <c r="M77" s="24"/>
      <c r="N77" s="24"/>
      <c r="O77" s="24"/>
      <c r="P77" s="24"/>
      <c r="Q77" s="24"/>
      <c r="R77" s="24"/>
      <c r="S77" s="24"/>
      <c r="T77" s="24"/>
      <c r="U77" s="24"/>
      <c r="V77" s="24"/>
    </row>
    <row r="78" spans="1:22" ht="12.75" customHeight="1">
      <c r="A78" s="19"/>
      <c r="B78" s="24"/>
      <c r="C78" s="19"/>
      <c r="D78" s="24"/>
      <c r="E78" s="19"/>
      <c r="F78" s="24"/>
      <c r="G78" s="41"/>
      <c r="H78" s="24"/>
      <c r="I78" s="19"/>
      <c r="J78" s="24"/>
      <c r="K78" s="19"/>
      <c r="L78" s="24"/>
      <c r="M78" s="24"/>
      <c r="N78" s="24"/>
      <c r="O78" s="24"/>
      <c r="P78" s="24"/>
      <c r="Q78" s="24"/>
      <c r="R78" s="24"/>
      <c r="S78" s="24"/>
      <c r="T78" s="24"/>
      <c r="U78" s="24"/>
      <c r="V78" s="24"/>
    </row>
    <row r="79" spans="1:22" ht="12.75" customHeight="1">
      <c r="A79" s="19"/>
      <c r="B79" s="24"/>
      <c r="C79" s="19"/>
      <c r="D79" s="24"/>
      <c r="E79" s="19"/>
      <c r="F79" s="24"/>
      <c r="G79" s="41"/>
      <c r="H79" s="24"/>
      <c r="I79" s="19"/>
      <c r="J79" s="24"/>
      <c r="K79" s="19"/>
      <c r="L79" s="24"/>
      <c r="M79" s="24"/>
      <c r="N79" s="24"/>
      <c r="O79" s="24"/>
      <c r="P79" s="24"/>
      <c r="Q79" s="24"/>
      <c r="R79" s="24"/>
      <c r="S79" s="24"/>
      <c r="T79" s="24"/>
      <c r="U79" s="24"/>
      <c r="V79" s="24"/>
    </row>
    <row r="80" spans="1:22" ht="12.75" customHeight="1">
      <c r="A80" s="19"/>
      <c r="B80" s="24"/>
      <c r="C80" s="19"/>
      <c r="D80" s="24"/>
      <c r="E80" s="19"/>
      <c r="F80" s="24"/>
      <c r="G80" s="41"/>
      <c r="H80" s="24"/>
      <c r="I80" s="19"/>
      <c r="J80" s="24"/>
      <c r="K80" s="19"/>
      <c r="L80" s="24"/>
      <c r="M80" s="24"/>
      <c r="N80" s="24"/>
      <c r="O80" s="24"/>
      <c r="P80" s="24"/>
      <c r="Q80" s="24"/>
      <c r="R80" s="24"/>
      <c r="S80" s="24"/>
      <c r="T80" s="24"/>
      <c r="U80" s="24"/>
      <c r="V80" s="24"/>
    </row>
    <row r="81" spans="1:22" ht="12.75" customHeight="1">
      <c r="A81" s="19"/>
      <c r="B81" s="24"/>
      <c r="C81" s="19"/>
      <c r="D81" s="24"/>
      <c r="E81" s="19"/>
      <c r="F81" s="24"/>
      <c r="G81" s="41"/>
      <c r="H81" s="24"/>
      <c r="I81" s="19"/>
      <c r="J81" s="24"/>
      <c r="K81" s="19"/>
      <c r="L81" s="24"/>
      <c r="M81" s="24"/>
      <c r="N81" s="24"/>
      <c r="O81" s="24"/>
      <c r="P81" s="24"/>
      <c r="Q81" s="24"/>
      <c r="R81" s="24"/>
      <c r="S81" s="24"/>
      <c r="T81" s="24"/>
      <c r="U81" s="24"/>
      <c r="V81" s="24"/>
    </row>
    <row r="82" spans="1:22" ht="12.75" customHeight="1">
      <c r="A82" s="19"/>
      <c r="B82" s="24"/>
      <c r="C82" s="19"/>
      <c r="D82" s="24"/>
      <c r="E82" s="19"/>
      <c r="F82" s="24"/>
      <c r="G82" s="41"/>
      <c r="H82" s="24"/>
      <c r="I82" s="19"/>
      <c r="J82" s="24"/>
      <c r="K82" s="19"/>
      <c r="L82" s="24"/>
      <c r="M82" s="24"/>
      <c r="N82" s="24"/>
      <c r="O82" s="24"/>
      <c r="P82" s="24"/>
      <c r="Q82" s="24"/>
      <c r="R82" s="24"/>
      <c r="S82" s="24"/>
      <c r="T82" s="24"/>
      <c r="U82" s="24"/>
      <c r="V82" s="24"/>
    </row>
    <row r="83" spans="1:22" ht="12.75" customHeight="1">
      <c r="A83" s="19"/>
      <c r="B83" s="24"/>
      <c r="C83" s="19"/>
      <c r="D83" s="24"/>
      <c r="E83" s="19"/>
      <c r="F83" s="24"/>
      <c r="G83" s="41"/>
      <c r="H83" s="24"/>
      <c r="I83" s="19"/>
      <c r="J83" s="24"/>
      <c r="K83" s="19"/>
      <c r="L83" s="24"/>
      <c r="M83" s="24"/>
      <c r="N83" s="24"/>
      <c r="O83" s="24"/>
      <c r="P83" s="24"/>
      <c r="Q83" s="24"/>
      <c r="R83" s="24"/>
      <c r="S83" s="24"/>
      <c r="T83" s="24"/>
      <c r="U83" s="24"/>
      <c r="V83" s="24"/>
    </row>
    <row r="84" spans="1:22" ht="12.75" customHeight="1">
      <c r="A84" s="19"/>
      <c r="B84" s="24"/>
      <c r="C84" s="19"/>
      <c r="D84" s="24"/>
      <c r="E84" s="19"/>
      <c r="F84" s="24"/>
      <c r="G84" s="41"/>
      <c r="H84" s="24"/>
      <c r="I84" s="19"/>
      <c r="J84" s="24"/>
      <c r="K84" s="19"/>
      <c r="L84" s="24"/>
      <c r="M84" s="24"/>
      <c r="N84" s="24"/>
      <c r="O84" s="24"/>
      <c r="P84" s="24"/>
      <c r="Q84" s="24"/>
      <c r="R84" s="24"/>
      <c r="S84" s="24"/>
      <c r="T84" s="24"/>
      <c r="U84" s="24"/>
      <c r="V84" s="24"/>
    </row>
    <row r="85" spans="1:22" ht="12.75" customHeight="1">
      <c r="A85" s="19"/>
      <c r="B85" s="24"/>
      <c r="C85" s="19"/>
      <c r="D85" s="24"/>
      <c r="E85" s="19"/>
      <c r="F85" s="24"/>
      <c r="G85" s="41"/>
      <c r="H85" s="24"/>
      <c r="I85" s="19"/>
      <c r="J85" s="24"/>
      <c r="K85" s="19"/>
      <c r="L85" s="24"/>
      <c r="M85" s="24"/>
      <c r="N85" s="24"/>
      <c r="O85" s="24"/>
      <c r="P85" s="24"/>
      <c r="Q85" s="24"/>
      <c r="R85" s="24"/>
      <c r="S85" s="24"/>
      <c r="T85" s="24"/>
      <c r="U85" s="24"/>
      <c r="V85" s="24"/>
    </row>
    <row r="86" spans="1:22" ht="12.75" customHeight="1">
      <c r="A86" s="19"/>
      <c r="B86" s="24"/>
      <c r="C86" s="19"/>
      <c r="D86" s="24"/>
      <c r="E86" s="19"/>
      <c r="F86" s="24"/>
      <c r="G86" s="41"/>
      <c r="H86" s="24"/>
      <c r="I86" s="19"/>
      <c r="J86" s="24"/>
      <c r="K86" s="19"/>
      <c r="L86" s="24"/>
      <c r="M86" s="24"/>
      <c r="N86" s="24"/>
      <c r="O86" s="24"/>
      <c r="P86" s="24"/>
      <c r="Q86" s="24"/>
      <c r="R86" s="24"/>
      <c r="S86" s="24"/>
      <c r="T86" s="24"/>
      <c r="U86" s="24"/>
      <c r="V86" s="24"/>
    </row>
    <row r="87" spans="1:22" ht="12.75" customHeight="1">
      <c r="A87" s="19"/>
      <c r="B87" s="24"/>
      <c r="C87" s="19"/>
      <c r="D87" s="24"/>
      <c r="E87" s="19"/>
      <c r="F87" s="24"/>
      <c r="G87" s="41"/>
      <c r="H87" s="24"/>
      <c r="I87" s="19"/>
      <c r="J87" s="24"/>
      <c r="K87" s="19"/>
      <c r="L87" s="24"/>
      <c r="M87" s="24"/>
      <c r="N87" s="24"/>
      <c r="O87" s="24"/>
      <c r="P87" s="24"/>
      <c r="Q87" s="24"/>
      <c r="R87" s="24"/>
      <c r="S87" s="24"/>
      <c r="T87" s="24"/>
      <c r="U87" s="24"/>
      <c r="V87" s="24"/>
    </row>
    <row r="88" spans="1:22" ht="12.75" customHeight="1">
      <c r="A88" s="19"/>
      <c r="B88" s="24"/>
      <c r="C88" s="19"/>
      <c r="D88" s="24"/>
      <c r="E88" s="19"/>
      <c r="F88" s="24"/>
      <c r="G88" s="41"/>
      <c r="H88" s="24"/>
      <c r="I88" s="19"/>
      <c r="J88" s="24"/>
      <c r="K88" s="19"/>
      <c r="L88" s="24"/>
      <c r="M88" s="24"/>
      <c r="N88" s="24"/>
      <c r="O88" s="24"/>
      <c r="P88" s="24"/>
      <c r="Q88" s="24"/>
      <c r="R88" s="24"/>
      <c r="S88" s="24"/>
      <c r="T88" s="24"/>
      <c r="U88" s="24"/>
      <c r="V88" s="24"/>
    </row>
    <row r="89" spans="1:22" ht="12.75" customHeight="1">
      <c r="A89" s="19"/>
      <c r="B89" s="24"/>
      <c r="C89" s="19"/>
      <c r="D89" s="24"/>
      <c r="E89" s="19"/>
      <c r="F89" s="24"/>
      <c r="G89" s="41"/>
      <c r="H89" s="24"/>
      <c r="I89" s="19"/>
      <c r="J89" s="24"/>
      <c r="K89" s="19"/>
      <c r="L89" s="24"/>
      <c r="M89" s="24"/>
      <c r="N89" s="24"/>
      <c r="O89" s="24"/>
      <c r="P89" s="24"/>
      <c r="Q89" s="24"/>
      <c r="R89" s="24"/>
      <c r="S89" s="24"/>
      <c r="T89" s="24"/>
      <c r="U89" s="24"/>
      <c r="V89" s="24"/>
    </row>
    <row r="90" spans="1:22" ht="12.75" customHeight="1">
      <c r="A90" s="19"/>
      <c r="B90" s="24"/>
      <c r="C90" s="19"/>
      <c r="D90" s="24"/>
      <c r="E90" s="19"/>
      <c r="F90" s="24"/>
      <c r="G90" s="41"/>
      <c r="H90" s="24"/>
      <c r="I90" s="19"/>
      <c r="J90" s="24"/>
      <c r="K90" s="19"/>
      <c r="L90" s="24"/>
      <c r="M90" s="24"/>
      <c r="N90" s="24"/>
      <c r="O90" s="24"/>
      <c r="P90" s="24"/>
      <c r="Q90" s="24"/>
      <c r="R90" s="24"/>
      <c r="S90" s="24"/>
      <c r="T90" s="24"/>
      <c r="U90" s="24"/>
      <c r="V90" s="24"/>
    </row>
    <row r="91" spans="1:22" ht="12.75" customHeight="1">
      <c r="A91" s="19"/>
      <c r="B91" s="24"/>
      <c r="C91" s="19"/>
      <c r="D91" s="24"/>
      <c r="E91" s="19"/>
      <c r="F91" s="24"/>
      <c r="G91" s="41"/>
      <c r="H91" s="24"/>
      <c r="I91" s="19"/>
      <c r="J91" s="24"/>
      <c r="K91" s="19"/>
      <c r="L91" s="24"/>
      <c r="M91" s="24"/>
      <c r="N91" s="24"/>
      <c r="O91" s="24"/>
      <c r="P91" s="24"/>
      <c r="Q91" s="24"/>
      <c r="R91" s="24"/>
      <c r="S91" s="24"/>
      <c r="T91" s="24"/>
      <c r="U91" s="24"/>
      <c r="V91" s="24"/>
    </row>
    <row r="92" spans="1:22" ht="12.75" customHeight="1">
      <c r="A92" s="19"/>
      <c r="B92" s="24"/>
      <c r="C92" s="19"/>
      <c r="D92" s="24"/>
      <c r="E92" s="19"/>
      <c r="F92" s="24"/>
      <c r="G92" s="41"/>
      <c r="H92" s="24"/>
      <c r="I92" s="19"/>
      <c r="J92" s="24"/>
      <c r="K92" s="19"/>
      <c r="L92" s="24"/>
      <c r="M92" s="24"/>
      <c r="N92" s="24"/>
      <c r="O92" s="24"/>
      <c r="P92" s="24"/>
      <c r="Q92" s="24"/>
      <c r="R92" s="24"/>
      <c r="S92" s="24"/>
      <c r="T92" s="24"/>
      <c r="U92" s="24"/>
      <c r="V92" s="24"/>
    </row>
    <row r="93" spans="1:22" ht="12.75" customHeight="1">
      <c r="A93" s="19"/>
      <c r="B93" s="24"/>
      <c r="C93" s="19"/>
      <c r="D93" s="24"/>
      <c r="E93" s="19"/>
      <c r="F93" s="24"/>
      <c r="G93" s="41"/>
      <c r="H93" s="24"/>
      <c r="I93" s="19"/>
      <c r="J93" s="24"/>
      <c r="K93" s="19"/>
      <c r="L93" s="24"/>
      <c r="M93" s="24"/>
      <c r="N93" s="24"/>
      <c r="O93" s="24"/>
      <c r="P93" s="24"/>
      <c r="Q93" s="24"/>
      <c r="R93" s="24"/>
      <c r="S93" s="24"/>
      <c r="T93" s="24"/>
      <c r="U93" s="24"/>
      <c r="V93" s="24"/>
    </row>
    <row r="94" spans="1:22" ht="12.75" customHeight="1">
      <c r="A94" s="19"/>
      <c r="B94" s="24"/>
      <c r="C94" s="19"/>
      <c r="D94" s="24"/>
      <c r="E94" s="19"/>
      <c r="F94" s="24"/>
      <c r="G94" s="41"/>
      <c r="H94" s="24"/>
      <c r="I94" s="19"/>
      <c r="J94" s="24"/>
      <c r="K94" s="19"/>
      <c r="L94" s="24"/>
      <c r="M94" s="24"/>
      <c r="N94" s="24"/>
      <c r="O94" s="24"/>
      <c r="P94" s="24"/>
      <c r="Q94" s="24"/>
      <c r="R94" s="24"/>
      <c r="S94" s="24"/>
      <c r="T94" s="24"/>
      <c r="U94" s="24"/>
      <c r="V94" s="24"/>
    </row>
    <row r="95" spans="1:22" ht="12.75" customHeight="1">
      <c r="A95" s="19"/>
      <c r="B95" s="24"/>
      <c r="C95" s="19"/>
      <c r="D95" s="24"/>
      <c r="E95" s="19"/>
      <c r="F95" s="24"/>
      <c r="G95" s="41"/>
      <c r="H95" s="24"/>
      <c r="I95" s="19"/>
      <c r="J95" s="24"/>
      <c r="K95" s="19"/>
      <c r="L95" s="24"/>
      <c r="M95" s="24"/>
      <c r="N95" s="24"/>
      <c r="O95" s="24"/>
      <c r="P95" s="24"/>
      <c r="Q95" s="24"/>
      <c r="R95" s="24"/>
      <c r="S95" s="24"/>
      <c r="T95" s="24"/>
      <c r="U95" s="24"/>
      <c r="V95" s="24"/>
    </row>
    <row r="96" spans="1:22" ht="12.75" customHeight="1">
      <c r="A96" s="19"/>
      <c r="B96" s="24"/>
      <c r="C96" s="19"/>
      <c r="D96" s="24"/>
      <c r="E96" s="19"/>
      <c r="F96" s="24"/>
      <c r="G96" s="41"/>
      <c r="H96" s="24"/>
      <c r="I96" s="19"/>
      <c r="J96" s="24"/>
      <c r="K96" s="19"/>
      <c r="L96" s="24"/>
      <c r="M96" s="24"/>
      <c r="N96" s="24"/>
      <c r="O96" s="24"/>
      <c r="P96" s="24"/>
      <c r="Q96" s="24"/>
      <c r="R96" s="24"/>
      <c r="S96" s="24"/>
      <c r="T96" s="24"/>
      <c r="U96" s="24"/>
      <c r="V96" s="24"/>
    </row>
    <row r="97" spans="1:22" ht="12.75" customHeight="1">
      <c r="A97" s="19"/>
      <c r="B97" s="24"/>
      <c r="C97" s="19"/>
      <c r="D97" s="24"/>
      <c r="E97" s="19"/>
      <c r="F97" s="24"/>
      <c r="G97" s="41"/>
      <c r="H97" s="24"/>
      <c r="I97" s="19"/>
      <c r="J97" s="24"/>
      <c r="K97" s="19"/>
      <c r="L97" s="24"/>
      <c r="M97" s="24"/>
      <c r="N97" s="24"/>
      <c r="O97" s="24"/>
      <c r="P97" s="24"/>
      <c r="Q97" s="24"/>
      <c r="R97" s="24"/>
      <c r="S97" s="24"/>
      <c r="T97" s="24"/>
      <c r="U97" s="24"/>
      <c r="V97" s="24"/>
    </row>
    <row r="98" spans="1:22" ht="12.75" customHeight="1">
      <c r="A98" s="19"/>
      <c r="B98" s="24"/>
      <c r="C98" s="19"/>
      <c r="D98" s="24"/>
      <c r="E98" s="19"/>
      <c r="F98" s="24"/>
      <c r="G98" s="41"/>
      <c r="H98" s="24"/>
      <c r="I98" s="19"/>
      <c r="J98" s="24"/>
      <c r="K98" s="19"/>
      <c r="L98" s="24"/>
      <c r="M98" s="24"/>
      <c r="N98" s="24"/>
      <c r="O98" s="24"/>
      <c r="P98" s="24"/>
      <c r="Q98" s="24"/>
      <c r="R98" s="24"/>
      <c r="S98" s="24"/>
      <c r="T98" s="24"/>
      <c r="U98" s="24"/>
      <c r="V98" s="24"/>
    </row>
    <row r="99" spans="1:22" ht="12.75" customHeight="1">
      <c r="A99" s="19"/>
      <c r="B99" s="24"/>
      <c r="C99" s="19"/>
      <c r="D99" s="24"/>
      <c r="E99" s="19"/>
      <c r="F99" s="24"/>
      <c r="G99" s="41"/>
      <c r="H99" s="24"/>
      <c r="I99" s="19"/>
      <c r="J99" s="24"/>
      <c r="K99" s="19"/>
      <c r="L99" s="24"/>
      <c r="M99" s="24"/>
      <c r="N99" s="24"/>
      <c r="O99" s="24"/>
      <c r="P99" s="24"/>
      <c r="Q99" s="24"/>
      <c r="R99" s="24"/>
      <c r="S99" s="24"/>
      <c r="T99" s="24"/>
      <c r="U99" s="24"/>
      <c r="V99" s="24"/>
    </row>
    <row r="100" spans="1:22" ht="12.75" customHeight="1">
      <c r="A100" s="19"/>
      <c r="B100" s="24"/>
      <c r="C100" s="19"/>
      <c r="D100" s="24"/>
      <c r="E100" s="19"/>
      <c r="F100" s="24"/>
      <c r="G100" s="41"/>
      <c r="H100" s="24"/>
      <c r="I100" s="19"/>
      <c r="J100" s="24"/>
      <c r="K100" s="19"/>
      <c r="L100" s="24"/>
      <c r="M100" s="24"/>
      <c r="N100" s="24"/>
      <c r="O100" s="24"/>
      <c r="P100" s="24"/>
      <c r="Q100" s="24"/>
      <c r="R100" s="24"/>
      <c r="S100" s="24"/>
      <c r="T100" s="24"/>
      <c r="U100" s="24"/>
      <c r="V100" s="24"/>
    </row>
    <row r="101" spans="1:22" ht="12.75" customHeight="1">
      <c r="A101" s="19"/>
      <c r="B101" s="24"/>
      <c r="C101" s="19"/>
      <c r="D101" s="24"/>
      <c r="E101" s="19"/>
      <c r="F101" s="24"/>
      <c r="G101" s="41"/>
      <c r="H101" s="24"/>
      <c r="I101" s="19"/>
      <c r="J101" s="24"/>
      <c r="K101" s="19"/>
      <c r="L101" s="24"/>
      <c r="M101" s="24"/>
      <c r="N101" s="24"/>
      <c r="O101" s="24"/>
      <c r="P101" s="24"/>
      <c r="Q101" s="24"/>
      <c r="R101" s="24"/>
      <c r="S101" s="24"/>
      <c r="T101" s="24"/>
      <c r="U101" s="24"/>
      <c r="V101" s="24"/>
    </row>
    <row r="102" spans="1:22" ht="12.75" customHeight="1">
      <c r="A102" s="19"/>
      <c r="B102" s="24"/>
      <c r="C102" s="19"/>
      <c r="D102" s="24"/>
      <c r="E102" s="19"/>
      <c r="F102" s="24"/>
      <c r="G102" s="41"/>
      <c r="H102" s="24"/>
      <c r="I102" s="19"/>
      <c r="J102" s="24"/>
      <c r="K102" s="19"/>
      <c r="L102" s="24"/>
      <c r="M102" s="24"/>
      <c r="N102" s="24"/>
      <c r="O102" s="24"/>
      <c r="P102" s="24"/>
      <c r="Q102" s="24"/>
      <c r="R102" s="24"/>
      <c r="S102" s="24"/>
      <c r="T102" s="24"/>
      <c r="U102" s="24"/>
      <c r="V102" s="24"/>
    </row>
    <row r="103" spans="1:22" ht="12.75" customHeight="1">
      <c r="A103" s="19"/>
      <c r="B103" s="24"/>
      <c r="C103" s="19"/>
      <c r="D103" s="24"/>
      <c r="E103" s="19"/>
      <c r="F103" s="24"/>
      <c r="G103" s="41"/>
      <c r="H103" s="24"/>
      <c r="I103" s="19"/>
      <c r="J103" s="24"/>
      <c r="K103" s="19"/>
      <c r="L103" s="24"/>
      <c r="M103" s="24"/>
      <c r="N103" s="24"/>
      <c r="O103" s="24"/>
      <c r="P103" s="24"/>
      <c r="Q103" s="24"/>
      <c r="R103" s="24"/>
      <c r="S103" s="24"/>
      <c r="T103" s="24"/>
      <c r="U103" s="24"/>
      <c r="V103" s="24"/>
    </row>
    <row r="104" spans="1:22" ht="12.75" customHeight="1">
      <c r="A104" s="19"/>
      <c r="B104" s="24"/>
      <c r="C104" s="19"/>
      <c r="D104" s="24"/>
      <c r="E104" s="19"/>
      <c r="F104" s="24"/>
      <c r="G104" s="41"/>
      <c r="H104" s="24"/>
      <c r="I104" s="19"/>
      <c r="J104" s="24"/>
      <c r="K104" s="19"/>
      <c r="L104" s="24"/>
      <c r="M104" s="24"/>
      <c r="N104" s="24"/>
      <c r="O104" s="24"/>
      <c r="P104" s="24"/>
      <c r="Q104" s="24"/>
      <c r="R104" s="24"/>
      <c r="S104" s="24"/>
      <c r="T104" s="24"/>
      <c r="U104" s="24"/>
      <c r="V104" s="24"/>
    </row>
    <row r="105" spans="1:22" ht="12.75" customHeight="1">
      <c r="A105" s="19"/>
      <c r="B105" s="24"/>
      <c r="C105" s="19"/>
      <c r="D105" s="24"/>
      <c r="E105" s="19"/>
      <c r="F105" s="24"/>
      <c r="G105" s="41"/>
      <c r="H105" s="24"/>
      <c r="I105" s="19"/>
      <c r="J105" s="24"/>
      <c r="K105" s="19"/>
      <c r="L105" s="24"/>
      <c r="M105" s="24"/>
      <c r="N105" s="24"/>
      <c r="O105" s="24"/>
      <c r="P105" s="24"/>
      <c r="Q105" s="24"/>
      <c r="R105" s="24"/>
      <c r="S105" s="24"/>
      <c r="T105" s="24"/>
      <c r="U105" s="24"/>
      <c r="V105" s="24"/>
    </row>
    <row r="106" spans="1:22" ht="12.75" customHeight="1">
      <c r="A106" s="19"/>
      <c r="B106" s="24"/>
      <c r="C106" s="19"/>
      <c r="D106" s="24"/>
      <c r="E106" s="19"/>
      <c r="F106" s="24"/>
      <c r="G106" s="41"/>
      <c r="H106" s="24"/>
      <c r="I106" s="19"/>
      <c r="J106" s="24"/>
      <c r="K106" s="19"/>
      <c r="L106" s="24"/>
      <c r="M106" s="24"/>
      <c r="N106" s="24"/>
      <c r="O106" s="24"/>
      <c r="P106" s="24"/>
      <c r="Q106" s="24"/>
      <c r="R106" s="24"/>
      <c r="S106" s="24"/>
      <c r="T106" s="24"/>
      <c r="U106" s="24"/>
      <c r="V106" s="24"/>
    </row>
    <row r="107" spans="1:22" ht="12.75" customHeight="1">
      <c r="A107" s="19"/>
      <c r="B107" s="24"/>
      <c r="C107" s="19"/>
      <c r="D107" s="24"/>
      <c r="E107" s="19"/>
      <c r="F107" s="24"/>
      <c r="G107" s="41"/>
      <c r="H107" s="24"/>
      <c r="I107" s="19"/>
      <c r="J107" s="24"/>
      <c r="K107" s="19"/>
      <c r="L107" s="24"/>
      <c r="M107" s="24"/>
      <c r="N107" s="24"/>
      <c r="O107" s="24"/>
      <c r="P107" s="24"/>
      <c r="Q107" s="24"/>
      <c r="R107" s="24"/>
      <c r="S107" s="24"/>
      <c r="T107" s="24"/>
      <c r="U107" s="24"/>
      <c r="V107" s="24"/>
    </row>
    <row r="108" spans="1:22" ht="12.75" customHeight="1">
      <c r="A108" s="19"/>
      <c r="B108" s="24"/>
      <c r="C108" s="19"/>
      <c r="D108" s="24"/>
      <c r="E108" s="19"/>
      <c r="F108" s="24"/>
      <c r="G108" s="41"/>
      <c r="H108" s="24"/>
      <c r="I108" s="19"/>
      <c r="J108" s="24"/>
      <c r="K108" s="19"/>
      <c r="L108" s="24"/>
      <c r="M108" s="24"/>
      <c r="N108" s="24"/>
      <c r="O108" s="24"/>
      <c r="P108" s="24"/>
      <c r="Q108" s="24"/>
      <c r="R108" s="24"/>
      <c r="S108" s="24"/>
      <c r="T108" s="24"/>
      <c r="U108" s="24"/>
      <c r="V108" s="24"/>
    </row>
    <row r="109" spans="1:22" ht="12.75" customHeight="1">
      <c r="A109" s="19"/>
      <c r="B109" s="24"/>
      <c r="C109" s="19"/>
      <c r="D109" s="24"/>
      <c r="E109" s="19"/>
      <c r="F109" s="24"/>
      <c r="G109" s="41"/>
      <c r="H109" s="24"/>
      <c r="I109" s="19"/>
      <c r="J109" s="24"/>
      <c r="K109" s="19"/>
      <c r="L109" s="24"/>
      <c r="M109" s="24"/>
      <c r="N109" s="24"/>
      <c r="O109" s="24"/>
      <c r="P109" s="24"/>
      <c r="Q109" s="24"/>
      <c r="R109" s="24"/>
      <c r="S109" s="24"/>
      <c r="T109" s="24"/>
      <c r="U109" s="24"/>
      <c r="V109" s="24"/>
    </row>
    <row r="110" spans="1:22" ht="12.75" customHeight="1">
      <c r="A110" s="19"/>
      <c r="B110" s="24"/>
      <c r="C110" s="19"/>
      <c r="D110" s="24"/>
      <c r="E110" s="19"/>
      <c r="F110" s="24"/>
      <c r="G110" s="41"/>
      <c r="H110" s="24"/>
      <c r="I110" s="19"/>
      <c r="J110" s="24"/>
      <c r="K110" s="19"/>
      <c r="L110" s="24"/>
      <c r="M110" s="24"/>
      <c r="N110" s="24"/>
      <c r="O110" s="24"/>
      <c r="P110" s="24"/>
      <c r="Q110" s="24"/>
      <c r="R110" s="24"/>
      <c r="S110" s="24"/>
      <c r="T110" s="24"/>
      <c r="U110" s="24"/>
      <c r="V110" s="24"/>
    </row>
    <row r="111" spans="1:22" ht="12.75" customHeight="1">
      <c r="A111" s="19"/>
      <c r="B111" s="24"/>
      <c r="C111" s="19"/>
      <c r="D111" s="24"/>
      <c r="E111" s="19"/>
      <c r="F111" s="24"/>
      <c r="G111" s="41"/>
      <c r="H111" s="24"/>
      <c r="I111" s="19"/>
      <c r="J111" s="24"/>
      <c r="K111" s="19"/>
      <c r="L111" s="24"/>
      <c r="M111" s="24"/>
      <c r="N111" s="24"/>
      <c r="O111" s="24"/>
      <c r="P111" s="24"/>
      <c r="Q111" s="24"/>
      <c r="R111" s="24"/>
      <c r="S111" s="24"/>
      <c r="T111" s="24"/>
      <c r="U111" s="24"/>
      <c r="V111" s="24"/>
    </row>
    <row r="112" spans="1:22" ht="12.75" customHeight="1">
      <c r="A112" s="19"/>
      <c r="B112" s="24"/>
      <c r="C112" s="19"/>
      <c r="D112" s="24"/>
      <c r="E112" s="19"/>
      <c r="F112" s="24"/>
      <c r="G112" s="41"/>
      <c r="H112" s="24"/>
      <c r="I112" s="19"/>
      <c r="J112" s="24"/>
      <c r="K112" s="19"/>
      <c r="L112" s="24"/>
      <c r="M112" s="24"/>
      <c r="N112" s="24"/>
      <c r="O112" s="24"/>
      <c r="P112" s="24"/>
      <c r="Q112" s="24"/>
      <c r="R112" s="24"/>
      <c r="S112" s="24"/>
      <c r="T112" s="24"/>
      <c r="U112" s="24"/>
      <c r="V112" s="24"/>
    </row>
    <row r="113" spans="1:22" ht="12.75" customHeight="1">
      <c r="A113" s="19"/>
      <c r="B113" s="24"/>
      <c r="C113" s="19"/>
      <c r="D113" s="24"/>
      <c r="E113" s="19"/>
      <c r="F113" s="24"/>
      <c r="G113" s="41"/>
      <c r="H113" s="24"/>
      <c r="I113" s="19"/>
      <c r="J113" s="24"/>
      <c r="K113" s="19"/>
      <c r="L113" s="24"/>
      <c r="M113" s="24"/>
      <c r="N113" s="24"/>
      <c r="O113" s="24"/>
      <c r="P113" s="24"/>
      <c r="Q113" s="24"/>
      <c r="R113" s="24"/>
      <c r="S113" s="24"/>
      <c r="T113" s="24"/>
      <c r="U113" s="24"/>
      <c r="V113" s="24"/>
    </row>
    <row r="114" spans="1:22" ht="12.75" customHeight="1">
      <c r="A114" s="19"/>
      <c r="B114" s="24"/>
      <c r="C114" s="19"/>
      <c r="D114" s="24"/>
      <c r="E114" s="19"/>
      <c r="F114" s="24"/>
      <c r="G114" s="41"/>
      <c r="H114" s="24"/>
      <c r="I114" s="19"/>
      <c r="J114" s="24"/>
      <c r="K114" s="19"/>
      <c r="L114" s="24"/>
      <c r="M114" s="24"/>
      <c r="N114" s="24"/>
      <c r="O114" s="24"/>
      <c r="P114" s="24"/>
      <c r="Q114" s="24"/>
      <c r="R114" s="24"/>
      <c r="S114" s="24"/>
      <c r="T114" s="24"/>
      <c r="U114" s="24"/>
      <c r="V114" s="24"/>
    </row>
    <row r="115" spans="1:22" ht="12.75" customHeight="1">
      <c r="A115" s="19"/>
      <c r="B115" s="24"/>
      <c r="C115" s="19"/>
      <c r="D115" s="24"/>
      <c r="E115" s="19"/>
      <c r="F115" s="24"/>
      <c r="G115" s="41"/>
      <c r="H115" s="24"/>
      <c r="I115" s="19"/>
      <c r="J115" s="24"/>
      <c r="K115" s="19"/>
      <c r="L115" s="24"/>
      <c r="M115" s="24"/>
      <c r="N115" s="24"/>
      <c r="O115" s="24"/>
      <c r="P115" s="24"/>
      <c r="Q115" s="24"/>
      <c r="R115" s="24"/>
      <c r="S115" s="24"/>
      <c r="T115" s="24"/>
      <c r="U115" s="24"/>
      <c r="V115" s="24"/>
    </row>
    <row r="116" spans="1:22" ht="12.75" customHeight="1">
      <c r="A116" s="19"/>
      <c r="B116" s="24"/>
      <c r="C116" s="19"/>
      <c r="D116" s="24"/>
      <c r="E116" s="19"/>
      <c r="F116" s="24"/>
      <c r="G116" s="41"/>
      <c r="H116" s="24"/>
      <c r="I116" s="19"/>
      <c r="J116" s="24"/>
      <c r="K116" s="19"/>
      <c r="L116" s="24"/>
      <c r="M116" s="24"/>
      <c r="N116" s="24"/>
      <c r="O116" s="24"/>
      <c r="P116" s="24"/>
      <c r="Q116" s="24"/>
      <c r="R116" s="24"/>
      <c r="S116" s="24"/>
      <c r="T116" s="24"/>
      <c r="U116" s="24"/>
      <c r="V116" s="24"/>
    </row>
    <row r="117" spans="1:22" ht="12.75" customHeight="1">
      <c r="A117" s="19"/>
      <c r="B117" s="24"/>
      <c r="C117" s="19"/>
      <c r="D117" s="24"/>
      <c r="E117" s="19"/>
      <c r="F117" s="24"/>
      <c r="G117" s="41"/>
      <c r="H117" s="24"/>
      <c r="I117" s="19"/>
      <c r="J117" s="24"/>
      <c r="K117" s="19"/>
      <c r="L117" s="24"/>
      <c r="M117" s="24"/>
      <c r="N117" s="24"/>
      <c r="O117" s="24"/>
      <c r="P117" s="24"/>
      <c r="Q117" s="24"/>
      <c r="R117" s="24"/>
      <c r="S117" s="24"/>
      <c r="T117" s="24"/>
      <c r="U117" s="24"/>
      <c r="V117" s="24"/>
    </row>
    <row r="118" spans="1:22" ht="12.75" customHeight="1">
      <c r="A118" s="19"/>
      <c r="B118" s="24"/>
      <c r="C118" s="19"/>
      <c r="D118" s="24"/>
      <c r="E118" s="19"/>
      <c r="F118" s="24"/>
      <c r="G118" s="41"/>
      <c r="H118" s="24"/>
      <c r="I118" s="19"/>
      <c r="J118" s="24"/>
      <c r="K118" s="19"/>
      <c r="L118" s="24"/>
      <c r="M118" s="24"/>
      <c r="N118" s="24"/>
      <c r="O118" s="24"/>
      <c r="P118" s="24"/>
      <c r="Q118" s="24"/>
      <c r="R118" s="24"/>
      <c r="S118" s="24"/>
      <c r="T118" s="24"/>
      <c r="U118" s="24"/>
      <c r="V118" s="24"/>
    </row>
    <row r="119" spans="1:22" ht="12.75" customHeight="1">
      <c r="A119" s="19"/>
      <c r="B119" s="24"/>
      <c r="C119" s="19"/>
      <c r="D119" s="24"/>
      <c r="E119" s="19"/>
      <c r="F119" s="24"/>
      <c r="G119" s="41"/>
      <c r="H119" s="24"/>
      <c r="I119" s="19"/>
      <c r="J119" s="24"/>
      <c r="K119" s="19"/>
      <c r="L119" s="24"/>
      <c r="M119" s="24"/>
      <c r="N119" s="24"/>
      <c r="O119" s="24"/>
      <c r="P119" s="24"/>
      <c r="Q119" s="24"/>
      <c r="R119" s="24"/>
      <c r="S119" s="24"/>
      <c r="T119" s="24"/>
      <c r="U119" s="24"/>
      <c r="V119" s="24"/>
    </row>
    <row r="120" spans="1:22" ht="12.75" customHeight="1">
      <c r="A120" s="19"/>
      <c r="B120" s="24"/>
      <c r="C120" s="19"/>
      <c r="D120" s="24"/>
      <c r="E120" s="19"/>
      <c r="F120" s="24"/>
      <c r="G120" s="41"/>
      <c r="H120" s="24"/>
      <c r="I120" s="19"/>
      <c r="J120" s="24"/>
      <c r="K120" s="19"/>
      <c r="L120" s="24"/>
      <c r="M120" s="24"/>
      <c r="N120" s="24"/>
      <c r="O120" s="24"/>
      <c r="P120" s="24"/>
      <c r="Q120" s="24"/>
      <c r="R120" s="24"/>
      <c r="S120" s="24"/>
      <c r="T120" s="24"/>
      <c r="U120" s="24"/>
      <c r="V120" s="24"/>
    </row>
    <row r="121" spans="1:22" ht="12.75" customHeight="1">
      <c r="A121" s="19"/>
      <c r="B121" s="24"/>
      <c r="C121" s="19"/>
      <c r="D121" s="24"/>
      <c r="E121" s="19"/>
      <c r="F121" s="24"/>
      <c r="G121" s="41"/>
      <c r="H121" s="24"/>
      <c r="I121" s="19"/>
      <c r="J121" s="24"/>
      <c r="K121" s="19"/>
      <c r="L121" s="24"/>
      <c r="M121" s="24"/>
      <c r="N121" s="24"/>
      <c r="O121" s="24"/>
      <c r="P121" s="24"/>
      <c r="Q121" s="24"/>
      <c r="R121" s="24"/>
      <c r="S121" s="24"/>
      <c r="T121" s="24"/>
      <c r="U121" s="24"/>
      <c r="V121" s="24"/>
    </row>
    <row r="122" spans="1:22" ht="12.75" customHeight="1">
      <c r="A122" s="19"/>
      <c r="B122" s="24"/>
      <c r="C122" s="19"/>
      <c r="D122" s="24"/>
      <c r="E122" s="19"/>
      <c r="F122" s="24"/>
      <c r="G122" s="41"/>
      <c r="H122" s="24"/>
      <c r="I122" s="19"/>
      <c r="J122" s="24"/>
      <c r="K122" s="19"/>
      <c r="L122" s="24"/>
      <c r="M122" s="24"/>
      <c r="N122" s="24"/>
      <c r="O122" s="24"/>
      <c r="P122" s="24"/>
      <c r="Q122" s="24"/>
      <c r="R122" s="24"/>
      <c r="S122" s="24"/>
      <c r="T122" s="24"/>
      <c r="U122" s="24"/>
      <c r="V122" s="24"/>
    </row>
    <row r="123" spans="1:22" ht="12.75" customHeight="1">
      <c r="A123" s="19"/>
      <c r="B123" s="24"/>
      <c r="C123" s="19"/>
      <c r="D123" s="24"/>
      <c r="E123" s="19"/>
      <c r="F123" s="24"/>
      <c r="G123" s="41"/>
      <c r="H123" s="24"/>
      <c r="I123" s="19"/>
      <c r="J123" s="24"/>
      <c r="K123" s="19"/>
      <c r="L123" s="24"/>
      <c r="M123" s="24"/>
      <c r="N123" s="24"/>
      <c r="O123" s="24"/>
      <c r="P123" s="24"/>
      <c r="Q123" s="24"/>
      <c r="R123" s="24"/>
      <c r="S123" s="24"/>
      <c r="T123" s="24"/>
      <c r="U123" s="24"/>
      <c r="V123" s="24"/>
    </row>
    <row r="124" spans="1:22" ht="12.75" customHeight="1">
      <c r="A124" s="19"/>
      <c r="B124" s="24"/>
      <c r="C124" s="19"/>
      <c r="D124" s="24"/>
      <c r="E124" s="19"/>
      <c r="F124" s="24"/>
      <c r="G124" s="41"/>
      <c r="H124" s="24"/>
      <c r="I124" s="19"/>
      <c r="J124" s="24"/>
      <c r="K124" s="19"/>
      <c r="L124" s="24"/>
      <c r="M124" s="24"/>
      <c r="N124" s="24"/>
      <c r="O124" s="24"/>
      <c r="P124" s="24"/>
      <c r="Q124" s="24"/>
      <c r="R124" s="24"/>
      <c r="S124" s="24"/>
      <c r="T124" s="24"/>
      <c r="U124" s="24"/>
      <c r="V124" s="24"/>
    </row>
    <row r="125" spans="1:22" ht="12.75" customHeight="1">
      <c r="A125" s="19"/>
      <c r="B125" s="24"/>
      <c r="C125" s="19"/>
      <c r="D125" s="24"/>
      <c r="E125" s="19"/>
      <c r="F125" s="24"/>
      <c r="G125" s="41"/>
      <c r="H125" s="24"/>
      <c r="I125" s="19"/>
      <c r="J125" s="24"/>
      <c r="K125" s="19"/>
      <c r="L125" s="24"/>
      <c r="M125" s="24"/>
      <c r="N125" s="24"/>
      <c r="O125" s="24"/>
      <c r="P125" s="24"/>
      <c r="Q125" s="24"/>
      <c r="R125" s="24"/>
      <c r="S125" s="24"/>
      <c r="T125" s="24"/>
      <c r="U125" s="24"/>
      <c r="V125" s="24"/>
    </row>
    <row r="126" spans="1:22" ht="12.75" customHeight="1">
      <c r="A126" s="19"/>
      <c r="B126" s="24"/>
      <c r="C126" s="19"/>
      <c r="D126" s="24"/>
      <c r="E126" s="19"/>
      <c r="F126" s="24"/>
      <c r="G126" s="41"/>
      <c r="H126" s="24"/>
      <c r="I126" s="19"/>
      <c r="J126" s="24"/>
      <c r="K126" s="19"/>
      <c r="L126" s="24"/>
      <c r="M126" s="24"/>
      <c r="N126" s="24"/>
      <c r="O126" s="24"/>
      <c r="P126" s="24"/>
      <c r="Q126" s="24"/>
      <c r="R126" s="24"/>
      <c r="S126" s="24"/>
      <c r="T126" s="24"/>
      <c r="U126" s="24"/>
      <c r="V126" s="24"/>
    </row>
    <row r="127" spans="1:22" ht="12.75" customHeight="1">
      <c r="A127" s="19"/>
      <c r="B127" s="24"/>
      <c r="C127" s="19"/>
      <c r="D127" s="24"/>
      <c r="E127" s="19"/>
      <c r="F127" s="24"/>
      <c r="G127" s="41"/>
      <c r="H127" s="24"/>
      <c r="I127" s="19"/>
      <c r="J127" s="24"/>
      <c r="K127" s="19"/>
      <c r="L127" s="24"/>
      <c r="M127" s="24"/>
      <c r="N127" s="24"/>
      <c r="O127" s="24"/>
      <c r="P127" s="24"/>
      <c r="Q127" s="24"/>
      <c r="R127" s="24"/>
      <c r="S127" s="24"/>
      <c r="T127" s="24"/>
      <c r="U127" s="24"/>
      <c r="V127" s="24"/>
    </row>
    <row r="128" spans="1:22" ht="12.75" customHeight="1">
      <c r="A128" s="19"/>
      <c r="B128" s="24"/>
      <c r="C128" s="19"/>
      <c r="D128" s="24"/>
      <c r="E128" s="19"/>
      <c r="F128" s="24"/>
      <c r="G128" s="41"/>
      <c r="H128" s="24"/>
      <c r="I128" s="19"/>
      <c r="J128" s="24"/>
      <c r="K128" s="19"/>
      <c r="L128" s="24"/>
      <c r="M128" s="24"/>
      <c r="N128" s="24"/>
      <c r="O128" s="24"/>
      <c r="P128" s="24"/>
      <c r="Q128" s="24"/>
      <c r="R128" s="24"/>
      <c r="S128" s="24"/>
      <c r="T128" s="24"/>
      <c r="U128" s="24"/>
      <c r="V128" s="24"/>
    </row>
    <row r="129" spans="1:22" ht="12.75" customHeight="1">
      <c r="A129" s="19"/>
      <c r="B129" s="24"/>
      <c r="C129" s="19"/>
      <c r="D129" s="24"/>
      <c r="E129" s="19"/>
      <c r="F129" s="24"/>
      <c r="G129" s="41"/>
      <c r="H129" s="24"/>
      <c r="I129" s="19"/>
      <c r="J129" s="24"/>
      <c r="K129" s="19"/>
      <c r="L129" s="24"/>
      <c r="M129" s="24"/>
      <c r="N129" s="24"/>
      <c r="O129" s="24"/>
      <c r="P129" s="24"/>
      <c r="Q129" s="24"/>
      <c r="R129" s="24"/>
      <c r="S129" s="24"/>
      <c r="T129" s="24"/>
      <c r="U129" s="24"/>
      <c r="V129" s="24"/>
    </row>
    <row r="130" spans="1:22" ht="12.75" customHeight="1">
      <c r="A130" s="19"/>
      <c r="B130" s="24"/>
      <c r="C130" s="19"/>
      <c r="D130" s="24"/>
      <c r="E130" s="19"/>
      <c r="F130" s="24"/>
      <c r="G130" s="41"/>
      <c r="H130" s="24"/>
      <c r="I130" s="19"/>
      <c r="J130" s="24"/>
      <c r="K130" s="19"/>
      <c r="L130" s="24"/>
      <c r="M130" s="24"/>
      <c r="N130" s="24"/>
      <c r="O130" s="24"/>
      <c r="P130" s="24"/>
      <c r="Q130" s="24"/>
      <c r="R130" s="24"/>
      <c r="S130" s="24"/>
      <c r="T130" s="24"/>
      <c r="U130" s="24"/>
      <c r="V130" s="24"/>
    </row>
    <row r="131" spans="1:22" ht="12.75" customHeight="1">
      <c r="A131" s="19"/>
      <c r="B131" s="24"/>
      <c r="C131" s="19"/>
      <c r="D131" s="24"/>
      <c r="E131" s="19"/>
      <c r="F131" s="24"/>
      <c r="G131" s="41"/>
      <c r="H131" s="24"/>
      <c r="I131" s="19"/>
      <c r="J131" s="24"/>
      <c r="K131" s="19"/>
      <c r="L131" s="24"/>
      <c r="M131" s="24"/>
      <c r="N131" s="24"/>
      <c r="O131" s="24"/>
      <c r="P131" s="24"/>
      <c r="Q131" s="24"/>
      <c r="R131" s="24"/>
      <c r="S131" s="24"/>
      <c r="T131" s="24"/>
      <c r="U131" s="24"/>
      <c r="V131" s="24"/>
    </row>
    <row r="132" spans="1:22" ht="12.75" customHeight="1">
      <c r="A132" s="19"/>
      <c r="B132" s="24"/>
      <c r="C132" s="19"/>
      <c r="D132" s="24"/>
      <c r="E132" s="19"/>
      <c r="F132" s="24"/>
      <c r="G132" s="41"/>
      <c r="H132" s="24"/>
      <c r="I132" s="19"/>
      <c r="J132" s="24"/>
      <c r="K132" s="19"/>
      <c r="L132" s="24"/>
      <c r="M132" s="24"/>
      <c r="N132" s="24"/>
      <c r="O132" s="24"/>
      <c r="P132" s="24"/>
      <c r="Q132" s="24"/>
      <c r="R132" s="24"/>
      <c r="S132" s="24"/>
      <c r="T132" s="24"/>
      <c r="U132" s="24"/>
      <c r="V132" s="24"/>
    </row>
    <row r="133" spans="1:22" ht="12.75" customHeight="1">
      <c r="A133" s="19"/>
      <c r="B133" s="24"/>
      <c r="C133" s="19"/>
      <c r="D133" s="24"/>
      <c r="E133" s="19"/>
      <c r="F133" s="24"/>
      <c r="G133" s="41"/>
      <c r="H133" s="24"/>
      <c r="I133" s="19"/>
      <c r="J133" s="24"/>
      <c r="K133" s="19"/>
      <c r="L133" s="24"/>
      <c r="M133" s="24"/>
      <c r="N133" s="24"/>
      <c r="O133" s="24"/>
      <c r="P133" s="24"/>
      <c r="Q133" s="24"/>
      <c r="R133" s="24"/>
      <c r="S133" s="24"/>
      <c r="T133" s="24"/>
      <c r="U133" s="24"/>
      <c r="V133" s="24"/>
    </row>
    <row r="134" spans="1:22" ht="12.75" customHeight="1">
      <c r="A134" s="19"/>
      <c r="B134" s="24"/>
      <c r="C134" s="19"/>
      <c r="D134" s="24"/>
      <c r="E134" s="19"/>
      <c r="F134" s="24"/>
      <c r="G134" s="41"/>
      <c r="H134" s="24"/>
      <c r="I134" s="19"/>
      <c r="J134" s="24"/>
      <c r="K134" s="19"/>
      <c r="L134" s="24"/>
      <c r="M134" s="24"/>
      <c r="N134" s="24"/>
      <c r="O134" s="24"/>
      <c r="P134" s="24"/>
      <c r="Q134" s="24"/>
      <c r="R134" s="24"/>
      <c r="S134" s="24"/>
      <c r="T134" s="24"/>
      <c r="U134" s="24"/>
      <c r="V134" s="24"/>
    </row>
    <row r="135" spans="1:22" ht="12.75" customHeight="1">
      <c r="A135" s="19"/>
      <c r="B135" s="24"/>
      <c r="C135" s="19"/>
      <c r="D135" s="24"/>
      <c r="E135" s="19"/>
      <c r="F135" s="24"/>
      <c r="G135" s="41"/>
      <c r="H135" s="24"/>
      <c r="I135" s="19"/>
      <c r="J135" s="24"/>
      <c r="K135" s="19"/>
      <c r="L135" s="24"/>
      <c r="M135" s="24"/>
      <c r="N135" s="24"/>
      <c r="O135" s="24"/>
      <c r="P135" s="24"/>
      <c r="Q135" s="24"/>
      <c r="R135" s="24"/>
      <c r="S135" s="24"/>
      <c r="T135" s="24"/>
      <c r="U135" s="24"/>
      <c r="V135" s="24"/>
    </row>
    <row r="136" spans="1:22" ht="12.75" customHeight="1">
      <c r="A136" s="19"/>
      <c r="B136" s="24"/>
      <c r="C136" s="19"/>
      <c r="D136" s="24"/>
      <c r="E136" s="19"/>
      <c r="F136" s="24"/>
      <c r="G136" s="41"/>
      <c r="H136" s="24"/>
      <c r="I136" s="19"/>
      <c r="J136" s="24"/>
      <c r="K136" s="19"/>
      <c r="L136" s="24"/>
      <c r="M136" s="24"/>
      <c r="N136" s="24"/>
      <c r="O136" s="24"/>
      <c r="P136" s="24"/>
      <c r="Q136" s="24"/>
      <c r="R136" s="24"/>
      <c r="S136" s="24"/>
      <c r="T136" s="24"/>
      <c r="U136" s="24"/>
      <c r="V136" s="24"/>
    </row>
    <row r="137" spans="1:22" ht="12.75" customHeight="1">
      <c r="A137" s="19"/>
      <c r="B137" s="24"/>
      <c r="C137" s="19"/>
      <c r="D137" s="24"/>
      <c r="E137" s="19"/>
      <c r="F137" s="24"/>
      <c r="G137" s="41"/>
      <c r="H137" s="24"/>
      <c r="I137" s="19"/>
      <c r="J137" s="24"/>
      <c r="K137" s="19"/>
      <c r="L137" s="24"/>
      <c r="M137" s="24"/>
      <c r="N137" s="24"/>
      <c r="O137" s="24"/>
      <c r="P137" s="24"/>
      <c r="Q137" s="24"/>
      <c r="R137" s="24"/>
      <c r="S137" s="24"/>
      <c r="T137" s="24"/>
      <c r="U137" s="24"/>
      <c r="V137" s="24"/>
    </row>
    <row r="138" spans="1:22" ht="12.75" customHeight="1">
      <c r="A138" s="19"/>
      <c r="B138" s="24"/>
      <c r="C138" s="19"/>
      <c r="D138" s="24"/>
      <c r="E138" s="19"/>
      <c r="F138" s="24"/>
      <c r="G138" s="41"/>
      <c r="H138" s="24"/>
      <c r="I138" s="19"/>
      <c r="J138" s="24"/>
      <c r="K138" s="19"/>
      <c r="L138" s="24"/>
      <c r="M138" s="24"/>
      <c r="N138" s="24"/>
      <c r="O138" s="24"/>
      <c r="P138" s="24"/>
      <c r="Q138" s="24"/>
      <c r="R138" s="24"/>
      <c r="S138" s="24"/>
      <c r="T138" s="24"/>
      <c r="U138" s="24"/>
      <c r="V138" s="24"/>
    </row>
    <row r="139" spans="1:22" ht="12.75" customHeight="1">
      <c r="A139" s="19"/>
      <c r="B139" s="24"/>
      <c r="C139" s="19"/>
      <c r="D139" s="24"/>
      <c r="E139" s="19"/>
      <c r="F139" s="24"/>
      <c r="G139" s="41"/>
      <c r="H139" s="24"/>
      <c r="I139" s="19"/>
      <c r="J139" s="24"/>
      <c r="K139" s="19"/>
      <c r="L139" s="24"/>
      <c r="M139" s="24"/>
      <c r="N139" s="24"/>
      <c r="O139" s="24"/>
      <c r="P139" s="24"/>
      <c r="Q139" s="24"/>
      <c r="R139" s="24"/>
      <c r="S139" s="24"/>
      <c r="T139" s="24"/>
      <c r="U139" s="24"/>
      <c r="V139" s="24"/>
    </row>
    <row r="140" spans="1:22" ht="12.75" customHeight="1">
      <c r="A140" s="19"/>
      <c r="B140" s="24"/>
      <c r="C140" s="19"/>
      <c r="D140" s="24"/>
      <c r="E140" s="19"/>
      <c r="F140" s="24"/>
      <c r="G140" s="41"/>
      <c r="H140" s="24"/>
      <c r="I140" s="19"/>
      <c r="J140" s="24"/>
      <c r="K140" s="19"/>
      <c r="L140" s="24"/>
      <c r="M140" s="24"/>
      <c r="N140" s="24"/>
      <c r="O140" s="24"/>
      <c r="P140" s="24"/>
      <c r="Q140" s="24"/>
      <c r="R140" s="24"/>
      <c r="S140" s="24"/>
      <c r="T140" s="24"/>
      <c r="U140" s="24"/>
      <c r="V140" s="24"/>
    </row>
    <row r="141" spans="1:22" ht="12.75" customHeight="1">
      <c r="A141" s="19"/>
      <c r="B141" s="24"/>
      <c r="C141" s="19"/>
      <c r="D141" s="24"/>
      <c r="E141" s="19"/>
      <c r="F141" s="24"/>
      <c r="G141" s="41"/>
      <c r="H141" s="24"/>
      <c r="I141" s="19"/>
      <c r="J141" s="24"/>
      <c r="K141" s="19"/>
      <c r="L141" s="24"/>
      <c r="M141" s="24"/>
      <c r="N141" s="24"/>
      <c r="O141" s="24"/>
      <c r="P141" s="24"/>
      <c r="Q141" s="24"/>
      <c r="R141" s="24"/>
      <c r="S141" s="24"/>
      <c r="T141" s="24"/>
      <c r="U141" s="24"/>
      <c r="V141" s="24"/>
    </row>
    <row r="142" spans="1:22" ht="12.75" customHeight="1">
      <c r="A142" s="19"/>
      <c r="B142" s="24"/>
      <c r="C142" s="19"/>
      <c r="D142" s="24"/>
      <c r="E142" s="19"/>
      <c r="F142" s="24"/>
      <c r="G142" s="41"/>
      <c r="H142" s="24"/>
      <c r="I142" s="19"/>
      <c r="J142" s="24"/>
      <c r="K142" s="19"/>
      <c r="L142" s="24"/>
      <c r="M142" s="24"/>
      <c r="N142" s="24"/>
      <c r="O142" s="24"/>
      <c r="P142" s="24"/>
      <c r="Q142" s="24"/>
      <c r="R142" s="24"/>
      <c r="S142" s="24"/>
      <c r="T142" s="24"/>
      <c r="U142" s="24"/>
      <c r="V142" s="24"/>
    </row>
    <row r="143" spans="1:22" ht="12.75" customHeight="1">
      <c r="A143" s="19"/>
      <c r="B143" s="24"/>
      <c r="C143" s="19"/>
      <c r="D143" s="24"/>
      <c r="E143" s="19"/>
      <c r="F143" s="24"/>
      <c r="G143" s="41"/>
      <c r="H143" s="24"/>
      <c r="I143" s="19"/>
      <c r="J143" s="24"/>
      <c r="K143" s="19"/>
      <c r="L143" s="24"/>
      <c r="M143" s="24"/>
      <c r="N143" s="24"/>
      <c r="O143" s="24"/>
      <c r="P143" s="24"/>
      <c r="Q143" s="24"/>
      <c r="R143" s="24"/>
      <c r="S143" s="24"/>
      <c r="T143" s="24"/>
      <c r="U143" s="24"/>
      <c r="V143" s="24"/>
    </row>
    <row r="144" spans="1:22" ht="12.75" customHeight="1">
      <c r="A144" s="19"/>
      <c r="B144" s="24"/>
      <c r="C144" s="19"/>
      <c r="D144" s="24"/>
      <c r="E144" s="19"/>
      <c r="F144" s="24"/>
      <c r="G144" s="41"/>
      <c r="H144" s="24"/>
      <c r="I144" s="19"/>
      <c r="J144" s="24"/>
      <c r="K144" s="19"/>
      <c r="L144" s="24"/>
      <c r="M144" s="24"/>
      <c r="N144" s="24"/>
      <c r="O144" s="24"/>
      <c r="P144" s="24"/>
      <c r="Q144" s="24"/>
      <c r="R144" s="24"/>
      <c r="S144" s="24"/>
      <c r="T144" s="24"/>
      <c r="U144" s="24"/>
      <c r="V144" s="24"/>
    </row>
    <row r="145" spans="1:22" ht="12.75" customHeight="1">
      <c r="A145" s="19"/>
      <c r="B145" s="24"/>
      <c r="C145" s="19"/>
      <c r="D145" s="24"/>
      <c r="E145" s="19"/>
      <c r="F145" s="24"/>
      <c r="G145" s="41"/>
      <c r="H145" s="24"/>
      <c r="I145" s="19"/>
      <c r="J145" s="24"/>
      <c r="K145" s="19"/>
      <c r="L145" s="24"/>
      <c r="M145" s="24"/>
      <c r="N145" s="24"/>
      <c r="O145" s="24"/>
      <c r="P145" s="24"/>
      <c r="Q145" s="24"/>
      <c r="R145" s="24"/>
      <c r="S145" s="24"/>
      <c r="T145" s="24"/>
      <c r="U145" s="24"/>
      <c r="V145" s="24"/>
    </row>
    <row r="146" spans="1:22" ht="12.75" customHeight="1">
      <c r="A146" s="19"/>
      <c r="B146" s="24"/>
      <c r="C146" s="19"/>
      <c r="D146" s="24"/>
      <c r="E146" s="19"/>
      <c r="F146" s="24"/>
      <c r="G146" s="41"/>
      <c r="H146" s="24"/>
      <c r="I146" s="19"/>
      <c r="J146" s="24"/>
      <c r="K146" s="19"/>
      <c r="L146" s="24"/>
      <c r="M146" s="24"/>
      <c r="N146" s="24"/>
      <c r="O146" s="24"/>
      <c r="P146" s="24"/>
      <c r="Q146" s="24"/>
      <c r="R146" s="24"/>
      <c r="S146" s="24"/>
      <c r="T146" s="24"/>
      <c r="U146" s="24"/>
      <c r="V146" s="24"/>
    </row>
    <row r="147" spans="1:22" ht="12.75" customHeight="1">
      <c r="A147" s="19"/>
      <c r="B147" s="24"/>
      <c r="C147" s="19"/>
      <c r="D147" s="24"/>
      <c r="E147" s="19"/>
      <c r="F147" s="24"/>
      <c r="G147" s="41"/>
      <c r="H147" s="24"/>
      <c r="I147" s="19"/>
      <c r="J147" s="24"/>
      <c r="K147" s="19"/>
      <c r="L147" s="24"/>
      <c r="M147" s="24"/>
      <c r="N147" s="24"/>
      <c r="O147" s="24"/>
      <c r="P147" s="24"/>
      <c r="Q147" s="24"/>
      <c r="R147" s="24"/>
      <c r="S147" s="24"/>
      <c r="T147" s="24"/>
      <c r="U147" s="24"/>
      <c r="V147" s="24"/>
    </row>
    <row r="148" spans="1:22" ht="12.75" customHeight="1">
      <c r="A148" s="19"/>
      <c r="B148" s="24"/>
      <c r="C148" s="19"/>
      <c r="D148" s="24"/>
      <c r="E148" s="19"/>
      <c r="F148" s="24"/>
      <c r="G148" s="41"/>
      <c r="H148" s="24"/>
      <c r="I148" s="19"/>
      <c r="J148" s="24"/>
      <c r="K148" s="19"/>
      <c r="L148" s="24"/>
      <c r="M148" s="24"/>
      <c r="N148" s="24"/>
      <c r="O148" s="24"/>
      <c r="P148" s="24"/>
      <c r="Q148" s="24"/>
      <c r="R148" s="24"/>
      <c r="S148" s="24"/>
      <c r="T148" s="24"/>
      <c r="U148" s="24"/>
      <c r="V148" s="24"/>
    </row>
    <row r="149" spans="1:22" ht="12.75" customHeight="1">
      <c r="A149" s="19"/>
      <c r="B149" s="24"/>
      <c r="C149" s="19"/>
      <c r="D149" s="24"/>
      <c r="E149" s="19"/>
      <c r="F149" s="24"/>
      <c r="G149" s="41"/>
      <c r="H149" s="24"/>
      <c r="I149" s="19"/>
      <c r="J149" s="24"/>
      <c r="K149" s="19"/>
      <c r="L149" s="24"/>
      <c r="M149" s="24"/>
      <c r="N149" s="24"/>
      <c r="O149" s="24"/>
      <c r="P149" s="24"/>
      <c r="Q149" s="24"/>
      <c r="R149" s="24"/>
      <c r="S149" s="24"/>
      <c r="T149" s="24"/>
      <c r="U149" s="24"/>
      <c r="V149" s="24"/>
    </row>
    <row r="150" spans="1:22" ht="12.75" customHeight="1">
      <c r="A150" s="19"/>
      <c r="B150" s="24"/>
      <c r="C150" s="19"/>
      <c r="D150" s="24"/>
      <c r="E150" s="19"/>
      <c r="F150" s="24"/>
      <c r="G150" s="41"/>
      <c r="H150" s="24"/>
      <c r="I150" s="19"/>
      <c r="J150" s="24"/>
      <c r="K150" s="19"/>
      <c r="L150" s="24"/>
      <c r="M150" s="24"/>
      <c r="N150" s="24"/>
      <c r="O150" s="24"/>
      <c r="P150" s="24"/>
      <c r="Q150" s="24"/>
      <c r="R150" s="24"/>
      <c r="S150" s="24"/>
      <c r="T150" s="24"/>
      <c r="U150" s="24"/>
      <c r="V150" s="24"/>
    </row>
    <row r="151" spans="1:22" ht="12.75" customHeight="1">
      <c r="A151" s="19"/>
      <c r="B151" s="24"/>
      <c r="C151" s="19"/>
      <c r="D151" s="24"/>
      <c r="E151" s="19"/>
      <c r="F151" s="24"/>
      <c r="G151" s="41"/>
      <c r="H151" s="24"/>
      <c r="I151" s="19"/>
      <c r="J151" s="24"/>
      <c r="K151" s="19"/>
      <c r="L151" s="24"/>
      <c r="M151" s="24"/>
      <c r="N151" s="24"/>
      <c r="O151" s="24"/>
      <c r="P151" s="24"/>
      <c r="Q151" s="24"/>
      <c r="R151" s="24"/>
      <c r="S151" s="24"/>
      <c r="T151" s="24"/>
      <c r="U151" s="24"/>
      <c r="V151" s="24"/>
    </row>
    <row r="152" spans="1:22" ht="12.75" customHeight="1">
      <c r="A152" s="19"/>
      <c r="B152" s="24"/>
      <c r="C152" s="19"/>
      <c r="D152" s="24"/>
      <c r="E152" s="19"/>
      <c r="F152" s="24"/>
      <c r="G152" s="41"/>
      <c r="H152" s="24"/>
      <c r="I152" s="19"/>
      <c r="J152" s="24"/>
      <c r="K152" s="19"/>
      <c r="L152" s="24"/>
      <c r="M152" s="24"/>
      <c r="N152" s="24"/>
      <c r="O152" s="24"/>
      <c r="P152" s="24"/>
      <c r="Q152" s="24"/>
      <c r="R152" s="24"/>
      <c r="S152" s="24"/>
      <c r="T152" s="24"/>
      <c r="U152" s="24"/>
      <c r="V152" s="24"/>
    </row>
    <row r="153" spans="1:22" ht="12.75" customHeight="1">
      <c r="A153" s="19"/>
      <c r="B153" s="24"/>
      <c r="C153" s="19"/>
      <c r="D153" s="24"/>
      <c r="E153" s="19"/>
      <c r="F153" s="24"/>
      <c r="G153" s="41"/>
      <c r="H153" s="24"/>
      <c r="I153" s="19"/>
      <c r="J153" s="24"/>
      <c r="K153" s="19"/>
      <c r="L153" s="24"/>
      <c r="M153" s="24"/>
      <c r="N153" s="24"/>
      <c r="O153" s="24"/>
      <c r="P153" s="24"/>
      <c r="Q153" s="24"/>
      <c r="R153" s="24"/>
      <c r="S153" s="24"/>
      <c r="T153" s="24"/>
      <c r="U153" s="24"/>
      <c r="V153" s="24"/>
    </row>
    <row r="154" spans="1:22" ht="12.75" customHeight="1">
      <c r="A154" s="19"/>
      <c r="B154" s="24"/>
      <c r="C154" s="19"/>
      <c r="D154" s="24"/>
      <c r="E154" s="19"/>
      <c r="F154" s="24"/>
      <c r="G154" s="41"/>
      <c r="H154" s="24"/>
      <c r="I154" s="19"/>
      <c r="J154" s="24"/>
      <c r="K154" s="19"/>
      <c r="L154" s="24"/>
      <c r="M154" s="24"/>
      <c r="N154" s="24"/>
      <c r="O154" s="24"/>
      <c r="P154" s="24"/>
      <c r="Q154" s="24"/>
      <c r="R154" s="24"/>
      <c r="S154" s="24"/>
      <c r="T154" s="24"/>
      <c r="U154" s="24"/>
      <c r="V154" s="24"/>
    </row>
    <row r="155" spans="1:22" ht="12.75" customHeight="1">
      <c r="A155" s="19"/>
      <c r="B155" s="24"/>
      <c r="C155" s="19"/>
      <c r="D155" s="24"/>
      <c r="E155" s="19"/>
      <c r="F155" s="24"/>
      <c r="G155" s="41"/>
      <c r="H155" s="24"/>
      <c r="I155" s="19"/>
      <c r="J155" s="24"/>
      <c r="K155" s="19"/>
      <c r="L155" s="24"/>
      <c r="M155" s="24"/>
      <c r="N155" s="24"/>
      <c r="O155" s="24"/>
      <c r="P155" s="24"/>
      <c r="Q155" s="24"/>
      <c r="R155" s="24"/>
      <c r="S155" s="24"/>
      <c r="T155" s="24"/>
      <c r="U155" s="24"/>
      <c r="V155" s="24"/>
    </row>
    <row r="156" spans="1:22" ht="12.75" customHeight="1">
      <c r="A156" s="19"/>
      <c r="B156" s="24"/>
      <c r="C156" s="19"/>
      <c r="D156" s="24"/>
      <c r="E156" s="19"/>
      <c r="F156" s="24"/>
      <c r="G156" s="41"/>
      <c r="H156" s="24"/>
      <c r="I156" s="19"/>
      <c r="J156" s="24"/>
      <c r="K156" s="19"/>
      <c r="L156" s="24"/>
      <c r="M156" s="24"/>
      <c r="N156" s="24"/>
      <c r="O156" s="24"/>
      <c r="P156" s="24"/>
      <c r="Q156" s="24"/>
      <c r="R156" s="24"/>
      <c r="S156" s="24"/>
      <c r="T156" s="24"/>
      <c r="U156" s="24"/>
      <c r="V156" s="24"/>
    </row>
    <row r="157" spans="1:22" ht="12.75" customHeight="1">
      <c r="A157" s="19"/>
      <c r="B157" s="24"/>
      <c r="C157" s="19"/>
      <c r="D157" s="24"/>
      <c r="E157" s="19"/>
      <c r="F157" s="24"/>
      <c r="G157" s="41"/>
      <c r="H157" s="24"/>
      <c r="I157" s="19"/>
      <c r="J157" s="24"/>
      <c r="K157" s="19"/>
      <c r="L157" s="24"/>
      <c r="M157" s="24"/>
      <c r="N157" s="24"/>
      <c r="O157" s="24"/>
      <c r="P157" s="24"/>
      <c r="Q157" s="24"/>
      <c r="R157" s="24"/>
      <c r="S157" s="24"/>
      <c r="T157" s="24"/>
      <c r="U157" s="24"/>
      <c r="V157" s="24"/>
    </row>
    <row r="158" spans="1:22" ht="12.75" customHeight="1">
      <c r="A158" s="19"/>
      <c r="B158" s="24"/>
      <c r="C158" s="19"/>
      <c r="D158" s="24"/>
      <c r="E158" s="19"/>
      <c r="F158" s="24"/>
      <c r="G158" s="41"/>
      <c r="H158" s="24"/>
      <c r="I158" s="19"/>
      <c r="J158" s="24"/>
      <c r="K158" s="19"/>
      <c r="L158" s="24"/>
      <c r="M158" s="24"/>
      <c r="N158" s="24"/>
      <c r="O158" s="24"/>
      <c r="P158" s="24"/>
      <c r="Q158" s="24"/>
      <c r="R158" s="24"/>
      <c r="S158" s="24"/>
      <c r="T158" s="24"/>
      <c r="U158" s="24"/>
      <c r="V158" s="24"/>
    </row>
    <row r="159" spans="1:22" ht="12.75" customHeight="1">
      <c r="A159" s="19"/>
      <c r="B159" s="24"/>
      <c r="C159" s="19"/>
      <c r="D159" s="24"/>
      <c r="E159" s="19"/>
      <c r="F159" s="24"/>
      <c r="G159" s="41"/>
      <c r="H159" s="24"/>
      <c r="I159" s="19"/>
      <c r="J159" s="24"/>
      <c r="K159" s="19"/>
      <c r="L159" s="24"/>
      <c r="M159" s="24"/>
      <c r="N159" s="24"/>
      <c r="O159" s="24"/>
      <c r="P159" s="24"/>
      <c r="Q159" s="24"/>
      <c r="R159" s="24"/>
      <c r="S159" s="24"/>
      <c r="T159" s="24"/>
      <c r="U159" s="24"/>
      <c r="V159" s="24"/>
    </row>
    <row r="160" spans="1:22" ht="12.75" customHeight="1">
      <c r="A160" s="19"/>
      <c r="B160" s="24"/>
      <c r="C160" s="19"/>
      <c r="D160" s="24"/>
      <c r="E160" s="19"/>
      <c r="F160" s="24"/>
      <c r="G160" s="41"/>
      <c r="H160" s="24"/>
      <c r="I160" s="19"/>
      <c r="J160" s="24"/>
      <c r="K160" s="19"/>
      <c r="L160" s="24"/>
      <c r="M160" s="24"/>
      <c r="N160" s="24"/>
      <c r="O160" s="24"/>
      <c r="P160" s="24"/>
      <c r="Q160" s="24"/>
      <c r="R160" s="24"/>
      <c r="S160" s="24"/>
      <c r="T160" s="24"/>
      <c r="U160" s="24"/>
      <c r="V160" s="24"/>
    </row>
    <row r="161" spans="1:22" ht="12.75" customHeight="1">
      <c r="A161" s="19"/>
      <c r="B161" s="24"/>
      <c r="C161" s="19"/>
      <c r="D161" s="24"/>
      <c r="E161" s="19"/>
      <c r="F161" s="24"/>
      <c r="G161" s="41"/>
      <c r="H161" s="24"/>
      <c r="I161" s="19"/>
      <c r="J161" s="24"/>
      <c r="K161" s="19"/>
      <c r="L161" s="24"/>
      <c r="M161" s="24"/>
      <c r="N161" s="24"/>
      <c r="O161" s="24"/>
      <c r="P161" s="24"/>
      <c r="Q161" s="24"/>
      <c r="R161" s="24"/>
      <c r="S161" s="24"/>
      <c r="T161" s="24"/>
      <c r="U161" s="24"/>
      <c r="V161" s="24"/>
    </row>
    <row r="162" spans="1:22" ht="12.75" customHeight="1">
      <c r="A162" s="19"/>
      <c r="B162" s="24"/>
      <c r="C162" s="19"/>
      <c r="D162" s="24"/>
      <c r="E162" s="19"/>
      <c r="F162" s="24"/>
      <c r="G162" s="41"/>
      <c r="H162" s="24"/>
      <c r="I162" s="19"/>
      <c r="J162" s="24"/>
      <c r="K162" s="19"/>
      <c r="L162" s="24"/>
      <c r="M162" s="24"/>
      <c r="N162" s="24"/>
      <c r="O162" s="24"/>
      <c r="P162" s="24"/>
      <c r="Q162" s="24"/>
      <c r="R162" s="24"/>
      <c r="S162" s="24"/>
      <c r="T162" s="24"/>
      <c r="U162" s="24"/>
      <c r="V162" s="24"/>
    </row>
    <row r="163" spans="1:22" ht="12.75" customHeight="1">
      <c r="A163" s="19"/>
      <c r="B163" s="24"/>
      <c r="C163" s="19"/>
      <c r="D163" s="24"/>
      <c r="E163" s="19"/>
      <c r="F163" s="24"/>
      <c r="G163" s="41"/>
      <c r="H163" s="24"/>
      <c r="I163" s="19"/>
      <c r="J163" s="24"/>
      <c r="K163" s="19"/>
      <c r="L163" s="24"/>
      <c r="M163" s="24"/>
      <c r="N163" s="24"/>
      <c r="O163" s="24"/>
      <c r="P163" s="24"/>
      <c r="Q163" s="24"/>
      <c r="R163" s="24"/>
      <c r="S163" s="24"/>
      <c r="T163" s="24"/>
      <c r="U163" s="24"/>
      <c r="V163" s="24"/>
    </row>
    <row r="164" spans="1:22" ht="12.75" customHeight="1">
      <c r="A164" s="19"/>
      <c r="B164" s="24"/>
      <c r="C164" s="19"/>
      <c r="D164" s="24"/>
      <c r="E164" s="19"/>
      <c r="F164" s="24"/>
      <c r="G164" s="41"/>
      <c r="H164" s="24"/>
      <c r="I164" s="19"/>
      <c r="J164" s="24"/>
      <c r="K164" s="19"/>
      <c r="L164" s="24"/>
      <c r="M164" s="24"/>
      <c r="N164" s="24"/>
      <c r="O164" s="24"/>
      <c r="P164" s="24"/>
      <c r="Q164" s="24"/>
      <c r="R164" s="24"/>
      <c r="S164" s="24"/>
      <c r="T164" s="24"/>
      <c r="U164" s="24"/>
      <c r="V164" s="24"/>
    </row>
    <row r="165" spans="1:22" ht="12.75" customHeight="1">
      <c r="A165" s="19"/>
      <c r="B165" s="24"/>
      <c r="C165" s="19"/>
      <c r="D165" s="24"/>
      <c r="E165" s="19"/>
      <c r="F165" s="24"/>
      <c r="G165" s="41"/>
      <c r="H165" s="24"/>
      <c r="I165" s="19"/>
      <c r="J165" s="24"/>
      <c r="K165" s="19"/>
      <c r="L165" s="24"/>
      <c r="M165" s="24"/>
      <c r="N165" s="24"/>
      <c r="O165" s="24"/>
      <c r="P165" s="24"/>
      <c r="Q165" s="24"/>
      <c r="R165" s="24"/>
      <c r="S165" s="24"/>
      <c r="T165" s="24"/>
      <c r="U165" s="24"/>
      <c r="V165" s="24"/>
    </row>
    <row r="166" spans="1:22" ht="12.75" customHeight="1">
      <c r="A166" s="19"/>
      <c r="B166" s="24"/>
      <c r="C166" s="19"/>
      <c r="D166" s="24"/>
      <c r="E166" s="19"/>
      <c r="F166" s="24"/>
      <c r="G166" s="41"/>
      <c r="H166" s="24"/>
      <c r="I166" s="19"/>
      <c r="J166" s="24"/>
      <c r="K166" s="19"/>
      <c r="L166" s="24"/>
      <c r="M166" s="24"/>
      <c r="N166" s="24"/>
      <c r="O166" s="24"/>
      <c r="P166" s="24"/>
      <c r="Q166" s="24"/>
      <c r="R166" s="24"/>
      <c r="S166" s="24"/>
      <c r="T166" s="24"/>
      <c r="U166" s="24"/>
      <c r="V166" s="24"/>
    </row>
    <row r="167" spans="1:22" ht="12.75" customHeight="1">
      <c r="A167" s="19"/>
      <c r="B167" s="24"/>
      <c r="C167" s="19"/>
      <c r="D167" s="24"/>
      <c r="E167" s="19"/>
      <c r="F167" s="24"/>
      <c r="G167" s="41"/>
      <c r="H167" s="24"/>
      <c r="I167" s="19"/>
      <c r="J167" s="24"/>
      <c r="K167" s="19"/>
      <c r="L167" s="24"/>
      <c r="M167" s="24"/>
      <c r="N167" s="24"/>
      <c r="O167" s="24"/>
      <c r="P167" s="24"/>
      <c r="Q167" s="24"/>
      <c r="R167" s="24"/>
      <c r="S167" s="24"/>
      <c r="T167" s="24"/>
      <c r="U167" s="24"/>
      <c r="V167" s="24"/>
    </row>
    <row r="168" spans="1:22" ht="12.75" customHeight="1">
      <c r="A168" s="19"/>
      <c r="B168" s="24"/>
      <c r="C168" s="19"/>
      <c r="D168" s="24"/>
      <c r="E168" s="19"/>
      <c r="F168" s="24"/>
      <c r="G168" s="41"/>
      <c r="H168" s="24"/>
      <c r="I168" s="19"/>
      <c r="J168" s="24"/>
      <c r="K168" s="19"/>
      <c r="L168" s="24"/>
      <c r="M168" s="24"/>
      <c r="N168" s="24"/>
      <c r="O168" s="24"/>
      <c r="P168" s="24"/>
      <c r="Q168" s="24"/>
      <c r="R168" s="24"/>
      <c r="S168" s="24"/>
      <c r="T168" s="24"/>
      <c r="U168" s="24"/>
      <c r="V168" s="24"/>
    </row>
    <row r="169" spans="1:22" ht="12.75" customHeight="1">
      <c r="A169" s="19"/>
      <c r="B169" s="24"/>
      <c r="C169" s="19"/>
      <c r="D169" s="24"/>
      <c r="E169" s="19"/>
      <c r="F169" s="24"/>
      <c r="G169" s="41"/>
      <c r="H169" s="24"/>
      <c r="I169" s="19"/>
      <c r="J169" s="24"/>
      <c r="K169" s="19"/>
      <c r="L169" s="24"/>
      <c r="M169" s="24"/>
      <c r="N169" s="24"/>
      <c r="O169" s="24"/>
      <c r="P169" s="24"/>
      <c r="Q169" s="24"/>
      <c r="R169" s="24"/>
      <c r="S169" s="24"/>
      <c r="T169" s="24"/>
      <c r="U169" s="24"/>
      <c r="V169" s="24"/>
    </row>
    <row r="170" spans="1:22" ht="12.75" customHeight="1">
      <c r="A170" s="19"/>
      <c r="B170" s="24"/>
      <c r="C170" s="19"/>
      <c r="D170" s="24"/>
      <c r="E170" s="19"/>
      <c r="F170" s="24"/>
      <c r="G170" s="41"/>
      <c r="H170" s="24"/>
      <c r="I170" s="19"/>
      <c r="J170" s="24"/>
      <c r="K170" s="19"/>
      <c r="L170" s="24"/>
      <c r="M170" s="24"/>
      <c r="N170" s="24"/>
      <c r="O170" s="24"/>
      <c r="P170" s="24"/>
      <c r="Q170" s="24"/>
      <c r="R170" s="24"/>
      <c r="S170" s="24"/>
      <c r="T170" s="24"/>
      <c r="U170" s="24"/>
      <c r="V170" s="24"/>
    </row>
    <row r="171" spans="1:22" ht="12.75" customHeight="1">
      <c r="A171" s="19"/>
      <c r="B171" s="24"/>
      <c r="C171" s="19"/>
      <c r="D171" s="24"/>
      <c r="E171" s="19"/>
      <c r="F171" s="24"/>
      <c r="G171" s="41"/>
      <c r="H171" s="24"/>
      <c r="I171" s="19"/>
      <c r="J171" s="24"/>
      <c r="K171" s="19"/>
      <c r="L171" s="24"/>
      <c r="M171" s="24"/>
      <c r="N171" s="24"/>
      <c r="O171" s="24"/>
      <c r="P171" s="24"/>
      <c r="Q171" s="24"/>
      <c r="R171" s="24"/>
      <c r="S171" s="24"/>
      <c r="T171" s="24"/>
      <c r="U171" s="24"/>
      <c r="V171" s="24"/>
    </row>
    <row r="172" spans="1:22" ht="12.75" customHeight="1">
      <c r="A172" s="19"/>
      <c r="B172" s="24"/>
      <c r="C172" s="19"/>
      <c r="D172" s="24"/>
      <c r="E172" s="19"/>
      <c r="F172" s="24"/>
      <c r="G172" s="41"/>
      <c r="H172" s="24"/>
      <c r="I172" s="19"/>
      <c r="J172" s="24"/>
      <c r="K172" s="19"/>
      <c r="L172" s="24"/>
      <c r="M172" s="24"/>
      <c r="N172" s="24"/>
      <c r="O172" s="24"/>
      <c r="P172" s="24"/>
      <c r="Q172" s="24"/>
      <c r="R172" s="24"/>
      <c r="S172" s="24"/>
      <c r="T172" s="24"/>
      <c r="U172" s="24"/>
      <c r="V172" s="24"/>
    </row>
    <row r="173" spans="1:22" ht="12.75" customHeight="1">
      <c r="A173" s="19"/>
      <c r="B173" s="24"/>
      <c r="C173" s="19"/>
      <c r="D173" s="24"/>
      <c r="E173" s="19"/>
      <c r="F173" s="24"/>
      <c r="G173" s="41"/>
      <c r="H173" s="24"/>
      <c r="I173" s="19"/>
      <c r="J173" s="24"/>
      <c r="K173" s="19"/>
      <c r="L173" s="24"/>
      <c r="M173" s="24"/>
      <c r="N173" s="24"/>
      <c r="O173" s="24"/>
      <c r="P173" s="24"/>
      <c r="Q173" s="24"/>
      <c r="R173" s="24"/>
      <c r="S173" s="24"/>
      <c r="T173" s="24"/>
      <c r="U173" s="24"/>
      <c r="V173" s="24"/>
    </row>
    <row r="174" spans="1:22" ht="12.75" customHeight="1">
      <c r="A174" s="19"/>
      <c r="B174" s="24"/>
      <c r="C174" s="19"/>
      <c r="D174" s="24"/>
      <c r="E174" s="19"/>
      <c r="F174" s="24"/>
      <c r="G174" s="41"/>
      <c r="H174" s="24"/>
      <c r="I174" s="19"/>
      <c r="J174" s="24"/>
      <c r="K174" s="19"/>
      <c r="L174" s="24"/>
      <c r="M174" s="24"/>
      <c r="N174" s="24"/>
      <c r="O174" s="24"/>
      <c r="P174" s="24"/>
      <c r="Q174" s="24"/>
      <c r="R174" s="24"/>
      <c r="S174" s="24"/>
      <c r="T174" s="24"/>
      <c r="U174" s="24"/>
      <c r="V174" s="24"/>
    </row>
    <row r="175" spans="1:22" ht="12.75" customHeight="1">
      <c r="A175" s="19"/>
      <c r="B175" s="24"/>
      <c r="C175" s="19"/>
      <c r="D175" s="24"/>
      <c r="E175" s="19"/>
      <c r="F175" s="24"/>
      <c r="G175" s="41"/>
      <c r="H175" s="24"/>
      <c r="I175" s="19"/>
      <c r="J175" s="24"/>
      <c r="K175" s="19"/>
      <c r="L175" s="24"/>
      <c r="M175" s="24"/>
      <c r="N175" s="24"/>
      <c r="O175" s="24"/>
      <c r="P175" s="24"/>
      <c r="Q175" s="24"/>
      <c r="R175" s="24"/>
      <c r="S175" s="24"/>
      <c r="T175" s="24"/>
      <c r="U175" s="24"/>
      <c r="V175" s="24"/>
    </row>
    <row r="176" spans="1:22" ht="12.75" customHeight="1">
      <c r="A176" s="19"/>
      <c r="B176" s="24"/>
      <c r="C176" s="19"/>
      <c r="D176" s="24"/>
      <c r="E176" s="19"/>
      <c r="F176" s="24"/>
      <c r="G176" s="41"/>
      <c r="H176" s="24"/>
      <c r="I176" s="19"/>
      <c r="J176" s="24"/>
      <c r="K176" s="19"/>
      <c r="L176" s="24"/>
      <c r="M176" s="24"/>
      <c r="N176" s="24"/>
      <c r="O176" s="24"/>
      <c r="P176" s="24"/>
      <c r="Q176" s="24"/>
      <c r="R176" s="24"/>
      <c r="S176" s="24"/>
      <c r="T176" s="24"/>
      <c r="U176" s="24"/>
      <c r="V176" s="24"/>
    </row>
    <row r="177" spans="1:22" ht="12.75" customHeight="1">
      <c r="A177" s="19"/>
      <c r="B177" s="24"/>
      <c r="C177" s="19"/>
      <c r="D177" s="24"/>
      <c r="E177" s="19"/>
      <c r="F177" s="24"/>
      <c r="G177" s="41"/>
      <c r="H177" s="24"/>
      <c r="I177" s="19"/>
      <c r="J177" s="24"/>
      <c r="K177" s="19"/>
      <c r="L177" s="24"/>
      <c r="M177" s="24"/>
      <c r="N177" s="24"/>
      <c r="O177" s="24"/>
      <c r="P177" s="24"/>
      <c r="Q177" s="24"/>
      <c r="R177" s="24"/>
      <c r="S177" s="24"/>
      <c r="T177" s="24"/>
      <c r="U177" s="24"/>
      <c r="V177" s="24"/>
    </row>
    <row r="178" spans="1:22" ht="12.75" customHeight="1">
      <c r="A178" s="19"/>
      <c r="B178" s="24"/>
      <c r="C178" s="19"/>
      <c r="D178" s="24"/>
      <c r="E178" s="19"/>
      <c r="F178" s="24"/>
      <c r="G178" s="41"/>
      <c r="H178" s="24"/>
      <c r="I178" s="19"/>
      <c r="J178" s="24"/>
      <c r="K178" s="19"/>
      <c r="L178" s="24"/>
      <c r="M178" s="24"/>
      <c r="N178" s="24"/>
      <c r="O178" s="24"/>
      <c r="P178" s="24"/>
      <c r="Q178" s="24"/>
      <c r="R178" s="24"/>
      <c r="S178" s="24"/>
      <c r="T178" s="24"/>
      <c r="U178" s="24"/>
      <c r="V178" s="24"/>
    </row>
    <row r="179" spans="1:22" ht="12.75" customHeight="1">
      <c r="A179" s="19"/>
      <c r="B179" s="24"/>
      <c r="C179" s="19"/>
      <c r="D179" s="24"/>
      <c r="E179" s="19"/>
      <c r="F179" s="24"/>
      <c r="G179" s="41"/>
      <c r="H179" s="24"/>
      <c r="I179" s="19"/>
      <c r="J179" s="24"/>
      <c r="K179" s="19"/>
      <c r="L179" s="24"/>
      <c r="M179" s="24"/>
      <c r="N179" s="24"/>
      <c r="O179" s="24"/>
      <c r="P179" s="24"/>
      <c r="Q179" s="24"/>
      <c r="R179" s="24"/>
      <c r="S179" s="24"/>
      <c r="T179" s="24"/>
      <c r="U179" s="24"/>
      <c r="V179" s="24"/>
    </row>
    <row r="180" spans="1:22" ht="12.75" customHeight="1">
      <c r="A180" s="19"/>
      <c r="B180" s="24"/>
      <c r="C180" s="19"/>
      <c r="D180" s="24"/>
      <c r="E180" s="19"/>
      <c r="F180" s="24"/>
      <c r="G180" s="41"/>
      <c r="H180" s="24"/>
      <c r="I180" s="19"/>
      <c r="J180" s="24"/>
      <c r="K180" s="19"/>
      <c r="L180" s="24"/>
      <c r="M180" s="24"/>
      <c r="N180" s="24"/>
      <c r="O180" s="24"/>
      <c r="P180" s="24"/>
      <c r="Q180" s="24"/>
      <c r="R180" s="24"/>
      <c r="S180" s="24"/>
      <c r="T180" s="24"/>
      <c r="U180" s="24"/>
      <c r="V180" s="24"/>
    </row>
    <row r="181" spans="1:22" ht="12.75" customHeight="1">
      <c r="A181" s="19"/>
      <c r="B181" s="24"/>
      <c r="C181" s="19"/>
      <c r="D181" s="24"/>
      <c r="E181" s="19"/>
      <c r="F181" s="24"/>
      <c r="G181" s="41"/>
      <c r="H181" s="24"/>
      <c r="I181" s="19"/>
      <c r="J181" s="24"/>
      <c r="K181" s="19"/>
      <c r="L181" s="24"/>
      <c r="M181" s="24"/>
      <c r="N181" s="24"/>
      <c r="O181" s="24"/>
      <c r="P181" s="24"/>
      <c r="Q181" s="24"/>
      <c r="R181" s="24"/>
      <c r="S181" s="24"/>
      <c r="T181" s="24"/>
      <c r="U181" s="24"/>
      <c r="V181" s="24"/>
    </row>
    <row r="182" spans="1:22" ht="12.75" customHeight="1">
      <c r="A182" s="19"/>
      <c r="B182" s="24"/>
      <c r="C182" s="19"/>
      <c r="D182" s="24"/>
      <c r="E182" s="19"/>
      <c r="F182" s="24"/>
      <c r="G182" s="41"/>
      <c r="H182" s="24"/>
      <c r="I182" s="19"/>
      <c r="J182" s="24"/>
      <c r="K182" s="19"/>
      <c r="L182" s="24"/>
      <c r="M182" s="24"/>
      <c r="N182" s="24"/>
      <c r="O182" s="24"/>
      <c r="P182" s="24"/>
      <c r="Q182" s="24"/>
      <c r="R182" s="24"/>
      <c r="S182" s="24"/>
      <c r="T182" s="24"/>
      <c r="U182" s="24"/>
      <c r="V182" s="24"/>
    </row>
    <row r="183" spans="1:22" ht="12.75" customHeight="1">
      <c r="A183" s="19"/>
      <c r="B183" s="24"/>
      <c r="C183" s="19"/>
      <c r="D183" s="24"/>
      <c r="E183" s="19"/>
      <c r="F183" s="24"/>
      <c r="G183" s="41"/>
      <c r="H183" s="24"/>
      <c r="I183" s="19"/>
      <c r="J183" s="24"/>
      <c r="K183" s="19"/>
      <c r="L183" s="24"/>
      <c r="M183" s="24"/>
      <c r="N183" s="24"/>
      <c r="O183" s="24"/>
      <c r="P183" s="24"/>
      <c r="Q183" s="24"/>
      <c r="R183" s="24"/>
      <c r="S183" s="24"/>
      <c r="T183" s="24"/>
      <c r="U183" s="24"/>
      <c r="V183" s="24"/>
    </row>
    <row r="184" spans="1:22" ht="12.75" customHeight="1">
      <c r="A184" s="19"/>
      <c r="B184" s="24"/>
      <c r="C184" s="19"/>
      <c r="D184" s="24"/>
      <c r="E184" s="19"/>
      <c r="F184" s="24"/>
      <c r="G184" s="41"/>
      <c r="H184" s="24"/>
      <c r="I184" s="19"/>
      <c r="J184" s="24"/>
      <c r="K184" s="19"/>
      <c r="L184" s="24"/>
      <c r="M184" s="24"/>
      <c r="N184" s="24"/>
      <c r="O184" s="24"/>
      <c r="P184" s="24"/>
      <c r="Q184" s="24"/>
      <c r="R184" s="24"/>
      <c r="S184" s="24"/>
      <c r="T184" s="24"/>
      <c r="U184" s="24"/>
      <c r="V184" s="24"/>
    </row>
    <row r="185" spans="1:22" ht="12.75" customHeight="1">
      <c r="A185" s="19"/>
      <c r="B185" s="24"/>
      <c r="C185" s="19"/>
      <c r="D185" s="24"/>
      <c r="E185" s="19"/>
      <c r="F185" s="24"/>
      <c r="G185" s="41"/>
      <c r="H185" s="24"/>
      <c r="I185" s="19"/>
      <c r="J185" s="24"/>
      <c r="K185" s="19"/>
      <c r="L185" s="24"/>
      <c r="M185" s="24"/>
      <c r="N185" s="24"/>
      <c r="O185" s="24"/>
      <c r="P185" s="24"/>
      <c r="Q185" s="24"/>
      <c r="R185" s="24"/>
      <c r="S185" s="24"/>
      <c r="T185" s="24"/>
      <c r="U185" s="24"/>
      <c r="V185" s="24"/>
    </row>
    <row r="186" spans="1:22" ht="12.75" customHeight="1">
      <c r="A186" s="19"/>
      <c r="B186" s="24"/>
      <c r="C186" s="19"/>
      <c r="D186" s="24"/>
      <c r="E186" s="19"/>
      <c r="F186" s="24"/>
      <c r="G186" s="41"/>
      <c r="H186" s="24"/>
      <c r="I186" s="19"/>
      <c r="J186" s="24"/>
      <c r="K186" s="19"/>
      <c r="L186" s="24"/>
      <c r="M186" s="24"/>
      <c r="N186" s="24"/>
      <c r="O186" s="24"/>
      <c r="P186" s="24"/>
      <c r="Q186" s="24"/>
      <c r="R186" s="24"/>
      <c r="S186" s="24"/>
      <c r="T186" s="24"/>
      <c r="U186" s="24"/>
      <c r="V186" s="24"/>
    </row>
    <row r="187" spans="1:22" ht="12.75" customHeight="1">
      <c r="A187" s="19"/>
      <c r="B187" s="24"/>
      <c r="C187" s="19"/>
      <c r="D187" s="24"/>
      <c r="E187" s="19"/>
      <c r="F187" s="24"/>
      <c r="G187" s="41"/>
      <c r="H187" s="24"/>
      <c r="I187" s="19"/>
      <c r="J187" s="24"/>
      <c r="K187" s="19"/>
      <c r="L187" s="24"/>
      <c r="M187" s="24"/>
      <c r="N187" s="24"/>
      <c r="O187" s="24"/>
      <c r="P187" s="24"/>
      <c r="Q187" s="24"/>
      <c r="R187" s="24"/>
      <c r="S187" s="24"/>
      <c r="T187" s="24"/>
      <c r="U187" s="24"/>
      <c r="V187" s="24"/>
    </row>
    <row r="188" spans="1:22" ht="12.75" customHeight="1">
      <c r="A188" s="19"/>
      <c r="B188" s="24"/>
      <c r="C188" s="19"/>
      <c r="D188" s="24"/>
      <c r="E188" s="19"/>
      <c r="F188" s="24"/>
      <c r="G188" s="41"/>
      <c r="H188" s="24"/>
      <c r="I188" s="19"/>
      <c r="J188" s="24"/>
      <c r="K188" s="19"/>
      <c r="L188" s="24"/>
      <c r="M188" s="24"/>
      <c r="N188" s="24"/>
      <c r="O188" s="24"/>
      <c r="P188" s="24"/>
      <c r="Q188" s="24"/>
      <c r="R188" s="24"/>
      <c r="S188" s="24"/>
      <c r="T188" s="24"/>
      <c r="U188" s="24"/>
      <c r="V188" s="24"/>
    </row>
    <row r="189" spans="1:22" ht="12.75" customHeight="1">
      <c r="A189" s="19"/>
      <c r="B189" s="24"/>
      <c r="C189" s="19"/>
      <c r="D189" s="24"/>
      <c r="E189" s="19"/>
      <c r="F189" s="24"/>
      <c r="G189" s="41"/>
      <c r="H189" s="24"/>
      <c r="I189" s="19"/>
      <c r="J189" s="24"/>
      <c r="K189" s="19"/>
      <c r="L189" s="24"/>
      <c r="M189" s="24"/>
      <c r="N189" s="24"/>
      <c r="O189" s="24"/>
      <c r="P189" s="24"/>
      <c r="Q189" s="24"/>
      <c r="R189" s="24"/>
      <c r="S189" s="24"/>
      <c r="T189" s="24"/>
      <c r="U189" s="24"/>
      <c r="V189" s="24"/>
    </row>
    <row r="190" spans="1:22" ht="12.75" customHeight="1">
      <c r="A190" s="19"/>
      <c r="B190" s="24"/>
      <c r="C190" s="19"/>
      <c r="D190" s="24"/>
      <c r="E190" s="19"/>
      <c r="F190" s="24"/>
      <c r="G190" s="41"/>
      <c r="H190" s="24"/>
      <c r="I190" s="19"/>
      <c r="J190" s="24"/>
      <c r="K190" s="19"/>
      <c r="L190" s="24"/>
      <c r="M190" s="24"/>
      <c r="N190" s="24"/>
      <c r="O190" s="24"/>
      <c r="P190" s="24"/>
      <c r="Q190" s="24"/>
      <c r="R190" s="24"/>
      <c r="S190" s="24"/>
      <c r="T190" s="24"/>
      <c r="U190" s="24"/>
      <c r="V190" s="24"/>
    </row>
    <row r="191" spans="1:22" ht="12.75" customHeight="1">
      <c r="A191" s="19"/>
      <c r="B191" s="24"/>
      <c r="C191" s="19"/>
      <c r="D191" s="24"/>
      <c r="E191" s="19"/>
      <c r="F191" s="24"/>
      <c r="G191" s="41"/>
      <c r="H191" s="24"/>
      <c r="I191" s="19"/>
      <c r="J191" s="24"/>
      <c r="K191" s="19"/>
      <c r="L191" s="24"/>
      <c r="M191" s="24"/>
      <c r="N191" s="24"/>
      <c r="O191" s="24"/>
      <c r="P191" s="24"/>
      <c r="Q191" s="24"/>
      <c r="R191" s="24"/>
      <c r="S191" s="24"/>
      <c r="T191" s="24"/>
      <c r="U191" s="24"/>
      <c r="V191" s="24"/>
    </row>
    <row r="192" spans="1:22" ht="12.75" customHeight="1">
      <c r="A192" s="19"/>
      <c r="B192" s="24"/>
      <c r="C192" s="19"/>
      <c r="D192" s="24"/>
      <c r="E192" s="19"/>
      <c r="F192" s="24"/>
      <c r="G192" s="41"/>
      <c r="H192" s="24"/>
      <c r="I192" s="19"/>
      <c r="J192" s="24"/>
      <c r="K192" s="19"/>
      <c r="L192" s="24"/>
      <c r="M192" s="24"/>
      <c r="N192" s="24"/>
      <c r="O192" s="24"/>
      <c r="P192" s="24"/>
      <c r="Q192" s="24"/>
      <c r="R192" s="24"/>
      <c r="S192" s="24"/>
      <c r="T192" s="24"/>
      <c r="U192" s="24"/>
      <c r="V192" s="24"/>
    </row>
    <row r="193" spans="1:22" ht="12.75" customHeight="1">
      <c r="A193" s="19"/>
      <c r="B193" s="24"/>
      <c r="C193" s="19"/>
      <c r="D193" s="24"/>
      <c r="E193" s="19"/>
      <c r="F193" s="24"/>
      <c r="G193" s="41"/>
      <c r="H193" s="24"/>
      <c r="I193" s="19"/>
      <c r="J193" s="24"/>
      <c r="K193" s="19"/>
      <c r="L193" s="24"/>
      <c r="M193" s="24"/>
      <c r="N193" s="24"/>
      <c r="O193" s="24"/>
      <c r="P193" s="24"/>
      <c r="Q193" s="24"/>
      <c r="R193" s="24"/>
      <c r="S193" s="24"/>
      <c r="T193" s="24"/>
      <c r="U193" s="24"/>
      <c r="V193" s="24"/>
    </row>
    <row r="194" spans="1:22" ht="12.75" customHeight="1">
      <c r="A194" s="19"/>
      <c r="B194" s="24"/>
      <c r="C194" s="19"/>
      <c r="D194" s="24"/>
      <c r="E194" s="19"/>
      <c r="F194" s="24"/>
      <c r="G194" s="41"/>
      <c r="H194" s="24"/>
      <c r="I194" s="19"/>
      <c r="J194" s="24"/>
      <c r="K194" s="19"/>
      <c r="L194" s="24"/>
      <c r="M194" s="24"/>
      <c r="N194" s="24"/>
      <c r="O194" s="24"/>
      <c r="P194" s="24"/>
      <c r="Q194" s="24"/>
      <c r="R194" s="24"/>
      <c r="S194" s="24"/>
      <c r="T194" s="24"/>
      <c r="U194" s="24"/>
      <c r="V194" s="24"/>
    </row>
    <row r="195" spans="1:22" ht="12.75" customHeight="1">
      <c r="A195" s="20"/>
      <c r="B195" s="24"/>
      <c r="C195" s="20"/>
      <c r="D195" s="24"/>
      <c r="E195" s="20"/>
      <c r="F195" s="24"/>
      <c r="G195" s="41"/>
      <c r="H195" s="24"/>
      <c r="I195" s="20"/>
      <c r="J195" s="24"/>
      <c r="K195" s="20"/>
      <c r="L195" s="24"/>
      <c r="M195" s="24"/>
      <c r="N195" s="24"/>
      <c r="O195" s="24"/>
      <c r="P195" s="24"/>
      <c r="Q195" s="24"/>
      <c r="R195" s="24"/>
      <c r="S195" s="24"/>
      <c r="T195" s="24"/>
      <c r="U195" s="24"/>
      <c r="V195" s="24"/>
    </row>
    <row r="196" spans="1:22" ht="12.75" customHeight="1">
      <c r="A196" s="20"/>
      <c r="B196" s="24"/>
      <c r="C196" s="20"/>
      <c r="D196" s="24"/>
      <c r="E196" s="20"/>
      <c r="F196" s="24"/>
      <c r="G196" s="41"/>
      <c r="H196" s="24"/>
      <c r="I196" s="20"/>
      <c r="J196" s="24"/>
      <c r="K196" s="20"/>
      <c r="L196" s="24"/>
      <c r="M196" s="24"/>
      <c r="N196" s="24"/>
      <c r="O196" s="24"/>
      <c r="P196" s="24"/>
      <c r="Q196" s="24"/>
      <c r="R196" s="24"/>
      <c r="S196" s="24"/>
      <c r="T196" s="24"/>
      <c r="U196" s="24"/>
      <c r="V196" s="24"/>
    </row>
    <row r="197" spans="1:22" ht="12.75" customHeight="1">
      <c r="A197" s="20"/>
      <c r="B197" s="24"/>
      <c r="C197" s="20"/>
      <c r="D197" s="24"/>
      <c r="E197" s="20"/>
      <c r="F197" s="24"/>
      <c r="G197" s="41"/>
      <c r="H197" s="24"/>
      <c r="I197" s="20"/>
      <c r="J197" s="24"/>
      <c r="K197" s="20"/>
      <c r="L197" s="24"/>
      <c r="M197" s="24"/>
      <c r="N197" s="24"/>
      <c r="O197" s="24"/>
      <c r="P197" s="24"/>
      <c r="Q197" s="24"/>
      <c r="R197" s="24"/>
      <c r="S197" s="24"/>
      <c r="T197" s="24"/>
      <c r="U197" s="24"/>
      <c r="V197" s="24"/>
    </row>
    <row r="198" spans="1:22" ht="12.75" customHeight="1">
      <c r="A198" s="20"/>
      <c r="B198" s="24"/>
      <c r="C198" s="20"/>
      <c r="D198" s="24"/>
      <c r="E198" s="20"/>
      <c r="F198" s="24"/>
      <c r="G198" s="41"/>
      <c r="H198" s="24"/>
      <c r="I198" s="20"/>
      <c r="J198" s="24"/>
      <c r="K198" s="20"/>
      <c r="L198" s="24"/>
      <c r="M198" s="24"/>
      <c r="N198" s="24"/>
      <c r="O198" s="24"/>
      <c r="P198" s="24"/>
      <c r="Q198" s="24"/>
      <c r="R198" s="24"/>
      <c r="S198" s="24"/>
      <c r="T198" s="24"/>
      <c r="U198" s="24"/>
      <c r="V198" s="24"/>
    </row>
    <row r="199" spans="1:22" ht="12.75" customHeight="1">
      <c r="A199" s="20"/>
      <c r="B199" s="24"/>
      <c r="C199" s="20"/>
      <c r="D199" s="24"/>
      <c r="E199" s="20"/>
      <c r="F199" s="24"/>
      <c r="G199" s="41"/>
      <c r="H199" s="24"/>
      <c r="I199" s="20"/>
      <c r="J199" s="24"/>
      <c r="K199" s="20"/>
      <c r="L199" s="24"/>
      <c r="M199" s="24"/>
      <c r="N199" s="24"/>
      <c r="O199" s="24"/>
      <c r="P199" s="24"/>
      <c r="Q199" s="24"/>
      <c r="R199" s="24"/>
      <c r="S199" s="24"/>
      <c r="T199" s="24"/>
      <c r="U199" s="24"/>
      <c r="V199" s="24"/>
    </row>
    <row r="200" spans="1:22" ht="12.75" customHeight="1">
      <c r="A200" s="20"/>
      <c r="B200" s="24"/>
      <c r="C200" s="20"/>
      <c r="D200" s="24"/>
      <c r="E200" s="20"/>
      <c r="F200" s="24"/>
      <c r="G200" s="41"/>
      <c r="H200" s="24"/>
      <c r="I200" s="20"/>
      <c r="J200" s="24"/>
      <c r="K200" s="20"/>
      <c r="L200" s="24"/>
      <c r="M200" s="24"/>
      <c r="N200" s="24"/>
      <c r="O200" s="24"/>
      <c r="P200" s="24"/>
      <c r="Q200" s="24"/>
      <c r="R200" s="24"/>
      <c r="S200" s="24"/>
      <c r="T200" s="24"/>
      <c r="U200" s="24"/>
      <c r="V200" s="24"/>
    </row>
    <row r="201" spans="1:22" ht="12.75" customHeight="1">
      <c r="A201" s="20"/>
      <c r="B201" s="24"/>
      <c r="C201" s="20"/>
      <c r="D201" s="24"/>
      <c r="E201" s="20"/>
      <c r="F201" s="24"/>
      <c r="G201" s="41"/>
      <c r="H201" s="24"/>
      <c r="I201" s="20"/>
      <c r="J201" s="24"/>
      <c r="K201" s="20"/>
      <c r="L201" s="24"/>
      <c r="M201" s="24"/>
      <c r="N201" s="24"/>
      <c r="O201" s="24"/>
      <c r="P201" s="24"/>
      <c r="Q201" s="24"/>
      <c r="R201" s="24"/>
      <c r="S201" s="24"/>
      <c r="T201" s="24"/>
      <c r="U201" s="24"/>
      <c r="V201" s="24"/>
    </row>
    <row r="202" spans="1:22" ht="12.75" customHeight="1">
      <c r="A202" s="20"/>
      <c r="B202" s="24"/>
      <c r="C202" s="20"/>
      <c r="D202" s="24"/>
      <c r="E202" s="20"/>
      <c r="F202" s="24"/>
      <c r="G202" s="41"/>
      <c r="H202" s="24"/>
      <c r="I202" s="20"/>
      <c r="J202" s="24"/>
      <c r="K202" s="20"/>
      <c r="L202" s="24"/>
      <c r="M202" s="24"/>
      <c r="N202" s="24"/>
      <c r="O202" s="24"/>
      <c r="P202" s="24"/>
      <c r="Q202" s="24"/>
      <c r="R202" s="24"/>
      <c r="S202" s="24"/>
      <c r="T202" s="24"/>
      <c r="U202" s="24"/>
      <c r="V202" s="24"/>
    </row>
    <row r="203" spans="1:22" ht="12.75" customHeight="1">
      <c r="A203" s="20"/>
      <c r="B203" s="24"/>
      <c r="C203" s="20"/>
      <c r="D203" s="24"/>
      <c r="E203" s="20"/>
      <c r="F203" s="24"/>
      <c r="G203" s="41"/>
      <c r="H203" s="24"/>
      <c r="I203" s="20"/>
      <c r="J203" s="24"/>
      <c r="K203" s="20"/>
      <c r="L203" s="24"/>
      <c r="M203" s="24"/>
      <c r="N203" s="24"/>
      <c r="O203" s="24"/>
      <c r="P203" s="24"/>
      <c r="Q203" s="24"/>
      <c r="R203" s="24"/>
      <c r="S203" s="24"/>
      <c r="T203" s="24"/>
      <c r="U203" s="24"/>
      <c r="V203" s="24"/>
    </row>
    <row r="204" spans="1:22" ht="12.75" customHeight="1">
      <c r="A204" s="20"/>
      <c r="B204" s="24"/>
      <c r="C204" s="20"/>
      <c r="D204" s="24"/>
      <c r="E204" s="20"/>
      <c r="F204" s="24"/>
      <c r="G204" s="41"/>
      <c r="H204" s="24"/>
      <c r="I204" s="20"/>
      <c r="J204" s="24"/>
      <c r="K204" s="20"/>
      <c r="L204" s="24"/>
      <c r="M204" s="24"/>
      <c r="N204" s="24"/>
      <c r="O204" s="24"/>
      <c r="P204" s="24"/>
      <c r="Q204" s="24"/>
      <c r="R204" s="24"/>
      <c r="S204" s="24"/>
      <c r="T204" s="24"/>
      <c r="U204" s="24"/>
      <c r="V204" s="24"/>
    </row>
    <row r="205" spans="1:22" ht="12.75" customHeight="1">
      <c r="A205" s="20"/>
      <c r="B205" s="24"/>
      <c r="C205" s="20"/>
      <c r="D205" s="24"/>
      <c r="E205" s="20"/>
      <c r="F205" s="24"/>
      <c r="G205" s="41"/>
      <c r="H205" s="24"/>
      <c r="I205" s="20"/>
      <c r="J205" s="24"/>
      <c r="K205" s="20"/>
      <c r="L205" s="24"/>
      <c r="M205" s="24"/>
      <c r="N205" s="24"/>
      <c r="O205" s="24"/>
      <c r="P205" s="24"/>
      <c r="Q205" s="24"/>
      <c r="R205" s="24"/>
      <c r="S205" s="24"/>
      <c r="T205" s="24"/>
      <c r="U205" s="24"/>
      <c r="V205" s="24"/>
    </row>
    <row r="206" spans="1:22" ht="12.75" customHeight="1">
      <c r="A206" s="20"/>
      <c r="B206" s="24"/>
      <c r="C206" s="20"/>
      <c r="D206" s="24"/>
      <c r="E206" s="20"/>
      <c r="F206" s="24"/>
      <c r="G206" s="41"/>
      <c r="H206" s="24"/>
      <c r="I206" s="20"/>
      <c r="J206" s="24"/>
      <c r="K206" s="20"/>
      <c r="L206" s="24"/>
      <c r="M206" s="24"/>
      <c r="N206" s="24"/>
      <c r="O206" s="24"/>
      <c r="P206" s="24"/>
      <c r="Q206" s="24"/>
      <c r="R206" s="24"/>
      <c r="S206" s="24"/>
      <c r="T206" s="24"/>
      <c r="U206" s="24"/>
      <c r="V206" s="24"/>
    </row>
    <row r="207" spans="1:22" ht="12.75" customHeight="1">
      <c r="A207" s="20"/>
      <c r="B207" s="24"/>
      <c r="C207" s="20"/>
      <c r="D207" s="24"/>
      <c r="E207" s="20"/>
      <c r="F207" s="24"/>
      <c r="G207" s="41"/>
      <c r="H207" s="24"/>
      <c r="I207" s="20"/>
      <c r="J207" s="24"/>
      <c r="K207" s="20"/>
      <c r="L207" s="24"/>
      <c r="M207" s="24"/>
      <c r="N207" s="24"/>
      <c r="O207" s="24"/>
      <c r="P207" s="24"/>
      <c r="Q207" s="24"/>
      <c r="R207" s="24"/>
      <c r="S207" s="24"/>
      <c r="T207" s="24"/>
      <c r="U207" s="24"/>
      <c r="V207" s="24"/>
    </row>
    <row r="208" spans="1:22" ht="12.75" customHeight="1">
      <c r="A208" s="20"/>
      <c r="B208" s="24"/>
      <c r="C208" s="20"/>
      <c r="D208" s="24"/>
      <c r="E208" s="20"/>
      <c r="F208" s="24"/>
      <c r="G208" s="41"/>
      <c r="H208" s="24"/>
      <c r="I208" s="20"/>
      <c r="J208" s="24"/>
      <c r="K208" s="20"/>
      <c r="L208" s="24"/>
      <c r="M208" s="24"/>
      <c r="N208" s="24"/>
      <c r="O208" s="24"/>
      <c r="P208" s="24"/>
      <c r="Q208" s="24"/>
      <c r="R208" s="24"/>
      <c r="S208" s="24"/>
      <c r="T208" s="24"/>
      <c r="U208" s="24"/>
      <c r="V208" s="24"/>
    </row>
    <row r="209" spans="1:22" ht="12.75" customHeight="1">
      <c r="A209" s="20"/>
      <c r="B209" s="24"/>
      <c r="C209" s="20"/>
      <c r="D209" s="24"/>
      <c r="E209" s="20"/>
      <c r="F209" s="24"/>
      <c r="G209" s="41"/>
      <c r="H209" s="24"/>
      <c r="I209" s="20"/>
      <c r="J209" s="24"/>
      <c r="K209" s="20"/>
      <c r="L209" s="24"/>
      <c r="M209" s="24"/>
      <c r="N209" s="24"/>
      <c r="O209" s="24"/>
      <c r="P209" s="24"/>
      <c r="Q209" s="24"/>
      <c r="R209" s="24"/>
      <c r="S209" s="24"/>
      <c r="T209" s="24"/>
      <c r="U209" s="24"/>
      <c r="V209" s="24"/>
    </row>
    <row r="210" spans="1:22" ht="12.75" customHeight="1">
      <c r="A210" s="20"/>
      <c r="B210" s="24"/>
      <c r="C210" s="20"/>
      <c r="D210" s="24"/>
      <c r="E210" s="20"/>
      <c r="F210" s="24"/>
      <c r="G210" s="41"/>
      <c r="H210" s="24"/>
      <c r="I210" s="20"/>
      <c r="J210" s="24"/>
      <c r="K210" s="20"/>
      <c r="L210" s="24"/>
      <c r="M210" s="24"/>
      <c r="N210" s="24"/>
      <c r="O210" s="24"/>
      <c r="P210" s="24"/>
      <c r="Q210" s="24"/>
      <c r="R210" s="24"/>
      <c r="S210" s="24"/>
      <c r="T210" s="24"/>
      <c r="U210" s="24"/>
      <c r="V210" s="24"/>
    </row>
    <row r="211" spans="1:22" ht="12.75" customHeight="1">
      <c r="A211" s="20"/>
      <c r="B211" s="24"/>
      <c r="C211" s="20"/>
      <c r="D211" s="24"/>
      <c r="E211" s="20"/>
      <c r="F211" s="24"/>
      <c r="G211" s="41"/>
      <c r="H211" s="24"/>
      <c r="I211" s="20"/>
      <c r="J211" s="24"/>
      <c r="K211" s="20"/>
      <c r="L211" s="24"/>
      <c r="M211" s="24"/>
      <c r="N211" s="24"/>
      <c r="O211" s="24"/>
      <c r="P211" s="24"/>
      <c r="Q211" s="24"/>
      <c r="R211" s="24"/>
      <c r="S211" s="24"/>
      <c r="T211" s="24"/>
      <c r="U211" s="24"/>
      <c r="V211" s="24"/>
    </row>
    <row r="212" spans="1:22" ht="12.75" customHeight="1">
      <c r="A212" s="20"/>
      <c r="B212" s="24"/>
      <c r="C212" s="20"/>
      <c r="D212" s="24"/>
      <c r="E212" s="20"/>
      <c r="F212" s="24"/>
      <c r="G212" s="41"/>
      <c r="H212" s="24"/>
      <c r="I212" s="20"/>
      <c r="J212" s="24"/>
      <c r="K212" s="20"/>
      <c r="L212" s="24"/>
      <c r="M212" s="24"/>
      <c r="N212" s="24"/>
      <c r="O212" s="24"/>
      <c r="P212" s="24"/>
      <c r="Q212" s="24"/>
      <c r="R212" s="24"/>
      <c r="S212" s="24"/>
      <c r="T212" s="24"/>
      <c r="U212" s="24"/>
      <c r="V212" s="24"/>
    </row>
    <row r="213" spans="1:22" ht="12.75" customHeight="1">
      <c r="A213" s="20"/>
      <c r="B213" s="24"/>
      <c r="C213" s="20"/>
      <c r="D213" s="24"/>
      <c r="E213" s="20"/>
      <c r="F213" s="24"/>
      <c r="G213" s="41"/>
      <c r="H213" s="24"/>
      <c r="I213" s="20"/>
      <c r="J213" s="24"/>
      <c r="K213" s="20"/>
      <c r="L213" s="24"/>
      <c r="M213" s="24"/>
      <c r="N213" s="24"/>
      <c r="O213" s="24"/>
      <c r="P213" s="24"/>
      <c r="Q213" s="24"/>
      <c r="R213" s="24"/>
      <c r="S213" s="24"/>
      <c r="T213" s="24"/>
      <c r="U213" s="24"/>
      <c r="V213" s="24"/>
    </row>
    <row r="214" spans="1:22" ht="12.75" customHeight="1">
      <c r="A214" s="20"/>
      <c r="B214" s="24"/>
      <c r="C214" s="20"/>
      <c r="D214" s="24"/>
      <c r="E214" s="20"/>
      <c r="F214" s="24"/>
      <c r="G214" s="41"/>
      <c r="H214" s="24"/>
      <c r="I214" s="20"/>
      <c r="J214" s="24"/>
      <c r="K214" s="20"/>
      <c r="L214" s="24"/>
      <c r="M214" s="24"/>
      <c r="N214" s="24"/>
      <c r="O214" s="24"/>
      <c r="P214" s="24"/>
      <c r="Q214" s="24"/>
      <c r="R214" s="24"/>
      <c r="S214" s="24"/>
      <c r="T214" s="24"/>
      <c r="U214" s="24"/>
      <c r="V214" s="24"/>
    </row>
    <row r="215" spans="1:22" ht="12.75" customHeight="1">
      <c r="A215" s="20"/>
      <c r="B215" s="24"/>
      <c r="C215" s="20"/>
      <c r="D215" s="24"/>
      <c r="E215" s="20"/>
      <c r="F215" s="24"/>
      <c r="G215" s="41"/>
      <c r="H215" s="24"/>
      <c r="I215" s="20"/>
      <c r="J215" s="24"/>
      <c r="K215" s="20"/>
      <c r="L215" s="24"/>
      <c r="M215" s="24"/>
      <c r="N215" s="24"/>
      <c r="O215" s="24"/>
      <c r="P215" s="24"/>
      <c r="Q215" s="24"/>
      <c r="R215" s="24"/>
      <c r="S215" s="24"/>
      <c r="T215" s="24"/>
      <c r="U215" s="24"/>
      <c r="V215" s="24"/>
    </row>
    <row r="216" spans="1:22" ht="12.75" customHeight="1">
      <c r="A216" s="20"/>
      <c r="B216" s="24"/>
      <c r="C216" s="20"/>
      <c r="D216" s="24"/>
      <c r="E216" s="20"/>
      <c r="F216" s="24"/>
      <c r="G216" s="41"/>
      <c r="H216" s="24"/>
      <c r="I216" s="20"/>
      <c r="J216" s="24"/>
      <c r="K216" s="20"/>
      <c r="L216" s="24"/>
      <c r="M216" s="24"/>
      <c r="N216" s="24"/>
      <c r="O216" s="24"/>
      <c r="P216" s="24"/>
      <c r="Q216" s="24"/>
      <c r="R216" s="24"/>
      <c r="S216" s="24"/>
      <c r="T216" s="24"/>
      <c r="U216" s="24"/>
      <c r="V216" s="24"/>
    </row>
    <row r="217" spans="1:22" ht="12.75" customHeight="1">
      <c r="A217" s="20"/>
      <c r="B217" s="24"/>
      <c r="C217" s="20"/>
      <c r="D217" s="24"/>
      <c r="E217" s="20"/>
      <c r="F217" s="24"/>
      <c r="G217" s="41"/>
      <c r="H217" s="24"/>
      <c r="I217" s="20"/>
      <c r="J217" s="24"/>
      <c r="K217" s="20"/>
      <c r="L217" s="24"/>
      <c r="M217" s="24"/>
      <c r="N217" s="24"/>
      <c r="O217" s="24"/>
      <c r="P217" s="24"/>
      <c r="Q217" s="24"/>
      <c r="R217" s="24"/>
      <c r="S217" s="24"/>
      <c r="T217" s="24"/>
      <c r="U217" s="24"/>
      <c r="V217" s="24"/>
    </row>
    <row r="218" spans="1:22" ht="12.75" customHeight="1">
      <c r="A218" s="20"/>
      <c r="B218" s="24"/>
      <c r="C218" s="20"/>
      <c r="D218" s="24"/>
      <c r="E218" s="20"/>
      <c r="F218" s="24"/>
      <c r="G218" s="41"/>
      <c r="H218" s="24"/>
      <c r="I218" s="20"/>
      <c r="J218" s="24"/>
      <c r="K218" s="20"/>
      <c r="L218" s="24"/>
      <c r="M218" s="24"/>
      <c r="N218" s="24"/>
      <c r="O218" s="24"/>
      <c r="P218" s="24"/>
      <c r="Q218" s="24"/>
      <c r="R218" s="24"/>
      <c r="S218" s="24"/>
      <c r="T218" s="24"/>
      <c r="U218" s="24"/>
      <c r="V218" s="24"/>
    </row>
    <row r="219" spans="1:22" ht="12.75" customHeight="1">
      <c r="A219" s="20"/>
      <c r="B219" s="24"/>
      <c r="C219" s="20"/>
      <c r="D219" s="24"/>
      <c r="E219" s="20"/>
      <c r="F219" s="24"/>
      <c r="G219" s="41"/>
      <c r="H219" s="24"/>
      <c r="I219" s="20"/>
      <c r="J219" s="24"/>
      <c r="K219" s="20"/>
      <c r="L219" s="24"/>
      <c r="M219" s="24"/>
      <c r="N219" s="24"/>
      <c r="O219" s="24"/>
      <c r="P219" s="24"/>
      <c r="Q219" s="24"/>
      <c r="R219" s="24"/>
      <c r="S219" s="24"/>
      <c r="T219" s="24"/>
      <c r="U219" s="24"/>
      <c r="V219" s="24"/>
    </row>
    <row r="220" spans="1:22" ht="12.75" customHeight="1">
      <c r="A220" s="20"/>
      <c r="B220" s="24"/>
      <c r="C220" s="20"/>
      <c r="D220" s="24"/>
      <c r="E220" s="20"/>
      <c r="F220" s="24"/>
      <c r="G220" s="41"/>
      <c r="H220" s="24"/>
      <c r="I220" s="20"/>
      <c r="J220" s="24"/>
      <c r="K220" s="20"/>
      <c r="L220" s="24"/>
      <c r="M220" s="24"/>
      <c r="N220" s="24"/>
      <c r="O220" s="24"/>
      <c r="P220" s="24"/>
      <c r="Q220" s="24"/>
      <c r="R220" s="24"/>
      <c r="S220" s="24"/>
      <c r="T220" s="24"/>
      <c r="U220" s="24"/>
      <c r="V220" s="24"/>
    </row>
    <row r="221" spans="1:22" ht="12.75" customHeight="1">
      <c r="A221" s="20"/>
      <c r="B221" s="24"/>
      <c r="C221" s="20"/>
      <c r="D221" s="24"/>
      <c r="E221" s="20"/>
      <c r="F221" s="24"/>
      <c r="G221" s="41"/>
      <c r="H221" s="24"/>
      <c r="I221" s="20"/>
      <c r="J221" s="24"/>
      <c r="K221" s="20"/>
      <c r="L221" s="24"/>
      <c r="M221" s="24"/>
      <c r="N221" s="24"/>
      <c r="O221" s="24"/>
      <c r="P221" s="24"/>
      <c r="Q221" s="24"/>
      <c r="R221" s="24"/>
      <c r="S221" s="24"/>
      <c r="T221" s="24"/>
      <c r="U221" s="24"/>
      <c r="V221" s="24"/>
    </row>
    <row r="222" spans="1:22" ht="12.75" customHeight="1">
      <c r="A222" s="20"/>
      <c r="B222" s="24"/>
      <c r="C222" s="20"/>
      <c r="D222" s="24"/>
      <c r="E222" s="20"/>
      <c r="F222" s="24"/>
      <c r="G222" s="41"/>
      <c r="H222" s="24"/>
      <c r="I222" s="20"/>
      <c r="J222" s="24"/>
      <c r="K222" s="20"/>
      <c r="L222" s="24"/>
      <c r="M222" s="24"/>
      <c r="N222" s="24"/>
      <c r="O222" s="24"/>
      <c r="P222" s="24"/>
      <c r="Q222" s="24"/>
      <c r="R222" s="24"/>
      <c r="S222" s="24"/>
      <c r="T222" s="24"/>
      <c r="U222" s="24"/>
      <c r="V222" s="24"/>
    </row>
    <row r="223" spans="1:22" ht="12.75" customHeight="1">
      <c r="A223" s="20"/>
      <c r="B223" s="24"/>
      <c r="C223" s="20"/>
      <c r="D223" s="24"/>
      <c r="E223" s="20"/>
      <c r="F223" s="24"/>
      <c r="G223" s="41"/>
      <c r="H223" s="24"/>
      <c r="I223" s="20"/>
      <c r="J223" s="24"/>
      <c r="K223" s="20"/>
      <c r="L223" s="24"/>
      <c r="M223" s="24"/>
      <c r="N223" s="24"/>
      <c r="O223" s="24"/>
      <c r="P223" s="24"/>
      <c r="Q223" s="24"/>
      <c r="R223" s="24"/>
      <c r="S223" s="24"/>
      <c r="T223" s="24"/>
      <c r="U223" s="24"/>
      <c r="V223" s="24"/>
    </row>
    <row r="224" spans="1:22" ht="12.75" customHeight="1">
      <c r="A224" s="20"/>
      <c r="B224" s="24"/>
      <c r="C224" s="20"/>
      <c r="D224" s="24"/>
      <c r="E224" s="20"/>
      <c r="F224" s="24"/>
      <c r="G224" s="41"/>
      <c r="H224" s="24"/>
      <c r="I224" s="20"/>
      <c r="J224" s="24"/>
      <c r="K224" s="20"/>
      <c r="L224" s="24"/>
      <c r="M224" s="24"/>
      <c r="N224" s="24"/>
      <c r="O224" s="24"/>
      <c r="P224" s="24"/>
      <c r="Q224" s="24"/>
      <c r="R224" s="24"/>
      <c r="S224" s="24"/>
      <c r="T224" s="24"/>
      <c r="U224" s="24"/>
      <c r="V224" s="24"/>
    </row>
    <row r="225" spans="1:22" ht="12.75" customHeight="1">
      <c r="A225" s="20"/>
      <c r="B225" s="24"/>
      <c r="C225" s="20"/>
      <c r="D225" s="24"/>
      <c r="E225" s="20"/>
      <c r="F225" s="24"/>
      <c r="G225" s="41"/>
      <c r="H225" s="24"/>
      <c r="I225" s="20"/>
      <c r="J225" s="24"/>
      <c r="K225" s="20"/>
      <c r="L225" s="24"/>
      <c r="M225" s="24"/>
      <c r="N225" s="24"/>
      <c r="O225" s="24"/>
      <c r="P225" s="24"/>
      <c r="Q225" s="24"/>
      <c r="R225" s="24"/>
      <c r="S225" s="24"/>
      <c r="T225" s="24"/>
      <c r="U225" s="24"/>
      <c r="V225" s="24"/>
    </row>
    <row r="226" spans="1:22" ht="12.75" customHeight="1">
      <c r="A226" s="20"/>
      <c r="B226" s="24"/>
      <c r="C226" s="20"/>
      <c r="D226" s="24"/>
      <c r="E226" s="20"/>
      <c r="F226" s="24"/>
      <c r="G226" s="41"/>
      <c r="H226" s="24"/>
      <c r="I226" s="20"/>
      <c r="J226" s="24"/>
      <c r="K226" s="20"/>
      <c r="L226" s="24"/>
      <c r="M226" s="24"/>
      <c r="N226" s="24"/>
      <c r="O226" s="24"/>
      <c r="P226" s="24"/>
      <c r="Q226" s="24"/>
      <c r="R226" s="24"/>
      <c r="S226" s="24"/>
      <c r="T226" s="24"/>
      <c r="U226" s="24"/>
      <c r="V226" s="24"/>
    </row>
    <row r="227" spans="1:22" ht="12.75" customHeight="1">
      <c r="A227" s="20"/>
      <c r="B227" s="24"/>
      <c r="C227" s="20"/>
      <c r="D227" s="24"/>
      <c r="E227" s="20"/>
      <c r="F227" s="24"/>
      <c r="G227" s="41"/>
      <c r="H227" s="24"/>
      <c r="I227" s="20"/>
      <c r="J227" s="24"/>
      <c r="K227" s="20"/>
      <c r="L227" s="24"/>
      <c r="M227" s="24"/>
      <c r="N227" s="24"/>
      <c r="O227" s="24"/>
      <c r="P227" s="24"/>
      <c r="Q227" s="24"/>
      <c r="R227" s="24"/>
      <c r="S227" s="24"/>
      <c r="T227" s="24"/>
      <c r="U227" s="24"/>
      <c r="V227" s="24"/>
    </row>
    <row r="228" spans="1:22" ht="12.75" customHeight="1">
      <c r="A228" s="20"/>
      <c r="B228" s="24"/>
      <c r="C228" s="20"/>
      <c r="D228" s="24"/>
      <c r="E228" s="20"/>
      <c r="F228" s="24"/>
      <c r="G228" s="41"/>
      <c r="H228" s="24"/>
      <c r="I228" s="20"/>
      <c r="J228" s="24"/>
      <c r="K228" s="20"/>
      <c r="L228" s="24"/>
      <c r="M228" s="24"/>
      <c r="N228" s="24"/>
      <c r="O228" s="24"/>
      <c r="P228" s="24"/>
      <c r="Q228" s="24"/>
      <c r="R228" s="24"/>
      <c r="S228" s="24"/>
      <c r="T228" s="24"/>
      <c r="U228" s="24"/>
      <c r="V228" s="24"/>
    </row>
    <row r="229" spans="1:22" ht="12.75" customHeight="1">
      <c r="A229" s="20"/>
      <c r="B229" s="24"/>
      <c r="C229" s="20"/>
      <c r="D229" s="24"/>
      <c r="E229" s="20"/>
      <c r="F229" s="24"/>
      <c r="G229" s="41"/>
      <c r="H229" s="24"/>
      <c r="I229" s="20"/>
      <c r="J229" s="24"/>
      <c r="K229" s="20"/>
      <c r="L229" s="24"/>
      <c r="M229" s="24"/>
      <c r="N229" s="24"/>
      <c r="O229" s="24"/>
      <c r="P229" s="24"/>
      <c r="Q229" s="24"/>
      <c r="R229" s="24"/>
      <c r="S229" s="24"/>
      <c r="T229" s="24"/>
      <c r="U229" s="24"/>
      <c r="V229" s="24"/>
    </row>
    <row r="230" spans="1:22" ht="12.75" customHeight="1">
      <c r="A230" s="20"/>
      <c r="B230" s="24"/>
      <c r="C230" s="20"/>
      <c r="D230" s="24"/>
      <c r="E230" s="20"/>
      <c r="F230" s="24"/>
      <c r="G230" s="41"/>
      <c r="H230" s="24"/>
      <c r="I230" s="20"/>
      <c r="J230" s="24"/>
      <c r="K230" s="20"/>
      <c r="L230" s="24"/>
      <c r="M230" s="24"/>
      <c r="N230" s="24"/>
      <c r="O230" s="24"/>
      <c r="P230" s="24"/>
      <c r="Q230" s="24"/>
      <c r="R230" s="24"/>
      <c r="S230" s="24"/>
      <c r="T230" s="24"/>
      <c r="U230" s="24"/>
      <c r="V230" s="24"/>
    </row>
    <row r="231" spans="1:22" ht="12.75" customHeight="1">
      <c r="A231" s="20"/>
      <c r="B231" s="24"/>
      <c r="C231" s="20"/>
      <c r="D231" s="24"/>
      <c r="E231" s="20"/>
      <c r="F231" s="24"/>
      <c r="G231" s="41"/>
      <c r="H231" s="24"/>
      <c r="I231" s="20"/>
      <c r="J231" s="24"/>
      <c r="K231" s="20"/>
      <c r="L231" s="24"/>
      <c r="M231" s="24"/>
      <c r="N231" s="24"/>
      <c r="O231" s="24"/>
      <c r="P231" s="24"/>
      <c r="Q231" s="24"/>
      <c r="R231" s="24"/>
      <c r="S231" s="24"/>
      <c r="T231" s="24"/>
      <c r="U231" s="24"/>
      <c r="V231" s="24"/>
    </row>
    <row r="232" spans="1:22" ht="12.75" customHeight="1">
      <c r="A232" s="20"/>
      <c r="B232" s="24"/>
      <c r="C232" s="20"/>
      <c r="D232" s="24"/>
      <c r="E232" s="20"/>
      <c r="F232" s="24"/>
      <c r="G232" s="41"/>
      <c r="H232" s="24"/>
      <c r="I232" s="20"/>
      <c r="J232" s="24"/>
      <c r="K232" s="20"/>
      <c r="L232" s="24"/>
      <c r="M232" s="24"/>
      <c r="N232" s="24"/>
      <c r="O232" s="24"/>
      <c r="P232" s="24"/>
      <c r="Q232" s="24"/>
      <c r="R232" s="24"/>
      <c r="S232" s="24"/>
      <c r="T232" s="24"/>
      <c r="U232" s="24"/>
      <c r="V232" s="24"/>
    </row>
    <row r="233" spans="1:22" ht="12.75" customHeight="1">
      <c r="A233" s="20"/>
      <c r="B233" s="24"/>
      <c r="C233" s="20"/>
      <c r="D233" s="24"/>
      <c r="E233" s="20"/>
      <c r="F233" s="24"/>
      <c r="G233" s="41"/>
      <c r="H233" s="24"/>
      <c r="I233" s="20"/>
      <c r="J233" s="24"/>
      <c r="K233" s="20"/>
      <c r="L233" s="24"/>
      <c r="M233" s="24"/>
      <c r="N233" s="24"/>
      <c r="O233" s="24"/>
      <c r="P233" s="24"/>
      <c r="Q233" s="24"/>
      <c r="R233" s="24"/>
      <c r="S233" s="24"/>
      <c r="T233" s="24"/>
      <c r="U233" s="24"/>
      <c r="V233" s="24"/>
    </row>
    <row r="234" spans="1:22" ht="12.75" customHeight="1">
      <c r="A234" s="20"/>
      <c r="B234" s="24"/>
      <c r="C234" s="20"/>
      <c r="D234" s="24"/>
      <c r="E234" s="20"/>
      <c r="F234" s="24"/>
      <c r="G234" s="41"/>
      <c r="H234" s="24"/>
      <c r="I234" s="20"/>
      <c r="J234" s="24"/>
      <c r="K234" s="20"/>
      <c r="L234" s="24"/>
      <c r="M234" s="24"/>
      <c r="N234" s="24"/>
      <c r="O234" s="24"/>
      <c r="P234" s="24"/>
      <c r="Q234" s="24"/>
      <c r="R234" s="24"/>
      <c r="S234" s="24"/>
      <c r="T234" s="24"/>
      <c r="U234" s="24"/>
      <c r="V234" s="24"/>
    </row>
    <row r="235" spans="1:22" ht="12.75" customHeight="1">
      <c r="A235" s="20"/>
      <c r="B235" s="24"/>
      <c r="C235" s="20"/>
      <c r="D235" s="24"/>
      <c r="E235" s="20"/>
      <c r="F235" s="24"/>
      <c r="G235" s="41"/>
      <c r="H235" s="24"/>
      <c r="I235" s="20"/>
      <c r="J235" s="24"/>
      <c r="K235" s="20"/>
      <c r="L235" s="24"/>
      <c r="M235" s="24"/>
      <c r="N235" s="24"/>
      <c r="O235" s="24"/>
      <c r="P235" s="24"/>
      <c r="Q235" s="24"/>
      <c r="R235" s="24"/>
      <c r="S235" s="24"/>
      <c r="T235" s="24"/>
      <c r="U235" s="24"/>
      <c r="V235" s="24"/>
    </row>
    <row r="236" spans="1:22" ht="12.75" customHeight="1">
      <c r="A236" s="20"/>
      <c r="B236" s="24"/>
      <c r="C236" s="20"/>
      <c r="D236" s="24"/>
      <c r="E236" s="20"/>
      <c r="F236" s="24"/>
      <c r="G236" s="41"/>
      <c r="H236" s="24"/>
      <c r="I236" s="20"/>
      <c r="J236" s="24"/>
      <c r="K236" s="20"/>
      <c r="L236" s="24"/>
      <c r="M236" s="24"/>
      <c r="N236" s="24"/>
      <c r="O236" s="24"/>
      <c r="P236" s="24"/>
      <c r="Q236" s="24"/>
      <c r="R236" s="24"/>
      <c r="S236" s="24"/>
      <c r="T236" s="24"/>
      <c r="U236" s="24"/>
      <c r="V236" s="24"/>
    </row>
    <row r="237" spans="1:22" ht="12.75" customHeight="1">
      <c r="A237" s="20"/>
      <c r="B237" s="24"/>
      <c r="C237" s="20"/>
      <c r="D237" s="24"/>
      <c r="E237" s="20"/>
      <c r="F237" s="24"/>
      <c r="G237" s="41"/>
      <c r="H237" s="24"/>
      <c r="I237" s="20"/>
      <c r="J237" s="24"/>
      <c r="K237" s="20"/>
      <c r="L237" s="24"/>
      <c r="M237" s="24"/>
      <c r="N237" s="24"/>
      <c r="O237" s="24"/>
      <c r="P237" s="24"/>
      <c r="Q237" s="24"/>
      <c r="R237" s="24"/>
      <c r="S237" s="24"/>
      <c r="T237" s="24"/>
      <c r="U237" s="24"/>
      <c r="V237" s="24"/>
    </row>
    <row r="238" spans="1:22" ht="12.75" customHeight="1">
      <c r="A238" s="20"/>
      <c r="B238" s="24"/>
      <c r="C238" s="20"/>
      <c r="D238" s="24"/>
      <c r="E238" s="20"/>
      <c r="F238" s="24"/>
      <c r="G238" s="41"/>
      <c r="H238" s="24"/>
      <c r="I238" s="20"/>
      <c r="J238" s="24"/>
      <c r="K238" s="20"/>
      <c r="L238" s="24"/>
      <c r="M238" s="24"/>
      <c r="N238" s="24"/>
      <c r="O238" s="24"/>
      <c r="P238" s="24"/>
      <c r="Q238" s="24"/>
      <c r="R238" s="24"/>
      <c r="S238" s="24"/>
      <c r="T238" s="24"/>
      <c r="U238" s="24"/>
      <c r="V238" s="24"/>
    </row>
    <row r="239" spans="1:22" ht="12.75" customHeight="1">
      <c r="A239" s="20"/>
      <c r="B239" s="24"/>
      <c r="C239" s="20"/>
      <c r="D239" s="24"/>
      <c r="E239" s="20"/>
      <c r="F239" s="24"/>
      <c r="G239" s="41"/>
      <c r="H239" s="24"/>
      <c r="I239" s="20"/>
      <c r="J239" s="24"/>
      <c r="K239" s="20"/>
      <c r="L239" s="24"/>
      <c r="M239" s="24"/>
      <c r="N239" s="24"/>
      <c r="O239" s="24"/>
      <c r="P239" s="24"/>
      <c r="Q239" s="24"/>
      <c r="R239" s="24"/>
      <c r="S239" s="24"/>
      <c r="T239" s="24"/>
      <c r="U239" s="24"/>
      <c r="V239" s="24"/>
    </row>
    <row r="240" spans="1:22" ht="12.75" customHeight="1">
      <c r="A240" s="20"/>
      <c r="B240" s="24"/>
      <c r="C240" s="20"/>
      <c r="D240" s="24"/>
      <c r="E240" s="20"/>
      <c r="F240" s="24"/>
      <c r="G240" s="41"/>
      <c r="H240" s="24"/>
      <c r="I240" s="20"/>
      <c r="J240" s="24"/>
      <c r="K240" s="20"/>
      <c r="L240" s="24"/>
      <c r="M240" s="24"/>
      <c r="N240" s="24"/>
      <c r="O240" s="24"/>
      <c r="P240" s="24"/>
      <c r="Q240" s="24"/>
      <c r="R240" s="24"/>
      <c r="S240" s="24"/>
      <c r="T240" s="24"/>
      <c r="U240" s="24"/>
      <c r="V240" s="24"/>
    </row>
    <row r="241" spans="1:22" ht="12.75" customHeight="1">
      <c r="A241" s="20"/>
      <c r="B241" s="24"/>
      <c r="C241" s="20"/>
      <c r="D241" s="24"/>
      <c r="E241" s="20"/>
      <c r="F241" s="24"/>
      <c r="G241" s="41"/>
      <c r="H241" s="24"/>
      <c r="I241" s="20"/>
      <c r="J241" s="24"/>
      <c r="K241" s="20"/>
      <c r="L241" s="24"/>
      <c r="M241" s="24"/>
      <c r="N241" s="24"/>
      <c r="O241" s="24"/>
      <c r="P241" s="24"/>
      <c r="Q241" s="24"/>
      <c r="R241" s="24"/>
      <c r="S241" s="24"/>
      <c r="T241" s="24"/>
      <c r="U241" s="24"/>
      <c r="V241" s="24"/>
    </row>
    <row r="242" spans="1:22" ht="12.75" customHeight="1">
      <c r="A242" s="20"/>
      <c r="B242" s="24"/>
      <c r="C242" s="20"/>
      <c r="D242" s="24"/>
      <c r="E242" s="20"/>
      <c r="F242" s="24"/>
      <c r="G242" s="41"/>
      <c r="H242" s="24"/>
      <c r="I242" s="20"/>
      <c r="J242" s="24"/>
      <c r="K242" s="20"/>
      <c r="L242" s="24"/>
      <c r="M242" s="24"/>
      <c r="N242" s="24"/>
      <c r="O242" s="24"/>
      <c r="P242" s="24"/>
      <c r="Q242" s="24"/>
      <c r="R242" s="24"/>
      <c r="S242" s="24"/>
      <c r="T242" s="24"/>
      <c r="U242" s="24"/>
      <c r="V242" s="24"/>
    </row>
    <row r="243" spans="1:22" ht="12.75" customHeight="1">
      <c r="A243" s="20"/>
      <c r="B243" s="24"/>
      <c r="C243" s="20"/>
      <c r="D243" s="24"/>
      <c r="E243" s="20"/>
      <c r="F243" s="24"/>
      <c r="G243" s="41"/>
      <c r="H243" s="24"/>
      <c r="I243" s="20"/>
      <c r="J243" s="24"/>
      <c r="K243" s="20"/>
      <c r="L243" s="24"/>
      <c r="M243" s="24"/>
      <c r="N243" s="24"/>
      <c r="O243" s="24"/>
      <c r="P243" s="24"/>
      <c r="Q243" s="24"/>
      <c r="R243" s="24"/>
      <c r="S243" s="24"/>
      <c r="T243" s="24"/>
      <c r="U243" s="24"/>
      <c r="V243" s="24"/>
    </row>
    <row r="244" spans="1:22" ht="12.75" customHeight="1">
      <c r="A244" s="20"/>
      <c r="B244" s="24"/>
      <c r="C244" s="20"/>
      <c r="D244" s="24"/>
      <c r="E244" s="20"/>
      <c r="F244" s="24"/>
      <c r="G244" s="41"/>
      <c r="H244" s="24"/>
      <c r="I244" s="20"/>
      <c r="J244" s="24"/>
      <c r="K244" s="20"/>
      <c r="L244" s="24"/>
      <c r="M244" s="24"/>
      <c r="N244" s="24"/>
      <c r="O244" s="24"/>
      <c r="P244" s="24"/>
      <c r="Q244" s="24"/>
      <c r="R244" s="24"/>
      <c r="S244" s="24"/>
      <c r="T244" s="24"/>
      <c r="U244" s="24"/>
      <c r="V244" s="24"/>
    </row>
    <row r="245" spans="1:22" ht="12.75" customHeight="1">
      <c r="A245" s="20"/>
      <c r="B245" s="24"/>
      <c r="C245" s="20"/>
      <c r="D245" s="24"/>
      <c r="E245" s="20"/>
      <c r="F245" s="24"/>
      <c r="G245" s="41"/>
      <c r="H245" s="24"/>
      <c r="I245" s="20"/>
      <c r="J245" s="24"/>
      <c r="K245" s="20"/>
      <c r="L245" s="24"/>
      <c r="M245" s="24"/>
      <c r="N245" s="24"/>
      <c r="O245" s="24"/>
      <c r="P245" s="24"/>
      <c r="Q245" s="24"/>
      <c r="R245" s="24"/>
      <c r="S245" s="24"/>
      <c r="T245" s="24"/>
      <c r="U245" s="24"/>
      <c r="V245" s="24"/>
    </row>
    <row r="246" spans="1:22" ht="12.75" customHeight="1">
      <c r="A246" s="20"/>
      <c r="B246" s="24"/>
      <c r="C246" s="20"/>
      <c r="D246" s="24"/>
      <c r="E246" s="20"/>
      <c r="F246" s="24"/>
      <c r="G246" s="41"/>
      <c r="H246" s="24"/>
      <c r="I246" s="20"/>
      <c r="J246" s="24"/>
      <c r="K246" s="20"/>
      <c r="L246" s="24"/>
      <c r="M246" s="24"/>
      <c r="N246" s="24"/>
      <c r="O246" s="24"/>
      <c r="P246" s="24"/>
      <c r="Q246" s="24"/>
      <c r="R246" s="24"/>
      <c r="S246" s="24"/>
      <c r="T246" s="24"/>
      <c r="U246" s="24"/>
      <c r="V246" s="24"/>
    </row>
    <row r="247" spans="1:22" ht="12.75" customHeight="1">
      <c r="A247" s="20"/>
      <c r="B247" s="24"/>
      <c r="C247" s="20"/>
      <c r="D247" s="24"/>
      <c r="E247" s="20"/>
      <c r="F247" s="24"/>
      <c r="G247" s="41"/>
      <c r="H247" s="24"/>
      <c r="I247" s="20"/>
      <c r="J247" s="24"/>
      <c r="K247" s="20"/>
      <c r="L247" s="24"/>
      <c r="M247" s="24"/>
      <c r="N247" s="24"/>
      <c r="O247" s="24"/>
      <c r="P247" s="24"/>
      <c r="Q247" s="24"/>
      <c r="R247" s="24"/>
      <c r="S247" s="24"/>
      <c r="T247" s="24"/>
      <c r="U247" s="24"/>
      <c r="V247" s="24"/>
    </row>
    <row r="248" spans="1:22" ht="12.75" customHeight="1">
      <c r="A248" s="20"/>
      <c r="B248" s="24"/>
      <c r="C248" s="20"/>
      <c r="D248" s="24"/>
      <c r="E248" s="20"/>
      <c r="F248" s="24"/>
      <c r="G248" s="41"/>
      <c r="H248" s="24"/>
      <c r="I248" s="20"/>
      <c r="J248" s="24"/>
      <c r="K248" s="20"/>
      <c r="L248" s="24"/>
      <c r="M248" s="24"/>
      <c r="N248" s="24"/>
      <c r="O248" s="24"/>
      <c r="P248" s="24"/>
      <c r="Q248" s="24"/>
      <c r="R248" s="24"/>
      <c r="S248" s="24"/>
      <c r="T248" s="24"/>
      <c r="U248" s="24"/>
      <c r="V248" s="24"/>
    </row>
    <row r="249" spans="1:22" ht="12.75" customHeight="1">
      <c r="A249" s="20"/>
      <c r="B249" s="24"/>
      <c r="C249" s="20"/>
      <c r="D249" s="24"/>
      <c r="E249" s="20"/>
      <c r="F249" s="24"/>
      <c r="G249" s="41"/>
      <c r="H249" s="24"/>
      <c r="I249" s="20"/>
      <c r="J249" s="24"/>
      <c r="K249" s="20"/>
      <c r="L249" s="24"/>
      <c r="M249" s="24"/>
      <c r="N249" s="24"/>
      <c r="O249" s="24"/>
      <c r="P249" s="24"/>
      <c r="Q249" s="24"/>
      <c r="R249" s="24"/>
      <c r="S249" s="24"/>
      <c r="T249" s="24"/>
      <c r="U249" s="24"/>
      <c r="V249" s="24"/>
    </row>
    <row r="250" spans="1:22" ht="12.75" customHeight="1">
      <c r="A250" s="20"/>
      <c r="B250" s="24"/>
      <c r="C250" s="20"/>
      <c r="D250" s="24"/>
      <c r="E250" s="20"/>
      <c r="F250" s="24"/>
      <c r="G250" s="41"/>
      <c r="H250" s="24"/>
      <c r="I250" s="20"/>
      <c r="J250" s="24"/>
      <c r="K250" s="20"/>
      <c r="L250" s="24"/>
      <c r="M250" s="24"/>
      <c r="N250" s="24"/>
      <c r="O250" s="24"/>
      <c r="P250" s="24"/>
      <c r="Q250" s="24"/>
      <c r="R250" s="24"/>
      <c r="S250" s="24"/>
      <c r="T250" s="24"/>
      <c r="U250" s="24"/>
      <c r="V250" s="24"/>
    </row>
    <row r="251" spans="1:22" ht="12.75" customHeight="1">
      <c r="A251" s="20"/>
      <c r="B251" s="24"/>
      <c r="C251" s="20"/>
      <c r="D251" s="24"/>
      <c r="E251" s="20"/>
      <c r="F251" s="24"/>
      <c r="G251" s="41"/>
      <c r="H251" s="24"/>
      <c r="I251" s="20"/>
      <c r="J251" s="24"/>
      <c r="K251" s="20"/>
      <c r="L251" s="24"/>
      <c r="M251" s="24"/>
      <c r="N251" s="24"/>
      <c r="O251" s="24"/>
      <c r="P251" s="24"/>
      <c r="Q251" s="24"/>
      <c r="R251" s="24"/>
      <c r="S251" s="24"/>
      <c r="T251" s="24"/>
      <c r="U251" s="24"/>
      <c r="V251" s="24"/>
    </row>
    <row r="252" spans="1:22" ht="12.75" customHeight="1">
      <c r="A252" s="20"/>
      <c r="B252" s="24"/>
      <c r="C252" s="20"/>
      <c r="D252" s="24"/>
      <c r="E252" s="20"/>
      <c r="F252" s="24"/>
      <c r="G252" s="41"/>
      <c r="H252" s="24"/>
      <c r="I252" s="20"/>
      <c r="J252" s="24"/>
      <c r="K252" s="20"/>
      <c r="L252" s="24"/>
      <c r="M252" s="24"/>
      <c r="N252" s="24"/>
      <c r="O252" s="24"/>
      <c r="P252" s="24"/>
      <c r="Q252" s="24"/>
      <c r="R252" s="24"/>
      <c r="S252" s="24"/>
      <c r="T252" s="24"/>
      <c r="U252" s="24"/>
      <c r="V252" s="24"/>
    </row>
    <row r="253" spans="1:22" ht="12.75" customHeight="1">
      <c r="A253" s="20"/>
      <c r="B253" s="24"/>
      <c r="C253" s="20"/>
      <c r="D253" s="24"/>
      <c r="E253" s="20"/>
      <c r="F253" s="24"/>
      <c r="G253" s="41"/>
      <c r="H253" s="24"/>
      <c r="I253" s="20"/>
      <c r="J253" s="24"/>
      <c r="K253" s="20"/>
      <c r="L253" s="24"/>
      <c r="M253" s="24"/>
      <c r="N253" s="24"/>
      <c r="O253" s="24"/>
      <c r="P253" s="24"/>
      <c r="Q253" s="24"/>
      <c r="R253" s="24"/>
      <c r="S253" s="24"/>
      <c r="T253" s="24"/>
      <c r="U253" s="24"/>
      <c r="V253" s="24"/>
    </row>
    <row r="254" spans="1:22" ht="12.75" customHeight="1">
      <c r="A254" s="20"/>
      <c r="B254" s="24"/>
      <c r="C254" s="20"/>
      <c r="D254" s="24"/>
      <c r="E254" s="20"/>
      <c r="F254" s="24"/>
      <c r="G254" s="41"/>
      <c r="H254" s="24"/>
      <c r="I254" s="20"/>
      <c r="J254" s="24"/>
      <c r="K254" s="20"/>
      <c r="L254" s="24"/>
      <c r="M254" s="24"/>
      <c r="N254" s="24"/>
      <c r="O254" s="24"/>
      <c r="P254" s="24"/>
      <c r="Q254" s="24"/>
      <c r="R254" s="24"/>
      <c r="S254" s="24"/>
      <c r="T254" s="24"/>
      <c r="U254" s="24"/>
      <c r="V254" s="24"/>
    </row>
    <row r="255" spans="1:22" ht="12.75" customHeight="1">
      <c r="A255" s="20"/>
      <c r="B255" s="24"/>
      <c r="C255" s="20"/>
      <c r="D255" s="24"/>
      <c r="E255" s="20"/>
      <c r="F255" s="24"/>
      <c r="G255" s="41"/>
      <c r="H255" s="24"/>
      <c r="I255" s="20"/>
      <c r="J255" s="24"/>
      <c r="K255" s="20"/>
      <c r="L255" s="24"/>
      <c r="M255" s="24"/>
      <c r="N255" s="24"/>
      <c r="O255" s="24"/>
      <c r="P255" s="24"/>
      <c r="Q255" s="24"/>
      <c r="R255" s="24"/>
      <c r="S255" s="24"/>
      <c r="T255" s="24"/>
      <c r="U255" s="24"/>
      <c r="V255" s="24"/>
    </row>
    <row r="256" spans="1:22" ht="12.75" customHeight="1">
      <c r="A256" s="20"/>
      <c r="B256" s="24"/>
      <c r="C256" s="20"/>
      <c r="D256" s="24"/>
      <c r="E256" s="20"/>
      <c r="F256" s="24"/>
      <c r="G256" s="41"/>
      <c r="H256" s="24"/>
      <c r="I256" s="20"/>
      <c r="J256" s="24"/>
      <c r="K256" s="20"/>
      <c r="L256" s="24"/>
      <c r="M256" s="24"/>
      <c r="N256" s="24"/>
      <c r="O256" s="24"/>
      <c r="P256" s="24"/>
      <c r="Q256" s="24"/>
      <c r="R256" s="24"/>
      <c r="S256" s="24"/>
      <c r="T256" s="24"/>
      <c r="U256" s="24"/>
      <c r="V256" s="24"/>
    </row>
    <row r="257" spans="1:22" ht="12.75" customHeight="1">
      <c r="A257" s="20"/>
      <c r="B257" s="24"/>
      <c r="C257" s="20"/>
      <c r="D257" s="24"/>
      <c r="E257" s="20"/>
      <c r="F257" s="24"/>
      <c r="G257" s="41"/>
      <c r="H257" s="24"/>
      <c r="I257" s="20"/>
      <c r="J257" s="24"/>
      <c r="K257" s="20"/>
      <c r="L257" s="24"/>
      <c r="M257" s="24"/>
      <c r="N257" s="24"/>
      <c r="O257" s="24"/>
      <c r="P257" s="24"/>
      <c r="Q257" s="24"/>
      <c r="R257" s="24"/>
      <c r="S257" s="24"/>
      <c r="T257" s="24"/>
      <c r="U257" s="24"/>
      <c r="V257" s="24"/>
    </row>
    <row r="258" spans="1:22" ht="12.75" customHeight="1">
      <c r="A258" s="20"/>
      <c r="B258" s="24"/>
      <c r="C258" s="20"/>
      <c r="D258" s="24"/>
      <c r="E258" s="20"/>
      <c r="F258" s="24"/>
      <c r="G258" s="41"/>
      <c r="H258" s="24"/>
      <c r="I258" s="20"/>
      <c r="J258" s="24"/>
      <c r="K258" s="20"/>
      <c r="L258" s="24"/>
      <c r="M258" s="24"/>
      <c r="N258" s="24"/>
      <c r="O258" s="24"/>
      <c r="P258" s="24"/>
      <c r="Q258" s="24"/>
      <c r="R258" s="24"/>
      <c r="S258" s="24"/>
      <c r="T258" s="24"/>
      <c r="U258" s="24"/>
      <c r="V258" s="24"/>
    </row>
    <row r="259" spans="1:22" ht="12.75" customHeight="1">
      <c r="A259" s="20"/>
      <c r="B259" s="24"/>
      <c r="C259" s="20"/>
      <c r="D259" s="24"/>
      <c r="E259" s="20"/>
      <c r="F259" s="24"/>
      <c r="G259" s="41"/>
      <c r="H259" s="24"/>
      <c r="I259" s="20"/>
      <c r="J259" s="24"/>
      <c r="K259" s="20"/>
      <c r="L259" s="24"/>
      <c r="M259" s="24"/>
      <c r="N259" s="24"/>
      <c r="O259" s="24"/>
      <c r="P259" s="24"/>
      <c r="Q259" s="24"/>
      <c r="R259" s="24"/>
      <c r="S259" s="24"/>
      <c r="T259" s="24"/>
      <c r="U259" s="24"/>
      <c r="V259" s="24"/>
    </row>
    <row r="260" spans="1:22" ht="12.75" customHeight="1">
      <c r="A260" s="20"/>
      <c r="B260" s="24"/>
      <c r="C260" s="20"/>
      <c r="D260" s="24"/>
      <c r="E260" s="20"/>
      <c r="F260" s="24"/>
      <c r="G260" s="41"/>
      <c r="H260" s="24"/>
      <c r="I260" s="20"/>
      <c r="J260" s="24"/>
      <c r="K260" s="20"/>
      <c r="L260" s="24"/>
      <c r="M260" s="24"/>
      <c r="N260" s="24"/>
      <c r="O260" s="24"/>
      <c r="P260" s="24"/>
      <c r="Q260" s="24"/>
      <c r="R260" s="24"/>
      <c r="S260" s="24"/>
      <c r="T260" s="24"/>
      <c r="U260" s="24"/>
      <c r="V260" s="24"/>
    </row>
    <row r="261" spans="1:22" ht="12.75" customHeight="1">
      <c r="A261" s="20"/>
      <c r="B261" s="24"/>
      <c r="C261" s="20"/>
      <c r="D261" s="24"/>
      <c r="E261" s="20"/>
      <c r="F261" s="24"/>
      <c r="G261" s="41"/>
      <c r="H261" s="24"/>
      <c r="I261" s="20"/>
      <c r="J261" s="24"/>
      <c r="K261" s="20"/>
      <c r="L261" s="24"/>
      <c r="M261" s="24"/>
      <c r="N261" s="24"/>
      <c r="O261" s="24"/>
      <c r="P261" s="24"/>
      <c r="Q261" s="24"/>
      <c r="R261" s="24"/>
      <c r="S261" s="24"/>
      <c r="T261" s="24"/>
      <c r="U261" s="24"/>
      <c r="V261" s="24"/>
    </row>
    <row r="262" spans="1:22" ht="12.75" customHeight="1">
      <c r="A262" s="20"/>
      <c r="B262" s="24"/>
      <c r="C262" s="20"/>
      <c r="D262" s="24"/>
      <c r="E262" s="20"/>
      <c r="F262" s="24"/>
      <c r="G262" s="41"/>
      <c r="H262" s="24"/>
      <c r="I262" s="20"/>
      <c r="J262" s="24"/>
      <c r="K262" s="20"/>
      <c r="L262" s="24"/>
      <c r="M262" s="24"/>
      <c r="N262" s="24"/>
      <c r="O262" s="24"/>
      <c r="P262" s="24"/>
      <c r="Q262" s="24"/>
      <c r="R262" s="24"/>
      <c r="S262" s="24"/>
      <c r="T262" s="24"/>
      <c r="U262" s="24"/>
      <c r="V262" s="24"/>
    </row>
    <row r="263" spans="1:22" ht="12.75" customHeight="1">
      <c r="A263" s="20"/>
      <c r="B263" s="24"/>
      <c r="C263" s="20"/>
      <c r="D263" s="24"/>
      <c r="E263" s="20"/>
      <c r="F263" s="24"/>
      <c r="G263" s="41"/>
      <c r="H263" s="24"/>
      <c r="I263" s="20"/>
      <c r="J263" s="24"/>
      <c r="K263" s="20"/>
      <c r="L263" s="24"/>
      <c r="M263" s="24"/>
      <c r="N263" s="24"/>
      <c r="O263" s="24"/>
      <c r="P263" s="24"/>
      <c r="Q263" s="24"/>
      <c r="R263" s="24"/>
      <c r="S263" s="24"/>
      <c r="T263" s="24"/>
      <c r="U263" s="24"/>
      <c r="V263" s="24"/>
    </row>
    <row r="264" spans="1:22" ht="12.75" customHeight="1">
      <c r="A264" s="20"/>
      <c r="B264" s="24"/>
      <c r="C264" s="20"/>
      <c r="D264" s="24"/>
      <c r="E264" s="20"/>
      <c r="F264" s="24"/>
      <c r="G264" s="41"/>
      <c r="H264" s="24"/>
      <c r="I264" s="20"/>
      <c r="J264" s="24"/>
      <c r="K264" s="20"/>
      <c r="L264" s="24"/>
      <c r="M264" s="24"/>
      <c r="N264" s="24"/>
      <c r="O264" s="24"/>
      <c r="P264" s="24"/>
      <c r="Q264" s="24"/>
      <c r="R264" s="24"/>
      <c r="S264" s="24"/>
      <c r="T264" s="24"/>
      <c r="U264" s="24"/>
      <c r="V264" s="24"/>
    </row>
    <row r="265" spans="1:22" ht="12.75" customHeight="1">
      <c r="A265" s="20"/>
      <c r="B265" s="24"/>
      <c r="C265" s="20"/>
      <c r="D265" s="24"/>
      <c r="E265" s="20"/>
      <c r="F265" s="24"/>
      <c r="G265" s="41"/>
      <c r="H265" s="24"/>
      <c r="I265" s="20"/>
      <c r="J265" s="24"/>
      <c r="K265" s="20"/>
      <c r="L265" s="24"/>
      <c r="M265" s="24"/>
      <c r="N265" s="24"/>
      <c r="O265" s="24"/>
      <c r="P265" s="24"/>
      <c r="Q265" s="24"/>
      <c r="R265" s="24"/>
      <c r="S265" s="24"/>
      <c r="T265" s="24"/>
      <c r="U265" s="24"/>
      <c r="V265" s="24"/>
    </row>
    <row r="266" spans="1:22" ht="12.75" customHeight="1">
      <c r="A266" s="20"/>
      <c r="B266" s="24"/>
      <c r="C266" s="20"/>
      <c r="D266" s="24"/>
      <c r="E266" s="20"/>
      <c r="F266" s="24"/>
      <c r="G266" s="41"/>
      <c r="H266" s="24"/>
      <c r="I266" s="20"/>
      <c r="J266" s="24"/>
      <c r="K266" s="20"/>
      <c r="L266" s="24"/>
      <c r="M266" s="24"/>
      <c r="N266" s="24"/>
      <c r="O266" s="24"/>
      <c r="P266" s="24"/>
      <c r="Q266" s="24"/>
      <c r="R266" s="24"/>
      <c r="S266" s="24"/>
      <c r="T266" s="24"/>
      <c r="U266" s="24"/>
      <c r="V266" s="24"/>
    </row>
    <row r="267" spans="1:22" ht="12.75" customHeight="1">
      <c r="A267" s="20"/>
      <c r="B267" s="24"/>
      <c r="C267" s="20"/>
      <c r="D267" s="24"/>
      <c r="E267" s="20"/>
      <c r="F267" s="24"/>
      <c r="G267" s="41"/>
      <c r="H267" s="24"/>
      <c r="I267" s="20"/>
      <c r="J267" s="24"/>
      <c r="K267" s="20"/>
      <c r="L267" s="24"/>
      <c r="M267" s="24"/>
      <c r="N267" s="24"/>
      <c r="O267" s="24"/>
      <c r="P267" s="24"/>
      <c r="Q267" s="24"/>
      <c r="R267" s="24"/>
      <c r="S267" s="24"/>
      <c r="T267" s="24"/>
      <c r="U267" s="24"/>
      <c r="V267" s="24"/>
    </row>
    <row r="268" spans="1:22" ht="12.75" customHeight="1">
      <c r="A268" s="20"/>
      <c r="B268" s="24"/>
      <c r="C268" s="20"/>
      <c r="D268" s="24"/>
      <c r="E268" s="20"/>
      <c r="F268" s="24"/>
      <c r="G268" s="41"/>
      <c r="H268" s="24"/>
      <c r="I268" s="20"/>
      <c r="J268" s="24"/>
      <c r="K268" s="20"/>
      <c r="L268" s="24"/>
      <c r="M268" s="24"/>
      <c r="N268" s="24"/>
      <c r="O268" s="24"/>
      <c r="P268" s="24"/>
      <c r="Q268" s="24"/>
      <c r="R268" s="24"/>
      <c r="S268" s="24"/>
      <c r="T268" s="24"/>
      <c r="U268" s="24"/>
      <c r="V268" s="24"/>
    </row>
    <row r="269" spans="1:22" ht="12.75" customHeight="1">
      <c r="A269" s="20"/>
      <c r="B269" s="24"/>
      <c r="C269" s="20"/>
      <c r="D269" s="24"/>
      <c r="E269" s="20"/>
      <c r="F269" s="24"/>
      <c r="G269" s="41"/>
      <c r="H269" s="24"/>
      <c r="I269" s="20"/>
      <c r="J269" s="24"/>
      <c r="K269" s="20"/>
      <c r="L269" s="24"/>
      <c r="M269" s="24"/>
      <c r="N269" s="24"/>
      <c r="O269" s="24"/>
      <c r="P269" s="24"/>
      <c r="Q269" s="24"/>
      <c r="R269" s="24"/>
      <c r="S269" s="24"/>
      <c r="T269" s="24"/>
      <c r="U269" s="24"/>
      <c r="V269" s="24"/>
    </row>
    <row r="270" spans="1:22" ht="12.75" customHeight="1">
      <c r="A270" s="20"/>
      <c r="B270" s="24"/>
      <c r="C270" s="20"/>
      <c r="D270" s="24"/>
      <c r="E270" s="20"/>
      <c r="F270" s="24"/>
      <c r="G270" s="41"/>
      <c r="H270" s="24"/>
      <c r="I270" s="20"/>
      <c r="J270" s="24"/>
      <c r="K270" s="20"/>
      <c r="L270" s="24"/>
      <c r="M270" s="24"/>
      <c r="N270" s="24"/>
      <c r="O270" s="24"/>
      <c r="P270" s="24"/>
      <c r="Q270" s="24"/>
      <c r="R270" s="24"/>
      <c r="S270" s="24"/>
      <c r="T270" s="24"/>
      <c r="U270" s="24"/>
      <c r="V270" s="24"/>
    </row>
    <row r="271" spans="1:22" ht="12.75" customHeight="1">
      <c r="A271" s="20"/>
      <c r="B271" s="24"/>
      <c r="C271" s="20"/>
      <c r="D271" s="24"/>
      <c r="E271" s="20"/>
      <c r="F271" s="24"/>
      <c r="G271" s="41"/>
      <c r="H271" s="24"/>
      <c r="I271" s="20"/>
      <c r="J271" s="24"/>
      <c r="K271" s="20"/>
      <c r="L271" s="24"/>
      <c r="M271" s="24"/>
      <c r="N271" s="24"/>
      <c r="O271" s="24"/>
      <c r="P271" s="24"/>
      <c r="Q271" s="24"/>
      <c r="R271" s="24"/>
      <c r="S271" s="24"/>
      <c r="T271" s="24"/>
      <c r="U271" s="24"/>
      <c r="V271" s="24"/>
    </row>
    <row r="272" spans="1:22" ht="12.75" customHeight="1">
      <c r="A272" s="20"/>
      <c r="B272" s="24"/>
      <c r="C272" s="20"/>
      <c r="D272" s="24"/>
      <c r="E272" s="20"/>
      <c r="F272" s="24"/>
      <c r="G272" s="41"/>
      <c r="H272" s="24"/>
      <c r="I272" s="20"/>
      <c r="J272" s="24"/>
      <c r="K272" s="20"/>
      <c r="L272" s="24"/>
      <c r="M272" s="24"/>
      <c r="N272" s="24"/>
      <c r="O272" s="24"/>
      <c r="P272" s="24"/>
      <c r="Q272" s="24"/>
      <c r="R272" s="24"/>
      <c r="S272" s="24"/>
      <c r="T272" s="24"/>
      <c r="U272" s="24"/>
      <c r="V272" s="24"/>
    </row>
    <row r="273" spans="1:22" ht="12.75" customHeight="1">
      <c r="A273" s="20"/>
      <c r="B273" s="24"/>
      <c r="C273" s="20"/>
      <c r="D273" s="24"/>
      <c r="E273" s="20"/>
      <c r="F273" s="24"/>
      <c r="G273" s="41"/>
      <c r="H273" s="24"/>
      <c r="I273" s="20"/>
      <c r="J273" s="24"/>
      <c r="K273" s="20"/>
      <c r="L273" s="24"/>
      <c r="M273" s="24"/>
      <c r="N273" s="24"/>
      <c r="O273" s="24"/>
      <c r="P273" s="24"/>
      <c r="Q273" s="24"/>
      <c r="R273" s="24"/>
      <c r="S273" s="24"/>
      <c r="T273" s="24"/>
      <c r="U273" s="24"/>
      <c r="V273" s="24"/>
    </row>
    <row r="274" spans="1:22" ht="12.75" customHeight="1">
      <c r="A274" s="20"/>
      <c r="B274" s="24"/>
      <c r="C274" s="20"/>
      <c r="D274" s="24"/>
      <c r="E274" s="20"/>
      <c r="F274" s="24"/>
      <c r="G274" s="41"/>
      <c r="H274" s="24"/>
      <c r="I274" s="20"/>
      <c r="J274" s="24"/>
      <c r="K274" s="20"/>
      <c r="L274" s="24"/>
      <c r="M274" s="24"/>
      <c r="N274" s="24"/>
      <c r="O274" s="24"/>
      <c r="P274" s="24"/>
      <c r="Q274" s="24"/>
      <c r="R274" s="24"/>
      <c r="S274" s="24"/>
      <c r="T274" s="24"/>
      <c r="U274" s="24"/>
      <c r="V274" s="24"/>
    </row>
    <row r="275" spans="1:22" ht="12.75" customHeight="1">
      <c r="A275" s="20"/>
      <c r="B275" s="24"/>
      <c r="C275" s="20"/>
      <c r="D275" s="24"/>
      <c r="E275" s="20"/>
      <c r="F275" s="24"/>
      <c r="G275" s="41"/>
      <c r="H275" s="24"/>
      <c r="I275" s="20"/>
      <c r="J275" s="24"/>
      <c r="K275" s="20"/>
      <c r="L275" s="24"/>
      <c r="M275" s="24"/>
      <c r="N275" s="24"/>
      <c r="O275" s="24"/>
      <c r="P275" s="24"/>
      <c r="Q275" s="24"/>
      <c r="R275" s="24"/>
      <c r="S275" s="24"/>
      <c r="T275" s="24"/>
      <c r="U275" s="24"/>
      <c r="V275" s="24"/>
    </row>
    <row r="276" spans="1:22" ht="12.75" customHeight="1">
      <c r="A276" s="20"/>
      <c r="B276" s="24"/>
      <c r="C276" s="20"/>
      <c r="D276" s="24"/>
      <c r="E276" s="20"/>
      <c r="F276" s="24"/>
      <c r="G276" s="41"/>
      <c r="H276" s="24"/>
      <c r="I276" s="20"/>
      <c r="J276" s="24"/>
      <c r="K276" s="20"/>
      <c r="L276" s="24"/>
      <c r="M276" s="24"/>
      <c r="N276" s="24"/>
      <c r="O276" s="24"/>
      <c r="P276" s="24"/>
      <c r="Q276" s="24"/>
      <c r="R276" s="24"/>
      <c r="S276" s="24"/>
      <c r="T276" s="24"/>
      <c r="U276" s="24"/>
      <c r="V276" s="24"/>
    </row>
    <row r="277" spans="1:22" ht="12.75" customHeight="1">
      <c r="A277" s="20"/>
      <c r="B277" s="24"/>
      <c r="C277" s="20"/>
      <c r="D277" s="24"/>
      <c r="E277" s="20"/>
      <c r="F277" s="24"/>
      <c r="G277" s="41"/>
      <c r="H277" s="24"/>
      <c r="I277" s="20"/>
      <c r="J277" s="24"/>
      <c r="K277" s="20"/>
      <c r="L277" s="24"/>
      <c r="M277" s="24"/>
      <c r="N277" s="24"/>
      <c r="O277" s="24"/>
      <c r="P277" s="24"/>
      <c r="Q277" s="24"/>
      <c r="R277" s="24"/>
      <c r="S277" s="24"/>
      <c r="T277" s="24"/>
      <c r="U277" s="24"/>
      <c r="V277" s="24"/>
    </row>
    <row r="278" spans="1:22" ht="12.75" customHeight="1">
      <c r="A278" s="20"/>
      <c r="B278" s="24"/>
      <c r="C278" s="20"/>
      <c r="D278" s="24"/>
      <c r="E278" s="20"/>
      <c r="F278" s="24"/>
      <c r="G278" s="41"/>
      <c r="H278" s="24"/>
      <c r="I278" s="20"/>
      <c r="J278" s="24"/>
      <c r="K278" s="20"/>
      <c r="L278" s="24"/>
      <c r="M278" s="24"/>
      <c r="N278" s="24"/>
      <c r="O278" s="24"/>
      <c r="P278" s="24"/>
      <c r="Q278" s="24"/>
      <c r="R278" s="24"/>
      <c r="S278" s="24"/>
      <c r="T278" s="24"/>
      <c r="U278" s="24"/>
      <c r="V278" s="24"/>
    </row>
    <row r="279" spans="1:22" ht="12.75" customHeight="1">
      <c r="A279" s="20"/>
      <c r="B279" s="24"/>
      <c r="C279" s="20"/>
      <c r="D279" s="24"/>
      <c r="E279" s="20"/>
      <c r="F279" s="24"/>
      <c r="G279" s="41"/>
      <c r="H279" s="24"/>
      <c r="I279" s="20"/>
      <c r="J279" s="24"/>
      <c r="K279" s="20"/>
      <c r="L279" s="24"/>
      <c r="M279" s="24"/>
      <c r="N279" s="24"/>
      <c r="O279" s="24"/>
      <c r="P279" s="24"/>
      <c r="Q279" s="24"/>
      <c r="R279" s="24"/>
      <c r="S279" s="24"/>
      <c r="T279" s="24"/>
      <c r="U279" s="24"/>
      <c r="V279" s="24"/>
    </row>
    <row r="280" spans="1:22" ht="12.75" customHeight="1">
      <c r="A280" s="20"/>
      <c r="B280" s="24"/>
      <c r="C280" s="20"/>
      <c r="D280" s="24"/>
      <c r="E280" s="20"/>
      <c r="F280" s="24"/>
      <c r="G280" s="41"/>
      <c r="H280" s="24"/>
      <c r="I280" s="20"/>
      <c r="J280" s="24"/>
      <c r="K280" s="20"/>
      <c r="L280" s="24"/>
      <c r="M280" s="24"/>
      <c r="N280" s="24"/>
      <c r="O280" s="24"/>
      <c r="P280" s="24"/>
      <c r="Q280" s="24"/>
      <c r="R280" s="24"/>
      <c r="S280" s="24"/>
      <c r="T280" s="24"/>
      <c r="U280" s="24"/>
      <c r="V280" s="24"/>
    </row>
    <row r="281" spans="1:22" ht="12.75" customHeight="1">
      <c r="A281" s="20"/>
      <c r="B281" s="24"/>
      <c r="C281" s="20"/>
      <c r="D281" s="24"/>
      <c r="E281" s="20"/>
      <c r="F281" s="24"/>
      <c r="G281" s="41"/>
      <c r="H281" s="24"/>
      <c r="I281" s="20"/>
      <c r="J281" s="24"/>
      <c r="K281" s="20"/>
      <c r="L281" s="24"/>
      <c r="M281" s="24"/>
      <c r="N281" s="24"/>
      <c r="O281" s="24"/>
      <c r="P281" s="24"/>
      <c r="Q281" s="24"/>
      <c r="R281" s="24"/>
      <c r="S281" s="24"/>
      <c r="T281" s="24"/>
      <c r="U281" s="24"/>
      <c r="V281" s="24"/>
    </row>
    <row r="282" spans="1:22" ht="12.75" customHeight="1">
      <c r="A282" s="20"/>
      <c r="B282" s="24"/>
      <c r="C282" s="20"/>
      <c r="D282" s="24"/>
      <c r="E282" s="20"/>
      <c r="F282" s="24"/>
      <c r="G282" s="41"/>
      <c r="H282" s="24"/>
      <c r="I282" s="20"/>
      <c r="J282" s="24"/>
      <c r="K282" s="20"/>
      <c r="L282" s="24"/>
      <c r="M282" s="24"/>
      <c r="N282" s="24"/>
      <c r="O282" s="24"/>
      <c r="P282" s="24"/>
      <c r="Q282" s="24"/>
      <c r="R282" s="24"/>
      <c r="S282" s="24"/>
      <c r="T282" s="24"/>
      <c r="U282" s="24"/>
      <c r="V282" s="24"/>
    </row>
    <row r="283" spans="1:22" ht="12.75" customHeight="1">
      <c r="A283" s="20"/>
      <c r="B283" s="24"/>
      <c r="C283" s="20"/>
      <c r="D283" s="24"/>
      <c r="E283" s="20"/>
      <c r="F283" s="24"/>
      <c r="G283" s="41"/>
      <c r="H283" s="24"/>
      <c r="I283" s="20"/>
      <c r="J283" s="24"/>
      <c r="K283" s="20"/>
      <c r="L283" s="24"/>
      <c r="M283" s="24"/>
      <c r="N283" s="24"/>
      <c r="O283" s="24"/>
      <c r="P283" s="24"/>
      <c r="Q283" s="24"/>
      <c r="R283" s="24"/>
      <c r="S283" s="24"/>
      <c r="T283" s="24"/>
      <c r="U283" s="24"/>
      <c r="V283" s="24"/>
    </row>
    <row r="284" spans="1:22" ht="12.75" customHeight="1">
      <c r="A284" s="20"/>
      <c r="B284" s="24"/>
      <c r="C284" s="20"/>
      <c r="D284" s="24"/>
      <c r="E284" s="20"/>
      <c r="F284" s="24"/>
      <c r="G284" s="41"/>
      <c r="H284" s="24"/>
      <c r="I284" s="20"/>
      <c r="J284" s="24"/>
      <c r="K284" s="20"/>
      <c r="L284" s="24"/>
      <c r="M284" s="24"/>
      <c r="N284" s="24"/>
      <c r="O284" s="24"/>
      <c r="P284" s="24"/>
      <c r="Q284" s="24"/>
      <c r="R284" s="24"/>
      <c r="S284" s="24"/>
      <c r="T284" s="24"/>
      <c r="U284" s="24"/>
      <c r="V284" s="24"/>
    </row>
    <row r="285" spans="1:22" ht="12.75" customHeight="1">
      <c r="A285" s="20"/>
      <c r="B285" s="24"/>
      <c r="C285" s="20"/>
      <c r="D285" s="24"/>
      <c r="E285" s="20"/>
      <c r="F285" s="24"/>
      <c r="G285" s="41"/>
      <c r="H285" s="24"/>
      <c r="I285" s="20"/>
      <c r="J285" s="24"/>
      <c r="K285" s="20"/>
      <c r="L285" s="24"/>
      <c r="M285" s="24"/>
      <c r="N285" s="24"/>
      <c r="O285" s="24"/>
      <c r="P285" s="24"/>
      <c r="Q285" s="24"/>
      <c r="R285" s="24"/>
      <c r="S285" s="24"/>
      <c r="T285" s="24"/>
      <c r="U285" s="24"/>
      <c r="V285" s="24"/>
    </row>
    <row r="286" spans="1:22" ht="12.75" customHeight="1">
      <c r="A286" s="20"/>
      <c r="B286" s="24"/>
      <c r="C286" s="20"/>
      <c r="D286" s="24"/>
      <c r="E286" s="20"/>
      <c r="F286" s="24"/>
      <c r="G286" s="41"/>
      <c r="H286" s="24"/>
      <c r="I286" s="20"/>
      <c r="J286" s="24"/>
      <c r="K286" s="20"/>
      <c r="L286" s="24"/>
      <c r="M286" s="24"/>
      <c r="N286" s="24"/>
      <c r="O286" s="24"/>
      <c r="P286" s="24"/>
      <c r="Q286" s="24"/>
      <c r="R286" s="24"/>
      <c r="S286" s="24"/>
      <c r="T286" s="24"/>
      <c r="U286" s="24"/>
      <c r="V286" s="24"/>
    </row>
    <row r="287" spans="1:22" ht="12.75" customHeight="1">
      <c r="A287" s="20"/>
      <c r="B287" s="24"/>
      <c r="C287" s="20"/>
      <c r="D287" s="24"/>
      <c r="E287" s="20"/>
      <c r="F287" s="24"/>
      <c r="G287" s="41"/>
      <c r="H287" s="24"/>
      <c r="I287" s="20"/>
      <c r="J287" s="24"/>
      <c r="K287" s="20"/>
      <c r="L287" s="24"/>
      <c r="M287" s="24"/>
      <c r="N287" s="24"/>
      <c r="O287" s="24"/>
      <c r="P287" s="24"/>
      <c r="Q287" s="24"/>
      <c r="R287" s="24"/>
      <c r="S287" s="24"/>
      <c r="T287" s="24"/>
      <c r="U287" s="24"/>
      <c r="V287" s="24"/>
    </row>
    <row r="288" spans="1:22" ht="12.75" customHeight="1">
      <c r="A288" s="20"/>
      <c r="B288" s="24"/>
      <c r="C288" s="20"/>
      <c r="D288" s="24"/>
      <c r="E288" s="20"/>
      <c r="F288" s="24"/>
      <c r="G288" s="41"/>
      <c r="H288" s="24"/>
      <c r="I288" s="20"/>
      <c r="J288" s="24"/>
      <c r="K288" s="20"/>
      <c r="L288" s="24"/>
      <c r="M288" s="24"/>
      <c r="N288" s="24"/>
      <c r="O288" s="24"/>
      <c r="P288" s="24"/>
      <c r="Q288" s="24"/>
      <c r="R288" s="24"/>
      <c r="S288" s="24"/>
      <c r="T288" s="24"/>
      <c r="U288" s="24"/>
      <c r="V288" s="24"/>
    </row>
    <row r="289" spans="1:22" ht="12.75" customHeight="1">
      <c r="A289" s="20"/>
      <c r="B289" s="24"/>
      <c r="C289" s="20"/>
      <c r="D289" s="24"/>
      <c r="E289" s="20"/>
      <c r="F289" s="24"/>
      <c r="G289" s="41"/>
      <c r="H289" s="24"/>
      <c r="I289" s="20"/>
      <c r="J289" s="24"/>
      <c r="K289" s="20"/>
      <c r="L289" s="24"/>
      <c r="M289" s="24"/>
      <c r="N289" s="24"/>
      <c r="O289" s="24"/>
      <c r="P289" s="24"/>
      <c r="Q289" s="24"/>
      <c r="R289" s="24"/>
      <c r="S289" s="24"/>
      <c r="T289" s="24"/>
      <c r="U289" s="24"/>
      <c r="V289" s="24"/>
    </row>
    <row r="290" spans="1:22" ht="12.75" customHeight="1">
      <c r="A290" s="20"/>
      <c r="B290" s="24"/>
      <c r="C290" s="20"/>
      <c r="D290" s="24"/>
      <c r="E290" s="20"/>
      <c r="F290" s="24"/>
      <c r="G290" s="41"/>
      <c r="H290" s="24"/>
      <c r="I290" s="20"/>
      <c r="J290" s="24"/>
      <c r="K290" s="20"/>
      <c r="L290" s="24"/>
      <c r="M290" s="24"/>
      <c r="N290" s="24"/>
      <c r="O290" s="24"/>
      <c r="P290" s="24"/>
      <c r="Q290" s="24"/>
      <c r="R290" s="24"/>
      <c r="S290" s="24"/>
      <c r="T290" s="24"/>
      <c r="U290" s="24"/>
      <c r="V290" s="24"/>
    </row>
    <row r="291" spans="1:22" ht="12.75" customHeight="1">
      <c r="A291" s="20"/>
      <c r="B291" s="24"/>
      <c r="C291" s="20"/>
      <c r="D291" s="24"/>
      <c r="E291" s="20"/>
      <c r="F291" s="24"/>
      <c r="G291" s="41"/>
      <c r="H291" s="24"/>
      <c r="I291" s="20"/>
      <c r="J291" s="24"/>
      <c r="K291" s="20"/>
      <c r="L291" s="24"/>
      <c r="M291" s="24"/>
      <c r="N291" s="24"/>
      <c r="O291" s="24"/>
      <c r="P291" s="24"/>
      <c r="Q291" s="24"/>
      <c r="R291" s="24"/>
      <c r="S291" s="24"/>
      <c r="T291" s="24"/>
      <c r="U291" s="24"/>
      <c r="V291" s="24"/>
    </row>
    <row r="292" spans="1:22" ht="12.75" customHeight="1">
      <c r="A292" s="20"/>
      <c r="B292" s="24"/>
      <c r="C292" s="20"/>
      <c r="D292" s="24"/>
      <c r="E292" s="20"/>
      <c r="F292" s="24"/>
      <c r="G292" s="41"/>
      <c r="H292" s="24"/>
      <c r="I292" s="20"/>
      <c r="J292" s="24"/>
      <c r="K292" s="20"/>
      <c r="L292" s="24"/>
      <c r="M292" s="24"/>
      <c r="N292" s="24"/>
      <c r="O292" s="24"/>
      <c r="P292" s="24"/>
      <c r="Q292" s="24"/>
      <c r="R292" s="24"/>
      <c r="S292" s="24"/>
      <c r="T292" s="24"/>
      <c r="U292" s="24"/>
      <c r="V292" s="24"/>
    </row>
    <row r="293" spans="1:22" ht="12.75" customHeight="1">
      <c r="A293" s="20"/>
      <c r="B293" s="24"/>
      <c r="C293" s="20"/>
      <c r="D293" s="24"/>
      <c r="E293" s="20"/>
      <c r="F293" s="24"/>
      <c r="G293" s="41"/>
      <c r="H293" s="24"/>
      <c r="I293" s="20"/>
      <c r="J293" s="24"/>
      <c r="K293" s="20"/>
      <c r="L293" s="24"/>
      <c r="M293" s="24"/>
      <c r="N293" s="24"/>
      <c r="O293" s="24"/>
      <c r="P293" s="24"/>
      <c r="Q293" s="24"/>
      <c r="R293" s="24"/>
      <c r="S293" s="24"/>
      <c r="T293" s="24"/>
      <c r="U293" s="24"/>
      <c r="V293" s="24"/>
    </row>
    <row r="294" spans="1:22" ht="12.75" customHeight="1">
      <c r="A294" s="20"/>
      <c r="B294" s="24"/>
      <c r="C294" s="20"/>
      <c r="D294" s="24"/>
      <c r="E294" s="20"/>
      <c r="F294" s="24"/>
      <c r="G294" s="41"/>
      <c r="H294" s="24"/>
      <c r="I294" s="20"/>
      <c r="J294" s="24"/>
      <c r="K294" s="20"/>
      <c r="L294" s="24"/>
      <c r="M294" s="24"/>
      <c r="N294" s="24"/>
      <c r="O294" s="24"/>
      <c r="P294" s="24"/>
      <c r="Q294" s="24"/>
      <c r="R294" s="24"/>
      <c r="S294" s="24"/>
      <c r="T294" s="24"/>
      <c r="U294" s="24"/>
      <c r="V294" s="24"/>
    </row>
    <row r="295" spans="1:22" ht="12.75" customHeight="1">
      <c r="A295" s="20"/>
      <c r="B295" s="24"/>
      <c r="C295" s="20"/>
      <c r="D295" s="24"/>
      <c r="E295" s="20"/>
      <c r="F295" s="24"/>
      <c r="G295" s="41"/>
      <c r="H295" s="24"/>
      <c r="I295" s="20"/>
      <c r="J295" s="24"/>
      <c r="K295" s="20"/>
      <c r="L295" s="24"/>
      <c r="M295" s="24"/>
      <c r="N295" s="24"/>
      <c r="O295" s="24"/>
      <c r="P295" s="24"/>
      <c r="Q295" s="24"/>
      <c r="R295" s="24"/>
      <c r="S295" s="24"/>
      <c r="T295" s="24"/>
      <c r="U295" s="24"/>
      <c r="V295" s="24"/>
    </row>
    <row r="296" spans="1:22" ht="12.75" customHeight="1">
      <c r="A296" s="20"/>
      <c r="B296" s="24"/>
      <c r="C296" s="20"/>
      <c r="D296" s="24"/>
      <c r="E296" s="20"/>
      <c r="F296" s="24"/>
      <c r="G296" s="41"/>
      <c r="H296" s="24"/>
      <c r="I296" s="20"/>
      <c r="J296" s="24"/>
      <c r="K296" s="20"/>
      <c r="L296" s="24"/>
      <c r="M296" s="24"/>
      <c r="N296" s="24"/>
      <c r="O296" s="24"/>
      <c r="P296" s="24"/>
      <c r="Q296" s="24"/>
      <c r="R296" s="24"/>
      <c r="S296" s="24"/>
      <c r="T296" s="24"/>
      <c r="U296" s="24"/>
      <c r="V296" s="24"/>
    </row>
    <row r="297" spans="1:22" ht="12.75" customHeight="1">
      <c r="A297" s="20"/>
      <c r="B297" s="24"/>
      <c r="C297" s="20"/>
      <c r="D297" s="24"/>
      <c r="E297" s="20"/>
      <c r="F297" s="24"/>
      <c r="G297" s="41"/>
      <c r="H297" s="24"/>
      <c r="I297" s="20"/>
      <c r="J297" s="24"/>
      <c r="K297" s="20"/>
      <c r="L297" s="24"/>
      <c r="M297" s="24"/>
      <c r="N297" s="24"/>
      <c r="O297" s="24"/>
      <c r="P297" s="24"/>
      <c r="Q297" s="24"/>
      <c r="R297" s="24"/>
      <c r="S297" s="24"/>
      <c r="T297" s="24"/>
      <c r="U297" s="24"/>
      <c r="V297" s="24"/>
    </row>
    <row r="298" spans="1:22" ht="12.75" customHeight="1">
      <c r="A298" s="20"/>
      <c r="B298" s="24"/>
      <c r="C298" s="20"/>
      <c r="D298" s="24"/>
      <c r="E298" s="20"/>
      <c r="F298" s="24"/>
      <c r="G298" s="41"/>
      <c r="H298" s="24"/>
      <c r="I298" s="20"/>
      <c r="J298" s="24"/>
      <c r="K298" s="20"/>
      <c r="L298" s="24"/>
      <c r="M298" s="24"/>
      <c r="N298" s="24"/>
      <c r="O298" s="24"/>
      <c r="P298" s="24"/>
      <c r="Q298" s="24"/>
      <c r="R298" s="24"/>
      <c r="S298" s="24"/>
      <c r="T298" s="24"/>
      <c r="U298" s="24"/>
      <c r="V298" s="24"/>
    </row>
    <row r="299" spans="1:22" ht="12.75" customHeight="1">
      <c r="A299" s="20"/>
      <c r="B299" s="24"/>
      <c r="C299" s="20"/>
      <c r="D299" s="24"/>
      <c r="E299" s="20"/>
      <c r="F299" s="24"/>
      <c r="G299" s="41"/>
      <c r="H299" s="24"/>
      <c r="I299" s="20"/>
      <c r="J299" s="24"/>
      <c r="K299" s="20"/>
      <c r="L299" s="24"/>
      <c r="M299" s="24"/>
      <c r="N299" s="24"/>
      <c r="O299" s="24"/>
      <c r="P299" s="24"/>
      <c r="Q299" s="24"/>
      <c r="R299" s="24"/>
      <c r="S299" s="24"/>
      <c r="T299" s="24"/>
      <c r="U299" s="24"/>
      <c r="V299" s="24"/>
    </row>
    <row r="300" spans="1:22" ht="12.75" customHeight="1">
      <c r="A300" s="20"/>
      <c r="B300" s="24"/>
      <c r="C300" s="20"/>
      <c r="D300" s="24"/>
      <c r="E300" s="20"/>
      <c r="F300" s="24"/>
      <c r="G300" s="41"/>
      <c r="H300" s="24"/>
      <c r="I300" s="20"/>
      <c r="J300" s="24"/>
      <c r="K300" s="20"/>
      <c r="L300" s="24"/>
      <c r="M300" s="24"/>
      <c r="N300" s="24"/>
      <c r="O300" s="24"/>
      <c r="P300" s="24"/>
      <c r="Q300" s="24"/>
      <c r="R300" s="24"/>
      <c r="S300" s="24"/>
      <c r="T300" s="24"/>
      <c r="U300" s="24"/>
      <c r="V300" s="24"/>
    </row>
    <row r="301" spans="1:22" ht="12.75" customHeight="1">
      <c r="A301" s="20"/>
      <c r="B301" s="24"/>
      <c r="C301" s="20"/>
      <c r="D301" s="24"/>
      <c r="E301" s="20"/>
      <c r="F301" s="24"/>
      <c r="G301" s="41"/>
      <c r="H301" s="24"/>
      <c r="I301" s="20"/>
      <c r="J301" s="24"/>
      <c r="K301" s="20"/>
      <c r="L301" s="24"/>
      <c r="M301" s="24"/>
      <c r="N301" s="24"/>
      <c r="O301" s="24"/>
      <c r="P301" s="24"/>
      <c r="Q301" s="24"/>
      <c r="R301" s="24"/>
      <c r="S301" s="24"/>
      <c r="T301" s="24"/>
      <c r="U301" s="24"/>
      <c r="V301" s="24"/>
    </row>
    <row r="302" spans="1:22" ht="12.75" customHeight="1">
      <c r="A302" s="20"/>
      <c r="B302" s="24"/>
      <c r="C302" s="20"/>
      <c r="D302" s="24"/>
      <c r="E302" s="20"/>
      <c r="F302" s="24"/>
      <c r="G302" s="41"/>
      <c r="H302" s="24"/>
      <c r="I302" s="20"/>
      <c r="J302" s="24"/>
      <c r="K302" s="20"/>
      <c r="L302" s="24"/>
      <c r="M302" s="24"/>
      <c r="N302" s="24"/>
      <c r="O302" s="24"/>
      <c r="P302" s="24"/>
      <c r="Q302" s="24"/>
      <c r="R302" s="24"/>
      <c r="S302" s="24"/>
      <c r="T302" s="24"/>
      <c r="U302" s="24"/>
      <c r="V302" s="24"/>
    </row>
    <row r="303" spans="1:22" ht="12.75" customHeight="1">
      <c r="A303" s="20"/>
      <c r="B303" s="24"/>
      <c r="C303" s="20"/>
      <c r="D303" s="24"/>
      <c r="E303" s="20"/>
      <c r="F303" s="24"/>
      <c r="G303" s="41"/>
      <c r="H303" s="24"/>
      <c r="I303" s="20"/>
      <c r="J303" s="24"/>
      <c r="K303" s="20"/>
      <c r="L303" s="24"/>
      <c r="M303" s="24"/>
      <c r="N303" s="24"/>
      <c r="O303" s="24"/>
      <c r="P303" s="24"/>
      <c r="Q303" s="24"/>
      <c r="R303" s="24"/>
      <c r="S303" s="24"/>
      <c r="T303" s="24"/>
      <c r="U303" s="24"/>
      <c r="V303" s="24"/>
    </row>
    <row r="304" spans="1:22" ht="12.75" customHeight="1">
      <c r="A304" s="20"/>
      <c r="B304" s="24"/>
      <c r="C304" s="20"/>
      <c r="D304" s="24"/>
      <c r="E304" s="20"/>
      <c r="F304" s="24"/>
      <c r="G304" s="41"/>
      <c r="H304" s="24"/>
      <c r="I304" s="20"/>
      <c r="J304" s="24"/>
      <c r="K304" s="20"/>
      <c r="L304" s="24"/>
      <c r="M304" s="24"/>
      <c r="N304" s="24"/>
      <c r="O304" s="24"/>
      <c r="P304" s="24"/>
      <c r="Q304" s="24"/>
      <c r="R304" s="24"/>
      <c r="S304" s="24"/>
      <c r="T304" s="24"/>
      <c r="U304" s="24"/>
      <c r="V304" s="24"/>
    </row>
    <row r="305" spans="1:22" ht="12.75" customHeight="1">
      <c r="A305" s="20"/>
      <c r="B305" s="24"/>
      <c r="C305" s="20"/>
      <c r="D305" s="24"/>
      <c r="E305" s="20"/>
      <c r="F305" s="24"/>
      <c r="G305" s="41"/>
      <c r="H305" s="24"/>
      <c r="I305" s="20"/>
      <c r="J305" s="24"/>
      <c r="K305" s="20"/>
      <c r="L305" s="24"/>
      <c r="M305" s="24"/>
      <c r="N305" s="24"/>
      <c r="O305" s="24"/>
      <c r="P305" s="24"/>
      <c r="Q305" s="24"/>
      <c r="R305" s="24"/>
      <c r="S305" s="24"/>
      <c r="T305" s="24"/>
      <c r="U305" s="24"/>
      <c r="V305" s="24"/>
    </row>
    <row r="306" spans="1:22" ht="12.75" customHeight="1">
      <c r="A306" s="20"/>
      <c r="B306" s="24"/>
      <c r="C306" s="20"/>
      <c r="D306" s="24"/>
      <c r="E306" s="20"/>
      <c r="F306" s="24"/>
      <c r="G306" s="41"/>
      <c r="H306" s="24"/>
      <c r="I306" s="20"/>
      <c r="J306" s="24"/>
      <c r="K306" s="20"/>
      <c r="L306" s="24"/>
      <c r="M306" s="24"/>
      <c r="N306" s="24"/>
      <c r="O306" s="24"/>
      <c r="P306" s="24"/>
      <c r="Q306" s="24"/>
      <c r="R306" s="24"/>
      <c r="S306" s="24"/>
      <c r="T306" s="24"/>
      <c r="U306" s="24"/>
      <c r="V306" s="24"/>
    </row>
    <row r="307" spans="1:22" ht="12.75" customHeight="1">
      <c r="A307" s="20"/>
      <c r="B307" s="24"/>
      <c r="C307" s="20"/>
      <c r="D307" s="24"/>
      <c r="E307" s="20"/>
      <c r="F307" s="24"/>
      <c r="G307" s="41"/>
      <c r="H307" s="24"/>
      <c r="I307" s="20"/>
      <c r="J307" s="24"/>
      <c r="K307" s="20"/>
      <c r="L307" s="24"/>
      <c r="M307" s="24"/>
      <c r="N307" s="24"/>
      <c r="O307" s="24"/>
      <c r="P307" s="24"/>
      <c r="Q307" s="24"/>
      <c r="R307" s="24"/>
      <c r="S307" s="24"/>
      <c r="T307" s="24"/>
      <c r="U307" s="24"/>
      <c r="V307" s="24"/>
    </row>
    <row r="308" spans="1:22" ht="12.75" customHeight="1">
      <c r="A308" s="20"/>
      <c r="B308" s="24"/>
      <c r="C308" s="20"/>
      <c r="D308" s="24"/>
      <c r="E308" s="20"/>
      <c r="F308" s="24"/>
      <c r="G308" s="41"/>
      <c r="H308" s="24"/>
      <c r="I308" s="20"/>
      <c r="J308" s="24"/>
      <c r="K308" s="20"/>
      <c r="L308" s="24"/>
      <c r="M308" s="24"/>
      <c r="N308" s="24"/>
      <c r="O308" s="24"/>
      <c r="P308" s="24"/>
      <c r="Q308" s="24"/>
      <c r="R308" s="24"/>
      <c r="S308" s="24"/>
      <c r="T308" s="24"/>
      <c r="U308" s="24"/>
      <c r="V308" s="24"/>
    </row>
    <row r="309" spans="1:22" ht="12.75" customHeight="1">
      <c r="A309" s="20"/>
      <c r="B309" s="24"/>
      <c r="C309" s="20"/>
      <c r="D309" s="24"/>
      <c r="E309" s="20"/>
      <c r="F309" s="24"/>
      <c r="G309" s="41"/>
      <c r="H309" s="24"/>
      <c r="I309" s="20"/>
      <c r="J309" s="24"/>
      <c r="K309" s="20"/>
      <c r="L309" s="24"/>
      <c r="M309" s="24"/>
      <c r="N309" s="24"/>
      <c r="O309" s="24"/>
      <c r="P309" s="24"/>
      <c r="Q309" s="24"/>
      <c r="R309" s="24"/>
      <c r="S309" s="24"/>
      <c r="T309" s="24"/>
      <c r="U309" s="24"/>
      <c r="V309" s="24"/>
    </row>
    <row r="310" spans="1:22" ht="12.75" customHeight="1">
      <c r="A310" s="20"/>
      <c r="B310" s="24"/>
      <c r="C310" s="20"/>
      <c r="D310" s="24"/>
      <c r="E310" s="20"/>
      <c r="F310" s="24"/>
      <c r="G310" s="41"/>
      <c r="H310" s="24"/>
      <c r="I310" s="20"/>
      <c r="J310" s="24"/>
      <c r="K310" s="20"/>
      <c r="L310" s="24"/>
      <c r="M310" s="24"/>
      <c r="N310" s="24"/>
      <c r="O310" s="24"/>
      <c r="P310" s="24"/>
      <c r="Q310" s="24"/>
      <c r="R310" s="24"/>
      <c r="S310" s="24"/>
      <c r="T310" s="24"/>
      <c r="U310" s="24"/>
      <c r="V310" s="24"/>
    </row>
    <row r="311" spans="1:22" ht="12.75" customHeight="1">
      <c r="A311" s="20"/>
      <c r="B311" s="24"/>
      <c r="C311" s="20"/>
      <c r="D311" s="24"/>
      <c r="E311" s="20"/>
      <c r="F311" s="24"/>
      <c r="G311" s="41"/>
      <c r="H311" s="24"/>
      <c r="I311" s="20"/>
      <c r="J311" s="24"/>
      <c r="K311" s="20"/>
      <c r="L311" s="24"/>
      <c r="M311" s="24"/>
      <c r="N311" s="24"/>
      <c r="O311" s="24"/>
      <c r="P311" s="24"/>
      <c r="Q311" s="24"/>
      <c r="R311" s="24"/>
      <c r="S311" s="24"/>
      <c r="T311" s="24"/>
      <c r="U311" s="24"/>
      <c r="V311" s="24"/>
    </row>
    <row r="312" spans="1:22" ht="12.75" customHeight="1">
      <c r="A312" s="20"/>
      <c r="B312" s="24"/>
      <c r="C312" s="20"/>
      <c r="D312" s="24"/>
      <c r="E312" s="20"/>
      <c r="F312" s="24"/>
      <c r="G312" s="41"/>
      <c r="H312" s="24"/>
      <c r="I312" s="20"/>
      <c r="J312" s="24"/>
      <c r="K312" s="20"/>
      <c r="L312" s="24"/>
      <c r="M312" s="24"/>
      <c r="N312" s="24"/>
      <c r="O312" s="24"/>
      <c r="P312" s="24"/>
      <c r="Q312" s="24"/>
      <c r="R312" s="24"/>
      <c r="S312" s="24"/>
      <c r="T312" s="24"/>
      <c r="U312" s="24"/>
      <c r="V312" s="24"/>
    </row>
    <row r="313" spans="1:22" ht="12.75" customHeight="1">
      <c r="A313" s="20"/>
      <c r="B313" s="24"/>
      <c r="C313" s="20"/>
      <c r="D313" s="24"/>
      <c r="E313" s="20"/>
      <c r="F313" s="24"/>
      <c r="G313" s="41"/>
      <c r="H313" s="24"/>
      <c r="I313" s="20"/>
      <c r="J313" s="24"/>
      <c r="K313" s="20"/>
      <c r="L313" s="24"/>
      <c r="M313" s="24"/>
      <c r="N313" s="24"/>
      <c r="O313" s="24"/>
      <c r="P313" s="24"/>
      <c r="Q313" s="24"/>
      <c r="R313" s="24"/>
      <c r="S313" s="24"/>
      <c r="T313" s="24"/>
      <c r="U313" s="24"/>
      <c r="V313" s="24"/>
    </row>
    <row r="314" spans="1:22" ht="12.75" customHeight="1">
      <c r="A314" s="20"/>
      <c r="B314" s="24"/>
      <c r="C314" s="20"/>
      <c r="D314" s="24"/>
      <c r="E314" s="20"/>
      <c r="F314" s="24"/>
      <c r="G314" s="41"/>
      <c r="H314" s="24"/>
      <c r="I314" s="20"/>
      <c r="J314" s="24"/>
      <c r="K314" s="20"/>
      <c r="L314" s="24"/>
      <c r="M314" s="24"/>
      <c r="N314" s="24"/>
      <c r="O314" s="24"/>
      <c r="P314" s="24"/>
      <c r="Q314" s="24"/>
      <c r="R314" s="24"/>
      <c r="S314" s="24"/>
      <c r="T314" s="24"/>
      <c r="U314" s="24"/>
      <c r="V314" s="24"/>
    </row>
    <row r="315" spans="1:22" ht="12.75" customHeight="1">
      <c r="A315" s="20"/>
      <c r="B315" s="24"/>
      <c r="C315" s="20"/>
      <c r="D315" s="24"/>
      <c r="E315" s="20"/>
      <c r="F315" s="24"/>
      <c r="G315" s="41"/>
      <c r="H315" s="24"/>
      <c r="I315" s="20"/>
      <c r="J315" s="24"/>
      <c r="K315" s="20"/>
      <c r="L315" s="24"/>
      <c r="M315" s="24"/>
      <c r="N315" s="24"/>
      <c r="O315" s="24"/>
      <c r="P315" s="24"/>
      <c r="Q315" s="24"/>
      <c r="R315" s="24"/>
      <c r="S315" s="24"/>
      <c r="T315" s="24"/>
      <c r="U315" s="24"/>
      <c r="V315" s="24"/>
    </row>
    <row r="316" spans="1:22" ht="12.75" customHeight="1">
      <c r="A316" s="20"/>
      <c r="B316" s="24"/>
      <c r="C316" s="20"/>
      <c r="D316" s="24"/>
      <c r="E316" s="20"/>
      <c r="F316" s="24"/>
      <c r="G316" s="41"/>
      <c r="H316" s="24"/>
      <c r="I316" s="20"/>
      <c r="J316" s="24"/>
      <c r="K316" s="20"/>
      <c r="L316" s="24"/>
      <c r="M316" s="24"/>
      <c r="N316" s="24"/>
      <c r="O316" s="24"/>
      <c r="P316" s="24"/>
      <c r="Q316" s="24"/>
      <c r="R316" s="24"/>
      <c r="S316" s="24"/>
      <c r="T316" s="24"/>
      <c r="U316" s="24"/>
      <c r="V316" s="24"/>
    </row>
    <row r="317" spans="1:22" ht="12.75" customHeight="1">
      <c r="A317" s="20"/>
      <c r="B317" s="24"/>
      <c r="C317" s="20"/>
      <c r="D317" s="24"/>
      <c r="E317" s="20"/>
      <c r="F317" s="24"/>
      <c r="G317" s="41"/>
      <c r="H317" s="24"/>
      <c r="I317" s="20"/>
      <c r="J317" s="24"/>
      <c r="K317" s="20"/>
      <c r="L317" s="24"/>
      <c r="M317" s="24"/>
      <c r="N317" s="24"/>
      <c r="O317" s="24"/>
      <c r="P317" s="24"/>
      <c r="Q317" s="24"/>
      <c r="R317" s="24"/>
      <c r="S317" s="24"/>
      <c r="T317" s="24"/>
      <c r="U317" s="24"/>
      <c r="V317" s="24"/>
    </row>
    <row r="318" spans="1:22" ht="12.75" customHeight="1">
      <c r="A318" s="20"/>
      <c r="B318" s="24"/>
      <c r="C318" s="20"/>
      <c r="D318" s="24"/>
      <c r="E318" s="20"/>
      <c r="F318" s="24"/>
      <c r="G318" s="41"/>
      <c r="H318" s="24"/>
      <c r="I318" s="20"/>
      <c r="J318" s="24"/>
      <c r="K318" s="20"/>
      <c r="L318" s="24"/>
      <c r="M318" s="24"/>
      <c r="N318" s="24"/>
      <c r="O318" s="24"/>
      <c r="P318" s="24"/>
      <c r="Q318" s="24"/>
      <c r="R318" s="24"/>
      <c r="S318" s="24"/>
      <c r="T318" s="24"/>
      <c r="U318" s="24"/>
      <c r="V318" s="24"/>
    </row>
    <row r="319" spans="1:22" ht="12.75" customHeight="1">
      <c r="A319" s="20"/>
      <c r="B319" s="24"/>
      <c r="C319" s="20"/>
      <c r="D319" s="24"/>
      <c r="E319" s="20"/>
      <c r="F319" s="24"/>
      <c r="G319" s="41"/>
      <c r="H319" s="24"/>
      <c r="I319" s="20"/>
      <c r="J319" s="24"/>
      <c r="K319" s="20"/>
      <c r="L319" s="24"/>
      <c r="M319" s="24"/>
      <c r="N319" s="24"/>
      <c r="O319" s="24"/>
      <c r="P319" s="24"/>
      <c r="Q319" s="24"/>
      <c r="R319" s="24"/>
      <c r="S319" s="24"/>
      <c r="T319" s="24"/>
      <c r="U319" s="24"/>
      <c r="V319" s="24"/>
    </row>
    <row r="320" spans="1:22" ht="12.75" customHeight="1">
      <c r="A320" s="20"/>
      <c r="B320" s="24"/>
      <c r="C320" s="20"/>
      <c r="D320" s="24"/>
      <c r="E320" s="20"/>
      <c r="F320" s="24"/>
      <c r="G320" s="41"/>
      <c r="H320" s="24"/>
      <c r="I320" s="20"/>
      <c r="J320" s="24"/>
      <c r="K320" s="20"/>
      <c r="L320" s="24"/>
      <c r="M320" s="24"/>
      <c r="N320" s="24"/>
      <c r="O320" s="24"/>
      <c r="P320" s="24"/>
      <c r="Q320" s="24"/>
      <c r="R320" s="24"/>
      <c r="S320" s="24"/>
      <c r="T320" s="24"/>
      <c r="U320" s="24"/>
      <c r="V320" s="24"/>
    </row>
    <row r="321" spans="1:22" ht="12.75" customHeight="1">
      <c r="A321" s="20"/>
      <c r="B321" s="24"/>
      <c r="C321" s="20"/>
      <c r="D321" s="24"/>
      <c r="E321" s="20"/>
      <c r="F321" s="24"/>
      <c r="G321" s="41"/>
      <c r="H321" s="24"/>
      <c r="I321" s="20"/>
      <c r="J321" s="24"/>
      <c r="K321" s="20"/>
      <c r="L321" s="24"/>
      <c r="M321" s="24"/>
      <c r="N321" s="24"/>
      <c r="O321" s="24"/>
      <c r="P321" s="24"/>
      <c r="Q321" s="24"/>
      <c r="R321" s="24"/>
      <c r="S321" s="24"/>
      <c r="T321" s="24"/>
      <c r="U321" s="24"/>
      <c r="V321" s="24"/>
    </row>
    <row r="322" spans="1:22" ht="12.75" customHeight="1">
      <c r="A322" s="20"/>
      <c r="B322" s="24"/>
      <c r="C322" s="20"/>
      <c r="D322" s="24"/>
      <c r="E322" s="20"/>
      <c r="F322" s="24"/>
      <c r="G322" s="41"/>
      <c r="H322" s="24"/>
      <c r="I322" s="20"/>
      <c r="J322" s="24"/>
      <c r="K322" s="20"/>
      <c r="L322" s="24"/>
      <c r="M322" s="24"/>
      <c r="N322" s="24"/>
      <c r="O322" s="24"/>
      <c r="P322" s="24"/>
      <c r="Q322" s="24"/>
      <c r="R322" s="24"/>
      <c r="S322" s="24"/>
      <c r="T322" s="24"/>
      <c r="U322" s="24"/>
      <c r="V322" s="24"/>
    </row>
    <row r="323" spans="1:22" ht="12.75" customHeight="1">
      <c r="A323" s="20"/>
      <c r="B323" s="24"/>
      <c r="C323" s="20"/>
      <c r="D323" s="24"/>
      <c r="E323" s="20"/>
      <c r="F323" s="24"/>
      <c r="G323" s="41"/>
      <c r="H323" s="24"/>
      <c r="I323" s="20"/>
      <c r="J323" s="24"/>
      <c r="K323" s="20"/>
      <c r="L323" s="24"/>
      <c r="M323" s="24"/>
      <c r="N323" s="24"/>
      <c r="O323" s="24"/>
      <c r="P323" s="24"/>
      <c r="Q323" s="24"/>
      <c r="R323" s="24"/>
      <c r="S323" s="24"/>
      <c r="T323" s="24"/>
      <c r="U323" s="24"/>
      <c r="V323" s="24"/>
    </row>
    <row r="324" spans="1:22" ht="12.75" customHeight="1">
      <c r="A324" s="20"/>
      <c r="B324" s="24"/>
      <c r="C324" s="20"/>
      <c r="D324" s="24"/>
      <c r="E324" s="20"/>
      <c r="F324" s="24"/>
      <c r="G324" s="41"/>
      <c r="H324" s="24"/>
      <c r="I324" s="20"/>
      <c r="J324" s="24"/>
      <c r="K324" s="20"/>
      <c r="L324" s="24"/>
      <c r="M324" s="24"/>
      <c r="N324" s="24"/>
      <c r="O324" s="24"/>
      <c r="P324" s="24"/>
      <c r="Q324" s="24"/>
      <c r="R324" s="24"/>
      <c r="S324" s="24"/>
      <c r="T324" s="24"/>
      <c r="U324" s="24"/>
      <c r="V324" s="24"/>
    </row>
    <row r="325" spans="1:22" ht="12.75" customHeight="1">
      <c r="A325" s="20"/>
      <c r="B325" s="24"/>
      <c r="C325" s="20"/>
      <c r="D325" s="24"/>
      <c r="E325" s="20"/>
      <c r="F325" s="24"/>
      <c r="G325" s="41"/>
      <c r="H325" s="24"/>
      <c r="I325" s="20"/>
      <c r="J325" s="24"/>
      <c r="K325" s="20"/>
      <c r="L325" s="24"/>
      <c r="M325" s="24"/>
      <c r="N325" s="24"/>
      <c r="O325" s="24"/>
      <c r="P325" s="24"/>
      <c r="Q325" s="24"/>
      <c r="R325" s="24"/>
      <c r="S325" s="24"/>
      <c r="T325" s="24"/>
      <c r="U325" s="24"/>
      <c r="V325" s="24"/>
    </row>
    <row r="326" spans="1:22" ht="12.75" customHeight="1">
      <c r="A326" s="20"/>
      <c r="B326" s="24"/>
      <c r="C326" s="20"/>
      <c r="D326" s="24"/>
      <c r="E326" s="20"/>
      <c r="F326" s="24"/>
      <c r="G326" s="41"/>
      <c r="H326" s="24"/>
      <c r="I326" s="20"/>
      <c r="J326" s="24"/>
      <c r="K326" s="20"/>
      <c r="L326" s="24"/>
      <c r="M326" s="24"/>
      <c r="N326" s="24"/>
      <c r="O326" s="24"/>
      <c r="P326" s="24"/>
      <c r="Q326" s="24"/>
      <c r="R326" s="24"/>
      <c r="S326" s="24"/>
      <c r="T326" s="24"/>
      <c r="U326" s="24"/>
      <c r="V326" s="24"/>
    </row>
    <row r="327" spans="1:22" ht="12.75" customHeight="1">
      <c r="A327" s="20"/>
      <c r="B327" s="24"/>
      <c r="C327" s="20"/>
      <c r="D327" s="24"/>
      <c r="E327" s="20"/>
      <c r="F327" s="24"/>
      <c r="G327" s="41"/>
      <c r="H327" s="24"/>
      <c r="I327" s="20"/>
      <c r="J327" s="24"/>
      <c r="K327" s="20"/>
      <c r="L327" s="24"/>
      <c r="M327" s="24"/>
      <c r="N327" s="24"/>
      <c r="O327" s="24"/>
      <c r="P327" s="24"/>
      <c r="Q327" s="24"/>
      <c r="R327" s="24"/>
      <c r="S327" s="24"/>
      <c r="T327" s="24"/>
      <c r="U327" s="24"/>
      <c r="V327" s="24"/>
    </row>
    <row r="328" spans="1:22" ht="12.75" customHeight="1">
      <c r="A328" s="20"/>
      <c r="B328" s="24"/>
      <c r="C328" s="20"/>
      <c r="D328" s="24"/>
      <c r="E328" s="20"/>
      <c r="F328" s="24"/>
      <c r="G328" s="41"/>
      <c r="H328" s="24"/>
      <c r="I328" s="20"/>
      <c r="J328" s="24"/>
      <c r="K328" s="20"/>
      <c r="L328" s="24"/>
      <c r="M328" s="24"/>
      <c r="N328" s="24"/>
      <c r="O328" s="24"/>
      <c r="P328" s="24"/>
      <c r="Q328" s="24"/>
      <c r="R328" s="24"/>
      <c r="S328" s="24"/>
      <c r="T328" s="24"/>
      <c r="U328" s="24"/>
      <c r="V328" s="24"/>
    </row>
    <row r="329" spans="1:22" ht="12.75" customHeight="1">
      <c r="A329" s="20"/>
      <c r="B329" s="24"/>
      <c r="C329" s="20"/>
      <c r="D329" s="24"/>
      <c r="E329" s="20"/>
      <c r="F329" s="24"/>
      <c r="G329" s="41"/>
      <c r="H329" s="24"/>
      <c r="I329" s="20"/>
      <c r="J329" s="24"/>
      <c r="K329" s="20"/>
      <c r="L329" s="24"/>
      <c r="M329" s="24"/>
      <c r="N329" s="24"/>
      <c r="O329" s="24"/>
      <c r="P329" s="24"/>
      <c r="Q329" s="24"/>
      <c r="R329" s="24"/>
      <c r="S329" s="24"/>
      <c r="T329" s="24"/>
      <c r="U329" s="24"/>
      <c r="V329" s="24"/>
    </row>
    <row r="330" spans="1:22" ht="12.75" customHeight="1">
      <c r="A330" s="20"/>
      <c r="B330" s="24"/>
      <c r="C330" s="20"/>
      <c r="D330" s="24"/>
      <c r="E330" s="20"/>
      <c r="F330" s="24"/>
      <c r="G330" s="41"/>
      <c r="H330" s="24"/>
      <c r="I330" s="20"/>
      <c r="J330" s="24"/>
      <c r="K330" s="20"/>
      <c r="L330" s="24"/>
      <c r="M330" s="24"/>
      <c r="N330" s="24"/>
      <c r="O330" s="24"/>
      <c r="P330" s="24"/>
      <c r="Q330" s="24"/>
      <c r="R330" s="24"/>
      <c r="S330" s="24"/>
      <c r="T330" s="24"/>
      <c r="U330" s="24"/>
      <c r="V330" s="24"/>
    </row>
    <row r="331" spans="1:22" ht="12.75" customHeight="1">
      <c r="A331" s="20"/>
      <c r="B331" s="24"/>
      <c r="C331" s="20"/>
      <c r="D331" s="24"/>
      <c r="E331" s="20"/>
      <c r="F331" s="24"/>
      <c r="G331" s="41"/>
      <c r="H331" s="24"/>
      <c r="I331" s="20"/>
      <c r="J331" s="24"/>
      <c r="K331" s="20"/>
      <c r="L331" s="24"/>
      <c r="M331" s="24"/>
      <c r="N331" s="24"/>
      <c r="O331" s="24"/>
      <c r="P331" s="24"/>
      <c r="Q331" s="24"/>
      <c r="R331" s="24"/>
      <c r="S331" s="24"/>
      <c r="T331" s="24"/>
      <c r="U331" s="24"/>
      <c r="V331" s="24"/>
    </row>
    <row r="332" spans="1:22" ht="12.75" customHeight="1">
      <c r="A332" s="20"/>
      <c r="B332" s="24"/>
      <c r="C332" s="20"/>
      <c r="D332" s="24"/>
      <c r="E332" s="20"/>
      <c r="F332" s="24"/>
      <c r="G332" s="41"/>
      <c r="H332" s="24"/>
      <c r="I332" s="20"/>
      <c r="J332" s="24"/>
      <c r="K332" s="20"/>
      <c r="L332" s="24"/>
      <c r="M332" s="24"/>
      <c r="N332" s="24"/>
      <c r="O332" s="24"/>
      <c r="P332" s="24"/>
      <c r="Q332" s="24"/>
      <c r="R332" s="24"/>
      <c r="S332" s="24"/>
      <c r="T332" s="24"/>
      <c r="U332" s="24"/>
      <c r="V332" s="24"/>
    </row>
    <row r="333" spans="1:22" ht="12.75" customHeight="1">
      <c r="A333" s="20"/>
      <c r="B333" s="24"/>
      <c r="C333" s="20"/>
      <c r="D333" s="24"/>
      <c r="E333" s="20"/>
      <c r="F333" s="24"/>
      <c r="G333" s="41"/>
      <c r="H333" s="24"/>
      <c r="I333" s="20"/>
      <c r="J333" s="24"/>
      <c r="K333" s="20"/>
      <c r="L333" s="24"/>
      <c r="M333" s="24"/>
      <c r="N333" s="24"/>
      <c r="O333" s="24"/>
      <c r="P333" s="24"/>
      <c r="Q333" s="24"/>
      <c r="R333" s="24"/>
      <c r="S333" s="24"/>
      <c r="T333" s="24"/>
      <c r="U333" s="24"/>
      <c r="V333" s="24"/>
    </row>
    <row r="334" spans="1:22" ht="12.75" customHeight="1">
      <c r="A334" s="20"/>
      <c r="B334" s="24"/>
      <c r="C334" s="20"/>
      <c r="D334" s="24"/>
      <c r="E334" s="20"/>
      <c r="F334" s="24"/>
      <c r="G334" s="41"/>
      <c r="H334" s="24"/>
      <c r="I334" s="20"/>
      <c r="J334" s="24"/>
      <c r="K334" s="20"/>
      <c r="L334" s="24"/>
      <c r="M334" s="24"/>
      <c r="N334" s="24"/>
      <c r="O334" s="24"/>
      <c r="P334" s="24"/>
      <c r="Q334" s="24"/>
      <c r="R334" s="24"/>
      <c r="S334" s="24"/>
      <c r="T334" s="24"/>
      <c r="U334" s="24"/>
      <c r="V334" s="24"/>
    </row>
    <row r="335" spans="1:22" ht="12.75" customHeight="1">
      <c r="A335" s="20"/>
      <c r="B335" s="24"/>
      <c r="C335" s="20"/>
      <c r="D335" s="24"/>
      <c r="E335" s="20"/>
      <c r="F335" s="24"/>
      <c r="G335" s="41"/>
      <c r="H335" s="24"/>
      <c r="I335" s="20"/>
      <c r="J335" s="24"/>
      <c r="K335" s="20"/>
      <c r="L335" s="24"/>
      <c r="M335" s="24"/>
      <c r="N335" s="24"/>
      <c r="O335" s="24"/>
      <c r="P335" s="24"/>
      <c r="Q335" s="24"/>
      <c r="R335" s="24"/>
      <c r="S335" s="24"/>
      <c r="T335" s="24"/>
      <c r="U335" s="24"/>
      <c r="V335" s="24"/>
    </row>
    <row r="336" spans="1:22" ht="12.75" customHeight="1">
      <c r="A336" s="20"/>
      <c r="B336" s="24"/>
      <c r="C336" s="20"/>
      <c r="D336" s="24"/>
      <c r="E336" s="20"/>
      <c r="F336" s="24"/>
      <c r="G336" s="41"/>
      <c r="H336" s="24"/>
      <c r="I336" s="20"/>
      <c r="J336" s="24"/>
      <c r="K336" s="20"/>
      <c r="L336" s="24"/>
      <c r="M336" s="24"/>
      <c r="N336" s="24"/>
      <c r="O336" s="24"/>
      <c r="P336" s="24"/>
      <c r="Q336" s="24"/>
      <c r="R336" s="24"/>
      <c r="S336" s="24"/>
      <c r="T336" s="24"/>
      <c r="U336" s="24"/>
      <c r="V336" s="24"/>
    </row>
    <row r="337" spans="1:22" ht="12.75" customHeight="1">
      <c r="A337" s="20"/>
      <c r="B337" s="24"/>
      <c r="C337" s="20"/>
      <c r="D337" s="24"/>
      <c r="E337" s="20"/>
      <c r="F337" s="24"/>
      <c r="G337" s="41"/>
      <c r="H337" s="24"/>
      <c r="I337" s="20"/>
      <c r="J337" s="24"/>
      <c r="K337" s="20"/>
      <c r="L337" s="24"/>
      <c r="M337" s="24"/>
      <c r="N337" s="24"/>
      <c r="O337" s="24"/>
      <c r="P337" s="24"/>
      <c r="Q337" s="24"/>
      <c r="R337" s="24"/>
      <c r="S337" s="24"/>
      <c r="T337" s="24"/>
      <c r="U337" s="24"/>
      <c r="V337" s="24"/>
    </row>
    <row r="338" spans="1:22" ht="12.75" customHeight="1">
      <c r="A338" s="20"/>
      <c r="B338" s="24"/>
      <c r="C338" s="20"/>
      <c r="D338" s="24"/>
      <c r="E338" s="20"/>
      <c r="F338" s="24"/>
      <c r="G338" s="41"/>
      <c r="H338" s="24"/>
      <c r="I338" s="20"/>
      <c r="J338" s="24"/>
      <c r="K338" s="20"/>
      <c r="L338" s="24"/>
      <c r="M338" s="24"/>
      <c r="N338" s="24"/>
      <c r="O338" s="24"/>
      <c r="P338" s="24"/>
      <c r="Q338" s="24"/>
      <c r="R338" s="24"/>
      <c r="S338" s="24"/>
      <c r="T338" s="24"/>
      <c r="U338" s="24"/>
      <c r="V338" s="24"/>
    </row>
    <row r="339" spans="1:22" ht="12.75" customHeight="1">
      <c r="A339" s="20"/>
      <c r="B339" s="24"/>
      <c r="C339" s="20"/>
      <c r="D339" s="24"/>
      <c r="E339" s="20"/>
      <c r="F339" s="24"/>
      <c r="G339" s="41"/>
      <c r="H339" s="24"/>
      <c r="I339" s="20"/>
      <c r="J339" s="24"/>
      <c r="K339" s="20"/>
      <c r="L339" s="24"/>
      <c r="M339" s="24"/>
      <c r="N339" s="24"/>
      <c r="O339" s="24"/>
      <c r="P339" s="24"/>
      <c r="Q339" s="24"/>
      <c r="R339" s="24"/>
      <c r="S339" s="24"/>
      <c r="T339" s="24"/>
      <c r="U339" s="24"/>
      <c r="V339" s="24"/>
    </row>
    <row r="340" spans="1:22" ht="12.75" customHeight="1">
      <c r="A340" s="20"/>
      <c r="B340" s="24"/>
      <c r="C340" s="20"/>
      <c r="D340" s="24"/>
      <c r="E340" s="20"/>
      <c r="F340" s="24"/>
      <c r="G340" s="41"/>
      <c r="H340" s="24"/>
      <c r="I340" s="20"/>
      <c r="J340" s="24"/>
      <c r="K340" s="20"/>
      <c r="L340" s="24"/>
      <c r="M340" s="24"/>
      <c r="N340" s="24"/>
      <c r="O340" s="24"/>
      <c r="P340" s="24"/>
      <c r="Q340" s="24"/>
      <c r="R340" s="24"/>
      <c r="S340" s="24"/>
      <c r="T340" s="24"/>
      <c r="U340" s="24"/>
      <c r="V340" s="24"/>
    </row>
    <row r="341" spans="1:22" ht="12.75" customHeight="1">
      <c r="A341" s="20"/>
      <c r="B341" s="24"/>
      <c r="C341" s="20"/>
      <c r="D341" s="24"/>
      <c r="E341" s="20"/>
      <c r="F341" s="24"/>
      <c r="G341" s="41"/>
      <c r="H341" s="24"/>
      <c r="I341" s="20"/>
      <c r="J341" s="24"/>
      <c r="K341" s="20"/>
      <c r="L341" s="24"/>
      <c r="M341" s="24"/>
      <c r="N341" s="24"/>
      <c r="O341" s="24"/>
      <c r="P341" s="24"/>
      <c r="Q341" s="24"/>
      <c r="R341" s="24"/>
      <c r="S341" s="24"/>
      <c r="T341" s="24"/>
      <c r="U341" s="24"/>
      <c r="V341" s="24"/>
    </row>
    <row r="342" spans="1:22" ht="12.75" customHeight="1">
      <c r="A342" s="20"/>
      <c r="B342" s="24"/>
      <c r="C342" s="20"/>
      <c r="D342" s="24"/>
      <c r="E342" s="20"/>
      <c r="F342" s="24"/>
      <c r="G342" s="41"/>
      <c r="H342" s="24"/>
      <c r="I342" s="20"/>
      <c r="J342" s="24"/>
      <c r="K342" s="20"/>
      <c r="L342" s="24"/>
      <c r="M342" s="24"/>
      <c r="N342" s="24"/>
      <c r="O342" s="24"/>
      <c r="P342" s="24"/>
      <c r="Q342" s="24"/>
      <c r="R342" s="24"/>
      <c r="S342" s="24"/>
      <c r="T342" s="24"/>
      <c r="U342" s="24"/>
      <c r="V342" s="24"/>
    </row>
    <row r="343" spans="1:22" ht="12.75" customHeight="1">
      <c r="A343" s="20"/>
      <c r="B343" s="24"/>
      <c r="C343" s="20"/>
      <c r="D343" s="24"/>
      <c r="E343" s="20"/>
      <c r="F343" s="24"/>
      <c r="G343" s="41"/>
      <c r="H343" s="24"/>
      <c r="I343" s="20"/>
      <c r="J343" s="24"/>
      <c r="K343" s="20"/>
      <c r="L343" s="24"/>
      <c r="M343" s="24"/>
      <c r="N343" s="24"/>
      <c r="O343" s="24"/>
      <c r="P343" s="24"/>
      <c r="Q343" s="24"/>
      <c r="R343" s="24"/>
      <c r="S343" s="24"/>
      <c r="T343" s="24"/>
      <c r="U343" s="24"/>
      <c r="V343" s="24"/>
    </row>
    <row r="344" spans="1:22" ht="12.75" customHeight="1">
      <c r="A344" s="20"/>
      <c r="B344" s="24"/>
      <c r="C344" s="20"/>
      <c r="D344" s="24"/>
      <c r="E344" s="20"/>
      <c r="F344" s="24"/>
      <c r="G344" s="41"/>
      <c r="H344" s="24"/>
      <c r="I344" s="20"/>
      <c r="J344" s="24"/>
      <c r="K344" s="20"/>
      <c r="L344" s="24"/>
      <c r="M344" s="24"/>
      <c r="N344" s="24"/>
      <c r="O344" s="24"/>
      <c r="P344" s="24"/>
      <c r="Q344" s="24"/>
      <c r="R344" s="24"/>
      <c r="S344" s="24"/>
      <c r="T344" s="24"/>
      <c r="U344" s="24"/>
      <c r="V344" s="24"/>
    </row>
    <row r="345" spans="1:22" ht="12.75" customHeight="1">
      <c r="A345" s="20"/>
      <c r="B345" s="24"/>
      <c r="C345" s="20"/>
      <c r="D345" s="24"/>
      <c r="E345" s="20"/>
      <c r="F345" s="24"/>
      <c r="G345" s="41"/>
      <c r="H345" s="24"/>
      <c r="I345" s="20"/>
      <c r="J345" s="24"/>
      <c r="K345" s="20"/>
      <c r="L345" s="24"/>
      <c r="M345" s="24"/>
      <c r="N345" s="24"/>
      <c r="O345" s="24"/>
      <c r="P345" s="24"/>
      <c r="Q345" s="24"/>
      <c r="R345" s="24"/>
      <c r="S345" s="24"/>
      <c r="T345" s="24"/>
      <c r="U345" s="24"/>
      <c r="V345" s="24"/>
    </row>
    <row r="346" spans="1:22" ht="12.75" customHeight="1">
      <c r="A346" s="20"/>
      <c r="B346" s="24"/>
      <c r="C346" s="20"/>
      <c r="D346" s="24"/>
      <c r="E346" s="20"/>
      <c r="F346" s="24"/>
      <c r="G346" s="41"/>
      <c r="H346" s="24"/>
      <c r="I346" s="20"/>
      <c r="J346" s="24"/>
      <c r="K346" s="20"/>
      <c r="L346" s="24"/>
      <c r="M346" s="24"/>
      <c r="N346" s="24"/>
      <c r="O346" s="24"/>
      <c r="P346" s="24"/>
      <c r="Q346" s="24"/>
      <c r="R346" s="24"/>
      <c r="S346" s="24"/>
      <c r="T346" s="24"/>
      <c r="U346" s="24"/>
      <c r="V346" s="24"/>
    </row>
    <row r="347" spans="1:22" ht="12.75" customHeight="1">
      <c r="A347" s="20"/>
      <c r="B347" s="24"/>
      <c r="C347" s="20"/>
      <c r="D347" s="24"/>
      <c r="E347" s="20"/>
      <c r="F347" s="24"/>
      <c r="G347" s="41"/>
      <c r="H347" s="24"/>
      <c r="I347" s="20"/>
      <c r="J347" s="24"/>
      <c r="K347" s="20"/>
      <c r="L347" s="24"/>
      <c r="M347" s="24"/>
      <c r="N347" s="24"/>
      <c r="O347" s="24"/>
      <c r="P347" s="24"/>
      <c r="Q347" s="24"/>
      <c r="R347" s="24"/>
      <c r="S347" s="24"/>
      <c r="T347" s="24"/>
      <c r="U347" s="24"/>
      <c r="V347" s="24"/>
    </row>
    <row r="348" spans="1:22" ht="12.75" customHeight="1">
      <c r="A348" s="20"/>
      <c r="B348" s="24"/>
      <c r="C348" s="20"/>
      <c r="D348" s="24"/>
      <c r="E348" s="20"/>
      <c r="F348" s="24"/>
      <c r="G348" s="41"/>
      <c r="H348" s="24"/>
      <c r="I348" s="20"/>
      <c r="J348" s="24"/>
      <c r="K348" s="20"/>
      <c r="L348" s="24"/>
      <c r="M348" s="24"/>
      <c r="N348" s="24"/>
      <c r="O348" s="24"/>
      <c r="P348" s="24"/>
      <c r="Q348" s="24"/>
      <c r="R348" s="24"/>
      <c r="S348" s="24"/>
      <c r="T348" s="24"/>
      <c r="U348" s="24"/>
      <c r="V348" s="24"/>
    </row>
    <row r="349" spans="1:22" ht="12.75" customHeight="1">
      <c r="A349" s="20"/>
      <c r="B349" s="24"/>
      <c r="C349" s="20"/>
      <c r="D349" s="24"/>
      <c r="E349" s="20"/>
      <c r="F349" s="24"/>
      <c r="G349" s="41"/>
      <c r="H349" s="24"/>
      <c r="I349" s="20"/>
      <c r="J349" s="24"/>
      <c r="K349" s="20"/>
      <c r="L349" s="24"/>
      <c r="M349" s="24"/>
      <c r="N349" s="24"/>
      <c r="O349" s="24"/>
      <c r="P349" s="24"/>
      <c r="Q349" s="24"/>
      <c r="R349" s="24"/>
      <c r="S349" s="24"/>
      <c r="T349" s="24"/>
      <c r="U349" s="24"/>
      <c r="V349" s="24"/>
    </row>
    <row r="350" spans="1:22" ht="12.75" customHeight="1">
      <c r="A350" s="20"/>
      <c r="B350" s="24"/>
      <c r="C350" s="20"/>
      <c r="D350" s="24"/>
      <c r="E350" s="20"/>
      <c r="F350" s="24"/>
      <c r="G350" s="41"/>
      <c r="H350" s="24"/>
      <c r="I350" s="20"/>
      <c r="J350" s="24"/>
      <c r="K350" s="20"/>
      <c r="L350" s="24"/>
      <c r="M350" s="24"/>
      <c r="N350" s="24"/>
      <c r="O350" s="24"/>
      <c r="P350" s="24"/>
      <c r="Q350" s="24"/>
      <c r="R350" s="24"/>
      <c r="S350" s="24"/>
      <c r="T350" s="24"/>
      <c r="U350" s="24"/>
      <c r="V350" s="24"/>
    </row>
    <row r="351" spans="1:22" ht="12.75" customHeight="1">
      <c r="A351" s="20"/>
      <c r="B351" s="24"/>
      <c r="C351" s="20"/>
      <c r="D351" s="24"/>
      <c r="E351" s="20"/>
      <c r="F351" s="24"/>
      <c r="G351" s="41"/>
      <c r="H351" s="24"/>
      <c r="I351" s="20"/>
      <c r="J351" s="24"/>
      <c r="K351" s="20"/>
      <c r="L351" s="24"/>
      <c r="M351" s="24"/>
      <c r="N351" s="24"/>
      <c r="O351" s="24"/>
      <c r="P351" s="24"/>
      <c r="Q351" s="24"/>
      <c r="R351" s="24"/>
      <c r="S351" s="24"/>
      <c r="T351" s="24"/>
      <c r="U351" s="24"/>
      <c r="V351" s="24"/>
    </row>
    <row r="352" spans="1:22" ht="12.75" customHeight="1">
      <c r="A352" s="20"/>
      <c r="B352" s="24"/>
      <c r="C352" s="20"/>
      <c r="D352" s="24"/>
      <c r="E352" s="20"/>
      <c r="F352" s="24"/>
      <c r="G352" s="41"/>
      <c r="H352" s="24"/>
      <c r="I352" s="20"/>
      <c r="J352" s="24"/>
      <c r="K352" s="20"/>
      <c r="L352" s="24"/>
      <c r="M352" s="24"/>
      <c r="N352" s="24"/>
      <c r="O352" s="24"/>
      <c r="P352" s="24"/>
      <c r="Q352" s="24"/>
      <c r="R352" s="24"/>
      <c r="S352" s="24"/>
      <c r="T352" s="24"/>
      <c r="U352" s="24"/>
      <c r="V352" s="24"/>
    </row>
    <row r="353" spans="1:22" ht="12.75" customHeight="1">
      <c r="A353" s="20"/>
      <c r="B353" s="24"/>
      <c r="C353" s="20"/>
      <c r="D353" s="24"/>
      <c r="E353" s="20"/>
      <c r="F353" s="24"/>
      <c r="G353" s="41"/>
      <c r="H353" s="24"/>
      <c r="I353" s="20"/>
      <c r="J353" s="24"/>
      <c r="K353" s="20"/>
      <c r="L353" s="24"/>
      <c r="M353" s="24"/>
      <c r="N353" s="24"/>
      <c r="O353" s="24"/>
      <c r="P353" s="24"/>
      <c r="Q353" s="24"/>
      <c r="R353" s="24"/>
      <c r="S353" s="24"/>
      <c r="T353" s="24"/>
      <c r="U353" s="24"/>
      <c r="V353" s="24"/>
    </row>
    <row r="354" spans="1:22" ht="12.75" customHeight="1">
      <c r="A354" s="20"/>
      <c r="B354" s="24"/>
      <c r="C354" s="20"/>
      <c r="D354" s="24"/>
      <c r="E354" s="20"/>
      <c r="F354" s="24"/>
      <c r="G354" s="41"/>
      <c r="H354" s="24"/>
      <c r="I354" s="20"/>
      <c r="J354" s="24"/>
      <c r="K354" s="20"/>
      <c r="L354" s="24"/>
      <c r="M354" s="24"/>
      <c r="N354" s="24"/>
      <c r="O354" s="24"/>
      <c r="P354" s="24"/>
      <c r="Q354" s="24"/>
      <c r="R354" s="24"/>
      <c r="S354" s="24"/>
      <c r="T354" s="24"/>
      <c r="U354" s="24"/>
      <c r="V354" s="24"/>
    </row>
    <row r="355" spans="1:22" ht="12.75" customHeight="1">
      <c r="A355" s="20"/>
      <c r="B355" s="24"/>
      <c r="C355" s="20"/>
      <c r="D355" s="24"/>
      <c r="E355" s="20"/>
      <c r="F355" s="24"/>
      <c r="G355" s="41"/>
      <c r="H355" s="24"/>
      <c r="I355" s="20"/>
      <c r="J355" s="24"/>
      <c r="K355" s="20"/>
      <c r="L355" s="24"/>
      <c r="M355" s="24"/>
      <c r="N355" s="24"/>
      <c r="O355" s="24"/>
      <c r="P355" s="24"/>
      <c r="Q355" s="24"/>
      <c r="R355" s="24"/>
      <c r="S355" s="24"/>
      <c r="T355" s="24"/>
      <c r="U355" s="24"/>
      <c r="V355" s="24"/>
    </row>
    <row r="356" spans="1:22" ht="12.75" customHeight="1">
      <c r="A356" s="20"/>
      <c r="B356" s="24"/>
      <c r="C356" s="20"/>
      <c r="D356" s="24"/>
      <c r="E356" s="20"/>
      <c r="F356" s="24"/>
      <c r="G356" s="41"/>
      <c r="H356" s="24"/>
      <c r="I356" s="20"/>
      <c r="J356" s="24"/>
      <c r="K356" s="20"/>
      <c r="L356" s="24"/>
      <c r="M356" s="24"/>
      <c r="N356" s="24"/>
      <c r="O356" s="24"/>
      <c r="P356" s="24"/>
      <c r="Q356" s="24"/>
      <c r="R356" s="24"/>
      <c r="S356" s="24"/>
      <c r="T356" s="24"/>
      <c r="U356" s="24"/>
      <c r="V356" s="24"/>
    </row>
    <row r="357" spans="1:22" ht="12.75" customHeight="1">
      <c r="A357" s="20"/>
      <c r="B357" s="24"/>
      <c r="C357" s="20"/>
      <c r="D357" s="24"/>
      <c r="E357" s="20"/>
      <c r="F357" s="24"/>
      <c r="G357" s="41"/>
      <c r="H357" s="24"/>
      <c r="I357" s="20"/>
      <c r="J357" s="24"/>
      <c r="K357" s="20"/>
      <c r="L357" s="24"/>
      <c r="M357" s="24"/>
      <c r="N357" s="24"/>
      <c r="O357" s="24"/>
      <c r="P357" s="24"/>
      <c r="Q357" s="24"/>
      <c r="R357" s="24"/>
      <c r="S357" s="24"/>
      <c r="T357" s="24"/>
      <c r="U357" s="24"/>
      <c r="V357" s="24"/>
    </row>
    <row r="358" spans="1:22" ht="12.75" customHeight="1">
      <c r="A358" s="20"/>
      <c r="B358" s="24"/>
      <c r="C358" s="20"/>
      <c r="D358" s="24"/>
      <c r="E358" s="20"/>
      <c r="F358" s="24"/>
      <c r="G358" s="41"/>
      <c r="H358" s="24"/>
      <c r="I358" s="20"/>
      <c r="J358" s="24"/>
      <c r="K358" s="20"/>
      <c r="L358" s="24"/>
      <c r="M358" s="24"/>
      <c r="N358" s="24"/>
      <c r="O358" s="24"/>
      <c r="P358" s="24"/>
      <c r="Q358" s="24"/>
      <c r="R358" s="24"/>
      <c r="S358" s="24"/>
      <c r="T358" s="24"/>
      <c r="U358" s="24"/>
      <c r="V358" s="24"/>
    </row>
    <row r="359" spans="1:22" ht="12.75" customHeight="1">
      <c r="A359" s="20"/>
      <c r="B359" s="24"/>
      <c r="C359" s="20"/>
      <c r="D359" s="24"/>
      <c r="E359" s="20"/>
      <c r="F359" s="24"/>
      <c r="G359" s="41"/>
      <c r="H359" s="24"/>
      <c r="I359" s="20"/>
      <c r="J359" s="24"/>
      <c r="K359" s="20"/>
      <c r="L359" s="24"/>
      <c r="M359" s="24"/>
      <c r="N359" s="24"/>
      <c r="O359" s="24"/>
      <c r="P359" s="24"/>
      <c r="Q359" s="24"/>
      <c r="R359" s="24"/>
      <c r="S359" s="24"/>
      <c r="T359" s="24"/>
      <c r="U359" s="24"/>
      <c r="V359" s="24"/>
    </row>
    <row r="360" spans="1:22" ht="12.75" customHeight="1">
      <c r="A360" s="20"/>
      <c r="B360" s="24"/>
      <c r="C360" s="20"/>
      <c r="D360" s="24"/>
      <c r="E360" s="20"/>
      <c r="F360" s="24"/>
      <c r="G360" s="41"/>
      <c r="H360" s="24"/>
      <c r="I360" s="20"/>
      <c r="J360" s="24"/>
      <c r="K360" s="20"/>
      <c r="L360" s="24"/>
      <c r="M360" s="24"/>
      <c r="N360" s="24"/>
      <c r="O360" s="24"/>
      <c r="P360" s="24"/>
      <c r="Q360" s="24"/>
      <c r="R360" s="24"/>
      <c r="S360" s="24"/>
      <c r="T360" s="24"/>
      <c r="U360" s="24"/>
      <c r="V360" s="24"/>
    </row>
    <row r="361" spans="1:22" ht="12.75" customHeight="1">
      <c r="A361" s="20"/>
      <c r="B361" s="24"/>
      <c r="C361" s="20"/>
      <c r="D361" s="24"/>
      <c r="E361" s="20"/>
      <c r="F361" s="24"/>
      <c r="G361" s="41"/>
      <c r="H361" s="24"/>
      <c r="I361" s="20"/>
      <c r="J361" s="24"/>
      <c r="K361" s="20"/>
      <c r="L361" s="24"/>
      <c r="M361" s="24"/>
      <c r="N361" s="24"/>
      <c r="O361" s="24"/>
      <c r="P361" s="24"/>
      <c r="Q361" s="24"/>
      <c r="R361" s="24"/>
      <c r="S361" s="24"/>
      <c r="T361" s="24"/>
      <c r="U361" s="24"/>
      <c r="V361" s="24"/>
    </row>
    <row r="362" spans="1:22" ht="12.75" customHeight="1">
      <c r="A362" s="20"/>
      <c r="B362" s="24"/>
      <c r="C362" s="20"/>
      <c r="D362" s="24"/>
      <c r="E362" s="20"/>
      <c r="F362" s="24"/>
      <c r="G362" s="41"/>
      <c r="H362" s="24"/>
      <c r="I362" s="20"/>
      <c r="J362" s="24"/>
      <c r="K362" s="20"/>
      <c r="L362" s="24"/>
      <c r="M362" s="24"/>
      <c r="N362" s="24"/>
      <c r="O362" s="24"/>
      <c r="P362" s="24"/>
      <c r="Q362" s="24"/>
      <c r="R362" s="24"/>
      <c r="S362" s="24"/>
      <c r="T362" s="24"/>
      <c r="U362" s="24"/>
      <c r="V362" s="24"/>
    </row>
    <row r="363" spans="1:22" ht="12.75" customHeight="1">
      <c r="A363" s="20"/>
      <c r="B363" s="24"/>
      <c r="C363" s="20"/>
      <c r="D363" s="24"/>
      <c r="E363" s="20"/>
      <c r="F363" s="24"/>
      <c r="G363" s="41"/>
      <c r="H363" s="24"/>
      <c r="I363" s="20"/>
      <c r="J363" s="24"/>
      <c r="K363" s="20"/>
      <c r="L363" s="24"/>
      <c r="M363" s="24"/>
      <c r="N363" s="24"/>
      <c r="O363" s="24"/>
      <c r="P363" s="24"/>
      <c r="Q363" s="24"/>
      <c r="R363" s="24"/>
      <c r="S363" s="24"/>
      <c r="T363" s="24"/>
      <c r="U363" s="24"/>
      <c r="V363" s="24"/>
    </row>
    <row r="364" spans="1:22" ht="12.75" customHeight="1">
      <c r="A364" s="20"/>
      <c r="B364" s="24"/>
      <c r="C364" s="20"/>
      <c r="D364" s="24"/>
      <c r="E364" s="20"/>
      <c r="F364" s="24"/>
      <c r="G364" s="41"/>
      <c r="H364" s="24"/>
      <c r="I364" s="20"/>
      <c r="J364" s="24"/>
      <c r="K364" s="20"/>
      <c r="L364" s="24"/>
      <c r="M364" s="24"/>
      <c r="N364" s="24"/>
      <c r="O364" s="24"/>
      <c r="P364" s="24"/>
      <c r="Q364" s="24"/>
      <c r="R364" s="24"/>
      <c r="S364" s="24"/>
      <c r="T364" s="24"/>
      <c r="U364" s="24"/>
      <c r="V364" s="24"/>
    </row>
    <row r="365" spans="1:22" ht="12.75" customHeight="1">
      <c r="A365" s="20"/>
      <c r="B365" s="24"/>
      <c r="C365" s="20"/>
      <c r="D365" s="24"/>
      <c r="E365" s="20"/>
      <c r="F365" s="24"/>
      <c r="G365" s="41"/>
      <c r="H365" s="24"/>
      <c r="I365" s="20"/>
      <c r="J365" s="24"/>
      <c r="K365" s="20"/>
      <c r="L365" s="24"/>
      <c r="M365" s="24"/>
      <c r="N365" s="24"/>
      <c r="O365" s="24"/>
      <c r="P365" s="24"/>
      <c r="Q365" s="24"/>
      <c r="R365" s="24"/>
      <c r="S365" s="24"/>
      <c r="T365" s="24"/>
      <c r="U365" s="24"/>
      <c r="V365" s="24"/>
    </row>
    <row r="366" spans="1:22" ht="12.75" customHeight="1">
      <c r="A366" s="20"/>
      <c r="B366" s="24"/>
      <c r="C366" s="20"/>
      <c r="D366" s="24"/>
      <c r="E366" s="20"/>
      <c r="F366" s="24"/>
      <c r="G366" s="41"/>
      <c r="H366" s="24"/>
      <c r="I366" s="20"/>
      <c r="J366" s="24"/>
      <c r="K366" s="20"/>
      <c r="L366" s="24"/>
      <c r="M366" s="24"/>
      <c r="N366" s="24"/>
      <c r="O366" s="24"/>
      <c r="P366" s="24"/>
      <c r="Q366" s="24"/>
      <c r="R366" s="24"/>
      <c r="S366" s="24"/>
      <c r="T366" s="24"/>
      <c r="U366" s="24"/>
      <c r="V366" s="24"/>
    </row>
    <row r="367" spans="1:22" ht="12.75" customHeight="1">
      <c r="A367" s="20"/>
      <c r="B367" s="24"/>
      <c r="C367" s="20"/>
      <c r="D367" s="24"/>
      <c r="E367" s="20"/>
      <c r="F367" s="24"/>
      <c r="G367" s="41"/>
      <c r="H367" s="24"/>
      <c r="I367" s="20"/>
      <c r="J367" s="24"/>
      <c r="K367" s="20"/>
      <c r="L367" s="24"/>
      <c r="M367" s="24"/>
      <c r="N367" s="24"/>
      <c r="O367" s="24"/>
      <c r="P367" s="24"/>
      <c r="Q367" s="24"/>
      <c r="R367" s="24"/>
      <c r="S367" s="24"/>
      <c r="T367" s="24"/>
      <c r="U367" s="24"/>
      <c r="V367" s="24"/>
    </row>
    <row r="368" spans="1:22" ht="12.75" customHeight="1">
      <c r="A368" s="20"/>
      <c r="B368" s="24"/>
      <c r="C368" s="20"/>
      <c r="D368" s="24"/>
      <c r="E368" s="20"/>
      <c r="F368" s="24"/>
      <c r="G368" s="41"/>
      <c r="H368" s="24"/>
      <c r="I368" s="20"/>
      <c r="J368" s="24"/>
      <c r="K368" s="20"/>
      <c r="L368" s="24"/>
      <c r="M368" s="24"/>
      <c r="N368" s="24"/>
      <c r="O368" s="24"/>
      <c r="P368" s="24"/>
      <c r="Q368" s="24"/>
      <c r="R368" s="24"/>
      <c r="S368" s="24"/>
      <c r="T368" s="24"/>
      <c r="U368" s="24"/>
      <c r="V368" s="24"/>
    </row>
    <row r="369" spans="1:22" ht="12.75" customHeight="1">
      <c r="A369" s="20"/>
      <c r="B369" s="24"/>
      <c r="C369" s="20"/>
      <c r="D369" s="24"/>
      <c r="E369" s="20"/>
      <c r="F369" s="24"/>
      <c r="G369" s="41"/>
      <c r="H369" s="24"/>
      <c r="I369" s="20"/>
      <c r="J369" s="24"/>
      <c r="K369" s="20"/>
      <c r="L369" s="24"/>
      <c r="M369" s="24"/>
      <c r="N369" s="24"/>
      <c r="O369" s="24"/>
      <c r="P369" s="24"/>
      <c r="Q369" s="24"/>
      <c r="R369" s="24"/>
      <c r="S369" s="24"/>
      <c r="T369" s="24"/>
      <c r="U369" s="24"/>
      <c r="V369" s="24"/>
    </row>
    <row r="370" spans="1:22" ht="12.75" customHeight="1">
      <c r="A370" s="20"/>
      <c r="B370" s="24"/>
      <c r="C370" s="20"/>
      <c r="D370" s="24"/>
      <c r="E370" s="20"/>
      <c r="F370" s="24"/>
      <c r="G370" s="41"/>
      <c r="H370" s="24"/>
      <c r="I370" s="20"/>
      <c r="J370" s="24"/>
      <c r="K370" s="20"/>
      <c r="L370" s="24"/>
      <c r="M370" s="24"/>
      <c r="N370" s="24"/>
      <c r="O370" s="24"/>
      <c r="P370" s="24"/>
      <c r="Q370" s="24"/>
      <c r="R370" s="24"/>
      <c r="S370" s="24"/>
      <c r="T370" s="24"/>
      <c r="U370" s="24"/>
      <c r="V370" s="24"/>
    </row>
    <row r="371" spans="1:22" ht="12.75" customHeight="1">
      <c r="A371" s="20"/>
      <c r="B371" s="24"/>
      <c r="C371" s="20"/>
      <c r="D371" s="24"/>
      <c r="E371" s="20"/>
      <c r="F371" s="24"/>
      <c r="G371" s="41"/>
      <c r="H371" s="24"/>
      <c r="I371" s="20"/>
      <c r="J371" s="24"/>
      <c r="K371" s="20"/>
      <c r="L371" s="24"/>
      <c r="M371" s="24"/>
      <c r="N371" s="24"/>
      <c r="O371" s="24"/>
      <c r="P371" s="24"/>
      <c r="Q371" s="24"/>
      <c r="R371" s="24"/>
      <c r="S371" s="24"/>
      <c r="T371" s="24"/>
      <c r="U371" s="24"/>
      <c r="V371" s="24"/>
    </row>
    <row r="372" spans="1:22" ht="12.75" customHeight="1">
      <c r="A372" s="20"/>
      <c r="B372" s="24"/>
      <c r="C372" s="20"/>
      <c r="D372" s="24"/>
      <c r="E372" s="20"/>
      <c r="F372" s="24"/>
      <c r="G372" s="41"/>
      <c r="H372" s="24"/>
      <c r="I372" s="20"/>
      <c r="J372" s="24"/>
      <c r="K372" s="20"/>
      <c r="L372" s="24"/>
      <c r="M372" s="24"/>
      <c r="N372" s="24"/>
      <c r="O372" s="24"/>
      <c r="P372" s="24"/>
      <c r="Q372" s="24"/>
      <c r="R372" s="24"/>
      <c r="S372" s="24"/>
      <c r="T372" s="24"/>
      <c r="U372" s="24"/>
      <c r="V372" s="24"/>
    </row>
    <row r="373" spans="1:22" ht="12.75" customHeight="1">
      <c r="A373" s="20"/>
      <c r="B373" s="24"/>
      <c r="C373" s="20"/>
      <c r="D373" s="24"/>
      <c r="E373" s="20"/>
      <c r="F373" s="24"/>
      <c r="G373" s="41"/>
      <c r="H373" s="24"/>
      <c r="I373" s="20"/>
      <c r="J373" s="24"/>
      <c r="K373" s="20"/>
      <c r="L373" s="24"/>
      <c r="M373" s="24"/>
      <c r="N373" s="24"/>
      <c r="O373" s="24"/>
      <c r="P373" s="24"/>
      <c r="Q373" s="24"/>
      <c r="R373" s="24"/>
      <c r="S373" s="24"/>
      <c r="T373" s="24"/>
      <c r="U373" s="24"/>
      <c r="V373" s="24"/>
    </row>
    <row r="374" spans="1:22" ht="12.75" customHeight="1">
      <c r="A374" s="20"/>
      <c r="B374" s="24"/>
      <c r="C374" s="20"/>
      <c r="D374" s="24"/>
      <c r="E374" s="20"/>
      <c r="F374" s="24"/>
      <c r="G374" s="41"/>
      <c r="H374" s="24"/>
      <c r="I374" s="20"/>
      <c r="J374" s="24"/>
      <c r="K374" s="20"/>
      <c r="L374" s="24"/>
      <c r="M374" s="24"/>
      <c r="N374" s="24"/>
      <c r="O374" s="24"/>
      <c r="P374" s="24"/>
      <c r="Q374" s="24"/>
      <c r="R374" s="24"/>
      <c r="S374" s="24"/>
      <c r="T374" s="24"/>
      <c r="U374" s="24"/>
      <c r="V374" s="24"/>
    </row>
    <row r="375" spans="1:22" ht="12.75" customHeight="1">
      <c r="A375" s="20"/>
      <c r="B375" s="24"/>
      <c r="C375" s="20"/>
      <c r="D375" s="24"/>
      <c r="E375" s="20"/>
      <c r="F375" s="24"/>
      <c r="G375" s="41"/>
      <c r="H375" s="24"/>
      <c r="I375" s="20"/>
      <c r="J375" s="24"/>
      <c r="K375" s="20"/>
      <c r="L375" s="24"/>
      <c r="M375" s="24"/>
      <c r="N375" s="24"/>
      <c r="O375" s="24"/>
      <c r="P375" s="24"/>
      <c r="Q375" s="24"/>
      <c r="R375" s="24"/>
      <c r="S375" s="24"/>
      <c r="T375" s="24"/>
      <c r="U375" s="24"/>
      <c r="V375" s="24"/>
    </row>
    <row r="376" spans="1:22" ht="12.75" customHeight="1">
      <c r="A376" s="20"/>
      <c r="B376" s="24"/>
      <c r="C376" s="20"/>
      <c r="D376" s="24"/>
      <c r="E376" s="20"/>
      <c r="F376" s="24"/>
      <c r="G376" s="41"/>
      <c r="H376" s="24"/>
      <c r="I376" s="20"/>
      <c r="J376" s="24"/>
      <c r="K376" s="20"/>
      <c r="L376" s="24"/>
      <c r="M376" s="24"/>
      <c r="N376" s="24"/>
      <c r="O376" s="24"/>
      <c r="P376" s="24"/>
      <c r="Q376" s="24"/>
      <c r="R376" s="24"/>
      <c r="S376" s="24"/>
      <c r="T376" s="24"/>
      <c r="U376" s="24"/>
      <c r="V376" s="24"/>
    </row>
    <row r="377" spans="1:22" ht="12.75" customHeight="1">
      <c r="A377" s="20"/>
      <c r="B377" s="24"/>
      <c r="C377" s="20"/>
      <c r="D377" s="24"/>
      <c r="E377" s="20"/>
      <c r="F377" s="24"/>
      <c r="G377" s="41"/>
      <c r="H377" s="24"/>
      <c r="I377" s="20"/>
      <c r="J377" s="24"/>
      <c r="K377" s="20"/>
      <c r="L377" s="24"/>
      <c r="M377" s="24"/>
      <c r="N377" s="24"/>
      <c r="O377" s="24"/>
      <c r="P377" s="24"/>
      <c r="Q377" s="24"/>
      <c r="R377" s="24"/>
      <c r="S377" s="24"/>
      <c r="T377" s="24"/>
      <c r="U377" s="24"/>
      <c r="V377" s="24"/>
    </row>
    <row r="378" spans="1:22" ht="12.75" customHeight="1">
      <c r="A378" s="20"/>
      <c r="B378" s="24"/>
      <c r="C378" s="20"/>
      <c r="D378" s="24"/>
      <c r="E378" s="20"/>
      <c r="F378" s="24"/>
      <c r="G378" s="41"/>
      <c r="H378" s="24"/>
      <c r="I378" s="20"/>
      <c r="J378" s="24"/>
      <c r="K378" s="20"/>
      <c r="L378" s="24"/>
      <c r="M378" s="24"/>
      <c r="N378" s="24"/>
      <c r="O378" s="24"/>
      <c r="P378" s="24"/>
      <c r="Q378" s="24"/>
      <c r="R378" s="24"/>
      <c r="S378" s="24"/>
      <c r="T378" s="24"/>
      <c r="U378" s="24"/>
      <c r="V378" s="24"/>
    </row>
    <row r="379" spans="1:22" ht="12.75" customHeight="1">
      <c r="A379" s="20"/>
      <c r="B379" s="24"/>
      <c r="C379" s="20"/>
      <c r="D379" s="24"/>
      <c r="E379" s="20"/>
      <c r="F379" s="24"/>
      <c r="G379" s="41"/>
      <c r="H379" s="24"/>
      <c r="I379" s="20"/>
      <c r="J379" s="24"/>
      <c r="K379" s="20"/>
      <c r="L379" s="24"/>
      <c r="M379" s="24"/>
      <c r="N379" s="24"/>
      <c r="O379" s="24"/>
      <c r="P379" s="24"/>
      <c r="Q379" s="24"/>
      <c r="R379" s="24"/>
      <c r="S379" s="24"/>
      <c r="T379" s="24"/>
      <c r="U379" s="24"/>
      <c r="V379" s="24"/>
    </row>
    <row r="380" spans="1:22" ht="12.75" customHeight="1">
      <c r="A380" s="20"/>
      <c r="B380" s="24"/>
      <c r="C380" s="20"/>
      <c r="D380" s="24"/>
      <c r="E380" s="20"/>
      <c r="F380" s="24"/>
      <c r="G380" s="41"/>
      <c r="H380" s="24"/>
      <c r="I380" s="20"/>
      <c r="J380" s="24"/>
      <c r="K380" s="20"/>
      <c r="L380" s="24"/>
      <c r="M380" s="24"/>
      <c r="N380" s="24"/>
      <c r="O380" s="24"/>
      <c r="P380" s="24"/>
      <c r="Q380" s="24"/>
      <c r="R380" s="24"/>
      <c r="S380" s="24"/>
      <c r="T380" s="24"/>
      <c r="U380" s="24"/>
      <c r="V380" s="24"/>
    </row>
    <row r="381" spans="1:22" ht="12.75" customHeight="1">
      <c r="A381" s="20"/>
      <c r="B381" s="24"/>
      <c r="C381" s="20"/>
      <c r="D381" s="24"/>
      <c r="E381" s="20"/>
      <c r="F381" s="24"/>
      <c r="G381" s="41"/>
      <c r="H381" s="24"/>
      <c r="I381" s="20"/>
      <c r="J381" s="24"/>
      <c r="K381" s="20"/>
      <c r="L381" s="24"/>
      <c r="M381" s="24"/>
      <c r="N381" s="24"/>
      <c r="O381" s="24"/>
      <c r="P381" s="24"/>
      <c r="Q381" s="24"/>
      <c r="R381" s="24"/>
      <c r="S381" s="24"/>
      <c r="T381" s="24"/>
      <c r="U381" s="24"/>
      <c r="V381" s="24"/>
    </row>
    <row r="382" spans="1:22" ht="12.75" customHeight="1">
      <c r="A382" s="20"/>
      <c r="B382" s="24"/>
      <c r="C382" s="20"/>
      <c r="D382" s="24"/>
      <c r="E382" s="20"/>
      <c r="F382" s="24"/>
      <c r="G382" s="41"/>
      <c r="H382" s="24"/>
      <c r="I382" s="20"/>
      <c r="J382" s="24"/>
      <c r="K382" s="20"/>
      <c r="L382" s="24"/>
      <c r="M382" s="24"/>
      <c r="N382" s="24"/>
      <c r="O382" s="24"/>
      <c r="P382" s="24"/>
      <c r="Q382" s="24"/>
      <c r="R382" s="24"/>
      <c r="S382" s="24"/>
      <c r="T382" s="24"/>
      <c r="U382" s="24"/>
      <c r="V382" s="24"/>
    </row>
    <row r="383" spans="1:22" ht="12.75" customHeight="1">
      <c r="A383" s="20"/>
      <c r="B383" s="24"/>
      <c r="C383" s="20"/>
      <c r="D383" s="24"/>
      <c r="E383" s="20"/>
      <c r="F383" s="24"/>
      <c r="G383" s="41"/>
      <c r="H383" s="24"/>
      <c r="I383" s="20"/>
      <c r="J383" s="24"/>
      <c r="K383" s="20"/>
      <c r="L383" s="24"/>
      <c r="M383" s="24"/>
      <c r="N383" s="24"/>
      <c r="O383" s="24"/>
      <c r="P383" s="24"/>
      <c r="Q383" s="24"/>
      <c r="R383" s="24"/>
      <c r="S383" s="24"/>
      <c r="T383" s="24"/>
      <c r="U383" s="24"/>
      <c r="V383" s="24"/>
    </row>
    <row r="384" spans="1:22" ht="12.75" customHeight="1">
      <c r="A384" s="20"/>
      <c r="B384" s="24"/>
      <c r="C384" s="20"/>
      <c r="D384" s="24"/>
      <c r="E384" s="20"/>
      <c r="F384" s="24"/>
      <c r="G384" s="41"/>
      <c r="H384" s="24"/>
      <c r="I384" s="20"/>
      <c r="J384" s="24"/>
      <c r="K384" s="20"/>
      <c r="L384" s="24"/>
      <c r="M384" s="24"/>
      <c r="N384" s="24"/>
      <c r="O384" s="24"/>
      <c r="P384" s="24"/>
      <c r="Q384" s="24"/>
      <c r="R384" s="24"/>
      <c r="S384" s="24"/>
      <c r="T384" s="24"/>
      <c r="U384" s="24"/>
      <c r="V384" s="24"/>
    </row>
    <row r="385" spans="1:22" ht="12.75" customHeight="1">
      <c r="A385" s="20"/>
      <c r="B385" s="24"/>
      <c r="C385" s="20"/>
      <c r="D385" s="24"/>
      <c r="E385" s="20"/>
      <c r="F385" s="24"/>
      <c r="G385" s="41"/>
      <c r="H385" s="24"/>
      <c r="I385" s="20"/>
      <c r="J385" s="24"/>
      <c r="K385" s="20"/>
      <c r="L385" s="24"/>
      <c r="M385" s="24"/>
      <c r="N385" s="24"/>
      <c r="O385" s="24"/>
      <c r="P385" s="24"/>
      <c r="Q385" s="24"/>
      <c r="R385" s="24"/>
      <c r="S385" s="24"/>
      <c r="T385" s="24"/>
      <c r="U385" s="24"/>
      <c r="V385" s="24"/>
    </row>
    <row r="386" spans="1:22" ht="12.75" customHeight="1">
      <c r="A386" s="20"/>
      <c r="B386" s="24"/>
      <c r="C386" s="20"/>
      <c r="D386" s="24"/>
      <c r="E386" s="20"/>
      <c r="F386" s="24"/>
      <c r="G386" s="41"/>
      <c r="H386" s="24"/>
      <c r="I386" s="20"/>
      <c r="J386" s="24"/>
      <c r="K386" s="20"/>
      <c r="L386" s="24"/>
      <c r="M386" s="24"/>
      <c r="N386" s="24"/>
      <c r="O386" s="24"/>
      <c r="P386" s="24"/>
      <c r="Q386" s="24"/>
      <c r="R386" s="24"/>
      <c r="S386" s="24"/>
      <c r="T386" s="24"/>
      <c r="U386" s="24"/>
      <c r="V386" s="24"/>
    </row>
    <row r="387" spans="1:22" ht="12.75" customHeight="1">
      <c r="A387" s="20"/>
      <c r="B387" s="24"/>
      <c r="C387" s="20"/>
      <c r="D387" s="24"/>
      <c r="E387" s="20"/>
      <c r="F387" s="24"/>
      <c r="G387" s="41"/>
      <c r="H387" s="24"/>
      <c r="I387" s="20"/>
      <c r="J387" s="24"/>
      <c r="K387" s="20"/>
      <c r="L387" s="24"/>
      <c r="M387" s="24"/>
      <c r="N387" s="24"/>
      <c r="O387" s="24"/>
      <c r="P387" s="24"/>
      <c r="Q387" s="24"/>
      <c r="R387" s="24"/>
      <c r="S387" s="24"/>
      <c r="T387" s="24"/>
      <c r="U387" s="24"/>
      <c r="V387" s="24"/>
    </row>
    <row r="388" spans="1:22" ht="12.75" customHeight="1">
      <c r="A388" s="20"/>
      <c r="B388" s="24"/>
      <c r="C388" s="20"/>
      <c r="D388" s="24"/>
      <c r="E388" s="20"/>
      <c r="F388" s="24"/>
      <c r="G388" s="41"/>
      <c r="H388" s="24"/>
      <c r="I388" s="20"/>
      <c r="J388" s="24"/>
      <c r="K388" s="20"/>
      <c r="L388" s="24"/>
      <c r="M388" s="24"/>
      <c r="N388" s="24"/>
      <c r="O388" s="24"/>
      <c r="P388" s="24"/>
      <c r="Q388" s="24"/>
      <c r="R388" s="24"/>
      <c r="S388" s="24"/>
      <c r="T388" s="24"/>
      <c r="U388" s="24"/>
      <c r="V388" s="24"/>
    </row>
    <row r="389" spans="1:22" ht="12.75" customHeight="1">
      <c r="A389" s="20"/>
      <c r="B389" s="24"/>
      <c r="C389" s="20"/>
      <c r="D389" s="24"/>
      <c r="E389" s="20"/>
      <c r="F389" s="24"/>
      <c r="G389" s="41"/>
      <c r="H389" s="24"/>
      <c r="I389" s="20"/>
      <c r="J389" s="24"/>
      <c r="K389" s="20"/>
      <c r="L389" s="24"/>
      <c r="M389" s="24"/>
      <c r="N389" s="24"/>
      <c r="O389" s="24"/>
      <c r="P389" s="24"/>
      <c r="Q389" s="24"/>
      <c r="R389" s="24"/>
      <c r="S389" s="24"/>
      <c r="T389" s="24"/>
      <c r="U389" s="24"/>
      <c r="V389" s="24"/>
    </row>
    <row r="390" spans="1:22" ht="12.75" customHeight="1">
      <c r="A390" s="20"/>
      <c r="B390" s="24"/>
      <c r="C390" s="20"/>
      <c r="D390" s="24"/>
      <c r="E390" s="20"/>
      <c r="F390" s="24"/>
      <c r="G390" s="41"/>
      <c r="H390" s="24"/>
      <c r="I390" s="20"/>
      <c r="J390" s="24"/>
      <c r="K390" s="20"/>
      <c r="L390" s="24"/>
      <c r="M390" s="24"/>
      <c r="N390" s="24"/>
      <c r="O390" s="24"/>
      <c r="P390" s="24"/>
      <c r="Q390" s="24"/>
      <c r="R390" s="24"/>
      <c r="S390" s="24"/>
      <c r="T390" s="24"/>
      <c r="U390" s="24"/>
      <c r="V390" s="24"/>
    </row>
    <row r="391" spans="1:22" ht="12.75" customHeight="1">
      <c r="A391" s="20"/>
      <c r="B391" s="24"/>
      <c r="C391" s="20"/>
      <c r="D391" s="24"/>
      <c r="E391" s="20"/>
      <c r="F391" s="24"/>
      <c r="G391" s="41"/>
      <c r="H391" s="24"/>
      <c r="I391" s="20"/>
      <c r="J391" s="24"/>
      <c r="K391" s="20"/>
      <c r="L391" s="24"/>
      <c r="M391" s="24"/>
      <c r="N391" s="24"/>
      <c r="O391" s="24"/>
      <c r="P391" s="24"/>
      <c r="Q391" s="24"/>
      <c r="R391" s="24"/>
      <c r="S391" s="24"/>
      <c r="T391" s="24"/>
      <c r="U391" s="24"/>
      <c r="V391" s="24"/>
    </row>
    <row r="392" spans="1:22" ht="12.75" customHeight="1">
      <c r="A392" s="20"/>
      <c r="B392" s="24"/>
      <c r="C392" s="20"/>
      <c r="D392" s="24"/>
      <c r="E392" s="20"/>
      <c r="F392" s="24"/>
      <c r="G392" s="41"/>
      <c r="H392" s="24"/>
      <c r="I392" s="20"/>
      <c r="J392" s="24"/>
      <c r="K392" s="20"/>
      <c r="L392" s="24"/>
      <c r="M392" s="24"/>
      <c r="N392" s="24"/>
      <c r="O392" s="24"/>
      <c r="P392" s="24"/>
      <c r="Q392" s="24"/>
      <c r="R392" s="24"/>
      <c r="S392" s="24"/>
      <c r="T392" s="24"/>
      <c r="U392" s="24"/>
      <c r="V392" s="24"/>
    </row>
    <row r="393" spans="1:22" ht="12.75" customHeight="1">
      <c r="A393" s="20"/>
      <c r="B393" s="24"/>
      <c r="C393" s="20"/>
      <c r="D393" s="24"/>
      <c r="E393" s="20"/>
      <c r="F393" s="24"/>
      <c r="G393" s="41"/>
      <c r="H393" s="24"/>
      <c r="I393" s="20"/>
      <c r="J393" s="24"/>
      <c r="K393" s="20"/>
      <c r="L393" s="24"/>
      <c r="M393" s="24"/>
      <c r="N393" s="24"/>
      <c r="O393" s="24"/>
      <c r="P393" s="24"/>
      <c r="Q393" s="24"/>
      <c r="R393" s="24"/>
      <c r="S393" s="24"/>
      <c r="T393" s="24"/>
      <c r="U393" s="24"/>
      <c r="V393" s="24"/>
    </row>
    <row r="394" spans="1:22" ht="12.75" customHeight="1">
      <c r="A394" s="20"/>
      <c r="B394" s="24"/>
      <c r="C394" s="20"/>
      <c r="D394" s="24"/>
      <c r="E394" s="20"/>
      <c r="F394" s="24"/>
      <c r="G394" s="41"/>
      <c r="H394" s="24"/>
      <c r="I394" s="20"/>
      <c r="J394" s="24"/>
      <c r="K394" s="20"/>
      <c r="L394" s="24"/>
      <c r="M394" s="24"/>
      <c r="N394" s="24"/>
      <c r="O394" s="24"/>
      <c r="P394" s="24"/>
      <c r="Q394" s="24"/>
      <c r="R394" s="24"/>
      <c r="S394" s="24"/>
      <c r="T394" s="24"/>
      <c r="U394" s="24"/>
      <c r="V394" s="24"/>
    </row>
    <row r="395" spans="1:22" ht="12.75" customHeight="1">
      <c r="A395" s="20"/>
      <c r="B395" s="24"/>
      <c r="C395" s="20"/>
      <c r="D395" s="24"/>
      <c r="E395" s="20"/>
      <c r="F395" s="24"/>
      <c r="G395" s="41"/>
      <c r="H395" s="24"/>
      <c r="I395" s="20"/>
      <c r="J395" s="24"/>
      <c r="K395" s="20"/>
      <c r="L395" s="24"/>
      <c r="M395" s="24"/>
      <c r="N395" s="24"/>
      <c r="O395" s="24"/>
      <c r="P395" s="24"/>
      <c r="Q395" s="24"/>
      <c r="R395" s="24"/>
      <c r="S395" s="24"/>
      <c r="T395" s="24"/>
      <c r="U395" s="24"/>
      <c r="V395" s="24"/>
    </row>
    <row r="396" spans="1:22" ht="12.75" customHeight="1">
      <c r="A396" s="20"/>
      <c r="B396" s="24"/>
      <c r="C396" s="20"/>
      <c r="D396" s="24"/>
      <c r="E396" s="20"/>
      <c r="F396" s="24"/>
      <c r="G396" s="41"/>
      <c r="H396" s="24"/>
      <c r="I396" s="20"/>
      <c r="J396" s="24"/>
      <c r="K396" s="20"/>
      <c r="L396" s="24"/>
      <c r="M396" s="24"/>
      <c r="N396" s="24"/>
      <c r="O396" s="24"/>
      <c r="P396" s="24"/>
      <c r="Q396" s="24"/>
      <c r="R396" s="24"/>
      <c r="S396" s="24"/>
      <c r="T396" s="24"/>
      <c r="U396" s="24"/>
      <c r="V396" s="24"/>
    </row>
    <row r="397" spans="1:22" ht="12.75" customHeight="1">
      <c r="A397" s="20"/>
      <c r="B397" s="24"/>
      <c r="C397" s="20"/>
      <c r="D397" s="24"/>
      <c r="E397" s="20"/>
      <c r="F397" s="24"/>
      <c r="G397" s="41"/>
      <c r="H397" s="24"/>
      <c r="I397" s="20"/>
      <c r="J397" s="24"/>
      <c r="K397" s="20"/>
      <c r="L397" s="24"/>
      <c r="M397" s="24"/>
      <c r="N397" s="24"/>
      <c r="O397" s="24"/>
      <c r="P397" s="24"/>
      <c r="Q397" s="24"/>
      <c r="R397" s="24"/>
      <c r="S397" s="24"/>
      <c r="T397" s="24"/>
      <c r="U397" s="24"/>
      <c r="V397" s="24"/>
    </row>
    <row r="398" spans="1:22" ht="12.75" customHeight="1">
      <c r="A398" s="20"/>
      <c r="B398" s="24"/>
      <c r="C398" s="20"/>
      <c r="D398" s="24"/>
      <c r="E398" s="20"/>
      <c r="F398" s="24"/>
      <c r="G398" s="41"/>
      <c r="H398" s="24"/>
      <c r="I398" s="20"/>
      <c r="J398" s="24"/>
      <c r="K398" s="20"/>
      <c r="L398" s="24"/>
      <c r="M398" s="24"/>
      <c r="N398" s="24"/>
      <c r="O398" s="24"/>
      <c r="P398" s="24"/>
      <c r="Q398" s="24"/>
      <c r="R398" s="24"/>
      <c r="S398" s="24"/>
      <c r="T398" s="24"/>
      <c r="U398" s="24"/>
      <c r="V398" s="24"/>
    </row>
    <row r="399" spans="1:22" ht="12.75" customHeight="1">
      <c r="A399" s="20"/>
      <c r="B399" s="24"/>
      <c r="C399" s="20"/>
      <c r="D399" s="24"/>
      <c r="E399" s="20"/>
      <c r="F399" s="24"/>
      <c r="G399" s="41"/>
      <c r="H399" s="24"/>
      <c r="I399" s="20"/>
      <c r="J399" s="24"/>
      <c r="K399" s="20"/>
      <c r="L399" s="24"/>
      <c r="M399" s="24"/>
      <c r="N399" s="24"/>
      <c r="O399" s="24"/>
      <c r="P399" s="24"/>
      <c r="Q399" s="24"/>
      <c r="R399" s="24"/>
      <c r="S399" s="24"/>
      <c r="T399" s="24"/>
      <c r="U399" s="24"/>
      <c r="V399" s="24"/>
    </row>
    <row r="400" spans="1:22" ht="12.75" customHeight="1">
      <c r="A400" s="20"/>
      <c r="B400" s="24"/>
      <c r="C400" s="20"/>
      <c r="D400" s="24"/>
      <c r="E400" s="20"/>
      <c r="F400" s="24"/>
      <c r="G400" s="41"/>
      <c r="H400" s="24"/>
      <c r="I400" s="20"/>
      <c r="J400" s="24"/>
      <c r="K400" s="20"/>
      <c r="L400" s="24"/>
      <c r="M400" s="24"/>
      <c r="N400" s="24"/>
      <c r="O400" s="24"/>
      <c r="P400" s="24"/>
      <c r="Q400" s="24"/>
      <c r="R400" s="24"/>
      <c r="S400" s="24"/>
      <c r="T400" s="24"/>
      <c r="U400" s="24"/>
      <c r="V400" s="24"/>
    </row>
    <row r="401" spans="1:22" ht="12.75" customHeight="1">
      <c r="A401" s="20"/>
      <c r="B401" s="24"/>
      <c r="C401" s="20"/>
      <c r="D401" s="24"/>
      <c r="E401" s="20"/>
      <c r="F401" s="24"/>
      <c r="G401" s="41"/>
      <c r="H401" s="24"/>
      <c r="I401" s="20"/>
      <c r="J401" s="24"/>
      <c r="K401" s="20"/>
      <c r="L401" s="24"/>
      <c r="M401" s="24"/>
      <c r="N401" s="24"/>
      <c r="O401" s="24"/>
      <c r="P401" s="24"/>
      <c r="Q401" s="24"/>
      <c r="R401" s="24"/>
      <c r="S401" s="24"/>
      <c r="T401" s="24"/>
      <c r="U401" s="24"/>
      <c r="V401" s="24"/>
    </row>
    <row r="402" spans="1:22" ht="12.75" customHeight="1">
      <c r="A402" s="20"/>
      <c r="B402" s="24"/>
      <c r="C402" s="20"/>
      <c r="D402" s="24"/>
      <c r="E402" s="20"/>
      <c r="F402" s="24"/>
      <c r="G402" s="41"/>
      <c r="H402" s="24"/>
      <c r="I402" s="20"/>
      <c r="J402" s="24"/>
      <c r="K402" s="20"/>
      <c r="L402" s="24"/>
      <c r="M402" s="24"/>
      <c r="N402" s="24"/>
      <c r="O402" s="24"/>
      <c r="P402" s="24"/>
      <c r="Q402" s="24"/>
      <c r="R402" s="24"/>
      <c r="S402" s="24"/>
      <c r="T402" s="24"/>
      <c r="U402" s="24"/>
      <c r="V402" s="24"/>
    </row>
    <row r="403" spans="1:22" ht="12.75" customHeight="1">
      <c r="A403" s="20"/>
      <c r="B403" s="24"/>
      <c r="C403" s="20"/>
      <c r="D403" s="24"/>
      <c r="E403" s="20"/>
      <c r="F403" s="24"/>
      <c r="G403" s="41"/>
      <c r="H403" s="24"/>
      <c r="I403" s="20"/>
      <c r="J403" s="24"/>
      <c r="K403" s="20"/>
      <c r="L403" s="24"/>
      <c r="M403" s="24"/>
      <c r="N403" s="24"/>
      <c r="O403" s="24"/>
      <c r="P403" s="24"/>
      <c r="Q403" s="24"/>
      <c r="R403" s="24"/>
      <c r="S403" s="24"/>
      <c r="T403" s="24"/>
      <c r="U403" s="24"/>
      <c r="V403" s="24"/>
    </row>
    <row r="404" spans="1:22" ht="12.75" customHeight="1">
      <c r="A404" s="20"/>
      <c r="B404" s="24"/>
      <c r="C404" s="20"/>
      <c r="D404" s="24"/>
      <c r="E404" s="20"/>
      <c r="F404" s="24"/>
      <c r="G404" s="41"/>
      <c r="H404" s="24"/>
      <c r="I404" s="20"/>
      <c r="J404" s="24"/>
      <c r="K404" s="20"/>
      <c r="L404" s="24"/>
      <c r="M404" s="24"/>
      <c r="N404" s="24"/>
      <c r="O404" s="24"/>
      <c r="P404" s="24"/>
      <c r="Q404" s="24"/>
      <c r="R404" s="24"/>
      <c r="S404" s="24"/>
      <c r="T404" s="24"/>
      <c r="U404" s="24"/>
      <c r="V404" s="24"/>
    </row>
    <row r="405" spans="1:22" ht="12.75" customHeight="1">
      <c r="A405" s="20"/>
      <c r="B405" s="24"/>
      <c r="C405" s="20"/>
      <c r="D405" s="24"/>
      <c r="E405" s="20"/>
      <c r="F405" s="24"/>
      <c r="G405" s="41"/>
      <c r="H405" s="24"/>
      <c r="I405" s="20"/>
      <c r="J405" s="24"/>
      <c r="K405" s="20"/>
      <c r="L405" s="24"/>
      <c r="M405" s="24"/>
      <c r="N405" s="24"/>
      <c r="O405" s="24"/>
      <c r="P405" s="24"/>
      <c r="Q405" s="24"/>
      <c r="R405" s="24"/>
      <c r="S405" s="24"/>
      <c r="T405" s="24"/>
      <c r="U405" s="24"/>
      <c r="V405" s="24"/>
    </row>
    <row r="406" spans="1:22" ht="12.75" customHeight="1">
      <c r="A406" s="20"/>
      <c r="B406" s="24"/>
      <c r="C406" s="20"/>
      <c r="D406" s="24"/>
      <c r="E406" s="20"/>
      <c r="F406" s="24"/>
      <c r="G406" s="41"/>
      <c r="H406" s="24"/>
      <c r="I406" s="20"/>
      <c r="J406" s="24"/>
      <c r="K406" s="20"/>
      <c r="L406" s="24"/>
      <c r="M406" s="24"/>
      <c r="N406" s="24"/>
      <c r="O406" s="24"/>
      <c r="P406" s="24"/>
      <c r="Q406" s="24"/>
      <c r="R406" s="24"/>
      <c r="S406" s="24"/>
      <c r="T406" s="24"/>
      <c r="U406" s="24"/>
      <c r="V406" s="24"/>
    </row>
    <row r="407" spans="1:22" ht="12.75" customHeight="1">
      <c r="A407" s="20"/>
      <c r="B407" s="24"/>
      <c r="C407" s="20"/>
      <c r="D407" s="24"/>
      <c r="E407" s="20"/>
      <c r="F407" s="24"/>
      <c r="G407" s="41"/>
      <c r="H407" s="24"/>
      <c r="I407" s="20"/>
      <c r="J407" s="24"/>
      <c r="K407" s="20"/>
      <c r="L407" s="24"/>
      <c r="M407" s="24"/>
      <c r="N407" s="24"/>
      <c r="O407" s="24"/>
      <c r="P407" s="24"/>
      <c r="Q407" s="24"/>
      <c r="R407" s="24"/>
      <c r="S407" s="24"/>
      <c r="T407" s="24"/>
      <c r="U407" s="24"/>
      <c r="V407" s="24"/>
    </row>
    <row r="408" spans="1:22" ht="12.75" customHeight="1">
      <c r="A408" s="20"/>
      <c r="B408" s="24"/>
      <c r="C408" s="20"/>
      <c r="D408" s="24"/>
      <c r="E408" s="20"/>
      <c r="F408" s="24"/>
      <c r="G408" s="41"/>
      <c r="H408" s="24"/>
      <c r="I408" s="20"/>
      <c r="J408" s="24"/>
      <c r="K408" s="20"/>
      <c r="L408" s="24"/>
      <c r="M408" s="24"/>
      <c r="N408" s="24"/>
      <c r="O408" s="24"/>
      <c r="P408" s="24"/>
      <c r="Q408" s="24"/>
      <c r="R408" s="24"/>
      <c r="S408" s="24"/>
      <c r="T408" s="24"/>
      <c r="U408" s="24"/>
      <c r="V408" s="24"/>
    </row>
    <row r="409" spans="1:22" ht="12.75" customHeight="1">
      <c r="A409" s="20"/>
      <c r="B409" s="24"/>
      <c r="C409" s="20"/>
      <c r="D409" s="24"/>
      <c r="E409" s="20"/>
      <c r="F409" s="24"/>
      <c r="G409" s="41"/>
      <c r="H409" s="24"/>
      <c r="I409" s="20"/>
      <c r="J409" s="24"/>
      <c r="K409" s="20"/>
      <c r="L409" s="24"/>
      <c r="M409" s="24"/>
      <c r="N409" s="24"/>
      <c r="O409" s="24"/>
      <c r="P409" s="24"/>
      <c r="Q409" s="24"/>
      <c r="R409" s="24"/>
      <c r="S409" s="24"/>
      <c r="T409" s="24"/>
      <c r="U409" s="24"/>
      <c r="V409" s="24"/>
    </row>
    <row r="410" spans="1:22" ht="12.75" customHeight="1">
      <c r="A410" s="20"/>
      <c r="B410" s="24"/>
      <c r="C410" s="20"/>
      <c r="D410" s="24"/>
      <c r="E410" s="20"/>
      <c r="F410" s="24"/>
      <c r="G410" s="41"/>
      <c r="H410" s="24"/>
      <c r="I410" s="20"/>
      <c r="J410" s="24"/>
      <c r="K410" s="20"/>
      <c r="L410" s="24"/>
      <c r="M410" s="24"/>
      <c r="N410" s="24"/>
      <c r="O410" s="24"/>
      <c r="P410" s="24"/>
      <c r="Q410" s="24"/>
      <c r="R410" s="24"/>
      <c r="S410" s="24"/>
      <c r="T410" s="24"/>
      <c r="U410" s="24"/>
      <c r="V410" s="24"/>
    </row>
    <row r="411" spans="1:22" ht="12.75" customHeight="1">
      <c r="A411" s="20"/>
      <c r="B411" s="24"/>
      <c r="C411" s="20"/>
      <c r="D411" s="24"/>
      <c r="E411" s="20"/>
      <c r="F411" s="24"/>
      <c r="G411" s="41"/>
      <c r="H411" s="24"/>
      <c r="I411" s="20"/>
      <c r="J411" s="24"/>
      <c r="K411" s="20"/>
      <c r="L411" s="24"/>
      <c r="M411" s="24"/>
      <c r="N411" s="24"/>
      <c r="O411" s="24"/>
      <c r="P411" s="24"/>
      <c r="Q411" s="24"/>
      <c r="R411" s="24"/>
      <c r="S411" s="24"/>
      <c r="T411" s="24"/>
      <c r="U411" s="24"/>
      <c r="V411" s="24"/>
    </row>
    <row r="412" spans="1:22" ht="12.75" customHeight="1">
      <c r="A412" s="20"/>
      <c r="B412" s="24"/>
      <c r="C412" s="20"/>
      <c r="D412" s="24"/>
      <c r="E412" s="20"/>
      <c r="F412" s="24"/>
      <c r="G412" s="41"/>
      <c r="H412" s="24"/>
      <c r="I412" s="20"/>
      <c r="J412" s="24"/>
      <c r="K412" s="20"/>
      <c r="L412" s="24"/>
      <c r="M412" s="24"/>
      <c r="N412" s="24"/>
      <c r="O412" s="24"/>
      <c r="P412" s="24"/>
      <c r="Q412" s="24"/>
      <c r="R412" s="24"/>
      <c r="S412" s="24"/>
      <c r="T412" s="24"/>
      <c r="U412" s="24"/>
      <c r="V412" s="24"/>
    </row>
    <row r="413" spans="1:22" ht="12.75" customHeight="1">
      <c r="A413" s="20"/>
      <c r="B413" s="24"/>
      <c r="C413" s="20"/>
      <c r="D413" s="24"/>
      <c r="E413" s="20"/>
      <c r="F413" s="24"/>
      <c r="G413" s="41"/>
      <c r="H413" s="24"/>
      <c r="I413" s="20"/>
      <c r="J413" s="24"/>
      <c r="K413" s="20"/>
      <c r="L413" s="24"/>
      <c r="M413" s="24"/>
      <c r="N413" s="24"/>
      <c r="O413" s="24"/>
      <c r="P413" s="24"/>
      <c r="Q413" s="24"/>
      <c r="R413" s="24"/>
      <c r="S413" s="24"/>
      <c r="T413" s="24"/>
      <c r="U413" s="24"/>
      <c r="V413" s="24"/>
    </row>
    <row r="414" spans="1:22" ht="12.75" customHeight="1">
      <c r="A414" s="20"/>
      <c r="B414" s="24"/>
      <c r="C414" s="20"/>
      <c r="D414" s="24"/>
      <c r="E414" s="20"/>
      <c r="F414" s="24"/>
      <c r="G414" s="41"/>
      <c r="H414" s="24"/>
      <c r="I414" s="20"/>
      <c r="J414" s="24"/>
      <c r="K414" s="20"/>
      <c r="L414" s="24"/>
      <c r="M414" s="24"/>
      <c r="N414" s="24"/>
      <c r="O414" s="24"/>
      <c r="P414" s="24"/>
      <c r="Q414" s="24"/>
      <c r="R414" s="24"/>
      <c r="S414" s="24"/>
      <c r="T414" s="24"/>
      <c r="U414" s="24"/>
      <c r="V414" s="24"/>
    </row>
    <row r="415" spans="1:22" ht="12.75" customHeight="1">
      <c r="A415" s="20"/>
      <c r="B415" s="24"/>
      <c r="C415" s="20"/>
      <c r="D415" s="24"/>
      <c r="E415" s="20"/>
      <c r="F415" s="24"/>
      <c r="G415" s="41"/>
      <c r="H415" s="24"/>
      <c r="I415" s="20"/>
      <c r="J415" s="24"/>
      <c r="K415" s="20"/>
      <c r="L415" s="24"/>
      <c r="M415" s="24"/>
      <c r="N415" s="24"/>
      <c r="O415" s="24"/>
      <c r="P415" s="24"/>
      <c r="Q415" s="24"/>
      <c r="R415" s="24"/>
      <c r="S415" s="24"/>
      <c r="T415" s="24"/>
      <c r="U415" s="24"/>
      <c r="V415" s="24"/>
    </row>
    <row r="416" spans="1:22" ht="12.75" customHeight="1">
      <c r="A416" s="20"/>
      <c r="B416" s="24"/>
      <c r="C416" s="20"/>
      <c r="D416" s="24"/>
      <c r="E416" s="20"/>
      <c r="F416" s="24"/>
      <c r="G416" s="41"/>
      <c r="H416" s="24"/>
      <c r="I416" s="20"/>
      <c r="J416" s="24"/>
      <c r="K416" s="20"/>
      <c r="L416" s="24"/>
      <c r="M416" s="24"/>
      <c r="N416" s="24"/>
      <c r="O416" s="24"/>
      <c r="P416" s="24"/>
      <c r="Q416" s="24"/>
      <c r="R416" s="24"/>
      <c r="S416" s="24"/>
      <c r="T416" s="24"/>
      <c r="U416" s="24"/>
      <c r="V416" s="24"/>
    </row>
    <row r="417" spans="1:22" ht="12.75" customHeight="1">
      <c r="A417" s="20"/>
      <c r="B417" s="24"/>
      <c r="C417" s="20"/>
      <c r="D417" s="24"/>
      <c r="E417" s="20"/>
      <c r="F417" s="24"/>
      <c r="G417" s="41"/>
      <c r="H417" s="24"/>
      <c r="I417" s="20"/>
      <c r="J417" s="24"/>
      <c r="K417" s="20"/>
      <c r="L417" s="24"/>
      <c r="M417" s="24"/>
      <c r="N417" s="24"/>
      <c r="O417" s="24"/>
      <c r="P417" s="24"/>
      <c r="Q417" s="24"/>
      <c r="R417" s="24"/>
      <c r="S417" s="24"/>
      <c r="T417" s="24"/>
      <c r="U417" s="24"/>
      <c r="V417" s="24"/>
    </row>
    <row r="418" spans="1:22" ht="12.75" customHeight="1">
      <c r="A418" s="20"/>
      <c r="B418" s="24"/>
      <c r="C418" s="20"/>
      <c r="D418" s="24"/>
      <c r="E418" s="20"/>
      <c r="F418" s="24"/>
      <c r="G418" s="41"/>
      <c r="H418" s="24"/>
      <c r="I418" s="20"/>
      <c r="J418" s="24"/>
      <c r="K418" s="20"/>
      <c r="L418" s="24"/>
      <c r="M418" s="24"/>
      <c r="N418" s="24"/>
      <c r="O418" s="24"/>
      <c r="P418" s="24"/>
      <c r="Q418" s="24"/>
      <c r="R418" s="24"/>
      <c r="S418" s="24"/>
      <c r="T418" s="24"/>
      <c r="U418" s="24"/>
      <c r="V418" s="24"/>
    </row>
    <row r="419" spans="1:22" ht="12.75" customHeight="1">
      <c r="A419" s="20"/>
      <c r="B419" s="24"/>
      <c r="C419" s="20"/>
      <c r="D419" s="24"/>
      <c r="E419" s="20"/>
      <c r="F419" s="24"/>
      <c r="G419" s="41"/>
      <c r="H419" s="24"/>
      <c r="I419" s="20"/>
      <c r="J419" s="24"/>
      <c r="K419" s="20"/>
      <c r="L419" s="24"/>
      <c r="M419" s="24"/>
      <c r="N419" s="24"/>
      <c r="O419" s="24"/>
      <c r="P419" s="24"/>
      <c r="Q419" s="24"/>
      <c r="R419" s="24"/>
      <c r="S419" s="24"/>
      <c r="T419" s="24"/>
      <c r="U419" s="24"/>
      <c r="V419" s="24"/>
    </row>
    <row r="420" spans="1:22" ht="12.75" customHeight="1">
      <c r="A420" s="20"/>
      <c r="B420" s="24"/>
      <c r="C420" s="20"/>
      <c r="D420" s="24"/>
      <c r="E420" s="20"/>
      <c r="F420" s="24"/>
      <c r="G420" s="41"/>
      <c r="H420" s="24"/>
      <c r="I420" s="20"/>
      <c r="J420" s="24"/>
      <c r="K420" s="20"/>
      <c r="L420" s="24"/>
      <c r="M420" s="24"/>
      <c r="N420" s="24"/>
      <c r="O420" s="24"/>
      <c r="P420" s="24"/>
      <c r="Q420" s="24"/>
      <c r="R420" s="24"/>
      <c r="S420" s="24"/>
      <c r="T420" s="24"/>
      <c r="U420" s="24"/>
      <c r="V420" s="24"/>
    </row>
    <row r="421" spans="1:22" ht="12.75" customHeight="1">
      <c r="A421" s="20"/>
      <c r="B421" s="24"/>
      <c r="C421" s="20"/>
      <c r="D421" s="24"/>
      <c r="E421" s="20"/>
      <c r="F421" s="24"/>
      <c r="G421" s="41"/>
      <c r="H421" s="24"/>
      <c r="I421" s="20"/>
      <c r="J421" s="24"/>
      <c r="K421" s="20"/>
      <c r="L421" s="24"/>
      <c r="M421" s="24"/>
      <c r="N421" s="24"/>
      <c r="O421" s="24"/>
      <c r="P421" s="24"/>
      <c r="Q421" s="24"/>
      <c r="R421" s="24"/>
      <c r="S421" s="24"/>
      <c r="T421" s="24"/>
      <c r="U421" s="24"/>
      <c r="V421" s="24"/>
    </row>
    <row r="422" spans="1:22" ht="12.75" customHeight="1">
      <c r="A422" s="20"/>
      <c r="B422" s="24"/>
      <c r="C422" s="20"/>
      <c r="D422" s="24"/>
      <c r="E422" s="20"/>
      <c r="F422" s="24"/>
      <c r="G422" s="41"/>
      <c r="H422" s="24"/>
      <c r="I422" s="20"/>
      <c r="J422" s="24"/>
      <c r="K422" s="20"/>
      <c r="L422" s="24"/>
      <c r="M422" s="24"/>
      <c r="N422" s="24"/>
      <c r="O422" s="24"/>
      <c r="P422" s="24"/>
      <c r="Q422" s="24"/>
      <c r="R422" s="24"/>
      <c r="S422" s="24"/>
      <c r="T422" s="24"/>
      <c r="U422" s="24"/>
      <c r="V422" s="24"/>
    </row>
    <row r="423" spans="1:22" ht="12.75" customHeight="1">
      <c r="A423" s="20"/>
      <c r="B423" s="24"/>
      <c r="C423" s="20"/>
      <c r="D423" s="24"/>
      <c r="E423" s="20"/>
      <c r="F423" s="24"/>
      <c r="G423" s="41"/>
      <c r="H423" s="24"/>
      <c r="I423" s="20"/>
      <c r="J423" s="24"/>
      <c r="K423" s="20"/>
      <c r="L423" s="24"/>
      <c r="M423" s="24"/>
      <c r="N423" s="24"/>
      <c r="O423" s="24"/>
      <c r="P423" s="24"/>
      <c r="Q423" s="24"/>
      <c r="R423" s="24"/>
      <c r="S423" s="24"/>
      <c r="T423" s="24"/>
      <c r="U423" s="24"/>
      <c r="V423" s="24"/>
    </row>
    <row r="424" spans="1:22" ht="12.75" customHeight="1">
      <c r="A424" s="20"/>
      <c r="B424" s="24"/>
      <c r="C424" s="20"/>
      <c r="D424" s="24"/>
      <c r="E424" s="20"/>
      <c r="F424" s="24"/>
      <c r="G424" s="41"/>
      <c r="H424" s="24"/>
      <c r="I424" s="20"/>
      <c r="J424" s="24"/>
      <c r="K424" s="20"/>
      <c r="L424" s="24"/>
      <c r="M424" s="24"/>
      <c r="N424" s="24"/>
      <c r="O424" s="24"/>
      <c r="P424" s="24"/>
      <c r="Q424" s="24"/>
      <c r="R424" s="24"/>
      <c r="S424" s="24"/>
      <c r="T424" s="24"/>
      <c r="U424" s="24"/>
      <c r="V424" s="24"/>
    </row>
    <row r="425" spans="1:22" ht="12.75" customHeight="1">
      <c r="A425" s="20"/>
      <c r="B425" s="24"/>
      <c r="C425" s="20"/>
      <c r="D425" s="24"/>
      <c r="E425" s="20"/>
      <c r="F425" s="24"/>
      <c r="G425" s="41"/>
      <c r="H425" s="24"/>
      <c r="I425" s="20"/>
      <c r="J425" s="24"/>
      <c r="K425" s="20"/>
      <c r="L425" s="24"/>
      <c r="M425" s="24"/>
      <c r="N425" s="24"/>
      <c r="O425" s="24"/>
      <c r="P425" s="24"/>
      <c r="Q425" s="24"/>
      <c r="R425" s="24"/>
      <c r="S425" s="24"/>
      <c r="T425" s="24"/>
      <c r="U425" s="24"/>
      <c r="V425" s="24"/>
    </row>
    <row r="426" spans="1:22" ht="12.75" customHeight="1">
      <c r="A426" s="20"/>
      <c r="B426" s="24"/>
      <c r="C426" s="20"/>
      <c r="D426" s="24"/>
      <c r="E426" s="20"/>
      <c r="F426" s="24"/>
      <c r="G426" s="41"/>
      <c r="H426" s="24"/>
      <c r="I426" s="20"/>
      <c r="J426" s="24"/>
      <c r="K426" s="20"/>
      <c r="L426" s="24"/>
      <c r="M426" s="24"/>
      <c r="N426" s="24"/>
      <c r="O426" s="24"/>
      <c r="P426" s="24"/>
      <c r="Q426" s="24"/>
      <c r="R426" s="24"/>
      <c r="S426" s="24"/>
      <c r="T426" s="24"/>
      <c r="U426" s="24"/>
      <c r="V426" s="24"/>
    </row>
    <row r="427" spans="1:22" ht="12.75" customHeight="1">
      <c r="A427" s="20"/>
      <c r="B427" s="24"/>
      <c r="C427" s="20"/>
      <c r="D427" s="24"/>
      <c r="E427" s="20"/>
      <c r="F427" s="24"/>
      <c r="G427" s="41"/>
      <c r="H427" s="24"/>
      <c r="I427" s="20"/>
      <c r="J427" s="24"/>
      <c r="K427" s="20"/>
      <c r="L427" s="24"/>
      <c r="M427" s="24"/>
      <c r="N427" s="24"/>
      <c r="O427" s="24"/>
      <c r="P427" s="24"/>
      <c r="Q427" s="24"/>
      <c r="R427" s="24"/>
      <c r="S427" s="24"/>
      <c r="T427" s="24"/>
      <c r="U427" s="24"/>
      <c r="V427" s="24"/>
    </row>
    <row r="428" spans="1:22" ht="12.75" customHeight="1">
      <c r="A428" s="20"/>
      <c r="B428" s="24"/>
      <c r="C428" s="20"/>
      <c r="D428" s="24"/>
      <c r="E428" s="20"/>
      <c r="F428" s="24"/>
      <c r="G428" s="41"/>
      <c r="H428" s="24"/>
      <c r="I428" s="20"/>
      <c r="J428" s="24"/>
      <c r="K428" s="20"/>
      <c r="L428" s="24"/>
      <c r="M428" s="24"/>
      <c r="N428" s="24"/>
      <c r="O428" s="24"/>
      <c r="P428" s="24"/>
      <c r="Q428" s="24"/>
      <c r="R428" s="24"/>
      <c r="S428" s="24"/>
      <c r="T428" s="24"/>
      <c r="U428" s="24"/>
      <c r="V428" s="24"/>
    </row>
    <row r="429" spans="1:22" ht="12.75" customHeight="1">
      <c r="A429" s="20"/>
      <c r="B429" s="24"/>
      <c r="C429" s="20"/>
      <c r="D429" s="24"/>
      <c r="E429" s="20"/>
      <c r="F429" s="24"/>
      <c r="G429" s="41"/>
      <c r="H429" s="24"/>
      <c r="I429" s="20"/>
      <c r="J429" s="24"/>
      <c r="K429" s="20"/>
      <c r="L429" s="24"/>
      <c r="M429" s="24"/>
      <c r="N429" s="24"/>
      <c r="O429" s="24"/>
      <c r="P429" s="24"/>
      <c r="Q429" s="24"/>
      <c r="R429" s="24"/>
      <c r="S429" s="24"/>
      <c r="T429" s="24"/>
      <c r="U429" s="24"/>
      <c r="V429" s="24"/>
    </row>
    <row r="430" spans="1:22" ht="12.75" customHeight="1">
      <c r="A430" s="20"/>
      <c r="B430" s="24"/>
      <c r="C430" s="20"/>
      <c r="D430" s="24"/>
      <c r="E430" s="20"/>
      <c r="F430" s="24"/>
      <c r="G430" s="41"/>
      <c r="H430" s="24"/>
      <c r="I430" s="20"/>
      <c r="J430" s="24"/>
      <c r="K430" s="20"/>
      <c r="L430" s="24"/>
      <c r="M430" s="24"/>
      <c r="N430" s="24"/>
      <c r="O430" s="24"/>
      <c r="P430" s="24"/>
      <c r="Q430" s="24"/>
      <c r="R430" s="24"/>
      <c r="S430" s="24"/>
      <c r="T430" s="24"/>
      <c r="U430" s="24"/>
      <c r="V430" s="24"/>
    </row>
    <row r="431" spans="1:22" ht="12.75" customHeight="1">
      <c r="A431" s="20"/>
      <c r="B431" s="24"/>
      <c r="C431" s="20"/>
      <c r="D431" s="24"/>
      <c r="E431" s="20"/>
      <c r="F431" s="24"/>
      <c r="G431" s="41"/>
      <c r="H431" s="24"/>
      <c r="I431" s="20"/>
      <c r="J431" s="24"/>
      <c r="K431" s="20"/>
      <c r="L431" s="24"/>
      <c r="M431" s="24"/>
      <c r="N431" s="24"/>
      <c r="O431" s="24"/>
      <c r="P431" s="24"/>
      <c r="Q431" s="24"/>
      <c r="R431" s="24"/>
      <c r="S431" s="24"/>
      <c r="T431" s="24"/>
      <c r="U431" s="24"/>
      <c r="V431" s="24"/>
    </row>
    <row r="432" spans="1:22" ht="12.75" customHeight="1">
      <c r="A432" s="20"/>
      <c r="B432" s="24"/>
      <c r="C432" s="20"/>
      <c r="D432" s="24"/>
      <c r="E432" s="20"/>
      <c r="F432" s="24"/>
      <c r="G432" s="41"/>
      <c r="H432" s="24"/>
      <c r="I432" s="20"/>
      <c r="J432" s="24"/>
      <c r="K432" s="20"/>
      <c r="L432" s="24"/>
      <c r="M432" s="24"/>
      <c r="N432" s="24"/>
      <c r="O432" s="24"/>
      <c r="P432" s="24"/>
      <c r="Q432" s="24"/>
      <c r="R432" s="24"/>
      <c r="S432" s="24"/>
      <c r="T432" s="24"/>
      <c r="U432" s="24"/>
      <c r="V432" s="24"/>
    </row>
    <row r="433" spans="1:22" ht="12.75" customHeight="1">
      <c r="A433" s="20"/>
      <c r="B433" s="24"/>
      <c r="C433" s="20"/>
      <c r="D433" s="24"/>
      <c r="E433" s="20"/>
      <c r="F433" s="24"/>
      <c r="G433" s="41"/>
      <c r="H433" s="24"/>
      <c r="I433" s="20"/>
      <c r="J433" s="24"/>
      <c r="K433" s="20"/>
      <c r="L433" s="24"/>
      <c r="M433" s="24"/>
      <c r="N433" s="24"/>
      <c r="O433" s="24"/>
      <c r="P433" s="24"/>
      <c r="Q433" s="24"/>
      <c r="R433" s="24"/>
      <c r="S433" s="24"/>
      <c r="T433" s="24"/>
      <c r="U433" s="24"/>
      <c r="V433" s="24"/>
    </row>
    <row r="434" spans="1:22" ht="12.75" customHeight="1">
      <c r="A434" s="20"/>
      <c r="B434" s="24"/>
      <c r="C434" s="20"/>
      <c r="D434" s="24"/>
      <c r="E434" s="20"/>
      <c r="F434" s="24"/>
      <c r="G434" s="41"/>
      <c r="H434" s="24"/>
      <c r="I434" s="20"/>
      <c r="J434" s="24"/>
      <c r="K434" s="20"/>
      <c r="L434" s="24"/>
      <c r="M434" s="24"/>
      <c r="N434" s="24"/>
      <c r="O434" s="24"/>
      <c r="P434" s="24"/>
      <c r="Q434" s="24"/>
      <c r="R434" s="24"/>
      <c r="S434" s="24"/>
      <c r="T434" s="24"/>
      <c r="U434" s="24"/>
      <c r="V434" s="24"/>
    </row>
    <row r="435" spans="1:22" ht="12.75" customHeight="1">
      <c r="A435" s="20"/>
      <c r="B435" s="24"/>
      <c r="C435" s="20"/>
      <c r="D435" s="24"/>
      <c r="E435" s="20"/>
      <c r="F435" s="24"/>
      <c r="G435" s="41"/>
      <c r="H435" s="24"/>
      <c r="I435" s="20"/>
      <c r="J435" s="24"/>
      <c r="K435" s="20"/>
      <c r="L435" s="24"/>
      <c r="M435" s="24"/>
      <c r="N435" s="24"/>
      <c r="O435" s="24"/>
      <c r="P435" s="24"/>
      <c r="Q435" s="24"/>
      <c r="R435" s="24"/>
      <c r="S435" s="24"/>
      <c r="T435" s="24"/>
      <c r="U435" s="24"/>
      <c r="V435" s="24"/>
    </row>
    <row r="436" spans="1:22" ht="12.75" customHeight="1">
      <c r="A436" s="20"/>
      <c r="B436" s="24"/>
      <c r="C436" s="20"/>
      <c r="D436" s="24"/>
      <c r="E436" s="20"/>
      <c r="F436" s="24"/>
      <c r="G436" s="41"/>
      <c r="H436" s="24"/>
      <c r="I436" s="20"/>
      <c r="J436" s="24"/>
      <c r="K436" s="20"/>
      <c r="L436" s="24"/>
      <c r="M436" s="24"/>
      <c r="N436" s="24"/>
      <c r="O436" s="24"/>
      <c r="P436" s="24"/>
      <c r="Q436" s="24"/>
      <c r="R436" s="24"/>
      <c r="S436" s="24"/>
      <c r="T436" s="24"/>
      <c r="U436" s="24"/>
      <c r="V436" s="24"/>
    </row>
    <row r="437" spans="1:22" ht="12.75" customHeight="1">
      <c r="A437" s="20"/>
      <c r="B437" s="24"/>
      <c r="C437" s="20"/>
      <c r="D437" s="24"/>
      <c r="E437" s="20"/>
      <c r="F437" s="24"/>
      <c r="G437" s="41"/>
      <c r="H437" s="24"/>
      <c r="I437" s="20"/>
      <c r="J437" s="24"/>
      <c r="K437" s="20"/>
      <c r="L437" s="24"/>
      <c r="M437" s="24"/>
      <c r="N437" s="24"/>
      <c r="O437" s="24"/>
      <c r="P437" s="24"/>
      <c r="Q437" s="24"/>
      <c r="R437" s="24"/>
      <c r="S437" s="24"/>
      <c r="T437" s="24"/>
      <c r="U437" s="24"/>
      <c r="V437" s="24"/>
    </row>
    <row r="438" spans="1:22" ht="12.75" customHeight="1">
      <c r="A438" s="20"/>
      <c r="B438" s="24"/>
      <c r="C438" s="20"/>
      <c r="D438" s="24"/>
      <c r="E438" s="20"/>
      <c r="F438" s="24"/>
      <c r="G438" s="41"/>
      <c r="H438" s="24"/>
      <c r="I438" s="20"/>
      <c r="J438" s="24"/>
      <c r="K438" s="20"/>
      <c r="L438" s="24"/>
      <c r="M438" s="24"/>
      <c r="N438" s="24"/>
      <c r="O438" s="24"/>
      <c r="P438" s="24"/>
      <c r="Q438" s="24"/>
      <c r="R438" s="24"/>
      <c r="S438" s="24"/>
      <c r="T438" s="24"/>
      <c r="U438" s="24"/>
      <c r="V438" s="24"/>
    </row>
    <row r="439" spans="1:22" ht="12.75" customHeight="1">
      <c r="A439" s="20"/>
      <c r="B439" s="24"/>
      <c r="C439" s="20"/>
      <c r="D439" s="24"/>
      <c r="E439" s="20"/>
      <c r="F439" s="24"/>
      <c r="G439" s="41"/>
      <c r="H439" s="24"/>
      <c r="I439" s="20"/>
      <c r="J439" s="24"/>
      <c r="K439" s="20"/>
      <c r="L439" s="24"/>
      <c r="M439" s="24"/>
      <c r="N439" s="24"/>
      <c r="O439" s="24"/>
      <c r="P439" s="24"/>
      <c r="Q439" s="24"/>
      <c r="R439" s="24"/>
      <c r="S439" s="24"/>
      <c r="T439" s="24"/>
      <c r="U439" s="24"/>
      <c r="V439" s="24"/>
    </row>
    <row r="440" spans="1:22" ht="12.75" customHeight="1">
      <c r="A440" s="20"/>
      <c r="B440" s="24"/>
      <c r="C440" s="20"/>
      <c r="D440" s="24"/>
      <c r="E440" s="20"/>
      <c r="F440" s="24"/>
      <c r="G440" s="41"/>
      <c r="H440" s="24"/>
      <c r="I440" s="20"/>
      <c r="J440" s="24"/>
      <c r="K440" s="20"/>
      <c r="L440" s="24"/>
      <c r="M440" s="24"/>
      <c r="N440" s="24"/>
      <c r="O440" s="24"/>
      <c r="P440" s="24"/>
      <c r="Q440" s="24"/>
      <c r="R440" s="24"/>
      <c r="S440" s="24"/>
      <c r="T440" s="24"/>
      <c r="U440" s="24"/>
      <c r="V440" s="24"/>
    </row>
    <row r="441" spans="1:22" ht="12.75" customHeight="1">
      <c r="A441" s="20"/>
      <c r="B441" s="24"/>
      <c r="C441" s="20"/>
      <c r="D441" s="24"/>
      <c r="E441" s="20"/>
      <c r="F441" s="24"/>
      <c r="G441" s="41"/>
      <c r="H441" s="24"/>
      <c r="I441" s="20"/>
      <c r="J441" s="24"/>
      <c r="K441" s="20"/>
      <c r="L441" s="24"/>
      <c r="M441" s="24"/>
      <c r="N441" s="24"/>
      <c r="O441" s="24"/>
      <c r="P441" s="24"/>
      <c r="Q441" s="24"/>
      <c r="R441" s="24"/>
      <c r="S441" s="24"/>
      <c r="T441" s="24"/>
      <c r="U441" s="24"/>
      <c r="V441" s="24"/>
    </row>
    <row r="442" spans="1:22" ht="12.75" customHeight="1">
      <c r="A442" s="20"/>
      <c r="B442" s="24"/>
      <c r="C442" s="20"/>
      <c r="D442" s="24"/>
      <c r="E442" s="20"/>
      <c r="F442" s="24"/>
      <c r="G442" s="41"/>
      <c r="H442" s="24"/>
      <c r="I442" s="20"/>
      <c r="J442" s="24"/>
      <c r="K442" s="20"/>
      <c r="L442" s="24"/>
      <c r="M442" s="24"/>
      <c r="N442" s="24"/>
      <c r="O442" s="24"/>
      <c r="P442" s="24"/>
      <c r="Q442" s="24"/>
      <c r="R442" s="24"/>
      <c r="S442" s="24"/>
      <c r="T442" s="24"/>
      <c r="U442" s="24"/>
      <c r="V442" s="24"/>
    </row>
    <row r="443" spans="1:22" ht="12.75" customHeight="1">
      <c r="A443" s="20"/>
      <c r="B443" s="24"/>
      <c r="C443" s="20"/>
      <c r="D443" s="24"/>
      <c r="E443" s="20"/>
      <c r="F443" s="24"/>
      <c r="G443" s="41"/>
      <c r="H443" s="24"/>
      <c r="I443" s="20"/>
      <c r="J443" s="24"/>
      <c r="K443" s="20"/>
      <c r="L443" s="24"/>
      <c r="M443" s="24"/>
      <c r="N443" s="24"/>
      <c r="O443" s="24"/>
      <c r="P443" s="24"/>
      <c r="Q443" s="24"/>
      <c r="R443" s="24"/>
      <c r="S443" s="24"/>
      <c r="T443" s="24"/>
      <c r="U443" s="24"/>
      <c r="V443" s="24"/>
    </row>
    <row r="444" spans="1:22" ht="12.75" customHeight="1">
      <c r="A444" s="20"/>
      <c r="B444" s="24"/>
      <c r="C444" s="20"/>
      <c r="D444" s="24"/>
      <c r="E444" s="20"/>
      <c r="F444" s="24"/>
      <c r="G444" s="41"/>
      <c r="H444" s="24"/>
      <c r="I444" s="20"/>
      <c r="J444" s="24"/>
      <c r="K444" s="20"/>
      <c r="L444" s="24"/>
      <c r="M444" s="24"/>
      <c r="N444" s="24"/>
      <c r="O444" s="24"/>
      <c r="P444" s="24"/>
      <c r="Q444" s="24"/>
      <c r="R444" s="24"/>
      <c r="S444" s="24"/>
      <c r="T444" s="24"/>
      <c r="U444" s="24"/>
      <c r="V444" s="24"/>
    </row>
    <row r="445" spans="1:22" ht="12.75" customHeight="1">
      <c r="A445" s="20"/>
      <c r="B445" s="24"/>
      <c r="C445" s="20"/>
      <c r="D445" s="24"/>
      <c r="E445" s="20"/>
      <c r="F445" s="24"/>
      <c r="G445" s="41"/>
      <c r="H445" s="24"/>
      <c r="I445" s="20"/>
      <c r="J445" s="24"/>
      <c r="K445" s="20"/>
      <c r="L445" s="24"/>
      <c r="M445" s="24"/>
      <c r="N445" s="24"/>
      <c r="O445" s="24"/>
      <c r="P445" s="24"/>
      <c r="Q445" s="24"/>
      <c r="R445" s="24"/>
      <c r="S445" s="24"/>
      <c r="T445" s="24"/>
      <c r="U445" s="24"/>
      <c r="V445" s="24"/>
    </row>
    <row r="446" spans="1:22" ht="12.75" customHeight="1">
      <c r="A446" s="20"/>
      <c r="B446" s="24"/>
      <c r="C446" s="20"/>
      <c r="D446" s="24"/>
      <c r="E446" s="20"/>
      <c r="F446" s="24"/>
      <c r="G446" s="41"/>
      <c r="H446" s="24"/>
      <c r="I446" s="20"/>
      <c r="J446" s="24"/>
      <c r="K446" s="20"/>
      <c r="L446" s="24"/>
      <c r="M446" s="24"/>
      <c r="N446" s="24"/>
      <c r="O446" s="24"/>
      <c r="P446" s="24"/>
      <c r="Q446" s="24"/>
      <c r="R446" s="24"/>
      <c r="S446" s="24"/>
      <c r="T446" s="24"/>
      <c r="U446" s="24"/>
      <c r="V446" s="24"/>
    </row>
    <row r="447" spans="1:22" ht="12.75" customHeight="1">
      <c r="A447" s="20"/>
      <c r="B447" s="24"/>
      <c r="C447" s="20"/>
      <c r="D447" s="24"/>
      <c r="E447" s="20"/>
      <c r="F447" s="24"/>
      <c r="G447" s="41"/>
      <c r="H447" s="24"/>
      <c r="I447" s="20"/>
      <c r="J447" s="24"/>
      <c r="K447" s="20"/>
      <c r="L447" s="24"/>
      <c r="M447" s="24"/>
      <c r="N447" s="24"/>
      <c r="O447" s="24"/>
      <c r="P447" s="24"/>
      <c r="Q447" s="24"/>
      <c r="R447" s="24"/>
      <c r="S447" s="24"/>
      <c r="T447" s="24"/>
      <c r="U447" s="24"/>
      <c r="V447" s="24"/>
    </row>
    <row r="448" spans="1:22" ht="12.75" customHeight="1">
      <c r="A448" s="20"/>
      <c r="B448" s="24"/>
      <c r="C448" s="20"/>
      <c r="D448" s="24"/>
      <c r="E448" s="20"/>
      <c r="F448" s="24"/>
      <c r="G448" s="41"/>
      <c r="H448" s="24"/>
      <c r="I448" s="20"/>
      <c r="J448" s="24"/>
      <c r="K448" s="20"/>
      <c r="L448" s="24"/>
      <c r="M448" s="24"/>
      <c r="N448" s="24"/>
      <c r="O448" s="24"/>
      <c r="P448" s="24"/>
      <c r="Q448" s="24"/>
      <c r="R448" s="24"/>
      <c r="S448" s="24"/>
      <c r="T448" s="24"/>
      <c r="U448" s="24"/>
      <c r="V448" s="24"/>
    </row>
    <row r="449" spans="1:22" ht="12.75" customHeight="1">
      <c r="A449" s="20"/>
      <c r="B449" s="24"/>
      <c r="C449" s="20"/>
      <c r="D449" s="24"/>
      <c r="E449" s="20"/>
      <c r="F449" s="24"/>
      <c r="G449" s="41"/>
      <c r="H449" s="24"/>
      <c r="I449" s="20"/>
      <c r="J449" s="24"/>
      <c r="K449" s="20"/>
      <c r="L449" s="24"/>
      <c r="M449" s="24"/>
      <c r="N449" s="24"/>
      <c r="O449" s="24"/>
      <c r="P449" s="24"/>
      <c r="Q449" s="24"/>
      <c r="R449" s="24"/>
      <c r="S449" s="24"/>
      <c r="T449" s="24"/>
      <c r="U449" s="24"/>
      <c r="V449" s="24"/>
    </row>
    <row r="450" spans="1:22" ht="12.75" customHeight="1">
      <c r="A450" s="20"/>
      <c r="B450" s="24"/>
      <c r="C450" s="20"/>
      <c r="D450" s="24"/>
      <c r="E450" s="20"/>
      <c r="F450" s="24"/>
      <c r="G450" s="41"/>
      <c r="H450" s="24"/>
      <c r="I450" s="20"/>
      <c r="J450" s="24"/>
      <c r="K450" s="20"/>
      <c r="L450" s="24"/>
      <c r="M450" s="24"/>
      <c r="N450" s="24"/>
      <c r="O450" s="24"/>
      <c r="P450" s="24"/>
      <c r="Q450" s="24"/>
      <c r="R450" s="24"/>
      <c r="S450" s="24"/>
      <c r="T450" s="24"/>
      <c r="U450" s="24"/>
      <c r="V450" s="24"/>
    </row>
    <row r="451" spans="1:22" ht="12.75" customHeight="1">
      <c r="A451" s="20"/>
      <c r="B451" s="24"/>
      <c r="C451" s="20"/>
      <c r="D451" s="24"/>
      <c r="E451" s="20"/>
      <c r="F451" s="24"/>
      <c r="G451" s="41"/>
      <c r="H451" s="24"/>
      <c r="I451" s="20"/>
      <c r="J451" s="24"/>
      <c r="K451" s="20"/>
      <c r="L451" s="24"/>
      <c r="M451" s="24"/>
      <c r="N451" s="24"/>
      <c r="O451" s="24"/>
      <c r="P451" s="24"/>
      <c r="Q451" s="24"/>
      <c r="R451" s="24"/>
      <c r="S451" s="24"/>
      <c r="T451" s="24"/>
      <c r="U451" s="24"/>
      <c r="V451" s="24"/>
    </row>
    <row r="452" spans="1:22" ht="12.75" customHeight="1">
      <c r="A452" s="20"/>
      <c r="B452" s="24"/>
      <c r="C452" s="20"/>
      <c r="D452" s="24"/>
      <c r="E452" s="20"/>
      <c r="F452" s="24"/>
      <c r="G452" s="41"/>
      <c r="H452" s="24"/>
      <c r="I452" s="20"/>
      <c r="J452" s="24"/>
      <c r="K452" s="20"/>
      <c r="L452" s="24"/>
      <c r="M452" s="24"/>
      <c r="N452" s="24"/>
      <c r="O452" s="24"/>
      <c r="P452" s="24"/>
      <c r="Q452" s="24"/>
      <c r="R452" s="24"/>
      <c r="S452" s="24"/>
      <c r="T452" s="24"/>
      <c r="U452" s="24"/>
      <c r="V452" s="24"/>
    </row>
    <row r="453" spans="1:22" ht="12.75" customHeight="1">
      <c r="A453" s="20"/>
      <c r="B453" s="24"/>
      <c r="C453" s="20"/>
      <c r="D453" s="24"/>
      <c r="E453" s="20"/>
      <c r="F453" s="24"/>
      <c r="G453" s="41"/>
      <c r="H453" s="24"/>
      <c r="I453" s="20"/>
      <c r="J453" s="24"/>
      <c r="K453" s="20"/>
      <c r="L453" s="24"/>
      <c r="M453" s="24"/>
      <c r="N453" s="24"/>
      <c r="O453" s="24"/>
      <c r="P453" s="24"/>
      <c r="Q453" s="24"/>
      <c r="R453" s="24"/>
      <c r="S453" s="24"/>
      <c r="T453" s="24"/>
      <c r="U453" s="24"/>
      <c r="V453" s="24"/>
    </row>
    <row r="454" spans="1:22" ht="12.75" customHeight="1">
      <c r="A454" s="20"/>
      <c r="B454" s="24"/>
      <c r="C454" s="20"/>
      <c r="D454" s="24"/>
      <c r="E454" s="20"/>
      <c r="F454" s="24"/>
      <c r="G454" s="41"/>
      <c r="H454" s="24"/>
      <c r="I454" s="20"/>
      <c r="J454" s="24"/>
      <c r="K454" s="20"/>
      <c r="L454" s="24"/>
      <c r="M454" s="24"/>
      <c r="N454" s="24"/>
      <c r="O454" s="24"/>
      <c r="P454" s="24"/>
      <c r="Q454" s="24"/>
      <c r="R454" s="24"/>
      <c r="S454" s="24"/>
      <c r="T454" s="24"/>
      <c r="U454" s="24"/>
      <c r="V454" s="24"/>
    </row>
    <row r="455" spans="1:22" ht="12.75" customHeight="1">
      <c r="A455" s="20"/>
      <c r="B455" s="24"/>
      <c r="C455" s="20"/>
      <c r="D455" s="24"/>
      <c r="E455" s="20"/>
      <c r="F455" s="24"/>
      <c r="G455" s="41"/>
      <c r="H455" s="24"/>
      <c r="I455" s="20"/>
      <c r="J455" s="24"/>
      <c r="K455" s="20"/>
      <c r="L455" s="24"/>
      <c r="M455" s="24"/>
      <c r="N455" s="24"/>
      <c r="O455" s="24"/>
      <c r="P455" s="24"/>
      <c r="Q455" s="24"/>
      <c r="R455" s="24"/>
      <c r="S455" s="24"/>
      <c r="T455" s="24"/>
      <c r="U455" s="24"/>
      <c r="V455" s="24"/>
    </row>
    <row r="456" spans="1:22" ht="12.75" customHeight="1">
      <c r="A456" s="20"/>
      <c r="B456" s="24"/>
      <c r="C456" s="20"/>
      <c r="D456" s="24"/>
      <c r="E456" s="20"/>
      <c r="F456" s="24"/>
      <c r="G456" s="41"/>
      <c r="H456" s="24"/>
      <c r="I456" s="20"/>
      <c r="J456" s="24"/>
      <c r="K456" s="20"/>
      <c r="L456" s="24"/>
      <c r="M456" s="24"/>
      <c r="N456" s="24"/>
      <c r="O456" s="24"/>
      <c r="P456" s="24"/>
      <c r="Q456" s="24"/>
      <c r="R456" s="24"/>
      <c r="S456" s="24"/>
      <c r="T456" s="24"/>
      <c r="U456" s="24"/>
      <c r="V456" s="24"/>
    </row>
    <row r="457" spans="1:22" ht="12.75" customHeight="1">
      <c r="A457" s="20"/>
      <c r="B457" s="24"/>
      <c r="C457" s="20"/>
      <c r="D457" s="24"/>
      <c r="E457" s="20"/>
      <c r="F457" s="24"/>
      <c r="G457" s="41"/>
      <c r="H457" s="24"/>
      <c r="I457" s="20"/>
      <c r="J457" s="24"/>
      <c r="K457" s="20"/>
      <c r="L457" s="24"/>
      <c r="M457" s="24"/>
      <c r="N457" s="24"/>
      <c r="O457" s="24"/>
      <c r="P457" s="24"/>
      <c r="Q457" s="24"/>
      <c r="R457" s="24"/>
      <c r="S457" s="24"/>
      <c r="T457" s="24"/>
      <c r="U457" s="24"/>
      <c r="V457" s="24"/>
    </row>
    <row r="458" spans="1:22" ht="12.75" customHeight="1">
      <c r="A458" s="20"/>
      <c r="B458" s="24"/>
      <c r="C458" s="20"/>
      <c r="D458" s="24"/>
      <c r="E458" s="20"/>
      <c r="F458" s="24"/>
      <c r="G458" s="41"/>
      <c r="H458" s="24"/>
      <c r="I458" s="20"/>
      <c r="J458" s="24"/>
      <c r="K458" s="20"/>
      <c r="L458" s="24"/>
      <c r="M458" s="24"/>
      <c r="N458" s="24"/>
      <c r="O458" s="24"/>
      <c r="P458" s="24"/>
      <c r="Q458" s="24"/>
      <c r="R458" s="24"/>
      <c r="S458" s="24"/>
      <c r="T458" s="24"/>
      <c r="U458" s="24"/>
      <c r="V458" s="24"/>
    </row>
    <row r="459" spans="1:22" ht="12.75" customHeight="1">
      <c r="A459" s="20"/>
      <c r="B459" s="24"/>
      <c r="C459" s="20"/>
      <c r="D459" s="24"/>
      <c r="E459" s="20"/>
      <c r="F459" s="24"/>
      <c r="G459" s="41"/>
      <c r="H459" s="24"/>
      <c r="I459" s="20"/>
      <c r="J459" s="24"/>
      <c r="K459" s="20"/>
      <c r="L459" s="24"/>
      <c r="M459" s="24"/>
      <c r="N459" s="24"/>
      <c r="O459" s="24"/>
      <c r="P459" s="24"/>
      <c r="Q459" s="24"/>
      <c r="R459" s="24"/>
      <c r="S459" s="24"/>
      <c r="T459" s="24"/>
      <c r="U459" s="24"/>
      <c r="V459" s="24"/>
    </row>
    <row r="460" spans="1:22" ht="12.75" customHeight="1">
      <c r="A460" s="20"/>
      <c r="B460" s="24"/>
      <c r="C460" s="20"/>
      <c r="D460" s="24"/>
      <c r="E460" s="20"/>
      <c r="F460" s="24"/>
      <c r="G460" s="41"/>
      <c r="H460" s="24"/>
      <c r="I460" s="20"/>
      <c r="J460" s="24"/>
      <c r="K460" s="20"/>
      <c r="L460" s="24"/>
      <c r="M460" s="24"/>
      <c r="N460" s="24"/>
      <c r="O460" s="24"/>
      <c r="P460" s="24"/>
      <c r="Q460" s="24"/>
      <c r="R460" s="24"/>
      <c r="S460" s="24"/>
      <c r="T460" s="24"/>
      <c r="U460" s="24"/>
      <c r="V460" s="24"/>
    </row>
    <row r="461" spans="1:22" ht="12.75" customHeight="1">
      <c r="A461" s="20"/>
      <c r="B461" s="24"/>
      <c r="C461" s="20"/>
      <c r="D461" s="24"/>
      <c r="E461" s="20"/>
      <c r="F461" s="24"/>
      <c r="G461" s="41"/>
      <c r="H461" s="24"/>
      <c r="I461" s="20"/>
      <c r="J461" s="24"/>
      <c r="K461" s="20"/>
      <c r="L461" s="24"/>
      <c r="M461" s="24"/>
      <c r="N461" s="24"/>
      <c r="O461" s="24"/>
      <c r="P461" s="24"/>
      <c r="Q461" s="24"/>
      <c r="R461" s="24"/>
      <c r="S461" s="24"/>
      <c r="T461" s="24"/>
      <c r="U461" s="24"/>
      <c r="V461" s="24"/>
    </row>
    <row r="462" spans="1:22" ht="12.75" customHeight="1">
      <c r="A462" s="20"/>
      <c r="B462" s="24"/>
      <c r="C462" s="20"/>
      <c r="D462" s="24"/>
      <c r="E462" s="20"/>
      <c r="F462" s="24"/>
      <c r="G462" s="41"/>
      <c r="H462" s="24"/>
      <c r="I462" s="20"/>
      <c r="J462" s="24"/>
      <c r="K462" s="20"/>
      <c r="L462" s="24"/>
      <c r="M462" s="24"/>
      <c r="N462" s="24"/>
      <c r="O462" s="24"/>
      <c r="P462" s="24"/>
      <c r="Q462" s="24"/>
      <c r="R462" s="24"/>
      <c r="S462" s="24"/>
      <c r="T462" s="24"/>
      <c r="U462" s="24"/>
      <c r="V462" s="24"/>
    </row>
    <row r="463" spans="1:22" ht="12.75" customHeight="1">
      <c r="A463" s="20"/>
      <c r="B463" s="24"/>
      <c r="C463" s="20"/>
      <c r="D463" s="24"/>
      <c r="E463" s="20"/>
      <c r="F463" s="24"/>
      <c r="G463" s="41"/>
      <c r="H463" s="24"/>
      <c r="I463" s="20"/>
      <c r="J463" s="24"/>
      <c r="K463" s="20"/>
      <c r="L463" s="24"/>
      <c r="M463" s="24"/>
      <c r="N463" s="24"/>
      <c r="O463" s="24"/>
      <c r="P463" s="24"/>
      <c r="Q463" s="24"/>
      <c r="R463" s="24"/>
      <c r="S463" s="24"/>
      <c r="T463" s="24"/>
      <c r="U463" s="24"/>
      <c r="V463" s="24"/>
    </row>
    <row r="464" spans="1:22" ht="12.75" customHeight="1">
      <c r="A464" s="20"/>
      <c r="B464" s="24"/>
      <c r="C464" s="20"/>
      <c r="D464" s="24"/>
      <c r="E464" s="20"/>
      <c r="F464" s="24"/>
      <c r="G464" s="41"/>
      <c r="H464" s="24"/>
      <c r="I464" s="20"/>
      <c r="J464" s="24"/>
      <c r="K464" s="20"/>
      <c r="L464" s="24"/>
      <c r="M464" s="24"/>
      <c r="N464" s="24"/>
      <c r="O464" s="24"/>
      <c r="P464" s="24"/>
      <c r="Q464" s="24"/>
      <c r="R464" s="24"/>
      <c r="S464" s="24"/>
      <c r="T464" s="24"/>
      <c r="U464" s="24"/>
      <c r="V464" s="24"/>
    </row>
    <row r="465" spans="1:22" ht="12.75" customHeight="1">
      <c r="A465" s="20"/>
      <c r="B465" s="24"/>
      <c r="C465" s="20"/>
      <c r="D465" s="24"/>
      <c r="E465" s="20"/>
      <c r="F465" s="24"/>
      <c r="G465" s="41"/>
      <c r="H465" s="24"/>
      <c r="I465" s="20"/>
      <c r="J465" s="24"/>
      <c r="K465" s="20"/>
      <c r="L465" s="24"/>
      <c r="M465" s="24"/>
      <c r="N465" s="24"/>
      <c r="O465" s="24"/>
      <c r="P465" s="24"/>
      <c r="Q465" s="24"/>
      <c r="R465" s="24"/>
      <c r="S465" s="24"/>
      <c r="T465" s="24"/>
      <c r="U465" s="24"/>
      <c r="V465" s="24"/>
    </row>
    <row r="466" spans="1:22" ht="12.75" customHeight="1">
      <c r="A466" s="20"/>
      <c r="B466" s="24"/>
      <c r="C466" s="20"/>
      <c r="D466" s="24"/>
      <c r="E466" s="20"/>
      <c r="F466" s="24"/>
      <c r="G466" s="41"/>
      <c r="H466" s="24"/>
      <c r="I466" s="20"/>
      <c r="J466" s="24"/>
      <c r="K466" s="20"/>
      <c r="L466" s="24"/>
      <c r="M466" s="24"/>
      <c r="N466" s="24"/>
      <c r="O466" s="24"/>
      <c r="P466" s="24"/>
      <c r="Q466" s="24"/>
      <c r="R466" s="24"/>
      <c r="S466" s="24"/>
      <c r="T466" s="24"/>
      <c r="U466" s="24"/>
      <c r="V466" s="24"/>
    </row>
    <row r="467" spans="1:22" ht="12.75" customHeight="1">
      <c r="A467" s="20"/>
      <c r="B467" s="24"/>
      <c r="C467" s="20"/>
      <c r="D467" s="24"/>
      <c r="E467" s="20"/>
      <c r="F467" s="24"/>
      <c r="G467" s="41"/>
      <c r="H467" s="24"/>
      <c r="I467" s="20"/>
      <c r="J467" s="24"/>
      <c r="K467" s="20"/>
      <c r="L467" s="24"/>
      <c r="M467" s="24"/>
      <c r="N467" s="24"/>
      <c r="O467" s="24"/>
      <c r="P467" s="24"/>
      <c r="Q467" s="24"/>
      <c r="R467" s="24"/>
      <c r="S467" s="24"/>
      <c r="T467" s="24"/>
      <c r="U467" s="24"/>
      <c r="V467" s="24"/>
    </row>
    <row r="468" spans="1:22" ht="12.75" customHeight="1">
      <c r="A468" s="20"/>
      <c r="B468" s="24"/>
      <c r="C468" s="20"/>
      <c r="D468" s="24"/>
      <c r="E468" s="20"/>
      <c r="F468" s="24"/>
      <c r="G468" s="41"/>
      <c r="H468" s="24"/>
      <c r="I468" s="20"/>
      <c r="J468" s="24"/>
      <c r="K468" s="20"/>
      <c r="L468" s="24"/>
      <c r="M468" s="24"/>
      <c r="N468" s="24"/>
      <c r="O468" s="24"/>
      <c r="P468" s="24"/>
      <c r="Q468" s="24"/>
      <c r="R468" s="24"/>
      <c r="S468" s="24"/>
      <c r="T468" s="24"/>
      <c r="U468" s="24"/>
      <c r="V468" s="24"/>
    </row>
    <row r="469" spans="1:22" ht="12.75" customHeight="1">
      <c r="A469" s="20"/>
      <c r="B469" s="24"/>
      <c r="C469" s="20"/>
      <c r="D469" s="24"/>
      <c r="E469" s="20"/>
      <c r="F469" s="24"/>
      <c r="G469" s="41"/>
      <c r="H469" s="24"/>
      <c r="I469" s="20"/>
      <c r="J469" s="24"/>
      <c r="K469" s="20"/>
      <c r="L469" s="24"/>
      <c r="M469" s="24"/>
      <c r="N469" s="24"/>
      <c r="O469" s="24"/>
      <c r="P469" s="24"/>
      <c r="Q469" s="24"/>
      <c r="R469" s="24"/>
      <c r="S469" s="24"/>
      <c r="T469" s="24"/>
      <c r="U469" s="24"/>
      <c r="V469" s="24"/>
    </row>
    <row r="470" spans="1:22" ht="12.75" customHeight="1">
      <c r="A470" s="20"/>
      <c r="B470" s="24"/>
      <c r="C470" s="20"/>
      <c r="D470" s="24"/>
      <c r="E470" s="20"/>
      <c r="F470" s="24"/>
      <c r="G470" s="41"/>
      <c r="H470" s="24"/>
      <c r="I470" s="20"/>
      <c r="J470" s="24"/>
      <c r="K470" s="20"/>
      <c r="L470" s="24"/>
      <c r="M470" s="24"/>
      <c r="N470" s="24"/>
      <c r="O470" s="24"/>
      <c r="P470" s="24"/>
      <c r="Q470" s="24"/>
      <c r="R470" s="24"/>
      <c r="S470" s="24"/>
      <c r="T470" s="24"/>
      <c r="U470" s="24"/>
      <c r="V470" s="24"/>
    </row>
    <row r="471" spans="1:22" ht="12.75" customHeight="1">
      <c r="A471" s="20"/>
      <c r="B471" s="24"/>
      <c r="C471" s="20"/>
      <c r="D471" s="24"/>
      <c r="E471" s="20"/>
      <c r="F471" s="24"/>
      <c r="G471" s="41"/>
      <c r="H471" s="24"/>
      <c r="I471" s="20"/>
      <c r="J471" s="24"/>
      <c r="K471" s="20"/>
      <c r="L471" s="24"/>
      <c r="M471" s="24"/>
      <c r="N471" s="24"/>
      <c r="O471" s="24"/>
      <c r="P471" s="24"/>
      <c r="Q471" s="24"/>
      <c r="R471" s="24"/>
      <c r="S471" s="24"/>
      <c r="T471" s="24"/>
      <c r="U471" s="24"/>
      <c r="V471" s="24"/>
    </row>
    <row r="472" spans="1:22" ht="12.75" customHeight="1">
      <c r="A472" s="20"/>
      <c r="B472" s="24"/>
      <c r="C472" s="20"/>
      <c r="D472" s="24"/>
      <c r="E472" s="20"/>
      <c r="F472" s="24"/>
      <c r="G472" s="41"/>
      <c r="H472" s="24"/>
      <c r="I472" s="20"/>
      <c r="J472" s="24"/>
      <c r="K472" s="20"/>
      <c r="L472" s="24"/>
      <c r="M472" s="24"/>
      <c r="N472" s="24"/>
      <c r="O472" s="24"/>
      <c r="P472" s="24"/>
      <c r="Q472" s="24"/>
      <c r="R472" s="24"/>
      <c r="S472" s="24"/>
      <c r="T472" s="24"/>
      <c r="U472" s="24"/>
      <c r="V472" s="24"/>
    </row>
    <row r="473" spans="1:22" ht="12.75" customHeight="1">
      <c r="A473" s="20"/>
      <c r="B473" s="24"/>
      <c r="C473" s="20"/>
      <c r="D473" s="24"/>
      <c r="E473" s="20"/>
      <c r="F473" s="24"/>
      <c r="G473" s="41"/>
      <c r="H473" s="24"/>
      <c r="I473" s="20"/>
      <c r="J473" s="24"/>
      <c r="K473" s="20"/>
      <c r="L473" s="24"/>
      <c r="M473" s="24"/>
      <c r="N473" s="24"/>
      <c r="O473" s="24"/>
      <c r="P473" s="24"/>
      <c r="Q473" s="24"/>
      <c r="R473" s="24"/>
      <c r="S473" s="24"/>
      <c r="T473" s="24"/>
      <c r="U473" s="24"/>
      <c r="V473" s="24"/>
    </row>
    <row r="474" spans="1:22" ht="12.75" customHeight="1">
      <c r="A474" s="20"/>
      <c r="B474" s="24"/>
      <c r="C474" s="20"/>
      <c r="D474" s="24"/>
      <c r="E474" s="20"/>
      <c r="F474" s="24"/>
      <c r="G474" s="41"/>
      <c r="H474" s="24"/>
      <c r="I474" s="20"/>
      <c r="J474" s="24"/>
      <c r="K474" s="20"/>
      <c r="L474" s="24"/>
      <c r="M474" s="24"/>
      <c r="N474" s="24"/>
      <c r="O474" s="24"/>
      <c r="P474" s="24"/>
      <c r="Q474" s="24"/>
      <c r="R474" s="24"/>
      <c r="S474" s="24"/>
      <c r="T474" s="24"/>
      <c r="U474" s="24"/>
      <c r="V474" s="24"/>
    </row>
    <row r="475" spans="1:22" ht="12.75" customHeight="1">
      <c r="A475" s="20"/>
      <c r="B475" s="24"/>
      <c r="C475" s="20"/>
      <c r="D475" s="24"/>
      <c r="E475" s="20"/>
      <c r="F475" s="24"/>
      <c r="G475" s="41"/>
      <c r="H475" s="24"/>
      <c r="I475" s="20"/>
      <c r="J475" s="24"/>
      <c r="K475" s="20"/>
      <c r="L475" s="24"/>
      <c r="M475" s="24"/>
      <c r="N475" s="24"/>
      <c r="O475" s="24"/>
      <c r="P475" s="24"/>
      <c r="Q475" s="24"/>
      <c r="R475" s="24"/>
      <c r="S475" s="24"/>
      <c r="T475" s="24"/>
      <c r="U475" s="24"/>
      <c r="V475" s="24"/>
    </row>
    <row r="476" spans="1:22" ht="12.75" customHeight="1">
      <c r="A476" s="20"/>
      <c r="B476" s="24"/>
      <c r="C476" s="20"/>
      <c r="D476" s="24"/>
      <c r="E476" s="20"/>
      <c r="F476" s="24"/>
      <c r="G476" s="41"/>
      <c r="H476" s="24"/>
      <c r="I476" s="20"/>
      <c r="J476" s="24"/>
      <c r="K476" s="20"/>
      <c r="L476" s="24"/>
      <c r="M476" s="24"/>
      <c r="N476" s="24"/>
      <c r="O476" s="24"/>
      <c r="P476" s="24"/>
      <c r="Q476" s="24"/>
      <c r="R476" s="24"/>
      <c r="S476" s="24"/>
      <c r="T476" s="24"/>
      <c r="U476" s="24"/>
      <c r="V476" s="24"/>
    </row>
    <row r="477" spans="1:22" ht="12.75" customHeight="1">
      <c r="A477" s="20"/>
      <c r="B477" s="24"/>
      <c r="C477" s="20"/>
      <c r="D477" s="24"/>
      <c r="E477" s="20"/>
      <c r="F477" s="24"/>
      <c r="G477" s="41"/>
      <c r="H477" s="24"/>
      <c r="I477" s="20"/>
      <c r="J477" s="24"/>
      <c r="K477" s="20"/>
      <c r="L477" s="24"/>
      <c r="M477" s="24"/>
      <c r="N477" s="24"/>
      <c r="O477" s="24"/>
      <c r="P477" s="24"/>
      <c r="Q477" s="24"/>
      <c r="R477" s="24"/>
      <c r="S477" s="24"/>
      <c r="T477" s="24"/>
      <c r="U477" s="24"/>
      <c r="V477" s="24"/>
    </row>
    <row r="478" spans="1:22" ht="12.75" customHeight="1">
      <c r="A478" s="20"/>
      <c r="B478" s="24"/>
      <c r="C478" s="20"/>
      <c r="D478" s="24"/>
      <c r="E478" s="20"/>
      <c r="F478" s="24"/>
      <c r="G478" s="41"/>
      <c r="H478" s="24"/>
      <c r="I478" s="20"/>
      <c r="J478" s="24"/>
      <c r="K478" s="20"/>
      <c r="L478" s="24"/>
      <c r="M478" s="24"/>
      <c r="N478" s="24"/>
      <c r="O478" s="24"/>
      <c r="P478" s="24"/>
      <c r="Q478" s="24"/>
      <c r="R478" s="24"/>
      <c r="S478" s="24"/>
      <c r="T478" s="24"/>
      <c r="U478" s="24"/>
      <c r="V478" s="24"/>
    </row>
    <row r="479" spans="1:22" ht="12.75" customHeight="1">
      <c r="A479" s="20"/>
      <c r="B479" s="24"/>
      <c r="C479" s="20"/>
      <c r="D479" s="24"/>
      <c r="E479" s="20"/>
      <c r="F479" s="24"/>
      <c r="G479" s="41"/>
      <c r="H479" s="24"/>
      <c r="I479" s="20"/>
      <c r="J479" s="24"/>
      <c r="K479" s="20"/>
      <c r="L479" s="24"/>
      <c r="M479" s="24"/>
      <c r="N479" s="24"/>
      <c r="O479" s="24"/>
      <c r="P479" s="24"/>
      <c r="Q479" s="24"/>
      <c r="R479" s="24"/>
      <c r="S479" s="24"/>
      <c r="T479" s="24"/>
      <c r="U479" s="24"/>
      <c r="V479" s="24"/>
    </row>
    <row r="480" spans="1:22" ht="12.75" customHeight="1">
      <c r="A480" s="20"/>
      <c r="B480" s="24"/>
      <c r="C480" s="20"/>
      <c r="D480" s="24"/>
      <c r="E480" s="20"/>
      <c r="F480" s="24"/>
      <c r="G480" s="41"/>
      <c r="H480" s="24"/>
      <c r="I480" s="20"/>
      <c r="J480" s="24"/>
      <c r="K480" s="20"/>
      <c r="L480" s="24"/>
      <c r="M480" s="24"/>
      <c r="N480" s="24"/>
      <c r="O480" s="24"/>
      <c r="P480" s="24"/>
      <c r="Q480" s="24"/>
      <c r="R480" s="24"/>
      <c r="S480" s="24"/>
      <c r="T480" s="24"/>
      <c r="U480" s="24"/>
      <c r="V480" s="24"/>
    </row>
    <row r="481" spans="1:22" ht="12.75" customHeight="1">
      <c r="A481" s="20"/>
      <c r="B481" s="24"/>
      <c r="C481" s="20"/>
      <c r="D481" s="24"/>
      <c r="E481" s="20"/>
      <c r="F481" s="24"/>
      <c r="G481" s="41"/>
      <c r="H481" s="24"/>
      <c r="I481" s="20"/>
      <c r="J481" s="24"/>
      <c r="K481" s="20"/>
      <c r="L481" s="24"/>
      <c r="M481" s="24"/>
      <c r="N481" s="24"/>
      <c r="O481" s="24"/>
      <c r="P481" s="24"/>
      <c r="Q481" s="24"/>
      <c r="R481" s="24"/>
      <c r="S481" s="24"/>
      <c r="T481" s="24"/>
      <c r="U481" s="24"/>
      <c r="V481" s="24"/>
    </row>
    <row r="482" spans="1:22" ht="12.75" customHeight="1">
      <c r="A482" s="20"/>
      <c r="B482" s="24"/>
      <c r="C482" s="20"/>
      <c r="D482" s="24"/>
      <c r="E482" s="20"/>
      <c r="F482" s="24"/>
      <c r="G482" s="41"/>
      <c r="H482" s="24"/>
      <c r="I482" s="20"/>
      <c r="J482" s="24"/>
      <c r="K482" s="20"/>
      <c r="L482" s="24"/>
      <c r="M482" s="24"/>
      <c r="N482" s="24"/>
      <c r="O482" s="24"/>
      <c r="P482" s="24"/>
      <c r="Q482" s="24"/>
      <c r="R482" s="24"/>
      <c r="S482" s="24"/>
      <c r="T482" s="24"/>
      <c r="U482" s="24"/>
      <c r="V482" s="24"/>
    </row>
    <row r="483" spans="1:22" ht="12.75" customHeight="1">
      <c r="A483" s="20"/>
      <c r="B483" s="24"/>
      <c r="C483" s="20"/>
      <c r="D483" s="24"/>
      <c r="E483" s="20"/>
      <c r="F483" s="24"/>
      <c r="G483" s="41"/>
      <c r="H483" s="24"/>
      <c r="I483" s="20"/>
      <c r="J483" s="24"/>
      <c r="K483" s="20"/>
      <c r="L483" s="24"/>
      <c r="M483" s="24"/>
      <c r="N483" s="24"/>
      <c r="O483" s="24"/>
      <c r="P483" s="24"/>
      <c r="Q483" s="24"/>
      <c r="R483" s="24"/>
      <c r="S483" s="24"/>
      <c r="T483" s="24"/>
      <c r="U483" s="24"/>
      <c r="V483" s="24"/>
    </row>
    <row r="484" spans="1:22" ht="12.75" customHeight="1">
      <c r="A484" s="20"/>
      <c r="B484" s="24"/>
      <c r="C484" s="20"/>
      <c r="D484" s="24"/>
      <c r="E484" s="20"/>
      <c r="F484" s="24"/>
      <c r="G484" s="41"/>
      <c r="H484" s="24"/>
      <c r="I484" s="20"/>
      <c r="J484" s="24"/>
      <c r="K484" s="20"/>
      <c r="L484" s="24"/>
      <c r="M484" s="24"/>
      <c r="N484" s="24"/>
      <c r="O484" s="24"/>
      <c r="P484" s="24"/>
      <c r="Q484" s="24"/>
      <c r="R484" s="24"/>
      <c r="S484" s="24"/>
      <c r="T484" s="24"/>
      <c r="U484" s="24"/>
      <c r="V484" s="24"/>
    </row>
    <row r="485" spans="1:22" ht="12.75" customHeight="1">
      <c r="A485" s="20"/>
      <c r="B485" s="24"/>
      <c r="C485" s="20"/>
      <c r="D485" s="24"/>
      <c r="E485" s="20"/>
      <c r="F485" s="24"/>
      <c r="G485" s="41"/>
      <c r="H485" s="24"/>
      <c r="I485" s="20"/>
      <c r="J485" s="24"/>
      <c r="K485" s="20"/>
      <c r="L485" s="24"/>
      <c r="M485" s="24"/>
      <c r="N485" s="24"/>
      <c r="O485" s="24"/>
      <c r="P485" s="24"/>
      <c r="Q485" s="24"/>
      <c r="R485" s="24"/>
      <c r="S485" s="24"/>
      <c r="T485" s="24"/>
      <c r="U485" s="24"/>
      <c r="V485" s="24"/>
    </row>
    <row r="486" spans="1:22" ht="12.75" customHeight="1">
      <c r="A486" s="20"/>
      <c r="B486" s="24"/>
      <c r="C486" s="20"/>
      <c r="D486" s="24"/>
      <c r="E486" s="20"/>
      <c r="F486" s="24"/>
      <c r="G486" s="41"/>
      <c r="H486" s="24"/>
      <c r="I486" s="20"/>
      <c r="J486" s="24"/>
      <c r="K486" s="20"/>
      <c r="L486" s="24"/>
      <c r="M486" s="24"/>
      <c r="N486" s="24"/>
      <c r="O486" s="24"/>
      <c r="P486" s="24"/>
      <c r="Q486" s="24"/>
      <c r="R486" s="24"/>
      <c r="S486" s="24"/>
      <c r="T486" s="24"/>
      <c r="U486" s="24"/>
      <c r="V486" s="24"/>
    </row>
    <row r="487" spans="1:22" ht="12.75" customHeight="1">
      <c r="A487" s="20"/>
      <c r="B487" s="24"/>
      <c r="C487" s="20"/>
      <c r="D487" s="24"/>
      <c r="E487" s="20"/>
      <c r="F487" s="24"/>
      <c r="G487" s="41"/>
      <c r="H487" s="24"/>
      <c r="I487" s="20"/>
      <c r="J487" s="24"/>
      <c r="K487" s="20"/>
      <c r="L487" s="24"/>
      <c r="M487" s="24"/>
      <c r="N487" s="24"/>
      <c r="O487" s="24"/>
      <c r="P487" s="24"/>
      <c r="Q487" s="24"/>
      <c r="R487" s="24"/>
      <c r="S487" s="24"/>
      <c r="T487" s="24"/>
      <c r="U487" s="24"/>
      <c r="V487" s="24"/>
    </row>
    <row r="488" spans="1:22" ht="12.75" customHeight="1">
      <c r="A488" s="20"/>
      <c r="B488" s="24"/>
      <c r="C488" s="20"/>
      <c r="D488" s="24"/>
      <c r="E488" s="20"/>
      <c r="F488" s="24"/>
      <c r="G488" s="41"/>
      <c r="H488" s="24"/>
      <c r="I488" s="20"/>
      <c r="J488" s="24"/>
      <c r="K488" s="20"/>
      <c r="L488" s="24"/>
      <c r="M488" s="24"/>
      <c r="N488" s="24"/>
      <c r="O488" s="24"/>
      <c r="P488" s="24"/>
      <c r="Q488" s="24"/>
      <c r="R488" s="24"/>
      <c r="S488" s="24"/>
      <c r="T488" s="24"/>
      <c r="U488" s="24"/>
      <c r="V488" s="24"/>
    </row>
    <row r="489" spans="1:22" ht="12.75" customHeight="1">
      <c r="A489" s="20"/>
      <c r="B489" s="24"/>
      <c r="C489" s="20"/>
      <c r="D489" s="24"/>
      <c r="E489" s="20"/>
      <c r="F489" s="24"/>
      <c r="G489" s="41"/>
      <c r="H489" s="24"/>
      <c r="I489" s="20"/>
      <c r="J489" s="24"/>
      <c r="K489" s="20"/>
      <c r="L489" s="24"/>
      <c r="M489" s="24"/>
      <c r="N489" s="24"/>
      <c r="O489" s="24"/>
      <c r="P489" s="24"/>
      <c r="Q489" s="24"/>
      <c r="R489" s="24"/>
      <c r="S489" s="24"/>
      <c r="T489" s="24"/>
      <c r="U489" s="24"/>
      <c r="V489" s="24"/>
    </row>
    <row r="490" spans="1:22" ht="12.75" customHeight="1">
      <c r="A490" s="20"/>
      <c r="B490" s="24"/>
      <c r="C490" s="20"/>
      <c r="D490" s="24"/>
      <c r="E490" s="20"/>
      <c r="F490" s="24"/>
      <c r="G490" s="41"/>
      <c r="H490" s="24"/>
      <c r="I490" s="20"/>
      <c r="J490" s="24"/>
      <c r="K490" s="20"/>
      <c r="L490" s="24"/>
      <c r="M490" s="24"/>
      <c r="N490" s="24"/>
      <c r="O490" s="24"/>
      <c r="P490" s="24"/>
      <c r="Q490" s="24"/>
      <c r="R490" s="24"/>
      <c r="S490" s="24"/>
      <c r="T490" s="24"/>
      <c r="U490" s="24"/>
      <c r="V490" s="24"/>
    </row>
    <row r="491" spans="1:22" ht="12.75" customHeight="1">
      <c r="A491" s="20"/>
      <c r="B491" s="24"/>
      <c r="C491" s="20"/>
      <c r="D491" s="24"/>
      <c r="E491" s="20"/>
      <c r="F491" s="24"/>
      <c r="G491" s="41"/>
      <c r="H491" s="24"/>
      <c r="I491" s="20"/>
      <c r="J491" s="24"/>
      <c r="K491" s="20"/>
      <c r="L491" s="24"/>
      <c r="M491" s="24"/>
      <c r="N491" s="24"/>
      <c r="O491" s="24"/>
      <c r="P491" s="24"/>
      <c r="Q491" s="24"/>
      <c r="R491" s="24"/>
      <c r="S491" s="24"/>
      <c r="T491" s="24"/>
      <c r="U491" s="24"/>
      <c r="V491" s="24"/>
    </row>
    <row r="492" spans="1:22" ht="12.75" customHeight="1">
      <c r="A492" s="20"/>
      <c r="B492" s="24"/>
      <c r="C492" s="20"/>
      <c r="D492" s="24"/>
      <c r="E492" s="20"/>
      <c r="F492" s="24"/>
      <c r="G492" s="41"/>
      <c r="H492" s="24"/>
      <c r="I492" s="20"/>
      <c r="J492" s="24"/>
      <c r="K492" s="20"/>
      <c r="L492" s="24"/>
      <c r="M492" s="24"/>
      <c r="N492" s="24"/>
      <c r="O492" s="24"/>
      <c r="P492" s="24"/>
      <c r="Q492" s="24"/>
      <c r="R492" s="24"/>
      <c r="S492" s="24"/>
      <c r="T492" s="24"/>
      <c r="U492" s="24"/>
      <c r="V492" s="24"/>
    </row>
    <row r="493" spans="1:22" ht="12.75" customHeight="1">
      <c r="A493" s="20"/>
      <c r="B493" s="24"/>
      <c r="C493" s="20"/>
      <c r="D493" s="24"/>
      <c r="E493" s="20"/>
      <c r="F493" s="24"/>
      <c r="G493" s="41"/>
      <c r="H493" s="24"/>
      <c r="I493" s="20"/>
      <c r="J493" s="24"/>
      <c r="K493" s="20"/>
      <c r="L493" s="24"/>
      <c r="M493" s="24"/>
      <c r="N493" s="24"/>
      <c r="O493" s="24"/>
      <c r="P493" s="24"/>
      <c r="Q493" s="24"/>
      <c r="R493" s="24"/>
      <c r="S493" s="24"/>
      <c r="T493" s="24"/>
      <c r="U493" s="24"/>
      <c r="V493" s="24"/>
    </row>
    <row r="494" spans="1:22" ht="12.75" customHeight="1">
      <c r="A494" s="20"/>
      <c r="B494" s="24"/>
      <c r="C494" s="20"/>
      <c r="D494" s="24"/>
      <c r="E494" s="20"/>
      <c r="F494" s="24"/>
      <c r="G494" s="41"/>
      <c r="H494" s="24"/>
      <c r="I494" s="20"/>
      <c r="J494" s="24"/>
      <c r="K494" s="20"/>
      <c r="L494" s="24"/>
      <c r="M494" s="24"/>
      <c r="N494" s="24"/>
      <c r="O494" s="24"/>
      <c r="P494" s="24"/>
      <c r="Q494" s="24"/>
      <c r="R494" s="24"/>
      <c r="S494" s="24"/>
      <c r="T494" s="24"/>
      <c r="U494" s="24"/>
      <c r="V494" s="24"/>
    </row>
    <row r="495" spans="1:22" ht="12.75" customHeight="1">
      <c r="A495" s="20"/>
      <c r="B495" s="24"/>
      <c r="C495" s="20"/>
      <c r="D495" s="24"/>
      <c r="E495" s="20"/>
      <c r="F495" s="24"/>
      <c r="G495" s="41"/>
      <c r="H495" s="24"/>
      <c r="I495" s="20"/>
      <c r="J495" s="24"/>
      <c r="K495" s="20"/>
      <c r="L495" s="24"/>
      <c r="M495" s="24"/>
      <c r="N495" s="24"/>
      <c r="O495" s="24"/>
      <c r="P495" s="24"/>
      <c r="Q495" s="24"/>
      <c r="R495" s="24"/>
      <c r="S495" s="24"/>
      <c r="T495" s="24"/>
      <c r="U495" s="24"/>
      <c r="V495" s="24"/>
    </row>
    <row r="496" spans="1:22" ht="12.75" customHeight="1">
      <c r="A496" s="20"/>
      <c r="B496" s="24"/>
      <c r="C496" s="20"/>
      <c r="D496" s="24"/>
      <c r="E496" s="20"/>
      <c r="F496" s="24"/>
      <c r="G496" s="41"/>
      <c r="H496" s="24"/>
      <c r="I496" s="20"/>
      <c r="J496" s="24"/>
      <c r="K496" s="20"/>
      <c r="L496" s="24"/>
      <c r="M496" s="24"/>
      <c r="N496" s="24"/>
      <c r="O496" s="24"/>
      <c r="P496" s="24"/>
      <c r="Q496" s="24"/>
      <c r="R496" s="24"/>
      <c r="S496" s="24"/>
      <c r="T496" s="24"/>
      <c r="U496" s="24"/>
      <c r="V496" s="24"/>
    </row>
    <row r="497" spans="1:22" ht="12.75" customHeight="1">
      <c r="A497" s="20"/>
      <c r="B497" s="24"/>
      <c r="C497" s="20"/>
      <c r="D497" s="24"/>
      <c r="E497" s="20"/>
      <c r="F497" s="24"/>
      <c r="G497" s="41"/>
      <c r="H497" s="24"/>
      <c r="I497" s="20"/>
      <c r="J497" s="24"/>
      <c r="K497" s="20"/>
      <c r="L497" s="24"/>
      <c r="M497" s="24"/>
      <c r="N497" s="24"/>
      <c r="O497" s="24"/>
      <c r="P497" s="24"/>
      <c r="Q497" s="24"/>
      <c r="R497" s="24"/>
      <c r="S497" s="24"/>
      <c r="T497" s="24"/>
      <c r="U497" s="24"/>
      <c r="V497" s="24"/>
    </row>
    <row r="498" spans="1:22" ht="12.75" customHeight="1">
      <c r="A498" s="20"/>
      <c r="B498" s="24"/>
      <c r="C498" s="20"/>
      <c r="D498" s="24"/>
      <c r="E498" s="20"/>
      <c r="F498" s="24"/>
      <c r="G498" s="41"/>
      <c r="H498" s="24"/>
      <c r="I498" s="20"/>
      <c r="J498" s="24"/>
      <c r="K498" s="20"/>
      <c r="L498" s="24"/>
      <c r="M498" s="24"/>
      <c r="N498" s="24"/>
      <c r="O498" s="24"/>
      <c r="P498" s="24"/>
      <c r="Q498" s="24"/>
      <c r="R498" s="24"/>
      <c r="S498" s="24"/>
      <c r="T498" s="24"/>
      <c r="U498" s="24"/>
      <c r="V498" s="24"/>
    </row>
    <row r="499" spans="1:22" ht="12.75" customHeight="1">
      <c r="A499" s="20"/>
      <c r="B499" s="24"/>
      <c r="C499" s="20"/>
      <c r="D499" s="24"/>
      <c r="E499" s="20"/>
      <c r="F499" s="24"/>
      <c r="G499" s="41"/>
      <c r="H499" s="24"/>
      <c r="I499" s="20"/>
      <c r="J499" s="24"/>
      <c r="K499" s="20"/>
      <c r="L499" s="24"/>
      <c r="M499" s="24"/>
      <c r="N499" s="24"/>
      <c r="O499" s="24"/>
      <c r="P499" s="24"/>
      <c r="Q499" s="24"/>
      <c r="R499" s="24"/>
      <c r="S499" s="24"/>
      <c r="T499" s="24"/>
      <c r="U499" s="24"/>
      <c r="V499" s="24"/>
    </row>
    <row r="500" spans="1:22" ht="12.75" customHeight="1">
      <c r="A500" s="20"/>
      <c r="B500" s="24"/>
      <c r="C500" s="20"/>
      <c r="D500" s="24"/>
      <c r="E500" s="20"/>
      <c r="F500" s="24"/>
      <c r="G500" s="41"/>
      <c r="H500" s="24"/>
      <c r="I500" s="20"/>
      <c r="J500" s="24"/>
      <c r="K500" s="20"/>
      <c r="L500" s="24"/>
      <c r="M500" s="24"/>
      <c r="N500" s="24"/>
      <c r="O500" s="24"/>
      <c r="P500" s="24"/>
      <c r="Q500" s="24"/>
      <c r="R500" s="24"/>
      <c r="S500" s="24"/>
      <c r="T500" s="24"/>
      <c r="U500" s="24"/>
      <c r="V500" s="24"/>
    </row>
    <row r="501" spans="1:22" ht="12.75" customHeight="1">
      <c r="A501" s="20"/>
      <c r="B501" s="24"/>
      <c r="C501" s="20"/>
      <c r="D501" s="24"/>
      <c r="E501" s="20"/>
      <c r="F501" s="24"/>
      <c r="G501" s="41"/>
      <c r="H501" s="24"/>
      <c r="I501" s="20"/>
      <c r="J501" s="24"/>
      <c r="K501" s="20"/>
      <c r="L501" s="24"/>
      <c r="M501" s="24"/>
      <c r="N501" s="24"/>
      <c r="O501" s="24"/>
      <c r="P501" s="24"/>
      <c r="Q501" s="24"/>
      <c r="R501" s="24"/>
      <c r="S501" s="24"/>
      <c r="T501" s="24"/>
      <c r="U501" s="24"/>
      <c r="V501" s="24"/>
    </row>
    <row r="502" spans="1:22" ht="12.75" customHeight="1">
      <c r="A502" s="20"/>
      <c r="B502" s="24"/>
      <c r="C502" s="20"/>
      <c r="D502" s="24"/>
      <c r="E502" s="20"/>
      <c r="F502" s="24"/>
      <c r="G502" s="41"/>
      <c r="H502" s="24"/>
      <c r="I502" s="20"/>
      <c r="J502" s="24"/>
      <c r="K502" s="20"/>
      <c r="L502" s="24"/>
      <c r="M502" s="24"/>
      <c r="N502" s="24"/>
      <c r="O502" s="24"/>
      <c r="P502" s="24"/>
      <c r="Q502" s="24"/>
      <c r="R502" s="24"/>
      <c r="S502" s="24"/>
      <c r="T502" s="24"/>
      <c r="U502" s="24"/>
      <c r="V502" s="24"/>
    </row>
    <row r="503" spans="1:22" ht="12.75" customHeight="1">
      <c r="A503" s="20"/>
      <c r="B503" s="24"/>
      <c r="C503" s="20"/>
      <c r="D503" s="24"/>
      <c r="E503" s="20"/>
      <c r="F503" s="24"/>
      <c r="G503" s="41"/>
      <c r="H503" s="24"/>
      <c r="I503" s="20"/>
      <c r="J503" s="24"/>
      <c r="K503" s="20"/>
      <c r="L503" s="24"/>
      <c r="M503" s="24"/>
      <c r="N503" s="24"/>
      <c r="O503" s="24"/>
      <c r="P503" s="24"/>
      <c r="Q503" s="24"/>
      <c r="R503" s="24"/>
      <c r="S503" s="24"/>
      <c r="T503" s="24"/>
      <c r="U503" s="24"/>
      <c r="V503" s="24"/>
    </row>
    <row r="504" spans="1:22" ht="12.75" customHeight="1">
      <c r="A504" s="20"/>
      <c r="B504" s="24"/>
      <c r="C504" s="20"/>
      <c r="D504" s="24"/>
      <c r="E504" s="20"/>
      <c r="F504" s="24"/>
      <c r="G504" s="41"/>
      <c r="H504" s="24"/>
      <c r="I504" s="20"/>
      <c r="J504" s="24"/>
      <c r="K504" s="20"/>
      <c r="L504" s="24"/>
      <c r="M504" s="24"/>
      <c r="N504" s="24"/>
      <c r="O504" s="24"/>
      <c r="P504" s="24"/>
      <c r="Q504" s="24"/>
      <c r="R504" s="24"/>
      <c r="S504" s="24"/>
      <c r="T504" s="24"/>
      <c r="U504" s="24"/>
      <c r="V504" s="24"/>
    </row>
    <row r="505" spans="1:22" ht="12.75" customHeight="1">
      <c r="A505" s="20"/>
      <c r="B505" s="24"/>
      <c r="C505" s="20"/>
      <c r="D505" s="24"/>
      <c r="E505" s="20"/>
      <c r="F505" s="24"/>
      <c r="G505" s="41"/>
      <c r="H505" s="24"/>
      <c r="I505" s="20"/>
      <c r="J505" s="24"/>
      <c r="K505" s="20"/>
      <c r="L505" s="24"/>
      <c r="M505" s="24"/>
      <c r="N505" s="24"/>
      <c r="O505" s="24"/>
      <c r="P505" s="24"/>
      <c r="Q505" s="24"/>
      <c r="R505" s="24"/>
      <c r="S505" s="24"/>
      <c r="T505" s="24"/>
      <c r="U505" s="24"/>
      <c r="V505" s="24"/>
    </row>
    <row r="506" spans="1:22" ht="12.75" customHeight="1">
      <c r="A506" s="20"/>
      <c r="B506" s="24"/>
      <c r="C506" s="20"/>
      <c r="D506" s="24"/>
      <c r="E506" s="20"/>
      <c r="F506" s="24"/>
      <c r="G506" s="41"/>
      <c r="H506" s="24"/>
      <c r="I506" s="20"/>
      <c r="J506" s="24"/>
      <c r="K506" s="20"/>
      <c r="L506" s="24"/>
      <c r="M506" s="24"/>
      <c r="N506" s="24"/>
      <c r="O506" s="24"/>
      <c r="P506" s="24"/>
      <c r="Q506" s="24"/>
      <c r="R506" s="24"/>
      <c r="S506" s="24"/>
      <c r="T506" s="24"/>
      <c r="U506" s="24"/>
      <c r="V506" s="24"/>
    </row>
    <row r="507" spans="1:22" ht="12.75" customHeight="1">
      <c r="A507" s="20"/>
      <c r="B507" s="24"/>
      <c r="C507" s="20"/>
      <c r="D507" s="24"/>
      <c r="E507" s="20"/>
      <c r="F507" s="24"/>
      <c r="G507" s="41"/>
      <c r="H507" s="24"/>
      <c r="I507" s="20"/>
      <c r="J507" s="24"/>
      <c r="K507" s="20"/>
      <c r="L507" s="24"/>
      <c r="M507" s="24"/>
      <c r="N507" s="24"/>
      <c r="O507" s="24"/>
      <c r="P507" s="24"/>
      <c r="Q507" s="24"/>
      <c r="R507" s="24"/>
      <c r="S507" s="24"/>
      <c r="T507" s="24"/>
      <c r="U507" s="24"/>
      <c r="V507" s="24"/>
    </row>
    <row r="508" spans="1:22" ht="12.75" customHeight="1">
      <c r="A508" s="20"/>
      <c r="B508" s="24"/>
      <c r="C508" s="20"/>
      <c r="D508" s="24"/>
      <c r="E508" s="20"/>
      <c r="F508" s="24"/>
      <c r="G508" s="41"/>
      <c r="H508" s="24"/>
      <c r="I508" s="20"/>
      <c r="J508" s="24"/>
      <c r="K508" s="20"/>
      <c r="L508" s="24"/>
      <c r="M508" s="24"/>
      <c r="N508" s="24"/>
      <c r="O508" s="24"/>
      <c r="P508" s="24"/>
      <c r="Q508" s="24"/>
      <c r="R508" s="24"/>
      <c r="S508" s="24"/>
      <c r="T508" s="24"/>
      <c r="U508" s="24"/>
      <c r="V508" s="24"/>
    </row>
    <row r="509" spans="1:22" ht="12.75" customHeight="1">
      <c r="A509" s="20"/>
      <c r="B509" s="24"/>
      <c r="C509" s="20"/>
      <c r="D509" s="24"/>
      <c r="E509" s="20"/>
      <c r="F509" s="24"/>
      <c r="G509" s="41"/>
      <c r="H509" s="24"/>
      <c r="I509" s="20"/>
      <c r="J509" s="24"/>
      <c r="K509" s="20"/>
      <c r="L509" s="24"/>
      <c r="M509" s="24"/>
      <c r="N509" s="24"/>
      <c r="O509" s="24"/>
      <c r="P509" s="24"/>
      <c r="Q509" s="24"/>
      <c r="R509" s="24"/>
      <c r="S509" s="24"/>
      <c r="T509" s="24"/>
      <c r="U509" s="24"/>
      <c r="V509" s="24"/>
    </row>
    <row r="510" spans="1:22" ht="12.75" customHeight="1">
      <c r="A510" s="20"/>
      <c r="B510" s="24"/>
      <c r="C510" s="20"/>
      <c r="D510" s="24"/>
      <c r="E510" s="20"/>
      <c r="F510" s="24"/>
      <c r="G510" s="41"/>
      <c r="H510" s="24"/>
      <c r="I510" s="20"/>
      <c r="J510" s="24"/>
      <c r="K510" s="20"/>
      <c r="L510" s="24"/>
      <c r="M510" s="24"/>
      <c r="N510" s="24"/>
      <c r="O510" s="24"/>
      <c r="P510" s="24"/>
      <c r="Q510" s="24"/>
      <c r="R510" s="24"/>
      <c r="S510" s="24"/>
      <c r="T510" s="24"/>
      <c r="U510" s="24"/>
      <c r="V510" s="24"/>
    </row>
    <row r="511" spans="1:22" ht="12.75" customHeight="1">
      <c r="A511" s="20"/>
      <c r="B511" s="24"/>
      <c r="C511" s="20"/>
      <c r="D511" s="24"/>
      <c r="E511" s="20"/>
      <c r="F511" s="24"/>
      <c r="G511" s="41"/>
      <c r="H511" s="24"/>
      <c r="I511" s="20"/>
      <c r="J511" s="24"/>
      <c r="K511" s="20"/>
      <c r="L511" s="24"/>
      <c r="M511" s="24"/>
      <c r="N511" s="24"/>
      <c r="O511" s="24"/>
      <c r="P511" s="24"/>
      <c r="Q511" s="24"/>
      <c r="R511" s="24"/>
      <c r="S511" s="24"/>
      <c r="T511" s="24"/>
      <c r="U511" s="24"/>
      <c r="V511" s="24"/>
    </row>
    <row r="512" spans="1:22" ht="12.75" customHeight="1">
      <c r="A512" s="20"/>
      <c r="B512" s="24"/>
      <c r="C512" s="20"/>
      <c r="D512" s="24"/>
      <c r="E512" s="20"/>
      <c r="F512" s="24"/>
      <c r="G512" s="41"/>
      <c r="H512" s="24"/>
      <c r="I512" s="20"/>
      <c r="J512" s="24"/>
      <c r="K512" s="20"/>
      <c r="L512" s="24"/>
      <c r="M512" s="24"/>
      <c r="N512" s="24"/>
      <c r="O512" s="24"/>
      <c r="P512" s="24"/>
      <c r="Q512" s="24"/>
      <c r="R512" s="24"/>
      <c r="S512" s="24"/>
      <c r="T512" s="24"/>
      <c r="U512" s="24"/>
      <c r="V512" s="24"/>
    </row>
    <row r="513" spans="1:22" ht="12.75" customHeight="1">
      <c r="A513" s="20"/>
      <c r="B513" s="24"/>
      <c r="C513" s="20"/>
      <c r="D513" s="24"/>
      <c r="E513" s="20"/>
      <c r="F513" s="24"/>
      <c r="G513" s="41"/>
      <c r="H513" s="24"/>
      <c r="I513" s="20"/>
      <c r="J513" s="24"/>
      <c r="K513" s="20"/>
      <c r="L513" s="24"/>
      <c r="M513" s="24"/>
      <c r="N513" s="24"/>
      <c r="O513" s="24"/>
      <c r="P513" s="24"/>
      <c r="Q513" s="24"/>
      <c r="R513" s="24"/>
      <c r="S513" s="24"/>
      <c r="T513" s="24"/>
      <c r="U513" s="24"/>
      <c r="V513" s="24"/>
    </row>
    <row r="514" spans="1:22" ht="12.75" customHeight="1">
      <c r="A514" s="20"/>
      <c r="B514" s="24"/>
      <c r="C514" s="20"/>
      <c r="D514" s="24"/>
      <c r="E514" s="20"/>
      <c r="F514" s="24"/>
      <c r="G514" s="41"/>
      <c r="H514" s="24"/>
      <c r="I514" s="20"/>
      <c r="J514" s="24"/>
      <c r="K514" s="20"/>
      <c r="L514" s="24"/>
      <c r="M514" s="24"/>
      <c r="N514" s="24"/>
      <c r="O514" s="24"/>
      <c r="P514" s="24"/>
      <c r="Q514" s="24"/>
      <c r="R514" s="24"/>
      <c r="S514" s="24"/>
      <c r="T514" s="24"/>
      <c r="U514" s="24"/>
      <c r="V514" s="24"/>
    </row>
    <row r="515" spans="1:22" ht="12.75" customHeight="1">
      <c r="A515" s="20"/>
      <c r="B515" s="24"/>
      <c r="C515" s="20"/>
      <c r="D515" s="24"/>
      <c r="E515" s="20"/>
      <c r="F515" s="24"/>
      <c r="G515" s="41"/>
      <c r="H515" s="24"/>
      <c r="I515" s="20"/>
      <c r="J515" s="24"/>
      <c r="K515" s="20"/>
      <c r="L515" s="24"/>
      <c r="M515" s="24"/>
      <c r="N515" s="24"/>
      <c r="O515" s="24"/>
      <c r="P515" s="24"/>
      <c r="Q515" s="24"/>
      <c r="R515" s="24"/>
      <c r="S515" s="24"/>
      <c r="T515" s="24"/>
      <c r="U515" s="24"/>
      <c r="V515" s="24"/>
    </row>
    <row r="516" spans="1:22" ht="12.75" customHeight="1">
      <c r="A516" s="20"/>
      <c r="B516" s="24"/>
      <c r="C516" s="20"/>
      <c r="D516" s="24"/>
      <c r="E516" s="20"/>
      <c r="F516" s="24"/>
      <c r="G516" s="41"/>
      <c r="H516" s="24"/>
      <c r="I516" s="20"/>
      <c r="J516" s="24"/>
      <c r="K516" s="20"/>
      <c r="L516" s="24"/>
      <c r="M516" s="24"/>
      <c r="N516" s="24"/>
      <c r="O516" s="24"/>
      <c r="P516" s="24"/>
      <c r="Q516" s="24"/>
      <c r="R516" s="24"/>
      <c r="S516" s="24"/>
      <c r="T516" s="24"/>
      <c r="U516" s="24"/>
      <c r="V516" s="24"/>
    </row>
    <row r="517" spans="1:22" ht="12.75" customHeight="1">
      <c r="A517" s="20"/>
      <c r="B517" s="24"/>
      <c r="C517" s="20"/>
      <c r="D517" s="24"/>
      <c r="E517" s="20"/>
      <c r="F517" s="24"/>
      <c r="G517" s="41"/>
      <c r="H517" s="24"/>
      <c r="I517" s="20"/>
      <c r="J517" s="24"/>
      <c r="K517" s="20"/>
      <c r="L517" s="24"/>
      <c r="M517" s="24"/>
      <c r="N517" s="24"/>
      <c r="O517" s="24"/>
      <c r="P517" s="24"/>
      <c r="Q517" s="24"/>
      <c r="R517" s="24"/>
      <c r="S517" s="24"/>
      <c r="T517" s="24"/>
      <c r="U517" s="24"/>
      <c r="V517" s="24"/>
    </row>
    <row r="518" spans="1:22" ht="12.75" customHeight="1">
      <c r="A518" s="20"/>
      <c r="B518" s="24"/>
      <c r="C518" s="20"/>
      <c r="D518" s="24"/>
      <c r="E518" s="20"/>
      <c r="F518" s="24"/>
      <c r="G518" s="41"/>
      <c r="H518" s="24"/>
      <c r="I518" s="20"/>
      <c r="J518" s="24"/>
      <c r="K518" s="20"/>
      <c r="L518" s="24"/>
      <c r="M518" s="24"/>
      <c r="N518" s="24"/>
      <c r="O518" s="24"/>
      <c r="P518" s="24"/>
      <c r="Q518" s="24"/>
      <c r="R518" s="24"/>
      <c r="S518" s="24"/>
      <c r="T518" s="24"/>
      <c r="U518" s="24"/>
      <c r="V518" s="24"/>
    </row>
    <row r="519" spans="1:22" ht="12.75" customHeight="1">
      <c r="A519" s="20"/>
      <c r="B519" s="24"/>
      <c r="C519" s="20"/>
      <c r="D519" s="24"/>
      <c r="E519" s="20"/>
      <c r="F519" s="24"/>
      <c r="G519" s="41"/>
      <c r="H519" s="24"/>
      <c r="I519" s="20"/>
      <c r="J519" s="24"/>
      <c r="K519" s="20"/>
      <c r="L519" s="24"/>
      <c r="M519" s="24"/>
      <c r="N519" s="24"/>
      <c r="O519" s="24"/>
      <c r="P519" s="24"/>
      <c r="Q519" s="24"/>
      <c r="R519" s="24"/>
      <c r="S519" s="24"/>
      <c r="T519" s="24"/>
      <c r="U519" s="24"/>
      <c r="V519" s="24"/>
    </row>
    <row r="520" spans="1:22" ht="12.75" customHeight="1">
      <c r="A520" s="20"/>
      <c r="B520" s="24"/>
      <c r="C520" s="20"/>
      <c r="D520" s="24"/>
      <c r="E520" s="20"/>
      <c r="F520" s="24"/>
      <c r="G520" s="41"/>
      <c r="H520" s="24"/>
      <c r="I520" s="20"/>
      <c r="J520" s="24"/>
      <c r="K520" s="20"/>
      <c r="L520" s="24"/>
      <c r="M520" s="24"/>
      <c r="N520" s="24"/>
      <c r="O520" s="24"/>
      <c r="P520" s="24"/>
      <c r="Q520" s="24"/>
      <c r="R520" s="24"/>
      <c r="S520" s="24"/>
      <c r="T520" s="24"/>
      <c r="U520" s="24"/>
      <c r="V520" s="24"/>
    </row>
    <row r="521" spans="1:22" ht="12.75" customHeight="1">
      <c r="A521" s="20"/>
      <c r="B521" s="24"/>
      <c r="C521" s="20"/>
      <c r="D521" s="24"/>
      <c r="E521" s="20"/>
      <c r="F521" s="24"/>
      <c r="G521" s="41"/>
      <c r="H521" s="24"/>
      <c r="I521" s="20"/>
      <c r="J521" s="24"/>
      <c r="K521" s="20"/>
      <c r="L521" s="24"/>
      <c r="M521" s="24"/>
      <c r="N521" s="24"/>
      <c r="O521" s="24"/>
      <c r="P521" s="24"/>
      <c r="Q521" s="24"/>
      <c r="R521" s="24"/>
      <c r="S521" s="24"/>
      <c r="T521" s="24"/>
      <c r="U521" s="24"/>
      <c r="V521" s="24"/>
    </row>
    <row r="522" spans="1:22" ht="12.75" customHeight="1">
      <c r="A522" s="20"/>
      <c r="B522" s="24"/>
      <c r="C522" s="20"/>
      <c r="D522" s="24"/>
      <c r="E522" s="20"/>
      <c r="F522" s="24"/>
      <c r="G522" s="41"/>
      <c r="H522" s="24"/>
      <c r="I522" s="20"/>
      <c r="J522" s="24"/>
      <c r="K522" s="20"/>
      <c r="L522" s="24"/>
      <c r="M522" s="24"/>
      <c r="N522" s="24"/>
      <c r="O522" s="24"/>
      <c r="P522" s="24"/>
      <c r="Q522" s="24"/>
      <c r="R522" s="24"/>
      <c r="S522" s="24"/>
      <c r="T522" s="24"/>
      <c r="U522" s="24"/>
      <c r="V522" s="24"/>
    </row>
    <row r="523" spans="1:22" ht="12.75" customHeight="1">
      <c r="A523" s="20"/>
      <c r="B523" s="24"/>
      <c r="C523" s="20"/>
      <c r="D523" s="24"/>
      <c r="E523" s="20"/>
      <c r="F523" s="24"/>
      <c r="G523" s="41"/>
      <c r="H523" s="24"/>
      <c r="I523" s="20"/>
      <c r="J523" s="24"/>
      <c r="K523" s="20"/>
      <c r="L523" s="24"/>
      <c r="M523" s="24"/>
      <c r="N523" s="24"/>
      <c r="O523" s="24"/>
      <c r="P523" s="24"/>
      <c r="Q523" s="24"/>
      <c r="R523" s="24"/>
      <c r="S523" s="24"/>
      <c r="T523" s="24"/>
      <c r="U523" s="24"/>
      <c r="V523" s="24"/>
    </row>
    <row r="524" spans="1:22" ht="12.75" customHeight="1">
      <c r="A524" s="20"/>
      <c r="B524" s="24"/>
      <c r="C524" s="20"/>
      <c r="D524" s="24"/>
      <c r="E524" s="20"/>
      <c r="F524" s="24"/>
      <c r="G524" s="41"/>
      <c r="H524" s="24"/>
      <c r="I524" s="20"/>
      <c r="J524" s="24"/>
      <c r="K524" s="20"/>
      <c r="L524" s="24"/>
      <c r="M524" s="24"/>
      <c r="N524" s="24"/>
      <c r="O524" s="24"/>
      <c r="P524" s="24"/>
      <c r="Q524" s="24"/>
      <c r="R524" s="24"/>
      <c r="S524" s="24"/>
      <c r="T524" s="24"/>
      <c r="U524" s="24"/>
      <c r="V524" s="24"/>
    </row>
    <row r="525" spans="1:22" ht="12.75" customHeight="1">
      <c r="A525" s="20"/>
      <c r="B525" s="24"/>
      <c r="C525" s="20"/>
      <c r="D525" s="24"/>
      <c r="E525" s="20"/>
      <c r="F525" s="24"/>
      <c r="G525" s="41"/>
      <c r="H525" s="24"/>
      <c r="I525" s="20"/>
      <c r="J525" s="24"/>
      <c r="K525" s="20"/>
      <c r="L525" s="24"/>
      <c r="M525" s="24"/>
      <c r="N525" s="24"/>
      <c r="O525" s="24"/>
      <c r="P525" s="24"/>
      <c r="Q525" s="24"/>
      <c r="R525" s="24"/>
      <c r="S525" s="24"/>
      <c r="T525" s="24"/>
      <c r="U525" s="24"/>
      <c r="V525" s="24"/>
    </row>
    <row r="526" spans="1:22" ht="12.75" customHeight="1">
      <c r="A526" s="20"/>
      <c r="B526" s="24"/>
      <c r="C526" s="20"/>
      <c r="D526" s="24"/>
      <c r="E526" s="20"/>
      <c r="F526" s="24"/>
      <c r="G526" s="41"/>
      <c r="H526" s="24"/>
      <c r="I526" s="20"/>
      <c r="J526" s="24"/>
      <c r="K526" s="20"/>
      <c r="L526" s="24"/>
      <c r="M526" s="24"/>
      <c r="N526" s="24"/>
      <c r="O526" s="24"/>
      <c r="P526" s="24"/>
      <c r="Q526" s="24"/>
      <c r="R526" s="24"/>
      <c r="S526" s="24"/>
      <c r="T526" s="24"/>
      <c r="U526" s="24"/>
      <c r="V526" s="24"/>
    </row>
    <row r="527" spans="1:22" ht="12.75" customHeight="1">
      <c r="A527" s="20"/>
      <c r="B527" s="24"/>
      <c r="C527" s="20"/>
      <c r="D527" s="24"/>
      <c r="E527" s="20"/>
      <c r="F527" s="24"/>
      <c r="G527" s="41"/>
      <c r="H527" s="24"/>
      <c r="I527" s="20"/>
      <c r="J527" s="24"/>
      <c r="K527" s="20"/>
      <c r="L527" s="24"/>
      <c r="M527" s="24"/>
      <c r="N527" s="24"/>
      <c r="O527" s="24"/>
      <c r="P527" s="24"/>
      <c r="Q527" s="24"/>
      <c r="R527" s="24"/>
      <c r="S527" s="24"/>
      <c r="T527" s="24"/>
      <c r="U527" s="24"/>
      <c r="V527" s="24"/>
    </row>
    <row r="528" spans="1:22" ht="12.75" customHeight="1">
      <c r="A528" s="20"/>
      <c r="B528" s="24"/>
      <c r="C528" s="20"/>
      <c r="D528" s="24"/>
      <c r="E528" s="20"/>
      <c r="F528" s="24"/>
      <c r="G528" s="41"/>
      <c r="H528" s="24"/>
      <c r="I528" s="20"/>
      <c r="J528" s="24"/>
      <c r="K528" s="20"/>
      <c r="L528" s="24"/>
      <c r="M528" s="24"/>
      <c r="N528" s="24"/>
      <c r="O528" s="24"/>
      <c r="P528" s="24"/>
      <c r="Q528" s="24"/>
      <c r="R528" s="24"/>
      <c r="S528" s="24"/>
      <c r="T528" s="24"/>
      <c r="U528" s="24"/>
      <c r="V528" s="24"/>
    </row>
    <row r="529" spans="1:22" ht="12.75" customHeight="1">
      <c r="A529" s="20"/>
      <c r="B529" s="24"/>
      <c r="C529" s="20"/>
      <c r="D529" s="24"/>
      <c r="E529" s="20"/>
      <c r="F529" s="24"/>
      <c r="G529" s="41"/>
      <c r="H529" s="24"/>
      <c r="I529" s="20"/>
      <c r="J529" s="24"/>
      <c r="K529" s="20"/>
      <c r="L529" s="24"/>
      <c r="M529" s="24"/>
      <c r="N529" s="24"/>
      <c r="O529" s="24"/>
      <c r="P529" s="24"/>
      <c r="Q529" s="24"/>
      <c r="R529" s="24"/>
      <c r="S529" s="24"/>
      <c r="T529" s="24"/>
      <c r="U529" s="24"/>
      <c r="V529" s="24"/>
    </row>
    <row r="530" spans="1:22" ht="12.75" customHeight="1">
      <c r="A530" s="20"/>
      <c r="B530" s="24"/>
      <c r="C530" s="20"/>
      <c r="D530" s="24"/>
      <c r="E530" s="20"/>
      <c r="F530" s="24"/>
      <c r="G530" s="41"/>
      <c r="H530" s="24"/>
      <c r="I530" s="20"/>
      <c r="J530" s="24"/>
      <c r="K530" s="20"/>
      <c r="L530" s="24"/>
      <c r="M530" s="24"/>
      <c r="N530" s="24"/>
      <c r="O530" s="24"/>
      <c r="P530" s="24"/>
      <c r="Q530" s="24"/>
      <c r="R530" s="24"/>
      <c r="S530" s="24"/>
      <c r="T530" s="24"/>
      <c r="U530" s="24"/>
      <c r="V530" s="24"/>
    </row>
    <row r="531" spans="1:22" ht="12.75" customHeight="1">
      <c r="A531" s="20"/>
      <c r="B531" s="24"/>
      <c r="C531" s="20"/>
      <c r="D531" s="24"/>
      <c r="E531" s="20"/>
      <c r="F531" s="24"/>
      <c r="G531" s="41"/>
      <c r="H531" s="24"/>
      <c r="I531" s="20"/>
      <c r="J531" s="24"/>
      <c r="K531" s="20"/>
      <c r="L531" s="24"/>
      <c r="M531" s="24"/>
      <c r="N531" s="24"/>
      <c r="O531" s="24"/>
      <c r="P531" s="24"/>
      <c r="Q531" s="24"/>
      <c r="R531" s="24"/>
      <c r="S531" s="24"/>
      <c r="T531" s="24"/>
      <c r="U531" s="24"/>
      <c r="V531" s="24"/>
    </row>
    <row r="532" spans="1:22" ht="12.75" customHeight="1">
      <c r="A532" s="20"/>
      <c r="B532" s="24"/>
      <c r="C532" s="20"/>
      <c r="D532" s="24"/>
      <c r="E532" s="20"/>
      <c r="F532" s="24"/>
      <c r="G532" s="41"/>
      <c r="H532" s="24"/>
      <c r="I532" s="20"/>
      <c r="J532" s="24"/>
      <c r="K532" s="20"/>
      <c r="L532" s="24"/>
      <c r="M532" s="24"/>
      <c r="N532" s="24"/>
      <c r="O532" s="24"/>
      <c r="P532" s="24"/>
      <c r="Q532" s="24"/>
      <c r="R532" s="24"/>
      <c r="S532" s="24"/>
      <c r="T532" s="24"/>
      <c r="U532" s="24"/>
      <c r="V532" s="24"/>
    </row>
    <row r="533" spans="1:22" ht="12.75" customHeight="1">
      <c r="A533" s="20"/>
      <c r="B533" s="24"/>
      <c r="C533" s="20"/>
      <c r="D533" s="24"/>
      <c r="E533" s="20"/>
      <c r="F533" s="24"/>
      <c r="G533" s="41"/>
      <c r="H533" s="24"/>
      <c r="I533" s="20"/>
      <c r="J533" s="24"/>
      <c r="K533" s="20"/>
      <c r="L533" s="24"/>
      <c r="M533" s="24"/>
      <c r="N533" s="24"/>
      <c r="O533" s="24"/>
      <c r="P533" s="24"/>
      <c r="Q533" s="24"/>
      <c r="R533" s="24"/>
      <c r="S533" s="24"/>
      <c r="T533" s="24"/>
      <c r="U533" s="24"/>
      <c r="V533" s="24"/>
    </row>
    <row r="534" spans="1:22" ht="12.75" customHeight="1">
      <c r="A534" s="20"/>
      <c r="B534" s="24"/>
      <c r="C534" s="20"/>
      <c r="D534" s="24"/>
      <c r="E534" s="20"/>
      <c r="F534" s="24"/>
      <c r="G534" s="41"/>
      <c r="H534" s="24"/>
      <c r="I534" s="20"/>
      <c r="J534" s="24"/>
      <c r="K534" s="20"/>
      <c r="L534" s="24"/>
      <c r="M534" s="24"/>
      <c r="N534" s="24"/>
      <c r="O534" s="24"/>
      <c r="P534" s="24"/>
      <c r="Q534" s="24"/>
      <c r="R534" s="24"/>
      <c r="S534" s="24"/>
      <c r="T534" s="24"/>
      <c r="U534" s="24"/>
      <c r="V534" s="24"/>
    </row>
    <row r="535" spans="1:22" ht="12.75" customHeight="1">
      <c r="A535" s="20"/>
      <c r="B535" s="24"/>
      <c r="C535" s="20"/>
      <c r="D535" s="24"/>
      <c r="E535" s="20"/>
      <c r="F535" s="24"/>
      <c r="G535" s="41"/>
      <c r="H535" s="24"/>
      <c r="I535" s="20"/>
      <c r="J535" s="24"/>
      <c r="K535" s="20"/>
      <c r="L535" s="24"/>
      <c r="M535" s="24"/>
      <c r="N535" s="24"/>
      <c r="O535" s="24"/>
      <c r="P535" s="24"/>
      <c r="Q535" s="24"/>
      <c r="R535" s="24"/>
      <c r="S535" s="24"/>
      <c r="T535" s="24"/>
      <c r="U535" s="24"/>
      <c r="V535" s="24"/>
    </row>
    <row r="536" spans="1:22" ht="12.75" customHeight="1">
      <c r="A536" s="20"/>
      <c r="B536" s="24"/>
      <c r="C536" s="20"/>
      <c r="D536" s="24"/>
      <c r="E536" s="20"/>
      <c r="F536" s="24"/>
      <c r="G536" s="41"/>
      <c r="H536" s="24"/>
      <c r="I536" s="20"/>
      <c r="J536" s="24"/>
      <c r="K536" s="20"/>
      <c r="L536" s="24"/>
      <c r="M536" s="24"/>
      <c r="N536" s="24"/>
      <c r="O536" s="24"/>
      <c r="P536" s="24"/>
      <c r="Q536" s="24"/>
      <c r="R536" s="24"/>
      <c r="S536" s="24"/>
      <c r="T536" s="24"/>
      <c r="U536" s="24"/>
      <c r="V536" s="24"/>
    </row>
    <row r="537" spans="1:22" ht="12.75" customHeight="1">
      <c r="A537" s="20"/>
      <c r="B537" s="24"/>
      <c r="C537" s="20"/>
      <c r="D537" s="24"/>
      <c r="E537" s="20"/>
      <c r="F537" s="24"/>
      <c r="G537" s="41"/>
      <c r="H537" s="24"/>
      <c r="I537" s="20"/>
      <c r="J537" s="24"/>
      <c r="K537" s="20"/>
      <c r="L537" s="24"/>
      <c r="M537" s="24"/>
      <c r="N537" s="24"/>
      <c r="O537" s="24"/>
      <c r="P537" s="24"/>
      <c r="Q537" s="24"/>
      <c r="R537" s="24"/>
      <c r="S537" s="24"/>
      <c r="T537" s="24"/>
      <c r="U537" s="24"/>
      <c r="V537" s="24"/>
    </row>
    <row r="538" spans="1:22" ht="12.75" customHeight="1">
      <c r="A538" s="20"/>
      <c r="B538" s="24"/>
      <c r="C538" s="20"/>
      <c r="D538" s="24"/>
      <c r="E538" s="20"/>
      <c r="F538" s="24"/>
      <c r="G538" s="41"/>
      <c r="H538" s="24"/>
      <c r="I538" s="20"/>
      <c r="J538" s="24"/>
      <c r="K538" s="20"/>
      <c r="L538" s="24"/>
      <c r="M538" s="24"/>
      <c r="N538" s="24"/>
      <c r="O538" s="24"/>
      <c r="P538" s="24"/>
      <c r="Q538" s="24"/>
      <c r="R538" s="24"/>
      <c r="S538" s="24"/>
      <c r="T538" s="24"/>
      <c r="U538" s="24"/>
      <c r="V538" s="24"/>
    </row>
    <row r="539" spans="1:22" ht="12.75" customHeight="1">
      <c r="A539" s="20"/>
      <c r="B539" s="24"/>
      <c r="C539" s="20"/>
      <c r="D539" s="24"/>
      <c r="E539" s="20"/>
      <c r="F539" s="24"/>
      <c r="G539" s="41"/>
      <c r="H539" s="24"/>
      <c r="I539" s="20"/>
      <c r="J539" s="24"/>
      <c r="K539" s="20"/>
      <c r="L539" s="24"/>
      <c r="M539" s="24"/>
      <c r="N539" s="24"/>
      <c r="O539" s="24"/>
      <c r="P539" s="24"/>
      <c r="Q539" s="24"/>
      <c r="R539" s="24"/>
      <c r="S539" s="24"/>
      <c r="T539" s="24"/>
      <c r="U539" s="24"/>
      <c r="V539" s="24"/>
    </row>
    <row r="540" spans="1:22" ht="12.75" customHeight="1">
      <c r="A540" s="20"/>
      <c r="B540" s="24"/>
      <c r="C540" s="20"/>
      <c r="D540" s="24"/>
      <c r="E540" s="20"/>
      <c r="F540" s="24"/>
      <c r="G540" s="41"/>
      <c r="H540" s="24"/>
      <c r="I540" s="20"/>
      <c r="J540" s="24"/>
      <c r="K540" s="20"/>
      <c r="L540" s="24"/>
      <c r="M540" s="24"/>
      <c r="N540" s="24"/>
      <c r="O540" s="24"/>
      <c r="P540" s="24"/>
      <c r="Q540" s="24"/>
      <c r="R540" s="24"/>
      <c r="S540" s="24"/>
      <c r="T540" s="24"/>
      <c r="U540" s="24"/>
      <c r="V540" s="24"/>
    </row>
    <row r="541" spans="1:22" ht="12.75" customHeight="1">
      <c r="A541" s="20"/>
      <c r="B541" s="24"/>
      <c r="C541" s="20"/>
      <c r="D541" s="24"/>
      <c r="E541" s="20"/>
      <c r="F541" s="24"/>
      <c r="G541" s="41"/>
      <c r="H541" s="24"/>
      <c r="I541" s="20"/>
      <c r="J541" s="24"/>
      <c r="K541" s="20"/>
      <c r="L541" s="24"/>
      <c r="M541" s="24"/>
      <c r="N541" s="24"/>
      <c r="O541" s="24"/>
      <c r="P541" s="24"/>
      <c r="Q541" s="24"/>
      <c r="R541" s="24"/>
      <c r="S541" s="24"/>
      <c r="T541" s="24"/>
      <c r="U541" s="24"/>
      <c r="V541" s="24"/>
    </row>
    <row r="542" spans="1:22" ht="12.75" customHeight="1">
      <c r="A542" s="20"/>
      <c r="B542" s="24"/>
      <c r="C542" s="20"/>
      <c r="D542" s="24"/>
      <c r="E542" s="20"/>
      <c r="F542" s="24"/>
      <c r="G542" s="41"/>
      <c r="H542" s="24"/>
      <c r="I542" s="20"/>
      <c r="J542" s="24"/>
      <c r="K542" s="20"/>
      <c r="L542" s="24"/>
      <c r="M542" s="24"/>
      <c r="N542" s="24"/>
      <c r="O542" s="24"/>
      <c r="P542" s="24"/>
      <c r="Q542" s="24"/>
      <c r="R542" s="24"/>
      <c r="S542" s="24"/>
      <c r="T542" s="24"/>
      <c r="U542" s="24"/>
      <c r="V542" s="24"/>
    </row>
    <row r="543" spans="1:22" ht="12.75" customHeight="1">
      <c r="A543" s="20"/>
      <c r="B543" s="24"/>
      <c r="C543" s="20"/>
      <c r="D543" s="24"/>
      <c r="E543" s="20"/>
      <c r="F543" s="24"/>
      <c r="G543" s="41"/>
      <c r="H543" s="24"/>
      <c r="I543" s="20"/>
      <c r="J543" s="24"/>
      <c r="K543" s="20"/>
      <c r="L543" s="24"/>
      <c r="M543" s="24"/>
      <c r="N543" s="24"/>
      <c r="O543" s="24"/>
      <c r="P543" s="24"/>
      <c r="Q543" s="24"/>
      <c r="R543" s="24"/>
      <c r="S543" s="24"/>
      <c r="T543" s="24"/>
      <c r="U543" s="24"/>
      <c r="V543" s="24"/>
    </row>
    <row r="544" spans="1:22" ht="12.75" customHeight="1">
      <c r="A544" s="20"/>
      <c r="B544" s="24"/>
      <c r="C544" s="20"/>
      <c r="D544" s="24"/>
      <c r="E544" s="20"/>
      <c r="F544" s="24"/>
      <c r="G544" s="41"/>
      <c r="H544" s="24"/>
      <c r="I544" s="20"/>
      <c r="J544" s="24"/>
      <c r="K544" s="20"/>
      <c r="L544" s="24"/>
      <c r="M544" s="24"/>
      <c r="N544" s="24"/>
      <c r="O544" s="24"/>
      <c r="P544" s="24"/>
      <c r="Q544" s="24"/>
      <c r="R544" s="24"/>
      <c r="S544" s="24"/>
      <c r="T544" s="24"/>
      <c r="U544" s="24"/>
      <c r="V544" s="24"/>
    </row>
    <row r="545" spans="1:22" ht="12.75" customHeight="1">
      <c r="A545" s="20"/>
      <c r="B545" s="24"/>
      <c r="C545" s="20"/>
      <c r="D545" s="24"/>
      <c r="E545" s="20"/>
      <c r="F545" s="24"/>
      <c r="G545" s="41"/>
      <c r="H545" s="24"/>
      <c r="I545" s="20"/>
      <c r="J545" s="24"/>
      <c r="K545" s="20"/>
      <c r="L545" s="24"/>
      <c r="M545" s="24"/>
      <c r="N545" s="24"/>
      <c r="O545" s="24"/>
      <c r="P545" s="24"/>
      <c r="Q545" s="24"/>
      <c r="R545" s="24"/>
      <c r="S545" s="24"/>
      <c r="T545" s="24"/>
      <c r="U545" s="24"/>
      <c r="V545" s="24"/>
    </row>
    <row r="546" spans="1:22" ht="12.75" customHeight="1">
      <c r="A546" s="20"/>
      <c r="B546" s="24"/>
      <c r="C546" s="20"/>
      <c r="D546" s="24"/>
      <c r="E546" s="20"/>
      <c r="F546" s="24"/>
      <c r="G546" s="41"/>
      <c r="H546" s="24"/>
      <c r="I546" s="20"/>
      <c r="J546" s="24"/>
      <c r="K546" s="20"/>
      <c r="L546" s="24"/>
      <c r="M546" s="24"/>
      <c r="N546" s="24"/>
      <c r="O546" s="24"/>
      <c r="P546" s="24"/>
      <c r="Q546" s="24"/>
      <c r="R546" s="24"/>
      <c r="S546" s="24"/>
      <c r="T546" s="24"/>
      <c r="U546" s="24"/>
      <c r="V546" s="24"/>
    </row>
    <row r="547" spans="1:22" ht="12.75" customHeight="1">
      <c r="A547" s="20"/>
      <c r="B547" s="24"/>
      <c r="C547" s="20"/>
      <c r="D547" s="24"/>
      <c r="E547" s="20"/>
      <c r="F547" s="24"/>
      <c r="G547" s="41"/>
      <c r="H547" s="24"/>
      <c r="I547" s="20"/>
      <c r="J547" s="24"/>
      <c r="K547" s="20"/>
      <c r="L547" s="24"/>
      <c r="M547" s="24"/>
      <c r="N547" s="24"/>
      <c r="O547" s="24"/>
      <c r="P547" s="24"/>
      <c r="Q547" s="24"/>
      <c r="R547" s="24"/>
      <c r="S547" s="24"/>
      <c r="T547" s="24"/>
      <c r="U547" s="24"/>
      <c r="V547" s="24"/>
    </row>
    <row r="548" spans="1:22" ht="12.75" customHeight="1">
      <c r="A548" s="20"/>
      <c r="B548" s="24"/>
      <c r="C548" s="20"/>
      <c r="D548" s="24"/>
      <c r="E548" s="20"/>
      <c r="F548" s="24"/>
      <c r="G548" s="41"/>
      <c r="H548" s="24"/>
      <c r="I548" s="20"/>
      <c r="J548" s="24"/>
      <c r="K548" s="20"/>
      <c r="L548" s="24"/>
      <c r="M548" s="24"/>
      <c r="N548" s="24"/>
      <c r="O548" s="24"/>
      <c r="P548" s="24"/>
      <c r="Q548" s="24"/>
      <c r="R548" s="24"/>
      <c r="S548" s="24"/>
      <c r="T548" s="24"/>
      <c r="U548" s="24"/>
      <c r="V548" s="24"/>
    </row>
    <row r="549" spans="1:22" ht="12.75" customHeight="1">
      <c r="A549" s="20"/>
      <c r="B549" s="24"/>
      <c r="C549" s="20"/>
      <c r="D549" s="24"/>
      <c r="E549" s="20"/>
      <c r="F549" s="24"/>
      <c r="G549" s="41"/>
      <c r="H549" s="24"/>
      <c r="I549" s="20"/>
      <c r="J549" s="24"/>
      <c r="K549" s="20"/>
      <c r="L549" s="24"/>
      <c r="M549" s="24"/>
      <c r="N549" s="24"/>
      <c r="O549" s="24"/>
      <c r="P549" s="24"/>
      <c r="Q549" s="24"/>
      <c r="R549" s="24"/>
      <c r="S549" s="24"/>
      <c r="T549" s="24"/>
      <c r="U549" s="24"/>
      <c r="V549" s="24"/>
    </row>
    <row r="550" spans="1:22" ht="12.75" customHeight="1">
      <c r="A550" s="20"/>
      <c r="B550" s="24"/>
      <c r="C550" s="20"/>
      <c r="D550" s="24"/>
      <c r="E550" s="20"/>
      <c r="F550" s="24"/>
      <c r="G550" s="41"/>
      <c r="H550" s="24"/>
      <c r="I550" s="20"/>
      <c r="J550" s="24"/>
      <c r="K550" s="20"/>
      <c r="L550" s="24"/>
      <c r="M550" s="24"/>
      <c r="N550" s="24"/>
      <c r="O550" s="24"/>
      <c r="P550" s="24"/>
      <c r="Q550" s="24"/>
      <c r="R550" s="24"/>
      <c r="S550" s="24"/>
      <c r="T550" s="24"/>
      <c r="U550" s="24"/>
      <c r="V550" s="24"/>
    </row>
    <row r="551" spans="1:22" ht="12.75" customHeight="1">
      <c r="A551" s="20"/>
      <c r="B551" s="24"/>
      <c r="C551" s="20"/>
      <c r="D551" s="24"/>
      <c r="E551" s="20"/>
      <c r="F551" s="24"/>
      <c r="G551" s="41"/>
      <c r="H551" s="24"/>
      <c r="I551" s="20"/>
      <c r="J551" s="24"/>
      <c r="K551" s="20"/>
      <c r="L551" s="24"/>
      <c r="M551" s="24"/>
      <c r="N551" s="24"/>
      <c r="O551" s="24"/>
      <c r="P551" s="24"/>
      <c r="Q551" s="24"/>
      <c r="R551" s="24"/>
      <c r="S551" s="24"/>
      <c r="T551" s="24"/>
      <c r="U551" s="24"/>
      <c r="V551" s="24"/>
    </row>
    <row r="552" spans="1:22" ht="12.75" customHeight="1">
      <c r="A552" s="20"/>
      <c r="B552" s="24"/>
      <c r="C552" s="20"/>
      <c r="D552" s="24"/>
      <c r="E552" s="20"/>
      <c r="F552" s="24"/>
      <c r="G552" s="41"/>
      <c r="H552" s="24"/>
      <c r="I552" s="20"/>
      <c r="J552" s="24"/>
      <c r="K552" s="20"/>
      <c r="L552" s="24"/>
      <c r="M552" s="24"/>
      <c r="N552" s="24"/>
      <c r="O552" s="24"/>
      <c r="P552" s="24"/>
      <c r="Q552" s="24"/>
      <c r="R552" s="24"/>
      <c r="S552" s="24"/>
      <c r="T552" s="24"/>
      <c r="U552" s="24"/>
      <c r="V552" s="24"/>
    </row>
    <row r="553" spans="1:22" ht="12.75" customHeight="1">
      <c r="A553" s="20"/>
      <c r="B553" s="24"/>
      <c r="C553" s="20"/>
      <c r="D553" s="24"/>
      <c r="E553" s="20"/>
      <c r="F553" s="24"/>
      <c r="G553" s="41"/>
      <c r="H553" s="24"/>
      <c r="I553" s="20"/>
      <c r="J553" s="24"/>
      <c r="K553" s="20"/>
      <c r="L553" s="24"/>
      <c r="M553" s="24"/>
      <c r="N553" s="24"/>
      <c r="O553" s="24"/>
      <c r="P553" s="24"/>
      <c r="Q553" s="24"/>
      <c r="R553" s="24"/>
      <c r="S553" s="24"/>
      <c r="T553" s="24"/>
      <c r="U553" s="24"/>
      <c r="V553" s="24"/>
    </row>
    <row r="554" spans="1:22" ht="12.75" customHeight="1">
      <c r="A554" s="20"/>
      <c r="B554" s="24"/>
      <c r="C554" s="20"/>
      <c r="D554" s="24"/>
      <c r="E554" s="20"/>
      <c r="F554" s="24"/>
      <c r="G554" s="41"/>
      <c r="H554" s="24"/>
      <c r="I554" s="20"/>
      <c r="J554" s="24"/>
      <c r="K554" s="20"/>
      <c r="L554" s="24"/>
      <c r="M554" s="24"/>
      <c r="N554" s="24"/>
      <c r="O554" s="24"/>
      <c r="P554" s="24"/>
      <c r="Q554" s="24"/>
      <c r="R554" s="24"/>
      <c r="S554" s="24"/>
      <c r="T554" s="24"/>
      <c r="U554" s="24"/>
      <c r="V554" s="24"/>
    </row>
    <row r="555" spans="1:22" ht="12.75" customHeight="1">
      <c r="A555" s="20"/>
      <c r="B555" s="24"/>
      <c r="C555" s="20"/>
      <c r="D555" s="24"/>
      <c r="E555" s="20"/>
      <c r="F555" s="24"/>
      <c r="G555" s="41"/>
      <c r="H555" s="24"/>
      <c r="I555" s="20"/>
      <c r="J555" s="24"/>
      <c r="K555" s="20"/>
      <c r="L555" s="24"/>
      <c r="M555" s="24"/>
      <c r="N555" s="24"/>
      <c r="O555" s="24"/>
      <c r="P555" s="24"/>
      <c r="Q555" s="24"/>
      <c r="R555" s="24"/>
      <c r="S555" s="24"/>
      <c r="T555" s="24"/>
      <c r="U555" s="24"/>
      <c r="V555" s="24"/>
    </row>
    <row r="556" spans="1:22" ht="12.75" customHeight="1">
      <c r="A556" s="20"/>
      <c r="B556" s="24"/>
      <c r="C556" s="20"/>
      <c r="D556" s="24"/>
      <c r="E556" s="20"/>
      <c r="F556" s="24"/>
      <c r="G556" s="41"/>
      <c r="H556" s="24"/>
      <c r="I556" s="20"/>
      <c r="J556" s="24"/>
      <c r="K556" s="20"/>
      <c r="L556" s="24"/>
      <c r="M556" s="24"/>
      <c r="N556" s="24"/>
      <c r="O556" s="24"/>
      <c r="P556" s="24"/>
      <c r="Q556" s="24"/>
      <c r="R556" s="24"/>
      <c r="S556" s="24"/>
      <c r="T556" s="24"/>
      <c r="U556" s="24"/>
      <c r="V556" s="24"/>
    </row>
    <row r="557" spans="1:22" ht="12.75" customHeight="1">
      <c r="A557" s="20"/>
      <c r="B557" s="24"/>
      <c r="C557" s="20"/>
      <c r="D557" s="24"/>
      <c r="E557" s="20"/>
      <c r="F557" s="24"/>
      <c r="G557" s="41"/>
      <c r="H557" s="24"/>
      <c r="I557" s="20"/>
      <c r="J557" s="24"/>
      <c r="K557" s="20"/>
      <c r="L557" s="24"/>
      <c r="M557" s="24"/>
      <c r="N557" s="24"/>
      <c r="O557" s="24"/>
      <c r="P557" s="24"/>
      <c r="Q557" s="24"/>
      <c r="R557" s="24"/>
      <c r="S557" s="24"/>
      <c r="T557" s="24"/>
      <c r="U557" s="24"/>
      <c r="V557" s="24"/>
    </row>
    <row r="558" spans="1:22" ht="12.75" customHeight="1">
      <c r="A558" s="20"/>
      <c r="B558" s="24"/>
      <c r="C558" s="20"/>
      <c r="D558" s="24"/>
      <c r="E558" s="20"/>
      <c r="F558" s="24"/>
      <c r="G558" s="41"/>
      <c r="H558" s="24"/>
      <c r="I558" s="20"/>
      <c r="J558" s="24"/>
      <c r="K558" s="20"/>
      <c r="L558" s="24"/>
      <c r="M558" s="24"/>
      <c r="N558" s="24"/>
      <c r="O558" s="24"/>
      <c r="P558" s="24"/>
      <c r="Q558" s="24"/>
      <c r="R558" s="24"/>
      <c r="S558" s="24"/>
      <c r="T558" s="24"/>
      <c r="U558" s="24"/>
      <c r="V558" s="24"/>
    </row>
    <row r="559" spans="1:22" ht="12.75" customHeight="1">
      <c r="A559" s="20"/>
      <c r="B559" s="24"/>
      <c r="C559" s="20"/>
      <c r="D559" s="24"/>
      <c r="E559" s="20"/>
      <c r="F559" s="24"/>
      <c r="G559" s="41"/>
      <c r="H559" s="24"/>
      <c r="I559" s="20"/>
      <c r="J559" s="24"/>
      <c r="K559" s="20"/>
      <c r="L559" s="24"/>
      <c r="M559" s="24"/>
      <c r="N559" s="24"/>
      <c r="O559" s="24"/>
      <c r="P559" s="24"/>
      <c r="Q559" s="24"/>
      <c r="R559" s="24"/>
      <c r="S559" s="24"/>
      <c r="T559" s="24"/>
      <c r="U559" s="24"/>
      <c r="V559" s="24"/>
    </row>
    <row r="560" spans="1:22" ht="12.75" customHeight="1">
      <c r="A560" s="20"/>
      <c r="B560" s="24"/>
      <c r="C560" s="20"/>
      <c r="D560" s="24"/>
      <c r="E560" s="20"/>
      <c r="F560" s="24"/>
      <c r="G560" s="41"/>
      <c r="H560" s="24"/>
      <c r="I560" s="20"/>
      <c r="J560" s="24"/>
      <c r="K560" s="20"/>
      <c r="L560" s="24"/>
      <c r="M560" s="24"/>
      <c r="N560" s="24"/>
      <c r="O560" s="24"/>
      <c r="P560" s="24"/>
      <c r="Q560" s="24"/>
      <c r="R560" s="24"/>
      <c r="S560" s="24"/>
      <c r="T560" s="24"/>
      <c r="U560" s="24"/>
      <c r="V560" s="24"/>
    </row>
    <row r="561" spans="1:22" ht="12.75" customHeight="1">
      <c r="A561" s="20"/>
      <c r="B561" s="24"/>
      <c r="C561" s="20"/>
      <c r="D561" s="24"/>
      <c r="E561" s="20"/>
      <c r="F561" s="24"/>
      <c r="G561" s="41"/>
      <c r="H561" s="24"/>
      <c r="I561" s="20"/>
      <c r="J561" s="24"/>
      <c r="K561" s="20"/>
      <c r="L561" s="24"/>
      <c r="M561" s="24"/>
      <c r="N561" s="24"/>
      <c r="O561" s="24"/>
      <c r="P561" s="24"/>
      <c r="Q561" s="24"/>
      <c r="R561" s="24"/>
      <c r="S561" s="24"/>
      <c r="T561" s="24"/>
      <c r="U561" s="24"/>
      <c r="V561" s="24"/>
    </row>
    <row r="562" spans="1:22" ht="12.75" customHeight="1">
      <c r="A562" s="20"/>
      <c r="B562" s="24"/>
      <c r="C562" s="20"/>
      <c r="D562" s="24"/>
      <c r="E562" s="20"/>
      <c r="F562" s="24"/>
      <c r="G562" s="41"/>
      <c r="H562" s="24"/>
      <c r="I562" s="20"/>
      <c r="J562" s="24"/>
      <c r="K562" s="20"/>
      <c r="L562" s="24"/>
      <c r="M562" s="24"/>
      <c r="N562" s="24"/>
      <c r="O562" s="24"/>
      <c r="P562" s="24"/>
      <c r="Q562" s="24"/>
      <c r="R562" s="24"/>
      <c r="S562" s="24"/>
      <c r="T562" s="24"/>
      <c r="U562" s="24"/>
      <c r="V562" s="24"/>
    </row>
    <row r="563" spans="1:22" ht="12.75" customHeight="1">
      <c r="A563" s="20"/>
      <c r="B563" s="24"/>
      <c r="C563" s="20"/>
      <c r="D563" s="24"/>
      <c r="E563" s="20"/>
      <c r="F563" s="24"/>
      <c r="G563" s="41"/>
      <c r="H563" s="24"/>
      <c r="I563" s="20"/>
      <c r="J563" s="24"/>
      <c r="K563" s="20"/>
      <c r="L563" s="24"/>
      <c r="M563" s="24"/>
      <c r="N563" s="24"/>
      <c r="O563" s="24"/>
      <c r="P563" s="24"/>
      <c r="Q563" s="24"/>
      <c r="R563" s="24"/>
      <c r="S563" s="24"/>
      <c r="T563" s="24"/>
      <c r="U563" s="24"/>
      <c r="V563" s="24"/>
    </row>
    <row r="564" spans="1:22" ht="12.75" customHeight="1">
      <c r="A564" s="20"/>
      <c r="B564" s="24"/>
      <c r="C564" s="20"/>
      <c r="D564" s="24"/>
      <c r="E564" s="20"/>
      <c r="F564" s="24"/>
      <c r="G564" s="41"/>
      <c r="H564" s="24"/>
      <c r="I564" s="20"/>
      <c r="J564" s="24"/>
      <c r="K564" s="20"/>
      <c r="L564" s="24"/>
      <c r="M564" s="24"/>
      <c r="N564" s="24"/>
      <c r="O564" s="24"/>
      <c r="P564" s="24"/>
      <c r="Q564" s="24"/>
      <c r="R564" s="24"/>
      <c r="S564" s="24"/>
      <c r="T564" s="24"/>
      <c r="U564" s="24"/>
      <c r="V564" s="24"/>
    </row>
    <row r="565" spans="1:22" ht="12.75" customHeight="1">
      <c r="A565" s="20"/>
      <c r="B565" s="24"/>
      <c r="C565" s="20"/>
      <c r="D565" s="24"/>
      <c r="E565" s="20"/>
      <c r="F565" s="24"/>
      <c r="G565" s="41"/>
      <c r="H565" s="24"/>
      <c r="I565" s="20"/>
      <c r="J565" s="24"/>
      <c r="K565" s="20"/>
      <c r="L565" s="24"/>
      <c r="M565" s="24"/>
      <c r="N565" s="24"/>
      <c r="O565" s="24"/>
      <c r="P565" s="24"/>
      <c r="Q565" s="24"/>
      <c r="R565" s="24"/>
      <c r="S565" s="24"/>
      <c r="T565" s="24"/>
      <c r="U565" s="24"/>
      <c r="V565" s="24"/>
    </row>
    <row r="566" spans="1:22" ht="12.75" customHeight="1">
      <c r="A566" s="20"/>
      <c r="B566" s="24"/>
      <c r="C566" s="20"/>
      <c r="D566" s="24"/>
      <c r="E566" s="20"/>
      <c r="F566" s="24"/>
      <c r="G566" s="41"/>
      <c r="H566" s="24"/>
      <c r="I566" s="20"/>
      <c r="J566" s="24"/>
      <c r="K566" s="20"/>
      <c r="L566" s="24"/>
      <c r="M566" s="24"/>
      <c r="N566" s="24"/>
      <c r="O566" s="24"/>
      <c r="P566" s="24"/>
      <c r="Q566" s="24"/>
      <c r="R566" s="24"/>
      <c r="S566" s="24"/>
      <c r="T566" s="24"/>
      <c r="U566" s="24"/>
      <c r="V566" s="24"/>
    </row>
    <row r="567" spans="1:22" ht="12.75" customHeight="1">
      <c r="A567" s="20"/>
      <c r="B567" s="24"/>
      <c r="C567" s="20"/>
      <c r="D567" s="24"/>
      <c r="E567" s="20"/>
      <c r="F567" s="24"/>
      <c r="G567" s="41"/>
      <c r="H567" s="24"/>
      <c r="I567" s="20"/>
      <c r="J567" s="24"/>
      <c r="K567" s="20"/>
      <c r="L567" s="24"/>
      <c r="M567" s="24"/>
      <c r="N567" s="24"/>
      <c r="O567" s="24"/>
      <c r="P567" s="24"/>
      <c r="Q567" s="24"/>
      <c r="R567" s="24"/>
      <c r="S567" s="24"/>
      <c r="T567" s="24"/>
      <c r="U567" s="24"/>
      <c r="V567" s="24"/>
    </row>
    <row r="568" spans="1:22" ht="12.75" customHeight="1">
      <c r="A568" s="20"/>
      <c r="B568" s="24"/>
      <c r="C568" s="20"/>
      <c r="D568" s="24"/>
      <c r="E568" s="20"/>
      <c r="F568" s="24"/>
      <c r="G568" s="41"/>
      <c r="H568" s="24"/>
      <c r="I568" s="20"/>
      <c r="J568" s="24"/>
      <c r="K568" s="20"/>
      <c r="L568" s="24"/>
      <c r="M568" s="24"/>
      <c r="N568" s="24"/>
      <c r="O568" s="24"/>
      <c r="P568" s="24"/>
      <c r="Q568" s="24"/>
      <c r="R568" s="24"/>
      <c r="S568" s="24"/>
      <c r="T568" s="24"/>
      <c r="U568" s="24"/>
      <c r="V568" s="24"/>
    </row>
    <row r="569" spans="1:22" ht="12.75" customHeight="1">
      <c r="A569" s="20"/>
      <c r="B569" s="24"/>
      <c r="C569" s="20"/>
      <c r="D569" s="24"/>
      <c r="E569" s="20"/>
      <c r="F569" s="24"/>
      <c r="G569" s="41"/>
      <c r="H569" s="24"/>
      <c r="I569" s="20"/>
      <c r="J569" s="24"/>
      <c r="K569" s="20"/>
      <c r="L569" s="24"/>
      <c r="M569" s="24"/>
      <c r="N569" s="24"/>
      <c r="O569" s="24"/>
      <c r="P569" s="24"/>
      <c r="Q569" s="24"/>
      <c r="R569" s="24"/>
      <c r="S569" s="24"/>
      <c r="T569" s="24"/>
      <c r="U569" s="24"/>
      <c r="V569" s="24"/>
    </row>
    <row r="570" spans="1:22" ht="12.75" customHeight="1">
      <c r="A570" s="20"/>
      <c r="B570" s="24"/>
      <c r="C570" s="20"/>
      <c r="D570" s="24"/>
      <c r="E570" s="20"/>
      <c r="F570" s="24"/>
      <c r="G570" s="41"/>
      <c r="H570" s="24"/>
      <c r="I570" s="20"/>
      <c r="J570" s="24"/>
      <c r="K570" s="20"/>
      <c r="L570" s="24"/>
      <c r="M570" s="24"/>
      <c r="N570" s="24"/>
      <c r="O570" s="24"/>
      <c r="P570" s="24"/>
      <c r="Q570" s="24"/>
      <c r="R570" s="24"/>
      <c r="S570" s="24"/>
      <c r="T570" s="24"/>
      <c r="U570" s="24"/>
      <c r="V570" s="24"/>
    </row>
    <row r="571" spans="1:22" ht="12.75" customHeight="1">
      <c r="A571" s="20"/>
      <c r="B571" s="24"/>
      <c r="C571" s="20"/>
      <c r="D571" s="24"/>
      <c r="E571" s="20"/>
      <c r="F571" s="24"/>
      <c r="G571" s="41"/>
      <c r="H571" s="24"/>
      <c r="I571" s="20"/>
      <c r="J571" s="24"/>
      <c r="K571" s="20"/>
      <c r="L571" s="24"/>
      <c r="M571" s="24"/>
      <c r="N571" s="24"/>
      <c r="O571" s="24"/>
      <c r="P571" s="24"/>
      <c r="Q571" s="24"/>
      <c r="R571" s="24"/>
      <c r="S571" s="24"/>
      <c r="T571" s="24"/>
      <c r="U571" s="24"/>
      <c r="V571" s="24"/>
    </row>
    <row r="572" spans="1:22" ht="12.75" customHeight="1">
      <c r="A572" s="20"/>
      <c r="B572" s="24"/>
      <c r="C572" s="20"/>
      <c r="D572" s="24"/>
      <c r="E572" s="20"/>
      <c r="F572" s="24"/>
      <c r="G572" s="41"/>
      <c r="H572" s="24"/>
      <c r="I572" s="20"/>
      <c r="J572" s="24"/>
      <c r="K572" s="20"/>
      <c r="L572" s="24"/>
      <c r="M572" s="24"/>
      <c r="N572" s="24"/>
      <c r="O572" s="24"/>
      <c r="P572" s="24"/>
      <c r="Q572" s="24"/>
      <c r="R572" s="24"/>
      <c r="S572" s="24"/>
      <c r="T572" s="24"/>
      <c r="U572" s="24"/>
      <c r="V572" s="24"/>
    </row>
    <row r="573" spans="1:22" ht="12.75" customHeight="1">
      <c r="A573" s="20"/>
      <c r="B573" s="24"/>
      <c r="C573" s="20"/>
      <c r="D573" s="24"/>
      <c r="E573" s="20"/>
      <c r="F573" s="24"/>
      <c r="G573" s="41"/>
      <c r="H573" s="24"/>
      <c r="I573" s="20"/>
      <c r="J573" s="24"/>
      <c r="K573" s="20"/>
      <c r="L573" s="24"/>
      <c r="M573" s="24"/>
      <c r="N573" s="24"/>
      <c r="O573" s="24"/>
      <c r="P573" s="24"/>
      <c r="Q573" s="24"/>
      <c r="R573" s="24"/>
      <c r="S573" s="24"/>
      <c r="T573" s="24"/>
      <c r="U573" s="24"/>
      <c r="V573" s="24"/>
    </row>
    <row r="574" spans="1:22" ht="12.75" customHeight="1">
      <c r="A574" s="20"/>
      <c r="B574" s="24"/>
      <c r="C574" s="20"/>
      <c r="D574" s="24"/>
      <c r="E574" s="20"/>
      <c r="F574" s="24"/>
      <c r="G574" s="41"/>
      <c r="H574" s="24"/>
      <c r="I574" s="20"/>
      <c r="J574" s="24"/>
      <c r="K574" s="20"/>
      <c r="L574" s="24"/>
      <c r="M574" s="24"/>
      <c r="N574" s="24"/>
      <c r="O574" s="24"/>
      <c r="P574" s="24"/>
      <c r="Q574" s="24"/>
      <c r="R574" s="24"/>
      <c r="S574" s="24"/>
      <c r="T574" s="24"/>
      <c r="U574" s="24"/>
      <c r="V574" s="24"/>
    </row>
    <row r="575" spans="1:22" ht="12.75" customHeight="1">
      <c r="A575" s="20"/>
      <c r="B575" s="24"/>
      <c r="C575" s="20"/>
      <c r="D575" s="24"/>
      <c r="E575" s="20"/>
      <c r="F575" s="24"/>
      <c r="G575" s="41"/>
      <c r="H575" s="24"/>
      <c r="I575" s="20"/>
      <c r="J575" s="24"/>
      <c r="K575" s="20"/>
      <c r="L575" s="24"/>
      <c r="M575" s="24"/>
      <c r="N575" s="24"/>
      <c r="O575" s="24"/>
      <c r="P575" s="24"/>
      <c r="Q575" s="24"/>
      <c r="R575" s="24"/>
      <c r="S575" s="24"/>
      <c r="T575" s="24"/>
      <c r="U575" s="24"/>
      <c r="V575" s="24"/>
    </row>
    <row r="576" spans="1:22" ht="12.75" customHeight="1">
      <c r="A576" s="20"/>
      <c r="B576" s="24"/>
      <c r="C576" s="20"/>
      <c r="D576" s="24"/>
      <c r="E576" s="20"/>
      <c r="F576" s="24"/>
      <c r="G576" s="41"/>
      <c r="H576" s="24"/>
      <c r="I576" s="20"/>
      <c r="J576" s="24"/>
      <c r="K576" s="20"/>
      <c r="L576" s="24"/>
      <c r="M576" s="24"/>
      <c r="N576" s="24"/>
      <c r="O576" s="24"/>
      <c r="P576" s="24"/>
      <c r="Q576" s="24"/>
      <c r="R576" s="24"/>
      <c r="S576" s="24"/>
      <c r="T576" s="24"/>
      <c r="U576" s="24"/>
      <c r="V576" s="24"/>
    </row>
    <row r="577" spans="1:22" ht="12.75" customHeight="1">
      <c r="A577" s="20"/>
      <c r="B577" s="24"/>
      <c r="C577" s="20"/>
      <c r="D577" s="24"/>
      <c r="E577" s="20"/>
      <c r="F577" s="24"/>
      <c r="G577" s="41"/>
      <c r="H577" s="24"/>
      <c r="I577" s="20"/>
      <c r="J577" s="24"/>
      <c r="K577" s="20"/>
      <c r="L577" s="24"/>
      <c r="M577" s="24"/>
      <c r="N577" s="24"/>
      <c r="O577" s="24"/>
      <c r="P577" s="24"/>
      <c r="Q577" s="24"/>
      <c r="R577" s="24"/>
      <c r="S577" s="24"/>
      <c r="T577" s="24"/>
      <c r="U577" s="24"/>
      <c r="V577" s="24"/>
    </row>
    <row r="578" spans="1:22" ht="12.75" customHeight="1">
      <c r="A578" s="20"/>
      <c r="B578" s="24"/>
      <c r="C578" s="20"/>
      <c r="D578" s="24"/>
      <c r="E578" s="20"/>
      <c r="F578" s="24"/>
      <c r="G578" s="41"/>
      <c r="H578" s="24"/>
      <c r="I578" s="20"/>
      <c r="J578" s="24"/>
      <c r="K578" s="20"/>
      <c r="L578" s="24"/>
      <c r="M578" s="24"/>
      <c r="N578" s="24"/>
      <c r="O578" s="24"/>
      <c r="P578" s="24"/>
      <c r="Q578" s="24"/>
      <c r="R578" s="24"/>
      <c r="S578" s="24"/>
      <c r="T578" s="24"/>
      <c r="U578" s="24"/>
      <c r="V578" s="24"/>
    </row>
    <row r="579" spans="1:22" ht="12.75" customHeight="1">
      <c r="A579" s="20"/>
      <c r="B579" s="24"/>
      <c r="C579" s="20"/>
      <c r="D579" s="24"/>
      <c r="E579" s="20"/>
      <c r="F579" s="24"/>
      <c r="G579" s="41"/>
      <c r="H579" s="24"/>
      <c r="I579" s="20"/>
      <c r="J579" s="24"/>
      <c r="K579" s="20"/>
      <c r="L579" s="24"/>
      <c r="M579" s="24"/>
      <c r="N579" s="24"/>
      <c r="O579" s="24"/>
      <c r="P579" s="24"/>
      <c r="Q579" s="24"/>
      <c r="R579" s="24"/>
      <c r="S579" s="24"/>
      <c r="T579" s="24"/>
      <c r="U579" s="24"/>
      <c r="V579" s="24"/>
    </row>
    <row r="580" spans="1:22" ht="12.75" customHeight="1">
      <c r="A580" s="20"/>
      <c r="B580" s="24"/>
      <c r="C580" s="20"/>
      <c r="D580" s="24"/>
      <c r="E580" s="20"/>
      <c r="F580" s="24"/>
      <c r="G580" s="41"/>
      <c r="H580" s="24"/>
      <c r="I580" s="20"/>
      <c r="J580" s="24"/>
      <c r="K580" s="20"/>
      <c r="L580" s="24"/>
      <c r="M580" s="24"/>
      <c r="N580" s="24"/>
      <c r="O580" s="24"/>
      <c r="P580" s="24"/>
      <c r="Q580" s="24"/>
      <c r="R580" s="24"/>
      <c r="S580" s="24"/>
      <c r="T580" s="24"/>
      <c r="U580" s="24"/>
      <c r="V580" s="24"/>
    </row>
    <row r="581" spans="1:22" ht="12.75" customHeight="1">
      <c r="A581" s="20"/>
      <c r="B581" s="24"/>
      <c r="C581" s="20"/>
      <c r="D581" s="24"/>
      <c r="E581" s="20"/>
      <c r="F581" s="24"/>
      <c r="G581" s="41"/>
      <c r="H581" s="24"/>
      <c r="I581" s="20"/>
      <c r="J581" s="24"/>
      <c r="K581" s="20"/>
      <c r="L581" s="24"/>
      <c r="M581" s="24"/>
      <c r="N581" s="24"/>
      <c r="O581" s="24"/>
      <c r="P581" s="24"/>
      <c r="Q581" s="24"/>
      <c r="R581" s="24"/>
      <c r="S581" s="24"/>
      <c r="T581" s="24"/>
      <c r="U581" s="24"/>
      <c r="V581" s="24"/>
    </row>
    <row r="582" spans="1:22" ht="12.75" customHeight="1">
      <c r="A582" s="20"/>
      <c r="B582" s="24"/>
      <c r="C582" s="20"/>
      <c r="D582" s="24"/>
      <c r="E582" s="20"/>
      <c r="F582" s="24"/>
      <c r="G582" s="41"/>
      <c r="H582" s="24"/>
      <c r="I582" s="20"/>
      <c r="J582" s="24"/>
      <c r="K582" s="20"/>
      <c r="L582" s="24"/>
      <c r="M582" s="24"/>
      <c r="N582" s="24"/>
      <c r="O582" s="24"/>
      <c r="P582" s="24"/>
      <c r="Q582" s="24"/>
      <c r="R582" s="24"/>
      <c r="S582" s="24"/>
      <c r="T582" s="24"/>
      <c r="U582" s="24"/>
      <c r="V582" s="24"/>
    </row>
    <row r="583" spans="1:22" ht="12.75" customHeight="1">
      <c r="A583" s="20"/>
      <c r="B583" s="24"/>
      <c r="C583" s="20"/>
      <c r="D583" s="24"/>
      <c r="E583" s="20"/>
      <c r="F583" s="24"/>
      <c r="G583" s="41"/>
      <c r="H583" s="24"/>
      <c r="I583" s="20"/>
      <c r="J583" s="24"/>
      <c r="K583" s="20"/>
      <c r="L583" s="24"/>
      <c r="M583" s="24"/>
      <c r="N583" s="24"/>
      <c r="O583" s="24"/>
      <c r="P583" s="24"/>
      <c r="Q583" s="24"/>
      <c r="R583" s="24"/>
      <c r="S583" s="24"/>
      <c r="T583" s="24"/>
      <c r="U583" s="24"/>
      <c r="V583" s="24"/>
    </row>
    <row r="584" spans="1:22" ht="12.75" customHeight="1">
      <c r="A584" s="20"/>
      <c r="B584" s="24"/>
      <c r="C584" s="20"/>
      <c r="D584" s="24"/>
      <c r="E584" s="20"/>
      <c r="F584" s="24"/>
      <c r="G584" s="41"/>
      <c r="H584" s="24"/>
      <c r="I584" s="20"/>
      <c r="J584" s="24"/>
      <c r="K584" s="20"/>
      <c r="L584" s="24"/>
      <c r="M584" s="24"/>
      <c r="N584" s="24"/>
      <c r="O584" s="24"/>
      <c r="P584" s="24"/>
      <c r="Q584" s="24"/>
      <c r="R584" s="24"/>
      <c r="S584" s="24"/>
      <c r="T584" s="24"/>
      <c r="U584" s="24"/>
      <c r="V584" s="24"/>
    </row>
    <row r="585" spans="1:22" ht="12.75" customHeight="1">
      <c r="A585" s="20"/>
      <c r="B585" s="24"/>
      <c r="C585" s="20"/>
      <c r="D585" s="24"/>
      <c r="E585" s="20"/>
      <c r="F585" s="24"/>
      <c r="G585" s="41"/>
      <c r="H585" s="24"/>
      <c r="I585" s="20"/>
      <c r="J585" s="24"/>
      <c r="K585" s="20"/>
      <c r="L585" s="24"/>
      <c r="M585" s="24"/>
      <c r="N585" s="24"/>
      <c r="O585" s="24"/>
      <c r="P585" s="24"/>
      <c r="Q585" s="24"/>
      <c r="R585" s="24"/>
      <c r="S585" s="24"/>
      <c r="T585" s="24"/>
      <c r="U585" s="24"/>
      <c r="V585" s="24"/>
    </row>
    <row r="586" spans="1:22" ht="12.75" customHeight="1">
      <c r="A586" s="20"/>
      <c r="B586" s="24"/>
      <c r="C586" s="20"/>
      <c r="D586" s="24"/>
      <c r="E586" s="20"/>
      <c r="F586" s="24"/>
      <c r="G586" s="41"/>
      <c r="H586" s="24"/>
      <c r="I586" s="20"/>
      <c r="J586" s="24"/>
      <c r="K586" s="20"/>
      <c r="L586" s="24"/>
      <c r="M586" s="24"/>
      <c r="N586" s="24"/>
      <c r="O586" s="24"/>
      <c r="P586" s="24"/>
      <c r="Q586" s="24"/>
      <c r="R586" s="24"/>
      <c r="S586" s="24"/>
      <c r="T586" s="24"/>
      <c r="U586" s="24"/>
      <c r="V586" s="24"/>
    </row>
    <row r="587" spans="1:22" ht="12.75" customHeight="1">
      <c r="A587" s="20"/>
      <c r="B587" s="24"/>
      <c r="C587" s="20"/>
      <c r="D587" s="24"/>
      <c r="E587" s="20"/>
      <c r="F587" s="24"/>
      <c r="G587" s="41"/>
      <c r="H587" s="24"/>
      <c r="I587" s="20"/>
      <c r="J587" s="24"/>
      <c r="K587" s="20"/>
      <c r="L587" s="24"/>
      <c r="M587" s="24"/>
      <c r="N587" s="24"/>
      <c r="O587" s="24"/>
      <c r="P587" s="24"/>
      <c r="Q587" s="24"/>
      <c r="R587" s="24"/>
      <c r="S587" s="24"/>
      <c r="T587" s="24"/>
      <c r="U587" s="24"/>
      <c r="V587" s="24"/>
    </row>
    <row r="588" spans="1:22" ht="12.75" customHeight="1">
      <c r="A588" s="20"/>
      <c r="B588" s="24"/>
      <c r="C588" s="20"/>
      <c r="D588" s="24"/>
      <c r="E588" s="20"/>
      <c r="F588" s="24"/>
      <c r="G588" s="41"/>
      <c r="H588" s="24"/>
      <c r="I588" s="20"/>
      <c r="J588" s="24"/>
      <c r="K588" s="20"/>
      <c r="L588" s="24"/>
      <c r="M588" s="24"/>
      <c r="N588" s="24"/>
      <c r="O588" s="24"/>
      <c r="P588" s="24"/>
      <c r="Q588" s="24"/>
      <c r="R588" s="24"/>
      <c r="S588" s="24"/>
      <c r="T588" s="24"/>
      <c r="U588" s="24"/>
      <c r="V588" s="24"/>
    </row>
    <row r="589" spans="1:22" ht="12.75" customHeight="1">
      <c r="A589" s="20"/>
      <c r="B589" s="24"/>
      <c r="C589" s="20"/>
      <c r="D589" s="24"/>
      <c r="E589" s="20"/>
      <c r="F589" s="24"/>
      <c r="G589" s="41"/>
      <c r="H589" s="24"/>
      <c r="I589" s="20"/>
      <c r="J589" s="24"/>
      <c r="K589" s="20"/>
      <c r="L589" s="24"/>
      <c r="M589" s="24"/>
      <c r="N589" s="24"/>
      <c r="O589" s="24"/>
      <c r="P589" s="24"/>
      <c r="Q589" s="24"/>
      <c r="R589" s="24"/>
      <c r="S589" s="24"/>
      <c r="T589" s="24"/>
      <c r="U589" s="24"/>
      <c r="V589" s="24"/>
    </row>
    <row r="590" spans="1:22" ht="12.75" customHeight="1">
      <c r="A590" s="20"/>
      <c r="B590" s="24"/>
      <c r="C590" s="20"/>
      <c r="D590" s="24"/>
      <c r="E590" s="20"/>
      <c r="F590" s="24"/>
      <c r="G590" s="41"/>
      <c r="H590" s="24"/>
      <c r="I590" s="20"/>
      <c r="J590" s="24"/>
      <c r="K590" s="20"/>
      <c r="L590" s="24"/>
      <c r="M590" s="24"/>
      <c r="N590" s="24"/>
      <c r="O590" s="24"/>
      <c r="P590" s="24"/>
      <c r="Q590" s="24"/>
      <c r="R590" s="24"/>
      <c r="S590" s="24"/>
      <c r="T590" s="24"/>
      <c r="U590" s="24"/>
      <c r="V590" s="24"/>
    </row>
    <row r="591" spans="1:22" ht="12.75" customHeight="1">
      <c r="A591" s="20"/>
      <c r="B591" s="24"/>
      <c r="C591" s="20"/>
      <c r="D591" s="24"/>
      <c r="E591" s="20"/>
      <c r="F591" s="24"/>
      <c r="G591" s="41"/>
      <c r="H591" s="24"/>
      <c r="I591" s="20"/>
      <c r="J591" s="24"/>
      <c r="K591" s="20"/>
      <c r="L591" s="24"/>
      <c r="M591" s="24"/>
      <c r="N591" s="24"/>
      <c r="O591" s="24"/>
      <c r="P591" s="24"/>
      <c r="Q591" s="24"/>
      <c r="R591" s="24"/>
      <c r="S591" s="24"/>
      <c r="T591" s="24"/>
      <c r="U591" s="24"/>
      <c r="V591" s="24"/>
    </row>
    <row r="592" spans="1:22" ht="12.75" customHeight="1">
      <c r="A592" s="20"/>
      <c r="B592" s="24"/>
      <c r="C592" s="20"/>
      <c r="D592" s="24"/>
      <c r="E592" s="20"/>
      <c r="F592" s="24"/>
      <c r="G592" s="41"/>
      <c r="H592" s="24"/>
      <c r="I592" s="20"/>
      <c r="J592" s="24"/>
      <c r="K592" s="20"/>
      <c r="L592" s="24"/>
      <c r="M592" s="24"/>
      <c r="N592" s="24"/>
      <c r="O592" s="24"/>
      <c r="P592" s="24"/>
      <c r="Q592" s="24"/>
      <c r="R592" s="24"/>
      <c r="S592" s="24"/>
      <c r="T592" s="24"/>
      <c r="U592" s="24"/>
      <c r="V592" s="24"/>
    </row>
    <row r="593" spans="1:22" ht="12.75" customHeight="1">
      <c r="A593" s="20"/>
      <c r="B593" s="24"/>
      <c r="C593" s="20"/>
      <c r="D593" s="24"/>
      <c r="E593" s="20"/>
      <c r="F593" s="24"/>
      <c r="G593" s="41"/>
      <c r="H593" s="24"/>
      <c r="I593" s="20"/>
      <c r="J593" s="24"/>
      <c r="K593" s="20"/>
      <c r="L593" s="24"/>
      <c r="M593" s="24"/>
      <c r="N593" s="24"/>
      <c r="O593" s="24"/>
      <c r="P593" s="24"/>
      <c r="Q593" s="24"/>
      <c r="R593" s="24"/>
      <c r="S593" s="24"/>
      <c r="T593" s="24"/>
      <c r="U593" s="24"/>
      <c r="V593" s="24"/>
    </row>
    <row r="594" spans="1:22" ht="12.75" customHeight="1">
      <c r="A594" s="20"/>
      <c r="B594" s="24"/>
      <c r="C594" s="20"/>
      <c r="D594" s="24"/>
      <c r="E594" s="20"/>
      <c r="F594" s="24"/>
      <c r="G594" s="41"/>
      <c r="H594" s="24"/>
      <c r="I594" s="20"/>
      <c r="J594" s="24"/>
      <c r="K594" s="20"/>
      <c r="L594" s="24"/>
      <c r="M594" s="24"/>
      <c r="N594" s="24"/>
      <c r="O594" s="24"/>
      <c r="P594" s="24"/>
      <c r="Q594" s="24"/>
      <c r="R594" s="24"/>
      <c r="S594" s="24"/>
      <c r="T594" s="24"/>
      <c r="U594" s="24"/>
      <c r="V594" s="24"/>
    </row>
    <row r="595" spans="1:22" ht="12.75" customHeight="1">
      <c r="A595" s="20"/>
      <c r="B595" s="24"/>
      <c r="C595" s="20"/>
      <c r="D595" s="24"/>
      <c r="E595" s="20"/>
      <c r="F595" s="24"/>
      <c r="G595" s="41"/>
      <c r="H595" s="24"/>
      <c r="I595" s="20"/>
      <c r="J595" s="24"/>
      <c r="K595" s="20"/>
      <c r="L595" s="24"/>
      <c r="M595" s="24"/>
      <c r="N595" s="24"/>
      <c r="O595" s="24"/>
      <c r="P595" s="24"/>
      <c r="Q595" s="24"/>
      <c r="R595" s="24"/>
      <c r="S595" s="24"/>
      <c r="T595" s="24"/>
      <c r="U595" s="24"/>
      <c r="V595" s="24"/>
    </row>
    <row r="596" spans="1:22" ht="12.75" customHeight="1">
      <c r="A596" s="20"/>
      <c r="B596" s="24"/>
      <c r="C596" s="20"/>
      <c r="D596" s="24"/>
      <c r="E596" s="20"/>
      <c r="F596" s="24"/>
      <c r="G596" s="41"/>
      <c r="H596" s="24"/>
      <c r="I596" s="20"/>
      <c r="J596" s="24"/>
      <c r="K596" s="20"/>
      <c r="L596" s="24"/>
      <c r="M596" s="24"/>
      <c r="N596" s="24"/>
      <c r="O596" s="24"/>
      <c r="P596" s="24"/>
      <c r="Q596" s="24"/>
      <c r="R596" s="24"/>
      <c r="S596" s="24"/>
      <c r="T596" s="24"/>
      <c r="U596" s="24"/>
      <c r="V596" s="24"/>
    </row>
    <row r="597" spans="1:22" ht="12.75" customHeight="1">
      <c r="A597" s="20"/>
      <c r="B597" s="24"/>
      <c r="C597" s="20"/>
      <c r="D597" s="24"/>
      <c r="E597" s="20"/>
      <c r="F597" s="24"/>
      <c r="G597" s="41"/>
      <c r="H597" s="24"/>
      <c r="I597" s="20"/>
      <c r="J597" s="24"/>
      <c r="K597" s="20"/>
      <c r="L597" s="24"/>
      <c r="M597" s="24"/>
      <c r="N597" s="24"/>
      <c r="O597" s="24"/>
      <c r="P597" s="24"/>
      <c r="Q597" s="24"/>
      <c r="R597" s="24"/>
      <c r="S597" s="24"/>
      <c r="T597" s="24"/>
      <c r="U597" s="24"/>
      <c r="V597" s="24"/>
    </row>
    <row r="598" spans="1:22" ht="12.75" customHeight="1">
      <c r="A598" s="20"/>
      <c r="B598" s="24"/>
      <c r="C598" s="20"/>
      <c r="D598" s="24"/>
      <c r="E598" s="20"/>
      <c r="F598" s="24"/>
      <c r="G598" s="41"/>
      <c r="H598" s="24"/>
      <c r="I598" s="20"/>
      <c r="J598" s="24"/>
      <c r="K598" s="20"/>
      <c r="L598" s="24"/>
      <c r="M598" s="24"/>
      <c r="N598" s="24"/>
      <c r="O598" s="24"/>
      <c r="P598" s="24"/>
      <c r="Q598" s="24"/>
      <c r="R598" s="24"/>
      <c r="S598" s="24"/>
      <c r="T598" s="24"/>
      <c r="U598" s="24"/>
      <c r="V598" s="24"/>
    </row>
    <row r="599" spans="1:22" ht="12.75" customHeight="1">
      <c r="A599" s="20"/>
      <c r="B599" s="24"/>
      <c r="C599" s="20"/>
      <c r="D599" s="24"/>
      <c r="E599" s="20"/>
      <c r="F599" s="24"/>
      <c r="G599" s="41"/>
      <c r="H599" s="24"/>
      <c r="I599" s="20"/>
      <c r="J599" s="24"/>
      <c r="K599" s="20"/>
      <c r="L599" s="24"/>
      <c r="M599" s="24"/>
      <c r="N599" s="24"/>
      <c r="O599" s="24"/>
      <c r="P599" s="24"/>
      <c r="Q599" s="24"/>
      <c r="R599" s="24"/>
      <c r="S599" s="24"/>
      <c r="T599" s="24"/>
      <c r="U599" s="24"/>
      <c r="V599" s="24"/>
    </row>
    <row r="600" spans="1:22" ht="12.75" customHeight="1">
      <c r="A600" s="20"/>
      <c r="B600" s="24"/>
      <c r="C600" s="20"/>
      <c r="D600" s="24"/>
      <c r="E600" s="20"/>
      <c r="F600" s="24"/>
      <c r="G600" s="41"/>
      <c r="H600" s="24"/>
      <c r="I600" s="20"/>
      <c r="J600" s="24"/>
      <c r="K600" s="20"/>
      <c r="L600" s="24"/>
      <c r="M600" s="24"/>
      <c r="N600" s="24"/>
      <c r="O600" s="24"/>
      <c r="P600" s="24"/>
      <c r="Q600" s="24"/>
      <c r="R600" s="24"/>
      <c r="S600" s="24"/>
      <c r="T600" s="24"/>
      <c r="U600" s="24"/>
      <c r="V600" s="24"/>
    </row>
    <row r="601" spans="1:22" ht="12.75" customHeight="1">
      <c r="A601" s="20"/>
      <c r="B601" s="24"/>
      <c r="C601" s="20"/>
      <c r="D601" s="24"/>
      <c r="E601" s="20"/>
      <c r="F601" s="24"/>
      <c r="G601" s="41"/>
      <c r="H601" s="24"/>
      <c r="I601" s="20"/>
      <c r="J601" s="24"/>
      <c r="K601" s="20"/>
      <c r="L601" s="24"/>
      <c r="M601" s="24"/>
      <c r="N601" s="24"/>
      <c r="O601" s="24"/>
      <c r="P601" s="24"/>
      <c r="Q601" s="24"/>
      <c r="R601" s="24"/>
      <c r="S601" s="24"/>
      <c r="T601" s="24"/>
      <c r="U601" s="24"/>
      <c r="V601" s="24"/>
    </row>
    <row r="602" spans="1:22" ht="12.75" customHeight="1">
      <c r="A602" s="20"/>
      <c r="B602" s="24"/>
      <c r="C602" s="20"/>
      <c r="D602" s="24"/>
      <c r="E602" s="20"/>
      <c r="F602" s="24"/>
      <c r="G602" s="41"/>
      <c r="H602" s="24"/>
      <c r="I602" s="20"/>
      <c r="J602" s="24"/>
      <c r="K602" s="20"/>
      <c r="L602" s="24"/>
      <c r="M602" s="24"/>
      <c r="N602" s="24"/>
      <c r="O602" s="24"/>
      <c r="P602" s="24"/>
      <c r="Q602" s="24"/>
      <c r="R602" s="24"/>
      <c r="S602" s="24"/>
      <c r="T602" s="24"/>
      <c r="U602" s="24"/>
      <c r="V602" s="24"/>
    </row>
    <row r="603" spans="1:22" ht="12.75" customHeight="1">
      <c r="A603" s="20"/>
      <c r="B603" s="24"/>
      <c r="C603" s="20"/>
      <c r="D603" s="24"/>
      <c r="E603" s="20"/>
      <c r="F603" s="24"/>
      <c r="G603" s="41"/>
      <c r="H603" s="24"/>
      <c r="I603" s="20"/>
      <c r="J603" s="24"/>
      <c r="K603" s="20"/>
      <c r="L603" s="24"/>
      <c r="M603" s="24"/>
      <c r="N603" s="24"/>
      <c r="O603" s="24"/>
      <c r="P603" s="24"/>
      <c r="Q603" s="24"/>
      <c r="R603" s="24"/>
      <c r="S603" s="24"/>
      <c r="T603" s="24"/>
      <c r="U603" s="24"/>
      <c r="V603" s="24"/>
    </row>
    <row r="604" spans="1:22" ht="12.75" customHeight="1">
      <c r="A604" s="20"/>
      <c r="B604" s="24"/>
      <c r="C604" s="20"/>
      <c r="D604" s="24"/>
      <c r="E604" s="20"/>
      <c r="F604" s="24"/>
      <c r="G604" s="41"/>
      <c r="H604" s="24"/>
      <c r="I604" s="20"/>
      <c r="J604" s="24"/>
      <c r="K604" s="20"/>
      <c r="L604" s="24"/>
      <c r="M604" s="24"/>
      <c r="N604" s="24"/>
      <c r="O604" s="24"/>
      <c r="P604" s="24"/>
      <c r="Q604" s="24"/>
      <c r="R604" s="24"/>
      <c r="S604" s="24"/>
      <c r="T604" s="24"/>
      <c r="U604" s="24"/>
      <c r="V604" s="24"/>
    </row>
    <row r="605" spans="1:22" ht="12.75" customHeight="1">
      <c r="A605" s="20"/>
      <c r="B605" s="24"/>
      <c r="C605" s="20"/>
      <c r="D605" s="24"/>
      <c r="E605" s="20"/>
      <c r="F605" s="24"/>
      <c r="G605" s="41"/>
      <c r="H605" s="24"/>
      <c r="I605" s="20"/>
      <c r="J605" s="24"/>
      <c r="K605" s="20"/>
      <c r="L605" s="24"/>
      <c r="M605" s="24"/>
      <c r="N605" s="24"/>
      <c r="O605" s="24"/>
      <c r="P605" s="24"/>
      <c r="Q605" s="24"/>
      <c r="R605" s="24"/>
      <c r="S605" s="24"/>
      <c r="T605" s="24"/>
      <c r="U605" s="24"/>
      <c r="V605" s="24"/>
    </row>
    <row r="606" spans="1:22" ht="12.75" customHeight="1">
      <c r="A606" s="20"/>
      <c r="B606" s="24"/>
      <c r="C606" s="20"/>
      <c r="D606" s="24"/>
      <c r="E606" s="20"/>
      <c r="F606" s="24"/>
      <c r="G606" s="41"/>
      <c r="H606" s="24"/>
      <c r="I606" s="20"/>
      <c r="J606" s="24"/>
      <c r="K606" s="20"/>
      <c r="L606" s="24"/>
      <c r="M606" s="24"/>
      <c r="N606" s="24"/>
      <c r="O606" s="24"/>
      <c r="P606" s="24"/>
      <c r="Q606" s="24"/>
      <c r="R606" s="24"/>
      <c r="S606" s="24"/>
      <c r="T606" s="24"/>
      <c r="U606" s="24"/>
      <c r="V606" s="24"/>
    </row>
    <row r="607" spans="1:22" ht="12.75" customHeight="1">
      <c r="A607" s="20"/>
      <c r="B607" s="24"/>
      <c r="C607" s="20"/>
      <c r="D607" s="24"/>
      <c r="E607" s="20"/>
      <c r="F607" s="24"/>
      <c r="G607" s="41"/>
      <c r="H607" s="24"/>
      <c r="I607" s="20"/>
      <c r="J607" s="24"/>
      <c r="K607" s="20"/>
      <c r="L607" s="24"/>
      <c r="M607" s="24"/>
      <c r="N607" s="24"/>
      <c r="O607" s="24"/>
      <c r="P607" s="24"/>
      <c r="Q607" s="24"/>
      <c r="R607" s="24"/>
      <c r="S607" s="24"/>
      <c r="T607" s="24"/>
      <c r="U607" s="24"/>
      <c r="V607" s="24"/>
    </row>
    <row r="608" spans="1:22" ht="12.75" customHeight="1">
      <c r="A608" s="20"/>
      <c r="B608" s="24"/>
      <c r="C608" s="20"/>
      <c r="D608" s="24"/>
      <c r="E608" s="20"/>
      <c r="F608" s="24"/>
      <c r="G608" s="41"/>
      <c r="H608" s="24"/>
      <c r="I608" s="20"/>
      <c r="J608" s="24"/>
      <c r="K608" s="20"/>
      <c r="L608" s="24"/>
      <c r="M608" s="24"/>
      <c r="N608" s="24"/>
      <c r="O608" s="24"/>
      <c r="P608" s="24"/>
      <c r="Q608" s="24"/>
      <c r="R608" s="24"/>
      <c r="S608" s="24"/>
      <c r="T608" s="24"/>
      <c r="U608" s="24"/>
      <c r="V608" s="24"/>
    </row>
    <row r="609" spans="1:22" ht="12.75" customHeight="1">
      <c r="A609" s="20"/>
      <c r="B609" s="24"/>
      <c r="C609" s="20"/>
      <c r="D609" s="24"/>
      <c r="E609" s="20"/>
      <c r="F609" s="24"/>
      <c r="G609" s="41"/>
      <c r="H609" s="24"/>
      <c r="I609" s="20"/>
      <c r="J609" s="24"/>
      <c r="K609" s="20"/>
      <c r="L609" s="24"/>
      <c r="M609" s="24"/>
      <c r="N609" s="24"/>
      <c r="O609" s="24"/>
      <c r="P609" s="24"/>
      <c r="Q609" s="24"/>
      <c r="R609" s="24"/>
      <c r="S609" s="24"/>
      <c r="T609" s="24"/>
      <c r="U609" s="24"/>
      <c r="V609" s="24"/>
    </row>
    <row r="610" spans="1:22" ht="12.75" customHeight="1">
      <c r="A610" s="20"/>
      <c r="B610" s="24"/>
      <c r="C610" s="20"/>
      <c r="D610" s="24"/>
      <c r="E610" s="20"/>
      <c r="F610" s="24"/>
      <c r="G610" s="41"/>
      <c r="H610" s="24"/>
      <c r="I610" s="20"/>
      <c r="J610" s="24"/>
      <c r="K610" s="20"/>
      <c r="L610" s="24"/>
      <c r="M610" s="24"/>
      <c r="N610" s="24"/>
      <c r="O610" s="24"/>
      <c r="P610" s="24"/>
      <c r="Q610" s="24"/>
      <c r="R610" s="24"/>
      <c r="S610" s="24"/>
      <c r="T610" s="24"/>
      <c r="U610" s="24"/>
      <c r="V610" s="24"/>
    </row>
    <row r="611" spans="1:22" ht="12.75" customHeight="1">
      <c r="A611" s="20"/>
      <c r="B611" s="24"/>
      <c r="C611" s="20"/>
      <c r="D611" s="24"/>
      <c r="E611" s="20"/>
      <c r="F611" s="24"/>
      <c r="G611" s="41"/>
      <c r="H611" s="24"/>
      <c r="I611" s="20"/>
      <c r="J611" s="24"/>
      <c r="K611" s="20"/>
      <c r="L611" s="24"/>
      <c r="M611" s="24"/>
      <c r="N611" s="24"/>
      <c r="O611" s="24"/>
      <c r="P611" s="24"/>
      <c r="Q611" s="24"/>
      <c r="R611" s="24"/>
      <c r="S611" s="24"/>
      <c r="T611" s="24"/>
      <c r="U611" s="24"/>
      <c r="V611" s="24"/>
    </row>
    <row r="612" spans="1:22" ht="12.75" customHeight="1">
      <c r="A612" s="20"/>
      <c r="B612" s="24"/>
      <c r="C612" s="20"/>
      <c r="D612" s="24"/>
      <c r="E612" s="20"/>
      <c r="F612" s="24"/>
      <c r="G612" s="41"/>
      <c r="H612" s="24"/>
      <c r="I612" s="20"/>
      <c r="J612" s="24"/>
      <c r="K612" s="20"/>
      <c r="L612" s="24"/>
      <c r="M612" s="24"/>
      <c r="N612" s="24"/>
      <c r="O612" s="24"/>
      <c r="P612" s="24"/>
      <c r="Q612" s="24"/>
      <c r="R612" s="24"/>
      <c r="S612" s="24"/>
      <c r="T612" s="24"/>
      <c r="U612" s="24"/>
      <c r="V612" s="24"/>
    </row>
    <row r="613" spans="1:22" ht="12.75" customHeight="1">
      <c r="A613" s="20"/>
      <c r="B613" s="24"/>
      <c r="C613" s="20"/>
      <c r="D613" s="24"/>
      <c r="E613" s="20"/>
      <c r="F613" s="24"/>
      <c r="G613" s="41"/>
      <c r="H613" s="24"/>
      <c r="I613" s="20"/>
      <c r="J613" s="24"/>
      <c r="K613" s="20"/>
      <c r="L613" s="24"/>
      <c r="M613" s="24"/>
      <c r="N613" s="24"/>
      <c r="O613" s="24"/>
      <c r="P613" s="24"/>
      <c r="Q613" s="24"/>
      <c r="R613" s="24"/>
      <c r="S613" s="24"/>
      <c r="T613" s="24"/>
      <c r="U613" s="24"/>
      <c r="V613" s="24"/>
    </row>
    <row r="614" spans="1:22" ht="12.75" customHeight="1">
      <c r="A614" s="20"/>
      <c r="B614" s="24"/>
      <c r="C614" s="20"/>
      <c r="D614" s="24"/>
      <c r="E614" s="20"/>
      <c r="F614" s="24"/>
      <c r="G614" s="41"/>
      <c r="H614" s="24"/>
      <c r="I614" s="20"/>
      <c r="J614" s="24"/>
      <c r="K614" s="20"/>
      <c r="L614" s="24"/>
      <c r="M614" s="24"/>
      <c r="N614" s="24"/>
      <c r="O614" s="24"/>
      <c r="P614" s="24"/>
      <c r="Q614" s="24"/>
      <c r="R614" s="24"/>
      <c r="S614" s="24"/>
      <c r="T614" s="24"/>
      <c r="U614" s="24"/>
      <c r="V614" s="24"/>
    </row>
    <row r="615" spans="1:22" ht="12.75" customHeight="1">
      <c r="A615" s="20"/>
      <c r="B615" s="24"/>
      <c r="C615" s="20"/>
      <c r="D615" s="24"/>
      <c r="E615" s="20"/>
      <c r="F615" s="24"/>
      <c r="G615" s="41"/>
      <c r="H615" s="24"/>
      <c r="I615" s="20"/>
      <c r="J615" s="24"/>
      <c r="K615" s="20"/>
      <c r="L615" s="24"/>
      <c r="M615" s="24"/>
      <c r="N615" s="24"/>
      <c r="O615" s="24"/>
      <c r="P615" s="24"/>
      <c r="Q615" s="24"/>
      <c r="R615" s="24"/>
      <c r="S615" s="24"/>
      <c r="T615" s="24"/>
      <c r="U615" s="24"/>
      <c r="V615" s="24"/>
    </row>
    <row r="616" spans="1:22" ht="12.75" customHeight="1">
      <c r="A616" s="20"/>
      <c r="B616" s="24"/>
      <c r="C616" s="20"/>
      <c r="D616" s="24"/>
      <c r="E616" s="20"/>
      <c r="F616" s="24"/>
      <c r="G616" s="41"/>
      <c r="H616" s="24"/>
      <c r="I616" s="20"/>
      <c r="J616" s="24"/>
      <c r="K616" s="20"/>
      <c r="L616" s="24"/>
      <c r="M616" s="24"/>
      <c r="N616" s="24"/>
      <c r="O616" s="24"/>
      <c r="P616" s="24"/>
      <c r="Q616" s="24"/>
      <c r="R616" s="24"/>
      <c r="S616" s="24"/>
      <c r="T616" s="24"/>
      <c r="U616" s="24"/>
      <c r="V616" s="24"/>
    </row>
    <row r="617" spans="1:22" ht="12.75" customHeight="1">
      <c r="A617" s="20"/>
      <c r="B617" s="24"/>
      <c r="C617" s="20"/>
      <c r="D617" s="24"/>
      <c r="E617" s="20"/>
      <c r="F617" s="24"/>
      <c r="G617" s="41"/>
      <c r="H617" s="24"/>
      <c r="I617" s="20"/>
      <c r="J617" s="24"/>
      <c r="K617" s="20"/>
      <c r="L617" s="24"/>
      <c r="M617" s="24"/>
      <c r="N617" s="24"/>
      <c r="O617" s="24"/>
      <c r="P617" s="24"/>
      <c r="Q617" s="24"/>
      <c r="R617" s="24"/>
      <c r="S617" s="24"/>
      <c r="T617" s="24"/>
      <c r="U617" s="24"/>
      <c r="V617" s="24"/>
    </row>
    <row r="618" spans="1:22" ht="12.75" customHeight="1">
      <c r="A618" s="20"/>
      <c r="B618" s="24"/>
      <c r="C618" s="20"/>
      <c r="D618" s="24"/>
      <c r="E618" s="20"/>
      <c r="F618" s="24"/>
      <c r="G618" s="41"/>
      <c r="H618" s="24"/>
      <c r="I618" s="20"/>
      <c r="J618" s="24"/>
      <c r="K618" s="20"/>
      <c r="L618" s="24"/>
      <c r="M618" s="24"/>
      <c r="N618" s="24"/>
      <c r="O618" s="24"/>
      <c r="P618" s="24"/>
      <c r="Q618" s="24"/>
      <c r="R618" s="24"/>
      <c r="S618" s="24"/>
      <c r="T618" s="24"/>
      <c r="U618" s="24"/>
      <c r="V618" s="24"/>
    </row>
    <row r="619" spans="1:22" ht="12.75" customHeight="1">
      <c r="A619" s="20"/>
      <c r="B619" s="24"/>
      <c r="C619" s="20"/>
      <c r="D619" s="24"/>
      <c r="E619" s="20"/>
      <c r="F619" s="24"/>
      <c r="G619" s="41"/>
      <c r="H619" s="24"/>
      <c r="I619" s="20"/>
      <c r="J619" s="24"/>
      <c r="K619" s="20"/>
      <c r="L619" s="24"/>
      <c r="M619" s="24"/>
      <c r="N619" s="24"/>
      <c r="O619" s="24"/>
      <c r="P619" s="24"/>
      <c r="Q619" s="24"/>
      <c r="R619" s="24"/>
      <c r="S619" s="24"/>
      <c r="T619" s="24"/>
      <c r="U619" s="24"/>
      <c r="V619" s="24"/>
    </row>
    <row r="620" spans="1:22" ht="12.75" customHeight="1">
      <c r="A620" s="20"/>
      <c r="B620" s="24"/>
      <c r="C620" s="20"/>
      <c r="D620" s="24"/>
      <c r="E620" s="20"/>
      <c r="F620" s="24"/>
      <c r="G620" s="41"/>
      <c r="H620" s="24"/>
      <c r="I620" s="20"/>
      <c r="J620" s="24"/>
      <c r="K620" s="20"/>
      <c r="L620" s="24"/>
      <c r="M620" s="24"/>
      <c r="N620" s="24"/>
      <c r="O620" s="24"/>
      <c r="P620" s="24"/>
      <c r="Q620" s="24"/>
      <c r="R620" s="24"/>
      <c r="S620" s="24"/>
      <c r="T620" s="24"/>
      <c r="U620" s="24"/>
      <c r="V620" s="24"/>
    </row>
    <row r="621" spans="1:22" ht="12.75" customHeight="1">
      <c r="A621" s="20"/>
      <c r="B621" s="24"/>
      <c r="C621" s="20"/>
      <c r="D621" s="24"/>
      <c r="E621" s="20"/>
      <c r="F621" s="24"/>
      <c r="G621" s="41"/>
      <c r="H621" s="24"/>
      <c r="I621" s="20"/>
      <c r="J621" s="24"/>
      <c r="K621" s="20"/>
      <c r="L621" s="24"/>
      <c r="M621" s="24"/>
      <c r="N621" s="24"/>
      <c r="O621" s="24"/>
      <c r="P621" s="24"/>
      <c r="Q621" s="24"/>
      <c r="R621" s="24"/>
      <c r="S621" s="24"/>
      <c r="T621" s="24"/>
      <c r="U621" s="24"/>
      <c r="V621" s="24"/>
    </row>
    <row r="622" spans="1:22" ht="12.75" customHeight="1">
      <c r="A622" s="20"/>
      <c r="B622" s="24"/>
      <c r="C622" s="20"/>
      <c r="D622" s="24"/>
      <c r="E622" s="20"/>
      <c r="F622" s="24"/>
      <c r="G622" s="41"/>
      <c r="H622" s="24"/>
      <c r="I622" s="20"/>
      <c r="J622" s="24"/>
      <c r="K622" s="20"/>
      <c r="L622" s="24"/>
      <c r="M622" s="24"/>
      <c r="N622" s="24"/>
      <c r="O622" s="24"/>
      <c r="P622" s="24"/>
      <c r="Q622" s="24"/>
      <c r="R622" s="24"/>
      <c r="S622" s="24"/>
      <c r="T622" s="24"/>
      <c r="U622" s="24"/>
      <c r="V622" s="24"/>
    </row>
    <row r="623" spans="1:22" ht="12.75" customHeight="1">
      <c r="A623" s="20"/>
      <c r="B623" s="24"/>
      <c r="C623" s="20"/>
      <c r="D623" s="24"/>
      <c r="E623" s="20"/>
      <c r="F623" s="24"/>
      <c r="G623" s="41"/>
      <c r="H623" s="24"/>
      <c r="I623" s="20"/>
      <c r="J623" s="24"/>
      <c r="K623" s="20"/>
      <c r="L623" s="24"/>
      <c r="M623" s="24"/>
      <c r="N623" s="24"/>
      <c r="O623" s="24"/>
      <c r="P623" s="24"/>
      <c r="Q623" s="24"/>
      <c r="R623" s="24"/>
      <c r="S623" s="24"/>
      <c r="T623" s="24"/>
      <c r="U623" s="24"/>
      <c r="V623" s="24"/>
    </row>
    <row r="624" spans="1:22" ht="12.75" customHeight="1">
      <c r="A624" s="20"/>
      <c r="B624" s="24"/>
      <c r="C624" s="20"/>
      <c r="D624" s="24"/>
      <c r="E624" s="20"/>
      <c r="F624" s="24"/>
      <c r="G624" s="41"/>
      <c r="H624" s="24"/>
      <c r="I624" s="20"/>
      <c r="J624" s="24"/>
      <c r="K624" s="20"/>
      <c r="L624" s="24"/>
      <c r="M624" s="24"/>
      <c r="N624" s="24"/>
      <c r="O624" s="24"/>
      <c r="P624" s="24"/>
      <c r="Q624" s="24"/>
      <c r="R624" s="24"/>
      <c r="S624" s="24"/>
      <c r="T624" s="24"/>
      <c r="U624" s="24"/>
      <c r="V624" s="24"/>
    </row>
    <row r="625" spans="1:22" ht="12.75" customHeight="1">
      <c r="A625" s="20"/>
      <c r="B625" s="24"/>
      <c r="C625" s="20"/>
      <c r="D625" s="24"/>
      <c r="E625" s="20"/>
      <c r="F625" s="24"/>
      <c r="G625" s="41"/>
      <c r="H625" s="24"/>
      <c r="I625" s="20"/>
      <c r="J625" s="24"/>
      <c r="K625" s="20"/>
      <c r="L625" s="24"/>
      <c r="M625" s="24"/>
      <c r="N625" s="24"/>
      <c r="O625" s="24"/>
      <c r="P625" s="24"/>
      <c r="Q625" s="24"/>
      <c r="R625" s="24"/>
      <c r="S625" s="24"/>
      <c r="T625" s="24"/>
      <c r="U625" s="24"/>
      <c r="V625" s="24"/>
    </row>
    <row r="626" spans="1:22" ht="12.75" customHeight="1">
      <c r="A626" s="20"/>
      <c r="B626" s="24"/>
      <c r="C626" s="20"/>
      <c r="D626" s="24"/>
      <c r="E626" s="20"/>
      <c r="F626" s="24"/>
      <c r="G626" s="41"/>
      <c r="H626" s="24"/>
      <c r="I626" s="20"/>
      <c r="J626" s="24"/>
      <c r="K626" s="20"/>
      <c r="L626" s="24"/>
      <c r="M626" s="24"/>
      <c r="N626" s="24"/>
      <c r="O626" s="24"/>
      <c r="P626" s="24"/>
      <c r="Q626" s="24"/>
      <c r="R626" s="24"/>
      <c r="S626" s="24"/>
      <c r="T626" s="24"/>
      <c r="U626" s="24"/>
      <c r="V626" s="24"/>
    </row>
    <row r="627" spans="1:22" ht="12.75" customHeight="1">
      <c r="A627" s="20"/>
      <c r="B627" s="24"/>
      <c r="C627" s="20"/>
      <c r="D627" s="24"/>
      <c r="E627" s="20"/>
      <c r="F627" s="24"/>
      <c r="G627" s="41"/>
      <c r="H627" s="24"/>
      <c r="I627" s="20"/>
      <c r="J627" s="24"/>
      <c r="K627" s="20"/>
      <c r="L627" s="24"/>
      <c r="M627" s="24"/>
      <c r="N627" s="24"/>
      <c r="O627" s="24"/>
      <c r="P627" s="24"/>
      <c r="Q627" s="24"/>
      <c r="R627" s="24"/>
      <c r="S627" s="24"/>
      <c r="T627" s="24"/>
      <c r="U627" s="24"/>
      <c r="V627" s="24"/>
    </row>
    <row r="628" spans="1:22" ht="12.75" customHeight="1">
      <c r="A628" s="20"/>
      <c r="B628" s="24"/>
      <c r="C628" s="20"/>
      <c r="D628" s="24"/>
      <c r="E628" s="20"/>
      <c r="F628" s="24"/>
      <c r="G628" s="41"/>
      <c r="H628" s="24"/>
      <c r="I628" s="20"/>
      <c r="J628" s="24"/>
      <c r="K628" s="20"/>
      <c r="L628" s="24"/>
      <c r="M628" s="24"/>
      <c r="N628" s="24"/>
      <c r="O628" s="24"/>
      <c r="P628" s="24"/>
      <c r="Q628" s="24"/>
      <c r="R628" s="24"/>
      <c r="S628" s="24"/>
      <c r="T628" s="24"/>
      <c r="U628" s="24"/>
      <c r="V628" s="24"/>
    </row>
    <row r="629" spans="1:22" ht="12.75" customHeight="1">
      <c r="A629" s="20"/>
      <c r="B629" s="24"/>
      <c r="C629" s="20"/>
      <c r="D629" s="24"/>
      <c r="E629" s="20"/>
      <c r="F629" s="24"/>
      <c r="G629" s="41"/>
      <c r="H629" s="24"/>
      <c r="I629" s="20"/>
      <c r="J629" s="24"/>
      <c r="K629" s="20"/>
      <c r="L629" s="24"/>
      <c r="M629" s="24"/>
      <c r="N629" s="24"/>
      <c r="O629" s="24"/>
      <c r="P629" s="24"/>
      <c r="Q629" s="24"/>
      <c r="R629" s="24"/>
      <c r="S629" s="24"/>
      <c r="T629" s="24"/>
      <c r="U629" s="24"/>
      <c r="V629" s="24"/>
    </row>
    <row r="630" spans="1:22" ht="12.75" customHeight="1">
      <c r="A630" s="20"/>
      <c r="B630" s="24"/>
      <c r="C630" s="20"/>
      <c r="D630" s="24"/>
      <c r="E630" s="20"/>
      <c r="F630" s="24"/>
      <c r="G630" s="41"/>
      <c r="H630" s="24"/>
      <c r="I630" s="20"/>
      <c r="J630" s="24"/>
      <c r="K630" s="20"/>
      <c r="L630" s="24"/>
      <c r="M630" s="24"/>
      <c r="N630" s="24"/>
      <c r="O630" s="24"/>
      <c r="P630" s="24"/>
      <c r="Q630" s="24"/>
      <c r="R630" s="24"/>
      <c r="S630" s="24"/>
      <c r="T630" s="24"/>
      <c r="U630" s="24"/>
      <c r="V630" s="24"/>
    </row>
    <row r="631" spans="1:22" ht="12.75" customHeight="1">
      <c r="A631" s="20"/>
      <c r="B631" s="24"/>
      <c r="C631" s="20"/>
      <c r="D631" s="24"/>
      <c r="E631" s="20"/>
      <c r="F631" s="24"/>
      <c r="G631" s="41"/>
      <c r="H631" s="24"/>
      <c r="I631" s="20"/>
      <c r="J631" s="24"/>
      <c r="K631" s="20"/>
      <c r="L631" s="24"/>
      <c r="M631" s="24"/>
      <c r="N631" s="24"/>
      <c r="O631" s="24"/>
      <c r="P631" s="24"/>
      <c r="Q631" s="24"/>
      <c r="R631" s="24"/>
      <c r="S631" s="24"/>
      <c r="T631" s="24"/>
      <c r="U631" s="24"/>
      <c r="V631" s="24"/>
    </row>
    <row r="632" spans="1:22" ht="12.75" customHeight="1">
      <c r="A632" s="20"/>
      <c r="B632" s="24"/>
      <c r="C632" s="20"/>
      <c r="D632" s="24"/>
      <c r="E632" s="20"/>
      <c r="F632" s="24"/>
      <c r="G632" s="41"/>
      <c r="H632" s="24"/>
      <c r="I632" s="20"/>
      <c r="J632" s="24"/>
      <c r="K632" s="20"/>
      <c r="L632" s="24"/>
      <c r="M632" s="24"/>
      <c r="N632" s="24"/>
      <c r="O632" s="24"/>
      <c r="P632" s="24"/>
      <c r="Q632" s="24"/>
      <c r="R632" s="24"/>
      <c r="S632" s="24"/>
      <c r="T632" s="24"/>
      <c r="U632" s="24"/>
      <c r="V632" s="24"/>
    </row>
    <row r="633" spans="1:22" ht="12.75" customHeight="1">
      <c r="A633" s="20"/>
      <c r="B633" s="24"/>
      <c r="C633" s="20"/>
      <c r="D633" s="24"/>
      <c r="E633" s="20"/>
      <c r="F633" s="24"/>
      <c r="G633" s="41"/>
      <c r="H633" s="24"/>
      <c r="I633" s="20"/>
      <c r="J633" s="24"/>
      <c r="K633" s="20"/>
      <c r="L633" s="24"/>
      <c r="M633" s="24"/>
      <c r="N633" s="24"/>
      <c r="O633" s="24"/>
      <c r="P633" s="24"/>
      <c r="Q633" s="24"/>
      <c r="R633" s="24"/>
      <c r="S633" s="24"/>
      <c r="T633" s="24"/>
      <c r="U633" s="24"/>
      <c r="V633" s="24"/>
    </row>
    <row r="634" spans="1:22" ht="12.75" customHeight="1">
      <c r="A634" s="20"/>
      <c r="B634" s="24"/>
      <c r="C634" s="20"/>
      <c r="D634" s="24"/>
      <c r="E634" s="20"/>
      <c r="F634" s="24"/>
      <c r="G634" s="41"/>
      <c r="H634" s="24"/>
      <c r="I634" s="20"/>
      <c r="J634" s="24"/>
      <c r="K634" s="20"/>
      <c r="L634" s="24"/>
      <c r="M634" s="24"/>
      <c r="N634" s="24"/>
      <c r="O634" s="24"/>
      <c r="P634" s="24"/>
      <c r="Q634" s="24"/>
      <c r="R634" s="24"/>
      <c r="S634" s="24"/>
      <c r="T634" s="24"/>
      <c r="U634" s="24"/>
      <c r="V634" s="24"/>
    </row>
    <row r="635" spans="1:22" ht="12.75" customHeight="1">
      <c r="A635" s="20"/>
      <c r="B635" s="24"/>
      <c r="C635" s="20"/>
      <c r="D635" s="24"/>
      <c r="E635" s="20"/>
      <c r="F635" s="24"/>
      <c r="G635" s="41"/>
      <c r="H635" s="24"/>
      <c r="I635" s="20"/>
      <c r="J635" s="24"/>
      <c r="K635" s="20"/>
      <c r="L635" s="24"/>
      <c r="M635" s="24"/>
      <c r="N635" s="24"/>
      <c r="O635" s="24"/>
      <c r="P635" s="24"/>
      <c r="Q635" s="24"/>
      <c r="R635" s="24"/>
      <c r="S635" s="24"/>
      <c r="T635" s="24"/>
      <c r="U635" s="24"/>
      <c r="V635" s="24"/>
    </row>
    <row r="636" spans="1:22" ht="12.75" customHeight="1">
      <c r="A636" s="20"/>
      <c r="B636" s="24"/>
      <c r="C636" s="20"/>
      <c r="D636" s="24"/>
      <c r="E636" s="20"/>
      <c r="F636" s="24"/>
      <c r="G636" s="41"/>
      <c r="H636" s="24"/>
      <c r="I636" s="20"/>
      <c r="J636" s="24"/>
      <c r="K636" s="20"/>
      <c r="L636" s="24"/>
      <c r="M636" s="24"/>
      <c r="N636" s="24"/>
      <c r="O636" s="24"/>
      <c r="P636" s="24"/>
      <c r="Q636" s="24"/>
      <c r="R636" s="24"/>
      <c r="S636" s="24"/>
      <c r="T636" s="24"/>
      <c r="U636" s="24"/>
      <c r="V636" s="24"/>
    </row>
    <row r="637" spans="1:22" ht="12.75" customHeight="1">
      <c r="A637" s="20"/>
      <c r="B637" s="24"/>
      <c r="C637" s="20"/>
      <c r="D637" s="24"/>
      <c r="E637" s="20"/>
      <c r="F637" s="24"/>
      <c r="G637" s="41"/>
      <c r="H637" s="24"/>
      <c r="I637" s="20"/>
      <c r="J637" s="24"/>
      <c r="K637" s="20"/>
      <c r="L637" s="24"/>
      <c r="M637" s="24"/>
      <c r="N637" s="24"/>
      <c r="O637" s="24"/>
      <c r="P637" s="24"/>
      <c r="Q637" s="24"/>
      <c r="R637" s="24"/>
      <c r="S637" s="24"/>
      <c r="T637" s="24"/>
      <c r="U637" s="24"/>
      <c r="V637" s="24"/>
    </row>
    <row r="638" spans="1:22" ht="12.75" customHeight="1">
      <c r="A638" s="20"/>
      <c r="B638" s="24"/>
      <c r="C638" s="20"/>
      <c r="D638" s="24"/>
      <c r="E638" s="20"/>
      <c r="F638" s="24"/>
      <c r="G638" s="41"/>
      <c r="H638" s="24"/>
      <c r="I638" s="20"/>
      <c r="J638" s="24"/>
      <c r="K638" s="20"/>
      <c r="L638" s="24"/>
      <c r="M638" s="24"/>
      <c r="N638" s="24"/>
      <c r="O638" s="24"/>
      <c r="P638" s="24"/>
      <c r="Q638" s="24"/>
      <c r="R638" s="24"/>
      <c r="S638" s="24"/>
      <c r="T638" s="24"/>
      <c r="U638" s="24"/>
      <c r="V638" s="24"/>
    </row>
    <row r="639" spans="1:22" ht="12.75" customHeight="1">
      <c r="A639" s="20"/>
      <c r="B639" s="24"/>
      <c r="C639" s="20"/>
      <c r="D639" s="24"/>
      <c r="E639" s="20"/>
      <c r="F639" s="24"/>
      <c r="G639" s="41"/>
      <c r="H639" s="24"/>
      <c r="I639" s="20"/>
      <c r="J639" s="24"/>
      <c r="K639" s="20"/>
      <c r="L639" s="24"/>
      <c r="M639" s="24"/>
      <c r="N639" s="24"/>
      <c r="O639" s="24"/>
      <c r="P639" s="24"/>
      <c r="Q639" s="24"/>
      <c r="R639" s="24"/>
      <c r="S639" s="24"/>
      <c r="T639" s="24"/>
      <c r="U639" s="24"/>
      <c r="V639" s="24"/>
    </row>
    <row r="640" spans="1:22" ht="12.75" customHeight="1">
      <c r="A640" s="20"/>
      <c r="B640" s="24"/>
      <c r="C640" s="20"/>
      <c r="D640" s="24"/>
      <c r="E640" s="20"/>
      <c r="F640" s="24"/>
      <c r="G640" s="41"/>
      <c r="H640" s="24"/>
      <c r="I640" s="20"/>
      <c r="J640" s="24"/>
      <c r="K640" s="20"/>
      <c r="L640" s="24"/>
      <c r="M640" s="24"/>
      <c r="N640" s="24"/>
      <c r="O640" s="24"/>
      <c r="P640" s="24"/>
      <c r="Q640" s="24"/>
      <c r="R640" s="24"/>
      <c r="S640" s="24"/>
      <c r="T640" s="24"/>
      <c r="U640" s="24"/>
      <c r="V640" s="24"/>
    </row>
    <row r="641" spans="1:22" ht="12.75" customHeight="1">
      <c r="A641" s="20"/>
      <c r="B641" s="24"/>
      <c r="C641" s="20"/>
      <c r="D641" s="24"/>
      <c r="E641" s="20"/>
      <c r="F641" s="24"/>
      <c r="G641" s="41"/>
      <c r="H641" s="24"/>
      <c r="I641" s="20"/>
      <c r="J641" s="24"/>
      <c r="K641" s="20"/>
      <c r="L641" s="24"/>
      <c r="M641" s="24"/>
      <c r="N641" s="24"/>
      <c r="O641" s="24"/>
      <c r="P641" s="24"/>
      <c r="Q641" s="24"/>
      <c r="R641" s="24"/>
      <c r="S641" s="24"/>
      <c r="T641" s="24"/>
      <c r="U641" s="24"/>
      <c r="V641" s="24"/>
    </row>
    <row r="642" spans="1:22" ht="12.75" customHeight="1">
      <c r="A642" s="20"/>
      <c r="B642" s="24"/>
      <c r="C642" s="20"/>
      <c r="D642" s="24"/>
      <c r="E642" s="20"/>
      <c r="F642" s="24"/>
      <c r="G642" s="41"/>
      <c r="H642" s="24"/>
      <c r="I642" s="20"/>
      <c r="J642" s="24"/>
      <c r="K642" s="20"/>
      <c r="L642" s="24"/>
      <c r="M642" s="24"/>
      <c r="N642" s="24"/>
      <c r="O642" s="24"/>
      <c r="P642" s="24"/>
      <c r="Q642" s="24"/>
      <c r="R642" s="24"/>
      <c r="S642" s="24"/>
      <c r="T642" s="24"/>
      <c r="U642" s="24"/>
      <c r="V642" s="24"/>
    </row>
    <row r="643" spans="1:22" ht="12.75" customHeight="1">
      <c r="A643" s="20"/>
      <c r="B643" s="24"/>
      <c r="C643" s="20"/>
      <c r="D643" s="24"/>
      <c r="E643" s="20"/>
      <c r="F643" s="24"/>
      <c r="G643" s="41"/>
      <c r="H643" s="24"/>
      <c r="I643" s="20"/>
      <c r="J643" s="24"/>
      <c r="K643" s="20"/>
      <c r="L643" s="24"/>
      <c r="M643" s="24"/>
      <c r="N643" s="24"/>
      <c r="O643" s="24"/>
      <c r="P643" s="24"/>
      <c r="Q643" s="24"/>
      <c r="R643" s="24"/>
      <c r="S643" s="24"/>
      <c r="T643" s="24"/>
      <c r="U643" s="24"/>
      <c r="V643" s="24"/>
    </row>
    <row r="644" spans="1:22" ht="12.75" customHeight="1">
      <c r="A644" s="20"/>
      <c r="B644" s="24"/>
      <c r="C644" s="20"/>
      <c r="D644" s="24"/>
      <c r="E644" s="20"/>
      <c r="F644" s="24"/>
      <c r="G644" s="41"/>
      <c r="H644" s="24"/>
      <c r="I644" s="20"/>
      <c r="J644" s="24"/>
      <c r="K644" s="20"/>
      <c r="L644" s="24"/>
      <c r="M644" s="24"/>
      <c r="N644" s="24"/>
      <c r="O644" s="24"/>
      <c r="P644" s="24"/>
      <c r="Q644" s="24"/>
      <c r="R644" s="24"/>
      <c r="S644" s="24"/>
      <c r="T644" s="24"/>
      <c r="U644" s="24"/>
      <c r="V644" s="24"/>
    </row>
    <row r="645" spans="1:22" ht="12.75" customHeight="1">
      <c r="A645" s="20"/>
      <c r="B645" s="24"/>
      <c r="C645" s="20"/>
      <c r="D645" s="24"/>
      <c r="E645" s="20"/>
      <c r="F645" s="24"/>
      <c r="G645" s="41"/>
      <c r="H645" s="24"/>
      <c r="I645" s="20"/>
      <c r="J645" s="24"/>
      <c r="K645" s="20"/>
      <c r="L645" s="24"/>
      <c r="M645" s="24"/>
      <c r="N645" s="24"/>
      <c r="O645" s="24"/>
      <c r="P645" s="24"/>
      <c r="Q645" s="24"/>
      <c r="R645" s="24"/>
      <c r="S645" s="24"/>
      <c r="T645" s="24"/>
      <c r="U645" s="24"/>
      <c r="V645" s="24"/>
    </row>
    <row r="646" spans="1:22" ht="12.75" customHeight="1">
      <c r="A646" s="20"/>
      <c r="B646" s="24"/>
      <c r="C646" s="20"/>
      <c r="D646" s="24"/>
      <c r="E646" s="20"/>
      <c r="F646" s="24"/>
      <c r="G646" s="41"/>
      <c r="H646" s="24"/>
      <c r="I646" s="20"/>
      <c r="J646" s="24"/>
      <c r="K646" s="20"/>
      <c r="L646" s="24"/>
      <c r="M646" s="24"/>
      <c r="N646" s="24"/>
      <c r="O646" s="24"/>
      <c r="P646" s="24"/>
      <c r="Q646" s="24"/>
      <c r="R646" s="24"/>
      <c r="S646" s="24"/>
      <c r="T646" s="24"/>
      <c r="U646" s="24"/>
      <c r="V646" s="24"/>
    </row>
    <row r="647" spans="1:22" ht="12.75" customHeight="1">
      <c r="A647" s="20"/>
      <c r="B647" s="24"/>
      <c r="C647" s="20"/>
      <c r="D647" s="24"/>
      <c r="E647" s="20"/>
      <c r="F647" s="24"/>
      <c r="G647" s="41"/>
      <c r="H647" s="24"/>
      <c r="I647" s="20"/>
      <c r="J647" s="24"/>
      <c r="K647" s="20"/>
      <c r="L647" s="24"/>
      <c r="M647" s="24"/>
      <c r="N647" s="24"/>
      <c r="O647" s="24"/>
      <c r="P647" s="24"/>
      <c r="Q647" s="24"/>
      <c r="R647" s="24"/>
      <c r="S647" s="24"/>
      <c r="T647" s="24"/>
      <c r="U647" s="24"/>
      <c r="V647" s="24"/>
    </row>
    <row r="648" spans="1:22" ht="12.75" customHeight="1">
      <c r="A648" s="20"/>
      <c r="B648" s="24"/>
      <c r="C648" s="20"/>
      <c r="D648" s="24"/>
      <c r="E648" s="20"/>
      <c r="F648" s="24"/>
      <c r="G648" s="41"/>
      <c r="H648" s="24"/>
      <c r="I648" s="20"/>
      <c r="J648" s="24"/>
      <c r="K648" s="20"/>
      <c r="L648" s="24"/>
      <c r="M648" s="24"/>
      <c r="N648" s="24"/>
      <c r="O648" s="24"/>
      <c r="P648" s="24"/>
      <c r="Q648" s="24"/>
      <c r="R648" s="24"/>
      <c r="S648" s="24"/>
      <c r="T648" s="24"/>
      <c r="U648" s="24"/>
      <c r="V648" s="24"/>
    </row>
    <row r="649" spans="1:22" ht="12.75" customHeight="1">
      <c r="A649" s="20"/>
      <c r="B649" s="24"/>
      <c r="C649" s="20"/>
      <c r="D649" s="24"/>
      <c r="E649" s="20"/>
      <c r="F649" s="24"/>
      <c r="G649" s="41"/>
      <c r="H649" s="24"/>
      <c r="I649" s="20"/>
      <c r="J649" s="24"/>
      <c r="K649" s="20"/>
      <c r="L649" s="24"/>
      <c r="M649" s="24"/>
      <c r="N649" s="24"/>
      <c r="O649" s="24"/>
      <c r="P649" s="24"/>
      <c r="Q649" s="24"/>
      <c r="R649" s="24"/>
      <c r="S649" s="24"/>
      <c r="T649" s="24"/>
      <c r="U649" s="24"/>
      <c r="V649" s="24"/>
    </row>
    <row r="650" spans="1:22" ht="12.75" customHeight="1">
      <c r="A650" s="20"/>
      <c r="B650" s="24"/>
      <c r="C650" s="20"/>
      <c r="D650" s="24"/>
      <c r="E650" s="20"/>
      <c r="F650" s="24"/>
      <c r="G650" s="41"/>
      <c r="H650" s="24"/>
      <c r="I650" s="20"/>
      <c r="J650" s="24"/>
      <c r="K650" s="20"/>
      <c r="L650" s="24"/>
      <c r="M650" s="24"/>
      <c r="N650" s="24"/>
      <c r="O650" s="24"/>
      <c r="P650" s="24"/>
      <c r="Q650" s="24"/>
      <c r="R650" s="24"/>
      <c r="S650" s="24"/>
      <c r="T650" s="24"/>
      <c r="U650" s="24"/>
      <c r="V650" s="24"/>
    </row>
    <row r="651" spans="1:22" ht="12.75" customHeight="1">
      <c r="A651" s="20"/>
      <c r="B651" s="24"/>
      <c r="C651" s="20"/>
      <c r="D651" s="24"/>
      <c r="E651" s="20"/>
      <c r="F651" s="24"/>
      <c r="G651" s="41"/>
      <c r="H651" s="24"/>
      <c r="I651" s="20"/>
      <c r="J651" s="24"/>
      <c r="K651" s="20"/>
      <c r="L651" s="24"/>
      <c r="M651" s="24"/>
      <c r="N651" s="24"/>
      <c r="O651" s="24"/>
      <c r="P651" s="24"/>
      <c r="Q651" s="24"/>
      <c r="R651" s="24"/>
      <c r="S651" s="24"/>
      <c r="T651" s="24"/>
      <c r="U651" s="24"/>
      <c r="V651" s="24"/>
    </row>
    <row r="652" spans="1:22" ht="12.75" customHeight="1">
      <c r="A652" s="20"/>
      <c r="B652" s="24"/>
      <c r="C652" s="20"/>
      <c r="D652" s="24"/>
      <c r="E652" s="20"/>
      <c r="F652" s="24"/>
      <c r="G652" s="41"/>
      <c r="H652" s="24"/>
      <c r="I652" s="20"/>
      <c r="J652" s="24"/>
      <c r="K652" s="20"/>
      <c r="L652" s="24"/>
      <c r="M652" s="24"/>
      <c r="N652" s="24"/>
      <c r="O652" s="24"/>
      <c r="P652" s="24"/>
      <c r="Q652" s="24"/>
      <c r="R652" s="24"/>
      <c r="S652" s="24"/>
      <c r="T652" s="24"/>
      <c r="U652" s="24"/>
      <c r="V652" s="24"/>
    </row>
    <row r="653" spans="1:22" ht="12.75" customHeight="1">
      <c r="A653" s="20"/>
      <c r="B653" s="24"/>
      <c r="C653" s="20"/>
      <c r="D653" s="24"/>
      <c r="E653" s="20"/>
      <c r="F653" s="24"/>
      <c r="G653" s="41"/>
      <c r="H653" s="24"/>
      <c r="I653" s="20"/>
      <c r="J653" s="24"/>
      <c r="K653" s="20"/>
      <c r="L653" s="24"/>
      <c r="M653" s="24"/>
      <c r="N653" s="24"/>
      <c r="O653" s="24"/>
      <c r="P653" s="24"/>
      <c r="Q653" s="24"/>
      <c r="R653" s="24"/>
      <c r="S653" s="24"/>
      <c r="T653" s="24"/>
      <c r="U653" s="24"/>
      <c r="V653" s="24"/>
    </row>
    <row r="654" spans="1:22" ht="12.75" customHeight="1">
      <c r="A654" s="20"/>
      <c r="B654" s="24"/>
      <c r="C654" s="20"/>
      <c r="D654" s="24"/>
      <c r="E654" s="20"/>
      <c r="F654" s="24"/>
      <c r="G654" s="41"/>
      <c r="H654" s="24"/>
      <c r="I654" s="20"/>
      <c r="J654" s="24"/>
      <c r="K654" s="20"/>
      <c r="L654" s="24"/>
      <c r="M654" s="24"/>
      <c r="N654" s="24"/>
      <c r="O654" s="24"/>
      <c r="P654" s="24"/>
      <c r="Q654" s="24"/>
      <c r="R654" s="24"/>
      <c r="S654" s="24"/>
      <c r="T654" s="24"/>
      <c r="U654" s="24"/>
      <c r="V654" s="24"/>
    </row>
    <row r="655" spans="1:22" ht="12.75" customHeight="1">
      <c r="A655" s="20"/>
      <c r="B655" s="24"/>
      <c r="C655" s="20"/>
      <c r="D655" s="24"/>
      <c r="E655" s="20"/>
      <c r="F655" s="24"/>
      <c r="G655" s="41"/>
      <c r="H655" s="24"/>
      <c r="I655" s="20"/>
      <c r="J655" s="24"/>
      <c r="K655" s="20"/>
      <c r="L655" s="24"/>
      <c r="M655" s="24"/>
      <c r="N655" s="24"/>
      <c r="O655" s="24"/>
      <c r="P655" s="24"/>
      <c r="Q655" s="24"/>
      <c r="R655" s="24"/>
      <c r="S655" s="24"/>
      <c r="T655" s="24"/>
      <c r="U655" s="24"/>
      <c r="V655" s="24"/>
    </row>
    <row r="656" spans="1:22" ht="12.75" customHeight="1">
      <c r="A656" s="20"/>
      <c r="B656" s="24"/>
      <c r="C656" s="20"/>
      <c r="D656" s="24"/>
      <c r="E656" s="20"/>
      <c r="F656" s="24"/>
      <c r="G656" s="41"/>
      <c r="H656" s="24"/>
      <c r="I656" s="20"/>
      <c r="J656" s="24"/>
      <c r="K656" s="20"/>
      <c r="L656" s="24"/>
      <c r="M656" s="24"/>
      <c r="N656" s="24"/>
      <c r="O656" s="24"/>
      <c r="P656" s="24"/>
      <c r="Q656" s="24"/>
      <c r="R656" s="24"/>
      <c r="S656" s="24"/>
      <c r="T656" s="24"/>
      <c r="U656" s="24"/>
      <c r="V656" s="24"/>
    </row>
    <row r="657" spans="1:22" ht="12.75" customHeight="1">
      <c r="A657" s="20"/>
      <c r="B657" s="24"/>
      <c r="C657" s="20"/>
      <c r="D657" s="24"/>
      <c r="E657" s="20"/>
      <c r="F657" s="24"/>
      <c r="G657" s="41"/>
      <c r="H657" s="24"/>
      <c r="I657" s="20"/>
      <c r="J657" s="24"/>
      <c r="K657" s="20"/>
      <c r="L657" s="24"/>
      <c r="M657" s="24"/>
      <c r="N657" s="24"/>
      <c r="O657" s="24"/>
      <c r="P657" s="24"/>
      <c r="Q657" s="24"/>
      <c r="R657" s="24"/>
      <c r="S657" s="24"/>
      <c r="T657" s="24"/>
      <c r="U657" s="24"/>
      <c r="V657" s="24"/>
    </row>
    <row r="658" spans="1:22" ht="12.75" customHeight="1">
      <c r="A658" s="20"/>
      <c r="B658" s="24"/>
      <c r="C658" s="20"/>
      <c r="D658" s="24"/>
      <c r="E658" s="20"/>
      <c r="F658" s="24"/>
      <c r="G658" s="41"/>
      <c r="H658" s="24"/>
      <c r="I658" s="20"/>
      <c r="J658" s="24"/>
      <c r="K658" s="20"/>
      <c r="L658" s="24"/>
      <c r="M658" s="24"/>
      <c r="N658" s="24"/>
      <c r="O658" s="24"/>
      <c r="P658" s="24"/>
      <c r="Q658" s="24"/>
      <c r="R658" s="24"/>
      <c r="S658" s="24"/>
      <c r="T658" s="24"/>
      <c r="U658" s="24"/>
      <c r="V658" s="24"/>
    </row>
    <row r="659" spans="1:22" ht="12.75" customHeight="1">
      <c r="A659" s="20"/>
      <c r="B659" s="24"/>
      <c r="C659" s="20"/>
      <c r="D659" s="24"/>
      <c r="E659" s="20"/>
      <c r="F659" s="24"/>
      <c r="G659" s="41"/>
      <c r="H659" s="24"/>
      <c r="I659" s="20"/>
      <c r="J659" s="24"/>
      <c r="K659" s="20"/>
      <c r="L659" s="24"/>
      <c r="M659" s="24"/>
      <c r="N659" s="24"/>
      <c r="O659" s="24"/>
      <c r="P659" s="24"/>
      <c r="Q659" s="24"/>
      <c r="R659" s="24"/>
      <c r="S659" s="24"/>
      <c r="T659" s="24"/>
      <c r="U659" s="24"/>
      <c r="V659" s="24"/>
    </row>
    <row r="660" spans="1:22" ht="12.75" customHeight="1">
      <c r="A660" s="20"/>
      <c r="B660" s="24"/>
      <c r="C660" s="20"/>
      <c r="D660" s="24"/>
      <c r="E660" s="20"/>
      <c r="F660" s="24"/>
      <c r="G660" s="41"/>
      <c r="H660" s="24"/>
      <c r="I660" s="20"/>
      <c r="J660" s="24"/>
      <c r="K660" s="20"/>
      <c r="L660" s="24"/>
      <c r="M660" s="24"/>
      <c r="N660" s="24"/>
      <c r="O660" s="24"/>
      <c r="P660" s="24"/>
      <c r="Q660" s="24"/>
      <c r="R660" s="24"/>
      <c r="S660" s="24"/>
      <c r="T660" s="24"/>
      <c r="U660" s="24"/>
      <c r="V660" s="24"/>
    </row>
    <row r="661" spans="1:22" ht="12.75" customHeight="1">
      <c r="A661" s="20"/>
      <c r="B661" s="24"/>
      <c r="C661" s="20"/>
      <c r="D661" s="24"/>
      <c r="E661" s="20"/>
      <c r="F661" s="24"/>
      <c r="G661" s="41"/>
      <c r="H661" s="24"/>
      <c r="I661" s="20"/>
      <c r="J661" s="24"/>
      <c r="K661" s="20"/>
      <c r="L661" s="24"/>
      <c r="M661" s="24"/>
      <c r="N661" s="24"/>
      <c r="O661" s="24"/>
      <c r="P661" s="24"/>
      <c r="Q661" s="24"/>
      <c r="R661" s="24"/>
      <c r="S661" s="24"/>
      <c r="T661" s="24"/>
      <c r="U661" s="24"/>
      <c r="V661" s="24"/>
    </row>
    <row r="662" spans="1:22" ht="12.75" customHeight="1">
      <c r="A662" s="20"/>
      <c r="B662" s="24"/>
      <c r="C662" s="20"/>
      <c r="D662" s="24"/>
      <c r="E662" s="20"/>
      <c r="F662" s="24"/>
      <c r="G662" s="41"/>
      <c r="H662" s="24"/>
      <c r="I662" s="20"/>
      <c r="J662" s="24"/>
      <c r="K662" s="20"/>
      <c r="L662" s="24"/>
      <c r="M662" s="24"/>
      <c r="N662" s="24"/>
      <c r="O662" s="24"/>
      <c r="P662" s="24"/>
      <c r="Q662" s="24"/>
      <c r="R662" s="24"/>
      <c r="S662" s="24"/>
      <c r="T662" s="24"/>
      <c r="U662" s="24"/>
      <c r="V662" s="24"/>
    </row>
    <row r="663" spans="1:22" ht="12.75" customHeight="1">
      <c r="A663" s="20"/>
      <c r="B663" s="24"/>
      <c r="C663" s="20"/>
      <c r="D663" s="24"/>
      <c r="E663" s="20"/>
      <c r="F663" s="24"/>
      <c r="G663" s="41"/>
      <c r="H663" s="24"/>
      <c r="I663" s="20"/>
      <c r="J663" s="24"/>
      <c r="K663" s="20"/>
      <c r="L663" s="24"/>
      <c r="M663" s="24"/>
      <c r="N663" s="24"/>
      <c r="O663" s="24"/>
      <c r="P663" s="24"/>
      <c r="Q663" s="24"/>
      <c r="R663" s="24"/>
      <c r="S663" s="24"/>
      <c r="T663" s="24"/>
      <c r="U663" s="24"/>
      <c r="V663" s="24"/>
    </row>
    <row r="664" spans="1:22" ht="12.75" customHeight="1">
      <c r="A664" s="20"/>
      <c r="B664" s="24"/>
      <c r="C664" s="20"/>
      <c r="D664" s="24"/>
      <c r="E664" s="20"/>
      <c r="F664" s="24"/>
      <c r="G664" s="41"/>
      <c r="H664" s="24"/>
      <c r="I664" s="20"/>
      <c r="J664" s="24"/>
      <c r="K664" s="20"/>
      <c r="L664" s="24"/>
      <c r="M664" s="24"/>
      <c r="N664" s="24"/>
      <c r="O664" s="24"/>
      <c r="P664" s="24"/>
      <c r="Q664" s="24"/>
      <c r="R664" s="24"/>
      <c r="S664" s="24"/>
      <c r="T664" s="24"/>
      <c r="U664" s="24"/>
      <c r="V664" s="24"/>
    </row>
    <row r="665" spans="1:22" ht="12.75" customHeight="1">
      <c r="A665" s="20"/>
      <c r="B665" s="24"/>
      <c r="C665" s="20"/>
      <c r="D665" s="24"/>
      <c r="E665" s="20"/>
      <c r="F665" s="24"/>
      <c r="G665" s="41"/>
      <c r="H665" s="24"/>
      <c r="I665" s="20"/>
      <c r="J665" s="24"/>
      <c r="K665" s="20"/>
      <c r="L665" s="24"/>
      <c r="M665" s="24"/>
      <c r="N665" s="24"/>
      <c r="O665" s="24"/>
      <c r="P665" s="24"/>
      <c r="Q665" s="24"/>
      <c r="R665" s="24"/>
      <c r="S665" s="24"/>
      <c r="T665" s="24"/>
      <c r="U665" s="24"/>
      <c r="V665" s="24"/>
    </row>
    <row r="666" spans="1:22" ht="12.75" customHeight="1">
      <c r="A666" s="20"/>
      <c r="B666" s="24"/>
      <c r="C666" s="20"/>
      <c r="D666" s="24"/>
      <c r="E666" s="20"/>
      <c r="F666" s="24"/>
      <c r="G666" s="41"/>
      <c r="H666" s="24"/>
      <c r="I666" s="20"/>
      <c r="J666" s="24"/>
      <c r="K666" s="20"/>
      <c r="L666" s="24"/>
      <c r="M666" s="24"/>
      <c r="N666" s="24"/>
      <c r="O666" s="24"/>
      <c r="P666" s="24"/>
      <c r="Q666" s="24"/>
      <c r="R666" s="24"/>
      <c r="S666" s="24"/>
      <c r="T666" s="24"/>
      <c r="U666" s="24"/>
      <c r="V666" s="24"/>
    </row>
    <row r="667" spans="1:22" ht="12.75" customHeight="1">
      <c r="A667" s="20"/>
      <c r="B667" s="24"/>
      <c r="C667" s="20"/>
      <c r="D667" s="24"/>
      <c r="E667" s="20"/>
      <c r="F667" s="24"/>
      <c r="G667" s="41"/>
      <c r="H667" s="24"/>
      <c r="I667" s="20"/>
      <c r="J667" s="24"/>
      <c r="K667" s="20"/>
      <c r="L667" s="24"/>
      <c r="M667" s="24"/>
      <c r="N667" s="24"/>
      <c r="O667" s="24"/>
      <c r="P667" s="24"/>
      <c r="Q667" s="24"/>
      <c r="R667" s="24"/>
      <c r="S667" s="24"/>
      <c r="T667" s="24"/>
      <c r="U667" s="24"/>
      <c r="V667" s="24"/>
    </row>
    <row r="668" spans="1:22" ht="12.75" customHeight="1">
      <c r="A668" s="20"/>
      <c r="B668" s="24"/>
      <c r="C668" s="20"/>
      <c r="D668" s="24"/>
      <c r="E668" s="20"/>
      <c r="F668" s="24"/>
      <c r="G668" s="41"/>
      <c r="H668" s="24"/>
      <c r="I668" s="20"/>
      <c r="J668" s="24"/>
      <c r="K668" s="20"/>
      <c r="L668" s="24"/>
      <c r="M668" s="24"/>
      <c r="N668" s="24"/>
      <c r="O668" s="24"/>
      <c r="P668" s="24"/>
      <c r="Q668" s="24"/>
      <c r="R668" s="24"/>
      <c r="S668" s="24"/>
      <c r="T668" s="24"/>
      <c r="U668" s="24"/>
      <c r="V668" s="24"/>
    </row>
    <row r="669" spans="1:22" ht="12.75" customHeight="1">
      <c r="A669" s="20"/>
      <c r="B669" s="24"/>
      <c r="C669" s="20"/>
      <c r="D669" s="24"/>
      <c r="E669" s="20"/>
      <c r="F669" s="24"/>
      <c r="G669" s="41"/>
      <c r="H669" s="24"/>
      <c r="I669" s="20"/>
      <c r="J669" s="24"/>
      <c r="K669" s="20"/>
      <c r="L669" s="24"/>
      <c r="M669" s="24"/>
      <c r="N669" s="24"/>
      <c r="O669" s="24"/>
      <c r="P669" s="24"/>
      <c r="Q669" s="24"/>
      <c r="R669" s="24"/>
      <c r="S669" s="24"/>
      <c r="T669" s="24"/>
      <c r="U669" s="24"/>
      <c r="V669" s="24"/>
    </row>
    <row r="670" spans="1:22" ht="12.75" customHeight="1">
      <c r="A670" s="20"/>
      <c r="B670" s="24"/>
      <c r="C670" s="20"/>
      <c r="D670" s="24"/>
      <c r="E670" s="20"/>
      <c r="F670" s="24"/>
      <c r="G670" s="41"/>
      <c r="H670" s="24"/>
      <c r="I670" s="20"/>
      <c r="J670" s="24"/>
      <c r="K670" s="20"/>
      <c r="L670" s="24"/>
      <c r="M670" s="24"/>
      <c r="N670" s="24"/>
      <c r="O670" s="24"/>
      <c r="P670" s="24"/>
      <c r="Q670" s="24"/>
      <c r="R670" s="24"/>
      <c r="S670" s="24"/>
      <c r="T670" s="24"/>
      <c r="U670" s="24"/>
      <c r="V670" s="24"/>
    </row>
    <row r="671" spans="1:22" ht="12.75" customHeight="1">
      <c r="A671" s="20"/>
      <c r="B671" s="24"/>
      <c r="C671" s="20"/>
      <c r="D671" s="24"/>
      <c r="E671" s="20"/>
      <c r="F671" s="24"/>
      <c r="G671" s="41"/>
      <c r="H671" s="24"/>
      <c r="I671" s="20"/>
      <c r="J671" s="24"/>
      <c r="K671" s="20"/>
      <c r="L671" s="24"/>
      <c r="M671" s="24"/>
      <c r="N671" s="24"/>
      <c r="O671" s="24"/>
      <c r="P671" s="24"/>
      <c r="Q671" s="24"/>
      <c r="R671" s="24"/>
      <c r="S671" s="24"/>
      <c r="T671" s="24"/>
      <c r="U671" s="24"/>
      <c r="V671" s="24"/>
    </row>
    <row r="672" spans="1:22" ht="12.75" customHeight="1">
      <c r="A672" s="20"/>
      <c r="B672" s="24"/>
      <c r="C672" s="20"/>
      <c r="D672" s="24"/>
      <c r="E672" s="20"/>
      <c r="F672" s="24"/>
      <c r="G672" s="41"/>
      <c r="H672" s="24"/>
      <c r="I672" s="20"/>
      <c r="J672" s="24"/>
      <c r="K672" s="20"/>
      <c r="L672" s="24"/>
      <c r="M672" s="24"/>
      <c r="N672" s="24"/>
      <c r="O672" s="24"/>
      <c r="P672" s="24"/>
      <c r="Q672" s="24"/>
      <c r="R672" s="24"/>
      <c r="S672" s="24"/>
      <c r="T672" s="24"/>
      <c r="U672" s="24"/>
      <c r="V672" s="24"/>
    </row>
    <row r="673" spans="1:22" ht="12.75" customHeight="1">
      <c r="A673" s="20"/>
      <c r="B673" s="24"/>
      <c r="C673" s="20"/>
      <c r="D673" s="24"/>
      <c r="E673" s="20"/>
      <c r="F673" s="24"/>
      <c r="G673" s="41"/>
      <c r="H673" s="24"/>
      <c r="I673" s="20"/>
      <c r="J673" s="24"/>
      <c r="K673" s="20"/>
      <c r="L673" s="24"/>
      <c r="M673" s="24"/>
      <c r="N673" s="24"/>
      <c r="O673" s="24"/>
      <c r="P673" s="24"/>
      <c r="Q673" s="24"/>
      <c r="R673" s="24"/>
      <c r="S673" s="24"/>
      <c r="T673" s="24"/>
      <c r="U673" s="24"/>
      <c r="V673" s="24"/>
    </row>
    <row r="674" spans="1:22" ht="12.75" customHeight="1">
      <c r="A674" s="20"/>
      <c r="B674" s="24"/>
      <c r="C674" s="20"/>
      <c r="D674" s="24"/>
      <c r="E674" s="20"/>
      <c r="F674" s="24"/>
      <c r="G674" s="41"/>
      <c r="H674" s="24"/>
      <c r="I674" s="20"/>
      <c r="J674" s="24"/>
      <c r="K674" s="20"/>
      <c r="L674" s="24"/>
      <c r="M674" s="24"/>
      <c r="N674" s="24"/>
      <c r="O674" s="24"/>
      <c r="P674" s="24"/>
      <c r="Q674" s="24"/>
      <c r="R674" s="24"/>
      <c r="S674" s="24"/>
      <c r="T674" s="24"/>
      <c r="U674" s="24"/>
      <c r="V674" s="24"/>
    </row>
    <row r="675" spans="1:22" ht="12.75" customHeight="1">
      <c r="A675" s="20"/>
      <c r="B675" s="24"/>
      <c r="C675" s="20"/>
      <c r="D675" s="24"/>
      <c r="E675" s="20"/>
      <c r="F675" s="24"/>
      <c r="G675" s="41"/>
      <c r="H675" s="24"/>
      <c r="I675" s="20"/>
      <c r="J675" s="24"/>
      <c r="K675" s="20"/>
      <c r="L675" s="24"/>
      <c r="M675" s="24"/>
      <c r="N675" s="24"/>
      <c r="O675" s="24"/>
      <c r="P675" s="24"/>
      <c r="Q675" s="24"/>
      <c r="R675" s="24"/>
      <c r="S675" s="24"/>
      <c r="T675" s="24"/>
      <c r="U675" s="24"/>
      <c r="V675" s="24"/>
    </row>
    <row r="676" spans="1:22" ht="12.75" customHeight="1">
      <c r="A676" s="20"/>
      <c r="B676" s="24"/>
      <c r="C676" s="20"/>
      <c r="D676" s="24"/>
      <c r="E676" s="20"/>
      <c r="F676" s="24"/>
      <c r="G676" s="41"/>
      <c r="H676" s="24"/>
      <c r="I676" s="20"/>
      <c r="J676" s="24"/>
      <c r="K676" s="20"/>
      <c r="L676" s="24"/>
      <c r="M676" s="24"/>
      <c r="N676" s="24"/>
      <c r="O676" s="24"/>
      <c r="P676" s="24"/>
      <c r="Q676" s="24"/>
      <c r="R676" s="24"/>
      <c r="S676" s="24"/>
      <c r="T676" s="24"/>
      <c r="U676" s="24"/>
      <c r="V676" s="24"/>
    </row>
    <row r="677" spans="1:22" ht="12.75" customHeight="1">
      <c r="A677" s="20"/>
      <c r="B677" s="24"/>
      <c r="C677" s="20"/>
      <c r="D677" s="24"/>
      <c r="E677" s="20"/>
      <c r="F677" s="24"/>
      <c r="G677" s="41"/>
      <c r="H677" s="24"/>
      <c r="I677" s="20"/>
      <c r="J677" s="24"/>
      <c r="K677" s="20"/>
      <c r="L677" s="24"/>
      <c r="M677" s="24"/>
      <c r="N677" s="24"/>
      <c r="O677" s="24"/>
      <c r="P677" s="24"/>
      <c r="Q677" s="24"/>
      <c r="R677" s="24"/>
      <c r="S677" s="24"/>
      <c r="T677" s="24"/>
      <c r="U677" s="24"/>
      <c r="V677" s="24"/>
    </row>
    <row r="678" spans="1:22" ht="12.75" customHeight="1">
      <c r="A678" s="20"/>
      <c r="B678" s="24"/>
      <c r="C678" s="20"/>
      <c r="D678" s="24"/>
      <c r="E678" s="20"/>
      <c r="F678" s="24"/>
      <c r="G678" s="41"/>
      <c r="H678" s="24"/>
      <c r="I678" s="20"/>
      <c r="J678" s="24"/>
      <c r="K678" s="20"/>
      <c r="L678" s="24"/>
      <c r="M678" s="24"/>
      <c r="N678" s="24"/>
      <c r="O678" s="24"/>
      <c r="P678" s="24"/>
      <c r="Q678" s="24"/>
      <c r="R678" s="24"/>
      <c r="S678" s="24"/>
      <c r="T678" s="24"/>
      <c r="U678" s="24"/>
      <c r="V678" s="24"/>
    </row>
    <row r="679" spans="1:22" ht="12.75" customHeight="1">
      <c r="A679" s="20"/>
      <c r="B679" s="24"/>
      <c r="C679" s="20"/>
      <c r="D679" s="24"/>
      <c r="E679" s="20"/>
      <c r="F679" s="24"/>
      <c r="G679" s="41"/>
      <c r="H679" s="24"/>
      <c r="I679" s="20"/>
      <c r="J679" s="24"/>
      <c r="K679" s="20"/>
      <c r="L679" s="24"/>
      <c r="M679" s="24"/>
      <c r="N679" s="24"/>
      <c r="O679" s="24"/>
      <c r="P679" s="24"/>
      <c r="Q679" s="24"/>
      <c r="R679" s="24"/>
      <c r="S679" s="24"/>
      <c r="T679" s="24"/>
      <c r="U679" s="24"/>
      <c r="V679" s="24"/>
    </row>
    <row r="680" spans="1:22" ht="12.75" customHeight="1">
      <c r="A680" s="20"/>
      <c r="B680" s="24"/>
      <c r="C680" s="20"/>
      <c r="D680" s="24"/>
      <c r="E680" s="20"/>
      <c r="F680" s="24"/>
      <c r="G680" s="41"/>
      <c r="H680" s="24"/>
      <c r="I680" s="20"/>
      <c r="J680" s="24"/>
      <c r="K680" s="20"/>
      <c r="L680" s="24"/>
      <c r="M680" s="24"/>
      <c r="N680" s="24"/>
      <c r="O680" s="24"/>
      <c r="P680" s="24"/>
      <c r="Q680" s="24"/>
      <c r="R680" s="24"/>
      <c r="S680" s="24"/>
      <c r="T680" s="24"/>
      <c r="U680" s="24"/>
      <c r="V680" s="24"/>
    </row>
    <row r="681" spans="1:22" ht="12.75" customHeight="1">
      <c r="A681" s="20"/>
      <c r="B681" s="24"/>
      <c r="C681" s="20"/>
      <c r="D681" s="24"/>
      <c r="E681" s="20"/>
      <c r="F681" s="24"/>
      <c r="G681" s="41"/>
      <c r="H681" s="24"/>
      <c r="I681" s="20"/>
      <c r="J681" s="24"/>
      <c r="K681" s="20"/>
      <c r="L681" s="24"/>
      <c r="M681" s="24"/>
      <c r="N681" s="24"/>
      <c r="O681" s="24"/>
      <c r="P681" s="24"/>
      <c r="Q681" s="24"/>
      <c r="R681" s="24"/>
      <c r="S681" s="24"/>
      <c r="T681" s="24"/>
      <c r="U681" s="24"/>
      <c r="V681" s="24"/>
    </row>
    <row r="682" spans="1:22" ht="12.75" customHeight="1">
      <c r="A682" s="20"/>
      <c r="B682" s="24"/>
      <c r="C682" s="20"/>
      <c r="D682" s="24"/>
      <c r="E682" s="20"/>
      <c r="F682" s="24"/>
      <c r="G682" s="41"/>
      <c r="H682" s="24"/>
      <c r="I682" s="20"/>
      <c r="J682" s="24"/>
      <c r="K682" s="20"/>
      <c r="L682" s="24"/>
      <c r="M682" s="24"/>
      <c r="N682" s="24"/>
      <c r="O682" s="24"/>
      <c r="P682" s="24"/>
      <c r="Q682" s="24"/>
      <c r="R682" s="24"/>
      <c r="S682" s="24"/>
      <c r="T682" s="24"/>
      <c r="U682" s="24"/>
      <c r="V682" s="24"/>
    </row>
    <row r="683" spans="1:22" ht="12.75" customHeight="1">
      <c r="A683" s="20"/>
      <c r="B683" s="24"/>
      <c r="C683" s="20"/>
      <c r="D683" s="24"/>
      <c r="E683" s="20"/>
      <c r="F683" s="24"/>
      <c r="G683" s="41"/>
      <c r="H683" s="24"/>
      <c r="I683" s="20"/>
      <c r="J683" s="24"/>
      <c r="K683" s="20"/>
      <c r="L683" s="24"/>
      <c r="M683" s="24"/>
      <c r="N683" s="24"/>
      <c r="O683" s="24"/>
      <c r="P683" s="24"/>
      <c r="Q683" s="24"/>
      <c r="R683" s="24"/>
      <c r="S683" s="24"/>
      <c r="T683" s="24"/>
      <c r="U683" s="24"/>
      <c r="V683" s="24"/>
    </row>
    <row r="684" spans="1:22" ht="12.75" customHeight="1">
      <c r="A684" s="20"/>
      <c r="B684" s="24"/>
      <c r="C684" s="20"/>
      <c r="D684" s="24"/>
      <c r="E684" s="20"/>
      <c r="F684" s="24"/>
      <c r="G684" s="41"/>
      <c r="H684" s="24"/>
      <c r="I684" s="20"/>
      <c r="J684" s="24"/>
      <c r="K684" s="20"/>
      <c r="L684" s="24"/>
      <c r="M684" s="24"/>
      <c r="N684" s="24"/>
      <c r="O684" s="24"/>
      <c r="P684" s="24"/>
      <c r="Q684" s="24"/>
      <c r="R684" s="24"/>
      <c r="S684" s="24"/>
      <c r="T684" s="24"/>
      <c r="U684" s="24"/>
      <c r="V684" s="24"/>
    </row>
    <row r="685" spans="1:22" ht="12.75" customHeight="1">
      <c r="A685" s="20"/>
      <c r="B685" s="24"/>
      <c r="C685" s="20"/>
      <c r="D685" s="24"/>
      <c r="E685" s="20"/>
      <c r="F685" s="24"/>
      <c r="G685" s="41"/>
      <c r="H685" s="24"/>
      <c r="I685" s="20"/>
      <c r="J685" s="24"/>
      <c r="K685" s="20"/>
      <c r="L685" s="24"/>
      <c r="M685" s="24"/>
      <c r="N685" s="24"/>
      <c r="O685" s="24"/>
      <c r="P685" s="24"/>
      <c r="Q685" s="24"/>
      <c r="R685" s="24"/>
      <c r="S685" s="24"/>
      <c r="T685" s="24"/>
      <c r="U685" s="24"/>
      <c r="V685" s="24"/>
    </row>
    <row r="686" spans="1:22" ht="12.75" customHeight="1">
      <c r="A686" s="20"/>
      <c r="B686" s="24"/>
      <c r="C686" s="20"/>
      <c r="D686" s="24"/>
      <c r="E686" s="20"/>
      <c r="F686" s="24"/>
      <c r="G686" s="41"/>
      <c r="H686" s="24"/>
      <c r="I686" s="20"/>
      <c r="J686" s="24"/>
      <c r="K686" s="20"/>
      <c r="L686" s="24"/>
      <c r="M686" s="24"/>
      <c r="N686" s="24"/>
      <c r="O686" s="24"/>
      <c r="P686" s="24"/>
      <c r="Q686" s="24"/>
      <c r="R686" s="24"/>
      <c r="S686" s="24"/>
      <c r="T686" s="24"/>
      <c r="U686" s="24"/>
      <c r="V686" s="24"/>
    </row>
    <row r="687" spans="1:22" ht="12.75" customHeight="1">
      <c r="A687" s="20"/>
      <c r="B687" s="24"/>
      <c r="C687" s="20"/>
      <c r="D687" s="24"/>
      <c r="E687" s="20"/>
      <c r="F687" s="24"/>
      <c r="G687" s="41"/>
      <c r="H687" s="24"/>
      <c r="I687" s="20"/>
      <c r="J687" s="24"/>
      <c r="K687" s="20"/>
      <c r="L687" s="24"/>
      <c r="M687" s="24"/>
      <c r="N687" s="24"/>
      <c r="O687" s="24"/>
      <c r="P687" s="24"/>
      <c r="Q687" s="24"/>
      <c r="R687" s="24"/>
      <c r="S687" s="24"/>
      <c r="T687" s="24"/>
      <c r="U687" s="24"/>
      <c r="V687" s="24"/>
    </row>
    <row r="688" spans="1:22" ht="12.75" customHeight="1">
      <c r="A688" s="20"/>
      <c r="B688" s="24"/>
      <c r="C688" s="20"/>
      <c r="D688" s="24"/>
      <c r="E688" s="20"/>
      <c r="F688" s="24"/>
      <c r="G688" s="41"/>
      <c r="H688" s="24"/>
      <c r="I688" s="20"/>
      <c r="J688" s="24"/>
      <c r="K688" s="20"/>
      <c r="L688" s="24"/>
      <c r="M688" s="24"/>
      <c r="N688" s="24"/>
      <c r="O688" s="24"/>
      <c r="P688" s="24"/>
      <c r="Q688" s="24"/>
      <c r="R688" s="24"/>
      <c r="S688" s="24"/>
      <c r="T688" s="24"/>
      <c r="U688" s="24"/>
      <c r="V688" s="24"/>
    </row>
    <row r="689" spans="1:22" ht="12.75" customHeight="1">
      <c r="A689" s="20"/>
      <c r="B689" s="24"/>
      <c r="C689" s="20"/>
      <c r="D689" s="24"/>
      <c r="E689" s="20"/>
      <c r="F689" s="24"/>
      <c r="G689" s="41"/>
      <c r="H689" s="24"/>
      <c r="I689" s="20"/>
      <c r="J689" s="24"/>
      <c r="K689" s="20"/>
      <c r="L689" s="24"/>
      <c r="M689" s="24"/>
      <c r="N689" s="24"/>
      <c r="O689" s="24"/>
      <c r="P689" s="24"/>
      <c r="Q689" s="24"/>
      <c r="R689" s="24"/>
      <c r="S689" s="24"/>
      <c r="T689" s="24"/>
      <c r="U689" s="24"/>
      <c r="V689" s="24"/>
    </row>
    <row r="690" spans="1:22" ht="12.75" customHeight="1">
      <c r="A690" s="20"/>
      <c r="B690" s="24"/>
      <c r="C690" s="20"/>
      <c r="D690" s="24"/>
      <c r="E690" s="20"/>
      <c r="F690" s="24"/>
      <c r="G690" s="41"/>
      <c r="H690" s="24"/>
      <c r="I690" s="20"/>
      <c r="J690" s="24"/>
      <c r="K690" s="20"/>
      <c r="L690" s="24"/>
      <c r="M690" s="24"/>
      <c r="N690" s="24"/>
      <c r="O690" s="24"/>
      <c r="P690" s="24"/>
      <c r="Q690" s="24"/>
      <c r="R690" s="24"/>
      <c r="S690" s="24"/>
      <c r="T690" s="24"/>
      <c r="U690" s="24"/>
      <c r="V690" s="24"/>
    </row>
    <row r="691" spans="1:22" ht="12.75" customHeight="1">
      <c r="A691" s="20"/>
      <c r="B691" s="24"/>
      <c r="C691" s="20"/>
      <c r="D691" s="24"/>
      <c r="E691" s="20"/>
      <c r="F691" s="24"/>
      <c r="G691" s="41"/>
      <c r="H691" s="24"/>
      <c r="I691" s="20"/>
      <c r="J691" s="24"/>
      <c r="K691" s="20"/>
      <c r="L691" s="24"/>
      <c r="M691" s="24"/>
      <c r="N691" s="24"/>
      <c r="O691" s="24"/>
      <c r="P691" s="24"/>
      <c r="Q691" s="24"/>
      <c r="R691" s="24"/>
      <c r="S691" s="24"/>
      <c r="T691" s="24"/>
      <c r="U691" s="24"/>
      <c r="V691" s="24"/>
    </row>
    <row r="692" spans="1:22" ht="12.75" customHeight="1">
      <c r="A692" s="20"/>
      <c r="B692" s="24"/>
      <c r="C692" s="20"/>
      <c r="D692" s="24"/>
      <c r="E692" s="20"/>
      <c r="F692" s="24"/>
      <c r="G692" s="41"/>
      <c r="H692" s="24"/>
      <c r="I692" s="20"/>
      <c r="J692" s="24"/>
      <c r="K692" s="20"/>
      <c r="L692" s="24"/>
      <c r="M692" s="24"/>
      <c r="N692" s="24"/>
      <c r="O692" s="24"/>
      <c r="P692" s="24"/>
      <c r="Q692" s="24"/>
      <c r="R692" s="24"/>
      <c r="S692" s="24"/>
      <c r="T692" s="24"/>
      <c r="U692" s="24"/>
      <c r="V692" s="24"/>
    </row>
    <row r="693" spans="1:22" ht="12.75" customHeight="1">
      <c r="A693" s="20"/>
      <c r="B693" s="24"/>
      <c r="C693" s="20"/>
      <c r="D693" s="24"/>
      <c r="E693" s="20"/>
      <c r="F693" s="24"/>
      <c r="G693" s="41"/>
      <c r="H693" s="24"/>
      <c r="I693" s="20"/>
      <c r="J693" s="24"/>
      <c r="K693" s="20"/>
      <c r="L693" s="24"/>
      <c r="M693" s="24"/>
      <c r="N693" s="24"/>
      <c r="O693" s="24"/>
      <c r="P693" s="24"/>
      <c r="Q693" s="24"/>
      <c r="R693" s="24"/>
      <c r="S693" s="24"/>
      <c r="T693" s="24"/>
      <c r="U693" s="24"/>
      <c r="V693" s="24"/>
    </row>
    <row r="694" spans="1:22" ht="12.75" customHeight="1">
      <c r="A694" s="20"/>
      <c r="B694" s="24"/>
      <c r="C694" s="20"/>
      <c r="D694" s="24"/>
      <c r="E694" s="20"/>
      <c r="F694" s="24"/>
      <c r="G694" s="41"/>
      <c r="H694" s="24"/>
      <c r="I694" s="20"/>
      <c r="J694" s="24"/>
      <c r="K694" s="20"/>
      <c r="L694" s="24"/>
      <c r="M694" s="24"/>
      <c r="N694" s="24"/>
      <c r="O694" s="24"/>
      <c r="P694" s="24"/>
      <c r="Q694" s="24"/>
      <c r="R694" s="24"/>
      <c r="S694" s="24"/>
      <c r="T694" s="24"/>
      <c r="U694" s="24"/>
      <c r="V694" s="24"/>
    </row>
    <row r="695" spans="1:22" ht="12.75" customHeight="1">
      <c r="A695" s="20"/>
      <c r="B695" s="24"/>
      <c r="C695" s="20"/>
      <c r="D695" s="24"/>
      <c r="E695" s="20"/>
      <c r="F695" s="24"/>
      <c r="G695" s="41"/>
      <c r="H695" s="24"/>
      <c r="I695" s="20"/>
      <c r="J695" s="24"/>
      <c r="K695" s="20"/>
      <c r="L695" s="24"/>
      <c r="M695" s="24"/>
      <c r="N695" s="24"/>
      <c r="O695" s="24"/>
      <c r="P695" s="24"/>
      <c r="Q695" s="24"/>
      <c r="R695" s="24"/>
      <c r="S695" s="24"/>
      <c r="T695" s="24"/>
      <c r="U695" s="24"/>
      <c r="V695" s="24"/>
    </row>
    <row r="696" spans="1:22" ht="12.75" customHeight="1">
      <c r="A696" s="20"/>
      <c r="B696" s="24"/>
      <c r="C696" s="20"/>
      <c r="D696" s="24"/>
      <c r="E696" s="20"/>
      <c r="F696" s="24"/>
      <c r="G696" s="41"/>
      <c r="H696" s="24"/>
      <c r="I696" s="20"/>
      <c r="J696" s="24"/>
      <c r="K696" s="20"/>
      <c r="L696" s="24"/>
      <c r="M696" s="24"/>
      <c r="N696" s="24"/>
      <c r="O696" s="24"/>
      <c r="P696" s="24"/>
      <c r="Q696" s="24"/>
      <c r="R696" s="24"/>
      <c r="S696" s="24"/>
      <c r="T696" s="24"/>
      <c r="U696" s="24"/>
      <c r="V696" s="24"/>
    </row>
    <row r="697" spans="1:22" ht="12.75" customHeight="1">
      <c r="A697" s="20"/>
      <c r="B697" s="24"/>
      <c r="C697" s="20"/>
      <c r="D697" s="24"/>
      <c r="E697" s="20"/>
      <c r="F697" s="24"/>
      <c r="G697" s="41"/>
      <c r="H697" s="24"/>
      <c r="I697" s="20"/>
      <c r="J697" s="24"/>
      <c r="K697" s="20"/>
      <c r="L697" s="24"/>
      <c r="M697" s="24"/>
      <c r="N697" s="24"/>
      <c r="O697" s="24"/>
      <c r="P697" s="24"/>
      <c r="Q697" s="24"/>
      <c r="R697" s="24"/>
      <c r="S697" s="24"/>
      <c r="T697" s="24"/>
      <c r="U697" s="24"/>
      <c r="V697" s="24"/>
    </row>
    <row r="698" spans="1:22" ht="12.75" customHeight="1">
      <c r="A698" s="20"/>
      <c r="B698" s="24"/>
      <c r="C698" s="20"/>
      <c r="D698" s="24"/>
      <c r="E698" s="20"/>
      <c r="F698" s="24"/>
      <c r="G698" s="41"/>
      <c r="H698" s="24"/>
      <c r="I698" s="20"/>
      <c r="J698" s="24"/>
      <c r="K698" s="20"/>
      <c r="L698" s="24"/>
      <c r="M698" s="24"/>
      <c r="N698" s="24"/>
      <c r="O698" s="24"/>
      <c r="P698" s="24"/>
      <c r="Q698" s="24"/>
      <c r="R698" s="24"/>
      <c r="S698" s="24"/>
      <c r="T698" s="24"/>
      <c r="U698" s="24"/>
      <c r="V698" s="24"/>
    </row>
    <row r="699" spans="1:22" ht="12.75" customHeight="1">
      <c r="A699" s="20"/>
      <c r="B699" s="24"/>
      <c r="C699" s="20"/>
      <c r="D699" s="24"/>
      <c r="E699" s="20"/>
      <c r="F699" s="24"/>
      <c r="G699" s="41"/>
      <c r="H699" s="24"/>
      <c r="I699" s="20"/>
      <c r="J699" s="24"/>
      <c r="K699" s="20"/>
      <c r="L699" s="24"/>
      <c r="M699" s="24"/>
      <c r="N699" s="24"/>
      <c r="O699" s="24"/>
      <c r="P699" s="24"/>
      <c r="Q699" s="24"/>
      <c r="R699" s="24"/>
      <c r="S699" s="24"/>
      <c r="T699" s="24"/>
      <c r="U699" s="24"/>
      <c r="V699" s="24"/>
    </row>
    <row r="700" spans="1:22" ht="12.75" customHeight="1">
      <c r="A700" s="20"/>
      <c r="B700" s="24"/>
      <c r="C700" s="20"/>
      <c r="D700" s="24"/>
      <c r="E700" s="20"/>
      <c r="F700" s="24"/>
      <c r="G700" s="41"/>
      <c r="H700" s="24"/>
      <c r="I700" s="20"/>
      <c r="J700" s="24"/>
      <c r="K700" s="20"/>
      <c r="L700" s="24"/>
      <c r="M700" s="24"/>
      <c r="N700" s="24"/>
      <c r="O700" s="24"/>
      <c r="P700" s="24"/>
      <c r="Q700" s="24"/>
      <c r="R700" s="24"/>
      <c r="S700" s="24"/>
      <c r="T700" s="24"/>
      <c r="U700" s="24"/>
      <c r="V700" s="24"/>
    </row>
    <row r="701" spans="1:22" ht="12.75" customHeight="1">
      <c r="A701" s="20"/>
      <c r="B701" s="24"/>
      <c r="C701" s="20"/>
      <c r="D701" s="24"/>
      <c r="E701" s="20"/>
      <c r="F701" s="24"/>
      <c r="G701" s="41"/>
      <c r="H701" s="24"/>
      <c r="I701" s="20"/>
      <c r="J701" s="24"/>
      <c r="K701" s="20"/>
      <c r="L701" s="24"/>
      <c r="M701" s="24"/>
      <c r="N701" s="24"/>
      <c r="O701" s="24"/>
      <c r="P701" s="24"/>
      <c r="Q701" s="24"/>
      <c r="R701" s="24"/>
      <c r="S701" s="24"/>
      <c r="T701" s="24"/>
      <c r="U701" s="24"/>
      <c r="V701" s="24"/>
    </row>
    <row r="702" spans="1:22" ht="12.75" customHeight="1">
      <c r="A702" s="20"/>
      <c r="B702" s="24"/>
      <c r="C702" s="20"/>
      <c r="D702" s="24"/>
      <c r="E702" s="20"/>
      <c r="F702" s="24"/>
      <c r="G702" s="41"/>
      <c r="H702" s="24"/>
      <c r="I702" s="20"/>
      <c r="J702" s="24"/>
      <c r="K702" s="20"/>
      <c r="L702" s="24"/>
      <c r="M702" s="24"/>
      <c r="N702" s="24"/>
      <c r="O702" s="24"/>
      <c r="P702" s="24"/>
      <c r="Q702" s="24"/>
      <c r="R702" s="24"/>
      <c r="S702" s="24"/>
      <c r="T702" s="24"/>
      <c r="U702" s="24"/>
      <c r="V702" s="24"/>
    </row>
    <row r="703" spans="1:22" ht="12.75" customHeight="1">
      <c r="A703" s="20"/>
      <c r="B703" s="24"/>
      <c r="C703" s="20"/>
      <c r="D703" s="24"/>
      <c r="E703" s="20"/>
      <c r="F703" s="24"/>
      <c r="G703" s="41"/>
      <c r="H703" s="24"/>
      <c r="I703" s="20"/>
      <c r="J703" s="24"/>
      <c r="K703" s="20"/>
      <c r="L703" s="24"/>
      <c r="M703" s="24"/>
      <c r="N703" s="24"/>
      <c r="O703" s="24"/>
      <c r="P703" s="24"/>
      <c r="Q703" s="24"/>
      <c r="R703" s="24"/>
      <c r="S703" s="24"/>
      <c r="T703" s="24"/>
      <c r="U703" s="24"/>
      <c r="V703" s="24"/>
    </row>
    <row r="704" spans="1:22" ht="12.75" customHeight="1">
      <c r="A704" s="20"/>
      <c r="B704" s="24"/>
      <c r="C704" s="20"/>
      <c r="D704" s="24"/>
      <c r="E704" s="20"/>
      <c r="F704" s="24"/>
      <c r="G704" s="41"/>
      <c r="H704" s="24"/>
      <c r="I704" s="20"/>
      <c r="J704" s="24"/>
      <c r="K704" s="20"/>
      <c r="L704" s="24"/>
      <c r="M704" s="24"/>
      <c r="N704" s="24"/>
      <c r="O704" s="24"/>
      <c r="P704" s="24"/>
      <c r="Q704" s="24"/>
      <c r="R704" s="24"/>
      <c r="S704" s="24"/>
      <c r="T704" s="24"/>
      <c r="U704" s="24"/>
      <c r="V704" s="24"/>
    </row>
    <row r="705" spans="1:22" ht="12.75" customHeight="1">
      <c r="A705" s="20"/>
      <c r="B705" s="24"/>
      <c r="C705" s="20"/>
      <c r="D705" s="24"/>
      <c r="E705" s="20"/>
      <c r="F705" s="24"/>
      <c r="G705" s="41"/>
      <c r="H705" s="24"/>
      <c r="I705" s="20"/>
      <c r="J705" s="24"/>
      <c r="K705" s="20"/>
      <c r="L705" s="24"/>
      <c r="M705" s="24"/>
      <c r="N705" s="24"/>
      <c r="O705" s="24"/>
      <c r="P705" s="24"/>
      <c r="Q705" s="24"/>
      <c r="R705" s="24"/>
      <c r="S705" s="24"/>
      <c r="T705" s="24"/>
      <c r="U705" s="24"/>
      <c r="V705" s="24"/>
    </row>
    <row r="706" spans="1:22" ht="12.75" customHeight="1">
      <c r="A706" s="20"/>
      <c r="B706" s="24"/>
      <c r="C706" s="20"/>
      <c r="D706" s="24"/>
      <c r="E706" s="20"/>
      <c r="F706" s="24"/>
      <c r="G706" s="41"/>
      <c r="H706" s="24"/>
      <c r="I706" s="20"/>
      <c r="J706" s="24"/>
      <c r="K706" s="20"/>
      <c r="L706" s="24"/>
      <c r="M706" s="24"/>
      <c r="N706" s="24"/>
      <c r="O706" s="24"/>
      <c r="P706" s="24"/>
      <c r="Q706" s="24"/>
      <c r="R706" s="24"/>
      <c r="S706" s="24"/>
      <c r="T706" s="24"/>
      <c r="U706" s="24"/>
      <c r="V706" s="24"/>
    </row>
    <row r="707" spans="1:22" ht="12.75" customHeight="1">
      <c r="A707" s="20"/>
      <c r="B707" s="24"/>
      <c r="C707" s="20"/>
      <c r="D707" s="24"/>
      <c r="E707" s="20"/>
      <c r="F707" s="24"/>
      <c r="G707" s="41"/>
      <c r="H707" s="24"/>
      <c r="I707" s="20"/>
      <c r="J707" s="24"/>
      <c r="K707" s="20"/>
      <c r="L707" s="24"/>
      <c r="M707" s="24"/>
      <c r="N707" s="24"/>
      <c r="O707" s="24"/>
      <c r="P707" s="24"/>
      <c r="Q707" s="24"/>
      <c r="R707" s="24"/>
      <c r="S707" s="24"/>
      <c r="T707" s="24"/>
      <c r="U707" s="24"/>
      <c r="V707" s="24"/>
    </row>
    <row r="708" spans="1:22" ht="12.75" customHeight="1">
      <c r="A708" s="20"/>
      <c r="B708" s="24"/>
      <c r="C708" s="20"/>
      <c r="D708" s="24"/>
      <c r="E708" s="20"/>
      <c r="F708" s="24"/>
      <c r="G708" s="41"/>
      <c r="H708" s="24"/>
      <c r="I708" s="20"/>
      <c r="J708" s="24"/>
      <c r="K708" s="20"/>
      <c r="L708" s="24"/>
      <c r="M708" s="24"/>
      <c r="N708" s="24"/>
      <c r="O708" s="24"/>
      <c r="P708" s="24"/>
      <c r="Q708" s="24"/>
      <c r="R708" s="24"/>
      <c r="S708" s="24"/>
      <c r="T708" s="24"/>
      <c r="U708" s="24"/>
      <c r="V708" s="24"/>
    </row>
    <row r="709" spans="1:22" ht="12.75" customHeight="1">
      <c r="A709" s="20"/>
      <c r="B709" s="24"/>
      <c r="C709" s="20"/>
      <c r="D709" s="24"/>
      <c r="E709" s="20"/>
      <c r="F709" s="24"/>
      <c r="G709" s="41"/>
      <c r="H709" s="24"/>
      <c r="I709" s="20"/>
      <c r="J709" s="24"/>
      <c r="K709" s="20"/>
      <c r="L709" s="24"/>
      <c r="M709" s="24"/>
      <c r="N709" s="24"/>
      <c r="O709" s="24"/>
      <c r="P709" s="24"/>
      <c r="Q709" s="24"/>
      <c r="R709" s="24"/>
      <c r="S709" s="24"/>
      <c r="T709" s="24"/>
      <c r="U709" s="24"/>
      <c r="V709" s="24"/>
    </row>
    <row r="710" spans="1:22" ht="12.75" customHeight="1">
      <c r="A710" s="20"/>
      <c r="B710" s="24"/>
      <c r="C710" s="20"/>
      <c r="D710" s="24"/>
      <c r="E710" s="20"/>
      <c r="F710" s="24"/>
      <c r="G710" s="41"/>
      <c r="H710" s="24"/>
      <c r="I710" s="20"/>
      <c r="J710" s="24"/>
      <c r="K710" s="20"/>
      <c r="L710" s="24"/>
      <c r="M710" s="24"/>
      <c r="N710" s="24"/>
      <c r="O710" s="24"/>
      <c r="P710" s="24"/>
      <c r="Q710" s="24"/>
      <c r="R710" s="24"/>
      <c r="S710" s="24"/>
      <c r="T710" s="24"/>
      <c r="U710" s="24"/>
      <c r="V710" s="24"/>
    </row>
    <row r="711" spans="1:22" ht="12.75" customHeight="1">
      <c r="A711" s="20"/>
      <c r="B711" s="24"/>
      <c r="C711" s="20"/>
      <c r="D711" s="24"/>
      <c r="E711" s="20"/>
      <c r="F711" s="24"/>
      <c r="G711" s="41"/>
      <c r="H711" s="24"/>
      <c r="I711" s="20"/>
      <c r="J711" s="24"/>
      <c r="K711" s="20"/>
      <c r="L711" s="24"/>
      <c r="M711" s="24"/>
      <c r="N711" s="24"/>
      <c r="O711" s="24"/>
      <c r="P711" s="24"/>
      <c r="Q711" s="24"/>
      <c r="R711" s="24"/>
      <c r="S711" s="24"/>
      <c r="T711" s="24"/>
      <c r="U711" s="24"/>
      <c r="V711" s="24"/>
    </row>
    <row r="712" spans="1:22" ht="12.75" customHeight="1">
      <c r="A712" s="20"/>
      <c r="B712" s="24"/>
      <c r="C712" s="20"/>
      <c r="D712" s="24"/>
      <c r="E712" s="20"/>
      <c r="F712" s="24"/>
      <c r="G712" s="41"/>
      <c r="H712" s="24"/>
      <c r="I712" s="20"/>
      <c r="J712" s="24"/>
      <c r="K712" s="20"/>
      <c r="L712" s="24"/>
      <c r="M712" s="24"/>
      <c r="N712" s="24"/>
      <c r="O712" s="24"/>
      <c r="P712" s="24"/>
      <c r="Q712" s="24"/>
      <c r="R712" s="24"/>
      <c r="S712" s="24"/>
      <c r="T712" s="24"/>
      <c r="U712" s="24"/>
      <c r="V712" s="24"/>
    </row>
    <row r="713" spans="1:22" ht="12.75" customHeight="1">
      <c r="A713" s="20"/>
      <c r="B713" s="24"/>
      <c r="C713" s="20"/>
      <c r="D713" s="24"/>
      <c r="E713" s="20"/>
      <c r="F713" s="24"/>
      <c r="G713" s="41"/>
      <c r="H713" s="24"/>
      <c r="I713" s="20"/>
      <c r="J713" s="24"/>
      <c r="K713" s="20"/>
      <c r="L713" s="24"/>
      <c r="M713" s="24"/>
      <c r="N713" s="24"/>
      <c r="O713" s="24"/>
      <c r="P713" s="24"/>
      <c r="Q713" s="24"/>
      <c r="R713" s="24"/>
      <c r="S713" s="24"/>
      <c r="T713" s="24"/>
      <c r="U713" s="24"/>
      <c r="V713" s="24"/>
    </row>
    <row r="714" spans="1:22" ht="12.75" customHeight="1">
      <c r="A714" s="20"/>
      <c r="B714" s="24"/>
      <c r="C714" s="20"/>
      <c r="D714" s="24"/>
      <c r="E714" s="20"/>
      <c r="F714" s="24"/>
      <c r="G714" s="41"/>
      <c r="H714" s="24"/>
      <c r="I714" s="20"/>
      <c r="J714" s="24"/>
      <c r="K714" s="20"/>
      <c r="L714" s="24"/>
      <c r="M714" s="24"/>
      <c r="N714" s="24"/>
      <c r="O714" s="24"/>
      <c r="P714" s="24"/>
      <c r="Q714" s="24"/>
      <c r="R714" s="24"/>
      <c r="S714" s="24"/>
      <c r="T714" s="24"/>
      <c r="U714" s="24"/>
      <c r="V714" s="24"/>
    </row>
    <row r="715" spans="1:22" ht="12.75" customHeight="1">
      <c r="A715" s="20"/>
      <c r="B715" s="24"/>
      <c r="C715" s="20"/>
      <c r="D715" s="24"/>
      <c r="E715" s="20"/>
      <c r="F715" s="24"/>
      <c r="G715" s="41"/>
      <c r="H715" s="24"/>
      <c r="I715" s="20"/>
      <c r="J715" s="24"/>
      <c r="K715" s="20"/>
      <c r="L715" s="24"/>
      <c r="M715" s="24"/>
      <c r="N715" s="24"/>
      <c r="O715" s="24"/>
      <c r="P715" s="24"/>
      <c r="Q715" s="24"/>
      <c r="R715" s="24"/>
      <c r="S715" s="24"/>
      <c r="T715" s="24"/>
      <c r="U715" s="24"/>
      <c r="V715" s="24"/>
    </row>
    <row r="716" spans="1:22" ht="12.75" customHeight="1">
      <c r="A716" s="20"/>
      <c r="B716" s="24"/>
      <c r="C716" s="20"/>
      <c r="D716" s="24"/>
      <c r="E716" s="20"/>
      <c r="F716" s="24"/>
      <c r="G716" s="41"/>
      <c r="H716" s="24"/>
      <c r="I716" s="20"/>
      <c r="J716" s="24"/>
      <c r="K716" s="20"/>
      <c r="L716" s="24"/>
      <c r="M716" s="24"/>
      <c r="N716" s="24"/>
      <c r="O716" s="24"/>
      <c r="P716" s="24"/>
      <c r="Q716" s="24"/>
      <c r="R716" s="24"/>
      <c r="S716" s="24"/>
      <c r="T716" s="24"/>
      <c r="U716" s="24"/>
      <c r="V716" s="24"/>
    </row>
    <row r="717" spans="1:22" ht="12.75" customHeight="1">
      <c r="A717" s="20"/>
      <c r="B717" s="24"/>
      <c r="C717" s="20"/>
      <c r="D717" s="24"/>
      <c r="E717" s="20"/>
      <c r="F717" s="24"/>
      <c r="G717" s="41"/>
      <c r="H717" s="24"/>
      <c r="I717" s="20"/>
      <c r="J717" s="24"/>
      <c r="K717" s="20"/>
      <c r="L717" s="24"/>
      <c r="M717" s="24"/>
      <c r="N717" s="24"/>
      <c r="O717" s="24"/>
      <c r="P717" s="24"/>
      <c r="Q717" s="24"/>
      <c r="R717" s="24"/>
      <c r="S717" s="24"/>
      <c r="T717" s="24"/>
      <c r="U717" s="24"/>
      <c r="V717" s="24"/>
    </row>
    <row r="718" spans="1:22" ht="12.75" customHeight="1">
      <c r="A718" s="20"/>
      <c r="B718" s="24"/>
      <c r="C718" s="20"/>
      <c r="D718" s="24"/>
      <c r="E718" s="20"/>
      <c r="F718" s="24"/>
      <c r="G718" s="41"/>
      <c r="H718" s="24"/>
      <c r="I718" s="20"/>
      <c r="J718" s="24"/>
      <c r="K718" s="20"/>
      <c r="L718" s="24"/>
      <c r="M718" s="24"/>
      <c r="N718" s="24"/>
      <c r="O718" s="24"/>
      <c r="P718" s="24"/>
      <c r="Q718" s="24"/>
      <c r="R718" s="24"/>
      <c r="S718" s="24"/>
      <c r="T718" s="24"/>
      <c r="U718" s="24"/>
      <c r="V718" s="24"/>
    </row>
    <row r="719" spans="1:22" ht="12.75" customHeight="1">
      <c r="A719" s="20"/>
      <c r="B719" s="24"/>
      <c r="C719" s="20"/>
      <c r="D719" s="24"/>
      <c r="E719" s="20"/>
      <c r="F719" s="24"/>
      <c r="G719" s="41"/>
      <c r="H719" s="24"/>
      <c r="I719" s="20"/>
      <c r="J719" s="24"/>
      <c r="K719" s="20"/>
      <c r="L719" s="24"/>
      <c r="M719" s="24"/>
      <c r="N719" s="24"/>
      <c r="O719" s="24"/>
      <c r="P719" s="24"/>
      <c r="Q719" s="24"/>
      <c r="R719" s="24"/>
      <c r="S719" s="24"/>
      <c r="T719" s="24"/>
      <c r="U719" s="24"/>
      <c r="V719" s="24"/>
    </row>
    <row r="720" spans="1:22" ht="12.75" customHeight="1">
      <c r="A720" s="20"/>
      <c r="B720" s="24"/>
      <c r="C720" s="20"/>
      <c r="D720" s="24"/>
      <c r="E720" s="20"/>
      <c r="F720" s="24"/>
      <c r="G720" s="41"/>
      <c r="H720" s="24"/>
      <c r="I720" s="20"/>
      <c r="J720" s="24"/>
      <c r="K720" s="20"/>
      <c r="L720" s="24"/>
      <c r="M720" s="24"/>
      <c r="N720" s="24"/>
      <c r="O720" s="24"/>
      <c r="P720" s="24"/>
      <c r="Q720" s="24"/>
      <c r="R720" s="24"/>
      <c r="S720" s="24"/>
      <c r="T720" s="24"/>
      <c r="U720" s="24"/>
      <c r="V720" s="24"/>
    </row>
    <row r="721" spans="1:22" ht="12.75" customHeight="1">
      <c r="A721" s="20"/>
      <c r="B721" s="24"/>
      <c r="C721" s="20"/>
      <c r="D721" s="24"/>
      <c r="E721" s="20"/>
      <c r="F721" s="24"/>
      <c r="G721" s="41"/>
      <c r="H721" s="24"/>
      <c r="I721" s="20"/>
      <c r="J721" s="24"/>
      <c r="K721" s="20"/>
      <c r="L721" s="24"/>
      <c r="M721" s="24"/>
      <c r="N721" s="24"/>
      <c r="O721" s="24"/>
      <c r="P721" s="24"/>
      <c r="Q721" s="24"/>
      <c r="R721" s="24"/>
      <c r="S721" s="24"/>
      <c r="T721" s="24"/>
      <c r="U721" s="24"/>
      <c r="V721" s="24"/>
    </row>
    <row r="722" spans="1:22" ht="12.75" customHeight="1">
      <c r="A722" s="20"/>
      <c r="B722" s="24"/>
      <c r="C722" s="20"/>
      <c r="D722" s="24"/>
      <c r="E722" s="20"/>
      <c r="F722" s="24"/>
      <c r="G722" s="41"/>
      <c r="H722" s="24"/>
      <c r="I722" s="20"/>
      <c r="J722" s="24"/>
      <c r="K722" s="20"/>
      <c r="L722" s="24"/>
      <c r="M722" s="24"/>
      <c r="N722" s="24"/>
      <c r="O722" s="24"/>
      <c r="P722" s="24"/>
      <c r="Q722" s="24"/>
      <c r="R722" s="24"/>
      <c r="S722" s="24"/>
      <c r="T722" s="24"/>
      <c r="U722" s="24"/>
      <c r="V722" s="24"/>
    </row>
    <row r="723" spans="1:22" ht="12.75" customHeight="1">
      <c r="A723" s="20"/>
      <c r="B723" s="24"/>
      <c r="C723" s="20"/>
      <c r="D723" s="24"/>
      <c r="E723" s="20"/>
      <c r="F723" s="24"/>
      <c r="G723" s="41"/>
      <c r="H723" s="24"/>
      <c r="I723" s="20"/>
      <c r="J723" s="24"/>
      <c r="K723" s="20"/>
      <c r="L723" s="24"/>
      <c r="M723" s="24"/>
      <c r="N723" s="24"/>
      <c r="O723" s="24"/>
      <c r="P723" s="24"/>
      <c r="Q723" s="24"/>
      <c r="R723" s="24"/>
      <c r="S723" s="24"/>
      <c r="T723" s="24"/>
      <c r="U723" s="24"/>
      <c r="V723" s="24"/>
    </row>
    <row r="724" spans="1:22" ht="12.75" customHeight="1">
      <c r="A724" s="20"/>
      <c r="B724" s="24"/>
      <c r="C724" s="20"/>
      <c r="D724" s="24"/>
      <c r="E724" s="20"/>
      <c r="F724" s="24"/>
      <c r="G724" s="41"/>
      <c r="H724" s="24"/>
      <c r="I724" s="20"/>
      <c r="J724" s="24"/>
      <c r="K724" s="20"/>
      <c r="L724" s="24"/>
      <c r="M724" s="24"/>
      <c r="N724" s="24"/>
      <c r="O724" s="24"/>
      <c r="P724" s="24"/>
      <c r="Q724" s="24"/>
      <c r="R724" s="24"/>
      <c r="S724" s="24"/>
      <c r="T724" s="24"/>
      <c r="U724" s="24"/>
      <c r="V724" s="24"/>
    </row>
    <row r="725" spans="1:22" ht="12.75" customHeight="1">
      <c r="A725" s="20"/>
      <c r="B725" s="24"/>
      <c r="C725" s="20"/>
      <c r="D725" s="24"/>
      <c r="E725" s="20"/>
      <c r="F725" s="24"/>
      <c r="G725" s="41"/>
      <c r="H725" s="24"/>
      <c r="I725" s="20"/>
      <c r="J725" s="24"/>
      <c r="K725" s="20"/>
      <c r="L725" s="24"/>
      <c r="M725" s="24"/>
      <c r="N725" s="24"/>
      <c r="O725" s="24"/>
      <c r="P725" s="24"/>
      <c r="Q725" s="24"/>
      <c r="R725" s="24"/>
      <c r="S725" s="24"/>
      <c r="T725" s="24"/>
      <c r="U725" s="24"/>
      <c r="V725" s="24"/>
    </row>
    <row r="726" spans="1:22" ht="12.75" customHeight="1">
      <c r="A726" s="20"/>
      <c r="B726" s="24"/>
      <c r="C726" s="20"/>
      <c r="D726" s="24"/>
      <c r="E726" s="20"/>
      <c r="F726" s="24"/>
      <c r="G726" s="41"/>
      <c r="H726" s="24"/>
      <c r="I726" s="20"/>
      <c r="J726" s="24"/>
      <c r="K726" s="20"/>
      <c r="L726" s="24"/>
      <c r="M726" s="24"/>
      <c r="N726" s="24"/>
      <c r="O726" s="24"/>
      <c r="P726" s="24"/>
      <c r="Q726" s="24"/>
      <c r="R726" s="24"/>
      <c r="S726" s="24"/>
      <c r="T726" s="24"/>
      <c r="U726" s="24"/>
      <c r="V726" s="24"/>
    </row>
    <row r="727" spans="1:22" ht="12.75" customHeight="1">
      <c r="A727" s="20"/>
      <c r="B727" s="24"/>
      <c r="C727" s="20"/>
      <c r="D727" s="24"/>
      <c r="E727" s="20"/>
      <c r="F727" s="24"/>
      <c r="G727" s="41"/>
      <c r="H727" s="24"/>
      <c r="I727" s="20"/>
      <c r="J727" s="24"/>
      <c r="K727" s="20"/>
      <c r="L727" s="24"/>
      <c r="M727" s="24"/>
      <c r="N727" s="24"/>
      <c r="O727" s="24"/>
      <c r="P727" s="24"/>
      <c r="Q727" s="24"/>
      <c r="R727" s="24"/>
      <c r="S727" s="24"/>
      <c r="T727" s="24"/>
      <c r="U727" s="24"/>
      <c r="V727" s="24"/>
    </row>
    <row r="728" spans="1:22" ht="12.75" customHeight="1">
      <c r="A728" s="20"/>
      <c r="B728" s="24"/>
      <c r="C728" s="20"/>
      <c r="D728" s="24"/>
      <c r="E728" s="20"/>
      <c r="F728" s="24"/>
      <c r="G728" s="41"/>
      <c r="H728" s="24"/>
      <c r="I728" s="20"/>
      <c r="J728" s="24"/>
      <c r="K728" s="20"/>
      <c r="L728" s="24"/>
      <c r="M728" s="24"/>
      <c r="N728" s="24"/>
      <c r="O728" s="24"/>
      <c r="P728" s="24"/>
      <c r="Q728" s="24"/>
      <c r="R728" s="24"/>
      <c r="S728" s="24"/>
      <c r="T728" s="24"/>
      <c r="U728" s="24"/>
      <c r="V728" s="24"/>
    </row>
    <row r="729" spans="1:22" ht="12.75" customHeight="1">
      <c r="A729" s="20"/>
      <c r="B729" s="24"/>
      <c r="C729" s="20"/>
      <c r="D729" s="24"/>
      <c r="E729" s="20"/>
      <c r="F729" s="24"/>
      <c r="G729" s="41"/>
      <c r="H729" s="24"/>
      <c r="I729" s="20"/>
      <c r="J729" s="24"/>
      <c r="K729" s="20"/>
      <c r="L729" s="24"/>
      <c r="M729" s="24"/>
      <c r="N729" s="24"/>
      <c r="O729" s="24"/>
      <c r="P729" s="24"/>
      <c r="Q729" s="24"/>
      <c r="R729" s="24"/>
      <c r="S729" s="24"/>
      <c r="T729" s="24"/>
      <c r="U729" s="24"/>
      <c r="V729" s="24"/>
    </row>
    <row r="730" spans="1:22" ht="12.75" customHeight="1">
      <c r="A730" s="20"/>
      <c r="B730" s="24"/>
      <c r="C730" s="20"/>
      <c r="D730" s="24"/>
      <c r="E730" s="20"/>
      <c r="F730" s="24"/>
      <c r="G730" s="41"/>
      <c r="H730" s="24"/>
      <c r="I730" s="20"/>
      <c r="J730" s="24"/>
      <c r="K730" s="20"/>
      <c r="L730" s="24"/>
      <c r="M730" s="24"/>
      <c r="N730" s="24"/>
      <c r="O730" s="24"/>
      <c r="P730" s="24"/>
      <c r="Q730" s="24"/>
      <c r="R730" s="24"/>
      <c r="S730" s="24"/>
      <c r="T730" s="24"/>
      <c r="U730" s="24"/>
      <c r="V730" s="24"/>
    </row>
    <row r="731" spans="1:22" ht="12.75" customHeight="1">
      <c r="A731" s="20"/>
      <c r="B731" s="24"/>
      <c r="C731" s="20"/>
      <c r="D731" s="24"/>
      <c r="E731" s="20"/>
      <c r="F731" s="24"/>
      <c r="G731" s="41"/>
      <c r="H731" s="24"/>
      <c r="I731" s="20"/>
      <c r="J731" s="24"/>
      <c r="K731" s="20"/>
      <c r="L731" s="24"/>
      <c r="M731" s="24"/>
      <c r="N731" s="24"/>
      <c r="O731" s="24"/>
      <c r="P731" s="24"/>
      <c r="Q731" s="24"/>
      <c r="R731" s="24"/>
      <c r="S731" s="24"/>
      <c r="T731" s="24"/>
      <c r="U731" s="24"/>
      <c r="V731" s="24"/>
    </row>
    <row r="732" spans="1:22" ht="12.75" customHeight="1">
      <c r="A732" s="20"/>
      <c r="B732" s="24"/>
      <c r="C732" s="20"/>
      <c r="D732" s="24"/>
      <c r="E732" s="20"/>
      <c r="F732" s="24"/>
      <c r="G732" s="41"/>
      <c r="H732" s="24"/>
      <c r="I732" s="20"/>
      <c r="J732" s="24"/>
      <c r="K732" s="20"/>
      <c r="L732" s="24"/>
      <c r="M732" s="24"/>
      <c r="N732" s="24"/>
      <c r="O732" s="24"/>
      <c r="P732" s="24"/>
      <c r="Q732" s="24"/>
      <c r="R732" s="24"/>
      <c r="S732" s="24"/>
      <c r="T732" s="24"/>
      <c r="U732" s="24"/>
      <c r="V732" s="24"/>
    </row>
    <row r="733" spans="1:22" ht="12.75" customHeight="1">
      <c r="A733" s="20"/>
      <c r="B733" s="24"/>
      <c r="C733" s="20"/>
      <c r="D733" s="24"/>
      <c r="E733" s="20"/>
      <c r="F733" s="24"/>
      <c r="G733" s="41"/>
      <c r="H733" s="24"/>
      <c r="I733" s="20"/>
      <c r="J733" s="24"/>
      <c r="K733" s="20"/>
      <c r="L733" s="24"/>
      <c r="M733" s="24"/>
      <c r="N733" s="24"/>
      <c r="O733" s="24"/>
      <c r="P733" s="24"/>
      <c r="Q733" s="24"/>
      <c r="R733" s="24"/>
      <c r="S733" s="24"/>
      <c r="T733" s="24"/>
      <c r="U733" s="24"/>
      <c r="V733" s="24"/>
    </row>
    <row r="734" spans="1:22" ht="12.75" customHeight="1">
      <c r="A734" s="20"/>
      <c r="B734" s="24"/>
      <c r="C734" s="20"/>
      <c r="D734" s="24"/>
      <c r="E734" s="20"/>
      <c r="F734" s="24"/>
      <c r="G734" s="41"/>
      <c r="H734" s="24"/>
      <c r="I734" s="20"/>
      <c r="J734" s="24"/>
      <c r="K734" s="20"/>
      <c r="L734" s="24"/>
      <c r="M734" s="24"/>
      <c r="N734" s="24"/>
      <c r="O734" s="24"/>
      <c r="P734" s="24"/>
      <c r="Q734" s="24"/>
      <c r="R734" s="24"/>
      <c r="S734" s="24"/>
      <c r="T734" s="24"/>
      <c r="U734" s="24"/>
      <c r="V734" s="24"/>
    </row>
    <row r="735" spans="1:22" ht="12.75" customHeight="1">
      <c r="A735" s="20"/>
      <c r="B735" s="24"/>
      <c r="C735" s="20"/>
      <c r="D735" s="24"/>
      <c r="E735" s="20"/>
      <c r="F735" s="24"/>
      <c r="G735" s="41"/>
      <c r="H735" s="24"/>
      <c r="I735" s="20"/>
      <c r="J735" s="24"/>
      <c r="K735" s="20"/>
      <c r="L735" s="24"/>
      <c r="M735" s="24"/>
      <c r="N735" s="24"/>
      <c r="O735" s="24"/>
      <c r="P735" s="24"/>
      <c r="Q735" s="24"/>
      <c r="R735" s="24"/>
      <c r="S735" s="24"/>
      <c r="T735" s="24"/>
      <c r="U735" s="24"/>
      <c r="V735" s="24"/>
    </row>
    <row r="736" spans="1:22" ht="12.75" customHeight="1">
      <c r="A736" s="20"/>
      <c r="B736" s="24"/>
      <c r="C736" s="20"/>
      <c r="D736" s="24"/>
      <c r="E736" s="20"/>
      <c r="F736" s="24"/>
      <c r="G736" s="41"/>
      <c r="H736" s="24"/>
      <c r="I736" s="20"/>
      <c r="J736" s="24"/>
      <c r="K736" s="20"/>
      <c r="L736" s="24"/>
      <c r="M736" s="24"/>
      <c r="N736" s="24"/>
      <c r="O736" s="24"/>
      <c r="P736" s="24"/>
      <c r="Q736" s="24"/>
      <c r="R736" s="24"/>
      <c r="S736" s="24"/>
      <c r="T736" s="24"/>
      <c r="U736" s="24"/>
      <c r="V736" s="24"/>
    </row>
    <row r="737" spans="1:22" ht="12.75" customHeight="1">
      <c r="A737" s="20"/>
      <c r="B737" s="24"/>
      <c r="C737" s="20"/>
      <c r="D737" s="24"/>
      <c r="E737" s="20"/>
      <c r="F737" s="24"/>
      <c r="G737" s="41"/>
      <c r="H737" s="24"/>
      <c r="I737" s="20"/>
      <c r="J737" s="24"/>
      <c r="K737" s="20"/>
      <c r="L737" s="24"/>
      <c r="M737" s="24"/>
      <c r="N737" s="24"/>
      <c r="O737" s="24"/>
      <c r="P737" s="24"/>
      <c r="Q737" s="24"/>
      <c r="R737" s="24"/>
      <c r="S737" s="24"/>
      <c r="T737" s="24"/>
      <c r="U737" s="24"/>
      <c r="V737" s="24"/>
    </row>
    <row r="738" spans="1:22" ht="12.75" customHeight="1">
      <c r="A738" s="20"/>
      <c r="B738" s="24"/>
      <c r="C738" s="20"/>
      <c r="D738" s="24"/>
      <c r="E738" s="20"/>
      <c r="F738" s="24"/>
      <c r="G738" s="41"/>
      <c r="H738" s="24"/>
      <c r="I738" s="20"/>
      <c r="J738" s="24"/>
      <c r="K738" s="20"/>
      <c r="L738" s="24"/>
      <c r="M738" s="24"/>
      <c r="N738" s="24"/>
      <c r="O738" s="24"/>
      <c r="P738" s="24"/>
      <c r="Q738" s="24"/>
      <c r="R738" s="24"/>
      <c r="S738" s="24"/>
      <c r="T738" s="24"/>
      <c r="U738" s="24"/>
      <c r="V738" s="24"/>
    </row>
    <row r="739" spans="1:22" ht="12.75" customHeight="1">
      <c r="A739" s="20"/>
      <c r="B739" s="24"/>
      <c r="C739" s="20"/>
      <c r="D739" s="24"/>
      <c r="E739" s="20"/>
      <c r="F739" s="24"/>
      <c r="G739" s="41"/>
      <c r="H739" s="24"/>
      <c r="I739" s="20"/>
      <c r="J739" s="24"/>
      <c r="K739" s="20"/>
      <c r="L739" s="24"/>
      <c r="M739" s="24"/>
      <c r="N739" s="24"/>
      <c r="O739" s="24"/>
      <c r="P739" s="24"/>
      <c r="Q739" s="24"/>
      <c r="R739" s="24"/>
      <c r="S739" s="24"/>
      <c r="T739" s="24"/>
      <c r="U739" s="24"/>
      <c r="V739" s="24"/>
    </row>
    <row r="740" spans="1:22" ht="12.75" customHeight="1">
      <c r="A740" s="20"/>
      <c r="B740" s="24"/>
      <c r="C740" s="20"/>
      <c r="D740" s="24"/>
      <c r="E740" s="20"/>
      <c r="F740" s="24"/>
      <c r="G740" s="41"/>
      <c r="H740" s="24"/>
      <c r="I740" s="20"/>
      <c r="J740" s="24"/>
      <c r="K740" s="20"/>
      <c r="L740" s="24"/>
      <c r="M740" s="24"/>
      <c r="N740" s="24"/>
      <c r="O740" s="24"/>
      <c r="P740" s="24"/>
      <c r="Q740" s="24"/>
      <c r="R740" s="24"/>
      <c r="S740" s="24"/>
      <c r="T740" s="24"/>
      <c r="U740" s="24"/>
      <c r="V740" s="24"/>
    </row>
    <row r="741" spans="1:22" ht="12.75" customHeight="1">
      <c r="A741" s="20"/>
      <c r="B741" s="24"/>
      <c r="C741" s="20"/>
      <c r="D741" s="24"/>
      <c r="E741" s="20"/>
      <c r="F741" s="24"/>
      <c r="G741" s="41"/>
      <c r="H741" s="24"/>
      <c r="I741" s="20"/>
      <c r="J741" s="24"/>
      <c r="K741" s="20"/>
      <c r="L741" s="24"/>
      <c r="M741" s="24"/>
      <c r="N741" s="24"/>
      <c r="O741" s="24"/>
      <c r="P741" s="24"/>
      <c r="Q741" s="24"/>
      <c r="R741" s="24"/>
      <c r="S741" s="24"/>
      <c r="T741" s="24"/>
      <c r="U741" s="24"/>
      <c r="V741" s="24"/>
    </row>
    <row r="742" spans="1:22" ht="12.75" customHeight="1">
      <c r="A742" s="20"/>
      <c r="B742" s="24"/>
      <c r="C742" s="20"/>
      <c r="D742" s="24"/>
      <c r="E742" s="20"/>
      <c r="F742" s="24"/>
      <c r="G742" s="41"/>
      <c r="H742" s="24"/>
      <c r="I742" s="20"/>
      <c r="J742" s="24"/>
      <c r="K742" s="20"/>
      <c r="L742" s="24"/>
      <c r="M742" s="24"/>
      <c r="N742" s="24"/>
      <c r="O742" s="24"/>
      <c r="P742" s="24"/>
      <c r="Q742" s="24"/>
      <c r="R742" s="24"/>
      <c r="S742" s="24"/>
      <c r="T742" s="24"/>
      <c r="U742" s="24"/>
      <c r="V742" s="24"/>
    </row>
    <row r="743" spans="1:22" ht="12.75" customHeight="1">
      <c r="A743" s="20"/>
      <c r="B743" s="24"/>
      <c r="C743" s="20"/>
      <c r="D743" s="24"/>
      <c r="E743" s="20"/>
      <c r="F743" s="24"/>
      <c r="G743" s="41"/>
      <c r="H743" s="24"/>
      <c r="I743" s="20"/>
      <c r="J743" s="24"/>
      <c r="K743" s="20"/>
      <c r="L743" s="24"/>
      <c r="M743" s="24"/>
      <c r="N743" s="24"/>
      <c r="O743" s="24"/>
      <c r="P743" s="24"/>
      <c r="Q743" s="24"/>
      <c r="R743" s="24"/>
      <c r="S743" s="24"/>
      <c r="T743" s="24"/>
      <c r="U743" s="24"/>
      <c r="V743" s="24"/>
    </row>
    <row r="744" spans="1:22" ht="12.75" customHeight="1">
      <c r="A744" s="20"/>
      <c r="B744" s="24"/>
      <c r="C744" s="20"/>
      <c r="D744" s="24"/>
      <c r="E744" s="20"/>
      <c r="F744" s="24"/>
      <c r="G744" s="41"/>
      <c r="H744" s="24"/>
      <c r="I744" s="20"/>
      <c r="J744" s="24"/>
      <c r="K744" s="20"/>
      <c r="L744" s="24"/>
      <c r="M744" s="24"/>
      <c r="N744" s="24"/>
      <c r="O744" s="24"/>
      <c r="P744" s="24"/>
      <c r="Q744" s="24"/>
      <c r="R744" s="24"/>
      <c r="S744" s="24"/>
      <c r="T744" s="24"/>
      <c r="U744" s="24"/>
      <c r="V744" s="24"/>
    </row>
    <row r="745" spans="1:22" ht="12.75" customHeight="1">
      <c r="A745" s="20"/>
      <c r="B745" s="24"/>
      <c r="C745" s="20"/>
      <c r="D745" s="24"/>
      <c r="E745" s="20"/>
      <c r="F745" s="24"/>
      <c r="G745" s="41"/>
      <c r="H745" s="24"/>
      <c r="I745" s="20"/>
      <c r="J745" s="24"/>
      <c r="K745" s="20"/>
      <c r="L745" s="24"/>
      <c r="M745" s="24"/>
      <c r="N745" s="24"/>
      <c r="O745" s="24"/>
      <c r="P745" s="24"/>
      <c r="Q745" s="24"/>
      <c r="R745" s="24"/>
      <c r="S745" s="24"/>
      <c r="T745" s="24"/>
      <c r="U745" s="24"/>
      <c r="V745" s="24"/>
    </row>
    <row r="746" spans="1:22" ht="12.75" customHeight="1">
      <c r="A746" s="20"/>
      <c r="B746" s="24"/>
      <c r="C746" s="20"/>
      <c r="D746" s="24"/>
      <c r="E746" s="20"/>
      <c r="F746" s="24"/>
      <c r="G746" s="41"/>
      <c r="H746" s="24"/>
      <c r="I746" s="20"/>
      <c r="J746" s="24"/>
      <c r="K746" s="20"/>
      <c r="L746" s="24"/>
      <c r="M746" s="24"/>
      <c r="N746" s="24"/>
      <c r="O746" s="24"/>
      <c r="P746" s="24"/>
      <c r="Q746" s="24"/>
      <c r="R746" s="24"/>
      <c r="S746" s="24"/>
      <c r="T746" s="24"/>
      <c r="U746" s="24"/>
      <c r="V746" s="24"/>
    </row>
    <row r="747" spans="1:22" ht="12.75" customHeight="1">
      <c r="A747" s="20"/>
      <c r="B747" s="24"/>
      <c r="C747" s="20"/>
      <c r="D747" s="24"/>
      <c r="E747" s="20"/>
      <c r="F747" s="24"/>
      <c r="G747" s="41"/>
      <c r="H747" s="24"/>
      <c r="I747" s="20"/>
      <c r="J747" s="24"/>
      <c r="K747" s="20"/>
      <c r="L747" s="24"/>
      <c r="M747" s="24"/>
      <c r="N747" s="24"/>
      <c r="O747" s="24"/>
      <c r="P747" s="24"/>
      <c r="Q747" s="24"/>
      <c r="R747" s="24"/>
      <c r="S747" s="24"/>
      <c r="T747" s="24"/>
      <c r="U747" s="24"/>
      <c r="V747" s="24"/>
    </row>
    <row r="748" spans="1:22" ht="12.75" customHeight="1">
      <c r="A748" s="20"/>
      <c r="B748" s="24"/>
      <c r="C748" s="20"/>
      <c r="D748" s="24"/>
      <c r="E748" s="20"/>
      <c r="F748" s="24"/>
      <c r="G748" s="41"/>
      <c r="H748" s="24"/>
      <c r="I748" s="20"/>
      <c r="J748" s="24"/>
      <c r="K748" s="20"/>
      <c r="L748" s="24"/>
      <c r="M748" s="24"/>
      <c r="N748" s="24"/>
      <c r="O748" s="24"/>
      <c r="P748" s="24"/>
      <c r="Q748" s="24"/>
      <c r="R748" s="24"/>
      <c r="S748" s="24"/>
      <c r="T748" s="24"/>
      <c r="U748" s="24"/>
      <c r="V748" s="24"/>
    </row>
    <row r="749" spans="1:22" ht="12.75" customHeight="1">
      <c r="A749" s="20"/>
      <c r="B749" s="24"/>
      <c r="C749" s="20"/>
      <c r="D749" s="24"/>
      <c r="E749" s="20"/>
      <c r="F749" s="24"/>
      <c r="G749" s="41"/>
      <c r="H749" s="24"/>
      <c r="I749" s="20"/>
      <c r="J749" s="24"/>
      <c r="K749" s="20"/>
      <c r="L749" s="24"/>
      <c r="M749" s="24"/>
      <c r="N749" s="24"/>
      <c r="O749" s="24"/>
      <c r="P749" s="24"/>
      <c r="Q749" s="24"/>
      <c r="R749" s="24"/>
      <c r="S749" s="24"/>
      <c r="T749" s="24"/>
      <c r="U749" s="24"/>
      <c r="V749" s="24"/>
    </row>
    <row r="750" spans="1:22" ht="12.75" customHeight="1">
      <c r="A750" s="20"/>
      <c r="B750" s="24"/>
      <c r="C750" s="20"/>
      <c r="D750" s="24"/>
      <c r="E750" s="20"/>
      <c r="F750" s="24"/>
      <c r="G750" s="41"/>
      <c r="H750" s="24"/>
      <c r="I750" s="20"/>
      <c r="J750" s="24"/>
      <c r="K750" s="20"/>
      <c r="L750" s="24"/>
      <c r="M750" s="24"/>
      <c r="N750" s="24"/>
      <c r="O750" s="24"/>
      <c r="P750" s="24"/>
      <c r="Q750" s="24"/>
      <c r="R750" s="24"/>
      <c r="S750" s="24"/>
      <c r="T750" s="24"/>
      <c r="U750" s="24"/>
      <c r="V750" s="24"/>
    </row>
    <row r="751" spans="1:22" ht="12.75" customHeight="1">
      <c r="A751" s="20"/>
      <c r="B751" s="24"/>
      <c r="C751" s="20"/>
      <c r="D751" s="24"/>
      <c r="E751" s="20"/>
      <c r="F751" s="24"/>
      <c r="G751" s="41"/>
      <c r="H751" s="24"/>
      <c r="I751" s="20"/>
      <c r="J751" s="24"/>
      <c r="K751" s="20"/>
      <c r="L751" s="24"/>
      <c r="M751" s="24"/>
      <c r="N751" s="24"/>
      <c r="O751" s="24"/>
      <c r="P751" s="24"/>
      <c r="Q751" s="24"/>
      <c r="R751" s="24"/>
      <c r="S751" s="24"/>
      <c r="T751" s="24"/>
      <c r="U751" s="24"/>
      <c r="V751" s="24"/>
    </row>
    <row r="752" spans="1:22" ht="12.75" customHeight="1">
      <c r="A752" s="20"/>
      <c r="B752" s="24"/>
      <c r="C752" s="20"/>
      <c r="D752" s="24"/>
      <c r="E752" s="20"/>
      <c r="F752" s="24"/>
      <c r="G752" s="41"/>
      <c r="H752" s="24"/>
      <c r="I752" s="20"/>
      <c r="J752" s="24"/>
      <c r="K752" s="20"/>
      <c r="L752" s="24"/>
      <c r="M752" s="24"/>
      <c r="N752" s="24"/>
      <c r="O752" s="24"/>
      <c r="P752" s="24"/>
      <c r="Q752" s="24"/>
      <c r="R752" s="24"/>
      <c r="S752" s="24"/>
      <c r="T752" s="24"/>
      <c r="U752" s="24"/>
      <c r="V752" s="24"/>
    </row>
    <row r="753" spans="1:22" ht="12.75" customHeight="1">
      <c r="A753" s="20"/>
      <c r="B753" s="24"/>
      <c r="C753" s="20"/>
      <c r="D753" s="24"/>
      <c r="E753" s="20"/>
      <c r="F753" s="24"/>
      <c r="G753" s="41"/>
      <c r="H753" s="24"/>
      <c r="I753" s="20"/>
      <c r="J753" s="24"/>
      <c r="K753" s="20"/>
      <c r="L753" s="24"/>
      <c r="M753" s="24"/>
      <c r="N753" s="24"/>
      <c r="O753" s="24"/>
      <c r="P753" s="24"/>
      <c r="Q753" s="24"/>
      <c r="R753" s="24"/>
      <c r="S753" s="24"/>
      <c r="T753" s="24"/>
      <c r="U753" s="24"/>
      <c r="V753" s="24"/>
    </row>
    <row r="754" spans="1:22" ht="12.75" customHeight="1">
      <c r="A754" s="20"/>
      <c r="B754" s="24"/>
      <c r="C754" s="20"/>
      <c r="D754" s="24"/>
      <c r="E754" s="20"/>
      <c r="F754" s="24"/>
      <c r="G754" s="41"/>
      <c r="H754" s="24"/>
      <c r="I754" s="20"/>
      <c r="J754" s="24"/>
      <c r="K754" s="20"/>
      <c r="L754" s="24"/>
      <c r="M754" s="24"/>
      <c r="N754" s="24"/>
      <c r="O754" s="24"/>
      <c r="P754" s="24"/>
      <c r="Q754" s="24"/>
      <c r="R754" s="24"/>
      <c r="S754" s="24"/>
      <c r="T754" s="24"/>
      <c r="U754" s="24"/>
      <c r="V754" s="24"/>
    </row>
    <row r="755" spans="1:22" ht="12.75" customHeight="1">
      <c r="A755" s="20"/>
      <c r="B755" s="24"/>
      <c r="C755" s="20"/>
      <c r="D755" s="24"/>
      <c r="E755" s="20"/>
      <c r="F755" s="24"/>
      <c r="G755" s="41"/>
      <c r="H755" s="24"/>
      <c r="I755" s="20"/>
      <c r="J755" s="24"/>
      <c r="K755" s="20"/>
      <c r="L755" s="24"/>
      <c r="M755" s="24"/>
      <c r="N755" s="24"/>
      <c r="O755" s="24"/>
      <c r="P755" s="24"/>
      <c r="Q755" s="24"/>
      <c r="R755" s="24"/>
      <c r="S755" s="24"/>
      <c r="T755" s="24"/>
      <c r="U755" s="24"/>
      <c r="V755" s="24"/>
    </row>
    <row r="756" spans="1:22" ht="12.75" customHeight="1">
      <c r="A756" s="20"/>
      <c r="B756" s="24"/>
      <c r="C756" s="20"/>
      <c r="D756" s="24"/>
      <c r="E756" s="20"/>
      <c r="F756" s="24"/>
      <c r="G756" s="41"/>
      <c r="H756" s="24"/>
      <c r="I756" s="20"/>
      <c r="J756" s="24"/>
      <c r="K756" s="20"/>
      <c r="L756" s="24"/>
      <c r="M756" s="24"/>
      <c r="N756" s="24"/>
      <c r="O756" s="24"/>
      <c r="P756" s="24"/>
      <c r="Q756" s="24"/>
      <c r="R756" s="24"/>
      <c r="S756" s="24"/>
      <c r="T756" s="24"/>
      <c r="U756" s="24"/>
      <c r="V756" s="24"/>
    </row>
    <row r="757" spans="1:22" ht="12.75" customHeight="1">
      <c r="A757" s="20"/>
      <c r="B757" s="24"/>
      <c r="C757" s="20"/>
      <c r="D757" s="24"/>
      <c r="E757" s="20"/>
      <c r="F757" s="24"/>
      <c r="G757" s="41"/>
      <c r="H757" s="24"/>
      <c r="I757" s="20"/>
      <c r="J757" s="24"/>
      <c r="K757" s="20"/>
      <c r="L757" s="24"/>
      <c r="M757" s="24"/>
      <c r="N757" s="24"/>
      <c r="O757" s="24"/>
      <c r="P757" s="24"/>
      <c r="Q757" s="24"/>
      <c r="R757" s="24"/>
      <c r="S757" s="24"/>
      <c r="T757" s="24"/>
      <c r="U757" s="24"/>
      <c r="V757" s="24"/>
    </row>
    <row r="758" spans="1:22" ht="12.75" customHeight="1">
      <c r="A758" s="20"/>
      <c r="B758" s="24"/>
      <c r="C758" s="20"/>
      <c r="D758" s="24"/>
      <c r="E758" s="20"/>
      <c r="F758" s="24"/>
      <c r="G758" s="41"/>
      <c r="H758" s="24"/>
      <c r="I758" s="20"/>
      <c r="J758" s="24"/>
      <c r="K758" s="20"/>
      <c r="L758" s="24"/>
      <c r="M758" s="24"/>
      <c r="N758" s="24"/>
      <c r="O758" s="24"/>
      <c r="P758" s="24"/>
      <c r="Q758" s="24"/>
      <c r="R758" s="24"/>
      <c r="S758" s="24"/>
      <c r="T758" s="24"/>
      <c r="U758" s="24"/>
      <c r="V758" s="24"/>
    </row>
    <row r="759" spans="1:22" ht="12.75" customHeight="1">
      <c r="A759" s="20"/>
      <c r="B759" s="24"/>
      <c r="C759" s="20"/>
      <c r="D759" s="24"/>
      <c r="E759" s="20"/>
      <c r="F759" s="24"/>
      <c r="G759" s="41"/>
      <c r="H759" s="24"/>
      <c r="I759" s="20"/>
      <c r="J759" s="24"/>
      <c r="K759" s="20"/>
      <c r="L759" s="24"/>
      <c r="M759" s="24"/>
      <c r="N759" s="24"/>
      <c r="O759" s="24"/>
      <c r="P759" s="24"/>
      <c r="Q759" s="24"/>
      <c r="R759" s="24"/>
      <c r="S759" s="24"/>
      <c r="T759" s="24"/>
      <c r="U759" s="24"/>
      <c r="V759" s="24"/>
    </row>
    <row r="760" spans="1:22" ht="12.75" customHeight="1">
      <c r="A760" s="20"/>
      <c r="B760" s="24"/>
      <c r="C760" s="20"/>
      <c r="D760" s="24"/>
      <c r="E760" s="20"/>
      <c r="F760" s="24"/>
      <c r="G760" s="41"/>
      <c r="H760" s="24"/>
      <c r="I760" s="20"/>
      <c r="J760" s="24"/>
      <c r="K760" s="20"/>
      <c r="L760" s="24"/>
      <c r="M760" s="24"/>
      <c r="N760" s="24"/>
      <c r="O760" s="24"/>
      <c r="P760" s="24"/>
      <c r="Q760" s="24"/>
      <c r="R760" s="24"/>
      <c r="S760" s="24"/>
      <c r="T760" s="24"/>
      <c r="U760" s="24"/>
      <c r="V760" s="24"/>
    </row>
    <row r="761" spans="1:22" ht="12.75" customHeight="1">
      <c r="A761" s="20"/>
      <c r="B761" s="24"/>
      <c r="C761" s="20"/>
      <c r="D761" s="24"/>
      <c r="E761" s="20"/>
      <c r="F761" s="24"/>
      <c r="G761" s="41"/>
      <c r="H761" s="24"/>
      <c r="I761" s="20"/>
      <c r="J761" s="24"/>
      <c r="K761" s="20"/>
      <c r="L761" s="24"/>
      <c r="M761" s="24"/>
      <c r="N761" s="24"/>
      <c r="O761" s="24"/>
      <c r="P761" s="24"/>
      <c r="Q761" s="24"/>
      <c r="R761" s="24"/>
      <c r="S761" s="24"/>
      <c r="T761" s="24"/>
      <c r="U761" s="24"/>
      <c r="V761" s="24"/>
    </row>
    <row r="762" spans="1:22" ht="12.75" customHeight="1">
      <c r="A762" s="20"/>
      <c r="B762" s="24"/>
      <c r="C762" s="20"/>
      <c r="D762" s="24"/>
      <c r="E762" s="20"/>
      <c r="F762" s="24"/>
      <c r="G762" s="41"/>
      <c r="H762" s="24"/>
      <c r="I762" s="20"/>
      <c r="J762" s="24"/>
      <c r="K762" s="20"/>
      <c r="L762" s="24"/>
      <c r="M762" s="24"/>
      <c r="N762" s="24"/>
      <c r="O762" s="24"/>
      <c r="P762" s="24"/>
      <c r="Q762" s="24"/>
      <c r="R762" s="24"/>
      <c r="S762" s="24"/>
      <c r="T762" s="24"/>
      <c r="U762" s="24"/>
      <c r="V762" s="24"/>
    </row>
    <row r="763" spans="1:22" ht="12.75" customHeight="1">
      <c r="A763" s="20"/>
      <c r="B763" s="24"/>
      <c r="C763" s="20"/>
      <c r="D763" s="24"/>
      <c r="E763" s="20"/>
      <c r="F763" s="24"/>
      <c r="G763" s="41"/>
      <c r="H763" s="24"/>
      <c r="I763" s="20"/>
      <c r="J763" s="24"/>
      <c r="K763" s="20"/>
      <c r="L763" s="24"/>
      <c r="M763" s="24"/>
      <c r="N763" s="24"/>
      <c r="O763" s="24"/>
      <c r="P763" s="24"/>
      <c r="Q763" s="24"/>
      <c r="R763" s="24"/>
      <c r="S763" s="24"/>
      <c r="T763" s="24"/>
      <c r="U763" s="24"/>
      <c r="V763" s="24"/>
    </row>
    <row r="764" spans="1:22" ht="12.75" customHeight="1">
      <c r="A764" s="20"/>
      <c r="B764" s="24"/>
      <c r="C764" s="20"/>
      <c r="D764" s="24"/>
      <c r="E764" s="20"/>
      <c r="F764" s="24"/>
      <c r="G764" s="41"/>
      <c r="H764" s="24"/>
      <c r="I764" s="20"/>
      <c r="J764" s="24"/>
      <c r="K764" s="20"/>
      <c r="L764" s="24"/>
      <c r="M764" s="24"/>
      <c r="N764" s="24"/>
      <c r="O764" s="24"/>
      <c r="P764" s="24"/>
      <c r="Q764" s="24"/>
      <c r="R764" s="24"/>
      <c r="S764" s="24"/>
      <c r="T764" s="24"/>
      <c r="U764" s="24"/>
      <c r="V764" s="24"/>
    </row>
    <row r="765" spans="1:22" ht="12.75" customHeight="1">
      <c r="A765" s="20"/>
      <c r="B765" s="24"/>
      <c r="C765" s="20"/>
      <c r="D765" s="24"/>
      <c r="E765" s="20"/>
      <c r="F765" s="24"/>
      <c r="G765" s="41"/>
      <c r="H765" s="24"/>
      <c r="I765" s="20"/>
      <c r="J765" s="24"/>
      <c r="K765" s="20"/>
      <c r="L765" s="24"/>
      <c r="M765" s="24"/>
      <c r="N765" s="24"/>
      <c r="O765" s="24"/>
      <c r="P765" s="24"/>
      <c r="Q765" s="24"/>
      <c r="R765" s="24"/>
      <c r="S765" s="24"/>
      <c r="T765" s="24"/>
      <c r="U765" s="24"/>
      <c r="V765" s="24"/>
    </row>
    <row r="766" spans="1:22" ht="12.75" customHeight="1">
      <c r="A766" s="20"/>
      <c r="B766" s="24"/>
      <c r="C766" s="20"/>
      <c r="D766" s="24"/>
      <c r="E766" s="20"/>
      <c r="F766" s="24"/>
      <c r="G766" s="41"/>
      <c r="H766" s="24"/>
      <c r="I766" s="20"/>
      <c r="J766" s="24"/>
      <c r="K766" s="20"/>
      <c r="L766" s="24"/>
      <c r="M766" s="24"/>
      <c r="N766" s="24"/>
      <c r="O766" s="24"/>
      <c r="P766" s="24"/>
      <c r="Q766" s="24"/>
      <c r="R766" s="24"/>
      <c r="S766" s="24"/>
      <c r="T766" s="24"/>
      <c r="U766" s="24"/>
      <c r="V766" s="24"/>
    </row>
    <row r="767" spans="1:22" ht="12.75" customHeight="1">
      <c r="A767" s="20"/>
      <c r="B767" s="24"/>
      <c r="C767" s="20"/>
      <c r="D767" s="24"/>
      <c r="E767" s="20"/>
      <c r="F767" s="24"/>
      <c r="G767" s="41"/>
      <c r="H767" s="24"/>
      <c r="I767" s="20"/>
      <c r="J767" s="24"/>
      <c r="K767" s="20"/>
      <c r="L767" s="24"/>
      <c r="M767" s="24"/>
      <c r="N767" s="24"/>
      <c r="O767" s="24"/>
      <c r="P767" s="24"/>
      <c r="Q767" s="24"/>
      <c r="R767" s="24"/>
      <c r="S767" s="24"/>
      <c r="T767" s="24"/>
      <c r="U767" s="24"/>
      <c r="V767" s="24"/>
    </row>
    <row r="768" spans="1:22" ht="12.75" customHeight="1">
      <c r="A768" s="20"/>
      <c r="B768" s="24"/>
      <c r="C768" s="20"/>
      <c r="D768" s="24"/>
      <c r="E768" s="20"/>
      <c r="F768" s="24"/>
      <c r="G768" s="41"/>
      <c r="H768" s="24"/>
      <c r="I768" s="20"/>
      <c r="J768" s="24"/>
      <c r="K768" s="20"/>
      <c r="L768" s="24"/>
      <c r="M768" s="24"/>
      <c r="N768" s="24"/>
      <c r="O768" s="24"/>
      <c r="P768" s="24"/>
      <c r="Q768" s="24"/>
      <c r="R768" s="24"/>
      <c r="S768" s="24"/>
      <c r="T768" s="24"/>
      <c r="U768" s="24"/>
      <c r="V768" s="24"/>
    </row>
    <row r="769" spans="1:22" ht="12.75" customHeight="1">
      <c r="A769" s="20"/>
      <c r="B769" s="24"/>
      <c r="C769" s="20"/>
      <c r="D769" s="24"/>
      <c r="E769" s="20"/>
      <c r="F769" s="24"/>
      <c r="G769" s="41"/>
      <c r="H769" s="24"/>
      <c r="I769" s="20"/>
      <c r="J769" s="24"/>
      <c r="K769" s="20"/>
      <c r="L769" s="24"/>
      <c r="M769" s="24"/>
      <c r="N769" s="24"/>
      <c r="O769" s="24"/>
      <c r="P769" s="24"/>
      <c r="Q769" s="24"/>
      <c r="R769" s="24"/>
      <c r="S769" s="24"/>
      <c r="T769" s="24"/>
      <c r="U769" s="24"/>
      <c r="V769" s="24"/>
    </row>
    <row r="770" spans="1:22" ht="12.75" customHeight="1">
      <c r="A770" s="20"/>
      <c r="B770" s="24"/>
      <c r="C770" s="20"/>
      <c r="D770" s="24"/>
      <c r="E770" s="20"/>
      <c r="F770" s="24"/>
      <c r="G770" s="41"/>
      <c r="H770" s="24"/>
      <c r="I770" s="20"/>
      <c r="J770" s="24"/>
      <c r="K770" s="20"/>
      <c r="L770" s="24"/>
      <c r="M770" s="24"/>
      <c r="N770" s="24"/>
      <c r="O770" s="24"/>
      <c r="P770" s="24"/>
      <c r="Q770" s="24"/>
      <c r="R770" s="24"/>
      <c r="S770" s="24"/>
      <c r="T770" s="24"/>
      <c r="U770" s="24"/>
      <c r="V770" s="24"/>
    </row>
    <row r="771" spans="1:22" ht="12.75" customHeight="1">
      <c r="A771" s="20"/>
      <c r="B771" s="24"/>
      <c r="C771" s="20"/>
      <c r="D771" s="24"/>
      <c r="E771" s="20"/>
      <c r="F771" s="24"/>
      <c r="G771" s="41"/>
      <c r="H771" s="24"/>
      <c r="I771" s="20"/>
      <c r="J771" s="24"/>
      <c r="K771" s="20"/>
      <c r="L771" s="24"/>
      <c r="M771" s="24"/>
      <c r="N771" s="24"/>
      <c r="O771" s="24"/>
      <c r="P771" s="24"/>
      <c r="Q771" s="24"/>
      <c r="R771" s="24"/>
      <c r="S771" s="24"/>
      <c r="T771" s="24"/>
      <c r="U771" s="24"/>
      <c r="V771" s="24"/>
    </row>
    <row r="772" spans="1:22" ht="12.75" customHeight="1">
      <c r="A772" s="20"/>
      <c r="B772" s="24"/>
      <c r="C772" s="20"/>
      <c r="D772" s="24"/>
      <c r="E772" s="20"/>
      <c r="F772" s="24"/>
      <c r="G772" s="41"/>
      <c r="H772" s="24"/>
      <c r="I772" s="20"/>
      <c r="J772" s="24"/>
      <c r="K772" s="20"/>
      <c r="L772" s="24"/>
      <c r="M772" s="24"/>
      <c r="N772" s="24"/>
      <c r="O772" s="24"/>
      <c r="P772" s="24"/>
      <c r="Q772" s="24"/>
      <c r="R772" s="24"/>
      <c r="S772" s="24"/>
      <c r="T772" s="24"/>
      <c r="U772" s="24"/>
      <c r="V772" s="24"/>
    </row>
    <row r="773" spans="1:22" ht="12.75" customHeight="1">
      <c r="A773" s="20"/>
      <c r="B773" s="24"/>
      <c r="C773" s="20"/>
      <c r="D773" s="24"/>
      <c r="E773" s="20"/>
      <c r="F773" s="24"/>
      <c r="G773" s="41"/>
      <c r="H773" s="24"/>
      <c r="I773" s="20"/>
      <c r="J773" s="24"/>
      <c r="K773" s="20"/>
      <c r="L773" s="24"/>
      <c r="M773" s="24"/>
      <c r="N773" s="24"/>
      <c r="O773" s="24"/>
      <c r="P773" s="24"/>
      <c r="Q773" s="24"/>
      <c r="R773" s="24"/>
      <c r="S773" s="24"/>
      <c r="T773" s="24"/>
      <c r="U773" s="24"/>
      <c r="V773" s="24"/>
    </row>
    <row r="774" spans="1:22" ht="12.75" customHeight="1">
      <c r="A774" s="20"/>
      <c r="B774" s="24"/>
      <c r="C774" s="20"/>
      <c r="D774" s="24"/>
      <c r="E774" s="20"/>
      <c r="F774" s="24"/>
      <c r="G774" s="41"/>
      <c r="H774" s="24"/>
      <c r="I774" s="20"/>
      <c r="J774" s="24"/>
      <c r="K774" s="20"/>
      <c r="L774" s="24"/>
      <c r="M774" s="24"/>
      <c r="N774" s="24"/>
      <c r="O774" s="24"/>
      <c r="P774" s="24"/>
      <c r="Q774" s="24"/>
      <c r="R774" s="24"/>
      <c r="S774" s="24"/>
      <c r="T774" s="24"/>
      <c r="U774" s="24"/>
      <c r="V774" s="24"/>
    </row>
    <row r="775" spans="1:22" ht="12.75" customHeight="1">
      <c r="A775" s="20"/>
      <c r="B775" s="24"/>
      <c r="C775" s="20"/>
      <c r="D775" s="24"/>
      <c r="E775" s="20"/>
      <c r="F775" s="24"/>
      <c r="G775" s="41"/>
      <c r="H775" s="24"/>
      <c r="I775" s="20"/>
      <c r="J775" s="24"/>
      <c r="K775" s="20"/>
      <c r="L775" s="24"/>
      <c r="M775" s="24"/>
      <c r="N775" s="24"/>
      <c r="O775" s="24"/>
      <c r="P775" s="24"/>
      <c r="Q775" s="24"/>
      <c r="R775" s="24"/>
      <c r="S775" s="24"/>
      <c r="T775" s="24"/>
      <c r="U775" s="24"/>
      <c r="V775" s="24"/>
    </row>
    <row r="776" spans="1:22" ht="12.75" customHeight="1">
      <c r="A776" s="20"/>
      <c r="B776" s="24"/>
      <c r="C776" s="20"/>
      <c r="D776" s="24"/>
      <c r="E776" s="20"/>
      <c r="F776" s="24"/>
      <c r="G776" s="41"/>
      <c r="H776" s="24"/>
      <c r="I776" s="20"/>
      <c r="J776" s="24"/>
      <c r="K776" s="20"/>
      <c r="L776" s="24"/>
      <c r="M776" s="24"/>
      <c r="N776" s="24"/>
      <c r="O776" s="24"/>
      <c r="P776" s="24"/>
      <c r="Q776" s="24"/>
      <c r="R776" s="24"/>
      <c r="S776" s="24"/>
      <c r="T776" s="24"/>
      <c r="U776" s="24"/>
      <c r="V776" s="24"/>
    </row>
    <row r="777" spans="1:22" ht="12.75" customHeight="1">
      <c r="A777" s="20"/>
      <c r="B777" s="24"/>
      <c r="C777" s="20"/>
      <c r="D777" s="24"/>
      <c r="E777" s="20"/>
      <c r="F777" s="24"/>
      <c r="G777" s="41"/>
      <c r="H777" s="24"/>
      <c r="I777" s="20"/>
      <c r="J777" s="24"/>
      <c r="K777" s="20"/>
      <c r="L777" s="24"/>
      <c r="M777" s="24"/>
      <c r="N777" s="24"/>
      <c r="O777" s="24"/>
      <c r="P777" s="24"/>
      <c r="Q777" s="24"/>
      <c r="R777" s="24"/>
      <c r="S777" s="24"/>
      <c r="T777" s="24"/>
      <c r="U777" s="24"/>
      <c r="V777" s="24"/>
    </row>
    <row r="778" spans="1:22" ht="12.75" customHeight="1">
      <c r="A778" s="20"/>
      <c r="B778" s="24"/>
      <c r="C778" s="20"/>
      <c r="D778" s="24"/>
      <c r="E778" s="20"/>
      <c r="F778" s="24"/>
      <c r="G778" s="41"/>
      <c r="H778" s="24"/>
      <c r="I778" s="20"/>
      <c r="J778" s="24"/>
      <c r="K778" s="20"/>
      <c r="L778" s="24"/>
      <c r="M778" s="24"/>
      <c r="N778" s="24"/>
      <c r="O778" s="24"/>
      <c r="P778" s="24"/>
      <c r="Q778" s="24"/>
      <c r="R778" s="24"/>
      <c r="S778" s="24"/>
      <c r="T778" s="24"/>
      <c r="U778" s="24"/>
      <c r="V778" s="24"/>
    </row>
    <row r="779" spans="1:22" ht="12.75" customHeight="1">
      <c r="A779" s="20"/>
      <c r="B779" s="24"/>
      <c r="C779" s="20"/>
      <c r="D779" s="24"/>
      <c r="E779" s="20"/>
      <c r="F779" s="24"/>
      <c r="G779" s="41"/>
      <c r="H779" s="24"/>
      <c r="I779" s="20"/>
      <c r="J779" s="24"/>
      <c r="K779" s="20"/>
      <c r="L779" s="24"/>
      <c r="M779" s="24"/>
      <c r="N779" s="24"/>
      <c r="O779" s="24"/>
      <c r="P779" s="24"/>
      <c r="Q779" s="24"/>
      <c r="R779" s="24"/>
      <c r="S779" s="24"/>
      <c r="T779" s="24"/>
      <c r="U779" s="24"/>
      <c r="V779" s="24"/>
    </row>
    <row r="780" spans="1:22" ht="12.75" customHeight="1">
      <c r="A780" s="20"/>
      <c r="B780" s="24"/>
      <c r="C780" s="20"/>
      <c r="D780" s="24"/>
      <c r="E780" s="20"/>
      <c r="F780" s="24"/>
      <c r="G780" s="41"/>
      <c r="H780" s="24"/>
      <c r="I780" s="20"/>
      <c r="J780" s="24"/>
      <c r="K780" s="20"/>
      <c r="L780" s="24"/>
      <c r="M780" s="24"/>
      <c r="N780" s="24"/>
      <c r="O780" s="24"/>
      <c r="P780" s="24"/>
      <c r="Q780" s="24"/>
      <c r="R780" s="24"/>
      <c r="S780" s="24"/>
      <c r="T780" s="24"/>
      <c r="U780" s="24"/>
      <c r="V780" s="24"/>
    </row>
    <row r="781" spans="1:22" ht="12.75" customHeight="1">
      <c r="A781" s="20"/>
      <c r="B781" s="24"/>
      <c r="C781" s="20"/>
      <c r="D781" s="24"/>
      <c r="E781" s="20"/>
      <c r="F781" s="24"/>
      <c r="G781" s="41"/>
      <c r="H781" s="24"/>
      <c r="I781" s="20"/>
      <c r="J781" s="24"/>
      <c r="K781" s="20"/>
      <c r="L781" s="24"/>
      <c r="M781" s="24"/>
      <c r="N781" s="24"/>
      <c r="O781" s="24"/>
      <c r="P781" s="24"/>
      <c r="Q781" s="24"/>
      <c r="R781" s="24"/>
      <c r="S781" s="24"/>
      <c r="T781" s="24"/>
      <c r="U781" s="24"/>
      <c r="V781" s="24"/>
    </row>
    <row r="782" spans="1:22" ht="12.75" customHeight="1">
      <c r="A782" s="20"/>
      <c r="B782" s="24"/>
      <c r="C782" s="20"/>
      <c r="D782" s="24"/>
      <c r="E782" s="20"/>
      <c r="F782" s="24"/>
      <c r="G782" s="41"/>
      <c r="H782" s="24"/>
      <c r="I782" s="20"/>
      <c r="J782" s="24"/>
      <c r="K782" s="20"/>
      <c r="L782" s="24"/>
      <c r="M782" s="24"/>
      <c r="N782" s="24"/>
      <c r="O782" s="24"/>
      <c r="P782" s="24"/>
      <c r="Q782" s="24"/>
      <c r="R782" s="24"/>
      <c r="S782" s="24"/>
      <c r="T782" s="24"/>
      <c r="U782" s="24"/>
      <c r="V782" s="24"/>
    </row>
    <row r="783" spans="1:22" ht="12.75" customHeight="1">
      <c r="A783" s="20"/>
      <c r="B783" s="24"/>
      <c r="C783" s="20"/>
      <c r="D783" s="24"/>
      <c r="E783" s="20"/>
      <c r="F783" s="24"/>
      <c r="G783" s="41"/>
      <c r="H783" s="24"/>
      <c r="I783" s="20"/>
      <c r="J783" s="24"/>
      <c r="K783" s="20"/>
      <c r="L783" s="24"/>
      <c r="M783" s="24"/>
      <c r="N783" s="24"/>
      <c r="O783" s="24"/>
      <c r="P783" s="24"/>
      <c r="Q783" s="24"/>
      <c r="R783" s="24"/>
      <c r="S783" s="24"/>
      <c r="T783" s="24"/>
      <c r="U783" s="24"/>
      <c r="V783" s="24"/>
    </row>
    <row r="784" spans="1:22" ht="12.75" customHeight="1">
      <c r="A784" s="20"/>
      <c r="B784" s="24"/>
      <c r="C784" s="20"/>
      <c r="D784" s="24"/>
      <c r="E784" s="20"/>
      <c r="F784" s="24"/>
      <c r="G784" s="41"/>
      <c r="H784" s="24"/>
      <c r="I784" s="20"/>
      <c r="J784" s="24"/>
      <c r="K784" s="20"/>
      <c r="L784" s="24"/>
      <c r="M784" s="24"/>
      <c r="N784" s="24"/>
      <c r="O784" s="24"/>
      <c r="P784" s="24"/>
      <c r="Q784" s="24"/>
      <c r="R784" s="24"/>
      <c r="S784" s="24"/>
      <c r="T784" s="24"/>
      <c r="U784" s="24"/>
      <c r="V784" s="24"/>
    </row>
    <row r="785" spans="1:22" ht="12.75" customHeight="1">
      <c r="A785" s="20"/>
      <c r="B785" s="24"/>
      <c r="C785" s="20"/>
      <c r="D785" s="24"/>
      <c r="E785" s="20"/>
      <c r="F785" s="24"/>
      <c r="G785" s="41"/>
      <c r="H785" s="24"/>
      <c r="I785" s="20"/>
      <c r="J785" s="24"/>
      <c r="K785" s="20"/>
      <c r="L785" s="24"/>
      <c r="M785" s="24"/>
      <c r="N785" s="24"/>
      <c r="O785" s="24"/>
      <c r="P785" s="24"/>
      <c r="Q785" s="24"/>
      <c r="R785" s="24"/>
      <c r="S785" s="24"/>
      <c r="T785" s="24"/>
      <c r="U785" s="24"/>
      <c r="V785" s="24"/>
    </row>
    <row r="786" spans="1:22" ht="12.75" customHeight="1">
      <c r="A786" s="20"/>
      <c r="B786" s="24"/>
      <c r="C786" s="20"/>
      <c r="D786" s="24"/>
      <c r="E786" s="20"/>
      <c r="F786" s="24"/>
      <c r="G786" s="41"/>
      <c r="H786" s="24"/>
      <c r="I786" s="20"/>
      <c r="J786" s="24"/>
      <c r="K786" s="20"/>
      <c r="L786" s="24"/>
      <c r="M786" s="24"/>
      <c r="N786" s="24"/>
      <c r="O786" s="24"/>
      <c r="P786" s="24"/>
      <c r="Q786" s="24"/>
      <c r="R786" s="24"/>
      <c r="S786" s="24"/>
      <c r="T786" s="24"/>
      <c r="U786" s="24"/>
      <c r="V786" s="24"/>
    </row>
    <row r="787" spans="1:22" ht="12.75" customHeight="1">
      <c r="A787" s="20"/>
      <c r="B787" s="24"/>
      <c r="C787" s="20"/>
      <c r="D787" s="24"/>
      <c r="E787" s="20"/>
      <c r="F787" s="24"/>
      <c r="G787" s="41"/>
      <c r="H787" s="24"/>
      <c r="I787" s="20"/>
      <c r="J787" s="24"/>
      <c r="K787" s="20"/>
      <c r="L787" s="24"/>
      <c r="M787" s="24"/>
      <c r="N787" s="24"/>
      <c r="O787" s="24"/>
      <c r="P787" s="24"/>
      <c r="Q787" s="24"/>
      <c r="R787" s="24"/>
      <c r="S787" s="24"/>
      <c r="T787" s="24"/>
      <c r="U787" s="24"/>
      <c r="V787" s="24"/>
    </row>
    <row r="788" spans="1:22" ht="12.75" customHeight="1">
      <c r="A788" s="20"/>
      <c r="B788" s="24"/>
      <c r="C788" s="20"/>
      <c r="D788" s="24"/>
      <c r="E788" s="20"/>
      <c r="F788" s="24"/>
      <c r="G788" s="41"/>
      <c r="H788" s="24"/>
      <c r="I788" s="20"/>
      <c r="J788" s="24"/>
      <c r="K788" s="20"/>
      <c r="L788" s="24"/>
      <c r="M788" s="24"/>
      <c r="N788" s="24"/>
      <c r="O788" s="24"/>
      <c r="P788" s="24"/>
      <c r="Q788" s="24"/>
      <c r="R788" s="24"/>
      <c r="S788" s="24"/>
      <c r="T788" s="24"/>
      <c r="U788" s="24"/>
      <c r="V788" s="24"/>
    </row>
    <row r="789" spans="1:22" ht="12.75" customHeight="1">
      <c r="A789" s="20"/>
      <c r="B789" s="24"/>
      <c r="C789" s="20"/>
      <c r="D789" s="24"/>
      <c r="E789" s="20"/>
      <c r="F789" s="24"/>
      <c r="G789" s="41"/>
      <c r="H789" s="24"/>
      <c r="I789" s="20"/>
      <c r="J789" s="24"/>
      <c r="K789" s="20"/>
      <c r="L789" s="24"/>
      <c r="M789" s="24"/>
      <c r="N789" s="24"/>
      <c r="O789" s="24"/>
      <c r="P789" s="24"/>
      <c r="Q789" s="24"/>
      <c r="R789" s="24"/>
      <c r="S789" s="24"/>
      <c r="T789" s="24"/>
      <c r="U789" s="24"/>
      <c r="V789" s="24"/>
    </row>
    <row r="790" spans="1:22" ht="12.75" customHeight="1">
      <c r="A790" s="20"/>
      <c r="B790" s="24"/>
      <c r="C790" s="20"/>
      <c r="D790" s="24"/>
      <c r="E790" s="20"/>
      <c r="F790" s="24"/>
      <c r="G790" s="41"/>
      <c r="H790" s="24"/>
      <c r="I790" s="20"/>
      <c r="J790" s="24"/>
      <c r="K790" s="20"/>
      <c r="L790" s="24"/>
      <c r="M790" s="24"/>
      <c r="N790" s="24"/>
      <c r="O790" s="24"/>
      <c r="P790" s="24"/>
      <c r="Q790" s="24"/>
      <c r="R790" s="24"/>
      <c r="S790" s="24"/>
      <c r="T790" s="24"/>
      <c r="U790" s="24"/>
      <c r="V790" s="24"/>
    </row>
    <row r="791" spans="1:22" ht="12.75" customHeight="1">
      <c r="A791" s="20"/>
      <c r="B791" s="24"/>
      <c r="C791" s="20"/>
      <c r="D791" s="24"/>
      <c r="E791" s="20"/>
      <c r="F791" s="24"/>
      <c r="G791" s="41"/>
      <c r="H791" s="24"/>
      <c r="I791" s="20"/>
      <c r="J791" s="24"/>
      <c r="K791" s="20"/>
      <c r="L791" s="24"/>
      <c r="M791" s="24"/>
      <c r="N791" s="24"/>
      <c r="O791" s="24"/>
      <c r="P791" s="24"/>
      <c r="Q791" s="24"/>
      <c r="R791" s="24"/>
      <c r="S791" s="24"/>
      <c r="T791" s="24"/>
      <c r="U791" s="24"/>
      <c r="V791" s="24"/>
    </row>
    <row r="792" spans="1:22" ht="12.75" customHeight="1">
      <c r="A792" s="20"/>
      <c r="B792" s="24"/>
      <c r="C792" s="20"/>
      <c r="D792" s="24"/>
      <c r="E792" s="20"/>
      <c r="F792" s="24"/>
      <c r="G792" s="41"/>
      <c r="H792" s="24"/>
      <c r="I792" s="20"/>
      <c r="J792" s="24"/>
      <c r="K792" s="20"/>
      <c r="L792" s="24"/>
      <c r="M792" s="24"/>
      <c r="N792" s="24"/>
      <c r="O792" s="24"/>
      <c r="P792" s="24"/>
      <c r="Q792" s="24"/>
      <c r="R792" s="24"/>
      <c r="S792" s="24"/>
      <c r="T792" s="24"/>
      <c r="U792" s="24"/>
      <c r="V792" s="24"/>
    </row>
    <row r="793" spans="1:22" ht="12.75" customHeight="1">
      <c r="A793" s="20"/>
      <c r="B793" s="24"/>
      <c r="C793" s="20"/>
      <c r="D793" s="24"/>
      <c r="E793" s="20"/>
      <c r="F793" s="24"/>
      <c r="G793" s="41"/>
      <c r="H793" s="24"/>
      <c r="I793" s="20"/>
      <c r="J793" s="24"/>
      <c r="K793" s="20"/>
      <c r="L793" s="24"/>
      <c r="M793" s="24"/>
      <c r="N793" s="24"/>
      <c r="O793" s="24"/>
      <c r="P793" s="24"/>
      <c r="Q793" s="24"/>
      <c r="R793" s="24"/>
      <c r="S793" s="24"/>
      <c r="T793" s="24"/>
      <c r="U793" s="24"/>
      <c r="V793" s="24"/>
    </row>
    <row r="794" spans="1:22" ht="12.75" customHeight="1">
      <c r="A794" s="20"/>
      <c r="B794" s="24"/>
      <c r="C794" s="20"/>
      <c r="D794" s="24"/>
      <c r="E794" s="20"/>
      <c r="F794" s="24"/>
      <c r="G794" s="41"/>
      <c r="H794" s="24"/>
      <c r="I794" s="20"/>
      <c r="J794" s="24"/>
      <c r="K794" s="20"/>
      <c r="L794" s="24"/>
      <c r="M794" s="24"/>
      <c r="N794" s="24"/>
      <c r="O794" s="24"/>
      <c r="P794" s="24"/>
      <c r="Q794" s="24"/>
      <c r="R794" s="24"/>
      <c r="S794" s="24"/>
      <c r="T794" s="24"/>
      <c r="U794" s="24"/>
      <c r="V794" s="24"/>
    </row>
    <row r="795" spans="1:22" ht="12.75" customHeight="1">
      <c r="A795" s="20"/>
      <c r="B795" s="24"/>
      <c r="C795" s="20"/>
      <c r="D795" s="24"/>
      <c r="E795" s="20"/>
      <c r="F795" s="24"/>
      <c r="G795" s="41"/>
      <c r="H795" s="24"/>
      <c r="I795" s="20"/>
      <c r="J795" s="24"/>
      <c r="K795" s="20"/>
      <c r="L795" s="24"/>
      <c r="M795" s="24"/>
      <c r="N795" s="24"/>
      <c r="O795" s="24"/>
      <c r="P795" s="24"/>
      <c r="Q795" s="24"/>
      <c r="R795" s="24"/>
      <c r="S795" s="24"/>
      <c r="T795" s="24"/>
      <c r="U795" s="24"/>
      <c r="V795" s="24"/>
    </row>
    <row r="796" spans="1:22" ht="12.75" customHeight="1">
      <c r="A796" s="20"/>
      <c r="B796" s="24"/>
      <c r="C796" s="20"/>
      <c r="D796" s="24"/>
      <c r="E796" s="20"/>
      <c r="F796" s="24"/>
      <c r="G796" s="41"/>
      <c r="H796" s="24"/>
      <c r="I796" s="20"/>
      <c r="J796" s="24"/>
      <c r="K796" s="20"/>
      <c r="L796" s="24"/>
      <c r="M796" s="24"/>
      <c r="N796" s="24"/>
      <c r="O796" s="24"/>
      <c r="P796" s="24"/>
      <c r="Q796" s="24"/>
      <c r="R796" s="24"/>
      <c r="S796" s="24"/>
      <c r="T796" s="24"/>
      <c r="U796" s="24"/>
      <c r="V796" s="24"/>
    </row>
    <row r="797" spans="1:22" ht="12.75" customHeight="1">
      <c r="A797" s="20"/>
      <c r="B797" s="24"/>
      <c r="C797" s="20"/>
      <c r="D797" s="24"/>
      <c r="E797" s="20"/>
      <c r="F797" s="24"/>
      <c r="G797" s="41"/>
      <c r="H797" s="24"/>
      <c r="I797" s="20"/>
      <c r="J797" s="24"/>
      <c r="K797" s="20"/>
      <c r="L797" s="24"/>
      <c r="M797" s="24"/>
      <c r="N797" s="24"/>
      <c r="O797" s="24"/>
      <c r="P797" s="24"/>
      <c r="Q797" s="24"/>
      <c r="R797" s="24"/>
      <c r="S797" s="24"/>
      <c r="T797" s="24"/>
      <c r="U797" s="24"/>
      <c r="V797" s="24"/>
    </row>
    <row r="798" spans="1:22" ht="12.75" customHeight="1">
      <c r="A798" s="20"/>
      <c r="B798" s="24"/>
      <c r="C798" s="20"/>
      <c r="D798" s="24"/>
      <c r="E798" s="20"/>
      <c r="F798" s="24"/>
      <c r="G798" s="41"/>
      <c r="H798" s="24"/>
      <c r="I798" s="20"/>
      <c r="J798" s="24"/>
      <c r="K798" s="20"/>
      <c r="L798" s="24"/>
      <c r="M798" s="24"/>
      <c r="N798" s="24"/>
      <c r="O798" s="24"/>
      <c r="P798" s="24"/>
      <c r="Q798" s="24"/>
      <c r="R798" s="24"/>
      <c r="S798" s="24"/>
      <c r="T798" s="24"/>
      <c r="U798" s="24"/>
      <c r="V798" s="24"/>
    </row>
    <row r="799" spans="1:22" ht="12.75" customHeight="1">
      <c r="A799" s="20"/>
      <c r="B799" s="24"/>
      <c r="C799" s="20"/>
      <c r="D799" s="24"/>
      <c r="E799" s="20"/>
      <c r="F799" s="24"/>
      <c r="G799" s="41"/>
      <c r="H799" s="24"/>
      <c r="I799" s="20"/>
      <c r="J799" s="24"/>
      <c r="K799" s="20"/>
      <c r="L799" s="24"/>
      <c r="M799" s="24"/>
      <c r="N799" s="24"/>
      <c r="O799" s="24"/>
      <c r="P799" s="24"/>
      <c r="Q799" s="24"/>
      <c r="R799" s="24"/>
      <c r="S799" s="24"/>
      <c r="T799" s="24"/>
      <c r="U799" s="24"/>
      <c r="V799" s="24"/>
    </row>
    <row r="800" spans="1:22" ht="12.75" customHeight="1">
      <c r="A800" s="20"/>
      <c r="B800" s="24"/>
      <c r="C800" s="20"/>
      <c r="D800" s="24"/>
      <c r="E800" s="20"/>
      <c r="F800" s="24"/>
      <c r="G800" s="41"/>
      <c r="H800" s="24"/>
      <c r="I800" s="20"/>
      <c r="J800" s="24"/>
      <c r="K800" s="20"/>
      <c r="L800" s="24"/>
      <c r="M800" s="24"/>
      <c r="N800" s="24"/>
      <c r="O800" s="24"/>
      <c r="P800" s="24"/>
      <c r="Q800" s="24"/>
      <c r="R800" s="24"/>
      <c r="S800" s="24"/>
      <c r="T800" s="24"/>
      <c r="U800" s="24"/>
      <c r="V800" s="24"/>
    </row>
    <row r="801" spans="1:22" ht="12.75" customHeight="1">
      <c r="A801" s="20"/>
      <c r="B801" s="24"/>
      <c r="C801" s="20"/>
      <c r="D801" s="24"/>
      <c r="E801" s="20"/>
      <c r="F801" s="24"/>
      <c r="G801" s="41"/>
      <c r="H801" s="24"/>
      <c r="I801" s="20"/>
      <c r="J801" s="24"/>
      <c r="K801" s="20"/>
      <c r="L801" s="24"/>
      <c r="M801" s="24"/>
      <c r="N801" s="24"/>
      <c r="O801" s="24"/>
      <c r="P801" s="24"/>
      <c r="Q801" s="24"/>
      <c r="R801" s="24"/>
      <c r="S801" s="24"/>
      <c r="T801" s="24"/>
      <c r="U801" s="24"/>
      <c r="V801" s="24"/>
    </row>
    <row r="802" spans="1:22" ht="12.75" customHeight="1">
      <c r="A802" s="20"/>
      <c r="B802" s="24"/>
      <c r="C802" s="20"/>
      <c r="D802" s="24"/>
      <c r="E802" s="20"/>
      <c r="F802" s="24"/>
      <c r="G802" s="41"/>
      <c r="H802" s="24"/>
      <c r="I802" s="20"/>
      <c r="J802" s="24"/>
      <c r="K802" s="20"/>
      <c r="L802" s="24"/>
      <c r="M802" s="24"/>
      <c r="N802" s="24"/>
      <c r="O802" s="24"/>
      <c r="P802" s="24"/>
      <c r="Q802" s="24"/>
      <c r="R802" s="24"/>
      <c r="S802" s="24"/>
      <c r="T802" s="24"/>
      <c r="U802" s="24"/>
      <c r="V802" s="24"/>
    </row>
    <row r="803" spans="1:22" ht="12.75" customHeight="1">
      <c r="A803" s="20"/>
      <c r="B803" s="24"/>
      <c r="C803" s="20"/>
      <c r="D803" s="24"/>
      <c r="E803" s="20"/>
      <c r="F803" s="24"/>
      <c r="G803" s="41"/>
      <c r="H803" s="24"/>
      <c r="I803" s="20"/>
      <c r="J803" s="24"/>
      <c r="K803" s="20"/>
      <c r="L803" s="24"/>
      <c r="M803" s="24"/>
      <c r="N803" s="24"/>
      <c r="O803" s="24"/>
      <c r="P803" s="24"/>
      <c r="Q803" s="24"/>
      <c r="R803" s="24"/>
      <c r="S803" s="24"/>
      <c r="T803" s="24"/>
      <c r="U803" s="24"/>
      <c r="V803" s="24"/>
    </row>
    <row r="804" spans="1:22" ht="12.75" customHeight="1">
      <c r="A804" s="20"/>
      <c r="B804" s="24"/>
      <c r="C804" s="20"/>
      <c r="D804" s="24"/>
      <c r="E804" s="20"/>
      <c r="F804" s="24"/>
      <c r="G804" s="41"/>
      <c r="H804" s="24"/>
      <c r="I804" s="20"/>
      <c r="J804" s="24"/>
      <c r="K804" s="20"/>
      <c r="L804" s="24"/>
      <c r="M804" s="24"/>
      <c r="N804" s="24"/>
      <c r="O804" s="24"/>
      <c r="P804" s="24"/>
      <c r="Q804" s="24"/>
      <c r="R804" s="24"/>
      <c r="S804" s="24"/>
      <c r="T804" s="24"/>
      <c r="U804" s="24"/>
      <c r="V804" s="24"/>
    </row>
    <row r="805" spans="1:22" ht="12.75" customHeight="1">
      <c r="A805" s="20"/>
      <c r="B805" s="24"/>
      <c r="C805" s="20"/>
      <c r="D805" s="24"/>
      <c r="E805" s="20"/>
      <c r="F805" s="24"/>
      <c r="G805" s="41"/>
      <c r="H805" s="24"/>
      <c r="I805" s="20"/>
      <c r="J805" s="24"/>
      <c r="K805" s="20"/>
      <c r="L805" s="24"/>
      <c r="M805" s="24"/>
      <c r="N805" s="24"/>
      <c r="O805" s="24"/>
      <c r="P805" s="24"/>
      <c r="Q805" s="24"/>
      <c r="R805" s="24"/>
      <c r="S805" s="24"/>
      <c r="T805" s="24"/>
      <c r="U805" s="24"/>
      <c r="V805" s="24"/>
    </row>
    <row r="806" spans="1:22" ht="12.75" customHeight="1">
      <c r="A806" s="20"/>
      <c r="B806" s="24"/>
      <c r="C806" s="20"/>
      <c r="D806" s="24"/>
      <c r="E806" s="20"/>
      <c r="F806" s="24"/>
      <c r="G806" s="41"/>
      <c r="H806" s="24"/>
      <c r="I806" s="20"/>
      <c r="J806" s="24"/>
      <c r="K806" s="20"/>
      <c r="L806" s="24"/>
      <c r="M806" s="24"/>
      <c r="N806" s="24"/>
      <c r="O806" s="24"/>
      <c r="P806" s="24"/>
      <c r="Q806" s="24"/>
      <c r="R806" s="24"/>
      <c r="S806" s="24"/>
      <c r="T806" s="24"/>
      <c r="U806" s="24"/>
      <c r="V806" s="24"/>
    </row>
    <row r="807" spans="1:22" ht="12.75" customHeight="1">
      <c r="A807" s="20"/>
      <c r="B807" s="24"/>
      <c r="C807" s="20"/>
      <c r="D807" s="24"/>
      <c r="E807" s="20"/>
      <c r="F807" s="24"/>
      <c r="G807" s="41"/>
      <c r="H807" s="24"/>
      <c r="I807" s="20"/>
      <c r="J807" s="24"/>
      <c r="K807" s="20"/>
      <c r="L807" s="24"/>
      <c r="M807" s="24"/>
      <c r="N807" s="24"/>
      <c r="O807" s="24"/>
      <c r="P807" s="24"/>
      <c r="Q807" s="24"/>
      <c r="R807" s="24"/>
      <c r="S807" s="24"/>
      <c r="T807" s="24"/>
      <c r="U807" s="24"/>
      <c r="V807" s="24"/>
    </row>
    <row r="808" spans="1:22" ht="12.75" customHeight="1">
      <c r="A808" s="20"/>
      <c r="B808" s="24"/>
      <c r="C808" s="20"/>
      <c r="D808" s="24"/>
      <c r="E808" s="20"/>
      <c r="F808" s="24"/>
      <c r="G808" s="41"/>
      <c r="H808" s="24"/>
      <c r="I808" s="20"/>
      <c r="J808" s="24"/>
      <c r="K808" s="20"/>
      <c r="L808" s="24"/>
      <c r="M808" s="24"/>
      <c r="N808" s="24"/>
      <c r="O808" s="24"/>
      <c r="P808" s="24"/>
      <c r="Q808" s="24"/>
      <c r="R808" s="24"/>
      <c r="S808" s="24"/>
      <c r="T808" s="24"/>
      <c r="U808" s="24"/>
      <c r="V808" s="24"/>
    </row>
    <row r="809" spans="1:22" ht="12.75" customHeight="1">
      <c r="A809" s="20"/>
      <c r="B809" s="24"/>
      <c r="C809" s="20"/>
      <c r="D809" s="24"/>
      <c r="E809" s="20"/>
      <c r="F809" s="24"/>
      <c r="G809" s="41"/>
      <c r="H809" s="24"/>
      <c r="I809" s="20"/>
      <c r="J809" s="24"/>
      <c r="K809" s="20"/>
      <c r="L809" s="24"/>
      <c r="M809" s="24"/>
      <c r="N809" s="24"/>
      <c r="O809" s="24"/>
      <c r="P809" s="24"/>
      <c r="Q809" s="24"/>
      <c r="R809" s="24"/>
      <c r="S809" s="24"/>
      <c r="T809" s="24"/>
      <c r="U809" s="24"/>
      <c r="V809" s="24"/>
    </row>
    <row r="810" spans="1:22" ht="12.75" customHeight="1">
      <c r="A810" s="20"/>
      <c r="B810" s="24"/>
      <c r="C810" s="20"/>
      <c r="D810" s="24"/>
      <c r="E810" s="20"/>
      <c r="F810" s="24"/>
      <c r="G810" s="41"/>
      <c r="H810" s="24"/>
      <c r="I810" s="20"/>
      <c r="J810" s="24"/>
      <c r="K810" s="20"/>
      <c r="L810" s="24"/>
      <c r="M810" s="24"/>
      <c r="N810" s="24"/>
      <c r="O810" s="24"/>
      <c r="P810" s="24"/>
      <c r="Q810" s="24"/>
      <c r="R810" s="24"/>
      <c r="S810" s="24"/>
      <c r="T810" s="24"/>
      <c r="U810" s="24"/>
      <c r="V810" s="24"/>
    </row>
    <row r="811" spans="1:22" ht="12.75" customHeight="1">
      <c r="A811" s="20"/>
      <c r="B811" s="24"/>
      <c r="C811" s="20"/>
      <c r="D811" s="24"/>
      <c r="E811" s="20"/>
      <c r="F811" s="24"/>
      <c r="G811" s="41"/>
      <c r="H811" s="24"/>
      <c r="I811" s="20"/>
      <c r="J811" s="24"/>
      <c r="K811" s="20"/>
      <c r="L811" s="24"/>
      <c r="M811" s="24"/>
      <c r="N811" s="24"/>
      <c r="O811" s="24"/>
      <c r="P811" s="24"/>
      <c r="Q811" s="24"/>
      <c r="R811" s="24"/>
      <c r="S811" s="24"/>
      <c r="T811" s="24"/>
      <c r="U811" s="24"/>
      <c r="V811" s="24"/>
    </row>
    <row r="812" spans="1:22" ht="12.75" customHeight="1">
      <c r="A812" s="20"/>
      <c r="B812" s="24"/>
      <c r="C812" s="20"/>
      <c r="D812" s="24"/>
      <c r="E812" s="20"/>
      <c r="F812" s="24"/>
      <c r="G812" s="41"/>
      <c r="H812" s="24"/>
      <c r="I812" s="20"/>
      <c r="J812" s="24"/>
      <c r="K812" s="20"/>
      <c r="L812" s="24"/>
      <c r="M812" s="24"/>
      <c r="N812" s="24"/>
      <c r="O812" s="24"/>
      <c r="P812" s="24"/>
      <c r="Q812" s="24"/>
      <c r="R812" s="24"/>
      <c r="S812" s="24"/>
      <c r="T812" s="24"/>
      <c r="U812" s="24"/>
      <c r="V812" s="24"/>
    </row>
    <row r="813" spans="1:22" ht="12.75" customHeight="1">
      <c r="A813" s="20"/>
      <c r="B813" s="24"/>
      <c r="C813" s="20"/>
      <c r="D813" s="24"/>
      <c r="E813" s="20"/>
      <c r="F813" s="24"/>
      <c r="G813" s="41"/>
      <c r="H813" s="24"/>
      <c r="I813" s="20"/>
      <c r="J813" s="24"/>
      <c r="K813" s="20"/>
      <c r="L813" s="24"/>
      <c r="M813" s="24"/>
      <c r="N813" s="24"/>
      <c r="O813" s="24"/>
      <c r="P813" s="24"/>
      <c r="Q813" s="24"/>
      <c r="R813" s="24"/>
      <c r="S813" s="24"/>
      <c r="T813" s="24"/>
      <c r="U813" s="24"/>
      <c r="V813" s="24"/>
    </row>
    <row r="814" spans="1:22" ht="12.75" customHeight="1">
      <c r="A814" s="20"/>
      <c r="B814" s="24"/>
      <c r="C814" s="20"/>
      <c r="D814" s="24"/>
      <c r="E814" s="20"/>
      <c r="F814" s="24"/>
      <c r="G814" s="41"/>
      <c r="H814" s="24"/>
      <c r="I814" s="20"/>
      <c r="J814" s="24"/>
      <c r="K814" s="20"/>
      <c r="L814" s="24"/>
      <c r="M814" s="24"/>
      <c r="N814" s="24"/>
      <c r="O814" s="24"/>
      <c r="P814" s="24"/>
      <c r="Q814" s="24"/>
      <c r="R814" s="24"/>
      <c r="S814" s="24"/>
      <c r="T814" s="24"/>
      <c r="U814" s="24"/>
      <c r="V814" s="24"/>
    </row>
    <row r="815" spans="1:22" ht="12.75" customHeight="1">
      <c r="A815" s="20"/>
      <c r="B815" s="24"/>
      <c r="C815" s="20"/>
      <c r="D815" s="24"/>
      <c r="E815" s="20"/>
      <c r="F815" s="24"/>
      <c r="G815" s="41"/>
      <c r="H815" s="24"/>
      <c r="I815" s="20"/>
      <c r="J815" s="24"/>
      <c r="K815" s="20"/>
      <c r="L815" s="24"/>
      <c r="M815" s="24"/>
      <c r="N815" s="24"/>
      <c r="O815" s="24"/>
      <c r="P815" s="24"/>
      <c r="Q815" s="24"/>
      <c r="R815" s="24"/>
      <c r="S815" s="24"/>
      <c r="T815" s="24"/>
      <c r="U815" s="24"/>
      <c r="V815" s="24"/>
    </row>
    <row r="816" spans="1:22" ht="12.75" customHeight="1">
      <c r="A816" s="20"/>
      <c r="B816" s="24"/>
      <c r="C816" s="20"/>
      <c r="D816" s="24"/>
      <c r="E816" s="20"/>
      <c r="F816" s="24"/>
      <c r="G816" s="41"/>
      <c r="H816" s="24"/>
      <c r="I816" s="20"/>
      <c r="J816" s="24"/>
      <c r="K816" s="20"/>
      <c r="L816" s="24"/>
      <c r="M816" s="24"/>
      <c r="N816" s="24"/>
      <c r="O816" s="24"/>
      <c r="P816" s="24"/>
      <c r="Q816" s="24"/>
      <c r="R816" s="24"/>
      <c r="S816" s="24"/>
      <c r="T816" s="24"/>
      <c r="U816" s="24"/>
      <c r="V816" s="24"/>
    </row>
    <row r="817" spans="1:22" ht="12.75" customHeight="1">
      <c r="A817" s="20"/>
      <c r="B817" s="24"/>
      <c r="C817" s="20"/>
      <c r="D817" s="24"/>
      <c r="E817" s="20"/>
      <c r="F817" s="24"/>
      <c r="G817" s="41"/>
      <c r="H817" s="24"/>
      <c r="I817" s="20"/>
      <c r="J817" s="24"/>
      <c r="K817" s="20"/>
      <c r="L817" s="24"/>
      <c r="M817" s="24"/>
      <c r="N817" s="24"/>
      <c r="O817" s="24"/>
      <c r="P817" s="24"/>
      <c r="Q817" s="24"/>
      <c r="R817" s="24"/>
      <c r="S817" s="24"/>
      <c r="T817" s="24"/>
      <c r="U817" s="24"/>
      <c r="V817" s="24"/>
    </row>
    <row r="818" spans="1:22" ht="12.75" customHeight="1">
      <c r="A818" s="20"/>
      <c r="B818" s="24"/>
      <c r="C818" s="20"/>
      <c r="D818" s="24"/>
      <c r="E818" s="20"/>
      <c r="F818" s="24"/>
      <c r="G818" s="41"/>
      <c r="H818" s="24"/>
      <c r="I818" s="20"/>
      <c r="J818" s="24"/>
      <c r="K818" s="20"/>
      <c r="L818" s="24"/>
      <c r="M818" s="24"/>
      <c r="N818" s="24"/>
      <c r="O818" s="24"/>
      <c r="P818" s="24"/>
      <c r="Q818" s="24"/>
      <c r="R818" s="24"/>
      <c r="S818" s="24"/>
      <c r="T818" s="24"/>
      <c r="U818" s="24"/>
      <c r="V818" s="24"/>
    </row>
    <row r="819" spans="1:22" ht="12.75" customHeight="1">
      <c r="A819" s="20"/>
      <c r="B819" s="24"/>
      <c r="C819" s="20"/>
      <c r="D819" s="24"/>
      <c r="E819" s="20"/>
      <c r="F819" s="24"/>
      <c r="G819" s="41"/>
      <c r="H819" s="24"/>
      <c r="I819" s="20"/>
      <c r="J819" s="24"/>
      <c r="K819" s="20"/>
      <c r="L819" s="24"/>
      <c r="M819" s="24"/>
      <c r="N819" s="24"/>
      <c r="O819" s="24"/>
      <c r="P819" s="24"/>
      <c r="Q819" s="24"/>
      <c r="R819" s="24"/>
      <c r="S819" s="24"/>
      <c r="T819" s="24"/>
      <c r="U819" s="24"/>
      <c r="V819" s="24"/>
    </row>
    <row r="820" spans="1:22" ht="12.75" customHeight="1">
      <c r="A820" s="20"/>
      <c r="B820" s="24"/>
      <c r="C820" s="20"/>
      <c r="D820" s="24"/>
      <c r="E820" s="20"/>
      <c r="F820" s="24"/>
      <c r="G820" s="41"/>
      <c r="H820" s="24"/>
      <c r="I820" s="20"/>
      <c r="J820" s="24"/>
      <c r="K820" s="20"/>
      <c r="L820" s="24"/>
      <c r="M820" s="24"/>
      <c r="N820" s="24"/>
      <c r="O820" s="24"/>
      <c r="P820" s="24"/>
      <c r="Q820" s="24"/>
      <c r="R820" s="24"/>
      <c r="S820" s="24"/>
      <c r="T820" s="24"/>
      <c r="U820" s="24"/>
      <c r="V820" s="24"/>
    </row>
    <row r="821" spans="1:22" ht="12.75" customHeight="1">
      <c r="A821" s="20"/>
      <c r="B821" s="24"/>
      <c r="C821" s="20"/>
      <c r="D821" s="24"/>
      <c r="E821" s="20"/>
      <c r="F821" s="24"/>
      <c r="G821" s="41"/>
      <c r="H821" s="24"/>
      <c r="I821" s="20"/>
      <c r="J821" s="24"/>
      <c r="K821" s="20"/>
      <c r="L821" s="24"/>
      <c r="M821" s="24"/>
      <c r="N821" s="24"/>
      <c r="O821" s="24"/>
      <c r="P821" s="24"/>
      <c r="Q821" s="24"/>
      <c r="R821" s="24"/>
      <c r="S821" s="24"/>
      <c r="T821" s="24"/>
      <c r="U821" s="24"/>
      <c r="V821" s="24"/>
    </row>
    <row r="822" spans="1:22" ht="12.75" customHeight="1">
      <c r="A822" s="20"/>
      <c r="B822" s="24"/>
      <c r="C822" s="20"/>
      <c r="D822" s="24"/>
      <c r="E822" s="20"/>
      <c r="F822" s="24"/>
      <c r="G822" s="41"/>
      <c r="H822" s="24"/>
      <c r="I822" s="20"/>
      <c r="J822" s="24"/>
      <c r="K822" s="20"/>
      <c r="L822" s="24"/>
      <c r="M822" s="24"/>
      <c r="N822" s="24"/>
      <c r="O822" s="24"/>
      <c r="P822" s="24"/>
      <c r="Q822" s="24"/>
      <c r="R822" s="24"/>
      <c r="S822" s="24"/>
      <c r="T822" s="24"/>
      <c r="U822" s="24"/>
      <c r="V822" s="24"/>
    </row>
    <row r="823" spans="1:22" ht="12.75" customHeight="1">
      <c r="A823" s="20"/>
      <c r="B823" s="24"/>
      <c r="C823" s="20"/>
      <c r="D823" s="24"/>
      <c r="E823" s="20"/>
      <c r="F823" s="24"/>
      <c r="G823" s="41"/>
      <c r="H823" s="24"/>
      <c r="I823" s="20"/>
      <c r="J823" s="24"/>
      <c r="K823" s="20"/>
      <c r="L823" s="24"/>
      <c r="M823" s="24"/>
      <c r="N823" s="24"/>
      <c r="O823" s="24"/>
      <c r="P823" s="24"/>
      <c r="Q823" s="24"/>
      <c r="R823" s="24"/>
      <c r="S823" s="24"/>
      <c r="T823" s="24"/>
      <c r="U823" s="24"/>
      <c r="V823" s="24"/>
    </row>
    <row r="824" spans="1:22" ht="12.75" customHeight="1">
      <c r="A824" s="20"/>
      <c r="B824" s="24"/>
      <c r="C824" s="20"/>
      <c r="D824" s="24"/>
      <c r="E824" s="20"/>
      <c r="F824" s="24"/>
      <c r="G824" s="41"/>
      <c r="H824" s="24"/>
      <c r="I824" s="20"/>
      <c r="J824" s="24"/>
      <c r="K824" s="20"/>
      <c r="L824" s="24"/>
      <c r="M824" s="24"/>
      <c r="N824" s="24"/>
      <c r="O824" s="24"/>
      <c r="P824" s="24"/>
      <c r="Q824" s="24"/>
      <c r="R824" s="24"/>
      <c r="S824" s="24"/>
      <c r="T824" s="24"/>
      <c r="U824" s="24"/>
      <c r="V824" s="24"/>
    </row>
    <row r="825" spans="1:22" ht="12.75" customHeight="1">
      <c r="A825" s="20"/>
      <c r="B825" s="24"/>
      <c r="C825" s="20"/>
      <c r="D825" s="24"/>
      <c r="E825" s="20"/>
      <c r="F825" s="24"/>
      <c r="G825" s="41"/>
      <c r="H825" s="24"/>
      <c r="I825" s="20"/>
      <c r="J825" s="24"/>
      <c r="K825" s="20"/>
      <c r="L825" s="24"/>
      <c r="M825" s="24"/>
      <c r="N825" s="24"/>
      <c r="O825" s="24"/>
      <c r="P825" s="24"/>
      <c r="Q825" s="24"/>
      <c r="R825" s="24"/>
      <c r="S825" s="24"/>
      <c r="T825" s="24"/>
      <c r="U825" s="24"/>
      <c r="V825" s="24"/>
    </row>
    <row r="826" spans="1:22" ht="12.75" customHeight="1">
      <c r="A826" s="20"/>
      <c r="B826" s="24"/>
      <c r="C826" s="20"/>
      <c r="D826" s="24"/>
      <c r="E826" s="20"/>
      <c r="F826" s="24"/>
      <c r="G826" s="41"/>
      <c r="H826" s="24"/>
      <c r="I826" s="20"/>
      <c r="J826" s="24"/>
      <c r="K826" s="20"/>
      <c r="L826" s="24"/>
      <c r="M826" s="24"/>
      <c r="N826" s="24"/>
      <c r="O826" s="24"/>
      <c r="P826" s="24"/>
      <c r="Q826" s="24"/>
      <c r="R826" s="24"/>
      <c r="S826" s="24"/>
      <c r="T826" s="24"/>
      <c r="U826" s="24"/>
      <c r="V826" s="24"/>
    </row>
    <row r="827" spans="1:22" ht="12.75" customHeight="1">
      <c r="A827" s="20"/>
      <c r="B827" s="24"/>
      <c r="C827" s="20"/>
      <c r="D827" s="24"/>
      <c r="E827" s="20"/>
      <c r="F827" s="24"/>
      <c r="G827" s="41"/>
      <c r="H827" s="24"/>
      <c r="I827" s="20"/>
      <c r="J827" s="24"/>
      <c r="K827" s="20"/>
      <c r="L827" s="24"/>
      <c r="M827" s="24"/>
      <c r="N827" s="24"/>
      <c r="O827" s="24"/>
      <c r="P827" s="24"/>
      <c r="Q827" s="24"/>
      <c r="R827" s="24"/>
      <c r="S827" s="24"/>
      <c r="T827" s="24"/>
      <c r="U827" s="24"/>
      <c r="V827" s="24"/>
    </row>
    <row r="828" spans="1:22" ht="12.75" customHeight="1">
      <c r="A828" s="20"/>
      <c r="B828" s="24"/>
      <c r="C828" s="20"/>
      <c r="D828" s="24"/>
      <c r="E828" s="20"/>
      <c r="F828" s="24"/>
      <c r="G828" s="41"/>
      <c r="H828" s="24"/>
      <c r="I828" s="20"/>
      <c r="J828" s="24"/>
      <c r="K828" s="20"/>
      <c r="L828" s="24"/>
      <c r="M828" s="24"/>
      <c r="N828" s="24"/>
      <c r="O828" s="24"/>
      <c r="P828" s="24"/>
      <c r="Q828" s="24"/>
      <c r="R828" s="24"/>
      <c r="S828" s="24"/>
      <c r="T828" s="24"/>
      <c r="U828" s="24"/>
      <c r="V828" s="24"/>
    </row>
    <row r="829" spans="1:22" ht="12.75" customHeight="1">
      <c r="A829" s="20"/>
      <c r="B829" s="24"/>
      <c r="C829" s="20"/>
      <c r="D829" s="24"/>
      <c r="E829" s="20"/>
      <c r="F829" s="24"/>
      <c r="G829" s="41"/>
      <c r="H829" s="24"/>
      <c r="I829" s="20"/>
      <c r="J829" s="24"/>
      <c r="K829" s="20"/>
      <c r="L829" s="24"/>
      <c r="M829" s="24"/>
      <c r="N829" s="24"/>
      <c r="O829" s="24"/>
      <c r="P829" s="24"/>
      <c r="Q829" s="24"/>
      <c r="R829" s="24"/>
      <c r="S829" s="24"/>
      <c r="T829" s="24"/>
      <c r="U829" s="24"/>
      <c r="V829" s="24"/>
    </row>
    <row r="830" spans="1:22" ht="12.75" customHeight="1">
      <c r="A830" s="20"/>
      <c r="B830" s="24"/>
      <c r="C830" s="20"/>
      <c r="D830" s="24"/>
      <c r="E830" s="20"/>
      <c r="F830" s="24"/>
      <c r="G830" s="41"/>
      <c r="H830" s="24"/>
      <c r="I830" s="20"/>
      <c r="J830" s="24"/>
      <c r="K830" s="20"/>
      <c r="L830" s="24"/>
      <c r="M830" s="24"/>
      <c r="N830" s="24"/>
      <c r="O830" s="24"/>
      <c r="P830" s="24"/>
      <c r="Q830" s="24"/>
      <c r="R830" s="24"/>
      <c r="S830" s="24"/>
      <c r="T830" s="24"/>
      <c r="U830" s="24"/>
      <c r="V830" s="24"/>
    </row>
    <row r="831" spans="1:22" ht="12.75" customHeight="1">
      <c r="A831" s="20"/>
      <c r="B831" s="24"/>
      <c r="C831" s="20"/>
      <c r="D831" s="24"/>
      <c r="E831" s="20"/>
      <c r="F831" s="24"/>
      <c r="G831" s="41"/>
      <c r="H831" s="24"/>
      <c r="I831" s="20"/>
      <c r="J831" s="24"/>
      <c r="K831" s="20"/>
      <c r="L831" s="24"/>
      <c r="M831" s="24"/>
      <c r="N831" s="24"/>
      <c r="O831" s="24"/>
      <c r="P831" s="24"/>
      <c r="Q831" s="24"/>
      <c r="R831" s="24"/>
      <c r="S831" s="24"/>
      <c r="T831" s="24"/>
      <c r="U831" s="24"/>
      <c r="V831" s="24"/>
    </row>
    <row r="832" spans="1:22" ht="12.75" customHeight="1">
      <c r="A832" s="20"/>
      <c r="B832" s="24"/>
      <c r="C832" s="20"/>
      <c r="D832" s="24"/>
      <c r="E832" s="20"/>
      <c r="F832" s="24"/>
      <c r="G832" s="41"/>
      <c r="H832" s="24"/>
      <c r="I832" s="20"/>
      <c r="J832" s="24"/>
      <c r="K832" s="20"/>
      <c r="L832" s="24"/>
      <c r="M832" s="24"/>
      <c r="N832" s="24"/>
      <c r="O832" s="24"/>
      <c r="P832" s="24"/>
      <c r="Q832" s="24"/>
      <c r="R832" s="24"/>
      <c r="S832" s="24"/>
      <c r="T832" s="24"/>
      <c r="U832" s="24"/>
      <c r="V832" s="24"/>
    </row>
    <row r="833" spans="1:22" ht="12.75" customHeight="1">
      <c r="A833" s="20"/>
      <c r="B833" s="24"/>
      <c r="C833" s="20"/>
      <c r="D833" s="24"/>
      <c r="E833" s="20"/>
      <c r="F833" s="24"/>
      <c r="G833" s="41"/>
      <c r="H833" s="24"/>
      <c r="I833" s="20"/>
      <c r="J833" s="24"/>
      <c r="K833" s="20"/>
      <c r="L833" s="24"/>
      <c r="M833" s="24"/>
      <c r="N833" s="24"/>
      <c r="O833" s="24"/>
      <c r="P833" s="24"/>
      <c r="Q833" s="24"/>
      <c r="R833" s="24"/>
      <c r="S833" s="24"/>
      <c r="T833" s="24"/>
      <c r="U833" s="24"/>
      <c r="V833" s="24"/>
    </row>
    <row r="834" spans="1:22" ht="12.75" customHeight="1">
      <c r="A834" s="20"/>
      <c r="B834" s="24"/>
      <c r="C834" s="20"/>
      <c r="D834" s="24"/>
      <c r="E834" s="20"/>
      <c r="F834" s="24"/>
      <c r="G834" s="41"/>
      <c r="H834" s="24"/>
      <c r="I834" s="20"/>
      <c r="J834" s="24"/>
      <c r="K834" s="20"/>
      <c r="L834" s="24"/>
      <c r="M834" s="24"/>
      <c r="N834" s="24"/>
      <c r="O834" s="24"/>
      <c r="P834" s="24"/>
      <c r="Q834" s="24"/>
      <c r="R834" s="24"/>
      <c r="S834" s="24"/>
      <c r="T834" s="24"/>
      <c r="U834" s="24"/>
      <c r="V834" s="24"/>
    </row>
    <row r="835" spans="1:22" ht="12.75" customHeight="1">
      <c r="A835" s="20"/>
      <c r="B835" s="24"/>
      <c r="C835" s="20"/>
      <c r="D835" s="24"/>
      <c r="E835" s="20"/>
      <c r="F835" s="24"/>
      <c r="G835" s="41"/>
      <c r="H835" s="24"/>
      <c r="I835" s="20"/>
      <c r="J835" s="24"/>
      <c r="K835" s="20"/>
      <c r="L835" s="24"/>
      <c r="M835" s="24"/>
      <c r="N835" s="24"/>
      <c r="O835" s="24"/>
      <c r="P835" s="24"/>
      <c r="Q835" s="24"/>
      <c r="R835" s="24"/>
      <c r="S835" s="24"/>
      <c r="T835" s="24"/>
      <c r="U835" s="24"/>
      <c r="V835" s="24"/>
    </row>
    <row r="836" spans="1:22" ht="12.75" customHeight="1">
      <c r="A836" s="20"/>
      <c r="B836" s="24"/>
      <c r="C836" s="20"/>
      <c r="D836" s="24"/>
      <c r="E836" s="20"/>
      <c r="F836" s="24"/>
      <c r="G836" s="41"/>
      <c r="H836" s="24"/>
      <c r="I836" s="20"/>
      <c r="J836" s="24"/>
      <c r="K836" s="20"/>
      <c r="L836" s="24"/>
      <c r="M836" s="24"/>
      <c r="N836" s="24"/>
      <c r="O836" s="24"/>
      <c r="P836" s="24"/>
      <c r="Q836" s="24"/>
      <c r="R836" s="24"/>
      <c r="S836" s="24"/>
      <c r="T836" s="24"/>
      <c r="U836" s="24"/>
      <c r="V836" s="24"/>
    </row>
    <row r="837" spans="1:22" ht="12.75" customHeight="1">
      <c r="A837" s="20"/>
      <c r="B837" s="24"/>
      <c r="C837" s="20"/>
      <c r="D837" s="24"/>
      <c r="E837" s="20"/>
      <c r="F837" s="24"/>
      <c r="G837" s="41"/>
      <c r="H837" s="24"/>
      <c r="I837" s="20"/>
      <c r="J837" s="24"/>
      <c r="K837" s="20"/>
      <c r="L837" s="24"/>
      <c r="M837" s="24"/>
      <c r="N837" s="24"/>
      <c r="O837" s="24"/>
      <c r="P837" s="24"/>
      <c r="Q837" s="24"/>
      <c r="R837" s="24"/>
      <c r="S837" s="24"/>
      <c r="T837" s="24"/>
      <c r="U837" s="24"/>
      <c r="V837" s="24"/>
    </row>
    <row r="838" spans="1:22" ht="12.75" customHeight="1">
      <c r="A838" s="20"/>
      <c r="B838" s="24"/>
      <c r="C838" s="20"/>
      <c r="D838" s="24"/>
      <c r="E838" s="20"/>
      <c r="F838" s="24"/>
      <c r="G838" s="41"/>
      <c r="H838" s="24"/>
      <c r="I838" s="20"/>
      <c r="J838" s="24"/>
      <c r="K838" s="20"/>
      <c r="L838" s="24"/>
      <c r="M838" s="24"/>
      <c r="N838" s="24"/>
      <c r="O838" s="24"/>
      <c r="P838" s="24"/>
      <c r="Q838" s="24"/>
      <c r="R838" s="24"/>
      <c r="S838" s="24"/>
      <c r="T838" s="24"/>
      <c r="U838" s="24"/>
      <c r="V838" s="24"/>
    </row>
    <row r="839" spans="1:22" ht="12.75" customHeight="1">
      <c r="A839" s="20"/>
      <c r="B839" s="24"/>
      <c r="C839" s="20"/>
      <c r="D839" s="24"/>
      <c r="E839" s="20"/>
      <c r="F839" s="24"/>
      <c r="G839" s="41"/>
      <c r="H839" s="24"/>
      <c r="I839" s="20"/>
      <c r="J839" s="24"/>
      <c r="K839" s="20"/>
      <c r="L839" s="24"/>
      <c r="M839" s="24"/>
      <c r="N839" s="24"/>
      <c r="O839" s="24"/>
      <c r="P839" s="24"/>
      <c r="Q839" s="24"/>
      <c r="R839" s="24"/>
      <c r="S839" s="24"/>
      <c r="T839" s="24"/>
      <c r="U839" s="24"/>
      <c r="V839" s="24"/>
    </row>
    <row r="840" spans="1:22" ht="12.75" customHeight="1">
      <c r="A840" s="20"/>
      <c r="B840" s="24"/>
      <c r="C840" s="20"/>
      <c r="D840" s="24"/>
      <c r="E840" s="20"/>
      <c r="F840" s="24"/>
      <c r="G840" s="41"/>
      <c r="H840" s="24"/>
      <c r="I840" s="20"/>
      <c r="J840" s="24"/>
      <c r="K840" s="20"/>
      <c r="L840" s="24"/>
      <c r="M840" s="24"/>
      <c r="N840" s="24"/>
      <c r="O840" s="24"/>
      <c r="P840" s="24"/>
      <c r="Q840" s="24"/>
      <c r="R840" s="24"/>
      <c r="S840" s="24"/>
      <c r="T840" s="24"/>
      <c r="U840" s="24"/>
      <c r="V840" s="24"/>
    </row>
    <row r="841" spans="1:22" ht="12.75" customHeight="1">
      <c r="A841" s="20"/>
      <c r="B841" s="24"/>
      <c r="C841" s="20"/>
      <c r="D841" s="24"/>
      <c r="E841" s="20"/>
      <c r="F841" s="24"/>
      <c r="G841" s="41"/>
      <c r="H841" s="24"/>
      <c r="I841" s="20"/>
      <c r="J841" s="24"/>
      <c r="K841" s="20"/>
      <c r="L841" s="24"/>
      <c r="M841" s="24"/>
      <c r="N841" s="24"/>
      <c r="O841" s="24"/>
      <c r="P841" s="24"/>
      <c r="Q841" s="24"/>
      <c r="R841" s="24"/>
      <c r="S841" s="24"/>
      <c r="T841" s="24"/>
      <c r="U841" s="24"/>
      <c r="V841" s="24"/>
    </row>
    <row r="842" spans="1:22" ht="12.75" customHeight="1">
      <c r="A842" s="20"/>
      <c r="B842" s="24"/>
      <c r="C842" s="20"/>
      <c r="D842" s="24"/>
      <c r="E842" s="20"/>
      <c r="F842" s="24"/>
      <c r="G842" s="41"/>
      <c r="H842" s="24"/>
      <c r="I842" s="20"/>
      <c r="J842" s="24"/>
      <c r="K842" s="20"/>
      <c r="L842" s="24"/>
      <c r="M842" s="24"/>
      <c r="N842" s="24"/>
      <c r="O842" s="24"/>
      <c r="P842" s="24"/>
      <c r="Q842" s="24"/>
      <c r="R842" s="24"/>
      <c r="S842" s="24"/>
      <c r="T842" s="24"/>
      <c r="U842" s="24"/>
      <c r="V842" s="24"/>
    </row>
    <row r="843" spans="1:22" ht="12.75" customHeight="1">
      <c r="A843" s="20"/>
      <c r="B843" s="24"/>
      <c r="C843" s="20"/>
      <c r="D843" s="24"/>
      <c r="E843" s="20"/>
      <c r="F843" s="24"/>
      <c r="G843" s="41"/>
      <c r="H843" s="24"/>
      <c r="I843" s="20"/>
      <c r="J843" s="24"/>
      <c r="K843" s="20"/>
      <c r="L843" s="24"/>
      <c r="M843" s="24"/>
      <c r="N843" s="24"/>
      <c r="O843" s="24"/>
      <c r="P843" s="24"/>
      <c r="Q843" s="24"/>
      <c r="R843" s="24"/>
      <c r="S843" s="24"/>
      <c r="T843" s="24"/>
      <c r="U843" s="24"/>
      <c r="V843" s="24"/>
    </row>
    <row r="844" spans="1:22" ht="12.75" customHeight="1">
      <c r="A844" s="20"/>
      <c r="B844" s="24"/>
      <c r="C844" s="20"/>
      <c r="D844" s="24"/>
      <c r="E844" s="20"/>
      <c r="F844" s="24"/>
      <c r="G844" s="41"/>
      <c r="H844" s="24"/>
      <c r="I844" s="20"/>
      <c r="J844" s="24"/>
      <c r="K844" s="20"/>
      <c r="L844" s="24"/>
      <c r="M844" s="24"/>
      <c r="N844" s="24"/>
      <c r="O844" s="24"/>
      <c r="P844" s="24"/>
      <c r="Q844" s="24"/>
      <c r="R844" s="24"/>
      <c r="S844" s="24"/>
      <c r="T844" s="24"/>
      <c r="U844" s="24"/>
      <c r="V844" s="24"/>
    </row>
    <row r="845" spans="1:22" ht="12.75" customHeight="1">
      <c r="A845" s="20"/>
      <c r="B845" s="24"/>
      <c r="C845" s="20"/>
      <c r="D845" s="24"/>
      <c r="E845" s="20"/>
      <c r="F845" s="24"/>
      <c r="G845" s="41"/>
      <c r="H845" s="24"/>
      <c r="I845" s="20"/>
      <c r="J845" s="24"/>
      <c r="K845" s="20"/>
      <c r="L845" s="24"/>
      <c r="M845" s="24"/>
      <c r="N845" s="24"/>
      <c r="O845" s="24"/>
      <c r="P845" s="24"/>
      <c r="Q845" s="24"/>
      <c r="R845" s="24"/>
      <c r="S845" s="24"/>
      <c r="T845" s="24"/>
      <c r="U845" s="24"/>
      <c r="V845" s="24"/>
    </row>
    <row r="846" spans="1:22" ht="12.75" customHeight="1">
      <c r="A846" s="20"/>
      <c r="B846" s="24"/>
      <c r="C846" s="20"/>
      <c r="D846" s="24"/>
      <c r="E846" s="20"/>
      <c r="F846" s="24"/>
      <c r="G846" s="41"/>
      <c r="H846" s="24"/>
      <c r="I846" s="20"/>
      <c r="J846" s="24"/>
      <c r="K846" s="20"/>
      <c r="L846" s="24"/>
      <c r="M846" s="24"/>
      <c r="N846" s="24"/>
      <c r="O846" s="24"/>
      <c r="P846" s="24"/>
      <c r="Q846" s="24"/>
      <c r="R846" s="24"/>
      <c r="S846" s="24"/>
      <c r="T846" s="24"/>
      <c r="U846" s="24"/>
      <c r="V846" s="24"/>
    </row>
    <row r="847" spans="1:22" ht="12.75" customHeight="1">
      <c r="A847" s="20"/>
      <c r="B847" s="24"/>
      <c r="C847" s="20"/>
      <c r="D847" s="24"/>
      <c r="E847" s="20"/>
      <c r="F847" s="24"/>
      <c r="G847" s="41"/>
      <c r="H847" s="24"/>
      <c r="I847" s="20"/>
      <c r="J847" s="24"/>
      <c r="K847" s="20"/>
      <c r="L847" s="24"/>
      <c r="M847" s="24"/>
      <c r="N847" s="24"/>
      <c r="O847" s="24"/>
      <c r="P847" s="24"/>
      <c r="Q847" s="24"/>
      <c r="R847" s="24"/>
      <c r="S847" s="24"/>
      <c r="T847" s="24"/>
      <c r="U847" s="24"/>
      <c r="V847" s="24"/>
    </row>
    <row r="848" spans="1:22" ht="12.75" customHeight="1">
      <c r="A848" s="20"/>
      <c r="B848" s="24"/>
      <c r="C848" s="20"/>
      <c r="D848" s="24"/>
      <c r="E848" s="20"/>
      <c r="F848" s="24"/>
      <c r="G848" s="41"/>
      <c r="H848" s="24"/>
      <c r="I848" s="20"/>
      <c r="J848" s="24"/>
      <c r="K848" s="20"/>
      <c r="L848" s="24"/>
      <c r="M848" s="24"/>
      <c r="N848" s="24"/>
      <c r="O848" s="24"/>
      <c r="P848" s="24"/>
      <c r="Q848" s="24"/>
      <c r="R848" s="24"/>
      <c r="S848" s="24"/>
      <c r="T848" s="24"/>
      <c r="U848" s="24"/>
      <c r="V848" s="24"/>
    </row>
    <row r="849" spans="1:22" ht="12.75" customHeight="1">
      <c r="A849" s="20"/>
      <c r="B849" s="24"/>
      <c r="C849" s="20"/>
      <c r="D849" s="24"/>
      <c r="E849" s="20"/>
      <c r="F849" s="24"/>
      <c r="G849" s="41"/>
      <c r="H849" s="24"/>
      <c r="I849" s="20"/>
      <c r="J849" s="24"/>
      <c r="K849" s="20"/>
      <c r="L849" s="24"/>
      <c r="M849" s="24"/>
      <c r="N849" s="24"/>
      <c r="O849" s="24"/>
      <c r="P849" s="24"/>
      <c r="Q849" s="24"/>
      <c r="R849" s="24"/>
      <c r="S849" s="24"/>
      <c r="T849" s="24"/>
      <c r="U849" s="24"/>
      <c r="V849" s="24"/>
    </row>
    <row r="850" spans="1:22" ht="12.75" customHeight="1">
      <c r="A850" s="20"/>
      <c r="B850" s="24"/>
      <c r="C850" s="20"/>
      <c r="D850" s="24"/>
      <c r="E850" s="20"/>
      <c r="F850" s="24"/>
      <c r="G850" s="41"/>
      <c r="H850" s="24"/>
      <c r="I850" s="20"/>
      <c r="J850" s="24"/>
      <c r="K850" s="20"/>
      <c r="L850" s="24"/>
      <c r="M850" s="24"/>
      <c r="N850" s="24"/>
      <c r="O850" s="24"/>
      <c r="P850" s="24"/>
      <c r="Q850" s="24"/>
      <c r="R850" s="24"/>
      <c r="S850" s="24"/>
      <c r="T850" s="24"/>
      <c r="U850" s="24"/>
      <c r="V850" s="24"/>
    </row>
    <row r="851" spans="1:22" ht="12.75" customHeight="1">
      <c r="A851" s="20"/>
      <c r="B851" s="24"/>
      <c r="C851" s="20"/>
      <c r="D851" s="24"/>
      <c r="E851" s="20"/>
      <c r="F851" s="24"/>
      <c r="G851" s="41"/>
      <c r="H851" s="24"/>
      <c r="I851" s="20"/>
      <c r="J851" s="24"/>
      <c r="K851" s="20"/>
      <c r="L851" s="24"/>
      <c r="M851" s="24"/>
      <c r="N851" s="24"/>
      <c r="O851" s="24"/>
      <c r="P851" s="24"/>
      <c r="Q851" s="24"/>
      <c r="R851" s="24"/>
      <c r="S851" s="24"/>
      <c r="T851" s="24"/>
      <c r="U851" s="24"/>
      <c r="V851" s="24"/>
    </row>
    <row r="852" spans="1:22" ht="12.75" customHeight="1">
      <c r="A852" s="20"/>
      <c r="B852" s="24"/>
      <c r="C852" s="20"/>
      <c r="D852" s="24"/>
      <c r="E852" s="20"/>
      <c r="F852" s="24"/>
      <c r="G852" s="41"/>
      <c r="H852" s="24"/>
      <c r="I852" s="20"/>
      <c r="J852" s="24"/>
      <c r="K852" s="20"/>
      <c r="L852" s="24"/>
      <c r="M852" s="24"/>
      <c r="N852" s="24"/>
      <c r="O852" s="24"/>
      <c r="P852" s="24"/>
      <c r="Q852" s="24"/>
      <c r="R852" s="24"/>
      <c r="S852" s="24"/>
      <c r="T852" s="24"/>
      <c r="U852" s="24"/>
      <c r="V852" s="24"/>
    </row>
    <row r="853" spans="1:22" ht="12.75" customHeight="1">
      <c r="A853" s="20"/>
      <c r="B853" s="24"/>
      <c r="C853" s="20"/>
      <c r="D853" s="24"/>
      <c r="E853" s="20"/>
      <c r="F853" s="24"/>
      <c r="G853" s="41"/>
      <c r="H853" s="24"/>
      <c r="I853" s="20"/>
      <c r="J853" s="24"/>
      <c r="K853" s="20"/>
      <c r="L853" s="24"/>
      <c r="M853" s="24"/>
      <c r="N853" s="24"/>
      <c r="O853" s="24"/>
      <c r="P853" s="24"/>
      <c r="Q853" s="24"/>
      <c r="R853" s="24"/>
      <c r="S853" s="24"/>
      <c r="T853" s="24"/>
      <c r="U853" s="24"/>
      <c r="V853" s="24"/>
    </row>
    <row r="854" spans="1:22" ht="12.75" customHeight="1">
      <c r="A854" s="20"/>
      <c r="B854" s="24"/>
      <c r="C854" s="20"/>
      <c r="D854" s="24"/>
      <c r="E854" s="20"/>
      <c r="F854" s="24"/>
      <c r="G854" s="41"/>
      <c r="H854" s="24"/>
      <c r="I854" s="20"/>
      <c r="J854" s="24"/>
      <c r="K854" s="20"/>
      <c r="L854" s="24"/>
      <c r="M854" s="24"/>
      <c r="N854" s="24"/>
      <c r="O854" s="24"/>
      <c r="P854" s="24"/>
      <c r="Q854" s="24"/>
      <c r="R854" s="24"/>
      <c r="S854" s="24"/>
      <c r="T854" s="24"/>
      <c r="U854" s="24"/>
      <c r="V854" s="24"/>
    </row>
    <row r="855" spans="1:22" ht="12.75" customHeight="1">
      <c r="A855" s="20"/>
      <c r="B855" s="24"/>
      <c r="C855" s="20"/>
      <c r="D855" s="24"/>
      <c r="E855" s="20"/>
      <c r="F855" s="24"/>
      <c r="G855" s="41"/>
      <c r="H855" s="24"/>
      <c r="I855" s="20"/>
      <c r="J855" s="24"/>
      <c r="K855" s="20"/>
      <c r="L855" s="24"/>
      <c r="M855" s="24"/>
      <c r="N855" s="24"/>
      <c r="O855" s="24"/>
      <c r="P855" s="24"/>
      <c r="Q855" s="24"/>
      <c r="R855" s="24"/>
      <c r="S855" s="24"/>
      <c r="T855" s="24"/>
      <c r="U855" s="24"/>
      <c r="V855" s="24"/>
    </row>
    <row r="856" spans="1:22" ht="12.75" customHeight="1">
      <c r="A856" s="20"/>
      <c r="B856" s="24"/>
      <c r="C856" s="20"/>
      <c r="D856" s="24"/>
      <c r="E856" s="20"/>
      <c r="F856" s="24"/>
      <c r="G856" s="41"/>
      <c r="H856" s="24"/>
      <c r="I856" s="20"/>
      <c r="J856" s="24"/>
      <c r="K856" s="20"/>
      <c r="L856" s="24"/>
      <c r="M856" s="24"/>
      <c r="N856" s="24"/>
      <c r="O856" s="24"/>
      <c r="P856" s="24"/>
      <c r="Q856" s="24"/>
      <c r="R856" s="24"/>
      <c r="S856" s="24"/>
      <c r="T856" s="24"/>
      <c r="U856" s="24"/>
      <c r="V856" s="24"/>
    </row>
    <row r="857" spans="1:22" ht="12.75" customHeight="1">
      <c r="A857" s="20"/>
      <c r="B857" s="24"/>
      <c r="C857" s="20"/>
      <c r="D857" s="24"/>
      <c r="E857" s="20"/>
      <c r="F857" s="24"/>
      <c r="G857" s="41"/>
      <c r="H857" s="24"/>
      <c r="I857" s="20"/>
      <c r="J857" s="24"/>
      <c r="K857" s="20"/>
      <c r="L857" s="24"/>
      <c r="M857" s="24"/>
      <c r="N857" s="24"/>
      <c r="O857" s="24"/>
      <c r="P857" s="24"/>
      <c r="Q857" s="24"/>
      <c r="R857" s="24"/>
      <c r="S857" s="24"/>
      <c r="T857" s="24"/>
      <c r="U857" s="24"/>
      <c r="V857" s="24"/>
    </row>
    <row r="858" spans="1:22" ht="12.75" customHeight="1">
      <c r="A858" s="20"/>
      <c r="B858" s="24"/>
      <c r="C858" s="20"/>
      <c r="D858" s="24"/>
      <c r="E858" s="20"/>
      <c r="F858" s="24"/>
      <c r="G858" s="41"/>
      <c r="H858" s="24"/>
      <c r="I858" s="20"/>
      <c r="J858" s="24"/>
      <c r="K858" s="20"/>
      <c r="L858" s="24"/>
      <c r="M858" s="24"/>
      <c r="N858" s="24"/>
      <c r="O858" s="24"/>
      <c r="P858" s="24"/>
      <c r="Q858" s="24"/>
      <c r="R858" s="24"/>
      <c r="S858" s="24"/>
      <c r="T858" s="24"/>
      <c r="U858" s="24"/>
      <c r="V858" s="24"/>
    </row>
    <row r="859" spans="1:22" ht="12.75" customHeight="1">
      <c r="A859" s="20"/>
      <c r="B859" s="24"/>
      <c r="C859" s="20"/>
      <c r="D859" s="24"/>
      <c r="E859" s="20"/>
      <c r="F859" s="24"/>
      <c r="G859" s="41"/>
      <c r="H859" s="24"/>
      <c r="I859" s="20"/>
      <c r="J859" s="24"/>
      <c r="K859" s="20"/>
      <c r="L859" s="24"/>
      <c r="M859" s="24"/>
      <c r="N859" s="24"/>
      <c r="O859" s="24"/>
      <c r="P859" s="24"/>
      <c r="Q859" s="24"/>
      <c r="R859" s="24"/>
      <c r="S859" s="24"/>
      <c r="T859" s="24"/>
      <c r="U859" s="24"/>
      <c r="V859" s="24"/>
    </row>
    <row r="860" spans="1:22" ht="12.75" customHeight="1">
      <c r="A860" s="20"/>
      <c r="B860" s="24"/>
      <c r="C860" s="20"/>
      <c r="D860" s="24"/>
      <c r="E860" s="20"/>
      <c r="F860" s="24"/>
      <c r="G860" s="41"/>
      <c r="H860" s="24"/>
      <c r="I860" s="20"/>
      <c r="J860" s="24"/>
      <c r="K860" s="20"/>
      <c r="L860" s="24"/>
      <c r="M860" s="24"/>
      <c r="N860" s="24"/>
      <c r="O860" s="24"/>
      <c r="P860" s="24"/>
      <c r="Q860" s="24"/>
      <c r="R860" s="24"/>
      <c r="S860" s="24"/>
      <c r="T860" s="24"/>
      <c r="U860" s="24"/>
      <c r="V860" s="24"/>
    </row>
    <row r="861" spans="1:22" ht="12.75" customHeight="1">
      <c r="A861" s="20"/>
      <c r="B861" s="24"/>
      <c r="C861" s="20"/>
      <c r="D861" s="24"/>
      <c r="E861" s="20"/>
      <c r="F861" s="24"/>
      <c r="G861" s="41"/>
      <c r="H861" s="24"/>
      <c r="I861" s="20"/>
      <c r="J861" s="24"/>
      <c r="K861" s="20"/>
      <c r="L861" s="24"/>
      <c r="M861" s="24"/>
      <c r="N861" s="24"/>
      <c r="O861" s="24"/>
      <c r="P861" s="24"/>
      <c r="Q861" s="24"/>
      <c r="R861" s="24"/>
      <c r="S861" s="24"/>
      <c r="T861" s="24"/>
      <c r="U861" s="24"/>
      <c r="V861" s="24"/>
    </row>
    <row r="862" spans="1:22" ht="12.75" customHeight="1">
      <c r="A862" s="20"/>
      <c r="B862" s="24"/>
      <c r="C862" s="20"/>
      <c r="D862" s="24"/>
      <c r="E862" s="20"/>
      <c r="F862" s="24"/>
      <c r="G862" s="41"/>
      <c r="H862" s="24"/>
      <c r="I862" s="20"/>
      <c r="J862" s="24"/>
      <c r="K862" s="20"/>
      <c r="L862" s="24"/>
      <c r="M862" s="24"/>
      <c r="N862" s="24"/>
      <c r="O862" s="24"/>
      <c r="P862" s="24"/>
      <c r="Q862" s="24"/>
      <c r="R862" s="24"/>
      <c r="S862" s="24"/>
      <c r="T862" s="24"/>
      <c r="U862" s="24"/>
      <c r="V862" s="24"/>
    </row>
    <row r="863" spans="1:22" ht="12.75" customHeight="1">
      <c r="A863" s="20"/>
      <c r="B863" s="24"/>
      <c r="C863" s="20"/>
      <c r="D863" s="24"/>
      <c r="E863" s="20"/>
      <c r="F863" s="24"/>
      <c r="G863" s="41"/>
      <c r="H863" s="24"/>
      <c r="I863" s="20"/>
      <c r="J863" s="24"/>
      <c r="K863" s="20"/>
      <c r="L863" s="24"/>
      <c r="M863" s="24"/>
      <c r="N863" s="24"/>
      <c r="O863" s="24"/>
      <c r="P863" s="24"/>
      <c r="Q863" s="24"/>
      <c r="R863" s="24"/>
      <c r="S863" s="24"/>
      <c r="T863" s="24"/>
      <c r="U863" s="24"/>
      <c r="V863" s="24"/>
    </row>
    <row r="864" spans="1:22" ht="12.75" customHeight="1">
      <c r="A864" s="20"/>
      <c r="B864" s="24"/>
      <c r="C864" s="20"/>
      <c r="D864" s="24"/>
      <c r="E864" s="20"/>
      <c r="F864" s="24"/>
      <c r="G864" s="41"/>
      <c r="H864" s="24"/>
      <c r="I864" s="20"/>
      <c r="J864" s="24"/>
      <c r="K864" s="20"/>
      <c r="L864" s="24"/>
      <c r="M864" s="24"/>
      <c r="N864" s="24"/>
      <c r="O864" s="24"/>
      <c r="P864" s="24"/>
      <c r="Q864" s="24"/>
      <c r="R864" s="24"/>
      <c r="S864" s="24"/>
      <c r="T864" s="24"/>
      <c r="U864" s="24"/>
      <c r="V864" s="24"/>
    </row>
    <row r="865" spans="1:22" ht="12.75" customHeight="1">
      <c r="A865" s="20"/>
      <c r="B865" s="24"/>
      <c r="C865" s="20"/>
      <c r="D865" s="24"/>
      <c r="E865" s="20"/>
      <c r="F865" s="24"/>
      <c r="G865" s="41"/>
      <c r="H865" s="24"/>
      <c r="I865" s="20"/>
      <c r="J865" s="24"/>
      <c r="K865" s="20"/>
      <c r="L865" s="24"/>
      <c r="M865" s="24"/>
      <c r="N865" s="24"/>
      <c r="O865" s="24"/>
      <c r="P865" s="24"/>
      <c r="Q865" s="24"/>
      <c r="R865" s="24"/>
      <c r="S865" s="24"/>
      <c r="T865" s="24"/>
      <c r="U865" s="24"/>
      <c r="V865" s="24"/>
    </row>
    <row r="866" spans="1:22" ht="12.75" customHeight="1">
      <c r="A866" s="20"/>
      <c r="B866" s="24"/>
      <c r="C866" s="20"/>
      <c r="D866" s="24"/>
      <c r="E866" s="20"/>
      <c r="F866" s="24"/>
      <c r="G866" s="41"/>
      <c r="H866" s="24"/>
      <c r="I866" s="20"/>
      <c r="J866" s="24"/>
      <c r="K866" s="20"/>
      <c r="L866" s="24"/>
      <c r="M866" s="24"/>
      <c r="N866" s="24"/>
      <c r="O866" s="24"/>
      <c r="P866" s="24"/>
      <c r="Q866" s="24"/>
      <c r="R866" s="24"/>
      <c r="S866" s="24"/>
      <c r="T866" s="24"/>
      <c r="U866" s="24"/>
      <c r="V866" s="24"/>
    </row>
    <row r="867" spans="1:22" ht="12.75" customHeight="1">
      <c r="A867" s="20"/>
      <c r="B867" s="24"/>
      <c r="C867" s="20"/>
      <c r="D867" s="24"/>
      <c r="E867" s="20"/>
      <c r="F867" s="24"/>
      <c r="G867" s="41"/>
      <c r="H867" s="24"/>
      <c r="I867" s="20"/>
      <c r="J867" s="24"/>
      <c r="K867" s="20"/>
      <c r="L867" s="24"/>
      <c r="M867" s="24"/>
      <c r="N867" s="24"/>
      <c r="O867" s="24"/>
      <c r="P867" s="24"/>
      <c r="Q867" s="24"/>
      <c r="R867" s="24"/>
      <c r="S867" s="24"/>
      <c r="T867" s="24"/>
      <c r="U867" s="24"/>
      <c r="V867" s="24"/>
    </row>
    <row r="868" spans="1:22" ht="12.75" customHeight="1">
      <c r="A868" s="20"/>
      <c r="B868" s="24"/>
      <c r="C868" s="20"/>
      <c r="D868" s="24"/>
      <c r="E868" s="20"/>
      <c r="F868" s="24"/>
      <c r="G868" s="41"/>
      <c r="H868" s="24"/>
      <c r="I868" s="20"/>
      <c r="J868" s="24"/>
      <c r="K868" s="20"/>
      <c r="L868" s="24"/>
      <c r="M868" s="24"/>
      <c r="N868" s="24"/>
      <c r="O868" s="24"/>
      <c r="P868" s="24"/>
      <c r="Q868" s="24"/>
      <c r="R868" s="24"/>
      <c r="S868" s="24"/>
      <c r="T868" s="24"/>
      <c r="U868" s="24"/>
      <c r="V868" s="24"/>
    </row>
    <row r="869" spans="1:22" ht="12.75" customHeight="1">
      <c r="A869" s="20"/>
      <c r="B869" s="24"/>
      <c r="C869" s="20"/>
      <c r="D869" s="24"/>
      <c r="E869" s="20"/>
      <c r="F869" s="24"/>
      <c r="G869" s="41"/>
      <c r="H869" s="24"/>
      <c r="I869" s="20"/>
      <c r="J869" s="24"/>
      <c r="K869" s="20"/>
      <c r="L869" s="24"/>
      <c r="M869" s="24"/>
      <c r="N869" s="24"/>
      <c r="O869" s="24"/>
      <c r="P869" s="24"/>
      <c r="Q869" s="24"/>
      <c r="R869" s="24"/>
      <c r="S869" s="24"/>
      <c r="T869" s="24"/>
      <c r="U869" s="24"/>
      <c r="V869" s="24"/>
    </row>
    <row r="870" spans="1:22" ht="12.75" customHeight="1">
      <c r="A870" s="20"/>
      <c r="B870" s="24"/>
      <c r="C870" s="20"/>
      <c r="D870" s="24"/>
      <c r="E870" s="20"/>
      <c r="F870" s="24"/>
      <c r="G870" s="41"/>
      <c r="H870" s="24"/>
      <c r="I870" s="20"/>
      <c r="J870" s="24"/>
      <c r="K870" s="20"/>
      <c r="L870" s="24"/>
      <c r="M870" s="24"/>
      <c r="N870" s="24"/>
      <c r="O870" s="24"/>
      <c r="P870" s="24"/>
      <c r="Q870" s="24"/>
      <c r="R870" s="24"/>
      <c r="S870" s="24"/>
      <c r="T870" s="24"/>
      <c r="U870" s="24"/>
      <c r="V870" s="24"/>
    </row>
    <row r="871" spans="1:22" ht="12.75" customHeight="1">
      <c r="A871" s="20"/>
      <c r="B871" s="24"/>
      <c r="C871" s="20"/>
      <c r="D871" s="24"/>
      <c r="E871" s="20"/>
      <c r="F871" s="24"/>
      <c r="G871" s="41"/>
      <c r="H871" s="24"/>
      <c r="I871" s="20"/>
      <c r="J871" s="24"/>
      <c r="K871" s="20"/>
      <c r="L871" s="24"/>
      <c r="M871" s="24"/>
      <c r="N871" s="24"/>
      <c r="O871" s="24"/>
      <c r="P871" s="24"/>
      <c r="Q871" s="24"/>
      <c r="R871" s="24"/>
      <c r="S871" s="24"/>
      <c r="T871" s="24"/>
      <c r="U871" s="24"/>
      <c r="V871" s="24"/>
    </row>
    <row r="872" spans="1:22" ht="12.75" customHeight="1">
      <c r="A872" s="20"/>
      <c r="B872" s="24"/>
      <c r="C872" s="20"/>
      <c r="D872" s="24"/>
      <c r="E872" s="20"/>
      <c r="F872" s="24"/>
      <c r="G872" s="41"/>
      <c r="H872" s="24"/>
      <c r="I872" s="20"/>
      <c r="J872" s="24"/>
      <c r="K872" s="20"/>
      <c r="L872" s="24"/>
      <c r="M872" s="24"/>
      <c r="N872" s="24"/>
      <c r="O872" s="24"/>
      <c r="P872" s="24"/>
      <c r="Q872" s="24"/>
      <c r="R872" s="24"/>
      <c r="S872" s="24"/>
      <c r="T872" s="24"/>
      <c r="U872" s="24"/>
      <c r="V872" s="24"/>
    </row>
    <row r="873" spans="1:22" ht="12.75" customHeight="1">
      <c r="A873" s="20"/>
      <c r="B873" s="24"/>
      <c r="C873" s="20"/>
      <c r="D873" s="24"/>
      <c r="E873" s="20"/>
      <c r="F873" s="24"/>
      <c r="G873" s="41"/>
      <c r="H873" s="24"/>
      <c r="I873" s="20"/>
      <c r="J873" s="24"/>
      <c r="K873" s="20"/>
      <c r="L873" s="24"/>
      <c r="M873" s="24"/>
      <c r="N873" s="24"/>
      <c r="O873" s="24"/>
      <c r="P873" s="24"/>
      <c r="Q873" s="24"/>
      <c r="R873" s="24"/>
      <c r="S873" s="24"/>
      <c r="T873" s="24"/>
      <c r="U873" s="24"/>
      <c r="V873" s="24"/>
    </row>
    <row r="874" spans="1:22" ht="12.75" customHeight="1">
      <c r="A874" s="20"/>
      <c r="B874" s="24"/>
      <c r="C874" s="20"/>
      <c r="D874" s="24"/>
      <c r="E874" s="20"/>
      <c r="F874" s="24"/>
      <c r="G874" s="41"/>
      <c r="H874" s="24"/>
      <c r="I874" s="20"/>
      <c r="J874" s="24"/>
      <c r="K874" s="20"/>
      <c r="L874" s="24"/>
      <c r="M874" s="24"/>
      <c r="N874" s="24"/>
      <c r="O874" s="24"/>
      <c r="P874" s="24"/>
      <c r="Q874" s="24"/>
      <c r="R874" s="24"/>
      <c r="S874" s="24"/>
      <c r="T874" s="24"/>
      <c r="U874" s="24"/>
      <c r="V874" s="24"/>
    </row>
    <row r="875" spans="1:22" ht="12.75" customHeight="1">
      <c r="A875" s="20"/>
      <c r="B875" s="24"/>
      <c r="C875" s="20"/>
      <c r="D875" s="24"/>
      <c r="E875" s="20"/>
      <c r="F875" s="24"/>
      <c r="G875" s="41"/>
      <c r="H875" s="24"/>
      <c r="I875" s="20"/>
      <c r="J875" s="24"/>
      <c r="K875" s="20"/>
      <c r="L875" s="24"/>
      <c r="M875" s="24"/>
      <c r="N875" s="24"/>
      <c r="O875" s="24"/>
      <c r="P875" s="24"/>
      <c r="Q875" s="24"/>
      <c r="R875" s="24"/>
      <c r="S875" s="24"/>
      <c r="T875" s="24"/>
      <c r="U875" s="24"/>
      <c r="V875" s="24"/>
    </row>
    <row r="876" spans="1:22" ht="12.75" customHeight="1">
      <c r="A876" s="20"/>
      <c r="B876" s="24"/>
      <c r="C876" s="20"/>
      <c r="D876" s="24"/>
      <c r="E876" s="20"/>
      <c r="F876" s="24"/>
      <c r="G876" s="41"/>
      <c r="H876" s="24"/>
      <c r="I876" s="20"/>
      <c r="J876" s="24"/>
      <c r="K876" s="20"/>
      <c r="L876" s="24"/>
      <c r="M876" s="24"/>
      <c r="N876" s="24"/>
      <c r="O876" s="24"/>
      <c r="P876" s="24"/>
      <c r="Q876" s="24"/>
      <c r="R876" s="24"/>
      <c r="S876" s="24"/>
      <c r="T876" s="24"/>
      <c r="U876" s="24"/>
      <c r="V876" s="24"/>
    </row>
    <row r="877" spans="1:22" ht="12.75" customHeight="1">
      <c r="A877" s="20"/>
      <c r="B877" s="24"/>
      <c r="C877" s="20"/>
      <c r="D877" s="24"/>
      <c r="E877" s="20"/>
      <c r="F877" s="24"/>
      <c r="G877" s="41"/>
      <c r="H877" s="24"/>
      <c r="I877" s="20"/>
      <c r="J877" s="24"/>
      <c r="K877" s="20"/>
      <c r="L877" s="24"/>
      <c r="M877" s="24"/>
      <c r="N877" s="24"/>
      <c r="O877" s="24"/>
      <c r="P877" s="24"/>
      <c r="Q877" s="24"/>
      <c r="R877" s="24"/>
      <c r="S877" s="24"/>
      <c r="T877" s="24"/>
      <c r="U877" s="24"/>
      <c r="V877" s="24"/>
    </row>
    <row r="878" spans="1:22" ht="12.75" customHeight="1">
      <c r="A878" s="20"/>
      <c r="B878" s="24"/>
      <c r="C878" s="20"/>
      <c r="D878" s="24"/>
      <c r="E878" s="20"/>
      <c r="F878" s="24"/>
      <c r="G878" s="41"/>
      <c r="H878" s="24"/>
      <c r="I878" s="20"/>
      <c r="J878" s="24"/>
      <c r="K878" s="20"/>
      <c r="L878" s="24"/>
      <c r="M878" s="24"/>
      <c r="N878" s="24"/>
      <c r="O878" s="24"/>
      <c r="P878" s="24"/>
      <c r="Q878" s="24"/>
      <c r="R878" s="24"/>
      <c r="S878" s="24"/>
      <c r="T878" s="24"/>
      <c r="U878" s="24"/>
      <c r="V878" s="24"/>
    </row>
    <row r="879" spans="1:22" ht="12.75" customHeight="1">
      <c r="A879" s="20"/>
      <c r="B879" s="24"/>
      <c r="C879" s="20"/>
      <c r="D879" s="24"/>
      <c r="E879" s="20"/>
      <c r="F879" s="24"/>
      <c r="G879" s="41"/>
      <c r="H879" s="24"/>
      <c r="I879" s="20"/>
      <c r="J879" s="24"/>
      <c r="K879" s="20"/>
      <c r="L879" s="24"/>
      <c r="M879" s="24"/>
      <c r="N879" s="24"/>
      <c r="O879" s="24"/>
      <c r="P879" s="24"/>
      <c r="Q879" s="24"/>
      <c r="R879" s="24"/>
      <c r="S879" s="24"/>
      <c r="T879" s="24"/>
      <c r="U879" s="24"/>
      <c r="V879" s="24"/>
    </row>
    <row r="880" spans="1:22" ht="12.75" customHeight="1">
      <c r="A880" s="20"/>
      <c r="B880" s="24"/>
      <c r="C880" s="20"/>
      <c r="D880" s="24"/>
      <c r="E880" s="20"/>
      <c r="F880" s="24"/>
      <c r="G880" s="41"/>
      <c r="H880" s="24"/>
      <c r="I880" s="20"/>
      <c r="J880" s="24"/>
      <c r="K880" s="20"/>
      <c r="L880" s="24"/>
      <c r="M880" s="24"/>
      <c r="N880" s="24"/>
      <c r="O880" s="24"/>
      <c r="P880" s="24"/>
      <c r="Q880" s="24"/>
      <c r="R880" s="24"/>
      <c r="S880" s="24"/>
      <c r="T880" s="24"/>
      <c r="U880" s="24"/>
      <c r="V880" s="24"/>
    </row>
    <row r="881" spans="1:22" ht="12.75" customHeight="1">
      <c r="A881" s="20"/>
      <c r="B881" s="24"/>
      <c r="C881" s="20"/>
      <c r="D881" s="24"/>
      <c r="E881" s="20"/>
      <c r="F881" s="24"/>
      <c r="G881" s="41"/>
      <c r="H881" s="24"/>
      <c r="I881" s="20"/>
      <c r="J881" s="24"/>
      <c r="K881" s="20"/>
      <c r="L881" s="24"/>
      <c r="M881" s="24"/>
      <c r="N881" s="24"/>
      <c r="O881" s="24"/>
      <c r="P881" s="24"/>
      <c r="Q881" s="24"/>
      <c r="R881" s="24"/>
      <c r="S881" s="24"/>
      <c r="T881" s="24"/>
      <c r="U881" s="24"/>
      <c r="V881" s="24"/>
    </row>
    <row r="882" spans="1:22" ht="12.75" customHeight="1">
      <c r="A882" s="20"/>
      <c r="B882" s="24"/>
      <c r="C882" s="20"/>
      <c r="D882" s="24"/>
      <c r="E882" s="20"/>
      <c r="F882" s="24"/>
      <c r="G882" s="41"/>
      <c r="H882" s="24"/>
      <c r="I882" s="20"/>
      <c r="J882" s="24"/>
      <c r="K882" s="20"/>
      <c r="L882" s="24"/>
      <c r="M882" s="24"/>
      <c r="N882" s="24"/>
      <c r="O882" s="24"/>
      <c r="P882" s="24"/>
      <c r="Q882" s="24"/>
      <c r="R882" s="24"/>
      <c r="S882" s="24"/>
      <c r="T882" s="24"/>
      <c r="U882" s="24"/>
      <c r="V882" s="24"/>
    </row>
    <row r="883" spans="1:22" ht="12.75" customHeight="1">
      <c r="A883" s="20"/>
      <c r="B883" s="24"/>
      <c r="C883" s="20"/>
      <c r="D883" s="24"/>
      <c r="E883" s="20"/>
      <c r="F883" s="24"/>
      <c r="G883" s="41"/>
      <c r="H883" s="24"/>
      <c r="I883" s="20"/>
      <c r="J883" s="24"/>
      <c r="K883" s="20"/>
      <c r="L883" s="24"/>
      <c r="M883" s="24"/>
      <c r="N883" s="24"/>
      <c r="O883" s="24"/>
      <c r="P883" s="24"/>
      <c r="Q883" s="24"/>
      <c r="R883" s="24"/>
      <c r="S883" s="24"/>
      <c r="T883" s="24"/>
      <c r="U883" s="24"/>
      <c r="V883" s="24"/>
    </row>
    <row r="884" spans="1:22" ht="12.75" customHeight="1">
      <c r="A884" s="20"/>
      <c r="B884" s="24"/>
      <c r="C884" s="20"/>
      <c r="D884" s="24"/>
      <c r="E884" s="20"/>
      <c r="F884" s="24"/>
      <c r="G884" s="41"/>
      <c r="H884" s="24"/>
      <c r="I884" s="20"/>
      <c r="J884" s="24"/>
      <c r="K884" s="20"/>
      <c r="L884" s="24"/>
      <c r="M884" s="24"/>
      <c r="N884" s="24"/>
      <c r="O884" s="24"/>
      <c r="P884" s="24"/>
      <c r="Q884" s="24"/>
      <c r="R884" s="24"/>
      <c r="S884" s="24"/>
      <c r="T884" s="24"/>
      <c r="U884" s="24"/>
      <c r="V884" s="24"/>
    </row>
    <row r="885" spans="1:22" ht="12.75" customHeight="1">
      <c r="A885" s="20"/>
      <c r="B885" s="24"/>
      <c r="C885" s="20"/>
      <c r="D885" s="24"/>
      <c r="E885" s="20"/>
      <c r="F885" s="24"/>
      <c r="G885" s="41"/>
      <c r="H885" s="24"/>
      <c r="I885" s="20"/>
      <c r="J885" s="24"/>
      <c r="K885" s="20"/>
      <c r="L885" s="24"/>
      <c r="M885" s="24"/>
      <c r="N885" s="24"/>
      <c r="O885" s="24"/>
      <c r="P885" s="24"/>
      <c r="Q885" s="24"/>
      <c r="R885" s="24"/>
      <c r="S885" s="24"/>
      <c r="T885" s="24"/>
      <c r="U885" s="24"/>
      <c r="V885" s="24"/>
    </row>
    <row r="886" spans="1:22" ht="12.75" customHeight="1">
      <c r="A886" s="20"/>
      <c r="B886" s="24"/>
      <c r="C886" s="20"/>
      <c r="D886" s="24"/>
      <c r="E886" s="20"/>
      <c r="F886" s="24"/>
      <c r="G886" s="41"/>
      <c r="H886" s="24"/>
      <c r="I886" s="20"/>
      <c r="J886" s="24"/>
      <c r="K886" s="20"/>
      <c r="L886" s="24"/>
      <c r="M886" s="24"/>
      <c r="N886" s="24"/>
      <c r="O886" s="24"/>
      <c r="P886" s="24"/>
      <c r="Q886" s="24"/>
      <c r="R886" s="24"/>
      <c r="S886" s="24"/>
      <c r="T886" s="24"/>
      <c r="U886" s="24"/>
      <c r="V886" s="24"/>
    </row>
    <row r="887" spans="1:22" ht="12.75" customHeight="1">
      <c r="A887" s="20"/>
      <c r="B887" s="24"/>
      <c r="C887" s="20"/>
      <c r="D887" s="24"/>
      <c r="E887" s="20"/>
      <c r="F887" s="24"/>
      <c r="G887" s="41"/>
      <c r="H887" s="24"/>
      <c r="I887" s="20"/>
      <c r="J887" s="24"/>
      <c r="K887" s="20"/>
      <c r="L887" s="24"/>
      <c r="M887" s="24"/>
      <c r="N887" s="24"/>
      <c r="O887" s="24"/>
      <c r="P887" s="24"/>
      <c r="Q887" s="24"/>
      <c r="R887" s="24"/>
      <c r="S887" s="24"/>
      <c r="T887" s="24"/>
      <c r="U887" s="24"/>
      <c r="V887" s="24"/>
    </row>
    <row r="888" spans="1:22" ht="12.75" customHeight="1">
      <c r="A888" s="20"/>
      <c r="B888" s="24"/>
      <c r="C888" s="20"/>
      <c r="D888" s="24"/>
      <c r="E888" s="20"/>
      <c r="F888" s="24"/>
      <c r="G888" s="41"/>
      <c r="H888" s="24"/>
      <c r="I888" s="20"/>
      <c r="J888" s="24"/>
      <c r="K888" s="20"/>
      <c r="L888" s="24"/>
      <c r="M888" s="24"/>
      <c r="N888" s="24"/>
      <c r="O888" s="24"/>
      <c r="P888" s="24"/>
      <c r="Q888" s="24"/>
      <c r="R888" s="24"/>
      <c r="S888" s="24"/>
      <c r="T888" s="24"/>
      <c r="U888" s="24"/>
      <c r="V888" s="24"/>
    </row>
    <row r="889" spans="1:22" ht="12.75" customHeight="1">
      <c r="A889" s="20"/>
      <c r="B889" s="24"/>
      <c r="C889" s="20"/>
      <c r="D889" s="24"/>
      <c r="E889" s="20"/>
      <c r="F889" s="24"/>
      <c r="G889" s="41"/>
      <c r="H889" s="24"/>
      <c r="I889" s="20"/>
      <c r="J889" s="24"/>
      <c r="K889" s="20"/>
      <c r="L889" s="24"/>
      <c r="M889" s="24"/>
      <c r="N889" s="24"/>
      <c r="O889" s="24"/>
      <c r="P889" s="24"/>
      <c r="Q889" s="24"/>
      <c r="R889" s="24"/>
      <c r="S889" s="24"/>
      <c r="T889" s="24"/>
      <c r="U889" s="24"/>
      <c r="V889" s="24"/>
    </row>
    <row r="890" spans="1:22" ht="12.75" customHeight="1">
      <c r="A890" s="20"/>
      <c r="B890" s="24"/>
      <c r="C890" s="20"/>
      <c r="D890" s="24"/>
      <c r="E890" s="20"/>
      <c r="F890" s="24"/>
      <c r="G890" s="41"/>
      <c r="H890" s="24"/>
      <c r="I890" s="20"/>
      <c r="J890" s="24"/>
      <c r="K890" s="20"/>
      <c r="L890" s="24"/>
      <c r="M890" s="24"/>
      <c r="N890" s="24"/>
      <c r="O890" s="24"/>
      <c r="P890" s="24"/>
      <c r="Q890" s="24"/>
      <c r="R890" s="24"/>
      <c r="S890" s="24"/>
      <c r="T890" s="24"/>
      <c r="U890" s="24"/>
      <c r="V890" s="24"/>
    </row>
    <row r="891" spans="1:22" ht="12.75" customHeight="1">
      <c r="A891" s="20"/>
      <c r="B891" s="24"/>
      <c r="C891" s="20"/>
      <c r="D891" s="24"/>
      <c r="E891" s="20"/>
      <c r="F891" s="24"/>
      <c r="G891" s="41"/>
      <c r="H891" s="24"/>
      <c r="I891" s="20"/>
      <c r="J891" s="24"/>
      <c r="K891" s="20"/>
      <c r="L891" s="24"/>
      <c r="M891" s="24"/>
      <c r="N891" s="24"/>
      <c r="O891" s="24"/>
      <c r="P891" s="24"/>
      <c r="Q891" s="24"/>
      <c r="R891" s="24"/>
      <c r="S891" s="24"/>
      <c r="T891" s="24"/>
      <c r="U891" s="24"/>
      <c r="V891" s="24"/>
    </row>
    <row r="892" spans="1:22" ht="12.75" customHeight="1">
      <c r="A892" s="20"/>
      <c r="B892" s="24"/>
      <c r="C892" s="20"/>
      <c r="D892" s="24"/>
      <c r="E892" s="20"/>
      <c r="F892" s="24"/>
      <c r="G892" s="41"/>
      <c r="H892" s="24"/>
      <c r="I892" s="20"/>
      <c r="J892" s="24"/>
      <c r="K892" s="20"/>
      <c r="L892" s="24"/>
      <c r="M892" s="24"/>
      <c r="N892" s="24"/>
      <c r="O892" s="24"/>
      <c r="P892" s="24"/>
      <c r="Q892" s="24"/>
      <c r="R892" s="24"/>
      <c r="S892" s="24"/>
      <c r="T892" s="24"/>
      <c r="U892" s="24"/>
      <c r="V892" s="24"/>
    </row>
    <row r="893" spans="1:22" ht="12.75" customHeight="1">
      <c r="A893" s="20"/>
      <c r="B893" s="24"/>
      <c r="C893" s="20"/>
      <c r="D893" s="24"/>
      <c r="E893" s="20"/>
      <c r="F893" s="24"/>
      <c r="G893" s="41"/>
      <c r="H893" s="24"/>
      <c r="I893" s="20"/>
      <c r="J893" s="24"/>
      <c r="K893" s="20"/>
      <c r="L893" s="24"/>
      <c r="M893" s="24"/>
      <c r="N893" s="24"/>
      <c r="O893" s="24"/>
      <c r="P893" s="24"/>
      <c r="Q893" s="24"/>
      <c r="R893" s="24"/>
      <c r="S893" s="24"/>
      <c r="T893" s="24"/>
      <c r="U893" s="24"/>
      <c r="V893" s="24"/>
    </row>
    <row r="894" spans="1:22" ht="12.75" customHeight="1">
      <c r="A894" s="20"/>
      <c r="B894" s="24"/>
      <c r="C894" s="20"/>
      <c r="D894" s="24"/>
      <c r="E894" s="20"/>
      <c r="F894" s="24"/>
      <c r="G894" s="41"/>
      <c r="H894" s="24"/>
      <c r="I894" s="20"/>
      <c r="J894" s="24"/>
      <c r="K894" s="20"/>
      <c r="L894" s="24"/>
      <c r="M894" s="24"/>
      <c r="N894" s="24"/>
      <c r="O894" s="24"/>
      <c r="P894" s="24"/>
      <c r="Q894" s="24"/>
      <c r="R894" s="24"/>
      <c r="S894" s="24"/>
      <c r="T894" s="24"/>
      <c r="U894" s="24"/>
      <c r="V894" s="24"/>
    </row>
    <row r="895" spans="1:22" ht="12.75" customHeight="1">
      <c r="A895" s="20"/>
      <c r="B895" s="24"/>
      <c r="C895" s="20"/>
      <c r="D895" s="24"/>
      <c r="E895" s="20"/>
      <c r="F895" s="24"/>
      <c r="G895" s="41"/>
      <c r="H895" s="24"/>
      <c r="I895" s="20"/>
      <c r="J895" s="24"/>
      <c r="K895" s="20"/>
      <c r="L895" s="24"/>
      <c r="M895" s="24"/>
      <c r="N895" s="24"/>
      <c r="O895" s="24"/>
      <c r="P895" s="24"/>
      <c r="Q895" s="24"/>
      <c r="R895" s="24"/>
      <c r="S895" s="24"/>
      <c r="T895" s="24"/>
      <c r="U895" s="24"/>
      <c r="V895" s="24"/>
    </row>
    <row r="896" spans="1:22" ht="12.75" customHeight="1">
      <c r="A896" s="20"/>
      <c r="B896" s="24"/>
      <c r="C896" s="20"/>
      <c r="D896" s="24"/>
      <c r="E896" s="20"/>
      <c r="F896" s="24"/>
      <c r="G896" s="41"/>
      <c r="H896" s="24"/>
      <c r="I896" s="20"/>
      <c r="J896" s="24"/>
      <c r="K896" s="20"/>
      <c r="L896" s="24"/>
      <c r="M896" s="24"/>
      <c r="N896" s="24"/>
      <c r="O896" s="24"/>
      <c r="P896" s="24"/>
      <c r="Q896" s="24"/>
      <c r="R896" s="24"/>
      <c r="S896" s="24"/>
      <c r="T896" s="24"/>
      <c r="U896" s="24"/>
      <c r="V896" s="24"/>
    </row>
    <row r="897" spans="1:22" ht="12.75" customHeight="1">
      <c r="A897" s="20"/>
      <c r="B897" s="24"/>
      <c r="C897" s="20"/>
      <c r="D897" s="24"/>
      <c r="E897" s="20"/>
      <c r="F897" s="24"/>
      <c r="G897" s="41"/>
      <c r="H897" s="24"/>
      <c r="I897" s="20"/>
      <c r="J897" s="24"/>
      <c r="K897" s="20"/>
      <c r="L897" s="24"/>
      <c r="M897" s="24"/>
      <c r="N897" s="24"/>
      <c r="O897" s="24"/>
      <c r="P897" s="24"/>
      <c r="Q897" s="24"/>
      <c r="R897" s="24"/>
      <c r="S897" s="24"/>
      <c r="T897" s="24"/>
      <c r="U897" s="24"/>
      <c r="V897" s="24"/>
    </row>
    <row r="898" spans="1:22" ht="12.75" customHeight="1">
      <c r="A898" s="20"/>
      <c r="B898" s="24"/>
      <c r="C898" s="20"/>
      <c r="D898" s="24"/>
      <c r="E898" s="20"/>
      <c r="F898" s="24"/>
      <c r="G898" s="41"/>
      <c r="H898" s="24"/>
      <c r="I898" s="20"/>
      <c r="J898" s="24"/>
      <c r="K898" s="20"/>
      <c r="L898" s="24"/>
      <c r="M898" s="24"/>
      <c r="N898" s="24"/>
      <c r="O898" s="24"/>
      <c r="P898" s="24"/>
      <c r="Q898" s="24"/>
      <c r="R898" s="24"/>
      <c r="S898" s="24"/>
      <c r="T898" s="24"/>
      <c r="U898" s="24"/>
      <c r="V898" s="24"/>
    </row>
    <row r="899" spans="1:22" ht="12.75" customHeight="1">
      <c r="A899" s="20"/>
      <c r="B899" s="24"/>
      <c r="C899" s="20"/>
      <c r="D899" s="24"/>
      <c r="E899" s="20"/>
      <c r="F899" s="24"/>
      <c r="G899" s="41"/>
      <c r="H899" s="24"/>
      <c r="I899" s="20"/>
      <c r="J899" s="24"/>
      <c r="K899" s="20"/>
      <c r="L899" s="24"/>
      <c r="M899" s="24"/>
      <c r="N899" s="24"/>
      <c r="O899" s="24"/>
      <c r="P899" s="24"/>
      <c r="Q899" s="24"/>
      <c r="R899" s="24"/>
      <c r="S899" s="24"/>
      <c r="T899" s="24"/>
      <c r="U899" s="24"/>
      <c r="V899" s="24"/>
    </row>
    <row r="900" spans="1:22" ht="12.75" customHeight="1">
      <c r="A900" s="20"/>
      <c r="B900" s="24"/>
      <c r="C900" s="20"/>
      <c r="D900" s="24"/>
      <c r="E900" s="20"/>
      <c r="F900" s="24"/>
      <c r="G900" s="41"/>
      <c r="H900" s="24"/>
      <c r="I900" s="20"/>
      <c r="J900" s="24"/>
      <c r="K900" s="20"/>
      <c r="L900" s="24"/>
      <c r="M900" s="24"/>
      <c r="N900" s="24"/>
      <c r="O900" s="24"/>
      <c r="P900" s="24"/>
      <c r="Q900" s="24"/>
      <c r="R900" s="24"/>
      <c r="S900" s="24"/>
      <c r="T900" s="24"/>
      <c r="U900" s="24"/>
      <c r="V900" s="24"/>
    </row>
    <row r="901" spans="1:22" ht="12.75" customHeight="1">
      <c r="A901" s="20"/>
      <c r="B901" s="24"/>
      <c r="C901" s="20"/>
      <c r="D901" s="24"/>
      <c r="E901" s="20"/>
      <c r="F901" s="24"/>
      <c r="G901" s="41"/>
      <c r="H901" s="24"/>
      <c r="I901" s="20"/>
      <c r="J901" s="24"/>
      <c r="K901" s="20"/>
      <c r="L901" s="24"/>
      <c r="M901" s="24"/>
      <c r="N901" s="24"/>
      <c r="O901" s="24"/>
      <c r="P901" s="24"/>
      <c r="Q901" s="24"/>
      <c r="R901" s="24"/>
      <c r="S901" s="24"/>
      <c r="T901" s="24"/>
      <c r="U901" s="24"/>
      <c r="V901" s="24"/>
    </row>
    <row r="902" spans="1:22" ht="12.75" customHeight="1">
      <c r="A902" s="20"/>
      <c r="B902" s="24"/>
      <c r="C902" s="20"/>
      <c r="D902" s="24"/>
      <c r="E902" s="20"/>
      <c r="F902" s="24"/>
      <c r="G902" s="41"/>
      <c r="H902" s="24"/>
      <c r="I902" s="20"/>
      <c r="J902" s="24"/>
      <c r="K902" s="20"/>
      <c r="L902" s="24"/>
      <c r="M902" s="24"/>
      <c r="N902" s="24"/>
      <c r="O902" s="24"/>
      <c r="P902" s="24"/>
      <c r="Q902" s="24"/>
      <c r="R902" s="24"/>
      <c r="S902" s="24"/>
      <c r="T902" s="24"/>
      <c r="U902" s="24"/>
      <c r="V902" s="24"/>
    </row>
    <row r="903" spans="1:22" ht="12.75" customHeight="1">
      <c r="A903" s="20"/>
      <c r="B903" s="24"/>
      <c r="C903" s="20"/>
      <c r="D903" s="24"/>
      <c r="E903" s="20"/>
      <c r="F903" s="24"/>
      <c r="G903" s="41"/>
      <c r="H903" s="24"/>
      <c r="I903" s="20"/>
      <c r="J903" s="24"/>
      <c r="K903" s="20"/>
      <c r="L903" s="24"/>
      <c r="M903" s="24"/>
      <c r="N903" s="24"/>
      <c r="O903" s="24"/>
      <c r="P903" s="24"/>
      <c r="Q903" s="24"/>
      <c r="R903" s="24"/>
      <c r="S903" s="24"/>
      <c r="T903" s="24"/>
      <c r="U903" s="24"/>
      <c r="V903" s="24"/>
    </row>
    <row r="904" spans="1:22" ht="12.75" customHeight="1">
      <c r="A904" s="20"/>
      <c r="B904" s="24"/>
      <c r="C904" s="20"/>
      <c r="D904" s="24"/>
      <c r="E904" s="20"/>
      <c r="F904" s="24"/>
      <c r="G904" s="41"/>
      <c r="H904" s="24"/>
      <c r="I904" s="20"/>
      <c r="J904" s="24"/>
      <c r="K904" s="20"/>
      <c r="L904" s="24"/>
      <c r="M904" s="24"/>
      <c r="N904" s="24"/>
      <c r="O904" s="24"/>
      <c r="P904" s="24"/>
      <c r="Q904" s="24"/>
      <c r="R904" s="24"/>
      <c r="S904" s="24"/>
      <c r="T904" s="24"/>
      <c r="U904" s="24"/>
      <c r="V904" s="24"/>
    </row>
    <row r="905" spans="1:22" ht="12.75" customHeight="1">
      <c r="A905" s="20"/>
      <c r="B905" s="24"/>
      <c r="C905" s="20"/>
      <c r="D905" s="24"/>
      <c r="E905" s="20"/>
      <c r="F905" s="24"/>
      <c r="G905" s="41"/>
      <c r="H905" s="24"/>
      <c r="I905" s="20"/>
      <c r="J905" s="24"/>
      <c r="K905" s="20"/>
      <c r="L905" s="24"/>
      <c r="M905" s="24"/>
      <c r="N905" s="24"/>
      <c r="O905" s="24"/>
      <c r="P905" s="24"/>
      <c r="Q905" s="24"/>
      <c r="R905" s="24"/>
      <c r="S905" s="24"/>
      <c r="T905" s="24"/>
      <c r="U905" s="24"/>
      <c r="V905" s="24"/>
    </row>
    <row r="906" spans="1:22" ht="12.75" customHeight="1">
      <c r="A906" s="20"/>
      <c r="B906" s="24"/>
      <c r="C906" s="20"/>
      <c r="D906" s="24"/>
      <c r="E906" s="20"/>
      <c r="F906" s="24"/>
      <c r="G906" s="41"/>
      <c r="H906" s="24"/>
      <c r="I906" s="20"/>
      <c r="J906" s="24"/>
      <c r="K906" s="20"/>
      <c r="L906" s="24"/>
      <c r="M906" s="24"/>
      <c r="N906" s="24"/>
      <c r="O906" s="24"/>
      <c r="P906" s="24"/>
      <c r="Q906" s="24"/>
      <c r="R906" s="24"/>
      <c r="S906" s="24"/>
      <c r="T906" s="24"/>
      <c r="U906" s="24"/>
      <c r="V906" s="24"/>
    </row>
    <row r="907" spans="1:22" ht="12.75" customHeight="1">
      <c r="A907" s="20"/>
      <c r="B907" s="24"/>
      <c r="C907" s="20"/>
      <c r="D907" s="24"/>
      <c r="E907" s="20"/>
      <c r="F907" s="24"/>
      <c r="G907" s="41"/>
      <c r="H907" s="24"/>
      <c r="I907" s="20"/>
      <c r="J907" s="24"/>
      <c r="K907" s="20"/>
      <c r="L907" s="24"/>
      <c r="M907" s="24"/>
      <c r="N907" s="24"/>
      <c r="O907" s="24"/>
      <c r="P907" s="24"/>
      <c r="Q907" s="24"/>
      <c r="R907" s="24"/>
      <c r="S907" s="24"/>
      <c r="T907" s="24"/>
      <c r="U907" s="24"/>
      <c r="V907" s="24"/>
    </row>
    <row r="908" spans="1:22" ht="12.75" customHeight="1">
      <c r="A908" s="20"/>
      <c r="B908" s="24"/>
      <c r="C908" s="20"/>
      <c r="D908" s="24"/>
      <c r="E908" s="20"/>
      <c r="F908" s="24"/>
      <c r="G908" s="41"/>
      <c r="H908" s="24"/>
      <c r="I908" s="20"/>
      <c r="J908" s="24"/>
      <c r="K908" s="20"/>
      <c r="L908" s="24"/>
      <c r="M908" s="24"/>
      <c r="N908" s="24"/>
      <c r="O908" s="24"/>
      <c r="P908" s="24"/>
      <c r="Q908" s="24"/>
      <c r="R908" s="24"/>
      <c r="S908" s="24"/>
      <c r="T908" s="24"/>
      <c r="U908" s="24"/>
      <c r="V908" s="24"/>
    </row>
    <row r="909" spans="1:22" ht="12.75" customHeight="1">
      <c r="A909" s="20"/>
      <c r="B909" s="24"/>
      <c r="C909" s="20"/>
      <c r="D909" s="24"/>
      <c r="E909" s="20"/>
      <c r="F909" s="24"/>
      <c r="G909" s="41"/>
      <c r="H909" s="24"/>
      <c r="I909" s="20"/>
      <c r="J909" s="24"/>
      <c r="K909" s="20"/>
      <c r="L909" s="24"/>
      <c r="M909" s="24"/>
      <c r="N909" s="24"/>
      <c r="O909" s="24"/>
      <c r="P909" s="24"/>
      <c r="Q909" s="24"/>
      <c r="R909" s="24"/>
      <c r="S909" s="24"/>
      <c r="T909" s="24"/>
      <c r="U909" s="24"/>
      <c r="V909" s="24"/>
    </row>
    <row r="910" spans="1:22" ht="12.75" customHeight="1">
      <c r="A910" s="20"/>
      <c r="B910" s="24"/>
      <c r="C910" s="20"/>
      <c r="D910" s="24"/>
      <c r="E910" s="20"/>
      <c r="F910" s="24"/>
      <c r="G910" s="41"/>
      <c r="H910" s="24"/>
      <c r="I910" s="20"/>
      <c r="J910" s="24"/>
      <c r="K910" s="20"/>
      <c r="L910" s="24"/>
      <c r="M910" s="24"/>
      <c r="N910" s="24"/>
      <c r="O910" s="24"/>
      <c r="P910" s="24"/>
      <c r="Q910" s="24"/>
      <c r="R910" s="24"/>
      <c r="S910" s="24"/>
      <c r="T910" s="24"/>
      <c r="U910" s="24"/>
      <c r="V910" s="24"/>
    </row>
    <row r="911" spans="1:22" ht="12.75" customHeight="1">
      <c r="A911" s="20"/>
      <c r="B911" s="24"/>
      <c r="C911" s="20"/>
      <c r="D911" s="24"/>
      <c r="E911" s="20"/>
      <c r="F911" s="24"/>
      <c r="G911" s="41"/>
      <c r="H911" s="24"/>
      <c r="I911" s="20"/>
      <c r="J911" s="24"/>
      <c r="K911" s="20"/>
      <c r="L911" s="24"/>
      <c r="M911" s="24"/>
      <c r="N911" s="24"/>
      <c r="O911" s="24"/>
      <c r="P911" s="24"/>
      <c r="Q911" s="24"/>
      <c r="R911" s="24"/>
      <c r="S911" s="24"/>
      <c r="T911" s="24"/>
      <c r="U911" s="24"/>
      <c r="V911" s="24"/>
    </row>
    <row r="912" spans="1:22" ht="12.75" customHeight="1">
      <c r="A912" s="20"/>
      <c r="B912" s="24"/>
      <c r="C912" s="20"/>
      <c r="D912" s="24"/>
      <c r="E912" s="20"/>
      <c r="F912" s="24"/>
      <c r="G912" s="41"/>
      <c r="H912" s="24"/>
      <c r="I912" s="20"/>
      <c r="J912" s="24"/>
      <c r="K912" s="20"/>
      <c r="L912" s="24"/>
      <c r="M912" s="24"/>
      <c r="N912" s="24"/>
      <c r="O912" s="24"/>
      <c r="P912" s="24"/>
      <c r="Q912" s="24"/>
      <c r="R912" s="24"/>
      <c r="S912" s="24"/>
      <c r="T912" s="24"/>
      <c r="U912" s="24"/>
      <c r="V912" s="24"/>
    </row>
    <row r="913" spans="1:22" ht="12.75" customHeight="1">
      <c r="A913" s="20"/>
      <c r="B913" s="24"/>
      <c r="C913" s="20"/>
      <c r="D913" s="24"/>
      <c r="E913" s="20"/>
      <c r="F913" s="24"/>
      <c r="G913" s="41"/>
      <c r="H913" s="24"/>
      <c r="I913" s="20"/>
      <c r="J913" s="24"/>
      <c r="K913" s="20"/>
      <c r="L913" s="24"/>
      <c r="M913" s="24"/>
      <c r="N913" s="24"/>
      <c r="O913" s="24"/>
      <c r="P913" s="24"/>
      <c r="Q913" s="24"/>
      <c r="R913" s="24"/>
      <c r="S913" s="24"/>
      <c r="T913" s="24"/>
      <c r="U913" s="24"/>
      <c r="V913" s="24"/>
    </row>
    <row r="914" spans="1:22" ht="12.75" customHeight="1">
      <c r="A914" s="20"/>
      <c r="B914" s="24"/>
      <c r="C914" s="20"/>
      <c r="D914" s="24"/>
      <c r="E914" s="20"/>
      <c r="F914" s="24"/>
      <c r="G914" s="41"/>
      <c r="H914" s="24"/>
      <c r="I914" s="20"/>
      <c r="J914" s="24"/>
      <c r="K914" s="20"/>
      <c r="L914" s="24"/>
      <c r="M914" s="24"/>
      <c r="N914" s="24"/>
      <c r="O914" s="24"/>
      <c r="P914" s="24"/>
      <c r="Q914" s="24"/>
      <c r="R914" s="24"/>
      <c r="S914" s="24"/>
      <c r="T914" s="24"/>
      <c r="U914" s="24"/>
      <c r="V914" s="24"/>
    </row>
    <row r="915" spans="1:22" ht="12.75" customHeight="1">
      <c r="A915" s="20"/>
      <c r="B915" s="24"/>
      <c r="C915" s="20"/>
      <c r="D915" s="24"/>
      <c r="E915" s="20"/>
      <c r="F915" s="24"/>
      <c r="G915" s="41"/>
      <c r="H915" s="24"/>
      <c r="I915" s="20"/>
      <c r="J915" s="24"/>
      <c r="K915" s="20"/>
      <c r="L915" s="24"/>
      <c r="M915" s="24"/>
      <c r="N915" s="24"/>
      <c r="O915" s="24"/>
      <c r="P915" s="24"/>
      <c r="Q915" s="24"/>
      <c r="R915" s="24"/>
      <c r="S915" s="24"/>
      <c r="T915" s="24"/>
      <c r="U915" s="24"/>
      <c r="V915" s="24"/>
    </row>
    <row r="916" spans="1:22" ht="12.75" customHeight="1">
      <c r="A916" s="20"/>
      <c r="B916" s="24"/>
      <c r="C916" s="20"/>
      <c r="D916" s="24"/>
      <c r="E916" s="20"/>
      <c r="F916" s="24"/>
      <c r="G916" s="41"/>
      <c r="H916" s="24"/>
      <c r="I916" s="20"/>
      <c r="J916" s="24"/>
      <c r="K916" s="20"/>
      <c r="L916" s="24"/>
      <c r="M916" s="24"/>
      <c r="N916" s="24"/>
      <c r="O916" s="24"/>
      <c r="P916" s="24"/>
      <c r="Q916" s="24"/>
      <c r="R916" s="24"/>
      <c r="S916" s="24"/>
      <c r="T916" s="24"/>
      <c r="U916" s="24"/>
      <c r="V916" s="24"/>
    </row>
    <row r="917" spans="1:22" ht="12.75" customHeight="1">
      <c r="A917" s="20"/>
      <c r="B917" s="24"/>
      <c r="C917" s="20"/>
      <c r="D917" s="24"/>
      <c r="E917" s="20"/>
      <c r="F917" s="24"/>
      <c r="G917" s="41"/>
      <c r="H917" s="24"/>
      <c r="I917" s="20"/>
      <c r="J917" s="24"/>
      <c r="K917" s="20"/>
      <c r="L917" s="24"/>
      <c r="M917" s="24"/>
      <c r="N917" s="24"/>
      <c r="O917" s="24"/>
      <c r="P917" s="24"/>
      <c r="Q917" s="24"/>
      <c r="R917" s="24"/>
      <c r="S917" s="24"/>
      <c r="T917" s="24"/>
      <c r="U917" s="24"/>
      <c r="V917" s="24"/>
    </row>
    <row r="918" spans="1:22" ht="12.75" customHeight="1">
      <c r="A918" s="20"/>
      <c r="B918" s="24"/>
      <c r="C918" s="20"/>
      <c r="D918" s="24"/>
      <c r="E918" s="20"/>
      <c r="F918" s="24"/>
      <c r="G918" s="41"/>
      <c r="H918" s="24"/>
      <c r="I918" s="20"/>
      <c r="J918" s="24"/>
      <c r="K918" s="20"/>
      <c r="L918" s="24"/>
      <c r="M918" s="24"/>
      <c r="N918" s="24"/>
      <c r="O918" s="24"/>
      <c r="P918" s="24"/>
      <c r="Q918" s="24"/>
      <c r="R918" s="24"/>
      <c r="S918" s="24"/>
      <c r="T918" s="24"/>
      <c r="U918" s="24"/>
      <c r="V918" s="24"/>
    </row>
    <row r="919" spans="1:22" ht="12.75" customHeight="1">
      <c r="A919" s="20"/>
      <c r="B919" s="24"/>
      <c r="C919" s="20"/>
      <c r="D919" s="24"/>
      <c r="E919" s="20"/>
      <c r="F919" s="24"/>
      <c r="G919" s="41"/>
      <c r="H919" s="24"/>
      <c r="I919" s="20"/>
      <c r="J919" s="24"/>
      <c r="K919" s="20"/>
      <c r="L919" s="24"/>
      <c r="M919" s="24"/>
      <c r="N919" s="24"/>
      <c r="O919" s="24"/>
      <c r="P919" s="24"/>
      <c r="Q919" s="24"/>
      <c r="R919" s="24"/>
      <c r="S919" s="24"/>
      <c r="T919" s="24"/>
      <c r="U919" s="24"/>
      <c r="V919" s="24"/>
    </row>
    <row r="920" spans="1:22" ht="12.75" customHeight="1">
      <c r="A920" s="20"/>
      <c r="B920" s="24"/>
      <c r="C920" s="20"/>
      <c r="D920" s="24"/>
      <c r="E920" s="20"/>
      <c r="F920" s="24"/>
      <c r="G920" s="41"/>
      <c r="H920" s="24"/>
      <c r="I920" s="20"/>
      <c r="J920" s="24"/>
      <c r="K920" s="20"/>
      <c r="L920" s="24"/>
      <c r="M920" s="24"/>
      <c r="N920" s="24"/>
      <c r="O920" s="24"/>
      <c r="P920" s="24"/>
      <c r="Q920" s="24"/>
      <c r="R920" s="24"/>
      <c r="S920" s="24"/>
      <c r="T920" s="24"/>
      <c r="U920" s="24"/>
      <c r="V920" s="24"/>
    </row>
    <row r="921" spans="1:22" ht="12.75" customHeight="1">
      <c r="A921" s="20"/>
      <c r="B921" s="24"/>
      <c r="C921" s="20"/>
      <c r="D921" s="24"/>
      <c r="E921" s="20"/>
      <c r="F921" s="24"/>
      <c r="G921" s="41"/>
      <c r="H921" s="24"/>
      <c r="I921" s="20"/>
      <c r="J921" s="24"/>
      <c r="K921" s="20"/>
      <c r="L921" s="24"/>
      <c r="M921" s="24"/>
      <c r="N921" s="24"/>
      <c r="O921" s="24"/>
      <c r="P921" s="24"/>
      <c r="Q921" s="24"/>
      <c r="R921" s="24"/>
      <c r="S921" s="24"/>
      <c r="T921" s="24"/>
      <c r="U921" s="24"/>
      <c r="V921" s="24"/>
    </row>
    <row r="922" spans="1:22" ht="12.75" customHeight="1">
      <c r="A922" s="20"/>
      <c r="B922" s="24"/>
      <c r="C922" s="20"/>
      <c r="D922" s="24"/>
      <c r="E922" s="20"/>
      <c r="F922" s="24"/>
      <c r="G922" s="41"/>
      <c r="H922" s="24"/>
      <c r="I922" s="20"/>
      <c r="J922" s="24"/>
      <c r="K922" s="20"/>
      <c r="L922" s="24"/>
      <c r="M922" s="24"/>
      <c r="N922" s="24"/>
      <c r="O922" s="24"/>
      <c r="P922" s="24"/>
      <c r="Q922" s="24"/>
      <c r="R922" s="24"/>
      <c r="S922" s="24"/>
      <c r="T922" s="24"/>
      <c r="U922" s="24"/>
      <c r="V922" s="24"/>
    </row>
    <row r="923" spans="1:22" ht="12.75" customHeight="1">
      <c r="A923" s="20"/>
      <c r="B923" s="24"/>
      <c r="C923" s="20"/>
      <c r="D923" s="24"/>
      <c r="E923" s="20"/>
      <c r="F923" s="24"/>
      <c r="G923" s="41"/>
      <c r="H923" s="24"/>
      <c r="I923" s="20"/>
      <c r="J923" s="24"/>
      <c r="K923" s="20"/>
      <c r="L923" s="24"/>
      <c r="M923" s="24"/>
      <c r="N923" s="24"/>
      <c r="O923" s="24"/>
      <c r="P923" s="24"/>
      <c r="Q923" s="24"/>
      <c r="R923" s="24"/>
      <c r="S923" s="24"/>
      <c r="T923" s="24"/>
      <c r="U923" s="24"/>
      <c r="V923" s="24"/>
    </row>
    <row r="924" spans="1:22" ht="12.75" customHeight="1">
      <c r="A924" s="20"/>
      <c r="B924" s="24"/>
      <c r="C924" s="20"/>
      <c r="D924" s="24"/>
      <c r="E924" s="20"/>
      <c r="F924" s="24"/>
      <c r="G924" s="41"/>
      <c r="H924" s="24"/>
      <c r="I924" s="20"/>
      <c r="J924" s="24"/>
      <c r="K924" s="20"/>
      <c r="L924" s="24"/>
      <c r="M924" s="24"/>
      <c r="N924" s="24"/>
      <c r="O924" s="24"/>
      <c r="P924" s="24"/>
      <c r="Q924" s="24"/>
      <c r="R924" s="24"/>
      <c r="S924" s="24"/>
      <c r="T924" s="24"/>
      <c r="U924" s="24"/>
      <c r="V924" s="24"/>
    </row>
    <row r="925" spans="1:22" ht="12.75" customHeight="1">
      <c r="A925" s="20"/>
      <c r="B925" s="24"/>
      <c r="C925" s="20"/>
      <c r="D925" s="24"/>
      <c r="E925" s="20"/>
      <c r="F925" s="24"/>
      <c r="G925" s="41"/>
      <c r="H925" s="24"/>
      <c r="I925" s="20"/>
      <c r="J925" s="24"/>
      <c r="K925" s="20"/>
      <c r="L925" s="24"/>
      <c r="M925" s="24"/>
      <c r="N925" s="24"/>
      <c r="O925" s="24"/>
      <c r="P925" s="24"/>
      <c r="Q925" s="24"/>
      <c r="R925" s="24"/>
      <c r="S925" s="24"/>
      <c r="T925" s="24"/>
      <c r="U925" s="24"/>
      <c r="V925" s="24"/>
    </row>
    <row r="926" spans="1:22" ht="12.75" customHeight="1">
      <c r="A926" s="20"/>
      <c r="B926" s="24"/>
      <c r="C926" s="20"/>
      <c r="D926" s="24"/>
      <c r="E926" s="20"/>
      <c r="F926" s="24"/>
      <c r="G926" s="41"/>
      <c r="H926" s="24"/>
      <c r="I926" s="20"/>
      <c r="J926" s="24"/>
      <c r="K926" s="20"/>
      <c r="L926" s="24"/>
      <c r="M926" s="24"/>
      <c r="N926" s="24"/>
      <c r="O926" s="24"/>
      <c r="P926" s="24"/>
      <c r="Q926" s="24"/>
      <c r="R926" s="24"/>
      <c r="S926" s="24"/>
      <c r="T926" s="24"/>
      <c r="U926" s="24"/>
      <c r="V926" s="24"/>
    </row>
    <row r="927" spans="1:22" ht="12.75" customHeight="1">
      <c r="A927" s="20"/>
      <c r="B927" s="24"/>
      <c r="C927" s="20"/>
      <c r="D927" s="24"/>
      <c r="E927" s="20"/>
      <c r="F927" s="24"/>
      <c r="G927" s="41"/>
      <c r="H927" s="24"/>
      <c r="I927" s="20"/>
      <c r="J927" s="24"/>
      <c r="K927" s="20"/>
      <c r="L927" s="24"/>
      <c r="M927" s="24"/>
      <c r="N927" s="24"/>
      <c r="O927" s="24"/>
      <c r="P927" s="24"/>
      <c r="Q927" s="24"/>
      <c r="R927" s="24"/>
      <c r="S927" s="24"/>
      <c r="T927" s="24"/>
      <c r="U927" s="24"/>
      <c r="V927" s="24"/>
    </row>
    <row r="928" spans="1:22" ht="12.75" customHeight="1">
      <c r="A928" s="20"/>
      <c r="B928" s="24"/>
      <c r="C928" s="20"/>
      <c r="D928" s="24"/>
      <c r="E928" s="20"/>
      <c r="F928" s="24"/>
      <c r="G928" s="41"/>
      <c r="H928" s="24"/>
      <c r="I928" s="20"/>
      <c r="J928" s="24"/>
      <c r="K928" s="20"/>
      <c r="L928" s="24"/>
      <c r="M928" s="24"/>
      <c r="N928" s="24"/>
      <c r="O928" s="24"/>
      <c r="P928" s="24"/>
      <c r="Q928" s="24"/>
      <c r="R928" s="24"/>
      <c r="S928" s="24"/>
      <c r="T928" s="24"/>
      <c r="U928" s="24"/>
      <c r="V928" s="24"/>
    </row>
    <row r="929" spans="1:22" ht="12.75" customHeight="1">
      <c r="A929" s="20"/>
      <c r="B929" s="24"/>
      <c r="C929" s="20"/>
      <c r="D929" s="24"/>
      <c r="E929" s="20"/>
      <c r="F929" s="24"/>
      <c r="G929" s="41"/>
      <c r="H929" s="24"/>
      <c r="I929" s="20"/>
      <c r="J929" s="24"/>
      <c r="K929" s="20"/>
      <c r="L929" s="24"/>
      <c r="M929" s="24"/>
      <c r="N929" s="24"/>
      <c r="O929" s="24"/>
      <c r="P929" s="24"/>
      <c r="Q929" s="24"/>
      <c r="R929" s="24"/>
      <c r="S929" s="24"/>
      <c r="T929" s="24"/>
      <c r="U929" s="24"/>
      <c r="V929" s="24"/>
    </row>
    <row r="930" spans="1:22" ht="12.75" customHeight="1">
      <c r="A930" s="20"/>
      <c r="B930" s="24"/>
      <c r="C930" s="20"/>
      <c r="D930" s="24"/>
      <c r="E930" s="20"/>
      <c r="F930" s="24"/>
      <c r="G930" s="41"/>
      <c r="H930" s="24"/>
      <c r="I930" s="20"/>
      <c r="J930" s="24"/>
      <c r="K930" s="20"/>
      <c r="L930" s="24"/>
      <c r="M930" s="24"/>
      <c r="N930" s="24"/>
      <c r="O930" s="24"/>
      <c r="P930" s="24"/>
      <c r="Q930" s="24"/>
      <c r="R930" s="24"/>
      <c r="S930" s="24"/>
      <c r="T930" s="24"/>
      <c r="U930" s="24"/>
      <c r="V930" s="24"/>
    </row>
    <row r="931" spans="1:22" ht="12.75" customHeight="1">
      <c r="A931" s="20"/>
      <c r="B931" s="24"/>
      <c r="C931" s="20"/>
      <c r="D931" s="24"/>
      <c r="E931" s="20"/>
      <c r="F931" s="24"/>
      <c r="G931" s="41"/>
      <c r="H931" s="24"/>
      <c r="I931" s="20"/>
      <c r="J931" s="24"/>
      <c r="K931" s="20"/>
      <c r="L931" s="24"/>
      <c r="M931" s="24"/>
      <c r="N931" s="24"/>
      <c r="O931" s="24"/>
      <c r="P931" s="24"/>
      <c r="Q931" s="24"/>
      <c r="R931" s="24"/>
      <c r="S931" s="24"/>
      <c r="T931" s="24"/>
      <c r="U931" s="24"/>
      <c r="V931" s="24"/>
    </row>
    <row r="932" spans="1:22" ht="12.75" customHeight="1">
      <c r="A932" s="20"/>
      <c r="B932" s="24"/>
      <c r="C932" s="20"/>
      <c r="D932" s="24"/>
      <c r="E932" s="20"/>
      <c r="F932" s="24"/>
      <c r="G932" s="41"/>
      <c r="H932" s="24"/>
      <c r="I932" s="20"/>
      <c r="J932" s="24"/>
      <c r="K932" s="20"/>
      <c r="L932" s="24"/>
      <c r="M932" s="24"/>
      <c r="N932" s="24"/>
      <c r="O932" s="24"/>
      <c r="P932" s="24"/>
      <c r="Q932" s="24"/>
      <c r="R932" s="24"/>
      <c r="S932" s="24"/>
      <c r="T932" s="24"/>
      <c r="U932" s="24"/>
      <c r="V932" s="24"/>
    </row>
    <row r="933" spans="1:22" ht="12.75" customHeight="1">
      <c r="A933" s="20"/>
      <c r="B933" s="24"/>
      <c r="C933" s="20"/>
      <c r="D933" s="24"/>
      <c r="E933" s="20"/>
      <c r="F933" s="24"/>
      <c r="G933" s="41"/>
      <c r="H933" s="24"/>
      <c r="I933" s="20"/>
      <c r="J933" s="24"/>
      <c r="K933" s="20"/>
      <c r="L933" s="24"/>
      <c r="M933" s="24"/>
      <c r="N933" s="24"/>
      <c r="O933" s="24"/>
      <c r="P933" s="24"/>
      <c r="Q933" s="24"/>
      <c r="R933" s="24"/>
      <c r="S933" s="24"/>
      <c r="T933" s="24"/>
      <c r="U933" s="24"/>
      <c r="V933" s="24"/>
    </row>
    <row r="934" spans="1:22" ht="12.75" customHeight="1">
      <c r="A934" s="20"/>
      <c r="B934" s="24"/>
      <c r="C934" s="20"/>
      <c r="D934" s="24"/>
      <c r="E934" s="20"/>
      <c r="F934" s="24"/>
      <c r="G934" s="41"/>
      <c r="H934" s="24"/>
      <c r="I934" s="20"/>
      <c r="J934" s="24"/>
      <c r="K934" s="20"/>
      <c r="L934" s="24"/>
      <c r="M934" s="24"/>
      <c r="N934" s="24"/>
      <c r="O934" s="24"/>
      <c r="P934" s="24"/>
      <c r="Q934" s="24"/>
      <c r="R934" s="24"/>
      <c r="S934" s="24"/>
      <c r="T934" s="24"/>
      <c r="U934" s="24"/>
      <c r="V934" s="24"/>
    </row>
    <row r="935" spans="1:22" ht="12.75" customHeight="1">
      <c r="A935" s="20"/>
      <c r="B935" s="24"/>
      <c r="C935" s="20"/>
      <c r="D935" s="24"/>
      <c r="E935" s="20"/>
      <c r="F935" s="24"/>
      <c r="G935" s="41"/>
      <c r="H935" s="24"/>
      <c r="I935" s="20"/>
      <c r="J935" s="24"/>
      <c r="K935" s="20"/>
      <c r="L935" s="24"/>
      <c r="M935" s="24"/>
      <c r="N935" s="24"/>
      <c r="O935" s="24"/>
      <c r="P935" s="24"/>
      <c r="Q935" s="24"/>
      <c r="R935" s="24"/>
      <c r="S935" s="24"/>
      <c r="T935" s="24"/>
      <c r="U935" s="24"/>
      <c r="V935" s="24"/>
    </row>
    <row r="936" spans="1:22" ht="12.75" customHeight="1">
      <c r="A936" s="20"/>
      <c r="B936" s="24"/>
      <c r="C936" s="20"/>
      <c r="D936" s="24"/>
      <c r="E936" s="20"/>
      <c r="F936" s="24"/>
      <c r="G936" s="41"/>
      <c r="H936" s="24"/>
      <c r="I936" s="20"/>
      <c r="J936" s="24"/>
      <c r="K936" s="20"/>
      <c r="L936" s="24"/>
      <c r="M936" s="24"/>
      <c r="N936" s="24"/>
      <c r="O936" s="24"/>
      <c r="P936" s="24"/>
      <c r="Q936" s="24"/>
      <c r="R936" s="24"/>
      <c r="S936" s="24"/>
      <c r="T936" s="24"/>
      <c r="U936" s="24"/>
      <c r="V936" s="24"/>
    </row>
    <row r="937" spans="1:22" ht="12.75" customHeight="1">
      <c r="A937" s="20"/>
      <c r="B937" s="24"/>
      <c r="C937" s="20"/>
      <c r="D937" s="24"/>
      <c r="E937" s="20"/>
      <c r="F937" s="24"/>
      <c r="G937" s="41"/>
      <c r="H937" s="24"/>
      <c r="I937" s="20"/>
      <c r="J937" s="24"/>
      <c r="K937" s="20"/>
      <c r="L937" s="24"/>
      <c r="M937" s="24"/>
      <c r="N937" s="24"/>
      <c r="O937" s="24"/>
      <c r="P937" s="24"/>
      <c r="Q937" s="24"/>
      <c r="R937" s="24"/>
      <c r="S937" s="24"/>
      <c r="T937" s="24"/>
      <c r="U937" s="24"/>
      <c r="V937" s="24"/>
    </row>
    <row r="938" spans="1:22" ht="12.75" customHeight="1">
      <c r="A938" s="20"/>
      <c r="B938" s="24"/>
      <c r="C938" s="20"/>
      <c r="D938" s="24"/>
      <c r="E938" s="20"/>
      <c r="F938" s="24"/>
      <c r="G938" s="41"/>
      <c r="H938" s="24"/>
      <c r="I938" s="20"/>
      <c r="J938" s="24"/>
      <c r="K938" s="20"/>
      <c r="L938" s="24"/>
      <c r="M938" s="24"/>
      <c r="N938" s="24"/>
      <c r="O938" s="24"/>
      <c r="P938" s="24"/>
      <c r="Q938" s="24"/>
      <c r="R938" s="24"/>
      <c r="S938" s="24"/>
      <c r="T938" s="24"/>
      <c r="U938" s="24"/>
      <c r="V938" s="24"/>
    </row>
    <row r="939" spans="1:22" ht="12.75" customHeight="1">
      <c r="A939" s="20"/>
      <c r="B939" s="24"/>
      <c r="C939" s="20"/>
      <c r="D939" s="24"/>
      <c r="E939" s="20"/>
      <c r="F939" s="24"/>
      <c r="G939" s="41"/>
      <c r="H939" s="24"/>
      <c r="I939" s="20"/>
      <c r="J939" s="24"/>
      <c r="K939" s="20"/>
      <c r="L939" s="24"/>
      <c r="M939" s="24"/>
      <c r="N939" s="24"/>
      <c r="O939" s="24"/>
      <c r="P939" s="24"/>
      <c r="Q939" s="24"/>
      <c r="R939" s="24"/>
      <c r="S939" s="24"/>
      <c r="T939" s="24"/>
      <c r="U939" s="24"/>
      <c r="V939" s="24"/>
    </row>
    <row r="940" spans="1:22" ht="12.75" customHeight="1">
      <c r="A940" s="20"/>
      <c r="B940" s="24"/>
      <c r="C940" s="20"/>
      <c r="D940" s="24"/>
      <c r="E940" s="20"/>
      <c r="F940" s="24"/>
      <c r="G940" s="41"/>
      <c r="H940" s="24"/>
      <c r="I940" s="20"/>
      <c r="J940" s="24"/>
      <c r="K940" s="20"/>
      <c r="L940" s="24"/>
      <c r="M940" s="24"/>
      <c r="N940" s="24"/>
      <c r="O940" s="24"/>
      <c r="P940" s="24"/>
      <c r="Q940" s="24"/>
      <c r="R940" s="24"/>
      <c r="S940" s="24"/>
      <c r="T940" s="24"/>
      <c r="U940" s="24"/>
      <c r="V940" s="24"/>
    </row>
    <row r="941" spans="1:22" ht="12.75" customHeight="1">
      <c r="A941" s="20"/>
      <c r="B941" s="24"/>
      <c r="C941" s="20"/>
      <c r="D941" s="24"/>
      <c r="E941" s="20"/>
      <c r="F941" s="24"/>
      <c r="G941" s="41"/>
      <c r="H941" s="24"/>
      <c r="I941" s="20"/>
      <c r="J941" s="24"/>
      <c r="K941" s="20"/>
      <c r="L941" s="24"/>
      <c r="M941" s="24"/>
      <c r="N941" s="24"/>
      <c r="O941" s="24"/>
      <c r="P941" s="24"/>
      <c r="Q941" s="24"/>
      <c r="R941" s="24"/>
      <c r="S941" s="24"/>
      <c r="T941" s="24"/>
      <c r="U941" s="24"/>
      <c r="V941" s="24"/>
    </row>
    <row r="942" spans="1:22" ht="12.75" customHeight="1">
      <c r="A942" s="20"/>
      <c r="B942" s="24"/>
      <c r="C942" s="20"/>
      <c r="D942" s="24"/>
      <c r="E942" s="20"/>
      <c r="F942" s="24"/>
      <c r="G942" s="41"/>
      <c r="H942" s="24"/>
      <c r="I942" s="20"/>
      <c r="J942" s="24"/>
      <c r="K942" s="20"/>
      <c r="L942" s="24"/>
      <c r="M942" s="24"/>
      <c r="N942" s="24"/>
      <c r="O942" s="24"/>
      <c r="P942" s="24"/>
      <c r="Q942" s="24"/>
      <c r="R942" s="24"/>
      <c r="S942" s="24"/>
      <c r="T942" s="24"/>
      <c r="U942" s="24"/>
      <c r="V942" s="24"/>
    </row>
    <row r="943" spans="1:22" ht="12.75" customHeight="1">
      <c r="A943" s="20"/>
      <c r="B943" s="24"/>
      <c r="C943" s="20"/>
      <c r="D943" s="24"/>
      <c r="E943" s="20"/>
      <c r="F943" s="24"/>
      <c r="G943" s="41"/>
      <c r="H943" s="24"/>
      <c r="I943" s="20"/>
      <c r="J943" s="24"/>
      <c r="K943" s="20"/>
      <c r="L943" s="24"/>
      <c r="M943" s="24"/>
      <c r="N943" s="24"/>
      <c r="O943" s="24"/>
      <c r="P943" s="24"/>
      <c r="Q943" s="24"/>
      <c r="R943" s="24"/>
      <c r="S943" s="24"/>
      <c r="T943" s="24"/>
      <c r="U943" s="24"/>
      <c r="V943" s="24"/>
    </row>
    <row r="944" spans="1:22" ht="12.75" customHeight="1">
      <c r="A944" s="20"/>
      <c r="B944" s="24"/>
      <c r="C944" s="20"/>
      <c r="D944" s="24"/>
      <c r="E944" s="20"/>
      <c r="F944" s="24"/>
      <c r="G944" s="41"/>
      <c r="H944" s="24"/>
      <c r="I944" s="20"/>
      <c r="J944" s="24"/>
      <c r="K944" s="20"/>
      <c r="L944" s="24"/>
      <c r="M944" s="24"/>
      <c r="N944" s="24"/>
      <c r="O944" s="24"/>
      <c r="P944" s="24"/>
      <c r="Q944" s="24"/>
      <c r="R944" s="24"/>
      <c r="S944" s="24"/>
      <c r="T944" s="24"/>
      <c r="U944" s="24"/>
      <c r="V944" s="24"/>
    </row>
    <row r="945" spans="1:22" ht="12.75" customHeight="1">
      <c r="A945" s="20"/>
      <c r="B945" s="24"/>
      <c r="C945" s="20"/>
      <c r="D945" s="24"/>
      <c r="E945" s="20"/>
      <c r="F945" s="24"/>
      <c r="G945" s="41"/>
      <c r="H945" s="24"/>
      <c r="I945" s="20"/>
      <c r="J945" s="24"/>
      <c r="K945" s="20"/>
      <c r="L945" s="24"/>
      <c r="M945" s="24"/>
      <c r="N945" s="24"/>
      <c r="O945" s="24"/>
      <c r="P945" s="24"/>
      <c r="Q945" s="24"/>
      <c r="R945" s="24"/>
      <c r="S945" s="24"/>
      <c r="T945" s="24"/>
      <c r="U945" s="24"/>
      <c r="V945" s="24"/>
    </row>
    <row r="946" spans="1:22" ht="12.75" customHeight="1">
      <c r="A946" s="20"/>
      <c r="B946" s="24"/>
      <c r="C946" s="20"/>
      <c r="D946" s="24"/>
      <c r="E946" s="20"/>
      <c r="F946" s="24"/>
      <c r="G946" s="41"/>
      <c r="H946" s="24"/>
      <c r="I946" s="20"/>
      <c r="J946" s="24"/>
      <c r="K946" s="20"/>
      <c r="L946" s="24"/>
      <c r="M946" s="24"/>
      <c r="N946" s="24"/>
      <c r="O946" s="24"/>
      <c r="P946" s="24"/>
      <c r="Q946" s="24"/>
      <c r="R946" s="24"/>
      <c r="S946" s="24"/>
      <c r="T946" s="24"/>
      <c r="U946" s="24"/>
      <c r="V946" s="24"/>
    </row>
    <row r="947" spans="1:22" ht="12.75" customHeight="1">
      <c r="A947" s="20"/>
      <c r="B947" s="24"/>
      <c r="C947" s="20"/>
      <c r="D947" s="24"/>
      <c r="E947" s="20"/>
      <c r="F947" s="24"/>
      <c r="G947" s="41"/>
      <c r="H947" s="24"/>
      <c r="I947" s="20"/>
      <c r="J947" s="24"/>
      <c r="K947" s="20"/>
      <c r="L947" s="24"/>
      <c r="M947" s="24"/>
      <c r="N947" s="24"/>
      <c r="O947" s="24"/>
      <c r="P947" s="24"/>
      <c r="Q947" s="24"/>
      <c r="R947" s="24"/>
      <c r="S947" s="24"/>
      <c r="T947" s="24"/>
      <c r="U947" s="24"/>
      <c r="V947" s="24"/>
    </row>
    <row r="948" spans="1:22" ht="12.75" customHeight="1">
      <c r="A948" s="20"/>
      <c r="B948" s="24"/>
      <c r="C948" s="20"/>
      <c r="D948" s="24"/>
      <c r="E948" s="20"/>
      <c r="F948" s="24"/>
      <c r="G948" s="41"/>
      <c r="H948" s="24"/>
      <c r="I948" s="20"/>
      <c r="J948" s="24"/>
      <c r="K948" s="20"/>
      <c r="L948" s="24"/>
      <c r="M948" s="24"/>
      <c r="N948" s="24"/>
      <c r="O948" s="24"/>
      <c r="P948" s="24"/>
      <c r="Q948" s="24"/>
      <c r="R948" s="24"/>
      <c r="S948" s="24"/>
      <c r="T948" s="24"/>
      <c r="U948" s="24"/>
      <c r="V948" s="24"/>
    </row>
    <row r="949" spans="1:22" ht="12.75" customHeight="1">
      <c r="A949" s="20"/>
      <c r="B949" s="24"/>
      <c r="C949" s="20"/>
      <c r="D949" s="24"/>
      <c r="E949" s="20"/>
      <c r="F949" s="24"/>
      <c r="G949" s="41"/>
      <c r="H949" s="24"/>
      <c r="I949" s="20"/>
      <c r="J949" s="24"/>
      <c r="K949" s="20"/>
      <c r="L949" s="24"/>
      <c r="M949" s="24"/>
      <c r="N949" s="24"/>
      <c r="O949" s="24"/>
      <c r="P949" s="24"/>
      <c r="Q949" s="24"/>
      <c r="R949" s="24"/>
      <c r="S949" s="24"/>
      <c r="T949" s="24"/>
      <c r="U949" s="24"/>
      <c r="V949" s="24"/>
    </row>
    <row r="950" spans="1:22" ht="12.75" customHeight="1">
      <c r="A950" s="20"/>
      <c r="B950" s="24"/>
      <c r="C950" s="20"/>
      <c r="D950" s="24"/>
      <c r="E950" s="20"/>
      <c r="F950" s="24"/>
      <c r="G950" s="41"/>
      <c r="H950" s="24"/>
      <c r="I950" s="20"/>
      <c r="J950" s="24"/>
      <c r="K950" s="20"/>
      <c r="L950" s="24"/>
      <c r="M950" s="24"/>
      <c r="N950" s="24"/>
      <c r="O950" s="24"/>
      <c r="P950" s="24"/>
      <c r="Q950" s="24"/>
      <c r="R950" s="24"/>
      <c r="S950" s="24"/>
      <c r="T950" s="24"/>
      <c r="U950" s="24"/>
      <c r="V950" s="24"/>
    </row>
    <row r="951" spans="1:22" ht="12.75" customHeight="1">
      <c r="A951" s="20"/>
      <c r="B951" s="24"/>
      <c r="C951" s="20"/>
      <c r="D951" s="24"/>
      <c r="E951" s="20"/>
      <c r="F951" s="24"/>
      <c r="G951" s="41"/>
      <c r="H951" s="24"/>
      <c r="I951" s="20"/>
      <c r="J951" s="24"/>
      <c r="K951" s="20"/>
      <c r="L951" s="24"/>
      <c r="M951" s="24"/>
      <c r="N951" s="24"/>
      <c r="O951" s="24"/>
      <c r="P951" s="24"/>
      <c r="Q951" s="24"/>
      <c r="R951" s="24"/>
      <c r="S951" s="24"/>
      <c r="T951" s="24"/>
      <c r="U951" s="24"/>
      <c r="V951" s="24"/>
    </row>
    <row r="952" spans="1:22" ht="12.75" customHeight="1">
      <c r="A952" s="20"/>
      <c r="B952" s="24"/>
      <c r="C952" s="20"/>
      <c r="D952" s="24"/>
      <c r="E952" s="20"/>
      <c r="F952" s="24"/>
      <c r="G952" s="41"/>
      <c r="H952" s="24"/>
      <c r="I952" s="20"/>
      <c r="J952" s="24"/>
      <c r="K952" s="20"/>
      <c r="L952" s="24"/>
      <c r="M952" s="24"/>
      <c r="N952" s="24"/>
      <c r="O952" s="24"/>
      <c r="P952" s="24"/>
      <c r="Q952" s="24"/>
      <c r="R952" s="24"/>
      <c r="S952" s="24"/>
      <c r="T952" s="24"/>
      <c r="U952" s="24"/>
      <c r="V952" s="24"/>
    </row>
    <row r="953" spans="1:22" ht="12.75" customHeight="1">
      <c r="A953" s="20"/>
      <c r="B953" s="24"/>
      <c r="C953" s="20"/>
      <c r="D953" s="24"/>
      <c r="E953" s="20"/>
      <c r="F953" s="24"/>
      <c r="G953" s="41"/>
      <c r="H953" s="24"/>
      <c r="I953" s="20"/>
      <c r="J953" s="24"/>
      <c r="K953" s="20"/>
      <c r="L953" s="24"/>
      <c r="M953" s="24"/>
      <c r="N953" s="24"/>
      <c r="O953" s="24"/>
      <c r="P953" s="24"/>
      <c r="Q953" s="24"/>
      <c r="R953" s="24"/>
      <c r="S953" s="24"/>
      <c r="T953" s="24"/>
      <c r="U953" s="24"/>
      <c r="V953" s="24"/>
    </row>
    <row r="954" spans="1:22" ht="12.75" customHeight="1">
      <c r="A954" s="20"/>
      <c r="B954" s="24"/>
      <c r="C954" s="20"/>
      <c r="D954" s="24"/>
      <c r="E954" s="20"/>
      <c r="F954" s="24"/>
      <c r="G954" s="41"/>
      <c r="H954" s="24"/>
      <c r="I954" s="20"/>
      <c r="J954" s="24"/>
      <c r="K954" s="20"/>
      <c r="L954" s="24"/>
      <c r="M954" s="24"/>
      <c r="N954" s="24"/>
      <c r="O954" s="24"/>
      <c r="P954" s="24"/>
      <c r="Q954" s="24"/>
      <c r="R954" s="24"/>
      <c r="S954" s="24"/>
      <c r="T954" s="24"/>
      <c r="U954" s="24"/>
      <c r="V954" s="24"/>
    </row>
    <row r="955" spans="1:22" ht="12.75" customHeight="1">
      <c r="A955" s="20"/>
      <c r="B955" s="24"/>
      <c r="C955" s="20"/>
      <c r="D955" s="24"/>
      <c r="E955" s="20"/>
      <c r="F955" s="24"/>
      <c r="G955" s="41"/>
      <c r="H955" s="24"/>
      <c r="I955" s="20"/>
      <c r="J955" s="24"/>
      <c r="K955" s="20"/>
      <c r="L955" s="24"/>
      <c r="M955" s="24"/>
      <c r="N955" s="24"/>
      <c r="O955" s="24"/>
      <c r="P955" s="24"/>
      <c r="Q955" s="24"/>
      <c r="R955" s="24"/>
      <c r="S955" s="24"/>
      <c r="T955" s="24"/>
      <c r="U955" s="24"/>
      <c r="V955" s="24"/>
    </row>
    <row r="956" spans="1:22" ht="12.75" customHeight="1">
      <c r="A956" s="20"/>
      <c r="B956" s="24"/>
      <c r="C956" s="20"/>
      <c r="D956" s="24"/>
      <c r="E956" s="20"/>
      <c r="F956" s="24"/>
      <c r="G956" s="41"/>
      <c r="H956" s="24"/>
      <c r="I956" s="20"/>
      <c r="J956" s="24"/>
      <c r="K956" s="20"/>
      <c r="L956" s="24"/>
      <c r="M956" s="24"/>
      <c r="N956" s="24"/>
      <c r="O956" s="24"/>
      <c r="P956" s="24"/>
      <c r="Q956" s="24"/>
      <c r="R956" s="24"/>
      <c r="S956" s="24"/>
      <c r="T956" s="24"/>
      <c r="U956" s="24"/>
      <c r="V956" s="24"/>
    </row>
    <row r="957" spans="1:22" ht="12.75" customHeight="1">
      <c r="A957" s="20"/>
      <c r="B957" s="24"/>
      <c r="C957" s="20"/>
      <c r="D957" s="24"/>
      <c r="E957" s="20"/>
      <c r="F957" s="24"/>
      <c r="G957" s="41"/>
      <c r="H957" s="24"/>
      <c r="I957" s="20"/>
      <c r="J957" s="24"/>
      <c r="K957" s="20"/>
      <c r="L957" s="24"/>
      <c r="M957" s="24"/>
      <c r="N957" s="24"/>
      <c r="O957" s="24"/>
      <c r="P957" s="24"/>
      <c r="Q957" s="24"/>
      <c r="R957" s="24"/>
      <c r="S957" s="24"/>
      <c r="T957" s="24"/>
      <c r="U957" s="24"/>
      <c r="V957" s="24"/>
    </row>
    <row r="958" spans="1:22" ht="12.75" customHeight="1">
      <c r="A958" s="20"/>
      <c r="B958" s="24"/>
      <c r="C958" s="20"/>
      <c r="D958" s="24"/>
      <c r="E958" s="20"/>
      <c r="F958" s="24"/>
      <c r="G958" s="41"/>
      <c r="H958" s="24"/>
      <c r="I958" s="20"/>
      <c r="J958" s="24"/>
      <c r="K958" s="20"/>
      <c r="L958" s="24"/>
      <c r="M958" s="24"/>
      <c r="N958" s="24"/>
      <c r="O958" s="24"/>
      <c r="P958" s="24"/>
      <c r="Q958" s="24"/>
      <c r="R958" s="24"/>
      <c r="S958" s="24"/>
      <c r="T958" s="24"/>
      <c r="U958" s="24"/>
      <c r="V958" s="24"/>
    </row>
    <row r="959" spans="1:22" ht="12.75" customHeight="1">
      <c r="A959" s="20"/>
      <c r="B959" s="24"/>
      <c r="C959" s="20"/>
      <c r="D959" s="24"/>
      <c r="E959" s="20"/>
      <c r="F959" s="24"/>
      <c r="G959" s="41"/>
      <c r="H959" s="24"/>
      <c r="I959" s="20"/>
      <c r="J959" s="24"/>
      <c r="K959" s="20"/>
      <c r="L959" s="24"/>
      <c r="M959" s="24"/>
      <c r="N959" s="24"/>
      <c r="O959" s="24"/>
      <c r="P959" s="24"/>
      <c r="Q959" s="24"/>
      <c r="R959" s="24"/>
      <c r="S959" s="24"/>
      <c r="T959" s="24"/>
      <c r="U959" s="24"/>
      <c r="V959" s="24"/>
    </row>
    <row r="960" spans="1:22" ht="12.75" customHeight="1">
      <c r="A960" s="20"/>
      <c r="B960" s="24"/>
      <c r="C960" s="20"/>
      <c r="D960" s="24"/>
      <c r="E960" s="20"/>
      <c r="F960" s="24"/>
      <c r="G960" s="41"/>
      <c r="H960" s="24"/>
      <c r="I960" s="20"/>
      <c r="J960" s="24"/>
      <c r="K960" s="20"/>
      <c r="L960" s="24"/>
      <c r="M960" s="24"/>
      <c r="N960" s="24"/>
      <c r="O960" s="24"/>
      <c r="P960" s="24"/>
      <c r="Q960" s="24"/>
      <c r="R960" s="24"/>
      <c r="S960" s="24"/>
      <c r="T960" s="24"/>
      <c r="U960" s="24"/>
      <c r="V960" s="24"/>
    </row>
    <row r="961" spans="1:22" ht="12.75" customHeight="1">
      <c r="A961" s="20"/>
      <c r="B961" s="24"/>
      <c r="C961" s="20"/>
      <c r="D961" s="24"/>
      <c r="E961" s="20"/>
      <c r="F961" s="24"/>
      <c r="G961" s="41"/>
      <c r="H961" s="24"/>
      <c r="I961" s="20"/>
      <c r="J961" s="24"/>
      <c r="K961" s="20"/>
      <c r="L961" s="24"/>
      <c r="M961" s="24"/>
      <c r="N961" s="24"/>
      <c r="O961" s="24"/>
      <c r="P961" s="24"/>
      <c r="Q961" s="24"/>
      <c r="R961" s="24"/>
      <c r="S961" s="24"/>
      <c r="T961" s="24"/>
      <c r="U961" s="24"/>
      <c r="V961" s="24"/>
    </row>
    <row r="962" spans="1:22" ht="12.75" customHeight="1">
      <c r="A962" s="20"/>
      <c r="B962" s="24"/>
      <c r="C962" s="20"/>
      <c r="D962" s="24"/>
      <c r="E962" s="20"/>
      <c r="F962" s="24"/>
      <c r="G962" s="41"/>
      <c r="H962" s="24"/>
      <c r="I962" s="20"/>
      <c r="J962" s="24"/>
      <c r="K962" s="20"/>
      <c r="L962" s="24"/>
      <c r="M962" s="24"/>
      <c r="N962" s="24"/>
      <c r="O962" s="24"/>
      <c r="P962" s="24"/>
      <c r="Q962" s="24"/>
      <c r="R962" s="24"/>
      <c r="S962" s="24"/>
      <c r="T962" s="24"/>
      <c r="U962" s="24"/>
      <c r="V962" s="24"/>
    </row>
    <row r="963" spans="1:22" ht="12.75" customHeight="1">
      <c r="A963" s="20"/>
      <c r="B963" s="24"/>
      <c r="C963" s="20"/>
      <c r="D963" s="24"/>
      <c r="E963" s="20"/>
      <c r="F963" s="24"/>
      <c r="G963" s="41"/>
      <c r="H963" s="24"/>
      <c r="I963" s="20"/>
      <c r="J963" s="24"/>
      <c r="K963" s="20"/>
      <c r="L963" s="24"/>
      <c r="M963" s="24"/>
      <c r="N963" s="24"/>
      <c r="O963" s="24"/>
      <c r="P963" s="24"/>
      <c r="Q963" s="24"/>
      <c r="R963" s="24"/>
      <c r="S963" s="24"/>
      <c r="T963" s="24"/>
      <c r="U963" s="24"/>
      <c r="V963" s="24"/>
    </row>
    <row r="964" spans="1:22" ht="12.75" customHeight="1">
      <c r="A964" s="20"/>
      <c r="B964" s="24"/>
      <c r="C964" s="20"/>
      <c r="D964" s="24"/>
      <c r="E964" s="20"/>
      <c r="F964" s="24"/>
      <c r="G964" s="41"/>
      <c r="H964" s="24"/>
      <c r="I964" s="20"/>
      <c r="J964" s="24"/>
      <c r="K964" s="20"/>
      <c r="L964" s="24"/>
      <c r="M964" s="24"/>
      <c r="N964" s="24"/>
      <c r="O964" s="24"/>
      <c r="P964" s="24"/>
      <c r="Q964" s="24"/>
      <c r="R964" s="24"/>
      <c r="S964" s="24"/>
      <c r="T964" s="24"/>
      <c r="U964" s="24"/>
      <c r="V964" s="24"/>
    </row>
    <row r="965" spans="1:22" ht="12.75" customHeight="1">
      <c r="A965" s="20"/>
      <c r="B965" s="24"/>
      <c r="C965" s="20"/>
      <c r="D965" s="24"/>
      <c r="E965" s="20"/>
      <c r="F965" s="24"/>
      <c r="G965" s="41"/>
      <c r="H965" s="24"/>
      <c r="I965" s="20"/>
      <c r="J965" s="24"/>
      <c r="K965" s="20"/>
      <c r="L965" s="24"/>
      <c r="M965" s="24"/>
      <c r="N965" s="24"/>
      <c r="O965" s="24"/>
      <c r="P965" s="24"/>
      <c r="Q965" s="24"/>
      <c r="R965" s="24"/>
      <c r="S965" s="24"/>
      <c r="T965" s="24"/>
      <c r="U965" s="24"/>
      <c r="V965" s="24"/>
    </row>
    <row r="966" spans="1:22" ht="12.75" customHeight="1">
      <c r="A966" s="20"/>
      <c r="B966" s="24"/>
      <c r="C966" s="20"/>
      <c r="D966" s="24"/>
      <c r="E966" s="20"/>
      <c r="F966" s="24"/>
      <c r="G966" s="41"/>
      <c r="H966" s="24"/>
      <c r="I966" s="20"/>
      <c r="J966" s="24"/>
      <c r="K966" s="20"/>
      <c r="L966" s="24"/>
      <c r="M966" s="24"/>
      <c r="N966" s="24"/>
      <c r="O966" s="24"/>
      <c r="P966" s="24"/>
      <c r="Q966" s="24"/>
      <c r="R966" s="24"/>
      <c r="S966" s="24"/>
      <c r="T966" s="24"/>
      <c r="U966" s="24"/>
      <c r="V966" s="24"/>
    </row>
    <row r="967" spans="1:22" ht="12.75" customHeight="1">
      <c r="A967" s="20"/>
      <c r="B967" s="24"/>
      <c r="C967" s="20"/>
      <c r="D967" s="24"/>
      <c r="E967" s="20"/>
      <c r="F967" s="24"/>
      <c r="G967" s="41"/>
      <c r="H967" s="24"/>
      <c r="I967" s="20"/>
      <c r="J967" s="24"/>
      <c r="K967" s="20"/>
      <c r="L967" s="24"/>
      <c r="M967" s="24"/>
      <c r="N967" s="24"/>
      <c r="O967" s="24"/>
      <c r="P967" s="24"/>
      <c r="Q967" s="24"/>
      <c r="R967" s="24"/>
      <c r="S967" s="24"/>
      <c r="T967" s="24"/>
      <c r="U967" s="24"/>
      <c r="V967" s="24"/>
    </row>
    <row r="968" spans="1:22" ht="12.75" customHeight="1">
      <c r="A968" s="20"/>
      <c r="B968" s="24"/>
      <c r="C968" s="20"/>
      <c r="D968" s="24"/>
      <c r="E968" s="20"/>
      <c r="F968" s="24"/>
      <c r="G968" s="41"/>
      <c r="H968" s="24"/>
      <c r="I968" s="20"/>
      <c r="J968" s="24"/>
      <c r="K968" s="20"/>
      <c r="L968" s="24"/>
      <c r="M968" s="24"/>
      <c r="N968" s="24"/>
      <c r="O968" s="24"/>
      <c r="P968" s="24"/>
      <c r="Q968" s="24"/>
      <c r="R968" s="24"/>
      <c r="S968" s="24"/>
      <c r="T968" s="24"/>
      <c r="U968" s="24"/>
      <c r="V968" s="24"/>
    </row>
    <row r="969" spans="1:22" ht="12.75" customHeight="1">
      <c r="A969" s="20"/>
      <c r="B969" s="24"/>
      <c r="C969" s="20"/>
      <c r="D969" s="24"/>
      <c r="E969" s="20"/>
      <c r="F969" s="24"/>
      <c r="G969" s="41"/>
      <c r="H969" s="24"/>
      <c r="I969" s="20"/>
      <c r="J969" s="24"/>
      <c r="K969" s="20"/>
      <c r="L969" s="24"/>
      <c r="M969" s="24"/>
      <c r="N969" s="24"/>
      <c r="O969" s="24"/>
      <c r="P969" s="24"/>
      <c r="Q969" s="24"/>
      <c r="R969" s="24"/>
      <c r="S969" s="24"/>
      <c r="T969" s="24"/>
      <c r="U969" s="24"/>
      <c r="V969" s="24"/>
    </row>
    <row r="970" spans="1:22" ht="12.75" customHeight="1">
      <c r="A970" s="20"/>
      <c r="B970" s="24"/>
      <c r="C970" s="20"/>
      <c r="D970" s="24"/>
      <c r="E970" s="20"/>
      <c r="F970" s="24"/>
      <c r="G970" s="41"/>
      <c r="H970" s="24"/>
      <c r="I970" s="20"/>
      <c r="J970" s="24"/>
      <c r="K970" s="20"/>
      <c r="L970" s="24"/>
      <c r="M970" s="24"/>
      <c r="N970" s="24"/>
      <c r="O970" s="24"/>
      <c r="P970" s="24"/>
      <c r="Q970" s="24"/>
      <c r="R970" s="24"/>
      <c r="S970" s="24"/>
      <c r="T970" s="24"/>
      <c r="U970" s="24"/>
      <c r="V970" s="24"/>
    </row>
    <row r="971" spans="1:22" ht="12.75" customHeight="1">
      <c r="A971" s="20"/>
      <c r="B971" s="24"/>
      <c r="C971" s="20"/>
      <c r="D971" s="24"/>
      <c r="E971" s="20"/>
      <c r="F971" s="24"/>
      <c r="G971" s="41"/>
      <c r="H971" s="24"/>
      <c r="I971" s="20"/>
      <c r="J971" s="24"/>
      <c r="K971" s="20"/>
      <c r="L971" s="24"/>
      <c r="M971" s="24"/>
      <c r="N971" s="24"/>
      <c r="O971" s="24"/>
      <c r="P971" s="24"/>
      <c r="Q971" s="24"/>
      <c r="R971" s="24"/>
      <c r="S971" s="24"/>
      <c r="T971" s="24"/>
      <c r="U971" s="24"/>
      <c r="V971" s="24"/>
    </row>
    <row r="972" spans="1:22" ht="12.75" customHeight="1">
      <c r="A972" s="20"/>
      <c r="B972" s="24"/>
      <c r="C972" s="20"/>
      <c r="D972" s="24"/>
      <c r="E972" s="20"/>
      <c r="F972" s="24"/>
      <c r="G972" s="41"/>
      <c r="H972" s="24"/>
      <c r="I972" s="20"/>
      <c r="J972" s="24"/>
      <c r="K972" s="20"/>
      <c r="L972" s="24"/>
      <c r="M972" s="24"/>
      <c r="N972" s="24"/>
      <c r="O972" s="24"/>
      <c r="P972" s="24"/>
      <c r="Q972" s="24"/>
      <c r="R972" s="24"/>
      <c r="S972" s="24"/>
      <c r="T972" s="24"/>
      <c r="U972" s="24"/>
      <c r="V972" s="24"/>
    </row>
    <row r="973" spans="1:22" ht="12.75" customHeight="1">
      <c r="A973" s="20"/>
      <c r="B973" s="24"/>
      <c r="C973" s="20"/>
      <c r="D973" s="24"/>
      <c r="E973" s="20"/>
      <c r="F973" s="24"/>
      <c r="G973" s="41"/>
      <c r="H973" s="24"/>
      <c r="I973" s="20"/>
      <c r="J973" s="24"/>
      <c r="K973" s="20"/>
      <c r="L973" s="24"/>
      <c r="M973" s="24"/>
      <c r="N973" s="24"/>
      <c r="O973" s="24"/>
      <c r="P973" s="24"/>
      <c r="Q973" s="24"/>
      <c r="R973" s="24"/>
      <c r="S973" s="24"/>
      <c r="T973" s="24"/>
      <c r="U973" s="24"/>
      <c r="V973" s="24"/>
    </row>
    <row r="974" spans="1:22" ht="12.75" customHeight="1">
      <c r="A974" s="20"/>
      <c r="B974" s="24"/>
      <c r="C974" s="20"/>
      <c r="D974" s="24"/>
      <c r="E974" s="20"/>
      <c r="F974" s="24"/>
      <c r="G974" s="41"/>
      <c r="H974" s="24"/>
      <c r="I974" s="20"/>
      <c r="J974" s="24"/>
      <c r="K974" s="20"/>
      <c r="L974" s="24"/>
      <c r="M974" s="24"/>
      <c r="N974" s="24"/>
      <c r="O974" s="24"/>
      <c r="P974" s="24"/>
      <c r="Q974" s="24"/>
      <c r="R974" s="24"/>
      <c r="S974" s="24"/>
      <c r="T974" s="24"/>
      <c r="U974" s="24"/>
      <c r="V974" s="24"/>
    </row>
    <row r="975" spans="1:22" ht="12.75" customHeight="1">
      <c r="A975" s="20"/>
      <c r="B975" s="24"/>
      <c r="C975" s="20"/>
      <c r="D975" s="24"/>
      <c r="E975" s="20"/>
      <c r="F975" s="24"/>
      <c r="G975" s="41"/>
      <c r="H975" s="24"/>
      <c r="I975" s="20"/>
      <c r="J975" s="24"/>
      <c r="K975" s="20"/>
      <c r="L975" s="24"/>
      <c r="M975" s="24"/>
      <c r="N975" s="24"/>
      <c r="O975" s="24"/>
      <c r="P975" s="24"/>
      <c r="Q975" s="24"/>
      <c r="R975" s="24"/>
      <c r="S975" s="24"/>
      <c r="T975" s="24"/>
      <c r="U975" s="24"/>
      <c r="V975" s="24"/>
    </row>
    <row r="976" spans="1:22" ht="12.75" customHeight="1">
      <c r="A976" s="20"/>
      <c r="B976" s="24"/>
      <c r="C976" s="20"/>
      <c r="D976" s="24"/>
      <c r="E976" s="20"/>
      <c r="F976" s="24"/>
      <c r="G976" s="41"/>
      <c r="H976" s="24"/>
      <c r="I976" s="20"/>
      <c r="J976" s="24"/>
      <c r="K976" s="20"/>
      <c r="L976" s="24"/>
      <c r="M976" s="24"/>
      <c r="N976" s="24"/>
      <c r="O976" s="24"/>
      <c r="P976" s="24"/>
      <c r="Q976" s="24"/>
      <c r="R976" s="24"/>
      <c r="S976" s="24"/>
      <c r="T976" s="24"/>
      <c r="U976" s="24"/>
      <c r="V976" s="24"/>
    </row>
    <row r="977" spans="1:22" ht="12.75" customHeight="1">
      <c r="A977" s="20"/>
      <c r="B977" s="24"/>
      <c r="C977" s="20"/>
      <c r="D977" s="24"/>
      <c r="E977" s="20"/>
      <c r="F977" s="24"/>
      <c r="G977" s="41"/>
      <c r="H977" s="24"/>
      <c r="I977" s="20"/>
      <c r="J977" s="24"/>
      <c r="K977" s="20"/>
      <c r="L977" s="24"/>
      <c r="M977" s="24"/>
      <c r="N977" s="24"/>
      <c r="O977" s="24"/>
      <c r="P977" s="24"/>
      <c r="Q977" s="24"/>
      <c r="R977" s="24"/>
      <c r="S977" s="24"/>
      <c r="T977" s="24"/>
      <c r="U977" s="24"/>
      <c r="V977" s="24"/>
    </row>
    <row r="978" spans="1:22" ht="12.75" customHeight="1">
      <c r="A978" s="20"/>
      <c r="B978" s="24"/>
      <c r="C978" s="20"/>
      <c r="D978" s="24"/>
      <c r="E978" s="20"/>
      <c r="F978" s="24"/>
      <c r="G978" s="41"/>
      <c r="H978" s="24"/>
      <c r="I978" s="20"/>
      <c r="J978" s="24"/>
      <c r="K978" s="20"/>
      <c r="L978" s="24"/>
      <c r="M978" s="24"/>
      <c r="N978" s="24"/>
      <c r="O978" s="24"/>
      <c r="P978" s="24"/>
      <c r="Q978" s="24"/>
      <c r="R978" s="24"/>
      <c r="S978" s="24"/>
      <c r="T978" s="24"/>
      <c r="U978" s="24"/>
      <c r="V978" s="24"/>
    </row>
    <row r="979" spans="1:22" ht="12.75" customHeight="1">
      <c r="A979" s="20"/>
      <c r="B979" s="24"/>
      <c r="C979" s="20"/>
      <c r="D979" s="24"/>
      <c r="E979" s="20"/>
      <c r="F979" s="24"/>
      <c r="G979" s="41"/>
      <c r="H979" s="24"/>
      <c r="I979" s="20"/>
      <c r="J979" s="24"/>
      <c r="K979" s="20"/>
      <c r="L979" s="24"/>
      <c r="M979" s="24"/>
      <c r="N979" s="24"/>
      <c r="O979" s="24"/>
      <c r="P979" s="24"/>
      <c r="Q979" s="24"/>
      <c r="R979" s="24"/>
      <c r="S979" s="24"/>
      <c r="T979" s="24"/>
      <c r="U979" s="24"/>
      <c r="V979" s="24"/>
    </row>
    <row r="980" spans="1:22" ht="12.75" customHeight="1">
      <c r="A980" s="20"/>
      <c r="B980" s="24"/>
      <c r="C980" s="20"/>
      <c r="D980" s="24"/>
      <c r="E980" s="20"/>
      <c r="F980" s="24"/>
      <c r="G980" s="41"/>
      <c r="H980" s="24"/>
      <c r="I980" s="20"/>
      <c r="J980" s="24"/>
      <c r="K980" s="20"/>
      <c r="L980" s="24"/>
      <c r="M980" s="24"/>
      <c r="N980" s="24"/>
      <c r="O980" s="24"/>
      <c r="P980" s="24"/>
      <c r="Q980" s="24"/>
      <c r="R980" s="24"/>
      <c r="S980" s="24"/>
      <c r="T980" s="24"/>
      <c r="U980" s="24"/>
      <c r="V980" s="24"/>
    </row>
    <row r="981" spans="1:22" ht="12.75" customHeight="1">
      <c r="A981" s="20"/>
      <c r="B981" s="24"/>
      <c r="C981" s="20"/>
      <c r="D981" s="24"/>
      <c r="E981" s="20"/>
      <c r="F981" s="24"/>
      <c r="G981" s="41"/>
      <c r="H981" s="24"/>
      <c r="I981" s="20"/>
      <c r="J981" s="24"/>
      <c r="K981" s="20"/>
      <c r="L981" s="24"/>
      <c r="M981" s="24"/>
      <c r="N981" s="24"/>
      <c r="O981" s="24"/>
      <c r="P981" s="24"/>
      <c r="Q981" s="24"/>
      <c r="R981" s="24"/>
      <c r="S981" s="24"/>
      <c r="T981" s="24"/>
      <c r="U981" s="24"/>
      <c r="V981" s="24"/>
    </row>
    <row r="982" spans="1:22" ht="12.75" customHeight="1">
      <c r="A982" s="20"/>
      <c r="B982" s="24"/>
      <c r="C982" s="20"/>
      <c r="D982" s="24"/>
      <c r="E982" s="20"/>
      <c r="F982" s="24"/>
      <c r="G982" s="41"/>
      <c r="H982" s="24"/>
      <c r="I982" s="20"/>
      <c r="J982" s="24"/>
      <c r="K982" s="20"/>
      <c r="L982" s="24"/>
      <c r="M982" s="24"/>
      <c r="N982" s="24"/>
      <c r="O982" s="24"/>
      <c r="P982" s="24"/>
      <c r="Q982" s="24"/>
      <c r="R982" s="24"/>
      <c r="S982" s="24"/>
      <c r="T982" s="24"/>
      <c r="U982" s="24"/>
      <c r="V982" s="24"/>
    </row>
    <row r="983" spans="1:22" ht="12.75" customHeight="1">
      <c r="A983" s="20"/>
      <c r="B983" s="24"/>
      <c r="C983" s="20"/>
      <c r="D983" s="24"/>
      <c r="E983" s="20"/>
      <c r="F983" s="24"/>
      <c r="G983" s="41"/>
      <c r="H983" s="24"/>
      <c r="I983" s="20"/>
      <c r="J983" s="24"/>
      <c r="K983" s="20"/>
      <c r="L983" s="24"/>
      <c r="M983" s="24"/>
      <c r="N983" s="24"/>
      <c r="O983" s="24"/>
      <c r="P983" s="24"/>
      <c r="Q983" s="24"/>
      <c r="R983" s="24"/>
      <c r="S983" s="24"/>
      <c r="T983" s="24"/>
      <c r="U983" s="24"/>
      <c r="V983" s="24"/>
    </row>
    <row r="984" spans="1:22" ht="12.75" customHeight="1">
      <c r="A984" s="20"/>
      <c r="B984" s="24"/>
      <c r="C984" s="20"/>
      <c r="D984" s="24"/>
      <c r="E984" s="20"/>
      <c r="F984" s="24"/>
      <c r="G984" s="41"/>
      <c r="H984" s="24"/>
      <c r="I984" s="20"/>
      <c r="J984" s="24"/>
      <c r="K984" s="20"/>
      <c r="L984" s="24"/>
      <c r="M984" s="24"/>
      <c r="N984" s="24"/>
      <c r="O984" s="24"/>
      <c r="P984" s="24"/>
      <c r="Q984" s="24"/>
      <c r="R984" s="24"/>
      <c r="S984" s="24"/>
      <c r="T984" s="24"/>
      <c r="U984" s="24"/>
      <c r="V984" s="24"/>
    </row>
    <row r="985" spans="1:22" ht="12.75" customHeight="1">
      <c r="A985" s="20"/>
      <c r="B985" s="24"/>
      <c r="C985" s="20"/>
      <c r="D985" s="24"/>
      <c r="E985" s="20"/>
      <c r="F985" s="24"/>
      <c r="G985" s="41"/>
      <c r="H985" s="24"/>
      <c r="I985" s="20"/>
      <c r="J985" s="24"/>
      <c r="K985" s="20"/>
      <c r="L985" s="24"/>
      <c r="M985" s="24"/>
      <c r="N985" s="24"/>
      <c r="O985" s="24"/>
      <c r="P985" s="24"/>
      <c r="Q985" s="24"/>
      <c r="R985" s="24"/>
      <c r="S985" s="24"/>
      <c r="T985" s="24"/>
      <c r="U985" s="24"/>
      <c r="V985" s="24"/>
    </row>
    <row r="986" spans="1:22" ht="12.75" customHeight="1">
      <c r="A986" s="20"/>
      <c r="B986" s="24"/>
      <c r="C986" s="20"/>
      <c r="D986" s="24"/>
      <c r="E986" s="20"/>
      <c r="F986" s="24"/>
      <c r="G986" s="41"/>
      <c r="H986" s="24"/>
      <c r="I986" s="20"/>
      <c r="J986" s="24"/>
      <c r="K986" s="20"/>
      <c r="L986" s="24"/>
      <c r="M986" s="24"/>
      <c r="N986" s="24"/>
      <c r="O986" s="24"/>
      <c r="P986" s="24"/>
      <c r="Q986" s="24"/>
      <c r="R986" s="24"/>
      <c r="S986" s="24"/>
      <c r="T986" s="24"/>
      <c r="U986" s="24"/>
      <c r="V986" s="24"/>
    </row>
    <row r="987" spans="1:22" ht="12.75" customHeight="1">
      <c r="A987" s="20"/>
      <c r="B987" s="24"/>
      <c r="C987" s="20"/>
      <c r="D987" s="24"/>
      <c r="E987" s="20"/>
      <c r="F987" s="24"/>
      <c r="G987" s="41"/>
      <c r="H987" s="24"/>
      <c r="I987" s="20"/>
      <c r="J987" s="24"/>
      <c r="K987" s="20"/>
      <c r="L987" s="24"/>
      <c r="M987" s="24"/>
      <c r="N987" s="24"/>
      <c r="O987" s="24"/>
      <c r="P987" s="24"/>
      <c r="Q987" s="24"/>
      <c r="R987" s="24"/>
      <c r="S987" s="24"/>
      <c r="T987" s="24"/>
      <c r="U987" s="24"/>
      <c r="V987" s="24"/>
    </row>
    <row r="988" spans="1:22" ht="12.75" customHeight="1">
      <c r="A988" s="20"/>
      <c r="B988" s="24"/>
      <c r="C988" s="20"/>
      <c r="D988" s="24"/>
      <c r="E988" s="20"/>
      <c r="F988" s="24"/>
      <c r="G988" s="41"/>
      <c r="H988" s="24"/>
      <c r="I988" s="20"/>
      <c r="J988" s="24"/>
      <c r="K988" s="20"/>
      <c r="L988" s="24"/>
      <c r="M988" s="24"/>
      <c r="N988" s="24"/>
      <c r="O988" s="24"/>
      <c r="P988" s="24"/>
      <c r="Q988" s="24"/>
      <c r="R988" s="24"/>
      <c r="S988" s="24"/>
      <c r="T988" s="24"/>
      <c r="U988" s="24"/>
      <c r="V988" s="24"/>
    </row>
    <row r="989" spans="1:22" ht="12.75" customHeight="1">
      <c r="A989" s="20"/>
      <c r="B989" s="24"/>
      <c r="C989" s="20"/>
      <c r="D989" s="24"/>
      <c r="E989" s="20"/>
      <c r="F989" s="24"/>
      <c r="G989" s="41"/>
      <c r="H989" s="24"/>
      <c r="I989" s="20"/>
      <c r="J989" s="24"/>
      <c r="K989" s="20"/>
      <c r="L989" s="24"/>
      <c r="M989" s="24"/>
      <c r="N989" s="24"/>
      <c r="O989" s="24"/>
      <c r="P989" s="24"/>
      <c r="Q989" s="24"/>
      <c r="R989" s="24"/>
      <c r="S989" s="24"/>
      <c r="T989" s="24"/>
      <c r="U989" s="24"/>
      <c r="V989" s="24"/>
    </row>
    <row r="990" spans="1:22" ht="12.75" customHeight="1">
      <c r="A990" s="20"/>
      <c r="B990" s="24"/>
      <c r="C990" s="20"/>
      <c r="D990" s="24"/>
      <c r="E990" s="20"/>
      <c r="F990" s="24"/>
      <c r="G990" s="41"/>
      <c r="H990" s="24"/>
      <c r="I990" s="20"/>
      <c r="J990" s="24"/>
      <c r="K990" s="20"/>
      <c r="L990" s="24"/>
      <c r="M990" s="24"/>
      <c r="N990" s="24"/>
      <c r="O990" s="24"/>
      <c r="P990" s="24"/>
      <c r="Q990" s="24"/>
      <c r="R990" s="24"/>
      <c r="S990" s="24"/>
      <c r="T990" s="24"/>
      <c r="U990" s="24"/>
      <c r="V990" s="24"/>
    </row>
    <row r="991" spans="1:22" ht="12.75" customHeight="1">
      <c r="A991" s="20"/>
      <c r="B991" s="24"/>
      <c r="C991" s="20"/>
      <c r="D991" s="24"/>
      <c r="E991" s="20"/>
      <c r="F991" s="24"/>
      <c r="G991" s="41"/>
      <c r="H991" s="24"/>
      <c r="I991" s="20"/>
      <c r="J991" s="24"/>
      <c r="K991" s="20"/>
      <c r="L991" s="24"/>
      <c r="M991" s="24"/>
      <c r="N991" s="24"/>
      <c r="O991" s="24"/>
      <c r="P991" s="24"/>
      <c r="Q991" s="24"/>
      <c r="R991" s="24"/>
      <c r="S991" s="24"/>
      <c r="T991" s="24"/>
      <c r="U991" s="24"/>
      <c r="V991" s="24"/>
    </row>
    <row r="992" spans="1:22" ht="12.75" customHeight="1">
      <c r="A992" s="20"/>
      <c r="B992" s="24"/>
      <c r="C992" s="20"/>
      <c r="D992" s="24"/>
      <c r="E992" s="20"/>
      <c r="F992" s="24"/>
      <c r="G992" s="41"/>
      <c r="H992" s="24"/>
      <c r="I992" s="20"/>
      <c r="J992" s="24"/>
      <c r="K992" s="20"/>
      <c r="L992" s="24"/>
      <c r="M992" s="24"/>
      <c r="N992" s="24"/>
      <c r="O992" s="24"/>
      <c r="P992" s="24"/>
      <c r="Q992" s="24"/>
      <c r="R992" s="24"/>
      <c r="S992" s="24"/>
      <c r="T992" s="24"/>
      <c r="U992" s="24"/>
      <c r="V992" s="24"/>
    </row>
    <row r="993" spans="1:22" ht="12.75" customHeight="1">
      <c r="A993" s="20"/>
      <c r="B993" s="24"/>
      <c r="C993" s="20"/>
      <c r="D993" s="24"/>
      <c r="E993" s="20"/>
      <c r="F993" s="24"/>
      <c r="G993" s="41"/>
      <c r="H993" s="24"/>
      <c r="I993" s="20"/>
      <c r="J993" s="24"/>
      <c r="K993" s="20"/>
      <c r="L993" s="24"/>
      <c r="M993" s="24"/>
      <c r="N993" s="24"/>
      <c r="O993" s="24"/>
      <c r="P993" s="24"/>
      <c r="Q993" s="24"/>
      <c r="R993" s="24"/>
      <c r="S993" s="24"/>
      <c r="T993" s="24"/>
      <c r="U993" s="24"/>
      <c r="V993" s="24"/>
    </row>
    <row r="994" spans="1:22" ht="12.75" customHeight="1">
      <c r="A994" s="20"/>
      <c r="B994" s="24"/>
      <c r="C994" s="20"/>
      <c r="D994" s="24"/>
      <c r="E994" s="20"/>
      <c r="F994" s="24"/>
      <c r="G994" s="41"/>
      <c r="H994" s="24"/>
      <c r="I994" s="20"/>
      <c r="J994" s="24"/>
      <c r="K994" s="20"/>
      <c r="L994" s="24"/>
      <c r="M994" s="24"/>
      <c r="N994" s="24"/>
      <c r="O994" s="24"/>
      <c r="P994" s="24"/>
      <c r="Q994" s="24"/>
      <c r="R994" s="24"/>
      <c r="S994" s="24"/>
      <c r="T994" s="24"/>
      <c r="U994" s="24"/>
      <c r="V994" s="24"/>
    </row>
    <row r="995" spans="1:22" ht="12.75" customHeight="1">
      <c r="A995" s="20"/>
      <c r="B995" s="24"/>
      <c r="C995" s="20"/>
      <c r="D995" s="24"/>
      <c r="E995" s="20"/>
      <c r="F995" s="24"/>
      <c r="G995" s="41"/>
      <c r="H995" s="24"/>
      <c r="I995" s="20"/>
      <c r="J995" s="24"/>
      <c r="K995" s="20"/>
      <c r="L995" s="24"/>
      <c r="M995" s="24"/>
      <c r="N995" s="24"/>
      <c r="O995" s="24"/>
      <c r="P995" s="24"/>
      <c r="Q995" s="24"/>
      <c r="R995" s="24"/>
      <c r="S995" s="24"/>
      <c r="T995" s="24"/>
      <c r="U995" s="24"/>
      <c r="V995" s="24"/>
    </row>
    <row r="996" spans="1:22" ht="12.75" customHeight="1">
      <c r="A996" s="20"/>
      <c r="B996" s="24"/>
      <c r="C996" s="20"/>
      <c r="D996" s="24"/>
      <c r="E996" s="20"/>
      <c r="F996" s="24"/>
      <c r="G996" s="41"/>
      <c r="H996" s="24"/>
      <c r="I996" s="20"/>
      <c r="J996" s="24"/>
      <c r="K996" s="20"/>
      <c r="L996" s="24"/>
      <c r="M996" s="24"/>
      <c r="N996" s="24"/>
      <c r="O996" s="24"/>
      <c r="P996" s="24"/>
      <c r="Q996" s="24"/>
      <c r="R996" s="24"/>
      <c r="S996" s="24"/>
      <c r="T996" s="24"/>
      <c r="U996" s="24"/>
      <c r="V996" s="24"/>
    </row>
    <row r="997" spans="1:22" ht="12.75" customHeight="1">
      <c r="A997" s="20"/>
      <c r="B997" s="24"/>
      <c r="C997" s="20"/>
      <c r="D997" s="24"/>
      <c r="E997" s="20"/>
      <c r="F997" s="24"/>
      <c r="G997" s="41"/>
      <c r="H997" s="24"/>
      <c r="I997" s="20"/>
      <c r="J997" s="24"/>
      <c r="K997" s="20"/>
      <c r="L997" s="24"/>
      <c r="M997" s="24"/>
      <c r="N997" s="24"/>
      <c r="O997" s="24"/>
      <c r="P997" s="24"/>
      <c r="Q997" s="24"/>
      <c r="R997" s="24"/>
      <c r="S997" s="24"/>
      <c r="T997" s="24"/>
      <c r="U997" s="24"/>
      <c r="V997" s="24"/>
    </row>
    <row r="998" spans="1:22" ht="12.75" customHeight="1">
      <c r="A998" s="20"/>
      <c r="B998" s="24"/>
      <c r="C998" s="20"/>
      <c r="D998" s="24"/>
      <c r="E998" s="20"/>
      <c r="F998" s="24"/>
      <c r="G998" s="41"/>
      <c r="H998" s="24"/>
      <c r="I998" s="20"/>
      <c r="J998" s="24"/>
      <c r="K998" s="20"/>
      <c r="L998" s="24"/>
      <c r="M998" s="24"/>
      <c r="N998" s="24"/>
      <c r="O998" s="24"/>
      <c r="P998" s="24"/>
      <c r="Q998" s="24"/>
      <c r="R998" s="24"/>
      <c r="S998" s="24"/>
      <c r="T998" s="24"/>
      <c r="U998" s="24"/>
      <c r="V998" s="24"/>
    </row>
    <row r="999" spans="1:22" ht="12.75" customHeight="1">
      <c r="A999" s="20"/>
      <c r="B999" s="24"/>
      <c r="C999" s="20"/>
      <c r="D999" s="24"/>
      <c r="E999" s="20"/>
      <c r="F999" s="24"/>
      <c r="G999" s="41"/>
      <c r="H999" s="24"/>
      <c r="I999" s="20"/>
      <c r="J999" s="24"/>
      <c r="K999" s="20"/>
      <c r="L999" s="24"/>
      <c r="M999" s="24"/>
      <c r="N999" s="24"/>
      <c r="O999" s="24"/>
      <c r="P999" s="24"/>
      <c r="Q999" s="24"/>
      <c r="R999" s="24"/>
      <c r="S999" s="24"/>
      <c r="T999" s="24"/>
      <c r="U999" s="24"/>
      <c r="V999" s="24"/>
    </row>
    <row r="1000" spans="1:22" ht="12.75" customHeight="1">
      <c r="A1000" s="20"/>
      <c r="B1000" s="24"/>
      <c r="C1000" s="20"/>
      <c r="D1000" s="24"/>
      <c r="E1000" s="20"/>
      <c r="F1000" s="24"/>
      <c r="G1000" s="41"/>
      <c r="H1000" s="24"/>
      <c r="I1000" s="20"/>
      <c r="J1000" s="24"/>
      <c r="K1000" s="20"/>
      <c r="L1000" s="24"/>
      <c r="M1000" s="24"/>
      <c r="N1000" s="24"/>
      <c r="O1000" s="24"/>
      <c r="P1000" s="24"/>
      <c r="Q1000" s="24"/>
      <c r="R1000" s="24"/>
      <c r="S1000" s="24"/>
      <c r="T1000" s="24"/>
      <c r="U1000" s="24"/>
      <c r="V1000" s="24"/>
    </row>
    <row r="1001" spans="1:22" ht="15" customHeight="1">
      <c r="A1001" s="25"/>
      <c r="B1001" s="25"/>
      <c r="C1001" s="25"/>
      <c r="D1001" s="25"/>
      <c r="E1001" s="25"/>
      <c r="F1001" s="25"/>
      <c r="G1001" s="41"/>
      <c r="H1001" s="25"/>
      <c r="J1001" s="25"/>
      <c r="L1001" s="25"/>
      <c r="M1001" s="25"/>
      <c r="N1001" s="25"/>
      <c r="O1001" s="25"/>
      <c r="P1001" s="25"/>
      <c r="Q1001" s="25"/>
      <c r="R1001" s="25"/>
      <c r="S1001" s="25"/>
      <c r="T1001" s="25"/>
      <c r="U1001" s="25"/>
      <c r="V1001" s="25"/>
    </row>
    <row r="1002" spans="1:22" ht="15" customHeight="1">
      <c r="A1002" s="25"/>
      <c r="B1002" s="25"/>
      <c r="C1002" s="25"/>
      <c r="D1002" s="25"/>
      <c r="E1002" s="25"/>
      <c r="F1002" s="25"/>
      <c r="G1002" s="41"/>
      <c r="H1002" s="25"/>
      <c r="J1002" s="25"/>
      <c r="L1002" s="25"/>
      <c r="M1002" s="25"/>
      <c r="N1002" s="25"/>
      <c r="O1002" s="25"/>
      <c r="P1002" s="25"/>
      <c r="Q1002" s="25"/>
      <c r="R1002" s="25"/>
      <c r="S1002" s="25"/>
      <c r="T1002" s="25"/>
      <c r="U1002" s="25"/>
      <c r="V1002" s="25"/>
    </row>
    <row r="1003" spans="1:22" ht="15" customHeight="1">
      <c r="A1003" s="25"/>
      <c r="B1003" s="25"/>
      <c r="C1003" s="25"/>
      <c r="D1003" s="25"/>
      <c r="E1003" s="25"/>
      <c r="F1003" s="25"/>
      <c r="G1003" s="41"/>
      <c r="H1003" s="25"/>
      <c r="J1003" s="25"/>
      <c r="L1003" s="25"/>
      <c r="M1003" s="25"/>
      <c r="N1003" s="25"/>
      <c r="O1003" s="25"/>
      <c r="P1003" s="25"/>
      <c r="Q1003" s="25"/>
      <c r="R1003" s="25"/>
      <c r="S1003" s="25"/>
      <c r="T1003" s="25"/>
      <c r="U1003" s="25"/>
      <c r="V1003" s="25"/>
    </row>
    <row r="1004" spans="1:22" ht="15" customHeight="1">
      <c r="A1004" s="25"/>
      <c r="B1004" s="25"/>
      <c r="C1004" s="25"/>
      <c r="D1004" s="25"/>
      <c r="E1004" s="25"/>
      <c r="F1004" s="25"/>
      <c r="G1004" s="41"/>
      <c r="H1004" s="25"/>
      <c r="J1004" s="25"/>
      <c r="L1004" s="25"/>
      <c r="M1004" s="25"/>
      <c r="N1004" s="25"/>
      <c r="O1004" s="25"/>
      <c r="P1004" s="25"/>
      <c r="Q1004" s="25"/>
      <c r="R1004" s="25"/>
      <c r="S1004" s="25"/>
      <c r="T1004" s="25"/>
      <c r="U1004" s="25"/>
      <c r="V1004" s="25"/>
    </row>
    <row r="1005" spans="1:22" ht="15" customHeight="1">
      <c r="A1005" s="25"/>
      <c r="B1005" s="25"/>
      <c r="C1005" s="25"/>
      <c r="D1005" s="25"/>
      <c r="E1005" s="25"/>
      <c r="F1005" s="25"/>
      <c r="G1005" s="41"/>
      <c r="H1005" s="25"/>
      <c r="J1005" s="25"/>
      <c r="L1005" s="25"/>
      <c r="M1005" s="25"/>
      <c r="N1005" s="25"/>
      <c r="O1005" s="25"/>
      <c r="P1005" s="25"/>
      <c r="Q1005" s="25"/>
      <c r="R1005" s="25"/>
      <c r="S1005" s="25"/>
      <c r="T1005" s="25"/>
      <c r="U1005" s="25"/>
      <c r="V1005" s="25"/>
    </row>
  </sheetData>
  <pageMargins left="0.7" right="0.7" top="0.75" bottom="0.75" header="0" footer="0"/>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1:AB5367"/>
  <sheetViews>
    <sheetView topLeftCell="M1105" zoomScaleNormal="100" workbookViewId="0">
      <selection activeCell="R1123" sqref="R1123"/>
    </sheetView>
  </sheetViews>
  <sheetFormatPr defaultColWidth="12.625" defaultRowHeight="15" customHeight="1"/>
  <cols>
    <col min="2" max="2" width="8" customWidth="1"/>
    <col min="3" max="3" width="8.625" customWidth="1"/>
    <col min="4" max="4" width="10.625" customWidth="1"/>
    <col min="5" max="5" width="8" customWidth="1"/>
    <col min="6" max="6" width="9" customWidth="1"/>
    <col min="7" max="7" width="11.875" customWidth="1"/>
    <col min="8" max="8" width="10.625" customWidth="1"/>
    <col min="9" max="9" width="8" customWidth="1"/>
    <col min="10" max="10" width="8.625" customWidth="1"/>
    <col min="11" max="11" width="11.875" customWidth="1"/>
    <col min="12" max="12" width="21.125" customWidth="1"/>
    <col min="13" max="14" width="8" customWidth="1"/>
    <col min="15" max="15" width="8.625" customWidth="1"/>
    <col min="16" max="16" width="11.875" customWidth="1"/>
    <col min="17" max="17" width="21.125" customWidth="1"/>
    <col min="18" max="18" width="24" customWidth="1"/>
    <col min="19" max="19" width="10.625" customWidth="1"/>
    <col min="20" max="20" width="8" customWidth="1"/>
    <col min="21" max="21" width="12.875" customWidth="1"/>
    <col min="22" max="22" width="24" customWidth="1"/>
    <col min="23" max="23" width="8" style="25" customWidth="1"/>
    <col min="24" max="24" width="12.875" style="25" customWidth="1"/>
    <col min="25" max="26" width="24" style="25" customWidth="1"/>
    <col min="27" max="27" width="8" style="25" customWidth="1"/>
  </cols>
  <sheetData>
    <row r="1" spans="2:28">
      <c r="B1" s="39"/>
      <c r="C1" s="17" t="s">
        <v>474</v>
      </c>
      <c r="D1" s="17" t="s">
        <v>475</v>
      </c>
      <c r="E1" s="39"/>
      <c r="F1" s="17" t="s">
        <v>474</v>
      </c>
      <c r="G1" s="17" t="s">
        <v>476</v>
      </c>
      <c r="H1" s="17" t="s">
        <v>477</v>
      </c>
      <c r="I1" s="39"/>
      <c r="J1" s="17" t="s">
        <v>474</v>
      </c>
      <c r="K1" s="17" t="s">
        <v>476</v>
      </c>
      <c r="L1" s="17" t="s">
        <v>478</v>
      </c>
      <c r="M1" s="17" t="s">
        <v>479</v>
      </c>
      <c r="N1" s="39"/>
      <c r="O1" s="17" t="s">
        <v>474</v>
      </c>
      <c r="P1" s="17" t="s">
        <v>476</v>
      </c>
      <c r="Q1" s="17" t="s">
        <v>478</v>
      </c>
      <c r="R1" s="17" t="s">
        <v>210</v>
      </c>
      <c r="S1" s="17" t="s">
        <v>480</v>
      </c>
      <c r="T1" s="39"/>
      <c r="U1" s="17" t="s">
        <v>481</v>
      </c>
      <c r="V1" s="17" t="s">
        <v>49</v>
      </c>
      <c r="W1" s="39"/>
      <c r="X1" s="17" t="s">
        <v>476</v>
      </c>
      <c r="Y1" s="17" t="s">
        <v>478</v>
      </c>
      <c r="Z1" s="17" t="s">
        <v>210</v>
      </c>
      <c r="AA1" s="39"/>
      <c r="AB1" s="25"/>
    </row>
    <row r="2" spans="2:28">
      <c r="B2" s="39"/>
      <c r="C2" s="20" t="s">
        <v>482</v>
      </c>
      <c r="D2" s="20">
        <v>10</v>
      </c>
      <c r="E2" s="39"/>
      <c r="F2" s="20" t="s">
        <v>482</v>
      </c>
      <c r="G2" s="20" t="s">
        <v>483</v>
      </c>
      <c r="H2" s="20">
        <v>1004</v>
      </c>
      <c r="I2" s="39"/>
      <c r="J2" s="20" t="s">
        <v>482</v>
      </c>
      <c r="K2" s="20" t="s">
        <v>483</v>
      </c>
      <c r="L2" s="20" t="s">
        <v>484</v>
      </c>
      <c r="M2" s="20">
        <v>100409</v>
      </c>
      <c r="N2" s="39"/>
      <c r="O2" s="20" t="s">
        <v>482</v>
      </c>
      <c r="P2" s="20" t="s">
        <v>483</v>
      </c>
      <c r="Q2" s="20" t="s">
        <v>484</v>
      </c>
      <c r="R2" s="20" t="s">
        <v>484</v>
      </c>
      <c r="S2" s="20">
        <v>10040913</v>
      </c>
      <c r="T2" s="39"/>
      <c r="U2" s="13" t="s">
        <v>306</v>
      </c>
      <c r="V2" s="13" t="s">
        <v>306</v>
      </c>
      <c r="W2" s="39"/>
      <c r="X2" s="13" t="s">
        <v>292</v>
      </c>
      <c r="Y2" s="20" t="s">
        <v>78</v>
      </c>
      <c r="Z2" s="20" t="s">
        <v>217</v>
      </c>
      <c r="AA2" s="39"/>
      <c r="AB2" s="20"/>
    </row>
    <row r="3" spans="2:28">
      <c r="B3" s="39"/>
      <c r="C3" s="20" t="s">
        <v>291</v>
      </c>
      <c r="D3" s="20">
        <v>20</v>
      </c>
      <c r="E3" s="39"/>
      <c r="F3" s="20" t="s">
        <v>482</v>
      </c>
      <c r="G3" s="20" t="s">
        <v>482</v>
      </c>
      <c r="H3" s="20">
        <v>1006</v>
      </c>
      <c r="I3" s="39"/>
      <c r="J3" s="20" t="s">
        <v>482</v>
      </c>
      <c r="K3" s="20" t="s">
        <v>483</v>
      </c>
      <c r="L3" s="20" t="s">
        <v>485</v>
      </c>
      <c r="M3" s="20">
        <v>100419</v>
      </c>
      <c r="N3" s="39"/>
      <c r="O3" s="20" t="s">
        <v>482</v>
      </c>
      <c r="P3" s="20" t="s">
        <v>483</v>
      </c>
      <c r="Q3" s="20" t="s">
        <v>484</v>
      </c>
      <c r="R3" s="20" t="s">
        <v>486</v>
      </c>
      <c r="S3" s="20">
        <v>10040915</v>
      </c>
      <c r="T3" s="39"/>
      <c r="U3" s="13" t="s">
        <v>324</v>
      </c>
      <c r="V3" s="13" t="s">
        <v>324</v>
      </c>
      <c r="W3" s="39"/>
      <c r="X3" s="13" t="s">
        <v>487</v>
      </c>
      <c r="Y3" s="20" t="s">
        <v>79</v>
      </c>
      <c r="Z3" s="20" t="s">
        <v>223</v>
      </c>
      <c r="AA3" s="39"/>
      <c r="AB3" s="20"/>
    </row>
    <row r="4" spans="2:28">
      <c r="B4" s="39"/>
      <c r="C4" s="20" t="s">
        <v>488</v>
      </c>
      <c r="D4" s="20">
        <v>30</v>
      </c>
      <c r="E4" s="39"/>
      <c r="F4" s="20" t="s">
        <v>482</v>
      </c>
      <c r="G4" s="20" t="s">
        <v>489</v>
      </c>
      <c r="H4" s="20">
        <v>1009</v>
      </c>
      <c r="I4" s="39"/>
      <c r="J4" s="20" t="s">
        <v>482</v>
      </c>
      <c r="K4" s="20" t="s">
        <v>483</v>
      </c>
      <c r="L4" s="20" t="s">
        <v>490</v>
      </c>
      <c r="M4" s="20">
        <v>100428</v>
      </c>
      <c r="N4" s="39"/>
      <c r="O4" s="20" t="s">
        <v>482</v>
      </c>
      <c r="P4" s="20" t="s">
        <v>483</v>
      </c>
      <c r="Q4" s="20" t="s">
        <v>484</v>
      </c>
      <c r="R4" s="20" t="s">
        <v>491</v>
      </c>
      <c r="S4" s="20">
        <v>10040923</v>
      </c>
      <c r="T4" s="39"/>
      <c r="U4" s="13" t="s">
        <v>325</v>
      </c>
      <c r="V4" s="13" t="s">
        <v>325</v>
      </c>
      <c r="W4" s="39"/>
      <c r="X4" s="13"/>
      <c r="Y4" s="20" t="s">
        <v>80</v>
      </c>
      <c r="Z4" s="20" t="s">
        <v>218</v>
      </c>
      <c r="AA4" s="39"/>
      <c r="AB4" s="20"/>
    </row>
    <row r="5" spans="2:28">
      <c r="B5" s="39"/>
      <c r="C5" s="20" t="s">
        <v>492</v>
      </c>
      <c r="D5" s="20">
        <v>40</v>
      </c>
      <c r="E5" s="39"/>
      <c r="F5" s="20" t="s">
        <v>482</v>
      </c>
      <c r="G5" s="20" t="s">
        <v>493</v>
      </c>
      <c r="H5" s="20">
        <v>1042</v>
      </c>
      <c r="I5" s="39"/>
      <c r="J5" s="20" t="s">
        <v>482</v>
      </c>
      <c r="K5" s="20" t="s">
        <v>483</v>
      </c>
      <c r="L5" s="20" t="s">
        <v>494</v>
      </c>
      <c r="M5" s="20">
        <v>100447</v>
      </c>
      <c r="N5" s="39"/>
      <c r="O5" s="20" t="s">
        <v>482</v>
      </c>
      <c r="P5" s="20" t="s">
        <v>483</v>
      </c>
      <c r="Q5" s="20" t="s">
        <v>484</v>
      </c>
      <c r="R5" s="20" t="s">
        <v>495</v>
      </c>
      <c r="S5" s="20">
        <v>10040939</v>
      </c>
      <c r="T5" s="39"/>
      <c r="U5" s="13" t="s">
        <v>308</v>
      </c>
      <c r="V5" s="13" t="s">
        <v>308</v>
      </c>
      <c r="W5" s="39"/>
      <c r="X5" s="13"/>
      <c r="Y5" s="20" t="s">
        <v>81</v>
      </c>
      <c r="Z5" s="20" t="s">
        <v>496</v>
      </c>
      <c r="AA5" s="39"/>
      <c r="AB5" s="20"/>
    </row>
    <row r="6" spans="2:28">
      <c r="B6" s="39"/>
      <c r="C6" s="20" t="s">
        <v>497</v>
      </c>
      <c r="D6" s="20">
        <v>45</v>
      </c>
      <c r="E6" s="39"/>
      <c r="F6" s="20" t="s">
        <v>482</v>
      </c>
      <c r="G6" s="20" t="s">
        <v>498</v>
      </c>
      <c r="H6" s="20">
        <v>1078</v>
      </c>
      <c r="I6" s="39"/>
      <c r="J6" s="20" t="s">
        <v>482</v>
      </c>
      <c r="K6" s="20" t="s">
        <v>483</v>
      </c>
      <c r="L6" s="20" t="s">
        <v>499</v>
      </c>
      <c r="M6" s="20">
        <v>100485</v>
      </c>
      <c r="N6" s="39"/>
      <c r="O6" s="20" t="s">
        <v>482</v>
      </c>
      <c r="P6" s="20" t="s">
        <v>483</v>
      </c>
      <c r="Q6" s="20" t="s">
        <v>484</v>
      </c>
      <c r="R6" s="20" t="s">
        <v>500</v>
      </c>
      <c r="S6" s="20">
        <v>10040943</v>
      </c>
      <c r="T6" s="39"/>
      <c r="U6" s="13" t="s">
        <v>309</v>
      </c>
      <c r="V6" s="13" t="s">
        <v>309</v>
      </c>
      <c r="W6" s="39"/>
      <c r="X6" s="13"/>
      <c r="Y6" s="20" t="s">
        <v>82</v>
      </c>
      <c r="Z6" s="20" t="s">
        <v>77</v>
      </c>
      <c r="AA6" s="39"/>
      <c r="AB6" s="20"/>
    </row>
    <row r="7" spans="2:28">
      <c r="B7" s="39"/>
      <c r="C7" s="20" t="s">
        <v>501</v>
      </c>
      <c r="D7" s="20">
        <v>50</v>
      </c>
      <c r="E7" s="39"/>
      <c r="F7" s="20" t="s">
        <v>482</v>
      </c>
      <c r="G7" s="20" t="s">
        <v>502</v>
      </c>
      <c r="H7" s="20">
        <v>1079</v>
      </c>
      <c r="I7" s="39"/>
      <c r="J7" s="20" t="s">
        <v>482</v>
      </c>
      <c r="K7" s="20" t="s">
        <v>482</v>
      </c>
      <c r="L7" s="20" t="s">
        <v>503</v>
      </c>
      <c r="M7" s="20">
        <v>100602</v>
      </c>
      <c r="N7" s="39"/>
      <c r="O7" s="20" t="s">
        <v>482</v>
      </c>
      <c r="P7" s="20" t="s">
        <v>483</v>
      </c>
      <c r="Q7" s="20" t="s">
        <v>484</v>
      </c>
      <c r="R7" s="20" t="s">
        <v>504</v>
      </c>
      <c r="S7" s="20">
        <v>10040947</v>
      </c>
      <c r="T7" s="39"/>
      <c r="U7" s="13" t="s">
        <v>310</v>
      </c>
      <c r="V7" s="13" t="s">
        <v>310</v>
      </c>
      <c r="W7" s="39"/>
      <c r="X7" s="13"/>
      <c r="Y7" s="20" t="s">
        <v>83</v>
      </c>
      <c r="Z7" s="20" t="s">
        <v>226</v>
      </c>
      <c r="AA7" s="39"/>
      <c r="AB7" s="20"/>
    </row>
    <row r="8" spans="2:28">
      <c r="B8" s="39"/>
      <c r="C8" s="20" t="s">
        <v>505</v>
      </c>
      <c r="D8" s="20">
        <v>55</v>
      </c>
      <c r="E8" s="39"/>
      <c r="F8" s="20" t="s">
        <v>291</v>
      </c>
      <c r="G8" s="20" t="s">
        <v>487</v>
      </c>
      <c r="H8" s="20">
        <v>2003</v>
      </c>
      <c r="I8" s="39"/>
      <c r="J8" s="20" t="s">
        <v>482</v>
      </c>
      <c r="K8" s="20" t="s">
        <v>482</v>
      </c>
      <c r="L8" s="20" t="s">
        <v>506</v>
      </c>
      <c r="M8" s="20">
        <v>100603</v>
      </c>
      <c r="N8" s="39"/>
      <c r="O8" s="20" t="s">
        <v>482</v>
      </c>
      <c r="P8" s="20" t="s">
        <v>483</v>
      </c>
      <c r="Q8" s="20" t="s">
        <v>484</v>
      </c>
      <c r="R8" s="20" t="s">
        <v>507</v>
      </c>
      <c r="S8" s="20">
        <v>10040963</v>
      </c>
      <c r="T8" s="39"/>
      <c r="U8" s="13" t="s">
        <v>331</v>
      </c>
      <c r="V8" s="13" t="s">
        <v>331</v>
      </c>
      <c r="W8" s="39"/>
      <c r="X8" s="13"/>
      <c r="Y8" s="20" t="s">
        <v>77</v>
      </c>
      <c r="Z8" s="20" t="s">
        <v>224</v>
      </c>
      <c r="AA8" s="39"/>
      <c r="AB8" s="20"/>
    </row>
    <row r="9" spans="2:28">
      <c r="B9" s="39"/>
      <c r="C9" s="20" t="s">
        <v>508</v>
      </c>
      <c r="D9" s="20">
        <v>60</v>
      </c>
      <c r="E9" s="39"/>
      <c r="F9" s="20" t="s">
        <v>291</v>
      </c>
      <c r="G9" s="20" t="s">
        <v>509</v>
      </c>
      <c r="H9" s="20">
        <v>2012</v>
      </c>
      <c r="I9" s="39"/>
      <c r="J9" s="20" t="s">
        <v>482</v>
      </c>
      <c r="K9" s="20" t="s">
        <v>482</v>
      </c>
      <c r="L9" s="20" t="s">
        <v>510</v>
      </c>
      <c r="M9" s="20">
        <v>100607</v>
      </c>
      <c r="N9" s="39"/>
      <c r="O9" s="20" t="s">
        <v>482</v>
      </c>
      <c r="P9" s="20" t="s">
        <v>483</v>
      </c>
      <c r="Q9" s="20" t="s">
        <v>484</v>
      </c>
      <c r="R9" s="20" t="s">
        <v>511</v>
      </c>
      <c r="S9" s="20">
        <v>10040971</v>
      </c>
      <c r="T9" s="39"/>
      <c r="U9" s="13" t="s">
        <v>326</v>
      </c>
      <c r="V9" s="13" t="s">
        <v>326</v>
      </c>
      <c r="W9" s="39"/>
      <c r="X9" s="13"/>
      <c r="Y9" s="20" t="s">
        <v>76</v>
      </c>
      <c r="Z9" s="20" t="s">
        <v>221</v>
      </c>
      <c r="AA9" s="39"/>
      <c r="AB9" s="20"/>
    </row>
    <row r="10" spans="2:28">
      <c r="B10" s="39"/>
      <c r="C10" s="20"/>
      <c r="D10" s="20"/>
      <c r="E10" s="39"/>
      <c r="F10" s="20" t="s">
        <v>291</v>
      </c>
      <c r="G10" s="20" t="s">
        <v>512</v>
      </c>
      <c r="H10" s="20">
        <v>2013</v>
      </c>
      <c r="I10" s="39"/>
      <c r="J10" s="20" t="s">
        <v>482</v>
      </c>
      <c r="K10" s="20" t="s">
        <v>482</v>
      </c>
      <c r="L10" s="20" t="s">
        <v>513</v>
      </c>
      <c r="M10" s="20">
        <v>100610</v>
      </c>
      <c r="N10" s="39"/>
      <c r="O10" s="20" t="s">
        <v>482</v>
      </c>
      <c r="P10" s="20" t="s">
        <v>483</v>
      </c>
      <c r="Q10" s="20" t="s">
        <v>484</v>
      </c>
      <c r="R10" s="20" t="s">
        <v>514</v>
      </c>
      <c r="S10" s="20">
        <v>10040979</v>
      </c>
      <c r="T10" s="39"/>
      <c r="U10" s="13" t="s">
        <v>316</v>
      </c>
      <c r="V10" s="13" t="s">
        <v>316</v>
      </c>
      <c r="W10" s="39"/>
      <c r="X10" s="13"/>
      <c r="Y10" s="13" t="s">
        <v>515</v>
      </c>
      <c r="Z10" s="20" t="s">
        <v>225</v>
      </c>
      <c r="AA10" s="39"/>
      <c r="AB10" s="20"/>
    </row>
    <row r="11" spans="2:28">
      <c r="B11" s="39"/>
      <c r="C11" s="20"/>
      <c r="D11" s="20"/>
      <c r="E11" s="39"/>
      <c r="F11" s="20" t="s">
        <v>291</v>
      </c>
      <c r="G11" s="20" t="s">
        <v>291</v>
      </c>
      <c r="H11" s="20">
        <v>2015</v>
      </c>
      <c r="I11" s="39"/>
      <c r="J11" s="20" t="s">
        <v>482</v>
      </c>
      <c r="K11" s="20" t="s">
        <v>482</v>
      </c>
      <c r="L11" s="20" t="s">
        <v>516</v>
      </c>
      <c r="M11" s="20">
        <v>100651</v>
      </c>
      <c r="N11" s="39"/>
      <c r="O11" s="20" t="s">
        <v>482</v>
      </c>
      <c r="P11" s="20" t="s">
        <v>483</v>
      </c>
      <c r="Q11" s="20" t="s">
        <v>484</v>
      </c>
      <c r="R11" s="20" t="s">
        <v>517</v>
      </c>
      <c r="S11" s="20">
        <v>10040987</v>
      </c>
      <c r="T11" s="39"/>
      <c r="U11" s="20"/>
      <c r="V11" s="13" t="s">
        <v>103</v>
      </c>
      <c r="W11" s="39"/>
      <c r="X11" s="20"/>
      <c r="Y11" s="13"/>
      <c r="Z11" s="20" t="s">
        <v>219</v>
      </c>
      <c r="AA11" s="39"/>
      <c r="AB11" s="20"/>
    </row>
    <row r="12" spans="2:28">
      <c r="B12" s="39"/>
      <c r="C12" s="20"/>
      <c r="D12" s="20"/>
      <c r="E12" s="39"/>
      <c r="F12" s="20" t="s">
        <v>291</v>
      </c>
      <c r="G12" s="20" t="s">
        <v>518</v>
      </c>
      <c r="H12" s="20">
        <v>2019</v>
      </c>
      <c r="I12" s="39"/>
      <c r="J12" s="20" t="s">
        <v>482</v>
      </c>
      <c r="K12" s="20" t="s">
        <v>482</v>
      </c>
      <c r="L12" s="20" t="s">
        <v>519</v>
      </c>
      <c r="M12" s="20">
        <v>100632</v>
      </c>
      <c r="N12" s="39"/>
      <c r="O12" s="20" t="s">
        <v>482</v>
      </c>
      <c r="P12" s="20" t="s">
        <v>483</v>
      </c>
      <c r="Q12" s="20" t="s">
        <v>484</v>
      </c>
      <c r="R12" s="20" t="s">
        <v>520</v>
      </c>
      <c r="S12" s="20">
        <v>10040991</v>
      </c>
      <c r="T12" s="39"/>
      <c r="U12" s="20"/>
      <c r="V12" s="13" t="s">
        <v>104</v>
      </c>
      <c r="W12" s="39"/>
      <c r="X12" s="20"/>
      <c r="Y12" s="13"/>
      <c r="Z12" s="20" t="s">
        <v>220</v>
      </c>
      <c r="AA12" s="39"/>
      <c r="AB12" s="20"/>
    </row>
    <row r="13" spans="2:28">
      <c r="B13" s="39"/>
      <c r="C13" s="20"/>
      <c r="D13" s="20"/>
      <c r="E13" s="39"/>
      <c r="F13" s="20" t="s">
        <v>291</v>
      </c>
      <c r="G13" s="20" t="s">
        <v>292</v>
      </c>
      <c r="H13" s="20">
        <v>2022</v>
      </c>
      <c r="I13" s="39"/>
      <c r="J13" s="20" t="s">
        <v>482</v>
      </c>
      <c r="K13" s="20" t="s">
        <v>482</v>
      </c>
      <c r="L13" s="20" t="s">
        <v>521</v>
      </c>
      <c r="M13" s="20">
        <v>100636</v>
      </c>
      <c r="N13" s="39"/>
      <c r="O13" s="20" t="s">
        <v>482</v>
      </c>
      <c r="P13" s="20" t="s">
        <v>483</v>
      </c>
      <c r="Q13" s="20" t="s">
        <v>484</v>
      </c>
      <c r="R13" s="20" t="s">
        <v>522</v>
      </c>
      <c r="S13" s="20">
        <v>10040994</v>
      </c>
      <c r="T13" s="39"/>
      <c r="U13" s="20"/>
      <c r="V13" s="13" t="s">
        <v>105</v>
      </c>
      <c r="W13" s="39"/>
      <c r="X13" s="20"/>
      <c r="Y13" s="13"/>
      <c r="Z13" s="20" t="s">
        <v>222</v>
      </c>
      <c r="AA13" s="39"/>
      <c r="AB13" s="20"/>
    </row>
    <row r="14" spans="2:28">
      <c r="B14" s="39"/>
      <c r="C14" s="20"/>
      <c r="D14" s="20"/>
      <c r="E14" s="39"/>
      <c r="F14" s="20" t="s">
        <v>291</v>
      </c>
      <c r="G14" s="20" t="s">
        <v>523</v>
      </c>
      <c r="H14" s="20">
        <v>2030</v>
      </c>
      <c r="I14" s="39"/>
      <c r="J14" s="20" t="s">
        <v>482</v>
      </c>
      <c r="K14" s="20" t="s">
        <v>482</v>
      </c>
      <c r="L14" s="20" t="s">
        <v>524</v>
      </c>
      <c r="M14" s="20">
        <v>100662</v>
      </c>
      <c r="N14" s="39"/>
      <c r="O14" s="20" t="s">
        <v>482</v>
      </c>
      <c r="P14" s="20" t="s">
        <v>483</v>
      </c>
      <c r="Q14" s="20" t="s">
        <v>484</v>
      </c>
      <c r="R14" s="20" t="s">
        <v>525</v>
      </c>
      <c r="S14" s="20">
        <v>10040999</v>
      </c>
      <c r="T14" s="39"/>
      <c r="U14" s="20"/>
      <c r="V14" s="13" t="s">
        <v>106</v>
      </c>
      <c r="W14" s="39"/>
      <c r="X14" s="20"/>
      <c r="Y14" s="13"/>
      <c r="Z14" s="20" t="s">
        <v>526</v>
      </c>
      <c r="AA14" s="39"/>
      <c r="AB14" s="25"/>
    </row>
    <row r="15" spans="2:28">
      <c r="B15" s="39"/>
      <c r="C15" s="20"/>
      <c r="D15" s="20"/>
      <c r="E15" s="39"/>
      <c r="F15" s="20" t="s">
        <v>291</v>
      </c>
      <c r="G15" s="20" t="s">
        <v>527</v>
      </c>
      <c r="H15" s="20">
        <v>2046</v>
      </c>
      <c r="I15" s="39"/>
      <c r="J15" s="20" t="s">
        <v>482</v>
      </c>
      <c r="K15" s="20" t="s">
        <v>482</v>
      </c>
      <c r="L15" s="20" t="s">
        <v>528</v>
      </c>
      <c r="M15" s="20">
        <v>100669</v>
      </c>
      <c r="N15" s="39"/>
      <c r="O15" s="20" t="s">
        <v>482</v>
      </c>
      <c r="P15" s="20" t="s">
        <v>483</v>
      </c>
      <c r="Q15" s="20" t="s">
        <v>484</v>
      </c>
      <c r="R15" s="20" t="s">
        <v>529</v>
      </c>
      <c r="S15" s="20">
        <v>10040995</v>
      </c>
      <c r="T15" s="39"/>
      <c r="U15" s="20"/>
      <c r="V15" s="13" t="s">
        <v>107</v>
      </c>
      <c r="W15" s="39"/>
      <c r="X15" s="20"/>
      <c r="Y15" s="13"/>
      <c r="Z15" s="20" t="s">
        <v>530</v>
      </c>
      <c r="AA15" s="39"/>
      <c r="AB15" s="25"/>
    </row>
    <row r="16" spans="2:28">
      <c r="B16" s="39"/>
      <c r="C16" s="20"/>
      <c r="D16" s="20"/>
      <c r="E16" s="39"/>
      <c r="F16" s="20" t="s">
        <v>291</v>
      </c>
      <c r="G16" s="20" t="s">
        <v>531</v>
      </c>
      <c r="H16" s="20">
        <v>2051</v>
      </c>
      <c r="I16" s="39"/>
      <c r="J16" s="20" t="s">
        <v>482</v>
      </c>
      <c r="K16" s="20" t="s">
        <v>482</v>
      </c>
      <c r="L16" s="20" t="s">
        <v>532</v>
      </c>
      <c r="M16" s="20">
        <v>100694</v>
      </c>
      <c r="N16" s="39"/>
      <c r="O16" s="20" t="s">
        <v>482</v>
      </c>
      <c r="P16" s="20" t="s">
        <v>483</v>
      </c>
      <c r="Q16" s="20" t="s">
        <v>484</v>
      </c>
      <c r="R16" s="20" t="s">
        <v>533</v>
      </c>
      <c r="S16" s="20">
        <v>10040996</v>
      </c>
      <c r="T16" s="39"/>
      <c r="U16" s="20"/>
      <c r="V16" s="13" t="s">
        <v>108</v>
      </c>
      <c r="W16" s="39"/>
      <c r="X16" s="20"/>
      <c r="Y16" s="13"/>
      <c r="Z16" s="20" t="s">
        <v>534</v>
      </c>
      <c r="AA16" s="39"/>
      <c r="AB16" s="25"/>
    </row>
    <row r="17" spans="2:27">
      <c r="B17" s="39"/>
      <c r="C17" s="20"/>
      <c r="D17" s="20"/>
      <c r="E17" s="39"/>
      <c r="F17" s="20" t="s">
        <v>291</v>
      </c>
      <c r="G17" s="20" t="s">
        <v>535</v>
      </c>
      <c r="H17" s="20">
        <v>2075</v>
      </c>
      <c r="I17" s="39"/>
      <c r="J17" s="20" t="s">
        <v>482</v>
      </c>
      <c r="K17" s="20" t="s">
        <v>489</v>
      </c>
      <c r="L17" s="20" t="s">
        <v>536</v>
      </c>
      <c r="M17" s="20">
        <v>100918</v>
      </c>
      <c r="N17" s="39"/>
      <c r="O17" s="20" t="s">
        <v>482</v>
      </c>
      <c r="P17" s="20" t="s">
        <v>483</v>
      </c>
      <c r="Q17" s="20" t="s">
        <v>485</v>
      </c>
      <c r="R17" s="20" t="s">
        <v>485</v>
      </c>
      <c r="S17" s="20">
        <v>10041923</v>
      </c>
      <c r="T17" s="39"/>
      <c r="U17" s="20"/>
      <c r="V17" s="13" t="s">
        <v>109</v>
      </c>
      <c r="W17" s="39"/>
      <c r="X17" s="20"/>
      <c r="Y17" s="13"/>
      <c r="Z17" s="20" t="s">
        <v>537</v>
      </c>
      <c r="AA17" s="39"/>
    </row>
    <row r="18" spans="2:27">
      <c r="B18" s="39"/>
      <c r="C18" s="20"/>
      <c r="D18" s="20"/>
      <c r="E18" s="39"/>
      <c r="F18" s="20" t="s">
        <v>291</v>
      </c>
      <c r="G18" s="20" t="s">
        <v>538</v>
      </c>
      <c r="H18" s="20">
        <v>2084</v>
      </c>
      <c r="I18" s="39"/>
      <c r="J18" s="20" t="s">
        <v>482</v>
      </c>
      <c r="K18" s="20" t="s">
        <v>489</v>
      </c>
      <c r="L18" s="20" t="s">
        <v>539</v>
      </c>
      <c r="M18" s="20">
        <v>100921</v>
      </c>
      <c r="N18" s="39"/>
      <c r="O18" s="20" t="s">
        <v>482</v>
      </c>
      <c r="P18" s="20" t="s">
        <v>483</v>
      </c>
      <c r="Q18" s="20" t="s">
        <v>485</v>
      </c>
      <c r="R18" s="20" t="s">
        <v>540</v>
      </c>
      <c r="S18" s="20">
        <v>10041947</v>
      </c>
      <c r="T18" s="39"/>
      <c r="U18" s="20"/>
      <c r="V18" s="13" t="s">
        <v>110</v>
      </c>
      <c r="W18" s="39"/>
      <c r="X18" s="20"/>
      <c r="Y18" s="13"/>
      <c r="Z18" s="20" t="s">
        <v>541</v>
      </c>
      <c r="AA18" s="39"/>
    </row>
    <row r="19" spans="2:27">
      <c r="B19" s="39"/>
      <c r="C19" s="20"/>
      <c r="D19" s="20"/>
      <c r="E19" s="39"/>
      <c r="F19" s="20" t="s">
        <v>488</v>
      </c>
      <c r="G19" s="20" t="s">
        <v>488</v>
      </c>
      <c r="H19" s="20">
        <v>3026</v>
      </c>
      <c r="I19" s="39"/>
      <c r="J19" s="20" t="s">
        <v>482</v>
      </c>
      <c r="K19" s="20" t="s">
        <v>489</v>
      </c>
      <c r="L19" s="20" t="s">
        <v>542</v>
      </c>
      <c r="M19" s="20">
        <v>100925</v>
      </c>
      <c r="N19" s="39"/>
      <c r="O19" s="20" t="s">
        <v>482</v>
      </c>
      <c r="P19" s="20" t="s">
        <v>483</v>
      </c>
      <c r="Q19" s="20" t="s">
        <v>485</v>
      </c>
      <c r="R19" s="20" t="s">
        <v>543</v>
      </c>
      <c r="S19" s="20">
        <v>10041971</v>
      </c>
      <c r="T19" s="39"/>
      <c r="U19" s="20"/>
      <c r="V19" s="13" t="s">
        <v>111</v>
      </c>
      <c r="W19" s="39"/>
      <c r="X19" s="20"/>
      <c r="Y19" s="13"/>
      <c r="Z19" s="20" t="s">
        <v>544</v>
      </c>
      <c r="AA19" s="39"/>
    </row>
    <row r="20" spans="2:27">
      <c r="B20" s="39"/>
      <c r="C20" s="20"/>
      <c r="D20" s="20"/>
      <c r="E20" s="39"/>
      <c r="F20" s="20" t="s">
        <v>488</v>
      </c>
      <c r="G20" s="20" t="s">
        <v>545</v>
      </c>
      <c r="H20" s="20">
        <v>3029</v>
      </c>
      <c r="I20" s="39"/>
      <c r="J20" s="20" t="s">
        <v>482</v>
      </c>
      <c r="K20" s="20" t="s">
        <v>489</v>
      </c>
      <c r="L20" s="20" t="s">
        <v>546</v>
      </c>
      <c r="M20" s="20">
        <v>100929</v>
      </c>
      <c r="N20" s="39"/>
      <c r="O20" s="20" t="s">
        <v>482</v>
      </c>
      <c r="P20" s="20" t="s">
        <v>483</v>
      </c>
      <c r="Q20" s="20" t="s">
        <v>485</v>
      </c>
      <c r="R20" s="20" t="s">
        <v>547</v>
      </c>
      <c r="S20" s="20">
        <v>10041995</v>
      </c>
      <c r="T20" s="39"/>
      <c r="U20" s="20"/>
      <c r="V20" s="13" t="s">
        <v>112</v>
      </c>
      <c r="W20" s="39"/>
      <c r="X20" s="20"/>
      <c r="Y20" s="13"/>
      <c r="Z20" s="20" t="s">
        <v>211</v>
      </c>
      <c r="AA20" s="39"/>
    </row>
    <row r="21" spans="2:27" ht="15.75" customHeight="1">
      <c r="B21" s="39"/>
      <c r="C21" s="20"/>
      <c r="D21" s="20"/>
      <c r="E21" s="39"/>
      <c r="F21" s="20" t="s">
        <v>488</v>
      </c>
      <c r="G21" s="20" t="s">
        <v>548</v>
      </c>
      <c r="H21" s="20">
        <v>3033</v>
      </c>
      <c r="I21" s="39"/>
      <c r="J21" s="20" t="s">
        <v>482</v>
      </c>
      <c r="K21" s="20" t="s">
        <v>489</v>
      </c>
      <c r="L21" s="20" t="s">
        <v>549</v>
      </c>
      <c r="M21" s="20">
        <v>100954</v>
      </c>
      <c r="N21" s="39"/>
      <c r="O21" s="20" t="s">
        <v>482</v>
      </c>
      <c r="P21" s="20" t="s">
        <v>483</v>
      </c>
      <c r="Q21" s="20" t="s">
        <v>490</v>
      </c>
      <c r="R21" s="20" t="s">
        <v>550</v>
      </c>
      <c r="S21" s="20">
        <v>10042817</v>
      </c>
      <c r="T21" s="39"/>
      <c r="U21" s="20"/>
      <c r="V21" s="13" t="s">
        <v>113</v>
      </c>
      <c r="W21" s="39"/>
      <c r="X21" s="20"/>
      <c r="Y21" s="13"/>
      <c r="Z21" s="20" t="s">
        <v>551</v>
      </c>
      <c r="AA21" s="39"/>
    </row>
    <row r="22" spans="2:27" ht="15.75" customHeight="1">
      <c r="B22" s="39"/>
      <c r="C22" s="20"/>
      <c r="D22" s="20"/>
      <c r="E22" s="39"/>
      <c r="F22" s="20" t="s">
        <v>488</v>
      </c>
      <c r="G22" s="20" t="s">
        <v>552</v>
      </c>
      <c r="H22" s="20">
        <v>3035</v>
      </c>
      <c r="I22" s="39"/>
      <c r="J22" s="20" t="s">
        <v>482</v>
      </c>
      <c r="K22" s="20" t="s">
        <v>489</v>
      </c>
      <c r="L22" s="20" t="s">
        <v>553</v>
      </c>
      <c r="M22" s="20">
        <v>100965</v>
      </c>
      <c r="N22" s="39"/>
      <c r="O22" s="20" t="s">
        <v>482</v>
      </c>
      <c r="P22" s="20" t="s">
        <v>483</v>
      </c>
      <c r="Q22" s="20" t="s">
        <v>490</v>
      </c>
      <c r="R22" s="20" t="s">
        <v>526</v>
      </c>
      <c r="S22" s="20">
        <v>10042819</v>
      </c>
      <c r="T22" s="39"/>
      <c r="U22" s="25"/>
      <c r="V22" s="13" t="s">
        <v>114</v>
      </c>
      <c r="W22" s="39"/>
      <c r="Y22" s="13"/>
      <c r="Z22" s="20" t="s">
        <v>554</v>
      </c>
      <c r="AA22" s="39"/>
    </row>
    <row r="23" spans="2:27" ht="15.75" customHeight="1">
      <c r="B23" s="39"/>
      <c r="C23" s="20"/>
      <c r="D23" s="20"/>
      <c r="E23" s="39"/>
      <c r="F23" s="20" t="s">
        <v>488</v>
      </c>
      <c r="G23" s="20" t="s">
        <v>555</v>
      </c>
      <c r="H23" s="20">
        <v>3048</v>
      </c>
      <c r="I23" s="39"/>
      <c r="J23" s="20" t="s">
        <v>482</v>
      </c>
      <c r="K23" s="20" t="s">
        <v>489</v>
      </c>
      <c r="L23" s="20" t="s">
        <v>556</v>
      </c>
      <c r="M23" s="20">
        <v>100991</v>
      </c>
      <c r="N23" s="39"/>
      <c r="O23" s="20" t="s">
        <v>482</v>
      </c>
      <c r="P23" s="20" t="s">
        <v>483</v>
      </c>
      <c r="Q23" s="20" t="s">
        <v>490</v>
      </c>
      <c r="R23" s="20" t="s">
        <v>483</v>
      </c>
      <c r="S23" s="20">
        <v>10042828</v>
      </c>
      <c r="T23" s="39"/>
      <c r="U23" s="25"/>
      <c r="V23" s="13" t="s">
        <v>115</v>
      </c>
      <c r="W23" s="39"/>
      <c r="Y23" s="13"/>
      <c r="Z23" s="20" t="s">
        <v>557</v>
      </c>
      <c r="AA23" s="39"/>
    </row>
    <row r="24" spans="2:27" ht="15.75" customHeight="1">
      <c r="B24" s="39"/>
      <c r="C24" s="20"/>
      <c r="D24" s="20"/>
      <c r="E24" s="39"/>
      <c r="F24" s="20" t="s">
        <v>488</v>
      </c>
      <c r="G24" s="20" t="s">
        <v>558</v>
      </c>
      <c r="H24" s="20">
        <v>3054</v>
      </c>
      <c r="I24" s="39"/>
      <c r="J24" s="20" t="s">
        <v>482</v>
      </c>
      <c r="K24" s="20" t="s">
        <v>493</v>
      </c>
      <c r="L24" s="20" t="s">
        <v>559</v>
      </c>
      <c r="M24" s="20">
        <v>104240</v>
      </c>
      <c r="N24" s="39"/>
      <c r="O24" s="20" t="s">
        <v>482</v>
      </c>
      <c r="P24" s="20" t="s">
        <v>483</v>
      </c>
      <c r="Q24" s="20" t="s">
        <v>490</v>
      </c>
      <c r="R24" s="20" t="s">
        <v>560</v>
      </c>
      <c r="S24" s="20">
        <v>10042838</v>
      </c>
      <c r="T24" s="39"/>
      <c r="U24" s="25"/>
      <c r="V24" s="13" t="s">
        <v>116</v>
      </c>
      <c r="W24" s="39"/>
      <c r="Y24" s="13"/>
      <c r="Z24" s="20" t="s">
        <v>561</v>
      </c>
      <c r="AA24" s="39"/>
    </row>
    <row r="25" spans="2:27" ht="15.75" customHeight="1">
      <c r="B25" s="39"/>
      <c r="C25" s="20"/>
      <c r="D25" s="20"/>
      <c r="E25" s="39"/>
      <c r="F25" s="20" t="s">
        <v>488</v>
      </c>
      <c r="G25" s="20" t="s">
        <v>562</v>
      </c>
      <c r="H25" s="20">
        <v>3056</v>
      </c>
      <c r="I25" s="39"/>
      <c r="J25" s="20" t="s">
        <v>482</v>
      </c>
      <c r="K25" s="20" t="s">
        <v>493</v>
      </c>
      <c r="L25" s="20" t="s">
        <v>563</v>
      </c>
      <c r="M25" s="20">
        <v>104243</v>
      </c>
      <c r="N25" s="39"/>
      <c r="O25" s="20" t="s">
        <v>482</v>
      </c>
      <c r="P25" s="20" t="s">
        <v>483</v>
      </c>
      <c r="Q25" s="20" t="s">
        <v>490</v>
      </c>
      <c r="R25" s="20" t="s">
        <v>564</v>
      </c>
      <c r="S25" s="20">
        <v>10042847</v>
      </c>
      <c r="T25" s="39"/>
      <c r="U25" s="25"/>
      <c r="V25" s="13" t="s">
        <v>117</v>
      </c>
      <c r="W25" s="39"/>
      <c r="Y25" s="13"/>
      <c r="Z25" s="20" t="s">
        <v>565</v>
      </c>
      <c r="AA25" s="39"/>
    </row>
    <row r="26" spans="2:27" ht="15.75" customHeight="1">
      <c r="B26" s="39"/>
      <c r="C26" s="20"/>
      <c r="D26" s="20"/>
      <c r="E26" s="39"/>
      <c r="F26" s="20" t="s">
        <v>488</v>
      </c>
      <c r="G26" s="20" t="s">
        <v>566</v>
      </c>
      <c r="H26" s="20">
        <v>3059</v>
      </c>
      <c r="I26" s="39"/>
      <c r="J26" s="20" t="s">
        <v>482</v>
      </c>
      <c r="K26" s="20" t="s">
        <v>493</v>
      </c>
      <c r="L26" s="20" t="s">
        <v>567</v>
      </c>
      <c r="M26" s="20">
        <v>104273</v>
      </c>
      <c r="N26" s="39"/>
      <c r="O26" s="20" t="s">
        <v>482</v>
      </c>
      <c r="P26" s="20" t="s">
        <v>483</v>
      </c>
      <c r="Q26" s="20" t="s">
        <v>490</v>
      </c>
      <c r="R26" s="20" t="s">
        <v>568</v>
      </c>
      <c r="S26" s="20">
        <v>10042866</v>
      </c>
      <c r="T26" s="39"/>
      <c r="U26" s="25"/>
      <c r="V26" s="13" t="s">
        <v>118</v>
      </c>
      <c r="W26" s="39"/>
      <c r="Y26" s="13"/>
      <c r="Z26" s="20" t="s">
        <v>569</v>
      </c>
      <c r="AA26" s="39"/>
    </row>
    <row r="27" spans="2:27" ht="15.75" customHeight="1">
      <c r="B27" s="39"/>
      <c r="C27" s="20"/>
      <c r="D27" s="20"/>
      <c r="E27" s="39"/>
      <c r="F27" s="20" t="s">
        <v>488</v>
      </c>
      <c r="G27" s="20" t="s">
        <v>570</v>
      </c>
      <c r="H27" s="20">
        <v>3067</v>
      </c>
      <c r="I27" s="39"/>
      <c r="J27" s="20" t="s">
        <v>482</v>
      </c>
      <c r="K27" s="20" t="s">
        <v>493</v>
      </c>
      <c r="L27" s="20" t="s">
        <v>571</v>
      </c>
      <c r="M27" s="20">
        <v>104284</v>
      </c>
      <c r="N27" s="39"/>
      <c r="O27" s="20" t="s">
        <v>482</v>
      </c>
      <c r="P27" s="20" t="s">
        <v>483</v>
      </c>
      <c r="Q27" s="20" t="s">
        <v>490</v>
      </c>
      <c r="R27" s="20" t="s">
        <v>572</v>
      </c>
      <c r="S27" s="20">
        <v>10042876</v>
      </c>
      <c r="T27" s="39"/>
      <c r="U27" s="25"/>
      <c r="V27" s="13" t="s">
        <v>119</v>
      </c>
      <c r="W27" s="39"/>
      <c r="Y27" s="13"/>
      <c r="Z27" s="20" t="s">
        <v>212</v>
      </c>
      <c r="AA27" s="39"/>
    </row>
    <row r="28" spans="2:27" ht="15.75" customHeight="1">
      <c r="B28" s="39"/>
      <c r="C28" s="20"/>
      <c r="D28" s="20"/>
      <c r="E28" s="39"/>
      <c r="F28" s="20" t="s">
        <v>488</v>
      </c>
      <c r="G28" s="20" t="s">
        <v>573</v>
      </c>
      <c r="H28" s="20">
        <v>3068</v>
      </c>
      <c r="I28" s="39"/>
      <c r="J28" s="20" t="s">
        <v>482</v>
      </c>
      <c r="K28" s="20" t="s">
        <v>498</v>
      </c>
      <c r="L28" s="20" t="s">
        <v>574</v>
      </c>
      <c r="M28" s="20">
        <v>107838</v>
      </c>
      <c r="N28" s="39"/>
      <c r="O28" s="20" t="s">
        <v>482</v>
      </c>
      <c r="P28" s="20" t="s">
        <v>483</v>
      </c>
      <c r="Q28" s="20" t="s">
        <v>490</v>
      </c>
      <c r="R28" s="20" t="s">
        <v>575</v>
      </c>
      <c r="S28" s="20">
        <v>10042885</v>
      </c>
      <c r="T28" s="39"/>
      <c r="U28" s="25"/>
      <c r="V28" s="13" t="s">
        <v>120</v>
      </c>
      <c r="W28" s="39"/>
      <c r="Y28" s="13"/>
      <c r="Z28" s="20" t="s">
        <v>576</v>
      </c>
      <c r="AA28" s="39"/>
    </row>
    <row r="29" spans="2:27" ht="15.75" customHeight="1">
      <c r="B29" s="39"/>
      <c r="C29" s="20"/>
      <c r="D29" s="20"/>
      <c r="E29" s="39"/>
      <c r="F29" s="20" t="s">
        <v>488</v>
      </c>
      <c r="G29" s="20" t="s">
        <v>577</v>
      </c>
      <c r="H29" s="20">
        <v>3082</v>
      </c>
      <c r="I29" s="39"/>
      <c r="J29" s="20" t="s">
        <v>482</v>
      </c>
      <c r="K29" s="20" t="s">
        <v>498</v>
      </c>
      <c r="L29" s="20" t="s">
        <v>578</v>
      </c>
      <c r="M29" s="20">
        <v>107852</v>
      </c>
      <c r="N29" s="39"/>
      <c r="O29" s="20" t="s">
        <v>482</v>
      </c>
      <c r="P29" s="20" t="s">
        <v>483</v>
      </c>
      <c r="Q29" s="20" t="s">
        <v>490</v>
      </c>
      <c r="R29" s="20" t="s">
        <v>579</v>
      </c>
      <c r="S29" s="20">
        <v>10042895</v>
      </c>
      <c r="T29" s="39"/>
      <c r="U29" s="25"/>
      <c r="V29" s="13" t="s">
        <v>121</v>
      </c>
      <c r="W29" s="39"/>
      <c r="Y29" s="13"/>
      <c r="Z29" s="20" t="s">
        <v>580</v>
      </c>
      <c r="AA29" s="39"/>
    </row>
    <row r="30" spans="2:27" ht="15.75" customHeight="1">
      <c r="B30" s="39"/>
      <c r="C30" s="20"/>
      <c r="D30" s="20"/>
      <c r="E30" s="39"/>
      <c r="F30" s="20" t="s">
        <v>488</v>
      </c>
      <c r="G30" s="20" t="s">
        <v>581</v>
      </c>
      <c r="H30" s="20">
        <v>3086</v>
      </c>
      <c r="I30" s="39"/>
      <c r="J30" s="20" t="s">
        <v>482</v>
      </c>
      <c r="K30" s="20" t="s">
        <v>498</v>
      </c>
      <c r="L30" s="20" t="s">
        <v>582</v>
      </c>
      <c r="M30" s="20">
        <v>107855</v>
      </c>
      <c r="N30" s="39"/>
      <c r="O30" s="20" t="s">
        <v>482</v>
      </c>
      <c r="P30" s="20" t="s">
        <v>483</v>
      </c>
      <c r="Q30" s="20" t="s">
        <v>490</v>
      </c>
      <c r="R30" s="20" t="s">
        <v>525</v>
      </c>
      <c r="S30" s="20">
        <v>10042899</v>
      </c>
      <c r="T30" s="39"/>
      <c r="U30" s="25"/>
      <c r="V30" s="13" t="s">
        <v>122</v>
      </c>
      <c r="W30" s="39"/>
      <c r="Y30" s="13"/>
      <c r="Z30" s="20" t="s">
        <v>583</v>
      </c>
      <c r="AA30" s="39"/>
    </row>
    <row r="31" spans="2:27" ht="15.75" customHeight="1">
      <c r="B31" s="39"/>
      <c r="C31" s="20"/>
      <c r="D31" s="20"/>
      <c r="E31" s="39"/>
      <c r="F31" s="20" t="s">
        <v>488</v>
      </c>
      <c r="G31" s="20" t="s">
        <v>584</v>
      </c>
      <c r="H31" s="20">
        <v>3093</v>
      </c>
      <c r="I31" s="39"/>
      <c r="J31" s="20" t="s">
        <v>482</v>
      </c>
      <c r="K31" s="20" t="s">
        <v>498</v>
      </c>
      <c r="L31" s="20" t="s">
        <v>585</v>
      </c>
      <c r="M31" s="20">
        <v>107857</v>
      </c>
      <c r="N31" s="39"/>
      <c r="O31" s="20" t="s">
        <v>482</v>
      </c>
      <c r="P31" s="20" t="s">
        <v>483</v>
      </c>
      <c r="Q31" s="20" t="s">
        <v>490</v>
      </c>
      <c r="R31" s="20" t="s">
        <v>586</v>
      </c>
      <c r="S31" s="20">
        <v>10042857</v>
      </c>
      <c r="T31" s="39"/>
      <c r="U31" s="25"/>
      <c r="V31" s="13" t="s">
        <v>123</v>
      </c>
      <c r="W31" s="39"/>
      <c r="Y31" s="13"/>
      <c r="Z31" s="20" t="s">
        <v>587</v>
      </c>
      <c r="AA31" s="39"/>
    </row>
    <row r="32" spans="2:27" ht="15.75" customHeight="1">
      <c r="B32" s="39"/>
      <c r="C32" s="20"/>
      <c r="D32" s="20"/>
      <c r="E32" s="39"/>
      <c r="F32" s="20" t="s">
        <v>492</v>
      </c>
      <c r="G32" s="20" t="s">
        <v>588</v>
      </c>
      <c r="H32" s="20">
        <v>4001</v>
      </c>
      <c r="I32" s="39"/>
      <c r="J32" s="20" t="s">
        <v>482</v>
      </c>
      <c r="K32" s="20" t="s">
        <v>498</v>
      </c>
      <c r="L32" s="20" t="s">
        <v>589</v>
      </c>
      <c r="M32" s="20">
        <v>107866</v>
      </c>
      <c r="N32" s="39"/>
      <c r="O32" s="20" t="s">
        <v>482</v>
      </c>
      <c r="P32" s="20" t="s">
        <v>483</v>
      </c>
      <c r="Q32" s="20" t="s">
        <v>494</v>
      </c>
      <c r="R32" s="20" t="s">
        <v>494</v>
      </c>
      <c r="S32" s="20">
        <v>10044711</v>
      </c>
      <c r="T32" s="39"/>
      <c r="U32" s="25"/>
      <c r="V32" s="13" t="s">
        <v>124</v>
      </c>
      <c r="W32" s="39"/>
      <c r="Y32" s="13"/>
      <c r="Z32" s="20" t="s">
        <v>590</v>
      </c>
      <c r="AA32" s="39"/>
    </row>
    <row r="33" spans="2:27" ht="15.75" customHeight="1">
      <c r="B33" s="39"/>
      <c r="C33" s="20"/>
      <c r="D33" s="20"/>
      <c r="E33" s="39"/>
      <c r="F33" s="20" t="s">
        <v>492</v>
      </c>
      <c r="G33" s="20" t="s">
        <v>591</v>
      </c>
      <c r="H33" s="20">
        <v>4018</v>
      </c>
      <c r="I33" s="39"/>
      <c r="J33" s="20" t="s">
        <v>482</v>
      </c>
      <c r="K33" s="20" t="s">
        <v>498</v>
      </c>
      <c r="L33" s="20" t="s">
        <v>592</v>
      </c>
      <c r="M33" s="20">
        <v>107876</v>
      </c>
      <c r="N33" s="39"/>
      <c r="O33" s="20" t="s">
        <v>482</v>
      </c>
      <c r="P33" s="20" t="s">
        <v>483</v>
      </c>
      <c r="Q33" s="20" t="s">
        <v>494</v>
      </c>
      <c r="R33" s="20" t="s">
        <v>593</v>
      </c>
      <c r="S33" s="20">
        <v>10044723</v>
      </c>
      <c r="T33" s="39"/>
      <c r="U33" s="25"/>
      <c r="V33" s="13" t="s">
        <v>125</v>
      </c>
      <c r="W33" s="39"/>
      <c r="Y33" s="13"/>
      <c r="Z33" s="20" t="s">
        <v>594</v>
      </c>
      <c r="AA33" s="39"/>
    </row>
    <row r="34" spans="2:27" ht="15.75" customHeight="1">
      <c r="B34" s="39"/>
      <c r="C34" s="20"/>
      <c r="D34" s="20"/>
      <c r="E34" s="39"/>
      <c r="F34" s="20" t="s">
        <v>492</v>
      </c>
      <c r="G34" s="20" t="s">
        <v>595</v>
      </c>
      <c r="H34" s="20">
        <v>4041</v>
      </c>
      <c r="I34" s="39"/>
      <c r="J34" s="20" t="s">
        <v>482</v>
      </c>
      <c r="K34" s="20" t="s">
        <v>498</v>
      </c>
      <c r="L34" s="20" t="s">
        <v>596</v>
      </c>
      <c r="M34" s="20">
        <v>107895</v>
      </c>
      <c r="N34" s="39"/>
      <c r="O34" s="20" t="s">
        <v>482</v>
      </c>
      <c r="P34" s="20" t="s">
        <v>483</v>
      </c>
      <c r="Q34" s="20" t="s">
        <v>494</v>
      </c>
      <c r="R34" s="20" t="s">
        <v>597</v>
      </c>
      <c r="S34" s="20">
        <v>10044735</v>
      </c>
      <c r="T34" s="39"/>
      <c r="U34" s="25"/>
      <c r="V34" s="13" t="s">
        <v>126</v>
      </c>
      <c r="W34" s="39"/>
      <c r="Y34" s="13"/>
      <c r="Z34" s="20" t="s">
        <v>598</v>
      </c>
      <c r="AA34" s="39"/>
    </row>
    <row r="35" spans="2:27" ht="15.75" customHeight="1">
      <c r="B35" s="39"/>
      <c r="C35" s="20"/>
      <c r="D35" s="20"/>
      <c r="E35" s="39"/>
      <c r="F35" s="20" t="s">
        <v>492</v>
      </c>
      <c r="G35" s="20" t="s">
        <v>599</v>
      </c>
      <c r="H35" s="20">
        <v>4044</v>
      </c>
      <c r="I35" s="39"/>
      <c r="J35" s="20" t="s">
        <v>482</v>
      </c>
      <c r="K35" s="20" t="s">
        <v>502</v>
      </c>
      <c r="L35" s="20" t="s">
        <v>600</v>
      </c>
      <c r="M35" s="20">
        <v>107914</v>
      </c>
      <c r="N35" s="39"/>
      <c r="O35" s="20" t="s">
        <v>482</v>
      </c>
      <c r="P35" s="20" t="s">
        <v>483</v>
      </c>
      <c r="Q35" s="20" t="s">
        <v>494</v>
      </c>
      <c r="R35" s="20" t="s">
        <v>601</v>
      </c>
      <c r="S35" s="20">
        <v>10044747</v>
      </c>
      <c r="T35" s="39"/>
      <c r="U35" s="25"/>
      <c r="V35" s="40" t="s">
        <v>127</v>
      </c>
      <c r="W35" s="39"/>
      <c r="Y35" s="40"/>
      <c r="Z35" s="20" t="s">
        <v>227</v>
      </c>
      <c r="AA35" s="39"/>
    </row>
    <row r="36" spans="2:27" ht="15.75" customHeight="1">
      <c r="B36" s="39"/>
      <c r="C36" s="20"/>
      <c r="D36" s="20"/>
      <c r="E36" s="39"/>
      <c r="F36" s="20" t="s">
        <v>492</v>
      </c>
      <c r="G36" s="20" t="s">
        <v>492</v>
      </c>
      <c r="H36" s="20">
        <v>4047</v>
      </c>
      <c r="I36" s="39"/>
      <c r="J36" s="20" t="s">
        <v>482</v>
      </c>
      <c r="K36" s="20" t="s">
        <v>502</v>
      </c>
      <c r="L36" s="20" t="s">
        <v>602</v>
      </c>
      <c r="M36" s="20">
        <v>107947</v>
      </c>
      <c r="N36" s="39"/>
      <c r="O36" s="20" t="s">
        <v>482</v>
      </c>
      <c r="P36" s="20" t="s">
        <v>483</v>
      </c>
      <c r="Q36" s="20" t="s">
        <v>494</v>
      </c>
      <c r="R36" s="20" t="s">
        <v>603</v>
      </c>
      <c r="S36" s="20">
        <v>10044759</v>
      </c>
      <c r="T36" s="39"/>
      <c r="U36" s="25"/>
      <c r="V36" s="13" t="s">
        <v>130</v>
      </c>
      <c r="W36" s="39"/>
      <c r="Y36" s="13"/>
      <c r="Z36" s="20" t="s">
        <v>604</v>
      </c>
      <c r="AA36" s="39"/>
    </row>
    <row r="37" spans="2:27" ht="15.75" customHeight="1">
      <c r="B37" s="39"/>
      <c r="C37" s="20"/>
      <c r="D37" s="20"/>
      <c r="E37" s="39"/>
      <c r="F37" s="20" t="s">
        <v>492</v>
      </c>
      <c r="G37" s="20" t="s">
        <v>605</v>
      </c>
      <c r="H37" s="20">
        <v>4050</v>
      </c>
      <c r="I37" s="39"/>
      <c r="J37" s="20" t="s">
        <v>482</v>
      </c>
      <c r="K37" s="20" t="s">
        <v>502</v>
      </c>
      <c r="L37" s="20" t="s">
        <v>606</v>
      </c>
      <c r="M37" s="20">
        <v>107958</v>
      </c>
      <c r="N37" s="39"/>
      <c r="O37" s="20" t="s">
        <v>482</v>
      </c>
      <c r="P37" s="20" t="s">
        <v>483</v>
      </c>
      <c r="Q37" s="20" t="s">
        <v>494</v>
      </c>
      <c r="R37" s="20" t="s">
        <v>607</v>
      </c>
      <c r="S37" s="20">
        <v>10044771</v>
      </c>
      <c r="T37" s="39"/>
      <c r="U37" s="25"/>
      <c r="V37" s="13" t="s">
        <v>131</v>
      </c>
      <c r="W37" s="39"/>
      <c r="Y37" s="13"/>
      <c r="Z37" s="20" t="s">
        <v>228</v>
      </c>
      <c r="AA37" s="39"/>
    </row>
    <row r="38" spans="2:27" ht="15.75" customHeight="1">
      <c r="B38" s="39"/>
      <c r="C38" s="20"/>
      <c r="D38" s="20"/>
      <c r="E38" s="39"/>
      <c r="F38" s="20" t="s">
        <v>492</v>
      </c>
      <c r="G38" s="20" t="s">
        <v>608</v>
      </c>
      <c r="H38" s="20">
        <v>4055</v>
      </c>
      <c r="I38" s="39"/>
      <c r="J38" s="20" t="s">
        <v>482</v>
      </c>
      <c r="K38" s="20" t="s">
        <v>502</v>
      </c>
      <c r="L38" s="20" t="s">
        <v>609</v>
      </c>
      <c r="M38" s="20">
        <v>107976</v>
      </c>
      <c r="N38" s="39"/>
      <c r="O38" s="20" t="s">
        <v>482</v>
      </c>
      <c r="P38" s="20" t="s">
        <v>483</v>
      </c>
      <c r="Q38" s="20" t="s">
        <v>494</v>
      </c>
      <c r="R38" s="20" t="s">
        <v>525</v>
      </c>
      <c r="S38" s="20">
        <v>10044799</v>
      </c>
      <c r="T38" s="39"/>
      <c r="U38" s="25"/>
      <c r="V38" s="13" t="s">
        <v>128</v>
      </c>
      <c r="W38" s="39"/>
      <c r="Y38" s="13"/>
      <c r="Z38" s="20" t="s">
        <v>229</v>
      </c>
      <c r="AA38" s="39"/>
    </row>
    <row r="39" spans="2:27" ht="15.75" customHeight="1">
      <c r="B39" s="39"/>
      <c r="C39" s="20"/>
      <c r="D39" s="20"/>
      <c r="E39" s="39"/>
      <c r="F39" s="20" t="s">
        <v>492</v>
      </c>
      <c r="G39" s="20" t="s">
        <v>610</v>
      </c>
      <c r="H39" s="20">
        <v>4057</v>
      </c>
      <c r="I39" s="39"/>
      <c r="J39" s="20" t="s">
        <v>482</v>
      </c>
      <c r="K39" s="20" t="s">
        <v>502</v>
      </c>
      <c r="L39" s="20" t="s">
        <v>611</v>
      </c>
      <c r="M39" s="20">
        <v>107987</v>
      </c>
      <c r="N39" s="39"/>
      <c r="O39" s="20" t="s">
        <v>482</v>
      </c>
      <c r="P39" s="20" t="s">
        <v>483</v>
      </c>
      <c r="Q39" s="20" t="s">
        <v>494</v>
      </c>
      <c r="R39" s="20" t="s">
        <v>612</v>
      </c>
      <c r="S39" s="20">
        <v>10044783</v>
      </c>
      <c r="T39" s="39"/>
      <c r="U39" s="25"/>
      <c r="V39" s="13" t="s">
        <v>132</v>
      </c>
      <c r="W39" s="39"/>
      <c r="Y39" s="13"/>
      <c r="Z39" s="20" t="s">
        <v>230</v>
      </c>
      <c r="AA39" s="39"/>
    </row>
    <row r="40" spans="2:27" ht="15.75" customHeight="1">
      <c r="B40" s="39"/>
      <c r="C40" s="20"/>
      <c r="D40" s="20"/>
      <c r="E40" s="39"/>
      <c r="F40" s="20" t="s">
        <v>492</v>
      </c>
      <c r="G40" s="20" t="s">
        <v>613</v>
      </c>
      <c r="H40" s="20">
        <v>4065</v>
      </c>
      <c r="I40" s="39"/>
      <c r="J40" s="20" t="s">
        <v>482</v>
      </c>
      <c r="K40" s="20" t="s">
        <v>502</v>
      </c>
      <c r="L40" s="20" t="s">
        <v>614</v>
      </c>
      <c r="M40" s="20">
        <v>107980</v>
      </c>
      <c r="N40" s="39"/>
      <c r="O40" s="20" t="s">
        <v>482</v>
      </c>
      <c r="P40" s="20" t="s">
        <v>483</v>
      </c>
      <c r="Q40" s="20" t="s">
        <v>589</v>
      </c>
      <c r="R40" s="20" t="s">
        <v>615</v>
      </c>
      <c r="S40" s="20">
        <v>10786615</v>
      </c>
      <c r="T40" s="39"/>
      <c r="U40" s="25"/>
      <c r="V40" s="13" t="s">
        <v>133</v>
      </c>
      <c r="W40" s="39"/>
      <c r="Y40" s="13"/>
      <c r="Z40" s="20" t="s">
        <v>616</v>
      </c>
      <c r="AA40" s="39"/>
    </row>
    <row r="41" spans="2:27" ht="15.75" customHeight="1">
      <c r="B41" s="39"/>
      <c r="C41" s="20"/>
      <c r="D41" s="20"/>
      <c r="E41" s="39"/>
      <c r="F41" s="20" t="s">
        <v>492</v>
      </c>
      <c r="G41" s="20" t="s">
        <v>617</v>
      </c>
      <c r="H41" s="20">
        <v>4087</v>
      </c>
      <c r="I41" s="39"/>
      <c r="J41" s="20" t="s">
        <v>482</v>
      </c>
      <c r="K41" s="20" t="s">
        <v>502</v>
      </c>
      <c r="L41" s="20" t="s">
        <v>618</v>
      </c>
      <c r="M41" s="20">
        <v>107990</v>
      </c>
      <c r="N41" s="39"/>
      <c r="O41" s="20" t="s">
        <v>482</v>
      </c>
      <c r="P41" s="20" t="s">
        <v>483</v>
      </c>
      <c r="Q41" s="20" t="s">
        <v>589</v>
      </c>
      <c r="R41" s="20" t="s">
        <v>619</v>
      </c>
      <c r="S41" s="20">
        <v>10786671</v>
      </c>
      <c r="T41" s="39"/>
      <c r="U41" s="25"/>
      <c r="V41" s="13" t="s">
        <v>134</v>
      </c>
      <c r="W41" s="39"/>
      <c r="Y41" s="13"/>
      <c r="Z41" s="20" t="s">
        <v>620</v>
      </c>
      <c r="AA41" s="39"/>
    </row>
    <row r="42" spans="2:27" ht="15.75" customHeight="1">
      <c r="B42" s="39"/>
      <c r="C42" s="20"/>
      <c r="D42" s="20"/>
      <c r="E42" s="39"/>
      <c r="F42" s="20" t="s">
        <v>497</v>
      </c>
      <c r="G42" s="20" t="s">
        <v>621</v>
      </c>
      <c r="H42" s="20">
        <v>4539</v>
      </c>
      <c r="I42" s="39"/>
      <c r="J42" s="20" t="s">
        <v>291</v>
      </c>
      <c r="K42" s="20" t="s">
        <v>487</v>
      </c>
      <c r="L42" s="20" t="s">
        <v>622</v>
      </c>
      <c r="M42" s="20">
        <v>200304</v>
      </c>
      <c r="N42" s="39"/>
      <c r="O42" s="20" t="s">
        <v>482</v>
      </c>
      <c r="P42" s="20" t="s">
        <v>483</v>
      </c>
      <c r="Q42" s="20" t="s">
        <v>499</v>
      </c>
      <c r="R42" s="20" t="s">
        <v>623</v>
      </c>
      <c r="S42" s="20">
        <v>10048511</v>
      </c>
      <c r="T42" s="39"/>
      <c r="U42" s="25"/>
      <c r="V42" s="13" t="s">
        <v>135</v>
      </c>
      <c r="W42" s="39"/>
      <c r="Y42" s="13"/>
      <c r="Z42" s="20" t="s">
        <v>231</v>
      </c>
      <c r="AA42" s="39"/>
    </row>
    <row r="43" spans="2:27" ht="15.75" customHeight="1">
      <c r="B43" s="39"/>
      <c r="C43" s="20"/>
      <c r="D43" s="20"/>
      <c r="E43" s="39"/>
      <c r="F43" s="20" t="s">
        <v>497</v>
      </c>
      <c r="G43" s="20" t="s">
        <v>497</v>
      </c>
      <c r="H43" s="20">
        <v>4561</v>
      </c>
      <c r="I43" s="39"/>
      <c r="J43" s="20" t="s">
        <v>291</v>
      </c>
      <c r="K43" s="20" t="s">
        <v>487</v>
      </c>
      <c r="L43" s="20" t="s">
        <v>624</v>
      </c>
      <c r="M43" s="20">
        <v>200314</v>
      </c>
      <c r="N43" s="39"/>
      <c r="O43" s="20" t="s">
        <v>482</v>
      </c>
      <c r="P43" s="20" t="s">
        <v>483</v>
      </c>
      <c r="Q43" s="20" t="s">
        <v>499</v>
      </c>
      <c r="R43" s="20" t="s">
        <v>625</v>
      </c>
      <c r="S43" s="20">
        <v>10048523</v>
      </c>
      <c r="T43" s="39"/>
      <c r="U43" s="25"/>
      <c r="V43" s="14" t="s">
        <v>129</v>
      </c>
      <c r="W43" s="39"/>
      <c r="Y43" s="14"/>
      <c r="Z43" s="20" t="s">
        <v>626</v>
      </c>
      <c r="AA43" s="39"/>
    </row>
    <row r="44" spans="2:27" ht="15.75" customHeight="1">
      <c r="B44" s="39"/>
      <c r="C44" s="20"/>
      <c r="D44" s="20"/>
      <c r="E44" s="39"/>
      <c r="F44" s="20" t="s">
        <v>497</v>
      </c>
      <c r="G44" s="20" t="s">
        <v>627</v>
      </c>
      <c r="H44" s="20">
        <v>4572</v>
      </c>
      <c r="I44" s="39"/>
      <c r="J44" s="20" t="s">
        <v>291</v>
      </c>
      <c r="K44" s="20" t="s">
        <v>487</v>
      </c>
      <c r="L44" s="20" t="s">
        <v>628</v>
      </c>
      <c r="M44" s="20">
        <v>200351</v>
      </c>
      <c r="N44" s="39"/>
      <c r="O44" s="20" t="s">
        <v>482</v>
      </c>
      <c r="P44" s="20" t="s">
        <v>483</v>
      </c>
      <c r="Q44" s="20" t="s">
        <v>499</v>
      </c>
      <c r="R44" s="20" t="s">
        <v>629</v>
      </c>
      <c r="S44" s="20">
        <v>10048535</v>
      </c>
      <c r="T44" s="39"/>
      <c r="U44" s="25"/>
      <c r="V44" s="18" t="s">
        <v>136</v>
      </c>
      <c r="W44" s="39"/>
      <c r="Y44" s="18"/>
      <c r="Z44" s="20" t="s">
        <v>213</v>
      </c>
      <c r="AA44" s="39"/>
    </row>
    <row r="45" spans="2:27" ht="15.75" customHeight="1">
      <c r="B45" s="39"/>
      <c r="C45" s="20"/>
      <c r="D45" s="20"/>
      <c r="E45" s="39"/>
      <c r="F45" s="20" t="s">
        <v>497</v>
      </c>
      <c r="G45" s="20" t="s">
        <v>630</v>
      </c>
      <c r="H45" s="20">
        <v>4589</v>
      </c>
      <c r="I45" s="39"/>
      <c r="J45" s="20" t="s">
        <v>291</v>
      </c>
      <c r="K45" s="20" t="s">
        <v>487</v>
      </c>
      <c r="L45" s="20" t="s">
        <v>631</v>
      </c>
      <c r="M45" s="20">
        <v>200373</v>
      </c>
      <c r="N45" s="39"/>
      <c r="O45" s="20" t="s">
        <v>482</v>
      </c>
      <c r="P45" s="20" t="s">
        <v>483</v>
      </c>
      <c r="Q45" s="20" t="s">
        <v>499</v>
      </c>
      <c r="R45" s="20" t="s">
        <v>632</v>
      </c>
      <c r="S45" s="20">
        <v>10048547</v>
      </c>
      <c r="T45" s="39"/>
      <c r="U45" s="25"/>
      <c r="V45" s="20" t="s">
        <v>633</v>
      </c>
      <c r="W45" s="39"/>
      <c r="Y45" s="20"/>
      <c r="Z45" s="20" t="s">
        <v>634</v>
      </c>
      <c r="AA45" s="39"/>
    </row>
    <row r="46" spans="2:27" ht="15.75" customHeight="1">
      <c r="B46" s="39"/>
      <c r="C46" s="20"/>
      <c r="D46" s="20"/>
      <c r="E46" s="39"/>
      <c r="F46" s="20" t="s">
        <v>501</v>
      </c>
      <c r="G46" s="20" t="s">
        <v>635</v>
      </c>
      <c r="H46" s="20">
        <v>5010</v>
      </c>
      <c r="I46" s="39"/>
      <c r="J46" s="20" t="s">
        <v>291</v>
      </c>
      <c r="K46" s="20" t="s">
        <v>487</v>
      </c>
      <c r="L46" s="20" t="s">
        <v>636</v>
      </c>
      <c r="M46" s="20">
        <v>200389</v>
      </c>
      <c r="N46" s="39"/>
      <c r="O46" s="20" t="s">
        <v>482</v>
      </c>
      <c r="P46" s="20" t="s">
        <v>483</v>
      </c>
      <c r="Q46" s="20" t="s">
        <v>499</v>
      </c>
      <c r="R46" s="20" t="s">
        <v>637</v>
      </c>
      <c r="S46" s="20">
        <v>10048559</v>
      </c>
      <c r="T46" s="39"/>
      <c r="U46" s="40"/>
      <c r="V46" s="20"/>
      <c r="W46" s="39"/>
      <c r="X46" s="40"/>
      <c r="Y46" s="20"/>
      <c r="Z46" s="20" t="s">
        <v>638</v>
      </c>
      <c r="AA46" s="39"/>
    </row>
    <row r="47" spans="2:27" ht="15.75" customHeight="1">
      <c r="B47" s="39"/>
      <c r="C47" s="20"/>
      <c r="D47" s="20"/>
      <c r="E47" s="39"/>
      <c r="F47" s="20" t="s">
        <v>501</v>
      </c>
      <c r="G47" s="20" t="s">
        <v>639</v>
      </c>
      <c r="H47" s="20">
        <v>5038</v>
      </c>
      <c r="I47" s="39"/>
      <c r="J47" s="20" t="s">
        <v>291</v>
      </c>
      <c r="K47" s="20" t="s">
        <v>487</v>
      </c>
      <c r="L47" s="20" t="s">
        <v>640</v>
      </c>
      <c r="M47" s="20">
        <v>200391</v>
      </c>
      <c r="N47" s="39"/>
      <c r="O47" s="20" t="s">
        <v>482</v>
      </c>
      <c r="P47" s="20" t="s">
        <v>483</v>
      </c>
      <c r="Q47" s="20" t="s">
        <v>499</v>
      </c>
      <c r="R47" s="20" t="s">
        <v>499</v>
      </c>
      <c r="S47" s="20">
        <v>10048571</v>
      </c>
      <c r="T47" s="39"/>
      <c r="U47" s="25"/>
      <c r="V47" s="20"/>
      <c r="W47" s="39"/>
      <c r="Y47" s="20"/>
      <c r="Z47" s="20" t="s">
        <v>641</v>
      </c>
      <c r="AA47" s="39"/>
    </row>
    <row r="48" spans="2:27" ht="15.75" customHeight="1">
      <c r="B48" s="39"/>
      <c r="C48" s="20"/>
      <c r="D48" s="20"/>
      <c r="E48" s="39"/>
      <c r="F48" s="20" t="s">
        <v>501</v>
      </c>
      <c r="G48" s="20" t="s">
        <v>642</v>
      </c>
      <c r="H48" s="20">
        <v>5064</v>
      </c>
      <c r="I48" s="39"/>
      <c r="J48" s="20" t="s">
        <v>291</v>
      </c>
      <c r="K48" s="20" t="s">
        <v>487</v>
      </c>
      <c r="L48" s="20" t="s">
        <v>643</v>
      </c>
      <c r="M48" s="20">
        <v>200395</v>
      </c>
      <c r="N48" s="39"/>
      <c r="O48" s="20" t="s">
        <v>482</v>
      </c>
      <c r="P48" s="20" t="s">
        <v>483</v>
      </c>
      <c r="Q48" s="20" t="s">
        <v>499</v>
      </c>
      <c r="R48" s="20" t="s">
        <v>525</v>
      </c>
      <c r="S48" s="20">
        <v>10048599</v>
      </c>
      <c r="T48" s="39"/>
      <c r="U48" s="25"/>
      <c r="V48" s="20"/>
      <c r="W48" s="39"/>
      <c r="Y48" s="20"/>
      <c r="Z48" s="20" t="s">
        <v>644</v>
      </c>
      <c r="AA48" s="39"/>
    </row>
    <row r="49" spans="2:27" ht="15.75" customHeight="1">
      <c r="B49" s="39"/>
      <c r="C49" s="20"/>
      <c r="D49" s="20"/>
      <c r="E49" s="39"/>
      <c r="F49" s="20" t="s">
        <v>501</v>
      </c>
      <c r="G49" s="20" t="s">
        <v>645</v>
      </c>
      <c r="H49" s="20">
        <v>5069</v>
      </c>
      <c r="I49" s="39"/>
      <c r="J49" s="20" t="s">
        <v>291</v>
      </c>
      <c r="K49" s="20" t="s">
        <v>509</v>
      </c>
      <c r="L49" s="20" t="s">
        <v>646</v>
      </c>
      <c r="M49" s="20">
        <v>201202</v>
      </c>
      <c r="N49" s="39"/>
      <c r="O49" s="20" t="s">
        <v>482</v>
      </c>
      <c r="P49" s="20" t="s">
        <v>483</v>
      </c>
      <c r="Q49" s="20" t="s">
        <v>499</v>
      </c>
      <c r="R49" s="20" t="s">
        <v>647</v>
      </c>
      <c r="S49" s="20">
        <v>10048583</v>
      </c>
      <c r="T49" s="39"/>
      <c r="U49" s="25"/>
      <c r="V49" s="20"/>
      <c r="W49" s="39"/>
      <c r="Y49" s="20"/>
      <c r="Z49" s="20" t="s">
        <v>214</v>
      </c>
      <c r="AA49" s="39"/>
    </row>
    <row r="50" spans="2:27" ht="15.75" customHeight="1">
      <c r="B50" s="39"/>
      <c r="C50" s="20"/>
      <c r="D50" s="20"/>
      <c r="E50" s="39"/>
      <c r="F50" s="20" t="s">
        <v>501</v>
      </c>
      <c r="G50" s="20" t="s">
        <v>648</v>
      </c>
      <c r="H50" s="20">
        <v>5070</v>
      </c>
      <c r="I50" s="39"/>
      <c r="J50" s="20" t="s">
        <v>291</v>
      </c>
      <c r="K50" s="20" t="s">
        <v>509</v>
      </c>
      <c r="L50" s="20" t="s">
        <v>649</v>
      </c>
      <c r="M50" s="20">
        <v>201233</v>
      </c>
      <c r="N50" s="39"/>
      <c r="O50" s="20" t="s">
        <v>482</v>
      </c>
      <c r="P50" s="20" t="s">
        <v>482</v>
      </c>
      <c r="Q50" s="20" t="s">
        <v>503</v>
      </c>
      <c r="R50" s="20" t="s">
        <v>650</v>
      </c>
      <c r="S50" s="20">
        <v>10060213</v>
      </c>
      <c r="T50" s="39"/>
      <c r="U50" s="25"/>
      <c r="V50" s="20"/>
      <c r="W50" s="39"/>
      <c r="Y50" s="20"/>
      <c r="Z50" s="20" t="s">
        <v>651</v>
      </c>
      <c r="AA50" s="39"/>
    </row>
    <row r="51" spans="2:27" ht="15.75" customHeight="1">
      <c r="B51" s="39"/>
      <c r="C51" s="20"/>
      <c r="D51" s="20"/>
      <c r="E51" s="39"/>
      <c r="F51" s="20" t="s">
        <v>501</v>
      </c>
      <c r="G51" s="20" t="s">
        <v>652</v>
      </c>
      <c r="H51" s="20">
        <v>5076</v>
      </c>
      <c r="I51" s="39"/>
      <c r="J51" s="20" t="s">
        <v>291</v>
      </c>
      <c r="K51" s="20" t="s">
        <v>509</v>
      </c>
      <c r="L51" s="20" t="s">
        <v>653</v>
      </c>
      <c r="M51" s="20">
        <v>201204</v>
      </c>
      <c r="N51" s="39"/>
      <c r="O51" s="20" t="s">
        <v>482</v>
      </c>
      <c r="P51" s="20" t="s">
        <v>482</v>
      </c>
      <c r="Q51" s="20" t="s">
        <v>503</v>
      </c>
      <c r="R51" s="20" t="s">
        <v>654</v>
      </c>
      <c r="S51" s="20">
        <v>10060215</v>
      </c>
      <c r="T51" s="39"/>
      <c r="U51" s="25"/>
      <c r="V51" s="20"/>
      <c r="W51" s="39"/>
      <c r="Y51" s="20"/>
      <c r="Z51" s="20" t="s">
        <v>655</v>
      </c>
      <c r="AA51" s="39"/>
    </row>
    <row r="52" spans="2:27" ht="15.75" customHeight="1">
      <c r="B52" s="39"/>
      <c r="C52" s="20"/>
      <c r="D52" s="20"/>
      <c r="E52" s="39"/>
      <c r="F52" s="20" t="s">
        <v>501</v>
      </c>
      <c r="G52" s="20" t="s">
        <v>501</v>
      </c>
      <c r="H52" s="20">
        <v>5081</v>
      </c>
      <c r="I52" s="39"/>
      <c r="J52" s="20" t="s">
        <v>291</v>
      </c>
      <c r="K52" s="20" t="s">
        <v>509</v>
      </c>
      <c r="L52" s="20" t="s">
        <v>656</v>
      </c>
      <c r="M52" s="20">
        <v>201207</v>
      </c>
      <c r="N52" s="39"/>
      <c r="O52" s="20" t="s">
        <v>482</v>
      </c>
      <c r="P52" s="20" t="s">
        <v>482</v>
      </c>
      <c r="Q52" s="20" t="s">
        <v>503</v>
      </c>
      <c r="R52" s="20" t="s">
        <v>657</v>
      </c>
      <c r="S52" s="20">
        <v>10060247</v>
      </c>
      <c r="T52" s="39"/>
      <c r="U52" s="25"/>
      <c r="V52" s="20"/>
      <c r="W52" s="39"/>
      <c r="Y52" s="20"/>
      <c r="Z52" s="20" t="s">
        <v>215</v>
      </c>
      <c r="AA52" s="39"/>
    </row>
    <row r="53" spans="2:27" ht="15.75" customHeight="1">
      <c r="B53" s="39"/>
      <c r="C53" s="20"/>
      <c r="D53" s="20"/>
      <c r="E53" s="39"/>
      <c r="F53" s="20" t="s">
        <v>501</v>
      </c>
      <c r="G53" s="20" t="s">
        <v>658</v>
      </c>
      <c r="H53" s="20">
        <v>5088</v>
      </c>
      <c r="I53" s="39"/>
      <c r="J53" s="20" t="s">
        <v>291</v>
      </c>
      <c r="K53" s="20" t="s">
        <v>509</v>
      </c>
      <c r="L53" s="20" t="s">
        <v>659</v>
      </c>
      <c r="M53" s="20">
        <v>201213</v>
      </c>
      <c r="N53" s="39"/>
      <c r="O53" s="20" t="s">
        <v>482</v>
      </c>
      <c r="P53" s="20" t="s">
        <v>482</v>
      </c>
      <c r="Q53" s="20" t="s">
        <v>503</v>
      </c>
      <c r="R53" s="20" t="s">
        <v>660</v>
      </c>
      <c r="S53" s="20">
        <v>10060279</v>
      </c>
      <c r="T53" s="39"/>
      <c r="U53" s="25"/>
      <c r="V53" s="20"/>
      <c r="W53" s="39"/>
      <c r="Y53" s="20"/>
      <c r="Z53" s="20" t="s">
        <v>661</v>
      </c>
      <c r="AA53" s="39"/>
    </row>
    <row r="54" spans="2:27" ht="15.75" customHeight="1">
      <c r="B54" s="39"/>
      <c r="C54" s="20"/>
      <c r="D54" s="20"/>
      <c r="E54" s="39"/>
      <c r="F54" s="20" t="s">
        <v>505</v>
      </c>
      <c r="G54" s="20" t="s">
        <v>662</v>
      </c>
      <c r="H54" s="20">
        <v>5527</v>
      </c>
      <c r="I54" s="39"/>
      <c r="J54" s="20" t="s">
        <v>291</v>
      </c>
      <c r="K54" s="20" t="s">
        <v>509</v>
      </c>
      <c r="L54" s="20" t="s">
        <v>663</v>
      </c>
      <c r="M54" s="20">
        <v>201263</v>
      </c>
      <c r="N54" s="39"/>
      <c r="O54" s="20" t="s">
        <v>482</v>
      </c>
      <c r="P54" s="20" t="s">
        <v>482</v>
      </c>
      <c r="Q54" s="20" t="s">
        <v>503</v>
      </c>
      <c r="R54" s="20" t="s">
        <v>664</v>
      </c>
      <c r="S54" s="20">
        <v>10060287</v>
      </c>
      <c r="T54" s="39"/>
      <c r="U54" s="20"/>
      <c r="V54" s="20"/>
      <c r="W54" s="39"/>
      <c r="X54" s="20"/>
      <c r="Y54" s="20"/>
      <c r="Z54" s="20" t="s">
        <v>665</v>
      </c>
      <c r="AA54" s="39"/>
    </row>
    <row r="55" spans="2:27" ht="15.75" customHeight="1">
      <c r="B55" s="39"/>
      <c r="C55" s="20"/>
      <c r="D55" s="20"/>
      <c r="E55" s="39"/>
      <c r="F55" s="20" t="s">
        <v>505</v>
      </c>
      <c r="G55" s="20" t="s">
        <v>666</v>
      </c>
      <c r="H55" s="20">
        <v>5532</v>
      </c>
      <c r="I55" s="39"/>
      <c r="J55" s="20" t="s">
        <v>291</v>
      </c>
      <c r="K55" s="20" t="s">
        <v>509</v>
      </c>
      <c r="L55" s="20" t="s">
        <v>667</v>
      </c>
      <c r="M55" s="20">
        <v>201285</v>
      </c>
      <c r="N55" s="39"/>
      <c r="O55" s="20" t="s">
        <v>482</v>
      </c>
      <c r="P55" s="20" t="s">
        <v>482</v>
      </c>
      <c r="Q55" s="20" t="s">
        <v>506</v>
      </c>
      <c r="R55" s="20" t="s">
        <v>668</v>
      </c>
      <c r="S55" s="20">
        <v>10060313</v>
      </c>
      <c r="T55" s="39"/>
      <c r="U55" s="20"/>
      <c r="V55" s="20"/>
      <c r="W55" s="39"/>
      <c r="X55" s="20"/>
      <c r="Y55" s="20"/>
      <c r="Z55" s="20" t="s">
        <v>669</v>
      </c>
      <c r="AA55" s="39"/>
    </row>
    <row r="56" spans="2:27" ht="15.75" customHeight="1">
      <c r="B56" s="39"/>
      <c r="C56" s="20"/>
      <c r="D56" s="20"/>
      <c r="E56" s="39"/>
      <c r="F56" s="20" t="s">
        <v>505</v>
      </c>
      <c r="G56" s="20" t="s">
        <v>670</v>
      </c>
      <c r="H56" s="20">
        <v>5549</v>
      </c>
      <c r="I56" s="39"/>
      <c r="J56" s="20" t="s">
        <v>291</v>
      </c>
      <c r="K56" s="20" t="s">
        <v>509</v>
      </c>
      <c r="L56" s="20" t="s">
        <v>671</v>
      </c>
      <c r="M56" s="20">
        <v>201290</v>
      </c>
      <c r="N56" s="39"/>
      <c r="O56" s="20" t="s">
        <v>482</v>
      </c>
      <c r="P56" s="20" t="s">
        <v>482</v>
      </c>
      <c r="Q56" s="20" t="s">
        <v>506</v>
      </c>
      <c r="R56" s="20" t="s">
        <v>672</v>
      </c>
      <c r="S56" s="20">
        <v>10060327</v>
      </c>
      <c r="T56" s="39"/>
      <c r="U56" s="20"/>
      <c r="V56" s="20"/>
      <c r="W56" s="39"/>
      <c r="X56" s="20"/>
      <c r="Y56" s="20"/>
      <c r="Z56" s="20" t="s">
        <v>673</v>
      </c>
      <c r="AA56" s="39"/>
    </row>
    <row r="57" spans="2:27" ht="15.75" customHeight="1">
      <c r="B57" s="39"/>
      <c r="C57" s="20"/>
      <c r="D57" s="20"/>
      <c r="E57" s="39"/>
      <c r="F57" s="20" t="s">
        <v>505</v>
      </c>
      <c r="G57" s="20" t="s">
        <v>674</v>
      </c>
      <c r="H57" s="20">
        <v>5552</v>
      </c>
      <c r="I57" s="39"/>
      <c r="J57" s="20" t="s">
        <v>291</v>
      </c>
      <c r="K57" s="20" t="s">
        <v>509</v>
      </c>
      <c r="L57" s="20" t="s">
        <v>675</v>
      </c>
      <c r="M57" s="20">
        <v>201294</v>
      </c>
      <c r="N57" s="39"/>
      <c r="O57" s="20" t="s">
        <v>482</v>
      </c>
      <c r="P57" s="20" t="s">
        <v>482</v>
      </c>
      <c r="Q57" s="20" t="s">
        <v>506</v>
      </c>
      <c r="R57" s="20" t="s">
        <v>676</v>
      </c>
      <c r="S57" s="20">
        <v>10060340</v>
      </c>
      <c r="T57" s="39"/>
      <c r="U57" s="20"/>
      <c r="V57" s="20"/>
      <c r="W57" s="39"/>
      <c r="X57" s="20"/>
      <c r="Y57" s="20"/>
      <c r="Z57" s="20" t="s">
        <v>216</v>
      </c>
      <c r="AA57" s="39"/>
    </row>
    <row r="58" spans="2:27" ht="15.75" customHeight="1">
      <c r="B58" s="39"/>
      <c r="C58" s="20"/>
      <c r="D58" s="20"/>
      <c r="E58" s="39"/>
      <c r="F58" s="20" t="s">
        <v>505</v>
      </c>
      <c r="G58" s="20" t="s">
        <v>677</v>
      </c>
      <c r="H58" s="20">
        <v>5573</v>
      </c>
      <c r="I58" s="39"/>
      <c r="J58" s="20" t="s">
        <v>291</v>
      </c>
      <c r="K58" s="20" t="s">
        <v>512</v>
      </c>
      <c r="L58" s="20" t="s">
        <v>678</v>
      </c>
      <c r="M58" s="20">
        <v>201322</v>
      </c>
      <c r="N58" s="39"/>
      <c r="O58" s="20" t="s">
        <v>482</v>
      </c>
      <c r="P58" s="20" t="s">
        <v>482</v>
      </c>
      <c r="Q58" s="20" t="s">
        <v>506</v>
      </c>
      <c r="R58" s="20" t="s">
        <v>679</v>
      </c>
      <c r="S58" s="20">
        <v>10060354</v>
      </c>
      <c r="T58" s="39"/>
      <c r="U58" s="20"/>
      <c r="V58" s="20"/>
      <c r="W58" s="39"/>
      <c r="X58" s="20"/>
      <c r="Y58" s="20"/>
      <c r="Z58" s="20" t="s">
        <v>680</v>
      </c>
      <c r="AA58" s="39"/>
    </row>
    <row r="59" spans="2:27" ht="15.75" customHeight="1">
      <c r="B59" s="39"/>
      <c r="C59" s="20"/>
      <c r="D59" s="20"/>
      <c r="E59" s="39"/>
      <c r="F59" s="20" t="s">
        <v>505</v>
      </c>
      <c r="G59" s="20" t="s">
        <v>681</v>
      </c>
      <c r="H59" s="20">
        <v>5577</v>
      </c>
      <c r="I59" s="39"/>
      <c r="J59" s="20" t="s">
        <v>291</v>
      </c>
      <c r="K59" s="20" t="s">
        <v>512</v>
      </c>
      <c r="L59" s="20" t="s">
        <v>682</v>
      </c>
      <c r="M59" s="20">
        <v>201345</v>
      </c>
      <c r="N59" s="39"/>
      <c r="O59" s="20" t="s">
        <v>482</v>
      </c>
      <c r="P59" s="20" t="s">
        <v>482</v>
      </c>
      <c r="Q59" s="20" t="s">
        <v>506</v>
      </c>
      <c r="R59" s="20" t="s">
        <v>683</v>
      </c>
      <c r="S59" s="20">
        <v>10060367</v>
      </c>
      <c r="T59" s="39"/>
      <c r="U59" s="20"/>
      <c r="V59" s="20"/>
      <c r="W59" s="39"/>
      <c r="X59" s="20"/>
      <c r="Y59" s="20"/>
      <c r="Z59" s="20" t="s">
        <v>684</v>
      </c>
      <c r="AA59" s="39"/>
    </row>
    <row r="60" spans="2:27" ht="15.75" customHeight="1">
      <c r="B60" s="39"/>
      <c r="C60" s="20"/>
      <c r="D60" s="20"/>
      <c r="E60" s="39"/>
      <c r="F60" s="20" t="s">
        <v>505</v>
      </c>
      <c r="G60" s="20" t="s">
        <v>505</v>
      </c>
      <c r="H60" s="20">
        <v>5585</v>
      </c>
      <c r="I60" s="39"/>
      <c r="J60" s="20" t="s">
        <v>291</v>
      </c>
      <c r="K60" s="20" t="s">
        <v>512</v>
      </c>
      <c r="L60" s="20" t="s">
        <v>685</v>
      </c>
      <c r="M60" s="20">
        <v>201347</v>
      </c>
      <c r="N60" s="39"/>
      <c r="O60" s="20" t="s">
        <v>482</v>
      </c>
      <c r="P60" s="20" t="s">
        <v>482</v>
      </c>
      <c r="Q60" s="20" t="s">
        <v>506</v>
      </c>
      <c r="R60" s="20" t="s">
        <v>686</v>
      </c>
      <c r="S60" s="20">
        <v>10060381</v>
      </c>
      <c r="T60" s="39"/>
      <c r="U60" s="20"/>
      <c r="V60" s="20"/>
      <c r="W60" s="39"/>
      <c r="X60" s="20"/>
      <c r="Y60" s="20"/>
      <c r="Z60" s="20" t="s">
        <v>687</v>
      </c>
      <c r="AA60" s="39"/>
    </row>
    <row r="61" spans="2:27" ht="15.75" customHeight="1">
      <c r="B61" s="39"/>
      <c r="C61" s="20"/>
      <c r="D61" s="20"/>
      <c r="E61" s="39"/>
      <c r="F61" s="20" t="s">
        <v>505</v>
      </c>
      <c r="G61" s="20" t="s">
        <v>688</v>
      </c>
      <c r="H61" s="20">
        <v>5594</v>
      </c>
      <c r="I61" s="39"/>
      <c r="J61" s="20" t="s">
        <v>291</v>
      </c>
      <c r="K61" s="20" t="s">
        <v>512</v>
      </c>
      <c r="L61" s="20" t="s">
        <v>689</v>
      </c>
      <c r="M61" s="20">
        <v>201349</v>
      </c>
      <c r="N61" s="39"/>
      <c r="O61" s="20" t="s">
        <v>482</v>
      </c>
      <c r="P61" s="20" t="s">
        <v>482</v>
      </c>
      <c r="Q61" s="20" t="s">
        <v>510</v>
      </c>
      <c r="R61" s="20" t="s">
        <v>690</v>
      </c>
      <c r="S61" s="20">
        <v>10060712</v>
      </c>
      <c r="T61" s="39"/>
      <c r="U61" s="20"/>
      <c r="V61" s="20"/>
      <c r="W61" s="39"/>
      <c r="X61" s="20"/>
      <c r="Y61" s="20"/>
      <c r="Z61" s="20" t="s">
        <v>82</v>
      </c>
      <c r="AA61" s="39"/>
    </row>
    <row r="62" spans="2:27" ht="15.75" customHeight="1">
      <c r="B62" s="39"/>
      <c r="C62" s="20"/>
      <c r="D62" s="20"/>
      <c r="E62" s="39"/>
      <c r="F62" s="20" t="s">
        <v>508</v>
      </c>
      <c r="G62" s="20" t="s">
        <v>691</v>
      </c>
      <c r="H62" s="20">
        <v>6036</v>
      </c>
      <c r="I62" s="39"/>
      <c r="J62" s="20" t="s">
        <v>291</v>
      </c>
      <c r="K62" s="20" t="s">
        <v>512</v>
      </c>
      <c r="L62" s="20" t="s">
        <v>692</v>
      </c>
      <c r="M62" s="20">
        <v>201358</v>
      </c>
      <c r="N62" s="39"/>
      <c r="O62" s="20" t="s">
        <v>482</v>
      </c>
      <c r="P62" s="20" t="s">
        <v>482</v>
      </c>
      <c r="Q62" s="20" t="s">
        <v>510</v>
      </c>
      <c r="R62" s="20" t="s">
        <v>693</v>
      </c>
      <c r="S62" s="20">
        <v>10060720</v>
      </c>
      <c r="T62" s="39"/>
      <c r="U62" s="20"/>
      <c r="V62" s="20"/>
      <c r="W62" s="39"/>
      <c r="X62" s="20"/>
      <c r="Y62" s="20"/>
      <c r="Z62" s="20" t="s">
        <v>694</v>
      </c>
      <c r="AA62" s="39"/>
    </row>
    <row r="63" spans="2:27" ht="15.75" customHeight="1">
      <c r="B63" s="39"/>
      <c r="C63" s="20"/>
      <c r="D63" s="20"/>
      <c r="E63" s="39"/>
      <c r="F63" s="20" t="s">
        <v>508</v>
      </c>
      <c r="G63" s="20" t="s">
        <v>695</v>
      </c>
      <c r="H63" s="20">
        <v>6058</v>
      </c>
      <c r="I63" s="39"/>
      <c r="J63" s="20" t="s">
        <v>291</v>
      </c>
      <c r="K63" s="20" t="s">
        <v>512</v>
      </c>
      <c r="L63" s="20" t="s">
        <v>696</v>
      </c>
      <c r="M63" s="20">
        <v>201376</v>
      </c>
      <c r="N63" s="39"/>
      <c r="O63" s="20" t="s">
        <v>482</v>
      </c>
      <c r="P63" s="20" t="s">
        <v>482</v>
      </c>
      <c r="Q63" s="20" t="s">
        <v>510</v>
      </c>
      <c r="R63" s="20" t="s">
        <v>697</v>
      </c>
      <c r="S63" s="20">
        <v>10060713</v>
      </c>
      <c r="T63" s="39"/>
      <c r="U63" s="20"/>
      <c r="V63" s="20"/>
      <c r="W63" s="39"/>
      <c r="X63" s="20"/>
      <c r="Y63" s="20"/>
      <c r="Z63" s="20" t="s">
        <v>698</v>
      </c>
      <c r="AA63" s="39"/>
    </row>
    <row r="64" spans="2:27" ht="15.75" customHeight="1">
      <c r="B64" s="39"/>
      <c r="C64" s="20"/>
      <c r="D64" s="20"/>
      <c r="E64" s="39"/>
      <c r="F64" s="20" t="s">
        <v>508</v>
      </c>
      <c r="G64" s="20" t="s">
        <v>699</v>
      </c>
      <c r="H64" s="20">
        <v>6090</v>
      </c>
      <c r="I64" s="39"/>
      <c r="J64" s="20" t="s">
        <v>291</v>
      </c>
      <c r="K64" s="20" t="s">
        <v>512</v>
      </c>
      <c r="L64" s="20" t="s">
        <v>700</v>
      </c>
      <c r="M64" s="20">
        <v>201379</v>
      </c>
      <c r="N64" s="39"/>
      <c r="O64" s="20" t="s">
        <v>482</v>
      </c>
      <c r="P64" s="20" t="s">
        <v>482</v>
      </c>
      <c r="Q64" s="20" t="s">
        <v>510</v>
      </c>
      <c r="R64" s="20" t="s">
        <v>701</v>
      </c>
      <c r="S64" s="20">
        <v>10060727</v>
      </c>
      <c r="T64" s="39"/>
      <c r="U64" s="20"/>
      <c r="V64" s="20"/>
      <c r="W64" s="39"/>
      <c r="X64" s="20"/>
      <c r="Y64" s="20"/>
      <c r="Z64" s="20" t="s">
        <v>702</v>
      </c>
      <c r="AA64" s="39"/>
    </row>
    <row r="65" spans="2:27" ht="15.75" customHeight="1">
      <c r="B65" s="39"/>
      <c r="C65" s="20"/>
      <c r="D65" s="20"/>
      <c r="E65" s="39"/>
      <c r="F65" s="20" t="s">
        <v>508</v>
      </c>
      <c r="G65" s="20" t="s">
        <v>508</v>
      </c>
      <c r="H65" s="20">
        <v>6091</v>
      </c>
      <c r="I65" s="39"/>
      <c r="J65" s="20" t="s">
        <v>291</v>
      </c>
      <c r="K65" s="20" t="s">
        <v>512</v>
      </c>
      <c r="L65" s="20" t="s">
        <v>703</v>
      </c>
      <c r="M65" s="20">
        <v>201395</v>
      </c>
      <c r="N65" s="39"/>
      <c r="O65" s="20" t="s">
        <v>482</v>
      </c>
      <c r="P65" s="20" t="s">
        <v>482</v>
      </c>
      <c r="Q65" s="20" t="s">
        <v>510</v>
      </c>
      <c r="R65" s="20" t="s">
        <v>704</v>
      </c>
      <c r="S65" s="20">
        <v>10060733</v>
      </c>
      <c r="T65" s="39"/>
      <c r="U65" s="20"/>
      <c r="V65" s="20"/>
      <c r="W65" s="39"/>
      <c r="X65" s="20"/>
      <c r="Y65" s="20"/>
      <c r="Z65" s="20" t="s">
        <v>705</v>
      </c>
      <c r="AA65" s="39"/>
    </row>
    <row r="66" spans="2:27" ht="15.75" customHeight="1">
      <c r="B66" s="39"/>
      <c r="C66" s="20"/>
      <c r="D66" s="20"/>
      <c r="E66" s="39"/>
      <c r="F66" s="20"/>
      <c r="G66" s="20"/>
      <c r="H66" s="20"/>
      <c r="I66" s="39"/>
      <c r="J66" s="20" t="s">
        <v>291</v>
      </c>
      <c r="K66" s="20" t="s">
        <v>291</v>
      </c>
      <c r="L66" s="20" t="s">
        <v>706</v>
      </c>
      <c r="M66" s="20">
        <v>201504</v>
      </c>
      <c r="N66" s="39"/>
      <c r="O66" s="20" t="s">
        <v>482</v>
      </c>
      <c r="P66" s="20" t="s">
        <v>482</v>
      </c>
      <c r="Q66" s="20" t="s">
        <v>510</v>
      </c>
      <c r="R66" s="20" t="s">
        <v>707</v>
      </c>
      <c r="S66" s="20">
        <v>10060740</v>
      </c>
      <c r="T66" s="39"/>
      <c r="U66" s="20"/>
      <c r="V66" s="20"/>
      <c r="W66" s="39"/>
      <c r="X66" s="20"/>
      <c r="Y66" s="20"/>
      <c r="Z66" s="20" t="s">
        <v>708</v>
      </c>
      <c r="AA66" s="39"/>
    </row>
    <row r="67" spans="2:27" ht="15.75" customHeight="1">
      <c r="B67" s="39"/>
      <c r="C67" s="20"/>
      <c r="D67" s="20"/>
      <c r="E67" s="39"/>
      <c r="F67" s="20"/>
      <c r="G67" s="20"/>
      <c r="H67" s="20"/>
      <c r="I67" s="39"/>
      <c r="J67" s="20" t="s">
        <v>291</v>
      </c>
      <c r="K67" s="20" t="s">
        <v>291</v>
      </c>
      <c r="L67" s="20" t="s">
        <v>709</v>
      </c>
      <c r="M67" s="20">
        <v>201510</v>
      </c>
      <c r="N67" s="39"/>
      <c r="O67" s="20" t="s">
        <v>482</v>
      </c>
      <c r="P67" s="20" t="s">
        <v>482</v>
      </c>
      <c r="Q67" s="20" t="s">
        <v>510</v>
      </c>
      <c r="R67" s="20" t="s">
        <v>545</v>
      </c>
      <c r="S67" s="20">
        <v>10060747</v>
      </c>
      <c r="T67" s="39"/>
      <c r="U67" s="20"/>
      <c r="V67" s="20"/>
      <c r="W67" s="39"/>
      <c r="X67" s="20"/>
      <c r="Y67" s="20"/>
      <c r="Z67" s="20" t="s">
        <v>710</v>
      </c>
      <c r="AA67" s="39"/>
    </row>
    <row r="68" spans="2:27" ht="15.75" customHeight="1">
      <c r="B68" s="39"/>
      <c r="C68" s="20"/>
      <c r="D68" s="20"/>
      <c r="E68" s="39"/>
      <c r="F68" s="20"/>
      <c r="G68" s="20"/>
      <c r="H68" s="20"/>
      <c r="I68" s="39"/>
      <c r="J68" s="20" t="s">
        <v>291</v>
      </c>
      <c r="K68" s="20" t="s">
        <v>291</v>
      </c>
      <c r="L68" s="20" t="s">
        <v>711</v>
      </c>
      <c r="M68" s="20">
        <v>201508</v>
      </c>
      <c r="N68" s="39"/>
      <c r="O68" s="20" t="s">
        <v>482</v>
      </c>
      <c r="P68" s="20" t="s">
        <v>482</v>
      </c>
      <c r="Q68" s="20" t="s">
        <v>510</v>
      </c>
      <c r="R68" s="20" t="s">
        <v>712</v>
      </c>
      <c r="S68" s="20">
        <v>10060754</v>
      </c>
      <c r="T68" s="39"/>
      <c r="U68" s="20"/>
      <c r="V68" s="20"/>
      <c r="W68" s="39"/>
      <c r="X68" s="20"/>
      <c r="Y68" s="20"/>
      <c r="Z68" s="20" t="s">
        <v>713</v>
      </c>
      <c r="AA68" s="39"/>
    </row>
    <row r="69" spans="2:27" ht="15.75" customHeight="1">
      <c r="B69" s="39"/>
      <c r="C69" s="20"/>
      <c r="D69" s="20"/>
      <c r="E69" s="39"/>
      <c r="F69" s="20"/>
      <c r="G69" s="20"/>
      <c r="H69" s="20"/>
      <c r="I69" s="39"/>
      <c r="J69" s="20" t="s">
        <v>291</v>
      </c>
      <c r="K69" s="20" t="s">
        <v>291</v>
      </c>
      <c r="L69" s="20" t="s">
        <v>714</v>
      </c>
      <c r="M69" s="20">
        <v>201506</v>
      </c>
      <c r="N69" s="39"/>
      <c r="O69" s="20" t="s">
        <v>482</v>
      </c>
      <c r="P69" s="20" t="s">
        <v>482</v>
      </c>
      <c r="Q69" s="20" t="s">
        <v>510</v>
      </c>
      <c r="R69" s="20" t="s">
        <v>715</v>
      </c>
      <c r="S69" s="20">
        <v>10060761</v>
      </c>
      <c r="T69" s="39"/>
      <c r="U69" s="20"/>
      <c r="V69" s="20"/>
      <c r="W69" s="39"/>
      <c r="X69" s="20"/>
      <c r="Y69" s="20"/>
      <c r="Z69" s="20" t="s">
        <v>716</v>
      </c>
      <c r="AA69" s="39"/>
    </row>
    <row r="70" spans="2:27" ht="15.75" customHeight="1">
      <c r="B70" s="39"/>
      <c r="C70" s="20"/>
      <c r="D70" s="20"/>
      <c r="E70" s="39"/>
      <c r="F70" s="20"/>
      <c r="G70" s="20"/>
      <c r="H70" s="20"/>
      <c r="I70" s="39"/>
      <c r="J70" s="20" t="s">
        <v>291</v>
      </c>
      <c r="K70" s="20" t="s">
        <v>291</v>
      </c>
      <c r="L70" s="20" t="s">
        <v>717</v>
      </c>
      <c r="M70" s="20">
        <v>201512</v>
      </c>
      <c r="N70" s="39"/>
      <c r="O70" s="20" t="s">
        <v>482</v>
      </c>
      <c r="P70" s="20" t="s">
        <v>482</v>
      </c>
      <c r="Q70" s="20" t="s">
        <v>510</v>
      </c>
      <c r="R70" s="20" t="s">
        <v>718</v>
      </c>
      <c r="S70" s="20">
        <v>10060767</v>
      </c>
      <c r="T70" s="39"/>
      <c r="U70" s="20"/>
      <c r="V70" s="20"/>
      <c r="W70" s="39"/>
      <c r="X70" s="20"/>
      <c r="Y70" s="20"/>
      <c r="Z70" s="20" t="s">
        <v>719</v>
      </c>
      <c r="AA70" s="39"/>
    </row>
    <row r="71" spans="2:27" ht="15.75" customHeight="1">
      <c r="B71" s="39"/>
      <c r="C71" s="20"/>
      <c r="D71" s="20"/>
      <c r="E71" s="39"/>
      <c r="F71" s="20"/>
      <c r="G71" s="20"/>
      <c r="H71" s="20"/>
      <c r="I71" s="39"/>
      <c r="J71" s="20" t="s">
        <v>291</v>
      </c>
      <c r="K71" s="20" t="s">
        <v>291</v>
      </c>
      <c r="L71" s="20" t="s">
        <v>720</v>
      </c>
      <c r="M71" s="20">
        <v>201518</v>
      </c>
      <c r="N71" s="39"/>
      <c r="O71" s="20" t="s">
        <v>482</v>
      </c>
      <c r="P71" s="20" t="s">
        <v>482</v>
      </c>
      <c r="Q71" s="20" t="s">
        <v>510</v>
      </c>
      <c r="R71" s="20" t="s">
        <v>721</v>
      </c>
      <c r="S71" s="20">
        <v>10060774</v>
      </c>
      <c r="T71" s="39"/>
      <c r="U71" s="20"/>
      <c r="V71" s="20"/>
      <c r="W71" s="39"/>
      <c r="X71" s="20"/>
      <c r="Y71" s="20"/>
      <c r="Z71" s="20" t="s">
        <v>722</v>
      </c>
      <c r="AA71" s="39"/>
    </row>
    <row r="72" spans="2:27" ht="15.75" customHeight="1">
      <c r="B72" s="39"/>
      <c r="C72" s="20"/>
      <c r="D72" s="20"/>
      <c r="E72" s="39"/>
      <c r="F72" s="20"/>
      <c r="G72" s="20"/>
      <c r="H72" s="20"/>
      <c r="I72" s="39"/>
      <c r="J72" s="20" t="s">
        <v>291</v>
      </c>
      <c r="K72" s="20" t="s">
        <v>291</v>
      </c>
      <c r="L72" s="20" t="s">
        <v>723</v>
      </c>
      <c r="M72" s="20">
        <v>201519</v>
      </c>
      <c r="N72" s="39"/>
      <c r="O72" s="20" t="s">
        <v>482</v>
      </c>
      <c r="P72" s="20" t="s">
        <v>482</v>
      </c>
      <c r="Q72" s="20" t="s">
        <v>510</v>
      </c>
      <c r="R72" s="20" t="s">
        <v>724</v>
      </c>
      <c r="S72" s="20">
        <v>10060781</v>
      </c>
      <c r="T72" s="39"/>
      <c r="U72" s="20"/>
      <c r="V72" s="20"/>
      <c r="W72" s="39"/>
      <c r="X72" s="20"/>
      <c r="Y72" s="20"/>
      <c r="Z72" s="20" t="s">
        <v>725</v>
      </c>
      <c r="AA72" s="39"/>
    </row>
    <row r="73" spans="2:27" ht="15.75" customHeight="1">
      <c r="B73" s="39"/>
      <c r="C73" s="20"/>
      <c r="D73" s="20"/>
      <c r="E73" s="39"/>
      <c r="F73" s="20"/>
      <c r="G73" s="20"/>
      <c r="H73" s="20"/>
      <c r="I73" s="39"/>
      <c r="J73" s="20" t="s">
        <v>291</v>
      </c>
      <c r="K73" s="20" t="s">
        <v>291</v>
      </c>
      <c r="L73" s="20" t="s">
        <v>726</v>
      </c>
      <c r="M73" s="20">
        <v>201520</v>
      </c>
      <c r="N73" s="39"/>
      <c r="O73" s="20" t="s">
        <v>482</v>
      </c>
      <c r="P73" s="20" t="s">
        <v>482</v>
      </c>
      <c r="Q73" s="20" t="s">
        <v>510</v>
      </c>
      <c r="R73" s="20" t="s">
        <v>727</v>
      </c>
      <c r="S73" s="20">
        <v>10060788</v>
      </c>
      <c r="T73" s="39"/>
      <c r="U73" s="20"/>
      <c r="V73" s="20"/>
      <c r="W73" s="39"/>
      <c r="X73" s="20"/>
      <c r="Y73" s="20"/>
      <c r="Z73" s="20" t="s">
        <v>728</v>
      </c>
      <c r="AA73" s="39"/>
    </row>
    <row r="74" spans="2:27" ht="15.75" customHeight="1">
      <c r="B74" s="39"/>
      <c r="C74" s="20"/>
      <c r="D74" s="20"/>
      <c r="E74" s="39"/>
      <c r="F74" s="20"/>
      <c r="G74" s="20"/>
      <c r="H74" s="20"/>
      <c r="I74" s="39"/>
      <c r="J74" s="20" t="s">
        <v>291</v>
      </c>
      <c r="K74" s="20" t="s">
        <v>291</v>
      </c>
      <c r="L74" s="20" t="s">
        <v>729</v>
      </c>
      <c r="M74" s="20">
        <v>201528</v>
      </c>
      <c r="N74" s="39"/>
      <c r="O74" s="20" t="s">
        <v>482</v>
      </c>
      <c r="P74" s="20" t="s">
        <v>482</v>
      </c>
      <c r="Q74" s="20" t="s">
        <v>510</v>
      </c>
      <c r="R74" s="20" t="s">
        <v>525</v>
      </c>
      <c r="S74" s="20">
        <v>10060799</v>
      </c>
      <c r="T74" s="39"/>
      <c r="U74" s="20"/>
      <c r="V74" s="20"/>
      <c r="W74" s="39"/>
      <c r="X74" s="20"/>
      <c r="Y74" s="20"/>
      <c r="Z74" s="20" t="s">
        <v>730</v>
      </c>
      <c r="AA74" s="39"/>
    </row>
    <row r="75" spans="2:27" ht="15.75" customHeight="1">
      <c r="B75" s="39"/>
      <c r="C75" s="20"/>
      <c r="D75" s="20"/>
      <c r="E75" s="39"/>
      <c r="F75" s="20"/>
      <c r="G75" s="20"/>
      <c r="H75" s="20"/>
      <c r="I75" s="39"/>
      <c r="J75" s="20" t="s">
        <v>291</v>
      </c>
      <c r="K75" s="20" t="s">
        <v>291</v>
      </c>
      <c r="L75" s="20" t="s">
        <v>731</v>
      </c>
      <c r="M75" s="20">
        <v>201533</v>
      </c>
      <c r="N75" s="39"/>
      <c r="O75" s="20" t="s">
        <v>482</v>
      </c>
      <c r="P75" s="20" t="s">
        <v>482</v>
      </c>
      <c r="Q75" s="20" t="s">
        <v>510</v>
      </c>
      <c r="R75" s="20" t="s">
        <v>732</v>
      </c>
      <c r="S75" s="20">
        <v>10060794</v>
      </c>
      <c r="T75" s="39"/>
      <c r="U75" s="20"/>
      <c r="V75" s="20"/>
      <c r="W75" s="39"/>
      <c r="X75" s="20"/>
      <c r="Y75" s="20"/>
      <c r="Z75" s="20" t="s">
        <v>733</v>
      </c>
      <c r="AA75" s="39"/>
    </row>
    <row r="76" spans="2:27" ht="15.75" customHeight="1">
      <c r="B76" s="39"/>
      <c r="C76" s="20"/>
      <c r="D76" s="20"/>
      <c r="E76" s="39"/>
      <c r="F76" s="20"/>
      <c r="G76" s="20"/>
      <c r="H76" s="20"/>
      <c r="I76" s="39"/>
      <c r="J76" s="20" t="s">
        <v>291</v>
      </c>
      <c r="K76" s="20" t="s">
        <v>291</v>
      </c>
      <c r="L76" s="20" t="s">
        <v>734</v>
      </c>
      <c r="M76" s="20">
        <v>201535</v>
      </c>
      <c r="N76" s="39"/>
      <c r="O76" s="20" t="s">
        <v>482</v>
      </c>
      <c r="P76" s="20" t="s">
        <v>482</v>
      </c>
      <c r="Q76" s="20" t="s">
        <v>513</v>
      </c>
      <c r="R76" s="20" t="s">
        <v>735</v>
      </c>
      <c r="S76" s="20">
        <v>10061021</v>
      </c>
      <c r="T76" s="39"/>
      <c r="U76" s="20"/>
      <c r="V76" s="20"/>
      <c r="W76" s="39"/>
      <c r="X76" s="20"/>
      <c r="Y76" s="20"/>
      <c r="Z76" s="20" t="s">
        <v>736</v>
      </c>
      <c r="AA76" s="39"/>
    </row>
    <row r="77" spans="2:27" ht="15.75" customHeight="1">
      <c r="B77" s="39"/>
      <c r="C77" s="20"/>
      <c r="D77" s="20"/>
      <c r="E77" s="39"/>
      <c r="F77" s="20"/>
      <c r="G77" s="20"/>
      <c r="H77" s="20"/>
      <c r="I77" s="39"/>
      <c r="J77" s="20" t="s">
        <v>291</v>
      </c>
      <c r="K77" s="20" t="s">
        <v>291</v>
      </c>
      <c r="L77" s="20" t="s">
        <v>737</v>
      </c>
      <c r="M77" s="20">
        <v>201537</v>
      </c>
      <c r="N77" s="39"/>
      <c r="O77" s="20" t="s">
        <v>482</v>
      </c>
      <c r="P77" s="20" t="s">
        <v>482</v>
      </c>
      <c r="Q77" s="20" t="s">
        <v>513</v>
      </c>
      <c r="R77" s="20" t="s">
        <v>513</v>
      </c>
      <c r="S77" s="20">
        <v>10061010</v>
      </c>
      <c r="T77" s="39"/>
      <c r="U77" s="20"/>
      <c r="V77" s="20"/>
      <c r="W77" s="39"/>
      <c r="X77" s="20"/>
      <c r="Y77" s="20"/>
      <c r="Z77" s="20" t="s">
        <v>738</v>
      </c>
    </row>
    <row r="78" spans="2:27" ht="15.75" customHeight="1">
      <c r="B78" s="39"/>
      <c r="C78" s="20"/>
      <c r="D78" s="20"/>
      <c r="E78" s="39"/>
      <c r="F78" s="20"/>
      <c r="G78" s="20"/>
      <c r="H78" s="20"/>
      <c r="I78" s="39"/>
      <c r="J78" s="20" t="s">
        <v>291</v>
      </c>
      <c r="K78" s="20" t="s">
        <v>291</v>
      </c>
      <c r="L78" s="20" t="s">
        <v>739</v>
      </c>
      <c r="M78" s="20">
        <v>201543</v>
      </c>
      <c r="N78" s="39"/>
      <c r="O78" s="20" t="s">
        <v>482</v>
      </c>
      <c r="P78" s="20" t="s">
        <v>482</v>
      </c>
      <c r="Q78" s="20" t="s">
        <v>513</v>
      </c>
      <c r="R78" s="20" t="s">
        <v>740</v>
      </c>
      <c r="S78" s="20">
        <v>10061031</v>
      </c>
      <c r="T78" s="39"/>
      <c r="U78" s="20"/>
      <c r="V78" s="20"/>
      <c r="W78" s="39"/>
      <c r="X78" s="20"/>
      <c r="Y78" s="20"/>
      <c r="Z78" s="20"/>
    </row>
    <row r="79" spans="2:27" ht="15.75" customHeight="1">
      <c r="B79" s="39"/>
      <c r="C79" s="20"/>
      <c r="D79" s="20"/>
      <c r="E79" s="39"/>
      <c r="F79" s="20"/>
      <c r="G79" s="20"/>
      <c r="H79" s="20"/>
      <c r="I79" s="39"/>
      <c r="J79" s="20" t="s">
        <v>291</v>
      </c>
      <c r="K79" s="20" t="s">
        <v>291</v>
      </c>
      <c r="L79" s="20" t="s">
        <v>741</v>
      </c>
      <c r="M79" s="20">
        <v>201541</v>
      </c>
      <c r="N79" s="39"/>
      <c r="O79" s="20" t="s">
        <v>482</v>
      </c>
      <c r="P79" s="20" t="s">
        <v>482</v>
      </c>
      <c r="Q79" s="20" t="s">
        <v>513</v>
      </c>
      <c r="R79" s="20" t="s">
        <v>742</v>
      </c>
      <c r="S79" s="20">
        <v>10061042</v>
      </c>
      <c r="T79" s="39"/>
      <c r="U79" s="20"/>
      <c r="V79" s="20"/>
      <c r="W79" s="39"/>
      <c r="X79" s="20"/>
      <c r="Y79" s="20"/>
      <c r="Z79" s="20"/>
    </row>
    <row r="80" spans="2:27" ht="15.75" customHeight="1">
      <c r="B80" s="39"/>
      <c r="C80" s="20"/>
      <c r="D80" s="20"/>
      <c r="E80" s="39"/>
      <c r="F80" s="20"/>
      <c r="G80" s="20"/>
      <c r="H80" s="20"/>
      <c r="I80" s="39"/>
      <c r="J80" s="20" t="s">
        <v>291</v>
      </c>
      <c r="K80" s="20" t="s">
        <v>291</v>
      </c>
      <c r="L80" s="20" t="s">
        <v>743</v>
      </c>
      <c r="M80" s="20">
        <v>201547</v>
      </c>
      <c r="N80" s="39"/>
      <c r="O80" s="20" t="s">
        <v>482</v>
      </c>
      <c r="P80" s="20" t="s">
        <v>482</v>
      </c>
      <c r="Q80" s="20" t="s">
        <v>513</v>
      </c>
      <c r="R80" s="20" t="s">
        <v>744</v>
      </c>
      <c r="S80" s="20">
        <v>10061052</v>
      </c>
      <c r="T80" s="39"/>
      <c r="U80" s="20"/>
      <c r="V80" s="20"/>
      <c r="W80" s="39"/>
      <c r="X80" s="20"/>
      <c r="Y80" s="20"/>
      <c r="Z80" s="20"/>
    </row>
    <row r="81" spans="2:27" ht="15.75" customHeight="1">
      <c r="B81" s="39"/>
      <c r="C81" s="20"/>
      <c r="D81" s="20"/>
      <c r="E81" s="39"/>
      <c r="F81" s="20"/>
      <c r="G81" s="20"/>
      <c r="H81" s="20"/>
      <c r="I81" s="39"/>
      <c r="J81" s="20" t="s">
        <v>291</v>
      </c>
      <c r="K81" s="20" t="s">
        <v>291</v>
      </c>
      <c r="L81" s="20" t="s">
        <v>745</v>
      </c>
      <c r="M81" s="20">
        <v>201553</v>
      </c>
      <c r="N81" s="39"/>
      <c r="O81" s="20" t="s">
        <v>482</v>
      </c>
      <c r="P81" s="20" t="s">
        <v>482</v>
      </c>
      <c r="Q81" s="20" t="s">
        <v>513</v>
      </c>
      <c r="R81" s="20" t="s">
        <v>525</v>
      </c>
      <c r="S81" s="20">
        <v>10061099</v>
      </c>
      <c r="T81" s="39"/>
      <c r="U81" s="20"/>
      <c r="V81" s="20"/>
      <c r="W81" s="39"/>
      <c r="X81" s="20"/>
      <c r="Y81" s="20"/>
      <c r="Z81" s="20"/>
    </row>
    <row r="82" spans="2:27" ht="15.75" customHeight="1">
      <c r="B82" s="39"/>
      <c r="C82" s="20"/>
      <c r="D82" s="20"/>
      <c r="E82" s="39"/>
      <c r="F82" s="20"/>
      <c r="G82" s="20"/>
      <c r="H82" s="20"/>
      <c r="I82" s="39"/>
      <c r="J82" s="20" t="s">
        <v>291</v>
      </c>
      <c r="K82" s="20" t="s">
        <v>291</v>
      </c>
      <c r="L82" s="20" t="s">
        <v>746</v>
      </c>
      <c r="M82" s="20">
        <v>201555</v>
      </c>
      <c r="N82" s="39"/>
      <c r="O82" s="20" t="s">
        <v>482</v>
      </c>
      <c r="P82" s="20" t="s">
        <v>482</v>
      </c>
      <c r="Q82" s="20" t="s">
        <v>513</v>
      </c>
      <c r="R82" s="20" t="s">
        <v>747</v>
      </c>
      <c r="S82" s="20">
        <v>10061073</v>
      </c>
      <c r="T82" s="39"/>
      <c r="U82" s="20"/>
      <c r="V82" s="20"/>
      <c r="W82" s="39"/>
      <c r="X82" s="20"/>
      <c r="Y82" s="20"/>
      <c r="Z82" s="20"/>
    </row>
    <row r="83" spans="2:27" ht="15.75" customHeight="1">
      <c r="B83" s="39"/>
      <c r="C83" s="20"/>
      <c r="D83" s="20"/>
      <c r="E83" s="39"/>
      <c r="F83" s="20"/>
      <c r="G83" s="20"/>
      <c r="H83" s="20"/>
      <c r="I83" s="39"/>
      <c r="J83" s="20" t="s">
        <v>291</v>
      </c>
      <c r="K83" s="20" t="s">
        <v>291</v>
      </c>
      <c r="L83" s="20" t="s">
        <v>748</v>
      </c>
      <c r="M83" s="20">
        <v>201557</v>
      </c>
      <c r="N83" s="39"/>
      <c r="O83" s="20" t="s">
        <v>482</v>
      </c>
      <c r="P83" s="20" t="s">
        <v>482</v>
      </c>
      <c r="Q83" s="20" t="s">
        <v>513</v>
      </c>
      <c r="R83" s="20" t="s">
        <v>749</v>
      </c>
      <c r="S83" s="20">
        <v>10061063</v>
      </c>
      <c r="T83" s="39"/>
      <c r="U83" s="20"/>
      <c r="V83" s="20"/>
      <c r="W83" s="39"/>
      <c r="X83" s="20"/>
      <c r="Y83" s="20"/>
      <c r="Z83" s="20"/>
    </row>
    <row r="84" spans="2:27" ht="15.75" customHeight="1">
      <c r="B84" s="39"/>
      <c r="C84" s="20"/>
      <c r="D84" s="20"/>
      <c r="E84" s="39"/>
      <c r="F84" s="20"/>
      <c r="G84" s="20"/>
      <c r="H84" s="20"/>
      <c r="I84" s="39"/>
      <c r="J84" s="20" t="s">
        <v>291</v>
      </c>
      <c r="K84" s="20" t="s">
        <v>291</v>
      </c>
      <c r="L84" s="20" t="s">
        <v>750</v>
      </c>
      <c r="M84" s="20">
        <v>201565</v>
      </c>
      <c r="N84" s="39"/>
      <c r="O84" s="20" t="s">
        <v>482</v>
      </c>
      <c r="P84" s="20" t="s">
        <v>482</v>
      </c>
      <c r="Q84" s="20" t="s">
        <v>513</v>
      </c>
      <c r="R84" s="20" t="s">
        <v>751</v>
      </c>
      <c r="S84" s="20">
        <v>10061084</v>
      </c>
      <c r="T84" s="39"/>
      <c r="U84" s="20"/>
      <c r="V84" s="20"/>
      <c r="W84" s="39"/>
      <c r="X84" s="20"/>
      <c r="Y84" s="20"/>
      <c r="Z84" s="20"/>
    </row>
    <row r="85" spans="2:27" ht="15.75" customHeight="1">
      <c r="B85" s="39"/>
      <c r="C85" s="20"/>
      <c r="D85" s="20"/>
      <c r="E85" s="39"/>
      <c r="F85" s="20"/>
      <c r="G85" s="20"/>
      <c r="H85" s="20"/>
      <c r="I85" s="39"/>
      <c r="J85" s="20" t="s">
        <v>291</v>
      </c>
      <c r="K85" s="20" t="s">
        <v>291</v>
      </c>
      <c r="L85" s="20" t="s">
        <v>752</v>
      </c>
      <c r="M85" s="20">
        <v>201561</v>
      </c>
      <c r="N85" s="39"/>
      <c r="O85" s="20" t="s">
        <v>482</v>
      </c>
      <c r="P85" s="20" t="s">
        <v>482</v>
      </c>
      <c r="Q85" s="20" t="s">
        <v>516</v>
      </c>
      <c r="R85" s="20" t="s">
        <v>512</v>
      </c>
      <c r="S85" s="20">
        <v>10065132</v>
      </c>
      <c r="T85" s="39"/>
      <c r="U85" s="20"/>
      <c r="V85" s="20"/>
      <c r="W85" s="39"/>
      <c r="X85" s="20"/>
      <c r="Y85" s="20"/>
      <c r="Z85" s="20"/>
    </row>
    <row r="86" spans="2:27" ht="15.75" customHeight="1">
      <c r="B86" s="39"/>
      <c r="C86" s="20"/>
      <c r="D86" s="20"/>
      <c r="E86" s="39"/>
      <c r="F86" s="20"/>
      <c r="G86" s="20"/>
      <c r="H86" s="20"/>
      <c r="I86" s="39"/>
      <c r="J86" s="20" t="s">
        <v>291</v>
      </c>
      <c r="K86" s="20" t="s">
        <v>291</v>
      </c>
      <c r="L86" s="20" t="s">
        <v>753</v>
      </c>
      <c r="M86" s="20">
        <v>201570</v>
      </c>
      <c r="N86" s="39"/>
      <c r="O86" s="20" t="s">
        <v>482</v>
      </c>
      <c r="P86" s="20" t="s">
        <v>482</v>
      </c>
      <c r="Q86" s="20" t="s">
        <v>516</v>
      </c>
      <c r="R86" s="20" t="s">
        <v>754</v>
      </c>
      <c r="S86" s="20">
        <v>10065133</v>
      </c>
      <c r="T86" s="39"/>
      <c r="U86" s="20"/>
      <c r="V86" s="20"/>
      <c r="W86" s="39"/>
      <c r="X86" s="20"/>
      <c r="Y86" s="20"/>
      <c r="Z86" s="20"/>
    </row>
    <row r="87" spans="2:27" ht="15.75" customHeight="1">
      <c r="B87" s="39"/>
      <c r="C87" s="20"/>
      <c r="D87" s="20"/>
      <c r="E87" s="39"/>
      <c r="F87" s="20"/>
      <c r="G87" s="20"/>
      <c r="H87" s="20"/>
      <c r="I87" s="39"/>
      <c r="J87" s="20" t="s">
        <v>291</v>
      </c>
      <c r="K87" s="20" t="s">
        <v>291</v>
      </c>
      <c r="L87" s="20" t="s">
        <v>755</v>
      </c>
      <c r="M87" s="20">
        <v>201574</v>
      </c>
      <c r="N87" s="39"/>
      <c r="O87" s="20" t="s">
        <v>482</v>
      </c>
      <c r="P87" s="20" t="s">
        <v>482</v>
      </c>
      <c r="Q87" s="20" t="s">
        <v>516</v>
      </c>
      <c r="R87" s="20" t="s">
        <v>756</v>
      </c>
      <c r="S87" s="20">
        <v>10065134</v>
      </c>
      <c r="T87" s="39"/>
      <c r="U87" s="20"/>
      <c r="V87" s="20"/>
      <c r="W87" s="39"/>
      <c r="X87" s="20"/>
      <c r="Y87" s="20"/>
      <c r="Z87" s="20"/>
    </row>
    <row r="88" spans="2:27" ht="15.75" customHeight="1">
      <c r="B88" s="39"/>
      <c r="C88" s="20"/>
      <c r="D88" s="20"/>
      <c r="E88" s="39"/>
      <c r="F88" s="20"/>
      <c r="G88" s="20"/>
      <c r="H88" s="20"/>
      <c r="I88" s="39"/>
      <c r="J88" s="20" t="s">
        <v>291</v>
      </c>
      <c r="K88" s="20" t="s">
        <v>291</v>
      </c>
      <c r="L88" s="20" t="s">
        <v>757</v>
      </c>
      <c r="M88" s="20">
        <v>201578</v>
      </c>
      <c r="N88" s="39"/>
      <c r="O88" s="20" t="s">
        <v>482</v>
      </c>
      <c r="P88" s="20" t="s">
        <v>482</v>
      </c>
      <c r="Q88" s="20" t="s">
        <v>516</v>
      </c>
      <c r="R88" s="20" t="s">
        <v>758</v>
      </c>
      <c r="S88" s="20">
        <v>10065143</v>
      </c>
      <c r="T88" s="39"/>
      <c r="U88" s="20"/>
      <c r="V88" s="20"/>
      <c r="W88" s="39"/>
      <c r="X88" s="20"/>
      <c r="Y88" s="20"/>
      <c r="Z88" s="20"/>
    </row>
    <row r="89" spans="2:27" ht="15.75" customHeight="1">
      <c r="B89" s="39"/>
      <c r="C89" s="20"/>
      <c r="D89" s="20"/>
      <c r="E89" s="39"/>
      <c r="F89" s="20"/>
      <c r="G89" s="20"/>
      <c r="H89" s="20"/>
      <c r="I89" s="39"/>
      <c r="J89" s="20" t="s">
        <v>291</v>
      </c>
      <c r="K89" s="20" t="s">
        <v>291</v>
      </c>
      <c r="L89" s="20" t="s">
        <v>759</v>
      </c>
      <c r="M89" s="20">
        <v>201582</v>
      </c>
      <c r="N89" s="39"/>
      <c r="O89" s="20" t="s">
        <v>482</v>
      </c>
      <c r="P89" s="20" t="s">
        <v>482</v>
      </c>
      <c r="Q89" s="20" t="s">
        <v>516</v>
      </c>
      <c r="R89" s="20" t="s">
        <v>760</v>
      </c>
      <c r="S89" s="20">
        <v>10065151</v>
      </c>
      <c r="T89" s="39"/>
      <c r="U89" s="20"/>
      <c r="V89" s="20"/>
      <c r="W89" s="39"/>
      <c r="X89" s="20"/>
      <c r="Y89" s="20"/>
      <c r="Z89" s="20"/>
      <c r="AA89" s="39"/>
    </row>
    <row r="90" spans="2:27" ht="15.75" customHeight="1">
      <c r="B90" s="39"/>
      <c r="C90" s="20"/>
      <c r="D90" s="20"/>
      <c r="E90" s="39"/>
      <c r="F90" s="20"/>
      <c r="G90" s="20"/>
      <c r="H90" s="20"/>
      <c r="I90" s="39"/>
      <c r="J90" s="20" t="s">
        <v>291</v>
      </c>
      <c r="K90" s="20" t="s">
        <v>291</v>
      </c>
      <c r="L90" s="20" t="s">
        <v>761</v>
      </c>
      <c r="M90" s="20">
        <v>201586</v>
      </c>
      <c r="N90" s="39"/>
      <c r="O90" s="20" t="s">
        <v>482</v>
      </c>
      <c r="P90" s="20" t="s">
        <v>482</v>
      </c>
      <c r="Q90" s="20" t="s">
        <v>516</v>
      </c>
      <c r="R90" s="20" t="s">
        <v>762</v>
      </c>
      <c r="S90" s="20">
        <v>10065160</v>
      </c>
      <c r="T90" s="39"/>
      <c r="U90" s="20"/>
      <c r="V90" s="20"/>
      <c r="W90" s="39"/>
      <c r="X90" s="20"/>
      <c r="Y90" s="20"/>
      <c r="Z90" s="20"/>
      <c r="AA90" s="39"/>
    </row>
    <row r="91" spans="2:27" ht="15.75" customHeight="1">
      <c r="B91" s="39"/>
      <c r="C91" s="20"/>
      <c r="D91" s="20"/>
      <c r="E91" s="39"/>
      <c r="F91" s="20"/>
      <c r="G91" s="20"/>
      <c r="H91" s="20"/>
      <c r="I91" s="39"/>
      <c r="J91" s="20" t="s">
        <v>291</v>
      </c>
      <c r="K91" s="20" t="s">
        <v>518</v>
      </c>
      <c r="L91" s="20" t="s">
        <v>763</v>
      </c>
      <c r="M91" s="20">
        <v>201909</v>
      </c>
      <c r="N91" s="39"/>
      <c r="O91" s="20" t="s">
        <v>482</v>
      </c>
      <c r="P91" s="20" t="s">
        <v>482</v>
      </c>
      <c r="Q91" s="20" t="s">
        <v>516</v>
      </c>
      <c r="R91" s="20" t="s">
        <v>764</v>
      </c>
      <c r="S91" s="20">
        <v>10065169</v>
      </c>
      <c r="T91" s="39"/>
      <c r="U91" s="20"/>
      <c r="V91" s="20"/>
      <c r="W91" s="39"/>
      <c r="X91" s="20"/>
      <c r="Y91" s="20"/>
      <c r="Z91" s="20"/>
      <c r="AA91" s="39"/>
    </row>
    <row r="92" spans="2:27" ht="15.75" customHeight="1">
      <c r="B92" s="39"/>
      <c r="C92" s="20"/>
      <c r="D92" s="20"/>
      <c r="E92" s="39"/>
      <c r="F92" s="20"/>
      <c r="G92" s="20"/>
      <c r="H92" s="20"/>
      <c r="I92" s="39"/>
      <c r="J92" s="20" t="s">
        <v>291</v>
      </c>
      <c r="K92" s="20" t="s">
        <v>518</v>
      </c>
      <c r="L92" s="20" t="s">
        <v>765</v>
      </c>
      <c r="M92" s="20">
        <v>201915</v>
      </c>
      <c r="N92" s="39"/>
      <c r="O92" s="20" t="s">
        <v>482</v>
      </c>
      <c r="P92" s="20" t="s">
        <v>482</v>
      </c>
      <c r="Q92" s="20" t="s">
        <v>516</v>
      </c>
      <c r="R92" s="20" t="s">
        <v>766</v>
      </c>
      <c r="S92" s="20">
        <v>10065177</v>
      </c>
      <c r="T92" s="39"/>
      <c r="U92" s="20"/>
      <c r="V92" s="20"/>
      <c r="W92" s="39"/>
      <c r="X92" s="20"/>
      <c r="Y92" s="20"/>
      <c r="Z92" s="20"/>
      <c r="AA92" s="39"/>
    </row>
    <row r="93" spans="2:27" ht="15.75" customHeight="1">
      <c r="B93" s="39"/>
      <c r="C93" s="20"/>
      <c r="D93" s="20"/>
      <c r="E93" s="39"/>
      <c r="F93" s="20"/>
      <c r="G93" s="20"/>
      <c r="H93" s="20"/>
      <c r="I93" s="39"/>
      <c r="J93" s="20" t="s">
        <v>291</v>
      </c>
      <c r="K93" s="20" t="s">
        <v>518</v>
      </c>
      <c r="L93" s="20" t="s">
        <v>767</v>
      </c>
      <c r="M93" s="20">
        <v>201918</v>
      </c>
      <c r="N93" s="39"/>
      <c r="O93" s="20" t="s">
        <v>482</v>
      </c>
      <c r="P93" s="20" t="s">
        <v>482</v>
      </c>
      <c r="Q93" s="20" t="s">
        <v>516</v>
      </c>
      <c r="R93" s="20" t="s">
        <v>768</v>
      </c>
      <c r="S93" s="20">
        <v>10065186</v>
      </c>
      <c r="T93" s="39"/>
      <c r="U93" s="20"/>
      <c r="V93" s="20"/>
      <c r="W93" s="39"/>
      <c r="X93" s="20"/>
      <c r="Y93" s="20"/>
      <c r="Z93" s="20"/>
      <c r="AA93" s="39"/>
    </row>
    <row r="94" spans="2:27" ht="15.75" customHeight="1">
      <c r="B94" s="39"/>
      <c r="C94" s="20"/>
      <c r="D94" s="20"/>
      <c r="E94" s="39"/>
      <c r="F94" s="20"/>
      <c r="G94" s="20"/>
      <c r="H94" s="20"/>
      <c r="I94" s="39"/>
      <c r="J94" s="20" t="s">
        <v>291</v>
      </c>
      <c r="K94" s="20" t="s">
        <v>518</v>
      </c>
      <c r="L94" s="20" t="s">
        <v>769</v>
      </c>
      <c r="M94" s="20">
        <v>201927</v>
      </c>
      <c r="N94" s="39"/>
      <c r="O94" s="20" t="s">
        <v>482</v>
      </c>
      <c r="P94" s="20" t="s">
        <v>482</v>
      </c>
      <c r="Q94" s="20" t="s">
        <v>516</v>
      </c>
      <c r="R94" s="20" t="s">
        <v>770</v>
      </c>
      <c r="S94" s="20">
        <v>10065194</v>
      </c>
      <c r="T94" s="39"/>
      <c r="U94" s="20"/>
      <c r="V94" s="20"/>
      <c r="W94" s="39"/>
      <c r="X94" s="20"/>
      <c r="Y94" s="20"/>
      <c r="Z94" s="20"/>
      <c r="AA94" s="39"/>
    </row>
    <row r="95" spans="2:27" ht="15.75" customHeight="1">
      <c r="B95" s="39"/>
      <c r="C95" s="20"/>
      <c r="D95" s="20"/>
      <c r="E95" s="39"/>
      <c r="F95" s="20"/>
      <c r="G95" s="20"/>
      <c r="H95" s="20"/>
      <c r="I95" s="39"/>
      <c r="J95" s="20" t="s">
        <v>291</v>
      </c>
      <c r="K95" s="20" t="s">
        <v>518</v>
      </c>
      <c r="L95" s="20" t="s">
        <v>771</v>
      </c>
      <c r="M95" s="20">
        <v>201931</v>
      </c>
      <c r="N95" s="39"/>
      <c r="O95" s="20" t="s">
        <v>482</v>
      </c>
      <c r="P95" s="20" t="s">
        <v>482</v>
      </c>
      <c r="Q95" s="20" t="s">
        <v>516</v>
      </c>
      <c r="R95" s="20" t="s">
        <v>772</v>
      </c>
      <c r="S95" s="20">
        <v>10065101</v>
      </c>
      <c r="T95" s="39"/>
      <c r="U95" s="20"/>
      <c r="V95" s="20"/>
      <c r="W95" s="39"/>
      <c r="X95" s="20"/>
      <c r="Y95" s="20"/>
      <c r="Z95" s="20"/>
      <c r="AA95" s="39"/>
    </row>
    <row r="96" spans="2:27" ht="15.75" customHeight="1">
      <c r="B96" s="39"/>
      <c r="C96" s="20"/>
      <c r="D96" s="20"/>
      <c r="E96" s="39"/>
      <c r="F96" s="20"/>
      <c r="G96" s="20"/>
      <c r="H96" s="20"/>
      <c r="I96" s="39"/>
      <c r="J96" s="20" t="s">
        <v>291</v>
      </c>
      <c r="K96" s="20" t="s">
        <v>518</v>
      </c>
      <c r="L96" s="20" t="s">
        <v>773</v>
      </c>
      <c r="M96" s="20">
        <v>201967</v>
      </c>
      <c r="N96" s="39"/>
      <c r="O96" s="20" t="s">
        <v>482</v>
      </c>
      <c r="P96" s="20" t="s">
        <v>482</v>
      </c>
      <c r="Q96" s="20" t="s">
        <v>516</v>
      </c>
      <c r="R96" s="20" t="s">
        <v>774</v>
      </c>
      <c r="S96" s="20">
        <v>10065102</v>
      </c>
      <c r="T96" s="39"/>
      <c r="U96" s="20"/>
      <c r="V96" s="20"/>
      <c r="W96" s="39"/>
      <c r="X96" s="20"/>
      <c r="Y96" s="20"/>
      <c r="Z96" s="20"/>
      <c r="AA96" s="39"/>
    </row>
    <row r="97" spans="2:27" ht="15.75" customHeight="1">
      <c r="B97" s="39"/>
      <c r="C97" s="20"/>
      <c r="D97" s="20"/>
      <c r="E97" s="39"/>
      <c r="F97" s="20"/>
      <c r="G97" s="20"/>
      <c r="H97" s="20"/>
      <c r="I97" s="39"/>
      <c r="J97" s="20" t="s">
        <v>291</v>
      </c>
      <c r="K97" s="20" t="s">
        <v>518</v>
      </c>
      <c r="L97" s="20" t="s">
        <v>775</v>
      </c>
      <c r="M97" s="20">
        <v>201933</v>
      </c>
      <c r="N97" s="39"/>
      <c r="O97" s="20" t="s">
        <v>482</v>
      </c>
      <c r="P97" s="20" t="s">
        <v>482</v>
      </c>
      <c r="Q97" s="20" t="s">
        <v>516</v>
      </c>
      <c r="R97" s="20" t="s">
        <v>776</v>
      </c>
      <c r="S97" s="20">
        <v>10065103</v>
      </c>
      <c r="T97" s="39"/>
      <c r="U97" s="20"/>
      <c r="V97" s="20"/>
      <c r="W97" s="39"/>
      <c r="X97" s="20"/>
      <c r="Y97" s="20"/>
      <c r="Z97" s="20"/>
      <c r="AA97" s="39"/>
    </row>
    <row r="98" spans="2:27" ht="15.75" customHeight="1">
      <c r="B98" s="39"/>
      <c r="C98" s="20"/>
      <c r="D98" s="20"/>
      <c r="E98" s="39"/>
      <c r="F98" s="20"/>
      <c r="G98" s="20"/>
      <c r="H98" s="20"/>
      <c r="I98" s="39"/>
      <c r="J98" s="20" t="s">
        <v>291</v>
      </c>
      <c r="K98" s="20" t="s">
        <v>518</v>
      </c>
      <c r="L98" s="20" t="s">
        <v>777</v>
      </c>
      <c r="M98" s="20">
        <v>201936</v>
      </c>
      <c r="N98" s="39"/>
      <c r="O98" s="20" t="s">
        <v>482</v>
      </c>
      <c r="P98" s="20" t="s">
        <v>482</v>
      </c>
      <c r="Q98" s="20" t="s">
        <v>516</v>
      </c>
      <c r="R98" s="20" t="s">
        <v>778</v>
      </c>
      <c r="S98" s="20">
        <v>10065104</v>
      </c>
      <c r="T98" s="39"/>
      <c r="U98" s="20"/>
      <c r="V98" s="20"/>
      <c r="W98" s="39"/>
      <c r="X98" s="20"/>
      <c r="Y98" s="20"/>
      <c r="Z98" s="20"/>
      <c r="AA98" s="39"/>
    </row>
    <row r="99" spans="2:27" ht="15.75" customHeight="1">
      <c r="B99" s="39"/>
      <c r="C99" s="20"/>
      <c r="D99" s="20"/>
      <c r="E99" s="39"/>
      <c r="F99" s="20"/>
      <c r="G99" s="20"/>
      <c r="H99" s="20"/>
      <c r="I99" s="39"/>
      <c r="J99" s="20" t="s">
        <v>291</v>
      </c>
      <c r="K99" s="20" t="s">
        <v>518</v>
      </c>
      <c r="L99" s="20" t="s">
        <v>779</v>
      </c>
      <c r="M99" s="20">
        <v>201940</v>
      </c>
      <c r="N99" s="39"/>
      <c r="O99" s="20" t="s">
        <v>482</v>
      </c>
      <c r="P99" s="20" t="s">
        <v>482</v>
      </c>
      <c r="Q99" s="20" t="s">
        <v>516</v>
      </c>
      <c r="R99" s="20" t="s">
        <v>780</v>
      </c>
      <c r="S99" s="20">
        <v>10065105</v>
      </c>
      <c r="T99" s="39"/>
      <c r="U99" s="20"/>
      <c r="V99" s="20"/>
      <c r="W99" s="39"/>
      <c r="X99" s="20"/>
      <c r="Y99" s="20"/>
      <c r="Z99" s="20"/>
      <c r="AA99" s="39"/>
    </row>
    <row r="100" spans="2:27" ht="15.75" customHeight="1">
      <c r="B100" s="39"/>
      <c r="C100" s="20"/>
      <c r="D100" s="20"/>
      <c r="E100" s="39"/>
      <c r="F100" s="20"/>
      <c r="G100" s="20"/>
      <c r="H100" s="20"/>
      <c r="I100" s="39"/>
      <c r="J100" s="20" t="s">
        <v>291</v>
      </c>
      <c r="K100" s="20" t="s">
        <v>518</v>
      </c>
      <c r="L100" s="20" t="s">
        <v>781</v>
      </c>
      <c r="M100" s="20">
        <v>201954</v>
      </c>
      <c r="N100" s="39"/>
      <c r="O100" s="20" t="s">
        <v>482</v>
      </c>
      <c r="P100" s="20" t="s">
        <v>482</v>
      </c>
      <c r="Q100" s="20" t="s">
        <v>516</v>
      </c>
      <c r="R100" s="20" t="s">
        <v>782</v>
      </c>
      <c r="S100" s="20">
        <v>10065106</v>
      </c>
      <c r="T100" s="39"/>
      <c r="U100" s="20"/>
      <c r="V100" s="20"/>
      <c r="W100" s="39"/>
      <c r="X100" s="20"/>
      <c r="Y100" s="20"/>
      <c r="Z100" s="20"/>
      <c r="AA100" s="39"/>
    </row>
    <row r="101" spans="2:27" ht="15.75" customHeight="1">
      <c r="B101" s="39"/>
      <c r="C101" s="20"/>
      <c r="D101" s="20"/>
      <c r="E101" s="39"/>
      <c r="F101" s="20"/>
      <c r="G101" s="20"/>
      <c r="H101" s="20"/>
      <c r="I101" s="39"/>
      <c r="J101" s="20" t="s">
        <v>291</v>
      </c>
      <c r="K101" s="20" t="s">
        <v>518</v>
      </c>
      <c r="L101" s="20" t="s">
        <v>783</v>
      </c>
      <c r="M101" s="20">
        <v>201972</v>
      </c>
      <c r="N101" s="39"/>
      <c r="O101" s="20" t="s">
        <v>482</v>
      </c>
      <c r="P101" s="20" t="s">
        <v>482</v>
      </c>
      <c r="Q101" s="20" t="s">
        <v>516</v>
      </c>
      <c r="R101" s="20" t="s">
        <v>784</v>
      </c>
      <c r="S101" s="20">
        <v>10065107</v>
      </c>
      <c r="T101" s="39"/>
      <c r="U101" s="20"/>
      <c r="V101" s="20"/>
      <c r="W101" s="39"/>
      <c r="X101" s="20"/>
      <c r="Y101" s="20"/>
      <c r="Z101" s="20"/>
      <c r="AA101" s="39"/>
    </row>
    <row r="102" spans="2:27" ht="15.75" customHeight="1">
      <c r="B102" s="39"/>
      <c r="C102" s="20"/>
      <c r="D102" s="20"/>
      <c r="E102" s="39"/>
      <c r="F102" s="20"/>
      <c r="G102" s="20"/>
      <c r="H102" s="20"/>
      <c r="I102" s="39"/>
      <c r="J102" s="20" t="s">
        <v>291</v>
      </c>
      <c r="K102" s="20" t="s">
        <v>518</v>
      </c>
      <c r="L102" s="20" t="s">
        <v>785</v>
      </c>
      <c r="M102" s="20">
        <v>201974</v>
      </c>
      <c r="N102" s="39"/>
      <c r="O102" s="20" t="s">
        <v>482</v>
      </c>
      <c r="P102" s="20" t="s">
        <v>482</v>
      </c>
      <c r="Q102" s="20" t="s">
        <v>516</v>
      </c>
      <c r="R102" s="20" t="s">
        <v>786</v>
      </c>
      <c r="S102" s="20">
        <v>10065108</v>
      </c>
      <c r="T102" s="39"/>
      <c r="U102" s="20"/>
      <c r="V102" s="20"/>
      <c r="W102" s="39"/>
      <c r="X102" s="20"/>
      <c r="Y102" s="20"/>
      <c r="Z102" s="20"/>
      <c r="AA102" s="39"/>
    </row>
    <row r="103" spans="2:27" ht="15.75" customHeight="1">
      <c r="B103" s="39"/>
      <c r="C103" s="20"/>
      <c r="D103" s="20"/>
      <c r="E103" s="39"/>
      <c r="F103" s="20"/>
      <c r="G103" s="20"/>
      <c r="H103" s="20"/>
      <c r="I103" s="39"/>
      <c r="J103" s="20" t="s">
        <v>291</v>
      </c>
      <c r="K103" s="20" t="s">
        <v>518</v>
      </c>
      <c r="L103" s="20" t="s">
        <v>787</v>
      </c>
      <c r="M103" s="20">
        <v>201975</v>
      </c>
      <c r="N103" s="39"/>
      <c r="O103" s="20" t="s">
        <v>482</v>
      </c>
      <c r="P103" s="20" t="s">
        <v>482</v>
      </c>
      <c r="Q103" s="20" t="s">
        <v>516</v>
      </c>
      <c r="R103" s="20" t="s">
        <v>788</v>
      </c>
      <c r="S103" s="20">
        <v>10065109</v>
      </c>
      <c r="T103" s="39"/>
      <c r="U103" s="20"/>
      <c r="V103" s="20"/>
      <c r="W103" s="39"/>
      <c r="X103" s="20"/>
      <c r="Y103" s="20"/>
      <c r="Z103" s="20"/>
      <c r="AA103" s="39"/>
    </row>
    <row r="104" spans="2:27" ht="15.75" customHeight="1">
      <c r="B104" s="39"/>
      <c r="C104" s="20"/>
      <c r="D104" s="20"/>
      <c r="E104" s="39"/>
      <c r="F104" s="20"/>
      <c r="G104" s="20"/>
      <c r="H104" s="20"/>
      <c r="I104" s="39"/>
      <c r="J104" s="20" t="s">
        <v>291</v>
      </c>
      <c r="K104" s="20" t="s">
        <v>518</v>
      </c>
      <c r="L104" s="20" t="s">
        <v>789</v>
      </c>
      <c r="M104" s="20">
        <v>201981</v>
      </c>
      <c r="N104" s="39"/>
      <c r="O104" s="20" t="s">
        <v>482</v>
      </c>
      <c r="P104" s="20" t="s">
        <v>482</v>
      </c>
      <c r="Q104" s="20" t="s">
        <v>516</v>
      </c>
      <c r="R104" s="20" t="s">
        <v>790</v>
      </c>
      <c r="S104" s="20">
        <v>10065110</v>
      </c>
      <c r="T104" s="39"/>
      <c r="U104" s="20"/>
      <c r="V104" s="20"/>
      <c r="W104" s="39"/>
      <c r="X104" s="20"/>
      <c r="Y104" s="20"/>
      <c r="Z104" s="20"/>
      <c r="AA104" s="39"/>
    </row>
    <row r="105" spans="2:27" ht="15.75" customHeight="1">
      <c r="B105" s="39"/>
      <c r="C105" s="20"/>
      <c r="D105" s="20"/>
      <c r="E105" s="39"/>
      <c r="F105" s="20"/>
      <c r="G105" s="20"/>
      <c r="H105" s="20"/>
      <c r="I105" s="39"/>
      <c r="J105" s="20" t="s">
        <v>291</v>
      </c>
      <c r="K105" s="20" t="s">
        <v>518</v>
      </c>
      <c r="L105" s="20" t="s">
        <v>791</v>
      </c>
      <c r="M105" s="20">
        <v>201987</v>
      </c>
      <c r="N105" s="39"/>
      <c r="O105" s="20" t="s">
        <v>482</v>
      </c>
      <c r="P105" s="20" t="s">
        <v>482</v>
      </c>
      <c r="Q105" s="20" t="s">
        <v>516</v>
      </c>
      <c r="R105" s="20" t="s">
        <v>792</v>
      </c>
      <c r="S105" s="20">
        <v>10065111</v>
      </c>
      <c r="T105" s="39"/>
      <c r="U105" s="20"/>
      <c r="V105" s="20"/>
      <c r="W105" s="39"/>
      <c r="X105" s="20"/>
      <c r="Y105" s="20"/>
      <c r="Z105" s="20"/>
      <c r="AA105" s="39"/>
    </row>
    <row r="106" spans="2:27" ht="15.75" customHeight="1">
      <c r="B106" s="39"/>
      <c r="C106" s="20"/>
      <c r="D106" s="20"/>
      <c r="E106" s="39"/>
      <c r="F106" s="20"/>
      <c r="G106" s="20"/>
      <c r="H106" s="20"/>
      <c r="I106" s="39"/>
      <c r="J106" s="20" t="s">
        <v>291</v>
      </c>
      <c r="K106" s="20" t="s">
        <v>518</v>
      </c>
      <c r="L106" s="20" t="s">
        <v>793</v>
      </c>
      <c r="M106" s="20">
        <v>201994</v>
      </c>
      <c r="N106" s="39"/>
      <c r="O106" s="20" t="s">
        <v>482</v>
      </c>
      <c r="P106" s="20" t="s">
        <v>482</v>
      </c>
      <c r="Q106" s="20" t="s">
        <v>516</v>
      </c>
      <c r="R106" s="20" t="s">
        <v>794</v>
      </c>
      <c r="S106" s="20">
        <v>10065112</v>
      </c>
      <c r="T106" s="39"/>
      <c r="U106" s="20"/>
      <c r="V106" s="20"/>
      <c r="W106" s="39"/>
      <c r="X106" s="20"/>
      <c r="Y106" s="20"/>
      <c r="Z106" s="20"/>
      <c r="AA106" s="39"/>
    </row>
    <row r="107" spans="2:27" ht="15.75" customHeight="1">
      <c r="B107" s="39"/>
      <c r="C107" s="20"/>
      <c r="D107" s="20"/>
      <c r="E107" s="39"/>
      <c r="F107" s="20"/>
      <c r="G107" s="20"/>
      <c r="H107" s="20"/>
      <c r="I107" s="39"/>
      <c r="J107" s="20" t="s">
        <v>291</v>
      </c>
      <c r="K107" s="20" t="s">
        <v>292</v>
      </c>
      <c r="L107" s="20" t="s">
        <v>78</v>
      </c>
      <c r="M107" s="20">
        <v>202216</v>
      </c>
      <c r="N107" s="39"/>
      <c r="O107" s="20" t="s">
        <v>482</v>
      </c>
      <c r="P107" s="20" t="s">
        <v>482</v>
      </c>
      <c r="Q107" s="20" t="s">
        <v>516</v>
      </c>
      <c r="R107" s="20" t="s">
        <v>795</v>
      </c>
      <c r="S107" s="20">
        <v>10065113</v>
      </c>
      <c r="T107" s="39"/>
      <c r="U107" s="20"/>
      <c r="V107" s="20"/>
      <c r="W107" s="39"/>
      <c r="X107" s="20"/>
      <c r="Y107" s="20"/>
      <c r="Z107" s="20"/>
      <c r="AA107" s="39"/>
    </row>
    <row r="108" spans="2:27" ht="15.75" customHeight="1">
      <c r="B108" s="39"/>
      <c r="C108" s="20"/>
      <c r="D108" s="20"/>
      <c r="E108" s="39"/>
      <c r="F108" s="20"/>
      <c r="G108" s="20"/>
      <c r="H108" s="20"/>
      <c r="I108" s="39"/>
      <c r="J108" s="20" t="s">
        <v>291</v>
      </c>
      <c r="K108" s="20" t="s">
        <v>292</v>
      </c>
      <c r="L108" s="20" t="s">
        <v>79</v>
      </c>
      <c r="M108" s="20">
        <v>202224</v>
      </c>
      <c r="N108" s="39"/>
      <c r="O108" s="20" t="s">
        <v>482</v>
      </c>
      <c r="P108" s="20" t="s">
        <v>482</v>
      </c>
      <c r="Q108" s="20" t="s">
        <v>516</v>
      </c>
      <c r="R108" s="20" t="s">
        <v>796</v>
      </c>
      <c r="S108" s="20">
        <v>10065114</v>
      </c>
      <c r="T108" s="39"/>
      <c r="U108" s="20"/>
      <c r="V108" s="20"/>
      <c r="W108" s="39"/>
      <c r="X108" s="20"/>
      <c r="Y108" s="20"/>
      <c r="Z108" s="20"/>
      <c r="AA108" s="39"/>
    </row>
    <row r="109" spans="2:27" ht="15.75" customHeight="1">
      <c r="B109" s="39"/>
      <c r="C109" s="20"/>
      <c r="D109" s="20"/>
      <c r="E109" s="39"/>
      <c r="F109" s="20"/>
      <c r="G109" s="20"/>
      <c r="H109" s="20"/>
      <c r="I109" s="39"/>
      <c r="J109" s="20" t="s">
        <v>291</v>
      </c>
      <c r="K109" s="20" t="s">
        <v>292</v>
      </c>
      <c r="L109" s="20" t="s">
        <v>80</v>
      </c>
      <c r="M109" s="20">
        <v>202245</v>
      </c>
      <c r="N109" s="39"/>
      <c r="O109" s="20" t="s">
        <v>482</v>
      </c>
      <c r="P109" s="20" t="s">
        <v>482</v>
      </c>
      <c r="Q109" s="20" t="s">
        <v>516</v>
      </c>
      <c r="R109" s="20" t="s">
        <v>797</v>
      </c>
      <c r="S109" s="20">
        <v>10065115</v>
      </c>
      <c r="T109" s="39"/>
      <c r="U109" s="20"/>
      <c r="V109" s="20"/>
      <c r="W109" s="39"/>
      <c r="X109" s="20"/>
      <c r="Y109" s="20"/>
      <c r="Z109" s="20"/>
      <c r="AA109" s="39"/>
    </row>
    <row r="110" spans="2:27" ht="15.75" customHeight="1">
      <c r="B110" s="39"/>
      <c r="C110" s="20"/>
      <c r="D110" s="20"/>
      <c r="E110" s="39"/>
      <c r="F110" s="20"/>
      <c r="G110" s="20"/>
      <c r="H110" s="20"/>
      <c r="I110" s="39"/>
      <c r="J110" s="20" t="s">
        <v>291</v>
      </c>
      <c r="K110" s="20" t="s">
        <v>292</v>
      </c>
      <c r="L110" s="20" t="s">
        <v>81</v>
      </c>
      <c r="M110" s="20">
        <v>202249</v>
      </c>
      <c r="N110" s="39"/>
      <c r="O110" s="20" t="s">
        <v>482</v>
      </c>
      <c r="P110" s="20" t="s">
        <v>482</v>
      </c>
      <c r="Q110" s="20" t="s">
        <v>516</v>
      </c>
      <c r="R110" s="20" t="s">
        <v>798</v>
      </c>
      <c r="S110" s="20">
        <v>10065116</v>
      </c>
      <c r="T110" s="39"/>
      <c r="U110" s="20"/>
      <c r="V110" s="20"/>
      <c r="W110" s="39"/>
      <c r="X110" s="20"/>
      <c r="Y110" s="20"/>
      <c r="Z110" s="20"/>
      <c r="AA110" s="39"/>
    </row>
    <row r="111" spans="2:27" ht="15.75" customHeight="1">
      <c r="B111" s="39"/>
      <c r="C111" s="20"/>
      <c r="D111" s="20"/>
      <c r="E111" s="39"/>
      <c r="F111" s="20"/>
      <c r="G111" s="20"/>
      <c r="H111" s="20"/>
      <c r="I111" s="39"/>
      <c r="J111" s="20" t="s">
        <v>291</v>
      </c>
      <c r="K111" s="20" t="s">
        <v>292</v>
      </c>
      <c r="L111" s="20" t="s">
        <v>82</v>
      </c>
      <c r="M111" s="20">
        <v>202256</v>
      </c>
      <c r="N111" s="39"/>
      <c r="O111" s="20" t="s">
        <v>482</v>
      </c>
      <c r="P111" s="20" t="s">
        <v>482</v>
      </c>
      <c r="Q111" s="20" t="s">
        <v>516</v>
      </c>
      <c r="R111" s="20" t="s">
        <v>799</v>
      </c>
      <c r="S111" s="20">
        <v>10065117</v>
      </c>
      <c r="T111" s="39"/>
      <c r="U111" s="20"/>
      <c r="V111" s="20"/>
      <c r="W111" s="39"/>
      <c r="X111" s="20"/>
      <c r="Y111" s="20"/>
      <c r="Z111" s="20"/>
      <c r="AA111" s="39"/>
    </row>
    <row r="112" spans="2:27" ht="15.75" customHeight="1">
      <c r="B112" s="39"/>
      <c r="C112" s="20"/>
      <c r="D112" s="20"/>
      <c r="E112" s="39"/>
      <c r="F112" s="20"/>
      <c r="G112" s="20"/>
      <c r="H112" s="20"/>
      <c r="I112" s="39"/>
      <c r="J112" s="20" t="s">
        <v>291</v>
      </c>
      <c r="K112" s="20" t="s">
        <v>292</v>
      </c>
      <c r="L112" s="20" t="s">
        <v>83</v>
      </c>
      <c r="M112" s="20">
        <v>202266</v>
      </c>
      <c r="N112" s="39"/>
      <c r="O112" s="20" t="s">
        <v>482</v>
      </c>
      <c r="P112" s="20" t="s">
        <v>482</v>
      </c>
      <c r="Q112" s="20" t="s">
        <v>516</v>
      </c>
      <c r="R112" s="20" t="s">
        <v>800</v>
      </c>
      <c r="S112" s="20">
        <v>10065118</v>
      </c>
      <c r="T112" s="39"/>
      <c r="U112" s="20"/>
      <c r="V112" s="20"/>
      <c r="W112" s="39"/>
      <c r="X112" s="20"/>
      <c r="Y112" s="20"/>
      <c r="Z112" s="20"/>
      <c r="AA112" s="39"/>
    </row>
    <row r="113" spans="2:27" ht="15.75" customHeight="1">
      <c r="B113" s="39"/>
      <c r="C113" s="20"/>
      <c r="D113" s="20"/>
      <c r="E113" s="39"/>
      <c r="F113" s="20"/>
      <c r="G113" s="20"/>
      <c r="H113" s="20"/>
      <c r="I113" s="39"/>
      <c r="J113" s="20" t="s">
        <v>291</v>
      </c>
      <c r="K113" s="20" t="s">
        <v>292</v>
      </c>
      <c r="L113" s="20" t="s">
        <v>77</v>
      </c>
      <c r="M113" s="20">
        <v>202290</v>
      </c>
      <c r="N113" s="39"/>
      <c r="O113" s="20" t="s">
        <v>482</v>
      </c>
      <c r="P113" s="20" t="s">
        <v>482</v>
      </c>
      <c r="Q113" s="20" t="s">
        <v>516</v>
      </c>
      <c r="R113" s="20" t="s">
        <v>801</v>
      </c>
      <c r="S113" s="20">
        <v>10065119</v>
      </c>
      <c r="T113" s="39"/>
      <c r="U113" s="20"/>
      <c r="V113" s="20"/>
      <c r="W113" s="39"/>
      <c r="X113" s="20"/>
      <c r="Y113" s="20"/>
      <c r="Z113" s="20"/>
      <c r="AA113" s="39"/>
    </row>
    <row r="114" spans="2:27" ht="15.75" customHeight="1">
      <c r="B114" s="39"/>
      <c r="C114" s="20"/>
      <c r="D114" s="20"/>
      <c r="E114" s="39"/>
      <c r="F114" s="20"/>
      <c r="G114" s="20"/>
      <c r="H114" s="20"/>
      <c r="I114" s="39"/>
      <c r="J114" s="20" t="s">
        <v>291</v>
      </c>
      <c r="K114" s="20" t="s">
        <v>292</v>
      </c>
      <c r="L114" s="20" t="s">
        <v>76</v>
      </c>
      <c r="M114" s="20">
        <v>202294</v>
      </c>
      <c r="N114" s="39"/>
      <c r="O114" s="20" t="s">
        <v>482</v>
      </c>
      <c r="P114" s="20" t="s">
        <v>482</v>
      </c>
      <c r="Q114" s="20" t="s">
        <v>516</v>
      </c>
      <c r="R114" s="20" t="s">
        <v>802</v>
      </c>
      <c r="S114" s="20">
        <v>10065120</v>
      </c>
      <c r="T114" s="39"/>
      <c r="U114" s="20"/>
      <c r="V114" s="20"/>
      <c r="W114" s="39"/>
      <c r="X114" s="20"/>
      <c r="Y114" s="20"/>
      <c r="Z114" s="20"/>
      <c r="AA114" s="39"/>
    </row>
    <row r="115" spans="2:27" ht="15.75" customHeight="1">
      <c r="B115" s="39"/>
      <c r="C115" s="20"/>
      <c r="D115" s="20"/>
      <c r="E115" s="39"/>
      <c r="F115" s="20"/>
      <c r="G115" s="20"/>
      <c r="H115" s="20"/>
      <c r="I115" s="39"/>
      <c r="J115" s="20" t="s">
        <v>291</v>
      </c>
      <c r="K115" s="20" t="s">
        <v>523</v>
      </c>
      <c r="L115" s="20" t="s">
        <v>803</v>
      </c>
      <c r="M115" s="20">
        <v>203014</v>
      </c>
      <c r="N115" s="39"/>
      <c r="O115" s="20" t="s">
        <v>482</v>
      </c>
      <c r="P115" s="20" t="s">
        <v>482</v>
      </c>
      <c r="Q115" s="20" t="s">
        <v>516</v>
      </c>
      <c r="R115" s="20" t="s">
        <v>804</v>
      </c>
      <c r="S115" s="20">
        <v>10065121</v>
      </c>
      <c r="T115" s="39"/>
      <c r="U115" s="20"/>
      <c r="V115" s="20"/>
      <c r="W115" s="39"/>
      <c r="X115" s="20"/>
      <c r="Y115" s="20"/>
      <c r="Z115" s="20"/>
      <c r="AA115" s="39"/>
    </row>
    <row r="116" spans="2:27" ht="15.75" customHeight="1">
      <c r="B116" s="39"/>
      <c r="C116" s="20"/>
      <c r="D116" s="20"/>
      <c r="E116" s="39"/>
      <c r="F116" s="20"/>
      <c r="G116" s="20"/>
      <c r="H116" s="20"/>
      <c r="I116" s="39"/>
      <c r="J116" s="20" t="s">
        <v>291</v>
      </c>
      <c r="K116" s="20" t="s">
        <v>523</v>
      </c>
      <c r="L116" s="20" t="s">
        <v>805</v>
      </c>
      <c r="M116" s="20">
        <v>203025</v>
      </c>
      <c r="N116" s="39"/>
      <c r="O116" s="20" t="s">
        <v>482</v>
      </c>
      <c r="P116" s="20" t="s">
        <v>482</v>
      </c>
      <c r="Q116" s="20" t="s">
        <v>516</v>
      </c>
      <c r="R116" s="20" t="s">
        <v>806</v>
      </c>
      <c r="S116" s="20">
        <v>10065122</v>
      </c>
      <c r="T116" s="39"/>
      <c r="U116" s="20"/>
      <c r="V116" s="20"/>
      <c r="W116" s="39"/>
      <c r="X116" s="20"/>
      <c r="Y116" s="20"/>
      <c r="Z116" s="20"/>
      <c r="AA116" s="39"/>
    </row>
    <row r="117" spans="2:27" ht="15.75" customHeight="1">
      <c r="B117" s="39"/>
      <c r="C117" s="20"/>
      <c r="D117" s="20"/>
      <c r="E117" s="39"/>
      <c r="F117" s="20"/>
      <c r="G117" s="20"/>
      <c r="H117" s="20"/>
      <c r="I117" s="39"/>
      <c r="J117" s="20" t="s">
        <v>291</v>
      </c>
      <c r="K117" s="20" t="s">
        <v>523</v>
      </c>
      <c r="L117" s="20" t="s">
        <v>807</v>
      </c>
      <c r="M117" s="20">
        <v>203029</v>
      </c>
      <c r="N117" s="39"/>
      <c r="O117" s="20" t="s">
        <v>482</v>
      </c>
      <c r="P117" s="20" t="s">
        <v>482</v>
      </c>
      <c r="Q117" s="20" t="s">
        <v>516</v>
      </c>
      <c r="R117" s="20" t="s">
        <v>808</v>
      </c>
      <c r="S117" s="20">
        <v>10065123</v>
      </c>
      <c r="T117" s="39"/>
      <c r="U117" s="20"/>
      <c r="V117" s="20"/>
      <c r="W117" s="39"/>
      <c r="X117" s="20"/>
      <c r="Y117" s="20"/>
      <c r="Z117" s="20"/>
      <c r="AA117" s="39"/>
    </row>
    <row r="118" spans="2:27" ht="15.75" customHeight="1">
      <c r="B118" s="39"/>
      <c r="C118" s="20"/>
      <c r="D118" s="20"/>
      <c r="E118" s="39"/>
      <c r="F118" s="20"/>
      <c r="G118" s="20"/>
      <c r="H118" s="20"/>
      <c r="I118" s="39"/>
      <c r="J118" s="20" t="s">
        <v>291</v>
      </c>
      <c r="K118" s="20" t="s">
        <v>523</v>
      </c>
      <c r="L118" s="20" t="s">
        <v>809</v>
      </c>
      <c r="M118" s="20">
        <v>203041</v>
      </c>
      <c r="N118" s="39"/>
      <c r="O118" s="20" t="s">
        <v>482</v>
      </c>
      <c r="P118" s="20" t="s">
        <v>482</v>
      </c>
      <c r="Q118" s="20" t="s">
        <v>516</v>
      </c>
      <c r="R118" s="20" t="s">
        <v>810</v>
      </c>
      <c r="S118" s="20">
        <v>10065124</v>
      </c>
      <c r="T118" s="39"/>
      <c r="U118" s="20"/>
      <c r="V118" s="20"/>
      <c r="W118" s="39"/>
      <c r="X118" s="20"/>
      <c r="Y118" s="20"/>
      <c r="Z118" s="20"/>
      <c r="AA118" s="39"/>
    </row>
    <row r="119" spans="2:27" ht="15.75" customHeight="1">
      <c r="B119" s="39"/>
      <c r="C119" s="20"/>
      <c r="D119" s="20"/>
      <c r="E119" s="39"/>
      <c r="F119" s="20"/>
      <c r="G119" s="20"/>
      <c r="H119" s="20"/>
      <c r="I119" s="39"/>
      <c r="J119" s="20" t="s">
        <v>291</v>
      </c>
      <c r="K119" s="20" t="s">
        <v>523</v>
      </c>
      <c r="L119" s="20" t="s">
        <v>811</v>
      </c>
      <c r="M119" s="20">
        <v>203051</v>
      </c>
      <c r="N119" s="39"/>
      <c r="O119" s="20" t="s">
        <v>482</v>
      </c>
      <c r="P119" s="20" t="s">
        <v>482</v>
      </c>
      <c r="Q119" s="20" t="s">
        <v>516</v>
      </c>
      <c r="R119" s="20" t="s">
        <v>812</v>
      </c>
      <c r="S119" s="20">
        <v>10065125</v>
      </c>
      <c r="T119" s="39"/>
      <c r="U119" s="20"/>
      <c r="V119" s="20"/>
      <c r="W119" s="39"/>
      <c r="X119" s="20"/>
      <c r="Y119" s="20"/>
      <c r="Z119" s="20"/>
      <c r="AA119" s="39"/>
    </row>
    <row r="120" spans="2:27" ht="15.75" customHeight="1">
      <c r="B120" s="39"/>
      <c r="C120" s="20"/>
      <c r="D120" s="20"/>
      <c r="E120" s="39"/>
      <c r="F120" s="20"/>
      <c r="G120" s="20"/>
      <c r="H120" s="20"/>
      <c r="I120" s="39"/>
      <c r="J120" s="20" t="s">
        <v>291</v>
      </c>
      <c r="K120" s="20" t="s">
        <v>523</v>
      </c>
      <c r="L120" s="20" t="s">
        <v>813</v>
      </c>
      <c r="M120" s="20">
        <v>203094</v>
      </c>
      <c r="N120" s="39"/>
      <c r="O120" s="20" t="s">
        <v>482</v>
      </c>
      <c r="P120" s="20" t="s">
        <v>482</v>
      </c>
      <c r="Q120" s="20" t="s">
        <v>516</v>
      </c>
      <c r="R120" s="20" t="s">
        <v>814</v>
      </c>
      <c r="S120" s="20">
        <v>10065126</v>
      </c>
      <c r="T120" s="39"/>
      <c r="U120" s="20"/>
      <c r="V120" s="20"/>
      <c r="W120" s="39"/>
      <c r="X120" s="20"/>
      <c r="Y120" s="20"/>
      <c r="Z120" s="20"/>
      <c r="AA120" s="39"/>
    </row>
    <row r="121" spans="2:27" ht="15.75" customHeight="1">
      <c r="B121" s="39"/>
      <c r="C121" s="20"/>
      <c r="D121" s="20"/>
      <c r="E121" s="39"/>
      <c r="F121" s="20"/>
      <c r="G121" s="20"/>
      <c r="H121" s="20"/>
      <c r="I121" s="39"/>
      <c r="J121" s="20" t="s">
        <v>291</v>
      </c>
      <c r="K121" s="20" t="s">
        <v>527</v>
      </c>
      <c r="L121" s="20" t="s">
        <v>815</v>
      </c>
      <c r="M121" s="20">
        <v>204643</v>
      </c>
      <c r="N121" s="39"/>
      <c r="O121" s="20" t="s">
        <v>482</v>
      </c>
      <c r="P121" s="20" t="s">
        <v>482</v>
      </c>
      <c r="Q121" s="20" t="s">
        <v>516</v>
      </c>
      <c r="R121" s="20" t="s">
        <v>816</v>
      </c>
      <c r="S121" s="20">
        <v>10065127</v>
      </c>
      <c r="T121" s="39"/>
      <c r="U121" s="20"/>
      <c r="V121" s="20"/>
      <c r="W121" s="39"/>
      <c r="X121" s="20"/>
      <c r="Y121" s="20"/>
      <c r="Z121" s="20"/>
      <c r="AA121" s="39"/>
    </row>
    <row r="122" spans="2:27" ht="15.75" customHeight="1">
      <c r="B122" s="39"/>
      <c r="C122" s="20"/>
      <c r="D122" s="20"/>
      <c r="E122" s="39"/>
      <c r="F122" s="20"/>
      <c r="G122" s="20"/>
      <c r="H122" s="20"/>
      <c r="I122" s="39"/>
      <c r="J122" s="20" t="s">
        <v>291</v>
      </c>
      <c r="K122" s="20" t="s">
        <v>527</v>
      </c>
      <c r="L122" s="20" t="s">
        <v>817</v>
      </c>
      <c r="M122" s="20">
        <v>204649</v>
      </c>
      <c r="N122" s="39"/>
      <c r="O122" s="20" t="s">
        <v>482</v>
      </c>
      <c r="P122" s="20" t="s">
        <v>482</v>
      </c>
      <c r="Q122" s="20" t="s">
        <v>516</v>
      </c>
      <c r="R122" s="20" t="s">
        <v>818</v>
      </c>
      <c r="S122" s="20">
        <v>10065128</v>
      </c>
      <c r="T122" s="39"/>
      <c r="U122" s="20"/>
      <c r="V122" s="20"/>
      <c r="W122" s="39"/>
      <c r="X122" s="20"/>
      <c r="Y122" s="20"/>
      <c r="Z122" s="20"/>
      <c r="AA122" s="39"/>
    </row>
    <row r="123" spans="2:27" ht="15.75" customHeight="1">
      <c r="B123" s="39"/>
      <c r="C123" s="20"/>
      <c r="D123" s="20"/>
      <c r="E123" s="39"/>
      <c r="F123" s="20"/>
      <c r="G123" s="20"/>
      <c r="H123" s="20"/>
      <c r="I123" s="39"/>
      <c r="J123" s="20" t="s">
        <v>291</v>
      </c>
      <c r="K123" s="20" t="s">
        <v>527</v>
      </c>
      <c r="L123" s="20" t="s">
        <v>819</v>
      </c>
      <c r="M123" s="20">
        <v>204661</v>
      </c>
      <c r="N123" s="39"/>
      <c r="O123" s="20" t="s">
        <v>482</v>
      </c>
      <c r="P123" s="20" t="s">
        <v>482</v>
      </c>
      <c r="Q123" s="20" t="s">
        <v>516</v>
      </c>
      <c r="R123" s="20" t="s">
        <v>820</v>
      </c>
      <c r="S123" s="20">
        <v>10065129</v>
      </c>
      <c r="T123" s="39"/>
      <c r="U123" s="20"/>
      <c r="V123" s="20"/>
      <c r="W123" s="39"/>
      <c r="X123" s="20"/>
      <c r="Y123" s="20"/>
      <c r="Z123" s="20"/>
      <c r="AA123" s="39"/>
    </row>
    <row r="124" spans="2:27" ht="15.75" customHeight="1">
      <c r="B124" s="39"/>
      <c r="C124" s="20"/>
      <c r="D124" s="20"/>
      <c r="E124" s="39"/>
      <c r="F124" s="20"/>
      <c r="G124" s="20"/>
      <c r="H124" s="20"/>
      <c r="I124" s="39"/>
      <c r="J124" s="20" t="s">
        <v>291</v>
      </c>
      <c r="K124" s="20" t="s">
        <v>527</v>
      </c>
      <c r="L124" s="20" t="s">
        <v>821</v>
      </c>
      <c r="M124" s="20">
        <v>204665</v>
      </c>
      <c r="N124" s="39"/>
      <c r="O124" s="20" t="s">
        <v>482</v>
      </c>
      <c r="P124" s="20" t="s">
        <v>482</v>
      </c>
      <c r="Q124" s="20" t="s">
        <v>516</v>
      </c>
      <c r="R124" s="20" t="s">
        <v>822</v>
      </c>
      <c r="S124" s="20">
        <v>10065130</v>
      </c>
      <c r="T124" s="39"/>
      <c r="U124" s="20"/>
      <c r="V124" s="20"/>
      <c r="W124" s="39"/>
      <c r="X124" s="20"/>
      <c r="Y124" s="20"/>
      <c r="Z124" s="20"/>
      <c r="AA124" s="39"/>
    </row>
    <row r="125" spans="2:27" ht="15.75" customHeight="1">
      <c r="B125" s="39"/>
      <c r="C125" s="20"/>
      <c r="D125" s="20"/>
      <c r="E125" s="39"/>
      <c r="F125" s="20"/>
      <c r="G125" s="20"/>
      <c r="H125" s="20"/>
      <c r="I125" s="39"/>
      <c r="J125" s="20" t="s">
        <v>291</v>
      </c>
      <c r="K125" s="20" t="s">
        <v>527</v>
      </c>
      <c r="L125" s="20" t="s">
        <v>823</v>
      </c>
      <c r="M125" s="20">
        <v>204667</v>
      </c>
      <c r="N125" s="39"/>
      <c r="O125" s="20" t="s">
        <v>482</v>
      </c>
      <c r="P125" s="20" t="s">
        <v>482</v>
      </c>
      <c r="Q125" s="20" t="s">
        <v>519</v>
      </c>
      <c r="R125" s="20" t="s">
        <v>824</v>
      </c>
      <c r="S125" s="20">
        <v>10063223</v>
      </c>
      <c r="T125" s="39"/>
      <c r="U125" s="20"/>
      <c r="V125" s="20"/>
      <c r="W125" s="39"/>
      <c r="X125" s="20"/>
      <c r="Y125" s="20"/>
      <c r="Z125" s="20"/>
      <c r="AA125" s="39"/>
    </row>
    <row r="126" spans="2:27" ht="15.75" customHeight="1">
      <c r="B126" s="39"/>
      <c r="C126" s="20"/>
      <c r="D126" s="20"/>
      <c r="E126" s="39"/>
      <c r="F126" s="20"/>
      <c r="G126" s="20"/>
      <c r="H126" s="20"/>
      <c r="I126" s="39"/>
      <c r="J126" s="20" t="s">
        <v>291</v>
      </c>
      <c r="K126" s="20" t="s">
        <v>527</v>
      </c>
      <c r="L126" s="20" t="s">
        <v>825</v>
      </c>
      <c r="M126" s="20">
        <v>204670</v>
      </c>
      <c r="N126" s="39"/>
      <c r="O126" s="20" t="s">
        <v>482</v>
      </c>
      <c r="P126" s="20" t="s">
        <v>482</v>
      </c>
      <c r="Q126" s="20" t="s">
        <v>519</v>
      </c>
      <c r="R126" s="20" t="s">
        <v>826</v>
      </c>
      <c r="S126" s="20">
        <v>10063231</v>
      </c>
      <c r="T126" s="39"/>
      <c r="U126" s="20"/>
      <c r="V126" s="20"/>
      <c r="W126" s="39"/>
      <c r="X126" s="20"/>
      <c r="Y126" s="20"/>
      <c r="Z126" s="20"/>
      <c r="AA126" s="39"/>
    </row>
    <row r="127" spans="2:27" ht="15.75" customHeight="1">
      <c r="B127" s="39"/>
      <c r="C127" s="20"/>
      <c r="D127" s="20"/>
      <c r="E127" s="39"/>
      <c r="F127" s="20"/>
      <c r="G127" s="20"/>
      <c r="H127" s="20"/>
      <c r="I127" s="39"/>
      <c r="J127" s="20" t="s">
        <v>291</v>
      </c>
      <c r="K127" s="20" t="s">
        <v>527</v>
      </c>
      <c r="L127" s="20" t="s">
        <v>827</v>
      </c>
      <c r="M127" s="20">
        <v>204677</v>
      </c>
      <c r="N127" s="39"/>
      <c r="O127" s="20" t="s">
        <v>482</v>
      </c>
      <c r="P127" s="20" t="s">
        <v>482</v>
      </c>
      <c r="Q127" s="20" t="s">
        <v>519</v>
      </c>
      <c r="R127" s="20" t="s">
        <v>828</v>
      </c>
      <c r="S127" s="20">
        <v>10063238</v>
      </c>
      <c r="T127" s="39"/>
      <c r="U127" s="20"/>
      <c r="V127" s="20"/>
      <c r="W127" s="39"/>
      <c r="X127" s="20"/>
      <c r="Y127" s="20"/>
      <c r="Z127" s="20"/>
      <c r="AA127" s="39"/>
    </row>
    <row r="128" spans="2:27" ht="15.75" customHeight="1">
      <c r="B128" s="39"/>
      <c r="C128" s="20"/>
      <c r="D128" s="20"/>
      <c r="E128" s="39"/>
      <c r="F128" s="20"/>
      <c r="G128" s="20"/>
      <c r="H128" s="20"/>
      <c r="I128" s="39"/>
      <c r="J128" s="20" t="s">
        <v>291</v>
      </c>
      <c r="K128" s="20" t="s">
        <v>527</v>
      </c>
      <c r="L128" s="20" t="s">
        <v>829</v>
      </c>
      <c r="M128" s="20">
        <v>204680</v>
      </c>
      <c r="N128" s="39"/>
      <c r="O128" s="20" t="s">
        <v>482</v>
      </c>
      <c r="P128" s="20" t="s">
        <v>482</v>
      </c>
      <c r="Q128" s="20" t="s">
        <v>519</v>
      </c>
      <c r="R128" s="20" t="s">
        <v>830</v>
      </c>
      <c r="S128" s="20">
        <v>10063255</v>
      </c>
      <c r="T128" s="39"/>
      <c r="U128" s="20"/>
      <c r="V128" s="20"/>
      <c r="W128" s="39"/>
      <c r="X128" s="20"/>
      <c r="Y128" s="20"/>
      <c r="Z128" s="20"/>
      <c r="AA128" s="39"/>
    </row>
    <row r="129" spans="2:27" ht="15.75" customHeight="1">
      <c r="B129" s="39"/>
      <c r="C129" s="20"/>
      <c r="D129" s="20"/>
      <c r="E129" s="39"/>
      <c r="F129" s="20"/>
      <c r="G129" s="20"/>
      <c r="H129" s="20"/>
      <c r="I129" s="39"/>
      <c r="J129" s="20" t="s">
        <v>291</v>
      </c>
      <c r="K129" s="20" t="s">
        <v>531</v>
      </c>
      <c r="L129" s="20" t="s">
        <v>831</v>
      </c>
      <c r="M129" s="20">
        <v>205133</v>
      </c>
      <c r="N129" s="39"/>
      <c r="O129" s="20" t="s">
        <v>482</v>
      </c>
      <c r="P129" s="20" t="s">
        <v>482</v>
      </c>
      <c r="Q129" s="20" t="s">
        <v>519</v>
      </c>
      <c r="R129" s="20" t="s">
        <v>832</v>
      </c>
      <c r="S129" s="20">
        <v>10063263</v>
      </c>
      <c r="T129" s="39"/>
      <c r="U129" s="20"/>
      <c r="V129" s="20"/>
      <c r="W129" s="39"/>
      <c r="X129" s="20"/>
      <c r="Y129" s="20"/>
      <c r="Z129" s="20"/>
      <c r="AA129" s="39"/>
    </row>
    <row r="130" spans="2:27" ht="15.75" customHeight="1">
      <c r="B130" s="39"/>
      <c r="C130" s="20"/>
      <c r="D130" s="20"/>
      <c r="E130" s="39"/>
      <c r="F130" s="20"/>
      <c r="G130" s="20"/>
      <c r="H130" s="20"/>
      <c r="I130" s="39"/>
      <c r="J130" s="20" t="s">
        <v>291</v>
      </c>
      <c r="K130" s="20" t="s">
        <v>531</v>
      </c>
      <c r="L130" s="20" t="s">
        <v>833</v>
      </c>
      <c r="M130" s="20">
        <v>205143</v>
      </c>
      <c r="N130" s="39"/>
      <c r="O130" s="20" t="s">
        <v>482</v>
      </c>
      <c r="P130" s="20" t="s">
        <v>482</v>
      </c>
      <c r="Q130" s="20" t="s">
        <v>519</v>
      </c>
      <c r="R130" s="20" t="s">
        <v>834</v>
      </c>
      <c r="S130" s="20">
        <v>10063271</v>
      </c>
      <c r="T130" s="39"/>
      <c r="U130" s="20"/>
      <c r="V130" s="20"/>
      <c r="W130" s="39"/>
      <c r="X130" s="20"/>
      <c r="Y130" s="20"/>
      <c r="Z130" s="20"/>
      <c r="AA130" s="39"/>
    </row>
    <row r="131" spans="2:27" ht="15.75" customHeight="1">
      <c r="B131" s="39"/>
      <c r="C131" s="20"/>
      <c r="D131" s="20"/>
      <c r="E131" s="39"/>
      <c r="F131" s="20"/>
      <c r="G131" s="20"/>
      <c r="H131" s="20"/>
      <c r="I131" s="39"/>
      <c r="J131" s="20" t="s">
        <v>291</v>
      </c>
      <c r="K131" s="20" t="s">
        <v>531</v>
      </c>
      <c r="L131" s="20" t="s">
        <v>835</v>
      </c>
      <c r="M131" s="20">
        <v>205165</v>
      </c>
      <c r="N131" s="39"/>
      <c r="O131" s="20" t="s">
        <v>482</v>
      </c>
      <c r="P131" s="20" t="s">
        <v>482</v>
      </c>
      <c r="Q131" s="20" t="s">
        <v>519</v>
      </c>
      <c r="R131" s="20" t="s">
        <v>525</v>
      </c>
      <c r="S131" s="20">
        <v>10063299</v>
      </c>
      <c r="T131" s="39"/>
      <c r="U131" s="20"/>
      <c r="V131" s="20"/>
      <c r="W131" s="39"/>
      <c r="X131" s="20"/>
      <c r="Y131" s="20"/>
      <c r="Z131" s="20"/>
      <c r="AA131" s="39"/>
    </row>
    <row r="132" spans="2:27" ht="15.75" customHeight="1">
      <c r="B132" s="39"/>
      <c r="C132" s="20"/>
      <c r="D132" s="20"/>
      <c r="E132" s="39"/>
      <c r="F132" s="20"/>
      <c r="G132" s="20"/>
      <c r="H132" s="20"/>
      <c r="I132" s="39"/>
      <c r="J132" s="20" t="s">
        <v>291</v>
      </c>
      <c r="K132" s="20" t="s">
        <v>531</v>
      </c>
      <c r="L132" s="20" t="s">
        <v>836</v>
      </c>
      <c r="M132" s="20">
        <v>205173</v>
      </c>
      <c r="N132" s="39"/>
      <c r="O132" s="20" t="s">
        <v>482</v>
      </c>
      <c r="P132" s="20" t="s">
        <v>482</v>
      </c>
      <c r="Q132" s="20" t="s">
        <v>519</v>
      </c>
      <c r="R132" s="20" t="s">
        <v>837</v>
      </c>
      <c r="S132" s="20">
        <v>10063294</v>
      </c>
      <c r="T132" s="39"/>
      <c r="U132" s="20"/>
      <c r="V132" s="20"/>
      <c r="W132" s="39"/>
      <c r="X132" s="20"/>
      <c r="Y132" s="20"/>
      <c r="Z132" s="20"/>
      <c r="AA132" s="39"/>
    </row>
    <row r="133" spans="2:27" ht="15.75" customHeight="1">
      <c r="B133" s="39"/>
      <c r="C133" s="20"/>
      <c r="D133" s="20"/>
      <c r="E133" s="39"/>
      <c r="F133" s="20"/>
      <c r="G133" s="20"/>
      <c r="H133" s="20"/>
      <c r="I133" s="39"/>
      <c r="J133" s="20" t="s">
        <v>291</v>
      </c>
      <c r="K133" s="20" t="s">
        <v>531</v>
      </c>
      <c r="L133" s="20" t="s">
        <v>838</v>
      </c>
      <c r="M133" s="20">
        <v>205158</v>
      </c>
      <c r="N133" s="39"/>
      <c r="O133" s="20" t="s">
        <v>482</v>
      </c>
      <c r="P133" s="20" t="s">
        <v>482</v>
      </c>
      <c r="Q133" s="20" t="s">
        <v>521</v>
      </c>
      <c r="R133" s="20" t="s">
        <v>839</v>
      </c>
      <c r="S133" s="20">
        <v>10063613</v>
      </c>
      <c r="T133" s="39"/>
      <c r="U133" s="20"/>
      <c r="V133" s="20"/>
      <c r="W133" s="39"/>
      <c r="X133" s="20"/>
      <c r="Y133" s="20"/>
      <c r="Z133" s="20"/>
      <c r="AA133" s="39"/>
    </row>
    <row r="134" spans="2:27" ht="15.75" customHeight="1">
      <c r="B134" s="39"/>
      <c r="C134" s="20"/>
      <c r="D134" s="20"/>
      <c r="E134" s="39"/>
      <c r="F134" s="20"/>
      <c r="G134" s="20"/>
      <c r="H134" s="20"/>
      <c r="I134" s="39"/>
      <c r="J134" s="20" t="s">
        <v>291</v>
      </c>
      <c r="K134" s="20" t="s">
        <v>535</v>
      </c>
      <c r="L134" s="20" t="s">
        <v>840</v>
      </c>
      <c r="M134" s="20">
        <v>207507</v>
      </c>
      <c r="N134" s="39"/>
      <c r="O134" s="20" t="s">
        <v>482</v>
      </c>
      <c r="P134" s="20" t="s">
        <v>482</v>
      </c>
      <c r="Q134" s="20" t="s">
        <v>521</v>
      </c>
      <c r="R134" s="20" t="s">
        <v>841</v>
      </c>
      <c r="S134" s="20">
        <v>10063627</v>
      </c>
      <c r="T134" s="39"/>
      <c r="U134" s="20"/>
      <c r="V134" s="20"/>
      <c r="W134" s="39"/>
      <c r="X134" s="20"/>
      <c r="Y134" s="20"/>
      <c r="Z134" s="20"/>
      <c r="AA134" s="39"/>
    </row>
    <row r="135" spans="2:27" ht="15.75" customHeight="1">
      <c r="B135" s="39"/>
      <c r="C135" s="20"/>
      <c r="D135" s="20"/>
      <c r="E135" s="39"/>
      <c r="F135" s="20"/>
      <c r="G135" s="20"/>
      <c r="H135" s="20"/>
      <c r="I135" s="39"/>
      <c r="J135" s="20" t="s">
        <v>291</v>
      </c>
      <c r="K135" s="20" t="s">
        <v>535</v>
      </c>
      <c r="L135" s="20" t="s">
        <v>842</v>
      </c>
      <c r="M135" s="20">
        <v>207510</v>
      </c>
      <c r="N135" s="39"/>
      <c r="O135" s="20" t="s">
        <v>482</v>
      </c>
      <c r="P135" s="20" t="s">
        <v>482</v>
      </c>
      <c r="Q135" s="20" t="s">
        <v>521</v>
      </c>
      <c r="R135" s="20" t="s">
        <v>843</v>
      </c>
      <c r="S135" s="20">
        <v>10063654</v>
      </c>
      <c r="T135" s="39"/>
      <c r="U135" s="20"/>
      <c r="V135" s="20"/>
      <c r="W135" s="39"/>
      <c r="X135" s="20"/>
      <c r="Y135" s="20"/>
      <c r="Z135" s="20"/>
      <c r="AA135" s="39"/>
    </row>
    <row r="136" spans="2:27" ht="15.75" customHeight="1">
      <c r="B136" s="39"/>
      <c r="C136" s="20"/>
      <c r="D136" s="20"/>
      <c r="E136" s="39"/>
      <c r="F136" s="20"/>
      <c r="G136" s="20"/>
      <c r="H136" s="20"/>
      <c r="I136" s="39"/>
      <c r="J136" s="20" t="s">
        <v>291</v>
      </c>
      <c r="K136" s="20" t="s">
        <v>535</v>
      </c>
      <c r="L136" s="20" t="s">
        <v>844</v>
      </c>
      <c r="M136" s="20">
        <v>207521</v>
      </c>
      <c r="N136" s="39"/>
      <c r="O136" s="20" t="s">
        <v>482</v>
      </c>
      <c r="P136" s="20" t="s">
        <v>482</v>
      </c>
      <c r="Q136" s="20" t="s">
        <v>521</v>
      </c>
      <c r="R136" s="20" t="s">
        <v>845</v>
      </c>
      <c r="S136" s="20">
        <v>10063667</v>
      </c>
      <c r="T136" s="39"/>
      <c r="U136" s="20"/>
      <c r="V136" s="20"/>
      <c r="W136" s="39"/>
      <c r="X136" s="20"/>
      <c r="Y136" s="20"/>
      <c r="Z136" s="20"/>
      <c r="AA136" s="39"/>
    </row>
    <row r="137" spans="2:27" ht="15.75" customHeight="1">
      <c r="B137" s="39"/>
      <c r="C137" s="20"/>
      <c r="D137" s="20"/>
      <c r="E137" s="39"/>
      <c r="F137" s="20"/>
      <c r="G137" s="20"/>
      <c r="H137" s="20"/>
      <c r="I137" s="39"/>
      <c r="J137" s="20" t="s">
        <v>291</v>
      </c>
      <c r="K137" s="20" t="s">
        <v>535</v>
      </c>
      <c r="L137" s="20" t="s">
        <v>846</v>
      </c>
      <c r="M137" s="20">
        <v>207536</v>
      </c>
      <c r="N137" s="39"/>
      <c r="O137" s="20" t="s">
        <v>482</v>
      </c>
      <c r="P137" s="20" t="s">
        <v>482</v>
      </c>
      <c r="Q137" s="20" t="s">
        <v>521</v>
      </c>
      <c r="R137" s="20" t="s">
        <v>847</v>
      </c>
      <c r="S137" s="20">
        <v>10063681</v>
      </c>
      <c r="T137" s="39"/>
      <c r="U137" s="20"/>
      <c r="V137" s="20"/>
      <c r="W137" s="39"/>
      <c r="X137" s="20"/>
      <c r="Y137" s="20"/>
      <c r="Z137" s="20"/>
      <c r="AA137" s="39"/>
    </row>
    <row r="138" spans="2:27" ht="15.75" customHeight="1">
      <c r="B138" s="39"/>
      <c r="C138" s="20"/>
      <c r="D138" s="20"/>
      <c r="E138" s="39"/>
      <c r="F138" s="20"/>
      <c r="G138" s="20"/>
      <c r="H138" s="20"/>
      <c r="I138" s="39"/>
      <c r="J138" s="20" t="s">
        <v>291</v>
      </c>
      <c r="K138" s="20" t="s">
        <v>535</v>
      </c>
      <c r="L138" s="20" t="s">
        <v>848</v>
      </c>
      <c r="M138" s="20">
        <v>207547</v>
      </c>
      <c r="N138" s="39"/>
      <c r="O138" s="20" t="s">
        <v>482</v>
      </c>
      <c r="P138" s="20" t="s">
        <v>482</v>
      </c>
      <c r="Q138" s="20" t="s">
        <v>521</v>
      </c>
      <c r="R138" s="20" t="s">
        <v>849</v>
      </c>
      <c r="S138" s="20">
        <v>10063694</v>
      </c>
      <c r="T138" s="39"/>
      <c r="U138" s="20"/>
      <c r="V138" s="20"/>
      <c r="W138" s="39"/>
      <c r="X138" s="20"/>
      <c r="Y138" s="20"/>
      <c r="Z138" s="20"/>
      <c r="AA138" s="39"/>
    </row>
    <row r="139" spans="2:27" ht="15.75" customHeight="1">
      <c r="B139" s="39"/>
      <c r="C139" s="20"/>
      <c r="D139" s="20"/>
      <c r="E139" s="39"/>
      <c r="F139" s="20"/>
      <c r="G139" s="20"/>
      <c r="H139" s="20"/>
      <c r="I139" s="39"/>
      <c r="J139" s="20" t="s">
        <v>291</v>
      </c>
      <c r="K139" s="20" t="s">
        <v>535</v>
      </c>
      <c r="L139" s="20" t="s">
        <v>850</v>
      </c>
      <c r="M139" s="20">
        <v>207587</v>
      </c>
      <c r="N139" s="39"/>
      <c r="O139" s="20" t="s">
        <v>482</v>
      </c>
      <c r="P139" s="20" t="s">
        <v>482</v>
      </c>
      <c r="Q139" s="20" t="s">
        <v>524</v>
      </c>
      <c r="R139" s="20" t="s">
        <v>851</v>
      </c>
      <c r="S139" s="20">
        <v>10066213</v>
      </c>
      <c r="T139" s="39"/>
      <c r="U139" s="20"/>
      <c r="V139" s="20"/>
      <c r="W139" s="39"/>
      <c r="X139" s="20"/>
      <c r="Y139" s="20"/>
      <c r="Z139" s="20"/>
      <c r="AA139" s="39"/>
    </row>
    <row r="140" spans="2:27" ht="15.75" customHeight="1">
      <c r="B140" s="39"/>
      <c r="C140" s="20"/>
      <c r="D140" s="20"/>
      <c r="E140" s="39"/>
      <c r="F140" s="20"/>
      <c r="G140" s="20"/>
      <c r="H140" s="20"/>
      <c r="I140" s="39"/>
      <c r="J140" s="20" t="s">
        <v>291</v>
      </c>
      <c r="K140" s="20" t="s">
        <v>535</v>
      </c>
      <c r="L140" s="20" t="s">
        <v>852</v>
      </c>
      <c r="M140" s="20">
        <v>207580</v>
      </c>
      <c r="N140" s="39"/>
      <c r="O140" s="20" t="s">
        <v>482</v>
      </c>
      <c r="P140" s="20" t="s">
        <v>482</v>
      </c>
      <c r="Q140" s="20" t="s">
        <v>524</v>
      </c>
      <c r="R140" s="20" t="s">
        <v>853</v>
      </c>
      <c r="S140" s="20">
        <v>10066215</v>
      </c>
      <c r="T140" s="39"/>
      <c r="U140" s="20"/>
      <c r="V140" s="20"/>
      <c r="W140" s="39"/>
      <c r="X140" s="20"/>
      <c r="Y140" s="20"/>
      <c r="Z140" s="20"/>
      <c r="AA140" s="39"/>
    </row>
    <row r="141" spans="2:27" ht="15.75" customHeight="1">
      <c r="B141" s="39"/>
      <c r="C141" s="20"/>
      <c r="D141" s="20"/>
      <c r="E141" s="39"/>
      <c r="F141" s="20"/>
      <c r="G141" s="20"/>
      <c r="H141" s="20"/>
      <c r="I141" s="39"/>
      <c r="J141" s="20" t="s">
        <v>291</v>
      </c>
      <c r="K141" s="20" t="s">
        <v>535</v>
      </c>
      <c r="L141" s="20" t="s">
        <v>854</v>
      </c>
      <c r="M141" s="20">
        <v>207583</v>
      </c>
      <c r="N141" s="39"/>
      <c r="O141" s="20" t="s">
        <v>482</v>
      </c>
      <c r="P141" s="20" t="s">
        <v>482</v>
      </c>
      <c r="Q141" s="20" t="s">
        <v>524</v>
      </c>
      <c r="R141" s="20" t="s">
        <v>855</v>
      </c>
      <c r="S141" s="20">
        <v>10066223</v>
      </c>
      <c r="T141" s="39"/>
      <c r="U141" s="20"/>
      <c r="V141" s="20"/>
      <c r="W141" s="39"/>
      <c r="X141" s="20"/>
      <c r="Y141" s="20"/>
      <c r="Z141" s="20"/>
      <c r="AA141" s="39"/>
    </row>
    <row r="142" spans="2:27" ht="15.75" customHeight="1">
      <c r="B142" s="39"/>
      <c r="C142" s="20"/>
      <c r="D142" s="20"/>
      <c r="E142" s="39"/>
      <c r="F142" s="20"/>
      <c r="G142" s="20"/>
      <c r="H142" s="20"/>
      <c r="I142" s="39"/>
      <c r="J142" s="20" t="s">
        <v>291</v>
      </c>
      <c r="K142" s="20" t="s">
        <v>535</v>
      </c>
      <c r="L142" s="20" t="s">
        <v>856</v>
      </c>
      <c r="M142" s="20">
        <v>207585</v>
      </c>
      <c r="N142" s="39"/>
      <c r="O142" s="20" t="s">
        <v>482</v>
      </c>
      <c r="P142" s="20" t="s">
        <v>482</v>
      </c>
      <c r="Q142" s="20" t="s">
        <v>524</v>
      </c>
      <c r="R142" s="20" t="s">
        <v>857</v>
      </c>
      <c r="S142" s="20">
        <v>10066231</v>
      </c>
      <c r="T142" s="39"/>
      <c r="U142" s="20"/>
      <c r="V142" s="20"/>
      <c r="W142" s="39"/>
      <c r="X142" s="20"/>
      <c r="Y142" s="20"/>
      <c r="Z142" s="20"/>
      <c r="AA142" s="39"/>
    </row>
    <row r="143" spans="2:27" ht="15.75" customHeight="1">
      <c r="B143" s="39"/>
      <c r="C143" s="20"/>
      <c r="D143" s="20"/>
      <c r="E143" s="39"/>
      <c r="F143" s="20"/>
      <c r="G143" s="20"/>
      <c r="H143" s="20"/>
      <c r="I143" s="39"/>
      <c r="J143" s="20" t="s">
        <v>291</v>
      </c>
      <c r="K143" s="20" t="s">
        <v>538</v>
      </c>
      <c r="L143" s="20" t="s">
        <v>858</v>
      </c>
      <c r="M143" s="20">
        <v>208407</v>
      </c>
      <c r="N143" s="39"/>
      <c r="O143" s="20" t="s">
        <v>482</v>
      </c>
      <c r="P143" s="20" t="s">
        <v>482</v>
      </c>
      <c r="Q143" s="20" t="s">
        <v>524</v>
      </c>
      <c r="R143" s="20" t="s">
        <v>512</v>
      </c>
      <c r="S143" s="20">
        <v>10066239</v>
      </c>
      <c r="T143" s="39"/>
      <c r="U143" s="20"/>
      <c r="V143" s="20"/>
      <c r="W143" s="39"/>
      <c r="X143" s="20"/>
      <c r="Y143" s="20"/>
      <c r="Z143" s="20"/>
      <c r="AA143" s="39"/>
    </row>
    <row r="144" spans="2:27" ht="15.75" customHeight="1">
      <c r="B144" s="39"/>
      <c r="C144" s="20"/>
      <c r="D144" s="20"/>
      <c r="E144" s="39"/>
      <c r="F144" s="20"/>
      <c r="G144" s="20"/>
      <c r="H144" s="20"/>
      <c r="I144" s="39"/>
      <c r="J144" s="20" t="s">
        <v>291</v>
      </c>
      <c r="K144" s="20" t="s">
        <v>538</v>
      </c>
      <c r="L144" s="20" t="s">
        <v>859</v>
      </c>
      <c r="M144" s="20">
        <v>208421</v>
      </c>
      <c r="N144" s="39"/>
      <c r="O144" s="20" t="s">
        <v>482</v>
      </c>
      <c r="P144" s="20" t="s">
        <v>482</v>
      </c>
      <c r="Q144" s="20" t="s">
        <v>524</v>
      </c>
      <c r="R144" s="20" t="s">
        <v>860</v>
      </c>
      <c r="S144" s="20">
        <v>10066247</v>
      </c>
      <c r="T144" s="39"/>
      <c r="U144" s="20"/>
      <c r="V144" s="20"/>
      <c r="W144" s="39"/>
      <c r="X144" s="20"/>
      <c r="Y144" s="20"/>
      <c r="Z144" s="20"/>
      <c r="AA144" s="39"/>
    </row>
    <row r="145" spans="2:27" ht="15.75" customHeight="1">
      <c r="B145" s="39"/>
      <c r="C145" s="20"/>
      <c r="D145" s="20"/>
      <c r="E145" s="39"/>
      <c r="F145" s="20"/>
      <c r="G145" s="20"/>
      <c r="H145" s="20"/>
      <c r="I145" s="39"/>
      <c r="J145" s="20" t="s">
        <v>291</v>
      </c>
      <c r="K145" s="20" t="s">
        <v>538</v>
      </c>
      <c r="L145" s="20" t="s">
        <v>861</v>
      </c>
      <c r="M145" s="20">
        <v>208429</v>
      </c>
      <c r="N145" s="39"/>
      <c r="O145" s="20" t="s">
        <v>482</v>
      </c>
      <c r="P145" s="20" t="s">
        <v>482</v>
      </c>
      <c r="Q145" s="20" t="s">
        <v>524</v>
      </c>
      <c r="R145" s="20" t="s">
        <v>862</v>
      </c>
      <c r="S145" s="20">
        <v>10066255</v>
      </c>
      <c r="T145" s="39"/>
      <c r="U145" s="20"/>
      <c r="V145" s="20"/>
      <c r="W145" s="39"/>
      <c r="X145" s="20"/>
      <c r="Y145" s="20"/>
      <c r="Z145" s="20"/>
      <c r="AA145" s="39"/>
    </row>
    <row r="146" spans="2:27" ht="15.75" customHeight="1">
      <c r="B146" s="39"/>
      <c r="C146" s="20"/>
      <c r="D146" s="20"/>
      <c r="E146" s="39"/>
      <c r="F146" s="20"/>
      <c r="G146" s="20"/>
      <c r="H146" s="20"/>
      <c r="I146" s="39"/>
      <c r="J146" s="20" t="s">
        <v>291</v>
      </c>
      <c r="K146" s="20" t="s">
        <v>538</v>
      </c>
      <c r="L146" s="20" t="s">
        <v>863</v>
      </c>
      <c r="M146" s="20">
        <v>208447</v>
      </c>
      <c r="N146" s="39"/>
      <c r="O146" s="20" t="s">
        <v>482</v>
      </c>
      <c r="P146" s="20" t="s">
        <v>482</v>
      </c>
      <c r="Q146" s="20" t="s">
        <v>524</v>
      </c>
      <c r="R146" s="20" t="s">
        <v>864</v>
      </c>
      <c r="S146" s="20">
        <v>10066263</v>
      </c>
      <c r="T146" s="39"/>
      <c r="U146" s="20"/>
      <c r="V146" s="20"/>
      <c r="W146" s="39"/>
      <c r="X146" s="20"/>
      <c r="Y146" s="20"/>
      <c r="Z146" s="20"/>
      <c r="AA146" s="39"/>
    </row>
    <row r="147" spans="2:27" ht="15.75" customHeight="1">
      <c r="B147" s="39"/>
      <c r="C147" s="20"/>
      <c r="D147" s="20"/>
      <c r="E147" s="39"/>
      <c r="F147" s="20"/>
      <c r="G147" s="20"/>
      <c r="H147" s="20"/>
      <c r="I147" s="39"/>
      <c r="J147" s="20" t="s">
        <v>291</v>
      </c>
      <c r="K147" s="20" t="s">
        <v>538</v>
      </c>
      <c r="L147" s="20" t="s">
        <v>865</v>
      </c>
      <c r="M147" s="20">
        <v>208436</v>
      </c>
      <c r="N147" s="39"/>
      <c r="O147" s="20" t="s">
        <v>482</v>
      </c>
      <c r="P147" s="20" t="s">
        <v>482</v>
      </c>
      <c r="Q147" s="20" t="s">
        <v>524</v>
      </c>
      <c r="R147" s="20" t="s">
        <v>866</v>
      </c>
      <c r="S147" s="20">
        <v>10066240</v>
      </c>
      <c r="T147" s="39"/>
      <c r="U147" s="20"/>
      <c r="V147" s="20"/>
      <c r="W147" s="39"/>
      <c r="X147" s="20"/>
      <c r="Y147" s="20"/>
      <c r="Z147" s="20"/>
      <c r="AA147" s="39"/>
    </row>
    <row r="148" spans="2:27" ht="15.75" customHeight="1">
      <c r="B148" s="39"/>
      <c r="C148" s="20"/>
      <c r="D148" s="20"/>
      <c r="E148" s="39"/>
      <c r="F148" s="20"/>
      <c r="G148" s="20"/>
      <c r="H148" s="20"/>
      <c r="I148" s="39"/>
      <c r="J148" s="20" t="s">
        <v>291</v>
      </c>
      <c r="K148" s="20" t="s">
        <v>538</v>
      </c>
      <c r="L148" s="20" t="s">
        <v>867</v>
      </c>
      <c r="M148" s="20">
        <v>208425</v>
      </c>
      <c r="N148" s="39"/>
      <c r="O148" s="20" t="s">
        <v>482</v>
      </c>
      <c r="P148" s="20" t="s">
        <v>482</v>
      </c>
      <c r="Q148" s="20" t="s">
        <v>524</v>
      </c>
      <c r="R148" s="20" t="s">
        <v>868</v>
      </c>
      <c r="S148" s="20">
        <v>10066271</v>
      </c>
      <c r="T148" s="39"/>
      <c r="U148" s="20"/>
      <c r="V148" s="20"/>
      <c r="W148" s="39"/>
      <c r="X148" s="20"/>
      <c r="Y148" s="20"/>
      <c r="Z148" s="20"/>
      <c r="AA148" s="39"/>
    </row>
    <row r="149" spans="2:27" ht="15.75" customHeight="1">
      <c r="B149" s="39"/>
      <c r="C149" s="20"/>
      <c r="D149" s="20"/>
      <c r="E149" s="39"/>
      <c r="F149" s="20"/>
      <c r="G149" s="20"/>
      <c r="H149" s="20"/>
      <c r="I149" s="39"/>
      <c r="J149" s="20" t="s">
        <v>291</v>
      </c>
      <c r="K149" s="20" t="s">
        <v>538</v>
      </c>
      <c r="L149" s="20" t="s">
        <v>869</v>
      </c>
      <c r="M149" s="20">
        <v>208458</v>
      </c>
      <c r="N149" s="39"/>
      <c r="O149" s="20" t="s">
        <v>482</v>
      </c>
      <c r="P149" s="20" t="s">
        <v>482</v>
      </c>
      <c r="Q149" s="20" t="s">
        <v>524</v>
      </c>
      <c r="R149" s="20" t="s">
        <v>870</v>
      </c>
      <c r="S149" s="20">
        <v>10066279</v>
      </c>
      <c r="T149" s="39"/>
      <c r="U149" s="20"/>
      <c r="V149" s="20"/>
      <c r="W149" s="39"/>
      <c r="X149" s="20"/>
      <c r="Y149" s="20"/>
      <c r="Z149" s="20"/>
      <c r="AA149" s="39"/>
    </row>
    <row r="150" spans="2:27" ht="15.75" customHeight="1">
      <c r="B150" s="39"/>
      <c r="C150" s="20"/>
      <c r="D150" s="20"/>
      <c r="E150" s="39"/>
      <c r="F150" s="20"/>
      <c r="G150" s="20"/>
      <c r="H150" s="20"/>
      <c r="I150" s="39"/>
      <c r="J150" s="20" t="s">
        <v>291</v>
      </c>
      <c r="K150" s="20" t="s">
        <v>538</v>
      </c>
      <c r="L150" s="20" t="s">
        <v>871</v>
      </c>
      <c r="M150" s="20">
        <v>208475</v>
      </c>
      <c r="N150" s="39"/>
      <c r="O150" s="20" t="s">
        <v>482</v>
      </c>
      <c r="P150" s="20" t="s">
        <v>482</v>
      </c>
      <c r="Q150" s="20" t="s">
        <v>524</v>
      </c>
      <c r="R150" s="20" t="s">
        <v>524</v>
      </c>
      <c r="S150" s="20">
        <v>10066287</v>
      </c>
      <c r="T150" s="39"/>
      <c r="U150" s="20"/>
      <c r="V150" s="20"/>
      <c r="W150" s="39"/>
      <c r="X150" s="20"/>
      <c r="Y150" s="20"/>
      <c r="Z150" s="20"/>
      <c r="AA150" s="39"/>
    </row>
    <row r="151" spans="2:27" ht="15.75" customHeight="1">
      <c r="B151" s="39"/>
      <c r="C151" s="20"/>
      <c r="D151" s="20"/>
      <c r="E151" s="39"/>
      <c r="F151" s="20"/>
      <c r="G151" s="20"/>
      <c r="H151" s="20"/>
      <c r="I151" s="39"/>
      <c r="J151" s="20" t="s">
        <v>291</v>
      </c>
      <c r="K151" s="20" t="s">
        <v>538</v>
      </c>
      <c r="L151" s="20" t="s">
        <v>872</v>
      </c>
      <c r="M151" s="20">
        <v>208478</v>
      </c>
      <c r="N151" s="39"/>
      <c r="O151" s="20" t="s">
        <v>482</v>
      </c>
      <c r="P151" s="20" t="s">
        <v>482</v>
      </c>
      <c r="Q151" s="20" t="s">
        <v>524</v>
      </c>
      <c r="R151" s="20" t="s">
        <v>525</v>
      </c>
      <c r="S151" s="20">
        <v>10066299</v>
      </c>
      <c r="T151" s="39"/>
      <c r="U151" s="20"/>
      <c r="V151" s="20"/>
      <c r="W151" s="39"/>
      <c r="X151" s="20"/>
      <c r="Y151" s="20"/>
      <c r="Z151" s="20"/>
      <c r="AA151" s="39"/>
    </row>
    <row r="152" spans="2:27" ht="15.75" customHeight="1">
      <c r="B152" s="39"/>
      <c r="C152" s="20"/>
      <c r="D152" s="20"/>
      <c r="E152" s="39"/>
      <c r="F152" s="20"/>
      <c r="G152" s="20"/>
      <c r="H152" s="20"/>
      <c r="I152" s="39"/>
      <c r="J152" s="20" t="s">
        <v>291</v>
      </c>
      <c r="K152" s="20" t="s">
        <v>538</v>
      </c>
      <c r="L152" s="20" t="s">
        <v>873</v>
      </c>
      <c r="M152" s="20">
        <v>208487</v>
      </c>
      <c r="N152" s="39"/>
      <c r="O152" s="20" t="s">
        <v>482</v>
      </c>
      <c r="P152" s="20" t="s">
        <v>482</v>
      </c>
      <c r="Q152" s="20" t="s">
        <v>524</v>
      </c>
      <c r="R152" s="20" t="s">
        <v>874</v>
      </c>
      <c r="S152" s="20">
        <v>10066294</v>
      </c>
      <c r="T152" s="39"/>
      <c r="U152" s="20"/>
      <c r="V152" s="20"/>
      <c r="W152" s="39"/>
      <c r="X152" s="20"/>
      <c r="Y152" s="20"/>
      <c r="Z152" s="20"/>
      <c r="AA152" s="39"/>
    </row>
    <row r="153" spans="2:27" ht="15.75" customHeight="1">
      <c r="B153" s="39"/>
      <c r="C153" s="20"/>
      <c r="D153" s="20"/>
      <c r="E153" s="39"/>
      <c r="F153" s="20"/>
      <c r="G153" s="20"/>
      <c r="H153" s="20"/>
      <c r="I153" s="39"/>
      <c r="J153" s="20" t="s">
        <v>488</v>
      </c>
      <c r="K153" s="20" t="s">
        <v>488</v>
      </c>
      <c r="L153" s="20" t="s">
        <v>875</v>
      </c>
      <c r="M153" s="20">
        <v>302602</v>
      </c>
      <c r="N153" s="39"/>
      <c r="O153" s="20" t="s">
        <v>482</v>
      </c>
      <c r="P153" s="20" t="s">
        <v>482</v>
      </c>
      <c r="Q153" s="20" t="s">
        <v>528</v>
      </c>
      <c r="R153" s="20" t="s">
        <v>876</v>
      </c>
      <c r="S153" s="20">
        <v>10066911</v>
      </c>
      <c r="T153" s="39"/>
      <c r="U153" s="20"/>
      <c r="V153" s="20"/>
      <c r="W153" s="39"/>
      <c r="X153" s="20"/>
      <c r="Y153" s="20"/>
      <c r="Z153" s="20"/>
      <c r="AA153" s="39"/>
    </row>
    <row r="154" spans="2:27" ht="15.75" customHeight="1">
      <c r="B154" s="39"/>
      <c r="C154" s="20"/>
      <c r="D154" s="20"/>
      <c r="E154" s="39"/>
      <c r="F154" s="20"/>
      <c r="G154" s="20"/>
      <c r="H154" s="20"/>
      <c r="I154" s="39"/>
      <c r="J154" s="20" t="s">
        <v>488</v>
      </c>
      <c r="K154" s="20" t="s">
        <v>488</v>
      </c>
      <c r="L154" s="20" t="s">
        <v>877</v>
      </c>
      <c r="M154" s="20">
        <v>302604</v>
      </c>
      <c r="N154" s="39"/>
      <c r="O154" s="20" t="s">
        <v>482</v>
      </c>
      <c r="P154" s="20" t="s">
        <v>482</v>
      </c>
      <c r="Q154" s="20" t="s">
        <v>528</v>
      </c>
      <c r="R154" s="20" t="s">
        <v>878</v>
      </c>
      <c r="S154" s="20">
        <v>10066923</v>
      </c>
      <c r="T154" s="39"/>
      <c r="U154" s="20"/>
      <c r="V154" s="20"/>
      <c r="W154" s="39"/>
      <c r="X154" s="20"/>
      <c r="Y154" s="20"/>
      <c r="Z154" s="20"/>
      <c r="AA154" s="39"/>
    </row>
    <row r="155" spans="2:27" ht="15.75" customHeight="1">
      <c r="B155" s="39"/>
      <c r="C155" s="20"/>
      <c r="D155" s="20"/>
      <c r="E155" s="39"/>
      <c r="F155" s="20"/>
      <c r="G155" s="20"/>
      <c r="H155" s="20"/>
      <c r="I155" s="39"/>
      <c r="J155" s="20" t="s">
        <v>488</v>
      </c>
      <c r="K155" s="20" t="s">
        <v>488</v>
      </c>
      <c r="L155" s="20" t="s">
        <v>879</v>
      </c>
      <c r="M155" s="20">
        <v>302605</v>
      </c>
      <c r="N155" s="39"/>
      <c r="O155" s="20" t="s">
        <v>482</v>
      </c>
      <c r="P155" s="20" t="s">
        <v>482</v>
      </c>
      <c r="Q155" s="20" t="s">
        <v>528</v>
      </c>
      <c r="R155" s="20" t="s">
        <v>880</v>
      </c>
      <c r="S155" s="20">
        <v>10066935</v>
      </c>
      <c r="T155" s="39"/>
      <c r="U155" s="20"/>
      <c r="V155" s="20"/>
      <c r="W155" s="39"/>
      <c r="X155" s="20"/>
      <c r="Y155" s="20"/>
      <c r="Z155" s="20"/>
      <c r="AA155" s="39"/>
    </row>
    <row r="156" spans="2:27" ht="15.75" customHeight="1">
      <c r="B156" s="39"/>
      <c r="C156" s="20"/>
      <c r="D156" s="20"/>
      <c r="E156" s="39"/>
      <c r="F156" s="20"/>
      <c r="G156" s="20"/>
      <c r="H156" s="20"/>
      <c r="I156" s="39"/>
      <c r="J156" s="20" t="s">
        <v>488</v>
      </c>
      <c r="K156" s="20" t="s">
        <v>488</v>
      </c>
      <c r="L156" s="20" t="s">
        <v>881</v>
      </c>
      <c r="M156" s="20">
        <v>302606</v>
      </c>
      <c r="N156" s="39"/>
      <c r="O156" s="20" t="s">
        <v>482</v>
      </c>
      <c r="P156" s="20" t="s">
        <v>482</v>
      </c>
      <c r="Q156" s="20" t="s">
        <v>528</v>
      </c>
      <c r="R156" s="20" t="s">
        <v>882</v>
      </c>
      <c r="S156" s="20">
        <v>10066947</v>
      </c>
      <c r="T156" s="39"/>
      <c r="U156" s="20"/>
      <c r="V156" s="20"/>
      <c r="W156" s="39"/>
      <c r="X156" s="20"/>
      <c r="Y156" s="20"/>
      <c r="Z156" s="20"/>
      <c r="AA156" s="39"/>
    </row>
    <row r="157" spans="2:27" ht="15.75" customHeight="1">
      <c r="B157" s="39"/>
      <c r="C157" s="20"/>
      <c r="D157" s="20"/>
      <c r="E157" s="39"/>
      <c r="F157" s="20"/>
      <c r="G157" s="20"/>
      <c r="H157" s="20"/>
      <c r="I157" s="39"/>
      <c r="J157" s="20" t="s">
        <v>488</v>
      </c>
      <c r="K157" s="20" t="s">
        <v>488</v>
      </c>
      <c r="L157" s="20" t="s">
        <v>883</v>
      </c>
      <c r="M157" s="20">
        <v>302608</v>
      </c>
      <c r="N157" s="39"/>
      <c r="O157" s="20" t="s">
        <v>482</v>
      </c>
      <c r="P157" s="20" t="s">
        <v>482</v>
      </c>
      <c r="Q157" s="20" t="s">
        <v>528</v>
      </c>
      <c r="R157" s="20" t="s">
        <v>528</v>
      </c>
      <c r="S157" s="20">
        <v>10066959</v>
      </c>
      <c r="T157" s="39"/>
      <c r="U157" s="20"/>
      <c r="V157" s="20"/>
      <c r="W157" s="39"/>
      <c r="X157" s="20"/>
      <c r="Y157" s="20"/>
      <c r="Z157" s="20"/>
      <c r="AA157" s="39"/>
    </row>
    <row r="158" spans="2:27" ht="15.75" customHeight="1">
      <c r="B158" s="39"/>
      <c r="C158" s="20"/>
      <c r="D158" s="20"/>
      <c r="E158" s="39"/>
      <c r="F158" s="20"/>
      <c r="G158" s="20"/>
      <c r="H158" s="20"/>
      <c r="I158" s="39"/>
      <c r="J158" s="20" t="s">
        <v>488</v>
      </c>
      <c r="K158" s="20" t="s">
        <v>488</v>
      </c>
      <c r="L158" s="20" t="s">
        <v>884</v>
      </c>
      <c r="M158" s="20">
        <v>302609</v>
      </c>
      <c r="N158" s="39"/>
      <c r="O158" s="20" t="s">
        <v>482</v>
      </c>
      <c r="P158" s="20" t="s">
        <v>482</v>
      </c>
      <c r="Q158" s="20" t="s">
        <v>528</v>
      </c>
      <c r="R158" s="20" t="s">
        <v>609</v>
      </c>
      <c r="S158" s="20">
        <v>10066971</v>
      </c>
      <c r="T158" s="39"/>
      <c r="U158" s="20"/>
      <c r="V158" s="20"/>
      <c r="W158" s="39"/>
      <c r="X158" s="20"/>
      <c r="Y158" s="20"/>
      <c r="Z158" s="20"/>
      <c r="AA158" s="39"/>
    </row>
    <row r="159" spans="2:27" ht="15.75" customHeight="1">
      <c r="B159" s="39"/>
      <c r="C159" s="20"/>
      <c r="D159" s="20"/>
      <c r="E159" s="39"/>
      <c r="F159" s="20"/>
      <c r="G159" s="20"/>
      <c r="H159" s="20"/>
      <c r="I159" s="39"/>
      <c r="J159" s="20" t="s">
        <v>488</v>
      </c>
      <c r="K159" s="20" t="s">
        <v>488</v>
      </c>
      <c r="L159" s="20" t="s">
        <v>885</v>
      </c>
      <c r="M159" s="20">
        <v>302610</v>
      </c>
      <c r="N159" s="39"/>
      <c r="O159" s="20" t="s">
        <v>482</v>
      </c>
      <c r="P159" s="20" t="s">
        <v>482</v>
      </c>
      <c r="Q159" s="20" t="s">
        <v>528</v>
      </c>
      <c r="R159" s="20" t="s">
        <v>525</v>
      </c>
      <c r="S159" s="20">
        <v>10066999</v>
      </c>
      <c r="T159" s="39"/>
      <c r="U159" s="20"/>
      <c r="V159" s="20"/>
      <c r="W159" s="39"/>
      <c r="X159" s="20"/>
      <c r="Y159" s="20"/>
      <c r="Z159" s="20"/>
      <c r="AA159" s="39"/>
    </row>
    <row r="160" spans="2:27" ht="15.75" customHeight="1">
      <c r="B160" s="39"/>
      <c r="C160" s="20"/>
      <c r="D160" s="20"/>
      <c r="E160" s="39"/>
      <c r="F160" s="20"/>
      <c r="G160" s="20"/>
      <c r="H160" s="20"/>
      <c r="I160" s="39"/>
      <c r="J160" s="20" t="s">
        <v>488</v>
      </c>
      <c r="K160" s="20" t="s">
        <v>488</v>
      </c>
      <c r="L160" s="20" t="s">
        <v>886</v>
      </c>
      <c r="M160" s="20">
        <v>302611</v>
      </c>
      <c r="N160" s="39"/>
      <c r="O160" s="20" t="s">
        <v>482</v>
      </c>
      <c r="P160" s="20" t="s">
        <v>482</v>
      </c>
      <c r="Q160" s="20" t="s">
        <v>528</v>
      </c>
      <c r="R160" s="20" t="s">
        <v>887</v>
      </c>
      <c r="S160" s="20">
        <v>10066983</v>
      </c>
      <c r="T160" s="39"/>
      <c r="U160" s="20"/>
      <c r="V160" s="20"/>
      <c r="W160" s="39"/>
      <c r="X160" s="20"/>
      <c r="Y160" s="20"/>
      <c r="Z160" s="20"/>
      <c r="AA160" s="39"/>
    </row>
    <row r="161" spans="2:27" ht="15.75" customHeight="1">
      <c r="B161" s="39"/>
      <c r="C161" s="20"/>
      <c r="D161" s="20"/>
      <c r="E161" s="39"/>
      <c r="F161" s="20"/>
      <c r="G161" s="20"/>
      <c r="H161" s="20"/>
      <c r="I161" s="39"/>
      <c r="J161" s="20" t="s">
        <v>488</v>
      </c>
      <c r="K161" s="20" t="s">
        <v>488</v>
      </c>
      <c r="L161" s="20" t="s">
        <v>888</v>
      </c>
      <c r="M161" s="20">
        <v>302612</v>
      </c>
      <c r="N161" s="39"/>
      <c r="O161" s="20" t="s">
        <v>482</v>
      </c>
      <c r="P161" s="20" t="s">
        <v>482</v>
      </c>
      <c r="Q161" s="20" t="s">
        <v>532</v>
      </c>
      <c r="R161" s="20" t="s">
        <v>889</v>
      </c>
      <c r="S161" s="20">
        <v>10069410</v>
      </c>
      <c r="T161" s="39"/>
      <c r="U161" s="20"/>
      <c r="V161" s="20"/>
      <c r="W161" s="39"/>
      <c r="X161" s="20"/>
      <c r="Y161" s="20"/>
      <c r="Z161" s="20"/>
      <c r="AA161" s="39"/>
    </row>
    <row r="162" spans="2:27" ht="15.75" customHeight="1">
      <c r="B162" s="39"/>
      <c r="C162" s="20"/>
      <c r="D162" s="20"/>
      <c r="E162" s="39"/>
      <c r="F162" s="20"/>
      <c r="G162" s="20"/>
      <c r="H162" s="20"/>
      <c r="I162" s="39"/>
      <c r="J162" s="20" t="s">
        <v>488</v>
      </c>
      <c r="K162" s="20" t="s">
        <v>488</v>
      </c>
      <c r="L162" s="20" t="s">
        <v>890</v>
      </c>
      <c r="M162" s="20">
        <v>302614</v>
      </c>
      <c r="N162" s="39"/>
      <c r="O162" s="20" t="s">
        <v>482</v>
      </c>
      <c r="P162" s="20" t="s">
        <v>482</v>
      </c>
      <c r="Q162" s="20" t="s">
        <v>532</v>
      </c>
      <c r="R162" s="20" t="s">
        <v>891</v>
      </c>
      <c r="S162" s="20">
        <v>10069421</v>
      </c>
      <c r="T162" s="39"/>
      <c r="U162" s="20"/>
      <c r="V162" s="20"/>
      <c r="W162" s="39"/>
      <c r="X162" s="20"/>
      <c r="Y162" s="20"/>
      <c r="Z162" s="20"/>
      <c r="AA162" s="39"/>
    </row>
    <row r="163" spans="2:27" ht="15.75" customHeight="1">
      <c r="B163" s="39"/>
      <c r="C163" s="20"/>
      <c r="D163" s="20"/>
      <c r="E163" s="39"/>
      <c r="F163" s="20"/>
      <c r="G163" s="20"/>
      <c r="H163" s="20"/>
      <c r="I163" s="39"/>
      <c r="J163" s="20" t="s">
        <v>488</v>
      </c>
      <c r="K163" s="20" t="s">
        <v>488</v>
      </c>
      <c r="L163" s="20" t="s">
        <v>892</v>
      </c>
      <c r="M163" s="20">
        <v>302616</v>
      </c>
      <c r="N163" s="39"/>
      <c r="O163" s="20" t="s">
        <v>482</v>
      </c>
      <c r="P163" s="20" t="s">
        <v>482</v>
      </c>
      <c r="Q163" s="20" t="s">
        <v>532</v>
      </c>
      <c r="R163" s="20" t="s">
        <v>893</v>
      </c>
      <c r="S163" s="20">
        <v>10069431</v>
      </c>
      <c r="T163" s="39"/>
      <c r="U163" s="20"/>
      <c r="V163" s="20"/>
      <c r="W163" s="39"/>
      <c r="X163" s="20"/>
      <c r="Y163" s="20"/>
      <c r="Z163" s="20"/>
      <c r="AA163" s="39"/>
    </row>
    <row r="164" spans="2:27" ht="15.75" customHeight="1">
      <c r="B164" s="39"/>
      <c r="C164" s="20"/>
      <c r="D164" s="20"/>
      <c r="E164" s="39"/>
      <c r="F164" s="20"/>
      <c r="G164" s="20"/>
      <c r="H164" s="20"/>
      <c r="I164" s="39"/>
      <c r="J164" s="20" t="s">
        <v>488</v>
      </c>
      <c r="K164" s="20" t="s">
        <v>488</v>
      </c>
      <c r="L164" s="20" t="s">
        <v>894</v>
      </c>
      <c r="M164" s="20">
        <v>302618</v>
      </c>
      <c r="N164" s="39"/>
      <c r="O164" s="20" t="s">
        <v>482</v>
      </c>
      <c r="P164" s="20" t="s">
        <v>482</v>
      </c>
      <c r="Q164" s="20" t="s">
        <v>532</v>
      </c>
      <c r="R164" s="20" t="s">
        <v>895</v>
      </c>
      <c r="S164" s="20">
        <v>10069442</v>
      </c>
      <c r="T164" s="39"/>
      <c r="U164" s="20"/>
      <c r="V164" s="20"/>
      <c r="W164" s="39"/>
      <c r="X164" s="20"/>
      <c r="Y164" s="20"/>
      <c r="Z164" s="20"/>
      <c r="AA164" s="39"/>
    </row>
    <row r="165" spans="2:27" ht="15.75" customHeight="1">
      <c r="B165" s="39"/>
      <c r="C165" s="20"/>
      <c r="D165" s="20"/>
      <c r="E165" s="39"/>
      <c r="F165" s="20"/>
      <c r="G165" s="20"/>
      <c r="H165" s="20"/>
      <c r="I165" s="39"/>
      <c r="J165" s="20" t="s">
        <v>488</v>
      </c>
      <c r="K165" s="20" t="s">
        <v>488</v>
      </c>
      <c r="L165" s="20" t="s">
        <v>896</v>
      </c>
      <c r="M165" s="20">
        <v>302624</v>
      </c>
      <c r="N165" s="39"/>
      <c r="O165" s="20" t="s">
        <v>482</v>
      </c>
      <c r="P165" s="20" t="s">
        <v>482</v>
      </c>
      <c r="Q165" s="20" t="s">
        <v>532</v>
      </c>
      <c r="R165" s="20" t="s">
        <v>897</v>
      </c>
      <c r="S165" s="20">
        <v>10069452</v>
      </c>
      <c r="T165" s="39"/>
      <c r="U165" s="20"/>
      <c r="V165" s="20"/>
      <c r="W165" s="39"/>
      <c r="X165" s="20"/>
      <c r="Y165" s="20"/>
      <c r="Z165" s="20"/>
      <c r="AA165" s="39"/>
    </row>
    <row r="166" spans="2:27" ht="15.75" customHeight="1">
      <c r="B166" s="39"/>
      <c r="C166" s="20"/>
      <c r="D166" s="20"/>
      <c r="E166" s="39"/>
      <c r="F166" s="20"/>
      <c r="G166" s="20"/>
      <c r="H166" s="20"/>
      <c r="I166" s="39"/>
      <c r="J166" s="20" t="s">
        <v>488</v>
      </c>
      <c r="K166" s="20" t="s">
        <v>488</v>
      </c>
      <c r="L166" s="20" t="s">
        <v>898</v>
      </c>
      <c r="M166" s="20">
        <v>302626</v>
      </c>
      <c r="N166" s="39"/>
      <c r="O166" s="20" t="s">
        <v>482</v>
      </c>
      <c r="P166" s="20" t="s">
        <v>482</v>
      </c>
      <c r="Q166" s="20" t="s">
        <v>532</v>
      </c>
      <c r="R166" s="20" t="s">
        <v>899</v>
      </c>
      <c r="S166" s="20">
        <v>10069463</v>
      </c>
      <c r="T166" s="39"/>
      <c r="U166" s="20"/>
      <c r="V166" s="20"/>
      <c r="W166" s="39"/>
      <c r="X166" s="20"/>
      <c r="Y166" s="20"/>
      <c r="Z166" s="20"/>
      <c r="AA166" s="39"/>
    </row>
    <row r="167" spans="2:27" ht="15.75" customHeight="1">
      <c r="B167" s="39"/>
      <c r="C167" s="20"/>
      <c r="D167" s="20"/>
      <c r="E167" s="39"/>
      <c r="F167" s="20"/>
      <c r="G167" s="20"/>
      <c r="H167" s="20"/>
      <c r="I167" s="39"/>
      <c r="J167" s="20" t="s">
        <v>488</v>
      </c>
      <c r="K167" s="20" t="s">
        <v>488</v>
      </c>
      <c r="L167" s="20" t="s">
        <v>900</v>
      </c>
      <c r="M167" s="20">
        <v>302628</v>
      </c>
      <c r="N167" s="39"/>
      <c r="O167" s="20" t="s">
        <v>482</v>
      </c>
      <c r="P167" s="20" t="s">
        <v>482</v>
      </c>
      <c r="Q167" s="20" t="s">
        <v>532</v>
      </c>
      <c r="R167" s="20" t="s">
        <v>901</v>
      </c>
      <c r="S167" s="20">
        <v>10069473</v>
      </c>
      <c r="T167" s="39"/>
      <c r="U167" s="20"/>
      <c r="V167" s="20"/>
      <c r="W167" s="39"/>
      <c r="X167" s="20"/>
      <c r="Y167" s="20"/>
      <c r="Z167" s="20"/>
      <c r="AA167" s="39"/>
    </row>
    <row r="168" spans="2:27" ht="15.75" customHeight="1">
      <c r="B168" s="39"/>
      <c r="C168" s="20"/>
      <c r="D168" s="20"/>
      <c r="E168" s="39"/>
      <c r="F168" s="20"/>
      <c r="G168" s="20"/>
      <c r="H168" s="20"/>
      <c r="I168" s="39"/>
      <c r="J168" s="20" t="s">
        <v>488</v>
      </c>
      <c r="K168" s="20" t="s">
        <v>488</v>
      </c>
      <c r="L168" s="20" t="s">
        <v>902</v>
      </c>
      <c r="M168" s="20">
        <v>302629</v>
      </c>
      <c r="N168" s="39"/>
      <c r="O168" s="20" t="s">
        <v>482</v>
      </c>
      <c r="P168" s="20" t="s">
        <v>482</v>
      </c>
      <c r="Q168" s="20" t="s">
        <v>532</v>
      </c>
      <c r="R168" s="20" t="s">
        <v>903</v>
      </c>
      <c r="S168" s="20">
        <v>10069484</v>
      </c>
      <c r="T168" s="39"/>
      <c r="U168" s="20"/>
      <c r="V168" s="20"/>
      <c r="W168" s="39"/>
      <c r="X168" s="20"/>
      <c r="Y168" s="20"/>
      <c r="Z168" s="20"/>
      <c r="AA168" s="39"/>
    </row>
    <row r="169" spans="2:27" ht="15.75" customHeight="1">
      <c r="B169" s="39"/>
      <c r="C169" s="20"/>
      <c r="D169" s="20"/>
      <c r="E169" s="39"/>
      <c r="F169" s="20"/>
      <c r="G169" s="20"/>
      <c r="H169" s="20"/>
      <c r="I169" s="39"/>
      <c r="J169" s="20" t="s">
        <v>488</v>
      </c>
      <c r="K169" s="20" t="s">
        <v>488</v>
      </c>
      <c r="L169" s="20" t="s">
        <v>904</v>
      </c>
      <c r="M169" s="20">
        <v>302632</v>
      </c>
      <c r="N169" s="39"/>
      <c r="O169" s="20" t="s">
        <v>482</v>
      </c>
      <c r="P169" s="20" t="s">
        <v>482</v>
      </c>
      <c r="Q169" s="20" t="s">
        <v>532</v>
      </c>
      <c r="R169" s="20" t="s">
        <v>905</v>
      </c>
      <c r="S169" s="20">
        <v>10069494</v>
      </c>
      <c r="T169" s="39"/>
      <c r="U169" s="20"/>
      <c r="V169" s="20"/>
      <c r="W169" s="39"/>
      <c r="X169" s="20"/>
      <c r="Y169" s="20"/>
      <c r="Z169" s="20"/>
      <c r="AA169" s="39"/>
    </row>
    <row r="170" spans="2:27" ht="15.75" customHeight="1">
      <c r="B170" s="39"/>
      <c r="C170" s="20"/>
      <c r="D170" s="20"/>
      <c r="E170" s="39"/>
      <c r="F170" s="20"/>
      <c r="G170" s="20"/>
      <c r="H170" s="20"/>
      <c r="I170" s="39"/>
      <c r="J170" s="20" t="s">
        <v>488</v>
      </c>
      <c r="K170" s="20" t="s">
        <v>488</v>
      </c>
      <c r="L170" s="20" t="s">
        <v>906</v>
      </c>
      <c r="M170" s="20">
        <v>302630</v>
      </c>
      <c r="N170" s="39"/>
      <c r="O170" s="20" t="s">
        <v>482</v>
      </c>
      <c r="P170" s="20" t="s">
        <v>489</v>
      </c>
      <c r="Q170" s="20" t="s">
        <v>536</v>
      </c>
      <c r="R170" s="20" t="s">
        <v>907</v>
      </c>
      <c r="S170" s="20">
        <v>10091812</v>
      </c>
      <c r="T170" s="39"/>
      <c r="U170" s="20"/>
      <c r="V170" s="20"/>
      <c r="W170" s="39"/>
      <c r="X170" s="20"/>
      <c r="Y170" s="20"/>
      <c r="Z170" s="20"/>
      <c r="AA170" s="39"/>
    </row>
    <row r="171" spans="2:27" ht="15.75" customHeight="1">
      <c r="B171" s="39"/>
      <c r="C171" s="20"/>
      <c r="D171" s="20"/>
      <c r="E171" s="39"/>
      <c r="F171" s="20"/>
      <c r="G171" s="20"/>
      <c r="H171" s="20"/>
      <c r="I171" s="39"/>
      <c r="J171" s="20" t="s">
        <v>488</v>
      </c>
      <c r="K171" s="20" t="s">
        <v>488</v>
      </c>
      <c r="L171" s="20" t="s">
        <v>908</v>
      </c>
      <c r="M171" s="20">
        <v>302633</v>
      </c>
      <c r="N171" s="39"/>
      <c r="O171" s="20" t="s">
        <v>482</v>
      </c>
      <c r="P171" s="20" t="s">
        <v>489</v>
      </c>
      <c r="Q171" s="20" t="s">
        <v>536</v>
      </c>
      <c r="R171" s="20" t="s">
        <v>909</v>
      </c>
      <c r="S171" s="20">
        <v>10091814</v>
      </c>
      <c r="T171" s="39"/>
      <c r="U171" s="20"/>
      <c r="V171" s="20"/>
      <c r="W171" s="39"/>
      <c r="X171" s="20"/>
      <c r="Y171" s="20"/>
      <c r="Z171" s="20"/>
      <c r="AA171" s="39"/>
    </row>
    <row r="172" spans="2:27" ht="15.75" customHeight="1">
      <c r="B172" s="39"/>
      <c r="C172" s="20"/>
      <c r="D172" s="20"/>
      <c r="E172" s="39"/>
      <c r="F172" s="20"/>
      <c r="G172" s="20"/>
      <c r="H172" s="20"/>
      <c r="I172" s="39"/>
      <c r="J172" s="20" t="s">
        <v>488</v>
      </c>
      <c r="K172" s="20" t="s">
        <v>488</v>
      </c>
      <c r="L172" s="20" t="s">
        <v>910</v>
      </c>
      <c r="M172" s="20">
        <v>302634</v>
      </c>
      <c r="N172" s="39"/>
      <c r="O172" s="20" t="s">
        <v>482</v>
      </c>
      <c r="P172" s="20" t="s">
        <v>489</v>
      </c>
      <c r="Q172" s="20" t="s">
        <v>536</v>
      </c>
      <c r="R172" s="20" t="s">
        <v>911</v>
      </c>
      <c r="S172" s="20">
        <v>10091887</v>
      </c>
      <c r="T172" s="39"/>
      <c r="U172" s="20"/>
      <c r="V172" s="20"/>
      <c r="W172" s="39"/>
      <c r="X172" s="20"/>
      <c r="Y172" s="20"/>
      <c r="Z172" s="20"/>
      <c r="AA172" s="39"/>
    </row>
    <row r="173" spans="2:27" ht="15.75" customHeight="1">
      <c r="B173" s="39"/>
      <c r="C173" s="20"/>
      <c r="D173" s="20"/>
      <c r="E173" s="39"/>
      <c r="F173" s="20"/>
      <c r="G173" s="20"/>
      <c r="H173" s="20"/>
      <c r="I173" s="39"/>
      <c r="J173" s="20" t="s">
        <v>488</v>
      </c>
      <c r="K173" s="20" t="s">
        <v>488</v>
      </c>
      <c r="L173" s="20" t="s">
        <v>912</v>
      </c>
      <c r="M173" s="20">
        <v>302638</v>
      </c>
      <c r="N173" s="39"/>
      <c r="O173" s="20" t="s">
        <v>482</v>
      </c>
      <c r="P173" s="20" t="s">
        <v>489</v>
      </c>
      <c r="Q173" s="20" t="s">
        <v>536</v>
      </c>
      <c r="R173" s="20" t="s">
        <v>913</v>
      </c>
      <c r="S173" s="20">
        <v>10091894</v>
      </c>
      <c r="T173" s="39"/>
      <c r="U173" s="20"/>
      <c r="V173" s="20"/>
      <c r="W173" s="39"/>
      <c r="X173" s="20"/>
      <c r="Y173" s="20"/>
      <c r="Z173" s="20"/>
      <c r="AA173" s="39"/>
    </row>
    <row r="174" spans="2:27" ht="15.75" customHeight="1">
      <c r="B174" s="39"/>
      <c r="C174" s="20"/>
      <c r="D174" s="20"/>
      <c r="E174" s="39"/>
      <c r="F174" s="20"/>
      <c r="G174" s="20"/>
      <c r="H174" s="20"/>
      <c r="I174" s="39"/>
      <c r="J174" s="20" t="s">
        <v>488</v>
      </c>
      <c r="K174" s="20" t="s">
        <v>488</v>
      </c>
      <c r="L174" s="20" t="s">
        <v>914</v>
      </c>
      <c r="M174" s="20">
        <v>302636</v>
      </c>
      <c r="N174" s="39"/>
      <c r="O174" s="20" t="s">
        <v>482</v>
      </c>
      <c r="P174" s="20" t="s">
        <v>489</v>
      </c>
      <c r="Q174" s="20" t="s">
        <v>536</v>
      </c>
      <c r="R174" s="20" t="s">
        <v>915</v>
      </c>
      <c r="S174" s="20">
        <v>10091821</v>
      </c>
      <c r="T174" s="39"/>
      <c r="U174" s="20"/>
      <c r="V174" s="20"/>
      <c r="W174" s="39"/>
      <c r="X174" s="20"/>
      <c r="Y174" s="20"/>
      <c r="Z174" s="20"/>
      <c r="AA174" s="39"/>
    </row>
    <row r="175" spans="2:27" ht="15.75" customHeight="1">
      <c r="B175" s="39"/>
      <c r="C175" s="20"/>
      <c r="D175" s="20"/>
      <c r="E175" s="39"/>
      <c r="F175" s="20"/>
      <c r="G175" s="20"/>
      <c r="H175" s="20"/>
      <c r="I175" s="39"/>
      <c r="J175" s="20" t="s">
        <v>488</v>
      </c>
      <c r="K175" s="20" t="s">
        <v>488</v>
      </c>
      <c r="L175" s="20" t="s">
        <v>916</v>
      </c>
      <c r="M175" s="20">
        <v>302637</v>
      </c>
      <c r="N175" s="39"/>
      <c r="O175" s="20" t="s">
        <v>482</v>
      </c>
      <c r="P175" s="20" t="s">
        <v>489</v>
      </c>
      <c r="Q175" s="20" t="s">
        <v>536</v>
      </c>
      <c r="R175" s="20" t="s">
        <v>917</v>
      </c>
      <c r="S175" s="20">
        <v>10091829</v>
      </c>
      <c r="T175" s="39"/>
      <c r="U175" s="20"/>
      <c r="V175" s="20"/>
      <c r="W175" s="39"/>
      <c r="X175" s="20"/>
      <c r="Y175" s="20"/>
      <c r="Z175" s="20"/>
      <c r="AA175" s="39"/>
    </row>
    <row r="176" spans="2:27" ht="15.75" customHeight="1">
      <c r="B176" s="39"/>
      <c r="C176" s="20"/>
      <c r="D176" s="20"/>
      <c r="E176" s="39"/>
      <c r="F176" s="20"/>
      <c r="G176" s="20"/>
      <c r="H176" s="20"/>
      <c r="I176" s="39"/>
      <c r="J176" s="20" t="s">
        <v>488</v>
      </c>
      <c r="K176" s="20" t="s">
        <v>488</v>
      </c>
      <c r="L176" s="20" t="s">
        <v>741</v>
      </c>
      <c r="M176" s="20">
        <v>302640</v>
      </c>
      <c r="N176" s="39"/>
      <c r="O176" s="20" t="s">
        <v>482</v>
      </c>
      <c r="P176" s="20" t="s">
        <v>489</v>
      </c>
      <c r="Q176" s="20" t="s">
        <v>536</v>
      </c>
      <c r="R176" s="20" t="s">
        <v>918</v>
      </c>
      <c r="S176" s="20">
        <v>10091880</v>
      </c>
      <c r="T176" s="39"/>
      <c r="U176" s="20"/>
      <c r="V176" s="20"/>
      <c r="W176" s="39"/>
      <c r="X176" s="20"/>
      <c r="Y176" s="20"/>
      <c r="Z176" s="20"/>
      <c r="AA176" s="39"/>
    </row>
    <row r="177" spans="2:27" ht="15.75" customHeight="1">
      <c r="B177" s="39"/>
      <c r="C177" s="20"/>
      <c r="D177" s="20"/>
      <c r="E177" s="39"/>
      <c r="F177" s="20"/>
      <c r="G177" s="20"/>
      <c r="H177" s="20"/>
      <c r="I177" s="39"/>
      <c r="J177" s="20" t="s">
        <v>488</v>
      </c>
      <c r="K177" s="20" t="s">
        <v>488</v>
      </c>
      <c r="L177" s="20" t="s">
        <v>919</v>
      </c>
      <c r="M177" s="20">
        <v>302642</v>
      </c>
      <c r="N177" s="39"/>
      <c r="O177" s="20" t="s">
        <v>482</v>
      </c>
      <c r="P177" s="20" t="s">
        <v>489</v>
      </c>
      <c r="Q177" s="20" t="s">
        <v>536</v>
      </c>
      <c r="R177" s="20" t="s">
        <v>920</v>
      </c>
      <c r="S177" s="20">
        <v>10091836</v>
      </c>
      <c r="T177" s="39"/>
      <c r="U177" s="20"/>
      <c r="V177" s="20"/>
      <c r="W177" s="39"/>
      <c r="X177" s="20"/>
      <c r="Y177" s="20"/>
      <c r="Z177" s="20"/>
      <c r="AA177" s="39"/>
    </row>
    <row r="178" spans="2:27" ht="15.75" customHeight="1">
      <c r="B178" s="39"/>
      <c r="C178" s="20"/>
      <c r="D178" s="20"/>
      <c r="E178" s="39"/>
      <c r="F178" s="20"/>
      <c r="G178" s="20"/>
      <c r="H178" s="20"/>
      <c r="I178" s="39"/>
      <c r="J178" s="20" t="s">
        <v>488</v>
      </c>
      <c r="K178" s="20" t="s">
        <v>488</v>
      </c>
      <c r="L178" s="20" t="s">
        <v>921</v>
      </c>
      <c r="M178" s="20">
        <v>302648</v>
      </c>
      <c r="N178" s="39"/>
      <c r="O178" s="20" t="s">
        <v>482</v>
      </c>
      <c r="P178" s="20" t="s">
        <v>489</v>
      </c>
      <c r="Q178" s="20" t="s">
        <v>536</v>
      </c>
      <c r="R178" s="20" t="s">
        <v>922</v>
      </c>
      <c r="S178" s="20">
        <v>10091851</v>
      </c>
      <c r="T178" s="39"/>
      <c r="U178" s="20"/>
      <c r="V178" s="20"/>
      <c r="W178" s="39"/>
      <c r="X178" s="20"/>
      <c r="Y178" s="20"/>
      <c r="Z178" s="20"/>
      <c r="AA178" s="39"/>
    </row>
    <row r="179" spans="2:27" ht="15.75" customHeight="1">
      <c r="B179" s="39"/>
      <c r="C179" s="20"/>
      <c r="D179" s="20"/>
      <c r="E179" s="39"/>
      <c r="F179" s="20"/>
      <c r="G179" s="20"/>
      <c r="H179" s="20"/>
      <c r="I179" s="39"/>
      <c r="J179" s="20" t="s">
        <v>488</v>
      </c>
      <c r="K179" s="20" t="s">
        <v>488</v>
      </c>
      <c r="L179" s="20" t="s">
        <v>923</v>
      </c>
      <c r="M179" s="20">
        <v>302650</v>
      </c>
      <c r="N179" s="39"/>
      <c r="O179" s="20" t="s">
        <v>482</v>
      </c>
      <c r="P179" s="20" t="s">
        <v>489</v>
      </c>
      <c r="Q179" s="20" t="s">
        <v>536</v>
      </c>
      <c r="R179" s="20" t="s">
        <v>924</v>
      </c>
      <c r="S179" s="20">
        <v>10091858</v>
      </c>
      <c r="T179" s="39"/>
      <c r="U179" s="20"/>
      <c r="V179" s="20"/>
      <c r="W179" s="39"/>
      <c r="X179" s="20"/>
      <c r="Y179" s="20"/>
      <c r="Z179" s="20"/>
      <c r="AA179" s="39"/>
    </row>
    <row r="180" spans="2:27" ht="15.75" customHeight="1">
      <c r="B180" s="39"/>
      <c r="C180" s="20"/>
      <c r="D180" s="20"/>
      <c r="E180" s="39"/>
      <c r="F180" s="20"/>
      <c r="G180" s="20"/>
      <c r="H180" s="20"/>
      <c r="I180" s="39"/>
      <c r="J180" s="20" t="s">
        <v>488</v>
      </c>
      <c r="K180" s="20" t="s">
        <v>488</v>
      </c>
      <c r="L180" s="20" t="s">
        <v>925</v>
      </c>
      <c r="M180" s="20">
        <v>302654</v>
      </c>
      <c r="N180" s="39"/>
      <c r="O180" s="20" t="s">
        <v>482</v>
      </c>
      <c r="P180" s="20" t="s">
        <v>489</v>
      </c>
      <c r="Q180" s="20" t="s">
        <v>536</v>
      </c>
      <c r="R180" s="20" t="s">
        <v>926</v>
      </c>
      <c r="S180" s="20">
        <v>10091855</v>
      </c>
      <c r="T180" s="39"/>
      <c r="U180" s="20"/>
      <c r="V180" s="20"/>
      <c r="W180" s="39"/>
      <c r="X180" s="20"/>
      <c r="Y180" s="20"/>
      <c r="Z180" s="20"/>
      <c r="AA180" s="39"/>
    </row>
    <row r="181" spans="2:27" ht="15.75" customHeight="1">
      <c r="B181" s="39"/>
      <c r="C181" s="20"/>
      <c r="D181" s="20"/>
      <c r="E181" s="39"/>
      <c r="F181" s="20"/>
      <c r="G181" s="20"/>
      <c r="H181" s="20"/>
      <c r="I181" s="39"/>
      <c r="J181" s="20" t="s">
        <v>488</v>
      </c>
      <c r="K181" s="20" t="s">
        <v>488</v>
      </c>
      <c r="L181" s="20" t="s">
        <v>648</v>
      </c>
      <c r="M181" s="20">
        <v>302662</v>
      </c>
      <c r="N181" s="39"/>
      <c r="O181" s="20" t="s">
        <v>482</v>
      </c>
      <c r="P181" s="20" t="s">
        <v>489</v>
      </c>
      <c r="Q181" s="20" t="s">
        <v>536</v>
      </c>
      <c r="R181" s="20" t="s">
        <v>525</v>
      </c>
      <c r="S181" s="20">
        <v>10091899</v>
      </c>
      <c r="T181" s="39"/>
      <c r="U181" s="20"/>
      <c r="V181" s="20"/>
      <c r="W181" s="39"/>
      <c r="X181" s="20"/>
      <c r="Y181" s="20"/>
      <c r="Z181" s="20"/>
      <c r="AA181" s="39"/>
    </row>
    <row r="182" spans="2:27" ht="15.75" customHeight="1">
      <c r="B182" s="39"/>
      <c r="C182" s="20"/>
      <c r="D182" s="20"/>
      <c r="E182" s="39"/>
      <c r="F182" s="20"/>
      <c r="G182" s="20"/>
      <c r="H182" s="20"/>
      <c r="I182" s="39"/>
      <c r="J182" s="20" t="s">
        <v>488</v>
      </c>
      <c r="K182" s="20" t="s">
        <v>488</v>
      </c>
      <c r="L182" s="20" t="s">
        <v>927</v>
      </c>
      <c r="M182" s="20">
        <v>302663</v>
      </c>
      <c r="N182" s="39"/>
      <c r="O182" s="20" t="s">
        <v>482</v>
      </c>
      <c r="P182" s="20" t="s">
        <v>489</v>
      </c>
      <c r="Q182" s="20" t="s">
        <v>536</v>
      </c>
      <c r="R182" s="20" t="s">
        <v>571</v>
      </c>
      <c r="S182" s="20">
        <v>10091873</v>
      </c>
      <c r="T182" s="39"/>
      <c r="U182" s="20"/>
      <c r="V182" s="20"/>
      <c r="W182" s="39"/>
      <c r="X182" s="20"/>
      <c r="Y182" s="20"/>
      <c r="Z182" s="20"/>
      <c r="AA182" s="39"/>
    </row>
    <row r="183" spans="2:27" ht="15.75" customHeight="1">
      <c r="B183" s="39"/>
      <c r="C183" s="20"/>
      <c r="D183" s="20"/>
      <c r="E183" s="39"/>
      <c r="F183" s="20"/>
      <c r="G183" s="20"/>
      <c r="H183" s="20"/>
      <c r="I183" s="39"/>
      <c r="J183" s="20" t="s">
        <v>488</v>
      </c>
      <c r="K183" s="20" t="s">
        <v>488</v>
      </c>
      <c r="L183" s="20" t="s">
        <v>928</v>
      </c>
      <c r="M183" s="20">
        <v>302664</v>
      </c>
      <c r="N183" s="39"/>
      <c r="O183" s="20" t="s">
        <v>482</v>
      </c>
      <c r="P183" s="20" t="s">
        <v>489</v>
      </c>
      <c r="Q183" s="20" t="s">
        <v>536</v>
      </c>
      <c r="R183" s="20" t="s">
        <v>929</v>
      </c>
      <c r="S183" s="20">
        <v>10091865</v>
      </c>
      <c r="T183" s="39"/>
      <c r="U183" s="20"/>
      <c r="V183" s="20"/>
      <c r="W183" s="39"/>
      <c r="X183" s="20"/>
      <c r="Y183" s="20"/>
      <c r="Z183" s="20"/>
      <c r="AA183" s="39"/>
    </row>
    <row r="184" spans="2:27" ht="15.75" customHeight="1">
      <c r="B184" s="39"/>
      <c r="C184" s="20"/>
      <c r="D184" s="20"/>
      <c r="E184" s="39"/>
      <c r="F184" s="20"/>
      <c r="G184" s="20"/>
      <c r="H184" s="20"/>
      <c r="I184" s="39"/>
      <c r="J184" s="20" t="s">
        <v>488</v>
      </c>
      <c r="K184" s="20" t="s">
        <v>488</v>
      </c>
      <c r="L184" s="20" t="s">
        <v>930</v>
      </c>
      <c r="M184" s="20">
        <v>302665</v>
      </c>
      <c r="N184" s="39"/>
      <c r="O184" s="20" t="s">
        <v>482</v>
      </c>
      <c r="P184" s="20" t="s">
        <v>489</v>
      </c>
      <c r="Q184" s="20" t="s">
        <v>539</v>
      </c>
      <c r="R184" s="20" t="s">
        <v>931</v>
      </c>
      <c r="S184" s="20">
        <v>10092116</v>
      </c>
      <c r="T184" s="39"/>
      <c r="U184" s="20"/>
      <c r="V184" s="20"/>
      <c r="W184" s="39"/>
      <c r="X184" s="20"/>
      <c r="Y184" s="20"/>
      <c r="Z184" s="20"/>
      <c r="AA184" s="39"/>
    </row>
    <row r="185" spans="2:27" ht="15.75" customHeight="1">
      <c r="B185" s="39"/>
      <c r="C185" s="20"/>
      <c r="D185" s="20"/>
      <c r="E185" s="39"/>
      <c r="F185" s="20"/>
      <c r="G185" s="20"/>
      <c r="H185" s="20"/>
      <c r="I185" s="39"/>
      <c r="J185" s="20" t="s">
        <v>488</v>
      </c>
      <c r="K185" s="20" t="s">
        <v>488</v>
      </c>
      <c r="L185" s="20" t="s">
        <v>547</v>
      </c>
      <c r="M185" s="20">
        <v>302666</v>
      </c>
      <c r="N185" s="39"/>
      <c r="O185" s="20" t="s">
        <v>482</v>
      </c>
      <c r="P185" s="20" t="s">
        <v>489</v>
      </c>
      <c r="Q185" s="20" t="s">
        <v>539</v>
      </c>
      <c r="R185" s="20" t="s">
        <v>932</v>
      </c>
      <c r="S185" s="20">
        <v>10092119</v>
      </c>
      <c r="T185" s="39"/>
      <c r="U185" s="20"/>
      <c r="V185" s="20"/>
      <c r="W185" s="39"/>
      <c r="X185" s="20"/>
      <c r="Y185" s="20"/>
      <c r="Z185" s="20"/>
      <c r="AA185" s="39"/>
    </row>
    <row r="186" spans="2:27" ht="15.75" customHeight="1">
      <c r="B186" s="39"/>
      <c r="C186" s="20"/>
      <c r="D186" s="20"/>
      <c r="E186" s="39"/>
      <c r="F186" s="20"/>
      <c r="G186" s="20"/>
      <c r="H186" s="20"/>
      <c r="I186" s="39"/>
      <c r="J186" s="20" t="s">
        <v>488</v>
      </c>
      <c r="K186" s="20" t="s">
        <v>488</v>
      </c>
      <c r="L186" s="20" t="s">
        <v>933</v>
      </c>
      <c r="M186" s="20">
        <v>302667</v>
      </c>
      <c r="N186" s="39"/>
      <c r="O186" s="20" t="s">
        <v>482</v>
      </c>
      <c r="P186" s="20" t="s">
        <v>489</v>
      </c>
      <c r="Q186" s="20" t="s">
        <v>539</v>
      </c>
      <c r="R186" s="20" t="s">
        <v>934</v>
      </c>
      <c r="S186" s="20">
        <v>10092128</v>
      </c>
      <c r="T186" s="39"/>
      <c r="U186" s="20"/>
      <c r="V186" s="20"/>
      <c r="W186" s="39"/>
      <c r="X186" s="20"/>
      <c r="Y186" s="20"/>
      <c r="Z186" s="20"/>
      <c r="AA186" s="39"/>
    </row>
    <row r="187" spans="2:27" ht="15.75" customHeight="1">
      <c r="B187" s="39"/>
      <c r="C187" s="20"/>
      <c r="D187" s="20"/>
      <c r="E187" s="39"/>
      <c r="F187" s="20"/>
      <c r="G187" s="20"/>
      <c r="H187" s="20"/>
      <c r="I187" s="39"/>
      <c r="J187" s="20" t="s">
        <v>488</v>
      </c>
      <c r="K187" s="20" t="s">
        <v>488</v>
      </c>
      <c r="L187" s="20" t="s">
        <v>935</v>
      </c>
      <c r="M187" s="20">
        <v>302668</v>
      </c>
      <c r="N187" s="39"/>
      <c r="O187" s="20" t="s">
        <v>482</v>
      </c>
      <c r="P187" s="20" t="s">
        <v>489</v>
      </c>
      <c r="Q187" s="20" t="s">
        <v>539</v>
      </c>
      <c r="R187" s="20" t="s">
        <v>936</v>
      </c>
      <c r="S187" s="20">
        <v>10092138</v>
      </c>
      <c r="T187" s="39"/>
      <c r="U187" s="20"/>
      <c r="V187" s="20"/>
      <c r="W187" s="39"/>
      <c r="X187" s="20"/>
      <c r="Y187" s="20"/>
      <c r="Z187" s="20"/>
      <c r="AA187" s="39"/>
    </row>
    <row r="188" spans="2:27" ht="15.75" customHeight="1">
      <c r="B188" s="39"/>
      <c r="C188" s="20"/>
      <c r="D188" s="20"/>
      <c r="E188" s="39"/>
      <c r="F188" s="20"/>
      <c r="G188" s="20"/>
      <c r="H188" s="20"/>
      <c r="I188" s="39"/>
      <c r="J188" s="20" t="s">
        <v>488</v>
      </c>
      <c r="K188" s="20" t="s">
        <v>488</v>
      </c>
      <c r="L188" s="20" t="s">
        <v>937</v>
      </c>
      <c r="M188" s="20">
        <v>302672</v>
      </c>
      <c r="N188" s="39"/>
      <c r="O188" s="20" t="s">
        <v>482</v>
      </c>
      <c r="P188" s="20" t="s">
        <v>489</v>
      </c>
      <c r="Q188" s="20" t="s">
        <v>539</v>
      </c>
      <c r="R188" s="20" t="s">
        <v>924</v>
      </c>
      <c r="S188" s="20">
        <v>10092147</v>
      </c>
      <c r="T188" s="39"/>
      <c r="U188" s="20"/>
      <c r="V188" s="20"/>
      <c r="W188" s="39"/>
      <c r="X188" s="20"/>
      <c r="Y188" s="20"/>
      <c r="Z188" s="20"/>
      <c r="AA188" s="39"/>
    </row>
    <row r="189" spans="2:27" ht="15.75" customHeight="1">
      <c r="B189" s="39"/>
      <c r="C189" s="20"/>
      <c r="D189" s="20"/>
      <c r="E189" s="39"/>
      <c r="F189" s="20"/>
      <c r="G189" s="20"/>
      <c r="H189" s="20"/>
      <c r="I189" s="39"/>
      <c r="J189" s="20" t="s">
        <v>488</v>
      </c>
      <c r="K189" s="20" t="s">
        <v>488</v>
      </c>
      <c r="L189" s="20" t="s">
        <v>938</v>
      </c>
      <c r="M189" s="20">
        <v>302674</v>
      </c>
      <c r="N189" s="39"/>
      <c r="O189" s="20" t="s">
        <v>482</v>
      </c>
      <c r="P189" s="20" t="s">
        <v>489</v>
      </c>
      <c r="Q189" s="20" t="s">
        <v>539</v>
      </c>
      <c r="R189" s="20" t="s">
        <v>939</v>
      </c>
      <c r="S189" s="20">
        <v>10092157</v>
      </c>
      <c r="T189" s="39"/>
      <c r="U189" s="20"/>
      <c r="V189" s="20"/>
      <c r="W189" s="39"/>
      <c r="X189" s="20"/>
      <c r="Y189" s="20"/>
      <c r="Z189" s="20"/>
      <c r="AA189" s="39"/>
    </row>
    <row r="190" spans="2:27" ht="15.75" customHeight="1">
      <c r="B190" s="39"/>
      <c r="C190" s="20"/>
      <c r="D190" s="20"/>
      <c r="E190" s="39"/>
      <c r="F190" s="20"/>
      <c r="G190" s="20"/>
      <c r="H190" s="20"/>
      <c r="I190" s="39"/>
      <c r="J190" s="20" t="s">
        <v>488</v>
      </c>
      <c r="K190" s="20" t="s">
        <v>488</v>
      </c>
      <c r="L190" s="20" t="s">
        <v>940</v>
      </c>
      <c r="M190" s="20">
        <v>302675</v>
      </c>
      <c r="N190" s="39"/>
      <c r="O190" s="20" t="s">
        <v>482</v>
      </c>
      <c r="P190" s="20" t="s">
        <v>489</v>
      </c>
      <c r="Q190" s="20" t="s">
        <v>539</v>
      </c>
      <c r="R190" s="20" t="s">
        <v>941</v>
      </c>
      <c r="S190" s="20">
        <v>10092166</v>
      </c>
      <c r="T190" s="39"/>
      <c r="U190" s="20"/>
      <c r="V190" s="20"/>
      <c r="W190" s="39"/>
      <c r="X190" s="20"/>
      <c r="Y190" s="20"/>
      <c r="Z190" s="20"/>
      <c r="AA190" s="39"/>
    </row>
    <row r="191" spans="2:27" ht="15.75" customHeight="1">
      <c r="B191" s="39"/>
      <c r="C191" s="20"/>
      <c r="D191" s="20"/>
      <c r="E191" s="39"/>
      <c r="F191" s="20"/>
      <c r="G191" s="20"/>
      <c r="H191" s="20"/>
      <c r="I191" s="39"/>
      <c r="J191" s="20" t="s">
        <v>488</v>
      </c>
      <c r="K191" s="20" t="s">
        <v>488</v>
      </c>
      <c r="L191" s="20" t="s">
        <v>942</v>
      </c>
      <c r="M191" s="20">
        <v>302680</v>
      </c>
      <c r="N191" s="39"/>
      <c r="O191" s="20" t="s">
        <v>482</v>
      </c>
      <c r="P191" s="20" t="s">
        <v>489</v>
      </c>
      <c r="Q191" s="20" t="s">
        <v>539</v>
      </c>
      <c r="R191" s="20" t="s">
        <v>525</v>
      </c>
      <c r="S191" s="20">
        <v>10092199</v>
      </c>
      <c r="T191" s="39"/>
      <c r="U191" s="20"/>
      <c r="V191" s="20"/>
      <c r="W191" s="39"/>
      <c r="X191" s="20"/>
      <c r="Y191" s="20"/>
      <c r="Z191" s="20"/>
      <c r="AA191" s="39"/>
    </row>
    <row r="192" spans="2:27" ht="15.75" customHeight="1">
      <c r="B192" s="39"/>
      <c r="C192" s="20"/>
      <c r="D192" s="20"/>
      <c r="E192" s="39"/>
      <c r="F192" s="20"/>
      <c r="G192" s="20"/>
      <c r="H192" s="20"/>
      <c r="I192" s="39"/>
      <c r="J192" s="20" t="s">
        <v>488</v>
      </c>
      <c r="K192" s="20" t="s">
        <v>488</v>
      </c>
      <c r="L192" s="20" t="s">
        <v>943</v>
      </c>
      <c r="M192" s="20">
        <v>302676</v>
      </c>
      <c r="N192" s="39"/>
      <c r="O192" s="20" t="s">
        <v>482</v>
      </c>
      <c r="P192" s="20" t="s">
        <v>489</v>
      </c>
      <c r="Q192" s="20" t="s">
        <v>539</v>
      </c>
      <c r="R192" s="20" t="s">
        <v>944</v>
      </c>
      <c r="S192" s="20">
        <v>10092176</v>
      </c>
      <c r="T192" s="39"/>
      <c r="U192" s="20"/>
      <c r="V192" s="20"/>
      <c r="W192" s="39"/>
      <c r="X192" s="20"/>
      <c r="Y192" s="20"/>
      <c r="Z192" s="20"/>
      <c r="AA192" s="39"/>
    </row>
    <row r="193" spans="2:27" ht="15.75" customHeight="1">
      <c r="B193" s="39"/>
      <c r="C193" s="20"/>
      <c r="D193" s="20"/>
      <c r="E193" s="39"/>
      <c r="F193" s="20"/>
      <c r="G193" s="20"/>
      <c r="H193" s="20"/>
      <c r="I193" s="39"/>
      <c r="J193" s="20" t="s">
        <v>488</v>
      </c>
      <c r="K193" s="20" t="s">
        <v>488</v>
      </c>
      <c r="L193" s="20" t="s">
        <v>945</v>
      </c>
      <c r="M193" s="20">
        <v>302688</v>
      </c>
      <c r="N193" s="39"/>
      <c r="O193" s="20" t="s">
        <v>482</v>
      </c>
      <c r="P193" s="20" t="s">
        <v>489</v>
      </c>
      <c r="Q193" s="20" t="s">
        <v>539</v>
      </c>
      <c r="R193" s="20" t="s">
        <v>946</v>
      </c>
      <c r="S193" s="20">
        <v>10092195</v>
      </c>
      <c r="T193" s="39"/>
      <c r="U193" s="20"/>
      <c r="V193" s="20"/>
      <c r="W193" s="39"/>
      <c r="X193" s="20"/>
      <c r="Y193" s="20"/>
      <c r="Z193" s="20"/>
      <c r="AA193" s="39"/>
    </row>
    <row r="194" spans="2:27" ht="15.75" customHeight="1">
      <c r="B194" s="39"/>
      <c r="C194" s="20"/>
      <c r="D194" s="20"/>
      <c r="E194" s="39"/>
      <c r="F194" s="20"/>
      <c r="G194" s="20"/>
      <c r="H194" s="20"/>
      <c r="I194" s="39"/>
      <c r="J194" s="20" t="s">
        <v>488</v>
      </c>
      <c r="K194" s="20" t="s">
        <v>488</v>
      </c>
      <c r="L194" s="20" t="s">
        <v>947</v>
      </c>
      <c r="M194" s="20">
        <v>302690</v>
      </c>
      <c r="N194" s="39"/>
      <c r="O194" s="20" t="s">
        <v>482</v>
      </c>
      <c r="P194" s="20" t="s">
        <v>489</v>
      </c>
      <c r="Q194" s="20" t="s">
        <v>542</v>
      </c>
      <c r="R194" s="20" t="s">
        <v>948</v>
      </c>
      <c r="S194" s="20">
        <v>10092513</v>
      </c>
      <c r="T194" s="39"/>
      <c r="U194" s="20"/>
      <c r="V194" s="20"/>
      <c r="W194" s="39"/>
      <c r="X194" s="20"/>
      <c r="Y194" s="20"/>
      <c r="Z194" s="20"/>
      <c r="AA194" s="39"/>
    </row>
    <row r="195" spans="2:27" ht="15.75" customHeight="1">
      <c r="B195" s="39"/>
      <c r="C195" s="20"/>
      <c r="D195" s="20"/>
      <c r="E195" s="39"/>
      <c r="F195" s="20"/>
      <c r="G195" s="20"/>
      <c r="H195" s="20"/>
      <c r="I195" s="39"/>
      <c r="J195" s="20" t="s">
        <v>488</v>
      </c>
      <c r="K195" s="20" t="s">
        <v>488</v>
      </c>
      <c r="L195" s="20" t="s">
        <v>949</v>
      </c>
      <c r="M195" s="20">
        <v>302692</v>
      </c>
      <c r="N195" s="39"/>
      <c r="O195" s="20" t="s">
        <v>482</v>
      </c>
      <c r="P195" s="20" t="s">
        <v>489</v>
      </c>
      <c r="Q195" s="20" t="s">
        <v>542</v>
      </c>
      <c r="R195" s="20" t="s">
        <v>950</v>
      </c>
      <c r="S195" s="20">
        <v>10092511</v>
      </c>
      <c r="T195" s="39"/>
      <c r="U195" s="20"/>
      <c r="V195" s="20"/>
      <c r="W195" s="39"/>
      <c r="X195" s="20"/>
      <c r="Y195" s="20"/>
      <c r="Z195" s="20"/>
      <c r="AA195" s="39"/>
    </row>
    <row r="196" spans="2:27" ht="15.75" customHeight="1">
      <c r="B196" s="39"/>
      <c r="C196" s="20"/>
      <c r="D196" s="20"/>
      <c r="E196" s="39"/>
      <c r="F196" s="20"/>
      <c r="G196" s="20"/>
      <c r="H196" s="20"/>
      <c r="I196" s="39"/>
      <c r="J196" s="20" t="s">
        <v>488</v>
      </c>
      <c r="K196" s="20" t="s">
        <v>488</v>
      </c>
      <c r="L196" s="20" t="s">
        <v>951</v>
      </c>
      <c r="M196" s="20">
        <v>302693</v>
      </c>
      <c r="N196" s="39"/>
      <c r="O196" s="20" t="s">
        <v>482</v>
      </c>
      <c r="P196" s="20" t="s">
        <v>489</v>
      </c>
      <c r="Q196" s="20" t="s">
        <v>542</v>
      </c>
      <c r="R196" s="20" t="s">
        <v>952</v>
      </c>
      <c r="S196" s="20">
        <v>10092514</v>
      </c>
      <c r="T196" s="39"/>
      <c r="U196" s="20"/>
      <c r="V196" s="20"/>
      <c r="W196" s="39"/>
      <c r="X196" s="20"/>
      <c r="Y196" s="20"/>
      <c r="Z196" s="20"/>
      <c r="AA196" s="39"/>
    </row>
    <row r="197" spans="2:27" ht="15.75" customHeight="1">
      <c r="B197" s="39"/>
      <c r="C197" s="20"/>
      <c r="D197" s="20"/>
      <c r="E197" s="39"/>
      <c r="F197" s="20"/>
      <c r="G197" s="20"/>
      <c r="H197" s="20"/>
      <c r="I197" s="39"/>
      <c r="J197" s="20" t="s">
        <v>488</v>
      </c>
      <c r="K197" s="20" t="s">
        <v>488</v>
      </c>
      <c r="L197" s="20" t="s">
        <v>953</v>
      </c>
      <c r="M197" s="20">
        <v>302696</v>
      </c>
      <c r="N197" s="39"/>
      <c r="O197" s="20" t="s">
        <v>482</v>
      </c>
      <c r="P197" s="20" t="s">
        <v>489</v>
      </c>
      <c r="Q197" s="20" t="s">
        <v>542</v>
      </c>
      <c r="R197" s="20" t="s">
        <v>954</v>
      </c>
      <c r="S197" s="20">
        <v>10092515</v>
      </c>
      <c r="T197" s="39"/>
      <c r="U197" s="20"/>
      <c r="V197" s="20"/>
      <c r="W197" s="39"/>
      <c r="X197" s="20"/>
      <c r="Y197" s="20"/>
      <c r="Z197" s="20"/>
      <c r="AA197" s="39"/>
    </row>
    <row r="198" spans="2:27" ht="15.75" customHeight="1">
      <c r="B198" s="39"/>
      <c r="C198" s="20"/>
      <c r="D198" s="20"/>
      <c r="E198" s="39"/>
      <c r="F198" s="20"/>
      <c r="G198" s="20"/>
      <c r="H198" s="20"/>
      <c r="I198" s="39"/>
      <c r="J198" s="20" t="s">
        <v>488</v>
      </c>
      <c r="K198" s="20" t="s">
        <v>488</v>
      </c>
      <c r="L198" s="20" t="s">
        <v>955</v>
      </c>
      <c r="M198" s="20">
        <v>302695</v>
      </c>
      <c r="N198" s="39"/>
      <c r="O198" s="20" t="s">
        <v>482</v>
      </c>
      <c r="P198" s="20" t="s">
        <v>489</v>
      </c>
      <c r="Q198" s="20" t="s">
        <v>542</v>
      </c>
      <c r="R198" s="20" t="s">
        <v>956</v>
      </c>
      <c r="S198" s="20">
        <v>10092519</v>
      </c>
      <c r="T198" s="39"/>
      <c r="U198" s="20"/>
      <c r="V198" s="20"/>
      <c r="W198" s="39"/>
      <c r="X198" s="20"/>
      <c r="Y198" s="20"/>
      <c r="Z198" s="20"/>
      <c r="AA198" s="39"/>
    </row>
    <row r="199" spans="2:27" ht="15.75" customHeight="1">
      <c r="B199" s="39"/>
      <c r="C199" s="20"/>
      <c r="D199" s="20"/>
      <c r="E199" s="39"/>
      <c r="F199" s="20"/>
      <c r="G199" s="20"/>
      <c r="H199" s="20"/>
      <c r="I199" s="39"/>
      <c r="J199" s="20" t="s">
        <v>488</v>
      </c>
      <c r="K199" s="20" t="s">
        <v>545</v>
      </c>
      <c r="L199" s="20" t="s">
        <v>957</v>
      </c>
      <c r="M199" s="20">
        <v>302903</v>
      </c>
      <c r="N199" s="39"/>
      <c r="O199" s="20" t="s">
        <v>482</v>
      </c>
      <c r="P199" s="20" t="s">
        <v>489</v>
      </c>
      <c r="Q199" s="20" t="s">
        <v>542</v>
      </c>
      <c r="R199" s="20" t="s">
        <v>958</v>
      </c>
      <c r="S199" s="20">
        <v>10092528</v>
      </c>
      <c r="T199" s="39"/>
      <c r="U199" s="20"/>
      <c r="V199" s="20"/>
      <c r="W199" s="39"/>
      <c r="X199" s="20"/>
      <c r="Y199" s="20"/>
      <c r="Z199" s="20"/>
      <c r="AA199" s="39"/>
    </row>
    <row r="200" spans="2:27" ht="15.75" customHeight="1">
      <c r="B200" s="39"/>
      <c r="C200" s="20"/>
      <c r="D200" s="20"/>
      <c r="E200" s="39"/>
      <c r="F200" s="20"/>
      <c r="G200" s="20"/>
      <c r="H200" s="20"/>
      <c r="I200" s="39"/>
      <c r="J200" s="20" t="s">
        <v>488</v>
      </c>
      <c r="K200" s="20" t="s">
        <v>545</v>
      </c>
      <c r="L200" s="20" t="s">
        <v>959</v>
      </c>
      <c r="M200" s="20">
        <v>302910</v>
      </c>
      <c r="N200" s="39"/>
      <c r="O200" s="20" t="s">
        <v>482</v>
      </c>
      <c r="P200" s="20" t="s">
        <v>489</v>
      </c>
      <c r="Q200" s="20" t="s">
        <v>542</v>
      </c>
      <c r="R200" s="20" t="s">
        <v>960</v>
      </c>
      <c r="S200" s="20">
        <v>10092570</v>
      </c>
      <c r="T200" s="39"/>
      <c r="U200" s="20"/>
      <c r="V200" s="20"/>
      <c r="W200" s="39"/>
      <c r="X200" s="20"/>
      <c r="Y200" s="20"/>
      <c r="Z200" s="20"/>
      <c r="AA200" s="39"/>
    </row>
    <row r="201" spans="2:27" ht="15.75" customHeight="1">
      <c r="B201" s="39"/>
      <c r="C201" s="20"/>
      <c r="D201" s="20"/>
      <c r="E201" s="39"/>
      <c r="F201" s="20"/>
      <c r="G201" s="20"/>
      <c r="H201" s="20"/>
      <c r="I201" s="39"/>
      <c r="J201" s="20" t="s">
        <v>488</v>
      </c>
      <c r="K201" s="20" t="s">
        <v>545</v>
      </c>
      <c r="L201" s="20" t="s">
        <v>961</v>
      </c>
      <c r="M201" s="20">
        <v>302918</v>
      </c>
      <c r="N201" s="39"/>
      <c r="O201" s="20" t="s">
        <v>482</v>
      </c>
      <c r="P201" s="20" t="s">
        <v>489</v>
      </c>
      <c r="Q201" s="20" t="s">
        <v>542</v>
      </c>
      <c r="R201" s="20" t="s">
        <v>962</v>
      </c>
      <c r="S201" s="20">
        <v>10092538</v>
      </c>
      <c r="T201" s="39"/>
      <c r="U201" s="20"/>
      <c r="V201" s="20"/>
      <c r="W201" s="39"/>
      <c r="X201" s="20"/>
      <c r="Y201" s="20"/>
      <c r="Z201" s="20"/>
      <c r="AA201" s="39"/>
    </row>
    <row r="202" spans="2:27" ht="15.75" customHeight="1">
      <c r="B202" s="39"/>
      <c r="C202" s="20"/>
      <c r="D202" s="20"/>
      <c r="E202" s="39"/>
      <c r="F202" s="20"/>
      <c r="G202" s="20"/>
      <c r="H202" s="20"/>
      <c r="I202" s="39"/>
      <c r="J202" s="20" t="s">
        <v>488</v>
      </c>
      <c r="K202" s="20" t="s">
        <v>545</v>
      </c>
      <c r="L202" s="20" t="s">
        <v>963</v>
      </c>
      <c r="M202" s="20">
        <v>302921</v>
      </c>
      <c r="N202" s="39"/>
      <c r="O202" s="20" t="s">
        <v>482</v>
      </c>
      <c r="P202" s="20" t="s">
        <v>489</v>
      </c>
      <c r="Q202" s="20" t="s">
        <v>542</v>
      </c>
      <c r="R202" s="20" t="s">
        <v>964</v>
      </c>
      <c r="S202" s="20">
        <v>10092547</v>
      </c>
      <c r="T202" s="39"/>
      <c r="U202" s="20"/>
      <c r="V202" s="20"/>
      <c r="W202" s="39"/>
      <c r="X202" s="20"/>
      <c r="Y202" s="20"/>
      <c r="Z202" s="20"/>
      <c r="AA202" s="39"/>
    </row>
    <row r="203" spans="2:27" ht="15.75" customHeight="1">
      <c r="B203" s="39"/>
      <c r="C203" s="20"/>
      <c r="D203" s="20"/>
      <c r="E203" s="39"/>
      <c r="F203" s="20"/>
      <c r="G203" s="20"/>
      <c r="H203" s="20"/>
      <c r="I203" s="39"/>
      <c r="J203" s="20" t="s">
        <v>488</v>
      </c>
      <c r="K203" s="20" t="s">
        <v>545</v>
      </c>
      <c r="L203" s="20" t="s">
        <v>965</v>
      </c>
      <c r="M203" s="20">
        <v>302947</v>
      </c>
      <c r="N203" s="39"/>
      <c r="O203" s="20" t="s">
        <v>482</v>
      </c>
      <c r="P203" s="20" t="s">
        <v>489</v>
      </c>
      <c r="Q203" s="20" t="s">
        <v>542</v>
      </c>
      <c r="R203" s="20" t="s">
        <v>966</v>
      </c>
      <c r="S203" s="20">
        <v>10092551</v>
      </c>
      <c r="T203" s="39"/>
      <c r="U203" s="20"/>
      <c r="V203" s="20"/>
      <c r="W203" s="39"/>
      <c r="X203" s="20"/>
      <c r="Y203" s="20"/>
      <c r="Z203" s="20"/>
      <c r="AA203" s="39"/>
    </row>
    <row r="204" spans="2:27" ht="15.75" customHeight="1">
      <c r="B204" s="39"/>
      <c r="C204" s="20"/>
      <c r="D204" s="20"/>
      <c r="E204" s="39"/>
      <c r="F204" s="20"/>
      <c r="G204" s="20"/>
      <c r="H204" s="20"/>
      <c r="I204" s="39"/>
      <c r="J204" s="20" t="s">
        <v>488</v>
      </c>
      <c r="K204" s="20" t="s">
        <v>545</v>
      </c>
      <c r="L204" s="20" t="s">
        <v>967</v>
      </c>
      <c r="M204" s="20">
        <v>302956</v>
      </c>
      <c r="N204" s="39"/>
      <c r="O204" s="20" t="s">
        <v>482</v>
      </c>
      <c r="P204" s="20" t="s">
        <v>489</v>
      </c>
      <c r="Q204" s="20" t="s">
        <v>542</v>
      </c>
      <c r="R204" s="20" t="s">
        <v>968</v>
      </c>
      <c r="S204" s="20">
        <v>10092553</v>
      </c>
      <c r="T204" s="39"/>
      <c r="U204" s="20"/>
      <c r="V204" s="20"/>
      <c r="W204" s="39"/>
      <c r="X204" s="20"/>
      <c r="Y204" s="20"/>
      <c r="Z204" s="20"/>
      <c r="AA204" s="39"/>
    </row>
    <row r="205" spans="2:27" ht="15.75" customHeight="1">
      <c r="B205" s="39"/>
      <c r="C205" s="20"/>
      <c r="D205" s="20"/>
      <c r="E205" s="39"/>
      <c r="F205" s="20"/>
      <c r="G205" s="20"/>
      <c r="H205" s="20"/>
      <c r="I205" s="39"/>
      <c r="J205" s="20" t="s">
        <v>488</v>
      </c>
      <c r="K205" s="20" t="s">
        <v>545</v>
      </c>
      <c r="L205" s="20" t="s">
        <v>969</v>
      </c>
      <c r="M205" s="20">
        <v>302962</v>
      </c>
      <c r="N205" s="39"/>
      <c r="O205" s="20" t="s">
        <v>482</v>
      </c>
      <c r="P205" s="20" t="s">
        <v>489</v>
      </c>
      <c r="Q205" s="20" t="s">
        <v>542</v>
      </c>
      <c r="R205" s="20" t="s">
        <v>970</v>
      </c>
      <c r="S205" s="20">
        <v>10092557</v>
      </c>
      <c r="T205" s="39"/>
      <c r="U205" s="20"/>
      <c r="V205" s="20"/>
      <c r="W205" s="39"/>
      <c r="X205" s="20"/>
      <c r="Y205" s="20"/>
      <c r="Z205" s="20"/>
      <c r="AA205" s="39"/>
    </row>
    <row r="206" spans="2:27" ht="15.75" customHeight="1">
      <c r="B206" s="39"/>
      <c r="C206" s="20"/>
      <c r="D206" s="20"/>
      <c r="E206" s="39"/>
      <c r="F206" s="20"/>
      <c r="G206" s="20"/>
      <c r="H206" s="20"/>
      <c r="I206" s="39"/>
      <c r="J206" s="20" t="s">
        <v>488</v>
      </c>
      <c r="K206" s="20" t="s">
        <v>545</v>
      </c>
      <c r="L206" s="20" t="s">
        <v>971</v>
      </c>
      <c r="M206" s="20">
        <v>302984</v>
      </c>
      <c r="N206" s="39"/>
      <c r="O206" s="20" t="s">
        <v>482</v>
      </c>
      <c r="P206" s="20" t="s">
        <v>489</v>
      </c>
      <c r="Q206" s="20" t="s">
        <v>542</v>
      </c>
      <c r="R206" s="20" t="s">
        <v>972</v>
      </c>
      <c r="S206" s="20">
        <v>10092563</v>
      </c>
      <c r="T206" s="39"/>
      <c r="U206" s="20"/>
      <c r="V206" s="20"/>
      <c r="W206" s="39"/>
      <c r="X206" s="20"/>
      <c r="Y206" s="20"/>
      <c r="Z206" s="20"/>
      <c r="AA206" s="39"/>
    </row>
    <row r="207" spans="2:27" ht="15.75" customHeight="1">
      <c r="B207" s="39"/>
      <c r="C207" s="20"/>
      <c r="D207" s="20"/>
      <c r="E207" s="39"/>
      <c r="F207" s="20"/>
      <c r="G207" s="20"/>
      <c r="H207" s="20"/>
      <c r="I207" s="39"/>
      <c r="J207" s="20" t="s">
        <v>488</v>
      </c>
      <c r="K207" s="20" t="s">
        <v>545</v>
      </c>
      <c r="L207" s="20" t="s">
        <v>973</v>
      </c>
      <c r="M207" s="20">
        <v>302990</v>
      </c>
      <c r="N207" s="39"/>
      <c r="O207" s="20" t="s">
        <v>482</v>
      </c>
      <c r="P207" s="20" t="s">
        <v>489</v>
      </c>
      <c r="Q207" s="20" t="s">
        <v>542</v>
      </c>
      <c r="R207" s="20" t="s">
        <v>974</v>
      </c>
      <c r="S207" s="20">
        <v>10092566</v>
      </c>
      <c r="T207" s="39"/>
      <c r="U207" s="20"/>
      <c r="V207" s="20"/>
      <c r="W207" s="39"/>
      <c r="X207" s="20"/>
      <c r="Y207" s="20"/>
      <c r="Z207" s="20"/>
      <c r="AA207" s="39"/>
    </row>
    <row r="208" spans="2:27" ht="15.75" customHeight="1">
      <c r="B208" s="39"/>
      <c r="C208" s="20"/>
      <c r="D208" s="20"/>
      <c r="E208" s="39"/>
      <c r="F208" s="20"/>
      <c r="G208" s="20"/>
      <c r="H208" s="20"/>
      <c r="I208" s="39"/>
      <c r="J208" s="20" t="s">
        <v>488</v>
      </c>
      <c r="K208" s="20" t="s">
        <v>548</v>
      </c>
      <c r="L208" s="20" t="s">
        <v>975</v>
      </c>
      <c r="M208" s="20">
        <v>303330</v>
      </c>
      <c r="N208" s="39"/>
      <c r="O208" s="20" t="s">
        <v>482</v>
      </c>
      <c r="P208" s="20" t="s">
        <v>489</v>
      </c>
      <c r="Q208" s="20" t="s">
        <v>542</v>
      </c>
      <c r="R208" s="20" t="s">
        <v>976</v>
      </c>
      <c r="S208" s="20">
        <v>10092573</v>
      </c>
      <c r="T208" s="39"/>
      <c r="U208" s="20"/>
      <c r="V208" s="20"/>
      <c r="W208" s="39"/>
      <c r="X208" s="20"/>
      <c r="Y208" s="20"/>
      <c r="Z208" s="20"/>
      <c r="AA208" s="39"/>
    </row>
    <row r="209" spans="2:27" ht="15.75" customHeight="1">
      <c r="B209" s="39"/>
      <c r="C209" s="20"/>
      <c r="D209" s="20"/>
      <c r="E209" s="39"/>
      <c r="F209" s="20"/>
      <c r="G209" s="20"/>
      <c r="H209" s="20"/>
      <c r="I209" s="39"/>
      <c r="J209" s="20" t="s">
        <v>488</v>
      </c>
      <c r="K209" s="20" t="s">
        <v>548</v>
      </c>
      <c r="L209" s="20" t="s">
        <v>977</v>
      </c>
      <c r="M209" s="20">
        <v>303332</v>
      </c>
      <c r="N209" s="39"/>
      <c r="O209" s="20" t="s">
        <v>482</v>
      </c>
      <c r="P209" s="20" t="s">
        <v>489</v>
      </c>
      <c r="Q209" s="20" t="s">
        <v>542</v>
      </c>
      <c r="R209" s="20" t="s">
        <v>978</v>
      </c>
      <c r="S209" s="20">
        <v>10092576</v>
      </c>
      <c r="T209" s="39"/>
      <c r="U209" s="20"/>
      <c r="V209" s="20"/>
      <c r="W209" s="39"/>
      <c r="X209" s="20"/>
      <c r="Y209" s="20"/>
      <c r="Z209" s="20"/>
      <c r="AA209" s="39"/>
    </row>
    <row r="210" spans="2:27" ht="15.75" customHeight="1">
      <c r="B210" s="39"/>
      <c r="C210" s="20"/>
      <c r="D210" s="20"/>
      <c r="E210" s="39"/>
      <c r="F210" s="20"/>
      <c r="G210" s="20"/>
      <c r="H210" s="20"/>
      <c r="I210" s="39"/>
      <c r="J210" s="20" t="s">
        <v>488</v>
      </c>
      <c r="K210" s="20" t="s">
        <v>548</v>
      </c>
      <c r="L210" s="20" t="s">
        <v>979</v>
      </c>
      <c r="M210" s="20">
        <v>303334</v>
      </c>
      <c r="N210" s="39"/>
      <c r="O210" s="20" t="s">
        <v>482</v>
      </c>
      <c r="P210" s="20" t="s">
        <v>489</v>
      </c>
      <c r="Q210" s="20" t="s">
        <v>542</v>
      </c>
      <c r="R210" s="20" t="s">
        <v>980</v>
      </c>
      <c r="S210" s="20">
        <v>10092585</v>
      </c>
      <c r="T210" s="39"/>
      <c r="U210" s="20"/>
      <c r="V210" s="20"/>
      <c r="W210" s="39"/>
      <c r="X210" s="20"/>
      <c r="Y210" s="20"/>
      <c r="Z210" s="20"/>
      <c r="AA210" s="39"/>
    </row>
    <row r="211" spans="2:27" ht="15.75" customHeight="1">
      <c r="B211" s="39"/>
      <c r="C211" s="20"/>
      <c r="D211" s="20"/>
      <c r="E211" s="39"/>
      <c r="F211" s="20"/>
      <c r="G211" s="20"/>
      <c r="H211" s="20"/>
      <c r="I211" s="39"/>
      <c r="J211" s="20" t="s">
        <v>488</v>
      </c>
      <c r="K211" s="20" t="s">
        <v>548</v>
      </c>
      <c r="L211" s="20" t="s">
        <v>981</v>
      </c>
      <c r="M211" s="20">
        <v>303336</v>
      </c>
      <c r="N211" s="39"/>
      <c r="O211" s="20" t="s">
        <v>482</v>
      </c>
      <c r="P211" s="20" t="s">
        <v>489</v>
      </c>
      <c r="Q211" s="20" t="s">
        <v>542</v>
      </c>
      <c r="R211" s="20" t="s">
        <v>982</v>
      </c>
      <c r="S211" s="20">
        <v>10092595</v>
      </c>
      <c r="T211" s="39"/>
      <c r="U211" s="20"/>
      <c r="V211" s="20"/>
      <c r="W211" s="39"/>
      <c r="X211" s="20"/>
      <c r="Y211" s="20"/>
      <c r="Z211" s="20"/>
      <c r="AA211" s="39"/>
    </row>
    <row r="212" spans="2:27" ht="15.75" customHeight="1">
      <c r="B212" s="39"/>
      <c r="C212" s="20"/>
      <c r="D212" s="20"/>
      <c r="E212" s="39"/>
      <c r="F212" s="20"/>
      <c r="G212" s="20"/>
      <c r="H212" s="20"/>
      <c r="I212" s="39"/>
      <c r="J212" s="20" t="s">
        <v>488</v>
      </c>
      <c r="K212" s="20" t="s">
        <v>548</v>
      </c>
      <c r="L212" s="20" t="s">
        <v>983</v>
      </c>
      <c r="M212" s="20">
        <v>303386</v>
      </c>
      <c r="N212" s="39"/>
      <c r="O212" s="20" t="s">
        <v>482</v>
      </c>
      <c r="P212" s="20" t="s">
        <v>489</v>
      </c>
      <c r="Q212" s="20" t="s">
        <v>542</v>
      </c>
      <c r="R212" s="20" t="s">
        <v>525</v>
      </c>
      <c r="S212" s="20">
        <v>10092599</v>
      </c>
      <c r="T212" s="39"/>
      <c r="U212" s="20"/>
      <c r="V212" s="20"/>
      <c r="W212" s="39"/>
      <c r="X212" s="20"/>
      <c r="Y212" s="20"/>
      <c r="Z212" s="20"/>
      <c r="AA212" s="39"/>
    </row>
    <row r="213" spans="2:27" ht="15.75" customHeight="1">
      <c r="B213" s="39"/>
      <c r="C213" s="20"/>
      <c r="D213" s="20"/>
      <c r="E213" s="39"/>
      <c r="F213" s="20"/>
      <c r="G213" s="20"/>
      <c r="H213" s="20"/>
      <c r="I213" s="39"/>
      <c r="J213" s="20" t="s">
        <v>488</v>
      </c>
      <c r="K213" s="20" t="s">
        <v>552</v>
      </c>
      <c r="L213" s="20" t="s">
        <v>984</v>
      </c>
      <c r="M213" s="20">
        <v>303532</v>
      </c>
      <c r="N213" s="39"/>
      <c r="O213" s="20" t="s">
        <v>482</v>
      </c>
      <c r="P213" s="20" t="s">
        <v>489</v>
      </c>
      <c r="Q213" s="20" t="s">
        <v>542</v>
      </c>
      <c r="R213" s="20" t="s">
        <v>985</v>
      </c>
      <c r="S213" s="20">
        <v>10092588</v>
      </c>
      <c r="T213" s="39"/>
      <c r="U213" s="20"/>
      <c r="V213" s="20"/>
      <c r="W213" s="39"/>
      <c r="X213" s="20"/>
      <c r="Y213" s="20"/>
      <c r="Z213" s="20"/>
      <c r="AA213" s="39"/>
    </row>
    <row r="214" spans="2:27" ht="15.75" customHeight="1">
      <c r="B214" s="39"/>
      <c r="C214" s="20"/>
      <c r="D214" s="20"/>
      <c r="E214" s="39"/>
      <c r="F214" s="20"/>
      <c r="G214" s="20"/>
      <c r="H214" s="20"/>
      <c r="I214" s="39"/>
      <c r="J214" s="20" t="s">
        <v>488</v>
      </c>
      <c r="K214" s="20" t="s">
        <v>552</v>
      </c>
      <c r="L214" s="20" t="s">
        <v>986</v>
      </c>
      <c r="M214" s="20">
        <v>303543</v>
      </c>
      <c r="N214" s="39"/>
      <c r="O214" s="20" t="s">
        <v>482</v>
      </c>
      <c r="P214" s="20" t="s">
        <v>489</v>
      </c>
      <c r="Q214" s="20" t="s">
        <v>546</v>
      </c>
      <c r="R214" s="20" t="s">
        <v>987</v>
      </c>
      <c r="S214" s="20">
        <v>10092916</v>
      </c>
      <c r="T214" s="39"/>
      <c r="U214" s="20"/>
      <c r="V214" s="20"/>
      <c r="W214" s="39"/>
      <c r="X214" s="20"/>
      <c r="Y214" s="20"/>
      <c r="Z214" s="20"/>
      <c r="AA214" s="39"/>
    </row>
    <row r="215" spans="2:27" ht="15.75" customHeight="1">
      <c r="B215" s="39"/>
      <c r="C215" s="20"/>
      <c r="D215" s="20"/>
      <c r="E215" s="39"/>
      <c r="F215" s="20"/>
      <c r="G215" s="20"/>
      <c r="H215" s="20"/>
      <c r="I215" s="39"/>
      <c r="J215" s="20" t="s">
        <v>488</v>
      </c>
      <c r="K215" s="20" t="s">
        <v>552</v>
      </c>
      <c r="L215" s="20" t="s">
        <v>988</v>
      </c>
      <c r="M215" s="20">
        <v>303551</v>
      </c>
      <c r="N215" s="39"/>
      <c r="O215" s="20" t="s">
        <v>482</v>
      </c>
      <c r="P215" s="20" t="s">
        <v>489</v>
      </c>
      <c r="Q215" s="20" t="s">
        <v>546</v>
      </c>
      <c r="R215" s="20" t="s">
        <v>989</v>
      </c>
      <c r="S215" s="20">
        <v>10092919</v>
      </c>
      <c r="T215" s="39"/>
      <c r="U215" s="20"/>
      <c r="V215" s="20"/>
      <c r="W215" s="39"/>
      <c r="X215" s="20"/>
      <c r="Y215" s="20"/>
      <c r="Z215" s="20"/>
      <c r="AA215" s="39"/>
    </row>
    <row r="216" spans="2:27" ht="15.75" customHeight="1">
      <c r="B216" s="39"/>
      <c r="C216" s="20"/>
      <c r="D216" s="20"/>
      <c r="E216" s="39"/>
      <c r="F216" s="20"/>
      <c r="G216" s="20"/>
      <c r="H216" s="20"/>
      <c r="I216" s="39"/>
      <c r="J216" s="20" t="s">
        <v>488</v>
      </c>
      <c r="K216" s="20" t="s">
        <v>552</v>
      </c>
      <c r="L216" s="20" t="s">
        <v>990</v>
      </c>
      <c r="M216" s="20">
        <v>303558</v>
      </c>
      <c r="N216" s="39"/>
      <c r="O216" s="20" t="s">
        <v>482</v>
      </c>
      <c r="P216" s="20" t="s">
        <v>489</v>
      </c>
      <c r="Q216" s="20" t="s">
        <v>546</v>
      </c>
      <c r="R216" s="20" t="s">
        <v>991</v>
      </c>
      <c r="S216" s="20">
        <v>10092928</v>
      </c>
      <c r="T216" s="39"/>
      <c r="U216" s="20"/>
      <c r="V216" s="20"/>
      <c r="W216" s="39"/>
      <c r="X216" s="20"/>
      <c r="Y216" s="20"/>
      <c r="Z216" s="20"/>
      <c r="AA216" s="39"/>
    </row>
    <row r="217" spans="2:27" ht="15.75" customHeight="1">
      <c r="B217" s="39"/>
      <c r="C217" s="20"/>
      <c r="D217" s="20"/>
      <c r="E217" s="39"/>
      <c r="F217" s="20"/>
      <c r="G217" s="20"/>
      <c r="H217" s="20"/>
      <c r="I217" s="39"/>
      <c r="J217" s="20" t="s">
        <v>488</v>
      </c>
      <c r="K217" s="20" t="s">
        <v>552</v>
      </c>
      <c r="L217" s="20" t="s">
        <v>992</v>
      </c>
      <c r="M217" s="20">
        <v>303591</v>
      </c>
      <c r="N217" s="39"/>
      <c r="O217" s="20" t="s">
        <v>482</v>
      </c>
      <c r="P217" s="20" t="s">
        <v>489</v>
      </c>
      <c r="Q217" s="20" t="s">
        <v>546</v>
      </c>
      <c r="R217" s="20" t="s">
        <v>993</v>
      </c>
      <c r="S217" s="20">
        <v>10092985</v>
      </c>
      <c r="T217" s="39"/>
      <c r="U217" s="20"/>
      <c r="V217" s="20"/>
      <c r="W217" s="39"/>
      <c r="X217" s="20"/>
      <c r="Y217" s="20"/>
      <c r="Z217" s="20"/>
      <c r="AA217" s="39"/>
    </row>
    <row r="218" spans="2:27" ht="15.75" customHeight="1">
      <c r="B218" s="39"/>
      <c r="C218" s="20"/>
      <c r="D218" s="20"/>
      <c r="E218" s="39"/>
      <c r="F218" s="20"/>
      <c r="G218" s="20"/>
      <c r="H218" s="20"/>
      <c r="I218" s="39"/>
      <c r="J218" s="20" t="s">
        <v>488</v>
      </c>
      <c r="K218" s="20" t="s">
        <v>621</v>
      </c>
      <c r="L218" s="20" t="s">
        <v>994</v>
      </c>
      <c r="M218" s="20">
        <v>303907</v>
      </c>
      <c r="N218" s="39"/>
      <c r="O218" s="20" t="s">
        <v>482</v>
      </c>
      <c r="P218" s="20" t="s">
        <v>489</v>
      </c>
      <c r="Q218" s="20" t="s">
        <v>546</v>
      </c>
      <c r="R218" s="20" t="s">
        <v>995</v>
      </c>
      <c r="S218" s="20">
        <v>10092938</v>
      </c>
      <c r="T218" s="39"/>
      <c r="U218" s="20"/>
      <c r="V218" s="20"/>
      <c r="W218" s="39"/>
      <c r="X218" s="20"/>
      <c r="Y218" s="20"/>
      <c r="Z218" s="20"/>
      <c r="AA218" s="39"/>
    </row>
    <row r="219" spans="2:27" ht="15.75" customHeight="1">
      <c r="B219" s="39"/>
      <c r="C219" s="20"/>
      <c r="D219" s="20"/>
      <c r="E219" s="39"/>
      <c r="F219" s="20"/>
      <c r="G219" s="20"/>
      <c r="H219" s="20"/>
      <c r="I219" s="39"/>
      <c r="J219" s="20" t="s">
        <v>497</v>
      </c>
      <c r="K219" s="20" t="s">
        <v>621</v>
      </c>
      <c r="L219" s="20" t="s">
        <v>996</v>
      </c>
      <c r="M219" s="20">
        <v>453915</v>
      </c>
      <c r="N219" s="39"/>
      <c r="O219" s="20" t="s">
        <v>482</v>
      </c>
      <c r="P219" s="20" t="s">
        <v>489</v>
      </c>
      <c r="Q219" s="20" t="s">
        <v>546</v>
      </c>
      <c r="R219" s="20" t="s">
        <v>997</v>
      </c>
      <c r="S219" s="20">
        <v>10092947</v>
      </c>
      <c r="T219" s="39"/>
      <c r="U219" s="20"/>
      <c r="V219" s="20"/>
      <c r="W219" s="39"/>
      <c r="X219" s="20"/>
      <c r="Y219" s="20"/>
      <c r="Z219" s="20"/>
      <c r="AA219" s="39"/>
    </row>
    <row r="220" spans="2:27" ht="15.75" customHeight="1">
      <c r="B220" s="39"/>
      <c r="C220" s="20"/>
      <c r="D220" s="20"/>
      <c r="E220" s="39"/>
      <c r="F220" s="20"/>
      <c r="G220" s="20"/>
      <c r="H220" s="20"/>
      <c r="I220" s="39"/>
      <c r="J220" s="20" t="s">
        <v>497</v>
      </c>
      <c r="K220" s="20" t="s">
        <v>621</v>
      </c>
      <c r="L220" s="20" t="s">
        <v>229</v>
      </c>
      <c r="M220" s="20">
        <v>453929</v>
      </c>
      <c r="N220" s="39"/>
      <c r="O220" s="20" t="s">
        <v>482</v>
      </c>
      <c r="P220" s="20" t="s">
        <v>489</v>
      </c>
      <c r="Q220" s="20" t="s">
        <v>546</v>
      </c>
      <c r="R220" s="20" t="s">
        <v>998</v>
      </c>
      <c r="S220" s="20">
        <v>10092957</v>
      </c>
      <c r="T220" s="39"/>
      <c r="U220" s="20"/>
      <c r="V220" s="20"/>
      <c r="W220" s="39"/>
      <c r="X220" s="20"/>
      <c r="Y220" s="20"/>
      <c r="Z220" s="20"/>
      <c r="AA220" s="39"/>
    </row>
    <row r="221" spans="2:27" ht="15.75" customHeight="1">
      <c r="B221" s="39"/>
      <c r="C221" s="20"/>
      <c r="D221" s="20"/>
      <c r="E221" s="39"/>
      <c r="F221" s="20"/>
      <c r="G221" s="20"/>
      <c r="H221" s="20"/>
      <c r="I221" s="39"/>
      <c r="J221" s="20" t="s">
        <v>497</v>
      </c>
      <c r="K221" s="20" t="s">
        <v>621</v>
      </c>
      <c r="L221" s="20" t="s">
        <v>999</v>
      </c>
      <c r="M221" s="20">
        <v>453936</v>
      </c>
      <c r="N221" s="39"/>
      <c r="O221" s="20" t="s">
        <v>482</v>
      </c>
      <c r="P221" s="20" t="s">
        <v>489</v>
      </c>
      <c r="Q221" s="20" t="s">
        <v>546</v>
      </c>
      <c r="R221" s="20" t="s">
        <v>525</v>
      </c>
      <c r="S221" s="20">
        <v>10092999</v>
      </c>
      <c r="T221" s="39"/>
      <c r="U221" s="20"/>
      <c r="V221" s="20"/>
      <c r="W221" s="39"/>
      <c r="X221" s="20"/>
      <c r="Y221" s="20"/>
      <c r="Z221" s="20"/>
      <c r="AA221" s="39"/>
    </row>
    <row r="222" spans="2:27" ht="15.75" customHeight="1">
      <c r="B222" s="39"/>
      <c r="C222" s="20"/>
      <c r="D222" s="20"/>
      <c r="E222" s="39"/>
      <c r="F222" s="20"/>
      <c r="G222" s="20"/>
      <c r="H222" s="20"/>
      <c r="I222" s="39"/>
      <c r="J222" s="20" t="s">
        <v>497</v>
      </c>
      <c r="K222" s="20" t="s">
        <v>621</v>
      </c>
      <c r="L222" s="20" t="s">
        <v>1000</v>
      </c>
      <c r="M222" s="20">
        <v>453958</v>
      </c>
      <c r="N222" s="39"/>
      <c r="O222" s="20" t="s">
        <v>482</v>
      </c>
      <c r="P222" s="20" t="s">
        <v>489</v>
      </c>
      <c r="Q222" s="20" t="s">
        <v>546</v>
      </c>
      <c r="R222" s="20" t="s">
        <v>1001</v>
      </c>
      <c r="S222" s="20">
        <v>10092995</v>
      </c>
      <c r="T222" s="39"/>
      <c r="U222" s="20"/>
      <c r="V222" s="20"/>
      <c r="W222" s="39"/>
      <c r="X222" s="20"/>
      <c r="Y222" s="20"/>
      <c r="Z222" s="20"/>
      <c r="AA222" s="39"/>
    </row>
    <row r="223" spans="2:27" ht="15.75" customHeight="1">
      <c r="B223" s="39"/>
      <c r="C223" s="20"/>
      <c r="D223" s="20"/>
      <c r="E223" s="39"/>
      <c r="F223" s="20"/>
      <c r="G223" s="20"/>
      <c r="H223" s="20"/>
      <c r="I223" s="39"/>
      <c r="J223" s="20" t="s">
        <v>497</v>
      </c>
      <c r="K223" s="20" t="s">
        <v>621</v>
      </c>
      <c r="L223" s="20" t="s">
        <v>1002</v>
      </c>
      <c r="M223" s="20">
        <v>453961</v>
      </c>
      <c r="N223" s="39"/>
      <c r="O223" s="20" t="s">
        <v>482</v>
      </c>
      <c r="P223" s="20" t="s">
        <v>489</v>
      </c>
      <c r="Q223" s="20" t="s">
        <v>546</v>
      </c>
      <c r="R223" s="20" t="s">
        <v>1003</v>
      </c>
      <c r="S223" s="20">
        <v>10092976</v>
      </c>
      <c r="T223" s="39"/>
      <c r="U223" s="20"/>
      <c r="V223" s="20"/>
      <c r="W223" s="39"/>
      <c r="X223" s="20"/>
      <c r="Y223" s="20"/>
      <c r="Z223" s="20"/>
      <c r="AA223" s="39"/>
    </row>
    <row r="224" spans="2:27" ht="15.75" customHeight="1">
      <c r="B224" s="39"/>
      <c r="C224" s="20"/>
      <c r="D224" s="20"/>
      <c r="E224" s="39"/>
      <c r="F224" s="20"/>
      <c r="G224" s="20"/>
      <c r="H224" s="20"/>
      <c r="I224" s="39"/>
      <c r="J224" s="20" t="s">
        <v>497</v>
      </c>
      <c r="K224" s="20" t="s">
        <v>621</v>
      </c>
      <c r="L224" s="20" t="s">
        <v>1004</v>
      </c>
      <c r="M224" s="20">
        <v>453985</v>
      </c>
      <c r="N224" s="39"/>
      <c r="O224" s="20" t="s">
        <v>482</v>
      </c>
      <c r="P224" s="20" t="s">
        <v>489</v>
      </c>
      <c r="Q224" s="20" t="s">
        <v>549</v>
      </c>
      <c r="R224" s="20" t="s">
        <v>1005</v>
      </c>
      <c r="S224" s="20">
        <v>10095416</v>
      </c>
      <c r="T224" s="39"/>
      <c r="U224" s="20"/>
      <c r="V224" s="20"/>
      <c r="W224" s="39"/>
      <c r="X224" s="20"/>
      <c r="Y224" s="20"/>
      <c r="Z224" s="20"/>
      <c r="AA224" s="39"/>
    </row>
    <row r="225" spans="2:27" ht="15.75" customHeight="1">
      <c r="B225" s="39"/>
      <c r="C225" s="20"/>
      <c r="D225" s="20"/>
      <c r="E225" s="39"/>
      <c r="F225" s="20"/>
      <c r="G225" s="20"/>
      <c r="H225" s="20"/>
      <c r="I225" s="39"/>
      <c r="J225" s="20" t="s">
        <v>488</v>
      </c>
      <c r="K225" s="20" t="s">
        <v>555</v>
      </c>
      <c r="L225" s="20" t="s">
        <v>1006</v>
      </c>
      <c r="M225" s="20">
        <v>304802</v>
      </c>
      <c r="N225" s="39"/>
      <c r="O225" s="20" t="s">
        <v>482</v>
      </c>
      <c r="P225" s="20" t="s">
        <v>489</v>
      </c>
      <c r="Q225" s="20" t="s">
        <v>549</v>
      </c>
      <c r="R225" s="20" t="s">
        <v>1007</v>
      </c>
      <c r="S225" s="20">
        <v>10095419</v>
      </c>
      <c r="T225" s="39"/>
      <c r="U225" s="20"/>
      <c r="V225" s="20"/>
      <c r="W225" s="39"/>
      <c r="X225" s="20"/>
      <c r="Y225" s="20"/>
      <c r="Z225" s="20"/>
      <c r="AA225" s="39"/>
    </row>
    <row r="226" spans="2:27" ht="15.75" customHeight="1">
      <c r="B226" s="39"/>
      <c r="C226" s="20"/>
      <c r="D226" s="20"/>
      <c r="E226" s="39"/>
      <c r="F226" s="20"/>
      <c r="G226" s="20"/>
      <c r="H226" s="20"/>
      <c r="I226" s="39"/>
      <c r="J226" s="20" t="s">
        <v>488</v>
      </c>
      <c r="K226" s="20" t="s">
        <v>555</v>
      </c>
      <c r="L226" s="20" t="s">
        <v>1008</v>
      </c>
      <c r="M226" s="20">
        <v>304806</v>
      </c>
      <c r="N226" s="39"/>
      <c r="O226" s="20" t="s">
        <v>482</v>
      </c>
      <c r="P226" s="20" t="s">
        <v>489</v>
      </c>
      <c r="Q226" s="20" t="s">
        <v>549</v>
      </c>
      <c r="R226" s="20" t="s">
        <v>1009</v>
      </c>
      <c r="S226" s="20">
        <v>10095428</v>
      </c>
      <c r="T226" s="39"/>
      <c r="U226" s="20"/>
      <c r="V226" s="20"/>
      <c r="W226" s="39"/>
      <c r="X226" s="20"/>
      <c r="Y226" s="20"/>
      <c r="Z226" s="20"/>
      <c r="AA226" s="39"/>
    </row>
    <row r="227" spans="2:27" ht="15.75" customHeight="1">
      <c r="B227" s="39"/>
      <c r="C227" s="20"/>
      <c r="D227" s="20"/>
      <c r="E227" s="39"/>
      <c r="F227" s="20"/>
      <c r="G227" s="20"/>
      <c r="H227" s="20"/>
      <c r="I227" s="39"/>
      <c r="J227" s="20" t="s">
        <v>488</v>
      </c>
      <c r="K227" s="20" t="s">
        <v>555</v>
      </c>
      <c r="L227" s="20" t="s">
        <v>1010</v>
      </c>
      <c r="M227" s="20">
        <v>304811</v>
      </c>
      <c r="N227" s="39"/>
      <c r="O227" s="20" t="s">
        <v>482</v>
      </c>
      <c r="P227" s="20" t="s">
        <v>489</v>
      </c>
      <c r="Q227" s="20" t="s">
        <v>549</v>
      </c>
      <c r="R227" s="20" t="s">
        <v>1011</v>
      </c>
      <c r="S227" s="20">
        <v>10095438</v>
      </c>
      <c r="T227" s="39"/>
      <c r="U227" s="20"/>
      <c r="V227" s="20"/>
      <c r="W227" s="39"/>
      <c r="X227" s="20"/>
      <c r="Y227" s="20"/>
      <c r="Z227" s="20"/>
      <c r="AA227" s="39"/>
    </row>
    <row r="228" spans="2:27" ht="15.75" customHeight="1">
      <c r="B228" s="39"/>
      <c r="C228" s="20"/>
      <c r="D228" s="20"/>
      <c r="E228" s="39"/>
      <c r="F228" s="20"/>
      <c r="G228" s="20"/>
      <c r="H228" s="20"/>
      <c r="I228" s="39"/>
      <c r="J228" s="20" t="s">
        <v>488</v>
      </c>
      <c r="K228" s="20" t="s">
        <v>555</v>
      </c>
      <c r="L228" s="20" t="s">
        <v>1012</v>
      </c>
      <c r="M228" s="20">
        <v>304827</v>
      </c>
      <c r="N228" s="39"/>
      <c r="O228" s="20" t="s">
        <v>482</v>
      </c>
      <c r="P228" s="20" t="s">
        <v>489</v>
      </c>
      <c r="Q228" s="20" t="s">
        <v>549</v>
      </c>
      <c r="R228" s="20" t="s">
        <v>1013</v>
      </c>
      <c r="S228" s="20">
        <v>10095447</v>
      </c>
      <c r="T228" s="39"/>
      <c r="U228" s="20"/>
      <c r="V228" s="20"/>
      <c r="W228" s="39"/>
      <c r="X228" s="20"/>
      <c r="Y228" s="20"/>
      <c r="Z228" s="20"/>
      <c r="AA228" s="39"/>
    </row>
    <row r="229" spans="2:27" ht="15.75" customHeight="1">
      <c r="B229" s="39"/>
      <c r="C229" s="20"/>
      <c r="D229" s="20"/>
      <c r="E229" s="39"/>
      <c r="F229" s="20"/>
      <c r="G229" s="20"/>
      <c r="H229" s="20"/>
      <c r="I229" s="39"/>
      <c r="J229" s="20" t="s">
        <v>488</v>
      </c>
      <c r="K229" s="20" t="s">
        <v>555</v>
      </c>
      <c r="L229" s="20" t="s">
        <v>1014</v>
      </c>
      <c r="M229" s="20">
        <v>304833</v>
      </c>
      <c r="N229" s="39"/>
      <c r="O229" s="20" t="s">
        <v>482</v>
      </c>
      <c r="P229" s="20" t="s">
        <v>489</v>
      </c>
      <c r="Q229" s="20" t="s">
        <v>549</v>
      </c>
      <c r="R229" s="20" t="s">
        <v>549</v>
      </c>
      <c r="S229" s="20">
        <v>10095457</v>
      </c>
      <c r="T229" s="39"/>
      <c r="U229" s="20"/>
      <c r="V229" s="20"/>
      <c r="W229" s="39"/>
      <c r="X229" s="20"/>
      <c r="Y229" s="20"/>
      <c r="Z229" s="20"/>
      <c r="AA229" s="39"/>
    </row>
    <row r="230" spans="2:27" ht="15.75" customHeight="1">
      <c r="B230" s="39"/>
      <c r="C230" s="20"/>
      <c r="D230" s="20"/>
      <c r="E230" s="39"/>
      <c r="F230" s="20"/>
      <c r="G230" s="20"/>
      <c r="H230" s="20"/>
      <c r="I230" s="39"/>
      <c r="J230" s="20" t="s">
        <v>488</v>
      </c>
      <c r="K230" s="20" t="s">
        <v>555</v>
      </c>
      <c r="L230" s="20" t="s">
        <v>1015</v>
      </c>
      <c r="M230" s="20">
        <v>304842</v>
      </c>
      <c r="N230" s="39"/>
      <c r="O230" s="20" t="s">
        <v>482</v>
      </c>
      <c r="P230" s="20" t="s">
        <v>489</v>
      </c>
      <c r="Q230" s="20" t="s">
        <v>549</v>
      </c>
      <c r="R230" s="20" t="s">
        <v>1016</v>
      </c>
      <c r="S230" s="20">
        <v>10095466</v>
      </c>
      <c r="T230" s="39"/>
      <c r="U230" s="20"/>
      <c r="V230" s="20"/>
      <c r="W230" s="39"/>
      <c r="X230" s="20"/>
      <c r="Y230" s="20"/>
      <c r="Z230" s="20"/>
      <c r="AA230" s="39"/>
    </row>
    <row r="231" spans="2:27" ht="15.75" customHeight="1">
      <c r="B231" s="39"/>
      <c r="C231" s="20"/>
      <c r="D231" s="20"/>
      <c r="E231" s="39"/>
      <c r="F231" s="20"/>
      <c r="G231" s="20"/>
      <c r="H231" s="20"/>
      <c r="I231" s="39"/>
      <c r="J231" s="20" t="s">
        <v>488</v>
      </c>
      <c r="K231" s="20" t="s">
        <v>555</v>
      </c>
      <c r="L231" s="20" t="s">
        <v>1017</v>
      </c>
      <c r="M231" s="20">
        <v>304845</v>
      </c>
      <c r="N231" s="39"/>
      <c r="O231" s="20" t="s">
        <v>482</v>
      </c>
      <c r="P231" s="20" t="s">
        <v>489</v>
      </c>
      <c r="Q231" s="20" t="s">
        <v>549</v>
      </c>
      <c r="R231" s="20" t="s">
        <v>1018</v>
      </c>
      <c r="S231" s="20">
        <v>10095470</v>
      </c>
      <c r="T231" s="39"/>
      <c r="U231" s="20"/>
      <c r="V231" s="20"/>
      <c r="W231" s="39"/>
      <c r="X231" s="20"/>
      <c r="Y231" s="20"/>
      <c r="Z231" s="20"/>
      <c r="AA231" s="39"/>
    </row>
    <row r="232" spans="2:27" ht="15.75" customHeight="1">
      <c r="B232" s="39"/>
      <c r="C232" s="20"/>
      <c r="D232" s="20"/>
      <c r="E232" s="39"/>
      <c r="F232" s="20"/>
      <c r="G232" s="20"/>
      <c r="H232" s="20"/>
      <c r="I232" s="39"/>
      <c r="J232" s="20" t="s">
        <v>488</v>
      </c>
      <c r="K232" s="20" t="s">
        <v>555</v>
      </c>
      <c r="L232" s="20" t="s">
        <v>1019</v>
      </c>
      <c r="M232" s="20">
        <v>304849</v>
      </c>
      <c r="N232" s="39"/>
      <c r="O232" s="20" t="s">
        <v>482</v>
      </c>
      <c r="P232" s="20" t="s">
        <v>489</v>
      </c>
      <c r="Q232" s="20" t="s">
        <v>549</v>
      </c>
      <c r="R232" s="20" t="s">
        <v>525</v>
      </c>
      <c r="S232" s="20">
        <v>10095499</v>
      </c>
      <c r="T232" s="39"/>
      <c r="U232" s="20"/>
      <c r="V232" s="20"/>
      <c r="W232" s="39"/>
      <c r="X232" s="20"/>
      <c r="Y232" s="20"/>
      <c r="Z232" s="20"/>
      <c r="AA232" s="39"/>
    </row>
    <row r="233" spans="2:27" ht="15.75" customHeight="1">
      <c r="B233" s="39"/>
      <c r="C233" s="20"/>
      <c r="D233" s="20"/>
      <c r="E233" s="39"/>
      <c r="F233" s="20"/>
      <c r="G233" s="20"/>
      <c r="H233" s="20"/>
      <c r="I233" s="39"/>
      <c r="J233" s="20" t="s">
        <v>488</v>
      </c>
      <c r="K233" s="20" t="s">
        <v>555</v>
      </c>
      <c r="L233" s="20" t="s">
        <v>1020</v>
      </c>
      <c r="M233" s="20">
        <v>304854</v>
      </c>
      <c r="N233" s="39"/>
      <c r="O233" s="20" t="s">
        <v>482</v>
      </c>
      <c r="P233" s="20" t="s">
        <v>489</v>
      </c>
      <c r="Q233" s="20" t="s">
        <v>549</v>
      </c>
      <c r="R233" s="20" t="s">
        <v>835</v>
      </c>
      <c r="S233" s="20">
        <v>10095476</v>
      </c>
      <c r="T233" s="39"/>
      <c r="U233" s="20"/>
      <c r="V233" s="20"/>
      <c r="W233" s="39"/>
      <c r="X233" s="20"/>
      <c r="Y233" s="20"/>
      <c r="Z233" s="20"/>
      <c r="AA233" s="39"/>
    </row>
    <row r="234" spans="2:27" ht="15.75" customHeight="1">
      <c r="B234" s="39"/>
      <c r="C234" s="20"/>
      <c r="D234" s="20"/>
      <c r="E234" s="39"/>
      <c r="F234" s="20"/>
      <c r="G234" s="20"/>
      <c r="H234" s="20"/>
      <c r="I234" s="39"/>
      <c r="J234" s="20" t="s">
        <v>488</v>
      </c>
      <c r="K234" s="20" t="s">
        <v>555</v>
      </c>
      <c r="L234" s="20" t="s">
        <v>1021</v>
      </c>
      <c r="M234" s="20">
        <v>304859</v>
      </c>
      <c r="N234" s="39"/>
      <c r="O234" s="20" t="s">
        <v>482</v>
      </c>
      <c r="P234" s="20" t="s">
        <v>489</v>
      </c>
      <c r="Q234" s="20" t="s">
        <v>553</v>
      </c>
      <c r="R234" s="20" t="s">
        <v>1022</v>
      </c>
      <c r="S234" s="20">
        <v>10096521</v>
      </c>
      <c r="T234" s="39"/>
      <c r="U234" s="20"/>
      <c r="V234" s="20"/>
      <c r="W234" s="39"/>
      <c r="X234" s="20"/>
      <c r="Y234" s="20"/>
      <c r="Z234" s="20"/>
      <c r="AA234" s="39"/>
    </row>
    <row r="235" spans="2:27" ht="15.75" customHeight="1">
      <c r="B235" s="39"/>
      <c r="C235" s="20"/>
      <c r="D235" s="20"/>
      <c r="E235" s="39"/>
      <c r="F235" s="20"/>
      <c r="G235" s="20"/>
      <c r="H235" s="20"/>
      <c r="I235" s="39"/>
      <c r="J235" s="20" t="s">
        <v>488</v>
      </c>
      <c r="K235" s="20" t="s">
        <v>555</v>
      </c>
      <c r="L235" s="20" t="s">
        <v>1023</v>
      </c>
      <c r="M235" s="20">
        <v>304876</v>
      </c>
      <c r="N235" s="39"/>
      <c r="O235" s="20" t="s">
        <v>482</v>
      </c>
      <c r="P235" s="20" t="s">
        <v>489</v>
      </c>
      <c r="Q235" s="20" t="s">
        <v>553</v>
      </c>
      <c r="R235" s="20" t="s">
        <v>1024</v>
      </c>
      <c r="S235" s="20">
        <v>10096523</v>
      </c>
      <c r="T235" s="39"/>
      <c r="U235" s="20"/>
      <c r="V235" s="20"/>
      <c r="W235" s="39"/>
      <c r="X235" s="20"/>
      <c r="Y235" s="20"/>
      <c r="Z235" s="20"/>
      <c r="AA235" s="39"/>
    </row>
    <row r="236" spans="2:27" ht="15.75" customHeight="1">
      <c r="B236" s="39"/>
      <c r="C236" s="20"/>
      <c r="D236" s="20"/>
      <c r="E236" s="39"/>
      <c r="F236" s="20"/>
      <c r="G236" s="20"/>
      <c r="H236" s="20"/>
      <c r="I236" s="39"/>
      <c r="J236" s="20" t="s">
        <v>488</v>
      </c>
      <c r="K236" s="20" t="s">
        <v>555</v>
      </c>
      <c r="L236" s="20" t="s">
        <v>1025</v>
      </c>
      <c r="M236" s="20">
        <v>304879</v>
      </c>
      <c r="N236" s="39"/>
      <c r="O236" s="20" t="s">
        <v>482</v>
      </c>
      <c r="P236" s="20" t="s">
        <v>489</v>
      </c>
      <c r="Q236" s="20" t="s">
        <v>553</v>
      </c>
      <c r="R236" s="20" t="s">
        <v>553</v>
      </c>
      <c r="S236" s="20">
        <v>10096547</v>
      </c>
      <c r="T236" s="39"/>
      <c r="U236" s="20"/>
      <c r="V236" s="20"/>
      <c r="W236" s="39"/>
      <c r="X236" s="20"/>
      <c r="Y236" s="20"/>
      <c r="Z236" s="20"/>
      <c r="AA236" s="39"/>
    </row>
    <row r="237" spans="2:27" ht="15.75" customHeight="1">
      <c r="B237" s="39"/>
      <c r="C237" s="20"/>
      <c r="D237" s="20"/>
      <c r="E237" s="39"/>
      <c r="F237" s="20"/>
      <c r="G237" s="20"/>
      <c r="H237" s="20"/>
      <c r="I237" s="39"/>
      <c r="J237" s="20" t="s">
        <v>488</v>
      </c>
      <c r="K237" s="20" t="s">
        <v>555</v>
      </c>
      <c r="L237" s="20" t="s">
        <v>1026</v>
      </c>
      <c r="M237" s="20">
        <v>304892</v>
      </c>
      <c r="N237" s="39"/>
      <c r="O237" s="20" t="s">
        <v>482</v>
      </c>
      <c r="P237" s="20" t="s">
        <v>489</v>
      </c>
      <c r="Q237" s="20" t="s">
        <v>553</v>
      </c>
      <c r="R237" s="20" t="s">
        <v>1027</v>
      </c>
      <c r="S237" s="20">
        <v>10096571</v>
      </c>
      <c r="T237" s="39"/>
      <c r="U237" s="20"/>
      <c r="V237" s="20"/>
      <c r="W237" s="39"/>
      <c r="X237" s="20"/>
      <c r="Y237" s="20"/>
      <c r="Z237" s="20"/>
      <c r="AA237" s="39"/>
    </row>
    <row r="238" spans="2:27" ht="15.75" customHeight="1">
      <c r="B238" s="39"/>
      <c r="C238" s="20"/>
      <c r="D238" s="20"/>
      <c r="E238" s="39"/>
      <c r="F238" s="20"/>
      <c r="G238" s="20"/>
      <c r="H238" s="20"/>
      <c r="I238" s="39"/>
      <c r="J238" s="20" t="s">
        <v>488</v>
      </c>
      <c r="K238" s="20" t="s">
        <v>558</v>
      </c>
      <c r="L238" s="20" t="s">
        <v>1028</v>
      </c>
      <c r="M238" s="20">
        <v>305440</v>
      </c>
      <c r="N238" s="39"/>
      <c r="O238" s="20" t="s">
        <v>482</v>
      </c>
      <c r="P238" s="20" t="s">
        <v>489</v>
      </c>
      <c r="Q238" s="20" t="s">
        <v>556</v>
      </c>
      <c r="R238" s="20" t="s">
        <v>1029</v>
      </c>
      <c r="S238" s="20">
        <v>10099119</v>
      </c>
      <c r="T238" s="39"/>
      <c r="U238" s="20"/>
      <c r="V238" s="20"/>
      <c r="W238" s="39"/>
      <c r="X238" s="20"/>
      <c r="Y238" s="20"/>
      <c r="Z238" s="20"/>
      <c r="AA238" s="39"/>
    </row>
    <row r="239" spans="2:27" ht="15.75" customHeight="1">
      <c r="B239" s="39"/>
      <c r="C239" s="20"/>
      <c r="D239" s="20"/>
      <c r="E239" s="39"/>
      <c r="F239" s="20"/>
      <c r="G239" s="20"/>
      <c r="H239" s="20"/>
      <c r="I239" s="39"/>
      <c r="J239" s="20" t="s">
        <v>488</v>
      </c>
      <c r="K239" s="20" t="s">
        <v>558</v>
      </c>
      <c r="L239" s="20" t="s">
        <v>1030</v>
      </c>
      <c r="M239" s="20">
        <v>305454</v>
      </c>
      <c r="N239" s="39"/>
      <c r="O239" s="20" t="s">
        <v>482</v>
      </c>
      <c r="P239" s="20" t="s">
        <v>489</v>
      </c>
      <c r="Q239" s="20" t="s">
        <v>556</v>
      </c>
      <c r="R239" s="20" t="s">
        <v>1031</v>
      </c>
      <c r="S239" s="20">
        <v>10099138</v>
      </c>
      <c r="T239" s="39"/>
      <c r="U239" s="20"/>
      <c r="V239" s="20"/>
      <c r="W239" s="39"/>
      <c r="X239" s="20"/>
      <c r="Y239" s="20"/>
      <c r="Z239" s="20"/>
      <c r="AA239" s="39"/>
    </row>
    <row r="240" spans="2:27" ht="15.75" customHeight="1">
      <c r="B240" s="39"/>
      <c r="C240" s="20"/>
      <c r="D240" s="20"/>
      <c r="E240" s="39"/>
      <c r="F240" s="20"/>
      <c r="G240" s="20"/>
      <c r="H240" s="20"/>
      <c r="I240" s="39"/>
      <c r="J240" s="20" t="s">
        <v>488</v>
      </c>
      <c r="K240" s="20" t="s">
        <v>558</v>
      </c>
      <c r="L240" s="20" t="s">
        <v>1032</v>
      </c>
      <c r="M240" s="20">
        <v>305480</v>
      </c>
      <c r="N240" s="39"/>
      <c r="O240" s="20" t="s">
        <v>482</v>
      </c>
      <c r="P240" s="20" t="s">
        <v>489</v>
      </c>
      <c r="Q240" s="20" t="s">
        <v>556</v>
      </c>
      <c r="R240" s="20" t="s">
        <v>512</v>
      </c>
      <c r="S240" s="20">
        <v>10099157</v>
      </c>
      <c r="T240" s="39"/>
      <c r="U240" s="20"/>
      <c r="V240" s="20"/>
      <c r="W240" s="39"/>
      <c r="X240" s="20"/>
      <c r="Y240" s="20"/>
      <c r="Z240" s="20"/>
      <c r="AA240" s="39"/>
    </row>
    <row r="241" spans="2:27" ht="15.75" customHeight="1">
      <c r="B241" s="39"/>
      <c r="C241" s="20"/>
      <c r="D241" s="20"/>
      <c r="E241" s="39"/>
      <c r="F241" s="20"/>
      <c r="G241" s="20"/>
      <c r="H241" s="20"/>
      <c r="I241" s="39"/>
      <c r="J241" s="20" t="s">
        <v>488</v>
      </c>
      <c r="K241" s="20" t="s">
        <v>558</v>
      </c>
      <c r="L241" s="20" t="s">
        <v>1033</v>
      </c>
      <c r="M241" s="20">
        <v>305487</v>
      </c>
      <c r="N241" s="39"/>
      <c r="O241" s="20" t="s">
        <v>482</v>
      </c>
      <c r="P241" s="20" t="s">
        <v>489</v>
      </c>
      <c r="Q241" s="20" t="s">
        <v>556</v>
      </c>
      <c r="R241" s="20" t="s">
        <v>1034</v>
      </c>
      <c r="S241" s="20">
        <v>10099185</v>
      </c>
      <c r="T241" s="39"/>
      <c r="U241" s="20"/>
      <c r="V241" s="20"/>
      <c r="W241" s="39"/>
      <c r="X241" s="20"/>
      <c r="Y241" s="20"/>
      <c r="Z241" s="20"/>
      <c r="AA241" s="39"/>
    </row>
    <row r="242" spans="2:27" ht="15.75" customHeight="1">
      <c r="B242" s="39"/>
      <c r="C242" s="20"/>
      <c r="D242" s="20"/>
      <c r="E242" s="39"/>
      <c r="F242" s="20"/>
      <c r="G242" s="20"/>
      <c r="H242" s="20"/>
      <c r="I242" s="39"/>
      <c r="J242" s="20" t="s">
        <v>488</v>
      </c>
      <c r="K242" s="20" t="s">
        <v>562</v>
      </c>
      <c r="L242" s="20" t="s">
        <v>1035</v>
      </c>
      <c r="M242" s="20">
        <v>305610</v>
      </c>
      <c r="N242" s="39"/>
      <c r="O242" s="20" t="s">
        <v>482</v>
      </c>
      <c r="P242" s="20" t="s">
        <v>489</v>
      </c>
      <c r="Q242" s="20" t="s">
        <v>556</v>
      </c>
      <c r="R242" s="20" t="s">
        <v>1036</v>
      </c>
      <c r="S242" s="20">
        <v>10099176</v>
      </c>
      <c r="T242" s="39"/>
      <c r="U242" s="20"/>
      <c r="V242" s="20"/>
      <c r="W242" s="39"/>
      <c r="X242" s="20"/>
      <c r="Y242" s="20"/>
      <c r="Z242" s="20"/>
      <c r="AA242" s="39"/>
    </row>
    <row r="243" spans="2:27" ht="15.75" customHeight="1">
      <c r="B243" s="39"/>
      <c r="C243" s="20"/>
      <c r="D243" s="20"/>
      <c r="E243" s="39"/>
      <c r="F243" s="20"/>
      <c r="G243" s="20"/>
      <c r="H243" s="20"/>
      <c r="I243" s="39"/>
      <c r="J243" s="20" t="s">
        <v>488</v>
      </c>
      <c r="K243" s="20" t="s">
        <v>562</v>
      </c>
      <c r="L243" s="20" t="s">
        <v>1037</v>
      </c>
      <c r="M243" s="20">
        <v>305622</v>
      </c>
      <c r="N243" s="39"/>
      <c r="O243" s="20" t="s">
        <v>482</v>
      </c>
      <c r="P243" s="20" t="s">
        <v>493</v>
      </c>
      <c r="Q243" s="20" t="s">
        <v>559</v>
      </c>
      <c r="R243" s="20" t="s">
        <v>1038</v>
      </c>
      <c r="S243" s="20">
        <v>10424017</v>
      </c>
      <c r="T243" s="39"/>
      <c r="U243" s="20"/>
      <c r="V243" s="20"/>
      <c r="W243" s="39"/>
      <c r="X243" s="20"/>
      <c r="Y243" s="20"/>
      <c r="Z243" s="20"/>
      <c r="AA243" s="39"/>
    </row>
    <row r="244" spans="2:27" ht="15.75" customHeight="1">
      <c r="B244" s="39"/>
      <c r="C244" s="20"/>
      <c r="D244" s="20"/>
      <c r="E244" s="39"/>
      <c r="F244" s="20"/>
      <c r="G244" s="20"/>
      <c r="H244" s="20"/>
      <c r="I244" s="39"/>
      <c r="J244" s="20" t="s">
        <v>488</v>
      </c>
      <c r="K244" s="20" t="s">
        <v>562</v>
      </c>
      <c r="L244" s="20" t="s">
        <v>1039</v>
      </c>
      <c r="M244" s="20">
        <v>305628</v>
      </c>
      <c r="N244" s="39"/>
      <c r="O244" s="20" t="s">
        <v>482</v>
      </c>
      <c r="P244" s="20" t="s">
        <v>493</v>
      </c>
      <c r="Q244" s="20" t="s">
        <v>559</v>
      </c>
      <c r="R244" s="20" t="s">
        <v>1040</v>
      </c>
      <c r="S244" s="20">
        <v>10424019</v>
      </c>
      <c r="T244" s="39"/>
      <c r="U244" s="20"/>
      <c r="V244" s="20"/>
      <c r="W244" s="39"/>
      <c r="X244" s="20"/>
      <c r="Y244" s="20"/>
      <c r="Z244" s="20"/>
      <c r="AA244" s="39"/>
    </row>
    <row r="245" spans="2:27" ht="15.75" customHeight="1">
      <c r="B245" s="39"/>
      <c r="C245" s="20"/>
      <c r="D245" s="20"/>
      <c r="E245" s="39"/>
      <c r="F245" s="20"/>
      <c r="G245" s="20"/>
      <c r="H245" s="20"/>
      <c r="I245" s="39"/>
      <c r="J245" s="20" t="s">
        <v>488</v>
      </c>
      <c r="K245" s="20" t="s">
        <v>562</v>
      </c>
      <c r="L245" s="20" t="s">
        <v>1041</v>
      </c>
      <c r="M245" s="20">
        <v>305646</v>
      </c>
      <c r="N245" s="39"/>
      <c r="O245" s="20" t="s">
        <v>482</v>
      </c>
      <c r="P245" s="20" t="s">
        <v>493</v>
      </c>
      <c r="Q245" s="20" t="s">
        <v>559</v>
      </c>
      <c r="R245" s="20" t="s">
        <v>1042</v>
      </c>
      <c r="S245" s="20">
        <v>10424038</v>
      </c>
      <c r="T245" s="39"/>
      <c r="U245" s="20"/>
      <c r="V245" s="20"/>
      <c r="W245" s="39"/>
      <c r="X245" s="20"/>
      <c r="Y245" s="20"/>
      <c r="Z245" s="20"/>
      <c r="AA245" s="39"/>
    </row>
    <row r="246" spans="2:27" ht="15.75" customHeight="1">
      <c r="B246" s="39"/>
      <c r="C246" s="20"/>
      <c r="D246" s="20"/>
      <c r="E246" s="39"/>
      <c r="F246" s="20"/>
      <c r="G246" s="20"/>
      <c r="H246" s="20"/>
      <c r="I246" s="39"/>
      <c r="J246" s="20" t="s">
        <v>488</v>
      </c>
      <c r="K246" s="20" t="s">
        <v>562</v>
      </c>
      <c r="L246" s="20" t="s">
        <v>1043</v>
      </c>
      <c r="M246" s="20">
        <v>305670</v>
      </c>
      <c r="N246" s="39"/>
      <c r="O246" s="20" t="s">
        <v>482</v>
      </c>
      <c r="P246" s="20" t="s">
        <v>493</v>
      </c>
      <c r="Q246" s="20" t="s">
        <v>559</v>
      </c>
      <c r="R246" s="20" t="s">
        <v>1044</v>
      </c>
      <c r="S246" s="20">
        <v>10424028</v>
      </c>
      <c r="T246" s="39"/>
      <c r="U246" s="20"/>
      <c r="V246" s="20"/>
      <c r="W246" s="39"/>
      <c r="X246" s="20"/>
      <c r="Y246" s="20"/>
      <c r="Z246" s="20"/>
      <c r="AA246" s="39"/>
    </row>
    <row r="247" spans="2:27" ht="15.75" customHeight="1">
      <c r="B247" s="39"/>
      <c r="C247" s="20"/>
      <c r="D247" s="20"/>
      <c r="E247" s="39"/>
      <c r="F247" s="20"/>
      <c r="G247" s="20"/>
      <c r="H247" s="20"/>
      <c r="I247" s="39"/>
      <c r="J247" s="20" t="s">
        <v>488</v>
      </c>
      <c r="K247" s="20" t="s">
        <v>562</v>
      </c>
      <c r="L247" s="20" t="s">
        <v>1045</v>
      </c>
      <c r="M247" s="20">
        <v>305678</v>
      </c>
      <c r="N247" s="39"/>
      <c r="O247" s="20" t="s">
        <v>482</v>
      </c>
      <c r="P247" s="20" t="s">
        <v>493</v>
      </c>
      <c r="Q247" s="20" t="s">
        <v>559</v>
      </c>
      <c r="R247" s="20" t="s">
        <v>1046</v>
      </c>
      <c r="S247" s="20">
        <v>10424057</v>
      </c>
      <c r="T247" s="39"/>
      <c r="U247" s="20"/>
      <c r="V247" s="20"/>
      <c r="W247" s="39"/>
      <c r="X247" s="20"/>
      <c r="Y247" s="20"/>
      <c r="Z247" s="20"/>
      <c r="AA247" s="39"/>
    </row>
    <row r="248" spans="2:27" ht="15.75" customHeight="1">
      <c r="B248" s="39"/>
      <c r="C248" s="20"/>
      <c r="D248" s="20"/>
      <c r="E248" s="39"/>
      <c r="F248" s="20"/>
      <c r="G248" s="20"/>
      <c r="H248" s="20"/>
      <c r="I248" s="39"/>
      <c r="J248" s="20" t="s">
        <v>488</v>
      </c>
      <c r="K248" s="20" t="s">
        <v>562</v>
      </c>
      <c r="L248" s="20" t="s">
        <v>1047</v>
      </c>
      <c r="M248" s="20">
        <v>305682</v>
      </c>
      <c r="N248" s="39"/>
      <c r="O248" s="20" t="s">
        <v>482</v>
      </c>
      <c r="P248" s="20" t="s">
        <v>493</v>
      </c>
      <c r="Q248" s="20" t="s">
        <v>559</v>
      </c>
      <c r="R248" s="20" t="s">
        <v>1048</v>
      </c>
      <c r="S248" s="20">
        <v>10424066</v>
      </c>
      <c r="T248" s="39"/>
      <c r="U248" s="20"/>
      <c r="V248" s="20"/>
      <c r="W248" s="39"/>
      <c r="X248" s="20"/>
      <c r="Y248" s="20"/>
      <c r="Z248" s="20"/>
      <c r="AA248" s="39"/>
    </row>
    <row r="249" spans="2:27" ht="15.75" customHeight="1">
      <c r="B249" s="39"/>
      <c r="C249" s="20"/>
      <c r="D249" s="20"/>
      <c r="E249" s="39"/>
      <c r="F249" s="20"/>
      <c r="G249" s="20"/>
      <c r="H249" s="20"/>
      <c r="I249" s="39"/>
      <c r="J249" s="20" t="s">
        <v>488</v>
      </c>
      <c r="K249" s="20" t="s">
        <v>566</v>
      </c>
      <c r="L249" s="20" t="s">
        <v>1049</v>
      </c>
      <c r="M249" s="20">
        <v>305924</v>
      </c>
      <c r="N249" s="39"/>
      <c r="O249" s="20" t="s">
        <v>482</v>
      </c>
      <c r="P249" s="20" t="s">
        <v>493</v>
      </c>
      <c r="Q249" s="20" t="s">
        <v>559</v>
      </c>
      <c r="R249" s="20" t="s">
        <v>1050</v>
      </c>
      <c r="S249" s="20">
        <v>10424076</v>
      </c>
      <c r="T249" s="39"/>
      <c r="U249" s="20"/>
      <c r="V249" s="20"/>
      <c r="W249" s="39"/>
      <c r="X249" s="20"/>
      <c r="Y249" s="20"/>
      <c r="Z249" s="20"/>
      <c r="AA249" s="39"/>
    </row>
    <row r="250" spans="2:27" ht="15.75" customHeight="1">
      <c r="B250" s="39"/>
      <c r="C250" s="20"/>
      <c r="D250" s="20"/>
      <c r="E250" s="39"/>
      <c r="F250" s="20"/>
      <c r="G250" s="20"/>
      <c r="H250" s="20"/>
      <c r="I250" s="39"/>
      <c r="J250" s="20" t="s">
        <v>488</v>
      </c>
      <c r="K250" s="20" t="s">
        <v>566</v>
      </c>
      <c r="L250" s="20" t="s">
        <v>1051</v>
      </c>
      <c r="M250" s="20">
        <v>305944</v>
      </c>
      <c r="N250" s="39"/>
      <c r="O250" s="20" t="s">
        <v>482</v>
      </c>
      <c r="P250" s="20" t="s">
        <v>493</v>
      </c>
      <c r="Q250" s="20" t="s">
        <v>559</v>
      </c>
      <c r="R250" s="20" t="s">
        <v>1052</v>
      </c>
      <c r="S250" s="20">
        <v>10424063</v>
      </c>
      <c r="T250" s="39"/>
      <c r="U250" s="20"/>
      <c r="V250" s="20"/>
      <c r="W250" s="39"/>
      <c r="X250" s="20"/>
      <c r="Y250" s="20"/>
      <c r="Z250" s="20"/>
      <c r="AA250" s="39"/>
    </row>
    <row r="251" spans="2:27" ht="15.75" customHeight="1">
      <c r="B251" s="39"/>
      <c r="C251" s="20"/>
      <c r="D251" s="20"/>
      <c r="E251" s="39"/>
      <c r="F251" s="20"/>
      <c r="G251" s="20"/>
      <c r="H251" s="20"/>
      <c r="I251" s="39"/>
      <c r="J251" s="20" t="s">
        <v>488</v>
      </c>
      <c r="K251" s="20" t="s">
        <v>566</v>
      </c>
      <c r="L251" s="20" t="s">
        <v>1053</v>
      </c>
      <c r="M251" s="20">
        <v>305956</v>
      </c>
      <c r="N251" s="39"/>
      <c r="O251" s="20" t="s">
        <v>482</v>
      </c>
      <c r="P251" s="20" t="s">
        <v>493</v>
      </c>
      <c r="Q251" s="20" t="s">
        <v>559</v>
      </c>
      <c r="R251" s="20" t="s">
        <v>525</v>
      </c>
      <c r="S251" s="20">
        <v>10424099</v>
      </c>
      <c r="T251" s="39"/>
      <c r="U251" s="20"/>
      <c r="V251" s="20"/>
      <c r="W251" s="39"/>
      <c r="X251" s="20"/>
      <c r="Y251" s="20"/>
      <c r="Z251" s="20"/>
      <c r="AA251" s="39"/>
    </row>
    <row r="252" spans="2:27" ht="15.75" customHeight="1">
      <c r="B252" s="39"/>
      <c r="C252" s="20"/>
      <c r="D252" s="20"/>
      <c r="E252" s="39"/>
      <c r="F252" s="20"/>
      <c r="G252" s="20"/>
      <c r="H252" s="20"/>
      <c r="I252" s="39"/>
      <c r="J252" s="20" t="s">
        <v>488</v>
      </c>
      <c r="K252" s="20" t="s">
        <v>566</v>
      </c>
      <c r="L252" s="20" t="s">
        <v>1054</v>
      </c>
      <c r="M252" s="20">
        <v>305974</v>
      </c>
      <c r="N252" s="39"/>
      <c r="O252" s="20" t="s">
        <v>482</v>
      </c>
      <c r="P252" s="20" t="s">
        <v>493</v>
      </c>
      <c r="Q252" s="20" t="s">
        <v>559</v>
      </c>
      <c r="R252" s="20" t="s">
        <v>1055</v>
      </c>
      <c r="S252" s="20">
        <v>10424085</v>
      </c>
      <c r="T252" s="39"/>
      <c r="U252" s="20"/>
      <c r="V252" s="20"/>
      <c r="W252" s="39"/>
      <c r="X252" s="20"/>
      <c r="Y252" s="20"/>
      <c r="Z252" s="20"/>
      <c r="AA252" s="39"/>
    </row>
    <row r="253" spans="2:27" ht="15.75" customHeight="1">
      <c r="B253" s="39"/>
      <c r="C253" s="20"/>
      <c r="D253" s="20"/>
      <c r="E253" s="39"/>
      <c r="F253" s="20"/>
      <c r="G253" s="20"/>
      <c r="H253" s="20"/>
      <c r="I253" s="39"/>
      <c r="J253" s="20" t="s">
        <v>488</v>
      </c>
      <c r="K253" s="20" t="s">
        <v>566</v>
      </c>
      <c r="L253" s="20" t="s">
        <v>1056</v>
      </c>
      <c r="M253" s="20">
        <v>305984</v>
      </c>
      <c r="N253" s="39"/>
      <c r="O253" s="20" t="s">
        <v>482</v>
      </c>
      <c r="P253" s="20" t="s">
        <v>493</v>
      </c>
      <c r="Q253" s="20" t="s">
        <v>559</v>
      </c>
      <c r="R253" s="20" t="s">
        <v>1057</v>
      </c>
      <c r="S253" s="20">
        <v>10424095</v>
      </c>
      <c r="T253" s="39"/>
      <c r="U253" s="20"/>
      <c r="V253" s="20"/>
      <c r="W253" s="39"/>
      <c r="X253" s="20"/>
      <c r="Y253" s="20"/>
      <c r="Z253" s="20"/>
      <c r="AA253" s="39"/>
    </row>
    <row r="254" spans="2:27" ht="15.75" customHeight="1">
      <c r="B254" s="39"/>
      <c r="C254" s="20"/>
      <c r="D254" s="20"/>
      <c r="E254" s="39"/>
      <c r="F254" s="20"/>
      <c r="G254" s="20"/>
      <c r="H254" s="20"/>
      <c r="I254" s="39"/>
      <c r="J254" s="20" t="s">
        <v>488</v>
      </c>
      <c r="K254" s="20" t="s">
        <v>566</v>
      </c>
      <c r="L254" s="20" t="s">
        <v>1058</v>
      </c>
      <c r="M254" s="20">
        <v>305994</v>
      </c>
      <c r="N254" s="39"/>
      <c r="O254" s="20" t="s">
        <v>482</v>
      </c>
      <c r="P254" s="20" t="s">
        <v>493</v>
      </c>
      <c r="Q254" s="20" t="s">
        <v>563</v>
      </c>
      <c r="R254" s="20" t="s">
        <v>1059</v>
      </c>
      <c r="S254" s="20">
        <v>10424331</v>
      </c>
      <c r="T254" s="39"/>
      <c r="U254" s="20"/>
      <c r="V254" s="20"/>
      <c r="W254" s="39"/>
      <c r="X254" s="20"/>
      <c r="Y254" s="20"/>
      <c r="Z254" s="20"/>
      <c r="AA254" s="39"/>
    </row>
    <row r="255" spans="2:27" ht="15.75" customHeight="1">
      <c r="B255" s="39"/>
      <c r="C255" s="20"/>
      <c r="D255" s="20"/>
      <c r="E255" s="39"/>
      <c r="F255" s="20"/>
      <c r="G255" s="20"/>
      <c r="H255" s="20"/>
      <c r="I255" s="39"/>
      <c r="J255" s="20" t="s">
        <v>497</v>
      </c>
      <c r="K255" s="20" t="s">
        <v>497</v>
      </c>
      <c r="L255" s="20" t="s">
        <v>1060</v>
      </c>
      <c r="M255" s="20">
        <v>456113</v>
      </c>
      <c r="N255" s="39"/>
      <c r="O255" s="20" t="s">
        <v>482</v>
      </c>
      <c r="P255" s="20" t="s">
        <v>493</v>
      </c>
      <c r="Q255" s="20" t="s">
        <v>563</v>
      </c>
      <c r="R255" s="20" t="s">
        <v>1061</v>
      </c>
      <c r="S255" s="20">
        <v>10424315</v>
      </c>
      <c r="T255" s="39"/>
      <c r="U255" s="20"/>
      <c r="V255" s="20"/>
      <c r="W255" s="39"/>
      <c r="X255" s="20"/>
      <c r="Y255" s="20"/>
      <c r="Z255" s="20"/>
      <c r="AA255" s="39"/>
    </row>
    <row r="256" spans="2:27" ht="15.75" customHeight="1">
      <c r="B256" s="39"/>
      <c r="C256" s="20"/>
      <c r="D256" s="20"/>
      <c r="E256" s="39"/>
      <c r="F256" s="20"/>
      <c r="G256" s="20"/>
      <c r="H256" s="20"/>
      <c r="I256" s="39"/>
      <c r="J256" s="20" t="s">
        <v>497</v>
      </c>
      <c r="K256" s="20" t="s">
        <v>497</v>
      </c>
      <c r="L256" s="20" t="s">
        <v>1062</v>
      </c>
      <c r="M256" s="20">
        <v>456116</v>
      </c>
      <c r="N256" s="39"/>
      <c r="O256" s="20" t="s">
        <v>482</v>
      </c>
      <c r="P256" s="20" t="s">
        <v>493</v>
      </c>
      <c r="Q256" s="20" t="s">
        <v>563</v>
      </c>
      <c r="R256" s="20" t="s">
        <v>1063</v>
      </c>
      <c r="S256" s="20">
        <v>10424347</v>
      </c>
      <c r="T256" s="39"/>
      <c r="U256" s="20"/>
      <c r="V256" s="20"/>
      <c r="W256" s="39"/>
      <c r="X256" s="20"/>
      <c r="Y256" s="20"/>
      <c r="Z256" s="20"/>
      <c r="AA256" s="39"/>
    </row>
    <row r="257" spans="2:27" ht="15.75" customHeight="1">
      <c r="B257" s="39"/>
      <c r="C257" s="20"/>
      <c r="D257" s="20"/>
      <c r="E257" s="39"/>
      <c r="F257" s="20"/>
      <c r="G257" s="20"/>
      <c r="H257" s="20"/>
      <c r="I257" s="39"/>
      <c r="J257" s="20" t="s">
        <v>497</v>
      </c>
      <c r="K257" s="20" t="s">
        <v>497</v>
      </c>
      <c r="L257" s="20" t="s">
        <v>1064</v>
      </c>
      <c r="M257" s="20">
        <v>456120</v>
      </c>
      <c r="N257" s="39"/>
      <c r="O257" s="20" t="s">
        <v>482</v>
      </c>
      <c r="P257" s="20" t="s">
        <v>493</v>
      </c>
      <c r="Q257" s="20" t="s">
        <v>563</v>
      </c>
      <c r="R257" s="20" t="s">
        <v>563</v>
      </c>
      <c r="S257" s="20">
        <v>10424363</v>
      </c>
      <c r="T257" s="39"/>
      <c r="U257" s="20"/>
      <c r="V257" s="20"/>
      <c r="W257" s="39"/>
      <c r="X257" s="20"/>
      <c r="Y257" s="20"/>
      <c r="Z257" s="20"/>
      <c r="AA257" s="39"/>
    </row>
    <row r="258" spans="2:27" ht="15.75" customHeight="1">
      <c r="B258" s="39"/>
      <c r="C258" s="20"/>
      <c r="D258" s="20"/>
      <c r="E258" s="39"/>
      <c r="F258" s="20"/>
      <c r="G258" s="20"/>
      <c r="H258" s="20"/>
      <c r="I258" s="39"/>
      <c r="J258" s="20" t="s">
        <v>497</v>
      </c>
      <c r="K258" s="20" t="s">
        <v>497</v>
      </c>
      <c r="L258" s="20" t="s">
        <v>1065</v>
      </c>
      <c r="M258" s="20">
        <v>456122</v>
      </c>
      <c r="N258" s="39"/>
      <c r="O258" s="20" t="s">
        <v>482</v>
      </c>
      <c r="P258" s="20" t="s">
        <v>493</v>
      </c>
      <c r="Q258" s="20" t="s">
        <v>563</v>
      </c>
      <c r="R258" s="20" t="s">
        <v>1066</v>
      </c>
      <c r="S258" s="20">
        <v>10424379</v>
      </c>
      <c r="T258" s="39"/>
      <c r="U258" s="20"/>
      <c r="V258" s="20"/>
      <c r="W258" s="39"/>
      <c r="X258" s="20"/>
      <c r="Y258" s="20"/>
      <c r="Z258" s="20"/>
      <c r="AA258" s="39"/>
    </row>
    <row r="259" spans="2:27" ht="15.75" customHeight="1">
      <c r="B259" s="39"/>
      <c r="C259" s="20"/>
      <c r="D259" s="20"/>
      <c r="E259" s="39"/>
      <c r="F259" s="20"/>
      <c r="G259" s="20"/>
      <c r="H259" s="20"/>
      <c r="I259" s="39"/>
      <c r="J259" s="20" t="s">
        <v>497</v>
      </c>
      <c r="K259" s="20" t="s">
        <v>497</v>
      </c>
      <c r="L259" s="20" t="s">
        <v>1067</v>
      </c>
      <c r="M259" s="20">
        <v>456123</v>
      </c>
      <c r="N259" s="39"/>
      <c r="O259" s="20" t="s">
        <v>482</v>
      </c>
      <c r="P259" s="20" t="s">
        <v>493</v>
      </c>
      <c r="Q259" s="20" t="s">
        <v>563</v>
      </c>
      <c r="R259" s="20" t="s">
        <v>1068</v>
      </c>
      <c r="S259" s="20">
        <v>10424394</v>
      </c>
      <c r="T259" s="39"/>
      <c r="U259" s="20"/>
      <c r="V259" s="20"/>
      <c r="W259" s="39"/>
      <c r="X259" s="20"/>
      <c r="Y259" s="20"/>
      <c r="Z259" s="20"/>
      <c r="AA259" s="39"/>
    </row>
    <row r="260" spans="2:27" ht="15.75" customHeight="1">
      <c r="B260" s="39"/>
      <c r="C260" s="20"/>
      <c r="D260" s="20"/>
      <c r="E260" s="39"/>
      <c r="F260" s="20"/>
      <c r="G260" s="20"/>
      <c r="H260" s="20"/>
      <c r="I260" s="39"/>
      <c r="J260" s="20" t="s">
        <v>497</v>
      </c>
      <c r="K260" s="20" t="s">
        <v>497</v>
      </c>
      <c r="L260" s="20" t="s">
        <v>1069</v>
      </c>
      <c r="M260" s="20">
        <v>456124</v>
      </c>
      <c r="N260" s="39"/>
      <c r="O260" s="20" t="s">
        <v>482</v>
      </c>
      <c r="P260" s="20" t="s">
        <v>493</v>
      </c>
      <c r="Q260" s="20" t="s">
        <v>567</v>
      </c>
      <c r="R260" s="20" t="s">
        <v>1070</v>
      </c>
      <c r="S260" s="20">
        <v>10427313</v>
      </c>
      <c r="T260" s="39"/>
      <c r="U260" s="20"/>
      <c r="V260" s="20"/>
      <c r="W260" s="39"/>
      <c r="X260" s="20"/>
      <c r="Y260" s="20"/>
      <c r="Z260" s="20"/>
      <c r="AA260" s="39"/>
    </row>
    <row r="261" spans="2:27" ht="15.75" customHeight="1">
      <c r="B261" s="39"/>
      <c r="C261" s="20"/>
      <c r="D261" s="20"/>
      <c r="E261" s="39"/>
      <c r="F261" s="20"/>
      <c r="G261" s="20"/>
      <c r="H261" s="20"/>
      <c r="I261" s="39"/>
      <c r="J261" s="20" t="s">
        <v>497</v>
      </c>
      <c r="K261" s="20" t="s">
        <v>497</v>
      </c>
      <c r="L261" s="20" t="s">
        <v>1071</v>
      </c>
      <c r="M261" s="20">
        <v>456131</v>
      </c>
      <c r="N261" s="39"/>
      <c r="O261" s="20" t="s">
        <v>482</v>
      </c>
      <c r="P261" s="20" t="s">
        <v>493</v>
      </c>
      <c r="Q261" s="20" t="s">
        <v>567</v>
      </c>
      <c r="R261" s="20" t="s">
        <v>1072</v>
      </c>
      <c r="S261" s="20">
        <v>10427315</v>
      </c>
      <c r="T261" s="39"/>
      <c r="U261" s="20"/>
      <c r="V261" s="20"/>
      <c r="W261" s="39"/>
      <c r="X261" s="20"/>
      <c r="Y261" s="20"/>
      <c r="Z261" s="20"/>
      <c r="AA261" s="39"/>
    </row>
    <row r="262" spans="2:27" ht="15.75" customHeight="1">
      <c r="B262" s="39"/>
      <c r="C262" s="20"/>
      <c r="D262" s="20"/>
      <c r="E262" s="39"/>
      <c r="F262" s="20"/>
      <c r="G262" s="20"/>
      <c r="H262" s="20"/>
      <c r="I262" s="39"/>
      <c r="J262" s="20" t="s">
        <v>497</v>
      </c>
      <c r="K262" s="20" t="s">
        <v>497</v>
      </c>
      <c r="L262" s="20" t="s">
        <v>1073</v>
      </c>
      <c r="M262" s="20">
        <v>456165</v>
      </c>
      <c r="N262" s="39"/>
      <c r="O262" s="20" t="s">
        <v>482</v>
      </c>
      <c r="P262" s="20" t="s">
        <v>493</v>
      </c>
      <c r="Q262" s="20" t="s">
        <v>567</v>
      </c>
      <c r="R262" s="20" t="s">
        <v>1074</v>
      </c>
      <c r="S262" s="20">
        <v>10427321</v>
      </c>
      <c r="T262" s="39"/>
      <c r="U262" s="20"/>
      <c r="V262" s="20"/>
      <c r="W262" s="39"/>
      <c r="X262" s="20"/>
      <c r="Y262" s="20"/>
      <c r="Z262" s="20"/>
      <c r="AA262" s="39"/>
    </row>
    <row r="263" spans="2:27" ht="15.75" customHeight="1">
      <c r="B263" s="39"/>
      <c r="C263" s="20"/>
      <c r="D263" s="20"/>
      <c r="E263" s="39"/>
      <c r="F263" s="20"/>
      <c r="G263" s="20"/>
      <c r="H263" s="20"/>
      <c r="I263" s="39"/>
      <c r="J263" s="20" t="s">
        <v>497</v>
      </c>
      <c r="K263" s="20" t="s">
        <v>497</v>
      </c>
      <c r="L263" s="20" t="s">
        <v>1075</v>
      </c>
      <c r="M263" s="20">
        <v>456152</v>
      </c>
      <c r="N263" s="39"/>
      <c r="O263" s="20" t="s">
        <v>482</v>
      </c>
      <c r="P263" s="20" t="s">
        <v>493</v>
      </c>
      <c r="Q263" s="20" t="s">
        <v>567</v>
      </c>
      <c r="R263" s="20" t="s">
        <v>1076</v>
      </c>
      <c r="S263" s="20">
        <v>10427331</v>
      </c>
      <c r="T263" s="39"/>
      <c r="U263" s="20"/>
      <c r="V263" s="20"/>
      <c r="W263" s="39"/>
      <c r="X263" s="20"/>
      <c r="Y263" s="20"/>
      <c r="Z263" s="20"/>
      <c r="AA263" s="39"/>
    </row>
    <row r="264" spans="2:27" ht="15.75" customHeight="1">
      <c r="B264" s="39"/>
      <c r="C264" s="20"/>
      <c r="D264" s="20"/>
      <c r="E264" s="39"/>
      <c r="F264" s="20"/>
      <c r="G264" s="20"/>
      <c r="H264" s="20"/>
      <c r="I264" s="39"/>
      <c r="J264" s="20" t="s">
        <v>497</v>
      </c>
      <c r="K264" s="20" t="s">
        <v>497</v>
      </c>
      <c r="L264" s="20" t="s">
        <v>1077</v>
      </c>
      <c r="M264" s="20">
        <v>456172</v>
      </c>
      <c r="N264" s="39"/>
      <c r="O264" s="20" t="s">
        <v>482</v>
      </c>
      <c r="P264" s="20" t="s">
        <v>493</v>
      </c>
      <c r="Q264" s="20" t="s">
        <v>567</v>
      </c>
      <c r="R264" s="20" t="s">
        <v>1078</v>
      </c>
      <c r="S264" s="20">
        <v>10427342</v>
      </c>
      <c r="T264" s="39"/>
      <c r="U264" s="20"/>
      <c r="V264" s="20"/>
      <c r="W264" s="39"/>
      <c r="X264" s="20"/>
      <c r="Y264" s="20"/>
      <c r="Z264" s="20"/>
      <c r="AA264" s="39"/>
    </row>
    <row r="265" spans="2:27" ht="15.75" customHeight="1">
      <c r="B265" s="39"/>
      <c r="C265" s="20"/>
      <c r="D265" s="20"/>
      <c r="E265" s="39"/>
      <c r="F265" s="20"/>
      <c r="G265" s="20"/>
      <c r="H265" s="20"/>
      <c r="I265" s="39"/>
      <c r="J265" s="20" t="s">
        <v>497</v>
      </c>
      <c r="K265" s="20" t="s">
        <v>497</v>
      </c>
      <c r="L265" s="20" t="s">
        <v>1079</v>
      </c>
      <c r="M265" s="20">
        <v>456181</v>
      </c>
      <c r="N265" s="39"/>
      <c r="O265" s="20" t="s">
        <v>482</v>
      </c>
      <c r="P265" s="20" t="s">
        <v>493</v>
      </c>
      <c r="Q265" s="20" t="s">
        <v>567</v>
      </c>
      <c r="R265" s="20" t="s">
        <v>1080</v>
      </c>
      <c r="S265" s="20">
        <v>10427336</v>
      </c>
      <c r="T265" s="39"/>
      <c r="U265" s="20"/>
      <c r="V265" s="20"/>
      <c r="W265" s="39"/>
      <c r="X265" s="20"/>
      <c r="Y265" s="20"/>
      <c r="Z265" s="20"/>
      <c r="AA265" s="39"/>
    </row>
    <row r="266" spans="2:27" ht="15.75" customHeight="1">
      <c r="B266" s="39"/>
      <c r="C266" s="20"/>
      <c r="D266" s="20"/>
      <c r="E266" s="39"/>
      <c r="F266" s="20"/>
      <c r="G266" s="20"/>
      <c r="H266" s="20"/>
      <c r="I266" s="39"/>
      <c r="J266" s="20" t="s">
        <v>497</v>
      </c>
      <c r="K266" s="20" t="s">
        <v>497</v>
      </c>
      <c r="L266" s="20" t="s">
        <v>1081</v>
      </c>
      <c r="M266" s="20">
        <v>456194</v>
      </c>
      <c r="N266" s="39"/>
      <c r="O266" s="20" t="s">
        <v>482</v>
      </c>
      <c r="P266" s="20" t="s">
        <v>493</v>
      </c>
      <c r="Q266" s="20" t="s">
        <v>567</v>
      </c>
      <c r="R266" s="20" t="s">
        <v>1082</v>
      </c>
      <c r="S266" s="20">
        <v>10427352</v>
      </c>
      <c r="T266" s="39"/>
      <c r="U266" s="20"/>
      <c r="V266" s="20"/>
      <c r="W266" s="39"/>
      <c r="X266" s="20"/>
      <c r="Y266" s="20"/>
      <c r="Z266" s="20"/>
      <c r="AA266" s="39"/>
    </row>
    <row r="267" spans="2:27" ht="15.75" customHeight="1">
      <c r="B267" s="39"/>
      <c r="C267" s="20"/>
      <c r="D267" s="20"/>
      <c r="E267" s="39"/>
      <c r="F267" s="20"/>
      <c r="G267" s="20"/>
      <c r="H267" s="20"/>
      <c r="I267" s="39"/>
      <c r="J267" s="20" t="s">
        <v>488</v>
      </c>
      <c r="K267" s="20" t="s">
        <v>570</v>
      </c>
      <c r="L267" s="20" t="s">
        <v>1083</v>
      </c>
      <c r="M267" s="20">
        <v>306702</v>
      </c>
      <c r="N267" s="39"/>
      <c r="O267" s="20" t="s">
        <v>482</v>
      </c>
      <c r="P267" s="20" t="s">
        <v>493</v>
      </c>
      <c r="Q267" s="20" t="s">
        <v>567</v>
      </c>
      <c r="R267" s="20" t="s">
        <v>525</v>
      </c>
      <c r="S267" s="20">
        <v>10427399</v>
      </c>
      <c r="T267" s="39"/>
      <c r="U267" s="20"/>
      <c r="V267" s="20"/>
      <c r="W267" s="39"/>
      <c r="X267" s="20"/>
      <c r="Y267" s="20"/>
      <c r="Z267" s="20"/>
      <c r="AA267" s="39"/>
    </row>
    <row r="268" spans="2:27" ht="15.75" customHeight="1">
      <c r="B268" s="39"/>
      <c r="C268" s="20"/>
      <c r="D268" s="20"/>
      <c r="E268" s="39"/>
      <c r="F268" s="20"/>
      <c r="G268" s="20"/>
      <c r="H268" s="20"/>
      <c r="I268" s="39"/>
      <c r="J268" s="20" t="s">
        <v>488</v>
      </c>
      <c r="K268" s="20" t="s">
        <v>570</v>
      </c>
      <c r="L268" s="20" t="s">
        <v>1084</v>
      </c>
      <c r="M268" s="20">
        <v>306706</v>
      </c>
      <c r="N268" s="39"/>
      <c r="O268" s="20" t="s">
        <v>482</v>
      </c>
      <c r="P268" s="20" t="s">
        <v>493</v>
      </c>
      <c r="Q268" s="20" t="s">
        <v>567</v>
      </c>
      <c r="R268" s="20" t="s">
        <v>1085</v>
      </c>
      <c r="S268" s="20">
        <v>10427373</v>
      </c>
      <c r="T268" s="39"/>
      <c r="U268" s="20"/>
      <c r="V268" s="20"/>
      <c r="W268" s="39"/>
      <c r="X268" s="20"/>
      <c r="Y268" s="20"/>
      <c r="Z268" s="20"/>
      <c r="AA268" s="39"/>
    </row>
    <row r="269" spans="2:27" ht="15.75" customHeight="1">
      <c r="B269" s="39"/>
      <c r="C269" s="20"/>
      <c r="D269" s="20"/>
      <c r="E269" s="39"/>
      <c r="F269" s="20"/>
      <c r="G269" s="20"/>
      <c r="H269" s="20"/>
      <c r="I269" s="39"/>
      <c r="J269" s="20" t="s">
        <v>488</v>
      </c>
      <c r="K269" s="20" t="s">
        <v>570</v>
      </c>
      <c r="L269" s="20" t="s">
        <v>1086</v>
      </c>
      <c r="M269" s="20">
        <v>306758</v>
      </c>
      <c r="N269" s="39"/>
      <c r="O269" s="20" t="s">
        <v>482</v>
      </c>
      <c r="P269" s="20" t="s">
        <v>493</v>
      </c>
      <c r="Q269" s="20" t="s">
        <v>567</v>
      </c>
      <c r="R269" s="20" t="s">
        <v>1087</v>
      </c>
      <c r="S269" s="20">
        <v>10427384</v>
      </c>
      <c r="T269" s="39"/>
      <c r="U269" s="20"/>
      <c r="V269" s="20"/>
      <c r="W269" s="39"/>
      <c r="X269" s="20"/>
      <c r="Y269" s="20"/>
      <c r="Z269" s="20"/>
      <c r="AA269" s="39"/>
    </row>
    <row r="270" spans="2:27" ht="15.75" customHeight="1">
      <c r="B270" s="39"/>
      <c r="C270" s="20"/>
      <c r="D270" s="20"/>
      <c r="E270" s="39"/>
      <c r="F270" s="20"/>
      <c r="G270" s="20"/>
      <c r="H270" s="20"/>
      <c r="I270" s="39"/>
      <c r="J270" s="20" t="s">
        <v>488</v>
      </c>
      <c r="K270" s="20" t="s">
        <v>570</v>
      </c>
      <c r="L270" s="20" t="s">
        <v>1088</v>
      </c>
      <c r="M270" s="20">
        <v>306768</v>
      </c>
      <c r="N270" s="39"/>
      <c r="O270" s="20" t="s">
        <v>482</v>
      </c>
      <c r="P270" s="20" t="s">
        <v>493</v>
      </c>
      <c r="Q270" s="20" t="s">
        <v>567</v>
      </c>
      <c r="R270" s="20" t="s">
        <v>1089</v>
      </c>
      <c r="S270" s="20">
        <v>10427394</v>
      </c>
      <c r="T270" s="39"/>
      <c r="U270" s="20"/>
      <c r="V270" s="20"/>
      <c r="W270" s="39"/>
      <c r="X270" s="20"/>
      <c r="Y270" s="20"/>
      <c r="Z270" s="20"/>
      <c r="AA270" s="39"/>
    </row>
    <row r="271" spans="2:27" ht="15.75" customHeight="1">
      <c r="B271" s="39"/>
      <c r="C271" s="20"/>
      <c r="D271" s="20"/>
      <c r="E271" s="39"/>
      <c r="F271" s="20"/>
      <c r="G271" s="20"/>
      <c r="H271" s="20"/>
      <c r="I271" s="39"/>
      <c r="J271" s="20" t="s">
        <v>488</v>
      </c>
      <c r="K271" s="20" t="s">
        <v>570</v>
      </c>
      <c r="L271" s="20" t="s">
        <v>1090</v>
      </c>
      <c r="M271" s="20">
        <v>306704</v>
      </c>
      <c r="N271" s="39"/>
      <c r="O271" s="20" t="s">
        <v>482</v>
      </c>
      <c r="P271" s="20" t="s">
        <v>493</v>
      </c>
      <c r="Q271" s="20" t="s">
        <v>571</v>
      </c>
      <c r="R271" s="20" t="s">
        <v>1091</v>
      </c>
      <c r="S271" s="20">
        <v>10428413</v>
      </c>
      <c r="T271" s="39"/>
      <c r="U271" s="20"/>
      <c r="V271" s="20"/>
      <c r="W271" s="39"/>
      <c r="X271" s="20"/>
      <c r="Y271" s="20"/>
      <c r="Z271" s="20"/>
      <c r="AA271" s="39"/>
    </row>
    <row r="272" spans="2:27" ht="15.75" customHeight="1">
      <c r="B272" s="39"/>
      <c r="C272" s="20"/>
      <c r="D272" s="20"/>
      <c r="E272" s="39"/>
      <c r="F272" s="20"/>
      <c r="G272" s="20"/>
      <c r="H272" s="20"/>
      <c r="I272" s="39"/>
      <c r="J272" s="20" t="s">
        <v>488</v>
      </c>
      <c r="K272" s="20" t="s">
        <v>573</v>
      </c>
      <c r="L272" s="20" t="s">
        <v>1092</v>
      </c>
      <c r="M272" s="20">
        <v>306807</v>
      </c>
      <c r="N272" s="39"/>
      <c r="O272" s="20" t="s">
        <v>482</v>
      </c>
      <c r="P272" s="20" t="s">
        <v>493</v>
      </c>
      <c r="Q272" s="20" t="s">
        <v>571</v>
      </c>
      <c r="R272" s="20" t="s">
        <v>1093</v>
      </c>
      <c r="S272" s="20">
        <v>10428427</v>
      </c>
      <c r="T272" s="39"/>
      <c r="U272" s="20"/>
      <c r="V272" s="20"/>
      <c r="W272" s="39"/>
      <c r="X272" s="20"/>
      <c r="Y272" s="20"/>
      <c r="Z272" s="20"/>
      <c r="AA272" s="39"/>
    </row>
    <row r="273" spans="2:27" ht="15.75" customHeight="1">
      <c r="B273" s="39"/>
      <c r="C273" s="20"/>
      <c r="D273" s="20"/>
      <c r="E273" s="39"/>
      <c r="F273" s="20"/>
      <c r="G273" s="20"/>
      <c r="H273" s="20"/>
      <c r="I273" s="39"/>
      <c r="J273" s="20" t="s">
        <v>488</v>
      </c>
      <c r="K273" s="20" t="s">
        <v>573</v>
      </c>
      <c r="L273" s="20" t="s">
        <v>1094</v>
      </c>
      <c r="M273" s="20">
        <v>306852</v>
      </c>
      <c r="N273" s="39"/>
      <c r="O273" s="20" t="s">
        <v>482</v>
      </c>
      <c r="P273" s="20" t="s">
        <v>493</v>
      </c>
      <c r="Q273" s="20" t="s">
        <v>571</v>
      </c>
      <c r="R273" s="20" t="s">
        <v>1095</v>
      </c>
      <c r="S273" s="20">
        <v>10428440</v>
      </c>
      <c r="T273" s="39"/>
      <c r="U273" s="20"/>
      <c r="V273" s="20"/>
      <c r="W273" s="39"/>
      <c r="X273" s="20"/>
      <c r="Y273" s="20"/>
      <c r="Z273" s="20"/>
      <c r="AA273" s="39"/>
    </row>
    <row r="274" spans="2:27" ht="15.75" customHeight="1">
      <c r="B274" s="39"/>
      <c r="C274" s="20"/>
      <c r="D274" s="20"/>
      <c r="E274" s="39"/>
      <c r="F274" s="20"/>
      <c r="G274" s="20"/>
      <c r="H274" s="20"/>
      <c r="I274" s="39"/>
      <c r="J274" s="20" t="s">
        <v>488</v>
      </c>
      <c r="K274" s="20" t="s">
        <v>573</v>
      </c>
      <c r="L274" s="20" t="s">
        <v>1096</v>
      </c>
      <c r="M274" s="20">
        <v>306860</v>
      </c>
      <c r="N274" s="39"/>
      <c r="O274" s="20" t="s">
        <v>482</v>
      </c>
      <c r="P274" s="20" t="s">
        <v>493</v>
      </c>
      <c r="Q274" s="20" t="s">
        <v>571</v>
      </c>
      <c r="R274" s="20" t="s">
        <v>571</v>
      </c>
      <c r="S274" s="20">
        <v>10428454</v>
      </c>
      <c r="T274" s="39"/>
      <c r="U274" s="20"/>
      <c r="V274" s="20"/>
      <c r="W274" s="39"/>
      <c r="X274" s="20"/>
      <c r="Y274" s="20"/>
      <c r="Z274" s="20"/>
      <c r="AA274" s="39"/>
    </row>
    <row r="275" spans="2:27" ht="15.75" customHeight="1">
      <c r="B275" s="39"/>
      <c r="C275" s="20"/>
      <c r="D275" s="20"/>
      <c r="E275" s="39"/>
      <c r="F275" s="20"/>
      <c r="G275" s="20"/>
      <c r="H275" s="20"/>
      <c r="I275" s="39"/>
      <c r="J275" s="20" t="s">
        <v>488</v>
      </c>
      <c r="K275" s="20" t="s">
        <v>573</v>
      </c>
      <c r="L275" s="20" t="s">
        <v>1097</v>
      </c>
      <c r="M275" s="20">
        <v>306863</v>
      </c>
      <c r="N275" s="39"/>
      <c r="O275" s="20" t="s">
        <v>482</v>
      </c>
      <c r="P275" s="20" t="s">
        <v>493</v>
      </c>
      <c r="Q275" s="20" t="s">
        <v>571</v>
      </c>
      <c r="R275" s="20" t="s">
        <v>1043</v>
      </c>
      <c r="S275" s="20">
        <v>10428467</v>
      </c>
      <c r="T275" s="39"/>
      <c r="U275" s="20"/>
      <c r="V275" s="20"/>
      <c r="W275" s="39"/>
      <c r="X275" s="20"/>
      <c r="Y275" s="20"/>
      <c r="Z275" s="20"/>
      <c r="AA275" s="39"/>
    </row>
    <row r="276" spans="2:27" ht="15.75" customHeight="1">
      <c r="B276" s="39"/>
      <c r="C276" s="20"/>
      <c r="D276" s="20"/>
      <c r="E276" s="39"/>
      <c r="F276" s="20"/>
      <c r="G276" s="20"/>
      <c r="H276" s="20"/>
      <c r="I276" s="39"/>
      <c r="J276" s="20" t="s">
        <v>488</v>
      </c>
      <c r="K276" s="20" t="s">
        <v>573</v>
      </c>
      <c r="L276" s="20" t="s">
        <v>1098</v>
      </c>
      <c r="M276" s="20">
        <v>306864</v>
      </c>
      <c r="N276" s="39"/>
      <c r="O276" s="20" t="s">
        <v>482</v>
      </c>
      <c r="P276" s="20" t="s">
        <v>493</v>
      </c>
      <c r="Q276" s="20" t="s">
        <v>571</v>
      </c>
      <c r="R276" s="20" t="s">
        <v>1099</v>
      </c>
      <c r="S276" s="20">
        <v>10428481</v>
      </c>
      <c r="T276" s="39"/>
      <c r="U276" s="20"/>
      <c r="V276" s="20"/>
      <c r="W276" s="39"/>
      <c r="X276" s="20"/>
      <c r="Y276" s="20"/>
      <c r="Z276" s="20"/>
      <c r="AA276" s="39"/>
    </row>
    <row r="277" spans="2:27" ht="15.75" customHeight="1">
      <c r="B277" s="39"/>
      <c r="C277" s="20"/>
      <c r="D277" s="20"/>
      <c r="E277" s="39"/>
      <c r="F277" s="20"/>
      <c r="G277" s="20"/>
      <c r="H277" s="20"/>
      <c r="I277" s="39"/>
      <c r="J277" s="20" t="s">
        <v>488</v>
      </c>
      <c r="K277" s="20" t="s">
        <v>573</v>
      </c>
      <c r="L277" s="20" t="s">
        <v>1100</v>
      </c>
      <c r="M277" s="20">
        <v>306876</v>
      </c>
      <c r="N277" s="39"/>
      <c r="O277" s="20" t="s">
        <v>482</v>
      </c>
      <c r="P277" s="20" t="s">
        <v>498</v>
      </c>
      <c r="Q277" s="20" t="s">
        <v>574</v>
      </c>
      <c r="R277" s="20" t="s">
        <v>1101</v>
      </c>
      <c r="S277" s="20">
        <v>10783810</v>
      </c>
      <c r="T277" s="39"/>
      <c r="U277" s="20"/>
      <c r="V277" s="20"/>
      <c r="W277" s="39"/>
      <c r="X277" s="20"/>
      <c r="Y277" s="20"/>
      <c r="Z277" s="20"/>
      <c r="AA277" s="39"/>
    </row>
    <row r="278" spans="2:27" ht="15.75" customHeight="1">
      <c r="B278" s="39"/>
      <c r="C278" s="20"/>
      <c r="D278" s="20"/>
      <c r="E278" s="39"/>
      <c r="F278" s="20"/>
      <c r="G278" s="20"/>
      <c r="H278" s="20"/>
      <c r="I278" s="39"/>
      <c r="J278" s="20" t="s">
        <v>497</v>
      </c>
      <c r="K278" s="20" t="s">
        <v>627</v>
      </c>
      <c r="L278" s="20" t="s">
        <v>1102</v>
      </c>
      <c r="M278" s="20">
        <v>457204</v>
      </c>
      <c r="N278" s="39"/>
      <c r="O278" s="20" t="s">
        <v>482</v>
      </c>
      <c r="P278" s="20" t="s">
        <v>498</v>
      </c>
      <c r="Q278" s="20" t="s">
        <v>574</v>
      </c>
      <c r="R278" s="20" t="s">
        <v>1103</v>
      </c>
      <c r="S278" s="20">
        <v>10783811</v>
      </c>
      <c r="T278" s="39"/>
      <c r="U278" s="20"/>
      <c r="V278" s="20"/>
      <c r="W278" s="39"/>
      <c r="X278" s="20"/>
      <c r="Y278" s="20"/>
      <c r="Z278" s="20"/>
      <c r="AA278" s="39"/>
    </row>
    <row r="279" spans="2:27" ht="15.75" customHeight="1">
      <c r="B279" s="39"/>
      <c r="C279" s="20"/>
      <c r="D279" s="20"/>
      <c r="E279" s="39"/>
      <c r="F279" s="20"/>
      <c r="G279" s="20"/>
      <c r="H279" s="20"/>
      <c r="I279" s="39"/>
      <c r="J279" s="20" t="s">
        <v>497</v>
      </c>
      <c r="K279" s="20" t="s">
        <v>627</v>
      </c>
      <c r="L279" s="20" t="s">
        <v>1104</v>
      </c>
      <c r="M279" s="20">
        <v>457209</v>
      </c>
      <c r="N279" s="39"/>
      <c r="O279" s="20" t="s">
        <v>482</v>
      </c>
      <c r="P279" s="20" t="s">
        <v>498</v>
      </c>
      <c r="Q279" s="20" t="s">
        <v>574</v>
      </c>
      <c r="R279" s="20" t="s">
        <v>574</v>
      </c>
      <c r="S279" s="20">
        <v>10783829</v>
      </c>
      <c r="T279" s="39"/>
      <c r="U279" s="20"/>
      <c r="V279" s="20"/>
      <c r="W279" s="39"/>
      <c r="X279" s="20"/>
      <c r="Y279" s="20"/>
      <c r="Z279" s="20"/>
      <c r="AA279" s="39"/>
    </row>
    <row r="280" spans="2:27" ht="15.75" customHeight="1">
      <c r="B280" s="39"/>
      <c r="C280" s="20"/>
      <c r="D280" s="20"/>
      <c r="E280" s="39"/>
      <c r="F280" s="20"/>
      <c r="G280" s="20"/>
      <c r="H280" s="20"/>
      <c r="I280" s="39"/>
      <c r="J280" s="20" t="s">
        <v>497</v>
      </c>
      <c r="K280" s="20" t="s">
        <v>627</v>
      </c>
      <c r="L280" s="20" t="s">
        <v>1105</v>
      </c>
      <c r="M280" s="20">
        <v>457218</v>
      </c>
      <c r="N280" s="39"/>
      <c r="O280" s="20" t="s">
        <v>482</v>
      </c>
      <c r="P280" s="20" t="s">
        <v>498</v>
      </c>
      <c r="Q280" s="20" t="s">
        <v>574</v>
      </c>
      <c r="R280" s="20" t="s">
        <v>1106</v>
      </c>
      <c r="S280" s="20">
        <v>10783835</v>
      </c>
      <c r="T280" s="39"/>
      <c r="U280" s="20"/>
      <c r="V280" s="20"/>
      <c r="W280" s="39"/>
      <c r="X280" s="20"/>
      <c r="Y280" s="20"/>
      <c r="Z280" s="20"/>
      <c r="AA280" s="39"/>
    </row>
    <row r="281" spans="2:27" ht="15.75" customHeight="1">
      <c r="B281" s="39"/>
      <c r="C281" s="20"/>
      <c r="D281" s="20"/>
      <c r="E281" s="39"/>
      <c r="F281" s="20"/>
      <c r="G281" s="20"/>
      <c r="H281" s="20"/>
      <c r="I281" s="39"/>
      <c r="J281" s="20" t="s">
        <v>497</v>
      </c>
      <c r="K281" s="20" t="s">
        <v>627</v>
      </c>
      <c r="L281" s="20" t="s">
        <v>1107</v>
      </c>
      <c r="M281" s="20">
        <v>457240</v>
      </c>
      <c r="N281" s="39"/>
      <c r="O281" s="20" t="s">
        <v>482</v>
      </c>
      <c r="P281" s="20" t="s">
        <v>498</v>
      </c>
      <c r="Q281" s="20" t="s">
        <v>574</v>
      </c>
      <c r="R281" s="20" t="s">
        <v>1108</v>
      </c>
      <c r="S281" s="20">
        <v>10783841</v>
      </c>
      <c r="T281" s="39"/>
      <c r="U281" s="20"/>
      <c r="V281" s="20"/>
      <c r="W281" s="39"/>
      <c r="X281" s="20"/>
      <c r="Y281" s="20"/>
      <c r="Z281" s="20"/>
      <c r="AA281" s="39"/>
    </row>
    <row r="282" spans="2:27" ht="15.75" customHeight="1">
      <c r="B282" s="39"/>
      <c r="C282" s="20"/>
      <c r="D282" s="20"/>
      <c r="E282" s="39"/>
      <c r="F282" s="20"/>
      <c r="G282" s="20"/>
      <c r="H282" s="20"/>
      <c r="I282" s="39"/>
      <c r="J282" s="20" t="s">
        <v>497</v>
      </c>
      <c r="K282" s="20" t="s">
        <v>627</v>
      </c>
      <c r="L282" s="20" t="s">
        <v>1109</v>
      </c>
      <c r="M282" s="20">
        <v>457247</v>
      </c>
      <c r="N282" s="39"/>
      <c r="O282" s="20" t="s">
        <v>482</v>
      </c>
      <c r="P282" s="20" t="s">
        <v>498</v>
      </c>
      <c r="Q282" s="20" t="s">
        <v>574</v>
      </c>
      <c r="R282" s="20" t="s">
        <v>1110</v>
      </c>
      <c r="S282" s="20">
        <v>10783853</v>
      </c>
      <c r="T282" s="39"/>
      <c r="U282" s="20"/>
      <c r="V282" s="20"/>
      <c r="W282" s="39"/>
      <c r="X282" s="20"/>
      <c r="Y282" s="20"/>
      <c r="Z282" s="20"/>
      <c r="AA282" s="39"/>
    </row>
    <row r="283" spans="2:27" ht="15.75" customHeight="1">
      <c r="B283" s="39"/>
      <c r="C283" s="20"/>
      <c r="D283" s="20"/>
      <c r="E283" s="39"/>
      <c r="F283" s="20"/>
      <c r="G283" s="20"/>
      <c r="H283" s="20"/>
      <c r="I283" s="39"/>
      <c r="J283" s="20" t="s">
        <v>497</v>
      </c>
      <c r="K283" s="20" t="s">
        <v>627</v>
      </c>
      <c r="L283" s="20" t="s">
        <v>1111</v>
      </c>
      <c r="M283" s="20">
        <v>457238</v>
      </c>
      <c r="N283" s="39"/>
      <c r="O283" s="20" t="s">
        <v>482</v>
      </c>
      <c r="P283" s="20" t="s">
        <v>498</v>
      </c>
      <c r="Q283" s="20" t="s">
        <v>574</v>
      </c>
      <c r="R283" s="20" t="s">
        <v>1112</v>
      </c>
      <c r="S283" s="20">
        <v>10783859</v>
      </c>
      <c r="T283" s="39"/>
      <c r="U283" s="20"/>
      <c r="V283" s="20"/>
      <c r="W283" s="39"/>
      <c r="X283" s="20"/>
      <c r="Y283" s="20"/>
      <c r="Z283" s="20"/>
      <c r="AA283" s="39"/>
    </row>
    <row r="284" spans="2:27" ht="15.75" customHeight="1">
      <c r="B284" s="39"/>
      <c r="C284" s="20"/>
      <c r="D284" s="20"/>
      <c r="E284" s="39"/>
      <c r="F284" s="20"/>
      <c r="G284" s="20"/>
      <c r="H284" s="20"/>
      <c r="I284" s="39"/>
      <c r="J284" s="20" t="s">
        <v>497</v>
      </c>
      <c r="K284" s="20" t="s">
        <v>627</v>
      </c>
      <c r="L284" s="20" t="s">
        <v>1113</v>
      </c>
      <c r="M284" s="20">
        <v>457256</v>
      </c>
      <c r="N284" s="39"/>
      <c r="O284" s="20" t="s">
        <v>482</v>
      </c>
      <c r="P284" s="20" t="s">
        <v>498</v>
      </c>
      <c r="Q284" s="20" t="s">
        <v>574</v>
      </c>
      <c r="R284" s="20" t="s">
        <v>1114</v>
      </c>
      <c r="S284" s="20">
        <v>10783865</v>
      </c>
      <c r="T284" s="39"/>
      <c r="U284" s="20"/>
      <c r="V284" s="20"/>
      <c r="W284" s="39"/>
      <c r="X284" s="20"/>
      <c r="Y284" s="20"/>
      <c r="Z284" s="20"/>
      <c r="AA284" s="39"/>
    </row>
    <row r="285" spans="2:27" ht="15.75" customHeight="1">
      <c r="B285" s="39"/>
      <c r="C285" s="20"/>
      <c r="D285" s="20"/>
      <c r="E285" s="39"/>
      <c r="F285" s="20"/>
      <c r="G285" s="20"/>
      <c r="H285" s="20"/>
      <c r="I285" s="39"/>
      <c r="J285" s="20" t="s">
        <v>497</v>
      </c>
      <c r="K285" s="20" t="s">
        <v>627</v>
      </c>
      <c r="L285" s="20" t="s">
        <v>1115</v>
      </c>
      <c r="M285" s="20">
        <v>457263</v>
      </c>
      <c r="N285" s="39"/>
      <c r="O285" s="20" t="s">
        <v>482</v>
      </c>
      <c r="P285" s="20" t="s">
        <v>498</v>
      </c>
      <c r="Q285" s="20" t="s">
        <v>574</v>
      </c>
      <c r="R285" s="20" t="s">
        <v>1116</v>
      </c>
      <c r="S285" s="20">
        <v>10783847</v>
      </c>
      <c r="T285" s="39"/>
      <c r="U285" s="20"/>
      <c r="V285" s="20"/>
      <c r="W285" s="39"/>
      <c r="X285" s="20"/>
      <c r="Y285" s="20"/>
      <c r="Z285" s="20"/>
      <c r="AA285" s="39"/>
    </row>
    <row r="286" spans="2:27" ht="15.75" customHeight="1">
      <c r="B286" s="39"/>
      <c r="C286" s="20"/>
      <c r="D286" s="20"/>
      <c r="E286" s="39"/>
      <c r="F286" s="20"/>
      <c r="G286" s="20"/>
      <c r="H286" s="20"/>
      <c r="I286" s="39"/>
      <c r="J286" s="20" t="s">
        <v>497</v>
      </c>
      <c r="K286" s="20" t="s">
        <v>627</v>
      </c>
      <c r="L286" s="20" t="s">
        <v>1117</v>
      </c>
      <c r="M286" s="20">
        <v>457274</v>
      </c>
      <c r="N286" s="39"/>
      <c r="O286" s="20" t="s">
        <v>482</v>
      </c>
      <c r="P286" s="20" t="s">
        <v>498</v>
      </c>
      <c r="Q286" s="20" t="s">
        <v>574</v>
      </c>
      <c r="R286" s="20" t="s">
        <v>1118</v>
      </c>
      <c r="S286" s="20">
        <v>10783871</v>
      </c>
      <c r="T286" s="39"/>
      <c r="U286" s="20"/>
      <c r="V286" s="20"/>
      <c r="W286" s="39"/>
      <c r="X286" s="20"/>
      <c r="Y286" s="20"/>
      <c r="Z286" s="20"/>
      <c r="AA286" s="39"/>
    </row>
    <row r="287" spans="2:27" ht="15.75" customHeight="1">
      <c r="B287" s="39"/>
      <c r="C287" s="20"/>
      <c r="D287" s="20"/>
      <c r="E287" s="39"/>
      <c r="F287" s="20"/>
      <c r="G287" s="20"/>
      <c r="H287" s="20"/>
      <c r="I287" s="39"/>
      <c r="J287" s="20" t="s">
        <v>497</v>
      </c>
      <c r="K287" s="20" t="s">
        <v>627</v>
      </c>
      <c r="L287" s="20" t="s">
        <v>1119</v>
      </c>
      <c r="M287" s="20">
        <v>457283</v>
      </c>
      <c r="N287" s="39"/>
      <c r="O287" s="20" t="s">
        <v>482</v>
      </c>
      <c r="P287" s="20" t="s">
        <v>498</v>
      </c>
      <c r="Q287" s="20" t="s">
        <v>574</v>
      </c>
      <c r="R287" s="20" t="s">
        <v>1120</v>
      </c>
      <c r="S287" s="20">
        <v>10783877</v>
      </c>
      <c r="T287" s="39"/>
      <c r="U287" s="20"/>
      <c r="V287" s="20"/>
      <c r="W287" s="39"/>
      <c r="X287" s="20"/>
      <c r="Y287" s="20"/>
      <c r="Z287" s="20"/>
      <c r="AA287" s="39"/>
    </row>
    <row r="288" spans="2:27" ht="15.75" customHeight="1">
      <c r="B288" s="39"/>
      <c r="C288" s="20"/>
      <c r="D288" s="20"/>
      <c r="E288" s="39"/>
      <c r="F288" s="20"/>
      <c r="G288" s="20"/>
      <c r="H288" s="20"/>
      <c r="I288" s="39"/>
      <c r="J288" s="20" t="s">
        <v>488</v>
      </c>
      <c r="K288" s="20" t="s">
        <v>577</v>
      </c>
      <c r="L288" s="20" t="s">
        <v>1121</v>
      </c>
      <c r="M288" s="20">
        <v>308207</v>
      </c>
      <c r="N288" s="39"/>
      <c r="O288" s="20" t="s">
        <v>482</v>
      </c>
      <c r="P288" s="20" t="s">
        <v>498</v>
      </c>
      <c r="Q288" s="20" t="s">
        <v>574</v>
      </c>
      <c r="R288" s="20" t="s">
        <v>609</v>
      </c>
      <c r="S288" s="20">
        <v>10783889</v>
      </c>
      <c r="T288" s="39"/>
      <c r="U288" s="20"/>
      <c r="V288" s="20"/>
      <c r="W288" s="39"/>
      <c r="X288" s="20"/>
      <c r="Y288" s="20"/>
      <c r="Z288" s="20"/>
      <c r="AA288" s="39"/>
    </row>
    <row r="289" spans="2:27" ht="15.75" customHeight="1">
      <c r="B289" s="39"/>
      <c r="C289" s="20"/>
      <c r="D289" s="20"/>
      <c r="E289" s="39"/>
      <c r="F289" s="20"/>
      <c r="G289" s="20"/>
      <c r="H289" s="20"/>
      <c r="I289" s="39"/>
      <c r="J289" s="20" t="s">
        <v>488</v>
      </c>
      <c r="K289" s="20" t="s">
        <v>577</v>
      </c>
      <c r="L289" s="20" t="s">
        <v>1122</v>
      </c>
      <c r="M289" s="20">
        <v>308229</v>
      </c>
      <c r="N289" s="39"/>
      <c r="O289" s="20" t="s">
        <v>482</v>
      </c>
      <c r="P289" s="20" t="s">
        <v>498</v>
      </c>
      <c r="Q289" s="20" t="s">
        <v>574</v>
      </c>
      <c r="R289" s="20" t="s">
        <v>1123</v>
      </c>
      <c r="S289" s="20">
        <v>10783883</v>
      </c>
      <c r="T289" s="39"/>
      <c r="U289" s="20"/>
      <c r="V289" s="20"/>
      <c r="W289" s="39"/>
      <c r="X289" s="20"/>
      <c r="Y289" s="20"/>
      <c r="Z289" s="20"/>
      <c r="AA289" s="39"/>
    </row>
    <row r="290" spans="2:27" ht="15.75" customHeight="1">
      <c r="B290" s="39"/>
      <c r="C290" s="20"/>
      <c r="D290" s="20"/>
      <c r="E290" s="39"/>
      <c r="F290" s="20"/>
      <c r="G290" s="20"/>
      <c r="H290" s="20"/>
      <c r="I290" s="39"/>
      <c r="J290" s="20" t="s">
        <v>488</v>
      </c>
      <c r="K290" s="20" t="s">
        <v>577</v>
      </c>
      <c r="L290" s="20" t="s">
        <v>1124</v>
      </c>
      <c r="M290" s="20">
        <v>308247</v>
      </c>
      <c r="N290" s="39"/>
      <c r="O290" s="20" t="s">
        <v>482</v>
      </c>
      <c r="P290" s="20" t="s">
        <v>498</v>
      </c>
      <c r="Q290" s="20" t="s">
        <v>574</v>
      </c>
      <c r="R290" s="20" t="s">
        <v>525</v>
      </c>
      <c r="S290" s="20">
        <v>10783899</v>
      </c>
      <c r="T290" s="39"/>
      <c r="U290" s="20"/>
      <c r="V290" s="20"/>
      <c r="W290" s="39"/>
      <c r="X290" s="20"/>
      <c r="Y290" s="20"/>
      <c r="Z290" s="20"/>
      <c r="AA290" s="39"/>
    </row>
    <row r="291" spans="2:27" ht="15.75" customHeight="1">
      <c r="B291" s="39"/>
      <c r="C291" s="20"/>
      <c r="D291" s="20"/>
      <c r="E291" s="39"/>
      <c r="F291" s="20"/>
      <c r="G291" s="20"/>
      <c r="H291" s="20"/>
      <c r="I291" s="39"/>
      <c r="J291" s="20" t="s">
        <v>488</v>
      </c>
      <c r="K291" s="20" t="s">
        <v>577</v>
      </c>
      <c r="L291" s="20" t="s">
        <v>1125</v>
      </c>
      <c r="M291" s="20">
        <v>308273</v>
      </c>
      <c r="N291" s="39"/>
      <c r="O291" s="20" t="s">
        <v>482</v>
      </c>
      <c r="P291" s="20" t="s">
        <v>498</v>
      </c>
      <c r="Q291" s="20" t="s">
        <v>574</v>
      </c>
      <c r="R291" s="20" t="s">
        <v>1126</v>
      </c>
      <c r="S291" s="20">
        <v>10783895</v>
      </c>
      <c r="T291" s="39"/>
      <c r="U291" s="20"/>
      <c r="V291" s="20"/>
      <c r="W291" s="39"/>
      <c r="X291" s="20"/>
      <c r="Y291" s="20"/>
      <c r="Z291" s="20"/>
      <c r="AA291" s="39"/>
    </row>
    <row r="292" spans="2:27" ht="15.75" customHeight="1">
      <c r="B292" s="39"/>
      <c r="C292" s="20"/>
      <c r="D292" s="20"/>
      <c r="E292" s="39"/>
      <c r="F292" s="20"/>
      <c r="G292" s="20"/>
      <c r="H292" s="20"/>
      <c r="I292" s="39"/>
      <c r="J292" s="20" t="s">
        <v>488</v>
      </c>
      <c r="K292" s="20" t="s">
        <v>577</v>
      </c>
      <c r="L292" s="20" t="s">
        <v>1127</v>
      </c>
      <c r="M292" s="20">
        <v>308276</v>
      </c>
      <c r="N292" s="39"/>
      <c r="O292" s="20" t="s">
        <v>482</v>
      </c>
      <c r="P292" s="20" t="s">
        <v>498</v>
      </c>
      <c r="Q292" s="20" t="s">
        <v>578</v>
      </c>
      <c r="R292" s="20" t="s">
        <v>1128</v>
      </c>
      <c r="S292" s="20">
        <v>10785210</v>
      </c>
      <c r="T292" s="39"/>
      <c r="U292" s="20"/>
      <c r="V292" s="20"/>
      <c r="W292" s="39"/>
      <c r="X292" s="20"/>
      <c r="Y292" s="20"/>
      <c r="Z292" s="20"/>
      <c r="AA292" s="39"/>
    </row>
    <row r="293" spans="2:27" ht="15.75" customHeight="1">
      <c r="B293" s="39"/>
      <c r="C293" s="20"/>
      <c r="D293" s="20"/>
      <c r="E293" s="39"/>
      <c r="F293" s="20"/>
      <c r="G293" s="20"/>
      <c r="H293" s="20"/>
      <c r="I293" s="39"/>
      <c r="J293" s="20" t="s">
        <v>488</v>
      </c>
      <c r="K293" s="20" t="s">
        <v>581</v>
      </c>
      <c r="L293" s="20" t="s">
        <v>1129</v>
      </c>
      <c r="M293" s="20">
        <v>308614</v>
      </c>
      <c r="N293" s="39"/>
      <c r="O293" s="20" t="s">
        <v>482</v>
      </c>
      <c r="P293" s="20" t="s">
        <v>498</v>
      </c>
      <c r="Q293" s="20" t="s">
        <v>578</v>
      </c>
      <c r="R293" s="20" t="s">
        <v>1130</v>
      </c>
      <c r="S293" s="20">
        <v>10785221</v>
      </c>
      <c r="T293" s="39"/>
      <c r="U293" s="20"/>
      <c r="V293" s="20"/>
      <c r="W293" s="39"/>
      <c r="X293" s="20"/>
      <c r="Y293" s="20"/>
      <c r="Z293" s="20"/>
      <c r="AA293" s="39"/>
    </row>
    <row r="294" spans="2:27" ht="15.75" customHeight="1">
      <c r="B294" s="39"/>
      <c r="C294" s="20"/>
      <c r="D294" s="20"/>
      <c r="E294" s="39"/>
      <c r="F294" s="20"/>
      <c r="G294" s="20"/>
      <c r="H294" s="20"/>
      <c r="I294" s="39"/>
      <c r="J294" s="20" t="s">
        <v>488</v>
      </c>
      <c r="K294" s="20" t="s">
        <v>581</v>
      </c>
      <c r="L294" s="20" t="s">
        <v>1131</v>
      </c>
      <c r="M294" s="20">
        <v>308625</v>
      </c>
      <c r="N294" s="39"/>
      <c r="O294" s="20" t="s">
        <v>482</v>
      </c>
      <c r="P294" s="20" t="s">
        <v>498</v>
      </c>
      <c r="Q294" s="20" t="s">
        <v>578</v>
      </c>
      <c r="R294" s="20" t="s">
        <v>1132</v>
      </c>
      <c r="S294" s="20">
        <v>10785231</v>
      </c>
      <c r="T294" s="39"/>
      <c r="U294" s="20"/>
      <c r="V294" s="20"/>
      <c r="W294" s="39"/>
      <c r="X294" s="20"/>
      <c r="Y294" s="20"/>
      <c r="Z294" s="20"/>
      <c r="AA294" s="39"/>
    </row>
    <row r="295" spans="2:27" ht="15.75" customHeight="1">
      <c r="B295" s="39"/>
      <c r="C295" s="20"/>
      <c r="D295" s="20"/>
      <c r="E295" s="39"/>
      <c r="F295" s="20"/>
      <c r="G295" s="20"/>
      <c r="H295" s="20"/>
      <c r="I295" s="39"/>
      <c r="J295" s="20" t="s">
        <v>488</v>
      </c>
      <c r="K295" s="20" t="s">
        <v>581</v>
      </c>
      <c r="L295" s="20" t="s">
        <v>1133</v>
      </c>
      <c r="M295" s="20">
        <v>308636</v>
      </c>
      <c r="N295" s="39"/>
      <c r="O295" s="20" t="s">
        <v>482</v>
      </c>
      <c r="P295" s="20" t="s">
        <v>498</v>
      </c>
      <c r="Q295" s="20" t="s">
        <v>578</v>
      </c>
      <c r="R295" s="20" t="s">
        <v>1134</v>
      </c>
      <c r="S295" s="20">
        <v>10785242</v>
      </c>
      <c r="T295" s="39"/>
      <c r="U295" s="20"/>
      <c r="V295" s="20"/>
      <c r="W295" s="39"/>
      <c r="X295" s="20"/>
      <c r="Y295" s="20"/>
      <c r="Z295" s="20"/>
      <c r="AA295" s="39"/>
    </row>
    <row r="296" spans="2:27" ht="15.75" customHeight="1">
      <c r="B296" s="39"/>
      <c r="C296" s="20"/>
      <c r="D296" s="20"/>
      <c r="E296" s="39"/>
      <c r="F296" s="20"/>
      <c r="G296" s="20"/>
      <c r="H296" s="20"/>
      <c r="I296" s="39"/>
      <c r="J296" s="20" t="s">
        <v>488</v>
      </c>
      <c r="K296" s="20" t="s">
        <v>581</v>
      </c>
      <c r="L296" s="20" t="s">
        <v>1135</v>
      </c>
      <c r="M296" s="20">
        <v>308665</v>
      </c>
      <c r="N296" s="39"/>
      <c r="O296" s="20" t="s">
        <v>482</v>
      </c>
      <c r="P296" s="20" t="s">
        <v>498</v>
      </c>
      <c r="Q296" s="20" t="s">
        <v>578</v>
      </c>
      <c r="R296" s="20" t="s">
        <v>578</v>
      </c>
      <c r="S296" s="20">
        <v>10785252</v>
      </c>
      <c r="T296" s="39"/>
      <c r="U296" s="20"/>
      <c r="V296" s="20"/>
      <c r="W296" s="39"/>
      <c r="X296" s="20"/>
      <c r="Y296" s="20"/>
      <c r="Z296" s="20"/>
      <c r="AA296" s="39"/>
    </row>
    <row r="297" spans="2:27" ht="15.75" customHeight="1">
      <c r="B297" s="39"/>
      <c r="C297" s="20"/>
      <c r="D297" s="20"/>
      <c r="E297" s="39"/>
      <c r="F297" s="20"/>
      <c r="G297" s="20"/>
      <c r="H297" s="20"/>
      <c r="I297" s="39"/>
      <c r="J297" s="20" t="s">
        <v>488</v>
      </c>
      <c r="K297" s="20" t="s">
        <v>581</v>
      </c>
      <c r="L297" s="20" t="s">
        <v>1136</v>
      </c>
      <c r="M297" s="20">
        <v>308669</v>
      </c>
      <c r="N297" s="39"/>
      <c r="O297" s="20" t="s">
        <v>482</v>
      </c>
      <c r="P297" s="20" t="s">
        <v>498</v>
      </c>
      <c r="Q297" s="20" t="s">
        <v>578</v>
      </c>
      <c r="R297" s="20" t="s">
        <v>1137</v>
      </c>
      <c r="S297" s="20">
        <v>10785284</v>
      </c>
      <c r="T297" s="39"/>
      <c r="U297" s="20"/>
      <c r="V297" s="20"/>
      <c r="W297" s="39"/>
      <c r="X297" s="20"/>
      <c r="Y297" s="20"/>
      <c r="Z297" s="20"/>
      <c r="AA297" s="39"/>
    </row>
    <row r="298" spans="2:27" ht="15.75" customHeight="1">
      <c r="B298" s="39"/>
      <c r="C298" s="20"/>
      <c r="D298" s="20"/>
      <c r="E298" s="39"/>
      <c r="F298" s="20"/>
      <c r="G298" s="20"/>
      <c r="H298" s="20"/>
      <c r="I298" s="39"/>
      <c r="J298" s="20" t="s">
        <v>488</v>
      </c>
      <c r="K298" s="20" t="s">
        <v>581</v>
      </c>
      <c r="L298" s="20" t="s">
        <v>1138</v>
      </c>
      <c r="M298" s="20">
        <v>308694</v>
      </c>
      <c r="N298" s="39"/>
      <c r="O298" s="20" t="s">
        <v>482</v>
      </c>
      <c r="P298" s="20" t="s">
        <v>498</v>
      </c>
      <c r="Q298" s="20" t="s">
        <v>582</v>
      </c>
      <c r="R298" s="20" t="s">
        <v>1139</v>
      </c>
      <c r="S298" s="20">
        <v>10785519</v>
      </c>
      <c r="T298" s="39"/>
      <c r="U298" s="20"/>
      <c r="V298" s="20"/>
      <c r="W298" s="39"/>
      <c r="X298" s="20"/>
      <c r="Y298" s="20"/>
      <c r="Z298" s="20"/>
      <c r="AA298" s="39"/>
    </row>
    <row r="299" spans="2:27" ht="15.75" customHeight="1">
      <c r="B299" s="39"/>
      <c r="C299" s="20"/>
      <c r="D299" s="20"/>
      <c r="E299" s="39"/>
      <c r="F299" s="20"/>
      <c r="G299" s="20"/>
      <c r="H299" s="20"/>
      <c r="I299" s="39"/>
      <c r="J299" s="20" t="s">
        <v>497</v>
      </c>
      <c r="K299" s="20" t="s">
        <v>630</v>
      </c>
      <c r="L299" s="20" t="s">
        <v>1140</v>
      </c>
      <c r="M299" s="20">
        <v>458937</v>
      </c>
      <c r="N299" s="39"/>
      <c r="O299" s="20" t="s">
        <v>482</v>
      </c>
      <c r="P299" s="20" t="s">
        <v>498</v>
      </c>
      <c r="Q299" s="20" t="s">
        <v>582</v>
      </c>
      <c r="R299" s="20" t="s">
        <v>1141</v>
      </c>
      <c r="S299" s="20">
        <v>10785547</v>
      </c>
      <c r="T299" s="39"/>
      <c r="U299" s="20"/>
      <c r="V299" s="20"/>
      <c r="W299" s="39"/>
      <c r="X299" s="20"/>
      <c r="Y299" s="20"/>
      <c r="Z299" s="20"/>
      <c r="AA299" s="39"/>
    </row>
    <row r="300" spans="2:27" ht="15.75" customHeight="1">
      <c r="B300" s="39"/>
      <c r="C300" s="20"/>
      <c r="D300" s="20"/>
      <c r="E300" s="39"/>
      <c r="F300" s="20"/>
      <c r="G300" s="20"/>
      <c r="H300" s="20"/>
      <c r="I300" s="39"/>
      <c r="J300" s="20" t="s">
        <v>497</v>
      </c>
      <c r="K300" s="20" t="s">
        <v>630</v>
      </c>
      <c r="L300" s="20" t="s">
        <v>1142</v>
      </c>
      <c r="M300" s="20">
        <v>458967</v>
      </c>
      <c r="N300" s="39"/>
      <c r="O300" s="20" t="s">
        <v>482</v>
      </c>
      <c r="P300" s="20" t="s">
        <v>498</v>
      </c>
      <c r="Q300" s="20" t="s">
        <v>582</v>
      </c>
      <c r="R300" s="20" t="s">
        <v>1143</v>
      </c>
      <c r="S300" s="20">
        <v>10785581</v>
      </c>
      <c r="T300" s="39"/>
      <c r="U300" s="20"/>
      <c r="V300" s="20"/>
      <c r="W300" s="39"/>
      <c r="X300" s="20"/>
      <c r="Y300" s="20"/>
      <c r="Z300" s="20"/>
      <c r="AA300" s="39"/>
    </row>
    <row r="301" spans="2:27" ht="15.75" customHeight="1">
      <c r="B301" s="39"/>
      <c r="C301" s="20"/>
      <c r="D301" s="20"/>
      <c r="E301" s="39"/>
      <c r="F301" s="20"/>
      <c r="G301" s="20"/>
      <c r="H301" s="20"/>
      <c r="I301" s="39"/>
      <c r="J301" s="20" t="s">
        <v>497</v>
      </c>
      <c r="K301" s="20" t="s">
        <v>630</v>
      </c>
      <c r="L301" s="20" t="s">
        <v>1144</v>
      </c>
      <c r="M301" s="20">
        <v>458970</v>
      </c>
      <c r="N301" s="39"/>
      <c r="O301" s="20" t="s">
        <v>482</v>
      </c>
      <c r="P301" s="20" t="s">
        <v>498</v>
      </c>
      <c r="Q301" s="20" t="s">
        <v>582</v>
      </c>
      <c r="R301" s="20" t="s">
        <v>1145</v>
      </c>
      <c r="S301" s="20">
        <v>10785588</v>
      </c>
      <c r="T301" s="39"/>
      <c r="U301" s="20"/>
      <c r="V301" s="20"/>
      <c r="W301" s="39"/>
      <c r="X301" s="20"/>
      <c r="Y301" s="20"/>
      <c r="Z301" s="20"/>
      <c r="AA301" s="39"/>
    </row>
    <row r="302" spans="2:27" ht="15.75" customHeight="1">
      <c r="B302" s="39"/>
      <c r="C302" s="20"/>
      <c r="D302" s="20"/>
      <c r="E302" s="39"/>
      <c r="F302" s="20"/>
      <c r="G302" s="20"/>
      <c r="H302" s="20"/>
      <c r="I302" s="39"/>
      <c r="J302" s="20" t="s">
        <v>497</v>
      </c>
      <c r="K302" s="20" t="s">
        <v>630</v>
      </c>
      <c r="L302" s="20" t="s">
        <v>1146</v>
      </c>
      <c r="M302" s="20">
        <v>458988</v>
      </c>
      <c r="N302" s="39"/>
      <c r="O302" s="20" t="s">
        <v>482</v>
      </c>
      <c r="P302" s="20" t="s">
        <v>498</v>
      </c>
      <c r="Q302" s="20" t="s">
        <v>585</v>
      </c>
      <c r="R302" s="20" t="s">
        <v>1147</v>
      </c>
      <c r="S302" s="20">
        <v>10785711</v>
      </c>
      <c r="T302" s="39"/>
      <c r="U302" s="20"/>
      <c r="V302" s="20"/>
      <c r="W302" s="39"/>
      <c r="X302" s="20"/>
      <c r="Y302" s="20"/>
      <c r="Z302" s="20"/>
      <c r="AA302" s="39"/>
    </row>
    <row r="303" spans="2:27" ht="15.75" customHeight="1">
      <c r="B303" s="39"/>
      <c r="C303" s="20"/>
      <c r="D303" s="20"/>
      <c r="E303" s="39"/>
      <c r="F303" s="20"/>
      <c r="G303" s="20"/>
      <c r="H303" s="20"/>
      <c r="I303" s="39"/>
      <c r="J303" s="20" t="s">
        <v>497</v>
      </c>
      <c r="K303" s="20" t="s">
        <v>630</v>
      </c>
      <c r="L303" s="20" t="s">
        <v>1148</v>
      </c>
      <c r="M303" s="20">
        <v>458990</v>
      </c>
      <c r="N303" s="39"/>
      <c r="O303" s="20" t="s">
        <v>482</v>
      </c>
      <c r="P303" s="20" t="s">
        <v>498</v>
      </c>
      <c r="Q303" s="20" t="s">
        <v>585</v>
      </c>
      <c r="R303" s="20" t="s">
        <v>1149</v>
      </c>
      <c r="S303" s="20">
        <v>10785722</v>
      </c>
      <c r="T303" s="39"/>
      <c r="U303" s="20"/>
      <c r="V303" s="20"/>
      <c r="W303" s="39"/>
      <c r="X303" s="20"/>
      <c r="Y303" s="20"/>
      <c r="Z303" s="20"/>
      <c r="AA303" s="39"/>
    </row>
    <row r="304" spans="2:27" ht="15.75" customHeight="1">
      <c r="B304" s="39"/>
      <c r="C304" s="20"/>
      <c r="D304" s="20"/>
      <c r="E304" s="39"/>
      <c r="F304" s="20"/>
      <c r="G304" s="20"/>
      <c r="H304" s="20"/>
      <c r="I304" s="39"/>
      <c r="J304" s="20" t="s">
        <v>488</v>
      </c>
      <c r="K304" s="20" t="s">
        <v>584</v>
      </c>
      <c r="L304" s="20" t="s">
        <v>1150</v>
      </c>
      <c r="M304" s="20">
        <v>309309</v>
      </c>
      <c r="N304" s="39"/>
      <c r="O304" s="20" t="s">
        <v>482</v>
      </c>
      <c r="P304" s="20" t="s">
        <v>498</v>
      </c>
      <c r="Q304" s="20" t="s">
        <v>585</v>
      </c>
      <c r="R304" s="20" t="s">
        <v>1151</v>
      </c>
      <c r="S304" s="20">
        <v>10785727</v>
      </c>
      <c r="T304" s="39"/>
      <c r="U304" s="20"/>
      <c r="V304" s="20"/>
      <c r="W304" s="39"/>
      <c r="X304" s="20"/>
      <c r="Y304" s="20"/>
      <c r="Z304" s="20"/>
      <c r="AA304" s="39"/>
    </row>
    <row r="305" spans="2:27" ht="15.75" customHeight="1">
      <c r="B305" s="39"/>
      <c r="C305" s="20"/>
      <c r="D305" s="20"/>
      <c r="E305" s="39"/>
      <c r="F305" s="20"/>
      <c r="G305" s="20"/>
      <c r="H305" s="20"/>
      <c r="I305" s="39"/>
      <c r="J305" s="20" t="s">
        <v>488</v>
      </c>
      <c r="K305" s="20" t="s">
        <v>584</v>
      </c>
      <c r="L305" s="20" t="s">
        <v>1152</v>
      </c>
      <c r="M305" s="20">
        <v>309319</v>
      </c>
      <c r="N305" s="39"/>
      <c r="O305" s="20" t="s">
        <v>482</v>
      </c>
      <c r="P305" s="20" t="s">
        <v>498</v>
      </c>
      <c r="Q305" s="20" t="s">
        <v>585</v>
      </c>
      <c r="R305" s="20" t="s">
        <v>1153</v>
      </c>
      <c r="S305" s="20">
        <v>10785732</v>
      </c>
      <c r="T305" s="39"/>
      <c r="U305" s="20"/>
      <c r="V305" s="20"/>
      <c r="W305" s="39"/>
      <c r="X305" s="20"/>
      <c r="Y305" s="20"/>
      <c r="Z305" s="20"/>
      <c r="AA305" s="39"/>
    </row>
    <row r="306" spans="2:27" ht="15.75" customHeight="1">
      <c r="B306" s="39"/>
      <c r="C306" s="20"/>
      <c r="D306" s="20"/>
      <c r="E306" s="39"/>
      <c r="F306" s="20"/>
      <c r="G306" s="20"/>
      <c r="H306" s="20"/>
      <c r="I306" s="39"/>
      <c r="J306" s="20" t="s">
        <v>488</v>
      </c>
      <c r="K306" s="20" t="s">
        <v>584</v>
      </c>
      <c r="L306" s="20" t="s">
        <v>1154</v>
      </c>
      <c r="M306" s="20">
        <v>309323</v>
      </c>
      <c r="N306" s="39"/>
      <c r="O306" s="20" t="s">
        <v>482</v>
      </c>
      <c r="P306" s="20" t="s">
        <v>498</v>
      </c>
      <c r="Q306" s="20" t="s">
        <v>585</v>
      </c>
      <c r="R306" s="20" t="s">
        <v>1155</v>
      </c>
      <c r="S306" s="20">
        <v>10785737</v>
      </c>
      <c r="T306" s="39"/>
      <c r="U306" s="20"/>
      <c r="V306" s="20"/>
      <c r="W306" s="39"/>
      <c r="X306" s="20"/>
      <c r="Y306" s="20"/>
      <c r="Z306" s="20"/>
      <c r="AA306" s="39"/>
    </row>
    <row r="307" spans="2:27" ht="15.75" customHeight="1">
      <c r="B307" s="39"/>
      <c r="C307" s="20"/>
      <c r="D307" s="20"/>
      <c r="E307" s="39"/>
      <c r="F307" s="20"/>
      <c r="G307" s="20"/>
      <c r="H307" s="20"/>
      <c r="I307" s="39"/>
      <c r="J307" s="20" t="s">
        <v>488</v>
      </c>
      <c r="K307" s="20" t="s">
        <v>584</v>
      </c>
      <c r="L307" s="20" t="s">
        <v>1156</v>
      </c>
      <c r="M307" s="20">
        <v>309325</v>
      </c>
      <c r="N307" s="39"/>
      <c r="O307" s="20" t="s">
        <v>482</v>
      </c>
      <c r="P307" s="20" t="s">
        <v>498</v>
      </c>
      <c r="Q307" s="20" t="s">
        <v>585</v>
      </c>
      <c r="R307" s="20" t="s">
        <v>1157</v>
      </c>
      <c r="S307" s="20">
        <v>10785739</v>
      </c>
      <c r="T307" s="39"/>
      <c r="U307" s="20"/>
      <c r="V307" s="20"/>
      <c r="W307" s="39"/>
      <c r="X307" s="20"/>
      <c r="Y307" s="20"/>
      <c r="Z307" s="20"/>
      <c r="AA307" s="39"/>
    </row>
    <row r="308" spans="2:27" ht="15.75" customHeight="1">
      <c r="B308" s="39"/>
      <c r="C308" s="20"/>
      <c r="D308" s="20"/>
      <c r="E308" s="39"/>
      <c r="F308" s="20"/>
      <c r="G308" s="20"/>
      <c r="H308" s="20"/>
      <c r="I308" s="39"/>
      <c r="J308" s="20" t="s">
        <v>488</v>
      </c>
      <c r="K308" s="20" t="s">
        <v>584</v>
      </c>
      <c r="L308" s="20" t="s">
        <v>1158</v>
      </c>
      <c r="M308" s="20">
        <v>309328</v>
      </c>
      <c r="N308" s="39"/>
      <c r="O308" s="20" t="s">
        <v>482</v>
      </c>
      <c r="P308" s="20" t="s">
        <v>498</v>
      </c>
      <c r="Q308" s="20" t="s">
        <v>585</v>
      </c>
      <c r="R308" s="20" t="s">
        <v>1159</v>
      </c>
      <c r="S308" s="20">
        <v>10785734</v>
      </c>
      <c r="T308" s="39"/>
      <c r="U308" s="20"/>
      <c r="V308" s="20"/>
      <c r="W308" s="39"/>
      <c r="X308" s="20"/>
      <c r="Y308" s="20"/>
      <c r="Z308" s="20"/>
      <c r="AA308" s="39"/>
    </row>
    <row r="309" spans="2:27" ht="15.75" customHeight="1">
      <c r="B309" s="39"/>
      <c r="C309" s="20"/>
      <c r="D309" s="20"/>
      <c r="E309" s="39"/>
      <c r="F309" s="20"/>
      <c r="G309" s="20"/>
      <c r="H309" s="20"/>
      <c r="I309" s="39"/>
      <c r="J309" s="20" t="s">
        <v>488</v>
      </c>
      <c r="K309" s="20" t="s">
        <v>584</v>
      </c>
      <c r="L309" s="20" t="s">
        <v>1160</v>
      </c>
      <c r="M309" s="20">
        <v>309338</v>
      </c>
      <c r="N309" s="39"/>
      <c r="O309" s="20" t="s">
        <v>482</v>
      </c>
      <c r="P309" s="20" t="s">
        <v>498</v>
      </c>
      <c r="Q309" s="20" t="s">
        <v>585</v>
      </c>
      <c r="R309" s="20" t="s">
        <v>1161</v>
      </c>
      <c r="S309" s="20">
        <v>10785744</v>
      </c>
      <c r="T309" s="39"/>
      <c r="U309" s="20"/>
      <c r="V309" s="20"/>
      <c r="W309" s="39"/>
      <c r="X309" s="20"/>
      <c r="Y309" s="20"/>
      <c r="Z309" s="20"/>
      <c r="AA309" s="39"/>
    </row>
    <row r="310" spans="2:27" ht="15.75" customHeight="1">
      <c r="B310" s="39"/>
      <c r="C310" s="20"/>
      <c r="D310" s="20"/>
      <c r="E310" s="39"/>
      <c r="F310" s="20"/>
      <c r="G310" s="20"/>
      <c r="H310" s="20"/>
      <c r="I310" s="39"/>
      <c r="J310" s="20" t="s">
        <v>488</v>
      </c>
      <c r="K310" s="20" t="s">
        <v>584</v>
      </c>
      <c r="L310" s="20" t="s">
        <v>1162</v>
      </c>
      <c r="M310" s="20">
        <v>309347</v>
      </c>
      <c r="N310" s="39"/>
      <c r="O310" s="20" t="s">
        <v>482</v>
      </c>
      <c r="P310" s="20" t="s">
        <v>498</v>
      </c>
      <c r="Q310" s="20" t="s">
        <v>585</v>
      </c>
      <c r="R310" s="20" t="s">
        <v>1163</v>
      </c>
      <c r="S310" s="20">
        <v>10785750</v>
      </c>
      <c r="T310" s="39"/>
      <c r="U310" s="20"/>
      <c r="V310" s="20"/>
      <c r="W310" s="39"/>
      <c r="X310" s="20"/>
      <c r="Y310" s="20"/>
      <c r="Z310" s="20"/>
      <c r="AA310" s="39"/>
    </row>
    <row r="311" spans="2:27" ht="15.75" customHeight="1">
      <c r="B311" s="39"/>
      <c r="C311" s="20"/>
      <c r="D311" s="20"/>
      <c r="E311" s="39"/>
      <c r="F311" s="20"/>
      <c r="G311" s="20"/>
      <c r="H311" s="20"/>
      <c r="I311" s="39"/>
      <c r="J311" s="20" t="s">
        <v>488</v>
      </c>
      <c r="K311" s="20" t="s">
        <v>584</v>
      </c>
      <c r="L311" s="20" t="s">
        <v>1164</v>
      </c>
      <c r="M311" s="20">
        <v>309357</v>
      </c>
      <c r="N311" s="39"/>
      <c r="O311" s="20" t="s">
        <v>482</v>
      </c>
      <c r="P311" s="20" t="s">
        <v>498</v>
      </c>
      <c r="Q311" s="20" t="s">
        <v>585</v>
      </c>
      <c r="R311" s="20" t="s">
        <v>1165</v>
      </c>
      <c r="S311" s="20">
        <v>10785755</v>
      </c>
      <c r="T311" s="39"/>
      <c r="U311" s="20"/>
      <c r="V311" s="20"/>
      <c r="W311" s="39"/>
      <c r="X311" s="20"/>
      <c r="Y311" s="20"/>
      <c r="Z311" s="20"/>
      <c r="AA311" s="39"/>
    </row>
    <row r="312" spans="2:27" ht="15.75" customHeight="1">
      <c r="B312" s="39"/>
      <c r="C312" s="20"/>
      <c r="D312" s="20"/>
      <c r="E312" s="39"/>
      <c r="F312" s="20"/>
      <c r="G312" s="20"/>
      <c r="H312" s="20"/>
      <c r="I312" s="39"/>
      <c r="J312" s="20" t="s">
        <v>488</v>
      </c>
      <c r="K312" s="20" t="s">
        <v>584</v>
      </c>
      <c r="L312" s="20" t="s">
        <v>1166</v>
      </c>
      <c r="M312" s="20">
        <v>309366</v>
      </c>
      <c r="N312" s="39"/>
      <c r="O312" s="20" t="s">
        <v>482</v>
      </c>
      <c r="P312" s="20" t="s">
        <v>498</v>
      </c>
      <c r="Q312" s="20" t="s">
        <v>585</v>
      </c>
      <c r="R312" s="20" t="s">
        <v>585</v>
      </c>
      <c r="S312" s="20">
        <v>10785767</v>
      </c>
      <c r="T312" s="39"/>
      <c r="U312" s="20"/>
      <c r="V312" s="20"/>
      <c r="W312" s="39"/>
      <c r="X312" s="20"/>
      <c r="Y312" s="20"/>
      <c r="Z312" s="20"/>
      <c r="AA312" s="39"/>
    </row>
    <row r="313" spans="2:27" ht="15.75" customHeight="1">
      <c r="B313" s="39"/>
      <c r="C313" s="20"/>
      <c r="D313" s="20"/>
      <c r="E313" s="39"/>
      <c r="F313" s="20"/>
      <c r="G313" s="20"/>
      <c r="H313" s="20"/>
      <c r="I313" s="39"/>
      <c r="J313" s="20" t="s">
        <v>488</v>
      </c>
      <c r="K313" s="20" t="s">
        <v>584</v>
      </c>
      <c r="L313" s="20" t="s">
        <v>1167</v>
      </c>
      <c r="M313" s="20">
        <v>309376</v>
      </c>
      <c r="N313" s="39"/>
      <c r="O313" s="20" t="s">
        <v>482</v>
      </c>
      <c r="P313" s="20" t="s">
        <v>498</v>
      </c>
      <c r="Q313" s="20" t="s">
        <v>585</v>
      </c>
      <c r="R313" s="20" t="s">
        <v>1168</v>
      </c>
      <c r="S313" s="20">
        <v>10785769</v>
      </c>
      <c r="T313" s="39"/>
      <c r="U313" s="20"/>
      <c r="V313" s="20"/>
      <c r="W313" s="39"/>
      <c r="X313" s="20"/>
      <c r="Y313" s="20"/>
      <c r="Z313" s="20"/>
      <c r="AA313" s="39"/>
    </row>
    <row r="314" spans="2:27" ht="15.75" customHeight="1">
      <c r="B314" s="39"/>
      <c r="C314" s="20"/>
      <c r="D314" s="20"/>
      <c r="E314" s="39"/>
      <c r="F314" s="20"/>
      <c r="G314" s="20"/>
      <c r="H314" s="20"/>
      <c r="I314" s="39"/>
      <c r="J314" s="20" t="s">
        <v>488</v>
      </c>
      <c r="K314" s="20" t="s">
        <v>584</v>
      </c>
      <c r="L314" s="20" t="s">
        <v>1169</v>
      </c>
      <c r="M314" s="20">
        <v>309385</v>
      </c>
      <c r="N314" s="39"/>
      <c r="O314" s="20" t="s">
        <v>482</v>
      </c>
      <c r="P314" s="20" t="s">
        <v>498</v>
      </c>
      <c r="Q314" s="20" t="s">
        <v>585</v>
      </c>
      <c r="R314" s="20" t="s">
        <v>1170</v>
      </c>
      <c r="S314" s="20">
        <v>10785772</v>
      </c>
      <c r="T314" s="39"/>
      <c r="U314" s="20"/>
      <c r="V314" s="20"/>
      <c r="W314" s="39"/>
      <c r="X314" s="20"/>
      <c r="Y314" s="20"/>
      <c r="Z314" s="20"/>
      <c r="AA314" s="39"/>
    </row>
    <row r="315" spans="2:27" ht="15.75" customHeight="1">
      <c r="B315" s="39"/>
      <c r="C315" s="20"/>
      <c r="D315" s="20"/>
      <c r="E315" s="39"/>
      <c r="F315" s="20"/>
      <c r="G315" s="20"/>
      <c r="H315" s="20"/>
      <c r="I315" s="39"/>
      <c r="J315" s="20" t="s">
        <v>488</v>
      </c>
      <c r="K315" s="20" t="s">
        <v>584</v>
      </c>
      <c r="L315" s="20" t="s">
        <v>1171</v>
      </c>
      <c r="M315" s="20">
        <v>309395</v>
      </c>
      <c r="N315" s="39"/>
      <c r="O315" s="20" t="s">
        <v>482</v>
      </c>
      <c r="P315" s="20" t="s">
        <v>498</v>
      </c>
      <c r="Q315" s="20" t="s">
        <v>585</v>
      </c>
      <c r="R315" s="20" t="s">
        <v>1172</v>
      </c>
      <c r="S315" s="20">
        <v>10785775</v>
      </c>
      <c r="T315" s="39"/>
      <c r="U315" s="20"/>
      <c r="V315" s="20"/>
      <c r="W315" s="39"/>
      <c r="X315" s="20"/>
      <c r="Y315" s="20"/>
      <c r="Z315" s="20"/>
      <c r="AA315" s="39"/>
    </row>
    <row r="316" spans="2:27" ht="15.75" customHeight="1">
      <c r="B316" s="39"/>
      <c r="C316" s="20"/>
      <c r="D316" s="20"/>
      <c r="E316" s="39"/>
      <c r="F316" s="20"/>
      <c r="G316" s="20"/>
      <c r="H316" s="20"/>
      <c r="I316" s="39"/>
      <c r="J316" s="20" t="s">
        <v>492</v>
      </c>
      <c r="K316" s="20" t="s">
        <v>588</v>
      </c>
      <c r="L316" s="20" t="s">
        <v>1173</v>
      </c>
      <c r="M316" s="20">
        <v>400108</v>
      </c>
      <c r="N316" s="39"/>
      <c r="O316" s="20" t="s">
        <v>482</v>
      </c>
      <c r="P316" s="20" t="s">
        <v>498</v>
      </c>
      <c r="Q316" s="20" t="s">
        <v>585</v>
      </c>
      <c r="R316" s="20" t="s">
        <v>1174</v>
      </c>
      <c r="S316" s="20">
        <v>10785778</v>
      </c>
      <c r="T316" s="39"/>
      <c r="U316" s="20"/>
      <c r="V316" s="20"/>
      <c r="W316" s="39"/>
      <c r="X316" s="20"/>
      <c r="Y316" s="20"/>
      <c r="Z316" s="20"/>
      <c r="AA316" s="39"/>
    </row>
    <row r="317" spans="2:27" ht="15.75" customHeight="1">
      <c r="B317" s="39"/>
      <c r="C317" s="20"/>
      <c r="D317" s="20"/>
      <c r="E317" s="39"/>
      <c r="F317" s="20"/>
      <c r="G317" s="20"/>
      <c r="H317" s="20"/>
      <c r="I317" s="39"/>
      <c r="J317" s="20" t="s">
        <v>492</v>
      </c>
      <c r="K317" s="20" t="s">
        <v>588</v>
      </c>
      <c r="L317" s="20" t="s">
        <v>1175</v>
      </c>
      <c r="M317" s="20">
        <v>400114</v>
      </c>
      <c r="N317" s="39"/>
      <c r="O317" s="20" t="s">
        <v>482</v>
      </c>
      <c r="P317" s="20" t="s">
        <v>498</v>
      </c>
      <c r="Q317" s="20" t="s">
        <v>585</v>
      </c>
      <c r="R317" s="20" t="s">
        <v>525</v>
      </c>
      <c r="S317" s="20">
        <v>10785799</v>
      </c>
      <c r="T317" s="39"/>
      <c r="U317" s="20"/>
      <c r="V317" s="20"/>
      <c r="W317" s="39"/>
      <c r="X317" s="20"/>
      <c r="Y317" s="20"/>
      <c r="Z317" s="20"/>
      <c r="AA317" s="39"/>
    </row>
    <row r="318" spans="2:27" ht="15.75" customHeight="1">
      <c r="B318" s="39"/>
      <c r="C318" s="20"/>
      <c r="D318" s="20"/>
      <c r="E318" s="39"/>
      <c r="F318" s="20"/>
      <c r="G318" s="20"/>
      <c r="H318" s="20"/>
      <c r="I318" s="39"/>
      <c r="J318" s="20" t="s">
        <v>492</v>
      </c>
      <c r="K318" s="20" t="s">
        <v>588</v>
      </c>
      <c r="L318" s="20" t="s">
        <v>1176</v>
      </c>
      <c r="M318" s="20">
        <v>400134</v>
      </c>
      <c r="N318" s="39"/>
      <c r="O318" s="20" t="s">
        <v>482</v>
      </c>
      <c r="P318" s="20" t="s">
        <v>498</v>
      </c>
      <c r="Q318" s="20" t="s">
        <v>585</v>
      </c>
      <c r="R318" s="20" t="s">
        <v>1177</v>
      </c>
      <c r="S318" s="20">
        <v>10785783</v>
      </c>
      <c r="T318" s="39"/>
      <c r="U318" s="20"/>
      <c r="V318" s="20"/>
      <c r="W318" s="39"/>
      <c r="X318" s="20"/>
      <c r="Y318" s="20"/>
      <c r="Z318" s="20"/>
      <c r="AA318" s="39"/>
    </row>
    <row r="319" spans="2:27" ht="15.75" customHeight="1">
      <c r="B319" s="39"/>
      <c r="C319" s="20"/>
      <c r="D319" s="20"/>
      <c r="E319" s="39"/>
      <c r="F319" s="20"/>
      <c r="G319" s="20"/>
      <c r="H319" s="20"/>
      <c r="I319" s="39"/>
      <c r="J319" s="20" t="s">
        <v>492</v>
      </c>
      <c r="K319" s="20" t="s">
        <v>588</v>
      </c>
      <c r="L319" s="20" t="s">
        <v>692</v>
      </c>
      <c r="M319" s="20">
        <v>400138</v>
      </c>
      <c r="N319" s="39"/>
      <c r="O319" s="20" t="s">
        <v>482</v>
      </c>
      <c r="P319" s="20" t="s">
        <v>498</v>
      </c>
      <c r="Q319" s="20" t="s">
        <v>585</v>
      </c>
      <c r="R319" s="20" t="s">
        <v>1178</v>
      </c>
      <c r="S319" s="20">
        <v>10785794</v>
      </c>
      <c r="T319" s="39"/>
      <c r="U319" s="20"/>
      <c r="V319" s="20"/>
      <c r="W319" s="39"/>
      <c r="X319" s="20"/>
      <c r="Y319" s="20"/>
      <c r="Z319" s="20"/>
      <c r="AA319" s="39"/>
    </row>
    <row r="320" spans="2:27" ht="15.75" customHeight="1">
      <c r="B320" s="39"/>
      <c r="C320" s="20"/>
      <c r="D320" s="20"/>
      <c r="E320" s="39"/>
      <c r="F320" s="20"/>
      <c r="G320" s="20"/>
      <c r="H320" s="20"/>
      <c r="I320" s="39"/>
      <c r="J320" s="20" t="s">
        <v>492</v>
      </c>
      <c r="K320" s="20" t="s">
        <v>588</v>
      </c>
      <c r="L320" s="20" t="s">
        <v>1080</v>
      </c>
      <c r="M320" s="20">
        <v>400156</v>
      </c>
      <c r="N320" s="39"/>
      <c r="O320" s="20" t="s">
        <v>482</v>
      </c>
      <c r="P320" s="20" t="s">
        <v>498</v>
      </c>
      <c r="Q320" s="20" t="s">
        <v>589</v>
      </c>
      <c r="R320" s="20" t="s">
        <v>1179</v>
      </c>
      <c r="S320" s="20">
        <v>10786610</v>
      </c>
      <c r="T320" s="39"/>
      <c r="U320" s="20"/>
      <c r="V320" s="20"/>
      <c r="W320" s="39"/>
      <c r="X320" s="20"/>
      <c r="Y320" s="20"/>
      <c r="Z320" s="20"/>
      <c r="AA320" s="39"/>
    </row>
    <row r="321" spans="2:27" ht="15.75" customHeight="1">
      <c r="B321" s="39"/>
      <c r="C321" s="20"/>
      <c r="D321" s="20"/>
      <c r="E321" s="39"/>
      <c r="F321" s="20"/>
      <c r="G321" s="20"/>
      <c r="H321" s="20"/>
      <c r="I321" s="39"/>
      <c r="J321" s="20" t="s">
        <v>492</v>
      </c>
      <c r="K321" s="20" t="s">
        <v>588</v>
      </c>
      <c r="L321" s="20" t="s">
        <v>1180</v>
      </c>
      <c r="M321" s="20">
        <v>400158</v>
      </c>
      <c r="N321" s="39"/>
      <c r="O321" s="20" t="s">
        <v>482</v>
      </c>
      <c r="P321" s="20" t="s">
        <v>498</v>
      </c>
      <c r="Q321" s="20" t="s">
        <v>589</v>
      </c>
      <c r="R321" s="20" t="s">
        <v>1181</v>
      </c>
      <c r="S321" s="20">
        <v>10786611</v>
      </c>
      <c r="T321" s="39"/>
      <c r="U321" s="20"/>
      <c r="V321" s="20"/>
      <c r="W321" s="39"/>
      <c r="X321" s="20"/>
      <c r="Y321" s="20"/>
      <c r="Z321" s="20"/>
      <c r="AA321" s="39"/>
    </row>
    <row r="322" spans="2:27" ht="15.75" customHeight="1">
      <c r="B322" s="39"/>
      <c r="C322" s="20"/>
      <c r="D322" s="20"/>
      <c r="E322" s="39"/>
      <c r="F322" s="20"/>
      <c r="G322" s="20"/>
      <c r="H322" s="20"/>
      <c r="I322" s="39"/>
      <c r="J322" s="20" t="s">
        <v>492</v>
      </c>
      <c r="K322" s="20" t="s">
        <v>588</v>
      </c>
      <c r="L322" s="20" t="s">
        <v>1182</v>
      </c>
      <c r="M322" s="20">
        <v>400160</v>
      </c>
      <c r="N322" s="39"/>
      <c r="O322" s="20" t="s">
        <v>482</v>
      </c>
      <c r="P322" s="20" t="s">
        <v>498</v>
      </c>
      <c r="Q322" s="20" t="s">
        <v>589</v>
      </c>
      <c r="R322" s="20" t="s">
        <v>615</v>
      </c>
      <c r="S322" s="20">
        <v>10786615</v>
      </c>
      <c r="T322" s="39"/>
      <c r="U322" s="20"/>
      <c r="V322" s="20"/>
      <c r="W322" s="39"/>
      <c r="X322" s="20"/>
      <c r="Y322" s="20"/>
      <c r="Z322" s="20"/>
      <c r="AA322" s="39"/>
    </row>
    <row r="323" spans="2:27" ht="15.75" customHeight="1">
      <c r="B323" s="39"/>
      <c r="C323" s="20"/>
      <c r="D323" s="20"/>
      <c r="E323" s="39"/>
      <c r="F323" s="20"/>
      <c r="G323" s="20"/>
      <c r="H323" s="20"/>
      <c r="I323" s="39"/>
      <c r="J323" s="20" t="s">
        <v>492</v>
      </c>
      <c r="K323" s="20" t="s">
        <v>588</v>
      </c>
      <c r="L323" s="20" t="s">
        <v>1183</v>
      </c>
      <c r="M323" s="20">
        <v>400173</v>
      </c>
      <c r="N323" s="39"/>
      <c r="O323" s="20" t="s">
        <v>482</v>
      </c>
      <c r="P323" s="20" t="s">
        <v>498</v>
      </c>
      <c r="Q323" s="20" t="s">
        <v>589</v>
      </c>
      <c r="R323" s="20" t="s">
        <v>1184</v>
      </c>
      <c r="S323" s="20">
        <v>10786655</v>
      </c>
      <c r="T323" s="39"/>
      <c r="U323" s="20"/>
      <c r="V323" s="20"/>
      <c r="W323" s="39"/>
      <c r="X323" s="20"/>
      <c r="Y323" s="20"/>
      <c r="Z323" s="20"/>
      <c r="AA323" s="39"/>
    </row>
    <row r="324" spans="2:27" ht="15.75" customHeight="1">
      <c r="B324" s="39"/>
      <c r="C324" s="20"/>
      <c r="D324" s="20"/>
      <c r="E324" s="39"/>
      <c r="F324" s="20"/>
      <c r="G324" s="20"/>
      <c r="H324" s="20"/>
      <c r="I324" s="39"/>
      <c r="J324" s="20" t="s">
        <v>492</v>
      </c>
      <c r="K324" s="20" t="s">
        <v>588</v>
      </c>
      <c r="L324" s="20" t="s">
        <v>1185</v>
      </c>
      <c r="M324" s="20">
        <v>400177</v>
      </c>
      <c r="N324" s="39"/>
      <c r="O324" s="20" t="s">
        <v>482</v>
      </c>
      <c r="P324" s="20" t="s">
        <v>498</v>
      </c>
      <c r="Q324" s="20" t="s">
        <v>589</v>
      </c>
      <c r="R324" s="20" t="s">
        <v>1186</v>
      </c>
      <c r="S324" s="20">
        <v>10786629</v>
      </c>
      <c r="T324" s="39"/>
      <c r="U324" s="20"/>
      <c r="V324" s="20"/>
      <c r="W324" s="39"/>
      <c r="X324" s="20"/>
      <c r="Y324" s="20"/>
      <c r="Z324" s="20"/>
      <c r="AA324" s="39"/>
    </row>
    <row r="325" spans="2:27" ht="15.75" customHeight="1">
      <c r="B325" s="39"/>
      <c r="C325" s="20"/>
      <c r="D325" s="20"/>
      <c r="E325" s="39"/>
      <c r="F325" s="20"/>
      <c r="G325" s="20"/>
      <c r="H325" s="20"/>
      <c r="I325" s="39"/>
      <c r="J325" s="20" t="s">
        <v>492</v>
      </c>
      <c r="K325" s="20" t="s">
        <v>591</v>
      </c>
      <c r="L325" s="20" t="s">
        <v>1187</v>
      </c>
      <c r="M325" s="20">
        <v>401807</v>
      </c>
      <c r="N325" s="39"/>
      <c r="O325" s="20" t="s">
        <v>482</v>
      </c>
      <c r="P325" s="20" t="s">
        <v>498</v>
      </c>
      <c r="Q325" s="20" t="s">
        <v>589</v>
      </c>
      <c r="R325" s="20" t="s">
        <v>1188</v>
      </c>
      <c r="S325" s="20">
        <v>10786623</v>
      </c>
      <c r="T325" s="39"/>
      <c r="U325" s="20"/>
      <c r="V325" s="20"/>
      <c r="W325" s="39"/>
      <c r="X325" s="20"/>
      <c r="Y325" s="20"/>
      <c r="Z325" s="20"/>
      <c r="AA325" s="39"/>
    </row>
    <row r="326" spans="2:27" ht="15.75" customHeight="1">
      <c r="B326" s="39"/>
      <c r="C326" s="20"/>
      <c r="D326" s="20"/>
      <c r="E326" s="39"/>
      <c r="F326" s="20"/>
      <c r="G326" s="20"/>
      <c r="H326" s="20"/>
      <c r="I326" s="39"/>
      <c r="J326" s="20" t="s">
        <v>492</v>
      </c>
      <c r="K326" s="20" t="s">
        <v>591</v>
      </c>
      <c r="L326" s="20" t="s">
        <v>1189</v>
      </c>
      <c r="M326" s="20">
        <v>401823</v>
      </c>
      <c r="N326" s="39"/>
      <c r="O326" s="20" t="s">
        <v>482</v>
      </c>
      <c r="P326" s="20" t="s">
        <v>498</v>
      </c>
      <c r="Q326" s="20" t="s">
        <v>589</v>
      </c>
      <c r="R326" s="20" t="s">
        <v>1190</v>
      </c>
      <c r="S326" s="20">
        <v>10786635</v>
      </c>
      <c r="T326" s="39"/>
      <c r="U326" s="20"/>
      <c r="V326" s="20"/>
      <c r="W326" s="39"/>
      <c r="X326" s="20"/>
      <c r="Y326" s="20"/>
      <c r="Z326" s="20"/>
      <c r="AA326" s="39"/>
    </row>
    <row r="327" spans="2:27" ht="15.75" customHeight="1">
      <c r="B327" s="39"/>
      <c r="C327" s="20"/>
      <c r="D327" s="20"/>
      <c r="E327" s="39"/>
      <c r="F327" s="20"/>
      <c r="G327" s="20"/>
      <c r="H327" s="20"/>
      <c r="I327" s="39"/>
      <c r="J327" s="20" t="s">
        <v>492</v>
      </c>
      <c r="K327" s="20" t="s">
        <v>591</v>
      </c>
      <c r="L327" s="20" t="s">
        <v>1191</v>
      </c>
      <c r="M327" s="20">
        <v>401831</v>
      </c>
      <c r="N327" s="39"/>
      <c r="O327" s="20" t="s">
        <v>482</v>
      </c>
      <c r="P327" s="20" t="s">
        <v>498</v>
      </c>
      <c r="Q327" s="20" t="s">
        <v>589</v>
      </c>
      <c r="R327" s="20" t="s">
        <v>1192</v>
      </c>
      <c r="S327" s="20">
        <v>10786647</v>
      </c>
      <c r="T327" s="39"/>
      <c r="U327" s="20"/>
      <c r="V327" s="20"/>
      <c r="W327" s="39"/>
      <c r="X327" s="20"/>
      <c r="Y327" s="20"/>
      <c r="Z327" s="20"/>
      <c r="AA327" s="39"/>
    </row>
    <row r="328" spans="2:27" ht="15.75" customHeight="1">
      <c r="B328" s="39"/>
      <c r="C328" s="20"/>
      <c r="D328" s="20"/>
      <c r="E328" s="39"/>
      <c r="F328" s="20"/>
      <c r="G328" s="20"/>
      <c r="H328" s="20"/>
      <c r="I328" s="39"/>
      <c r="J328" s="20" t="s">
        <v>492</v>
      </c>
      <c r="K328" s="20" t="s">
        <v>591</v>
      </c>
      <c r="L328" s="20" t="s">
        <v>1193</v>
      </c>
      <c r="M328" s="20">
        <v>401855</v>
      </c>
      <c r="N328" s="39"/>
      <c r="O328" s="20" t="s">
        <v>482</v>
      </c>
      <c r="P328" s="20" t="s">
        <v>498</v>
      </c>
      <c r="Q328" s="20" t="s">
        <v>589</v>
      </c>
      <c r="R328" s="20" t="s">
        <v>1194</v>
      </c>
      <c r="S328" s="20">
        <v>10786659</v>
      </c>
      <c r="T328" s="39"/>
      <c r="U328" s="20"/>
      <c r="V328" s="20"/>
      <c r="W328" s="39"/>
      <c r="X328" s="20"/>
      <c r="Y328" s="20"/>
      <c r="Z328" s="20"/>
      <c r="AA328" s="39"/>
    </row>
    <row r="329" spans="2:27" ht="15.75" customHeight="1">
      <c r="B329" s="39"/>
      <c r="C329" s="20"/>
      <c r="D329" s="20"/>
      <c r="E329" s="39"/>
      <c r="F329" s="20"/>
      <c r="G329" s="20"/>
      <c r="H329" s="20"/>
      <c r="I329" s="39"/>
      <c r="J329" s="20" t="s">
        <v>492</v>
      </c>
      <c r="K329" s="20" t="s">
        <v>595</v>
      </c>
      <c r="L329" s="20" t="s">
        <v>1195</v>
      </c>
      <c r="M329" s="20">
        <v>404104</v>
      </c>
      <c r="N329" s="39"/>
      <c r="O329" s="20" t="s">
        <v>482</v>
      </c>
      <c r="P329" s="20" t="s">
        <v>498</v>
      </c>
      <c r="Q329" s="20" t="s">
        <v>589</v>
      </c>
      <c r="R329" s="20" t="s">
        <v>619</v>
      </c>
      <c r="S329" s="20">
        <v>10786671</v>
      </c>
      <c r="T329" s="39"/>
      <c r="U329" s="20"/>
      <c r="V329" s="20"/>
      <c r="W329" s="39"/>
      <c r="X329" s="20"/>
      <c r="Y329" s="20"/>
      <c r="Z329" s="20"/>
      <c r="AA329" s="39"/>
    </row>
    <row r="330" spans="2:27" ht="15.75" customHeight="1">
      <c r="B330" s="39"/>
      <c r="C330" s="20"/>
      <c r="D330" s="20"/>
      <c r="E330" s="39"/>
      <c r="F330" s="20"/>
      <c r="G330" s="20"/>
      <c r="H330" s="20"/>
      <c r="I330" s="39"/>
      <c r="J330" s="20" t="s">
        <v>492</v>
      </c>
      <c r="K330" s="20" t="s">
        <v>595</v>
      </c>
      <c r="L330" s="20" t="s">
        <v>1196</v>
      </c>
      <c r="M330" s="20">
        <v>404109</v>
      </c>
      <c r="N330" s="39"/>
      <c r="O330" s="20" t="s">
        <v>482</v>
      </c>
      <c r="P330" s="20" t="s">
        <v>498</v>
      </c>
      <c r="Q330" s="20" t="s">
        <v>589</v>
      </c>
      <c r="R330" s="20" t="s">
        <v>525</v>
      </c>
      <c r="S330" s="20">
        <v>10786699</v>
      </c>
      <c r="T330" s="39"/>
      <c r="U330" s="20"/>
      <c r="V330" s="20"/>
      <c r="W330" s="39"/>
      <c r="X330" s="20"/>
      <c r="Y330" s="20"/>
      <c r="Z330" s="20"/>
      <c r="AA330" s="39"/>
    </row>
    <row r="331" spans="2:27" ht="15.75" customHeight="1">
      <c r="B331" s="39"/>
      <c r="C331" s="20"/>
      <c r="D331" s="20"/>
      <c r="E331" s="39"/>
      <c r="F331" s="20"/>
      <c r="G331" s="20"/>
      <c r="H331" s="20"/>
      <c r="I331" s="39"/>
      <c r="J331" s="20" t="s">
        <v>492</v>
      </c>
      <c r="K331" s="20" t="s">
        <v>595</v>
      </c>
      <c r="L331" s="20" t="s">
        <v>1197</v>
      </c>
      <c r="M331" s="20">
        <v>404111</v>
      </c>
      <c r="N331" s="39"/>
      <c r="O331" s="20" t="s">
        <v>482</v>
      </c>
      <c r="P331" s="20" t="s">
        <v>498</v>
      </c>
      <c r="Q331" s="20" t="s">
        <v>589</v>
      </c>
      <c r="R331" s="20" t="s">
        <v>1198</v>
      </c>
      <c r="S331" s="20">
        <v>10786683</v>
      </c>
      <c r="T331" s="39"/>
      <c r="U331" s="20"/>
      <c r="V331" s="20"/>
      <c r="W331" s="39"/>
      <c r="X331" s="20"/>
      <c r="Y331" s="20"/>
      <c r="Z331" s="20"/>
      <c r="AA331" s="39"/>
    </row>
    <row r="332" spans="2:27" ht="15.75" customHeight="1">
      <c r="B332" s="39"/>
      <c r="C332" s="20"/>
      <c r="D332" s="20"/>
      <c r="E332" s="39"/>
      <c r="F332" s="20"/>
      <c r="G332" s="20"/>
      <c r="H332" s="20"/>
      <c r="I332" s="39"/>
      <c r="J332" s="20" t="s">
        <v>492</v>
      </c>
      <c r="K332" s="20" t="s">
        <v>595</v>
      </c>
      <c r="L332" s="20" t="s">
        <v>1199</v>
      </c>
      <c r="M332" s="20">
        <v>404123</v>
      </c>
      <c r="N332" s="39"/>
      <c r="O332" s="20" t="s">
        <v>482</v>
      </c>
      <c r="P332" s="20" t="s">
        <v>498</v>
      </c>
      <c r="Q332" s="20" t="s">
        <v>592</v>
      </c>
      <c r="R332" s="20" t="s">
        <v>1200</v>
      </c>
      <c r="S332" s="20">
        <v>10787613</v>
      </c>
      <c r="T332" s="39"/>
      <c r="U332" s="20"/>
      <c r="V332" s="20"/>
      <c r="W332" s="39"/>
      <c r="X332" s="20"/>
      <c r="Y332" s="20"/>
      <c r="Z332" s="20"/>
      <c r="AA332" s="39"/>
    </row>
    <row r="333" spans="2:27" ht="15.75" customHeight="1">
      <c r="B333" s="39"/>
      <c r="C333" s="20"/>
      <c r="D333" s="20"/>
      <c r="E333" s="39"/>
      <c r="F333" s="20"/>
      <c r="G333" s="20"/>
      <c r="H333" s="20"/>
      <c r="I333" s="39"/>
      <c r="J333" s="20" t="s">
        <v>492</v>
      </c>
      <c r="K333" s="20" t="s">
        <v>595</v>
      </c>
      <c r="L333" s="20" t="s">
        <v>1118</v>
      </c>
      <c r="M333" s="20">
        <v>404138</v>
      </c>
      <c r="N333" s="39"/>
      <c r="O333" s="20" t="s">
        <v>482</v>
      </c>
      <c r="P333" s="20" t="s">
        <v>498</v>
      </c>
      <c r="Q333" s="20" t="s">
        <v>592</v>
      </c>
      <c r="R333" s="20" t="s">
        <v>1201</v>
      </c>
      <c r="S333" s="20">
        <v>10787627</v>
      </c>
      <c r="T333" s="39"/>
      <c r="U333" s="20"/>
      <c r="V333" s="20"/>
      <c r="W333" s="39"/>
      <c r="X333" s="20"/>
      <c r="Y333" s="20"/>
      <c r="Z333" s="20"/>
      <c r="AA333" s="39"/>
    </row>
    <row r="334" spans="2:27" ht="15.75" customHeight="1">
      <c r="B334" s="39"/>
      <c r="C334" s="20"/>
      <c r="D334" s="20"/>
      <c r="E334" s="39"/>
      <c r="F334" s="20"/>
      <c r="G334" s="20"/>
      <c r="H334" s="20"/>
      <c r="I334" s="39"/>
      <c r="J334" s="20" t="s">
        <v>492</v>
      </c>
      <c r="K334" s="20" t="s">
        <v>595</v>
      </c>
      <c r="L334" s="20" t="s">
        <v>741</v>
      </c>
      <c r="M334" s="20">
        <v>404147</v>
      </c>
      <c r="N334" s="39"/>
      <c r="O334" s="20" t="s">
        <v>482</v>
      </c>
      <c r="P334" s="20" t="s">
        <v>498</v>
      </c>
      <c r="Q334" s="20" t="s">
        <v>592</v>
      </c>
      <c r="R334" s="20" t="s">
        <v>1202</v>
      </c>
      <c r="S334" s="20">
        <v>10787640</v>
      </c>
      <c r="T334" s="39"/>
      <c r="U334" s="20"/>
      <c r="V334" s="20"/>
      <c r="W334" s="39"/>
      <c r="X334" s="20"/>
      <c r="Y334" s="20"/>
      <c r="Z334" s="20"/>
      <c r="AA334" s="39"/>
    </row>
    <row r="335" spans="2:27" ht="15.75" customHeight="1">
      <c r="B335" s="39"/>
      <c r="C335" s="20"/>
      <c r="D335" s="20"/>
      <c r="E335" s="39"/>
      <c r="F335" s="20"/>
      <c r="G335" s="20"/>
      <c r="H335" s="20"/>
      <c r="I335" s="39"/>
      <c r="J335" s="20" t="s">
        <v>492</v>
      </c>
      <c r="K335" s="20" t="s">
        <v>595</v>
      </c>
      <c r="L335" s="20" t="s">
        <v>1203</v>
      </c>
      <c r="M335" s="20">
        <v>404161</v>
      </c>
      <c r="N335" s="39"/>
      <c r="O335" s="20" t="s">
        <v>482</v>
      </c>
      <c r="P335" s="20" t="s">
        <v>498</v>
      </c>
      <c r="Q335" s="20" t="s">
        <v>592</v>
      </c>
      <c r="R335" s="20" t="s">
        <v>1204</v>
      </c>
      <c r="S335" s="20">
        <v>10787654</v>
      </c>
      <c r="T335" s="39"/>
      <c r="U335" s="20"/>
      <c r="V335" s="20"/>
      <c r="W335" s="39"/>
      <c r="X335" s="20"/>
      <c r="Y335" s="20"/>
      <c r="Z335" s="20"/>
      <c r="AA335" s="39"/>
    </row>
    <row r="336" spans="2:27" ht="15.75" customHeight="1">
      <c r="B336" s="39"/>
      <c r="C336" s="20"/>
      <c r="D336" s="20"/>
      <c r="E336" s="39"/>
      <c r="F336" s="20"/>
      <c r="G336" s="20"/>
      <c r="H336" s="20"/>
      <c r="I336" s="39"/>
      <c r="J336" s="20" t="s">
        <v>492</v>
      </c>
      <c r="K336" s="20" t="s">
        <v>595</v>
      </c>
      <c r="L336" s="20" t="s">
        <v>1205</v>
      </c>
      <c r="M336" s="20">
        <v>404190</v>
      </c>
      <c r="N336" s="39"/>
      <c r="O336" s="20" t="s">
        <v>482</v>
      </c>
      <c r="P336" s="20" t="s">
        <v>498</v>
      </c>
      <c r="Q336" s="20" t="s">
        <v>592</v>
      </c>
      <c r="R336" s="20" t="s">
        <v>1206</v>
      </c>
      <c r="S336" s="20">
        <v>10787667</v>
      </c>
      <c r="T336" s="39"/>
      <c r="U336" s="20"/>
      <c r="V336" s="20"/>
      <c r="W336" s="39"/>
      <c r="X336" s="20"/>
      <c r="Y336" s="20"/>
      <c r="Z336" s="20"/>
      <c r="AA336" s="39"/>
    </row>
    <row r="337" spans="2:27" ht="15.75" customHeight="1">
      <c r="B337" s="39"/>
      <c r="C337" s="20"/>
      <c r="D337" s="20"/>
      <c r="E337" s="39"/>
      <c r="F337" s="20"/>
      <c r="G337" s="20"/>
      <c r="H337" s="20"/>
      <c r="I337" s="39"/>
      <c r="J337" s="20" t="s">
        <v>492</v>
      </c>
      <c r="K337" s="20" t="s">
        <v>599</v>
      </c>
      <c r="L337" s="20" t="s">
        <v>1207</v>
      </c>
      <c r="M337" s="20">
        <v>404414</v>
      </c>
      <c r="N337" s="39"/>
      <c r="O337" s="20" t="s">
        <v>482</v>
      </c>
      <c r="P337" s="20" t="s">
        <v>498</v>
      </c>
      <c r="Q337" s="20" t="s">
        <v>592</v>
      </c>
      <c r="R337" s="20" t="s">
        <v>592</v>
      </c>
      <c r="S337" s="20">
        <v>10787681</v>
      </c>
      <c r="T337" s="39"/>
      <c r="U337" s="20"/>
      <c r="V337" s="20"/>
      <c r="W337" s="39"/>
      <c r="X337" s="20"/>
      <c r="Y337" s="20"/>
      <c r="Z337" s="20"/>
      <c r="AA337" s="39"/>
    </row>
    <row r="338" spans="2:27" ht="15.75" customHeight="1">
      <c r="B338" s="39"/>
      <c r="C338" s="20"/>
      <c r="D338" s="20"/>
      <c r="E338" s="39"/>
      <c r="F338" s="20"/>
      <c r="G338" s="20"/>
      <c r="H338" s="20"/>
      <c r="I338" s="39"/>
      <c r="J338" s="20" t="s">
        <v>492</v>
      </c>
      <c r="K338" s="20" t="s">
        <v>599</v>
      </c>
      <c r="L338" s="20" t="s">
        <v>1208</v>
      </c>
      <c r="M338" s="20">
        <v>404419</v>
      </c>
      <c r="N338" s="39"/>
      <c r="O338" s="20" t="s">
        <v>482</v>
      </c>
      <c r="P338" s="20" t="s">
        <v>498</v>
      </c>
      <c r="Q338" s="20" t="s">
        <v>596</v>
      </c>
      <c r="R338" s="20" t="s">
        <v>1209</v>
      </c>
      <c r="S338" s="20">
        <v>10789510</v>
      </c>
      <c r="T338" s="39"/>
      <c r="U338" s="20"/>
      <c r="V338" s="20"/>
      <c r="W338" s="39"/>
      <c r="X338" s="20"/>
      <c r="Y338" s="20"/>
      <c r="Z338" s="20"/>
      <c r="AA338" s="39"/>
    </row>
    <row r="339" spans="2:27" ht="15.75" customHeight="1">
      <c r="B339" s="39"/>
      <c r="C339" s="20"/>
      <c r="D339" s="20"/>
      <c r="E339" s="39"/>
      <c r="F339" s="20"/>
      <c r="G339" s="20"/>
      <c r="H339" s="20"/>
      <c r="I339" s="39"/>
      <c r="J339" s="20" t="s">
        <v>492</v>
      </c>
      <c r="K339" s="20" t="s">
        <v>599</v>
      </c>
      <c r="L339" s="20" t="s">
        <v>979</v>
      </c>
      <c r="M339" s="20">
        <v>404433</v>
      </c>
      <c r="N339" s="39"/>
      <c r="O339" s="20" t="s">
        <v>482</v>
      </c>
      <c r="P339" s="20" t="s">
        <v>498</v>
      </c>
      <c r="Q339" s="20" t="s">
        <v>596</v>
      </c>
      <c r="R339" s="20" t="s">
        <v>1005</v>
      </c>
      <c r="S339" s="20">
        <v>10789511</v>
      </c>
      <c r="T339" s="39"/>
      <c r="U339" s="20"/>
      <c r="V339" s="20"/>
      <c r="W339" s="39"/>
      <c r="X339" s="20"/>
      <c r="Y339" s="20"/>
      <c r="Z339" s="20"/>
      <c r="AA339" s="39"/>
    </row>
    <row r="340" spans="2:27" ht="15.75" customHeight="1">
      <c r="B340" s="39"/>
      <c r="C340" s="20"/>
      <c r="D340" s="20"/>
      <c r="E340" s="39"/>
      <c r="F340" s="20"/>
      <c r="G340" s="20"/>
      <c r="H340" s="20"/>
      <c r="I340" s="39"/>
      <c r="J340" s="20" t="s">
        <v>492</v>
      </c>
      <c r="K340" s="20" t="s">
        <v>599</v>
      </c>
      <c r="L340" s="20" t="s">
        <v>1210</v>
      </c>
      <c r="M340" s="20">
        <v>404442</v>
      </c>
      <c r="N340" s="39"/>
      <c r="O340" s="20" t="s">
        <v>482</v>
      </c>
      <c r="P340" s="20" t="s">
        <v>498</v>
      </c>
      <c r="Q340" s="20" t="s">
        <v>596</v>
      </c>
      <c r="R340" s="20" t="s">
        <v>1211</v>
      </c>
      <c r="S340" s="20">
        <v>10789531</v>
      </c>
      <c r="T340" s="39"/>
      <c r="U340" s="20"/>
      <c r="V340" s="20"/>
      <c r="W340" s="39"/>
      <c r="X340" s="20"/>
      <c r="Y340" s="20"/>
      <c r="Z340" s="20"/>
      <c r="AA340" s="39"/>
    </row>
    <row r="341" spans="2:27" ht="15.75" customHeight="1">
      <c r="B341" s="39"/>
      <c r="C341" s="20"/>
      <c r="D341" s="20"/>
      <c r="E341" s="39"/>
      <c r="F341" s="20"/>
      <c r="G341" s="20"/>
      <c r="H341" s="20"/>
      <c r="I341" s="39"/>
      <c r="J341" s="20" t="s">
        <v>492</v>
      </c>
      <c r="K341" s="20" t="s">
        <v>599</v>
      </c>
      <c r="L341" s="20" t="s">
        <v>1212</v>
      </c>
      <c r="M341" s="20">
        <v>404471</v>
      </c>
      <c r="N341" s="39"/>
      <c r="O341" s="20" t="s">
        <v>482</v>
      </c>
      <c r="P341" s="20" t="s">
        <v>498</v>
      </c>
      <c r="Q341" s="20" t="s">
        <v>596</v>
      </c>
      <c r="R341" s="20" t="s">
        <v>1213</v>
      </c>
      <c r="S341" s="20">
        <v>10789513</v>
      </c>
      <c r="T341" s="39"/>
      <c r="U341" s="20"/>
      <c r="V341" s="20"/>
      <c r="W341" s="39"/>
      <c r="X341" s="20"/>
      <c r="Y341" s="20"/>
      <c r="Z341" s="20"/>
      <c r="AA341" s="39"/>
    </row>
    <row r="342" spans="2:27" ht="15.75" customHeight="1">
      <c r="B342" s="39"/>
      <c r="C342" s="20"/>
      <c r="D342" s="20"/>
      <c r="E342" s="39"/>
      <c r="F342" s="20"/>
      <c r="G342" s="20"/>
      <c r="H342" s="20"/>
      <c r="I342" s="39"/>
      <c r="J342" s="20" t="s">
        <v>492</v>
      </c>
      <c r="K342" s="20" t="s">
        <v>599</v>
      </c>
      <c r="L342" s="20" t="s">
        <v>1214</v>
      </c>
      <c r="M342" s="20">
        <v>404480</v>
      </c>
      <c r="N342" s="39"/>
      <c r="O342" s="20" t="s">
        <v>482</v>
      </c>
      <c r="P342" s="20" t="s">
        <v>498</v>
      </c>
      <c r="Q342" s="20" t="s">
        <v>596</v>
      </c>
      <c r="R342" s="20" t="s">
        <v>1215</v>
      </c>
      <c r="S342" s="20">
        <v>10789520</v>
      </c>
      <c r="T342" s="39"/>
      <c r="U342" s="20"/>
      <c r="V342" s="20"/>
      <c r="W342" s="39"/>
      <c r="X342" s="20"/>
      <c r="Y342" s="20"/>
      <c r="Z342" s="20"/>
      <c r="AA342" s="39"/>
    </row>
    <row r="343" spans="2:27" ht="15.75" customHeight="1">
      <c r="B343" s="39"/>
      <c r="C343" s="20"/>
      <c r="D343" s="20"/>
      <c r="E343" s="39"/>
      <c r="F343" s="20"/>
      <c r="G343" s="20"/>
      <c r="H343" s="20"/>
      <c r="I343" s="39"/>
      <c r="J343" s="20" t="s">
        <v>492</v>
      </c>
      <c r="K343" s="20" t="s">
        <v>492</v>
      </c>
      <c r="L343" s="20" t="s">
        <v>1216</v>
      </c>
      <c r="M343" s="20">
        <v>404712</v>
      </c>
      <c r="N343" s="39"/>
      <c r="O343" s="20" t="s">
        <v>482</v>
      </c>
      <c r="P343" s="20" t="s">
        <v>498</v>
      </c>
      <c r="Q343" s="20" t="s">
        <v>596</v>
      </c>
      <c r="R343" s="20" t="s">
        <v>1217</v>
      </c>
      <c r="S343" s="20">
        <v>10789527</v>
      </c>
      <c r="T343" s="39"/>
      <c r="U343" s="20"/>
      <c r="V343" s="20"/>
      <c r="W343" s="39"/>
      <c r="X343" s="20"/>
      <c r="Y343" s="20"/>
      <c r="Z343" s="20"/>
      <c r="AA343" s="39"/>
    </row>
    <row r="344" spans="2:27" ht="15.75" customHeight="1">
      <c r="B344" s="39"/>
      <c r="C344" s="20"/>
      <c r="D344" s="20"/>
      <c r="E344" s="39"/>
      <c r="F344" s="20"/>
      <c r="G344" s="20"/>
      <c r="H344" s="20"/>
      <c r="I344" s="39"/>
      <c r="J344" s="20" t="s">
        <v>492</v>
      </c>
      <c r="K344" s="20" t="s">
        <v>492</v>
      </c>
      <c r="L344" s="20" t="s">
        <v>1218</v>
      </c>
      <c r="M344" s="20">
        <v>404717</v>
      </c>
      <c r="N344" s="39"/>
      <c r="O344" s="20" t="s">
        <v>482</v>
      </c>
      <c r="P344" s="20" t="s">
        <v>498</v>
      </c>
      <c r="Q344" s="20" t="s">
        <v>596</v>
      </c>
      <c r="R344" s="20" t="s">
        <v>1219</v>
      </c>
      <c r="S344" s="20">
        <v>10789533</v>
      </c>
      <c r="T344" s="39"/>
      <c r="U344" s="20"/>
      <c r="V344" s="20"/>
      <c r="W344" s="39"/>
      <c r="X344" s="20"/>
      <c r="Y344" s="20"/>
      <c r="Z344" s="20"/>
      <c r="AA344" s="39"/>
    </row>
    <row r="345" spans="2:27" ht="15.75" customHeight="1">
      <c r="B345" s="39"/>
      <c r="C345" s="20"/>
      <c r="D345" s="20"/>
      <c r="E345" s="39"/>
      <c r="F345" s="20"/>
      <c r="G345" s="20"/>
      <c r="H345" s="20"/>
      <c r="I345" s="39"/>
      <c r="J345" s="20" t="s">
        <v>492</v>
      </c>
      <c r="K345" s="20" t="s">
        <v>492</v>
      </c>
      <c r="L345" s="20" t="s">
        <v>1035</v>
      </c>
      <c r="M345" s="20">
        <v>404721</v>
      </c>
      <c r="N345" s="39"/>
      <c r="O345" s="20" t="s">
        <v>482</v>
      </c>
      <c r="P345" s="20" t="s">
        <v>498</v>
      </c>
      <c r="Q345" s="20" t="s">
        <v>596</v>
      </c>
      <c r="R345" s="20" t="s">
        <v>1220</v>
      </c>
      <c r="S345" s="20">
        <v>10789540</v>
      </c>
      <c r="T345" s="39"/>
      <c r="U345" s="20"/>
      <c r="V345" s="20"/>
      <c r="W345" s="39"/>
      <c r="X345" s="20"/>
      <c r="Y345" s="20"/>
      <c r="Z345" s="20"/>
      <c r="AA345" s="39"/>
    </row>
    <row r="346" spans="2:27" ht="15.75" customHeight="1">
      <c r="B346" s="39"/>
      <c r="C346" s="20"/>
      <c r="D346" s="20"/>
      <c r="E346" s="39"/>
      <c r="F346" s="20"/>
      <c r="G346" s="20"/>
      <c r="H346" s="20"/>
      <c r="I346" s="39"/>
      <c r="J346" s="20" t="s">
        <v>492</v>
      </c>
      <c r="K346" s="20" t="s">
        <v>492</v>
      </c>
      <c r="L346" s="20" t="s">
        <v>1221</v>
      </c>
      <c r="M346" s="20">
        <v>404740</v>
      </c>
      <c r="N346" s="39"/>
      <c r="O346" s="20" t="s">
        <v>482</v>
      </c>
      <c r="P346" s="20" t="s">
        <v>498</v>
      </c>
      <c r="Q346" s="20" t="s">
        <v>596</v>
      </c>
      <c r="R346" s="20" t="s">
        <v>1222</v>
      </c>
      <c r="S346" s="20">
        <v>10789561</v>
      </c>
      <c r="T346" s="39"/>
      <c r="U346" s="20"/>
      <c r="V346" s="20"/>
      <c r="W346" s="39"/>
      <c r="X346" s="20"/>
      <c r="Y346" s="20"/>
      <c r="Z346" s="20"/>
      <c r="AA346" s="39"/>
    </row>
    <row r="347" spans="2:27" ht="15.75" customHeight="1">
      <c r="B347" s="39"/>
      <c r="C347" s="20"/>
      <c r="D347" s="20"/>
      <c r="E347" s="39"/>
      <c r="F347" s="20"/>
      <c r="G347" s="20"/>
      <c r="H347" s="20"/>
      <c r="I347" s="39"/>
      <c r="J347" s="20" t="s">
        <v>492</v>
      </c>
      <c r="K347" s="20" t="s">
        <v>492</v>
      </c>
      <c r="L347" s="20" t="s">
        <v>1223</v>
      </c>
      <c r="M347" s="20">
        <v>404730</v>
      </c>
      <c r="N347" s="39"/>
      <c r="O347" s="20" t="s">
        <v>482</v>
      </c>
      <c r="P347" s="20" t="s">
        <v>498</v>
      </c>
      <c r="Q347" s="20" t="s">
        <v>596</v>
      </c>
      <c r="R347" s="20" t="s">
        <v>1224</v>
      </c>
      <c r="S347" s="20">
        <v>10789554</v>
      </c>
      <c r="T347" s="39"/>
      <c r="U347" s="20"/>
      <c r="V347" s="20"/>
      <c r="W347" s="39"/>
      <c r="X347" s="20"/>
      <c r="Y347" s="20"/>
      <c r="Z347" s="20"/>
      <c r="AA347" s="39"/>
    </row>
    <row r="348" spans="2:27" ht="15.75" customHeight="1">
      <c r="B348" s="39"/>
      <c r="C348" s="20"/>
      <c r="D348" s="20"/>
      <c r="E348" s="39"/>
      <c r="F348" s="20"/>
      <c r="G348" s="20"/>
      <c r="H348" s="20"/>
      <c r="I348" s="39"/>
      <c r="J348" s="20" t="s">
        <v>492</v>
      </c>
      <c r="K348" s="20" t="s">
        <v>492</v>
      </c>
      <c r="L348" s="20" t="s">
        <v>1225</v>
      </c>
      <c r="M348" s="20">
        <v>404745</v>
      </c>
      <c r="N348" s="39"/>
      <c r="O348" s="20" t="s">
        <v>482</v>
      </c>
      <c r="P348" s="20" t="s">
        <v>498</v>
      </c>
      <c r="Q348" s="20" t="s">
        <v>596</v>
      </c>
      <c r="R348" s="20" t="s">
        <v>1226</v>
      </c>
      <c r="S348" s="20">
        <v>10789567</v>
      </c>
      <c r="T348" s="39"/>
      <c r="U348" s="20"/>
      <c r="V348" s="20"/>
      <c r="W348" s="39"/>
      <c r="X348" s="20"/>
      <c r="Y348" s="20"/>
      <c r="Z348" s="20"/>
      <c r="AA348" s="39"/>
    </row>
    <row r="349" spans="2:27" ht="15.75" customHeight="1">
      <c r="B349" s="39"/>
      <c r="C349" s="20"/>
      <c r="D349" s="20"/>
      <c r="E349" s="39"/>
      <c r="F349" s="20"/>
      <c r="G349" s="20"/>
      <c r="H349" s="20"/>
      <c r="I349" s="39"/>
      <c r="J349" s="20" t="s">
        <v>492</v>
      </c>
      <c r="K349" s="20" t="s">
        <v>492</v>
      </c>
      <c r="L349" s="20" t="s">
        <v>1227</v>
      </c>
      <c r="M349" s="20">
        <v>404748</v>
      </c>
      <c r="N349" s="39"/>
      <c r="O349" s="20" t="s">
        <v>482</v>
      </c>
      <c r="P349" s="20" t="s">
        <v>498</v>
      </c>
      <c r="Q349" s="20" t="s">
        <v>596</v>
      </c>
      <c r="R349" s="20" t="s">
        <v>1228</v>
      </c>
      <c r="S349" s="20">
        <v>10789574</v>
      </c>
      <c r="T349" s="39"/>
      <c r="U349" s="20"/>
      <c r="V349" s="20"/>
      <c r="W349" s="39"/>
      <c r="X349" s="20"/>
      <c r="Y349" s="20"/>
      <c r="Z349" s="20"/>
      <c r="AA349" s="39"/>
    </row>
    <row r="350" spans="2:27" ht="15.75" customHeight="1">
      <c r="B350" s="39"/>
      <c r="C350" s="20"/>
      <c r="D350" s="20"/>
      <c r="E350" s="39"/>
      <c r="F350" s="20"/>
      <c r="G350" s="20"/>
      <c r="H350" s="20"/>
      <c r="I350" s="39"/>
      <c r="J350" s="20" t="s">
        <v>492</v>
      </c>
      <c r="K350" s="20" t="s">
        <v>492</v>
      </c>
      <c r="L350" s="20" t="s">
        <v>1229</v>
      </c>
      <c r="M350" s="20">
        <v>404751</v>
      </c>
      <c r="N350" s="39"/>
      <c r="O350" s="20" t="s">
        <v>482</v>
      </c>
      <c r="P350" s="20" t="s">
        <v>498</v>
      </c>
      <c r="Q350" s="20" t="s">
        <v>596</v>
      </c>
      <c r="R350" s="20" t="s">
        <v>525</v>
      </c>
      <c r="S350" s="20">
        <v>10789599</v>
      </c>
      <c r="T350" s="39"/>
      <c r="U350" s="20"/>
      <c r="V350" s="20"/>
      <c r="W350" s="39"/>
      <c r="X350" s="20"/>
      <c r="Y350" s="20"/>
      <c r="Z350" s="20"/>
      <c r="AA350" s="39"/>
    </row>
    <row r="351" spans="2:27" ht="15.75" customHeight="1">
      <c r="B351" s="39"/>
      <c r="C351" s="20"/>
      <c r="D351" s="20"/>
      <c r="E351" s="39"/>
      <c r="F351" s="20"/>
      <c r="G351" s="20"/>
      <c r="H351" s="20"/>
      <c r="I351" s="39"/>
      <c r="J351" s="20" t="s">
        <v>492</v>
      </c>
      <c r="K351" s="20" t="s">
        <v>492</v>
      </c>
      <c r="L351" s="20" t="s">
        <v>1230</v>
      </c>
      <c r="M351" s="20">
        <v>404753</v>
      </c>
      <c r="N351" s="39"/>
      <c r="O351" s="20" t="s">
        <v>482</v>
      </c>
      <c r="P351" s="20" t="s">
        <v>502</v>
      </c>
      <c r="Q351" s="20" t="s">
        <v>600</v>
      </c>
      <c r="R351" s="20" t="s">
        <v>600</v>
      </c>
      <c r="S351" s="20">
        <v>10791411</v>
      </c>
      <c r="T351" s="39"/>
      <c r="U351" s="20"/>
      <c r="V351" s="20"/>
      <c r="W351" s="39"/>
      <c r="X351" s="20"/>
      <c r="Y351" s="20"/>
      <c r="Z351" s="20"/>
      <c r="AA351" s="39"/>
    </row>
    <row r="352" spans="2:27" ht="15.75" customHeight="1">
      <c r="B352" s="39"/>
      <c r="C352" s="20"/>
      <c r="D352" s="20"/>
      <c r="E352" s="39"/>
      <c r="F352" s="20"/>
      <c r="G352" s="20"/>
      <c r="H352" s="20"/>
      <c r="I352" s="39"/>
      <c r="J352" s="20" t="s">
        <v>492</v>
      </c>
      <c r="K352" s="20" t="s">
        <v>492</v>
      </c>
      <c r="L352" s="20" t="s">
        <v>1231</v>
      </c>
      <c r="M352" s="20">
        <v>404764</v>
      </c>
      <c r="N352" s="39"/>
      <c r="O352" s="20" t="s">
        <v>482</v>
      </c>
      <c r="P352" s="20" t="s">
        <v>502</v>
      </c>
      <c r="Q352" s="20" t="s">
        <v>600</v>
      </c>
      <c r="R352" s="20" t="s">
        <v>1232</v>
      </c>
      <c r="S352" s="20">
        <v>10791423</v>
      </c>
      <c r="T352" s="39"/>
      <c r="U352" s="20"/>
      <c r="V352" s="20"/>
      <c r="W352" s="39"/>
      <c r="X352" s="20"/>
      <c r="Y352" s="20"/>
      <c r="Z352" s="20"/>
      <c r="AA352" s="39"/>
    </row>
    <row r="353" spans="2:27" ht="15.75" customHeight="1">
      <c r="B353" s="39"/>
      <c r="C353" s="20"/>
      <c r="D353" s="20"/>
      <c r="E353" s="39"/>
      <c r="F353" s="20"/>
      <c r="G353" s="20"/>
      <c r="H353" s="20"/>
      <c r="I353" s="39"/>
      <c r="J353" s="20" t="s">
        <v>492</v>
      </c>
      <c r="K353" s="20" t="s">
        <v>492</v>
      </c>
      <c r="L353" s="20" t="s">
        <v>1233</v>
      </c>
      <c r="M353" s="20">
        <v>404769</v>
      </c>
      <c r="N353" s="39"/>
      <c r="O353" s="20" t="s">
        <v>482</v>
      </c>
      <c r="P353" s="20" t="s">
        <v>502</v>
      </c>
      <c r="Q353" s="20" t="s">
        <v>600</v>
      </c>
      <c r="R353" s="20" t="s">
        <v>1234</v>
      </c>
      <c r="S353" s="20">
        <v>10791435</v>
      </c>
      <c r="T353" s="39"/>
      <c r="U353" s="20"/>
      <c r="V353" s="20"/>
      <c r="W353" s="39"/>
      <c r="X353" s="20"/>
      <c r="Y353" s="20"/>
      <c r="Z353" s="20"/>
      <c r="AA353" s="39"/>
    </row>
    <row r="354" spans="2:27" ht="15.75" customHeight="1">
      <c r="B354" s="39"/>
      <c r="C354" s="20"/>
      <c r="D354" s="20"/>
      <c r="E354" s="39"/>
      <c r="F354" s="20"/>
      <c r="G354" s="20"/>
      <c r="H354" s="20"/>
      <c r="I354" s="39"/>
      <c r="J354" s="20" t="s">
        <v>492</v>
      </c>
      <c r="K354" s="20" t="s">
        <v>492</v>
      </c>
      <c r="L354" s="20" t="s">
        <v>1235</v>
      </c>
      <c r="M354" s="20">
        <v>404775</v>
      </c>
      <c r="N354" s="39"/>
      <c r="O354" s="20" t="s">
        <v>482</v>
      </c>
      <c r="P354" s="20" t="s">
        <v>502</v>
      </c>
      <c r="Q354" s="20" t="s">
        <v>600</v>
      </c>
      <c r="R354" s="20" t="s">
        <v>1067</v>
      </c>
      <c r="S354" s="20">
        <v>10791447</v>
      </c>
      <c r="T354" s="39"/>
      <c r="U354" s="20"/>
      <c r="V354" s="20"/>
      <c r="W354" s="39"/>
      <c r="X354" s="20"/>
      <c r="Y354" s="20"/>
      <c r="Z354" s="20"/>
      <c r="AA354" s="39"/>
    </row>
    <row r="355" spans="2:27" ht="15.75" customHeight="1">
      <c r="B355" s="39"/>
      <c r="C355" s="20"/>
      <c r="D355" s="20"/>
      <c r="E355" s="39"/>
      <c r="F355" s="20"/>
      <c r="G355" s="20"/>
      <c r="H355" s="20"/>
      <c r="I355" s="39"/>
      <c r="J355" s="20" t="s">
        <v>492</v>
      </c>
      <c r="K355" s="20" t="s">
        <v>492</v>
      </c>
      <c r="L355" s="20" t="s">
        <v>1236</v>
      </c>
      <c r="M355" s="20">
        <v>404785</v>
      </c>
      <c r="N355" s="39"/>
      <c r="O355" s="20" t="s">
        <v>482</v>
      </c>
      <c r="P355" s="20" t="s">
        <v>502</v>
      </c>
      <c r="Q355" s="20" t="s">
        <v>600</v>
      </c>
      <c r="R355" s="20" t="s">
        <v>1237</v>
      </c>
      <c r="S355" s="20">
        <v>10791459</v>
      </c>
      <c r="T355" s="39"/>
      <c r="U355" s="20"/>
      <c r="V355" s="20"/>
      <c r="W355" s="39"/>
      <c r="X355" s="20"/>
      <c r="Y355" s="20"/>
      <c r="Z355" s="20"/>
      <c r="AA355" s="39"/>
    </row>
    <row r="356" spans="2:27" ht="15.75" customHeight="1">
      <c r="B356" s="39"/>
      <c r="C356" s="20"/>
      <c r="D356" s="20"/>
      <c r="E356" s="39"/>
      <c r="F356" s="20"/>
      <c r="G356" s="20"/>
      <c r="H356" s="20"/>
      <c r="I356" s="39"/>
      <c r="J356" s="20" t="s">
        <v>492</v>
      </c>
      <c r="K356" s="20" t="s">
        <v>492</v>
      </c>
      <c r="L356" s="20" t="s">
        <v>1238</v>
      </c>
      <c r="M356" s="20">
        <v>404794</v>
      </c>
      <c r="N356" s="39"/>
      <c r="O356" s="20" t="s">
        <v>482</v>
      </c>
      <c r="P356" s="20" t="s">
        <v>502</v>
      </c>
      <c r="Q356" s="20" t="s">
        <v>600</v>
      </c>
      <c r="R356" s="20" t="s">
        <v>1239</v>
      </c>
      <c r="S356" s="20">
        <v>10791471</v>
      </c>
      <c r="T356" s="39"/>
      <c r="U356" s="20"/>
      <c r="V356" s="20"/>
      <c r="W356" s="39"/>
      <c r="X356" s="20"/>
      <c r="Y356" s="20"/>
      <c r="Z356" s="20"/>
      <c r="AA356" s="39"/>
    </row>
    <row r="357" spans="2:27" ht="15.75" customHeight="1">
      <c r="B357" s="39"/>
      <c r="C357" s="20"/>
      <c r="D357" s="20"/>
      <c r="E357" s="39"/>
      <c r="F357" s="20"/>
      <c r="G357" s="20"/>
      <c r="H357" s="20"/>
      <c r="I357" s="39"/>
      <c r="J357" s="20" t="s">
        <v>492</v>
      </c>
      <c r="K357" s="20" t="s">
        <v>605</v>
      </c>
      <c r="L357" s="20" t="s">
        <v>1240</v>
      </c>
      <c r="M357" s="20">
        <v>405015</v>
      </c>
      <c r="N357" s="39"/>
      <c r="O357" s="20" t="s">
        <v>482</v>
      </c>
      <c r="P357" s="20" t="s">
        <v>502</v>
      </c>
      <c r="Q357" s="20" t="s">
        <v>600</v>
      </c>
      <c r="R357" s="20" t="s">
        <v>1241</v>
      </c>
      <c r="S357" s="20">
        <v>10791483</v>
      </c>
      <c r="T357" s="39"/>
      <c r="U357" s="20"/>
      <c r="V357" s="20"/>
      <c r="W357" s="39"/>
      <c r="X357" s="20"/>
      <c r="Y357" s="20"/>
      <c r="Z357" s="20"/>
      <c r="AA357" s="39"/>
    </row>
    <row r="358" spans="2:27" ht="15.75" customHeight="1">
      <c r="B358" s="39"/>
      <c r="C358" s="20"/>
      <c r="D358" s="20"/>
      <c r="E358" s="39"/>
      <c r="F358" s="20"/>
      <c r="G358" s="20"/>
      <c r="H358" s="20"/>
      <c r="I358" s="39"/>
      <c r="J358" s="20" t="s">
        <v>492</v>
      </c>
      <c r="K358" s="20" t="s">
        <v>605</v>
      </c>
      <c r="L358" s="20" t="s">
        <v>1035</v>
      </c>
      <c r="M358" s="20">
        <v>405039</v>
      </c>
      <c r="N358" s="39"/>
      <c r="O358" s="20" t="s">
        <v>482</v>
      </c>
      <c r="P358" s="20" t="s">
        <v>502</v>
      </c>
      <c r="Q358" s="20" t="s">
        <v>602</v>
      </c>
      <c r="R358" s="20" t="s">
        <v>1242</v>
      </c>
      <c r="S358" s="20">
        <v>10794715</v>
      </c>
      <c r="T358" s="39"/>
      <c r="U358" s="20"/>
      <c r="V358" s="20"/>
      <c r="W358" s="39"/>
      <c r="X358" s="20"/>
      <c r="Y358" s="20"/>
      <c r="Z358" s="20"/>
      <c r="AA358" s="39"/>
    </row>
    <row r="359" spans="2:27" ht="15.75" customHeight="1">
      <c r="B359" s="39"/>
      <c r="C359" s="20"/>
      <c r="D359" s="20"/>
      <c r="E359" s="39"/>
      <c r="F359" s="20"/>
      <c r="G359" s="20"/>
      <c r="H359" s="20"/>
      <c r="I359" s="39"/>
      <c r="J359" s="20" t="s">
        <v>492</v>
      </c>
      <c r="K359" s="20" t="s">
        <v>605</v>
      </c>
      <c r="L359" s="20" t="s">
        <v>1243</v>
      </c>
      <c r="M359" s="20">
        <v>405063</v>
      </c>
      <c r="N359" s="39"/>
      <c r="O359" s="20" t="s">
        <v>482</v>
      </c>
      <c r="P359" s="20" t="s">
        <v>502</v>
      </c>
      <c r="Q359" s="20" t="s">
        <v>602</v>
      </c>
      <c r="R359" s="20" t="s">
        <v>1244</v>
      </c>
      <c r="S359" s="20">
        <v>10794731</v>
      </c>
      <c r="T359" s="39"/>
      <c r="U359" s="20"/>
      <c r="V359" s="20"/>
      <c r="W359" s="39"/>
      <c r="X359" s="20"/>
      <c r="Y359" s="20"/>
      <c r="Z359" s="20"/>
      <c r="AA359" s="39"/>
    </row>
    <row r="360" spans="2:27" ht="15.75" customHeight="1">
      <c r="B360" s="39"/>
      <c r="C360" s="20"/>
      <c r="D360" s="20"/>
      <c r="E360" s="39"/>
      <c r="F360" s="20"/>
      <c r="G360" s="20"/>
      <c r="H360" s="20"/>
      <c r="I360" s="39"/>
      <c r="J360" s="20" t="s">
        <v>492</v>
      </c>
      <c r="K360" s="20" t="s">
        <v>605</v>
      </c>
      <c r="L360" s="20" t="s">
        <v>1245</v>
      </c>
      <c r="M360" s="20">
        <v>405071</v>
      </c>
      <c r="N360" s="39"/>
      <c r="O360" s="20" t="s">
        <v>482</v>
      </c>
      <c r="P360" s="20" t="s">
        <v>502</v>
      </c>
      <c r="Q360" s="20" t="s">
        <v>602</v>
      </c>
      <c r="R360" s="20" t="s">
        <v>602</v>
      </c>
      <c r="S360" s="20">
        <v>10794747</v>
      </c>
      <c r="T360" s="39"/>
      <c r="U360" s="20"/>
      <c r="V360" s="20"/>
      <c r="W360" s="39"/>
      <c r="X360" s="20"/>
      <c r="Y360" s="20"/>
      <c r="Z360" s="20"/>
      <c r="AA360" s="39"/>
    </row>
    <row r="361" spans="2:27" ht="15.75" customHeight="1">
      <c r="B361" s="39"/>
      <c r="C361" s="20"/>
      <c r="D361" s="20"/>
      <c r="E361" s="39"/>
      <c r="F361" s="20"/>
      <c r="G361" s="20"/>
      <c r="H361" s="20"/>
      <c r="I361" s="39"/>
      <c r="J361" s="20" t="s">
        <v>492</v>
      </c>
      <c r="K361" s="20" t="s">
        <v>605</v>
      </c>
      <c r="L361" s="20" t="s">
        <v>1246</v>
      </c>
      <c r="M361" s="20">
        <v>405079</v>
      </c>
      <c r="N361" s="39"/>
      <c r="O361" s="20" t="s">
        <v>482</v>
      </c>
      <c r="P361" s="20" t="s">
        <v>502</v>
      </c>
      <c r="Q361" s="20" t="s">
        <v>602</v>
      </c>
      <c r="R361" s="20" t="s">
        <v>1247</v>
      </c>
      <c r="S361" s="20">
        <v>10794763</v>
      </c>
      <c r="T361" s="39"/>
      <c r="U361" s="20"/>
      <c r="V361" s="20"/>
      <c r="W361" s="39"/>
      <c r="X361" s="20"/>
      <c r="Y361" s="20"/>
      <c r="Z361" s="20"/>
      <c r="AA361" s="39"/>
    </row>
    <row r="362" spans="2:27" ht="15.75" customHeight="1">
      <c r="B362" s="39"/>
      <c r="C362" s="20"/>
      <c r="D362" s="20"/>
      <c r="E362" s="39"/>
      <c r="F362" s="20"/>
      <c r="G362" s="20"/>
      <c r="H362" s="20"/>
      <c r="I362" s="39"/>
      <c r="J362" s="20" t="s">
        <v>492</v>
      </c>
      <c r="K362" s="20" t="s">
        <v>605</v>
      </c>
      <c r="L362" s="20" t="s">
        <v>921</v>
      </c>
      <c r="M362" s="20">
        <v>405094</v>
      </c>
      <c r="N362" s="39"/>
      <c r="O362" s="20" t="s">
        <v>482</v>
      </c>
      <c r="P362" s="20" t="s">
        <v>502</v>
      </c>
      <c r="Q362" s="20" t="s">
        <v>602</v>
      </c>
      <c r="R362" s="20" t="s">
        <v>1248</v>
      </c>
      <c r="S362" s="20">
        <v>10794779</v>
      </c>
      <c r="T362" s="39"/>
      <c r="U362" s="20"/>
      <c r="V362" s="20"/>
      <c r="W362" s="39"/>
      <c r="X362" s="20"/>
      <c r="Y362" s="20"/>
      <c r="Z362" s="20"/>
      <c r="AA362" s="39"/>
    </row>
    <row r="363" spans="2:27" ht="15.75" customHeight="1">
      <c r="B363" s="39"/>
      <c r="C363" s="20"/>
      <c r="D363" s="20"/>
      <c r="E363" s="39"/>
      <c r="F363" s="20"/>
      <c r="G363" s="20"/>
      <c r="H363" s="20"/>
      <c r="I363" s="39"/>
      <c r="J363" s="20" t="s">
        <v>492</v>
      </c>
      <c r="K363" s="20" t="s">
        <v>608</v>
      </c>
      <c r="L363" s="20" t="s">
        <v>1249</v>
      </c>
      <c r="M363" s="20">
        <v>405557</v>
      </c>
      <c r="N363" s="39"/>
      <c r="O363" s="20" t="s">
        <v>482</v>
      </c>
      <c r="P363" s="20" t="s">
        <v>502</v>
      </c>
      <c r="Q363" s="20" t="s">
        <v>606</v>
      </c>
      <c r="R363" s="20" t="s">
        <v>1200</v>
      </c>
      <c r="S363" s="20">
        <v>10795815</v>
      </c>
      <c r="T363" s="39"/>
      <c r="U363" s="20"/>
      <c r="V363" s="20"/>
      <c r="W363" s="39"/>
      <c r="X363" s="20"/>
      <c r="Y363" s="20"/>
      <c r="Z363" s="20"/>
      <c r="AA363" s="39"/>
    </row>
    <row r="364" spans="2:27" ht="15.75" customHeight="1">
      <c r="B364" s="39"/>
      <c r="C364" s="20"/>
      <c r="D364" s="20"/>
      <c r="E364" s="39"/>
      <c r="F364" s="20"/>
      <c r="G364" s="20"/>
      <c r="H364" s="20"/>
      <c r="I364" s="39"/>
      <c r="J364" s="20" t="s">
        <v>492</v>
      </c>
      <c r="K364" s="20" t="s">
        <v>608</v>
      </c>
      <c r="L364" s="20" t="s">
        <v>923</v>
      </c>
      <c r="M364" s="20">
        <v>405566</v>
      </c>
      <c r="N364" s="39"/>
      <c r="O364" s="20" t="s">
        <v>482</v>
      </c>
      <c r="P364" s="20" t="s">
        <v>502</v>
      </c>
      <c r="Q364" s="20" t="s">
        <v>606</v>
      </c>
      <c r="R364" s="20" t="s">
        <v>1250</v>
      </c>
      <c r="S364" s="20">
        <v>10795817</v>
      </c>
      <c r="T364" s="39"/>
      <c r="U364" s="20"/>
      <c r="V364" s="20"/>
      <c r="W364" s="39"/>
      <c r="X364" s="20"/>
      <c r="Y364" s="20"/>
      <c r="Z364" s="20"/>
      <c r="AA364" s="39"/>
    </row>
    <row r="365" spans="2:27" ht="15.75" customHeight="1">
      <c r="B365" s="39"/>
      <c r="C365" s="20"/>
      <c r="D365" s="20"/>
      <c r="E365" s="39"/>
      <c r="F365" s="20"/>
      <c r="G365" s="20"/>
      <c r="H365" s="20"/>
      <c r="I365" s="39"/>
      <c r="J365" s="20" t="s">
        <v>492</v>
      </c>
      <c r="K365" s="20" t="s">
        <v>608</v>
      </c>
      <c r="L365" s="20" t="s">
        <v>1251</v>
      </c>
      <c r="M365" s="20">
        <v>405585</v>
      </c>
      <c r="N365" s="39"/>
      <c r="O365" s="20" t="s">
        <v>482</v>
      </c>
      <c r="P365" s="20" t="s">
        <v>502</v>
      </c>
      <c r="Q365" s="20" t="s">
        <v>606</v>
      </c>
      <c r="R365" s="20" t="s">
        <v>1252</v>
      </c>
      <c r="S365" s="20">
        <v>10795825</v>
      </c>
      <c r="T365" s="39"/>
      <c r="U365" s="20"/>
      <c r="V365" s="20"/>
      <c r="W365" s="39"/>
      <c r="X365" s="20"/>
      <c r="Y365" s="20"/>
      <c r="Z365" s="20"/>
      <c r="AA365" s="39"/>
    </row>
    <row r="366" spans="2:27" ht="15.75" customHeight="1">
      <c r="B366" s="39"/>
      <c r="C366" s="20"/>
      <c r="D366" s="20"/>
      <c r="E366" s="39"/>
      <c r="F366" s="20"/>
      <c r="G366" s="20"/>
      <c r="H366" s="20"/>
      <c r="I366" s="39"/>
      <c r="J366" s="20" t="s">
        <v>492</v>
      </c>
      <c r="K366" s="20" t="s">
        <v>608</v>
      </c>
      <c r="L366" s="20" t="s">
        <v>983</v>
      </c>
      <c r="M366" s="20">
        <v>405595</v>
      </c>
      <c r="N366" s="39"/>
      <c r="O366" s="20" t="s">
        <v>482</v>
      </c>
      <c r="P366" s="20" t="s">
        <v>502</v>
      </c>
      <c r="Q366" s="20" t="s">
        <v>606</v>
      </c>
      <c r="R366" s="20" t="s">
        <v>1253</v>
      </c>
      <c r="S366" s="20">
        <v>10795834</v>
      </c>
      <c r="T366" s="39"/>
      <c r="U366" s="20"/>
      <c r="V366" s="20"/>
      <c r="W366" s="39"/>
      <c r="X366" s="20"/>
      <c r="Y366" s="20"/>
      <c r="Z366" s="20"/>
      <c r="AA366" s="39"/>
    </row>
    <row r="367" spans="2:27" ht="15.75" customHeight="1">
      <c r="B367" s="39"/>
      <c r="C367" s="20"/>
      <c r="D367" s="20"/>
      <c r="E367" s="39"/>
      <c r="F367" s="20"/>
      <c r="G367" s="20"/>
      <c r="H367" s="20"/>
      <c r="I367" s="39"/>
      <c r="J367" s="20" t="s">
        <v>492</v>
      </c>
      <c r="K367" s="20" t="s">
        <v>610</v>
      </c>
      <c r="L367" s="20" t="s">
        <v>1254</v>
      </c>
      <c r="M367" s="20">
        <v>405747</v>
      </c>
      <c r="N367" s="39"/>
      <c r="O367" s="20" t="s">
        <v>482</v>
      </c>
      <c r="P367" s="20" t="s">
        <v>502</v>
      </c>
      <c r="Q367" s="20" t="s">
        <v>606</v>
      </c>
      <c r="R367" s="20" t="s">
        <v>1255</v>
      </c>
      <c r="S367" s="20">
        <v>10795843</v>
      </c>
      <c r="T367" s="39"/>
      <c r="U367" s="20"/>
      <c r="V367" s="20"/>
      <c r="W367" s="39"/>
      <c r="X367" s="20"/>
      <c r="Y367" s="20"/>
      <c r="Z367" s="20"/>
      <c r="AA367" s="39"/>
    </row>
    <row r="368" spans="2:27" ht="15.75" customHeight="1">
      <c r="B368" s="39"/>
      <c r="C368" s="20"/>
      <c r="D368" s="20"/>
      <c r="E368" s="39"/>
      <c r="F368" s="20"/>
      <c r="G368" s="20"/>
      <c r="H368" s="20"/>
      <c r="I368" s="39"/>
      <c r="J368" s="20" t="s">
        <v>492</v>
      </c>
      <c r="K368" s="20" t="s">
        <v>610</v>
      </c>
      <c r="L368" s="20" t="s">
        <v>1256</v>
      </c>
      <c r="M368" s="20">
        <v>405787</v>
      </c>
      <c r="N368" s="39"/>
      <c r="O368" s="20" t="s">
        <v>482</v>
      </c>
      <c r="P368" s="20" t="s">
        <v>502</v>
      </c>
      <c r="Q368" s="20" t="s">
        <v>606</v>
      </c>
      <c r="R368" s="20" t="s">
        <v>1257</v>
      </c>
      <c r="S368" s="20">
        <v>10795851</v>
      </c>
      <c r="T368" s="39"/>
      <c r="U368" s="20"/>
      <c r="V368" s="20"/>
      <c r="W368" s="39"/>
      <c r="X368" s="20"/>
      <c r="Y368" s="20"/>
      <c r="Z368" s="20"/>
      <c r="AA368" s="39"/>
    </row>
    <row r="369" spans="2:27" ht="15.75" customHeight="1">
      <c r="B369" s="39"/>
      <c r="C369" s="20"/>
      <c r="D369" s="20"/>
      <c r="E369" s="39"/>
      <c r="F369" s="20"/>
      <c r="G369" s="20"/>
      <c r="H369" s="20"/>
      <c r="I369" s="39"/>
      <c r="J369" s="20" t="s">
        <v>492</v>
      </c>
      <c r="K369" s="20" t="s">
        <v>610</v>
      </c>
      <c r="L369" s="20" t="s">
        <v>976</v>
      </c>
      <c r="M369" s="20">
        <v>405760</v>
      </c>
      <c r="N369" s="39"/>
      <c r="O369" s="20" t="s">
        <v>482</v>
      </c>
      <c r="P369" s="20" t="s">
        <v>502</v>
      </c>
      <c r="Q369" s="20" t="s">
        <v>606</v>
      </c>
      <c r="R369" s="20" t="s">
        <v>606</v>
      </c>
      <c r="S369" s="20">
        <v>10795860</v>
      </c>
      <c r="T369" s="39"/>
      <c r="U369" s="20"/>
      <c r="V369" s="20"/>
      <c r="W369" s="39"/>
      <c r="X369" s="20"/>
      <c r="Y369" s="20"/>
      <c r="Z369" s="20"/>
      <c r="AA369" s="39"/>
    </row>
    <row r="370" spans="2:27" ht="15.75" customHeight="1">
      <c r="B370" s="39"/>
      <c r="C370" s="20"/>
      <c r="D370" s="20"/>
      <c r="E370" s="39"/>
      <c r="F370" s="20"/>
      <c r="G370" s="20"/>
      <c r="H370" s="20"/>
      <c r="I370" s="39"/>
      <c r="J370" s="20" t="s">
        <v>492</v>
      </c>
      <c r="K370" s="20" t="s">
        <v>613</v>
      </c>
      <c r="L370" s="20" t="s">
        <v>1258</v>
      </c>
      <c r="M370" s="20">
        <v>406528</v>
      </c>
      <c r="N370" s="39"/>
      <c r="O370" s="20" t="s">
        <v>482</v>
      </c>
      <c r="P370" s="20" t="s">
        <v>502</v>
      </c>
      <c r="Q370" s="20" t="s">
        <v>606</v>
      </c>
      <c r="R370" s="20" t="s">
        <v>1259</v>
      </c>
      <c r="S370" s="20">
        <v>10795869</v>
      </c>
      <c r="T370" s="39"/>
      <c r="U370" s="20"/>
      <c r="V370" s="20"/>
      <c r="W370" s="39"/>
      <c r="X370" s="20"/>
      <c r="Y370" s="20"/>
      <c r="Z370" s="20"/>
      <c r="AA370" s="39"/>
    </row>
    <row r="371" spans="2:27" ht="15.75" customHeight="1">
      <c r="B371" s="39"/>
      <c r="C371" s="20"/>
      <c r="D371" s="20"/>
      <c r="E371" s="39"/>
      <c r="F371" s="20"/>
      <c r="G371" s="20"/>
      <c r="H371" s="20"/>
      <c r="I371" s="39"/>
      <c r="J371" s="20" t="s">
        <v>492</v>
      </c>
      <c r="K371" s="20" t="s">
        <v>613</v>
      </c>
      <c r="L371" s="20" t="s">
        <v>743</v>
      </c>
      <c r="M371" s="20">
        <v>406552</v>
      </c>
      <c r="N371" s="39"/>
      <c r="O371" s="20" t="s">
        <v>482</v>
      </c>
      <c r="P371" s="20" t="s">
        <v>502</v>
      </c>
      <c r="Q371" s="20" t="s">
        <v>606</v>
      </c>
      <c r="R371" s="20" t="s">
        <v>525</v>
      </c>
      <c r="S371" s="20">
        <v>10795899</v>
      </c>
      <c r="T371" s="39"/>
      <c r="U371" s="20"/>
      <c r="V371" s="20"/>
      <c r="W371" s="39"/>
      <c r="X371" s="20"/>
      <c r="Y371" s="20"/>
      <c r="Z371" s="20"/>
      <c r="AA371" s="39"/>
    </row>
    <row r="372" spans="2:27" ht="15.75" customHeight="1">
      <c r="B372" s="39"/>
      <c r="C372" s="20"/>
      <c r="D372" s="20"/>
      <c r="E372" s="39"/>
      <c r="F372" s="20"/>
      <c r="G372" s="20"/>
      <c r="H372" s="20"/>
      <c r="I372" s="39"/>
      <c r="J372" s="20" t="s">
        <v>492</v>
      </c>
      <c r="K372" s="20" t="s">
        <v>613</v>
      </c>
      <c r="L372" s="20" t="s">
        <v>1260</v>
      </c>
      <c r="M372" s="20">
        <v>406576</v>
      </c>
      <c r="N372" s="39"/>
      <c r="O372" s="20" t="s">
        <v>482</v>
      </c>
      <c r="P372" s="20" t="s">
        <v>502</v>
      </c>
      <c r="Q372" s="20" t="s">
        <v>606</v>
      </c>
      <c r="R372" s="20" t="s">
        <v>1261</v>
      </c>
      <c r="S372" s="20">
        <v>10795877</v>
      </c>
      <c r="T372" s="39"/>
      <c r="U372" s="20"/>
      <c r="V372" s="20"/>
      <c r="W372" s="39"/>
      <c r="X372" s="20"/>
      <c r="Y372" s="20"/>
      <c r="Z372" s="20"/>
      <c r="AA372" s="39"/>
    </row>
    <row r="373" spans="2:27" ht="15.75" customHeight="1">
      <c r="B373" s="39"/>
      <c r="C373" s="20"/>
      <c r="D373" s="20"/>
      <c r="E373" s="39"/>
      <c r="F373" s="20"/>
      <c r="G373" s="20"/>
      <c r="H373" s="20"/>
      <c r="I373" s="39"/>
      <c r="J373" s="20" t="s">
        <v>492</v>
      </c>
      <c r="K373" s="20" t="s">
        <v>617</v>
      </c>
      <c r="L373" s="20" t="s">
        <v>1262</v>
      </c>
      <c r="M373" s="20">
        <v>408704</v>
      </c>
      <c r="N373" s="39"/>
      <c r="O373" s="20" t="s">
        <v>482</v>
      </c>
      <c r="P373" s="20" t="s">
        <v>502</v>
      </c>
      <c r="Q373" s="20" t="s">
        <v>606</v>
      </c>
      <c r="R373" s="20" t="s">
        <v>1263</v>
      </c>
      <c r="S373" s="20">
        <v>10795886</v>
      </c>
      <c r="T373" s="39"/>
      <c r="U373" s="20"/>
      <c r="V373" s="20"/>
      <c r="W373" s="39"/>
      <c r="X373" s="20"/>
      <c r="Y373" s="20"/>
      <c r="Z373" s="20"/>
      <c r="AA373" s="39"/>
    </row>
    <row r="374" spans="2:27" ht="15.75" customHeight="1">
      <c r="B374" s="39"/>
      <c r="C374" s="20"/>
      <c r="D374" s="20"/>
      <c r="E374" s="39"/>
      <c r="F374" s="20"/>
      <c r="G374" s="20"/>
      <c r="H374" s="20"/>
      <c r="I374" s="39"/>
      <c r="J374" s="20" t="s">
        <v>492</v>
      </c>
      <c r="K374" s="20" t="s">
        <v>617</v>
      </c>
      <c r="L374" s="20" t="s">
        <v>1264</v>
      </c>
      <c r="M374" s="20">
        <v>408725</v>
      </c>
      <c r="N374" s="39"/>
      <c r="O374" s="20" t="s">
        <v>482</v>
      </c>
      <c r="P374" s="20" t="s">
        <v>502</v>
      </c>
      <c r="Q374" s="20" t="s">
        <v>606</v>
      </c>
      <c r="R374" s="20" t="s">
        <v>1265</v>
      </c>
      <c r="S374" s="20">
        <v>10795894</v>
      </c>
      <c r="T374" s="39"/>
      <c r="U374" s="20"/>
      <c r="V374" s="20"/>
      <c r="W374" s="39"/>
      <c r="X374" s="20"/>
      <c r="Y374" s="20"/>
      <c r="Z374" s="20"/>
      <c r="AA374" s="39"/>
    </row>
    <row r="375" spans="2:27" ht="15.75" customHeight="1">
      <c r="B375" s="39"/>
      <c r="C375" s="20"/>
      <c r="D375" s="20"/>
      <c r="E375" s="39"/>
      <c r="F375" s="20"/>
      <c r="G375" s="20"/>
      <c r="H375" s="20"/>
      <c r="I375" s="39"/>
      <c r="J375" s="20" t="s">
        <v>492</v>
      </c>
      <c r="K375" s="20" t="s">
        <v>617</v>
      </c>
      <c r="L375" s="20" t="s">
        <v>1266</v>
      </c>
      <c r="M375" s="20">
        <v>408743</v>
      </c>
      <c r="N375" s="39"/>
      <c r="O375" s="20" t="s">
        <v>482</v>
      </c>
      <c r="P375" s="20" t="s">
        <v>502</v>
      </c>
      <c r="Q375" s="20" t="s">
        <v>609</v>
      </c>
      <c r="R375" s="20" t="s">
        <v>1267</v>
      </c>
      <c r="S375" s="20">
        <v>10797610</v>
      </c>
      <c r="T375" s="39"/>
      <c r="U375" s="20"/>
      <c r="V375" s="20"/>
      <c r="W375" s="39"/>
      <c r="X375" s="20"/>
      <c r="Y375" s="20"/>
      <c r="Z375" s="20"/>
      <c r="AA375" s="39"/>
    </row>
    <row r="376" spans="2:27" ht="15.75" customHeight="1">
      <c r="B376" s="39"/>
      <c r="C376" s="20"/>
      <c r="D376" s="20"/>
      <c r="E376" s="39"/>
      <c r="F376" s="20"/>
      <c r="G376" s="20"/>
      <c r="H376" s="20"/>
      <c r="I376" s="39"/>
      <c r="J376" s="20" t="s">
        <v>492</v>
      </c>
      <c r="K376" s="20" t="s">
        <v>617</v>
      </c>
      <c r="L376" s="20" t="s">
        <v>979</v>
      </c>
      <c r="M376" s="20">
        <v>408747</v>
      </c>
      <c r="N376" s="39"/>
      <c r="O376" s="20" t="s">
        <v>482</v>
      </c>
      <c r="P376" s="20" t="s">
        <v>502</v>
      </c>
      <c r="Q376" s="20" t="s">
        <v>609</v>
      </c>
      <c r="R376" s="20" t="s">
        <v>1268</v>
      </c>
      <c r="S376" s="20">
        <v>10797631</v>
      </c>
      <c r="T376" s="39"/>
      <c r="U376" s="20"/>
      <c r="V376" s="20"/>
      <c r="W376" s="39"/>
      <c r="X376" s="20"/>
      <c r="Y376" s="20"/>
      <c r="Z376" s="20"/>
      <c r="AA376" s="39"/>
    </row>
    <row r="377" spans="2:27" ht="15.75" customHeight="1">
      <c r="B377" s="39"/>
      <c r="C377" s="20"/>
      <c r="D377" s="20"/>
      <c r="E377" s="39"/>
      <c r="F377" s="20"/>
      <c r="G377" s="20"/>
      <c r="H377" s="20"/>
      <c r="I377" s="39"/>
      <c r="J377" s="20" t="s">
        <v>492</v>
      </c>
      <c r="K377" s="20" t="s">
        <v>617</v>
      </c>
      <c r="L377" s="20" t="s">
        <v>1269</v>
      </c>
      <c r="M377" s="20">
        <v>408782</v>
      </c>
      <c r="N377" s="39"/>
      <c r="O377" s="20" t="s">
        <v>482</v>
      </c>
      <c r="P377" s="20" t="s">
        <v>502</v>
      </c>
      <c r="Q377" s="20" t="s">
        <v>609</v>
      </c>
      <c r="R377" s="20" t="s">
        <v>1270</v>
      </c>
      <c r="S377" s="20">
        <v>10797642</v>
      </c>
      <c r="T377" s="39"/>
      <c r="U377" s="20"/>
      <c r="V377" s="20"/>
      <c r="W377" s="39"/>
      <c r="X377" s="20"/>
      <c r="Y377" s="20"/>
      <c r="Z377" s="20"/>
      <c r="AA377" s="39"/>
    </row>
    <row r="378" spans="2:27" ht="15.75" customHeight="1">
      <c r="B378" s="39"/>
      <c r="C378" s="20"/>
      <c r="D378" s="20"/>
      <c r="E378" s="39"/>
      <c r="F378" s="20"/>
      <c r="G378" s="20"/>
      <c r="H378" s="20"/>
      <c r="I378" s="39"/>
      <c r="J378" s="20" t="s">
        <v>492</v>
      </c>
      <c r="K378" s="20" t="s">
        <v>617</v>
      </c>
      <c r="L378" s="20" t="s">
        <v>1271</v>
      </c>
      <c r="M378" s="20">
        <v>408786</v>
      </c>
      <c r="N378" s="39"/>
      <c r="O378" s="20" t="s">
        <v>482</v>
      </c>
      <c r="P378" s="20" t="s">
        <v>502</v>
      </c>
      <c r="Q378" s="20" t="s">
        <v>609</v>
      </c>
      <c r="R378" s="20" t="s">
        <v>609</v>
      </c>
      <c r="S378" s="20">
        <v>10797652</v>
      </c>
      <c r="T378" s="39"/>
      <c r="U378" s="20"/>
      <c r="V378" s="20"/>
      <c r="W378" s="39"/>
      <c r="X378" s="20"/>
      <c r="Y378" s="20"/>
      <c r="Z378" s="20"/>
      <c r="AA378" s="39"/>
    </row>
    <row r="379" spans="2:27" ht="15.75" customHeight="1">
      <c r="B379" s="39"/>
      <c r="C379" s="20"/>
      <c r="D379" s="20"/>
      <c r="E379" s="39"/>
      <c r="F379" s="20"/>
      <c r="G379" s="20"/>
      <c r="H379" s="20"/>
      <c r="I379" s="39"/>
      <c r="J379" s="20" t="s">
        <v>492</v>
      </c>
      <c r="K379" s="20" t="s">
        <v>617</v>
      </c>
      <c r="L379" s="20" t="s">
        <v>1272</v>
      </c>
      <c r="M379" s="20">
        <v>408790</v>
      </c>
      <c r="N379" s="39"/>
      <c r="O379" s="20" t="s">
        <v>482</v>
      </c>
      <c r="P379" s="20" t="s">
        <v>502</v>
      </c>
      <c r="Q379" s="20" t="s">
        <v>609</v>
      </c>
      <c r="R379" s="20" t="s">
        <v>1273</v>
      </c>
      <c r="S379" s="20">
        <v>10797621</v>
      </c>
      <c r="T379" s="39"/>
      <c r="U379" s="20"/>
      <c r="V379" s="20"/>
      <c r="W379" s="39"/>
      <c r="X379" s="20"/>
      <c r="Y379" s="20"/>
      <c r="Z379" s="20"/>
      <c r="AA379" s="39"/>
    </row>
    <row r="380" spans="2:27" ht="15.75" customHeight="1">
      <c r="B380" s="39"/>
      <c r="C380" s="20"/>
      <c r="D380" s="20"/>
      <c r="E380" s="39"/>
      <c r="F380" s="20"/>
      <c r="G380" s="20"/>
      <c r="H380" s="20"/>
      <c r="I380" s="39"/>
      <c r="J380" s="20" t="s">
        <v>501</v>
      </c>
      <c r="K380" s="20" t="s">
        <v>635</v>
      </c>
      <c r="L380" s="20" t="s">
        <v>1274</v>
      </c>
      <c r="M380" s="20">
        <v>501006</v>
      </c>
      <c r="N380" s="39"/>
      <c r="O380" s="20" t="s">
        <v>482</v>
      </c>
      <c r="P380" s="20" t="s">
        <v>502</v>
      </c>
      <c r="Q380" s="20" t="s">
        <v>609</v>
      </c>
      <c r="R380" s="20" t="s">
        <v>1275</v>
      </c>
      <c r="S380" s="20">
        <v>10797663</v>
      </c>
      <c r="T380" s="39"/>
      <c r="U380" s="20"/>
      <c r="V380" s="20"/>
      <c r="W380" s="39"/>
      <c r="X380" s="20"/>
      <c r="Y380" s="20"/>
      <c r="Z380" s="20"/>
      <c r="AA380" s="39"/>
    </row>
    <row r="381" spans="2:27" ht="15.75" customHeight="1">
      <c r="B381" s="39"/>
      <c r="C381" s="20"/>
      <c r="D381" s="20"/>
      <c r="E381" s="39"/>
      <c r="F381" s="20"/>
      <c r="G381" s="20"/>
      <c r="H381" s="20"/>
      <c r="I381" s="39"/>
      <c r="J381" s="20" t="s">
        <v>501</v>
      </c>
      <c r="K381" s="20" t="s">
        <v>635</v>
      </c>
      <c r="L381" s="20" t="s">
        <v>1276</v>
      </c>
      <c r="M381" s="20">
        <v>501020</v>
      </c>
      <c r="N381" s="39"/>
      <c r="O381" s="20" t="s">
        <v>482</v>
      </c>
      <c r="P381" s="20" t="s">
        <v>502</v>
      </c>
      <c r="Q381" s="20" t="s">
        <v>609</v>
      </c>
      <c r="R381" s="20" t="s">
        <v>1277</v>
      </c>
      <c r="S381" s="20">
        <v>10797673</v>
      </c>
      <c r="T381" s="39"/>
      <c r="U381" s="20"/>
      <c r="V381" s="20"/>
      <c r="W381" s="39"/>
      <c r="X381" s="20"/>
      <c r="Y381" s="20"/>
      <c r="Z381" s="20"/>
      <c r="AA381" s="39"/>
    </row>
    <row r="382" spans="2:27" ht="15.75" customHeight="1">
      <c r="B382" s="39"/>
      <c r="C382" s="20"/>
      <c r="D382" s="20"/>
      <c r="E382" s="39"/>
      <c r="F382" s="20"/>
      <c r="G382" s="20"/>
      <c r="H382" s="20"/>
      <c r="I382" s="39"/>
      <c r="J382" s="20" t="s">
        <v>501</v>
      </c>
      <c r="K382" s="20" t="s">
        <v>635</v>
      </c>
      <c r="L382" s="20" t="s">
        <v>1278</v>
      </c>
      <c r="M382" s="20">
        <v>501027</v>
      </c>
      <c r="N382" s="39"/>
      <c r="O382" s="20" t="s">
        <v>482</v>
      </c>
      <c r="P382" s="20" t="s">
        <v>502</v>
      </c>
      <c r="Q382" s="20" t="s">
        <v>609</v>
      </c>
      <c r="R382" s="20" t="s">
        <v>1279</v>
      </c>
      <c r="S382" s="20">
        <v>10797684</v>
      </c>
      <c r="T382" s="39"/>
      <c r="U382" s="20"/>
      <c r="V382" s="20"/>
      <c r="W382" s="39"/>
      <c r="X382" s="20"/>
      <c r="Y382" s="20"/>
      <c r="Z382" s="20"/>
      <c r="AA382" s="39"/>
    </row>
    <row r="383" spans="2:27" ht="15.75" customHeight="1">
      <c r="B383" s="39"/>
      <c r="C383" s="20"/>
      <c r="D383" s="20"/>
      <c r="E383" s="39"/>
      <c r="F383" s="20"/>
      <c r="G383" s="20"/>
      <c r="H383" s="20"/>
      <c r="I383" s="39"/>
      <c r="J383" s="20" t="s">
        <v>501</v>
      </c>
      <c r="K383" s="20" t="s">
        <v>635</v>
      </c>
      <c r="L383" s="20" t="s">
        <v>1280</v>
      </c>
      <c r="M383" s="20">
        <v>501033</v>
      </c>
      <c r="N383" s="39"/>
      <c r="O383" s="20" t="s">
        <v>482</v>
      </c>
      <c r="P383" s="20" t="s">
        <v>502</v>
      </c>
      <c r="Q383" s="20" t="s">
        <v>611</v>
      </c>
      <c r="R383" s="20" t="s">
        <v>1281</v>
      </c>
      <c r="S383" s="20">
        <v>10798717</v>
      </c>
      <c r="T383" s="39"/>
      <c r="U383" s="20"/>
      <c r="V383" s="20"/>
      <c r="W383" s="39"/>
      <c r="X383" s="20"/>
      <c r="Y383" s="20"/>
      <c r="Z383" s="20"/>
      <c r="AA383" s="39"/>
    </row>
    <row r="384" spans="2:27" ht="15.75" customHeight="1">
      <c r="B384" s="39"/>
      <c r="C384" s="20"/>
      <c r="D384" s="20"/>
      <c r="E384" s="39"/>
      <c r="F384" s="20"/>
      <c r="G384" s="20"/>
      <c r="H384" s="20"/>
      <c r="I384" s="39"/>
      <c r="J384" s="20" t="s">
        <v>501</v>
      </c>
      <c r="K384" s="20" t="s">
        <v>635</v>
      </c>
      <c r="L384" s="20" t="s">
        <v>1282</v>
      </c>
      <c r="M384" s="20">
        <v>501040</v>
      </c>
      <c r="N384" s="39"/>
      <c r="O384" s="20" t="s">
        <v>482</v>
      </c>
      <c r="P384" s="20" t="s">
        <v>502</v>
      </c>
      <c r="Q384" s="20" t="s">
        <v>611</v>
      </c>
      <c r="R384" s="20" t="s">
        <v>1283</v>
      </c>
      <c r="S384" s="20">
        <v>10798719</v>
      </c>
      <c r="T384" s="39"/>
      <c r="U384" s="20"/>
      <c r="V384" s="20"/>
      <c r="W384" s="39"/>
      <c r="X384" s="20"/>
      <c r="Y384" s="20"/>
      <c r="Z384" s="20"/>
      <c r="AA384" s="39"/>
    </row>
    <row r="385" spans="2:27" ht="15.75" customHeight="1">
      <c r="B385" s="39"/>
      <c r="C385" s="20"/>
      <c r="D385" s="20"/>
      <c r="E385" s="39"/>
      <c r="F385" s="20"/>
      <c r="G385" s="20"/>
      <c r="H385" s="20"/>
      <c r="I385" s="39"/>
      <c r="J385" s="20" t="s">
        <v>501</v>
      </c>
      <c r="K385" s="20" t="s">
        <v>635</v>
      </c>
      <c r="L385" s="20" t="s">
        <v>1284</v>
      </c>
      <c r="M385" s="20">
        <v>501054</v>
      </c>
      <c r="N385" s="39"/>
      <c r="O385" s="20" t="s">
        <v>482</v>
      </c>
      <c r="P385" s="20" t="s">
        <v>502</v>
      </c>
      <c r="Q385" s="20" t="s">
        <v>611</v>
      </c>
      <c r="R385" s="20" t="s">
        <v>1285</v>
      </c>
      <c r="S385" s="20">
        <v>10798728</v>
      </c>
      <c r="T385" s="39"/>
      <c r="U385" s="20"/>
      <c r="V385" s="20"/>
      <c r="W385" s="39"/>
      <c r="X385" s="20"/>
      <c r="Y385" s="20"/>
      <c r="Z385" s="20"/>
      <c r="AA385" s="39"/>
    </row>
    <row r="386" spans="2:27" ht="15.75" customHeight="1">
      <c r="B386" s="39"/>
      <c r="C386" s="20"/>
      <c r="D386" s="20"/>
      <c r="E386" s="39"/>
      <c r="F386" s="20"/>
      <c r="G386" s="20"/>
      <c r="H386" s="20"/>
      <c r="I386" s="39"/>
      <c r="J386" s="20" t="s">
        <v>501</v>
      </c>
      <c r="K386" s="20" t="s">
        <v>635</v>
      </c>
      <c r="L386" s="20" t="s">
        <v>1286</v>
      </c>
      <c r="M386" s="20">
        <v>501067</v>
      </c>
      <c r="N386" s="39"/>
      <c r="O386" s="20" t="s">
        <v>482</v>
      </c>
      <c r="P386" s="20" t="s">
        <v>502</v>
      </c>
      <c r="Q386" s="20" t="s">
        <v>611</v>
      </c>
      <c r="R386" s="20" t="s">
        <v>1287</v>
      </c>
      <c r="S386" s="20">
        <v>10798738</v>
      </c>
      <c r="T386" s="39"/>
      <c r="U386" s="20"/>
      <c r="V386" s="20"/>
      <c r="W386" s="39"/>
      <c r="X386" s="20"/>
      <c r="Y386" s="20"/>
      <c r="Z386" s="20"/>
      <c r="AA386" s="39"/>
    </row>
    <row r="387" spans="2:27" ht="15.75" customHeight="1">
      <c r="B387" s="39"/>
      <c r="C387" s="20"/>
      <c r="D387" s="20"/>
      <c r="E387" s="39"/>
      <c r="F387" s="20"/>
      <c r="G387" s="20"/>
      <c r="H387" s="20"/>
      <c r="I387" s="39"/>
      <c r="J387" s="20" t="s">
        <v>501</v>
      </c>
      <c r="K387" s="20" t="s">
        <v>635</v>
      </c>
      <c r="L387" s="20" t="s">
        <v>1288</v>
      </c>
      <c r="M387" s="20">
        <v>501081</v>
      </c>
      <c r="N387" s="39"/>
      <c r="O387" s="20" t="s">
        <v>482</v>
      </c>
      <c r="P387" s="20" t="s">
        <v>502</v>
      </c>
      <c r="Q387" s="20" t="s">
        <v>611</v>
      </c>
      <c r="R387" s="20" t="s">
        <v>1289</v>
      </c>
      <c r="S387" s="20">
        <v>10798747</v>
      </c>
      <c r="T387" s="39"/>
      <c r="U387" s="20"/>
      <c r="V387" s="20"/>
      <c r="W387" s="39"/>
      <c r="X387" s="20"/>
      <c r="Y387" s="20"/>
      <c r="Z387" s="20"/>
      <c r="AA387" s="39"/>
    </row>
    <row r="388" spans="2:27" ht="15.75" customHeight="1">
      <c r="B388" s="39"/>
      <c r="C388" s="20"/>
      <c r="D388" s="20"/>
      <c r="E388" s="39"/>
      <c r="F388" s="20"/>
      <c r="G388" s="20"/>
      <c r="H388" s="20"/>
      <c r="I388" s="39"/>
      <c r="J388" s="20" t="s">
        <v>501</v>
      </c>
      <c r="K388" s="20" t="s">
        <v>635</v>
      </c>
      <c r="L388" s="20" t="s">
        <v>1290</v>
      </c>
      <c r="M388" s="20">
        <v>501085</v>
      </c>
      <c r="N388" s="39"/>
      <c r="O388" s="20" t="s">
        <v>482</v>
      </c>
      <c r="P388" s="20" t="s">
        <v>502</v>
      </c>
      <c r="Q388" s="20" t="s">
        <v>611</v>
      </c>
      <c r="R388" s="20" t="s">
        <v>611</v>
      </c>
      <c r="S388" s="20">
        <v>10798795</v>
      </c>
      <c r="T388" s="39"/>
      <c r="U388" s="20"/>
      <c r="V388" s="20"/>
      <c r="W388" s="39"/>
      <c r="X388" s="20"/>
      <c r="Y388" s="20"/>
      <c r="Z388" s="20"/>
      <c r="AA388" s="39"/>
    </row>
    <row r="389" spans="2:27" ht="15.75" customHeight="1">
      <c r="B389" s="39"/>
      <c r="C389" s="20"/>
      <c r="D389" s="20"/>
      <c r="E389" s="39"/>
      <c r="F389" s="20"/>
      <c r="G389" s="20"/>
      <c r="H389" s="20"/>
      <c r="I389" s="39"/>
      <c r="J389" s="20" t="s">
        <v>501</v>
      </c>
      <c r="K389" s="20" t="s">
        <v>635</v>
      </c>
      <c r="L389" s="20" t="s">
        <v>630</v>
      </c>
      <c r="M389" s="20">
        <v>501088</v>
      </c>
      <c r="N389" s="39"/>
      <c r="O389" s="20" t="s">
        <v>482</v>
      </c>
      <c r="P389" s="20" t="s">
        <v>502</v>
      </c>
      <c r="Q389" s="20" t="s">
        <v>611</v>
      </c>
      <c r="R389" s="20" t="s">
        <v>525</v>
      </c>
      <c r="S389" s="20">
        <v>10798799</v>
      </c>
      <c r="T389" s="39"/>
      <c r="U389" s="20"/>
      <c r="V389" s="20"/>
      <c r="W389" s="39"/>
      <c r="X389" s="20"/>
      <c r="Y389" s="20"/>
      <c r="Z389" s="20"/>
      <c r="AA389" s="39"/>
    </row>
    <row r="390" spans="2:27" ht="15.75" customHeight="1">
      <c r="B390" s="39"/>
      <c r="C390" s="20"/>
      <c r="D390" s="20"/>
      <c r="E390" s="39"/>
      <c r="F390" s="20"/>
      <c r="G390" s="20"/>
      <c r="H390" s="20"/>
      <c r="I390" s="39"/>
      <c r="J390" s="20" t="s">
        <v>501</v>
      </c>
      <c r="K390" s="20" t="s">
        <v>635</v>
      </c>
      <c r="L390" s="20" t="s">
        <v>1291</v>
      </c>
      <c r="M390" s="20">
        <v>501094</v>
      </c>
      <c r="N390" s="39"/>
      <c r="O390" s="20" t="s">
        <v>482</v>
      </c>
      <c r="P390" s="20" t="s">
        <v>502</v>
      </c>
      <c r="Q390" s="20" t="s">
        <v>611</v>
      </c>
      <c r="R390" s="20" t="s">
        <v>1292</v>
      </c>
      <c r="S390" s="20">
        <v>10798757</v>
      </c>
      <c r="T390" s="39"/>
      <c r="U390" s="20"/>
      <c r="V390" s="20"/>
      <c r="W390" s="39"/>
      <c r="X390" s="20"/>
      <c r="Y390" s="20"/>
      <c r="Z390" s="20"/>
      <c r="AA390" s="39"/>
    </row>
    <row r="391" spans="2:27" ht="15.75" customHeight="1">
      <c r="B391" s="39"/>
      <c r="C391" s="20"/>
      <c r="D391" s="20"/>
      <c r="E391" s="39"/>
      <c r="F391" s="20"/>
      <c r="G391" s="20"/>
      <c r="H391" s="20"/>
      <c r="I391" s="39"/>
      <c r="J391" s="20" t="s">
        <v>501</v>
      </c>
      <c r="K391" s="20" t="s">
        <v>635</v>
      </c>
      <c r="L391" s="20" t="s">
        <v>1293</v>
      </c>
      <c r="M391" s="20">
        <v>501095</v>
      </c>
      <c r="N391" s="39"/>
      <c r="O391" s="20" t="s">
        <v>482</v>
      </c>
      <c r="P391" s="20" t="s">
        <v>502</v>
      </c>
      <c r="Q391" s="20" t="s">
        <v>611</v>
      </c>
      <c r="R391" s="20" t="s">
        <v>1294</v>
      </c>
      <c r="S391" s="20">
        <v>10798766</v>
      </c>
      <c r="T391" s="39"/>
      <c r="U391" s="20"/>
      <c r="V391" s="20"/>
      <c r="W391" s="39"/>
      <c r="X391" s="20"/>
      <c r="Y391" s="20"/>
      <c r="Z391" s="20"/>
      <c r="AA391" s="39"/>
    </row>
    <row r="392" spans="2:27" ht="15.75" customHeight="1">
      <c r="B392" s="39"/>
      <c r="C392" s="20"/>
      <c r="D392" s="20"/>
      <c r="E392" s="39"/>
      <c r="F392" s="20"/>
      <c r="G392" s="20"/>
      <c r="H392" s="20"/>
      <c r="I392" s="39"/>
      <c r="J392" s="20" t="s">
        <v>501</v>
      </c>
      <c r="K392" s="20" t="s">
        <v>639</v>
      </c>
      <c r="L392" s="20" t="s">
        <v>1295</v>
      </c>
      <c r="M392" s="20">
        <v>503813</v>
      </c>
      <c r="N392" s="39"/>
      <c r="O392" s="20" t="s">
        <v>482</v>
      </c>
      <c r="P392" s="20" t="s">
        <v>502</v>
      </c>
      <c r="Q392" s="20" t="s">
        <v>611</v>
      </c>
      <c r="R392" s="20" t="s">
        <v>1296</v>
      </c>
      <c r="S392" s="20">
        <v>10798776</v>
      </c>
      <c r="T392" s="39"/>
      <c r="U392" s="20"/>
      <c r="V392" s="20"/>
      <c r="W392" s="39"/>
      <c r="X392" s="20"/>
      <c r="Y392" s="20"/>
      <c r="Z392" s="20"/>
      <c r="AA392" s="39"/>
    </row>
    <row r="393" spans="2:27" ht="15.75" customHeight="1">
      <c r="B393" s="39"/>
      <c r="C393" s="20"/>
      <c r="D393" s="20"/>
      <c r="E393" s="39"/>
      <c r="F393" s="20"/>
      <c r="G393" s="20"/>
      <c r="H393" s="20"/>
      <c r="I393" s="39"/>
      <c r="J393" s="20" t="s">
        <v>501</v>
      </c>
      <c r="K393" s="20" t="s">
        <v>639</v>
      </c>
      <c r="L393" s="20" t="s">
        <v>1297</v>
      </c>
      <c r="M393" s="20">
        <v>503847</v>
      </c>
      <c r="N393" s="39"/>
      <c r="O393" s="20" t="s">
        <v>482</v>
      </c>
      <c r="P393" s="20" t="s">
        <v>502</v>
      </c>
      <c r="Q393" s="20" t="s">
        <v>611</v>
      </c>
      <c r="R393" s="20" t="s">
        <v>1298</v>
      </c>
      <c r="S393" s="20">
        <v>10798785</v>
      </c>
      <c r="T393" s="39"/>
      <c r="U393" s="20"/>
      <c r="V393" s="20"/>
      <c r="W393" s="39"/>
      <c r="X393" s="20"/>
      <c r="Y393" s="20"/>
      <c r="Z393" s="20"/>
      <c r="AA393" s="39"/>
    </row>
    <row r="394" spans="2:27" ht="15.75" customHeight="1">
      <c r="B394" s="39"/>
      <c r="C394" s="20"/>
      <c r="D394" s="20"/>
      <c r="E394" s="39"/>
      <c r="F394" s="20"/>
      <c r="G394" s="20"/>
      <c r="H394" s="20"/>
      <c r="I394" s="39"/>
      <c r="J394" s="20" t="s">
        <v>501</v>
      </c>
      <c r="K394" s="20" t="s">
        <v>639</v>
      </c>
      <c r="L394" s="20" t="s">
        <v>1299</v>
      </c>
      <c r="M394" s="20">
        <v>503858</v>
      </c>
      <c r="N394" s="39"/>
      <c r="O394" s="20" t="s">
        <v>482</v>
      </c>
      <c r="P394" s="20" t="s">
        <v>502</v>
      </c>
      <c r="Q394" s="20" t="s">
        <v>614</v>
      </c>
      <c r="R394" s="20" t="s">
        <v>1105</v>
      </c>
      <c r="S394" s="20">
        <v>10798017</v>
      </c>
      <c r="T394" s="39"/>
      <c r="U394" s="20"/>
      <c r="V394" s="20"/>
      <c r="W394" s="39"/>
      <c r="X394" s="20"/>
      <c r="Y394" s="20"/>
      <c r="Z394" s="20"/>
      <c r="AA394" s="39"/>
    </row>
    <row r="395" spans="2:27" ht="15.75" customHeight="1">
      <c r="B395" s="39"/>
      <c r="C395" s="20"/>
      <c r="D395" s="20"/>
      <c r="E395" s="39"/>
      <c r="F395" s="20"/>
      <c r="G395" s="20"/>
      <c r="H395" s="20"/>
      <c r="I395" s="39"/>
      <c r="J395" s="20" t="s">
        <v>501</v>
      </c>
      <c r="K395" s="20" t="s">
        <v>639</v>
      </c>
      <c r="L395" s="20" t="s">
        <v>1300</v>
      </c>
      <c r="M395" s="20">
        <v>503861</v>
      </c>
      <c r="N395" s="39"/>
      <c r="O395" s="20" t="s">
        <v>482</v>
      </c>
      <c r="P395" s="20" t="s">
        <v>502</v>
      </c>
      <c r="Q395" s="20" t="s">
        <v>614</v>
      </c>
      <c r="R395" s="20" t="s">
        <v>1301</v>
      </c>
      <c r="S395" s="20">
        <v>10798025</v>
      </c>
      <c r="T395" s="39"/>
      <c r="U395" s="20"/>
      <c r="V395" s="20"/>
      <c r="W395" s="39"/>
      <c r="X395" s="20"/>
      <c r="Y395" s="20"/>
      <c r="Z395" s="20"/>
      <c r="AA395" s="39"/>
    </row>
    <row r="396" spans="2:27" ht="15.75" customHeight="1">
      <c r="B396" s="39"/>
      <c r="C396" s="20"/>
      <c r="D396" s="20"/>
      <c r="E396" s="39"/>
      <c r="F396" s="20"/>
      <c r="G396" s="20"/>
      <c r="H396" s="20"/>
      <c r="I396" s="39"/>
      <c r="J396" s="20" t="s">
        <v>501</v>
      </c>
      <c r="K396" s="20" t="s">
        <v>639</v>
      </c>
      <c r="L396" s="20" t="s">
        <v>1302</v>
      </c>
      <c r="M396" s="20">
        <v>503874</v>
      </c>
      <c r="N396" s="39"/>
      <c r="O396" s="20" t="s">
        <v>482</v>
      </c>
      <c r="P396" s="20" t="s">
        <v>502</v>
      </c>
      <c r="Q396" s="20" t="s">
        <v>614</v>
      </c>
      <c r="R396" s="20" t="s">
        <v>1303</v>
      </c>
      <c r="S396" s="20">
        <v>10798034</v>
      </c>
      <c r="T396" s="39"/>
      <c r="U396" s="20"/>
      <c r="V396" s="20"/>
      <c r="W396" s="39"/>
      <c r="X396" s="20"/>
      <c r="Y396" s="20"/>
      <c r="Z396" s="20"/>
      <c r="AA396" s="39"/>
    </row>
    <row r="397" spans="2:27" ht="15.75" customHeight="1">
      <c r="B397" s="39"/>
      <c r="C397" s="20"/>
      <c r="D397" s="20"/>
      <c r="E397" s="39"/>
      <c r="F397" s="20"/>
      <c r="G397" s="20"/>
      <c r="H397" s="20"/>
      <c r="I397" s="39"/>
      <c r="J397" s="20" t="s">
        <v>501</v>
      </c>
      <c r="K397" s="20" t="s">
        <v>642</v>
      </c>
      <c r="L397" s="20" t="s">
        <v>1304</v>
      </c>
      <c r="M397" s="20">
        <v>506403</v>
      </c>
      <c r="N397" s="39"/>
      <c r="O397" s="20" t="s">
        <v>482</v>
      </c>
      <c r="P397" s="20" t="s">
        <v>502</v>
      </c>
      <c r="Q397" s="20" t="s">
        <v>614</v>
      </c>
      <c r="R397" s="20" t="s">
        <v>525</v>
      </c>
      <c r="S397" s="20">
        <v>10798099</v>
      </c>
      <c r="T397" s="39"/>
      <c r="U397" s="20"/>
      <c r="V397" s="20"/>
      <c r="W397" s="39"/>
      <c r="X397" s="20"/>
      <c r="Y397" s="20"/>
      <c r="Z397" s="20"/>
      <c r="AA397" s="39"/>
    </row>
    <row r="398" spans="2:27" ht="15.75" customHeight="1">
      <c r="B398" s="39"/>
      <c r="C398" s="20"/>
      <c r="D398" s="20"/>
      <c r="E398" s="39"/>
      <c r="F398" s="20"/>
      <c r="G398" s="20"/>
      <c r="H398" s="20"/>
      <c r="I398" s="39"/>
      <c r="J398" s="20" t="s">
        <v>501</v>
      </c>
      <c r="K398" s="20" t="s">
        <v>642</v>
      </c>
      <c r="L398" s="20" t="s">
        <v>1305</v>
      </c>
      <c r="M398" s="20">
        <v>506406</v>
      </c>
      <c r="N398" s="39"/>
      <c r="O398" s="20" t="s">
        <v>482</v>
      </c>
      <c r="P398" s="20" t="s">
        <v>502</v>
      </c>
      <c r="Q398" s="20" t="s">
        <v>614</v>
      </c>
      <c r="R398" s="20" t="s">
        <v>1306</v>
      </c>
      <c r="S398" s="20">
        <v>10798077</v>
      </c>
      <c r="T398" s="39"/>
      <c r="U398" s="20"/>
      <c r="V398" s="20"/>
      <c r="W398" s="39"/>
      <c r="X398" s="20"/>
      <c r="Y398" s="20"/>
      <c r="Z398" s="20"/>
      <c r="AA398" s="39"/>
    </row>
    <row r="399" spans="2:27" ht="15.75" customHeight="1">
      <c r="B399" s="39"/>
      <c r="C399" s="20"/>
      <c r="D399" s="20"/>
      <c r="E399" s="39"/>
      <c r="F399" s="20"/>
      <c r="G399" s="20"/>
      <c r="H399" s="20"/>
      <c r="I399" s="39"/>
      <c r="J399" s="20" t="s">
        <v>501</v>
      </c>
      <c r="K399" s="20" t="s">
        <v>642</v>
      </c>
      <c r="L399" s="20" t="s">
        <v>1307</v>
      </c>
      <c r="M399" s="20">
        <v>506428</v>
      </c>
      <c r="N399" s="39"/>
      <c r="O399" s="20" t="s">
        <v>482</v>
      </c>
      <c r="P399" s="20" t="s">
        <v>502</v>
      </c>
      <c r="Q399" s="20" t="s">
        <v>614</v>
      </c>
      <c r="R399" s="20" t="s">
        <v>1308</v>
      </c>
      <c r="S399" s="20">
        <v>10798069</v>
      </c>
      <c r="T399" s="39"/>
      <c r="U399" s="20"/>
      <c r="V399" s="20"/>
      <c r="W399" s="39"/>
      <c r="X399" s="20"/>
      <c r="Y399" s="20"/>
      <c r="Z399" s="20"/>
      <c r="AA399" s="39"/>
    </row>
    <row r="400" spans="2:27" ht="15.75" customHeight="1">
      <c r="B400" s="39"/>
      <c r="C400" s="20"/>
      <c r="D400" s="20"/>
      <c r="E400" s="39"/>
      <c r="F400" s="20"/>
      <c r="G400" s="20"/>
      <c r="H400" s="20"/>
      <c r="I400" s="39"/>
      <c r="J400" s="20" t="s">
        <v>501</v>
      </c>
      <c r="K400" s="20" t="s">
        <v>642</v>
      </c>
      <c r="L400" s="20" t="s">
        <v>1309</v>
      </c>
      <c r="M400" s="20">
        <v>506450</v>
      </c>
      <c r="N400" s="39"/>
      <c r="O400" s="20" t="s">
        <v>482</v>
      </c>
      <c r="P400" s="20" t="s">
        <v>502</v>
      </c>
      <c r="Q400" s="20" t="s">
        <v>614</v>
      </c>
      <c r="R400" s="20" t="s">
        <v>1310</v>
      </c>
      <c r="S400" s="20">
        <v>10798086</v>
      </c>
      <c r="T400" s="39"/>
      <c r="U400" s="20"/>
      <c r="V400" s="20"/>
      <c r="W400" s="39"/>
      <c r="X400" s="20"/>
      <c r="Y400" s="20"/>
      <c r="Z400" s="20"/>
      <c r="AA400" s="39"/>
    </row>
    <row r="401" spans="2:27" ht="15.75" customHeight="1">
      <c r="B401" s="39"/>
      <c r="C401" s="20"/>
      <c r="D401" s="20"/>
      <c r="E401" s="39"/>
      <c r="F401" s="20"/>
      <c r="G401" s="20"/>
      <c r="H401" s="20"/>
      <c r="I401" s="39"/>
      <c r="J401" s="20" t="s">
        <v>501</v>
      </c>
      <c r="K401" s="20" t="s">
        <v>642</v>
      </c>
      <c r="L401" s="20" t="s">
        <v>1311</v>
      </c>
      <c r="M401" s="20">
        <v>506447</v>
      </c>
      <c r="N401" s="39"/>
      <c r="O401" s="20" t="s">
        <v>482</v>
      </c>
      <c r="P401" s="20" t="s">
        <v>502</v>
      </c>
      <c r="Q401" s="20" t="s">
        <v>614</v>
      </c>
      <c r="R401" s="20" t="s">
        <v>1312</v>
      </c>
      <c r="S401" s="20">
        <v>10798094</v>
      </c>
      <c r="T401" s="39"/>
      <c r="U401" s="20"/>
      <c r="V401" s="20"/>
      <c r="W401" s="39"/>
      <c r="X401" s="20"/>
      <c r="Y401" s="20"/>
      <c r="Z401" s="20"/>
      <c r="AA401" s="39"/>
    </row>
    <row r="402" spans="2:27" ht="15.75" customHeight="1">
      <c r="B402" s="39"/>
      <c r="C402" s="20"/>
      <c r="D402" s="20"/>
      <c r="E402" s="39"/>
      <c r="F402" s="20"/>
      <c r="G402" s="20"/>
      <c r="H402" s="20"/>
      <c r="I402" s="39"/>
      <c r="J402" s="20" t="s">
        <v>501</v>
      </c>
      <c r="K402" s="20" t="s">
        <v>642</v>
      </c>
      <c r="L402" s="20" t="s">
        <v>1313</v>
      </c>
      <c r="M402" s="20">
        <v>506460</v>
      </c>
      <c r="N402" s="39"/>
      <c r="O402" s="20" t="s">
        <v>482</v>
      </c>
      <c r="P402" s="20" t="s">
        <v>502</v>
      </c>
      <c r="Q402" s="20" t="s">
        <v>618</v>
      </c>
      <c r="R402" s="20" t="s">
        <v>1314</v>
      </c>
      <c r="S402" s="20">
        <v>10799015</v>
      </c>
      <c r="T402" s="39"/>
      <c r="U402" s="20"/>
      <c r="V402" s="20"/>
      <c r="W402" s="39"/>
      <c r="X402" s="20"/>
      <c r="Y402" s="20"/>
      <c r="Z402" s="20"/>
      <c r="AA402" s="39"/>
    </row>
    <row r="403" spans="2:27" ht="15.75" customHeight="1">
      <c r="B403" s="39"/>
      <c r="C403" s="20"/>
      <c r="D403" s="20"/>
      <c r="E403" s="39"/>
      <c r="F403" s="20"/>
      <c r="G403" s="20"/>
      <c r="H403" s="20"/>
      <c r="I403" s="39"/>
      <c r="J403" s="20" t="s">
        <v>501</v>
      </c>
      <c r="K403" s="20" t="s">
        <v>642</v>
      </c>
      <c r="L403" s="20" t="s">
        <v>1315</v>
      </c>
      <c r="M403" s="20">
        <v>506469</v>
      </c>
      <c r="N403" s="39"/>
      <c r="O403" s="20" t="s">
        <v>482</v>
      </c>
      <c r="P403" s="20" t="s">
        <v>502</v>
      </c>
      <c r="Q403" s="20" t="s">
        <v>618</v>
      </c>
      <c r="R403" s="20" t="s">
        <v>1316</v>
      </c>
      <c r="S403" s="20">
        <v>10799043</v>
      </c>
      <c r="T403" s="39"/>
      <c r="U403" s="20"/>
      <c r="V403" s="20"/>
      <c r="W403" s="39"/>
      <c r="X403" s="20"/>
      <c r="Y403" s="20"/>
      <c r="Z403" s="20"/>
      <c r="AA403" s="39"/>
    </row>
    <row r="404" spans="2:27" ht="15.75" customHeight="1">
      <c r="B404" s="39"/>
      <c r="C404" s="20"/>
      <c r="D404" s="20"/>
      <c r="E404" s="39"/>
      <c r="F404" s="20"/>
      <c r="G404" s="20"/>
      <c r="H404" s="20"/>
      <c r="I404" s="39"/>
      <c r="J404" s="20" t="s">
        <v>501</v>
      </c>
      <c r="K404" s="20" t="s">
        <v>642</v>
      </c>
      <c r="L404" s="20" t="s">
        <v>1317</v>
      </c>
      <c r="M404" s="20">
        <v>506475</v>
      </c>
      <c r="N404" s="39"/>
      <c r="O404" s="20" t="s">
        <v>482</v>
      </c>
      <c r="P404" s="20" t="s">
        <v>502</v>
      </c>
      <c r="Q404" s="20" t="s">
        <v>618</v>
      </c>
      <c r="R404" s="20" t="s">
        <v>1318</v>
      </c>
      <c r="S404" s="20">
        <v>10799051</v>
      </c>
      <c r="T404" s="39"/>
      <c r="U404" s="20"/>
      <c r="V404" s="20"/>
      <c r="W404" s="39"/>
      <c r="X404" s="20"/>
      <c r="Y404" s="20"/>
      <c r="Z404" s="20"/>
      <c r="AA404" s="39"/>
    </row>
    <row r="405" spans="2:27" ht="15.75" customHeight="1">
      <c r="B405" s="39"/>
      <c r="C405" s="20"/>
      <c r="D405" s="20"/>
      <c r="E405" s="39"/>
      <c r="F405" s="20"/>
      <c r="G405" s="20"/>
      <c r="H405" s="20"/>
      <c r="I405" s="39"/>
      <c r="J405" s="20" t="s">
        <v>501</v>
      </c>
      <c r="K405" s="20" t="s">
        <v>642</v>
      </c>
      <c r="L405" s="20" t="s">
        <v>1319</v>
      </c>
      <c r="M405" s="20">
        <v>506479</v>
      </c>
      <c r="N405" s="39"/>
      <c r="O405" s="20" t="s">
        <v>291</v>
      </c>
      <c r="P405" s="20" t="s">
        <v>487</v>
      </c>
      <c r="Q405" s="20" t="s">
        <v>622</v>
      </c>
      <c r="R405" s="20" t="s">
        <v>622</v>
      </c>
      <c r="S405" s="20">
        <v>20030431</v>
      </c>
      <c r="T405" s="39"/>
      <c r="U405" s="20"/>
      <c r="V405" s="20"/>
      <c r="W405" s="39"/>
      <c r="X405" s="20"/>
      <c r="Y405" s="20"/>
      <c r="Z405" s="20"/>
      <c r="AA405" s="39"/>
    </row>
    <row r="406" spans="2:27" ht="15.75" customHeight="1">
      <c r="B406" s="39"/>
      <c r="C406" s="20"/>
      <c r="D406" s="20"/>
      <c r="E406" s="39"/>
      <c r="F406" s="20"/>
      <c r="G406" s="20"/>
      <c r="H406" s="20"/>
      <c r="I406" s="39"/>
      <c r="J406" s="20" t="s">
        <v>501</v>
      </c>
      <c r="K406" s="20" t="s">
        <v>642</v>
      </c>
      <c r="L406" s="20" t="s">
        <v>1320</v>
      </c>
      <c r="M406" s="20">
        <v>506485</v>
      </c>
      <c r="N406" s="39"/>
      <c r="O406" s="20" t="s">
        <v>291</v>
      </c>
      <c r="P406" s="20" t="s">
        <v>487</v>
      </c>
      <c r="Q406" s="20" t="s">
        <v>622</v>
      </c>
      <c r="R406" s="20" t="s">
        <v>1321</v>
      </c>
      <c r="S406" s="20">
        <v>20030463</v>
      </c>
      <c r="T406" s="39"/>
      <c r="U406" s="20"/>
      <c r="V406" s="20"/>
      <c r="W406" s="39"/>
      <c r="X406" s="20"/>
      <c r="Y406" s="20"/>
      <c r="Z406" s="20"/>
      <c r="AA406" s="39"/>
    </row>
    <row r="407" spans="2:27" ht="15.75" customHeight="1">
      <c r="B407" s="39"/>
      <c r="C407" s="20"/>
      <c r="D407" s="20"/>
      <c r="E407" s="39"/>
      <c r="F407" s="20"/>
      <c r="G407" s="20"/>
      <c r="H407" s="20"/>
      <c r="I407" s="39"/>
      <c r="J407" s="20" t="s">
        <v>501</v>
      </c>
      <c r="K407" s="20" t="s">
        <v>642</v>
      </c>
      <c r="L407" s="20" t="s">
        <v>1322</v>
      </c>
      <c r="M407" s="20">
        <v>506486</v>
      </c>
      <c r="N407" s="39"/>
      <c r="O407" s="20" t="s">
        <v>291</v>
      </c>
      <c r="P407" s="20" t="s">
        <v>487</v>
      </c>
      <c r="Q407" s="20" t="s">
        <v>624</v>
      </c>
      <c r="R407" s="20" t="s">
        <v>487</v>
      </c>
      <c r="S407" s="20">
        <v>20031415</v>
      </c>
      <c r="T407" s="39"/>
      <c r="U407" s="20"/>
      <c r="V407" s="20"/>
      <c r="W407" s="39"/>
      <c r="X407" s="20"/>
      <c r="Y407" s="20"/>
      <c r="Z407" s="20"/>
      <c r="AA407" s="39"/>
    </row>
    <row r="408" spans="2:27" ht="15.75" customHeight="1">
      <c r="B408" s="39"/>
      <c r="C408" s="20"/>
      <c r="D408" s="20"/>
      <c r="E408" s="39"/>
      <c r="F408" s="20"/>
      <c r="G408" s="20"/>
      <c r="H408" s="20"/>
      <c r="I408" s="39"/>
      <c r="J408" s="20" t="s">
        <v>501</v>
      </c>
      <c r="K408" s="20" t="s">
        <v>645</v>
      </c>
      <c r="L408" s="20" t="s">
        <v>1323</v>
      </c>
      <c r="M408" s="20">
        <v>506909</v>
      </c>
      <c r="N408" s="39"/>
      <c r="O408" s="20" t="s">
        <v>291</v>
      </c>
      <c r="P408" s="20" t="s">
        <v>487</v>
      </c>
      <c r="Q408" s="20" t="s">
        <v>624</v>
      </c>
      <c r="R408" s="20" t="s">
        <v>1324</v>
      </c>
      <c r="S408" s="20">
        <v>20031499</v>
      </c>
      <c r="T408" s="39"/>
      <c r="U408" s="20"/>
      <c r="V408" s="20"/>
      <c r="W408" s="39"/>
      <c r="X408" s="20"/>
      <c r="Y408" s="20"/>
      <c r="Z408" s="20"/>
      <c r="AA408" s="39"/>
    </row>
    <row r="409" spans="2:27" ht="15.75" customHeight="1">
      <c r="B409" s="39"/>
      <c r="C409" s="20"/>
      <c r="D409" s="20"/>
      <c r="E409" s="39"/>
      <c r="F409" s="20"/>
      <c r="G409" s="20"/>
      <c r="H409" s="20"/>
      <c r="I409" s="39"/>
      <c r="J409" s="20" t="s">
        <v>501</v>
      </c>
      <c r="K409" s="20" t="s">
        <v>645</v>
      </c>
      <c r="L409" s="20" t="s">
        <v>1325</v>
      </c>
      <c r="M409" s="20">
        <v>506915</v>
      </c>
      <c r="N409" s="39"/>
      <c r="O409" s="20" t="s">
        <v>291</v>
      </c>
      <c r="P409" s="20" t="s">
        <v>487</v>
      </c>
      <c r="Q409" s="20" t="s">
        <v>624</v>
      </c>
      <c r="R409" s="20" t="s">
        <v>1326</v>
      </c>
      <c r="S409" s="20">
        <v>20031431</v>
      </c>
      <c r="T409" s="39"/>
      <c r="U409" s="20"/>
      <c r="V409" s="20"/>
      <c r="W409" s="39"/>
      <c r="X409" s="20"/>
      <c r="Y409" s="20"/>
      <c r="Z409" s="20"/>
      <c r="AA409" s="39"/>
    </row>
    <row r="410" spans="2:27" ht="15.75" customHeight="1">
      <c r="B410" s="39"/>
      <c r="C410" s="20"/>
      <c r="D410" s="20"/>
      <c r="E410" s="39"/>
      <c r="F410" s="20"/>
      <c r="G410" s="20"/>
      <c r="H410" s="20"/>
      <c r="I410" s="39"/>
      <c r="J410" s="20" t="s">
        <v>501</v>
      </c>
      <c r="K410" s="20" t="s">
        <v>645</v>
      </c>
      <c r="L410" s="20" t="s">
        <v>1327</v>
      </c>
      <c r="M410" s="20">
        <v>506941</v>
      </c>
      <c r="N410" s="39"/>
      <c r="O410" s="20" t="s">
        <v>291</v>
      </c>
      <c r="P410" s="20" t="s">
        <v>487</v>
      </c>
      <c r="Q410" s="20" t="s">
        <v>624</v>
      </c>
      <c r="R410" s="20" t="s">
        <v>1328</v>
      </c>
      <c r="S410" s="20">
        <v>20031447</v>
      </c>
      <c r="T410" s="39"/>
      <c r="U410" s="20"/>
      <c r="V410" s="20"/>
      <c r="W410" s="39"/>
      <c r="X410" s="20"/>
      <c r="Y410" s="20"/>
      <c r="Z410" s="20"/>
      <c r="AA410" s="39"/>
    </row>
    <row r="411" spans="2:27" ht="15.75" customHeight="1">
      <c r="B411" s="39"/>
      <c r="C411" s="20"/>
      <c r="D411" s="20"/>
      <c r="E411" s="39"/>
      <c r="F411" s="20"/>
      <c r="G411" s="20"/>
      <c r="H411" s="20"/>
      <c r="I411" s="39"/>
      <c r="J411" s="20" t="s">
        <v>501</v>
      </c>
      <c r="K411" s="20" t="s">
        <v>645</v>
      </c>
      <c r="L411" s="20" t="s">
        <v>1329</v>
      </c>
      <c r="M411" s="20">
        <v>506944</v>
      </c>
      <c r="N411" s="39"/>
      <c r="O411" s="20" t="s">
        <v>291</v>
      </c>
      <c r="P411" s="20" t="s">
        <v>487</v>
      </c>
      <c r="Q411" s="20" t="s">
        <v>624</v>
      </c>
      <c r="R411" s="20" t="s">
        <v>1330</v>
      </c>
      <c r="S411" s="20">
        <v>20031463</v>
      </c>
      <c r="T411" s="39"/>
      <c r="U411" s="20"/>
      <c r="V411" s="20"/>
      <c r="W411" s="39"/>
      <c r="X411" s="20"/>
      <c r="Y411" s="20"/>
      <c r="Z411" s="20"/>
      <c r="AA411" s="39"/>
    </row>
    <row r="412" spans="2:27" ht="15.75" customHeight="1">
      <c r="B412" s="39"/>
      <c r="C412" s="20"/>
      <c r="D412" s="20"/>
      <c r="E412" s="39"/>
      <c r="F412" s="20"/>
      <c r="G412" s="20"/>
      <c r="H412" s="20"/>
      <c r="I412" s="39"/>
      <c r="J412" s="20" t="s">
        <v>501</v>
      </c>
      <c r="K412" s="20" t="s">
        <v>645</v>
      </c>
      <c r="L412" s="20" t="s">
        <v>1331</v>
      </c>
      <c r="M412" s="20">
        <v>506963</v>
      </c>
      <c r="N412" s="39"/>
      <c r="O412" s="20" t="s">
        <v>291</v>
      </c>
      <c r="P412" s="20" t="s">
        <v>487</v>
      </c>
      <c r="Q412" s="20" t="s">
        <v>624</v>
      </c>
      <c r="R412" s="20" t="s">
        <v>1332</v>
      </c>
      <c r="S412" s="20">
        <v>20031479</v>
      </c>
      <c r="T412" s="39"/>
      <c r="U412" s="20"/>
      <c r="V412" s="20"/>
      <c r="W412" s="39"/>
      <c r="X412" s="20"/>
      <c r="Y412" s="20"/>
      <c r="Z412" s="20"/>
      <c r="AA412" s="39"/>
    </row>
    <row r="413" spans="2:27" ht="15.75" customHeight="1">
      <c r="B413" s="39"/>
      <c r="C413" s="20"/>
      <c r="D413" s="20"/>
      <c r="E413" s="39"/>
      <c r="F413" s="20"/>
      <c r="G413" s="20"/>
      <c r="H413" s="20"/>
      <c r="I413" s="39"/>
      <c r="J413" s="20" t="s">
        <v>501</v>
      </c>
      <c r="K413" s="20" t="s">
        <v>645</v>
      </c>
      <c r="L413" s="20" t="s">
        <v>1333</v>
      </c>
      <c r="M413" s="20">
        <v>506991</v>
      </c>
      <c r="N413" s="39"/>
      <c r="O413" s="20" t="s">
        <v>291</v>
      </c>
      <c r="P413" s="20" t="s">
        <v>487</v>
      </c>
      <c r="Q413" s="20" t="s">
        <v>628</v>
      </c>
      <c r="R413" s="20" t="s">
        <v>1334</v>
      </c>
      <c r="S413" s="20">
        <v>20035115</v>
      </c>
      <c r="T413" s="39"/>
      <c r="U413" s="20"/>
      <c r="V413" s="20"/>
      <c r="W413" s="39"/>
      <c r="X413" s="20"/>
      <c r="Y413" s="20"/>
      <c r="Z413" s="20"/>
      <c r="AA413" s="39"/>
    </row>
    <row r="414" spans="2:27" ht="15.75" customHeight="1">
      <c r="B414" s="39"/>
      <c r="C414" s="20"/>
      <c r="D414" s="20"/>
      <c r="E414" s="39"/>
      <c r="F414" s="20"/>
      <c r="G414" s="20"/>
      <c r="H414" s="20"/>
      <c r="I414" s="39"/>
      <c r="J414" s="20" t="s">
        <v>501</v>
      </c>
      <c r="K414" s="20" t="s">
        <v>648</v>
      </c>
      <c r="L414" s="20" t="s">
        <v>1335</v>
      </c>
      <c r="M414" s="20">
        <v>507018</v>
      </c>
      <c r="N414" s="39"/>
      <c r="O414" s="20" t="s">
        <v>291</v>
      </c>
      <c r="P414" s="20" t="s">
        <v>487</v>
      </c>
      <c r="Q414" s="20" t="s">
        <v>628</v>
      </c>
      <c r="R414" s="20" t="s">
        <v>1336</v>
      </c>
      <c r="S414" s="20">
        <v>20035127</v>
      </c>
      <c r="T414" s="39"/>
      <c r="U414" s="20"/>
      <c r="V414" s="20"/>
      <c r="W414" s="39"/>
      <c r="X414" s="20"/>
      <c r="Y414" s="20"/>
      <c r="Z414" s="20"/>
      <c r="AA414" s="39"/>
    </row>
    <row r="415" spans="2:27" ht="15.75" customHeight="1">
      <c r="B415" s="39"/>
      <c r="C415" s="20"/>
      <c r="D415" s="20"/>
      <c r="E415" s="39"/>
      <c r="F415" s="20"/>
      <c r="G415" s="20"/>
      <c r="H415" s="20"/>
      <c r="I415" s="39"/>
      <c r="J415" s="20" t="s">
        <v>501</v>
      </c>
      <c r="K415" s="20" t="s">
        <v>648</v>
      </c>
      <c r="L415" s="20" t="s">
        <v>1337</v>
      </c>
      <c r="M415" s="20">
        <v>507037</v>
      </c>
      <c r="N415" s="39"/>
      <c r="O415" s="20" t="s">
        <v>291</v>
      </c>
      <c r="P415" s="20" t="s">
        <v>487</v>
      </c>
      <c r="Q415" s="20" t="s">
        <v>628</v>
      </c>
      <c r="R415" s="20" t="s">
        <v>1338</v>
      </c>
      <c r="S415" s="20">
        <v>20035131</v>
      </c>
      <c r="T415" s="39"/>
      <c r="U415" s="20"/>
      <c r="V415" s="20"/>
      <c r="W415" s="39"/>
      <c r="X415" s="20"/>
      <c r="Y415" s="20"/>
      <c r="Z415" s="20"/>
      <c r="AA415" s="39"/>
    </row>
    <row r="416" spans="2:27" ht="15.75" customHeight="1">
      <c r="B416" s="39"/>
      <c r="C416" s="20"/>
      <c r="D416" s="20"/>
      <c r="E416" s="39"/>
      <c r="F416" s="20"/>
      <c r="G416" s="20"/>
      <c r="H416" s="20"/>
      <c r="I416" s="39"/>
      <c r="J416" s="20" t="s">
        <v>501</v>
      </c>
      <c r="K416" s="20" t="s">
        <v>648</v>
      </c>
      <c r="L416" s="20" t="s">
        <v>1339</v>
      </c>
      <c r="M416" s="20">
        <v>507056</v>
      </c>
      <c r="N416" s="39"/>
      <c r="O416" s="20" t="s">
        <v>291</v>
      </c>
      <c r="P416" s="20" t="s">
        <v>487</v>
      </c>
      <c r="Q416" s="20" t="s">
        <v>628</v>
      </c>
      <c r="R416" s="20" t="s">
        <v>1340</v>
      </c>
      <c r="S416" s="20">
        <v>20035147</v>
      </c>
      <c r="T416" s="39"/>
      <c r="U416" s="20"/>
      <c r="V416" s="20"/>
      <c r="W416" s="39"/>
      <c r="X416" s="20"/>
      <c r="Y416" s="20"/>
      <c r="Z416" s="20"/>
      <c r="AA416" s="39"/>
    </row>
    <row r="417" spans="2:27" ht="15.75" customHeight="1">
      <c r="B417" s="39"/>
      <c r="C417" s="20"/>
      <c r="D417" s="20"/>
      <c r="E417" s="39"/>
      <c r="F417" s="20"/>
      <c r="G417" s="20"/>
      <c r="H417" s="20"/>
      <c r="I417" s="39"/>
      <c r="J417" s="20" t="s">
        <v>501</v>
      </c>
      <c r="K417" s="20" t="s">
        <v>648</v>
      </c>
      <c r="L417" s="20" t="s">
        <v>1341</v>
      </c>
      <c r="M417" s="20">
        <v>507066</v>
      </c>
      <c r="N417" s="39"/>
      <c r="O417" s="20" t="s">
        <v>291</v>
      </c>
      <c r="P417" s="20" t="s">
        <v>487</v>
      </c>
      <c r="Q417" s="20" t="s">
        <v>628</v>
      </c>
      <c r="R417" s="20" t="s">
        <v>628</v>
      </c>
      <c r="S417" s="20">
        <v>20035163</v>
      </c>
      <c r="T417" s="39"/>
      <c r="U417" s="20"/>
      <c r="V417" s="20"/>
      <c r="W417" s="39"/>
      <c r="X417" s="20"/>
      <c r="Y417" s="20"/>
      <c r="Z417" s="20"/>
      <c r="AA417" s="39"/>
    </row>
    <row r="418" spans="2:27" ht="15.75" customHeight="1">
      <c r="B418" s="39"/>
      <c r="C418" s="20"/>
      <c r="D418" s="20"/>
      <c r="E418" s="39"/>
      <c r="F418" s="20"/>
      <c r="G418" s="20"/>
      <c r="H418" s="20"/>
      <c r="I418" s="39"/>
      <c r="J418" s="20" t="s">
        <v>501</v>
      </c>
      <c r="K418" s="20" t="s">
        <v>648</v>
      </c>
      <c r="L418" s="20" t="s">
        <v>1291</v>
      </c>
      <c r="M418" s="20">
        <v>507088</v>
      </c>
      <c r="N418" s="39"/>
      <c r="O418" s="20" t="s">
        <v>291</v>
      </c>
      <c r="P418" s="20" t="s">
        <v>487</v>
      </c>
      <c r="Q418" s="20" t="s">
        <v>628</v>
      </c>
      <c r="R418" s="20" t="s">
        <v>1342</v>
      </c>
      <c r="S418" s="20">
        <v>20035199</v>
      </c>
      <c r="T418" s="39"/>
      <c r="U418" s="20"/>
      <c r="V418" s="20"/>
      <c r="W418" s="39"/>
      <c r="X418" s="20"/>
      <c r="Y418" s="20"/>
      <c r="Z418" s="20"/>
      <c r="AA418" s="39"/>
    </row>
    <row r="419" spans="2:27" ht="15.75" customHeight="1">
      <c r="B419" s="39"/>
      <c r="C419" s="20"/>
      <c r="D419" s="20"/>
      <c r="E419" s="39"/>
      <c r="F419" s="20"/>
      <c r="G419" s="20"/>
      <c r="H419" s="20"/>
      <c r="I419" s="39"/>
      <c r="J419" s="20" t="s">
        <v>501</v>
      </c>
      <c r="K419" s="20" t="s">
        <v>652</v>
      </c>
      <c r="L419" s="20" t="s">
        <v>1343</v>
      </c>
      <c r="M419" s="20">
        <v>507605</v>
      </c>
      <c r="N419" s="39"/>
      <c r="O419" s="20" t="s">
        <v>291</v>
      </c>
      <c r="P419" s="20" t="s">
        <v>487</v>
      </c>
      <c r="Q419" s="20" t="s">
        <v>628</v>
      </c>
      <c r="R419" s="20" t="s">
        <v>1344</v>
      </c>
      <c r="S419" s="20">
        <v>20035168</v>
      </c>
      <c r="T419" s="39"/>
      <c r="U419" s="20"/>
      <c r="V419" s="20"/>
      <c r="W419" s="39"/>
      <c r="X419" s="20"/>
      <c r="Y419" s="20"/>
      <c r="Z419" s="20"/>
      <c r="AA419" s="39"/>
    </row>
    <row r="420" spans="2:27" ht="15.75" customHeight="1">
      <c r="B420" s="39"/>
      <c r="C420" s="20"/>
      <c r="D420" s="20"/>
      <c r="E420" s="39"/>
      <c r="F420" s="20"/>
      <c r="G420" s="20"/>
      <c r="H420" s="20"/>
      <c r="I420" s="39"/>
      <c r="J420" s="20" t="s">
        <v>501</v>
      </c>
      <c r="K420" s="20" t="s">
        <v>652</v>
      </c>
      <c r="L420" s="20" t="s">
        <v>1345</v>
      </c>
      <c r="M420" s="20">
        <v>507616</v>
      </c>
      <c r="N420" s="39"/>
      <c r="O420" s="20" t="s">
        <v>291</v>
      </c>
      <c r="P420" s="20" t="s">
        <v>487</v>
      </c>
      <c r="Q420" s="20" t="s">
        <v>628</v>
      </c>
      <c r="R420" s="20" t="s">
        <v>1346</v>
      </c>
      <c r="S420" s="20">
        <v>20035179</v>
      </c>
      <c r="T420" s="39"/>
      <c r="U420" s="20"/>
      <c r="V420" s="20"/>
      <c r="W420" s="39"/>
      <c r="X420" s="20"/>
      <c r="Y420" s="20"/>
      <c r="Z420" s="20"/>
      <c r="AA420" s="39"/>
    </row>
    <row r="421" spans="2:27" ht="15.75" customHeight="1">
      <c r="B421" s="39"/>
      <c r="C421" s="20"/>
      <c r="D421" s="20"/>
      <c r="E421" s="39"/>
      <c r="F421" s="20"/>
      <c r="G421" s="20"/>
      <c r="H421" s="20"/>
      <c r="I421" s="39"/>
      <c r="J421" s="20" t="s">
        <v>501</v>
      </c>
      <c r="K421" s="20" t="s">
        <v>652</v>
      </c>
      <c r="L421" s="20" t="s">
        <v>1347</v>
      </c>
      <c r="M421" s="20">
        <v>507619</v>
      </c>
      <c r="N421" s="39"/>
      <c r="O421" s="20" t="s">
        <v>291</v>
      </c>
      <c r="P421" s="20" t="s">
        <v>487</v>
      </c>
      <c r="Q421" s="20" t="s">
        <v>631</v>
      </c>
      <c r="R421" s="20" t="s">
        <v>1348</v>
      </c>
      <c r="S421" s="20">
        <v>20037319</v>
      </c>
      <c r="T421" s="39"/>
      <c r="U421" s="20"/>
      <c r="V421" s="20"/>
      <c r="W421" s="39"/>
      <c r="X421" s="20"/>
      <c r="Y421" s="20"/>
      <c r="Z421" s="20"/>
      <c r="AA421" s="39"/>
    </row>
    <row r="422" spans="2:27" ht="15.75" customHeight="1">
      <c r="B422" s="39"/>
      <c r="C422" s="20"/>
      <c r="D422" s="20"/>
      <c r="E422" s="39"/>
      <c r="F422" s="20"/>
      <c r="G422" s="20"/>
      <c r="H422" s="20"/>
      <c r="I422" s="39"/>
      <c r="J422" s="20" t="s">
        <v>501</v>
      </c>
      <c r="K422" s="20" t="s">
        <v>652</v>
      </c>
      <c r="L422" s="20" t="s">
        <v>1349</v>
      </c>
      <c r="M422" s="20">
        <v>507622</v>
      </c>
      <c r="N422" s="39"/>
      <c r="O422" s="20" t="s">
        <v>291</v>
      </c>
      <c r="P422" s="20" t="s">
        <v>487</v>
      </c>
      <c r="Q422" s="20" t="s">
        <v>631</v>
      </c>
      <c r="R422" s="20" t="s">
        <v>1350</v>
      </c>
      <c r="S422" s="20">
        <v>20037338</v>
      </c>
      <c r="T422" s="39"/>
      <c r="U422" s="20"/>
      <c r="V422" s="20"/>
      <c r="W422" s="39"/>
      <c r="X422" s="20"/>
      <c r="Y422" s="20"/>
      <c r="Z422" s="20"/>
      <c r="AA422" s="39"/>
    </row>
    <row r="423" spans="2:27" ht="15.75" customHeight="1">
      <c r="B423" s="39"/>
      <c r="C423" s="20"/>
      <c r="D423" s="20"/>
      <c r="E423" s="39"/>
      <c r="F423" s="20"/>
      <c r="G423" s="20"/>
      <c r="H423" s="20"/>
      <c r="I423" s="39"/>
      <c r="J423" s="20" t="s">
        <v>501</v>
      </c>
      <c r="K423" s="20" t="s">
        <v>652</v>
      </c>
      <c r="L423" s="20" t="s">
        <v>545</v>
      </c>
      <c r="M423" s="20">
        <v>507633</v>
      </c>
      <c r="N423" s="39"/>
      <c r="O423" s="20" t="s">
        <v>291</v>
      </c>
      <c r="P423" s="20" t="s">
        <v>487</v>
      </c>
      <c r="Q423" s="20" t="s">
        <v>631</v>
      </c>
      <c r="R423" s="20" t="s">
        <v>1351</v>
      </c>
      <c r="S423" s="20">
        <v>20037357</v>
      </c>
      <c r="T423" s="39"/>
      <c r="U423" s="20"/>
      <c r="V423" s="20"/>
      <c r="W423" s="39"/>
      <c r="X423" s="20"/>
      <c r="Y423" s="20"/>
      <c r="Z423" s="20"/>
      <c r="AA423" s="39"/>
    </row>
    <row r="424" spans="2:27" ht="15.75" customHeight="1">
      <c r="B424" s="39"/>
      <c r="C424" s="20"/>
      <c r="D424" s="20"/>
      <c r="E424" s="39"/>
      <c r="F424" s="20"/>
      <c r="G424" s="20"/>
      <c r="H424" s="20"/>
      <c r="I424" s="39"/>
      <c r="J424" s="20" t="s">
        <v>501</v>
      </c>
      <c r="K424" s="20" t="s">
        <v>652</v>
      </c>
      <c r="L424" s="20" t="s">
        <v>1352</v>
      </c>
      <c r="M424" s="20">
        <v>507639</v>
      </c>
      <c r="N424" s="39"/>
      <c r="O424" s="20" t="s">
        <v>291</v>
      </c>
      <c r="P424" s="20" t="s">
        <v>487</v>
      </c>
      <c r="Q424" s="20" t="s">
        <v>631</v>
      </c>
      <c r="R424" s="20" t="s">
        <v>631</v>
      </c>
      <c r="S424" s="20">
        <v>20037376</v>
      </c>
      <c r="T424" s="39"/>
      <c r="U424" s="20"/>
      <c r="V424" s="20"/>
      <c r="W424" s="39"/>
      <c r="X424" s="20"/>
      <c r="Y424" s="20"/>
      <c r="Z424" s="20"/>
      <c r="AA424" s="39"/>
    </row>
    <row r="425" spans="2:27" ht="15.75" customHeight="1">
      <c r="B425" s="39"/>
      <c r="C425" s="20"/>
      <c r="D425" s="20"/>
      <c r="E425" s="39"/>
      <c r="F425" s="20"/>
      <c r="G425" s="20"/>
      <c r="H425" s="20"/>
      <c r="I425" s="39"/>
      <c r="J425" s="20" t="s">
        <v>501</v>
      </c>
      <c r="K425" s="20" t="s">
        <v>652</v>
      </c>
      <c r="L425" s="20" t="s">
        <v>1353</v>
      </c>
      <c r="M425" s="20">
        <v>507655</v>
      </c>
      <c r="N425" s="39"/>
      <c r="O425" s="20" t="s">
        <v>291</v>
      </c>
      <c r="P425" s="20" t="s">
        <v>487</v>
      </c>
      <c r="Q425" s="20" t="s">
        <v>636</v>
      </c>
      <c r="R425" s="20" t="s">
        <v>1354</v>
      </c>
      <c r="S425" s="20">
        <v>20038919</v>
      </c>
      <c r="T425" s="39"/>
      <c r="U425" s="20"/>
      <c r="V425" s="20"/>
      <c r="W425" s="39"/>
      <c r="X425" s="20"/>
      <c r="Y425" s="20"/>
      <c r="Z425" s="20"/>
      <c r="AA425" s="39"/>
    </row>
    <row r="426" spans="2:27" ht="15.75" customHeight="1">
      <c r="B426" s="39"/>
      <c r="C426" s="20"/>
      <c r="D426" s="20"/>
      <c r="E426" s="39"/>
      <c r="F426" s="20"/>
      <c r="G426" s="20"/>
      <c r="H426" s="20"/>
      <c r="I426" s="39"/>
      <c r="J426" s="20" t="s">
        <v>501</v>
      </c>
      <c r="K426" s="20" t="s">
        <v>652</v>
      </c>
      <c r="L426" s="20" t="s">
        <v>1355</v>
      </c>
      <c r="M426" s="20">
        <v>507672</v>
      </c>
      <c r="N426" s="39"/>
      <c r="O426" s="20" t="s">
        <v>291</v>
      </c>
      <c r="P426" s="20" t="s">
        <v>487</v>
      </c>
      <c r="Q426" s="20" t="s">
        <v>636</v>
      </c>
      <c r="R426" s="20" t="s">
        <v>1356</v>
      </c>
      <c r="S426" s="20">
        <v>20038938</v>
      </c>
      <c r="T426" s="39"/>
      <c r="U426" s="20"/>
      <c r="V426" s="20"/>
      <c r="W426" s="39"/>
      <c r="X426" s="20"/>
      <c r="Y426" s="20"/>
      <c r="Z426" s="20"/>
      <c r="AA426" s="39"/>
    </row>
    <row r="427" spans="2:27" ht="15.75" customHeight="1">
      <c r="B427" s="39"/>
      <c r="C427" s="20"/>
      <c r="D427" s="20"/>
      <c r="E427" s="39"/>
      <c r="F427" s="20"/>
      <c r="G427" s="20"/>
      <c r="H427" s="20"/>
      <c r="I427" s="39"/>
      <c r="J427" s="20" t="s">
        <v>501</v>
      </c>
      <c r="K427" s="20" t="s">
        <v>652</v>
      </c>
      <c r="L427" s="20" t="s">
        <v>1357</v>
      </c>
      <c r="M427" s="20">
        <v>507683</v>
      </c>
      <c r="N427" s="39"/>
      <c r="O427" s="20" t="s">
        <v>291</v>
      </c>
      <c r="P427" s="20" t="s">
        <v>487</v>
      </c>
      <c r="Q427" s="20" t="s">
        <v>636</v>
      </c>
      <c r="R427" s="20" t="s">
        <v>636</v>
      </c>
      <c r="S427" s="20">
        <v>20038957</v>
      </c>
      <c r="T427" s="39"/>
      <c r="U427" s="20"/>
      <c r="V427" s="20"/>
      <c r="W427" s="39"/>
      <c r="X427" s="20"/>
      <c r="Y427" s="20"/>
      <c r="Z427" s="20"/>
      <c r="AA427" s="39"/>
    </row>
    <row r="428" spans="2:27" ht="15.75" customHeight="1">
      <c r="B428" s="39"/>
      <c r="C428" s="20"/>
      <c r="D428" s="20"/>
      <c r="E428" s="39"/>
      <c r="F428" s="20"/>
      <c r="G428" s="20"/>
      <c r="H428" s="20"/>
      <c r="I428" s="39"/>
      <c r="J428" s="20" t="s">
        <v>501</v>
      </c>
      <c r="K428" s="20" t="s">
        <v>501</v>
      </c>
      <c r="L428" s="20" t="s">
        <v>1358</v>
      </c>
      <c r="M428" s="20">
        <v>508110</v>
      </c>
      <c r="N428" s="39"/>
      <c r="O428" s="20" t="s">
        <v>291</v>
      </c>
      <c r="P428" s="20" t="s">
        <v>487</v>
      </c>
      <c r="Q428" s="20" t="s">
        <v>636</v>
      </c>
      <c r="R428" s="20" t="s">
        <v>1359</v>
      </c>
      <c r="S428" s="20">
        <v>20038976</v>
      </c>
      <c r="T428" s="39"/>
      <c r="U428" s="20"/>
      <c r="V428" s="20"/>
      <c r="W428" s="39"/>
      <c r="X428" s="20"/>
      <c r="Y428" s="20"/>
      <c r="Z428" s="20"/>
      <c r="AA428" s="39"/>
    </row>
    <row r="429" spans="2:27" ht="15.75" customHeight="1">
      <c r="B429" s="39"/>
      <c r="C429" s="20"/>
      <c r="D429" s="20"/>
      <c r="E429" s="39"/>
      <c r="F429" s="20"/>
      <c r="G429" s="20"/>
      <c r="H429" s="20"/>
      <c r="I429" s="39"/>
      <c r="J429" s="20" t="s">
        <v>501</v>
      </c>
      <c r="K429" s="20" t="s">
        <v>501</v>
      </c>
      <c r="L429" s="20" t="s">
        <v>1360</v>
      </c>
      <c r="M429" s="20">
        <v>508112</v>
      </c>
      <c r="N429" s="39"/>
      <c r="O429" s="20" t="s">
        <v>291</v>
      </c>
      <c r="P429" s="20" t="s">
        <v>487</v>
      </c>
      <c r="Q429" s="20" t="s">
        <v>640</v>
      </c>
      <c r="R429" s="20" t="s">
        <v>1361</v>
      </c>
      <c r="S429" s="20">
        <v>20039119</v>
      </c>
      <c r="T429" s="39"/>
      <c r="U429" s="20"/>
      <c r="V429" s="20"/>
      <c r="W429" s="39"/>
      <c r="X429" s="20"/>
      <c r="Y429" s="20"/>
      <c r="Z429" s="20"/>
      <c r="AA429" s="39"/>
    </row>
    <row r="430" spans="2:27" ht="15.75" customHeight="1">
      <c r="B430" s="39"/>
      <c r="C430" s="20"/>
      <c r="D430" s="20"/>
      <c r="E430" s="39"/>
      <c r="F430" s="20"/>
      <c r="G430" s="20"/>
      <c r="H430" s="20"/>
      <c r="I430" s="39"/>
      <c r="J430" s="20" t="s">
        <v>501</v>
      </c>
      <c r="K430" s="20" t="s">
        <v>501</v>
      </c>
      <c r="L430" s="20" t="s">
        <v>1362</v>
      </c>
      <c r="M430" s="20">
        <v>508122</v>
      </c>
      <c r="N430" s="39"/>
      <c r="O430" s="20" t="s">
        <v>291</v>
      </c>
      <c r="P430" s="20" t="s">
        <v>487</v>
      </c>
      <c r="Q430" s="20" t="s">
        <v>640</v>
      </c>
      <c r="R430" s="20" t="s">
        <v>1363</v>
      </c>
      <c r="S430" s="20">
        <v>20039138</v>
      </c>
      <c r="T430" s="39"/>
      <c r="U430" s="20"/>
      <c r="V430" s="20"/>
      <c r="W430" s="39"/>
      <c r="X430" s="20"/>
      <c r="Y430" s="20"/>
      <c r="Z430" s="20"/>
      <c r="AA430" s="39"/>
    </row>
    <row r="431" spans="2:27" ht="15.75" customHeight="1">
      <c r="B431" s="39"/>
      <c r="C431" s="20"/>
      <c r="D431" s="20"/>
      <c r="E431" s="39"/>
      <c r="F431" s="20"/>
      <c r="G431" s="20"/>
      <c r="H431" s="20"/>
      <c r="I431" s="39"/>
      <c r="J431" s="20" t="s">
        <v>501</v>
      </c>
      <c r="K431" s="20" t="s">
        <v>501</v>
      </c>
      <c r="L431" s="20" t="s">
        <v>1364</v>
      </c>
      <c r="M431" s="20">
        <v>508125</v>
      </c>
      <c r="N431" s="39"/>
      <c r="O431" s="20" t="s">
        <v>291</v>
      </c>
      <c r="P431" s="20" t="s">
        <v>487</v>
      </c>
      <c r="Q431" s="20" t="s">
        <v>640</v>
      </c>
      <c r="R431" s="20" t="s">
        <v>1365</v>
      </c>
      <c r="S431" s="20">
        <v>20039157</v>
      </c>
      <c r="T431" s="39"/>
      <c r="U431" s="20"/>
      <c r="V431" s="20"/>
      <c r="W431" s="39"/>
      <c r="X431" s="20"/>
      <c r="Y431" s="20"/>
      <c r="Z431" s="20"/>
      <c r="AA431" s="39"/>
    </row>
    <row r="432" spans="2:27" ht="15.75" customHeight="1">
      <c r="B432" s="39"/>
      <c r="C432" s="20"/>
      <c r="D432" s="20"/>
      <c r="E432" s="39"/>
      <c r="F432" s="20"/>
      <c r="G432" s="20"/>
      <c r="H432" s="20"/>
      <c r="I432" s="39"/>
      <c r="J432" s="20" t="s">
        <v>501</v>
      </c>
      <c r="K432" s="20" t="s">
        <v>501</v>
      </c>
      <c r="L432" s="20" t="s">
        <v>1105</v>
      </c>
      <c r="M432" s="20">
        <v>508131</v>
      </c>
      <c r="N432" s="39"/>
      <c r="O432" s="20" t="s">
        <v>291</v>
      </c>
      <c r="P432" s="20" t="s">
        <v>487</v>
      </c>
      <c r="Q432" s="20" t="s">
        <v>640</v>
      </c>
      <c r="R432" s="20" t="s">
        <v>640</v>
      </c>
      <c r="S432" s="20">
        <v>20039176</v>
      </c>
      <c r="T432" s="39"/>
      <c r="U432" s="20"/>
      <c r="V432" s="20"/>
      <c r="W432" s="39"/>
      <c r="X432" s="20"/>
      <c r="Y432" s="20"/>
      <c r="Z432" s="20"/>
      <c r="AA432" s="39"/>
    </row>
    <row r="433" spans="2:27" ht="15.75" customHeight="1">
      <c r="B433" s="39"/>
      <c r="C433" s="20"/>
      <c r="D433" s="20"/>
      <c r="E433" s="39"/>
      <c r="F433" s="20"/>
      <c r="G433" s="20"/>
      <c r="H433" s="20"/>
      <c r="I433" s="39"/>
      <c r="J433" s="20" t="s">
        <v>501</v>
      </c>
      <c r="K433" s="20" t="s">
        <v>501</v>
      </c>
      <c r="L433" s="20" t="s">
        <v>1366</v>
      </c>
      <c r="M433" s="20">
        <v>508134</v>
      </c>
      <c r="N433" s="39"/>
      <c r="O433" s="20" t="s">
        <v>291</v>
      </c>
      <c r="P433" s="20" t="s">
        <v>487</v>
      </c>
      <c r="Q433" s="20" t="s">
        <v>643</v>
      </c>
      <c r="R433" s="20" t="s">
        <v>1367</v>
      </c>
      <c r="S433" s="20">
        <v>20039519</v>
      </c>
      <c r="T433" s="39"/>
      <c r="U433" s="20"/>
      <c r="V433" s="20"/>
      <c r="W433" s="39"/>
      <c r="X433" s="20"/>
      <c r="Y433" s="20"/>
      <c r="Z433" s="20"/>
      <c r="AA433" s="39"/>
    </row>
    <row r="434" spans="2:27" ht="15.75" customHeight="1">
      <c r="B434" s="39"/>
      <c r="C434" s="20"/>
      <c r="D434" s="20"/>
      <c r="E434" s="39"/>
      <c r="F434" s="20"/>
      <c r="G434" s="20"/>
      <c r="H434" s="20"/>
      <c r="I434" s="39"/>
      <c r="J434" s="20" t="s">
        <v>501</v>
      </c>
      <c r="K434" s="20" t="s">
        <v>501</v>
      </c>
      <c r="L434" s="20" t="s">
        <v>1368</v>
      </c>
      <c r="M434" s="20">
        <v>508140</v>
      </c>
      <c r="N434" s="39"/>
      <c r="O434" s="20" t="s">
        <v>291</v>
      </c>
      <c r="P434" s="20" t="s">
        <v>487</v>
      </c>
      <c r="Q434" s="20" t="s">
        <v>643</v>
      </c>
      <c r="R434" s="20" t="s">
        <v>1369</v>
      </c>
      <c r="S434" s="20">
        <v>20039538</v>
      </c>
      <c r="T434" s="39"/>
      <c r="U434" s="20"/>
      <c r="V434" s="20"/>
      <c r="W434" s="39"/>
      <c r="X434" s="20"/>
      <c r="Y434" s="20"/>
      <c r="Z434" s="20"/>
      <c r="AA434" s="39"/>
    </row>
    <row r="435" spans="2:27" ht="15.75" customHeight="1">
      <c r="B435" s="39"/>
      <c r="C435" s="20"/>
      <c r="D435" s="20"/>
      <c r="E435" s="39"/>
      <c r="F435" s="20"/>
      <c r="G435" s="20"/>
      <c r="H435" s="20"/>
      <c r="I435" s="39"/>
      <c r="J435" s="20" t="s">
        <v>501</v>
      </c>
      <c r="K435" s="20" t="s">
        <v>501</v>
      </c>
      <c r="L435" s="20" t="s">
        <v>1370</v>
      </c>
      <c r="M435" s="20">
        <v>508153</v>
      </c>
      <c r="N435" s="39"/>
      <c r="O435" s="20" t="s">
        <v>291</v>
      </c>
      <c r="P435" s="20" t="s">
        <v>487</v>
      </c>
      <c r="Q435" s="20" t="s">
        <v>643</v>
      </c>
      <c r="R435" s="20" t="s">
        <v>643</v>
      </c>
      <c r="S435" s="20">
        <v>20039557</v>
      </c>
      <c r="T435" s="39"/>
      <c r="U435" s="20"/>
      <c r="V435" s="20"/>
      <c r="W435" s="39"/>
      <c r="X435" s="20"/>
      <c r="Y435" s="20"/>
      <c r="Z435" s="20"/>
      <c r="AA435" s="39"/>
    </row>
    <row r="436" spans="2:27" ht="15.75" customHeight="1">
      <c r="B436" s="39"/>
      <c r="C436" s="20"/>
      <c r="D436" s="20"/>
      <c r="E436" s="39"/>
      <c r="F436" s="20"/>
      <c r="G436" s="20"/>
      <c r="H436" s="20"/>
      <c r="I436" s="39"/>
      <c r="J436" s="20" t="s">
        <v>501</v>
      </c>
      <c r="K436" s="20" t="s">
        <v>501</v>
      </c>
      <c r="L436" s="20" t="s">
        <v>1371</v>
      </c>
      <c r="M436" s="20">
        <v>508172</v>
      </c>
      <c r="N436" s="39"/>
      <c r="O436" s="20" t="s">
        <v>291</v>
      </c>
      <c r="P436" s="20" t="s">
        <v>487</v>
      </c>
      <c r="Q436" s="20" t="s">
        <v>643</v>
      </c>
      <c r="R436" s="20" t="s">
        <v>1372</v>
      </c>
      <c r="S436" s="20">
        <v>20039576</v>
      </c>
      <c r="T436" s="39"/>
      <c r="U436" s="20"/>
      <c r="V436" s="20"/>
      <c r="W436" s="39"/>
      <c r="X436" s="20"/>
      <c r="Y436" s="20"/>
      <c r="Z436" s="20"/>
      <c r="AA436" s="39"/>
    </row>
    <row r="437" spans="2:27" ht="15.75" customHeight="1">
      <c r="B437" s="39"/>
      <c r="C437" s="20"/>
      <c r="D437" s="20"/>
      <c r="E437" s="39"/>
      <c r="F437" s="20"/>
      <c r="G437" s="20"/>
      <c r="H437" s="20"/>
      <c r="I437" s="39"/>
      <c r="J437" s="20" t="s">
        <v>501</v>
      </c>
      <c r="K437" s="20" t="s">
        <v>501</v>
      </c>
      <c r="L437" s="20" t="s">
        <v>1373</v>
      </c>
      <c r="M437" s="20">
        <v>508182</v>
      </c>
      <c r="N437" s="39"/>
      <c r="O437" s="20" t="s">
        <v>291</v>
      </c>
      <c r="P437" s="20" t="s">
        <v>509</v>
      </c>
      <c r="Q437" s="20" t="s">
        <v>646</v>
      </c>
      <c r="R437" s="20" t="s">
        <v>1374</v>
      </c>
      <c r="S437" s="20">
        <v>20120299</v>
      </c>
      <c r="T437" s="39"/>
      <c r="U437" s="20"/>
      <c r="V437" s="20"/>
      <c r="W437" s="39"/>
      <c r="X437" s="20"/>
      <c r="Y437" s="20"/>
      <c r="Z437" s="20"/>
      <c r="AA437" s="39"/>
    </row>
    <row r="438" spans="2:27" ht="15.75" customHeight="1">
      <c r="B438" s="39"/>
      <c r="C438" s="20"/>
      <c r="D438" s="20"/>
      <c r="E438" s="39"/>
      <c r="F438" s="20"/>
      <c r="G438" s="20"/>
      <c r="H438" s="20"/>
      <c r="I438" s="39"/>
      <c r="J438" s="20" t="s">
        <v>501</v>
      </c>
      <c r="K438" s="20" t="s">
        <v>501</v>
      </c>
      <c r="L438" s="20" t="s">
        <v>1375</v>
      </c>
      <c r="M438" s="20">
        <v>508185</v>
      </c>
      <c r="N438" s="39"/>
      <c r="O438" s="20" t="s">
        <v>291</v>
      </c>
      <c r="P438" s="20" t="s">
        <v>509</v>
      </c>
      <c r="Q438" s="20" t="s">
        <v>646</v>
      </c>
      <c r="R438" s="20" t="s">
        <v>1376</v>
      </c>
      <c r="S438" s="20">
        <v>20120219</v>
      </c>
      <c r="T438" s="39"/>
      <c r="U438" s="20"/>
      <c r="V438" s="20"/>
      <c r="W438" s="39"/>
      <c r="X438" s="20"/>
      <c r="Y438" s="20"/>
      <c r="Z438" s="20"/>
      <c r="AA438" s="39"/>
    </row>
    <row r="439" spans="2:27" ht="15.75" customHeight="1">
      <c r="B439" s="39"/>
      <c r="C439" s="20"/>
      <c r="D439" s="20"/>
      <c r="E439" s="39"/>
      <c r="F439" s="20"/>
      <c r="G439" s="20"/>
      <c r="H439" s="20"/>
      <c r="I439" s="39"/>
      <c r="J439" s="20" t="s">
        <v>501</v>
      </c>
      <c r="K439" s="20" t="s">
        <v>501</v>
      </c>
      <c r="L439" s="20" t="s">
        <v>1377</v>
      </c>
      <c r="M439" s="20">
        <v>508190</v>
      </c>
      <c r="N439" s="39"/>
      <c r="O439" s="20" t="s">
        <v>291</v>
      </c>
      <c r="P439" s="20" t="s">
        <v>509</v>
      </c>
      <c r="Q439" s="20" t="s">
        <v>646</v>
      </c>
      <c r="R439" s="20" t="s">
        <v>1378</v>
      </c>
      <c r="S439" s="20">
        <v>20120257</v>
      </c>
      <c r="T439" s="39"/>
      <c r="U439" s="20"/>
      <c r="V439" s="20"/>
      <c r="W439" s="39"/>
      <c r="X439" s="20"/>
      <c r="Y439" s="20"/>
      <c r="Z439" s="20"/>
      <c r="AA439" s="39"/>
    </row>
    <row r="440" spans="2:27" ht="15.75" customHeight="1">
      <c r="B440" s="39"/>
      <c r="C440" s="20"/>
      <c r="D440" s="20"/>
      <c r="E440" s="39"/>
      <c r="F440" s="20"/>
      <c r="G440" s="20"/>
      <c r="H440" s="20"/>
      <c r="I440" s="39"/>
      <c r="J440" s="20" t="s">
        <v>501</v>
      </c>
      <c r="K440" s="20" t="s">
        <v>501</v>
      </c>
      <c r="L440" s="20" t="s">
        <v>1379</v>
      </c>
      <c r="M440" s="20">
        <v>508194</v>
      </c>
      <c r="N440" s="39"/>
      <c r="O440" s="20" t="s">
        <v>291</v>
      </c>
      <c r="P440" s="20" t="s">
        <v>509</v>
      </c>
      <c r="Q440" s="20" t="s">
        <v>646</v>
      </c>
      <c r="R440" s="20" t="s">
        <v>1380</v>
      </c>
      <c r="S440" s="20">
        <v>20120276</v>
      </c>
      <c r="T440" s="39"/>
      <c r="U440" s="20"/>
      <c r="V440" s="20"/>
      <c r="W440" s="39"/>
      <c r="X440" s="20"/>
      <c r="Y440" s="20"/>
      <c r="Z440" s="20"/>
      <c r="AA440" s="39"/>
    </row>
    <row r="441" spans="2:27" ht="15.75" customHeight="1">
      <c r="B441" s="39"/>
      <c r="C441" s="20"/>
      <c r="D441" s="20"/>
      <c r="E441" s="39"/>
      <c r="F441" s="20"/>
      <c r="G441" s="20"/>
      <c r="H441" s="20"/>
      <c r="I441" s="39"/>
      <c r="J441" s="20" t="s">
        <v>501</v>
      </c>
      <c r="K441" s="20" t="s">
        <v>658</v>
      </c>
      <c r="L441" s="20" t="s">
        <v>1381</v>
      </c>
      <c r="M441" s="20">
        <v>508811</v>
      </c>
      <c r="N441" s="39"/>
      <c r="O441" s="20" t="s">
        <v>291</v>
      </c>
      <c r="P441" s="20" t="s">
        <v>509</v>
      </c>
      <c r="Q441" s="20" t="s">
        <v>646</v>
      </c>
      <c r="R441" s="20" t="s">
        <v>1382</v>
      </c>
      <c r="S441" s="20">
        <v>20120285</v>
      </c>
      <c r="T441" s="39"/>
      <c r="U441" s="20"/>
      <c r="V441" s="20"/>
      <c r="W441" s="39"/>
      <c r="X441" s="20"/>
      <c r="Y441" s="20"/>
      <c r="Z441" s="20"/>
      <c r="AA441" s="39"/>
    </row>
    <row r="442" spans="2:27" ht="15.75" customHeight="1">
      <c r="B442" s="39"/>
      <c r="C442" s="20"/>
      <c r="D442" s="20"/>
      <c r="E442" s="39"/>
      <c r="F442" s="20"/>
      <c r="G442" s="20"/>
      <c r="H442" s="20"/>
      <c r="I442" s="39"/>
      <c r="J442" s="20" t="s">
        <v>501</v>
      </c>
      <c r="K442" s="20" t="s">
        <v>658</v>
      </c>
      <c r="L442" s="20" t="s">
        <v>1383</v>
      </c>
      <c r="M442" s="20">
        <v>508827</v>
      </c>
      <c r="N442" s="39"/>
      <c r="O442" s="20" t="s">
        <v>291</v>
      </c>
      <c r="P442" s="20" t="s">
        <v>509</v>
      </c>
      <c r="Q442" s="20" t="s">
        <v>646</v>
      </c>
      <c r="R442" s="20" t="s">
        <v>1384</v>
      </c>
      <c r="S442" s="20">
        <v>20120290</v>
      </c>
      <c r="T442" s="39"/>
      <c r="U442" s="20"/>
      <c r="V442" s="20"/>
      <c r="W442" s="39"/>
      <c r="X442" s="20"/>
      <c r="Y442" s="20"/>
      <c r="Z442" s="20"/>
      <c r="AA442" s="39"/>
    </row>
    <row r="443" spans="2:27" ht="15.75" customHeight="1">
      <c r="B443" s="39"/>
      <c r="C443" s="20"/>
      <c r="D443" s="20"/>
      <c r="E443" s="39"/>
      <c r="F443" s="20"/>
      <c r="G443" s="20"/>
      <c r="H443" s="20"/>
      <c r="I443" s="39"/>
      <c r="J443" s="20" t="s">
        <v>501</v>
      </c>
      <c r="K443" s="20" t="s">
        <v>658</v>
      </c>
      <c r="L443" s="20" t="s">
        <v>1385</v>
      </c>
      <c r="M443" s="20">
        <v>508844</v>
      </c>
      <c r="N443" s="39"/>
      <c r="O443" s="20" t="s">
        <v>291</v>
      </c>
      <c r="P443" s="20" t="s">
        <v>509</v>
      </c>
      <c r="Q443" s="20" t="s">
        <v>649</v>
      </c>
      <c r="R443" s="20" t="s">
        <v>1386</v>
      </c>
      <c r="S443" s="20">
        <v>20123312</v>
      </c>
      <c r="T443" s="39"/>
      <c r="U443" s="20"/>
      <c r="V443" s="20"/>
      <c r="W443" s="39"/>
      <c r="X443" s="20"/>
      <c r="Y443" s="20"/>
      <c r="Z443" s="20"/>
      <c r="AA443" s="39"/>
    </row>
    <row r="444" spans="2:27" ht="15.75" customHeight="1">
      <c r="B444" s="39"/>
      <c r="C444" s="20"/>
      <c r="D444" s="20"/>
      <c r="E444" s="39"/>
      <c r="F444" s="20"/>
      <c r="G444" s="20"/>
      <c r="H444" s="20"/>
      <c r="I444" s="39"/>
      <c r="J444" s="20" t="s">
        <v>501</v>
      </c>
      <c r="K444" s="20" t="s">
        <v>658</v>
      </c>
      <c r="L444" s="20" t="s">
        <v>1387</v>
      </c>
      <c r="M444" s="20">
        <v>508850</v>
      </c>
      <c r="N444" s="39"/>
      <c r="O444" s="20" t="s">
        <v>291</v>
      </c>
      <c r="P444" s="20" t="s">
        <v>509</v>
      </c>
      <c r="Q444" s="20" t="s">
        <v>649</v>
      </c>
      <c r="R444" s="20" t="s">
        <v>1388</v>
      </c>
      <c r="S444" s="20">
        <v>20123314</v>
      </c>
      <c r="T444" s="39"/>
      <c r="U444" s="20"/>
      <c r="V444" s="20"/>
      <c r="W444" s="39"/>
      <c r="X444" s="20"/>
      <c r="Y444" s="20"/>
      <c r="Z444" s="20"/>
      <c r="AA444" s="39"/>
    </row>
    <row r="445" spans="2:27" ht="15.75" customHeight="1">
      <c r="B445" s="39"/>
      <c r="C445" s="20"/>
      <c r="D445" s="20"/>
      <c r="E445" s="39"/>
      <c r="F445" s="20"/>
      <c r="G445" s="20"/>
      <c r="H445" s="20"/>
      <c r="I445" s="39"/>
      <c r="J445" s="20" t="s">
        <v>501</v>
      </c>
      <c r="K445" s="20" t="s">
        <v>658</v>
      </c>
      <c r="L445" s="20" t="s">
        <v>1389</v>
      </c>
      <c r="M445" s="20">
        <v>508861</v>
      </c>
      <c r="N445" s="39"/>
      <c r="O445" s="20" t="s">
        <v>291</v>
      </c>
      <c r="P445" s="20" t="s">
        <v>509</v>
      </c>
      <c r="Q445" s="20" t="s">
        <v>649</v>
      </c>
      <c r="R445" s="20" t="s">
        <v>1390</v>
      </c>
      <c r="S445" s="20">
        <v>20123326</v>
      </c>
      <c r="T445" s="39"/>
      <c r="U445" s="20"/>
      <c r="V445" s="20"/>
      <c r="W445" s="39"/>
      <c r="X445" s="20"/>
      <c r="Y445" s="20"/>
      <c r="Z445" s="20"/>
      <c r="AA445" s="39"/>
    </row>
    <row r="446" spans="2:27" ht="15.75" customHeight="1">
      <c r="B446" s="39"/>
      <c r="C446" s="20"/>
      <c r="D446" s="20"/>
      <c r="E446" s="39"/>
      <c r="F446" s="20"/>
      <c r="G446" s="20"/>
      <c r="H446" s="20"/>
      <c r="I446" s="39"/>
      <c r="J446" s="20" t="s">
        <v>501</v>
      </c>
      <c r="K446" s="20" t="s">
        <v>658</v>
      </c>
      <c r="L446" s="20" t="s">
        <v>1391</v>
      </c>
      <c r="M446" s="20">
        <v>508867</v>
      </c>
      <c r="N446" s="39"/>
      <c r="O446" s="20" t="s">
        <v>291</v>
      </c>
      <c r="P446" s="20" t="s">
        <v>509</v>
      </c>
      <c r="Q446" s="20" t="s">
        <v>649</v>
      </c>
      <c r="R446" s="20" t="s">
        <v>1105</v>
      </c>
      <c r="S446" s="20">
        <v>20123338</v>
      </c>
      <c r="T446" s="39"/>
      <c r="U446" s="20"/>
      <c r="V446" s="20"/>
      <c r="W446" s="39"/>
      <c r="X446" s="20"/>
      <c r="Y446" s="20"/>
      <c r="Z446" s="20"/>
      <c r="AA446" s="39"/>
    </row>
    <row r="447" spans="2:27" ht="15.75" customHeight="1">
      <c r="B447" s="39"/>
      <c r="C447" s="20"/>
      <c r="D447" s="20"/>
      <c r="E447" s="39"/>
      <c r="F447" s="20"/>
      <c r="G447" s="20"/>
      <c r="H447" s="20"/>
      <c r="I447" s="39"/>
      <c r="J447" s="20" t="s">
        <v>501</v>
      </c>
      <c r="K447" s="20" t="s">
        <v>658</v>
      </c>
      <c r="L447" s="20" t="s">
        <v>1392</v>
      </c>
      <c r="M447" s="20">
        <v>508878</v>
      </c>
      <c r="N447" s="39"/>
      <c r="O447" s="20" t="s">
        <v>291</v>
      </c>
      <c r="P447" s="20" t="s">
        <v>509</v>
      </c>
      <c r="Q447" s="20" t="s">
        <v>649</v>
      </c>
      <c r="R447" s="20" t="s">
        <v>1393</v>
      </c>
      <c r="S447" s="20">
        <v>20123342</v>
      </c>
      <c r="T447" s="39"/>
      <c r="U447" s="20"/>
      <c r="V447" s="20"/>
      <c r="W447" s="39"/>
      <c r="X447" s="20"/>
      <c r="Y447" s="20"/>
      <c r="Z447" s="20"/>
      <c r="AA447" s="39"/>
    </row>
    <row r="448" spans="2:27" ht="15.75" customHeight="1">
      <c r="B448" s="39"/>
      <c r="C448" s="20"/>
      <c r="D448" s="20"/>
      <c r="E448" s="39"/>
      <c r="F448" s="20"/>
      <c r="G448" s="20"/>
      <c r="H448" s="20"/>
      <c r="I448" s="39"/>
      <c r="J448" s="20" t="s">
        <v>501</v>
      </c>
      <c r="K448" s="20" t="s">
        <v>658</v>
      </c>
      <c r="L448" s="20" t="s">
        <v>1394</v>
      </c>
      <c r="M448" s="20">
        <v>508889</v>
      </c>
      <c r="N448" s="39"/>
      <c r="O448" s="20" t="s">
        <v>291</v>
      </c>
      <c r="P448" s="20" t="s">
        <v>509</v>
      </c>
      <c r="Q448" s="20" t="s">
        <v>649</v>
      </c>
      <c r="R448" s="20" t="s">
        <v>1395</v>
      </c>
      <c r="S448" s="20">
        <v>20123374</v>
      </c>
      <c r="T448" s="39"/>
      <c r="U448" s="20"/>
      <c r="V448" s="20"/>
      <c r="W448" s="39"/>
      <c r="X448" s="20"/>
      <c r="Y448" s="20"/>
      <c r="Z448" s="20"/>
      <c r="AA448" s="39"/>
    </row>
    <row r="449" spans="2:27" ht="15.75" customHeight="1">
      <c r="B449" s="39"/>
      <c r="C449" s="20"/>
      <c r="D449" s="20"/>
      <c r="E449" s="39"/>
      <c r="F449" s="20"/>
      <c r="G449" s="20"/>
      <c r="H449" s="20"/>
      <c r="I449" s="39"/>
      <c r="J449" s="20" t="s">
        <v>501</v>
      </c>
      <c r="K449" s="20" t="s">
        <v>658</v>
      </c>
      <c r="L449" s="20" t="s">
        <v>1396</v>
      </c>
      <c r="M449" s="20">
        <v>508894</v>
      </c>
      <c r="N449" s="39"/>
      <c r="O449" s="20" t="s">
        <v>291</v>
      </c>
      <c r="P449" s="20" t="s">
        <v>509</v>
      </c>
      <c r="Q449" s="20" t="s">
        <v>649</v>
      </c>
      <c r="R449" s="20" t="s">
        <v>1397</v>
      </c>
      <c r="S449" s="20">
        <v>20123377</v>
      </c>
      <c r="T449" s="39"/>
      <c r="U449" s="20"/>
      <c r="V449" s="20"/>
      <c r="W449" s="39"/>
      <c r="X449" s="20"/>
      <c r="Y449" s="20"/>
      <c r="Z449" s="20"/>
      <c r="AA449" s="39"/>
    </row>
    <row r="450" spans="2:27" ht="15.75" customHeight="1">
      <c r="B450" s="39"/>
      <c r="C450" s="20"/>
      <c r="D450" s="20"/>
      <c r="E450" s="39"/>
      <c r="F450" s="20"/>
      <c r="G450" s="20"/>
      <c r="H450" s="20"/>
      <c r="I450" s="39"/>
      <c r="J450" s="20" t="s">
        <v>505</v>
      </c>
      <c r="K450" s="20" t="s">
        <v>662</v>
      </c>
      <c r="L450" s="20" t="s">
        <v>1398</v>
      </c>
      <c r="M450" s="20">
        <v>552717</v>
      </c>
      <c r="N450" s="39"/>
      <c r="O450" s="20" t="s">
        <v>291</v>
      </c>
      <c r="P450" s="20" t="s">
        <v>509</v>
      </c>
      <c r="Q450" s="20" t="s">
        <v>649</v>
      </c>
      <c r="R450" s="20" t="s">
        <v>1399</v>
      </c>
      <c r="S450" s="20">
        <v>20123383</v>
      </c>
      <c r="T450" s="39"/>
      <c r="U450" s="20"/>
      <c r="V450" s="20"/>
      <c r="W450" s="39"/>
      <c r="X450" s="20"/>
      <c r="Y450" s="20"/>
      <c r="Z450" s="20"/>
      <c r="AA450" s="39"/>
    </row>
    <row r="451" spans="2:27" ht="15.75" customHeight="1">
      <c r="B451" s="39"/>
      <c r="C451" s="20"/>
      <c r="D451" s="20"/>
      <c r="E451" s="39"/>
      <c r="F451" s="20"/>
      <c r="G451" s="20"/>
      <c r="H451" s="20"/>
      <c r="I451" s="39"/>
      <c r="J451" s="20" t="s">
        <v>505</v>
      </c>
      <c r="K451" s="20" t="s">
        <v>662</v>
      </c>
      <c r="L451" s="20" t="s">
        <v>1400</v>
      </c>
      <c r="M451" s="20">
        <v>552710</v>
      </c>
      <c r="N451" s="39"/>
      <c r="O451" s="20" t="s">
        <v>291</v>
      </c>
      <c r="P451" s="20" t="s">
        <v>509</v>
      </c>
      <c r="Q451" s="20" t="s">
        <v>653</v>
      </c>
      <c r="R451" s="20" t="s">
        <v>1401</v>
      </c>
      <c r="S451" s="20">
        <v>20120414</v>
      </c>
      <c r="T451" s="39"/>
      <c r="U451" s="20"/>
      <c r="V451" s="20"/>
      <c r="W451" s="39"/>
      <c r="X451" s="20"/>
      <c r="Y451" s="20"/>
      <c r="Z451" s="20"/>
      <c r="AA451" s="39"/>
    </row>
    <row r="452" spans="2:27" ht="15.75" customHeight="1">
      <c r="B452" s="39"/>
      <c r="C452" s="20"/>
      <c r="D452" s="20"/>
      <c r="E452" s="39"/>
      <c r="F452" s="20"/>
      <c r="G452" s="20"/>
      <c r="H452" s="20"/>
      <c r="I452" s="39"/>
      <c r="J452" s="20" t="s">
        <v>505</v>
      </c>
      <c r="K452" s="20" t="s">
        <v>662</v>
      </c>
      <c r="L452" s="20" t="s">
        <v>1402</v>
      </c>
      <c r="M452" s="20">
        <v>552712</v>
      </c>
      <c r="N452" s="39"/>
      <c r="O452" s="20" t="s">
        <v>291</v>
      </c>
      <c r="P452" s="20" t="s">
        <v>509</v>
      </c>
      <c r="Q452" s="20" t="s">
        <v>653</v>
      </c>
      <c r="R452" s="20" t="s">
        <v>1403</v>
      </c>
      <c r="S452" s="20">
        <v>20120423</v>
      </c>
      <c r="T452" s="39"/>
      <c r="U452" s="20"/>
      <c r="V452" s="20"/>
      <c r="W452" s="39"/>
      <c r="X452" s="20"/>
      <c r="Y452" s="20"/>
      <c r="Z452" s="20"/>
      <c r="AA452" s="39"/>
    </row>
    <row r="453" spans="2:27" ht="15.75" customHeight="1">
      <c r="B453" s="39"/>
      <c r="C453" s="20"/>
      <c r="D453" s="20"/>
      <c r="E453" s="39"/>
      <c r="F453" s="20"/>
      <c r="G453" s="20"/>
      <c r="H453" s="20"/>
      <c r="I453" s="39"/>
      <c r="J453" s="20" t="s">
        <v>505</v>
      </c>
      <c r="K453" s="20" t="s">
        <v>662</v>
      </c>
      <c r="L453" s="20" t="s">
        <v>1404</v>
      </c>
      <c r="M453" s="20">
        <v>552721</v>
      </c>
      <c r="N453" s="39"/>
      <c r="O453" s="20" t="s">
        <v>291</v>
      </c>
      <c r="P453" s="20" t="s">
        <v>509</v>
      </c>
      <c r="Q453" s="20" t="s">
        <v>653</v>
      </c>
      <c r="R453" s="20" t="s">
        <v>1405</v>
      </c>
      <c r="S453" s="20">
        <v>20120430</v>
      </c>
      <c r="T453" s="39"/>
      <c r="U453" s="20"/>
      <c r="V453" s="20"/>
      <c r="W453" s="39"/>
      <c r="X453" s="20"/>
      <c r="Y453" s="20"/>
      <c r="Z453" s="20"/>
      <c r="AA453" s="39"/>
    </row>
    <row r="454" spans="2:27" ht="15.75" customHeight="1">
      <c r="B454" s="39"/>
      <c r="C454" s="20"/>
      <c r="D454" s="20"/>
      <c r="E454" s="39"/>
      <c r="F454" s="20"/>
      <c r="G454" s="20"/>
      <c r="H454" s="20"/>
      <c r="I454" s="39"/>
      <c r="J454" s="20" t="s">
        <v>505</v>
      </c>
      <c r="K454" s="20" t="s">
        <v>662</v>
      </c>
      <c r="L454" s="20" t="s">
        <v>1406</v>
      </c>
      <c r="M454" s="20">
        <v>552730</v>
      </c>
      <c r="N454" s="39"/>
      <c r="O454" s="20" t="s">
        <v>291</v>
      </c>
      <c r="P454" s="20" t="s">
        <v>509</v>
      </c>
      <c r="Q454" s="20" t="s">
        <v>653</v>
      </c>
      <c r="R454" s="20" t="s">
        <v>1407</v>
      </c>
      <c r="S454" s="20">
        <v>20120445</v>
      </c>
      <c r="T454" s="39"/>
      <c r="U454" s="20"/>
      <c r="V454" s="20"/>
      <c r="W454" s="39"/>
      <c r="X454" s="20"/>
      <c r="Y454" s="20"/>
      <c r="Z454" s="20"/>
      <c r="AA454" s="39"/>
    </row>
    <row r="455" spans="2:27" ht="15.75" customHeight="1">
      <c r="B455" s="39"/>
      <c r="C455" s="20"/>
      <c r="D455" s="20"/>
      <c r="E455" s="39"/>
      <c r="F455" s="20"/>
      <c r="G455" s="20"/>
      <c r="H455" s="20"/>
      <c r="I455" s="39"/>
      <c r="J455" s="20" t="s">
        <v>505</v>
      </c>
      <c r="K455" s="20" t="s">
        <v>662</v>
      </c>
      <c r="L455" s="20" t="s">
        <v>1408</v>
      </c>
      <c r="M455" s="20">
        <v>552764</v>
      </c>
      <c r="N455" s="39"/>
      <c r="O455" s="20" t="s">
        <v>291</v>
      </c>
      <c r="P455" s="20" t="s">
        <v>509</v>
      </c>
      <c r="Q455" s="20" t="s">
        <v>653</v>
      </c>
      <c r="R455" s="20" t="s">
        <v>1409</v>
      </c>
      <c r="S455" s="20">
        <v>20120436</v>
      </c>
      <c r="T455" s="39"/>
      <c r="U455" s="20"/>
      <c r="V455" s="20"/>
      <c r="W455" s="39"/>
      <c r="X455" s="20"/>
      <c r="Y455" s="20"/>
      <c r="Z455" s="20"/>
      <c r="AA455" s="39"/>
    </row>
    <row r="456" spans="2:27" ht="15.75" customHeight="1">
      <c r="B456" s="39"/>
      <c r="C456" s="20"/>
      <c r="D456" s="20"/>
      <c r="E456" s="39"/>
      <c r="F456" s="20"/>
      <c r="G456" s="20"/>
      <c r="H456" s="20"/>
      <c r="I456" s="39"/>
      <c r="J456" s="20" t="s">
        <v>505</v>
      </c>
      <c r="K456" s="20" t="s">
        <v>662</v>
      </c>
      <c r="L456" s="20" t="s">
        <v>1410</v>
      </c>
      <c r="M456" s="20">
        <v>552738</v>
      </c>
      <c r="N456" s="39"/>
      <c r="O456" s="20" t="s">
        <v>291</v>
      </c>
      <c r="P456" s="20" t="s">
        <v>509</v>
      </c>
      <c r="Q456" s="20" t="s">
        <v>653</v>
      </c>
      <c r="R456" s="20" t="s">
        <v>1411</v>
      </c>
      <c r="S456" s="20">
        <v>20120454</v>
      </c>
      <c r="T456" s="39"/>
      <c r="U456" s="20"/>
      <c r="V456" s="20"/>
      <c r="W456" s="39"/>
      <c r="X456" s="20"/>
      <c r="Y456" s="20"/>
      <c r="Z456" s="20"/>
      <c r="AA456" s="39"/>
    </row>
    <row r="457" spans="2:27" ht="15.75" customHeight="1">
      <c r="B457" s="39"/>
      <c r="C457" s="20"/>
      <c r="D457" s="20"/>
      <c r="E457" s="39"/>
      <c r="F457" s="20"/>
      <c r="G457" s="20"/>
      <c r="H457" s="20"/>
      <c r="I457" s="39"/>
      <c r="J457" s="20" t="s">
        <v>505</v>
      </c>
      <c r="K457" s="20" t="s">
        <v>662</v>
      </c>
      <c r="L457" s="20" t="s">
        <v>1412</v>
      </c>
      <c r="M457" s="20">
        <v>552743</v>
      </c>
      <c r="N457" s="39"/>
      <c r="O457" s="20" t="s">
        <v>291</v>
      </c>
      <c r="P457" s="20" t="s">
        <v>509</v>
      </c>
      <c r="Q457" s="20" t="s">
        <v>653</v>
      </c>
      <c r="R457" s="20" t="s">
        <v>1413</v>
      </c>
      <c r="S457" s="20">
        <v>20120468</v>
      </c>
      <c r="T457" s="39"/>
      <c r="U457" s="20"/>
      <c r="V457" s="20"/>
      <c r="W457" s="39"/>
      <c r="X457" s="20"/>
      <c r="Y457" s="20"/>
      <c r="Z457" s="20"/>
      <c r="AA457" s="39"/>
    </row>
    <row r="458" spans="2:27" ht="15.75" customHeight="1">
      <c r="B458" s="39"/>
      <c r="C458" s="20"/>
      <c r="D458" s="20"/>
      <c r="E458" s="39"/>
      <c r="F458" s="20"/>
      <c r="G458" s="20"/>
      <c r="H458" s="20"/>
      <c r="I458" s="39"/>
      <c r="J458" s="20" t="s">
        <v>505</v>
      </c>
      <c r="K458" s="20" t="s">
        <v>662</v>
      </c>
      <c r="L458" s="20" t="s">
        <v>1414</v>
      </c>
      <c r="M458" s="20">
        <v>552747</v>
      </c>
      <c r="N458" s="39"/>
      <c r="O458" s="20" t="s">
        <v>291</v>
      </c>
      <c r="P458" s="20" t="s">
        <v>509</v>
      </c>
      <c r="Q458" s="20" t="s">
        <v>653</v>
      </c>
      <c r="R458" s="20" t="s">
        <v>1415</v>
      </c>
      <c r="S458" s="20">
        <v>20120459</v>
      </c>
      <c r="T458" s="39"/>
      <c r="U458" s="20"/>
      <c r="V458" s="20"/>
      <c r="W458" s="39"/>
      <c r="X458" s="20"/>
      <c r="Y458" s="20"/>
      <c r="Z458" s="20"/>
      <c r="AA458" s="39"/>
    </row>
    <row r="459" spans="2:27" ht="15.75" customHeight="1">
      <c r="B459" s="39"/>
      <c r="C459" s="20"/>
      <c r="D459" s="20"/>
      <c r="E459" s="39"/>
      <c r="F459" s="20"/>
      <c r="G459" s="20"/>
      <c r="H459" s="20"/>
      <c r="I459" s="39"/>
      <c r="J459" s="20" t="s">
        <v>505</v>
      </c>
      <c r="K459" s="20" t="s">
        <v>662</v>
      </c>
      <c r="L459" s="20" t="s">
        <v>1416</v>
      </c>
      <c r="M459" s="20">
        <v>552756</v>
      </c>
      <c r="N459" s="39"/>
      <c r="O459" s="20" t="s">
        <v>291</v>
      </c>
      <c r="P459" s="20" t="s">
        <v>509</v>
      </c>
      <c r="Q459" s="20" t="s">
        <v>653</v>
      </c>
      <c r="R459" s="20" t="s">
        <v>1417</v>
      </c>
      <c r="S459" s="20">
        <v>20120477</v>
      </c>
      <c r="T459" s="39"/>
      <c r="U459" s="20"/>
      <c r="V459" s="20"/>
      <c r="W459" s="39"/>
      <c r="X459" s="20"/>
      <c r="Y459" s="20"/>
      <c r="Z459" s="20"/>
      <c r="AA459" s="39"/>
    </row>
    <row r="460" spans="2:27" ht="15.75" customHeight="1">
      <c r="B460" s="39"/>
      <c r="C460" s="20"/>
      <c r="D460" s="20"/>
      <c r="E460" s="39"/>
      <c r="F460" s="20"/>
      <c r="G460" s="20"/>
      <c r="H460" s="20"/>
      <c r="I460" s="39"/>
      <c r="J460" s="20" t="s">
        <v>505</v>
      </c>
      <c r="K460" s="20" t="s">
        <v>662</v>
      </c>
      <c r="L460" s="20" t="s">
        <v>1418</v>
      </c>
      <c r="M460" s="20">
        <v>552760</v>
      </c>
      <c r="N460" s="39"/>
      <c r="O460" s="20" t="s">
        <v>291</v>
      </c>
      <c r="P460" s="20" t="s">
        <v>509</v>
      </c>
      <c r="Q460" s="20" t="s">
        <v>653</v>
      </c>
      <c r="R460" s="20" t="s">
        <v>1419</v>
      </c>
      <c r="S460" s="20">
        <v>20120481</v>
      </c>
      <c r="T460" s="39"/>
      <c r="U460" s="20"/>
      <c r="V460" s="20"/>
      <c r="W460" s="39"/>
      <c r="X460" s="20"/>
      <c r="Y460" s="20"/>
      <c r="Z460" s="20"/>
      <c r="AA460" s="39"/>
    </row>
    <row r="461" spans="2:27" ht="15.75" customHeight="1">
      <c r="B461" s="39"/>
      <c r="C461" s="20"/>
      <c r="D461" s="20"/>
      <c r="E461" s="39"/>
      <c r="F461" s="20"/>
      <c r="G461" s="20"/>
      <c r="H461" s="20"/>
      <c r="I461" s="39"/>
      <c r="J461" s="20" t="s">
        <v>505</v>
      </c>
      <c r="K461" s="20" t="s">
        <v>662</v>
      </c>
      <c r="L461" s="20" t="s">
        <v>648</v>
      </c>
      <c r="M461" s="20">
        <v>552769</v>
      </c>
      <c r="N461" s="39"/>
      <c r="O461" s="20" t="s">
        <v>291</v>
      </c>
      <c r="P461" s="20" t="s">
        <v>509</v>
      </c>
      <c r="Q461" s="20" t="s">
        <v>653</v>
      </c>
      <c r="R461" s="20" t="s">
        <v>1420</v>
      </c>
      <c r="S461" s="20">
        <v>20120483</v>
      </c>
      <c r="T461" s="39"/>
      <c r="U461" s="20"/>
      <c r="V461" s="20"/>
      <c r="W461" s="39"/>
      <c r="X461" s="20"/>
      <c r="Y461" s="20"/>
      <c r="Z461" s="20"/>
      <c r="AA461" s="39"/>
    </row>
    <row r="462" spans="2:27" ht="15.75" customHeight="1">
      <c r="B462" s="39"/>
      <c r="C462" s="20"/>
      <c r="D462" s="20"/>
      <c r="E462" s="39"/>
      <c r="F462" s="20"/>
      <c r="G462" s="20"/>
      <c r="H462" s="20"/>
      <c r="I462" s="39"/>
      <c r="J462" s="20" t="s">
        <v>505</v>
      </c>
      <c r="K462" s="20" t="s">
        <v>662</v>
      </c>
      <c r="L462" s="20" t="s">
        <v>1421</v>
      </c>
      <c r="M462" s="20">
        <v>552777</v>
      </c>
      <c r="N462" s="39"/>
      <c r="O462" s="20" t="s">
        <v>291</v>
      </c>
      <c r="P462" s="20" t="s">
        <v>509</v>
      </c>
      <c r="Q462" s="20" t="s">
        <v>653</v>
      </c>
      <c r="R462" s="20" t="s">
        <v>1422</v>
      </c>
      <c r="S462" s="20">
        <v>20120488</v>
      </c>
      <c r="T462" s="39"/>
      <c r="U462" s="20"/>
      <c r="V462" s="20"/>
      <c r="W462" s="39"/>
      <c r="X462" s="20"/>
      <c r="Y462" s="20"/>
      <c r="Z462" s="20"/>
      <c r="AA462" s="39"/>
    </row>
    <row r="463" spans="2:27" ht="15.75" customHeight="1">
      <c r="B463" s="39"/>
      <c r="C463" s="20"/>
      <c r="D463" s="20"/>
      <c r="E463" s="39"/>
      <c r="F463" s="20"/>
      <c r="G463" s="20"/>
      <c r="H463" s="20"/>
      <c r="I463" s="39"/>
      <c r="J463" s="20" t="s">
        <v>505</v>
      </c>
      <c r="K463" s="20" t="s">
        <v>666</v>
      </c>
      <c r="L463" s="20" t="s">
        <v>1423</v>
      </c>
      <c r="M463" s="20">
        <v>553221</v>
      </c>
      <c r="N463" s="39"/>
      <c r="O463" s="20" t="s">
        <v>291</v>
      </c>
      <c r="P463" s="20" t="s">
        <v>509</v>
      </c>
      <c r="Q463" s="20" t="s">
        <v>653</v>
      </c>
      <c r="R463" s="20" t="s">
        <v>1424</v>
      </c>
      <c r="S463" s="20">
        <v>20120494</v>
      </c>
      <c r="T463" s="39"/>
      <c r="U463" s="20"/>
      <c r="V463" s="20"/>
      <c r="W463" s="39"/>
      <c r="X463" s="20"/>
      <c r="Y463" s="20"/>
      <c r="Z463" s="20"/>
      <c r="AA463" s="39"/>
    </row>
    <row r="464" spans="2:27" ht="15.75" customHeight="1">
      <c r="B464" s="39"/>
      <c r="C464" s="20"/>
      <c r="D464" s="20"/>
      <c r="E464" s="39"/>
      <c r="F464" s="20"/>
      <c r="G464" s="20"/>
      <c r="H464" s="20"/>
      <c r="I464" s="39"/>
      <c r="J464" s="20" t="s">
        <v>505</v>
      </c>
      <c r="K464" s="20" t="s">
        <v>666</v>
      </c>
      <c r="L464" s="20" t="s">
        <v>1425</v>
      </c>
      <c r="M464" s="20">
        <v>553224</v>
      </c>
      <c r="N464" s="39"/>
      <c r="O464" s="20" t="s">
        <v>291</v>
      </c>
      <c r="P464" s="20" t="s">
        <v>509</v>
      </c>
      <c r="Q464" s="20" t="s">
        <v>656</v>
      </c>
      <c r="R464" s="20" t="s">
        <v>1426</v>
      </c>
      <c r="S464" s="20">
        <v>20120796</v>
      </c>
      <c r="T464" s="39"/>
      <c r="U464" s="20"/>
      <c r="V464" s="20"/>
      <c r="W464" s="39"/>
      <c r="X464" s="20"/>
      <c r="Y464" s="20"/>
      <c r="Z464" s="20"/>
      <c r="AA464" s="39"/>
    </row>
    <row r="465" spans="2:27" ht="15.75" customHeight="1">
      <c r="B465" s="39"/>
      <c r="C465" s="20"/>
      <c r="D465" s="20"/>
      <c r="E465" s="39"/>
      <c r="F465" s="20"/>
      <c r="G465" s="20"/>
      <c r="H465" s="20"/>
      <c r="I465" s="39"/>
      <c r="J465" s="20" t="s">
        <v>505</v>
      </c>
      <c r="K465" s="20" t="s">
        <v>666</v>
      </c>
      <c r="L465" s="20" t="s">
        <v>1427</v>
      </c>
      <c r="M465" s="20">
        <v>553230</v>
      </c>
      <c r="N465" s="39"/>
      <c r="O465" s="20" t="s">
        <v>291</v>
      </c>
      <c r="P465" s="20" t="s">
        <v>509</v>
      </c>
      <c r="Q465" s="20" t="s">
        <v>656</v>
      </c>
      <c r="R465" s="20" t="s">
        <v>1428</v>
      </c>
      <c r="S465" s="20">
        <v>20120728</v>
      </c>
      <c r="T465" s="39"/>
      <c r="U465" s="20"/>
      <c r="V465" s="20"/>
      <c r="W465" s="39"/>
      <c r="X465" s="20"/>
      <c r="Y465" s="20"/>
      <c r="Z465" s="20"/>
      <c r="AA465" s="39"/>
    </row>
    <row r="466" spans="2:27" ht="15.75" customHeight="1">
      <c r="B466" s="39"/>
      <c r="C466" s="20"/>
      <c r="D466" s="20"/>
      <c r="E466" s="39"/>
      <c r="F466" s="20"/>
      <c r="G466" s="20"/>
      <c r="H466" s="20"/>
      <c r="I466" s="39"/>
      <c r="J466" s="20" t="s">
        <v>505</v>
      </c>
      <c r="K466" s="20" t="s">
        <v>666</v>
      </c>
      <c r="L466" s="20" t="s">
        <v>1429</v>
      </c>
      <c r="M466" s="20">
        <v>553267</v>
      </c>
      <c r="N466" s="39"/>
      <c r="O466" s="20" t="s">
        <v>291</v>
      </c>
      <c r="P466" s="20" t="s">
        <v>509</v>
      </c>
      <c r="Q466" s="20" t="s">
        <v>656</v>
      </c>
      <c r="R466" s="20" t="s">
        <v>1430</v>
      </c>
      <c r="S466" s="20">
        <v>20120743</v>
      </c>
      <c r="T466" s="39"/>
      <c r="U466" s="20"/>
      <c r="V466" s="20"/>
      <c r="W466" s="39"/>
      <c r="X466" s="20"/>
      <c r="Y466" s="20"/>
      <c r="Z466" s="20"/>
      <c r="AA466" s="39"/>
    </row>
    <row r="467" spans="2:27" ht="15.75" customHeight="1">
      <c r="B467" s="39"/>
      <c r="C467" s="20"/>
      <c r="D467" s="20"/>
      <c r="E467" s="39"/>
      <c r="F467" s="20"/>
      <c r="G467" s="20"/>
      <c r="H467" s="20"/>
      <c r="I467" s="39"/>
      <c r="J467" s="20" t="s">
        <v>505</v>
      </c>
      <c r="K467" s="20" t="s">
        <v>666</v>
      </c>
      <c r="L467" s="20" t="s">
        <v>1431</v>
      </c>
      <c r="M467" s="20">
        <v>553282</v>
      </c>
      <c r="N467" s="39"/>
      <c r="O467" s="20" t="s">
        <v>291</v>
      </c>
      <c r="P467" s="20" t="s">
        <v>509</v>
      </c>
      <c r="Q467" s="20" t="s">
        <v>656</v>
      </c>
      <c r="R467" s="20" t="s">
        <v>1432</v>
      </c>
      <c r="S467" s="20">
        <v>20120732</v>
      </c>
      <c r="T467" s="39"/>
      <c r="U467" s="20"/>
      <c r="V467" s="20"/>
      <c r="W467" s="39"/>
      <c r="X467" s="20"/>
      <c r="Y467" s="20"/>
      <c r="Z467" s="20"/>
      <c r="AA467" s="39"/>
    </row>
    <row r="468" spans="2:27" ht="15.75" customHeight="1">
      <c r="B468" s="39"/>
      <c r="C468" s="20"/>
      <c r="D468" s="20"/>
      <c r="E468" s="39"/>
      <c r="F468" s="20"/>
      <c r="G468" s="20"/>
      <c r="H468" s="20"/>
      <c r="I468" s="39"/>
      <c r="J468" s="20" t="s">
        <v>505</v>
      </c>
      <c r="K468" s="20" t="s">
        <v>666</v>
      </c>
      <c r="L468" s="20" t="s">
        <v>1433</v>
      </c>
      <c r="M468" s="20">
        <v>553288</v>
      </c>
      <c r="N468" s="39"/>
      <c r="O468" s="20" t="s">
        <v>291</v>
      </c>
      <c r="P468" s="20" t="s">
        <v>509</v>
      </c>
      <c r="Q468" s="20" t="s">
        <v>656</v>
      </c>
      <c r="R468" s="20" t="s">
        <v>1434</v>
      </c>
      <c r="S468" s="20">
        <v>20120736</v>
      </c>
      <c r="T468" s="39"/>
      <c r="U468" s="20"/>
      <c r="V468" s="20"/>
      <c r="W468" s="39"/>
      <c r="X468" s="20"/>
      <c r="Y468" s="20"/>
      <c r="Z468" s="20"/>
      <c r="AA468" s="39"/>
    </row>
    <row r="469" spans="2:27" ht="15.75" customHeight="1">
      <c r="B469" s="39"/>
      <c r="C469" s="20"/>
      <c r="D469" s="20"/>
      <c r="E469" s="39"/>
      <c r="F469" s="20"/>
      <c r="G469" s="20"/>
      <c r="H469" s="20"/>
      <c r="I469" s="39"/>
      <c r="J469" s="20" t="s">
        <v>505</v>
      </c>
      <c r="K469" s="20" t="s">
        <v>666</v>
      </c>
      <c r="L469" s="20" t="s">
        <v>1435</v>
      </c>
      <c r="M469" s="20">
        <v>553291</v>
      </c>
      <c r="N469" s="39"/>
      <c r="O469" s="20" t="s">
        <v>291</v>
      </c>
      <c r="P469" s="20" t="s">
        <v>509</v>
      </c>
      <c r="Q469" s="20" t="s">
        <v>656</v>
      </c>
      <c r="R469" s="20" t="s">
        <v>1436</v>
      </c>
      <c r="S469" s="20">
        <v>20120752</v>
      </c>
      <c r="T469" s="39"/>
      <c r="U469" s="20"/>
      <c r="V469" s="20"/>
      <c r="W469" s="39"/>
      <c r="X469" s="20"/>
      <c r="Y469" s="20"/>
      <c r="Z469" s="20"/>
      <c r="AA469" s="39"/>
    </row>
    <row r="470" spans="2:27" ht="15.75" customHeight="1">
      <c r="B470" s="39"/>
      <c r="C470" s="20"/>
      <c r="D470" s="20"/>
      <c r="E470" s="39"/>
      <c r="F470" s="20"/>
      <c r="G470" s="20"/>
      <c r="H470" s="20"/>
      <c r="I470" s="39"/>
      <c r="J470" s="20" t="s">
        <v>505</v>
      </c>
      <c r="K470" s="20" t="s">
        <v>670</v>
      </c>
      <c r="L470" s="20" t="s">
        <v>1437</v>
      </c>
      <c r="M470" s="20">
        <v>554906</v>
      </c>
      <c r="N470" s="39"/>
      <c r="O470" s="20" t="s">
        <v>291</v>
      </c>
      <c r="P470" s="20" t="s">
        <v>509</v>
      </c>
      <c r="Q470" s="20" t="s">
        <v>656</v>
      </c>
      <c r="R470" s="20" t="s">
        <v>1438</v>
      </c>
      <c r="S470" s="20">
        <v>20120756</v>
      </c>
      <c r="T470" s="39"/>
      <c r="U470" s="20"/>
      <c r="V470" s="20"/>
      <c r="W470" s="39"/>
      <c r="X470" s="20"/>
      <c r="Y470" s="20"/>
      <c r="Z470" s="20"/>
      <c r="AA470" s="39"/>
    </row>
    <row r="471" spans="2:27" ht="15.75" customHeight="1">
      <c r="B471" s="39"/>
      <c r="C471" s="20"/>
      <c r="D471" s="20"/>
      <c r="E471" s="39"/>
      <c r="F471" s="20"/>
      <c r="G471" s="20"/>
      <c r="H471" s="20"/>
      <c r="I471" s="39"/>
      <c r="J471" s="20" t="s">
        <v>505</v>
      </c>
      <c r="K471" s="20" t="s">
        <v>670</v>
      </c>
      <c r="L471" s="20" t="s">
        <v>1439</v>
      </c>
      <c r="M471" s="20">
        <v>554908</v>
      </c>
      <c r="N471" s="39"/>
      <c r="O471" s="20" t="s">
        <v>291</v>
      </c>
      <c r="P471" s="20" t="s">
        <v>509</v>
      </c>
      <c r="Q471" s="20" t="s">
        <v>656</v>
      </c>
      <c r="R471" s="20" t="s">
        <v>1440</v>
      </c>
      <c r="S471" s="20">
        <v>20120766</v>
      </c>
      <c r="T471" s="39"/>
      <c r="U471" s="20"/>
      <c r="V471" s="20"/>
      <c r="W471" s="39"/>
      <c r="X471" s="20"/>
      <c r="Y471" s="20"/>
      <c r="Z471" s="20"/>
      <c r="AA471" s="39"/>
    </row>
    <row r="472" spans="2:27" ht="15.75" customHeight="1">
      <c r="B472" s="39"/>
      <c r="C472" s="20"/>
      <c r="D472" s="20"/>
      <c r="E472" s="39"/>
      <c r="F472" s="20"/>
      <c r="G472" s="20"/>
      <c r="H472" s="20"/>
      <c r="I472" s="39"/>
      <c r="J472" s="20" t="s">
        <v>505</v>
      </c>
      <c r="K472" s="20" t="s">
        <v>670</v>
      </c>
      <c r="L472" s="20" t="s">
        <v>1441</v>
      </c>
      <c r="M472" s="20">
        <v>554909</v>
      </c>
      <c r="N472" s="39"/>
      <c r="O472" s="20" t="s">
        <v>291</v>
      </c>
      <c r="P472" s="20" t="s">
        <v>509</v>
      </c>
      <c r="Q472" s="20" t="s">
        <v>656</v>
      </c>
      <c r="R472" s="20" t="s">
        <v>1442</v>
      </c>
      <c r="S472" s="20">
        <v>20120772</v>
      </c>
      <c r="T472" s="39"/>
      <c r="U472" s="20"/>
      <c r="V472" s="20"/>
      <c r="W472" s="39"/>
      <c r="X472" s="20"/>
      <c r="Y472" s="20"/>
      <c r="Z472" s="20"/>
      <c r="AA472" s="39"/>
    </row>
    <row r="473" spans="2:27" ht="15.75" customHeight="1">
      <c r="B473" s="39"/>
      <c r="C473" s="20"/>
      <c r="D473" s="20"/>
      <c r="E473" s="39"/>
      <c r="F473" s="20"/>
      <c r="G473" s="20"/>
      <c r="H473" s="20"/>
      <c r="I473" s="39"/>
      <c r="J473" s="20" t="s">
        <v>505</v>
      </c>
      <c r="K473" s="20" t="s">
        <v>670</v>
      </c>
      <c r="L473" s="20" t="s">
        <v>1443</v>
      </c>
      <c r="M473" s="20">
        <v>554952</v>
      </c>
      <c r="N473" s="39"/>
      <c r="O473" s="20" t="s">
        <v>291</v>
      </c>
      <c r="P473" s="20" t="s">
        <v>509</v>
      </c>
      <c r="Q473" s="20" t="s">
        <v>656</v>
      </c>
      <c r="R473" s="20" t="s">
        <v>1444</v>
      </c>
      <c r="S473" s="20">
        <v>20120791</v>
      </c>
      <c r="T473" s="39"/>
      <c r="U473" s="20"/>
      <c r="V473" s="20"/>
      <c r="W473" s="39"/>
      <c r="X473" s="20"/>
      <c r="Y473" s="20"/>
      <c r="Z473" s="20"/>
      <c r="AA473" s="39"/>
    </row>
    <row r="474" spans="2:27" ht="15.75" customHeight="1">
      <c r="B474" s="39"/>
      <c r="C474" s="20"/>
      <c r="D474" s="20"/>
      <c r="E474" s="39"/>
      <c r="F474" s="20"/>
      <c r="G474" s="20"/>
      <c r="H474" s="20"/>
      <c r="I474" s="39"/>
      <c r="J474" s="20" t="s">
        <v>505</v>
      </c>
      <c r="K474" s="20" t="s">
        <v>670</v>
      </c>
      <c r="L474" s="20" t="s">
        <v>1445</v>
      </c>
      <c r="M474" s="20">
        <v>554961</v>
      </c>
      <c r="N474" s="39"/>
      <c r="O474" s="20" t="s">
        <v>291</v>
      </c>
      <c r="P474" s="20" t="s">
        <v>509</v>
      </c>
      <c r="Q474" s="20" t="s">
        <v>659</v>
      </c>
      <c r="R474" s="20" t="s">
        <v>1446</v>
      </c>
      <c r="S474" s="20">
        <v>20121317</v>
      </c>
      <c r="T474" s="39"/>
      <c r="U474" s="20"/>
      <c r="V474" s="20"/>
      <c r="W474" s="39"/>
      <c r="X474" s="20"/>
      <c r="Y474" s="20"/>
      <c r="Z474" s="20"/>
      <c r="AA474" s="39"/>
    </row>
    <row r="475" spans="2:27" ht="15.75" customHeight="1">
      <c r="B475" s="39"/>
      <c r="C475" s="20"/>
      <c r="D475" s="20"/>
      <c r="E475" s="39"/>
      <c r="F475" s="20"/>
      <c r="G475" s="20"/>
      <c r="H475" s="20"/>
      <c r="I475" s="39"/>
      <c r="J475" s="20" t="s">
        <v>505</v>
      </c>
      <c r="K475" s="20" t="s">
        <v>670</v>
      </c>
      <c r="L475" s="20" t="s">
        <v>1447</v>
      </c>
      <c r="M475" s="20">
        <v>554918</v>
      </c>
      <c r="N475" s="39"/>
      <c r="O475" s="20" t="s">
        <v>291</v>
      </c>
      <c r="P475" s="20" t="s">
        <v>509</v>
      </c>
      <c r="Q475" s="20" t="s">
        <v>659</v>
      </c>
      <c r="R475" s="20" t="s">
        <v>1448</v>
      </c>
      <c r="S475" s="20">
        <v>20121399</v>
      </c>
      <c r="T475" s="39"/>
      <c r="U475" s="20"/>
      <c r="V475" s="20"/>
      <c r="W475" s="39"/>
      <c r="X475" s="20"/>
      <c r="Y475" s="20"/>
      <c r="Z475" s="20"/>
      <c r="AA475" s="39"/>
    </row>
    <row r="476" spans="2:27" ht="15.75" customHeight="1">
      <c r="B476" s="39"/>
      <c r="C476" s="20"/>
      <c r="D476" s="20"/>
      <c r="E476" s="39"/>
      <c r="F476" s="20"/>
      <c r="G476" s="20"/>
      <c r="H476" s="20"/>
      <c r="I476" s="39"/>
      <c r="J476" s="20" t="s">
        <v>505</v>
      </c>
      <c r="K476" s="20" t="s">
        <v>670</v>
      </c>
      <c r="L476" s="20" t="s">
        <v>1449</v>
      </c>
      <c r="M476" s="20">
        <v>554977</v>
      </c>
      <c r="N476" s="39"/>
      <c r="O476" s="20" t="s">
        <v>291</v>
      </c>
      <c r="P476" s="20" t="s">
        <v>509</v>
      </c>
      <c r="Q476" s="20" t="s">
        <v>659</v>
      </c>
      <c r="R476" s="20" t="s">
        <v>1450</v>
      </c>
      <c r="S476" s="20">
        <v>20121394</v>
      </c>
      <c r="T476" s="39"/>
      <c r="U476" s="20"/>
      <c r="V476" s="20"/>
      <c r="W476" s="39"/>
      <c r="X476" s="20"/>
      <c r="Y476" s="20"/>
      <c r="Z476" s="20"/>
      <c r="AA476" s="39"/>
    </row>
    <row r="477" spans="2:27" ht="15.75" customHeight="1">
      <c r="B477" s="39"/>
      <c r="C477" s="20"/>
      <c r="D477" s="20"/>
      <c r="E477" s="39"/>
      <c r="F477" s="20"/>
      <c r="G477" s="20"/>
      <c r="H477" s="20"/>
      <c r="I477" s="39"/>
      <c r="J477" s="20" t="s">
        <v>505</v>
      </c>
      <c r="K477" s="20" t="s">
        <v>670</v>
      </c>
      <c r="L477" s="20" t="s">
        <v>1451</v>
      </c>
      <c r="M477" s="20">
        <v>554979</v>
      </c>
      <c r="N477" s="39"/>
      <c r="O477" s="20" t="s">
        <v>291</v>
      </c>
      <c r="P477" s="20" t="s">
        <v>509</v>
      </c>
      <c r="Q477" s="20" t="s">
        <v>659</v>
      </c>
      <c r="R477" s="20" t="s">
        <v>1452</v>
      </c>
      <c r="S477" s="20">
        <v>20121348</v>
      </c>
      <c r="T477" s="39"/>
      <c r="U477" s="20"/>
      <c r="V477" s="20"/>
      <c r="W477" s="39"/>
      <c r="X477" s="20"/>
      <c r="Y477" s="20"/>
      <c r="Z477" s="20"/>
      <c r="AA477" s="39"/>
    </row>
    <row r="478" spans="2:27" ht="15.75" customHeight="1">
      <c r="B478" s="39"/>
      <c r="C478" s="20"/>
      <c r="D478" s="20"/>
      <c r="E478" s="39"/>
      <c r="F478" s="20"/>
      <c r="G478" s="20"/>
      <c r="H478" s="20"/>
      <c r="I478" s="39"/>
      <c r="J478" s="20" t="s">
        <v>505</v>
      </c>
      <c r="K478" s="20" t="s">
        <v>670</v>
      </c>
      <c r="L478" s="20" t="s">
        <v>1453</v>
      </c>
      <c r="M478" s="20">
        <v>554994</v>
      </c>
      <c r="N478" s="39"/>
      <c r="O478" s="20" t="s">
        <v>291</v>
      </c>
      <c r="P478" s="20" t="s">
        <v>509</v>
      </c>
      <c r="Q478" s="20" t="s">
        <v>659</v>
      </c>
      <c r="R478" s="20" t="s">
        <v>1454</v>
      </c>
      <c r="S478" s="20">
        <v>20121350</v>
      </c>
      <c r="T478" s="39"/>
      <c r="U478" s="20"/>
      <c r="V478" s="20"/>
      <c r="W478" s="39"/>
      <c r="X478" s="20"/>
      <c r="Y478" s="20"/>
      <c r="Z478" s="20"/>
      <c r="AA478" s="39"/>
    </row>
    <row r="479" spans="2:27" ht="15.75" customHeight="1">
      <c r="B479" s="39"/>
      <c r="C479" s="20"/>
      <c r="D479" s="20"/>
      <c r="E479" s="39"/>
      <c r="F479" s="20"/>
      <c r="G479" s="20"/>
      <c r="H479" s="20"/>
      <c r="I479" s="39"/>
      <c r="J479" s="20" t="s">
        <v>505</v>
      </c>
      <c r="K479" s="20" t="s">
        <v>674</v>
      </c>
      <c r="L479" s="20" t="s">
        <v>1455</v>
      </c>
      <c r="M479" s="20">
        <v>555202</v>
      </c>
      <c r="N479" s="39"/>
      <c r="O479" s="20" t="s">
        <v>291</v>
      </c>
      <c r="P479" s="20" t="s">
        <v>509</v>
      </c>
      <c r="Q479" s="20" t="s">
        <v>659</v>
      </c>
      <c r="R479" s="20" t="s">
        <v>1456</v>
      </c>
      <c r="S479" s="20">
        <v>20121359</v>
      </c>
      <c r="T479" s="39"/>
      <c r="U479" s="20"/>
      <c r="V479" s="20"/>
      <c r="W479" s="39"/>
      <c r="X479" s="20"/>
      <c r="Y479" s="20"/>
      <c r="Z479" s="20"/>
      <c r="AA479" s="39"/>
    </row>
    <row r="480" spans="2:27" ht="15.75" customHeight="1">
      <c r="B480" s="39"/>
      <c r="C480" s="20"/>
      <c r="D480" s="20"/>
      <c r="E480" s="39"/>
      <c r="F480" s="20"/>
      <c r="G480" s="20"/>
      <c r="H480" s="20"/>
      <c r="I480" s="39"/>
      <c r="J480" s="20" t="s">
        <v>505</v>
      </c>
      <c r="K480" s="20" t="s">
        <v>674</v>
      </c>
      <c r="L480" s="20" t="s">
        <v>1457</v>
      </c>
      <c r="M480" s="20">
        <v>555233</v>
      </c>
      <c r="N480" s="39"/>
      <c r="O480" s="20" t="s">
        <v>291</v>
      </c>
      <c r="P480" s="20" t="s">
        <v>509</v>
      </c>
      <c r="Q480" s="20" t="s">
        <v>659</v>
      </c>
      <c r="R480" s="20" t="s">
        <v>1458</v>
      </c>
      <c r="S480" s="20">
        <v>20121361</v>
      </c>
      <c r="T480" s="39"/>
      <c r="U480" s="20"/>
      <c r="V480" s="20"/>
      <c r="W480" s="39"/>
      <c r="X480" s="20"/>
      <c r="Y480" s="20"/>
      <c r="Z480" s="20"/>
      <c r="AA480" s="39"/>
    </row>
    <row r="481" spans="2:27" ht="15.75" customHeight="1">
      <c r="B481" s="39"/>
      <c r="C481" s="20"/>
      <c r="D481" s="20"/>
      <c r="E481" s="39"/>
      <c r="F481" s="20"/>
      <c r="G481" s="20"/>
      <c r="H481" s="20"/>
      <c r="I481" s="39"/>
      <c r="J481" s="20" t="s">
        <v>505</v>
      </c>
      <c r="K481" s="20" t="s">
        <v>674</v>
      </c>
      <c r="L481" s="20" t="s">
        <v>979</v>
      </c>
      <c r="M481" s="20">
        <v>555239</v>
      </c>
      <c r="N481" s="39"/>
      <c r="O481" s="20" t="s">
        <v>291</v>
      </c>
      <c r="P481" s="20" t="s">
        <v>509</v>
      </c>
      <c r="Q481" s="20" t="s">
        <v>659</v>
      </c>
      <c r="R481" s="20" t="s">
        <v>1459</v>
      </c>
      <c r="S481" s="20">
        <v>20121381</v>
      </c>
      <c r="T481" s="39"/>
      <c r="U481" s="20"/>
      <c r="V481" s="20"/>
      <c r="W481" s="39"/>
      <c r="X481" s="20"/>
      <c r="Y481" s="20"/>
      <c r="Z481" s="20"/>
      <c r="AA481" s="39"/>
    </row>
    <row r="482" spans="2:27" ht="15.75" customHeight="1">
      <c r="B482" s="39"/>
      <c r="C482" s="20"/>
      <c r="D482" s="20"/>
      <c r="E482" s="39"/>
      <c r="F482" s="20"/>
      <c r="G482" s="20"/>
      <c r="H482" s="20"/>
      <c r="I482" s="39"/>
      <c r="J482" s="20" t="s">
        <v>505</v>
      </c>
      <c r="K482" s="20" t="s">
        <v>674</v>
      </c>
      <c r="L482" s="20" t="s">
        <v>1460</v>
      </c>
      <c r="M482" s="20">
        <v>555255</v>
      </c>
      <c r="N482" s="39"/>
      <c r="O482" s="20" t="s">
        <v>291</v>
      </c>
      <c r="P482" s="20" t="s">
        <v>509</v>
      </c>
      <c r="Q482" s="20" t="s">
        <v>659</v>
      </c>
      <c r="R482" s="20" t="s">
        <v>1461</v>
      </c>
      <c r="S482" s="20">
        <v>20121383</v>
      </c>
      <c r="T482" s="39"/>
      <c r="U482" s="20"/>
      <c r="V482" s="20"/>
      <c r="W482" s="39"/>
      <c r="X482" s="20"/>
      <c r="Y482" s="20"/>
      <c r="Z482" s="20"/>
      <c r="AA482" s="39"/>
    </row>
    <row r="483" spans="2:27" ht="15.75" customHeight="1">
      <c r="B483" s="39"/>
      <c r="C483" s="20"/>
      <c r="D483" s="20"/>
      <c r="E483" s="39"/>
      <c r="F483" s="20"/>
      <c r="G483" s="20"/>
      <c r="H483" s="20"/>
      <c r="I483" s="39"/>
      <c r="J483" s="20" t="s">
        <v>505</v>
      </c>
      <c r="K483" s="20" t="s">
        <v>674</v>
      </c>
      <c r="L483" s="20" t="s">
        <v>1462</v>
      </c>
      <c r="M483" s="20">
        <v>555270</v>
      </c>
      <c r="N483" s="39"/>
      <c r="O483" s="20" t="s">
        <v>291</v>
      </c>
      <c r="P483" s="20" t="s">
        <v>509</v>
      </c>
      <c r="Q483" s="20" t="s">
        <v>659</v>
      </c>
      <c r="R483" s="20" t="s">
        <v>1463</v>
      </c>
      <c r="S483" s="20">
        <v>20121386</v>
      </c>
      <c r="T483" s="39"/>
      <c r="U483" s="20"/>
      <c r="V483" s="20"/>
      <c r="W483" s="39"/>
      <c r="X483" s="20"/>
      <c r="Y483" s="20"/>
      <c r="Z483" s="20"/>
      <c r="AA483" s="39"/>
    </row>
    <row r="484" spans="2:27" ht="15.75" customHeight="1">
      <c r="B484" s="39"/>
      <c r="C484" s="20"/>
      <c r="D484" s="20"/>
      <c r="E484" s="39"/>
      <c r="F484" s="20"/>
      <c r="G484" s="20"/>
      <c r="H484" s="20"/>
      <c r="I484" s="39"/>
      <c r="J484" s="20" t="s">
        <v>505</v>
      </c>
      <c r="K484" s="20" t="s">
        <v>677</v>
      </c>
      <c r="L484" s="20" t="s">
        <v>1464</v>
      </c>
      <c r="M484" s="20">
        <v>557312</v>
      </c>
      <c r="N484" s="39"/>
      <c r="O484" s="20" t="s">
        <v>291</v>
      </c>
      <c r="P484" s="20" t="s">
        <v>509</v>
      </c>
      <c r="Q484" s="20" t="s">
        <v>659</v>
      </c>
      <c r="R484" s="20" t="s">
        <v>1465</v>
      </c>
      <c r="S484" s="20">
        <v>20121388</v>
      </c>
      <c r="T484" s="39"/>
      <c r="U484" s="20"/>
      <c r="V484" s="20"/>
      <c r="W484" s="39"/>
      <c r="X484" s="20"/>
      <c r="Y484" s="20"/>
      <c r="Z484" s="20"/>
      <c r="AA484" s="39"/>
    </row>
    <row r="485" spans="2:27" ht="15.75" customHeight="1">
      <c r="B485" s="39"/>
      <c r="C485" s="20"/>
      <c r="D485" s="20"/>
      <c r="E485" s="39"/>
      <c r="F485" s="20"/>
      <c r="G485" s="20"/>
      <c r="H485" s="20"/>
      <c r="I485" s="39"/>
      <c r="J485" s="20" t="s">
        <v>505</v>
      </c>
      <c r="K485" s="20" t="s">
        <v>677</v>
      </c>
      <c r="L485" s="20" t="s">
        <v>1466</v>
      </c>
      <c r="M485" s="20">
        <v>557315</v>
      </c>
      <c r="N485" s="39"/>
      <c r="O485" s="20" t="s">
        <v>291</v>
      </c>
      <c r="P485" s="20" t="s">
        <v>509</v>
      </c>
      <c r="Q485" s="20" t="s">
        <v>659</v>
      </c>
      <c r="R485" s="20" t="s">
        <v>1467</v>
      </c>
      <c r="S485" s="20">
        <v>20121393</v>
      </c>
      <c r="T485" s="39"/>
      <c r="U485" s="20"/>
      <c r="V485" s="20"/>
      <c r="W485" s="39"/>
      <c r="X485" s="20"/>
      <c r="Y485" s="20"/>
      <c r="Z485" s="20"/>
      <c r="AA485" s="39"/>
    </row>
    <row r="486" spans="2:27" ht="15.75" customHeight="1">
      <c r="B486" s="39"/>
      <c r="C486" s="20"/>
      <c r="D486" s="20"/>
      <c r="E486" s="39"/>
      <c r="F486" s="20"/>
      <c r="G486" s="20"/>
      <c r="H486" s="20"/>
      <c r="I486" s="39"/>
      <c r="J486" s="20" t="s">
        <v>505</v>
      </c>
      <c r="K486" s="20" t="s">
        <v>677</v>
      </c>
      <c r="L486" s="20" t="s">
        <v>1468</v>
      </c>
      <c r="M486" s="20">
        <v>557336</v>
      </c>
      <c r="N486" s="39"/>
      <c r="O486" s="20" t="s">
        <v>291</v>
      </c>
      <c r="P486" s="20" t="s">
        <v>509</v>
      </c>
      <c r="Q486" s="20" t="s">
        <v>663</v>
      </c>
      <c r="R486" s="20" t="s">
        <v>1469</v>
      </c>
      <c r="S486" s="20">
        <v>20126318</v>
      </c>
      <c r="T486" s="39"/>
      <c r="U486" s="20"/>
      <c r="V486" s="20"/>
      <c r="W486" s="39"/>
      <c r="X486" s="20"/>
      <c r="Y486" s="20"/>
      <c r="Z486" s="20"/>
      <c r="AA486" s="39"/>
    </row>
    <row r="487" spans="2:27" ht="15.75" customHeight="1">
      <c r="B487" s="39"/>
      <c r="C487" s="20"/>
      <c r="D487" s="20"/>
      <c r="E487" s="39"/>
      <c r="F487" s="20"/>
      <c r="G487" s="20"/>
      <c r="H487" s="20"/>
      <c r="I487" s="39"/>
      <c r="J487" s="20" t="s">
        <v>505</v>
      </c>
      <c r="K487" s="20" t="s">
        <v>677</v>
      </c>
      <c r="L487" s="20" t="s">
        <v>555</v>
      </c>
      <c r="M487" s="20">
        <v>557345</v>
      </c>
      <c r="N487" s="39"/>
      <c r="O487" s="20" t="s">
        <v>291</v>
      </c>
      <c r="P487" s="20" t="s">
        <v>509</v>
      </c>
      <c r="Q487" s="20" t="s">
        <v>663</v>
      </c>
      <c r="R487" s="20" t="s">
        <v>1470</v>
      </c>
      <c r="S487" s="20">
        <v>20126331</v>
      </c>
      <c r="T487" s="39"/>
      <c r="U487" s="20"/>
      <c r="V487" s="20"/>
      <c r="W487" s="39"/>
      <c r="X487" s="20"/>
      <c r="Y487" s="20"/>
      <c r="Z487" s="20"/>
      <c r="AA487" s="39"/>
    </row>
    <row r="488" spans="2:27" ht="15.75" customHeight="1">
      <c r="B488" s="39"/>
      <c r="C488" s="20"/>
      <c r="D488" s="20"/>
      <c r="E488" s="39"/>
      <c r="F488" s="20"/>
      <c r="G488" s="20"/>
      <c r="H488" s="20"/>
      <c r="I488" s="39"/>
      <c r="J488" s="20" t="s">
        <v>505</v>
      </c>
      <c r="K488" s="20" t="s">
        <v>677</v>
      </c>
      <c r="L488" s="20" t="s">
        <v>1471</v>
      </c>
      <c r="M488" s="20">
        <v>557364</v>
      </c>
      <c r="N488" s="39"/>
      <c r="O488" s="20" t="s">
        <v>291</v>
      </c>
      <c r="P488" s="20" t="s">
        <v>509</v>
      </c>
      <c r="Q488" s="20" t="s">
        <v>663</v>
      </c>
      <c r="R488" s="20" t="s">
        <v>1472</v>
      </c>
      <c r="S488" s="20">
        <v>20126337</v>
      </c>
      <c r="T488" s="39"/>
      <c r="U488" s="20"/>
      <c r="V488" s="20"/>
      <c r="W488" s="39"/>
      <c r="X488" s="20"/>
      <c r="Y488" s="20"/>
      <c r="Z488" s="20"/>
      <c r="AA488" s="39"/>
    </row>
    <row r="489" spans="2:27" ht="15.75" customHeight="1">
      <c r="B489" s="39"/>
      <c r="C489" s="20"/>
      <c r="D489" s="20"/>
      <c r="E489" s="39"/>
      <c r="F489" s="20"/>
      <c r="G489" s="20"/>
      <c r="H489" s="20"/>
      <c r="I489" s="39"/>
      <c r="J489" s="20" t="s">
        <v>505</v>
      </c>
      <c r="K489" s="20" t="s">
        <v>677</v>
      </c>
      <c r="L489" s="20" t="s">
        <v>1001</v>
      </c>
      <c r="M489" s="20">
        <v>557385</v>
      </c>
      <c r="N489" s="39"/>
      <c r="O489" s="20" t="s">
        <v>291</v>
      </c>
      <c r="P489" s="20" t="s">
        <v>509</v>
      </c>
      <c r="Q489" s="20" t="s">
        <v>663</v>
      </c>
      <c r="R489" s="20" t="s">
        <v>1473</v>
      </c>
      <c r="S489" s="20">
        <v>20126350</v>
      </c>
      <c r="T489" s="39"/>
      <c r="U489" s="20"/>
      <c r="V489" s="20"/>
      <c r="W489" s="39"/>
      <c r="X489" s="20"/>
      <c r="Y489" s="20"/>
      <c r="Z489" s="20"/>
      <c r="AA489" s="39"/>
    </row>
    <row r="490" spans="2:27" ht="15.75" customHeight="1">
      <c r="B490" s="39"/>
      <c r="C490" s="20"/>
      <c r="D490" s="20"/>
      <c r="E490" s="39"/>
      <c r="F490" s="20"/>
      <c r="G490" s="20"/>
      <c r="H490" s="20"/>
      <c r="I490" s="39"/>
      <c r="J490" s="20" t="s">
        <v>505</v>
      </c>
      <c r="K490" s="20" t="s">
        <v>681</v>
      </c>
      <c r="L490" s="20" t="s">
        <v>1474</v>
      </c>
      <c r="M490" s="20">
        <v>557704</v>
      </c>
      <c r="N490" s="39"/>
      <c r="O490" s="20" t="s">
        <v>291</v>
      </c>
      <c r="P490" s="20" t="s">
        <v>509</v>
      </c>
      <c r="Q490" s="20" t="s">
        <v>663</v>
      </c>
      <c r="R490" s="20" t="s">
        <v>1475</v>
      </c>
      <c r="S490" s="20">
        <v>20126356</v>
      </c>
      <c r="T490" s="39"/>
      <c r="U490" s="20"/>
      <c r="V490" s="20"/>
      <c r="W490" s="39"/>
      <c r="X490" s="20"/>
      <c r="Y490" s="20"/>
      <c r="Z490" s="20"/>
      <c r="AA490" s="39"/>
    </row>
    <row r="491" spans="2:27" ht="15.75" customHeight="1">
      <c r="B491" s="39"/>
      <c r="C491" s="20"/>
      <c r="D491" s="20"/>
      <c r="E491" s="39"/>
      <c r="F491" s="20"/>
      <c r="G491" s="20"/>
      <c r="H491" s="20"/>
      <c r="I491" s="39"/>
      <c r="J491" s="20" t="s">
        <v>505</v>
      </c>
      <c r="K491" s="20" t="s">
        <v>681</v>
      </c>
      <c r="L491" s="20" t="s">
        <v>1476</v>
      </c>
      <c r="M491" s="20">
        <v>557725</v>
      </c>
      <c r="N491" s="39"/>
      <c r="O491" s="20" t="s">
        <v>291</v>
      </c>
      <c r="P491" s="20" t="s">
        <v>509</v>
      </c>
      <c r="Q491" s="20" t="s">
        <v>663</v>
      </c>
      <c r="R491" s="20" t="s">
        <v>663</v>
      </c>
      <c r="S491" s="20">
        <v>20126363</v>
      </c>
      <c r="T491" s="39"/>
      <c r="U491" s="20"/>
      <c r="V491" s="20"/>
      <c r="W491" s="39"/>
      <c r="X491" s="20"/>
      <c r="Y491" s="20"/>
      <c r="Z491" s="20"/>
      <c r="AA491" s="39"/>
    </row>
    <row r="492" spans="2:27" ht="15.75" customHeight="1">
      <c r="B492" s="39"/>
      <c r="C492" s="20"/>
      <c r="D492" s="20"/>
      <c r="E492" s="39"/>
      <c r="F492" s="20"/>
      <c r="G492" s="20"/>
      <c r="H492" s="20"/>
      <c r="I492" s="39"/>
      <c r="J492" s="20" t="s">
        <v>505</v>
      </c>
      <c r="K492" s="20" t="s">
        <v>681</v>
      </c>
      <c r="L492" s="20" t="s">
        <v>1477</v>
      </c>
      <c r="M492" s="20">
        <v>557734</v>
      </c>
      <c r="N492" s="39"/>
      <c r="O492" s="20" t="s">
        <v>291</v>
      </c>
      <c r="P492" s="20" t="s">
        <v>509</v>
      </c>
      <c r="Q492" s="20" t="s">
        <v>663</v>
      </c>
      <c r="R492" s="20" t="s">
        <v>1478</v>
      </c>
      <c r="S492" s="20">
        <v>20126399</v>
      </c>
      <c r="T492" s="39"/>
      <c r="U492" s="20"/>
      <c r="V492" s="20"/>
      <c r="W492" s="39"/>
      <c r="X492" s="20"/>
      <c r="Y492" s="20"/>
      <c r="Z492" s="20"/>
      <c r="AA492" s="39"/>
    </row>
    <row r="493" spans="2:27" ht="15.75" customHeight="1">
      <c r="B493" s="39"/>
      <c r="C493" s="20"/>
      <c r="D493" s="20"/>
      <c r="E493" s="39"/>
      <c r="F493" s="20"/>
      <c r="G493" s="20"/>
      <c r="H493" s="20"/>
      <c r="I493" s="39"/>
      <c r="J493" s="20" t="s">
        <v>505</v>
      </c>
      <c r="K493" s="20" t="s">
        <v>681</v>
      </c>
      <c r="L493" s="20" t="s">
        <v>1479</v>
      </c>
      <c r="M493" s="20">
        <v>557773</v>
      </c>
      <c r="N493" s="39"/>
      <c r="O493" s="20" t="s">
        <v>291</v>
      </c>
      <c r="P493" s="20" t="s">
        <v>509</v>
      </c>
      <c r="Q493" s="20" t="s">
        <v>663</v>
      </c>
      <c r="R493" s="20" t="s">
        <v>1480</v>
      </c>
      <c r="S493" s="20">
        <v>20126365</v>
      </c>
      <c r="T493" s="39"/>
      <c r="U493" s="20"/>
      <c r="V493" s="20"/>
      <c r="W493" s="39"/>
      <c r="X493" s="20"/>
      <c r="Y493" s="20"/>
      <c r="Z493" s="20"/>
      <c r="AA493" s="39"/>
    </row>
    <row r="494" spans="2:27" ht="15.75" customHeight="1">
      <c r="B494" s="39"/>
      <c r="C494" s="20"/>
      <c r="D494" s="20"/>
      <c r="E494" s="39"/>
      <c r="F494" s="20"/>
      <c r="G494" s="20"/>
      <c r="H494" s="20"/>
      <c r="I494" s="39"/>
      <c r="J494" s="20" t="s">
        <v>505</v>
      </c>
      <c r="K494" s="20" t="s">
        <v>681</v>
      </c>
      <c r="L494" s="20" t="s">
        <v>1481</v>
      </c>
      <c r="M494" s="20">
        <v>557790</v>
      </c>
      <c r="N494" s="39"/>
      <c r="O494" s="20" t="s">
        <v>291</v>
      </c>
      <c r="P494" s="20" t="s">
        <v>509</v>
      </c>
      <c r="Q494" s="20" t="s">
        <v>663</v>
      </c>
      <c r="R494" s="20" t="s">
        <v>1482</v>
      </c>
      <c r="S494" s="20">
        <v>20126369</v>
      </c>
      <c r="T494" s="39"/>
      <c r="U494" s="20"/>
      <c r="V494" s="20"/>
      <c r="W494" s="39"/>
      <c r="X494" s="20"/>
      <c r="Y494" s="20"/>
      <c r="Z494" s="20"/>
      <c r="AA494" s="39"/>
    </row>
    <row r="495" spans="2:27" ht="15.75" customHeight="1">
      <c r="B495" s="39"/>
      <c r="C495" s="20"/>
      <c r="D495" s="20"/>
      <c r="E495" s="39"/>
      <c r="F495" s="20"/>
      <c r="G495" s="20"/>
      <c r="H495" s="20"/>
      <c r="I495" s="39"/>
      <c r="J495" s="20" t="s">
        <v>505</v>
      </c>
      <c r="K495" s="20" t="s">
        <v>505</v>
      </c>
      <c r="L495" s="20" t="s">
        <v>1483</v>
      </c>
      <c r="M495" s="20">
        <v>558503</v>
      </c>
      <c r="N495" s="39"/>
      <c r="O495" s="20" t="s">
        <v>291</v>
      </c>
      <c r="P495" s="20" t="s">
        <v>509</v>
      </c>
      <c r="Q495" s="20" t="s">
        <v>663</v>
      </c>
      <c r="R495" s="20" t="s">
        <v>1484</v>
      </c>
      <c r="S495" s="20">
        <v>20126382</v>
      </c>
      <c r="T495" s="39"/>
      <c r="U495" s="20"/>
      <c r="V495" s="20"/>
      <c r="W495" s="39"/>
      <c r="X495" s="20"/>
      <c r="Y495" s="20"/>
      <c r="Z495" s="20"/>
      <c r="AA495" s="39"/>
    </row>
    <row r="496" spans="2:27" ht="15.75" customHeight="1">
      <c r="B496" s="39"/>
      <c r="C496" s="20"/>
      <c r="D496" s="20"/>
      <c r="E496" s="39"/>
      <c r="F496" s="20"/>
      <c r="G496" s="20"/>
      <c r="H496" s="20"/>
      <c r="I496" s="39"/>
      <c r="J496" s="20" t="s">
        <v>505</v>
      </c>
      <c r="K496" s="20" t="s">
        <v>505</v>
      </c>
      <c r="L496" s="20" t="s">
        <v>1485</v>
      </c>
      <c r="M496" s="20">
        <v>558527</v>
      </c>
      <c r="N496" s="39"/>
      <c r="O496" s="20" t="s">
        <v>291</v>
      </c>
      <c r="P496" s="20" t="s">
        <v>509</v>
      </c>
      <c r="Q496" s="20" t="s">
        <v>663</v>
      </c>
      <c r="R496" s="20" t="s">
        <v>1486</v>
      </c>
      <c r="S496" s="20">
        <v>20126394</v>
      </c>
      <c r="T496" s="39"/>
      <c r="U496" s="20"/>
      <c r="V496" s="20"/>
      <c r="W496" s="39"/>
      <c r="X496" s="20"/>
      <c r="Y496" s="20"/>
      <c r="Z496" s="20"/>
      <c r="AA496" s="39"/>
    </row>
    <row r="497" spans="2:27" ht="15.75" customHeight="1">
      <c r="B497" s="39"/>
      <c r="C497" s="20"/>
      <c r="D497" s="20"/>
      <c r="E497" s="39"/>
      <c r="F497" s="20"/>
      <c r="G497" s="20"/>
      <c r="H497" s="20"/>
      <c r="I497" s="39"/>
      <c r="J497" s="20" t="s">
        <v>505</v>
      </c>
      <c r="K497" s="20" t="s">
        <v>505</v>
      </c>
      <c r="L497" s="20" t="s">
        <v>1487</v>
      </c>
      <c r="M497" s="20">
        <v>558542</v>
      </c>
      <c r="N497" s="39"/>
      <c r="O497" s="20" t="s">
        <v>291</v>
      </c>
      <c r="P497" s="20" t="s">
        <v>509</v>
      </c>
      <c r="Q497" s="20" t="s">
        <v>667</v>
      </c>
      <c r="R497" s="20" t="s">
        <v>1488</v>
      </c>
      <c r="S497" s="20">
        <v>20128581</v>
      </c>
      <c r="T497" s="39"/>
      <c r="U497" s="20"/>
      <c r="V497" s="20"/>
      <c r="W497" s="39"/>
      <c r="X497" s="20"/>
      <c r="Y497" s="20"/>
      <c r="Z497" s="20"/>
      <c r="AA497" s="39"/>
    </row>
    <row r="498" spans="2:27" ht="15.75" customHeight="1">
      <c r="B498" s="39"/>
      <c r="C498" s="20"/>
      <c r="D498" s="20"/>
      <c r="E498" s="39"/>
      <c r="F498" s="20"/>
      <c r="G498" s="20"/>
      <c r="H498" s="20"/>
      <c r="I498" s="39"/>
      <c r="J498" s="20" t="s">
        <v>505</v>
      </c>
      <c r="K498" s="20" t="s">
        <v>505</v>
      </c>
      <c r="L498" s="20" t="s">
        <v>1489</v>
      </c>
      <c r="M498" s="20">
        <v>558558</v>
      </c>
      <c r="N498" s="39"/>
      <c r="O498" s="20" t="s">
        <v>291</v>
      </c>
      <c r="P498" s="20" t="s">
        <v>509</v>
      </c>
      <c r="Q498" s="20" t="s">
        <v>667</v>
      </c>
      <c r="R498" s="20" t="s">
        <v>1490</v>
      </c>
      <c r="S498" s="20">
        <v>20128512</v>
      </c>
      <c r="T498" s="39"/>
      <c r="U498" s="20"/>
      <c r="V498" s="20"/>
      <c r="W498" s="39"/>
      <c r="X498" s="20"/>
      <c r="Y498" s="20"/>
      <c r="Z498" s="20"/>
      <c r="AA498" s="39"/>
    </row>
    <row r="499" spans="2:27" ht="15.75" customHeight="1">
      <c r="B499" s="39"/>
      <c r="C499" s="20"/>
      <c r="D499" s="20"/>
      <c r="E499" s="39"/>
      <c r="F499" s="20"/>
      <c r="G499" s="20"/>
      <c r="H499" s="20"/>
      <c r="I499" s="39"/>
      <c r="J499" s="20" t="s">
        <v>505</v>
      </c>
      <c r="K499" s="20" t="s">
        <v>505</v>
      </c>
      <c r="L499" s="20" t="s">
        <v>1491</v>
      </c>
      <c r="M499" s="20">
        <v>558573</v>
      </c>
      <c r="N499" s="39"/>
      <c r="O499" s="20" t="s">
        <v>291</v>
      </c>
      <c r="P499" s="20" t="s">
        <v>509</v>
      </c>
      <c r="Q499" s="20" t="s">
        <v>667</v>
      </c>
      <c r="R499" s="20" t="s">
        <v>1492</v>
      </c>
      <c r="S499" s="20">
        <v>20128513</v>
      </c>
      <c r="T499" s="39"/>
      <c r="U499" s="20"/>
      <c r="V499" s="20"/>
      <c r="W499" s="39"/>
      <c r="X499" s="20"/>
      <c r="Y499" s="20"/>
      <c r="Z499" s="20"/>
      <c r="AA499" s="39"/>
    </row>
    <row r="500" spans="2:27" ht="15.75" customHeight="1">
      <c r="B500" s="39"/>
      <c r="C500" s="20"/>
      <c r="D500" s="20"/>
      <c r="E500" s="39"/>
      <c r="F500" s="20"/>
      <c r="G500" s="20"/>
      <c r="H500" s="20"/>
      <c r="I500" s="39"/>
      <c r="J500" s="20" t="s">
        <v>505</v>
      </c>
      <c r="K500" s="20" t="s">
        <v>505</v>
      </c>
      <c r="L500" s="20" t="s">
        <v>1493</v>
      </c>
      <c r="M500" s="20">
        <v>558576</v>
      </c>
      <c r="N500" s="39"/>
      <c r="O500" s="20" t="s">
        <v>291</v>
      </c>
      <c r="P500" s="20" t="s">
        <v>509</v>
      </c>
      <c r="Q500" s="20" t="s">
        <v>667</v>
      </c>
      <c r="R500" s="20" t="s">
        <v>1494</v>
      </c>
      <c r="S500" s="20">
        <v>20128518</v>
      </c>
      <c r="T500" s="39"/>
      <c r="U500" s="20"/>
      <c r="V500" s="20"/>
      <c r="W500" s="39"/>
      <c r="X500" s="20"/>
      <c r="Y500" s="20"/>
      <c r="Z500" s="20"/>
      <c r="AA500" s="39"/>
    </row>
    <row r="501" spans="2:27" ht="15.75" customHeight="1">
      <c r="B501" s="39"/>
      <c r="C501" s="20"/>
      <c r="D501" s="20"/>
      <c r="E501" s="39"/>
      <c r="F501" s="20"/>
      <c r="G501" s="20"/>
      <c r="H501" s="20"/>
      <c r="I501" s="39"/>
      <c r="J501" s="20" t="s">
        <v>505</v>
      </c>
      <c r="K501" s="20" t="s">
        <v>505</v>
      </c>
      <c r="L501" s="20" t="s">
        <v>1495</v>
      </c>
      <c r="M501" s="20">
        <v>558549</v>
      </c>
      <c r="N501" s="39"/>
      <c r="O501" s="20" t="s">
        <v>291</v>
      </c>
      <c r="P501" s="20" t="s">
        <v>509</v>
      </c>
      <c r="Q501" s="20" t="s">
        <v>667</v>
      </c>
      <c r="R501" s="20" t="s">
        <v>1496</v>
      </c>
      <c r="S501" s="20">
        <v>20128522</v>
      </c>
      <c r="T501" s="39"/>
      <c r="U501" s="20"/>
      <c r="V501" s="20"/>
      <c r="W501" s="39"/>
      <c r="X501" s="20"/>
      <c r="Y501" s="20"/>
      <c r="Z501" s="20"/>
      <c r="AA501" s="39"/>
    </row>
    <row r="502" spans="2:27" ht="15.75" customHeight="1">
      <c r="B502" s="39"/>
      <c r="C502" s="20"/>
      <c r="D502" s="20"/>
      <c r="E502" s="39"/>
      <c r="F502" s="20"/>
      <c r="G502" s="20"/>
      <c r="H502" s="20"/>
      <c r="I502" s="39"/>
      <c r="J502" s="20" t="s">
        <v>505</v>
      </c>
      <c r="K502" s="20" t="s">
        <v>505</v>
      </c>
      <c r="L502" s="20" t="s">
        <v>1497</v>
      </c>
      <c r="M502" s="20">
        <v>558592</v>
      </c>
      <c r="N502" s="39"/>
      <c r="O502" s="20" t="s">
        <v>291</v>
      </c>
      <c r="P502" s="20" t="s">
        <v>509</v>
      </c>
      <c r="Q502" s="20" t="s">
        <v>667</v>
      </c>
      <c r="R502" s="20" t="s">
        <v>1498</v>
      </c>
      <c r="S502" s="20">
        <v>20128527</v>
      </c>
      <c r="T502" s="39"/>
      <c r="U502" s="20"/>
      <c r="V502" s="20"/>
      <c r="W502" s="39"/>
      <c r="X502" s="20"/>
      <c r="Y502" s="20"/>
      <c r="Z502" s="20"/>
      <c r="AA502" s="39"/>
    </row>
    <row r="503" spans="2:27" ht="15.75" customHeight="1">
      <c r="B503" s="39"/>
      <c r="C503" s="20"/>
      <c r="D503" s="20"/>
      <c r="E503" s="39"/>
      <c r="F503" s="20"/>
      <c r="G503" s="20"/>
      <c r="H503" s="20"/>
      <c r="I503" s="39"/>
      <c r="J503" s="20" t="s">
        <v>505</v>
      </c>
      <c r="K503" s="20" t="s">
        <v>688</v>
      </c>
      <c r="L503" s="20" t="s">
        <v>1499</v>
      </c>
      <c r="M503" s="20">
        <v>559408</v>
      </c>
      <c r="N503" s="39"/>
      <c r="O503" s="20" t="s">
        <v>291</v>
      </c>
      <c r="P503" s="20" t="s">
        <v>509</v>
      </c>
      <c r="Q503" s="20" t="s">
        <v>667</v>
      </c>
      <c r="R503" s="20" t="s">
        <v>1500</v>
      </c>
      <c r="S503" s="20">
        <v>20128536</v>
      </c>
      <c r="T503" s="39"/>
      <c r="U503" s="20"/>
      <c r="V503" s="20"/>
      <c r="W503" s="39"/>
      <c r="X503" s="20"/>
      <c r="Y503" s="20"/>
      <c r="Z503" s="20"/>
      <c r="AA503" s="39"/>
    </row>
    <row r="504" spans="2:27" ht="15.75" customHeight="1">
      <c r="B504" s="39"/>
      <c r="C504" s="20"/>
      <c r="D504" s="20"/>
      <c r="E504" s="39"/>
      <c r="F504" s="20"/>
      <c r="G504" s="20"/>
      <c r="H504" s="20"/>
      <c r="I504" s="39"/>
      <c r="J504" s="20" t="s">
        <v>505</v>
      </c>
      <c r="K504" s="20" t="s">
        <v>688</v>
      </c>
      <c r="L504" s="20" t="s">
        <v>1501</v>
      </c>
      <c r="M504" s="20">
        <v>559451</v>
      </c>
      <c r="N504" s="39"/>
      <c r="O504" s="20" t="s">
        <v>291</v>
      </c>
      <c r="P504" s="20" t="s">
        <v>509</v>
      </c>
      <c r="Q504" s="20" t="s">
        <v>667</v>
      </c>
      <c r="R504" s="20" t="s">
        <v>1502</v>
      </c>
      <c r="S504" s="20">
        <v>20128540</v>
      </c>
      <c r="T504" s="39"/>
      <c r="U504" s="20"/>
      <c r="V504" s="20"/>
      <c r="W504" s="39"/>
      <c r="X504" s="20"/>
      <c r="Y504" s="20"/>
      <c r="Z504" s="20"/>
      <c r="AA504" s="39"/>
    </row>
    <row r="505" spans="2:27" ht="15.75" customHeight="1">
      <c r="B505" s="39"/>
      <c r="C505" s="20"/>
      <c r="D505" s="20"/>
      <c r="E505" s="39"/>
      <c r="F505" s="20"/>
      <c r="G505" s="20"/>
      <c r="H505" s="20"/>
      <c r="I505" s="39"/>
      <c r="J505" s="20" t="s">
        <v>505</v>
      </c>
      <c r="K505" s="20" t="s">
        <v>688</v>
      </c>
      <c r="L505" s="20" t="s">
        <v>1493</v>
      </c>
      <c r="M505" s="20">
        <v>559482</v>
      </c>
      <c r="N505" s="39"/>
      <c r="O505" s="20" t="s">
        <v>291</v>
      </c>
      <c r="P505" s="20" t="s">
        <v>509</v>
      </c>
      <c r="Q505" s="20" t="s">
        <v>667</v>
      </c>
      <c r="R505" s="20" t="s">
        <v>1503</v>
      </c>
      <c r="S505" s="20">
        <v>20128542</v>
      </c>
      <c r="T505" s="39"/>
      <c r="U505" s="20"/>
      <c r="V505" s="20"/>
      <c r="W505" s="39"/>
      <c r="X505" s="20"/>
      <c r="Y505" s="20"/>
      <c r="Z505" s="20"/>
      <c r="AA505" s="39"/>
    </row>
    <row r="506" spans="2:27" ht="15.75" customHeight="1">
      <c r="B506" s="39"/>
      <c r="C506" s="20"/>
      <c r="D506" s="20"/>
      <c r="E506" s="39"/>
      <c r="F506" s="20"/>
      <c r="G506" s="20"/>
      <c r="H506" s="20"/>
      <c r="I506" s="39"/>
      <c r="J506" s="20" t="s">
        <v>505</v>
      </c>
      <c r="K506" s="20" t="s">
        <v>688</v>
      </c>
      <c r="L506" s="20" t="s">
        <v>1504</v>
      </c>
      <c r="M506" s="20">
        <v>559486</v>
      </c>
      <c r="N506" s="39"/>
      <c r="O506" s="20" t="s">
        <v>291</v>
      </c>
      <c r="P506" s="20" t="s">
        <v>509</v>
      </c>
      <c r="Q506" s="20" t="s">
        <v>667</v>
      </c>
      <c r="R506" s="20" t="s">
        <v>1505</v>
      </c>
      <c r="S506" s="20">
        <v>20128545</v>
      </c>
      <c r="T506" s="39"/>
      <c r="U506" s="20"/>
      <c r="V506" s="20"/>
      <c r="W506" s="39"/>
      <c r="X506" s="20"/>
      <c r="Y506" s="20"/>
      <c r="Z506" s="20"/>
      <c r="AA506" s="39"/>
    </row>
    <row r="507" spans="2:27" ht="15.75" customHeight="1">
      <c r="B507" s="39"/>
      <c r="C507" s="20"/>
      <c r="D507" s="20"/>
      <c r="E507" s="39"/>
      <c r="F507" s="20"/>
      <c r="G507" s="20"/>
      <c r="H507" s="20"/>
      <c r="I507" s="39"/>
      <c r="J507" s="20" t="s">
        <v>505</v>
      </c>
      <c r="K507" s="20" t="s">
        <v>688</v>
      </c>
      <c r="L507" s="20" t="s">
        <v>1506</v>
      </c>
      <c r="M507" s="20">
        <v>559494</v>
      </c>
      <c r="N507" s="39"/>
      <c r="O507" s="20" t="s">
        <v>291</v>
      </c>
      <c r="P507" s="20" t="s">
        <v>509</v>
      </c>
      <c r="Q507" s="20" t="s">
        <v>667</v>
      </c>
      <c r="R507" s="20" t="s">
        <v>1507</v>
      </c>
      <c r="S507" s="20">
        <v>20128547</v>
      </c>
      <c r="T507" s="39"/>
      <c r="U507" s="20"/>
      <c r="V507" s="20"/>
      <c r="W507" s="39"/>
      <c r="X507" s="20"/>
      <c r="Y507" s="20"/>
      <c r="Z507" s="20"/>
      <c r="AA507" s="39"/>
    </row>
    <row r="508" spans="2:27" ht="15.75" customHeight="1">
      <c r="B508" s="39"/>
      <c r="C508" s="20"/>
      <c r="D508" s="20"/>
      <c r="E508" s="39"/>
      <c r="F508" s="20"/>
      <c r="G508" s="20"/>
      <c r="H508" s="20"/>
      <c r="I508" s="39"/>
      <c r="J508" s="20" t="s">
        <v>508</v>
      </c>
      <c r="K508" s="20" t="s">
        <v>691</v>
      </c>
      <c r="L508" s="20" t="s">
        <v>1508</v>
      </c>
      <c r="M508" s="20">
        <v>603602</v>
      </c>
      <c r="N508" s="39"/>
      <c r="O508" s="20" t="s">
        <v>291</v>
      </c>
      <c r="P508" s="20" t="s">
        <v>509</v>
      </c>
      <c r="Q508" s="20" t="s">
        <v>667</v>
      </c>
      <c r="R508" s="20" t="s">
        <v>1509</v>
      </c>
      <c r="S508" s="20">
        <v>20128599</v>
      </c>
      <c r="T508" s="39"/>
      <c r="U508" s="20"/>
      <c r="V508" s="20"/>
      <c r="W508" s="39"/>
      <c r="X508" s="20"/>
      <c r="Y508" s="20"/>
      <c r="Z508" s="20"/>
      <c r="AA508" s="39"/>
    </row>
    <row r="509" spans="2:27" ht="15.75" customHeight="1">
      <c r="B509" s="39"/>
      <c r="C509" s="20"/>
      <c r="D509" s="20"/>
      <c r="E509" s="39"/>
      <c r="F509" s="20"/>
      <c r="G509" s="20"/>
      <c r="H509" s="20"/>
      <c r="I509" s="39"/>
      <c r="J509" s="20" t="s">
        <v>508</v>
      </c>
      <c r="K509" s="20" t="s">
        <v>691</v>
      </c>
      <c r="L509" s="20" t="s">
        <v>1510</v>
      </c>
      <c r="M509" s="20">
        <v>603605</v>
      </c>
      <c r="N509" s="39"/>
      <c r="O509" s="20" t="s">
        <v>291</v>
      </c>
      <c r="P509" s="20" t="s">
        <v>509</v>
      </c>
      <c r="Q509" s="20" t="s">
        <v>667</v>
      </c>
      <c r="R509" s="20" t="s">
        <v>1511</v>
      </c>
      <c r="S509" s="20">
        <v>20128558</v>
      </c>
      <c r="T509" s="39"/>
      <c r="U509" s="20"/>
      <c r="V509" s="20"/>
      <c r="W509" s="39"/>
      <c r="X509" s="20"/>
      <c r="Y509" s="20"/>
      <c r="Z509" s="20"/>
      <c r="AA509" s="39"/>
    </row>
    <row r="510" spans="2:27" ht="15.75" customHeight="1">
      <c r="B510" s="39"/>
      <c r="C510" s="20"/>
      <c r="D510" s="20"/>
      <c r="E510" s="39"/>
      <c r="F510" s="20"/>
      <c r="G510" s="20"/>
      <c r="H510" s="20"/>
      <c r="I510" s="39"/>
      <c r="J510" s="20" t="s">
        <v>508</v>
      </c>
      <c r="K510" s="20" t="s">
        <v>691</v>
      </c>
      <c r="L510" s="20" t="s">
        <v>1512</v>
      </c>
      <c r="M510" s="20">
        <v>603611</v>
      </c>
      <c r="N510" s="39"/>
      <c r="O510" s="20" t="s">
        <v>291</v>
      </c>
      <c r="P510" s="20" t="s">
        <v>509</v>
      </c>
      <c r="Q510" s="20" t="s">
        <v>667</v>
      </c>
      <c r="R510" s="20" t="s">
        <v>1513</v>
      </c>
      <c r="S510" s="20">
        <v>20128560</v>
      </c>
      <c r="T510" s="39"/>
      <c r="U510" s="20"/>
      <c r="V510" s="20"/>
      <c r="W510" s="39"/>
      <c r="X510" s="20"/>
      <c r="Y510" s="20"/>
      <c r="Z510" s="20"/>
      <c r="AA510" s="39"/>
    </row>
    <row r="511" spans="2:27" ht="15.75" customHeight="1">
      <c r="B511" s="39"/>
      <c r="C511" s="20"/>
      <c r="D511" s="20"/>
      <c r="E511" s="39"/>
      <c r="F511" s="20"/>
      <c r="G511" s="20"/>
      <c r="H511" s="20"/>
      <c r="I511" s="39"/>
      <c r="J511" s="20" t="s">
        <v>508</v>
      </c>
      <c r="K511" s="20" t="s">
        <v>691</v>
      </c>
      <c r="L511" s="20" t="s">
        <v>1514</v>
      </c>
      <c r="M511" s="20">
        <v>603626</v>
      </c>
      <c r="N511" s="39"/>
      <c r="O511" s="20" t="s">
        <v>291</v>
      </c>
      <c r="P511" s="20" t="s">
        <v>509</v>
      </c>
      <c r="Q511" s="20" t="s">
        <v>667</v>
      </c>
      <c r="R511" s="20" t="s">
        <v>1515</v>
      </c>
      <c r="S511" s="20">
        <v>20128562</v>
      </c>
      <c r="T511" s="39"/>
      <c r="U511" s="20"/>
      <c r="V511" s="20"/>
      <c r="W511" s="39"/>
      <c r="X511" s="20"/>
      <c r="Y511" s="20"/>
      <c r="Z511" s="20"/>
      <c r="AA511" s="39"/>
    </row>
    <row r="512" spans="2:27" ht="15.75" customHeight="1">
      <c r="B512" s="39"/>
      <c r="C512" s="20"/>
      <c r="D512" s="20"/>
      <c r="E512" s="39"/>
      <c r="F512" s="20"/>
      <c r="G512" s="20"/>
      <c r="H512" s="20"/>
      <c r="I512" s="39"/>
      <c r="J512" s="20" t="s">
        <v>508</v>
      </c>
      <c r="K512" s="20" t="s">
        <v>691</v>
      </c>
      <c r="L512" s="20" t="s">
        <v>1516</v>
      </c>
      <c r="M512" s="20">
        <v>603644</v>
      </c>
      <c r="N512" s="39"/>
      <c r="O512" s="20" t="s">
        <v>291</v>
      </c>
      <c r="P512" s="20" t="s">
        <v>509</v>
      </c>
      <c r="Q512" s="20" t="s">
        <v>667</v>
      </c>
      <c r="R512" s="20" t="s">
        <v>1517</v>
      </c>
      <c r="S512" s="20">
        <v>20128567</v>
      </c>
      <c r="T512" s="39"/>
      <c r="U512" s="20"/>
      <c r="V512" s="20"/>
      <c r="W512" s="39"/>
      <c r="X512" s="20"/>
      <c r="Y512" s="20"/>
      <c r="Z512" s="20"/>
      <c r="AA512" s="39"/>
    </row>
    <row r="513" spans="2:27" ht="15.75" customHeight="1">
      <c r="B513" s="39"/>
      <c r="C513" s="20"/>
      <c r="D513" s="20"/>
      <c r="E513" s="39"/>
      <c r="F513" s="20"/>
      <c r="G513" s="20"/>
      <c r="H513" s="20"/>
      <c r="I513" s="39"/>
      <c r="J513" s="20" t="s">
        <v>508</v>
      </c>
      <c r="K513" s="20" t="s">
        <v>691</v>
      </c>
      <c r="L513" s="20" t="s">
        <v>1518</v>
      </c>
      <c r="M513" s="20">
        <v>603668</v>
      </c>
      <c r="N513" s="39"/>
      <c r="O513" s="20" t="s">
        <v>291</v>
      </c>
      <c r="P513" s="20" t="s">
        <v>509</v>
      </c>
      <c r="Q513" s="20" t="s">
        <v>667</v>
      </c>
      <c r="R513" s="20" t="s">
        <v>1519</v>
      </c>
      <c r="S513" s="20">
        <v>20128572</v>
      </c>
      <c r="T513" s="39"/>
      <c r="U513" s="20"/>
      <c r="V513" s="20"/>
      <c r="W513" s="39"/>
      <c r="X513" s="20"/>
      <c r="Y513" s="20"/>
      <c r="Z513" s="20"/>
      <c r="AA513" s="39"/>
    </row>
    <row r="514" spans="2:27" ht="15.75" customHeight="1">
      <c r="B514" s="39"/>
      <c r="C514" s="20"/>
      <c r="D514" s="20"/>
      <c r="E514" s="39"/>
      <c r="F514" s="20"/>
      <c r="G514" s="20"/>
      <c r="H514" s="20"/>
      <c r="I514" s="39"/>
      <c r="J514" s="20" t="s">
        <v>508</v>
      </c>
      <c r="K514" s="20" t="s">
        <v>691</v>
      </c>
      <c r="L514" s="20" t="s">
        <v>1520</v>
      </c>
      <c r="M514" s="20">
        <v>603671</v>
      </c>
      <c r="N514" s="39"/>
      <c r="O514" s="20" t="s">
        <v>291</v>
      </c>
      <c r="P514" s="20" t="s">
        <v>509</v>
      </c>
      <c r="Q514" s="20" t="s">
        <v>667</v>
      </c>
      <c r="R514" s="20" t="s">
        <v>1521</v>
      </c>
      <c r="S514" s="20">
        <v>20128575</v>
      </c>
      <c r="T514" s="39"/>
      <c r="U514" s="20"/>
      <c r="V514" s="20"/>
      <c r="W514" s="39"/>
      <c r="X514" s="20"/>
      <c r="Y514" s="20"/>
      <c r="Z514" s="20"/>
      <c r="AA514" s="39"/>
    </row>
    <row r="515" spans="2:27" ht="15.75" customHeight="1">
      <c r="B515" s="39"/>
      <c r="C515" s="20"/>
      <c r="D515" s="20"/>
      <c r="E515" s="39"/>
      <c r="F515" s="20"/>
      <c r="G515" s="20"/>
      <c r="H515" s="20"/>
      <c r="I515" s="39"/>
      <c r="J515" s="20" t="s">
        <v>508</v>
      </c>
      <c r="K515" s="20" t="s">
        <v>691</v>
      </c>
      <c r="L515" s="20" t="s">
        <v>1522</v>
      </c>
      <c r="M515" s="20">
        <v>603677</v>
      </c>
      <c r="N515" s="39"/>
      <c r="O515" s="20" t="s">
        <v>291</v>
      </c>
      <c r="P515" s="20" t="s">
        <v>509</v>
      </c>
      <c r="Q515" s="20" t="s">
        <v>667</v>
      </c>
      <c r="R515" s="20" t="s">
        <v>1523</v>
      </c>
      <c r="S515" s="20">
        <v>20128583</v>
      </c>
      <c r="T515" s="39"/>
      <c r="U515" s="20"/>
      <c r="V515" s="20"/>
      <c r="W515" s="39"/>
      <c r="X515" s="20"/>
      <c r="Y515" s="20"/>
      <c r="Z515" s="20"/>
      <c r="AA515" s="39"/>
    </row>
    <row r="516" spans="2:27" ht="15.75" customHeight="1">
      <c r="B516" s="39"/>
      <c r="C516" s="20"/>
      <c r="D516" s="20"/>
      <c r="E516" s="39"/>
      <c r="F516" s="20"/>
      <c r="G516" s="20"/>
      <c r="H516" s="20"/>
      <c r="I516" s="39"/>
      <c r="J516" s="20" t="s">
        <v>508</v>
      </c>
      <c r="K516" s="20" t="s">
        <v>695</v>
      </c>
      <c r="L516" s="20" t="s">
        <v>1524</v>
      </c>
      <c r="M516" s="20">
        <v>605814</v>
      </c>
      <c r="N516" s="39"/>
      <c r="O516" s="20" t="s">
        <v>291</v>
      </c>
      <c r="P516" s="20" t="s">
        <v>509</v>
      </c>
      <c r="Q516" s="20" t="s">
        <v>667</v>
      </c>
      <c r="R516" s="20" t="s">
        <v>1100</v>
      </c>
      <c r="S516" s="20">
        <v>20128586</v>
      </c>
      <c r="T516" s="39"/>
      <c r="U516" s="20"/>
      <c r="V516" s="20"/>
      <c r="W516" s="39"/>
      <c r="X516" s="20"/>
      <c r="Y516" s="20"/>
      <c r="Z516" s="20"/>
      <c r="AA516" s="39"/>
    </row>
    <row r="517" spans="2:27" ht="15.75" customHeight="1">
      <c r="B517" s="39"/>
      <c r="C517" s="20"/>
      <c r="D517" s="20"/>
      <c r="E517" s="39"/>
      <c r="F517" s="20"/>
      <c r="G517" s="20"/>
      <c r="H517" s="20"/>
      <c r="I517" s="39"/>
      <c r="J517" s="20" t="s">
        <v>508</v>
      </c>
      <c r="K517" s="20" t="s">
        <v>695</v>
      </c>
      <c r="L517" s="20" t="s">
        <v>1525</v>
      </c>
      <c r="M517" s="20">
        <v>605835</v>
      </c>
      <c r="N517" s="39"/>
      <c r="O517" s="20" t="s">
        <v>291</v>
      </c>
      <c r="P517" s="20" t="s">
        <v>509</v>
      </c>
      <c r="Q517" s="20" t="s">
        <v>667</v>
      </c>
      <c r="R517" s="20" t="s">
        <v>1526</v>
      </c>
      <c r="S517" s="20">
        <v>20128588</v>
      </c>
      <c r="T517" s="39"/>
      <c r="U517" s="20"/>
      <c r="V517" s="20"/>
      <c r="W517" s="39"/>
      <c r="X517" s="20"/>
      <c r="Y517" s="20"/>
      <c r="Z517" s="20"/>
      <c r="AA517" s="39"/>
    </row>
    <row r="518" spans="2:27" ht="15.75" customHeight="1">
      <c r="B518" s="39"/>
      <c r="C518" s="20"/>
      <c r="D518" s="20"/>
      <c r="E518" s="39"/>
      <c r="F518" s="20"/>
      <c r="G518" s="20"/>
      <c r="H518" s="20"/>
      <c r="I518" s="39"/>
      <c r="J518" s="20" t="s">
        <v>508</v>
      </c>
      <c r="K518" s="20" t="s">
        <v>695</v>
      </c>
      <c r="L518" s="20" t="s">
        <v>1527</v>
      </c>
      <c r="M518" s="20">
        <v>605856</v>
      </c>
      <c r="N518" s="39"/>
      <c r="O518" s="20" t="s">
        <v>291</v>
      </c>
      <c r="P518" s="20" t="s">
        <v>509</v>
      </c>
      <c r="Q518" s="20" t="s">
        <v>667</v>
      </c>
      <c r="R518" s="20" t="s">
        <v>1528</v>
      </c>
      <c r="S518" s="20">
        <v>20128590</v>
      </c>
      <c r="T518" s="39"/>
      <c r="U518" s="20"/>
      <c r="V518" s="20"/>
      <c r="W518" s="39"/>
      <c r="X518" s="20"/>
      <c r="Y518" s="20"/>
      <c r="Z518" s="20"/>
      <c r="AA518" s="39"/>
    </row>
    <row r="519" spans="2:27" ht="15.75" customHeight="1">
      <c r="B519" s="39"/>
      <c r="C519" s="20"/>
      <c r="D519" s="20"/>
      <c r="E519" s="39"/>
      <c r="F519" s="20"/>
      <c r="G519" s="20"/>
      <c r="H519" s="20"/>
      <c r="I519" s="39"/>
      <c r="J519" s="20" t="s">
        <v>508</v>
      </c>
      <c r="K519" s="20" t="s">
        <v>695</v>
      </c>
      <c r="L519" s="20" t="s">
        <v>1529</v>
      </c>
      <c r="M519" s="20">
        <v>605865</v>
      </c>
      <c r="N519" s="39"/>
      <c r="O519" s="20" t="s">
        <v>291</v>
      </c>
      <c r="P519" s="20" t="s">
        <v>509</v>
      </c>
      <c r="Q519" s="20" t="s">
        <v>671</v>
      </c>
      <c r="R519" s="20" t="s">
        <v>1530</v>
      </c>
      <c r="S519" s="20">
        <v>20129017</v>
      </c>
      <c r="T519" s="39"/>
      <c r="U519" s="20"/>
      <c r="V519" s="20"/>
      <c r="W519" s="39"/>
      <c r="X519" s="20"/>
      <c r="Y519" s="20"/>
      <c r="Z519" s="20"/>
      <c r="AA519" s="39"/>
    </row>
    <row r="520" spans="2:27" ht="15.75" customHeight="1">
      <c r="B520" s="39"/>
      <c r="C520" s="20"/>
      <c r="D520" s="20"/>
      <c r="E520" s="39"/>
      <c r="F520" s="20"/>
      <c r="G520" s="20"/>
      <c r="H520" s="20"/>
      <c r="I520" s="39"/>
      <c r="J520" s="20" t="s">
        <v>508</v>
      </c>
      <c r="K520" s="20" t="s">
        <v>695</v>
      </c>
      <c r="L520" s="20" t="s">
        <v>1531</v>
      </c>
      <c r="M520" s="20">
        <v>605874</v>
      </c>
      <c r="N520" s="39"/>
      <c r="O520" s="20" t="s">
        <v>291</v>
      </c>
      <c r="P520" s="20" t="s">
        <v>509</v>
      </c>
      <c r="Q520" s="20" t="s">
        <v>671</v>
      </c>
      <c r="R520" s="20" t="s">
        <v>1532</v>
      </c>
      <c r="S520" s="20">
        <v>20129014</v>
      </c>
      <c r="T520" s="39"/>
      <c r="U520" s="20"/>
      <c r="V520" s="20"/>
      <c r="W520" s="39"/>
      <c r="X520" s="20"/>
      <c r="Y520" s="20"/>
      <c r="Z520" s="20"/>
      <c r="AA520" s="39"/>
    </row>
    <row r="521" spans="2:27" ht="15.75" customHeight="1">
      <c r="B521" s="39"/>
      <c r="C521" s="20"/>
      <c r="D521" s="20"/>
      <c r="E521" s="39"/>
      <c r="F521" s="20"/>
      <c r="G521" s="20"/>
      <c r="H521" s="20"/>
      <c r="I521" s="39"/>
      <c r="J521" s="20" t="s">
        <v>508</v>
      </c>
      <c r="K521" s="20" t="s">
        <v>695</v>
      </c>
      <c r="L521" s="20" t="s">
        <v>1533</v>
      </c>
      <c r="M521" s="20">
        <v>605880</v>
      </c>
      <c r="N521" s="39"/>
      <c r="O521" s="20" t="s">
        <v>291</v>
      </c>
      <c r="P521" s="20" t="s">
        <v>509</v>
      </c>
      <c r="Q521" s="20" t="s">
        <v>671</v>
      </c>
      <c r="R521" s="20" t="s">
        <v>1534</v>
      </c>
      <c r="S521" s="20">
        <v>20129021</v>
      </c>
      <c r="T521" s="39"/>
      <c r="U521" s="20"/>
      <c r="V521" s="20"/>
      <c r="W521" s="39"/>
      <c r="X521" s="20"/>
      <c r="Y521" s="20"/>
      <c r="Z521" s="20"/>
      <c r="AA521" s="39"/>
    </row>
    <row r="522" spans="2:27" ht="15.75" customHeight="1">
      <c r="B522" s="39"/>
      <c r="C522" s="20"/>
      <c r="D522" s="20"/>
      <c r="E522" s="39"/>
      <c r="F522" s="20"/>
      <c r="G522" s="20"/>
      <c r="H522" s="20"/>
      <c r="I522" s="39"/>
      <c r="J522" s="20" t="s">
        <v>508</v>
      </c>
      <c r="K522" s="20" t="s">
        <v>695</v>
      </c>
      <c r="L522" s="20" t="s">
        <v>1535</v>
      </c>
      <c r="M522" s="20">
        <v>605883</v>
      </c>
      <c r="N522" s="39"/>
      <c r="O522" s="20" t="s">
        <v>291</v>
      </c>
      <c r="P522" s="20" t="s">
        <v>509</v>
      </c>
      <c r="Q522" s="20" t="s">
        <v>671</v>
      </c>
      <c r="R522" s="20" t="s">
        <v>1536</v>
      </c>
      <c r="S522" s="20">
        <v>20129029</v>
      </c>
      <c r="T522" s="39"/>
      <c r="U522" s="20"/>
      <c r="V522" s="20"/>
      <c r="W522" s="39"/>
      <c r="X522" s="20"/>
      <c r="Y522" s="20"/>
      <c r="Z522" s="20"/>
      <c r="AA522" s="39"/>
    </row>
    <row r="523" spans="2:27" ht="15.75" customHeight="1">
      <c r="B523" s="39"/>
      <c r="C523" s="20"/>
      <c r="D523" s="20"/>
      <c r="E523" s="39"/>
      <c r="F523" s="20"/>
      <c r="G523" s="20"/>
      <c r="H523" s="20"/>
      <c r="I523" s="39"/>
      <c r="J523" s="20" t="s">
        <v>508</v>
      </c>
      <c r="K523" s="20" t="s">
        <v>699</v>
      </c>
      <c r="L523" s="20" t="s">
        <v>1537</v>
      </c>
      <c r="M523" s="20">
        <v>609018</v>
      </c>
      <c r="N523" s="39"/>
      <c r="O523" s="20" t="s">
        <v>291</v>
      </c>
      <c r="P523" s="20" t="s">
        <v>509</v>
      </c>
      <c r="Q523" s="20" t="s">
        <v>671</v>
      </c>
      <c r="R523" s="20" t="s">
        <v>1538</v>
      </c>
      <c r="S523" s="20">
        <v>20129036</v>
      </c>
      <c r="T523" s="39"/>
      <c r="U523" s="20"/>
      <c r="V523" s="20"/>
      <c r="W523" s="39"/>
      <c r="X523" s="20"/>
      <c r="Y523" s="20"/>
      <c r="Z523" s="20"/>
      <c r="AA523" s="39"/>
    </row>
    <row r="524" spans="2:27" ht="15.75" customHeight="1">
      <c r="B524" s="39"/>
      <c r="C524" s="20"/>
      <c r="D524" s="20"/>
      <c r="E524" s="39"/>
      <c r="F524" s="20"/>
      <c r="G524" s="20"/>
      <c r="H524" s="20"/>
      <c r="I524" s="39"/>
      <c r="J524" s="20" t="s">
        <v>508</v>
      </c>
      <c r="K524" s="20" t="s">
        <v>699</v>
      </c>
      <c r="L524" s="20" t="s">
        <v>1539</v>
      </c>
      <c r="M524" s="20">
        <v>609023</v>
      </c>
      <c r="N524" s="39"/>
      <c r="O524" s="20" t="s">
        <v>291</v>
      </c>
      <c r="P524" s="20" t="s">
        <v>509</v>
      </c>
      <c r="Q524" s="20" t="s">
        <v>671</v>
      </c>
      <c r="R524" s="20" t="s">
        <v>1540</v>
      </c>
      <c r="S524" s="20">
        <v>20129043</v>
      </c>
      <c r="T524" s="39"/>
      <c r="U524" s="20"/>
      <c r="V524" s="20"/>
      <c r="W524" s="39"/>
      <c r="X524" s="20"/>
      <c r="Y524" s="20"/>
      <c r="Z524" s="20"/>
      <c r="AA524" s="39"/>
    </row>
    <row r="525" spans="2:27" ht="15.75" customHeight="1">
      <c r="B525" s="39"/>
      <c r="C525" s="20"/>
      <c r="D525" s="20"/>
      <c r="E525" s="39"/>
      <c r="F525" s="20"/>
      <c r="G525" s="20"/>
      <c r="H525" s="20"/>
      <c r="I525" s="39"/>
      <c r="J525" s="20" t="s">
        <v>508</v>
      </c>
      <c r="K525" s="20" t="s">
        <v>699</v>
      </c>
      <c r="L525" s="20" t="s">
        <v>1541</v>
      </c>
      <c r="M525" s="20">
        <v>609027</v>
      </c>
      <c r="N525" s="39"/>
      <c r="O525" s="20" t="s">
        <v>291</v>
      </c>
      <c r="P525" s="20" t="s">
        <v>509</v>
      </c>
      <c r="Q525" s="20" t="s">
        <v>671</v>
      </c>
      <c r="R525" s="20" t="s">
        <v>1542</v>
      </c>
      <c r="S525" s="20">
        <v>20129051</v>
      </c>
      <c r="T525" s="39"/>
      <c r="U525" s="20"/>
      <c r="V525" s="20"/>
      <c r="W525" s="39"/>
      <c r="X525" s="20"/>
      <c r="Y525" s="20"/>
      <c r="Z525" s="20"/>
      <c r="AA525" s="39"/>
    </row>
    <row r="526" spans="2:27" ht="15.75" customHeight="1">
      <c r="B526" s="39"/>
      <c r="C526" s="20"/>
      <c r="D526" s="20"/>
      <c r="E526" s="39"/>
      <c r="F526" s="20"/>
      <c r="G526" s="20"/>
      <c r="H526" s="20"/>
      <c r="I526" s="39"/>
      <c r="J526" s="20" t="s">
        <v>508</v>
      </c>
      <c r="K526" s="20" t="s">
        <v>699</v>
      </c>
      <c r="L526" s="20" t="s">
        <v>1543</v>
      </c>
      <c r="M526" s="20">
        <v>609029</v>
      </c>
      <c r="N526" s="39"/>
      <c r="O526" s="20" t="s">
        <v>291</v>
      </c>
      <c r="P526" s="20" t="s">
        <v>509</v>
      </c>
      <c r="Q526" s="20" t="s">
        <v>671</v>
      </c>
      <c r="R526" s="20" t="s">
        <v>1544</v>
      </c>
      <c r="S526" s="20">
        <v>20129058</v>
      </c>
      <c r="T526" s="39"/>
      <c r="U526" s="20"/>
      <c r="V526" s="20"/>
      <c r="W526" s="39"/>
      <c r="X526" s="20"/>
      <c r="Y526" s="20"/>
      <c r="Z526" s="20"/>
      <c r="AA526" s="39"/>
    </row>
    <row r="527" spans="2:27" ht="15.75" customHeight="1">
      <c r="B527" s="39"/>
      <c r="C527" s="20"/>
      <c r="D527" s="20"/>
      <c r="E527" s="39"/>
      <c r="F527" s="20"/>
      <c r="G527" s="20"/>
      <c r="H527" s="20"/>
      <c r="I527" s="39"/>
      <c r="J527" s="20" t="s">
        <v>508</v>
      </c>
      <c r="K527" s="20" t="s">
        <v>699</v>
      </c>
      <c r="L527" s="20" t="s">
        <v>1545</v>
      </c>
      <c r="M527" s="20">
        <v>609032</v>
      </c>
      <c r="N527" s="39"/>
      <c r="O527" s="20" t="s">
        <v>291</v>
      </c>
      <c r="P527" s="20" t="s">
        <v>509</v>
      </c>
      <c r="Q527" s="20" t="s">
        <v>671</v>
      </c>
      <c r="R527" s="20" t="s">
        <v>1546</v>
      </c>
      <c r="S527" s="20">
        <v>20129065</v>
      </c>
      <c r="T527" s="39"/>
      <c r="U527" s="20"/>
      <c r="V527" s="20"/>
      <c r="W527" s="39"/>
      <c r="X527" s="20"/>
      <c r="Y527" s="20"/>
      <c r="Z527" s="20"/>
      <c r="AA527" s="39"/>
    </row>
    <row r="528" spans="2:27" ht="15.75" customHeight="1">
      <c r="B528" s="39"/>
      <c r="C528" s="20"/>
      <c r="D528" s="20"/>
      <c r="E528" s="39"/>
      <c r="F528" s="20"/>
      <c r="G528" s="20"/>
      <c r="H528" s="20"/>
      <c r="I528" s="39"/>
      <c r="J528" s="20" t="s">
        <v>508</v>
      </c>
      <c r="K528" s="20" t="s">
        <v>699</v>
      </c>
      <c r="L528" s="20" t="s">
        <v>1547</v>
      </c>
      <c r="M528" s="20">
        <v>609033</v>
      </c>
      <c r="N528" s="39"/>
      <c r="O528" s="20" t="s">
        <v>291</v>
      </c>
      <c r="P528" s="20" t="s">
        <v>509</v>
      </c>
      <c r="Q528" s="20" t="s">
        <v>671</v>
      </c>
      <c r="R528" s="20" t="s">
        <v>1501</v>
      </c>
      <c r="S528" s="20">
        <v>20129073</v>
      </c>
      <c r="T528" s="39"/>
      <c r="U528" s="20"/>
      <c r="V528" s="20"/>
      <c r="W528" s="39"/>
      <c r="X528" s="20"/>
      <c r="Y528" s="20"/>
      <c r="Z528" s="20"/>
      <c r="AA528" s="39"/>
    </row>
    <row r="529" spans="2:27" ht="15.75" customHeight="1">
      <c r="B529" s="39"/>
      <c r="C529" s="20"/>
      <c r="D529" s="20"/>
      <c r="E529" s="39"/>
      <c r="F529" s="20"/>
      <c r="G529" s="20"/>
      <c r="H529" s="20"/>
      <c r="I529" s="39"/>
      <c r="J529" s="20" t="s">
        <v>508</v>
      </c>
      <c r="K529" s="20" t="s">
        <v>699</v>
      </c>
      <c r="L529" s="20" t="s">
        <v>1548</v>
      </c>
      <c r="M529" s="20">
        <v>609047</v>
      </c>
      <c r="N529" s="39"/>
      <c r="O529" s="20" t="s">
        <v>291</v>
      </c>
      <c r="P529" s="20" t="s">
        <v>509</v>
      </c>
      <c r="Q529" s="20" t="s">
        <v>671</v>
      </c>
      <c r="R529" s="20" t="s">
        <v>1549</v>
      </c>
      <c r="S529" s="20">
        <v>20129080</v>
      </c>
      <c r="T529" s="39"/>
      <c r="U529" s="20"/>
      <c r="V529" s="20"/>
      <c r="W529" s="39"/>
      <c r="X529" s="20"/>
      <c r="Y529" s="20"/>
      <c r="Z529" s="20"/>
      <c r="AA529" s="39"/>
    </row>
    <row r="530" spans="2:27" ht="15.75" customHeight="1">
      <c r="B530" s="39"/>
      <c r="C530" s="20"/>
      <c r="D530" s="20"/>
      <c r="E530" s="39"/>
      <c r="F530" s="20"/>
      <c r="G530" s="20"/>
      <c r="H530" s="20"/>
      <c r="I530" s="39"/>
      <c r="J530" s="20" t="s">
        <v>508</v>
      </c>
      <c r="K530" s="20" t="s">
        <v>699</v>
      </c>
      <c r="L530" s="20" t="s">
        <v>1550</v>
      </c>
      <c r="M530" s="20">
        <v>609050</v>
      </c>
      <c r="N530" s="39"/>
      <c r="O530" s="20" t="s">
        <v>291</v>
      </c>
      <c r="P530" s="20" t="s">
        <v>509</v>
      </c>
      <c r="Q530" s="20" t="s">
        <v>671</v>
      </c>
      <c r="R530" s="20" t="s">
        <v>671</v>
      </c>
      <c r="S530" s="20">
        <v>20129087</v>
      </c>
      <c r="T530" s="39"/>
      <c r="U530" s="20"/>
      <c r="V530" s="20"/>
      <c r="W530" s="39"/>
      <c r="X530" s="20"/>
      <c r="Y530" s="20"/>
      <c r="Z530" s="20"/>
      <c r="AA530" s="39"/>
    </row>
    <row r="531" spans="2:27" ht="15.75" customHeight="1">
      <c r="B531" s="39"/>
      <c r="C531" s="20"/>
      <c r="D531" s="20"/>
      <c r="E531" s="39"/>
      <c r="F531" s="20"/>
      <c r="G531" s="20"/>
      <c r="H531" s="20"/>
      <c r="I531" s="39"/>
      <c r="J531" s="20" t="s">
        <v>508</v>
      </c>
      <c r="K531" s="20" t="s">
        <v>699</v>
      </c>
      <c r="L531" s="20" t="s">
        <v>1551</v>
      </c>
      <c r="M531" s="20">
        <v>609086</v>
      </c>
      <c r="N531" s="39"/>
      <c r="O531" s="20" t="s">
        <v>291</v>
      </c>
      <c r="P531" s="20" t="s">
        <v>509</v>
      </c>
      <c r="Q531" s="20" t="s">
        <v>671</v>
      </c>
      <c r="R531" s="20" t="s">
        <v>1552</v>
      </c>
      <c r="S531" s="20">
        <v>20129094</v>
      </c>
      <c r="T531" s="39"/>
      <c r="U531" s="20"/>
      <c r="V531" s="20"/>
      <c r="W531" s="39"/>
      <c r="X531" s="20"/>
      <c r="Y531" s="20"/>
      <c r="Z531" s="20"/>
      <c r="AA531" s="39"/>
    </row>
    <row r="532" spans="2:27" ht="15.75" customHeight="1">
      <c r="B532" s="39"/>
      <c r="C532" s="20"/>
      <c r="D532" s="20"/>
      <c r="E532" s="39"/>
      <c r="F532" s="20"/>
      <c r="G532" s="20"/>
      <c r="H532" s="20"/>
      <c r="I532" s="39"/>
      <c r="J532" s="20" t="s">
        <v>508</v>
      </c>
      <c r="K532" s="20" t="s">
        <v>699</v>
      </c>
      <c r="L532" s="20" t="s">
        <v>1553</v>
      </c>
      <c r="M532" s="20">
        <v>609089</v>
      </c>
      <c r="N532" s="39"/>
      <c r="O532" s="20" t="s">
        <v>291</v>
      </c>
      <c r="P532" s="20" t="s">
        <v>509</v>
      </c>
      <c r="Q532" s="20" t="s">
        <v>675</v>
      </c>
      <c r="R532" s="20" t="s">
        <v>1554</v>
      </c>
      <c r="S532" s="20">
        <v>20129413</v>
      </c>
      <c r="T532" s="39"/>
      <c r="U532" s="20"/>
      <c r="V532" s="20"/>
      <c r="W532" s="39"/>
      <c r="X532" s="20"/>
      <c r="Y532" s="20"/>
      <c r="Z532" s="20"/>
      <c r="AA532" s="39"/>
    </row>
    <row r="533" spans="2:27" ht="15.75" customHeight="1">
      <c r="B533" s="39"/>
      <c r="C533" s="20"/>
      <c r="D533" s="20"/>
      <c r="E533" s="39"/>
      <c r="F533" s="20"/>
      <c r="G533" s="20"/>
      <c r="H533" s="20"/>
      <c r="I533" s="39"/>
      <c r="J533" s="20" t="s">
        <v>508</v>
      </c>
      <c r="K533" s="20" t="s">
        <v>699</v>
      </c>
      <c r="L533" s="20" t="s">
        <v>1555</v>
      </c>
      <c r="M533" s="20">
        <v>609092</v>
      </c>
      <c r="N533" s="39"/>
      <c r="O533" s="20" t="s">
        <v>291</v>
      </c>
      <c r="P533" s="20" t="s">
        <v>509</v>
      </c>
      <c r="Q533" s="20" t="s">
        <v>675</v>
      </c>
      <c r="R533" s="20" t="s">
        <v>1556</v>
      </c>
      <c r="S533" s="20">
        <v>20129419</v>
      </c>
      <c r="T533" s="39"/>
      <c r="U533" s="20"/>
      <c r="V533" s="20"/>
      <c r="W533" s="39"/>
      <c r="X533" s="20"/>
      <c r="Y533" s="20"/>
      <c r="Z533" s="20"/>
      <c r="AA533" s="39"/>
    </row>
    <row r="534" spans="2:27" ht="15.75" customHeight="1">
      <c r="B534" s="39"/>
      <c r="C534" s="20"/>
      <c r="D534" s="20"/>
      <c r="E534" s="39"/>
      <c r="F534" s="20"/>
      <c r="G534" s="20"/>
      <c r="H534" s="20"/>
      <c r="I534" s="39"/>
      <c r="J534" s="20" t="s">
        <v>508</v>
      </c>
      <c r="K534" s="20" t="s">
        <v>508</v>
      </c>
      <c r="L534" s="20" t="s">
        <v>1557</v>
      </c>
      <c r="M534" s="20">
        <v>609108</v>
      </c>
      <c r="N534" s="39"/>
      <c r="O534" s="20" t="s">
        <v>291</v>
      </c>
      <c r="P534" s="20" t="s">
        <v>509</v>
      </c>
      <c r="Q534" s="20" t="s">
        <v>675</v>
      </c>
      <c r="R534" s="20" t="s">
        <v>1558</v>
      </c>
      <c r="S534" s="20">
        <v>20129428</v>
      </c>
      <c r="T534" s="39"/>
      <c r="U534" s="20"/>
      <c r="V534" s="20"/>
      <c r="W534" s="39"/>
      <c r="X534" s="20"/>
      <c r="Y534" s="20"/>
      <c r="Z534" s="20"/>
      <c r="AA534" s="39"/>
    </row>
    <row r="535" spans="2:27" ht="15.75" customHeight="1">
      <c r="B535" s="39"/>
      <c r="C535" s="20"/>
      <c r="D535" s="20"/>
      <c r="E535" s="39"/>
      <c r="F535" s="20"/>
      <c r="G535" s="20"/>
      <c r="H535" s="20"/>
      <c r="I535" s="39"/>
      <c r="J535" s="20" t="s">
        <v>508</v>
      </c>
      <c r="K535" s="20" t="s">
        <v>508</v>
      </c>
      <c r="L535" s="20" t="s">
        <v>1559</v>
      </c>
      <c r="M535" s="20">
        <v>609117</v>
      </c>
      <c r="N535" s="39"/>
      <c r="O535" s="20" t="s">
        <v>291</v>
      </c>
      <c r="P535" s="20" t="s">
        <v>509</v>
      </c>
      <c r="Q535" s="20" t="s">
        <v>675</v>
      </c>
      <c r="R535" s="20" t="s">
        <v>1560</v>
      </c>
      <c r="S535" s="20">
        <v>20129438</v>
      </c>
      <c r="T535" s="39"/>
      <c r="U535" s="20"/>
      <c r="V535" s="20"/>
      <c r="W535" s="39"/>
      <c r="X535" s="20"/>
      <c r="Y535" s="20"/>
      <c r="Z535" s="20"/>
      <c r="AA535" s="39"/>
    </row>
    <row r="536" spans="2:27" ht="15.75" customHeight="1">
      <c r="B536" s="39"/>
      <c r="C536" s="20"/>
      <c r="D536" s="20"/>
      <c r="E536" s="39"/>
      <c r="F536" s="20"/>
      <c r="G536" s="20"/>
      <c r="H536" s="20"/>
      <c r="I536" s="39"/>
      <c r="J536" s="20" t="s">
        <v>508</v>
      </c>
      <c r="K536" s="20" t="s">
        <v>508</v>
      </c>
      <c r="L536" s="20" t="s">
        <v>1561</v>
      </c>
      <c r="M536" s="20">
        <v>609120</v>
      </c>
      <c r="N536" s="39"/>
      <c r="O536" s="20" t="s">
        <v>291</v>
      </c>
      <c r="P536" s="20" t="s">
        <v>509</v>
      </c>
      <c r="Q536" s="20" t="s">
        <v>675</v>
      </c>
      <c r="R536" s="20" t="s">
        <v>1562</v>
      </c>
      <c r="S536" s="20">
        <v>20129447</v>
      </c>
      <c r="T536" s="39"/>
      <c r="U536" s="20"/>
      <c r="V536" s="20"/>
      <c r="W536" s="39"/>
      <c r="X536" s="20"/>
      <c r="Y536" s="20"/>
      <c r="Z536" s="20"/>
      <c r="AA536" s="39"/>
    </row>
    <row r="537" spans="2:27" ht="15.75" customHeight="1">
      <c r="B537" s="39"/>
      <c r="C537" s="20"/>
      <c r="D537" s="20"/>
      <c r="E537" s="39"/>
      <c r="F537" s="20"/>
      <c r="G537" s="20"/>
      <c r="H537" s="20"/>
      <c r="I537" s="39"/>
      <c r="J537" s="20" t="s">
        <v>508</v>
      </c>
      <c r="K537" s="20" t="s">
        <v>508</v>
      </c>
      <c r="L537" s="20" t="s">
        <v>844</v>
      </c>
      <c r="M537" s="20">
        <v>609127</v>
      </c>
      <c r="N537" s="39"/>
      <c r="O537" s="20" t="s">
        <v>291</v>
      </c>
      <c r="P537" s="20" t="s">
        <v>509</v>
      </c>
      <c r="Q537" s="20" t="s">
        <v>675</v>
      </c>
      <c r="R537" s="20" t="s">
        <v>675</v>
      </c>
      <c r="S537" s="20">
        <v>20129476</v>
      </c>
      <c r="T537" s="39"/>
      <c r="U537" s="20"/>
      <c r="V537" s="20"/>
      <c r="W537" s="39"/>
      <c r="X537" s="20"/>
      <c r="Y537" s="20"/>
      <c r="Z537" s="20"/>
      <c r="AA537" s="39"/>
    </row>
    <row r="538" spans="2:27" ht="15.75" customHeight="1">
      <c r="B538" s="39"/>
      <c r="C538" s="20"/>
      <c r="D538" s="20"/>
      <c r="E538" s="39"/>
      <c r="F538" s="20"/>
      <c r="G538" s="20"/>
      <c r="H538" s="20"/>
      <c r="I538" s="39"/>
      <c r="J538" s="20" t="s">
        <v>508</v>
      </c>
      <c r="K538" s="20" t="s">
        <v>508</v>
      </c>
      <c r="L538" s="20" t="s">
        <v>1563</v>
      </c>
      <c r="M538" s="20">
        <v>609131</v>
      </c>
      <c r="N538" s="39"/>
      <c r="O538" s="20" t="s">
        <v>291</v>
      </c>
      <c r="P538" s="20" t="s">
        <v>509</v>
      </c>
      <c r="Q538" s="20" t="s">
        <v>675</v>
      </c>
      <c r="R538" s="20" t="s">
        <v>1564</v>
      </c>
      <c r="S538" s="20">
        <v>20129485</v>
      </c>
      <c r="T538" s="39"/>
      <c r="U538" s="20"/>
      <c r="V538" s="20"/>
      <c r="W538" s="39"/>
      <c r="X538" s="20"/>
      <c r="Y538" s="20"/>
      <c r="Z538" s="20"/>
      <c r="AA538" s="39"/>
    </row>
    <row r="539" spans="2:27" ht="15.75" customHeight="1">
      <c r="B539" s="39"/>
      <c r="C539" s="20"/>
      <c r="D539" s="20"/>
      <c r="E539" s="39"/>
      <c r="F539" s="20"/>
      <c r="G539" s="20"/>
      <c r="H539" s="20"/>
      <c r="I539" s="39"/>
      <c r="J539" s="20" t="s">
        <v>508</v>
      </c>
      <c r="K539" s="20" t="s">
        <v>508</v>
      </c>
      <c r="L539" s="20" t="s">
        <v>1565</v>
      </c>
      <c r="M539" s="20">
        <v>609135</v>
      </c>
      <c r="N539" s="39"/>
      <c r="O539" s="20" t="s">
        <v>291</v>
      </c>
      <c r="P539" s="20" t="s">
        <v>509</v>
      </c>
      <c r="Q539" s="20" t="s">
        <v>675</v>
      </c>
      <c r="R539" s="20" t="s">
        <v>1566</v>
      </c>
      <c r="S539" s="20">
        <v>20129490</v>
      </c>
      <c r="T539" s="39"/>
      <c r="U539" s="20"/>
      <c r="V539" s="20"/>
      <c r="W539" s="39"/>
      <c r="X539" s="20"/>
      <c r="Y539" s="20"/>
      <c r="Z539" s="20"/>
      <c r="AA539" s="39"/>
    </row>
    <row r="540" spans="2:27" ht="15.75" customHeight="1">
      <c r="B540" s="39"/>
      <c r="C540" s="20"/>
      <c r="D540" s="20"/>
      <c r="E540" s="39"/>
      <c r="F540" s="20"/>
      <c r="G540" s="20"/>
      <c r="H540" s="20"/>
      <c r="I540" s="39"/>
      <c r="J540" s="20" t="s">
        <v>508</v>
      </c>
      <c r="K540" s="20" t="s">
        <v>508</v>
      </c>
      <c r="L540" s="20" t="s">
        <v>1567</v>
      </c>
      <c r="M540" s="20">
        <v>609138</v>
      </c>
      <c r="N540" s="39"/>
      <c r="O540" s="20" t="s">
        <v>291</v>
      </c>
      <c r="P540" s="20" t="s">
        <v>509</v>
      </c>
      <c r="Q540" s="20" t="s">
        <v>675</v>
      </c>
      <c r="R540" s="20" t="s">
        <v>1568</v>
      </c>
      <c r="S540" s="20">
        <v>20129494</v>
      </c>
      <c r="T540" s="39"/>
      <c r="U540" s="20"/>
      <c r="V540" s="20"/>
      <c r="W540" s="39"/>
      <c r="X540" s="20"/>
      <c r="Y540" s="20"/>
      <c r="Z540" s="20"/>
      <c r="AA540" s="39"/>
    </row>
    <row r="541" spans="2:27" ht="15.75" customHeight="1">
      <c r="B541" s="39"/>
      <c r="C541" s="20"/>
      <c r="D541" s="20"/>
      <c r="E541" s="39"/>
      <c r="F541" s="20"/>
      <c r="G541" s="20"/>
      <c r="H541" s="20"/>
      <c r="I541" s="39"/>
      <c r="J541" s="20" t="s">
        <v>508</v>
      </c>
      <c r="K541" s="20" t="s">
        <v>508</v>
      </c>
      <c r="L541" s="20" t="s">
        <v>1569</v>
      </c>
      <c r="M541" s="20">
        <v>609141</v>
      </c>
      <c r="N541" s="39"/>
      <c r="O541" s="20" t="s">
        <v>291</v>
      </c>
      <c r="P541" s="20" t="s">
        <v>512</v>
      </c>
      <c r="Q541" s="20" t="s">
        <v>678</v>
      </c>
      <c r="R541" s="20" t="s">
        <v>1570</v>
      </c>
      <c r="S541" s="20">
        <v>20132218</v>
      </c>
      <c r="T541" s="39"/>
      <c r="U541" s="20"/>
      <c r="V541" s="20"/>
      <c r="W541" s="39"/>
      <c r="X541" s="20"/>
      <c r="Y541" s="20"/>
      <c r="Z541" s="20"/>
      <c r="AA541" s="39"/>
    </row>
    <row r="542" spans="2:27" ht="15.75" customHeight="1">
      <c r="B542" s="39"/>
      <c r="C542" s="20"/>
      <c r="D542" s="20"/>
      <c r="E542" s="39"/>
      <c r="F542" s="20"/>
      <c r="G542" s="20"/>
      <c r="H542" s="20"/>
      <c r="I542" s="39"/>
      <c r="J542" s="20" t="s">
        <v>508</v>
      </c>
      <c r="K542" s="20" t="s">
        <v>508</v>
      </c>
      <c r="L542" s="20" t="s">
        <v>1571</v>
      </c>
      <c r="M542" s="20">
        <v>609153</v>
      </c>
      <c r="N542" s="39"/>
      <c r="O542" s="20" t="s">
        <v>291</v>
      </c>
      <c r="P542" s="20" t="s">
        <v>512</v>
      </c>
      <c r="Q542" s="20" t="s">
        <v>678</v>
      </c>
      <c r="R542" s="20" t="s">
        <v>1572</v>
      </c>
      <c r="S542" s="20">
        <v>20132222</v>
      </c>
      <c r="T542" s="39"/>
      <c r="U542" s="20"/>
      <c r="V542" s="20"/>
      <c r="W542" s="39"/>
      <c r="X542" s="20"/>
      <c r="Y542" s="20"/>
      <c r="Z542" s="20"/>
      <c r="AA542" s="39"/>
    </row>
    <row r="543" spans="2:27" ht="15.75" customHeight="1">
      <c r="B543" s="39"/>
      <c r="C543" s="20"/>
      <c r="D543" s="20"/>
      <c r="E543" s="39"/>
      <c r="F543" s="20"/>
      <c r="G543" s="20"/>
      <c r="H543" s="20"/>
      <c r="I543" s="39"/>
      <c r="J543" s="20" t="s">
        <v>508</v>
      </c>
      <c r="K543" s="20" t="s">
        <v>508</v>
      </c>
      <c r="L543" s="20" t="s">
        <v>1573</v>
      </c>
      <c r="M543" s="20">
        <v>609159</v>
      </c>
      <c r="N543" s="39"/>
      <c r="O543" s="20" t="s">
        <v>291</v>
      </c>
      <c r="P543" s="20" t="s">
        <v>512</v>
      </c>
      <c r="Q543" s="20" t="s">
        <v>678</v>
      </c>
      <c r="R543" s="20" t="s">
        <v>1574</v>
      </c>
      <c r="S543" s="20">
        <v>20132227</v>
      </c>
      <c r="T543" s="39"/>
      <c r="U543" s="20"/>
      <c r="V543" s="20"/>
      <c r="W543" s="39"/>
      <c r="X543" s="20"/>
      <c r="Y543" s="20"/>
      <c r="Z543" s="20"/>
      <c r="AA543" s="39"/>
    </row>
    <row r="544" spans="2:27" ht="15.75" customHeight="1">
      <c r="B544" s="39"/>
      <c r="C544" s="20"/>
      <c r="D544" s="20"/>
      <c r="E544" s="39"/>
      <c r="F544" s="20"/>
      <c r="G544" s="20"/>
      <c r="H544" s="20"/>
      <c r="I544" s="39"/>
      <c r="J544" s="20" t="s">
        <v>508</v>
      </c>
      <c r="K544" s="20" t="s">
        <v>508</v>
      </c>
      <c r="L544" s="20" t="s">
        <v>1575</v>
      </c>
      <c r="M544" s="20">
        <v>609162</v>
      </c>
      <c r="N544" s="39"/>
      <c r="O544" s="20" t="s">
        <v>291</v>
      </c>
      <c r="P544" s="20" t="s">
        <v>512</v>
      </c>
      <c r="Q544" s="20" t="s">
        <v>678</v>
      </c>
      <c r="R544" s="20" t="s">
        <v>1426</v>
      </c>
      <c r="S544" s="20">
        <v>20132231</v>
      </c>
      <c r="T544" s="39"/>
      <c r="U544" s="20"/>
      <c r="V544" s="20"/>
      <c r="W544" s="39"/>
      <c r="X544" s="20"/>
      <c r="Y544" s="20"/>
      <c r="Z544" s="20"/>
      <c r="AA544" s="39"/>
    </row>
    <row r="545" spans="2:27" ht="15.75" customHeight="1">
      <c r="B545" s="39"/>
      <c r="C545" s="20"/>
      <c r="D545" s="20"/>
      <c r="E545" s="39"/>
      <c r="F545" s="20"/>
      <c r="G545" s="20"/>
      <c r="H545" s="20"/>
      <c r="I545" s="39"/>
      <c r="J545" s="20" t="s">
        <v>508</v>
      </c>
      <c r="K545" s="20" t="s">
        <v>508</v>
      </c>
      <c r="L545" s="20" t="s">
        <v>1576</v>
      </c>
      <c r="M545" s="20">
        <v>609194</v>
      </c>
      <c r="N545" s="39"/>
      <c r="O545" s="20" t="s">
        <v>291</v>
      </c>
      <c r="P545" s="20" t="s">
        <v>512</v>
      </c>
      <c r="Q545" s="20" t="s">
        <v>678</v>
      </c>
      <c r="R545" s="20" t="s">
        <v>1577</v>
      </c>
      <c r="S545" s="20">
        <v>20132299</v>
      </c>
      <c r="T545" s="39"/>
      <c r="U545" s="20"/>
      <c r="V545" s="20"/>
      <c r="W545" s="39"/>
      <c r="X545" s="20"/>
      <c r="Y545" s="20"/>
      <c r="Z545" s="20"/>
      <c r="AA545" s="39"/>
    </row>
    <row r="546" spans="2:27" ht="15.75" customHeight="1">
      <c r="B546" s="39"/>
      <c r="C546" s="20"/>
      <c r="D546" s="20"/>
      <c r="E546" s="39"/>
      <c r="F546" s="20"/>
      <c r="G546" s="20"/>
      <c r="H546" s="20"/>
      <c r="I546" s="39"/>
      <c r="J546" s="20"/>
      <c r="K546" s="20"/>
      <c r="L546" s="20"/>
      <c r="M546" s="20"/>
      <c r="N546" s="39"/>
      <c r="O546" s="20" t="s">
        <v>291</v>
      </c>
      <c r="P546" s="20" t="s">
        <v>512</v>
      </c>
      <c r="Q546" s="20" t="s">
        <v>678</v>
      </c>
      <c r="R546" s="20" t="s">
        <v>1578</v>
      </c>
      <c r="S546" s="20">
        <v>20132254</v>
      </c>
      <c r="T546" s="39"/>
      <c r="U546" s="20"/>
      <c r="V546" s="20"/>
      <c r="W546" s="39"/>
      <c r="X546" s="20"/>
      <c r="Y546" s="20"/>
      <c r="Z546" s="20"/>
      <c r="AA546" s="39"/>
    </row>
    <row r="547" spans="2:27" ht="15.75" customHeight="1">
      <c r="B547" s="39"/>
      <c r="C547" s="20"/>
      <c r="D547" s="20"/>
      <c r="E547" s="39"/>
      <c r="F547" s="20"/>
      <c r="G547" s="20"/>
      <c r="H547" s="20"/>
      <c r="I547" s="39"/>
      <c r="J547" s="20"/>
      <c r="K547" s="20"/>
      <c r="L547" s="20"/>
      <c r="M547" s="20"/>
      <c r="N547" s="39"/>
      <c r="O547" s="20" t="s">
        <v>291</v>
      </c>
      <c r="P547" s="20" t="s">
        <v>512</v>
      </c>
      <c r="Q547" s="20" t="s">
        <v>678</v>
      </c>
      <c r="R547" s="20" t="s">
        <v>1579</v>
      </c>
      <c r="S547" s="20">
        <v>20132258</v>
      </c>
      <c r="T547" s="39"/>
      <c r="U547" s="20"/>
      <c r="V547" s="20"/>
      <c r="W547" s="39"/>
      <c r="X547" s="20"/>
      <c r="Y547" s="20"/>
      <c r="Z547" s="20"/>
      <c r="AA547" s="39"/>
    </row>
    <row r="548" spans="2:27" ht="15.75" customHeight="1">
      <c r="B548" s="39"/>
      <c r="C548" s="20"/>
      <c r="D548" s="20"/>
      <c r="E548" s="39"/>
      <c r="F548" s="20"/>
      <c r="G548" s="20"/>
      <c r="H548" s="20"/>
      <c r="I548" s="39"/>
      <c r="J548" s="20"/>
      <c r="K548" s="20"/>
      <c r="L548" s="20"/>
      <c r="M548" s="20"/>
      <c r="N548" s="39"/>
      <c r="O548" s="20" t="s">
        <v>291</v>
      </c>
      <c r="P548" s="20" t="s">
        <v>512</v>
      </c>
      <c r="Q548" s="20" t="s">
        <v>678</v>
      </c>
      <c r="R548" s="20" t="s">
        <v>1498</v>
      </c>
      <c r="S548" s="20">
        <v>20132263</v>
      </c>
      <c r="T548" s="39"/>
      <c r="U548" s="20"/>
      <c r="V548" s="20"/>
      <c r="W548" s="39"/>
      <c r="X548" s="20"/>
      <c r="Y548" s="20"/>
      <c r="Z548" s="20"/>
      <c r="AA548" s="39"/>
    </row>
    <row r="549" spans="2:27" ht="15.75" customHeight="1">
      <c r="B549" s="39"/>
      <c r="C549" s="20"/>
      <c r="D549" s="20"/>
      <c r="E549" s="39"/>
      <c r="F549" s="20"/>
      <c r="G549" s="20"/>
      <c r="H549" s="20"/>
      <c r="I549" s="39"/>
      <c r="J549" s="20"/>
      <c r="K549" s="20"/>
      <c r="L549" s="20"/>
      <c r="M549" s="20"/>
      <c r="N549" s="39"/>
      <c r="O549" s="20" t="s">
        <v>291</v>
      </c>
      <c r="P549" s="20" t="s">
        <v>512</v>
      </c>
      <c r="Q549" s="20" t="s">
        <v>678</v>
      </c>
      <c r="R549" s="20" t="s">
        <v>1580</v>
      </c>
      <c r="S549" s="20">
        <v>20132220</v>
      </c>
      <c r="T549" s="39"/>
      <c r="U549" s="20"/>
      <c r="V549" s="20"/>
      <c r="W549" s="39"/>
      <c r="X549" s="20"/>
      <c r="Y549" s="20"/>
      <c r="Z549" s="20"/>
      <c r="AA549" s="39"/>
    </row>
    <row r="550" spans="2:27" ht="15.75" customHeight="1">
      <c r="B550" s="39"/>
      <c r="C550" s="20"/>
      <c r="D550" s="20"/>
      <c r="E550" s="39"/>
      <c r="F550" s="20"/>
      <c r="G550" s="20"/>
      <c r="H550" s="20"/>
      <c r="I550" s="39"/>
      <c r="J550" s="20"/>
      <c r="K550" s="20"/>
      <c r="L550" s="20"/>
      <c r="M550" s="20"/>
      <c r="N550" s="39"/>
      <c r="O550" s="20" t="s">
        <v>291</v>
      </c>
      <c r="P550" s="20" t="s">
        <v>512</v>
      </c>
      <c r="Q550" s="20" t="s">
        <v>678</v>
      </c>
      <c r="R550" s="20" t="s">
        <v>1581</v>
      </c>
      <c r="S550" s="20">
        <v>20132267</v>
      </c>
      <c r="T550" s="39"/>
      <c r="U550" s="20"/>
      <c r="V550" s="20"/>
      <c r="W550" s="39"/>
      <c r="X550" s="20"/>
      <c r="Y550" s="20"/>
      <c r="Z550" s="20"/>
      <c r="AA550" s="39"/>
    </row>
    <row r="551" spans="2:27" ht="15.75" customHeight="1">
      <c r="B551" s="39"/>
      <c r="C551" s="20"/>
      <c r="D551" s="20"/>
      <c r="E551" s="39"/>
      <c r="F551" s="20"/>
      <c r="G551" s="20"/>
      <c r="H551" s="20"/>
      <c r="I551" s="39"/>
      <c r="J551" s="20"/>
      <c r="K551" s="20"/>
      <c r="L551" s="20"/>
      <c r="M551" s="20"/>
      <c r="N551" s="39"/>
      <c r="O551" s="20" t="s">
        <v>291</v>
      </c>
      <c r="P551" s="20" t="s">
        <v>512</v>
      </c>
      <c r="Q551" s="20" t="s">
        <v>678</v>
      </c>
      <c r="R551" s="20" t="s">
        <v>1582</v>
      </c>
      <c r="S551" s="20">
        <v>20132276</v>
      </c>
      <c r="T551" s="39"/>
      <c r="U551" s="20"/>
      <c r="V551" s="20"/>
      <c r="W551" s="39"/>
      <c r="X551" s="20"/>
      <c r="Y551" s="20"/>
      <c r="Z551" s="20"/>
      <c r="AA551" s="39"/>
    </row>
    <row r="552" spans="2:27" ht="15.75" customHeight="1">
      <c r="B552" s="39"/>
      <c r="C552" s="20"/>
      <c r="D552" s="20"/>
      <c r="E552" s="39"/>
      <c r="F552" s="20"/>
      <c r="G552" s="20"/>
      <c r="H552" s="20"/>
      <c r="I552" s="39"/>
      <c r="J552" s="20"/>
      <c r="K552" s="20"/>
      <c r="L552" s="20"/>
      <c r="M552" s="20"/>
      <c r="N552" s="39"/>
      <c r="O552" s="20" t="s">
        <v>291</v>
      </c>
      <c r="P552" s="20" t="s">
        <v>512</v>
      </c>
      <c r="Q552" s="20" t="s">
        <v>678</v>
      </c>
      <c r="R552" s="20" t="s">
        <v>1583</v>
      </c>
      <c r="S552" s="20">
        <v>20132285</v>
      </c>
      <c r="T552" s="39"/>
      <c r="U552" s="20"/>
      <c r="V552" s="20"/>
      <c r="W552" s="39"/>
      <c r="X552" s="20"/>
      <c r="Y552" s="20"/>
      <c r="Z552" s="20"/>
      <c r="AA552" s="39"/>
    </row>
    <row r="553" spans="2:27" ht="15.75" customHeight="1">
      <c r="B553" s="39"/>
      <c r="C553" s="20"/>
      <c r="D553" s="20"/>
      <c r="E553" s="39"/>
      <c r="F553" s="20"/>
      <c r="G553" s="20"/>
      <c r="H553" s="20"/>
      <c r="I553" s="39"/>
      <c r="J553" s="20"/>
      <c r="K553" s="20"/>
      <c r="L553" s="20"/>
      <c r="M553" s="20"/>
      <c r="N553" s="39"/>
      <c r="O553" s="20" t="s">
        <v>291</v>
      </c>
      <c r="P553" s="20" t="s">
        <v>512</v>
      </c>
      <c r="Q553" s="20" t="s">
        <v>678</v>
      </c>
      <c r="R553" s="20" t="s">
        <v>1584</v>
      </c>
      <c r="S553" s="20">
        <v>20132290</v>
      </c>
      <c r="T553" s="39"/>
      <c r="U553" s="20"/>
      <c r="V553" s="20"/>
      <c r="W553" s="39"/>
      <c r="X553" s="20"/>
      <c r="Y553" s="20"/>
      <c r="Z553" s="20"/>
      <c r="AA553" s="39"/>
    </row>
    <row r="554" spans="2:27" ht="15.75" customHeight="1">
      <c r="B554" s="39"/>
      <c r="C554" s="20"/>
      <c r="D554" s="20"/>
      <c r="E554" s="39"/>
      <c r="F554" s="20"/>
      <c r="G554" s="20"/>
      <c r="H554" s="20"/>
      <c r="I554" s="39"/>
      <c r="J554" s="20"/>
      <c r="K554" s="20"/>
      <c r="L554" s="20"/>
      <c r="M554" s="20"/>
      <c r="N554" s="39"/>
      <c r="O554" s="20" t="s">
        <v>291</v>
      </c>
      <c r="P554" s="20" t="s">
        <v>512</v>
      </c>
      <c r="Q554" s="20" t="s">
        <v>678</v>
      </c>
      <c r="R554" s="20" t="s">
        <v>1585</v>
      </c>
      <c r="S554" s="20">
        <v>20132281</v>
      </c>
      <c r="T554" s="39"/>
      <c r="U554" s="20"/>
      <c r="V554" s="20"/>
      <c r="W554" s="39"/>
      <c r="X554" s="20"/>
      <c r="Y554" s="20"/>
      <c r="Z554" s="20"/>
      <c r="AA554" s="39"/>
    </row>
    <row r="555" spans="2:27" ht="15.75" customHeight="1">
      <c r="B555" s="39"/>
      <c r="C555" s="20"/>
      <c r="D555" s="20"/>
      <c r="E555" s="39"/>
      <c r="F555" s="20"/>
      <c r="G555" s="20"/>
      <c r="H555" s="20"/>
      <c r="I555" s="39"/>
      <c r="J555" s="20"/>
      <c r="K555" s="20"/>
      <c r="L555" s="20"/>
      <c r="M555" s="20"/>
      <c r="N555" s="39"/>
      <c r="O555" s="20" t="s">
        <v>291</v>
      </c>
      <c r="P555" s="20" t="s">
        <v>512</v>
      </c>
      <c r="Q555" s="20" t="s">
        <v>678</v>
      </c>
      <c r="R555" s="20" t="s">
        <v>1586</v>
      </c>
      <c r="S555" s="20">
        <v>20132294</v>
      </c>
      <c r="T555" s="39"/>
      <c r="U555" s="20"/>
      <c r="V555" s="20"/>
      <c r="W555" s="39"/>
      <c r="X555" s="20"/>
      <c r="Y555" s="20"/>
      <c r="Z555" s="20"/>
      <c r="AA555" s="39"/>
    </row>
    <row r="556" spans="2:27" ht="15.75" customHeight="1">
      <c r="B556" s="39"/>
      <c r="C556" s="20"/>
      <c r="D556" s="20"/>
      <c r="E556" s="39"/>
      <c r="F556" s="20"/>
      <c r="G556" s="20"/>
      <c r="H556" s="20"/>
      <c r="I556" s="39"/>
      <c r="J556" s="20"/>
      <c r="K556" s="20"/>
      <c r="L556" s="20"/>
      <c r="M556" s="20"/>
      <c r="N556" s="39"/>
      <c r="O556" s="20" t="s">
        <v>291</v>
      </c>
      <c r="P556" s="20" t="s">
        <v>512</v>
      </c>
      <c r="Q556" s="20" t="s">
        <v>682</v>
      </c>
      <c r="R556" s="20" t="s">
        <v>1587</v>
      </c>
      <c r="S556" s="20">
        <v>20134535</v>
      </c>
      <c r="T556" s="39"/>
      <c r="U556" s="20"/>
      <c r="V556" s="20"/>
      <c r="W556" s="39"/>
      <c r="X556" s="20"/>
      <c r="Y556" s="20"/>
      <c r="Z556" s="20"/>
      <c r="AA556" s="39"/>
    </row>
    <row r="557" spans="2:27" ht="15.75" customHeight="1">
      <c r="B557" s="39"/>
      <c r="C557" s="20"/>
      <c r="D557" s="20"/>
      <c r="E557" s="39"/>
      <c r="F557" s="20"/>
      <c r="G557" s="20"/>
      <c r="H557" s="20"/>
      <c r="I557" s="39"/>
      <c r="J557" s="20"/>
      <c r="K557" s="20"/>
      <c r="L557" s="20"/>
      <c r="M557" s="20"/>
      <c r="N557" s="39"/>
      <c r="O557" s="20" t="s">
        <v>291</v>
      </c>
      <c r="P557" s="20" t="s">
        <v>512</v>
      </c>
      <c r="Q557" s="20" t="s">
        <v>682</v>
      </c>
      <c r="R557" s="20" t="s">
        <v>1588</v>
      </c>
      <c r="S557" s="20">
        <v>20134547</v>
      </c>
      <c r="T557" s="39"/>
      <c r="U557" s="20"/>
      <c r="V557" s="20"/>
      <c r="W557" s="39"/>
      <c r="X557" s="20"/>
      <c r="Y557" s="20"/>
      <c r="Z557" s="20"/>
      <c r="AA557" s="39"/>
    </row>
    <row r="558" spans="2:27" ht="15.75" customHeight="1">
      <c r="B558" s="39"/>
      <c r="C558" s="20"/>
      <c r="D558" s="20"/>
      <c r="E558" s="39"/>
      <c r="F558" s="20"/>
      <c r="G558" s="20"/>
      <c r="H558" s="20"/>
      <c r="I558" s="39"/>
      <c r="J558" s="20"/>
      <c r="K558" s="20"/>
      <c r="L558" s="20"/>
      <c r="M558" s="20"/>
      <c r="N558" s="39"/>
      <c r="O558" s="20" t="s">
        <v>291</v>
      </c>
      <c r="P558" s="20" t="s">
        <v>512</v>
      </c>
      <c r="Q558" s="20" t="s">
        <v>682</v>
      </c>
      <c r="R558" s="20" t="s">
        <v>1589</v>
      </c>
      <c r="S558" s="20">
        <v>20134571</v>
      </c>
      <c r="T558" s="39"/>
      <c r="U558" s="20"/>
      <c r="V558" s="20"/>
      <c r="W558" s="39"/>
      <c r="X558" s="20"/>
      <c r="Y558" s="20"/>
      <c r="Z558" s="20"/>
      <c r="AA558" s="39"/>
    </row>
    <row r="559" spans="2:27" ht="15.75" customHeight="1">
      <c r="B559" s="39"/>
      <c r="C559" s="20"/>
      <c r="D559" s="20"/>
      <c r="E559" s="39"/>
      <c r="F559" s="20"/>
      <c r="G559" s="20"/>
      <c r="H559" s="20"/>
      <c r="I559" s="39"/>
      <c r="J559" s="20"/>
      <c r="K559" s="20"/>
      <c r="L559" s="20"/>
      <c r="M559" s="20"/>
      <c r="N559" s="39"/>
      <c r="O559" s="20" t="s">
        <v>291</v>
      </c>
      <c r="P559" s="20" t="s">
        <v>512</v>
      </c>
      <c r="Q559" s="20" t="s">
        <v>682</v>
      </c>
      <c r="R559" s="20" t="s">
        <v>1590</v>
      </c>
      <c r="S559" s="20">
        <v>20134583</v>
      </c>
      <c r="T559" s="39"/>
      <c r="U559" s="20"/>
      <c r="V559" s="20"/>
      <c r="W559" s="39"/>
      <c r="X559" s="20"/>
      <c r="Y559" s="20"/>
      <c r="Z559" s="20"/>
      <c r="AA559" s="39"/>
    </row>
    <row r="560" spans="2:27" ht="15.75" customHeight="1">
      <c r="B560" s="39"/>
      <c r="C560" s="20"/>
      <c r="D560" s="20"/>
      <c r="E560" s="39"/>
      <c r="F560" s="20"/>
      <c r="G560" s="20"/>
      <c r="H560" s="20"/>
      <c r="I560" s="39"/>
      <c r="J560" s="20"/>
      <c r="K560" s="20"/>
      <c r="L560" s="20"/>
      <c r="M560" s="20"/>
      <c r="N560" s="39"/>
      <c r="O560" s="20" t="s">
        <v>291</v>
      </c>
      <c r="P560" s="20" t="s">
        <v>512</v>
      </c>
      <c r="Q560" s="20" t="s">
        <v>682</v>
      </c>
      <c r="R560" s="20" t="s">
        <v>1591</v>
      </c>
      <c r="S560" s="20">
        <v>20134599</v>
      </c>
      <c r="T560" s="39"/>
      <c r="U560" s="20"/>
      <c r="V560" s="20"/>
      <c r="W560" s="39"/>
      <c r="X560" s="20"/>
      <c r="Y560" s="20"/>
      <c r="Z560" s="20"/>
      <c r="AA560" s="39"/>
    </row>
    <row r="561" spans="2:27" ht="15.75" customHeight="1">
      <c r="B561" s="39"/>
      <c r="C561" s="20"/>
      <c r="D561" s="20"/>
      <c r="E561" s="39"/>
      <c r="F561" s="20"/>
      <c r="G561" s="20"/>
      <c r="H561" s="20"/>
      <c r="I561" s="39"/>
      <c r="J561" s="20"/>
      <c r="K561" s="20"/>
      <c r="L561" s="20"/>
      <c r="M561" s="20"/>
      <c r="N561" s="39"/>
      <c r="O561" s="20" t="s">
        <v>291</v>
      </c>
      <c r="P561" s="20" t="s">
        <v>512</v>
      </c>
      <c r="Q561" s="20" t="s">
        <v>682</v>
      </c>
      <c r="R561" s="20" t="s">
        <v>1592</v>
      </c>
      <c r="S561" s="20">
        <v>20134511</v>
      </c>
      <c r="T561" s="39"/>
      <c r="U561" s="20"/>
      <c r="V561" s="20"/>
      <c r="W561" s="39"/>
      <c r="X561" s="20"/>
      <c r="Y561" s="20"/>
      <c r="Z561" s="20"/>
      <c r="AA561" s="39"/>
    </row>
    <row r="562" spans="2:27" ht="15.75" customHeight="1">
      <c r="B562" s="39"/>
      <c r="C562" s="20"/>
      <c r="D562" s="20"/>
      <c r="E562" s="39"/>
      <c r="F562" s="20"/>
      <c r="G562" s="20"/>
      <c r="H562" s="20"/>
      <c r="I562" s="39"/>
      <c r="J562" s="20"/>
      <c r="K562" s="20"/>
      <c r="L562" s="20"/>
      <c r="M562" s="20"/>
      <c r="N562" s="39"/>
      <c r="O562" s="20" t="s">
        <v>291</v>
      </c>
      <c r="P562" s="20" t="s">
        <v>512</v>
      </c>
      <c r="Q562" s="20" t="s">
        <v>682</v>
      </c>
      <c r="R562" s="20" t="s">
        <v>1593</v>
      </c>
      <c r="S562" s="20">
        <v>20134523</v>
      </c>
      <c r="T562" s="39"/>
      <c r="U562" s="20"/>
      <c r="V562" s="20"/>
      <c r="W562" s="39"/>
      <c r="X562" s="20"/>
      <c r="Y562" s="20"/>
      <c r="Z562" s="20"/>
      <c r="AA562" s="39"/>
    </row>
    <row r="563" spans="2:27" ht="15.75" customHeight="1">
      <c r="B563" s="39"/>
      <c r="C563" s="20"/>
      <c r="D563" s="20"/>
      <c r="E563" s="39"/>
      <c r="F563" s="20"/>
      <c r="G563" s="20"/>
      <c r="H563" s="20"/>
      <c r="I563" s="39"/>
      <c r="J563" s="20"/>
      <c r="K563" s="20"/>
      <c r="L563" s="20"/>
      <c r="M563" s="20"/>
      <c r="N563" s="39"/>
      <c r="O563" s="20" t="s">
        <v>291</v>
      </c>
      <c r="P563" s="20" t="s">
        <v>512</v>
      </c>
      <c r="Q563" s="20" t="s">
        <v>682</v>
      </c>
      <c r="R563" s="20" t="s">
        <v>1594</v>
      </c>
      <c r="S563" s="20">
        <v>20134559</v>
      </c>
      <c r="T563" s="39"/>
      <c r="U563" s="20"/>
      <c r="V563" s="20"/>
      <c r="W563" s="39"/>
      <c r="X563" s="20"/>
      <c r="Y563" s="20"/>
      <c r="Z563" s="20"/>
      <c r="AA563" s="39"/>
    </row>
    <row r="564" spans="2:27" ht="15.75" customHeight="1">
      <c r="B564" s="39"/>
      <c r="C564" s="20"/>
      <c r="D564" s="20"/>
      <c r="E564" s="39"/>
      <c r="F564" s="20"/>
      <c r="G564" s="20"/>
      <c r="H564" s="20"/>
      <c r="I564" s="39"/>
      <c r="J564" s="20"/>
      <c r="K564" s="20"/>
      <c r="L564" s="20"/>
      <c r="M564" s="20"/>
      <c r="N564" s="39"/>
      <c r="O564" s="20" t="s">
        <v>291</v>
      </c>
      <c r="P564" s="20" t="s">
        <v>512</v>
      </c>
      <c r="Q564" s="20" t="s">
        <v>682</v>
      </c>
      <c r="R564" s="20" t="s">
        <v>1595</v>
      </c>
      <c r="S564" s="20">
        <v>20134595</v>
      </c>
      <c r="T564" s="39"/>
      <c r="U564" s="20"/>
      <c r="V564" s="20"/>
      <c r="W564" s="39"/>
      <c r="X564" s="20"/>
      <c r="Y564" s="20"/>
      <c r="Z564" s="20"/>
      <c r="AA564" s="39"/>
    </row>
    <row r="565" spans="2:27" ht="15.75" customHeight="1">
      <c r="B565" s="39"/>
      <c r="C565" s="20"/>
      <c r="D565" s="20"/>
      <c r="E565" s="39"/>
      <c r="F565" s="20"/>
      <c r="G565" s="20"/>
      <c r="H565" s="20"/>
      <c r="I565" s="39"/>
      <c r="J565" s="20"/>
      <c r="K565" s="20"/>
      <c r="L565" s="20"/>
      <c r="M565" s="20"/>
      <c r="N565" s="39"/>
      <c r="O565" s="20" t="s">
        <v>291</v>
      </c>
      <c r="P565" s="20" t="s">
        <v>512</v>
      </c>
      <c r="Q565" s="20" t="s">
        <v>682</v>
      </c>
      <c r="R565" s="20" t="s">
        <v>1596</v>
      </c>
      <c r="S565" s="20">
        <v>20134513</v>
      </c>
      <c r="T565" s="39"/>
      <c r="U565" s="20"/>
      <c r="V565" s="20"/>
      <c r="W565" s="39"/>
      <c r="X565" s="20"/>
      <c r="Y565" s="20"/>
      <c r="Z565" s="20"/>
      <c r="AA565" s="39"/>
    </row>
    <row r="566" spans="2:27" ht="15.75" customHeight="1">
      <c r="B566" s="39"/>
      <c r="C566" s="20"/>
      <c r="D566" s="20"/>
      <c r="E566" s="39"/>
      <c r="F566" s="20"/>
      <c r="G566" s="20"/>
      <c r="H566" s="20"/>
      <c r="I566" s="39"/>
      <c r="J566" s="20"/>
      <c r="K566" s="20"/>
      <c r="L566" s="20"/>
      <c r="M566" s="20"/>
      <c r="N566" s="39"/>
      <c r="O566" s="20" t="s">
        <v>291</v>
      </c>
      <c r="P566" s="20" t="s">
        <v>512</v>
      </c>
      <c r="Q566" s="20" t="s">
        <v>682</v>
      </c>
      <c r="R566" s="20" t="s">
        <v>1597</v>
      </c>
      <c r="S566" s="20">
        <v>20134517</v>
      </c>
      <c r="T566" s="39"/>
      <c r="U566" s="20"/>
      <c r="V566" s="20"/>
      <c r="W566" s="39"/>
      <c r="X566" s="20"/>
      <c r="Y566" s="20"/>
      <c r="Z566" s="20"/>
      <c r="AA566" s="39"/>
    </row>
    <row r="567" spans="2:27" ht="15.75" customHeight="1">
      <c r="B567" s="39"/>
      <c r="C567" s="20"/>
      <c r="D567" s="20"/>
      <c r="E567" s="39"/>
      <c r="F567" s="20"/>
      <c r="G567" s="20"/>
      <c r="H567" s="20"/>
      <c r="I567" s="39"/>
      <c r="J567" s="20"/>
      <c r="K567" s="20"/>
      <c r="L567" s="20"/>
      <c r="M567" s="20"/>
      <c r="N567" s="39"/>
      <c r="O567" s="20" t="s">
        <v>291</v>
      </c>
      <c r="P567" s="20" t="s">
        <v>512</v>
      </c>
      <c r="Q567" s="20" t="s">
        <v>682</v>
      </c>
      <c r="R567" s="20" t="s">
        <v>1598</v>
      </c>
      <c r="S567" s="20">
        <v>20134553</v>
      </c>
      <c r="T567" s="39"/>
      <c r="U567" s="20"/>
      <c r="V567" s="20"/>
      <c r="W567" s="39"/>
      <c r="X567" s="20"/>
      <c r="Y567" s="20"/>
      <c r="Z567" s="20"/>
      <c r="AA567" s="39"/>
    </row>
    <row r="568" spans="2:27" ht="15.75" customHeight="1">
      <c r="B568" s="39"/>
      <c r="C568" s="20"/>
      <c r="D568" s="20"/>
      <c r="E568" s="39"/>
      <c r="F568" s="20"/>
      <c r="G568" s="20"/>
      <c r="H568" s="20"/>
      <c r="I568" s="39"/>
      <c r="J568" s="20"/>
      <c r="K568" s="20"/>
      <c r="L568" s="20"/>
      <c r="M568" s="20"/>
      <c r="N568" s="39"/>
      <c r="O568" s="20" t="s">
        <v>291</v>
      </c>
      <c r="P568" s="20" t="s">
        <v>512</v>
      </c>
      <c r="Q568" s="20" t="s">
        <v>682</v>
      </c>
      <c r="R568" s="20" t="s">
        <v>1599</v>
      </c>
      <c r="S568" s="20">
        <v>20134589</v>
      </c>
      <c r="T568" s="39"/>
      <c r="U568" s="20"/>
      <c r="V568" s="20"/>
      <c r="W568" s="39"/>
      <c r="X568" s="20"/>
      <c r="Y568" s="20"/>
      <c r="Z568" s="20"/>
      <c r="AA568" s="39"/>
    </row>
    <row r="569" spans="2:27" ht="15.75" customHeight="1">
      <c r="B569" s="39"/>
      <c r="C569" s="20"/>
      <c r="D569" s="20"/>
      <c r="E569" s="39"/>
      <c r="F569" s="20"/>
      <c r="G569" s="20"/>
      <c r="H569" s="20"/>
      <c r="I569" s="39"/>
      <c r="J569" s="20"/>
      <c r="K569" s="20"/>
      <c r="L569" s="20"/>
      <c r="M569" s="20"/>
      <c r="N569" s="39"/>
      <c r="O569" s="20" t="s">
        <v>291</v>
      </c>
      <c r="P569" s="20" t="s">
        <v>512</v>
      </c>
      <c r="Q569" s="20" t="s">
        <v>682</v>
      </c>
      <c r="R569" s="20" t="s">
        <v>1600</v>
      </c>
      <c r="S569" s="20">
        <v>20134541</v>
      </c>
      <c r="T569" s="39"/>
      <c r="U569" s="20"/>
      <c r="V569" s="20"/>
      <c r="W569" s="39"/>
      <c r="X569" s="20"/>
      <c r="Y569" s="20"/>
      <c r="Z569" s="20"/>
      <c r="AA569" s="39"/>
    </row>
    <row r="570" spans="2:27" ht="15.75" customHeight="1">
      <c r="B570" s="39"/>
      <c r="C570" s="20"/>
      <c r="D570" s="20"/>
      <c r="E570" s="39"/>
      <c r="F570" s="20"/>
      <c r="G570" s="20"/>
      <c r="H570" s="20"/>
      <c r="I570" s="39"/>
      <c r="J570" s="20"/>
      <c r="K570" s="20"/>
      <c r="L570" s="20"/>
      <c r="M570" s="20"/>
      <c r="N570" s="39"/>
      <c r="O570" s="20" t="s">
        <v>291</v>
      </c>
      <c r="P570" s="20" t="s">
        <v>512</v>
      </c>
      <c r="Q570" s="20" t="s">
        <v>682</v>
      </c>
      <c r="R570" s="20" t="s">
        <v>1601</v>
      </c>
      <c r="S570" s="20">
        <v>20134565</v>
      </c>
      <c r="T570" s="39"/>
      <c r="U570" s="20"/>
      <c r="V570" s="20"/>
      <c r="W570" s="39"/>
      <c r="X570" s="20"/>
      <c r="Y570" s="20"/>
      <c r="Z570" s="20"/>
      <c r="AA570" s="39"/>
    </row>
    <row r="571" spans="2:27" ht="15.75" customHeight="1">
      <c r="B571" s="39"/>
      <c r="C571" s="20"/>
      <c r="D571" s="20"/>
      <c r="E571" s="39"/>
      <c r="F571" s="20"/>
      <c r="G571" s="20"/>
      <c r="H571" s="20"/>
      <c r="I571" s="39"/>
      <c r="J571" s="20"/>
      <c r="K571" s="20"/>
      <c r="L571" s="20"/>
      <c r="M571" s="20"/>
      <c r="N571" s="39"/>
      <c r="O571" s="20" t="s">
        <v>291</v>
      </c>
      <c r="P571" s="20" t="s">
        <v>512</v>
      </c>
      <c r="Q571" s="20" t="s">
        <v>682</v>
      </c>
      <c r="R571" s="20" t="s">
        <v>1602</v>
      </c>
      <c r="S571" s="20">
        <v>20134577</v>
      </c>
      <c r="T571" s="39"/>
      <c r="U571" s="20"/>
      <c r="V571" s="20"/>
      <c r="W571" s="39"/>
      <c r="X571" s="20"/>
      <c r="Y571" s="20"/>
      <c r="Z571" s="20"/>
      <c r="AA571" s="39"/>
    </row>
    <row r="572" spans="2:27" ht="15.75" customHeight="1">
      <c r="B572" s="39"/>
      <c r="C572" s="20"/>
      <c r="D572" s="20"/>
      <c r="E572" s="39"/>
      <c r="F572" s="20"/>
      <c r="G572" s="20"/>
      <c r="H572" s="20"/>
      <c r="I572" s="39"/>
      <c r="J572" s="20"/>
      <c r="K572" s="20"/>
      <c r="L572" s="20"/>
      <c r="M572" s="20"/>
      <c r="N572" s="39"/>
      <c r="O572" s="20" t="s">
        <v>291</v>
      </c>
      <c r="P572" s="20" t="s">
        <v>512</v>
      </c>
      <c r="Q572" s="20" t="s">
        <v>685</v>
      </c>
      <c r="R572" s="20" t="s">
        <v>1603</v>
      </c>
      <c r="S572" s="20">
        <v>20134735</v>
      </c>
      <c r="T572" s="39"/>
      <c r="U572" s="20"/>
      <c r="V572" s="20"/>
      <c r="W572" s="39"/>
      <c r="X572" s="20"/>
      <c r="Y572" s="20"/>
      <c r="Z572" s="20"/>
      <c r="AA572" s="39"/>
    </row>
    <row r="573" spans="2:27" ht="15.75" customHeight="1">
      <c r="B573" s="39"/>
      <c r="C573" s="20"/>
      <c r="D573" s="20"/>
      <c r="E573" s="39"/>
      <c r="F573" s="20"/>
      <c r="G573" s="20"/>
      <c r="H573" s="20"/>
      <c r="I573" s="39"/>
      <c r="J573" s="20"/>
      <c r="K573" s="20"/>
      <c r="L573" s="20"/>
      <c r="M573" s="20"/>
      <c r="N573" s="39"/>
      <c r="O573" s="20" t="s">
        <v>291</v>
      </c>
      <c r="P573" s="20" t="s">
        <v>512</v>
      </c>
      <c r="Q573" s="20" t="s">
        <v>685</v>
      </c>
      <c r="R573" s="20" t="s">
        <v>1604</v>
      </c>
      <c r="S573" s="20">
        <v>20134723</v>
      </c>
      <c r="T573" s="39"/>
      <c r="U573" s="20"/>
      <c r="V573" s="20"/>
      <c r="W573" s="39"/>
      <c r="X573" s="20"/>
      <c r="Y573" s="20"/>
      <c r="Z573" s="20"/>
      <c r="AA573" s="39"/>
    </row>
    <row r="574" spans="2:27" ht="15.75" customHeight="1">
      <c r="B574" s="39"/>
      <c r="C574" s="20"/>
      <c r="D574" s="20"/>
      <c r="E574" s="39"/>
      <c r="F574" s="20"/>
      <c r="G574" s="20"/>
      <c r="H574" s="20"/>
      <c r="I574" s="39"/>
      <c r="J574" s="20"/>
      <c r="K574" s="20"/>
      <c r="L574" s="20"/>
      <c r="M574" s="20"/>
      <c r="N574" s="39"/>
      <c r="O574" s="20" t="s">
        <v>291</v>
      </c>
      <c r="P574" s="20" t="s">
        <v>512</v>
      </c>
      <c r="Q574" s="20" t="s">
        <v>685</v>
      </c>
      <c r="R574" s="20" t="s">
        <v>548</v>
      </c>
      <c r="S574" s="20">
        <v>20134759</v>
      </c>
      <c r="T574" s="39"/>
      <c r="U574" s="20"/>
      <c r="V574" s="20"/>
      <c r="W574" s="39"/>
      <c r="X574" s="20"/>
      <c r="Y574" s="20"/>
      <c r="Z574" s="20"/>
      <c r="AA574" s="39"/>
    </row>
    <row r="575" spans="2:27" ht="15.75" customHeight="1">
      <c r="B575" s="39"/>
      <c r="C575" s="20"/>
      <c r="D575" s="20"/>
      <c r="E575" s="39"/>
      <c r="F575" s="20"/>
      <c r="G575" s="20"/>
      <c r="H575" s="20"/>
      <c r="I575" s="39"/>
      <c r="J575" s="20"/>
      <c r="K575" s="20"/>
      <c r="L575" s="20"/>
      <c r="M575" s="20"/>
      <c r="N575" s="39"/>
      <c r="O575" s="20" t="s">
        <v>291</v>
      </c>
      <c r="P575" s="20" t="s">
        <v>512</v>
      </c>
      <c r="Q575" s="20" t="s">
        <v>685</v>
      </c>
      <c r="R575" s="20" t="s">
        <v>685</v>
      </c>
      <c r="S575" s="20">
        <v>20134747</v>
      </c>
      <c r="T575" s="39"/>
      <c r="U575" s="20"/>
      <c r="V575" s="20"/>
      <c r="W575" s="39"/>
      <c r="X575" s="20"/>
      <c r="Y575" s="20"/>
      <c r="Z575" s="20"/>
      <c r="AA575" s="39"/>
    </row>
    <row r="576" spans="2:27" ht="15.75" customHeight="1">
      <c r="B576" s="39"/>
      <c r="C576" s="20"/>
      <c r="D576" s="20"/>
      <c r="E576" s="39"/>
      <c r="F576" s="20"/>
      <c r="G576" s="20"/>
      <c r="H576" s="20"/>
      <c r="I576" s="39"/>
      <c r="J576" s="20"/>
      <c r="K576" s="20"/>
      <c r="L576" s="20"/>
      <c r="M576" s="20"/>
      <c r="N576" s="39"/>
      <c r="O576" s="20" t="s">
        <v>291</v>
      </c>
      <c r="P576" s="20" t="s">
        <v>512</v>
      </c>
      <c r="Q576" s="20" t="s">
        <v>685</v>
      </c>
      <c r="R576" s="20" t="s">
        <v>978</v>
      </c>
      <c r="S576" s="20">
        <v>20134771</v>
      </c>
      <c r="T576" s="39"/>
      <c r="U576" s="20"/>
      <c r="V576" s="20"/>
      <c r="W576" s="39"/>
      <c r="X576" s="20"/>
      <c r="Y576" s="20"/>
      <c r="Z576" s="20"/>
      <c r="AA576" s="39"/>
    </row>
    <row r="577" spans="2:27" ht="15.75" customHeight="1">
      <c r="B577" s="39"/>
      <c r="C577" s="20"/>
      <c r="D577" s="20"/>
      <c r="E577" s="39"/>
      <c r="F577" s="20"/>
      <c r="G577" s="20"/>
      <c r="H577" s="20"/>
      <c r="I577" s="39"/>
      <c r="J577" s="20"/>
      <c r="K577" s="20"/>
      <c r="L577" s="20"/>
      <c r="M577" s="20"/>
      <c r="N577" s="39"/>
      <c r="O577" s="20" t="s">
        <v>291</v>
      </c>
      <c r="P577" s="20" t="s">
        <v>512</v>
      </c>
      <c r="Q577" s="20" t="s">
        <v>685</v>
      </c>
      <c r="R577" s="20" t="s">
        <v>1605</v>
      </c>
      <c r="S577" s="20">
        <v>20134711</v>
      </c>
      <c r="T577" s="39"/>
      <c r="U577" s="20"/>
      <c r="V577" s="20"/>
      <c r="W577" s="39"/>
      <c r="X577" s="20"/>
      <c r="Y577" s="20"/>
      <c r="Z577" s="20"/>
      <c r="AA577" s="39"/>
    </row>
    <row r="578" spans="2:27" ht="15.75" customHeight="1">
      <c r="B578" s="39"/>
      <c r="C578" s="20"/>
      <c r="D578" s="20"/>
      <c r="E578" s="39"/>
      <c r="F578" s="20"/>
      <c r="G578" s="20"/>
      <c r="H578" s="20"/>
      <c r="I578" s="39"/>
      <c r="J578" s="20"/>
      <c r="K578" s="20"/>
      <c r="L578" s="20"/>
      <c r="M578" s="20"/>
      <c r="N578" s="39"/>
      <c r="O578" s="20" t="s">
        <v>291</v>
      </c>
      <c r="P578" s="20" t="s">
        <v>512</v>
      </c>
      <c r="Q578" s="20" t="s">
        <v>689</v>
      </c>
      <c r="R578" s="20" t="s">
        <v>1606</v>
      </c>
      <c r="S578" s="20">
        <v>20134975</v>
      </c>
      <c r="T578" s="39"/>
      <c r="U578" s="20"/>
      <c r="V578" s="20"/>
      <c r="W578" s="39"/>
      <c r="X578" s="20"/>
      <c r="Y578" s="20"/>
      <c r="Z578" s="20"/>
      <c r="AA578" s="39"/>
    </row>
    <row r="579" spans="2:27" ht="15.75" customHeight="1">
      <c r="B579" s="39"/>
      <c r="C579" s="20"/>
      <c r="D579" s="20"/>
      <c r="E579" s="39"/>
      <c r="F579" s="20"/>
      <c r="G579" s="20"/>
      <c r="H579" s="20"/>
      <c r="I579" s="39"/>
      <c r="J579" s="20"/>
      <c r="K579" s="20"/>
      <c r="L579" s="20"/>
      <c r="M579" s="20"/>
      <c r="N579" s="39"/>
      <c r="O579" s="20" t="s">
        <v>291</v>
      </c>
      <c r="P579" s="20" t="s">
        <v>512</v>
      </c>
      <c r="Q579" s="20" t="s">
        <v>689</v>
      </c>
      <c r="R579" s="20" t="s">
        <v>1607</v>
      </c>
      <c r="S579" s="20">
        <v>20134930</v>
      </c>
      <c r="T579" s="39"/>
      <c r="U579" s="20"/>
      <c r="V579" s="20"/>
      <c r="W579" s="39"/>
      <c r="X579" s="20"/>
      <c r="Y579" s="20"/>
      <c r="Z579" s="20"/>
      <c r="AA579" s="39"/>
    </row>
    <row r="580" spans="2:27" ht="15.75" customHeight="1">
      <c r="B580" s="39"/>
      <c r="C580" s="20"/>
      <c r="D580" s="20"/>
      <c r="E580" s="39"/>
      <c r="F580" s="20"/>
      <c r="G580" s="20"/>
      <c r="H580" s="20"/>
      <c r="I580" s="39"/>
      <c r="J580" s="20"/>
      <c r="K580" s="20"/>
      <c r="L580" s="20"/>
      <c r="M580" s="20"/>
      <c r="N580" s="39"/>
      <c r="O580" s="20" t="s">
        <v>291</v>
      </c>
      <c r="P580" s="20" t="s">
        <v>512</v>
      </c>
      <c r="Q580" s="20" t="s">
        <v>689</v>
      </c>
      <c r="R580" s="20" t="s">
        <v>1608</v>
      </c>
      <c r="S580" s="20">
        <v>20134955</v>
      </c>
      <c r="T580" s="39"/>
      <c r="U580" s="20"/>
      <c r="V580" s="20"/>
      <c r="W580" s="39"/>
      <c r="X580" s="20"/>
      <c r="Y580" s="20"/>
      <c r="Z580" s="20"/>
      <c r="AA580" s="39"/>
    </row>
    <row r="581" spans="2:27" ht="15.75" customHeight="1">
      <c r="B581" s="39"/>
      <c r="C581" s="20"/>
      <c r="D581" s="20"/>
      <c r="E581" s="39"/>
      <c r="F581" s="20"/>
      <c r="G581" s="20"/>
      <c r="H581" s="20"/>
      <c r="I581" s="39"/>
      <c r="J581" s="20"/>
      <c r="K581" s="20"/>
      <c r="L581" s="20"/>
      <c r="M581" s="20"/>
      <c r="N581" s="39"/>
      <c r="O581" s="20" t="s">
        <v>291</v>
      </c>
      <c r="P581" s="20" t="s">
        <v>512</v>
      </c>
      <c r="Q581" s="20" t="s">
        <v>689</v>
      </c>
      <c r="R581" s="20" t="s">
        <v>689</v>
      </c>
      <c r="S581" s="20">
        <v>20134935</v>
      </c>
      <c r="T581" s="39"/>
      <c r="U581" s="20"/>
      <c r="V581" s="20"/>
      <c r="W581" s="39"/>
      <c r="X581" s="20"/>
      <c r="Y581" s="20"/>
      <c r="Z581" s="20"/>
      <c r="AA581" s="39"/>
    </row>
    <row r="582" spans="2:27" ht="15.75" customHeight="1">
      <c r="B582" s="39"/>
      <c r="C582" s="20"/>
      <c r="D582" s="20"/>
      <c r="E582" s="39"/>
      <c r="F582" s="20"/>
      <c r="G582" s="20"/>
      <c r="H582" s="20"/>
      <c r="I582" s="39"/>
      <c r="J582" s="20"/>
      <c r="K582" s="20"/>
      <c r="L582" s="20"/>
      <c r="M582" s="20"/>
      <c r="N582" s="39"/>
      <c r="O582" s="20" t="s">
        <v>291</v>
      </c>
      <c r="P582" s="20" t="s">
        <v>512</v>
      </c>
      <c r="Q582" s="20" t="s">
        <v>689</v>
      </c>
      <c r="R582" s="20" t="s">
        <v>1609</v>
      </c>
      <c r="S582" s="20">
        <v>20134999</v>
      </c>
      <c r="T582" s="39"/>
      <c r="U582" s="20"/>
      <c r="V582" s="20"/>
      <c r="W582" s="39"/>
      <c r="X582" s="20"/>
      <c r="Y582" s="20"/>
      <c r="Z582" s="20"/>
      <c r="AA582" s="39"/>
    </row>
    <row r="583" spans="2:27" ht="15.75" customHeight="1">
      <c r="B583" s="39"/>
      <c r="C583" s="20"/>
      <c r="D583" s="20"/>
      <c r="E583" s="39"/>
      <c r="F583" s="20"/>
      <c r="G583" s="20"/>
      <c r="H583" s="20"/>
      <c r="I583" s="39"/>
      <c r="J583" s="20"/>
      <c r="K583" s="20"/>
      <c r="L583" s="20"/>
      <c r="M583" s="20"/>
      <c r="N583" s="39"/>
      <c r="O583" s="20" t="s">
        <v>291</v>
      </c>
      <c r="P583" s="20" t="s">
        <v>512</v>
      </c>
      <c r="Q583" s="20" t="s">
        <v>689</v>
      </c>
      <c r="R583" s="20" t="s">
        <v>1610</v>
      </c>
      <c r="S583" s="20">
        <v>20134965</v>
      </c>
      <c r="T583" s="39"/>
      <c r="U583" s="20"/>
      <c r="V583" s="20"/>
      <c r="W583" s="39"/>
      <c r="X583" s="20"/>
      <c r="Y583" s="20"/>
      <c r="Z583" s="20"/>
      <c r="AA583" s="39"/>
    </row>
    <row r="584" spans="2:27" ht="15.75" customHeight="1">
      <c r="B584" s="39"/>
      <c r="C584" s="20"/>
      <c r="D584" s="20"/>
      <c r="E584" s="39"/>
      <c r="F584" s="20"/>
      <c r="G584" s="20"/>
      <c r="H584" s="20"/>
      <c r="I584" s="39"/>
      <c r="J584" s="20"/>
      <c r="K584" s="20"/>
      <c r="L584" s="20"/>
      <c r="M584" s="20"/>
      <c r="N584" s="39"/>
      <c r="O584" s="20" t="s">
        <v>291</v>
      </c>
      <c r="P584" s="20" t="s">
        <v>512</v>
      </c>
      <c r="Q584" s="20" t="s">
        <v>689</v>
      </c>
      <c r="R584" s="20" t="s">
        <v>1611</v>
      </c>
      <c r="S584" s="20">
        <v>20134960</v>
      </c>
      <c r="T584" s="39"/>
      <c r="U584" s="20"/>
      <c r="V584" s="20"/>
      <c r="W584" s="39"/>
      <c r="X584" s="20"/>
      <c r="Y584" s="20"/>
      <c r="Z584" s="20"/>
      <c r="AA584" s="39"/>
    </row>
    <row r="585" spans="2:27" ht="15.75" customHeight="1">
      <c r="B585" s="39"/>
      <c r="C585" s="20"/>
      <c r="D585" s="20"/>
      <c r="E585" s="39"/>
      <c r="F585" s="20"/>
      <c r="G585" s="20"/>
      <c r="H585" s="20"/>
      <c r="I585" s="39"/>
      <c r="J585" s="20"/>
      <c r="K585" s="20"/>
      <c r="L585" s="20"/>
      <c r="M585" s="20"/>
      <c r="N585" s="39"/>
      <c r="O585" s="20" t="s">
        <v>291</v>
      </c>
      <c r="P585" s="20" t="s">
        <v>512</v>
      </c>
      <c r="Q585" s="20" t="s">
        <v>689</v>
      </c>
      <c r="R585" s="20" t="s">
        <v>1612</v>
      </c>
      <c r="S585" s="20">
        <v>20134920</v>
      </c>
      <c r="T585" s="39"/>
      <c r="U585" s="20"/>
      <c r="V585" s="20"/>
      <c r="W585" s="39"/>
      <c r="X585" s="20"/>
      <c r="Y585" s="20"/>
      <c r="Z585" s="20"/>
      <c r="AA585" s="39"/>
    </row>
    <row r="586" spans="2:27" ht="15.75" customHeight="1">
      <c r="B586" s="39"/>
      <c r="C586" s="20"/>
      <c r="D586" s="20"/>
      <c r="E586" s="39"/>
      <c r="F586" s="20"/>
      <c r="G586" s="20"/>
      <c r="H586" s="20"/>
      <c r="I586" s="39"/>
      <c r="J586" s="20"/>
      <c r="K586" s="20"/>
      <c r="L586" s="20"/>
      <c r="M586" s="20"/>
      <c r="N586" s="39"/>
      <c r="O586" s="20" t="s">
        <v>291</v>
      </c>
      <c r="P586" s="20" t="s">
        <v>512</v>
      </c>
      <c r="Q586" s="20" t="s">
        <v>689</v>
      </c>
      <c r="R586" s="20" t="s">
        <v>1613</v>
      </c>
      <c r="S586" s="20">
        <v>20134918</v>
      </c>
      <c r="T586" s="39"/>
      <c r="U586" s="20"/>
      <c r="V586" s="20"/>
      <c r="W586" s="39"/>
      <c r="X586" s="20"/>
      <c r="Y586" s="20"/>
      <c r="Z586" s="20"/>
      <c r="AA586" s="39"/>
    </row>
    <row r="587" spans="2:27" ht="15.75" customHeight="1">
      <c r="B587" s="39"/>
      <c r="C587" s="20"/>
      <c r="D587" s="20"/>
      <c r="E587" s="39"/>
      <c r="F587" s="20"/>
      <c r="G587" s="20"/>
      <c r="H587" s="20"/>
      <c r="I587" s="39"/>
      <c r="J587" s="20"/>
      <c r="K587" s="20"/>
      <c r="L587" s="20"/>
      <c r="M587" s="20"/>
      <c r="N587" s="39"/>
      <c r="O587" s="20" t="s">
        <v>291</v>
      </c>
      <c r="P587" s="20" t="s">
        <v>512</v>
      </c>
      <c r="Q587" s="20" t="s">
        <v>689</v>
      </c>
      <c r="R587" s="20" t="s">
        <v>1614</v>
      </c>
      <c r="S587" s="20">
        <v>20134925</v>
      </c>
      <c r="T587" s="39"/>
      <c r="U587" s="20"/>
      <c r="V587" s="20"/>
      <c r="W587" s="39"/>
      <c r="X587" s="20"/>
      <c r="Y587" s="20"/>
      <c r="Z587" s="20"/>
      <c r="AA587" s="39"/>
    </row>
    <row r="588" spans="2:27" ht="15.75" customHeight="1">
      <c r="B588" s="39"/>
      <c r="C588" s="20"/>
      <c r="D588" s="20"/>
      <c r="E588" s="39"/>
      <c r="F588" s="20"/>
      <c r="G588" s="20"/>
      <c r="H588" s="20"/>
      <c r="I588" s="39"/>
      <c r="J588" s="20"/>
      <c r="K588" s="20"/>
      <c r="L588" s="20"/>
      <c r="M588" s="20"/>
      <c r="N588" s="39"/>
      <c r="O588" s="20" t="s">
        <v>291</v>
      </c>
      <c r="P588" s="20" t="s">
        <v>512</v>
      </c>
      <c r="Q588" s="20" t="s">
        <v>689</v>
      </c>
      <c r="R588" s="20" t="s">
        <v>1615</v>
      </c>
      <c r="S588" s="20">
        <v>20134950</v>
      </c>
      <c r="T588" s="39"/>
      <c r="U588" s="20"/>
      <c r="V588" s="20"/>
      <c r="W588" s="39"/>
      <c r="X588" s="20"/>
      <c r="Y588" s="20"/>
      <c r="Z588" s="20"/>
      <c r="AA588" s="39"/>
    </row>
    <row r="589" spans="2:27" ht="15.75" customHeight="1">
      <c r="B589" s="39"/>
      <c r="C589" s="20"/>
      <c r="D589" s="20"/>
      <c r="E589" s="39"/>
      <c r="F589" s="20"/>
      <c r="G589" s="20"/>
      <c r="H589" s="20"/>
      <c r="I589" s="39"/>
      <c r="J589" s="20"/>
      <c r="K589" s="20"/>
      <c r="L589" s="20"/>
      <c r="M589" s="20"/>
      <c r="N589" s="39"/>
      <c r="O589" s="20" t="s">
        <v>291</v>
      </c>
      <c r="P589" s="20" t="s">
        <v>512</v>
      </c>
      <c r="Q589" s="20" t="s">
        <v>689</v>
      </c>
      <c r="R589" s="20" t="s">
        <v>1616</v>
      </c>
      <c r="S589" s="20">
        <v>20134970</v>
      </c>
      <c r="T589" s="39"/>
      <c r="U589" s="20"/>
      <c r="V589" s="20"/>
      <c r="W589" s="39"/>
      <c r="X589" s="20"/>
      <c r="Y589" s="20"/>
      <c r="Z589" s="20"/>
      <c r="AA589" s="39"/>
    </row>
    <row r="590" spans="2:27" ht="15.75" customHeight="1">
      <c r="B590" s="39"/>
      <c r="C590" s="20"/>
      <c r="D590" s="20"/>
      <c r="E590" s="39"/>
      <c r="F590" s="20"/>
      <c r="G590" s="20"/>
      <c r="H590" s="20"/>
      <c r="I590" s="39"/>
      <c r="J590" s="20"/>
      <c r="K590" s="20"/>
      <c r="L590" s="20"/>
      <c r="M590" s="20"/>
      <c r="N590" s="39"/>
      <c r="O590" s="20" t="s">
        <v>291</v>
      </c>
      <c r="P590" s="20" t="s">
        <v>512</v>
      </c>
      <c r="Q590" s="20" t="s">
        <v>692</v>
      </c>
      <c r="R590" s="20" t="s">
        <v>1617</v>
      </c>
      <c r="S590" s="20">
        <v>20135813</v>
      </c>
      <c r="T590" s="39"/>
      <c r="U590" s="20"/>
      <c r="V590" s="20"/>
      <c r="W590" s="39"/>
      <c r="X590" s="20"/>
      <c r="Y590" s="20"/>
      <c r="Z590" s="20"/>
      <c r="AA590" s="39"/>
    </row>
    <row r="591" spans="2:27" ht="15.75" customHeight="1">
      <c r="B591" s="39"/>
      <c r="C591" s="20"/>
      <c r="D591" s="20"/>
      <c r="E591" s="39"/>
      <c r="F591" s="20"/>
      <c r="G591" s="20"/>
      <c r="H591" s="20"/>
      <c r="I591" s="39"/>
      <c r="J591" s="20"/>
      <c r="K591" s="20"/>
      <c r="L591" s="20"/>
      <c r="M591" s="20"/>
      <c r="N591" s="39"/>
      <c r="O591" s="20" t="s">
        <v>291</v>
      </c>
      <c r="P591" s="20" t="s">
        <v>512</v>
      </c>
      <c r="Q591" s="20" t="s">
        <v>692</v>
      </c>
      <c r="R591" s="20" t="s">
        <v>1618</v>
      </c>
      <c r="S591" s="20">
        <v>20135815</v>
      </c>
      <c r="T591" s="39"/>
      <c r="U591" s="20"/>
      <c r="V591" s="20"/>
      <c r="W591" s="39"/>
      <c r="X591" s="20"/>
      <c r="Y591" s="20"/>
      <c r="Z591" s="20"/>
      <c r="AA591" s="39"/>
    </row>
    <row r="592" spans="2:27" ht="15.75" customHeight="1">
      <c r="B592" s="39"/>
      <c r="C592" s="20"/>
      <c r="D592" s="20"/>
      <c r="E592" s="39"/>
      <c r="F592" s="20"/>
      <c r="G592" s="20"/>
      <c r="H592" s="20"/>
      <c r="I592" s="39"/>
      <c r="J592" s="20"/>
      <c r="K592" s="20"/>
      <c r="L592" s="20"/>
      <c r="M592" s="20"/>
      <c r="N592" s="39"/>
      <c r="O592" s="20" t="s">
        <v>291</v>
      </c>
      <c r="P592" s="20" t="s">
        <v>512</v>
      </c>
      <c r="Q592" s="20" t="s">
        <v>692</v>
      </c>
      <c r="R592" s="20" t="s">
        <v>1619</v>
      </c>
      <c r="S592" s="20">
        <v>20135831</v>
      </c>
      <c r="T592" s="39"/>
      <c r="U592" s="20"/>
      <c r="V592" s="20"/>
      <c r="W592" s="39"/>
      <c r="X592" s="20"/>
      <c r="Y592" s="20"/>
      <c r="Z592" s="20"/>
      <c r="AA592" s="39"/>
    </row>
    <row r="593" spans="2:27" ht="15.75" customHeight="1">
      <c r="B593" s="39"/>
      <c r="C593" s="20"/>
      <c r="D593" s="20"/>
      <c r="E593" s="39"/>
      <c r="F593" s="20"/>
      <c r="G593" s="20"/>
      <c r="H593" s="20"/>
      <c r="I593" s="39"/>
      <c r="J593" s="20"/>
      <c r="K593" s="20"/>
      <c r="L593" s="20"/>
      <c r="M593" s="20"/>
      <c r="N593" s="39"/>
      <c r="O593" s="20" t="s">
        <v>291</v>
      </c>
      <c r="P593" s="20" t="s">
        <v>512</v>
      </c>
      <c r="Q593" s="20" t="s">
        <v>692</v>
      </c>
      <c r="R593" s="20" t="s">
        <v>1620</v>
      </c>
      <c r="S593" s="20">
        <v>20135847</v>
      </c>
      <c r="T593" s="39"/>
      <c r="U593" s="20"/>
      <c r="V593" s="20"/>
      <c r="W593" s="39"/>
      <c r="X593" s="20"/>
      <c r="Y593" s="20"/>
      <c r="Z593" s="20"/>
      <c r="AA593" s="39"/>
    </row>
    <row r="594" spans="2:27" ht="15.75" customHeight="1">
      <c r="B594" s="39"/>
      <c r="C594" s="20"/>
      <c r="D594" s="20"/>
      <c r="E594" s="39"/>
      <c r="F594" s="20"/>
      <c r="G594" s="20"/>
      <c r="H594" s="20"/>
      <c r="I594" s="39"/>
      <c r="J594" s="20"/>
      <c r="K594" s="20"/>
      <c r="L594" s="20"/>
      <c r="M594" s="20"/>
      <c r="N594" s="39"/>
      <c r="O594" s="20" t="s">
        <v>291</v>
      </c>
      <c r="P594" s="20" t="s">
        <v>512</v>
      </c>
      <c r="Q594" s="20" t="s">
        <v>692</v>
      </c>
      <c r="R594" s="20" t="s">
        <v>1621</v>
      </c>
      <c r="S594" s="20">
        <v>20135899</v>
      </c>
      <c r="T594" s="39"/>
      <c r="U594" s="20"/>
      <c r="V594" s="20"/>
      <c r="W594" s="39"/>
      <c r="X594" s="20"/>
      <c r="Y594" s="20"/>
      <c r="Z594" s="20"/>
      <c r="AA594" s="39"/>
    </row>
    <row r="595" spans="2:27" ht="15.75" customHeight="1">
      <c r="B595" s="39"/>
      <c r="C595" s="20"/>
      <c r="D595" s="20"/>
      <c r="E595" s="39"/>
      <c r="F595" s="20"/>
      <c r="G595" s="20"/>
      <c r="H595" s="20"/>
      <c r="I595" s="39"/>
      <c r="J595" s="20"/>
      <c r="K595" s="20"/>
      <c r="L595" s="20"/>
      <c r="M595" s="20"/>
      <c r="N595" s="39"/>
      <c r="O595" s="20" t="s">
        <v>291</v>
      </c>
      <c r="P595" s="20" t="s">
        <v>512</v>
      </c>
      <c r="Q595" s="20" t="s">
        <v>692</v>
      </c>
      <c r="R595" s="20" t="s">
        <v>1622</v>
      </c>
      <c r="S595" s="20">
        <v>20135855</v>
      </c>
      <c r="T595" s="39"/>
      <c r="U595" s="20"/>
      <c r="V595" s="20"/>
      <c r="W595" s="39"/>
      <c r="X595" s="20"/>
      <c r="Y595" s="20"/>
      <c r="Z595" s="20"/>
      <c r="AA595" s="39"/>
    </row>
    <row r="596" spans="2:27" ht="15.75" customHeight="1">
      <c r="B596" s="39"/>
      <c r="C596" s="20"/>
      <c r="D596" s="20"/>
      <c r="E596" s="39"/>
      <c r="F596" s="20"/>
      <c r="G596" s="20"/>
      <c r="H596" s="20"/>
      <c r="I596" s="39"/>
      <c r="J596" s="20"/>
      <c r="K596" s="20"/>
      <c r="L596" s="20"/>
      <c r="M596" s="20"/>
      <c r="N596" s="39"/>
      <c r="O596" s="20" t="s">
        <v>291</v>
      </c>
      <c r="P596" s="20" t="s">
        <v>512</v>
      </c>
      <c r="Q596" s="20" t="s">
        <v>692</v>
      </c>
      <c r="R596" s="20" t="s">
        <v>1623</v>
      </c>
      <c r="S596" s="20">
        <v>20135863</v>
      </c>
      <c r="T596" s="39"/>
      <c r="U596" s="20"/>
      <c r="V596" s="20"/>
      <c r="W596" s="39"/>
      <c r="X596" s="20"/>
      <c r="Y596" s="20"/>
      <c r="Z596" s="20"/>
      <c r="AA596" s="39"/>
    </row>
    <row r="597" spans="2:27" ht="15.75" customHeight="1">
      <c r="B597" s="39"/>
      <c r="C597" s="20"/>
      <c r="D597" s="20"/>
      <c r="E597" s="39"/>
      <c r="F597" s="20"/>
      <c r="G597" s="20"/>
      <c r="H597" s="20"/>
      <c r="I597" s="39"/>
      <c r="J597" s="20"/>
      <c r="K597" s="20"/>
      <c r="L597" s="20"/>
      <c r="M597" s="20"/>
      <c r="N597" s="39"/>
      <c r="O597" s="20" t="s">
        <v>291</v>
      </c>
      <c r="P597" s="20" t="s">
        <v>512</v>
      </c>
      <c r="Q597" s="20" t="s">
        <v>692</v>
      </c>
      <c r="R597" s="20" t="s">
        <v>1624</v>
      </c>
      <c r="S597" s="20">
        <v>20135894</v>
      </c>
      <c r="T597" s="39"/>
      <c r="U597" s="20"/>
      <c r="V597" s="20"/>
      <c r="W597" s="39"/>
      <c r="X597" s="20"/>
      <c r="Y597" s="20"/>
      <c r="Z597" s="20"/>
      <c r="AA597" s="39"/>
    </row>
    <row r="598" spans="2:27" ht="15.75" customHeight="1">
      <c r="B598" s="39"/>
      <c r="C598" s="20"/>
      <c r="D598" s="20"/>
      <c r="E598" s="39"/>
      <c r="F598" s="20"/>
      <c r="G598" s="20"/>
      <c r="H598" s="20"/>
      <c r="I598" s="39"/>
      <c r="J598" s="20"/>
      <c r="K598" s="20"/>
      <c r="L598" s="20"/>
      <c r="M598" s="20"/>
      <c r="N598" s="39"/>
      <c r="O598" s="20" t="s">
        <v>291</v>
      </c>
      <c r="P598" s="20" t="s">
        <v>512</v>
      </c>
      <c r="Q598" s="20" t="s">
        <v>692</v>
      </c>
      <c r="R598" s="20" t="s">
        <v>1625</v>
      </c>
      <c r="S598" s="20">
        <v>20135879</v>
      </c>
      <c r="T598" s="39"/>
      <c r="U598" s="20"/>
      <c r="V598" s="20"/>
      <c r="W598" s="39"/>
      <c r="X598" s="20"/>
      <c r="Y598" s="20"/>
      <c r="Z598" s="20"/>
      <c r="AA598" s="39"/>
    </row>
    <row r="599" spans="2:27" ht="15.75" customHeight="1">
      <c r="B599" s="39"/>
      <c r="C599" s="20"/>
      <c r="D599" s="20"/>
      <c r="E599" s="39"/>
      <c r="F599" s="20"/>
      <c r="G599" s="20"/>
      <c r="H599" s="20"/>
      <c r="I599" s="39"/>
      <c r="J599" s="20"/>
      <c r="K599" s="20"/>
      <c r="L599" s="20"/>
      <c r="M599" s="20"/>
      <c r="N599" s="39"/>
      <c r="O599" s="20" t="s">
        <v>291</v>
      </c>
      <c r="P599" s="20" t="s">
        <v>512</v>
      </c>
      <c r="Q599" s="20" t="s">
        <v>692</v>
      </c>
      <c r="R599" s="20" t="s">
        <v>1626</v>
      </c>
      <c r="S599" s="20">
        <v>20135887</v>
      </c>
      <c r="T599" s="39"/>
      <c r="U599" s="20"/>
      <c r="V599" s="20"/>
      <c r="W599" s="39"/>
      <c r="X599" s="20"/>
      <c r="Y599" s="20"/>
      <c r="Z599" s="20"/>
      <c r="AA599" s="39"/>
    </row>
    <row r="600" spans="2:27" ht="15.75" customHeight="1">
      <c r="B600" s="39"/>
      <c r="C600" s="20"/>
      <c r="D600" s="20"/>
      <c r="E600" s="39"/>
      <c r="F600" s="20"/>
      <c r="G600" s="20"/>
      <c r="H600" s="20"/>
      <c r="I600" s="39"/>
      <c r="J600" s="20"/>
      <c r="K600" s="20"/>
      <c r="L600" s="20"/>
      <c r="M600" s="20"/>
      <c r="N600" s="39"/>
      <c r="O600" s="20" t="s">
        <v>291</v>
      </c>
      <c r="P600" s="20" t="s">
        <v>512</v>
      </c>
      <c r="Q600" s="20" t="s">
        <v>692</v>
      </c>
      <c r="R600" s="20" t="s">
        <v>1627</v>
      </c>
      <c r="S600" s="20">
        <v>20135871</v>
      </c>
      <c r="T600" s="39"/>
      <c r="U600" s="20"/>
      <c r="V600" s="20"/>
      <c r="W600" s="39"/>
      <c r="X600" s="20"/>
      <c r="Y600" s="20"/>
      <c r="Z600" s="20"/>
      <c r="AA600" s="39"/>
    </row>
    <row r="601" spans="2:27" ht="15.75" customHeight="1">
      <c r="B601" s="39"/>
      <c r="C601" s="20"/>
      <c r="D601" s="20"/>
      <c r="E601" s="39"/>
      <c r="F601" s="20"/>
      <c r="G601" s="20"/>
      <c r="H601" s="20"/>
      <c r="I601" s="39"/>
      <c r="J601" s="20"/>
      <c r="K601" s="20"/>
      <c r="L601" s="20"/>
      <c r="M601" s="20"/>
      <c r="N601" s="39"/>
      <c r="O601" s="20" t="s">
        <v>291</v>
      </c>
      <c r="P601" s="20" t="s">
        <v>512</v>
      </c>
      <c r="Q601" s="20" t="s">
        <v>692</v>
      </c>
      <c r="R601" s="20" t="s">
        <v>1628</v>
      </c>
      <c r="S601" s="20">
        <v>20135823</v>
      </c>
      <c r="T601" s="39"/>
      <c r="U601" s="20"/>
      <c r="V601" s="20"/>
      <c r="W601" s="39"/>
      <c r="X601" s="20"/>
      <c r="Y601" s="20"/>
      <c r="Z601" s="20"/>
      <c r="AA601" s="39"/>
    </row>
    <row r="602" spans="2:27" ht="15.75" customHeight="1">
      <c r="B602" s="39"/>
      <c r="C602" s="20"/>
      <c r="D602" s="20"/>
      <c r="E602" s="39"/>
      <c r="F602" s="20"/>
      <c r="G602" s="20"/>
      <c r="H602" s="20"/>
      <c r="I602" s="39"/>
      <c r="J602" s="20"/>
      <c r="K602" s="20"/>
      <c r="L602" s="20"/>
      <c r="M602" s="20"/>
      <c r="N602" s="39"/>
      <c r="O602" s="20" t="s">
        <v>291</v>
      </c>
      <c r="P602" s="20" t="s">
        <v>512</v>
      </c>
      <c r="Q602" s="20" t="s">
        <v>692</v>
      </c>
      <c r="R602" s="20" t="s">
        <v>1629</v>
      </c>
      <c r="S602" s="20">
        <v>20135839</v>
      </c>
      <c r="T602" s="39"/>
      <c r="U602" s="20"/>
      <c r="V602" s="20"/>
      <c r="W602" s="39"/>
      <c r="X602" s="20"/>
      <c r="Y602" s="20"/>
      <c r="Z602" s="20"/>
      <c r="AA602" s="39"/>
    </row>
    <row r="603" spans="2:27" ht="15.75" customHeight="1">
      <c r="B603" s="39"/>
      <c r="C603" s="20"/>
      <c r="D603" s="20"/>
      <c r="E603" s="39"/>
      <c r="F603" s="20"/>
      <c r="G603" s="20"/>
      <c r="H603" s="20"/>
      <c r="I603" s="39"/>
      <c r="J603" s="20"/>
      <c r="K603" s="20"/>
      <c r="L603" s="20"/>
      <c r="M603" s="20"/>
      <c r="N603" s="39"/>
      <c r="O603" s="20" t="s">
        <v>291</v>
      </c>
      <c r="P603" s="20" t="s">
        <v>512</v>
      </c>
      <c r="Q603" s="20" t="s">
        <v>696</v>
      </c>
      <c r="R603" s="20" t="s">
        <v>1630</v>
      </c>
      <c r="S603" s="20">
        <v>20137682</v>
      </c>
      <c r="T603" s="39"/>
      <c r="U603" s="20"/>
      <c r="V603" s="20"/>
      <c r="W603" s="39"/>
      <c r="X603" s="20"/>
      <c r="Y603" s="20"/>
      <c r="Z603" s="20"/>
      <c r="AA603" s="39"/>
    </row>
    <row r="604" spans="2:27" ht="15.75" customHeight="1">
      <c r="B604" s="39"/>
      <c r="C604" s="20"/>
      <c r="D604" s="20"/>
      <c r="E604" s="39"/>
      <c r="F604" s="20"/>
      <c r="G604" s="20"/>
      <c r="H604" s="20"/>
      <c r="I604" s="39"/>
      <c r="J604" s="20"/>
      <c r="K604" s="20"/>
      <c r="L604" s="20"/>
      <c r="M604" s="20"/>
      <c r="N604" s="39"/>
      <c r="O604" s="20" t="s">
        <v>291</v>
      </c>
      <c r="P604" s="20" t="s">
        <v>512</v>
      </c>
      <c r="Q604" s="20" t="s">
        <v>696</v>
      </c>
      <c r="R604" s="20" t="s">
        <v>1631</v>
      </c>
      <c r="S604" s="20">
        <v>20137686</v>
      </c>
      <c r="T604" s="39"/>
      <c r="U604" s="20"/>
      <c r="V604" s="20"/>
      <c r="W604" s="39"/>
      <c r="X604" s="20"/>
      <c r="Y604" s="20"/>
      <c r="Z604" s="20"/>
      <c r="AA604" s="39"/>
    </row>
    <row r="605" spans="2:27" ht="15.75" customHeight="1">
      <c r="B605" s="39"/>
      <c r="C605" s="20"/>
      <c r="D605" s="20"/>
      <c r="E605" s="39"/>
      <c r="F605" s="20"/>
      <c r="G605" s="20"/>
      <c r="H605" s="20"/>
      <c r="I605" s="39"/>
      <c r="J605" s="20"/>
      <c r="K605" s="20"/>
      <c r="L605" s="20"/>
      <c r="M605" s="20"/>
      <c r="N605" s="39"/>
      <c r="O605" s="20" t="s">
        <v>291</v>
      </c>
      <c r="P605" s="20" t="s">
        <v>512</v>
      </c>
      <c r="Q605" s="20" t="s">
        <v>696</v>
      </c>
      <c r="R605" s="20" t="s">
        <v>1632</v>
      </c>
      <c r="S605" s="20">
        <v>20137634</v>
      </c>
      <c r="T605" s="39"/>
      <c r="U605" s="20"/>
      <c r="V605" s="20"/>
      <c r="W605" s="39"/>
      <c r="X605" s="20"/>
      <c r="Y605" s="20"/>
      <c r="Z605" s="20"/>
      <c r="AA605" s="39"/>
    </row>
    <row r="606" spans="2:27" ht="15.75" customHeight="1">
      <c r="B606" s="39"/>
      <c r="C606" s="20"/>
      <c r="D606" s="20"/>
      <c r="E606" s="39"/>
      <c r="F606" s="20"/>
      <c r="G606" s="20"/>
      <c r="H606" s="20"/>
      <c r="I606" s="39"/>
      <c r="J606" s="20"/>
      <c r="K606" s="20"/>
      <c r="L606" s="20"/>
      <c r="M606" s="20"/>
      <c r="N606" s="39"/>
      <c r="O606" s="20" t="s">
        <v>291</v>
      </c>
      <c r="P606" s="20" t="s">
        <v>512</v>
      </c>
      <c r="Q606" s="20" t="s">
        <v>696</v>
      </c>
      <c r="R606" s="20" t="s">
        <v>1633</v>
      </c>
      <c r="S606" s="20">
        <v>20137699</v>
      </c>
      <c r="T606" s="39"/>
      <c r="U606" s="20"/>
      <c r="V606" s="20"/>
      <c r="W606" s="39"/>
      <c r="X606" s="20"/>
      <c r="Y606" s="20"/>
      <c r="Z606" s="20"/>
      <c r="AA606" s="39"/>
    </row>
    <row r="607" spans="2:27" ht="15.75" customHeight="1">
      <c r="B607" s="39"/>
      <c r="C607" s="20"/>
      <c r="D607" s="20"/>
      <c r="E607" s="39"/>
      <c r="F607" s="20"/>
      <c r="G607" s="20"/>
      <c r="H607" s="20"/>
      <c r="I607" s="39"/>
      <c r="J607" s="20"/>
      <c r="K607" s="20"/>
      <c r="L607" s="20"/>
      <c r="M607" s="20"/>
      <c r="N607" s="39"/>
      <c r="O607" s="20" t="s">
        <v>291</v>
      </c>
      <c r="P607" s="20" t="s">
        <v>512</v>
      </c>
      <c r="Q607" s="20" t="s">
        <v>696</v>
      </c>
      <c r="R607" s="20" t="s">
        <v>1634</v>
      </c>
      <c r="S607" s="20">
        <v>20137643</v>
      </c>
      <c r="T607" s="39"/>
      <c r="U607" s="20"/>
      <c r="V607" s="20"/>
      <c r="W607" s="39"/>
      <c r="X607" s="20"/>
      <c r="Y607" s="20"/>
      <c r="Z607" s="20"/>
      <c r="AA607" s="39"/>
    </row>
    <row r="608" spans="2:27" ht="15.75" customHeight="1">
      <c r="B608" s="39"/>
      <c r="C608" s="20"/>
      <c r="D608" s="20"/>
      <c r="E608" s="39"/>
      <c r="F608" s="20"/>
      <c r="G608" s="20"/>
      <c r="H608" s="20"/>
      <c r="I608" s="39"/>
      <c r="J608" s="20"/>
      <c r="K608" s="20"/>
      <c r="L608" s="20"/>
      <c r="M608" s="20"/>
      <c r="N608" s="39"/>
      <c r="O608" s="20" t="s">
        <v>291</v>
      </c>
      <c r="P608" s="20" t="s">
        <v>512</v>
      </c>
      <c r="Q608" s="20" t="s">
        <v>696</v>
      </c>
      <c r="R608" s="20" t="s">
        <v>1635</v>
      </c>
      <c r="S608" s="20">
        <v>20137656</v>
      </c>
      <c r="T608" s="39"/>
      <c r="U608" s="20"/>
      <c r="V608" s="20"/>
      <c r="W608" s="39"/>
      <c r="X608" s="20"/>
      <c r="Y608" s="20"/>
      <c r="Z608" s="20"/>
      <c r="AA608" s="39"/>
    </row>
    <row r="609" spans="2:27" ht="15.75" customHeight="1">
      <c r="B609" s="39"/>
      <c r="C609" s="20"/>
      <c r="D609" s="20"/>
      <c r="E609" s="39"/>
      <c r="F609" s="20"/>
      <c r="G609" s="20"/>
      <c r="H609" s="20"/>
      <c r="I609" s="39"/>
      <c r="J609" s="20"/>
      <c r="K609" s="20"/>
      <c r="L609" s="20"/>
      <c r="M609" s="20"/>
      <c r="N609" s="39"/>
      <c r="O609" s="20" t="s">
        <v>291</v>
      </c>
      <c r="P609" s="20" t="s">
        <v>512</v>
      </c>
      <c r="Q609" s="20" t="s">
        <v>696</v>
      </c>
      <c r="R609" s="20" t="s">
        <v>1636</v>
      </c>
      <c r="S609" s="20">
        <v>20137660</v>
      </c>
      <c r="T609" s="39"/>
      <c r="U609" s="20"/>
      <c r="V609" s="20"/>
      <c r="W609" s="39"/>
      <c r="X609" s="20"/>
      <c r="Y609" s="20"/>
      <c r="Z609" s="20"/>
      <c r="AA609" s="39"/>
    </row>
    <row r="610" spans="2:27" ht="15.75" customHeight="1">
      <c r="B610" s="39"/>
      <c r="C610" s="20"/>
      <c r="D610" s="20"/>
      <c r="E610" s="39"/>
      <c r="F610" s="20"/>
      <c r="G610" s="20"/>
      <c r="H610" s="20"/>
      <c r="I610" s="39"/>
      <c r="J610" s="20"/>
      <c r="K610" s="20"/>
      <c r="L610" s="20"/>
      <c r="M610" s="20"/>
      <c r="N610" s="39"/>
      <c r="O610" s="20" t="s">
        <v>291</v>
      </c>
      <c r="P610" s="20" t="s">
        <v>512</v>
      </c>
      <c r="Q610" s="20" t="s">
        <v>700</v>
      </c>
      <c r="R610" s="20" t="s">
        <v>1637</v>
      </c>
      <c r="S610" s="20">
        <v>20137911</v>
      </c>
      <c r="T610" s="39"/>
      <c r="U610" s="20"/>
      <c r="V610" s="20"/>
      <c r="W610" s="39"/>
      <c r="X610" s="20"/>
      <c r="Y610" s="20"/>
      <c r="Z610" s="20"/>
      <c r="AA610" s="39"/>
    </row>
    <row r="611" spans="2:27" ht="15.75" customHeight="1">
      <c r="B611" s="39"/>
      <c r="C611" s="20"/>
      <c r="D611" s="20"/>
      <c r="E611" s="39"/>
      <c r="F611" s="20"/>
      <c r="G611" s="20"/>
      <c r="H611" s="20"/>
      <c r="I611" s="39"/>
      <c r="J611" s="20"/>
      <c r="K611" s="20"/>
      <c r="L611" s="20"/>
      <c r="M611" s="20"/>
      <c r="N611" s="39"/>
      <c r="O611" s="20" t="s">
        <v>291</v>
      </c>
      <c r="P611" s="20" t="s">
        <v>512</v>
      </c>
      <c r="Q611" s="20" t="s">
        <v>700</v>
      </c>
      <c r="R611" s="20" t="s">
        <v>1105</v>
      </c>
      <c r="S611" s="20">
        <v>20137915</v>
      </c>
      <c r="T611" s="39"/>
      <c r="U611" s="20"/>
      <c r="V611" s="20"/>
      <c r="W611" s="39"/>
      <c r="X611" s="20"/>
      <c r="Y611" s="20"/>
      <c r="Z611" s="20"/>
      <c r="AA611" s="39"/>
    </row>
    <row r="612" spans="2:27" ht="15.75" customHeight="1">
      <c r="B612" s="39"/>
      <c r="C612" s="20"/>
      <c r="D612" s="20"/>
      <c r="E612" s="39"/>
      <c r="F612" s="20"/>
      <c r="G612" s="20"/>
      <c r="H612" s="20"/>
      <c r="I612" s="39"/>
      <c r="J612" s="20"/>
      <c r="K612" s="20"/>
      <c r="L612" s="20"/>
      <c r="M612" s="20"/>
      <c r="N612" s="39"/>
      <c r="O612" s="20" t="s">
        <v>291</v>
      </c>
      <c r="P612" s="20" t="s">
        <v>512</v>
      </c>
      <c r="Q612" s="20" t="s">
        <v>700</v>
      </c>
      <c r="R612" s="20" t="s">
        <v>1638</v>
      </c>
      <c r="S612" s="20">
        <v>20137921</v>
      </c>
      <c r="T612" s="39"/>
      <c r="U612" s="20"/>
      <c r="V612" s="20"/>
      <c r="W612" s="39"/>
      <c r="X612" s="20"/>
      <c r="Y612" s="20"/>
      <c r="Z612" s="20"/>
      <c r="AA612" s="39"/>
    </row>
    <row r="613" spans="2:27" ht="15.75" customHeight="1">
      <c r="B613" s="39"/>
      <c r="C613" s="20"/>
      <c r="D613" s="20"/>
      <c r="E613" s="39"/>
      <c r="F613" s="20"/>
      <c r="G613" s="20"/>
      <c r="H613" s="20"/>
      <c r="I613" s="39"/>
      <c r="J613" s="20"/>
      <c r="K613" s="20"/>
      <c r="L613" s="20"/>
      <c r="M613" s="20"/>
      <c r="N613" s="39"/>
      <c r="O613" s="20" t="s">
        <v>291</v>
      </c>
      <c r="P613" s="20" t="s">
        <v>512</v>
      </c>
      <c r="Q613" s="20" t="s">
        <v>700</v>
      </c>
      <c r="R613" s="20" t="s">
        <v>1639</v>
      </c>
      <c r="S613" s="20">
        <v>20137913</v>
      </c>
      <c r="T613" s="39"/>
      <c r="U613" s="20"/>
      <c r="V613" s="20"/>
      <c r="W613" s="39"/>
      <c r="X613" s="20"/>
      <c r="Y613" s="20"/>
      <c r="Z613" s="20"/>
      <c r="AA613" s="39"/>
    </row>
    <row r="614" spans="2:27" ht="15.75" customHeight="1">
      <c r="B614" s="39"/>
      <c r="C614" s="20"/>
      <c r="D614" s="20"/>
      <c r="E614" s="39"/>
      <c r="F614" s="20"/>
      <c r="G614" s="20"/>
      <c r="H614" s="20"/>
      <c r="I614" s="39"/>
      <c r="J614" s="20"/>
      <c r="K614" s="20"/>
      <c r="L614" s="20"/>
      <c r="M614" s="20"/>
      <c r="N614" s="39"/>
      <c r="O614" s="20" t="s">
        <v>291</v>
      </c>
      <c r="P614" s="20" t="s">
        <v>512</v>
      </c>
      <c r="Q614" s="20" t="s">
        <v>700</v>
      </c>
      <c r="R614" s="20" t="s">
        <v>1640</v>
      </c>
      <c r="S614" s="20">
        <v>20137923</v>
      </c>
      <c r="T614" s="39"/>
      <c r="U614" s="20"/>
      <c r="V614" s="20"/>
      <c r="W614" s="39"/>
      <c r="X614" s="20"/>
      <c r="Y614" s="20"/>
      <c r="Z614" s="20"/>
      <c r="AA614" s="39"/>
    </row>
    <row r="615" spans="2:27" ht="15.75" customHeight="1">
      <c r="B615" s="39"/>
      <c r="C615" s="20"/>
      <c r="D615" s="20"/>
      <c r="E615" s="39"/>
      <c r="F615" s="20"/>
      <c r="G615" s="20"/>
      <c r="H615" s="20"/>
      <c r="I615" s="39"/>
      <c r="J615" s="20"/>
      <c r="K615" s="20"/>
      <c r="L615" s="20"/>
      <c r="M615" s="20"/>
      <c r="N615" s="39"/>
      <c r="O615" s="20" t="s">
        <v>291</v>
      </c>
      <c r="P615" s="20" t="s">
        <v>512</v>
      </c>
      <c r="Q615" s="20" t="s">
        <v>700</v>
      </c>
      <c r="R615" s="20" t="s">
        <v>228</v>
      </c>
      <c r="S615" s="20">
        <v>20137925</v>
      </c>
      <c r="T615" s="39"/>
      <c r="U615" s="20"/>
      <c r="V615" s="20"/>
      <c r="W615" s="39"/>
      <c r="X615" s="20"/>
      <c r="Y615" s="20"/>
      <c r="Z615" s="20"/>
      <c r="AA615" s="39"/>
    </row>
    <row r="616" spans="2:27" ht="15.75" customHeight="1">
      <c r="B616" s="39"/>
      <c r="C616" s="20"/>
      <c r="D616" s="20"/>
      <c r="E616" s="39"/>
      <c r="F616" s="20"/>
      <c r="G616" s="20"/>
      <c r="H616" s="20"/>
      <c r="I616" s="39"/>
      <c r="J616" s="20"/>
      <c r="K616" s="20"/>
      <c r="L616" s="20"/>
      <c r="M616" s="20"/>
      <c r="N616" s="39"/>
      <c r="O616" s="20" t="s">
        <v>291</v>
      </c>
      <c r="P616" s="20" t="s">
        <v>512</v>
      </c>
      <c r="Q616" s="20" t="s">
        <v>700</v>
      </c>
      <c r="R616" s="20" t="s">
        <v>1641</v>
      </c>
      <c r="S616" s="20">
        <v>20137930</v>
      </c>
      <c r="T616" s="39"/>
      <c r="U616" s="20"/>
      <c r="V616" s="20"/>
      <c r="W616" s="39"/>
      <c r="X616" s="20"/>
      <c r="Y616" s="20"/>
      <c r="Z616" s="20"/>
      <c r="AA616" s="39"/>
    </row>
    <row r="617" spans="2:27" ht="15.75" customHeight="1">
      <c r="B617" s="39"/>
      <c r="C617" s="20"/>
      <c r="D617" s="20"/>
      <c r="E617" s="39"/>
      <c r="F617" s="20"/>
      <c r="G617" s="20"/>
      <c r="H617" s="20"/>
      <c r="I617" s="39"/>
      <c r="J617" s="20"/>
      <c r="K617" s="20"/>
      <c r="L617" s="20"/>
      <c r="M617" s="20"/>
      <c r="N617" s="39"/>
      <c r="O617" s="20" t="s">
        <v>291</v>
      </c>
      <c r="P617" s="20" t="s">
        <v>512</v>
      </c>
      <c r="Q617" s="20" t="s">
        <v>700</v>
      </c>
      <c r="R617" s="20" t="s">
        <v>1642</v>
      </c>
      <c r="S617" s="20">
        <v>20137932</v>
      </c>
      <c r="T617" s="39"/>
      <c r="U617" s="20"/>
      <c r="V617" s="20"/>
      <c r="W617" s="39"/>
      <c r="X617" s="20"/>
      <c r="Y617" s="20"/>
      <c r="Z617" s="20"/>
      <c r="AA617" s="39"/>
    </row>
    <row r="618" spans="2:27" ht="15.75" customHeight="1">
      <c r="B618" s="39"/>
      <c r="C618" s="20"/>
      <c r="D618" s="20"/>
      <c r="E618" s="39"/>
      <c r="F618" s="20"/>
      <c r="G618" s="20"/>
      <c r="H618" s="20"/>
      <c r="I618" s="39"/>
      <c r="J618" s="20"/>
      <c r="K618" s="20"/>
      <c r="L618" s="20"/>
      <c r="M618" s="20"/>
      <c r="N618" s="39"/>
      <c r="O618" s="20" t="s">
        <v>291</v>
      </c>
      <c r="P618" s="20" t="s">
        <v>512</v>
      </c>
      <c r="Q618" s="20" t="s">
        <v>700</v>
      </c>
      <c r="R618" s="20" t="s">
        <v>1370</v>
      </c>
      <c r="S618" s="20">
        <v>20137938</v>
      </c>
      <c r="T618" s="39"/>
      <c r="U618" s="20"/>
      <c r="V618" s="20"/>
      <c r="W618" s="39"/>
      <c r="X618" s="20"/>
      <c r="Y618" s="20"/>
      <c r="Z618" s="20"/>
      <c r="AA618" s="39"/>
    </row>
    <row r="619" spans="2:27" ht="15.75" customHeight="1">
      <c r="B619" s="39"/>
      <c r="C619" s="20"/>
      <c r="D619" s="20"/>
      <c r="E619" s="39"/>
      <c r="F619" s="20"/>
      <c r="G619" s="20"/>
      <c r="H619" s="20"/>
      <c r="I619" s="39"/>
      <c r="J619" s="20"/>
      <c r="K619" s="20"/>
      <c r="L619" s="20"/>
      <c r="M619" s="20"/>
      <c r="N619" s="39"/>
      <c r="O619" s="20" t="s">
        <v>291</v>
      </c>
      <c r="P619" s="20" t="s">
        <v>512</v>
      </c>
      <c r="Q619" s="20" t="s">
        <v>700</v>
      </c>
      <c r="R619" s="20" t="s">
        <v>1643</v>
      </c>
      <c r="S619" s="20">
        <v>20137994</v>
      </c>
      <c r="T619" s="39"/>
      <c r="U619" s="20"/>
      <c r="V619" s="20"/>
      <c r="W619" s="39"/>
      <c r="X619" s="20"/>
      <c r="Y619" s="20"/>
      <c r="Z619" s="20"/>
      <c r="AA619" s="39"/>
    </row>
    <row r="620" spans="2:27" ht="15.75" customHeight="1">
      <c r="B620" s="39"/>
      <c r="C620" s="20"/>
      <c r="D620" s="20"/>
      <c r="E620" s="39"/>
      <c r="F620" s="20"/>
      <c r="G620" s="20"/>
      <c r="H620" s="20"/>
      <c r="I620" s="39"/>
      <c r="J620" s="20"/>
      <c r="K620" s="20"/>
      <c r="L620" s="20"/>
      <c r="M620" s="20"/>
      <c r="N620" s="39"/>
      <c r="O620" s="20" t="s">
        <v>291</v>
      </c>
      <c r="P620" s="20" t="s">
        <v>512</v>
      </c>
      <c r="Q620" s="20" t="s">
        <v>700</v>
      </c>
      <c r="R620" s="20" t="s">
        <v>1644</v>
      </c>
      <c r="S620" s="20">
        <v>20137917</v>
      </c>
      <c r="T620" s="39"/>
      <c r="U620" s="20"/>
      <c r="V620" s="20"/>
      <c r="W620" s="39"/>
      <c r="X620" s="20"/>
      <c r="Y620" s="20"/>
      <c r="Z620" s="20"/>
      <c r="AA620" s="39"/>
    </row>
    <row r="621" spans="2:27" ht="15.75" customHeight="1">
      <c r="B621" s="39"/>
      <c r="C621" s="20"/>
      <c r="D621" s="20"/>
      <c r="E621" s="39"/>
      <c r="F621" s="20"/>
      <c r="G621" s="20"/>
      <c r="H621" s="20"/>
      <c r="I621" s="39"/>
      <c r="J621" s="20"/>
      <c r="K621" s="20"/>
      <c r="L621" s="20"/>
      <c r="M621" s="20"/>
      <c r="N621" s="39"/>
      <c r="O621" s="20" t="s">
        <v>291</v>
      </c>
      <c r="P621" s="20" t="s">
        <v>512</v>
      </c>
      <c r="Q621" s="20" t="s">
        <v>700</v>
      </c>
      <c r="R621" s="20" t="s">
        <v>1431</v>
      </c>
      <c r="S621" s="20">
        <v>20137964</v>
      </c>
      <c r="T621" s="39"/>
      <c r="U621" s="20"/>
      <c r="V621" s="20"/>
      <c r="W621" s="39"/>
      <c r="X621" s="20"/>
      <c r="Y621" s="20"/>
      <c r="Z621" s="20"/>
      <c r="AA621" s="39"/>
    </row>
    <row r="622" spans="2:27" ht="15.75" customHeight="1">
      <c r="B622" s="39"/>
      <c r="C622" s="20"/>
      <c r="D622" s="20"/>
      <c r="E622" s="39"/>
      <c r="F622" s="20"/>
      <c r="G622" s="20"/>
      <c r="H622" s="20"/>
      <c r="I622" s="39"/>
      <c r="J622" s="20"/>
      <c r="K622" s="20"/>
      <c r="L622" s="20"/>
      <c r="M622" s="20"/>
      <c r="N622" s="39"/>
      <c r="O622" s="20" t="s">
        <v>291</v>
      </c>
      <c r="P622" s="20" t="s">
        <v>512</v>
      </c>
      <c r="Q622" s="20" t="s">
        <v>700</v>
      </c>
      <c r="R622" s="20" t="s">
        <v>1645</v>
      </c>
      <c r="S622" s="20">
        <v>20137973</v>
      </c>
      <c r="T622" s="39"/>
      <c r="U622" s="20"/>
      <c r="V622" s="20"/>
      <c r="W622" s="39"/>
      <c r="X622" s="20"/>
      <c r="Y622" s="20"/>
      <c r="Z622" s="20"/>
      <c r="AA622" s="39"/>
    </row>
    <row r="623" spans="2:27" ht="15.75" customHeight="1">
      <c r="B623" s="39"/>
      <c r="C623" s="20"/>
      <c r="D623" s="20"/>
      <c r="E623" s="39"/>
      <c r="F623" s="20"/>
      <c r="G623" s="20"/>
      <c r="H623" s="20"/>
      <c r="I623" s="39"/>
      <c r="J623" s="20"/>
      <c r="K623" s="20"/>
      <c r="L623" s="20"/>
      <c r="M623" s="20"/>
      <c r="N623" s="39"/>
      <c r="O623" s="20" t="s">
        <v>291</v>
      </c>
      <c r="P623" s="20" t="s">
        <v>512</v>
      </c>
      <c r="Q623" s="20" t="s">
        <v>700</v>
      </c>
      <c r="R623" s="20" t="s">
        <v>1646</v>
      </c>
      <c r="S623" s="20">
        <v>20137999</v>
      </c>
      <c r="T623" s="39"/>
      <c r="U623" s="20"/>
      <c r="V623" s="20"/>
      <c r="W623" s="39"/>
      <c r="X623" s="20"/>
      <c r="Y623" s="20"/>
      <c r="Z623" s="20"/>
      <c r="AA623" s="39"/>
    </row>
    <row r="624" spans="2:27" ht="15.75" customHeight="1">
      <c r="B624" s="39"/>
      <c r="C624" s="20"/>
      <c r="D624" s="20"/>
      <c r="E624" s="39"/>
      <c r="F624" s="20"/>
      <c r="G624" s="20"/>
      <c r="H624" s="20"/>
      <c r="I624" s="39"/>
      <c r="J624" s="20"/>
      <c r="K624" s="20"/>
      <c r="L624" s="20"/>
      <c r="M624" s="20"/>
      <c r="N624" s="39"/>
      <c r="O624" s="20" t="s">
        <v>291</v>
      </c>
      <c r="P624" s="20" t="s">
        <v>512</v>
      </c>
      <c r="Q624" s="20" t="s">
        <v>700</v>
      </c>
      <c r="R624" s="20" t="s">
        <v>1647</v>
      </c>
      <c r="S624" s="20">
        <v>20137990</v>
      </c>
      <c r="T624" s="39"/>
      <c r="U624" s="20"/>
      <c r="V624" s="20"/>
      <c r="W624" s="39"/>
      <c r="X624" s="20"/>
      <c r="Y624" s="20"/>
      <c r="Z624" s="20"/>
      <c r="AA624" s="39"/>
    </row>
    <row r="625" spans="2:27" ht="15.75" customHeight="1">
      <c r="B625" s="39"/>
      <c r="C625" s="20"/>
      <c r="D625" s="20"/>
      <c r="E625" s="39"/>
      <c r="F625" s="20"/>
      <c r="G625" s="20"/>
      <c r="H625" s="20"/>
      <c r="I625" s="39"/>
      <c r="J625" s="20"/>
      <c r="K625" s="20"/>
      <c r="L625" s="20"/>
      <c r="M625" s="20"/>
      <c r="N625" s="39"/>
      <c r="O625" s="20" t="s">
        <v>291</v>
      </c>
      <c r="P625" s="20" t="s">
        <v>512</v>
      </c>
      <c r="Q625" s="20" t="s">
        <v>703</v>
      </c>
      <c r="R625" s="20" t="s">
        <v>1648</v>
      </c>
      <c r="S625" s="20">
        <v>20139565</v>
      </c>
      <c r="T625" s="39"/>
      <c r="U625" s="20"/>
      <c r="V625" s="20"/>
      <c r="W625" s="39"/>
      <c r="X625" s="20"/>
      <c r="Y625" s="20"/>
      <c r="Z625" s="20"/>
      <c r="AA625" s="39"/>
    </row>
    <row r="626" spans="2:27" ht="15.75" customHeight="1">
      <c r="B626" s="39"/>
      <c r="C626" s="20"/>
      <c r="D626" s="20"/>
      <c r="E626" s="39"/>
      <c r="F626" s="20"/>
      <c r="G626" s="20"/>
      <c r="H626" s="20"/>
      <c r="I626" s="39"/>
      <c r="J626" s="20"/>
      <c r="K626" s="20"/>
      <c r="L626" s="20"/>
      <c r="M626" s="20"/>
      <c r="N626" s="39"/>
      <c r="O626" s="20" t="s">
        <v>291</v>
      </c>
      <c r="P626" s="20" t="s">
        <v>512</v>
      </c>
      <c r="Q626" s="20" t="s">
        <v>703</v>
      </c>
      <c r="R626" s="20" t="s">
        <v>1649</v>
      </c>
      <c r="S626" s="20">
        <v>20139582</v>
      </c>
      <c r="T626" s="39"/>
      <c r="U626" s="20"/>
      <c r="V626" s="20"/>
      <c r="W626" s="39"/>
      <c r="X626" s="20"/>
      <c r="Y626" s="20"/>
      <c r="Z626" s="20"/>
      <c r="AA626" s="39"/>
    </row>
    <row r="627" spans="2:27" ht="15.75" customHeight="1">
      <c r="B627" s="39"/>
      <c r="C627" s="20"/>
      <c r="D627" s="20"/>
      <c r="E627" s="39"/>
      <c r="F627" s="20"/>
      <c r="G627" s="20"/>
      <c r="H627" s="20"/>
      <c r="I627" s="39"/>
      <c r="J627" s="20"/>
      <c r="K627" s="20"/>
      <c r="L627" s="20"/>
      <c r="M627" s="20"/>
      <c r="N627" s="39"/>
      <c r="O627" s="20" t="s">
        <v>291</v>
      </c>
      <c r="P627" s="20" t="s">
        <v>512</v>
      </c>
      <c r="Q627" s="20" t="s">
        <v>703</v>
      </c>
      <c r="R627" s="20" t="s">
        <v>1650</v>
      </c>
      <c r="S627" s="20">
        <v>20139590</v>
      </c>
      <c r="T627" s="39"/>
      <c r="U627" s="20"/>
      <c r="V627" s="20"/>
      <c r="W627" s="39"/>
      <c r="X627" s="20"/>
      <c r="Y627" s="20"/>
      <c r="Z627" s="20"/>
      <c r="AA627" s="39"/>
    </row>
    <row r="628" spans="2:27" ht="15.75" customHeight="1">
      <c r="B628" s="39"/>
      <c r="C628" s="20"/>
      <c r="D628" s="20"/>
      <c r="E628" s="39"/>
      <c r="F628" s="20"/>
      <c r="G628" s="20"/>
      <c r="H628" s="20"/>
      <c r="I628" s="39"/>
      <c r="J628" s="20"/>
      <c r="K628" s="20"/>
      <c r="L628" s="20"/>
      <c r="M628" s="20"/>
      <c r="N628" s="39"/>
      <c r="O628" s="20" t="s">
        <v>291</v>
      </c>
      <c r="P628" s="20" t="s">
        <v>512</v>
      </c>
      <c r="Q628" s="20" t="s">
        <v>703</v>
      </c>
      <c r="R628" s="20" t="s">
        <v>1651</v>
      </c>
      <c r="S628" s="20">
        <v>20139515</v>
      </c>
      <c r="T628" s="39"/>
      <c r="U628" s="20"/>
      <c r="V628" s="20"/>
      <c r="W628" s="39"/>
      <c r="X628" s="20"/>
      <c r="Y628" s="20"/>
      <c r="Z628" s="20"/>
      <c r="AA628" s="39"/>
    </row>
    <row r="629" spans="2:27" ht="15.75" customHeight="1">
      <c r="B629" s="39"/>
      <c r="C629" s="20"/>
      <c r="D629" s="20"/>
      <c r="E629" s="39"/>
      <c r="F629" s="20"/>
      <c r="G629" s="20"/>
      <c r="H629" s="20"/>
      <c r="I629" s="39"/>
      <c r="J629" s="20"/>
      <c r="K629" s="20"/>
      <c r="L629" s="20"/>
      <c r="M629" s="20"/>
      <c r="N629" s="39"/>
      <c r="O629" s="20" t="s">
        <v>291</v>
      </c>
      <c r="P629" s="20" t="s">
        <v>512</v>
      </c>
      <c r="Q629" s="20" t="s">
        <v>703</v>
      </c>
      <c r="R629" s="20" t="s">
        <v>1652</v>
      </c>
      <c r="S629" s="20">
        <v>20139599</v>
      </c>
      <c r="T629" s="39"/>
      <c r="U629" s="20"/>
      <c r="V629" s="20"/>
      <c r="W629" s="39"/>
      <c r="X629" s="20"/>
      <c r="Y629" s="20"/>
      <c r="Z629" s="20"/>
      <c r="AA629" s="39"/>
    </row>
    <row r="630" spans="2:27" ht="15.75" customHeight="1">
      <c r="B630" s="39"/>
      <c r="C630" s="20"/>
      <c r="D630" s="20"/>
      <c r="E630" s="39"/>
      <c r="F630" s="20"/>
      <c r="G630" s="20"/>
      <c r="H630" s="20"/>
      <c r="I630" s="39"/>
      <c r="J630" s="20"/>
      <c r="K630" s="20"/>
      <c r="L630" s="20"/>
      <c r="M630" s="20"/>
      <c r="N630" s="39"/>
      <c r="O630" s="20" t="s">
        <v>291</v>
      </c>
      <c r="P630" s="20" t="s">
        <v>512</v>
      </c>
      <c r="Q630" s="20" t="s">
        <v>703</v>
      </c>
      <c r="R630" s="20" t="s">
        <v>1653</v>
      </c>
      <c r="S630" s="20">
        <v>20139593</v>
      </c>
      <c r="T630" s="39"/>
      <c r="U630" s="20"/>
      <c r="V630" s="20"/>
      <c r="W630" s="39"/>
      <c r="X630" s="20"/>
      <c r="Y630" s="20"/>
      <c r="Z630" s="20"/>
      <c r="AA630" s="39"/>
    </row>
    <row r="631" spans="2:27" ht="15.75" customHeight="1">
      <c r="B631" s="39"/>
      <c r="C631" s="20"/>
      <c r="D631" s="20"/>
      <c r="E631" s="39"/>
      <c r="F631" s="20"/>
      <c r="G631" s="20"/>
      <c r="H631" s="20"/>
      <c r="I631" s="39"/>
      <c r="J631" s="20"/>
      <c r="K631" s="20"/>
      <c r="L631" s="20"/>
      <c r="M631" s="20"/>
      <c r="N631" s="39"/>
      <c r="O631" s="20" t="s">
        <v>291</v>
      </c>
      <c r="P631" s="20" t="s">
        <v>512</v>
      </c>
      <c r="Q631" s="20" t="s">
        <v>703</v>
      </c>
      <c r="R631" s="20" t="s">
        <v>1654</v>
      </c>
      <c r="S631" s="20">
        <v>20139595</v>
      </c>
      <c r="T631" s="39"/>
      <c r="U631" s="20"/>
      <c r="V631" s="20"/>
      <c r="W631" s="39"/>
      <c r="X631" s="20"/>
      <c r="Y631" s="20"/>
      <c r="Z631" s="20"/>
      <c r="AA631" s="39"/>
    </row>
    <row r="632" spans="2:27" ht="15.75" customHeight="1">
      <c r="B632" s="39"/>
      <c r="C632" s="20"/>
      <c r="D632" s="20"/>
      <c r="E632" s="39"/>
      <c r="F632" s="20"/>
      <c r="G632" s="20"/>
      <c r="H632" s="20"/>
      <c r="I632" s="39"/>
      <c r="J632" s="20"/>
      <c r="K632" s="20"/>
      <c r="L632" s="20"/>
      <c r="M632" s="20"/>
      <c r="N632" s="39"/>
      <c r="O632" s="20" t="s">
        <v>291</v>
      </c>
      <c r="P632" s="20" t="s">
        <v>512</v>
      </c>
      <c r="Q632" s="20" t="s">
        <v>703</v>
      </c>
      <c r="R632" s="20" t="s">
        <v>1655</v>
      </c>
      <c r="S632" s="20">
        <v>20139560</v>
      </c>
      <c r="T632" s="39"/>
      <c r="U632" s="20"/>
      <c r="V632" s="20"/>
      <c r="W632" s="39"/>
      <c r="X632" s="20"/>
      <c r="Y632" s="20"/>
      <c r="Z632" s="20"/>
      <c r="AA632" s="39"/>
    </row>
    <row r="633" spans="2:27" ht="15.75" customHeight="1">
      <c r="B633" s="39"/>
      <c r="C633" s="20"/>
      <c r="D633" s="20"/>
      <c r="E633" s="39"/>
      <c r="F633" s="20"/>
      <c r="G633" s="20"/>
      <c r="H633" s="20"/>
      <c r="I633" s="39"/>
      <c r="J633" s="20"/>
      <c r="K633" s="20"/>
      <c r="L633" s="20"/>
      <c r="M633" s="20"/>
      <c r="N633" s="39"/>
      <c r="O633" s="20" t="s">
        <v>291</v>
      </c>
      <c r="P633" s="20" t="s">
        <v>512</v>
      </c>
      <c r="Q633" s="20" t="s">
        <v>703</v>
      </c>
      <c r="R633" s="20" t="s">
        <v>1656</v>
      </c>
      <c r="S633" s="20">
        <v>20139580</v>
      </c>
      <c r="T633" s="39"/>
      <c r="U633" s="20"/>
      <c r="V633" s="20"/>
      <c r="W633" s="39"/>
      <c r="X633" s="20"/>
      <c r="Y633" s="20"/>
      <c r="Z633" s="20"/>
      <c r="AA633" s="39"/>
    </row>
    <row r="634" spans="2:27" ht="15.75" customHeight="1">
      <c r="B634" s="39"/>
      <c r="C634" s="20"/>
      <c r="D634" s="20"/>
      <c r="E634" s="39"/>
      <c r="F634" s="20"/>
      <c r="G634" s="20"/>
      <c r="H634" s="20"/>
      <c r="I634" s="39"/>
      <c r="J634" s="20"/>
      <c r="K634" s="20"/>
      <c r="L634" s="20"/>
      <c r="M634" s="20"/>
      <c r="N634" s="39"/>
      <c r="O634" s="20" t="s">
        <v>291</v>
      </c>
      <c r="P634" s="20" t="s">
        <v>512</v>
      </c>
      <c r="Q634" s="20" t="s">
        <v>703</v>
      </c>
      <c r="R634" s="20" t="s">
        <v>1657</v>
      </c>
      <c r="S634" s="20">
        <v>20139585</v>
      </c>
      <c r="T634" s="39"/>
      <c r="U634" s="20"/>
      <c r="V634" s="20"/>
      <c r="W634" s="39"/>
      <c r="X634" s="20"/>
      <c r="Y634" s="20"/>
      <c r="Z634" s="20"/>
      <c r="AA634" s="39"/>
    </row>
    <row r="635" spans="2:27" ht="15.75" customHeight="1">
      <c r="B635" s="39"/>
      <c r="C635" s="20"/>
      <c r="D635" s="20"/>
      <c r="E635" s="39"/>
      <c r="F635" s="20"/>
      <c r="G635" s="20"/>
      <c r="H635" s="20"/>
      <c r="I635" s="39"/>
      <c r="J635" s="20"/>
      <c r="K635" s="20"/>
      <c r="L635" s="20"/>
      <c r="M635" s="20"/>
      <c r="N635" s="39"/>
      <c r="O635" s="20" t="s">
        <v>291</v>
      </c>
      <c r="P635" s="20" t="s">
        <v>512</v>
      </c>
      <c r="Q635" s="20" t="s">
        <v>703</v>
      </c>
      <c r="R635" s="20" t="s">
        <v>1658</v>
      </c>
      <c r="S635" s="20">
        <v>20139520</v>
      </c>
      <c r="T635" s="39"/>
      <c r="U635" s="20"/>
      <c r="V635" s="20"/>
      <c r="W635" s="39"/>
      <c r="X635" s="20"/>
      <c r="Y635" s="20"/>
      <c r="Z635" s="20"/>
      <c r="AA635" s="39"/>
    </row>
    <row r="636" spans="2:27" ht="15.75" customHeight="1">
      <c r="B636" s="39"/>
      <c r="C636" s="20"/>
      <c r="D636" s="20"/>
      <c r="E636" s="39"/>
      <c r="F636" s="20"/>
      <c r="G636" s="20"/>
      <c r="H636" s="20"/>
      <c r="I636" s="39"/>
      <c r="J636" s="20"/>
      <c r="K636" s="20"/>
      <c r="L636" s="20"/>
      <c r="M636" s="20"/>
      <c r="N636" s="39"/>
      <c r="O636" s="20" t="s">
        <v>291</v>
      </c>
      <c r="P636" s="20" t="s">
        <v>291</v>
      </c>
      <c r="Q636" s="20" t="s">
        <v>706</v>
      </c>
      <c r="R636" s="20" t="s">
        <v>706</v>
      </c>
      <c r="S636" s="20">
        <v>20150415</v>
      </c>
      <c r="T636" s="39"/>
      <c r="U636" s="20"/>
      <c r="V636" s="20"/>
      <c r="W636" s="39"/>
      <c r="X636" s="20"/>
      <c r="Y636" s="20"/>
      <c r="Z636" s="20"/>
      <c r="AA636" s="39"/>
    </row>
    <row r="637" spans="2:27" ht="15.75" customHeight="1">
      <c r="B637" s="39"/>
      <c r="C637" s="20"/>
      <c r="D637" s="20"/>
      <c r="E637" s="39"/>
      <c r="F637" s="20"/>
      <c r="G637" s="20"/>
      <c r="H637" s="20"/>
      <c r="I637" s="39"/>
      <c r="J637" s="20"/>
      <c r="K637" s="20"/>
      <c r="L637" s="20"/>
      <c r="M637" s="20"/>
      <c r="N637" s="39"/>
      <c r="O637" s="20" t="s">
        <v>291</v>
      </c>
      <c r="P637" s="20" t="s">
        <v>291</v>
      </c>
      <c r="Q637" s="20" t="s">
        <v>706</v>
      </c>
      <c r="R637" s="20" t="s">
        <v>1659</v>
      </c>
      <c r="S637" s="20">
        <v>20150419</v>
      </c>
      <c r="T637" s="39"/>
      <c r="U637" s="20"/>
      <c r="V637" s="20"/>
      <c r="W637" s="39"/>
      <c r="X637" s="20"/>
      <c r="Y637" s="20"/>
      <c r="Z637" s="20"/>
      <c r="AA637" s="39"/>
    </row>
    <row r="638" spans="2:27" ht="15.75" customHeight="1">
      <c r="B638" s="39"/>
      <c r="C638" s="20"/>
      <c r="D638" s="20"/>
      <c r="E638" s="39"/>
      <c r="F638" s="20"/>
      <c r="G638" s="20"/>
      <c r="H638" s="20"/>
      <c r="I638" s="39"/>
      <c r="J638" s="20"/>
      <c r="K638" s="20"/>
      <c r="L638" s="20"/>
      <c r="M638" s="20"/>
      <c r="N638" s="39"/>
      <c r="O638" s="20" t="s">
        <v>291</v>
      </c>
      <c r="P638" s="20" t="s">
        <v>291</v>
      </c>
      <c r="Q638" s="20" t="s">
        <v>706</v>
      </c>
      <c r="R638" s="20" t="s">
        <v>1660</v>
      </c>
      <c r="S638" s="20">
        <v>20150428</v>
      </c>
      <c r="T638" s="39"/>
      <c r="U638" s="20"/>
      <c r="V638" s="20"/>
      <c r="W638" s="39"/>
      <c r="X638" s="20"/>
      <c r="Y638" s="20"/>
      <c r="Z638" s="20"/>
      <c r="AA638" s="39"/>
    </row>
    <row r="639" spans="2:27" ht="15.75" customHeight="1">
      <c r="B639" s="39"/>
      <c r="C639" s="20"/>
      <c r="D639" s="20"/>
      <c r="E639" s="39"/>
      <c r="F639" s="20"/>
      <c r="G639" s="20"/>
      <c r="H639" s="20"/>
      <c r="I639" s="39"/>
      <c r="J639" s="20"/>
      <c r="K639" s="20"/>
      <c r="L639" s="20"/>
      <c r="M639" s="20"/>
      <c r="N639" s="39"/>
      <c r="O639" s="20" t="s">
        <v>291</v>
      </c>
      <c r="P639" s="20" t="s">
        <v>291</v>
      </c>
      <c r="Q639" s="20" t="s">
        <v>706</v>
      </c>
      <c r="R639" s="20" t="s">
        <v>1661</v>
      </c>
      <c r="S639" s="20">
        <v>20150438</v>
      </c>
      <c r="T639" s="39"/>
      <c r="U639" s="20"/>
      <c r="V639" s="20"/>
      <c r="W639" s="39"/>
      <c r="X639" s="20"/>
      <c r="Y639" s="20"/>
      <c r="Z639" s="20"/>
      <c r="AA639" s="39"/>
    </row>
    <row r="640" spans="2:27" ht="15.75" customHeight="1">
      <c r="B640" s="39"/>
      <c r="C640" s="20"/>
      <c r="D640" s="20"/>
      <c r="E640" s="39"/>
      <c r="F640" s="20"/>
      <c r="G640" s="20"/>
      <c r="H640" s="20"/>
      <c r="I640" s="39"/>
      <c r="J640" s="20"/>
      <c r="K640" s="20"/>
      <c r="L640" s="20"/>
      <c r="M640" s="20"/>
      <c r="N640" s="39"/>
      <c r="O640" s="20" t="s">
        <v>291</v>
      </c>
      <c r="P640" s="20" t="s">
        <v>291</v>
      </c>
      <c r="Q640" s="20" t="s">
        <v>706</v>
      </c>
      <c r="R640" s="20" t="s">
        <v>1662</v>
      </c>
      <c r="S640" s="20">
        <v>20150457</v>
      </c>
      <c r="T640" s="39"/>
      <c r="U640" s="20"/>
      <c r="V640" s="20"/>
      <c r="W640" s="39"/>
      <c r="X640" s="20"/>
      <c r="Y640" s="20"/>
      <c r="Z640" s="20"/>
      <c r="AA640" s="39"/>
    </row>
    <row r="641" spans="2:27" ht="15.75" customHeight="1">
      <c r="B641" s="39"/>
      <c r="C641" s="20"/>
      <c r="D641" s="20"/>
      <c r="E641" s="39"/>
      <c r="F641" s="20"/>
      <c r="G641" s="20"/>
      <c r="H641" s="20"/>
      <c r="I641" s="39"/>
      <c r="J641" s="20"/>
      <c r="K641" s="20"/>
      <c r="L641" s="20"/>
      <c r="M641" s="20"/>
      <c r="N641" s="39"/>
      <c r="O641" s="20" t="s">
        <v>291</v>
      </c>
      <c r="P641" s="20" t="s">
        <v>291</v>
      </c>
      <c r="Q641" s="20" t="s">
        <v>706</v>
      </c>
      <c r="R641" s="20" t="s">
        <v>1663</v>
      </c>
      <c r="S641" s="20">
        <v>20150447</v>
      </c>
      <c r="T641" s="39"/>
      <c r="U641" s="20"/>
      <c r="V641" s="20"/>
      <c r="W641" s="39"/>
      <c r="X641" s="20"/>
      <c r="Y641" s="20"/>
      <c r="Z641" s="20"/>
      <c r="AA641" s="39"/>
    </row>
    <row r="642" spans="2:27" ht="15.75" customHeight="1">
      <c r="B642" s="39"/>
      <c r="C642" s="20"/>
      <c r="D642" s="20"/>
      <c r="E642" s="39"/>
      <c r="F642" s="20"/>
      <c r="G642" s="20"/>
      <c r="H642" s="20"/>
      <c r="I642" s="39"/>
      <c r="J642" s="20"/>
      <c r="K642" s="20"/>
      <c r="L642" s="20"/>
      <c r="M642" s="20"/>
      <c r="N642" s="39"/>
      <c r="O642" s="20" t="s">
        <v>291</v>
      </c>
      <c r="P642" s="20" t="s">
        <v>291</v>
      </c>
      <c r="Q642" s="20" t="s">
        <v>706</v>
      </c>
      <c r="R642" s="20" t="s">
        <v>1664</v>
      </c>
      <c r="S642" s="20">
        <v>20150466</v>
      </c>
      <c r="T642" s="39"/>
      <c r="U642" s="20"/>
      <c r="V642" s="20"/>
      <c r="W642" s="39"/>
      <c r="X642" s="20"/>
      <c r="Y642" s="20"/>
      <c r="Z642" s="20"/>
      <c r="AA642" s="39"/>
    </row>
    <row r="643" spans="2:27" ht="15.75" customHeight="1">
      <c r="B643" s="39"/>
      <c r="C643" s="20"/>
      <c r="D643" s="20"/>
      <c r="E643" s="39"/>
      <c r="F643" s="20"/>
      <c r="G643" s="20"/>
      <c r="H643" s="20"/>
      <c r="I643" s="39"/>
      <c r="J643" s="20"/>
      <c r="K643" s="20"/>
      <c r="L643" s="20"/>
      <c r="M643" s="20"/>
      <c r="N643" s="39"/>
      <c r="O643" s="20" t="s">
        <v>291</v>
      </c>
      <c r="P643" s="20" t="s">
        <v>291</v>
      </c>
      <c r="Q643" s="20" t="s">
        <v>706</v>
      </c>
      <c r="R643" s="20" t="s">
        <v>1665</v>
      </c>
      <c r="S643" s="20">
        <v>20150476</v>
      </c>
      <c r="T643" s="39"/>
      <c r="U643" s="20"/>
      <c r="V643" s="20"/>
      <c r="W643" s="39"/>
      <c r="X643" s="20"/>
      <c r="Y643" s="20"/>
      <c r="Z643" s="20"/>
      <c r="AA643" s="39"/>
    </row>
    <row r="644" spans="2:27" ht="15.75" customHeight="1">
      <c r="B644" s="39"/>
      <c r="C644" s="20"/>
      <c r="D644" s="20"/>
      <c r="E644" s="39"/>
      <c r="F644" s="20"/>
      <c r="G644" s="20"/>
      <c r="H644" s="20"/>
      <c r="I644" s="39"/>
      <c r="J644" s="20"/>
      <c r="K644" s="20"/>
      <c r="L644" s="20"/>
      <c r="M644" s="20"/>
      <c r="N644" s="39"/>
      <c r="O644" s="20" t="s">
        <v>291</v>
      </c>
      <c r="P644" s="20" t="s">
        <v>291</v>
      </c>
      <c r="Q644" s="20" t="s">
        <v>706</v>
      </c>
      <c r="R644" s="20" t="s">
        <v>1666</v>
      </c>
      <c r="S644" s="20">
        <v>20150481</v>
      </c>
      <c r="T644" s="39"/>
      <c r="U644" s="20"/>
      <c r="V644" s="20"/>
      <c r="W644" s="39"/>
      <c r="X644" s="20"/>
      <c r="Y644" s="20"/>
      <c r="Z644" s="20"/>
      <c r="AA644" s="39"/>
    </row>
    <row r="645" spans="2:27" ht="15.75" customHeight="1">
      <c r="B645" s="39"/>
      <c r="C645" s="20"/>
      <c r="D645" s="20"/>
      <c r="E645" s="39"/>
      <c r="F645" s="20"/>
      <c r="G645" s="20"/>
      <c r="H645" s="20"/>
      <c r="I645" s="39"/>
      <c r="J645" s="20"/>
      <c r="K645" s="20"/>
      <c r="L645" s="20"/>
      <c r="M645" s="20"/>
      <c r="N645" s="39"/>
      <c r="O645" s="20" t="s">
        <v>291</v>
      </c>
      <c r="P645" s="20" t="s">
        <v>291</v>
      </c>
      <c r="Q645" s="20" t="s">
        <v>706</v>
      </c>
      <c r="R645" s="20" t="s">
        <v>1667</v>
      </c>
      <c r="S645" s="20">
        <v>20150485</v>
      </c>
      <c r="T645" s="39"/>
      <c r="U645" s="20"/>
      <c r="V645" s="20"/>
      <c r="W645" s="39"/>
      <c r="X645" s="20"/>
      <c r="Y645" s="20"/>
      <c r="Z645" s="20"/>
      <c r="AA645" s="39"/>
    </row>
    <row r="646" spans="2:27" ht="15.75" customHeight="1">
      <c r="B646" s="39"/>
      <c r="C646" s="20"/>
      <c r="D646" s="20"/>
      <c r="E646" s="39"/>
      <c r="F646" s="20"/>
      <c r="G646" s="20"/>
      <c r="H646" s="20"/>
      <c r="I646" s="39"/>
      <c r="J646" s="20"/>
      <c r="K646" s="20"/>
      <c r="L646" s="20"/>
      <c r="M646" s="20"/>
      <c r="N646" s="39"/>
      <c r="O646" s="20" t="s">
        <v>291</v>
      </c>
      <c r="P646" s="20" t="s">
        <v>291</v>
      </c>
      <c r="Q646" s="20" t="s">
        <v>706</v>
      </c>
      <c r="R646" s="20" t="s">
        <v>838</v>
      </c>
      <c r="S646" s="20">
        <v>20150495</v>
      </c>
      <c r="T646" s="39"/>
      <c r="U646" s="20"/>
      <c r="V646" s="20"/>
      <c r="W646" s="39"/>
      <c r="X646" s="20"/>
      <c r="Y646" s="20"/>
      <c r="Z646" s="20"/>
      <c r="AA646" s="39"/>
    </row>
    <row r="647" spans="2:27" ht="15.75" customHeight="1">
      <c r="B647" s="39"/>
      <c r="C647" s="20"/>
      <c r="D647" s="20"/>
      <c r="E647" s="39"/>
      <c r="F647" s="20"/>
      <c r="G647" s="20"/>
      <c r="H647" s="20"/>
      <c r="I647" s="39"/>
      <c r="J647" s="20"/>
      <c r="K647" s="20"/>
      <c r="L647" s="20"/>
      <c r="M647" s="20"/>
      <c r="N647" s="39"/>
      <c r="O647" s="20" t="s">
        <v>291</v>
      </c>
      <c r="P647" s="20" t="s">
        <v>291</v>
      </c>
      <c r="Q647" s="20" t="s">
        <v>709</v>
      </c>
      <c r="R647" s="20" t="s">
        <v>799</v>
      </c>
      <c r="S647" s="20">
        <v>20151017</v>
      </c>
      <c r="T647" s="39"/>
      <c r="U647" s="20"/>
      <c r="V647" s="20"/>
      <c r="W647" s="39"/>
      <c r="X647" s="20"/>
      <c r="Y647" s="20"/>
      <c r="Z647" s="20"/>
      <c r="AA647" s="39"/>
    </row>
    <row r="648" spans="2:27" ht="15.75" customHeight="1">
      <c r="B648" s="39"/>
      <c r="C648" s="20"/>
      <c r="D648" s="20"/>
      <c r="E648" s="39"/>
      <c r="F648" s="20"/>
      <c r="G648" s="20"/>
      <c r="H648" s="20"/>
      <c r="I648" s="39"/>
      <c r="J648" s="20"/>
      <c r="K648" s="20"/>
      <c r="L648" s="20"/>
      <c r="M648" s="20"/>
      <c r="N648" s="39"/>
      <c r="O648" s="20" t="s">
        <v>291</v>
      </c>
      <c r="P648" s="20" t="s">
        <v>291</v>
      </c>
      <c r="Q648" s="20" t="s">
        <v>709</v>
      </c>
      <c r="R648" s="20" t="s">
        <v>800</v>
      </c>
      <c r="S648" s="20">
        <v>20151018</v>
      </c>
      <c r="T648" s="39"/>
      <c r="U648" s="20"/>
      <c r="V648" s="20"/>
      <c r="W648" s="39"/>
      <c r="X648" s="20"/>
      <c r="Y648" s="20"/>
      <c r="Z648" s="20"/>
      <c r="AA648" s="39"/>
    </row>
    <row r="649" spans="2:27" ht="15.75" customHeight="1">
      <c r="B649" s="39"/>
      <c r="C649" s="20"/>
      <c r="D649" s="20"/>
      <c r="E649" s="39"/>
      <c r="F649" s="20"/>
      <c r="G649" s="20"/>
      <c r="H649" s="20"/>
      <c r="I649" s="39"/>
      <c r="J649" s="20"/>
      <c r="K649" s="20"/>
      <c r="L649" s="20"/>
      <c r="M649" s="20"/>
      <c r="N649" s="39"/>
      <c r="O649" s="20" t="s">
        <v>291</v>
      </c>
      <c r="P649" s="20" t="s">
        <v>291</v>
      </c>
      <c r="Q649" s="20" t="s">
        <v>709</v>
      </c>
      <c r="R649" s="20" t="s">
        <v>801</v>
      </c>
      <c r="S649" s="20">
        <v>20151019</v>
      </c>
      <c r="T649" s="39"/>
      <c r="U649" s="20"/>
      <c r="V649" s="20"/>
      <c r="W649" s="39"/>
      <c r="X649" s="20"/>
      <c r="Y649" s="20"/>
      <c r="Z649" s="20"/>
      <c r="AA649" s="39"/>
    </row>
    <row r="650" spans="2:27" ht="15.75" customHeight="1">
      <c r="B650" s="39"/>
      <c r="C650" s="20"/>
      <c r="D650" s="20"/>
      <c r="E650" s="39"/>
      <c r="F650" s="20"/>
      <c r="G650" s="20"/>
      <c r="H650" s="20"/>
      <c r="I650" s="39"/>
      <c r="J650" s="20"/>
      <c r="K650" s="20"/>
      <c r="L650" s="20"/>
      <c r="M650" s="20"/>
      <c r="N650" s="39"/>
      <c r="O650" s="20" t="s">
        <v>291</v>
      </c>
      <c r="P650" s="20" t="s">
        <v>291</v>
      </c>
      <c r="Q650" s="20" t="s">
        <v>709</v>
      </c>
      <c r="R650" s="20" t="s">
        <v>1668</v>
      </c>
      <c r="S650" s="20">
        <v>20151035</v>
      </c>
      <c r="T650" s="39"/>
      <c r="U650" s="20"/>
      <c r="V650" s="20"/>
      <c r="W650" s="39"/>
      <c r="X650" s="20"/>
      <c r="Y650" s="20"/>
      <c r="Z650" s="20"/>
      <c r="AA650" s="39"/>
    </row>
    <row r="651" spans="2:27" ht="15.75" customHeight="1">
      <c r="B651" s="39"/>
      <c r="C651" s="20"/>
      <c r="D651" s="20"/>
      <c r="E651" s="39"/>
      <c r="F651" s="20"/>
      <c r="G651" s="20"/>
      <c r="H651" s="20"/>
      <c r="I651" s="39"/>
      <c r="J651" s="20"/>
      <c r="K651" s="20"/>
      <c r="L651" s="20"/>
      <c r="M651" s="20"/>
      <c r="N651" s="39"/>
      <c r="O651" s="20" t="s">
        <v>291</v>
      </c>
      <c r="P651" s="20" t="s">
        <v>291</v>
      </c>
      <c r="Q651" s="20" t="s">
        <v>711</v>
      </c>
      <c r="R651" s="20" t="s">
        <v>217</v>
      </c>
      <c r="S651" s="20">
        <v>20150811</v>
      </c>
      <c r="T651" s="39"/>
      <c r="U651" s="20"/>
      <c r="V651" s="20"/>
      <c r="W651" s="39"/>
      <c r="X651" s="20"/>
      <c r="Y651" s="20"/>
      <c r="Z651" s="20"/>
      <c r="AA651" s="39"/>
    </row>
    <row r="652" spans="2:27" ht="15.75" customHeight="1">
      <c r="B652" s="39"/>
      <c r="C652" s="20"/>
      <c r="D652" s="20"/>
      <c r="E652" s="39"/>
      <c r="F652" s="20"/>
      <c r="G652" s="20"/>
      <c r="H652" s="20"/>
      <c r="I652" s="39"/>
      <c r="J652" s="20"/>
      <c r="K652" s="20"/>
      <c r="L652" s="20"/>
      <c r="M652" s="20"/>
      <c r="N652" s="39"/>
      <c r="O652" s="20" t="s">
        <v>291</v>
      </c>
      <c r="P652" s="20" t="s">
        <v>291</v>
      </c>
      <c r="Q652" s="20" t="s">
        <v>711</v>
      </c>
      <c r="R652" s="20" t="s">
        <v>1669</v>
      </c>
      <c r="S652" s="20">
        <v>20150812</v>
      </c>
      <c r="T652" s="39"/>
      <c r="U652" s="20"/>
      <c r="V652" s="20"/>
      <c r="W652" s="39"/>
      <c r="X652" s="20"/>
      <c r="Y652" s="20"/>
      <c r="Z652" s="20"/>
      <c r="AA652" s="39"/>
    </row>
    <row r="653" spans="2:27" ht="15.75" customHeight="1">
      <c r="B653" s="39"/>
      <c r="C653" s="20"/>
      <c r="D653" s="20"/>
      <c r="E653" s="39"/>
      <c r="F653" s="20"/>
      <c r="G653" s="20"/>
      <c r="H653" s="20"/>
      <c r="I653" s="39"/>
      <c r="J653" s="20"/>
      <c r="K653" s="20"/>
      <c r="L653" s="20"/>
      <c r="M653" s="20"/>
      <c r="N653" s="39"/>
      <c r="O653" s="20" t="s">
        <v>291</v>
      </c>
      <c r="P653" s="20" t="s">
        <v>291</v>
      </c>
      <c r="Q653" s="20" t="s">
        <v>711</v>
      </c>
      <c r="R653" s="20" t="s">
        <v>1670</v>
      </c>
      <c r="S653" s="20">
        <v>20150899</v>
      </c>
      <c r="T653" s="39"/>
      <c r="U653" s="20"/>
      <c r="V653" s="20"/>
      <c r="W653" s="39"/>
      <c r="X653" s="20"/>
      <c r="Y653" s="20"/>
      <c r="Z653" s="20"/>
      <c r="AA653" s="39"/>
    </row>
    <row r="654" spans="2:27" ht="15.75" customHeight="1">
      <c r="B654" s="39"/>
      <c r="C654" s="20"/>
      <c r="D654" s="20"/>
      <c r="E654" s="39"/>
      <c r="F654" s="20"/>
      <c r="G654" s="20"/>
      <c r="H654" s="20"/>
      <c r="I654" s="39"/>
      <c r="J654" s="20"/>
      <c r="K654" s="20"/>
      <c r="L654" s="20"/>
      <c r="M654" s="20"/>
      <c r="N654" s="39"/>
      <c r="O654" s="20" t="s">
        <v>291</v>
      </c>
      <c r="P654" s="20" t="s">
        <v>291</v>
      </c>
      <c r="Q654" s="20" t="s">
        <v>711</v>
      </c>
      <c r="R654" s="20" t="s">
        <v>1671</v>
      </c>
      <c r="S654" s="20">
        <v>20150818</v>
      </c>
      <c r="T654" s="39"/>
      <c r="U654" s="20"/>
      <c r="V654" s="20"/>
      <c r="W654" s="39"/>
      <c r="X654" s="20"/>
      <c r="Y654" s="20"/>
      <c r="Z654" s="20"/>
      <c r="AA654" s="39"/>
    </row>
    <row r="655" spans="2:27" ht="15.75" customHeight="1">
      <c r="B655" s="39"/>
      <c r="C655" s="20"/>
      <c r="D655" s="20"/>
      <c r="E655" s="39"/>
      <c r="F655" s="20"/>
      <c r="G655" s="20"/>
      <c r="H655" s="20"/>
      <c r="I655" s="39"/>
      <c r="J655" s="20"/>
      <c r="K655" s="20"/>
      <c r="L655" s="20"/>
      <c r="M655" s="20"/>
      <c r="N655" s="39"/>
      <c r="O655" s="20" t="s">
        <v>291</v>
      </c>
      <c r="P655" s="20" t="s">
        <v>291</v>
      </c>
      <c r="Q655" s="20" t="s">
        <v>711</v>
      </c>
      <c r="R655" s="20" t="s">
        <v>1672</v>
      </c>
      <c r="S655" s="20">
        <v>20150825</v>
      </c>
      <c r="T655" s="39"/>
      <c r="U655" s="20"/>
      <c r="V655" s="20"/>
      <c r="W655" s="39"/>
      <c r="X655" s="20"/>
      <c r="Y655" s="20"/>
      <c r="Z655" s="20"/>
      <c r="AA655" s="39"/>
    </row>
    <row r="656" spans="2:27" ht="15.75" customHeight="1">
      <c r="B656" s="39"/>
      <c r="C656" s="20"/>
      <c r="D656" s="20"/>
      <c r="E656" s="39"/>
      <c r="F656" s="20"/>
      <c r="G656" s="20"/>
      <c r="H656" s="20"/>
      <c r="I656" s="39"/>
      <c r="J656" s="20"/>
      <c r="K656" s="20"/>
      <c r="L656" s="20"/>
      <c r="M656" s="20"/>
      <c r="N656" s="39"/>
      <c r="O656" s="20" t="s">
        <v>291</v>
      </c>
      <c r="P656" s="20" t="s">
        <v>291</v>
      </c>
      <c r="Q656" s="20" t="s">
        <v>711</v>
      </c>
      <c r="R656" s="20" t="s">
        <v>1673</v>
      </c>
      <c r="S656" s="20">
        <v>20150831</v>
      </c>
      <c r="T656" s="39"/>
      <c r="U656" s="20"/>
      <c r="V656" s="20"/>
      <c r="W656" s="39"/>
      <c r="X656" s="20"/>
      <c r="Y656" s="20"/>
      <c r="Z656" s="20"/>
      <c r="AA656" s="39"/>
    </row>
    <row r="657" spans="2:27" ht="15.75" customHeight="1">
      <c r="B657" s="39"/>
      <c r="C657" s="20"/>
      <c r="D657" s="20"/>
      <c r="E657" s="39"/>
      <c r="F657" s="20"/>
      <c r="G657" s="20"/>
      <c r="H657" s="20"/>
      <c r="I657" s="39"/>
      <c r="J657" s="20"/>
      <c r="K657" s="20"/>
      <c r="L657" s="20"/>
      <c r="M657" s="20"/>
      <c r="N657" s="39"/>
      <c r="O657" s="20" t="s">
        <v>291</v>
      </c>
      <c r="P657" s="20" t="s">
        <v>291</v>
      </c>
      <c r="Q657" s="20" t="s">
        <v>711</v>
      </c>
      <c r="R657" s="20" t="s">
        <v>1674</v>
      </c>
      <c r="S657" s="20">
        <v>20150844</v>
      </c>
      <c r="T657" s="39"/>
      <c r="U657" s="20"/>
      <c r="V657" s="20"/>
      <c r="W657" s="39"/>
      <c r="X657" s="20"/>
      <c r="Y657" s="20"/>
      <c r="Z657" s="20"/>
      <c r="AA657" s="39"/>
    </row>
    <row r="658" spans="2:27" ht="15.75" customHeight="1">
      <c r="B658" s="39"/>
      <c r="C658" s="20"/>
      <c r="D658" s="20"/>
      <c r="E658" s="39"/>
      <c r="F658" s="20"/>
      <c r="G658" s="20"/>
      <c r="H658" s="20"/>
      <c r="I658" s="39"/>
      <c r="J658" s="20"/>
      <c r="K658" s="20"/>
      <c r="L658" s="20"/>
      <c r="M658" s="20"/>
      <c r="N658" s="39"/>
      <c r="O658" s="20" t="s">
        <v>291</v>
      </c>
      <c r="P658" s="20" t="s">
        <v>291</v>
      </c>
      <c r="Q658" s="20" t="s">
        <v>711</v>
      </c>
      <c r="R658" s="20" t="s">
        <v>1675</v>
      </c>
      <c r="S658" s="20">
        <v>20150850</v>
      </c>
      <c r="T658" s="39"/>
      <c r="U658" s="20"/>
      <c r="V658" s="20"/>
      <c r="W658" s="39"/>
      <c r="X658" s="20"/>
      <c r="Y658" s="20"/>
      <c r="Z658" s="20"/>
      <c r="AA658" s="39"/>
    </row>
    <row r="659" spans="2:27" ht="15.75" customHeight="1">
      <c r="B659" s="39"/>
      <c r="C659" s="20"/>
      <c r="D659" s="20"/>
      <c r="E659" s="39"/>
      <c r="F659" s="20"/>
      <c r="G659" s="20"/>
      <c r="H659" s="20"/>
      <c r="I659" s="39"/>
      <c r="J659" s="20"/>
      <c r="K659" s="20"/>
      <c r="L659" s="20"/>
      <c r="M659" s="20"/>
      <c r="N659" s="39"/>
      <c r="O659" s="20" t="s">
        <v>291</v>
      </c>
      <c r="P659" s="20" t="s">
        <v>291</v>
      </c>
      <c r="Q659" s="20" t="s">
        <v>711</v>
      </c>
      <c r="R659" s="20" t="s">
        <v>1676</v>
      </c>
      <c r="S659" s="20">
        <v>20150856</v>
      </c>
      <c r="T659" s="39"/>
      <c r="U659" s="20"/>
      <c r="V659" s="20"/>
      <c r="W659" s="39"/>
      <c r="X659" s="20"/>
      <c r="Y659" s="20"/>
      <c r="Z659" s="20"/>
      <c r="AA659" s="39"/>
    </row>
    <row r="660" spans="2:27" ht="15.75" customHeight="1">
      <c r="B660" s="39"/>
      <c r="C660" s="20"/>
      <c r="D660" s="20"/>
      <c r="E660" s="39"/>
      <c r="F660" s="20"/>
      <c r="G660" s="20"/>
      <c r="H660" s="20"/>
      <c r="I660" s="39"/>
      <c r="J660" s="20"/>
      <c r="K660" s="20"/>
      <c r="L660" s="20"/>
      <c r="M660" s="20"/>
      <c r="N660" s="39"/>
      <c r="O660" s="20" t="s">
        <v>291</v>
      </c>
      <c r="P660" s="20" t="s">
        <v>291</v>
      </c>
      <c r="Q660" s="20" t="s">
        <v>711</v>
      </c>
      <c r="R660" s="20" t="s">
        <v>1677</v>
      </c>
      <c r="S660" s="20">
        <v>20150863</v>
      </c>
      <c r="T660" s="39"/>
      <c r="U660" s="20"/>
      <c r="V660" s="20"/>
      <c r="W660" s="39"/>
      <c r="X660" s="20"/>
      <c r="Y660" s="20"/>
      <c r="Z660" s="20"/>
      <c r="AA660" s="39"/>
    </row>
    <row r="661" spans="2:27" ht="15.75" customHeight="1">
      <c r="B661" s="39"/>
      <c r="C661" s="20"/>
      <c r="D661" s="20"/>
      <c r="E661" s="39"/>
      <c r="F661" s="20"/>
      <c r="G661" s="20"/>
      <c r="H661" s="20"/>
      <c r="I661" s="39"/>
      <c r="J661" s="20"/>
      <c r="K661" s="20"/>
      <c r="L661" s="20"/>
      <c r="M661" s="20"/>
      <c r="N661" s="39"/>
      <c r="O661" s="20" t="s">
        <v>291</v>
      </c>
      <c r="P661" s="20" t="s">
        <v>291</v>
      </c>
      <c r="Q661" s="20" t="s">
        <v>711</v>
      </c>
      <c r="R661" s="20" t="s">
        <v>1678</v>
      </c>
      <c r="S661" s="20">
        <v>20150869</v>
      </c>
      <c r="T661" s="39"/>
      <c r="U661" s="20"/>
      <c r="V661" s="20"/>
      <c r="W661" s="39"/>
      <c r="X661" s="20"/>
      <c r="Y661" s="20"/>
      <c r="Z661" s="20"/>
      <c r="AA661" s="39"/>
    </row>
    <row r="662" spans="2:27" ht="15.75" customHeight="1">
      <c r="B662" s="39"/>
      <c r="C662" s="20"/>
      <c r="D662" s="20"/>
      <c r="E662" s="39"/>
      <c r="F662" s="20"/>
      <c r="G662" s="20"/>
      <c r="H662" s="20"/>
      <c r="I662" s="39"/>
      <c r="J662" s="20"/>
      <c r="K662" s="20"/>
      <c r="L662" s="20"/>
      <c r="M662" s="20"/>
      <c r="N662" s="39"/>
      <c r="O662" s="20" t="s">
        <v>291</v>
      </c>
      <c r="P662" s="20" t="s">
        <v>291</v>
      </c>
      <c r="Q662" s="20" t="s">
        <v>711</v>
      </c>
      <c r="R662" s="20" t="s">
        <v>1679</v>
      </c>
      <c r="S662" s="20">
        <v>20150875</v>
      </c>
      <c r="T662" s="39"/>
      <c r="U662" s="20"/>
      <c r="V662" s="20"/>
      <c r="W662" s="39"/>
      <c r="X662" s="20"/>
      <c r="Y662" s="20"/>
      <c r="Z662" s="20"/>
      <c r="AA662" s="39"/>
    </row>
    <row r="663" spans="2:27" ht="15.75" customHeight="1">
      <c r="B663" s="39"/>
      <c r="C663" s="20"/>
      <c r="D663" s="20"/>
      <c r="E663" s="39"/>
      <c r="F663" s="20"/>
      <c r="G663" s="20"/>
      <c r="H663" s="20"/>
      <c r="I663" s="39"/>
      <c r="J663" s="20"/>
      <c r="K663" s="20"/>
      <c r="L663" s="20"/>
      <c r="M663" s="20"/>
      <c r="N663" s="39"/>
      <c r="O663" s="20" t="s">
        <v>291</v>
      </c>
      <c r="P663" s="20" t="s">
        <v>291</v>
      </c>
      <c r="Q663" s="20" t="s">
        <v>711</v>
      </c>
      <c r="R663" s="20" t="s">
        <v>1680</v>
      </c>
      <c r="S663" s="20">
        <v>20150882</v>
      </c>
      <c r="T663" s="39"/>
      <c r="U663" s="20"/>
      <c r="V663" s="20"/>
      <c r="W663" s="39"/>
      <c r="X663" s="20"/>
      <c r="Y663" s="20"/>
      <c r="Z663" s="20"/>
      <c r="AA663" s="39"/>
    </row>
    <row r="664" spans="2:27" ht="15.75" customHeight="1">
      <c r="B664" s="39"/>
      <c r="C664" s="20"/>
      <c r="D664" s="20"/>
      <c r="E664" s="39"/>
      <c r="F664" s="20"/>
      <c r="G664" s="20"/>
      <c r="H664" s="20"/>
      <c r="I664" s="39"/>
      <c r="J664" s="20"/>
      <c r="K664" s="20"/>
      <c r="L664" s="20"/>
      <c r="M664" s="20"/>
      <c r="N664" s="39"/>
      <c r="O664" s="20" t="s">
        <v>291</v>
      </c>
      <c r="P664" s="20" t="s">
        <v>291</v>
      </c>
      <c r="Q664" s="20" t="s">
        <v>711</v>
      </c>
      <c r="R664" s="20" t="s">
        <v>1681</v>
      </c>
      <c r="S664" s="20">
        <v>20150888</v>
      </c>
      <c r="T664" s="39"/>
      <c r="U664" s="20"/>
      <c r="V664" s="20"/>
      <c r="W664" s="39"/>
      <c r="X664" s="20"/>
      <c r="Y664" s="20"/>
      <c r="Z664" s="20"/>
      <c r="AA664" s="39"/>
    </row>
    <row r="665" spans="2:27" ht="15.75" customHeight="1">
      <c r="B665" s="39"/>
      <c r="C665" s="20"/>
      <c r="D665" s="20"/>
      <c r="E665" s="39"/>
      <c r="F665" s="20"/>
      <c r="G665" s="20"/>
      <c r="H665" s="20"/>
      <c r="I665" s="39"/>
      <c r="J665" s="20"/>
      <c r="K665" s="20"/>
      <c r="L665" s="20"/>
      <c r="M665" s="20"/>
      <c r="N665" s="39"/>
      <c r="O665" s="20" t="s">
        <v>291</v>
      </c>
      <c r="P665" s="20" t="s">
        <v>291</v>
      </c>
      <c r="Q665" s="20" t="s">
        <v>711</v>
      </c>
      <c r="R665" s="20" t="s">
        <v>1682</v>
      </c>
      <c r="S665" s="20">
        <v>20150894</v>
      </c>
      <c r="T665" s="39"/>
      <c r="U665" s="20"/>
      <c r="V665" s="20"/>
      <c r="W665" s="39"/>
      <c r="X665" s="20"/>
      <c r="Y665" s="20"/>
      <c r="Z665" s="20"/>
      <c r="AA665" s="39"/>
    </row>
    <row r="666" spans="2:27" ht="15.75" customHeight="1">
      <c r="B666" s="39"/>
      <c r="C666" s="20"/>
      <c r="D666" s="20"/>
      <c r="E666" s="39"/>
      <c r="F666" s="20"/>
      <c r="G666" s="20"/>
      <c r="H666" s="20"/>
      <c r="I666" s="39"/>
      <c r="J666" s="20"/>
      <c r="K666" s="20"/>
      <c r="L666" s="20"/>
      <c r="M666" s="20"/>
      <c r="N666" s="39"/>
      <c r="O666" s="20" t="s">
        <v>291</v>
      </c>
      <c r="P666" s="20" t="s">
        <v>291</v>
      </c>
      <c r="Q666" s="20" t="s">
        <v>714</v>
      </c>
      <c r="R666" s="20" t="s">
        <v>772</v>
      </c>
      <c r="S666" s="20">
        <v>20150601</v>
      </c>
      <c r="T666" s="39"/>
      <c r="U666" s="20"/>
      <c r="V666" s="20"/>
      <c r="W666" s="39"/>
      <c r="X666" s="20"/>
      <c r="Y666" s="20"/>
      <c r="Z666" s="20"/>
      <c r="AA666" s="39"/>
    </row>
    <row r="667" spans="2:27" ht="15.75" customHeight="1">
      <c r="B667" s="39"/>
      <c r="C667" s="20"/>
      <c r="D667" s="20"/>
      <c r="E667" s="39"/>
      <c r="F667" s="20"/>
      <c r="G667" s="20"/>
      <c r="H667" s="20"/>
      <c r="I667" s="39"/>
      <c r="J667" s="20"/>
      <c r="K667" s="20"/>
      <c r="L667" s="20"/>
      <c r="M667" s="20"/>
      <c r="N667" s="39"/>
      <c r="O667" s="20" t="s">
        <v>291</v>
      </c>
      <c r="P667" s="20" t="s">
        <v>291</v>
      </c>
      <c r="Q667" s="20" t="s">
        <v>714</v>
      </c>
      <c r="R667" s="20" t="s">
        <v>774</v>
      </c>
      <c r="S667" s="20">
        <v>20150602</v>
      </c>
      <c r="T667" s="39"/>
      <c r="U667" s="20"/>
      <c r="V667" s="20"/>
      <c r="W667" s="39"/>
      <c r="X667" s="20"/>
      <c r="Y667" s="20"/>
      <c r="Z667" s="20"/>
      <c r="AA667" s="39"/>
    </row>
    <row r="668" spans="2:27" ht="15.75" customHeight="1">
      <c r="B668" s="39"/>
      <c r="C668" s="20"/>
      <c r="D668" s="20"/>
      <c r="E668" s="39"/>
      <c r="F668" s="20"/>
      <c r="G668" s="20"/>
      <c r="H668" s="20"/>
      <c r="I668" s="39"/>
      <c r="J668" s="20"/>
      <c r="K668" s="20"/>
      <c r="L668" s="20"/>
      <c r="M668" s="20"/>
      <c r="N668" s="39"/>
      <c r="O668" s="20" t="s">
        <v>291</v>
      </c>
      <c r="P668" s="20" t="s">
        <v>291</v>
      </c>
      <c r="Q668" s="20" t="s">
        <v>714</v>
      </c>
      <c r="R668" s="20" t="s">
        <v>776</v>
      </c>
      <c r="S668" s="20">
        <v>20150603</v>
      </c>
      <c r="T668" s="39"/>
      <c r="U668" s="20"/>
      <c r="V668" s="20"/>
      <c r="W668" s="39"/>
      <c r="X668" s="20"/>
      <c r="Y668" s="20"/>
      <c r="Z668" s="20"/>
      <c r="AA668" s="39"/>
    </row>
    <row r="669" spans="2:27" ht="15.75" customHeight="1">
      <c r="B669" s="39"/>
      <c r="C669" s="20"/>
      <c r="D669" s="20"/>
      <c r="E669" s="39"/>
      <c r="F669" s="20"/>
      <c r="G669" s="20"/>
      <c r="H669" s="20"/>
      <c r="I669" s="39"/>
      <c r="J669" s="20"/>
      <c r="K669" s="20"/>
      <c r="L669" s="20"/>
      <c r="M669" s="20"/>
      <c r="N669" s="39"/>
      <c r="O669" s="20" t="s">
        <v>291</v>
      </c>
      <c r="P669" s="20" t="s">
        <v>291</v>
      </c>
      <c r="Q669" s="20" t="s">
        <v>717</v>
      </c>
      <c r="R669" s="20" t="s">
        <v>1683</v>
      </c>
      <c r="S669" s="20">
        <v>20151217</v>
      </c>
      <c r="T669" s="39"/>
      <c r="U669" s="20"/>
      <c r="V669" s="20"/>
      <c r="W669" s="39"/>
      <c r="X669" s="20"/>
      <c r="Y669" s="20"/>
      <c r="Z669" s="20"/>
      <c r="AA669" s="39"/>
    </row>
    <row r="670" spans="2:27" ht="15.75" customHeight="1">
      <c r="B670" s="39"/>
      <c r="C670" s="20"/>
      <c r="D670" s="20"/>
      <c r="E670" s="39"/>
      <c r="F670" s="20"/>
      <c r="G670" s="20"/>
      <c r="H670" s="20"/>
      <c r="I670" s="39"/>
      <c r="J670" s="20"/>
      <c r="K670" s="20"/>
      <c r="L670" s="20"/>
      <c r="M670" s="20"/>
      <c r="N670" s="39"/>
      <c r="O670" s="20" t="s">
        <v>291</v>
      </c>
      <c r="P670" s="20" t="s">
        <v>291</v>
      </c>
      <c r="Q670" s="20" t="s">
        <v>717</v>
      </c>
      <c r="R670" s="20" t="s">
        <v>1684</v>
      </c>
      <c r="S670" s="20">
        <v>20151219</v>
      </c>
      <c r="T670" s="39"/>
      <c r="U670" s="20"/>
      <c r="V670" s="20"/>
      <c r="W670" s="39"/>
      <c r="X670" s="20"/>
      <c r="Y670" s="20"/>
      <c r="Z670" s="20"/>
      <c r="AA670" s="39"/>
    </row>
    <row r="671" spans="2:27" ht="15.75" customHeight="1">
      <c r="B671" s="39"/>
      <c r="C671" s="20"/>
      <c r="D671" s="20"/>
      <c r="E671" s="39"/>
      <c r="F671" s="20"/>
      <c r="G671" s="20"/>
      <c r="H671" s="20"/>
      <c r="I671" s="39"/>
      <c r="J671" s="20"/>
      <c r="K671" s="20"/>
      <c r="L671" s="20"/>
      <c r="M671" s="20"/>
      <c r="N671" s="39"/>
      <c r="O671" s="20" t="s">
        <v>291</v>
      </c>
      <c r="P671" s="20" t="s">
        <v>291</v>
      </c>
      <c r="Q671" s="20" t="s">
        <v>717</v>
      </c>
      <c r="R671" s="20" t="s">
        <v>1685</v>
      </c>
      <c r="S671" s="20">
        <v>20151228</v>
      </c>
      <c r="T671" s="39"/>
      <c r="U671" s="20"/>
      <c r="V671" s="20"/>
      <c r="W671" s="39"/>
      <c r="X671" s="20"/>
      <c r="Y671" s="20"/>
      <c r="Z671" s="20"/>
      <c r="AA671" s="39"/>
    </row>
    <row r="672" spans="2:27" ht="15.75" customHeight="1">
      <c r="B672" s="39"/>
      <c r="C672" s="20"/>
      <c r="D672" s="20"/>
      <c r="E672" s="39"/>
      <c r="F672" s="20"/>
      <c r="G672" s="20"/>
      <c r="H672" s="20"/>
      <c r="I672" s="39"/>
      <c r="J672" s="20"/>
      <c r="K672" s="20"/>
      <c r="L672" s="20"/>
      <c r="M672" s="20"/>
      <c r="N672" s="39"/>
      <c r="O672" s="20" t="s">
        <v>291</v>
      </c>
      <c r="P672" s="20" t="s">
        <v>291</v>
      </c>
      <c r="Q672" s="20" t="s">
        <v>717</v>
      </c>
      <c r="R672" s="20" t="s">
        <v>1686</v>
      </c>
      <c r="S672" s="20">
        <v>20151247</v>
      </c>
      <c r="T672" s="39"/>
      <c r="U672" s="20"/>
      <c r="V672" s="20"/>
      <c r="W672" s="39"/>
      <c r="X672" s="20"/>
      <c r="Y672" s="20"/>
      <c r="Z672" s="20"/>
      <c r="AA672" s="39"/>
    </row>
    <row r="673" spans="2:27" ht="15.75" customHeight="1">
      <c r="B673" s="39"/>
      <c r="C673" s="20"/>
      <c r="D673" s="20"/>
      <c r="E673" s="39"/>
      <c r="F673" s="20"/>
      <c r="G673" s="20"/>
      <c r="H673" s="20"/>
      <c r="I673" s="39"/>
      <c r="J673" s="20"/>
      <c r="K673" s="20"/>
      <c r="L673" s="20"/>
      <c r="M673" s="20"/>
      <c r="N673" s="39"/>
      <c r="O673" s="20" t="s">
        <v>291</v>
      </c>
      <c r="P673" s="20" t="s">
        <v>291</v>
      </c>
      <c r="Q673" s="20" t="s">
        <v>717</v>
      </c>
      <c r="R673" s="20" t="s">
        <v>1687</v>
      </c>
      <c r="S673" s="20">
        <v>20151250</v>
      </c>
      <c r="T673" s="39"/>
      <c r="U673" s="20"/>
      <c r="V673" s="20"/>
      <c r="W673" s="39"/>
      <c r="X673" s="20"/>
      <c r="Y673" s="20"/>
      <c r="Z673" s="20"/>
      <c r="AA673" s="39"/>
    </row>
    <row r="674" spans="2:27" ht="15.75" customHeight="1">
      <c r="B674" s="39"/>
      <c r="C674" s="20"/>
      <c r="D674" s="20"/>
      <c r="E674" s="39"/>
      <c r="F674" s="20"/>
      <c r="G674" s="20"/>
      <c r="H674" s="20"/>
      <c r="I674" s="39"/>
      <c r="J674" s="20"/>
      <c r="K674" s="20"/>
      <c r="L674" s="20"/>
      <c r="M674" s="20"/>
      <c r="N674" s="39"/>
      <c r="O674" s="20" t="s">
        <v>291</v>
      </c>
      <c r="P674" s="20" t="s">
        <v>291</v>
      </c>
      <c r="Q674" s="20" t="s">
        <v>717</v>
      </c>
      <c r="R674" s="20" t="s">
        <v>1688</v>
      </c>
      <c r="S674" s="20">
        <v>20151257</v>
      </c>
      <c r="T674" s="39"/>
      <c r="U674" s="20"/>
      <c r="V674" s="20"/>
      <c r="W674" s="39"/>
      <c r="X674" s="20"/>
      <c r="Y674" s="20"/>
      <c r="Z674" s="20"/>
      <c r="AA674" s="39"/>
    </row>
    <row r="675" spans="2:27" ht="15.75" customHeight="1">
      <c r="B675" s="39"/>
      <c r="C675" s="20"/>
      <c r="D675" s="20"/>
      <c r="E675" s="39"/>
      <c r="F675" s="20"/>
      <c r="G675" s="20"/>
      <c r="H675" s="20"/>
      <c r="I675" s="39"/>
      <c r="J675" s="20"/>
      <c r="K675" s="20"/>
      <c r="L675" s="20"/>
      <c r="M675" s="20"/>
      <c r="N675" s="39"/>
      <c r="O675" s="20" t="s">
        <v>291</v>
      </c>
      <c r="P675" s="20" t="s">
        <v>291</v>
      </c>
      <c r="Q675" s="20" t="s">
        <v>717</v>
      </c>
      <c r="R675" s="20" t="s">
        <v>1689</v>
      </c>
      <c r="S675" s="20">
        <v>20151238</v>
      </c>
      <c r="T675" s="39"/>
      <c r="U675" s="20"/>
      <c r="V675" s="20"/>
      <c r="W675" s="39"/>
      <c r="X675" s="20"/>
      <c r="Y675" s="20"/>
      <c r="Z675" s="20"/>
      <c r="AA675" s="39"/>
    </row>
    <row r="676" spans="2:27" ht="15.75" customHeight="1">
      <c r="B676" s="39"/>
      <c r="C676" s="20"/>
      <c r="D676" s="20"/>
      <c r="E676" s="39"/>
      <c r="F676" s="20"/>
      <c r="G676" s="20"/>
      <c r="H676" s="20"/>
      <c r="I676" s="39"/>
      <c r="J676" s="20"/>
      <c r="K676" s="20"/>
      <c r="L676" s="20"/>
      <c r="M676" s="20"/>
      <c r="N676" s="39"/>
      <c r="O676" s="20" t="s">
        <v>291</v>
      </c>
      <c r="P676" s="20" t="s">
        <v>291</v>
      </c>
      <c r="Q676" s="20" t="s">
        <v>717</v>
      </c>
      <c r="R676" s="20" t="s">
        <v>1690</v>
      </c>
      <c r="S676" s="20">
        <v>20151276</v>
      </c>
      <c r="T676" s="39"/>
      <c r="U676" s="20"/>
      <c r="V676" s="20"/>
      <c r="W676" s="39"/>
      <c r="X676" s="20"/>
      <c r="Y676" s="20"/>
      <c r="Z676" s="20"/>
      <c r="AA676" s="39"/>
    </row>
    <row r="677" spans="2:27" ht="15.75" customHeight="1">
      <c r="B677" s="39"/>
      <c r="C677" s="20"/>
      <c r="D677" s="20"/>
      <c r="E677" s="39"/>
      <c r="F677" s="20"/>
      <c r="G677" s="20"/>
      <c r="H677" s="20"/>
      <c r="I677" s="39"/>
      <c r="J677" s="20"/>
      <c r="K677" s="20"/>
      <c r="L677" s="20"/>
      <c r="M677" s="20"/>
      <c r="N677" s="39"/>
      <c r="O677" s="20" t="s">
        <v>291</v>
      </c>
      <c r="P677" s="20" t="s">
        <v>291</v>
      </c>
      <c r="Q677" s="20" t="s">
        <v>717</v>
      </c>
      <c r="R677" s="20" t="s">
        <v>1691</v>
      </c>
      <c r="S677" s="20">
        <v>20151266</v>
      </c>
      <c r="T677" s="39"/>
      <c r="U677" s="20"/>
      <c r="V677" s="20"/>
      <c r="W677" s="39"/>
      <c r="X677" s="20"/>
      <c r="Y677" s="20"/>
      <c r="Z677" s="20"/>
      <c r="AA677" s="39"/>
    </row>
    <row r="678" spans="2:27" ht="15.75" customHeight="1">
      <c r="B678" s="39"/>
      <c r="C678" s="20"/>
      <c r="D678" s="20"/>
      <c r="E678" s="39"/>
      <c r="F678" s="20"/>
      <c r="G678" s="20"/>
      <c r="H678" s="20"/>
      <c r="I678" s="39"/>
      <c r="J678" s="20"/>
      <c r="K678" s="20"/>
      <c r="L678" s="20"/>
      <c r="M678" s="20"/>
      <c r="N678" s="39"/>
      <c r="O678" s="20" t="s">
        <v>291</v>
      </c>
      <c r="P678" s="20" t="s">
        <v>291</v>
      </c>
      <c r="Q678" s="20" t="s">
        <v>717</v>
      </c>
      <c r="R678" s="20" t="s">
        <v>1692</v>
      </c>
      <c r="S678" s="20">
        <v>20151285</v>
      </c>
      <c r="T678" s="39"/>
      <c r="U678" s="20"/>
      <c r="V678" s="20"/>
      <c r="W678" s="39"/>
      <c r="X678" s="20"/>
      <c r="Y678" s="20"/>
      <c r="Z678" s="20"/>
      <c r="AA678" s="39"/>
    </row>
    <row r="679" spans="2:27" ht="15.75" customHeight="1">
      <c r="B679" s="39"/>
      <c r="C679" s="20"/>
      <c r="D679" s="20"/>
      <c r="E679" s="39"/>
      <c r="F679" s="20"/>
      <c r="G679" s="20"/>
      <c r="H679" s="20"/>
      <c r="I679" s="39"/>
      <c r="J679" s="20"/>
      <c r="K679" s="20"/>
      <c r="L679" s="20"/>
      <c r="M679" s="20"/>
      <c r="N679" s="39"/>
      <c r="O679" s="20" t="s">
        <v>291</v>
      </c>
      <c r="P679" s="20" t="s">
        <v>291</v>
      </c>
      <c r="Q679" s="20" t="s">
        <v>720</v>
      </c>
      <c r="R679" s="20" t="s">
        <v>1693</v>
      </c>
      <c r="S679" s="20">
        <v>20151813</v>
      </c>
      <c r="T679" s="39"/>
      <c r="U679" s="20"/>
      <c r="V679" s="20"/>
      <c r="W679" s="39"/>
      <c r="X679" s="20"/>
      <c r="Y679" s="20"/>
      <c r="Z679" s="20"/>
      <c r="AA679" s="39"/>
    </row>
    <row r="680" spans="2:27" ht="15.75" customHeight="1">
      <c r="B680" s="39"/>
      <c r="C680" s="20"/>
      <c r="D680" s="20"/>
      <c r="E680" s="39"/>
      <c r="F680" s="20"/>
      <c r="G680" s="20"/>
      <c r="H680" s="20"/>
      <c r="I680" s="39"/>
      <c r="J680" s="20"/>
      <c r="K680" s="20"/>
      <c r="L680" s="20"/>
      <c r="M680" s="20"/>
      <c r="N680" s="39"/>
      <c r="O680" s="20" t="s">
        <v>291</v>
      </c>
      <c r="P680" s="20" t="s">
        <v>291</v>
      </c>
      <c r="Q680" s="20" t="s">
        <v>720</v>
      </c>
      <c r="R680" s="20" t="s">
        <v>1694</v>
      </c>
      <c r="S680" s="20">
        <v>20151828</v>
      </c>
      <c r="T680" s="39"/>
      <c r="U680" s="20"/>
      <c r="V680" s="20"/>
      <c r="W680" s="39"/>
      <c r="X680" s="20"/>
      <c r="Y680" s="20"/>
      <c r="Z680" s="20"/>
      <c r="AA680" s="39"/>
    </row>
    <row r="681" spans="2:27" ht="15.75" customHeight="1">
      <c r="B681" s="39"/>
      <c r="C681" s="20"/>
      <c r="D681" s="20"/>
      <c r="E681" s="39"/>
      <c r="F681" s="20"/>
      <c r="G681" s="20"/>
      <c r="H681" s="20"/>
      <c r="I681" s="39"/>
      <c r="J681" s="20"/>
      <c r="K681" s="20"/>
      <c r="L681" s="20"/>
      <c r="M681" s="20"/>
      <c r="N681" s="39"/>
      <c r="O681" s="20" t="s">
        <v>291</v>
      </c>
      <c r="P681" s="20" t="s">
        <v>291</v>
      </c>
      <c r="Q681" s="20" t="s">
        <v>720</v>
      </c>
      <c r="R681" s="20" t="s">
        <v>859</v>
      </c>
      <c r="S681" s="20">
        <v>20151819</v>
      </c>
      <c r="T681" s="39"/>
      <c r="U681" s="20"/>
      <c r="V681" s="20"/>
      <c r="W681" s="39"/>
      <c r="X681" s="20"/>
      <c r="Y681" s="20"/>
      <c r="Z681" s="20"/>
      <c r="AA681" s="39"/>
    </row>
    <row r="682" spans="2:27" ht="15.75" customHeight="1">
      <c r="B682" s="39"/>
      <c r="C682" s="20"/>
      <c r="D682" s="20"/>
      <c r="E682" s="39"/>
      <c r="F682" s="20"/>
      <c r="G682" s="20"/>
      <c r="H682" s="20"/>
      <c r="I682" s="39"/>
      <c r="J682" s="20"/>
      <c r="K682" s="20"/>
      <c r="L682" s="20"/>
      <c r="M682" s="20"/>
      <c r="N682" s="39"/>
      <c r="O682" s="20" t="s">
        <v>291</v>
      </c>
      <c r="P682" s="20" t="s">
        <v>291</v>
      </c>
      <c r="Q682" s="20" t="s">
        <v>720</v>
      </c>
      <c r="R682" s="20" t="s">
        <v>1695</v>
      </c>
      <c r="S682" s="20">
        <v>20151899</v>
      </c>
      <c r="T682" s="39"/>
      <c r="U682" s="20"/>
      <c r="V682" s="20"/>
      <c r="W682" s="39"/>
      <c r="X682" s="20"/>
      <c r="Y682" s="20"/>
      <c r="Z682" s="20"/>
      <c r="AA682" s="39"/>
    </row>
    <row r="683" spans="2:27" ht="15.75" customHeight="1">
      <c r="B683" s="39"/>
      <c r="C683" s="20"/>
      <c r="D683" s="20"/>
      <c r="E683" s="39"/>
      <c r="F683" s="20"/>
      <c r="G683" s="20"/>
      <c r="H683" s="20"/>
      <c r="I683" s="39"/>
      <c r="J683" s="20"/>
      <c r="K683" s="20"/>
      <c r="L683" s="20"/>
      <c r="M683" s="20"/>
      <c r="N683" s="39"/>
      <c r="O683" s="20" t="s">
        <v>291</v>
      </c>
      <c r="P683" s="20" t="s">
        <v>291</v>
      </c>
      <c r="Q683" s="20" t="s">
        <v>720</v>
      </c>
      <c r="R683" s="20" t="s">
        <v>1696</v>
      </c>
      <c r="S683" s="20">
        <v>20151838</v>
      </c>
      <c r="T683" s="39"/>
      <c r="U683" s="20"/>
      <c r="V683" s="20"/>
      <c r="W683" s="39"/>
      <c r="X683" s="20"/>
      <c r="Y683" s="20"/>
      <c r="Z683" s="20"/>
      <c r="AA683" s="39"/>
    </row>
    <row r="684" spans="2:27" ht="15.75" customHeight="1">
      <c r="B684" s="39"/>
      <c r="C684" s="20"/>
      <c r="D684" s="20"/>
      <c r="E684" s="39"/>
      <c r="F684" s="20"/>
      <c r="G684" s="20"/>
      <c r="H684" s="20"/>
      <c r="I684" s="39"/>
      <c r="J684" s="20"/>
      <c r="K684" s="20"/>
      <c r="L684" s="20"/>
      <c r="M684" s="20"/>
      <c r="N684" s="39"/>
      <c r="O684" s="20" t="s">
        <v>291</v>
      </c>
      <c r="P684" s="20" t="s">
        <v>291</v>
      </c>
      <c r="Q684" s="20" t="s">
        <v>720</v>
      </c>
      <c r="R684" s="20" t="s">
        <v>1697</v>
      </c>
      <c r="S684" s="20">
        <v>20151847</v>
      </c>
      <c r="T684" s="39"/>
      <c r="U684" s="20"/>
      <c r="V684" s="20"/>
      <c r="W684" s="39"/>
      <c r="X684" s="20"/>
      <c r="Y684" s="20"/>
      <c r="Z684" s="20"/>
      <c r="AA684" s="39"/>
    </row>
    <row r="685" spans="2:27" ht="15.75" customHeight="1">
      <c r="B685" s="39"/>
      <c r="C685" s="20"/>
      <c r="D685" s="20"/>
      <c r="E685" s="39"/>
      <c r="F685" s="20"/>
      <c r="G685" s="20"/>
      <c r="H685" s="20"/>
      <c r="I685" s="39"/>
      <c r="J685" s="20"/>
      <c r="K685" s="20"/>
      <c r="L685" s="20"/>
      <c r="M685" s="20"/>
      <c r="N685" s="39"/>
      <c r="O685" s="20" t="s">
        <v>291</v>
      </c>
      <c r="P685" s="20" t="s">
        <v>291</v>
      </c>
      <c r="Q685" s="20" t="s">
        <v>720</v>
      </c>
      <c r="R685" s="20" t="s">
        <v>1698</v>
      </c>
      <c r="S685" s="20">
        <v>20151866</v>
      </c>
      <c r="T685" s="39"/>
      <c r="U685" s="20"/>
      <c r="V685" s="20"/>
      <c r="W685" s="39"/>
      <c r="X685" s="20"/>
      <c r="Y685" s="20"/>
      <c r="Z685" s="20"/>
      <c r="AA685" s="39"/>
    </row>
    <row r="686" spans="2:27" ht="15.75" customHeight="1">
      <c r="B686" s="39"/>
      <c r="C686" s="20"/>
      <c r="D686" s="20"/>
      <c r="E686" s="39"/>
      <c r="F686" s="20"/>
      <c r="G686" s="20"/>
      <c r="H686" s="20"/>
      <c r="I686" s="39"/>
      <c r="J686" s="20"/>
      <c r="K686" s="20"/>
      <c r="L686" s="20"/>
      <c r="M686" s="20"/>
      <c r="N686" s="39"/>
      <c r="O686" s="20" t="s">
        <v>291</v>
      </c>
      <c r="P686" s="20" t="s">
        <v>291</v>
      </c>
      <c r="Q686" s="20" t="s">
        <v>720</v>
      </c>
      <c r="R686" s="20" t="s">
        <v>1699</v>
      </c>
      <c r="S686" s="20">
        <v>20151876</v>
      </c>
      <c r="T686" s="39"/>
      <c r="U686" s="20"/>
      <c r="V686" s="20"/>
      <c r="W686" s="39"/>
      <c r="X686" s="20"/>
      <c r="Y686" s="20"/>
      <c r="Z686" s="20"/>
      <c r="AA686" s="39"/>
    </row>
    <row r="687" spans="2:27" ht="15.75" customHeight="1">
      <c r="B687" s="39"/>
      <c r="C687" s="20"/>
      <c r="D687" s="20"/>
      <c r="E687" s="39"/>
      <c r="F687" s="20"/>
      <c r="G687" s="20"/>
      <c r="H687" s="20"/>
      <c r="I687" s="39"/>
      <c r="J687" s="20"/>
      <c r="K687" s="20"/>
      <c r="L687" s="20"/>
      <c r="M687" s="20"/>
      <c r="N687" s="39"/>
      <c r="O687" s="20" t="s">
        <v>291</v>
      </c>
      <c r="P687" s="20" t="s">
        <v>291</v>
      </c>
      <c r="Q687" s="20" t="s">
        <v>720</v>
      </c>
      <c r="R687" s="20" t="s">
        <v>1700</v>
      </c>
      <c r="S687" s="20">
        <v>20151885</v>
      </c>
      <c r="T687" s="39"/>
      <c r="U687" s="20"/>
      <c r="V687" s="20"/>
      <c r="W687" s="39"/>
      <c r="X687" s="20"/>
      <c r="Y687" s="20"/>
      <c r="Z687" s="20"/>
      <c r="AA687" s="39"/>
    </row>
    <row r="688" spans="2:27" ht="15.75" customHeight="1">
      <c r="B688" s="39"/>
      <c r="C688" s="20"/>
      <c r="D688" s="20"/>
      <c r="E688" s="39"/>
      <c r="F688" s="20"/>
      <c r="G688" s="20"/>
      <c r="H688" s="20"/>
      <c r="I688" s="39"/>
      <c r="J688" s="20"/>
      <c r="K688" s="20"/>
      <c r="L688" s="20"/>
      <c r="M688" s="20"/>
      <c r="N688" s="39"/>
      <c r="O688" s="20" t="s">
        <v>291</v>
      </c>
      <c r="P688" s="20" t="s">
        <v>291</v>
      </c>
      <c r="Q688" s="20" t="s">
        <v>720</v>
      </c>
      <c r="R688" s="20" t="s">
        <v>1701</v>
      </c>
      <c r="S688" s="20">
        <v>20151895</v>
      </c>
      <c r="T688" s="39"/>
      <c r="U688" s="20"/>
      <c r="V688" s="20"/>
      <c r="W688" s="39"/>
      <c r="X688" s="20"/>
      <c r="Y688" s="20"/>
      <c r="Z688" s="20"/>
      <c r="AA688" s="39"/>
    </row>
    <row r="689" spans="2:27" ht="15.75" customHeight="1">
      <c r="B689" s="39"/>
      <c r="C689" s="20"/>
      <c r="D689" s="20"/>
      <c r="E689" s="39"/>
      <c r="F689" s="20"/>
      <c r="G689" s="20"/>
      <c r="H689" s="20"/>
      <c r="I689" s="39"/>
      <c r="J689" s="20"/>
      <c r="K689" s="20"/>
      <c r="L689" s="20"/>
      <c r="M689" s="20"/>
      <c r="N689" s="39"/>
      <c r="O689" s="20" t="s">
        <v>291</v>
      </c>
      <c r="P689" s="20" t="s">
        <v>291</v>
      </c>
      <c r="Q689" s="20" t="s">
        <v>723</v>
      </c>
      <c r="R689" s="20" t="s">
        <v>778</v>
      </c>
      <c r="S689" s="20">
        <v>20151904</v>
      </c>
      <c r="T689" s="39"/>
      <c r="U689" s="20"/>
      <c r="V689" s="20"/>
      <c r="W689" s="39"/>
      <c r="X689" s="20"/>
      <c r="Y689" s="20"/>
      <c r="Z689" s="20"/>
      <c r="AA689" s="39"/>
    </row>
    <row r="690" spans="2:27" ht="15.75" customHeight="1">
      <c r="B690" s="39"/>
      <c r="C690" s="20"/>
      <c r="D690" s="20"/>
      <c r="E690" s="39"/>
      <c r="F690" s="20"/>
      <c r="G690" s="20"/>
      <c r="H690" s="20"/>
      <c r="I690" s="39"/>
      <c r="J690" s="20"/>
      <c r="K690" s="20"/>
      <c r="L690" s="20"/>
      <c r="M690" s="20"/>
      <c r="N690" s="39"/>
      <c r="O690" s="20" t="s">
        <v>291</v>
      </c>
      <c r="P690" s="20" t="s">
        <v>291</v>
      </c>
      <c r="Q690" s="20" t="s">
        <v>723</v>
      </c>
      <c r="R690" s="20" t="s">
        <v>780</v>
      </c>
      <c r="S690" s="20">
        <v>20151905</v>
      </c>
      <c r="T690" s="39"/>
      <c r="U690" s="20"/>
      <c r="V690" s="20"/>
      <c r="W690" s="39"/>
      <c r="X690" s="20"/>
      <c r="Y690" s="20"/>
      <c r="Z690" s="20"/>
      <c r="AA690" s="39"/>
    </row>
    <row r="691" spans="2:27" ht="15.75" customHeight="1">
      <c r="B691" s="39"/>
      <c r="C691" s="20"/>
      <c r="D691" s="20"/>
      <c r="E691" s="39"/>
      <c r="F691" s="20"/>
      <c r="G691" s="20"/>
      <c r="H691" s="20"/>
      <c r="I691" s="39"/>
      <c r="J691" s="20"/>
      <c r="K691" s="20"/>
      <c r="L691" s="20"/>
      <c r="M691" s="20"/>
      <c r="N691" s="39"/>
      <c r="O691" s="20" t="s">
        <v>291</v>
      </c>
      <c r="P691" s="20" t="s">
        <v>291</v>
      </c>
      <c r="Q691" s="20" t="s">
        <v>723</v>
      </c>
      <c r="R691" s="20" t="s">
        <v>782</v>
      </c>
      <c r="S691" s="20">
        <v>20151906</v>
      </c>
      <c r="T691" s="39"/>
      <c r="U691" s="20"/>
      <c r="V691" s="20"/>
      <c r="W691" s="39"/>
      <c r="X691" s="20"/>
      <c r="Y691" s="20"/>
      <c r="Z691" s="20"/>
      <c r="AA691" s="39"/>
    </row>
    <row r="692" spans="2:27" ht="15.75" customHeight="1">
      <c r="B692" s="39"/>
      <c r="C692" s="20"/>
      <c r="D692" s="20"/>
      <c r="E692" s="39"/>
      <c r="F692" s="20"/>
      <c r="G692" s="20"/>
      <c r="H692" s="20"/>
      <c r="I692" s="39"/>
      <c r="J692" s="20"/>
      <c r="K692" s="20"/>
      <c r="L692" s="20"/>
      <c r="M692" s="20"/>
      <c r="N692" s="39"/>
      <c r="O692" s="20" t="s">
        <v>291</v>
      </c>
      <c r="P692" s="20" t="s">
        <v>291</v>
      </c>
      <c r="Q692" s="20" t="s">
        <v>726</v>
      </c>
      <c r="R692" s="20" t="s">
        <v>1702</v>
      </c>
      <c r="S692" s="20">
        <v>20152036</v>
      </c>
      <c r="T692" s="39"/>
      <c r="U692" s="20"/>
      <c r="V692" s="20"/>
      <c r="W692" s="39"/>
      <c r="X692" s="20"/>
      <c r="Y692" s="20"/>
      <c r="Z692" s="20"/>
      <c r="AA692" s="39"/>
    </row>
    <row r="693" spans="2:27" ht="15.75" customHeight="1">
      <c r="B693" s="39"/>
      <c r="C693" s="20"/>
      <c r="D693" s="20"/>
      <c r="E693" s="39"/>
      <c r="F693" s="20"/>
      <c r="G693" s="20"/>
      <c r="H693" s="20"/>
      <c r="I693" s="39"/>
      <c r="J693" s="20"/>
      <c r="K693" s="20"/>
      <c r="L693" s="20"/>
      <c r="M693" s="20"/>
      <c r="N693" s="39"/>
      <c r="O693" s="20" t="s">
        <v>291</v>
      </c>
      <c r="P693" s="20" t="s">
        <v>291</v>
      </c>
      <c r="Q693" s="20" t="s">
        <v>726</v>
      </c>
      <c r="R693" s="20" t="s">
        <v>1703</v>
      </c>
      <c r="S693" s="20">
        <v>20152037</v>
      </c>
      <c r="T693" s="39"/>
      <c r="U693" s="20"/>
      <c r="V693" s="20"/>
      <c r="W693" s="39"/>
      <c r="X693" s="20"/>
      <c r="Y693" s="20"/>
      <c r="Z693" s="20"/>
      <c r="AA693" s="39"/>
    </row>
    <row r="694" spans="2:27" ht="15.75" customHeight="1">
      <c r="B694" s="39"/>
      <c r="C694" s="20"/>
      <c r="D694" s="20"/>
      <c r="E694" s="39"/>
      <c r="F694" s="20"/>
      <c r="G694" s="20"/>
      <c r="H694" s="20"/>
      <c r="I694" s="39"/>
      <c r="J694" s="20"/>
      <c r="K694" s="20"/>
      <c r="L694" s="20"/>
      <c r="M694" s="20"/>
      <c r="N694" s="39"/>
      <c r="O694" s="20" t="s">
        <v>291</v>
      </c>
      <c r="P694" s="20" t="s">
        <v>291</v>
      </c>
      <c r="Q694" s="20" t="s">
        <v>726</v>
      </c>
      <c r="R694" s="20" t="s">
        <v>1704</v>
      </c>
      <c r="S694" s="20">
        <v>20152038</v>
      </c>
      <c r="T694" s="39"/>
      <c r="U694" s="20"/>
      <c r="V694" s="20"/>
      <c r="W694" s="39"/>
      <c r="X694" s="20"/>
      <c r="Y694" s="20"/>
      <c r="Z694" s="20"/>
      <c r="AA694" s="39"/>
    </row>
    <row r="695" spans="2:27" ht="15.75" customHeight="1">
      <c r="B695" s="39"/>
      <c r="C695" s="20"/>
      <c r="D695" s="20"/>
      <c r="E695" s="39"/>
      <c r="F695" s="20"/>
      <c r="G695" s="20"/>
      <c r="H695" s="20"/>
      <c r="I695" s="39"/>
      <c r="J695" s="20"/>
      <c r="K695" s="20"/>
      <c r="L695" s="20"/>
      <c r="M695" s="20"/>
      <c r="N695" s="39"/>
      <c r="O695" s="20" t="s">
        <v>291</v>
      </c>
      <c r="P695" s="20" t="s">
        <v>291</v>
      </c>
      <c r="Q695" s="20" t="s">
        <v>726</v>
      </c>
      <c r="R695" s="20" t="s">
        <v>1705</v>
      </c>
      <c r="S695" s="20">
        <v>20152039</v>
      </c>
      <c r="T695" s="39"/>
      <c r="U695" s="20"/>
      <c r="V695" s="20"/>
      <c r="W695" s="39"/>
      <c r="X695" s="20"/>
      <c r="Y695" s="20"/>
      <c r="Z695" s="20"/>
      <c r="AA695" s="39"/>
    </row>
    <row r="696" spans="2:27" ht="15.75" customHeight="1">
      <c r="B696" s="39"/>
      <c r="C696" s="20"/>
      <c r="D696" s="20"/>
      <c r="E696" s="39"/>
      <c r="F696" s="20"/>
      <c r="G696" s="20"/>
      <c r="H696" s="20"/>
      <c r="I696" s="39"/>
      <c r="J696" s="20"/>
      <c r="K696" s="20"/>
      <c r="L696" s="20"/>
      <c r="M696" s="20"/>
      <c r="N696" s="39"/>
      <c r="O696" s="20" t="s">
        <v>291</v>
      </c>
      <c r="P696" s="20" t="s">
        <v>291</v>
      </c>
      <c r="Q696" s="20" t="s">
        <v>729</v>
      </c>
      <c r="R696" s="20" t="s">
        <v>1706</v>
      </c>
      <c r="S696" s="20">
        <v>20152812</v>
      </c>
      <c r="T696" s="39"/>
      <c r="U696" s="20"/>
      <c r="V696" s="20"/>
      <c r="W696" s="39"/>
      <c r="X696" s="20"/>
      <c r="Y696" s="20"/>
      <c r="Z696" s="20"/>
      <c r="AA696" s="39"/>
    </row>
    <row r="697" spans="2:27" ht="15.75" customHeight="1">
      <c r="B697" s="39"/>
      <c r="C697" s="20"/>
      <c r="D697" s="20"/>
      <c r="E697" s="39"/>
      <c r="F697" s="20"/>
      <c r="G697" s="20"/>
      <c r="H697" s="20"/>
      <c r="I697" s="39"/>
      <c r="J697" s="20"/>
      <c r="K697" s="20"/>
      <c r="L697" s="20"/>
      <c r="M697" s="20"/>
      <c r="N697" s="39"/>
      <c r="O697" s="20" t="s">
        <v>291</v>
      </c>
      <c r="P697" s="20" t="s">
        <v>291</v>
      </c>
      <c r="Q697" s="20" t="s">
        <v>729</v>
      </c>
      <c r="R697" s="20" t="s">
        <v>808</v>
      </c>
      <c r="S697" s="20">
        <v>20152823</v>
      </c>
      <c r="T697" s="39"/>
      <c r="U697" s="20"/>
      <c r="V697" s="20"/>
      <c r="W697" s="39"/>
      <c r="X697" s="20"/>
      <c r="Y697" s="20"/>
      <c r="Z697" s="20"/>
      <c r="AA697" s="39"/>
    </row>
    <row r="698" spans="2:27" ht="15.75" customHeight="1">
      <c r="B698" s="39"/>
      <c r="C698" s="20"/>
      <c r="D698" s="20"/>
      <c r="E698" s="39"/>
      <c r="F698" s="20"/>
      <c r="G698" s="20"/>
      <c r="H698" s="20"/>
      <c r="I698" s="39"/>
      <c r="J698" s="20"/>
      <c r="K698" s="20"/>
      <c r="L698" s="20"/>
      <c r="M698" s="20"/>
      <c r="N698" s="39"/>
      <c r="O698" s="20" t="s">
        <v>291</v>
      </c>
      <c r="P698" s="20" t="s">
        <v>291</v>
      </c>
      <c r="Q698" s="20" t="s">
        <v>729</v>
      </c>
      <c r="R698" s="20" t="s">
        <v>1707</v>
      </c>
      <c r="S698" s="20">
        <v>20152824</v>
      </c>
      <c r="T698" s="39"/>
      <c r="U698" s="20"/>
      <c r="V698" s="20"/>
      <c r="W698" s="39"/>
      <c r="X698" s="20"/>
      <c r="Y698" s="20"/>
      <c r="Z698" s="20"/>
      <c r="AA698" s="39"/>
    </row>
    <row r="699" spans="2:27" ht="15.75" customHeight="1">
      <c r="B699" s="39"/>
      <c r="C699" s="20"/>
      <c r="D699" s="20"/>
      <c r="E699" s="39"/>
      <c r="F699" s="20"/>
      <c r="G699" s="20"/>
      <c r="H699" s="20"/>
      <c r="I699" s="39"/>
      <c r="J699" s="20"/>
      <c r="K699" s="20"/>
      <c r="L699" s="20"/>
      <c r="M699" s="20"/>
      <c r="N699" s="39"/>
      <c r="O699" s="20" t="s">
        <v>291</v>
      </c>
      <c r="P699" s="20" t="s">
        <v>291</v>
      </c>
      <c r="Q699" s="20" t="s">
        <v>729</v>
      </c>
      <c r="R699" s="20" t="s">
        <v>816</v>
      </c>
      <c r="S699" s="20">
        <v>20152827</v>
      </c>
      <c r="T699" s="39"/>
      <c r="U699" s="20"/>
      <c r="V699" s="20"/>
      <c r="W699" s="39"/>
      <c r="X699" s="20"/>
      <c r="Y699" s="20"/>
      <c r="Z699" s="20"/>
      <c r="AA699" s="39"/>
    </row>
    <row r="700" spans="2:27" ht="15.75" customHeight="1">
      <c r="B700" s="39"/>
      <c r="C700" s="20"/>
      <c r="D700" s="20"/>
      <c r="E700" s="39"/>
      <c r="F700" s="20"/>
      <c r="G700" s="20"/>
      <c r="H700" s="20"/>
      <c r="I700" s="39"/>
      <c r="J700" s="20"/>
      <c r="K700" s="20"/>
      <c r="L700" s="20"/>
      <c r="M700" s="20"/>
      <c r="N700" s="39"/>
      <c r="O700" s="20" t="s">
        <v>291</v>
      </c>
      <c r="P700" s="20" t="s">
        <v>291</v>
      </c>
      <c r="Q700" s="20" t="s">
        <v>729</v>
      </c>
      <c r="R700" s="20" t="s">
        <v>818</v>
      </c>
      <c r="S700" s="20">
        <v>20152828</v>
      </c>
      <c r="T700" s="39"/>
      <c r="U700" s="20"/>
      <c r="V700" s="20"/>
      <c r="W700" s="39"/>
      <c r="X700" s="20"/>
      <c r="Y700" s="20"/>
      <c r="Z700" s="20"/>
      <c r="AA700" s="39"/>
    </row>
    <row r="701" spans="2:27" ht="15.75" customHeight="1">
      <c r="B701" s="39"/>
      <c r="C701" s="20"/>
      <c r="D701" s="20"/>
      <c r="E701" s="39"/>
      <c r="F701" s="20"/>
      <c r="G701" s="20"/>
      <c r="H701" s="20"/>
      <c r="I701" s="39"/>
      <c r="J701" s="20"/>
      <c r="K701" s="20"/>
      <c r="L701" s="20"/>
      <c r="M701" s="20"/>
      <c r="N701" s="39"/>
      <c r="O701" s="20" t="s">
        <v>291</v>
      </c>
      <c r="P701" s="20" t="s">
        <v>291</v>
      </c>
      <c r="Q701" s="20" t="s">
        <v>729</v>
      </c>
      <c r="R701" s="20" t="s">
        <v>820</v>
      </c>
      <c r="S701" s="20">
        <v>20152829</v>
      </c>
      <c r="T701" s="39"/>
      <c r="U701" s="20"/>
      <c r="V701" s="20"/>
      <c r="W701" s="39"/>
      <c r="X701" s="20"/>
      <c r="Y701" s="20"/>
      <c r="Z701" s="20"/>
      <c r="AA701" s="39"/>
    </row>
    <row r="702" spans="2:27" ht="15.75" customHeight="1">
      <c r="B702" s="39"/>
      <c r="C702" s="20"/>
      <c r="D702" s="20"/>
      <c r="E702" s="39"/>
      <c r="F702" s="20"/>
      <c r="G702" s="20"/>
      <c r="H702" s="20"/>
      <c r="I702" s="39"/>
      <c r="J702" s="20"/>
      <c r="K702" s="20"/>
      <c r="L702" s="20"/>
      <c r="M702" s="20"/>
      <c r="N702" s="39"/>
      <c r="O702" s="20" t="s">
        <v>291</v>
      </c>
      <c r="P702" s="20" t="s">
        <v>291</v>
      </c>
      <c r="Q702" s="20" t="s">
        <v>729</v>
      </c>
      <c r="R702" s="20" t="s">
        <v>1708</v>
      </c>
      <c r="S702" s="20">
        <v>20152830</v>
      </c>
      <c r="T702" s="39"/>
      <c r="U702" s="20"/>
      <c r="V702" s="20"/>
      <c r="W702" s="39"/>
      <c r="X702" s="20"/>
      <c r="Y702" s="20"/>
      <c r="Z702" s="20"/>
      <c r="AA702" s="39"/>
    </row>
    <row r="703" spans="2:27" ht="15.75" customHeight="1">
      <c r="B703" s="39"/>
      <c r="C703" s="20"/>
      <c r="D703" s="20"/>
      <c r="E703" s="39"/>
      <c r="F703" s="20"/>
      <c r="G703" s="20"/>
      <c r="H703" s="20"/>
      <c r="I703" s="39"/>
      <c r="J703" s="20"/>
      <c r="K703" s="20"/>
      <c r="L703" s="20"/>
      <c r="M703" s="20"/>
      <c r="N703" s="39"/>
      <c r="O703" s="20" t="s">
        <v>291</v>
      </c>
      <c r="P703" s="20" t="s">
        <v>291</v>
      </c>
      <c r="Q703" s="20" t="s">
        <v>729</v>
      </c>
      <c r="R703" s="20" t="s">
        <v>1702</v>
      </c>
      <c r="S703" s="20">
        <v>20152836</v>
      </c>
      <c r="T703" s="39"/>
      <c r="U703" s="20"/>
      <c r="V703" s="20"/>
      <c r="W703" s="39"/>
      <c r="X703" s="20"/>
      <c r="Y703" s="20"/>
      <c r="Z703" s="20"/>
      <c r="AA703" s="39"/>
    </row>
    <row r="704" spans="2:27" ht="15.75" customHeight="1">
      <c r="B704" s="39"/>
      <c r="C704" s="20"/>
      <c r="D704" s="20"/>
      <c r="E704" s="39"/>
      <c r="F704" s="20"/>
      <c r="G704" s="20"/>
      <c r="H704" s="20"/>
      <c r="I704" s="39"/>
      <c r="J704" s="20"/>
      <c r="K704" s="20"/>
      <c r="L704" s="20"/>
      <c r="M704" s="20"/>
      <c r="N704" s="39"/>
      <c r="O704" s="20" t="s">
        <v>291</v>
      </c>
      <c r="P704" s="20" t="s">
        <v>291</v>
      </c>
      <c r="Q704" s="20" t="s">
        <v>731</v>
      </c>
      <c r="R704" s="20" t="s">
        <v>948</v>
      </c>
      <c r="S704" s="20">
        <v>20153311</v>
      </c>
      <c r="T704" s="39"/>
      <c r="U704" s="20"/>
      <c r="V704" s="20"/>
      <c r="W704" s="39"/>
      <c r="X704" s="20"/>
      <c r="Y704" s="20"/>
      <c r="Z704" s="20"/>
      <c r="AA704" s="39"/>
    </row>
    <row r="705" spans="2:27" ht="15.75" customHeight="1">
      <c r="B705" s="39"/>
      <c r="C705" s="20"/>
      <c r="D705" s="20"/>
      <c r="E705" s="39"/>
      <c r="F705" s="20"/>
      <c r="G705" s="20"/>
      <c r="H705" s="20"/>
      <c r="I705" s="39"/>
      <c r="J705" s="20"/>
      <c r="K705" s="20"/>
      <c r="L705" s="20"/>
      <c r="M705" s="20"/>
      <c r="N705" s="39"/>
      <c r="O705" s="20" t="s">
        <v>291</v>
      </c>
      <c r="P705" s="20" t="s">
        <v>291</v>
      </c>
      <c r="Q705" s="20" t="s">
        <v>731</v>
      </c>
      <c r="R705" s="20" t="s">
        <v>1709</v>
      </c>
      <c r="S705" s="20">
        <v>20153313</v>
      </c>
      <c r="T705" s="39"/>
      <c r="U705" s="20"/>
      <c r="V705" s="20"/>
      <c r="W705" s="39"/>
      <c r="X705" s="20"/>
      <c r="Y705" s="20"/>
      <c r="Z705" s="20"/>
      <c r="AA705" s="39"/>
    </row>
    <row r="706" spans="2:27" ht="15.75" customHeight="1">
      <c r="B706" s="39"/>
      <c r="C706" s="20"/>
      <c r="D706" s="20"/>
      <c r="E706" s="39"/>
      <c r="F706" s="20"/>
      <c r="G706" s="20"/>
      <c r="H706" s="20"/>
      <c r="I706" s="39"/>
      <c r="J706" s="20"/>
      <c r="K706" s="20"/>
      <c r="L706" s="20"/>
      <c r="M706" s="20"/>
      <c r="N706" s="39"/>
      <c r="O706" s="20" t="s">
        <v>291</v>
      </c>
      <c r="P706" s="20" t="s">
        <v>291</v>
      </c>
      <c r="Q706" s="20" t="s">
        <v>731</v>
      </c>
      <c r="R706" s="20" t="s">
        <v>1710</v>
      </c>
      <c r="S706" s="20">
        <v>20153314</v>
      </c>
      <c r="T706" s="39"/>
      <c r="U706" s="20"/>
      <c r="V706" s="20"/>
      <c r="W706" s="39"/>
      <c r="X706" s="20"/>
      <c r="Y706" s="20"/>
      <c r="Z706" s="20"/>
      <c r="AA706" s="39"/>
    </row>
    <row r="707" spans="2:27" ht="15.75" customHeight="1">
      <c r="B707" s="39"/>
      <c r="C707" s="20"/>
      <c r="D707" s="20"/>
      <c r="E707" s="39"/>
      <c r="F707" s="20"/>
      <c r="G707" s="20"/>
      <c r="H707" s="20"/>
      <c r="I707" s="39"/>
      <c r="J707" s="20"/>
      <c r="K707" s="20"/>
      <c r="L707" s="20"/>
      <c r="M707" s="20"/>
      <c r="N707" s="39"/>
      <c r="O707" s="20" t="s">
        <v>291</v>
      </c>
      <c r="P707" s="20" t="s">
        <v>291</v>
      </c>
      <c r="Q707" s="20" t="s">
        <v>731</v>
      </c>
      <c r="R707" s="20" t="s">
        <v>1711</v>
      </c>
      <c r="S707" s="20">
        <v>20153319</v>
      </c>
      <c r="T707" s="39"/>
      <c r="U707" s="20"/>
      <c r="V707" s="20"/>
      <c r="W707" s="39"/>
      <c r="X707" s="20"/>
      <c r="Y707" s="20"/>
      <c r="Z707" s="20"/>
      <c r="AA707" s="39"/>
    </row>
    <row r="708" spans="2:27" ht="15.75" customHeight="1">
      <c r="B708" s="39"/>
      <c r="C708" s="20"/>
      <c r="D708" s="20"/>
      <c r="E708" s="39"/>
      <c r="F708" s="20"/>
      <c r="G708" s="20"/>
      <c r="H708" s="20"/>
      <c r="I708" s="39"/>
      <c r="J708" s="20"/>
      <c r="K708" s="20"/>
      <c r="L708" s="20"/>
      <c r="M708" s="20"/>
      <c r="N708" s="39"/>
      <c r="O708" s="20" t="s">
        <v>291</v>
      </c>
      <c r="P708" s="20" t="s">
        <v>291</v>
      </c>
      <c r="Q708" s="20" t="s">
        <v>731</v>
      </c>
      <c r="R708" s="20" t="s">
        <v>1712</v>
      </c>
      <c r="S708" s="20">
        <v>20153323</v>
      </c>
      <c r="T708" s="39"/>
      <c r="U708" s="20"/>
      <c r="V708" s="20"/>
      <c r="W708" s="39"/>
      <c r="X708" s="20"/>
      <c r="Y708" s="20"/>
      <c r="Z708" s="20"/>
      <c r="AA708" s="39"/>
    </row>
    <row r="709" spans="2:27" ht="15.75" customHeight="1">
      <c r="B709" s="39"/>
      <c r="C709" s="20"/>
      <c r="D709" s="20"/>
      <c r="E709" s="39"/>
      <c r="F709" s="20"/>
      <c r="G709" s="20"/>
      <c r="H709" s="20"/>
      <c r="I709" s="39"/>
      <c r="J709" s="20"/>
      <c r="K709" s="20"/>
      <c r="L709" s="20"/>
      <c r="M709" s="20"/>
      <c r="N709" s="39"/>
      <c r="O709" s="20" t="s">
        <v>291</v>
      </c>
      <c r="P709" s="20" t="s">
        <v>291</v>
      </c>
      <c r="Q709" s="20" t="s">
        <v>731</v>
      </c>
      <c r="R709" s="20" t="s">
        <v>1035</v>
      </c>
      <c r="S709" s="20">
        <v>20153338</v>
      </c>
      <c r="T709" s="39"/>
      <c r="U709" s="20"/>
      <c r="V709" s="20"/>
      <c r="W709" s="39"/>
      <c r="X709" s="20"/>
      <c r="Y709" s="20"/>
      <c r="Z709" s="20"/>
      <c r="AA709" s="39"/>
    </row>
    <row r="710" spans="2:27" ht="15.75" customHeight="1">
      <c r="B710" s="39"/>
      <c r="C710" s="20"/>
      <c r="D710" s="20"/>
      <c r="E710" s="39"/>
      <c r="F710" s="20"/>
      <c r="G710" s="20"/>
      <c r="H710" s="20"/>
      <c r="I710" s="39"/>
      <c r="J710" s="20"/>
      <c r="K710" s="20"/>
      <c r="L710" s="20"/>
      <c r="M710" s="20"/>
      <c r="N710" s="39"/>
      <c r="O710" s="20" t="s">
        <v>291</v>
      </c>
      <c r="P710" s="20" t="s">
        <v>291</v>
      </c>
      <c r="Q710" s="20" t="s">
        <v>731</v>
      </c>
      <c r="R710" s="20" t="s">
        <v>1713</v>
      </c>
      <c r="S710" s="20">
        <v>20153328</v>
      </c>
      <c r="T710" s="39"/>
      <c r="U710" s="20"/>
      <c r="V710" s="20"/>
      <c r="W710" s="39"/>
      <c r="X710" s="20"/>
      <c r="Y710" s="20"/>
      <c r="Z710" s="20"/>
      <c r="AA710" s="39"/>
    </row>
    <row r="711" spans="2:27" ht="15.75" customHeight="1">
      <c r="B711" s="39"/>
      <c r="C711" s="20"/>
      <c r="D711" s="20"/>
      <c r="E711" s="39"/>
      <c r="F711" s="20"/>
      <c r="G711" s="20"/>
      <c r="H711" s="20"/>
      <c r="I711" s="39"/>
      <c r="J711" s="20"/>
      <c r="K711" s="20"/>
      <c r="L711" s="20"/>
      <c r="M711" s="20"/>
      <c r="N711" s="39"/>
      <c r="O711" s="20" t="s">
        <v>291</v>
      </c>
      <c r="P711" s="20" t="s">
        <v>291</v>
      </c>
      <c r="Q711" s="20" t="s">
        <v>731</v>
      </c>
      <c r="R711" s="20" t="s">
        <v>1714</v>
      </c>
      <c r="S711" s="20">
        <v>20153333</v>
      </c>
      <c r="T711" s="39"/>
      <c r="U711" s="20"/>
      <c r="V711" s="20"/>
      <c r="W711" s="39"/>
      <c r="X711" s="20"/>
      <c r="Y711" s="20"/>
      <c r="Z711" s="20"/>
      <c r="AA711" s="39"/>
    </row>
    <row r="712" spans="2:27" ht="15.75" customHeight="1">
      <c r="B712" s="39"/>
      <c r="C712" s="20"/>
      <c r="D712" s="20"/>
      <c r="E712" s="39"/>
      <c r="F712" s="20"/>
      <c r="G712" s="20"/>
      <c r="H712" s="20"/>
      <c r="I712" s="39"/>
      <c r="J712" s="20"/>
      <c r="K712" s="20"/>
      <c r="L712" s="20"/>
      <c r="M712" s="20"/>
      <c r="N712" s="39"/>
      <c r="O712" s="20" t="s">
        <v>291</v>
      </c>
      <c r="P712" s="20" t="s">
        <v>291</v>
      </c>
      <c r="Q712" s="20" t="s">
        <v>731</v>
      </c>
      <c r="R712" s="20" t="s">
        <v>1715</v>
      </c>
      <c r="S712" s="20">
        <v>20153342</v>
      </c>
      <c r="T712" s="39"/>
      <c r="U712" s="20"/>
      <c r="V712" s="20"/>
      <c r="W712" s="39"/>
      <c r="X712" s="20"/>
      <c r="Y712" s="20"/>
      <c r="Z712" s="20"/>
      <c r="AA712" s="39"/>
    </row>
    <row r="713" spans="2:27" ht="15.75" customHeight="1">
      <c r="B713" s="39"/>
      <c r="C713" s="20"/>
      <c r="D713" s="20"/>
      <c r="E713" s="39"/>
      <c r="F713" s="20"/>
      <c r="G713" s="20"/>
      <c r="H713" s="20"/>
      <c r="I713" s="39"/>
      <c r="J713" s="20"/>
      <c r="K713" s="20"/>
      <c r="L713" s="20"/>
      <c r="M713" s="20"/>
      <c r="N713" s="39"/>
      <c r="O713" s="20" t="s">
        <v>291</v>
      </c>
      <c r="P713" s="20" t="s">
        <v>291</v>
      </c>
      <c r="Q713" s="20" t="s">
        <v>731</v>
      </c>
      <c r="R713" s="20" t="s">
        <v>1716</v>
      </c>
      <c r="S713" s="20">
        <v>20153347</v>
      </c>
      <c r="T713" s="39"/>
      <c r="U713" s="20"/>
      <c r="V713" s="20"/>
      <c r="W713" s="39"/>
      <c r="X713" s="20"/>
      <c r="Y713" s="20"/>
      <c r="Z713" s="20"/>
      <c r="AA713" s="39"/>
    </row>
    <row r="714" spans="2:27" ht="15.75" customHeight="1">
      <c r="B714" s="39"/>
      <c r="C714" s="20"/>
      <c r="D714" s="20"/>
      <c r="E714" s="39"/>
      <c r="F714" s="20"/>
      <c r="G714" s="20"/>
      <c r="H714" s="20"/>
      <c r="I714" s="39"/>
      <c r="J714" s="20"/>
      <c r="K714" s="20"/>
      <c r="L714" s="20"/>
      <c r="M714" s="20"/>
      <c r="N714" s="39"/>
      <c r="O714" s="20" t="s">
        <v>291</v>
      </c>
      <c r="P714" s="20" t="s">
        <v>291</v>
      </c>
      <c r="Q714" s="20" t="s">
        <v>731</v>
      </c>
      <c r="R714" s="20" t="s">
        <v>1717</v>
      </c>
      <c r="S714" s="20">
        <v>20153352</v>
      </c>
      <c r="T714" s="39"/>
      <c r="U714" s="20"/>
      <c r="V714" s="20"/>
      <c r="W714" s="39"/>
      <c r="X714" s="20"/>
      <c r="Y714" s="20"/>
      <c r="Z714" s="20"/>
      <c r="AA714" s="39"/>
    </row>
    <row r="715" spans="2:27" ht="15.75" customHeight="1">
      <c r="B715" s="39"/>
      <c r="C715" s="20"/>
      <c r="D715" s="20"/>
      <c r="E715" s="39"/>
      <c r="F715" s="20"/>
      <c r="G715" s="20"/>
      <c r="H715" s="20"/>
      <c r="I715" s="39"/>
      <c r="J715" s="20"/>
      <c r="K715" s="20"/>
      <c r="L715" s="20"/>
      <c r="M715" s="20"/>
      <c r="N715" s="39"/>
      <c r="O715" s="20" t="s">
        <v>291</v>
      </c>
      <c r="P715" s="20" t="s">
        <v>291</v>
      </c>
      <c r="Q715" s="20" t="s">
        <v>731</v>
      </c>
      <c r="R715" s="20" t="s">
        <v>1718</v>
      </c>
      <c r="S715" s="20">
        <v>20153355</v>
      </c>
      <c r="T715" s="39"/>
      <c r="U715" s="20"/>
      <c r="V715" s="20"/>
      <c r="W715" s="39"/>
      <c r="X715" s="20"/>
      <c r="Y715" s="20"/>
      <c r="Z715" s="20"/>
      <c r="AA715" s="39"/>
    </row>
    <row r="716" spans="2:27" ht="15.75" customHeight="1">
      <c r="B716" s="39"/>
      <c r="C716" s="20"/>
      <c r="D716" s="20"/>
      <c r="E716" s="39"/>
      <c r="F716" s="20"/>
      <c r="G716" s="20"/>
      <c r="H716" s="20"/>
      <c r="I716" s="39"/>
      <c r="J716" s="20"/>
      <c r="K716" s="20"/>
      <c r="L716" s="20"/>
      <c r="M716" s="20"/>
      <c r="N716" s="39"/>
      <c r="O716" s="20" t="s">
        <v>291</v>
      </c>
      <c r="P716" s="20" t="s">
        <v>291</v>
      </c>
      <c r="Q716" s="20" t="s">
        <v>731</v>
      </c>
      <c r="R716" s="20" t="s">
        <v>1719</v>
      </c>
      <c r="S716" s="20">
        <v>20153357</v>
      </c>
      <c r="T716" s="39"/>
      <c r="U716" s="20"/>
      <c r="V716" s="20"/>
      <c r="W716" s="39"/>
      <c r="X716" s="20"/>
      <c r="Y716" s="20"/>
      <c r="Z716" s="20"/>
      <c r="AA716" s="39"/>
    </row>
    <row r="717" spans="2:27" ht="15.75" customHeight="1">
      <c r="B717" s="39"/>
      <c r="C717" s="20"/>
      <c r="D717" s="20"/>
      <c r="E717" s="39"/>
      <c r="F717" s="20"/>
      <c r="G717" s="20"/>
      <c r="H717" s="20"/>
      <c r="I717" s="39"/>
      <c r="J717" s="20"/>
      <c r="K717" s="20"/>
      <c r="L717" s="20"/>
      <c r="M717" s="20"/>
      <c r="N717" s="39"/>
      <c r="O717" s="20" t="s">
        <v>291</v>
      </c>
      <c r="P717" s="20" t="s">
        <v>291</v>
      </c>
      <c r="Q717" s="20" t="s">
        <v>731</v>
      </c>
      <c r="R717" s="20" t="s">
        <v>1720</v>
      </c>
      <c r="S717" s="20">
        <v>20153361</v>
      </c>
      <c r="T717" s="39"/>
      <c r="U717" s="20"/>
      <c r="V717" s="20"/>
      <c r="W717" s="39"/>
      <c r="X717" s="20"/>
      <c r="Y717" s="20"/>
      <c r="Z717" s="20"/>
      <c r="AA717" s="39"/>
    </row>
    <row r="718" spans="2:27" ht="15.75" customHeight="1">
      <c r="B718" s="39"/>
      <c r="C718" s="20"/>
      <c r="D718" s="20"/>
      <c r="E718" s="39"/>
      <c r="F718" s="20"/>
      <c r="G718" s="20"/>
      <c r="H718" s="20"/>
      <c r="I718" s="39"/>
      <c r="J718" s="20"/>
      <c r="K718" s="20"/>
      <c r="L718" s="20"/>
      <c r="M718" s="20"/>
      <c r="N718" s="39"/>
      <c r="O718" s="20" t="s">
        <v>291</v>
      </c>
      <c r="P718" s="20" t="s">
        <v>291</v>
      </c>
      <c r="Q718" s="20" t="s">
        <v>731</v>
      </c>
      <c r="R718" s="20" t="s">
        <v>1721</v>
      </c>
      <c r="S718" s="20">
        <v>20153366</v>
      </c>
      <c r="T718" s="39"/>
      <c r="U718" s="20"/>
      <c r="V718" s="20"/>
      <c r="W718" s="39"/>
      <c r="X718" s="20"/>
      <c r="Y718" s="20"/>
      <c r="Z718" s="20"/>
      <c r="AA718" s="39"/>
    </row>
    <row r="719" spans="2:27" ht="15.75" customHeight="1">
      <c r="B719" s="39"/>
      <c r="C719" s="20"/>
      <c r="D719" s="20"/>
      <c r="E719" s="39"/>
      <c r="F719" s="20"/>
      <c r="G719" s="20"/>
      <c r="H719" s="20"/>
      <c r="I719" s="39"/>
      <c r="J719" s="20"/>
      <c r="K719" s="20"/>
      <c r="L719" s="20"/>
      <c r="M719" s="20"/>
      <c r="N719" s="39"/>
      <c r="O719" s="20" t="s">
        <v>291</v>
      </c>
      <c r="P719" s="20" t="s">
        <v>291</v>
      </c>
      <c r="Q719" s="20" t="s">
        <v>731</v>
      </c>
      <c r="R719" s="20" t="s">
        <v>1722</v>
      </c>
      <c r="S719" s="20">
        <v>20153371</v>
      </c>
      <c r="T719" s="39"/>
      <c r="U719" s="20"/>
      <c r="V719" s="20"/>
      <c r="W719" s="39"/>
      <c r="X719" s="20"/>
      <c r="Y719" s="20"/>
      <c r="Z719" s="20"/>
      <c r="AA719" s="39"/>
    </row>
    <row r="720" spans="2:27" ht="15.75" customHeight="1">
      <c r="B720" s="39"/>
      <c r="C720" s="20"/>
      <c r="D720" s="20"/>
      <c r="E720" s="39"/>
      <c r="F720" s="20"/>
      <c r="G720" s="20"/>
      <c r="H720" s="20"/>
      <c r="I720" s="39"/>
      <c r="J720" s="20"/>
      <c r="K720" s="20"/>
      <c r="L720" s="20"/>
      <c r="M720" s="20"/>
      <c r="N720" s="39"/>
      <c r="O720" s="20" t="s">
        <v>291</v>
      </c>
      <c r="P720" s="20" t="s">
        <v>291</v>
      </c>
      <c r="Q720" s="20" t="s">
        <v>731</v>
      </c>
      <c r="R720" s="20" t="s">
        <v>1723</v>
      </c>
      <c r="S720" s="20">
        <v>20153376</v>
      </c>
      <c r="T720" s="39"/>
      <c r="U720" s="20"/>
      <c r="V720" s="20"/>
      <c r="W720" s="39"/>
      <c r="X720" s="20"/>
      <c r="Y720" s="20"/>
      <c r="Z720" s="20"/>
      <c r="AA720" s="39"/>
    </row>
    <row r="721" spans="2:27" ht="15.75" customHeight="1">
      <c r="B721" s="39"/>
      <c r="C721" s="20"/>
      <c r="D721" s="20"/>
      <c r="E721" s="39"/>
      <c r="F721" s="20"/>
      <c r="G721" s="20"/>
      <c r="H721" s="20"/>
      <c r="I721" s="39"/>
      <c r="J721" s="20"/>
      <c r="K721" s="20"/>
      <c r="L721" s="20"/>
      <c r="M721" s="20"/>
      <c r="N721" s="39"/>
      <c r="O721" s="20" t="s">
        <v>291</v>
      </c>
      <c r="P721" s="20" t="s">
        <v>291</v>
      </c>
      <c r="Q721" s="20" t="s">
        <v>731</v>
      </c>
      <c r="R721" s="20" t="s">
        <v>1724</v>
      </c>
      <c r="S721" s="20">
        <v>20153380</v>
      </c>
      <c r="T721" s="39"/>
      <c r="U721" s="20"/>
      <c r="V721" s="20"/>
      <c r="W721" s="39"/>
      <c r="X721" s="20"/>
      <c r="Y721" s="20"/>
      <c r="Z721" s="20"/>
      <c r="AA721" s="39"/>
    </row>
    <row r="722" spans="2:27" ht="15.75" customHeight="1">
      <c r="B722" s="39"/>
      <c r="C722" s="20"/>
      <c r="D722" s="20"/>
      <c r="E722" s="39"/>
      <c r="F722" s="20"/>
      <c r="G722" s="20"/>
      <c r="H722" s="20"/>
      <c r="I722" s="39"/>
      <c r="J722" s="20"/>
      <c r="K722" s="20"/>
      <c r="L722" s="20"/>
      <c r="M722" s="20"/>
      <c r="N722" s="39"/>
      <c r="O722" s="20" t="s">
        <v>291</v>
      </c>
      <c r="P722" s="20" t="s">
        <v>291</v>
      </c>
      <c r="Q722" s="20" t="s">
        <v>731</v>
      </c>
      <c r="R722" s="20" t="s">
        <v>1725</v>
      </c>
      <c r="S722" s="20">
        <v>20153390</v>
      </c>
      <c r="T722" s="39"/>
      <c r="U722" s="20"/>
      <c r="V722" s="20"/>
      <c r="W722" s="39"/>
      <c r="X722" s="20"/>
      <c r="Y722" s="20"/>
      <c r="Z722" s="20"/>
      <c r="AA722" s="39"/>
    </row>
    <row r="723" spans="2:27" ht="15.75" customHeight="1">
      <c r="B723" s="39"/>
      <c r="C723" s="20"/>
      <c r="D723" s="20"/>
      <c r="E723" s="39"/>
      <c r="F723" s="20"/>
      <c r="G723" s="20"/>
      <c r="H723" s="20"/>
      <c r="I723" s="39"/>
      <c r="J723" s="20"/>
      <c r="K723" s="20"/>
      <c r="L723" s="20"/>
      <c r="M723" s="20"/>
      <c r="N723" s="39"/>
      <c r="O723" s="20" t="s">
        <v>291</v>
      </c>
      <c r="P723" s="20" t="s">
        <v>291</v>
      </c>
      <c r="Q723" s="20" t="s">
        <v>731</v>
      </c>
      <c r="R723" s="20" t="s">
        <v>1726</v>
      </c>
      <c r="S723" s="20">
        <v>20153385</v>
      </c>
      <c r="T723" s="39"/>
      <c r="U723" s="20"/>
      <c r="V723" s="20"/>
      <c r="W723" s="39"/>
      <c r="X723" s="20"/>
      <c r="Y723" s="20"/>
      <c r="Z723" s="20"/>
      <c r="AA723" s="39"/>
    </row>
    <row r="724" spans="2:27" ht="15.75" customHeight="1">
      <c r="B724" s="39"/>
      <c r="C724" s="20"/>
      <c r="D724" s="20"/>
      <c r="E724" s="39"/>
      <c r="F724" s="20"/>
      <c r="G724" s="20"/>
      <c r="H724" s="20"/>
      <c r="I724" s="39"/>
      <c r="J724" s="20"/>
      <c r="K724" s="20"/>
      <c r="L724" s="20"/>
      <c r="M724" s="20"/>
      <c r="N724" s="39"/>
      <c r="O724" s="20" t="s">
        <v>291</v>
      </c>
      <c r="P724" s="20" t="s">
        <v>291</v>
      </c>
      <c r="Q724" s="20" t="s">
        <v>731</v>
      </c>
      <c r="R724" s="20" t="s">
        <v>1727</v>
      </c>
      <c r="S724" s="20">
        <v>20153395</v>
      </c>
      <c r="T724" s="39"/>
      <c r="U724" s="20"/>
      <c r="V724" s="20"/>
      <c r="W724" s="39"/>
      <c r="X724" s="20"/>
      <c r="Y724" s="20"/>
      <c r="Z724" s="20"/>
      <c r="AA724" s="39"/>
    </row>
    <row r="725" spans="2:27" ht="15.75" customHeight="1">
      <c r="B725" s="39"/>
      <c r="C725" s="20"/>
      <c r="D725" s="20"/>
      <c r="E725" s="39"/>
      <c r="F725" s="20"/>
      <c r="G725" s="20"/>
      <c r="H725" s="20"/>
      <c r="I725" s="39"/>
      <c r="J725" s="20"/>
      <c r="K725" s="20"/>
      <c r="L725" s="20"/>
      <c r="M725" s="20"/>
      <c r="N725" s="39"/>
      <c r="O725" s="20" t="s">
        <v>291</v>
      </c>
      <c r="P725" s="20" t="s">
        <v>291</v>
      </c>
      <c r="Q725" s="20" t="s">
        <v>734</v>
      </c>
      <c r="R725" s="20" t="s">
        <v>1728</v>
      </c>
      <c r="S725" s="20">
        <v>20153511</v>
      </c>
      <c r="T725" s="39"/>
      <c r="U725" s="20"/>
      <c r="V725" s="20"/>
      <c r="W725" s="39"/>
      <c r="X725" s="20"/>
      <c r="Y725" s="20"/>
      <c r="Z725" s="20"/>
      <c r="AA725" s="39"/>
    </row>
    <row r="726" spans="2:27" ht="15.75" customHeight="1">
      <c r="B726" s="39"/>
      <c r="C726" s="20"/>
      <c r="D726" s="20"/>
      <c r="E726" s="39"/>
      <c r="F726" s="20"/>
      <c r="G726" s="20"/>
      <c r="H726" s="20"/>
      <c r="I726" s="39"/>
      <c r="J726" s="20"/>
      <c r="K726" s="20"/>
      <c r="L726" s="20"/>
      <c r="M726" s="20"/>
      <c r="N726" s="39"/>
      <c r="O726" s="20" t="s">
        <v>291</v>
      </c>
      <c r="P726" s="20" t="s">
        <v>291</v>
      </c>
      <c r="Q726" s="20" t="s">
        <v>734</v>
      </c>
      <c r="R726" s="20" t="s">
        <v>1707</v>
      </c>
      <c r="S726" s="20">
        <v>20153524</v>
      </c>
      <c r="T726" s="39"/>
      <c r="U726" s="20"/>
      <c r="V726" s="20"/>
      <c r="W726" s="39"/>
      <c r="X726" s="20"/>
      <c r="Y726" s="20"/>
      <c r="Z726" s="20"/>
      <c r="AA726" s="39"/>
    </row>
    <row r="727" spans="2:27" ht="15.75" customHeight="1">
      <c r="B727" s="39"/>
      <c r="C727" s="20"/>
      <c r="D727" s="20"/>
      <c r="E727" s="39"/>
      <c r="F727" s="20"/>
      <c r="G727" s="20"/>
      <c r="H727" s="20"/>
      <c r="I727" s="39"/>
      <c r="J727" s="20"/>
      <c r="K727" s="20"/>
      <c r="L727" s="20"/>
      <c r="M727" s="20"/>
      <c r="N727" s="39"/>
      <c r="O727" s="20" t="s">
        <v>291</v>
      </c>
      <c r="P727" s="20" t="s">
        <v>291</v>
      </c>
      <c r="Q727" s="20" t="s">
        <v>734</v>
      </c>
      <c r="R727" s="20" t="s">
        <v>812</v>
      </c>
      <c r="S727" s="20">
        <v>20153525</v>
      </c>
      <c r="T727" s="39"/>
      <c r="U727" s="20"/>
      <c r="V727" s="20"/>
      <c r="W727" s="39"/>
      <c r="X727" s="20"/>
      <c r="Y727" s="20"/>
      <c r="Z727" s="20"/>
      <c r="AA727" s="39"/>
    </row>
    <row r="728" spans="2:27" ht="15.75" customHeight="1">
      <c r="B728" s="39"/>
      <c r="C728" s="20"/>
      <c r="D728" s="20"/>
      <c r="E728" s="39"/>
      <c r="F728" s="20"/>
      <c r="G728" s="20"/>
      <c r="H728" s="20"/>
      <c r="I728" s="39"/>
      <c r="J728" s="20"/>
      <c r="K728" s="20"/>
      <c r="L728" s="20"/>
      <c r="M728" s="20"/>
      <c r="N728" s="39"/>
      <c r="O728" s="20" t="s">
        <v>291</v>
      </c>
      <c r="P728" s="20" t="s">
        <v>291</v>
      </c>
      <c r="Q728" s="20" t="s">
        <v>734</v>
      </c>
      <c r="R728" s="20" t="s">
        <v>814</v>
      </c>
      <c r="S728" s="20">
        <v>20153526</v>
      </c>
      <c r="T728" s="39"/>
      <c r="U728" s="20"/>
      <c r="V728" s="20"/>
      <c r="W728" s="39"/>
      <c r="X728" s="20"/>
      <c r="Y728" s="20"/>
      <c r="Z728" s="20"/>
      <c r="AA728" s="39"/>
    </row>
    <row r="729" spans="2:27" ht="15.75" customHeight="1">
      <c r="B729" s="39"/>
      <c r="C729" s="20"/>
      <c r="D729" s="20"/>
      <c r="E729" s="39"/>
      <c r="F729" s="20"/>
      <c r="G729" s="20"/>
      <c r="H729" s="20"/>
      <c r="I729" s="39"/>
      <c r="J729" s="20"/>
      <c r="K729" s="20"/>
      <c r="L729" s="20"/>
      <c r="M729" s="20"/>
      <c r="N729" s="39"/>
      <c r="O729" s="20" t="s">
        <v>291</v>
      </c>
      <c r="P729" s="20" t="s">
        <v>291</v>
      </c>
      <c r="Q729" s="20" t="s">
        <v>737</v>
      </c>
      <c r="R729" s="20" t="s">
        <v>560</v>
      </c>
      <c r="S729" s="20">
        <v>20153710</v>
      </c>
      <c r="T729" s="39"/>
      <c r="U729" s="20"/>
      <c r="V729" s="20"/>
      <c r="W729" s="39"/>
      <c r="X729" s="20"/>
      <c r="Y729" s="20"/>
      <c r="Z729" s="20"/>
      <c r="AA729" s="39"/>
    </row>
    <row r="730" spans="2:27" ht="15.75" customHeight="1">
      <c r="B730" s="39"/>
      <c r="C730" s="20"/>
      <c r="D730" s="20"/>
      <c r="E730" s="39"/>
      <c r="F730" s="20"/>
      <c r="G730" s="20"/>
      <c r="H730" s="20"/>
      <c r="I730" s="39"/>
      <c r="J730" s="20"/>
      <c r="K730" s="20"/>
      <c r="L730" s="20"/>
      <c r="M730" s="20"/>
      <c r="N730" s="39"/>
      <c r="O730" s="20" t="s">
        <v>291</v>
      </c>
      <c r="P730" s="20" t="s">
        <v>291</v>
      </c>
      <c r="Q730" s="20" t="s">
        <v>737</v>
      </c>
      <c r="R730" s="20" t="s">
        <v>1729</v>
      </c>
      <c r="S730" s="20">
        <v>20153711</v>
      </c>
      <c r="T730" s="39"/>
      <c r="U730" s="20"/>
      <c r="V730" s="20"/>
      <c r="W730" s="39"/>
      <c r="X730" s="20"/>
      <c r="Y730" s="20"/>
      <c r="Z730" s="20"/>
      <c r="AA730" s="39"/>
    </row>
    <row r="731" spans="2:27" ht="15.75" customHeight="1">
      <c r="B731" s="39"/>
      <c r="C731" s="20"/>
      <c r="D731" s="20"/>
      <c r="E731" s="39"/>
      <c r="F731" s="20"/>
      <c r="G731" s="20"/>
      <c r="H731" s="20"/>
      <c r="I731" s="39"/>
      <c r="J731" s="20"/>
      <c r="K731" s="20"/>
      <c r="L731" s="20"/>
      <c r="M731" s="20"/>
      <c r="N731" s="39"/>
      <c r="O731" s="20" t="s">
        <v>291</v>
      </c>
      <c r="P731" s="20" t="s">
        <v>291</v>
      </c>
      <c r="Q731" s="20" t="s">
        <v>737</v>
      </c>
      <c r="R731" s="20" t="s">
        <v>1730</v>
      </c>
      <c r="S731" s="20">
        <v>20153717</v>
      </c>
      <c r="T731" s="39"/>
      <c r="U731" s="20"/>
      <c r="V731" s="20"/>
      <c r="W731" s="39"/>
      <c r="X731" s="20"/>
      <c r="Y731" s="20"/>
      <c r="Z731" s="20"/>
      <c r="AA731" s="39"/>
    </row>
    <row r="732" spans="2:27" ht="15.75" customHeight="1">
      <c r="B732" s="39"/>
      <c r="C732" s="20"/>
      <c r="D732" s="20"/>
      <c r="E732" s="39"/>
      <c r="F732" s="20"/>
      <c r="G732" s="20"/>
      <c r="H732" s="20"/>
      <c r="I732" s="39"/>
      <c r="J732" s="20"/>
      <c r="K732" s="20"/>
      <c r="L732" s="20"/>
      <c r="M732" s="20"/>
      <c r="N732" s="39"/>
      <c r="O732" s="20" t="s">
        <v>291</v>
      </c>
      <c r="P732" s="20" t="s">
        <v>291</v>
      </c>
      <c r="Q732" s="20" t="s">
        <v>737</v>
      </c>
      <c r="R732" s="20" t="s">
        <v>1731</v>
      </c>
      <c r="S732" s="20">
        <v>20153723</v>
      </c>
      <c r="T732" s="39"/>
      <c r="U732" s="20"/>
      <c r="V732" s="20"/>
      <c r="W732" s="39"/>
      <c r="X732" s="20"/>
      <c r="Y732" s="20"/>
      <c r="Z732" s="20"/>
      <c r="AA732" s="39"/>
    </row>
    <row r="733" spans="2:27" ht="15.75" customHeight="1">
      <c r="B733" s="39"/>
      <c r="C733" s="20"/>
      <c r="D733" s="20"/>
      <c r="E733" s="39"/>
      <c r="F733" s="20"/>
      <c r="G733" s="20"/>
      <c r="H733" s="20"/>
      <c r="I733" s="39"/>
      <c r="J733" s="20"/>
      <c r="K733" s="20"/>
      <c r="L733" s="20"/>
      <c r="M733" s="20"/>
      <c r="N733" s="39"/>
      <c r="O733" s="20" t="s">
        <v>291</v>
      </c>
      <c r="P733" s="20" t="s">
        <v>291</v>
      </c>
      <c r="Q733" s="20" t="s">
        <v>737</v>
      </c>
      <c r="R733" s="20" t="s">
        <v>1732</v>
      </c>
      <c r="S733" s="20">
        <v>20153729</v>
      </c>
      <c r="T733" s="39"/>
      <c r="U733" s="20"/>
      <c r="V733" s="20"/>
      <c r="W733" s="39"/>
      <c r="X733" s="20"/>
      <c r="Y733" s="20"/>
      <c r="Z733" s="20"/>
      <c r="AA733" s="39"/>
    </row>
    <row r="734" spans="2:27" ht="15.75" customHeight="1">
      <c r="B734" s="39"/>
      <c r="C734" s="20"/>
      <c r="D734" s="20"/>
      <c r="E734" s="39"/>
      <c r="F734" s="20"/>
      <c r="G734" s="20"/>
      <c r="H734" s="20"/>
      <c r="I734" s="39"/>
      <c r="J734" s="20"/>
      <c r="K734" s="20"/>
      <c r="L734" s="20"/>
      <c r="M734" s="20"/>
      <c r="N734" s="39"/>
      <c r="O734" s="20" t="s">
        <v>291</v>
      </c>
      <c r="P734" s="20" t="s">
        <v>291</v>
      </c>
      <c r="Q734" s="20" t="s">
        <v>737</v>
      </c>
      <c r="R734" s="20" t="s">
        <v>1733</v>
      </c>
      <c r="S734" s="20">
        <v>20153735</v>
      </c>
      <c r="T734" s="39"/>
      <c r="U734" s="20"/>
      <c r="V734" s="20"/>
      <c r="W734" s="39"/>
      <c r="X734" s="20"/>
      <c r="Y734" s="20"/>
      <c r="Z734" s="20"/>
      <c r="AA734" s="39"/>
    </row>
    <row r="735" spans="2:27" ht="15.75" customHeight="1">
      <c r="B735" s="39"/>
      <c r="C735" s="20"/>
      <c r="D735" s="20"/>
      <c r="E735" s="39"/>
      <c r="F735" s="20"/>
      <c r="G735" s="20"/>
      <c r="H735" s="20"/>
      <c r="I735" s="39"/>
      <c r="J735" s="20"/>
      <c r="K735" s="20"/>
      <c r="L735" s="20"/>
      <c r="M735" s="20"/>
      <c r="N735" s="39"/>
      <c r="O735" s="20" t="s">
        <v>291</v>
      </c>
      <c r="P735" s="20" t="s">
        <v>291</v>
      </c>
      <c r="Q735" s="20" t="s">
        <v>737</v>
      </c>
      <c r="R735" s="20" t="s">
        <v>1734</v>
      </c>
      <c r="S735" s="20">
        <v>20153741</v>
      </c>
      <c r="T735" s="39"/>
      <c r="U735" s="20"/>
      <c r="V735" s="20"/>
      <c r="W735" s="39"/>
      <c r="X735" s="20"/>
      <c r="Y735" s="20"/>
      <c r="Z735" s="20"/>
      <c r="AA735" s="39"/>
    </row>
    <row r="736" spans="2:27" ht="15.75" customHeight="1">
      <c r="B736" s="39"/>
      <c r="C736" s="20"/>
      <c r="D736" s="20"/>
      <c r="E736" s="39"/>
      <c r="F736" s="20"/>
      <c r="G736" s="20"/>
      <c r="H736" s="20"/>
      <c r="I736" s="39"/>
      <c r="J736" s="20"/>
      <c r="K736" s="20"/>
      <c r="L736" s="20"/>
      <c r="M736" s="20"/>
      <c r="N736" s="39"/>
      <c r="O736" s="20" t="s">
        <v>291</v>
      </c>
      <c r="P736" s="20" t="s">
        <v>291</v>
      </c>
      <c r="Q736" s="20" t="s">
        <v>737</v>
      </c>
      <c r="R736" s="20" t="s">
        <v>1735</v>
      </c>
      <c r="S736" s="20">
        <v>20153747</v>
      </c>
      <c r="T736" s="39"/>
      <c r="U736" s="20"/>
      <c r="V736" s="20"/>
      <c r="W736" s="39"/>
      <c r="X736" s="20"/>
      <c r="Y736" s="20"/>
      <c r="Z736" s="20"/>
      <c r="AA736" s="39"/>
    </row>
    <row r="737" spans="2:27" ht="15.75" customHeight="1">
      <c r="B737" s="39"/>
      <c r="C737" s="20"/>
      <c r="D737" s="20"/>
      <c r="E737" s="39"/>
      <c r="F737" s="20"/>
      <c r="G737" s="20"/>
      <c r="H737" s="20"/>
      <c r="I737" s="39"/>
      <c r="J737" s="20"/>
      <c r="K737" s="20"/>
      <c r="L737" s="20"/>
      <c r="M737" s="20"/>
      <c r="N737" s="39"/>
      <c r="O737" s="20" t="s">
        <v>291</v>
      </c>
      <c r="P737" s="20" t="s">
        <v>291</v>
      </c>
      <c r="Q737" s="20" t="s">
        <v>737</v>
      </c>
      <c r="R737" s="20" t="s">
        <v>1736</v>
      </c>
      <c r="S737" s="20">
        <v>20153753</v>
      </c>
      <c r="T737" s="39"/>
      <c r="U737" s="20"/>
      <c r="V737" s="20"/>
      <c r="W737" s="39"/>
      <c r="X737" s="20"/>
      <c r="Y737" s="20"/>
      <c r="Z737" s="20"/>
      <c r="AA737" s="39"/>
    </row>
    <row r="738" spans="2:27" ht="15.75" customHeight="1">
      <c r="B738" s="39"/>
      <c r="C738" s="20"/>
      <c r="D738" s="20"/>
      <c r="E738" s="39"/>
      <c r="F738" s="20"/>
      <c r="G738" s="20"/>
      <c r="H738" s="20"/>
      <c r="I738" s="39"/>
      <c r="J738" s="20"/>
      <c r="K738" s="20"/>
      <c r="L738" s="20"/>
      <c r="M738" s="20"/>
      <c r="N738" s="39"/>
      <c r="O738" s="20" t="s">
        <v>291</v>
      </c>
      <c r="P738" s="20" t="s">
        <v>291</v>
      </c>
      <c r="Q738" s="20" t="s">
        <v>737</v>
      </c>
      <c r="R738" s="20" t="s">
        <v>737</v>
      </c>
      <c r="S738" s="20">
        <v>20153759</v>
      </c>
      <c r="T738" s="39"/>
      <c r="U738" s="20"/>
      <c r="V738" s="20"/>
      <c r="W738" s="39"/>
      <c r="X738" s="20"/>
      <c r="Y738" s="20"/>
      <c r="Z738" s="20"/>
      <c r="AA738" s="39"/>
    </row>
    <row r="739" spans="2:27" ht="15.75" customHeight="1">
      <c r="B739" s="39"/>
      <c r="C739" s="20"/>
      <c r="D739" s="20"/>
      <c r="E739" s="39"/>
      <c r="F739" s="20"/>
      <c r="G739" s="20"/>
      <c r="H739" s="20"/>
      <c r="I739" s="39"/>
      <c r="J739" s="20"/>
      <c r="K739" s="20"/>
      <c r="L739" s="20"/>
      <c r="M739" s="20"/>
      <c r="N739" s="39"/>
      <c r="O739" s="20" t="s">
        <v>291</v>
      </c>
      <c r="P739" s="20" t="s">
        <v>291</v>
      </c>
      <c r="Q739" s="20" t="s">
        <v>737</v>
      </c>
      <c r="R739" s="20" t="s">
        <v>1737</v>
      </c>
      <c r="S739" s="20">
        <v>20153765</v>
      </c>
      <c r="T739" s="39"/>
      <c r="U739" s="20"/>
      <c r="V739" s="20"/>
      <c r="W739" s="39"/>
      <c r="X739" s="20"/>
      <c r="Y739" s="20"/>
      <c r="Z739" s="20"/>
      <c r="AA739" s="39"/>
    </row>
    <row r="740" spans="2:27" ht="15.75" customHeight="1">
      <c r="B740" s="39"/>
      <c r="C740" s="20"/>
      <c r="D740" s="20"/>
      <c r="E740" s="39"/>
      <c r="F740" s="20"/>
      <c r="G740" s="20"/>
      <c r="H740" s="20"/>
      <c r="I740" s="39"/>
      <c r="J740" s="20"/>
      <c r="K740" s="20"/>
      <c r="L740" s="20"/>
      <c r="M740" s="20"/>
      <c r="N740" s="39"/>
      <c r="O740" s="20" t="s">
        <v>291</v>
      </c>
      <c r="P740" s="20" t="s">
        <v>291</v>
      </c>
      <c r="Q740" s="20" t="s">
        <v>737</v>
      </c>
      <c r="R740" s="20" t="s">
        <v>1166</v>
      </c>
      <c r="S740" s="20">
        <v>20153771</v>
      </c>
      <c r="T740" s="39"/>
      <c r="U740" s="20"/>
      <c r="V740" s="20"/>
      <c r="W740" s="39"/>
      <c r="X740" s="20"/>
      <c r="Y740" s="20"/>
      <c r="Z740" s="20"/>
      <c r="AA740" s="39"/>
    </row>
    <row r="741" spans="2:27" ht="15.75" customHeight="1">
      <c r="B741" s="39"/>
      <c r="C741" s="20"/>
      <c r="D741" s="20"/>
      <c r="E741" s="39"/>
      <c r="F741" s="20"/>
      <c r="G741" s="20"/>
      <c r="H741" s="20"/>
      <c r="I741" s="39"/>
      <c r="J741" s="20"/>
      <c r="K741" s="20"/>
      <c r="L741" s="20"/>
      <c r="M741" s="20"/>
      <c r="N741" s="39"/>
      <c r="O741" s="20" t="s">
        <v>291</v>
      </c>
      <c r="P741" s="20" t="s">
        <v>291</v>
      </c>
      <c r="Q741" s="20" t="s">
        <v>737</v>
      </c>
      <c r="R741" s="20" t="s">
        <v>1738</v>
      </c>
      <c r="S741" s="20">
        <v>20153777</v>
      </c>
      <c r="T741" s="39"/>
      <c r="U741" s="20"/>
      <c r="V741" s="20"/>
      <c r="W741" s="39"/>
      <c r="X741" s="20"/>
      <c r="Y741" s="20"/>
      <c r="Z741" s="20"/>
      <c r="AA741" s="39"/>
    </row>
    <row r="742" spans="2:27" ht="15.75" customHeight="1">
      <c r="B742" s="39"/>
      <c r="C742" s="20"/>
      <c r="D742" s="20"/>
      <c r="E742" s="39"/>
      <c r="F742" s="20"/>
      <c r="G742" s="20"/>
      <c r="H742" s="20"/>
      <c r="I742" s="39"/>
      <c r="J742" s="20"/>
      <c r="K742" s="20"/>
      <c r="L742" s="20"/>
      <c r="M742" s="20"/>
      <c r="N742" s="39"/>
      <c r="O742" s="20" t="s">
        <v>291</v>
      </c>
      <c r="P742" s="20" t="s">
        <v>291</v>
      </c>
      <c r="Q742" s="20" t="s">
        <v>737</v>
      </c>
      <c r="R742" s="20" t="s">
        <v>903</v>
      </c>
      <c r="S742" s="20">
        <v>20153789</v>
      </c>
      <c r="T742" s="39"/>
      <c r="U742" s="20"/>
      <c r="V742" s="20"/>
      <c r="W742" s="39"/>
      <c r="X742" s="20"/>
      <c r="Y742" s="20"/>
      <c r="Z742" s="20"/>
      <c r="AA742" s="39"/>
    </row>
    <row r="743" spans="2:27" ht="15.75" customHeight="1">
      <c r="B743" s="39"/>
      <c r="C743" s="20"/>
      <c r="D743" s="20"/>
      <c r="E743" s="39"/>
      <c r="F743" s="20"/>
      <c r="G743" s="20"/>
      <c r="H743" s="20"/>
      <c r="I743" s="39"/>
      <c r="J743" s="20"/>
      <c r="K743" s="20"/>
      <c r="L743" s="20"/>
      <c r="M743" s="20"/>
      <c r="N743" s="39"/>
      <c r="O743" s="20" t="s">
        <v>291</v>
      </c>
      <c r="P743" s="20" t="s">
        <v>291</v>
      </c>
      <c r="Q743" s="20" t="s">
        <v>737</v>
      </c>
      <c r="R743" s="20" t="s">
        <v>1739</v>
      </c>
      <c r="S743" s="20">
        <v>20153795</v>
      </c>
      <c r="T743" s="39"/>
      <c r="U743" s="20"/>
      <c r="V743" s="20"/>
      <c r="W743" s="39"/>
      <c r="X743" s="20"/>
      <c r="Y743" s="20"/>
      <c r="Z743" s="20"/>
      <c r="AA743" s="39"/>
    </row>
    <row r="744" spans="2:27" ht="15.75" customHeight="1">
      <c r="B744" s="39"/>
      <c r="C744" s="20"/>
      <c r="D744" s="20"/>
      <c r="E744" s="39"/>
      <c r="F744" s="20"/>
      <c r="G744" s="20"/>
      <c r="H744" s="20"/>
      <c r="I744" s="39"/>
      <c r="J744" s="20"/>
      <c r="K744" s="20"/>
      <c r="L744" s="20"/>
      <c r="M744" s="20"/>
      <c r="N744" s="39"/>
      <c r="O744" s="20" t="s">
        <v>291</v>
      </c>
      <c r="P744" s="20" t="s">
        <v>291</v>
      </c>
      <c r="Q744" s="20" t="s">
        <v>739</v>
      </c>
      <c r="R744" s="20" t="s">
        <v>1740</v>
      </c>
      <c r="S744" s="20">
        <v>20154308</v>
      </c>
      <c r="T744" s="39"/>
      <c r="U744" s="20"/>
      <c r="V744" s="20"/>
      <c r="W744" s="39"/>
      <c r="X744" s="20"/>
      <c r="Y744" s="20"/>
      <c r="Z744" s="20"/>
      <c r="AA744" s="39"/>
    </row>
    <row r="745" spans="2:27" ht="15.75" customHeight="1">
      <c r="B745" s="39"/>
      <c r="C745" s="20"/>
      <c r="D745" s="20"/>
      <c r="E745" s="39"/>
      <c r="F745" s="20"/>
      <c r="G745" s="20"/>
      <c r="H745" s="20"/>
      <c r="I745" s="39"/>
      <c r="J745" s="20"/>
      <c r="K745" s="20"/>
      <c r="L745" s="20"/>
      <c r="M745" s="20"/>
      <c r="N745" s="39"/>
      <c r="O745" s="20" t="s">
        <v>291</v>
      </c>
      <c r="P745" s="20" t="s">
        <v>291</v>
      </c>
      <c r="Q745" s="20" t="s">
        <v>739</v>
      </c>
      <c r="R745" s="20" t="s">
        <v>1741</v>
      </c>
      <c r="S745" s="20">
        <v>20154309</v>
      </c>
      <c r="T745" s="39"/>
      <c r="U745" s="20"/>
      <c r="V745" s="20"/>
      <c r="W745" s="39"/>
      <c r="X745" s="20"/>
      <c r="Y745" s="20"/>
      <c r="Z745" s="20"/>
      <c r="AA745" s="39"/>
    </row>
    <row r="746" spans="2:27" ht="15.75" customHeight="1">
      <c r="B746" s="39"/>
      <c r="C746" s="20"/>
      <c r="D746" s="20"/>
      <c r="E746" s="39"/>
      <c r="F746" s="20"/>
      <c r="G746" s="20"/>
      <c r="H746" s="20"/>
      <c r="I746" s="39"/>
      <c r="J746" s="20"/>
      <c r="K746" s="20"/>
      <c r="L746" s="20"/>
      <c r="M746" s="20"/>
      <c r="N746" s="39"/>
      <c r="O746" s="20" t="s">
        <v>291</v>
      </c>
      <c r="P746" s="20" t="s">
        <v>291</v>
      </c>
      <c r="Q746" s="20" t="s">
        <v>739</v>
      </c>
      <c r="R746" s="20" t="s">
        <v>795</v>
      </c>
      <c r="S746" s="20">
        <v>20154313</v>
      </c>
      <c r="T746" s="39"/>
      <c r="U746" s="20"/>
      <c r="V746" s="20"/>
      <c r="W746" s="39"/>
      <c r="X746" s="20"/>
      <c r="Y746" s="20"/>
      <c r="Z746" s="20"/>
      <c r="AA746" s="39"/>
    </row>
    <row r="747" spans="2:27" ht="15.75" customHeight="1">
      <c r="B747" s="39"/>
      <c r="C747" s="20"/>
      <c r="D747" s="20"/>
      <c r="E747" s="39"/>
      <c r="F747" s="20"/>
      <c r="G747" s="20"/>
      <c r="H747" s="20"/>
      <c r="I747" s="39"/>
      <c r="J747" s="20"/>
      <c r="K747" s="20"/>
      <c r="L747" s="20"/>
      <c r="M747" s="20"/>
      <c r="N747" s="39"/>
      <c r="O747" s="20" t="s">
        <v>291</v>
      </c>
      <c r="P747" s="20" t="s">
        <v>291</v>
      </c>
      <c r="Q747" s="20" t="s">
        <v>739</v>
      </c>
      <c r="R747" s="20" t="s">
        <v>796</v>
      </c>
      <c r="S747" s="20">
        <v>20154314</v>
      </c>
      <c r="T747" s="39"/>
      <c r="U747" s="20"/>
      <c r="V747" s="20"/>
      <c r="W747" s="39"/>
      <c r="X747" s="20"/>
      <c r="Y747" s="20"/>
      <c r="Z747" s="20"/>
      <c r="AA747" s="39"/>
    </row>
    <row r="748" spans="2:27" ht="15.75" customHeight="1">
      <c r="B748" s="39"/>
      <c r="C748" s="20"/>
      <c r="D748" s="20"/>
      <c r="E748" s="39"/>
      <c r="F748" s="20"/>
      <c r="G748" s="20"/>
      <c r="H748" s="20"/>
      <c r="I748" s="39"/>
      <c r="J748" s="20"/>
      <c r="K748" s="20"/>
      <c r="L748" s="20"/>
      <c r="M748" s="20"/>
      <c r="N748" s="39"/>
      <c r="O748" s="20" t="s">
        <v>291</v>
      </c>
      <c r="P748" s="20" t="s">
        <v>291</v>
      </c>
      <c r="Q748" s="20" t="s">
        <v>741</v>
      </c>
      <c r="R748" s="20" t="s">
        <v>1742</v>
      </c>
      <c r="S748" s="20">
        <v>20154115</v>
      </c>
      <c r="T748" s="39"/>
      <c r="U748" s="20"/>
      <c r="V748" s="20"/>
      <c r="W748" s="39"/>
      <c r="X748" s="20"/>
      <c r="Y748" s="20"/>
      <c r="Z748" s="20"/>
      <c r="AA748" s="39"/>
    </row>
    <row r="749" spans="2:27" ht="15.75" customHeight="1">
      <c r="B749" s="39"/>
      <c r="C749" s="20"/>
      <c r="D749" s="20"/>
      <c r="E749" s="39"/>
      <c r="F749" s="20"/>
      <c r="G749" s="20"/>
      <c r="H749" s="20"/>
      <c r="I749" s="39"/>
      <c r="J749" s="20"/>
      <c r="K749" s="20"/>
      <c r="L749" s="20"/>
      <c r="M749" s="20"/>
      <c r="N749" s="39"/>
      <c r="O749" s="20" t="s">
        <v>291</v>
      </c>
      <c r="P749" s="20" t="s">
        <v>291</v>
      </c>
      <c r="Q749" s="20" t="s">
        <v>741</v>
      </c>
      <c r="R749" s="20" t="s">
        <v>798</v>
      </c>
      <c r="S749" s="20">
        <v>20154116</v>
      </c>
      <c r="T749" s="39"/>
      <c r="U749" s="20"/>
      <c r="V749" s="20"/>
      <c r="W749" s="39"/>
      <c r="X749" s="20"/>
      <c r="Y749" s="20"/>
      <c r="Z749" s="20"/>
      <c r="AA749" s="39"/>
    </row>
    <row r="750" spans="2:27" ht="15.75" customHeight="1">
      <c r="B750" s="39"/>
      <c r="C750" s="20"/>
      <c r="D750" s="20"/>
      <c r="E750" s="39"/>
      <c r="F750" s="20"/>
      <c r="G750" s="20"/>
      <c r="H750" s="20"/>
      <c r="I750" s="39"/>
      <c r="J750" s="20"/>
      <c r="K750" s="20"/>
      <c r="L750" s="20"/>
      <c r="M750" s="20"/>
      <c r="N750" s="39"/>
      <c r="O750" s="20" t="s">
        <v>291</v>
      </c>
      <c r="P750" s="20" t="s">
        <v>291</v>
      </c>
      <c r="Q750" s="20" t="s">
        <v>741</v>
      </c>
      <c r="R750" s="20" t="s">
        <v>802</v>
      </c>
      <c r="S750" s="20">
        <v>20154120</v>
      </c>
      <c r="T750" s="39"/>
      <c r="U750" s="20"/>
      <c r="V750" s="20"/>
      <c r="W750" s="39"/>
      <c r="X750" s="20"/>
      <c r="Y750" s="20"/>
      <c r="Z750" s="20"/>
      <c r="AA750" s="39"/>
    </row>
    <row r="751" spans="2:27" ht="15.75" customHeight="1">
      <c r="B751" s="39"/>
      <c r="C751" s="20"/>
      <c r="D751" s="20"/>
      <c r="E751" s="39"/>
      <c r="F751" s="20"/>
      <c r="G751" s="20"/>
      <c r="H751" s="20"/>
      <c r="I751" s="39"/>
      <c r="J751" s="20"/>
      <c r="K751" s="20"/>
      <c r="L751" s="20"/>
      <c r="M751" s="20"/>
      <c r="N751" s="39"/>
      <c r="O751" s="20" t="s">
        <v>291</v>
      </c>
      <c r="P751" s="20" t="s">
        <v>291</v>
      </c>
      <c r="Q751" s="20" t="s">
        <v>741</v>
      </c>
      <c r="R751" s="20" t="s">
        <v>804</v>
      </c>
      <c r="S751" s="20">
        <v>20154121</v>
      </c>
      <c r="T751" s="39"/>
      <c r="U751" s="20"/>
      <c r="V751" s="20"/>
      <c r="W751" s="39"/>
      <c r="X751" s="20"/>
      <c r="Y751" s="20"/>
      <c r="Z751" s="20"/>
      <c r="AA751" s="39"/>
    </row>
    <row r="752" spans="2:27" ht="15.75" customHeight="1">
      <c r="B752" s="39"/>
      <c r="C752" s="20"/>
      <c r="D752" s="20"/>
      <c r="E752" s="39"/>
      <c r="F752" s="20"/>
      <c r="G752" s="20"/>
      <c r="H752" s="20"/>
      <c r="I752" s="39"/>
      <c r="J752" s="20"/>
      <c r="K752" s="20"/>
      <c r="L752" s="20"/>
      <c r="M752" s="20"/>
      <c r="N752" s="39"/>
      <c r="O752" s="20" t="s">
        <v>291</v>
      </c>
      <c r="P752" s="20" t="s">
        <v>291</v>
      </c>
      <c r="Q752" s="20" t="s">
        <v>741</v>
      </c>
      <c r="R752" s="20" t="s">
        <v>806</v>
      </c>
      <c r="S752" s="20">
        <v>20154122</v>
      </c>
      <c r="T752" s="39"/>
      <c r="U752" s="20"/>
      <c r="V752" s="20"/>
      <c r="W752" s="39"/>
      <c r="X752" s="20"/>
      <c r="Y752" s="20"/>
      <c r="Z752" s="20"/>
      <c r="AA752" s="39"/>
    </row>
    <row r="753" spans="2:27" ht="15.75" customHeight="1">
      <c r="B753" s="39"/>
      <c r="C753" s="20"/>
      <c r="D753" s="20"/>
      <c r="E753" s="39"/>
      <c r="F753" s="20"/>
      <c r="G753" s="20"/>
      <c r="H753" s="20"/>
      <c r="I753" s="39"/>
      <c r="J753" s="20"/>
      <c r="K753" s="20"/>
      <c r="L753" s="20"/>
      <c r="M753" s="20"/>
      <c r="N753" s="39"/>
      <c r="O753" s="20" t="s">
        <v>291</v>
      </c>
      <c r="P753" s="20" t="s">
        <v>291</v>
      </c>
      <c r="Q753" s="20" t="s">
        <v>741</v>
      </c>
      <c r="R753" s="20" t="s">
        <v>1708</v>
      </c>
      <c r="S753" s="20">
        <v>20154130</v>
      </c>
      <c r="T753" s="39"/>
      <c r="U753" s="20"/>
      <c r="V753" s="20"/>
      <c r="W753" s="39"/>
      <c r="X753" s="20"/>
      <c r="Y753" s="20"/>
      <c r="Z753" s="20"/>
      <c r="AA753" s="39"/>
    </row>
    <row r="754" spans="2:27" ht="15.75" customHeight="1">
      <c r="B754" s="39"/>
      <c r="C754" s="20"/>
      <c r="D754" s="20"/>
      <c r="E754" s="39"/>
      <c r="F754" s="20"/>
      <c r="G754" s="20"/>
      <c r="H754" s="20"/>
      <c r="I754" s="39"/>
      <c r="J754" s="20"/>
      <c r="K754" s="20"/>
      <c r="L754" s="20"/>
      <c r="M754" s="20"/>
      <c r="N754" s="39"/>
      <c r="O754" s="20" t="s">
        <v>291</v>
      </c>
      <c r="P754" s="20" t="s">
        <v>291</v>
      </c>
      <c r="Q754" s="20" t="s">
        <v>741</v>
      </c>
      <c r="R754" s="20" t="s">
        <v>1743</v>
      </c>
      <c r="S754" s="20">
        <v>20154131</v>
      </c>
      <c r="T754" s="39"/>
      <c r="U754" s="20"/>
      <c r="V754" s="20"/>
      <c r="W754" s="39"/>
      <c r="X754" s="20"/>
      <c r="Y754" s="20"/>
      <c r="Z754" s="20"/>
      <c r="AA754" s="39"/>
    </row>
    <row r="755" spans="2:27" ht="15.75" customHeight="1">
      <c r="B755" s="39"/>
      <c r="C755" s="20"/>
      <c r="D755" s="20"/>
      <c r="E755" s="39"/>
      <c r="F755" s="20"/>
      <c r="G755" s="20"/>
      <c r="H755" s="20"/>
      <c r="I755" s="39"/>
      <c r="J755" s="20"/>
      <c r="K755" s="20"/>
      <c r="L755" s="20"/>
      <c r="M755" s="20"/>
      <c r="N755" s="39"/>
      <c r="O755" s="20" t="s">
        <v>291</v>
      </c>
      <c r="P755" s="20" t="s">
        <v>291</v>
      </c>
      <c r="Q755" s="20" t="s">
        <v>741</v>
      </c>
      <c r="R755" s="20" t="s">
        <v>1744</v>
      </c>
      <c r="S755" s="20">
        <v>20154132</v>
      </c>
      <c r="T755" s="39"/>
      <c r="U755" s="20"/>
      <c r="V755" s="20"/>
      <c r="W755" s="39"/>
      <c r="X755" s="20"/>
      <c r="Y755" s="20"/>
      <c r="Z755" s="20"/>
      <c r="AA755" s="39"/>
    </row>
    <row r="756" spans="2:27" ht="15.75" customHeight="1">
      <c r="B756" s="39"/>
      <c r="C756" s="20"/>
      <c r="D756" s="20"/>
      <c r="E756" s="39"/>
      <c r="F756" s="20"/>
      <c r="G756" s="20"/>
      <c r="H756" s="20"/>
      <c r="I756" s="39"/>
      <c r="J756" s="20"/>
      <c r="K756" s="20"/>
      <c r="L756" s="20"/>
      <c r="M756" s="20"/>
      <c r="N756" s="39"/>
      <c r="O756" s="20" t="s">
        <v>291</v>
      </c>
      <c r="P756" s="20" t="s">
        <v>291</v>
      </c>
      <c r="Q756" s="20" t="s">
        <v>741</v>
      </c>
      <c r="R756" s="20" t="s">
        <v>1745</v>
      </c>
      <c r="S756" s="20">
        <v>20154133</v>
      </c>
      <c r="T756" s="39"/>
      <c r="U756" s="20"/>
      <c r="V756" s="20"/>
      <c r="W756" s="39"/>
      <c r="X756" s="20"/>
      <c r="Y756" s="20"/>
      <c r="Z756" s="20"/>
      <c r="AA756" s="39"/>
    </row>
    <row r="757" spans="2:27" ht="15.75" customHeight="1">
      <c r="B757" s="39"/>
      <c r="C757" s="20"/>
      <c r="D757" s="20"/>
      <c r="E757" s="39"/>
      <c r="F757" s="20"/>
      <c r="G757" s="20"/>
      <c r="H757" s="20"/>
      <c r="I757" s="39"/>
      <c r="J757" s="20"/>
      <c r="K757" s="20"/>
      <c r="L757" s="20"/>
      <c r="M757" s="20"/>
      <c r="N757" s="39"/>
      <c r="O757" s="20" t="s">
        <v>291</v>
      </c>
      <c r="P757" s="20" t="s">
        <v>291</v>
      </c>
      <c r="Q757" s="20" t="s">
        <v>741</v>
      </c>
      <c r="R757" s="20" t="s">
        <v>1746</v>
      </c>
      <c r="S757" s="20">
        <v>20154134</v>
      </c>
      <c r="T757" s="39"/>
      <c r="U757" s="20"/>
      <c r="V757" s="20"/>
      <c r="W757" s="39"/>
      <c r="X757" s="20"/>
      <c r="Y757" s="20"/>
      <c r="Z757" s="20"/>
      <c r="AA757" s="39"/>
    </row>
    <row r="758" spans="2:27" ht="15.75" customHeight="1">
      <c r="B758" s="39"/>
      <c r="C758" s="20"/>
      <c r="D758" s="20"/>
      <c r="E758" s="39"/>
      <c r="F758" s="20"/>
      <c r="G758" s="20"/>
      <c r="H758" s="20"/>
      <c r="I758" s="39"/>
      <c r="J758" s="20"/>
      <c r="K758" s="20"/>
      <c r="L758" s="20"/>
      <c r="M758" s="20"/>
      <c r="N758" s="39"/>
      <c r="O758" s="20" t="s">
        <v>291</v>
      </c>
      <c r="P758" s="20" t="s">
        <v>291</v>
      </c>
      <c r="Q758" s="20" t="s">
        <v>741</v>
      </c>
      <c r="R758" s="20" t="s">
        <v>1668</v>
      </c>
      <c r="S758" s="20">
        <v>20154135</v>
      </c>
      <c r="T758" s="39"/>
      <c r="U758" s="20"/>
      <c r="V758" s="20"/>
      <c r="W758" s="39"/>
      <c r="X758" s="20"/>
      <c r="Y758" s="20"/>
      <c r="Z758" s="20"/>
      <c r="AA758" s="39"/>
    </row>
    <row r="759" spans="2:27" ht="15.75" customHeight="1">
      <c r="B759" s="39"/>
      <c r="C759" s="20"/>
      <c r="D759" s="20"/>
      <c r="E759" s="39"/>
      <c r="F759" s="20"/>
      <c r="G759" s="20"/>
      <c r="H759" s="20"/>
      <c r="I759" s="39"/>
      <c r="J759" s="20"/>
      <c r="K759" s="20"/>
      <c r="L759" s="20"/>
      <c r="M759" s="20"/>
      <c r="N759" s="39"/>
      <c r="O759" s="20" t="s">
        <v>291</v>
      </c>
      <c r="P759" s="20" t="s">
        <v>291</v>
      </c>
      <c r="Q759" s="20" t="s">
        <v>743</v>
      </c>
      <c r="R759" s="20" t="s">
        <v>1747</v>
      </c>
      <c r="S759" s="20">
        <v>20154713</v>
      </c>
      <c r="T759" s="39"/>
      <c r="U759" s="20"/>
      <c r="V759" s="20"/>
      <c r="W759" s="39"/>
      <c r="X759" s="20"/>
      <c r="Y759" s="20"/>
      <c r="Z759" s="20"/>
      <c r="AA759" s="39"/>
    </row>
    <row r="760" spans="2:27" ht="15.75" customHeight="1">
      <c r="B760" s="39"/>
      <c r="C760" s="20"/>
      <c r="D760" s="20"/>
      <c r="E760" s="39"/>
      <c r="F760" s="20"/>
      <c r="G760" s="20"/>
      <c r="H760" s="20"/>
      <c r="I760" s="39"/>
      <c r="J760" s="20"/>
      <c r="K760" s="20"/>
      <c r="L760" s="20"/>
      <c r="M760" s="20"/>
      <c r="N760" s="39"/>
      <c r="O760" s="20" t="s">
        <v>291</v>
      </c>
      <c r="P760" s="20" t="s">
        <v>291</v>
      </c>
      <c r="Q760" s="20" t="s">
        <v>743</v>
      </c>
      <c r="R760" s="20" t="s">
        <v>1748</v>
      </c>
      <c r="S760" s="20">
        <v>20154710</v>
      </c>
      <c r="T760" s="39"/>
      <c r="U760" s="20"/>
      <c r="V760" s="20"/>
      <c r="W760" s="39"/>
      <c r="X760" s="20"/>
      <c r="Y760" s="20"/>
      <c r="Z760" s="20"/>
      <c r="AA760" s="39"/>
    </row>
    <row r="761" spans="2:27" ht="15.75" customHeight="1">
      <c r="B761" s="39"/>
      <c r="C761" s="20"/>
      <c r="D761" s="20"/>
      <c r="E761" s="39"/>
      <c r="F761" s="20"/>
      <c r="G761" s="20"/>
      <c r="H761" s="20"/>
      <c r="I761" s="39"/>
      <c r="J761" s="20"/>
      <c r="K761" s="20"/>
      <c r="L761" s="20"/>
      <c r="M761" s="20"/>
      <c r="N761" s="39"/>
      <c r="O761" s="20" t="s">
        <v>291</v>
      </c>
      <c r="P761" s="20" t="s">
        <v>291</v>
      </c>
      <c r="Q761" s="20" t="s">
        <v>743</v>
      </c>
      <c r="R761" s="20" t="s">
        <v>1749</v>
      </c>
      <c r="S761" s="20">
        <v>20154718</v>
      </c>
      <c r="T761" s="39"/>
      <c r="U761" s="20"/>
      <c r="V761" s="20"/>
      <c r="W761" s="39"/>
      <c r="X761" s="20"/>
      <c r="Y761" s="20"/>
      <c r="Z761" s="20"/>
      <c r="AA761" s="39"/>
    </row>
    <row r="762" spans="2:27" ht="15.75" customHeight="1">
      <c r="B762" s="39"/>
      <c r="C762" s="20"/>
      <c r="D762" s="20"/>
      <c r="E762" s="39"/>
      <c r="F762" s="20"/>
      <c r="G762" s="20"/>
      <c r="H762" s="20"/>
      <c r="I762" s="39"/>
      <c r="J762" s="20"/>
      <c r="K762" s="20"/>
      <c r="L762" s="20"/>
      <c r="M762" s="20"/>
      <c r="N762" s="39"/>
      <c r="O762" s="20" t="s">
        <v>291</v>
      </c>
      <c r="P762" s="20" t="s">
        <v>291</v>
      </c>
      <c r="Q762" s="20" t="s">
        <v>743</v>
      </c>
      <c r="R762" s="20" t="s">
        <v>1750</v>
      </c>
      <c r="S762" s="20">
        <v>20154725</v>
      </c>
      <c r="T762" s="39"/>
      <c r="U762" s="20"/>
      <c r="V762" s="20"/>
      <c r="W762" s="39"/>
      <c r="X762" s="20"/>
      <c r="Y762" s="20"/>
      <c r="Z762" s="20"/>
      <c r="AA762" s="39"/>
    </row>
    <row r="763" spans="2:27" ht="15.75" customHeight="1">
      <c r="B763" s="39"/>
      <c r="C763" s="20"/>
      <c r="D763" s="20"/>
      <c r="E763" s="39"/>
      <c r="F763" s="20"/>
      <c r="G763" s="20"/>
      <c r="H763" s="20"/>
      <c r="I763" s="39"/>
      <c r="J763" s="20"/>
      <c r="K763" s="20"/>
      <c r="L763" s="20"/>
      <c r="M763" s="20"/>
      <c r="N763" s="39"/>
      <c r="O763" s="20" t="s">
        <v>291</v>
      </c>
      <c r="P763" s="20" t="s">
        <v>291</v>
      </c>
      <c r="Q763" s="20" t="s">
        <v>743</v>
      </c>
      <c r="R763" s="20" t="s">
        <v>1751</v>
      </c>
      <c r="S763" s="20">
        <v>20154732</v>
      </c>
      <c r="T763" s="39"/>
      <c r="U763" s="20"/>
      <c r="V763" s="20"/>
      <c r="W763" s="39"/>
      <c r="X763" s="20"/>
      <c r="Y763" s="20"/>
      <c r="Z763" s="20"/>
      <c r="AA763" s="39"/>
    </row>
    <row r="764" spans="2:27" ht="15.75" customHeight="1">
      <c r="B764" s="39"/>
      <c r="C764" s="20"/>
      <c r="D764" s="20"/>
      <c r="E764" s="39"/>
      <c r="F764" s="20"/>
      <c r="G764" s="20"/>
      <c r="H764" s="20"/>
      <c r="I764" s="39"/>
      <c r="J764" s="20"/>
      <c r="K764" s="20"/>
      <c r="L764" s="20"/>
      <c r="M764" s="20"/>
      <c r="N764" s="39"/>
      <c r="O764" s="20" t="s">
        <v>291</v>
      </c>
      <c r="P764" s="20" t="s">
        <v>291</v>
      </c>
      <c r="Q764" s="20" t="s">
        <v>743</v>
      </c>
      <c r="R764" s="20" t="s">
        <v>1752</v>
      </c>
      <c r="S764" s="20">
        <v>20154743</v>
      </c>
      <c r="T764" s="39"/>
      <c r="U764" s="20"/>
      <c r="V764" s="20"/>
      <c r="W764" s="39"/>
      <c r="X764" s="20"/>
      <c r="Y764" s="20"/>
      <c r="Z764" s="20"/>
      <c r="AA764" s="39"/>
    </row>
    <row r="765" spans="2:27" ht="15.75" customHeight="1">
      <c r="B765" s="39"/>
      <c r="C765" s="20"/>
      <c r="D765" s="20"/>
      <c r="E765" s="39"/>
      <c r="F765" s="20"/>
      <c r="G765" s="20"/>
      <c r="H765" s="20"/>
      <c r="I765" s="39"/>
      <c r="J765" s="20"/>
      <c r="K765" s="20"/>
      <c r="L765" s="20"/>
      <c r="M765" s="20"/>
      <c r="N765" s="39"/>
      <c r="O765" s="20" t="s">
        <v>291</v>
      </c>
      <c r="P765" s="20" t="s">
        <v>291</v>
      </c>
      <c r="Q765" s="20" t="s">
        <v>743</v>
      </c>
      <c r="R765" s="20" t="s">
        <v>743</v>
      </c>
      <c r="S765" s="20">
        <v>20154762</v>
      </c>
      <c r="T765" s="39"/>
      <c r="U765" s="20"/>
      <c r="V765" s="20"/>
      <c r="W765" s="39"/>
      <c r="X765" s="20"/>
      <c r="Y765" s="20"/>
      <c r="Z765" s="20"/>
      <c r="AA765" s="39"/>
    </row>
    <row r="766" spans="2:27" ht="15.75" customHeight="1">
      <c r="B766" s="39"/>
      <c r="C766" s="20"/>
      <c r="D766" s="20"/>
      <c r="E766" s="39"/>
      <c r="F766" s="20"/>
      <c r="G766" s="20"/>
      <c r="H766" s="20"/>
      <c r="I766" s="39"/>
      <c r="J766" s="20"/>
      <c r="K766" s="20"/>
      <c r="L766" s="20"/>
      <c r="M766" s="20"/>
      <c r="N766" s="39"/>
      <c r="O766" s="20" t="s">
        <v>291</v>
      </c>
      <c r="P766" s="20" t="s">
        <v>291</v>
      </c>
      <c r="Q766" s="20" t="s">
        <v>743</v>
      </c>
      <c r="R766" s="20" t="s">
        <v>1753</v>
      </c>
      <c r="S766" s="20">
        <v>20154773</v>
      </c>
      <c r="T766" s="39"/>
      <c r="U766" s="20"/>
      <c r="V766" s="20"/>
      <c r="W766" s="39"/>
      <c r="X766" s="20"/>
      <c r="Y766" s="20"/>
      <c r="Z766" s="20"/>
      <c r="AA766" s="39"/>
    </row>
    <row r="767" spans="2:27" ht="15.75" customHeight="1">
      <c r="B767" s="39"/>
      <c r="C767" s="20"/>
      <c r="D767" s="20"/>
      <c r="E767" s="39"/>
      <c r="F767" s="20"/>
      <c r="G767" s="20"/>
      <c r="H767" s="20"/>
      <c r="I767" s="39"/>
      <c r="J767" s="20"/>
      <c r="K767" s="20"/>
      <c r="L767" s="20"/>
      <c r="M767" s="20"/>
      <c r="N767" s="39"/>
      <c r="O767" s="20" t="s">
        <v>291</v>
      </c>
      <c r="P767" s="20" t="s">
        <v>291</v>
      </c>
      <c r="Q767" s="20" t="s">
        <v>743</v>
      </c>
      <c r="R767" s="20" t="s">
        <v>1754</v>
      </c>
      <c r="S767" s="20">
        <v>20154780</v>
      </c>
      <c r="T767" s="39"/>
      <c r="U767" s="20"/>
      <c r="V767" s="20"/>
      <c r="W767" s="39"/>
      <c r="X767" s="20"/>
      <c r="Y767" s="20"/>
      <c r="Z767" s="20"/>
      <c r="AA767" s="39"/>
    </row>
    <row r="768" spans="2:27" ht="15.75" customHeight="1">
      <c r="B768" s="39"/>
      <c r="C768" s="20"/>
      <c r="D768" s="20"/>
      <c r="E768" s="39"/>
      <c r="F768" s="20"/>
      <c r="G768" s="20"/>
      <c r="H768" s="20"/>
      <c r="I768" s="39"/>
      <c r="J768" s="20"/>
      <c r="K768" s="20"/>
      <c r="L768" s="20"/>
      <c r="M768" s="20"/>
      <c r="N768" s="39"/>
      <c r="O768" s="20" t="s">
        <v>291</v>
      </c>
      <c r="P768" s="20" t="s">
        <v>291</v>
      </c>
      <c r="Q768" s="20" t="s">
        <v>745</v>
      </c>
      <c r="R768" s="20" t="s">
        <v>1755</v>
      </c>
      <c r="S768" s="20">
        <v>20155300</v>
      </c>
      <c r="T768" s="39"/>
      <c r="U768" s="20"/>
      <c r="V768" s="20"/>
      <c r="W768" s="39"/>
      <c r="X768" s="20"/>
      <c r="Y768" s="20"/>
      <c r="Z768" s="20"/>
      <c r="AA768" s="39"/>
    </row>
    <row r="769" spans="2:27" ht="15.75" customHeight="1">
      <c r="B769" s="39"/>
      <c r="C769" s="20"/>
      <c r="D769" s="20"/>
      <c r="E769" s="39"/>
      <c r="F769" s="20"/>
      <c r="G769" s="20"/>
      <c r="H769" s="20"/>
      <c r="I769" s="39"/>
      <c r="J769" s="20"/>
      <c r="K769" s="20"/>
      <c r="L769" s="20"/>
      <c r="M769" s="20"/>
      <c r="N769" s="39"/>
      <c r="O769" s="20" t="s">
        <v>291</v>
      </c>
      <c r="P769" s="20" t="s">
        <v>291</v>
      </c>
      <c r="Q769" s="20" t="s">
        <v>745</v>
      </c>
      <c r="R769" s="20" t="s">
        <v>1756</v>
      </c>
      <c r="S769" s="20">
        <v>20155322</v>
      </c>
      <c r="T769" s="39"/>
      <c r="U769" s="20"/>
      <c r="V769" s="20"/>
      <c r="W769" s="39"/>
      <c r="X769" s="20"/>
      <c r="Y769" s="20"/>
      <c r="Z769" s="20"/>
      <c r="AA769" s="39"/>
    </row>
    <row r="770" spans="2:27" ht="15.75" customHeight="1">
      <c r="B770" s="39"/>
      <c r="C770" s="20"/>
      <c r="D770" s="20"/>
      <c r="E770" s="39"/>
      <c r="F770" s="20"/>
      <c r="G770" s="20"/>
      <c r="H770" s="20"/>
      <c r="I770" s="39"/>
      <c r="J770" s="20"/>
      <c r="K770" s="20"/>
      <c r="L770" s="20"/>
      <c r="M770" s="20"/>
      <c r="N770" s="39"/>
      <c r="O770" s="20" t="s">
        <v>291</v>
      </c>
      <c r="P770" s="20" t="s">
        <v>291</v>
      </c>
      <c r="Q770" s="20" t="s">
        <v>745</v>
      </c>
      <c r="R770" s="20" t="s">
        <v>1105</v>
      </c>
      <c r="S770" s="20">
        <v>20155324</v>
      </c>
      <c r="T770" s="39"/>
      <c r="U770" s="20"/>
      <c r="V770" s="20"/>
      <c r="W770" s="39"/>
      <c r="X770" s="20"/>
      <c r="Y770" s="20"/>
      <c r="Z770" s="20"/>
      <c r="AA770" s="39"/>
    </row>
    <row r="771" spans="2:27" ht="15.75" customHeight="1">
      <c r="B771" s="39"/>
      <c r="C771" s="20"/>
      <c r="D771" s="20"/>
      <c r="E771" s="39"/>
      <c r="F771" s="20"/>
      <c r="G771" s="20"/>
      <c r="H771" s="20"/>
      <c r="I771" s="39"/>
      <c r="J771" s="20"/>
      <c r="K771" s="20"/>
      <c r="L771" s="20"/>
      <c r="M771" s="20"/>
      <c r="N771" s="39"/>
      <c r="O771" s="20" t="s">
        <v>291</v>
      </c>
      <c r="P771" s="20" t="s">
        <v>291</v>
      </c>
      <c r="Q771" s="20" t="s">
        <v>745</v>
      </c>
      <c r="R771" s="20" t="s">
        <v>1757</v>
      </c>
      <c r="S771" s="20">
        <v>20155327</v>
      </c>
      <c r="T771" s="39"/>
      <c r="U771" s="20"/>
      <c r="V771" s="20"/>
      <c r="W771" s="39"/>
      <c r="X771" s="20"/>
      <c r="Y771" s="20"/>
      <c r="Z771" s="20"/>
      <c r="AA771" s="39"/>
    </row>
    <row r="772" spans="2:27" ht="15.75" customHeight="1">
      <c r="B772" s="39"/>
      <c r="C772" s="20"/>
      <c r="D772" s="20"/>
      <c r="E772" s="39"/>
      <c r="F772" s="20"/>
      <c r="G772" s="20"/>
      <c r="H772" s="20"/>
      <c r="I772" s="39"/>
      <c r="J772" s="20"/>
      <c r="K772" s="20"/>
      <c r="L772" s="20"/>
      <c r="M772" s="20"/>
      <c r="N772" s="39"/>
      <c r="O772" s="20" t="s">
        <v>291</v>
      </c>
      <c r="P772" s="20" t="s">
        <v>291</v>
      </c>
      <c r="Q772" s="20" t="s">
        <v>745</v>
      </c>
      <c r="R772" s="20" t="s">
        <v>1758</v>
      </c>
      <c r="S772" s="20">
        <v>20155328</v>
      </c>
      <c r="T772" s="39"/>
      <c r="U772" s="20"/>
      <c r="V772" s="20"/>
      <c r="W772" s="39"/>
      <c r="X772" s="20"/>
      <c r="Y772" s="20"/>
      <c r="Z772" s="20"/>
      <c r="AA772" s="39"/>
    </row>
    <row r="773" spans="2:27" ht="15.75" customHeight="1">
      <c r="B773" s="39"/>
      <c r="C773" s="20"/>
      <c r="D773" s="20"/>
      <c r="E773" s="39"/>
      <c r="F773" s="20"/>
      <c r="G773" s="20"/>
      <c r="H773" s="20"/>
      <c r="I773" s="39"/>
      <c r="J773" s="20"/>
      <c r="K773" s="20"/>
      <c r="L773" s="20"/>
      <c r="M773" s="20"/>
      <c r="N773" s="39"/>
      <c r="O773" s="20" t="s">
        <v>291</v>
      </c>
      <c r="P773" s="20" t="s">
        <v>291</v>
      </c>
      <c r="Q773" s="20" t="s">
        <v>745</v>
      </c>
      <c r="R773" s="20" t="s">
        <v>1759</v>
      </c>
      <c r="S773" s="20">
        <v>20155329</v>
      </c>
      <c r="T773" s="39"/>
      <c r="U773" s="20"/>
      <c r="V773" s="20"/>
      <c r="W773" s="39"/>
      <c r="X773" s="20"/>
      <c r="Y773" s="20"/>
      <c r="Z773" s="20"/>
      <c r="AA773" s="39"/>
    </row>
    <row r="774" spans="2:27" ht="15.75" customHeight="1">
      <c r="B774" s="39"/>
      <c r="C774" s="20"/>
      <c r="D774" s="20"/>
      <c r="E774" s="39"/>
      <c r="F774" s="20"/>
      <c r="G774" s="20"/>
      <c r="H774" s="20"/>
      <c r="I774" s="39"/>
      <c r="J774" s="20"/>
      <c r="K774" s="20"/>
      <c r="L774" s="20"/>
      <c r="M774" s="20"/>
      <c r="N774" s="39"/>
      <c r="O774" s="20" t="s">
        <v>291</v>
      </c>
      <c r="P774" s="20" t="s">
        <v>291</v>
      </c>
      <c r="Q774" s="20" t="s">
        <v>745</v>
      </c>
      <c r="R774" s="20" t="s">
        <v>1760</v>
      </c>
      <c r="S774" s="20">
        <v>20155335</v>
      </c>
      <c r="T774" s="39"/>
      <c r="U774" s="20"/>
      <c r="V774" s="20"/>
      <c r="W774" s="39"/>
      <c r="X774" s="20"/>
      <c r="Y774" s="20"/>
      <c r="Z774" s="20"/>
      <c r="AA774" s="39"/>
    </row>
    <row r="775" spans="2:27" ht="15.75" customHeight="1">
      <c r="B775" s="39"/>
      <c r="C775" s="20"/>
      <c r="D775" s="20"/>
      <c r="E775" s="39"/>
      <c r="F775" s="20"/>
      <c r="G775" s="20"/>
      <c r="H775" s="20"/>
      <c r="I775" s="39"/>
      <c r="J775" s="20"/>
      <c r="K775" s="20"/>
      <c r="L775" s="20"/>
      <c r="M775" s="20"/>
      <c r="N775" s="39"/>
      <c r="O775" s="20" t="s">
        <v>291</v>
      </c>
      <c r="P775" s="20" t="s">
        <v>291</v>
      </c>
      <c r="Q775" s="20" t="s">
        <v>745</v>
      </c>
      <c r="R775" s="20" t="s">
        <v>1761</v>
      </c>
      <c r="S775" s="20">
        <v>20155341</v>
      </c>
      <c r="T775" s="39"/>
      <c r="U775" s="20"/>
      <c r="V775" s="20"/>
      <c r="W775" s="39"/>
      <c r="X775" s="20"/>
      <c r="Y775" s="20"/>
      <c r="Z775" s="20"/>
      <c r="AA775" s="39"/>
    </row>
    <row r="776" spans="2:27" ht="15.75" customHeight="1">
      <c r="B776" s="39"/>
      <c r="C776" s="20"/>
      <c r="D776" s="20"/>
      <c r="E776" s="39"/>
      <c r="F776" s="20"/>
      <c r="G776" s="20"/>
      <c r="H776" s="20"/>
      <c r="I776" s="39"/>
      <c r="J776" s="20"/>
      <c r="K776" s="20"/>
      <c r="L776" s="20"/>
      <c r="M776" s="20"/>
      <c r="N776" s="39"/>
      <c r="O776" s="20" t="s">
        <v>291</v>
      </c>
      <c r="P776" s="20" t="s">
        <v>291</v>
      </c>
      <c r="Q776" s="20" t="s">
        <v>745</v>
      </c>
      <c r="R776" s="20" t="s">
        <v>1762</v>
      </c>
      <c r="S776" s="20">
        <v>20155347</v>
      </c>
      <c r="T776" s="39"/>
      <c r="U776" s="20"/>
      <c r="V776" s="20"/>
      <c r="W776" s="39"/>
      <c r="X776" s="20"/>
      <c r="Y776" s="20"/>
      <c r="Z776" s="20"/>
      <c r="AA776" s="39"/>
    </row>
    <row r="777" spans="2:27" ht="15.75" customHeight="1">
      <c r="B777" s="39"/>
      <c r="C777" s="20"/>
      <c r="D777" s="20"/>
      <c r="E777" s="39"/>
      <c r="F777" s="20"/>
      <c r="G777" s="20"/>
      <c r="H777" s="20"/>
      <c r="I777" s="39"/>
      <c r="J777" s="20"/>
      <c r="K777" s="20"/>
      <c r="L777" s="20"/>
      <c r="M777" s="20"/>
      <c r="N777" s="39"/>
      <c r="O777" s="20" t="s">
        <v>291</v>
      </c>
      <c r="P777" s="20" t="s">
        <v>291</v>
      </c>
      <c r="Q777" s="20" t="s">
        <v>745</v>
      </c>
      <c r="R777" s="20" t="s">
        <v>1763</v>
      </c>
      <c r="S777" s="20">
        <v>20155371</v>
      </c>
      <c r="T777" s="39"/>
      <c r="U777" s="20"/>
      <c r="V777" s="20"/>
      <c r="W777" s="39"/>
      <c r="X777" s="20"/>
      <c r="Y777" s="20"/>
      <c r="Z777" s="20"/>
      <c r="AA777" s="39"/>
    </row>
    <row r="778" spans="2:27" ht="15.75" customHeight="1">
      <c r="B778" s="39"/>
      <c r="C778" s="20"/>
      <c r="D778" s="20"/>
      <c r="E778" s="39"/>
      <c r="F778" s="20"/>
      <c r="G778" s="20"/>
      <c r="H778" s="20"/>
      <c r="I778" s="39"/>
      <c r="J778" s="20"/>
      <c r="K778" s="20"/>
      <c r="L778" s="20"/>
      <c r="M778" s="20"/>
      <c r="N778" s="39"/>
      <c r="O778" s="20" t="s">
        <v>291</v>
      </c>
      <c r="P778" s="20" t="s">
        <v>291</v>
      </c>
      <c r="Q778" s="20" t="s">
        <v>745</v>
      </c>
      <c r="R778" s="20" t="s">
        <v>1764</v>
      </c>
      <c r="S778" s="20">
        <v>20155353</v>
      </c>
      <c r="T778" s="39"/>
      <c r="U778" s="20"/>
      <c r="V778" s="20"/>
      <c r="W778" s="39"/>
      <c r="X778" s="20"/>
      <c r="Y778" s="20"/>
      <c r="Z778" s="20"/>
      <c r="AA778" s="39"/>
    </row>
    <row r="779" spans="2:27" ht="15.75" customHeight="1">
      <c r="B779" s="39"/>
      <c r="C779" s="20"/>
      <c r="D779" s="20"/>
      <c r="E779" s="39"/>
      <c r="F779" s="20"/>
      <c r="G779" s="20"/>
      <c r="H779" s="20"/>
      <c r="I779" s="39"/>
      <c r="J779" s="20"/>
      <c r="K779" s="20"/>
      <c r="L779" s="20"/>
      <c r="M779" s="20"/>
      <c r="N779" s="39"/>
      <c r="O779" s="20" t="s">
        <v>291</v>
      </c>
      <c r="P779" s="20" t="s">
        <v>291</v>
      </c>
      <c r="Q779" s="20" t="s">
        <v>745</v>
      </c>
      <c r="R779" s="20" t="s">
        <v>745</v>
      </c>
      <c r="S779" s="20">
        <v>20155359</v>
      </c>
      <c r="T779" s="39"/>
      <c r="U779" s="20"/>
      <c r="V779" s="20"/>
      <c r="W779" s="39"/>
      <c r="X779" s="20"/>
      <c r="Y779" s="20"/>
      <c r="Z779" s="20"/>
      <c r="AA779" s="39"/>
    </row>
    <row r="780" spans="2:27" ht="15.75" customHeight="1">
      <c r="B780" s="39"/>
      <c r="C780" s="20"/>
      <c r="D780" s="20"/>
      <c r="E780" s="39"/>
      <c r="F780" s="20"/>
      <c r="G780" s="20"/>
      <c r="H780" s="20"/>
      <c r="I780" s="39"/>
      <c r="J780" s="20"/>
      <c r="K780" s="20"/>
      <c r="L780" s="20"/>
      <c r="M780" s="20"/>
      <c r="N780" s="39"/>
      <c r="O780" s="20" t="s">
        <v>291</v>
      </c>
      <c r="P780" s="20" t="s">
        <v>291</v>
      </c>
      <c r="Q780" s="20" t="s">
        <v>745</v>
      </c>
      <c r="R780" s="20" t="s">
        <v>1765</v>
      </c>
      <c r="S780" s="20">
        <v>20155399</v>
      </c>
      <c r="T780" s="39"/>
      <c r="U780" s="20"/>
      <c r="V780" s="20"/>
      <c r="W780" s="39"/>
      <c r="X780" s="20"/>
      <c r="Y780" s="20"/>
      <c r="Z780" s="20"/>
      <c r="AA780" s="39"/>
    </row>
    <row r="781" spans="2:27" ht="15.75" customHeight="1">
      <c r="B781" s="39"/>
      <c r="C781" s="20"/>
      <c r="D781" s="20"/>
      <c r="E781" s="39"/>
      <c r="F781" s="20"/>
      <c r="G781" s="20"/>
      <c r="H781" s="20"/>
      <c r="I781" s="39"/>
      <c r="J781" s="20"/>
      <c r="K781" s="20"/>
      <c r="L781" s="20"/>
      <c r="M781" s="20"/>
      <c r="N781" s="39"/>
      <c r="O781" s="20" t="s">
        <v>291</v>
      </c>
      <c r="P781" s="20" t="s">
        <v>291</v>
      </c>
      <c r="Q781" s="20" t="s">
        <v>745</v>
      </c>
      <c r="R781" s="20" t="s">
        <v>1766</v>
      </c>
      <c r="S781" s="20">
        <v>20155365</v>
      </c>
      <c r="T781" s="39"/>
      <c r="U781" s="20"/>
      <c r="V781" s="20"/>
      <c r="W781" s="39"/>
      <c r="X781" s="20"/>
      <c r="Y781" s="20"/>
      <c r="Z781" s="20"/>
      <c r="AA781" s="39"/>
    </row>
    <row r="782" spans="2:27" ht="15.75" customHeight="1">
      <c r="B782" s="39"/>
      <c r="C782" s="20"/>
      <c r="D782" s="20"/>
      <c r="E782" s="39"/>
      <c r="F782" s="20"/>
      <c r="G782" s="20"/>
      <c r="H782" s="20"/>
      <c r="I782" s="39"/>
      <c r="J782" s="20"/>
      <c r="K782" s="20"/>
      <c r="L782" s="20"/>
      <c r="M782" s="20"/>
      <c r="N782" s="39"/>
      <c r="O782" s="20" t="s">
        <v>291</v>
      </c>
      <c r="P782" s="20" t="s">
        <v>291</v>
      </c>
      <c r="Q782" s="20" t="s">
        <v>745</v>
      </c>
      <c r="R782" s="20" t="s">
        <v>1767</v>
      </c>
      <c r="S782" s="20">
        <v>20155377</v>
      </c>
      <c r="T782" s="39"/>
      <c r="U782" s="20"/>
      <c r="V782" s="20"/>
      <c r="W782" s="39"/>
      <c r="X782" s="20"/>
      <c r="Y782" s="20"/>
      <c r="Z782" s="20"/>
      <c r="AA782" s="39"/>
    </row>
    <row r="783" spans="2:27" ht="15.75" customHeight="1">
      <c r="B783" s="39"/>
      <c r="C783" s="20"/>
      <c r="D783" s="20"/>
      <c r="E783" s="39"/>
      <c r="F783" s="20"/>
      <c r="G783" s="20"/>
      <c r="H783" s="20"/>
      <c r="I783" s="39"/>
      <c r="J783" s="20"/>
      <c r="K783" s="20"/>
      <c r="L783" s="20"/>
      <c r="M783" s="20"/>
      <c r="N783" s="39"/>
      <c r="O783" s="20" t="s">
        <v>291</v>
      </c>
      <c r="P783" s="20" t="s">
        <v>291</v>
      </c>
      <c r="Q783" s="20" t="s">
        <v>745</v>
      </c>
      <c r="R783" s="20" t="s">
        <v>1768</v>
      </c>
      <c r="S783" s="20">
        <v>20155383</v>
      </c>
      <c r="T783" s="39"/>
      <c r="U783" s="20"/>
      <c r="V783" s="20"/>
      <c r="W783" s="39"/>
      <c r="X783" s="20"/>
      <c r="Y783" s="20"/>
      <c r="Z783" s="20"/>
      <c r="AA783" s="39"/>
    </row>
    <row r="784" spans="2:27" ht="15.75" customHeight="1">
      <c r="B784" s="39"/>
      <c r="C784" s="20"/>
      <c r="D784" s="20"/>
      <c r="E784" s="39"/>
      <c r="F784" s="20"/>
      <c r="G784" s="20"/>
      <c r="H784" s="20"/>
      <c r="I784" s="39"/>
      <c r="J784" s="20"/>
      <c r="K784" s="20"/>
      <c r="L784" s="20"/>
      <c r="M784" s="20"/>
      <c r="N784" s="39"/>
      <c r="O784" s="20" t="s">
        <v>291</v>
      </c>
      <c r="P784" s="20" t="s">
        <v>291</v>
      </c>
      <c r="Q784" s="20" t="s">
        <v>745</v>
      </c>
      <c r="R784" s="20" t="s">
        <v>1769</v>
      </c>
      <c r="S784" s="20">
        <v>20155389</v>
      </c>
      <c r="T784" s="39"/>
      <c r="U784" s="20"/>
      <c r="V784" s="20"/>
      <c r="W784" s="39"/>
      <c r="X784" s="20"/>
      <c r="Y784" s="20"/>
      <c r="Z784" s="20"/>
      <c r="AA784" s="39"/>
    </row>
    <row r="785" spans="2:27" ht="15.75" customHeight="1">
      <c r="B785" s="39"/>
      <c r="C785" s="20"/>
      <c r="D785" s="20"/>
      <c r="E785" s="39"/>
      <c r="F785" s="20"/>
      <c r="G785" s="20"/>
      <c r="H785" s="20"/>
      <c r="I785" s="39"/>
      <c r="J785" s="20"/>
      <c r="K785" s="20"/>
      <c r="L785" s="20"/>
      <c r="M785" s="20"/>
      <c r="N785" s="39"/>
      <c r="O785" s="20" t="s">
        <v>291</v>
      </c>
      <c r="P785" s="20" t="s">
        <v>291</v>
      </c>
      <c r="Q785" s="20" t="s">
        <v>745</v>
      </c>
      <c r="R785" s="20" t="s">
        <v>1770</v>
      </c>
      <c r="S785" s="20">
        <v>20155395</v>
      </c>
      <c r="T785" s="39"/>
      <c r="U785" s="20"/>
      <c r="V785" s="20"/>
      <c r="W785" s="39"/>
      <c r="X785" s="20"/>
      <c r="Y785" s="20"/>
      <c r="Z785" s="20"/>
      <c r="AA785" s="39"/>
    </row>
    <row r="786" spans="2:27" ht="15.75" customHeight="1">
      <c r="B786" s="39"/>
      <c r="C786" s="20"/>
      <c r="D786" s="20"/>
      <c r="E786" s="39"/>
      <c r="F786" s="20"/>
      <c r="G786" s="20"/>
      <c r="H786" s="20"/>
      <c r="I786" s="39"/>
      <c r="J786" s="20"/>
      <c r="K786" s="20"/>
      <c r="L786" s="20"/>
      <c r="M786" s="20"/>
      <c r="N786" s="39"/>
      <c r="O786" s="20" t="s">
        <v>291</v>
      </c>
      <c r="P786" s="20" t="s">
        <v>291</v>
      </c>
      <c r="Q786" s="20" t="s">
        <v>746</v>
      </c>
      <c r="R786" s="20" t="s">
        <v>1741</v>
      </c>
      <c r="S786" s="20">
        <v>20155509</v>
      </c>
      <c r="T786" s="39"/>
      <c r="U786" s="20"/>
      <c r="V786" s="20"/>
      <c r="W786" s="39"/>
      <c r="X786" s="20"/>
      <c r="Y786" s="20"/>
      <c r="Z786" s="20"/>
      <c r="AA786" s="39"/>
    </row>
    <row r="787" spans="2:27" ht="15.75" customHeight="1">
      <c r="B787" s="39"/>
      <c r="C787" s="20"/>
      <c r="D787" s="20"/>
      <c r="E787" s="39"/>
      <c r="F787" s="20"/>
      <c r="G787" s="20"/>
      <c r="H787" s="20"/>
      <c r="I787" s="39"/>
      <c r="J787" s="20"/>
      <c r="K787" s="20"/>
      <c r="L787" s="20"/>
      <c r="M787" s="20"/>
      <c r="N787" s="39"/>
      <c r="O787" s="20" t="s">
        <v>291</v>
      </c>
      <c r="P787" s="20" t="s">
        <v>291</v>
      </c>
      <c r="Q787" s="20" t="s">
        <v>746</v>
      </c>
      <c r="R787" s="20" t="s">
        <v>790</v>
      </c>
      <c r="S787" s="20">
        <v>20155510</v>
      </c>
      <c r="T787" s="39"/>
      <c r="U787" s="20"/>
      <c r="V787" s="20"/>
      <c r="W787" s="39"/>
      <c r="X787" s="20"/>
      <c r="Y787" s="20"/>
      <c r="Z787" s="20"/>
      <c r="AA787" s="39"/>
    </row>
    <row r="788" spans="2:27" ht="15.75" customHeight="1">
      <c r="B788" s="39"/>
      <c r="C788" s="20"/>
      <c r="D788" s="20"/>
      <c r="E788" s="39"/>
      <c r="F788" s="20"/>
      <c r="G788" s="20"/>
      <c r="H788" s="20"/>
      <c r="I788" s="39"/>
      <c r="J788" s="20"/>
      <c r="K788" s="20"/>
      <c r="L788" s="20"/>
      <c r="M788" s="20"/>
      <c r="N788" s="39"/>
      <c r="O788" s="20" t="s">
        <v>291</v>
      </c>
      <c r="P788" s="20" t="s">
        <v>291</v>
      </c>
      <c r="Q788" s="20" t="s">
        <v>746</v>
      </c>
      <c r="R788" s="20" t="s">
        <v>1728</v>
      </c>
      <c r="S788" s="20">
        <v>20155511</v>
      </c>
      <c r="T788" s="39"/>
      <c r="U788" s="20"/>
      <c r="V788" s="20"/>
      <c r="W788" s="39"/>
      <c r="X788" s="20"/>
      <c r="Y788" s="20"/>
      <c r="Z788" s="20"/>
      <c r="AA788" s="39"/>
    </row>
    <row r="789" spans="2:27" ht="15.75" customHeight="1">
      <c r="B789" s="39"/>
      <c r="C789" s="20"/>
      <c r="D789" s="20"/>
      <c r="E789" s="39"/>
      <c r="F789" s="20"/>
      <c r="G789" s="20"/>
      <c r="H789" s="20"/>
      <c r="I789" s="39"/>
      <c r="J789" s="20"/>
      <c r="K789" s="20"/>
      <c r="L789" s="20"/>
      <c r="M789" s="20"/>
      <c r="N789" s="39"/>
      <c r="O789" s="20" t="s">
        <v>291</v>
      </c>
      <c r="P789" s="20" t="s">
        <v>291</v>
      </c>
      <c r="Q789" s="20" t="s">
        <v>746</v>
      </c>
      <c r="R789" s="20" t="s">
        <v>1706</v>
      </c>
      <c r="S789" s="20">
        <v>20155512</v>
      </c>
      <c r="T789" s="39"/>
      <c r="U789" s="20"/>
      <c r="V789" s="20"/>
      <c r="W789" s="39"/>
      <c r="X789" s="20"/>
      <c r="Y789" s="20"/>
      <c r="Z789" s="20"/>
      <c r="AA789" s="39"/>
    </row>
    <row r="790" spans="2:27" ht="15.75" customHeight="1">
      <c r="B790" s="39"/>
      <c r="C790" s="20"/>
      <c r="D790" s="20"/>
      <c r="E790" s="39"/>
      <c r="F790" s="20"/>
      <c r="G790" s="20"/>
      <c r="H790" s="20"/>
      <c r="I790" s="39"/>
      <c r="J790" s="20"/>
      <c r="K790" s="20"/>
      <c r="L790" s="20"/>
      <c r="M790" s="20"/>
      <c r="N790" s="39"/>
      <c r="O790" s="20" t="s">
        <v>291</v>
      </c>
      <c r="P790" s="20" t="s">
        <v>291</v>
      </c>
      <c r="Q790" s="20" t="s">
        <v>748</v>
      </c>
      <c r="R790" s="20" t="s">
        <v>784</v>
      </c>
      <c r="S790" s="20">
        <v>20155707</v>
      </c>
      <c r="T790" s="39"/>
      <c r="U790" s="20"/>
      <c r="V790" s="20"/>
      <c r="W790" s="39"/>
      <c r="X790" s="20"/>
      <c r="Y790" s="20"/>
      <c r="Z790" s="20"/>
      <c r="AA790" s="39"/>
    </row>
    <row r="791" spans="2:27" ht="15.75" customHeight="1">
      <c r="B791" s="39"/>
      <c r="C791" s="20"/>
      <c r="D791" s="20"/>
      <c r="E791" s="39"/>
      <c r="F791" s="20"/>
      <c r="G791" s="20"/>
      <c r="H791" s="20"/>
      <c r="I791" s="39"/>
      <c r="J791" s="20"/>
      <c r="K791" s="20"/>
      <c r="L791" s="20"/>
      <c r="M791" s="20"/>
      <c r="N791" s="39"/>
      <c r="O791" s="20" t="s">
        <v>291</v>
      </c>
      <c r="P791" s="20" t="s">
        <v>291</v>
      </c>
      <c r="Q791" s="20" t="s">
        <v>748</v>
      </c>
      <c r="R791" s="20" t="s">
        <v>1740</v>
      </c>
      <c r="S791" s="20">
        <v>20155708</v>
      </c>
      <c r="T791" s="39"/>
      <c r="U791" s="20"/>
      <c r="V791" s="20"/>
      <c r="W791" s="39"/>
      <c r="X791" s="20"/>
      <c r="Y791" s="20"/>
      <c r="Z791" s="20"/>
      <c r="AA791" s="39"/>
    </row>
    <row r="792" spans="2:27" ht="15.75" customHeight="1">
      <c r="B792" s="39"/>
      <c r="C792" s="20"/>
      <c r="D792" s="20"/>
      <c r="E792" s="39"/>
      <c r="F792" s="20"/>
      <c r="G792" s="20"/>
      <c r="H792" s="20"/>
      <c r="I792" s="39"/>
      <c r="J792" s="20"/>
      <c r="K792" s="20"/>
      <c r="L792" s="20"/>
      <c r="M792" s="20"/>
      <c r="N792" s="39"/>
      <c r="O792" s="20" t="s">
        <v>291</v>
      </c>
      <c r="P792" s="20" t="s">
        <v>291</v>
      </c>
      <c r="Q792" s="20" t="s">
        <v>748</v>
      </c>
      <c r="R792" s="20" t="s">
        <v>1742</v>
      </c>
      <c r="S792" s="20">
        <v>20155715</v>
      </c>
      <c r="T792" s="39"/>
      <c r="U792" s="20"/>
      <c r="V792" s="20"/>
      <c r="W792" s="39"/>
      <c r="X792" s="20"/>
      <c r="Y792" s="20"/>
      <c r="Z792" s="20"/>
      <c r="AA792" s="39"/>
    </row>
    <row r="793" spans="2:27" ht="15.75" customHeight="1">
      <c r="B793" s="39"/>
      <c r="C793" s="20"/>
      <c r="D793" s="20"/>
      <c r="E793" s="39"/>
      <c r="F793" s="20"/>
      <c r="G793" s="20"/>
      <c r="H793" s="20"/>
      <c r="I793" s="39"/>
      <c r="J793" s="20"/>
      <c r="K793" s="20"/>
      <c r="L793" s="20"/>
      <c r="M793" s="20"/>
      <c r="N793" s="39"/>
      <c r="O793" s="20" t="s">
        <v>291</v>
      </c>
      <c r="P793" s="20" t="s">
        <v>291</v>
      </c>
      <c r="Q793" s="20" t="s">
        <v>750</v>
      </c>
      <c r="R793" s="20" t="s">
        <v>1705</v>
      </c>
      <c r="S793" s="20">
        <v>20156539</v>
      </c>
      <c r="T793" s="39"/>
      <c r="U793" s="20"/>
      <c r="V793" s="20"/>
      <c r="W793" s="39"/>
      <c r="X793" s="20"/>
      <c r="Y793" s="20"/>
      <c r="Z793" s="20"/>
      <c r="AA793" s="39"/>
    </row>
    <row r="794" spans="2:27" ht="15.75" customHeight="1">
      <c r="B794" s="39"/>
      <c r="C794" s="20"/>
      <c r="D794" s="20"/>
      <c r="E794" s="39"/>
      <c r="F794" s="20"/>
      <c r="G794" s="20"/>
      <c r="H794" s="20"/>
      <c r="I794" s="39"/>
      <c r="J794" s="20"/>
      <c r="K794" s="20"/>
      <c r="L794" s="20"/>
      <c r="M794" s="20"/>
      <c r="N794" s="39"/>
      <c r="O794" s="20" t="s">
        <v>291</v>
      </c>
      <c r="P794" s="20" t="s">
        <v>291</v>
      </c>
      <c r="Q794" s="20" t="s">
        <v>750</v>
      </c>
      <c r="R794" s="20" t="s">
        <v>1771</v>
      </c>
      <c r="S794" s="20">
        <v>20156540</v>
      </c>
      <c r="T794" s="39"/>
      <c r="U794" s="20"/>
      <c r="V794" s="20"/>
      <c r="W794" s="39"/>
      <c r="X794" s="20"/>
      <c r="Y794" s="20"/>
      <c r="Z794" s="20"/>
      <c r="AA794" s="39"/>
    </row>
    <row r="795" spans="2:27" ht="15.75" customHeight="1">
      <c r="B795" s="39"/>
      <c r="C795" s="20"/>
      <c r="D795" s="20"/>
      <c r="E795" s="39"/>
      <c r="F795" s="20"/>
      <c r="G795" s="20"/>
      <c r="H795" s="20"/>
      <c r="I795" s="39"/>
      <c r="J795" s="20"/>
      <c r="K795" s="20"/>
      <c r="L795" s="20"/>
      <c r="M795" s="20"/>
      <c r="N795" s="39"/>
      <c r="O795" s="20" t="s">
        <v>291</v>
      </c>
      <c r="P795" s="20" t="s">
        <v>291</v>
      </c>
      <c r="Q795" s="20" t="s">
        <v>750</v>
      </c>
      <c r="R795" s="20" t="s">
        <v>1772</v>
      </c>
      <c r="S795" s="20">
        <v>20150419</v>
      </c>
      <c r="T795" s="39"/>
      <c r="U795" s="20"/>
      <c r="V795" s="20"/>
      <c r="W795" s="39"/>
      <c r="X795" s="20"/>
      <c r="Y795" s="20"/>
      <c r="Z795" s="20"/>
      <c r="AA795" s="39"/>
    </row>
    <row r="796" spans="2:27" ht="15.75" customHeight="1">
      <c r="B796" s="39"/>
      <c r="C796" s="20"/>
      <c r="D796" s="20"/>
      <c r="E796" s="39"/>
      <c r="F796" s="20"/>
      <c r="G796" s="20"/>
      <c r="H796" s="20"/>
      <c r="I796" s="39"/>
      <c r="J796" s="20"/>
      <c r="K796" s="20"/>
      <c r="L796" s="20"/>
      <c r="M796" s="20"/>
      <c r="N796" s="39"/>
      <c r="O796" s="20" t="s">
        <v>291</v>
      </c>
      <c r="P796" s="20" t="s">
        <v>291</v>
      </c>
      <c r="Q796" s="20" t="s">
        <v>750</v>
      </c>
      <c r="R796" s="20" t="s">
        <v>1772</v>
      </c>
      <c r="S796" s="20">
        <v>20156541</v>
      </c>
      <c r="T796" s="39"/>
      <c r="U796" s="20"/>
      <c r="V796" s="20"/>
      <c r="W796" s="39"/>
      <c r="X796" s="20"/>
      <c r="Y796" s="20"/>
      <c r="Z796" s="20"/>
      <c r="AA796" s="39"/>
    </row>
    <row r="797" spans="2:27" ht="15.75" customHeight="1">
      <c r="B797" s="39"/>
      <c r="C797" s="20"/>
      <c r="D797" s="20"/>
      <c r="E797" s="39"/>
      <c r="F797" s="20"/>
      <c r="G797" s="20"/>
      <c r="H797" s="20"/>
      <c r="I797" s="39"/>
      <c r="J797" s="20"/>
      <c r="K797" s="20"/>
      <c r="L797" s="20"/>
      <c r="M797" s="20"/>
      <c r="N797" s="39"/>
      <c r="O797" s="20" t="s">
        <v>291</v>
      </c>
      <c r="P797" s="20" t="s">
        <v>291</v>
      </c>
      <c r="Q797" s="20" t="s">
        <v>752</v>
      </c>
      <c r="R797" s="20" t="s">
        <v>1773</v>
      </c>
      <c r="S797" s="20">
        <v>20156112</v>
      </c>
      <c r="T797" s="39"/>
      <c r="U797" s="20"/>
      <c r="V797" s="20"/>
      <c r="W797" s="39"/>
      <c r="X797" s="20"/>
      <c r="Y797" s="20"/>
      <c r="Z797" s="20"/>
      <c r="AA797" s="39"/>
    </row>
    <row r="798" spans="2:27" ht="15.75" customHeight="1">
      <c r="B798" s="39"/>
      <c r="C798" s="20"/>
      <c r="D798" s="20"/>
      <c r="E798" s="39"/>
      <c r="F798" s="20"/>
      <c r="G798" s="20"/>
      <c r="H798" s="20"/>
      <c r="I798" s="39"/>
      <c r="J798" s="20"/>
      <c r="K798" s="20"/>
      <c r="L798" s="20"/>
      <c r="M798" s="20"/>
      <c r="N798" s="39"/>
      <c r="O798" s="20" t="s">
        <v>291</v>
      </c>
      <c r="P798" s="20" t="s">
        <v>291</v>
      </c>
      <c r="Q798" s="20" t="s">
        <v>752</v>
      </c>
      <c r="R798" s="20" t="s">
        <v>1774</v>
      </c>
      <c r="S798" s="20">
        <v>20156118</v>
      </c>
      <c r="T798" s="39"/>
      <c r="U798" s="20"/>
      <c r="V798" s="20"/>
      <c r="W798" s="39"/>
      <c r="X798" s="20"/>
      <c r="Y798" s="20"/>
      <c r="Z798" s="20"/>
      <c r="AA798" s="39"/>
    </row>
    <row r="799" spans="2:27" ht="15.75" customHeight="1">
      <c r="B799" s="39"/>
      <c r="C799" s="20"/>
      <c r="D799" s="20"/>
      <c r="E799" s="39"/>
      <c r="F799" s="20"/>
      <c r="G799" s="20"/>
      <c r="H799" s="20"/>
      <c r="I799" s="39"/>
      <c r="J799" s="20"/>
      <c r="K799" s="20"/>
      <c r="L799" s="20"/>
      <c r="M799" s="20"/>
      <c r="N799" s="39"/>
      <c r="O799" s="20" t="s">
        <v>291</v>
      </c>
      <c r="P799" s="20" t="s">
        <v>291</v>
      </c>
      <c r="Q799" s="20" t="s">
        <v>752</v>
      </c>
      <c r="R799" s="20" t="s">
        <v>1775</v>
      </c>
      <c r="S799" s="20">
        <v>20156115</v>
      </c>
      <c r="T799" s="39"/>
      <c r="U799" s="20"/>
      <c r="V799" s="20"/>
      <c r="W799" s="39"/>
      <c r="X799" s="20"/>
      <c r="Y799" s="20"/>
      <c r="Z799" s="20"/>
      <c r="AA799" s="39"/>
    </row>
    <row r="800" spans="2:27" ht="15.75" customHeight="1">
      <c r="B800" s="39"/>
      <c r="C800" s="20"/>
      <c r="D800" s="20"/>
      <c r="E800" s="39"/>
      <c r="F800" s="20"/>
      <c r="G800" s="20"/>
      <c r="H800" s="20"/>
      <c r="I800" s="39"/>
      <c r="J800" s="20"/>
      <c r="K800" s="20"/>
      <c r="L800" s="20"/>
      <c r="M800" s="20"/>
      <c r="N800" s="39"/>
      <c r="O800" s="20" t="s">
        <v>291</v>
      </c>
      <c r="P800" s="20" t="s">
        <v>291</v>
      </c>
      <c r="Q800" s="20" t="s">
        <v>752</v>
      </c>
      <c r="R800" s="20" t="s">
        <v>1776</v>
      </c>
      <c r="S800" s="20">
        <v>20156119</v>
      </c>
      <c r="T800" s="39"/>
      <c r="U800" s="20"/>
      <c r="V800" s="20"/>
      <c r="W800" s="39"/>
      <c r="X800" s="20"/>
      <c r="Y800" s="20"/>
      <c r="Z800" s="20"/>
      <c r="AA800" s="39"/>
    </row>
    <row r="801" spans="2:27" ht="15.75" customHeight="1">
      <c r="B801" s="39"/>
      <c r="C801" s="20"/>
      <c r="D801" s="20"/>
      <c r="E801" s="39"/>
      <c r="F801" s="20"/>
      <c r="G801" s="20"/>
      <c r="H801" s="20"/>
      <c r="I801" s="39"/>
      <c r="J801" s="20"/>
      <c r="K801" s="20"/>
      <c r="L801" s="20"/>
      <c r="M801" s="20"/>
      <c r="N801" s="39"/>
      <c r="O801" s="20" t="s">
        <v>291</v>
      </c>
      <c r="P801" s="20" t="s">
        <v>291</v>
      </c>
      <c r="Q801" s="20" t="s">
        <v>752</v>
      </c>
      <c r="R801" s="20" t="s">
        <v>1777</v>
      </c>
      <c r="S801" s="20">
        <v>20156121</v>
      </c>
      <c r="T801" s="39"/>
      <c r="U801" s="20"/>
      <c r="V801" s="20"/>
      <c r="W801" s="39"/>
      <c r="X801" s="20"/>
      <c r="Y801" s="20"/>
      <c r="Z801" s="20"/>
      <c r="AA801" s="39"/>
    </row>
    <row r="802" spans="2:27" ht="15.75" customHeight="1">
      <c r="B802" s="39"/>
      <c r="C802" s="20"/>
      <c r="D802" s="20"/>
      <c r="E802" s="39"/>
      <c r="F802" s="20"/>
      <c r="G802" s="20"/>
      <c r="H802" s="20"/>
      <c r="I802" s="39"/>
      <c r="J802" s="20"/>
      <c r="K802" s="20"/>
      <c r="L802" s="20"/>
      <c r="M802" s="20"/>
      <c r="N802" s="39"/>
      <c r="O802" s="20" t="s">
        <v>291</v>
      </c>
      <c r="P802" s="20" t="s">
        <v>291</v>
      </c>
      <c r="Q802" s="20" t="s">
        <v>752</v>
      </c>
      <c r="R802" s="20" t="s">
        <v>1778</v>
      </c>
      <c r="S802" s="20">
        <v>20156124</v>
      </c>
      <c r="T802" s="39"/>
      <c r="U802" s="20"/>
      <c r="V802" s="20"/>
      <c r="W802" s="39"/>
      <c r="X802" s="20"/>
      <c r="Y802" s="20"/>
      <c r="Z802" s="20"/>
      <c r="AA802" s="39"/>
    </row>
    <row r="803" spans="2:27" ht="15.75" customHeight="1">
      <c r="B803" s="39"/>
      <c r="C803" s="20"/>
      <c r="D803" s="20"/>
      <c r="E803" s="39"/>
      <c r="F803" s="20"/>
      <c r="G803" s="20"/>
      <c r="H803" s="20"/>
      <c r="I803" s="39"/>
      <c r="J803" s="20"/>
      <c r="K803" s="20"/>
      <c r="L803" s="20"/>
      <c r="M803" s="20"/>
      <c r="N803" s="39"/>
      <c r="O803" s="20" t="s">
        <v>291</v>
      </c>
      <c r="P803" s="20" t="s">
        <v>291</v>
      </c>
      <c r="Q803" s="20" t="s">
        <v>752</v>
      </c>
      <c r="R803" s="20" t="s">
        <v>1779</v>
      </c>
      <c r="S803" s="20">
        <v>20156127</v>
      </c>
      <c r="T803" s="39"/>
      <c r="U803" s="20"/>
      <c r="V803" s="20"/>
      <c r="W803" s="39"/>
      <c r="X803" s="20"/>
      <c r="Y803" s="20"/>
      <c r="Z803" s="20"/>
      <c r="AA803" s="39"/>
    </row>
    <row r="804" spans="2:27" ht="15.75" customHeight="1">
      <c r="B804" s="39"/>
      <c r="C804" s="20"/>
      <c r="D804" s="20"/>
      <c r="E804" s="39"/>
      <c r="F804" s="20"/>
      <c r="G804" s="20"/>
      <c r="H804" s="20"/>
      <c r="I804" s="39"/>
      <c r="J804" s="20"/>
      <c r="K804" s="20"/>
      <c r="L804" s="20"/>
      <c r="M804" s="20"/>
      <c r="N804" s="39"/>
      <c r="O804" s="20" t="s">
        <v>291</v>
      </c>
      <c r="P804" s="20" t="s">
        <v>291</v>
      </c>
      <c r="Q804" s="20" t="s">
        <v>752</v>
      </c>
      <c r="R804" s="20" t="s">
        <v>1780</v>
      </c>
      <c r="S804" s="20">
        <v>20156191</v>
      </c>
      <c r="T804" s="39"/>
      <c r="U804" s="20"/>
      <c r="V804" s="20"/>
      <c r="W804" s="39"/>
      <c r="X804" s="20"/>
      <c r="Y804" s="20"/>
      <c r="Z804" s="20"/>
      <c r="AA804" s="39"/>
    </row>
    <row r="805" spans="2:27" ht="15.75" customHeight="1">
      <c r="B805" s="39"/>
      <c r="C805" s="20"/>
      <c r="D805" s="20"/>
      <c r="E805" s="39"/>
      <c r="F805" s="20"/>
      <c r="G805" s="20"/>
      <c r="H805" s="20"/>
      <c r="I805" s="39"/>
      <c r="J805" s="20"/>
      <c r="K805" s="20"/>
      <c r="L805" s="20"/>
      <c r="M805" s="20"/>
      <c r="N805" s="39"/>
      <c r="O805" s="20" t="s">
        <v>291</v>
      </c>
      <c r="P805" s="20" t="s">
        <v>291</v>
      </c>
      <c r="Q805" s="20" t="s">
        <v>752</v>
      </c>
      <c r="R805" s="20" t="s">
        <v>1781</v>
      </c>
      <c r="S805" s="20">
        <v>20156130</v>
      </c>
      <c r="T805" s="39"/>
      <c r="U805" s="20"/>
      <c r="V805" s="20"/>
      <c r="W805" s="39"/>
      <c r="X805" s="20"/>
      <c r="Y805" s="20"/>
      <c r="Z805" s="20"/>
      <c r="AA805" s="39"/>
    </row>
    <row r="806" spans="2:27" ht="15.75" customHeight="1">
      <c r="B806" s="39"/>
      <c r="C806" s="20"/>
      <c r="D806" s="20"/>
      <c r="E806" s="39"/>
      <c r="F806" s="20"/>
      <c r="G806" s="20"/>
      <c r="H806" s="20"/>
      <c r="I806" s="39"/>
      <c r="J806" s="20"/>
      <c r="K806" s="20"/>
      <c r="L806" s="20"/>
      <c r="M806" s="20"/>
      <c r="N806" s="39"/>
      <c r="O806" s="20" t="s">
        <v>291</v>
      </c>
      <c r="P806" s="20" t="s">
        <v>291</v>
      </c>
      <c r="Q806" s="20" t="s">
        <v>752</v>
      </c>
      <c r="R806" s="20" t="s">
        <v>1782</v>
      </c>
      <c r="S806" s="20">
        <v>20156139</v>
      </c>
      <c r="T806" s="39"/>
      <c r="U806" s="20"/>
      <c r="V806" s="20"/>
      <c r="W806" s="39"/>
      <c r="X806" s="20"/>
      <c r="Y806" s="20"/>
      <c r="Z806" s="20"/>
      <c r="AA806" s="39"/>
    </row>
    <row r="807" spans="2:27" ht="15.75" customHeight="1">
      <c r="B807" s="39"/>
      <c r="C807" s="20"/>
      <c r="D807" s="20"/>
      <c r="E807" s="39"/>
      <c r="F807" s="20"/>
      <c r="G807" s="20"/>
      <c r="H807" s="20"/>
      <c r="I807" s="39"/>
      <c r="J807" s="20"/>
      <c r="K807" s="20"/>
      <c r="L807" s="20"/>
      <c r="M807" s="20"/>
      <c r="N807" s="39"/>
      <c r="O807" s="20" t="s">
        <v>291</v>
      </c>
      <c r="P807" s="20" t="s">
        <v>291</v>
      </c>
      <c r="Q807" s="20" t="s">
        <v>752</v>
      </c>
      <c r="R807" s="20" t="s">
        <v>1783</v>
      </c>
      <c r="S807" s="20">
        <v>20156142</v>
      </c>
      <c r="T807" s="39"/>
      <c r="U807" s="20"/>
      <c r="V807" s="20"/>
      <c r="W807" s="39"/>
      <c r="X807" s="20"/>
      <c r="Y807" s="20"/>
      <c r="Z807" s="20"/>
      <c r="AA807" s="39"/>
    </row>
    <row r="808" spans="2:27" ht="15.75" customHeight="1">
      <c r="B808" s="39"/>
      <c r="C808" s="20"/>
      <c r="D808" s="20"/>
      <c r="E808" s="39"/>
      <c r="F808" s="20"/>
      <c r="G808" s="20"/>
      <c r="H808" s="20"/>
      <c r="I808" s="39"/>
      <c r="J808" s="20"/>
      <c r="K808" s="20"/>
      <c r="L808" s="20"/>
      <c r="M808" s="20"/>
      <c r="N808" s="39"/>
      <c r="O808" s="20" t="s">
        <v>291</v>
      </c>
      <c r="P808" s="20" t="s">
        <v>291</v>
      </c>
      <c r="Q808" s="20" t="s">
        <v>752</v>
      </c>
      <c r="R808" s="20" t="s">
        <v>1784</v>
      </c>
      <c r="S808" s="20">
        <v>20156152</v>
      </c>
      <c r="T808" s="39"/>
      <c r="U808" s="20"/>
      <c r="V808" s="20"/>
      <c r="W808" s="39"/>
      <c r="X808" s="20"/>
      <c r="Y808" s="20"/>
      <c r="Z808" s="20"/>
      <c r="AA808" s="39"/>
    </row>
    <row r="809" spans="2:27" ht="15.75" customHeight="1">
      <c r="B809" s="39"/>
      <c r="C809" s="20"/>
      <c r="D809" s="20"/>
      <c r="E809" s="39"/>
      <c r="F809" s="20"/>
      <c r="G809" s="20"/>
      <c r="H809" s="20"/>
      <c r="I809" s="39"/>
      <c r="J809" s="20"/>
      <c r="K809" s="20"/>
      <c r="L809" s="20"/>
      <c r="M809" s="20"/>
      <c r="N809" s="39"/>
      <c r="O809" s="20" t="s">
        <v>291</v>
      </c>
      <c r="P809" s="20" t="s">
        <v>291</v>
      </c>
      <c r="Q809" s="20" t="s">
        <v>752</v>
      </c>
      <c r="R809" s="20" t="s">
        <v>1785</v>
      </c>
      <c r="S809" s="20">
        <v>20156194</v>
      </c>
      <c r="T809" s="39"/>
      <c r="U809" s="20"/>
      <c r="V809" s="20"/>
      <c r="W809" s="39"/>
      <c r="X809" s="20"/>
      <c r="Y809" s="20"/>
      <c r="Z809" s="20"/>
      <c r="AA809" s="39"/>
    </row>
    <row r="810" spans="2:27" ht="15.75" customHeight="1">
      <c r="B810" s="39"/>
      <c r="C810" s="20"/>
      <c r="D810" s="20"/>
      <c r="E810" s="39"/>
      <c r="F810" s="20"/>
      <c r="G810" s="20"/>
      <c r="H810" s="20"/>
      <c r="I810" s="39"/>
      <c r="J810" s="20"/>
      <c r="K810" s="20"/>
      <c r="L810" s="20"/>
      <c r="M810" s="20"/>
      <c r="N810" s="39"/>
      <c r="O810" s="20" t="s">
        <v>291</v>
      </c>
      <c r="P810" s="20" t="s">
        <v>291</v>
      </c>
      <c r="Q810" s="20" t="s">
        <v>752</v>
      </c>
      <c r="R810" s="20" t="s">
        <v>1786</v>
      </c>
      <c r="S810" s="20">
        <v>20156155</v>
      </c>
      <c r="T810" s="39"/>
      <c r="U810" s="20"/>
      <c r="V810" s="20"/>
      <c r="W810" s="39"/>
      <c r="X810" s="20"/>
      <c r="Y810" s="20"/>
      <c r="Z810" s="20"/>
      <c r="AA810" s="39"/>
    </row>
    <row r="811" spans="2:27" ht="15.75" customHeight="1">
      <c r="B811" s="39"/>
      <c r="C811" s="20"/>
      <c r="D811" s="20"/>
      <c r="E811" s="39"/>
      <c r="F811" s="20"/>
      <c r="G811" s="20"/>
      <c r="H811" s="20"/>
      <c r="I811" s="39"/>
      <c r="J811" s="20"/>
      <c r="K811" s="20"/>
      <c r="L811" s="20"/>
      <c r="M811" s="20"/>
      <c r="N811" s="39"/>
      <c r="O811" s="20" t="s">
        <v>291</v>
      </c>
      <c r="P811" s="20" t="s">
        <v>291</v>
      </c>
      <c r="Q811" s="20" t="s">
        <v>752</v>
      </c>
      <c r="R811" s="20" t="s">
        <v>1787</v>
      </c>
      <c r="S811" s="20">
        <v>20156158</v>
      </c>
      <c r="T811" s="39"/>
      <c r="U811" s="20"/>
      <c r="V811" s="20"/>
      <c r="W811" s="39"/>
      <c r="X811" s="20"/>
      <c r="Y811" s="20"/>
      <c r="Z811" s="20"/>
      <c r="AA811" s="39"/>
    </row>
    <row r="812" spans="2:27" ht="15.75" customHeight="1">
      <c r="B812" s="39"/>
      <c r="C812" s="20"/>
      <c r="D812" s="20"/>
      <c r="E812" s="39"/>
      <c r="F812" s="20"/>
      <c r="G812" s="20"/>
      <c r="H812" s="20"/>
      <c r="I812" s="39"/>
      <c r="J812" s="20"/>
      <c r="K812" s="20"/>
      <c r="L812" s="20"/>
      <c r="M812" s="20"/>
      <c r="N812" s="39"/>
      <c r="O812" s="20" t="s">
        <v>291</v>
      </c>
      <c r="P812" s="20" t="s">
        <v>291</v>
      </c>
      <c r="Q812" s="20" t="s">
        <v>752</v>
      </c>
      <c r="R812" s="20" t="s">
        <v>1788</v>
      </c>
      <c r="S812" s="20">
        <v>20156164</v>
      </c>
      <c r="T812" s="39"/>
      <c r="U812" s="20"/>
      <c r="V812" s="20"/>
      <c r="W812" s="39"/>
      <c r="X812" s="20"/>
      <c r="Y812" s="20"/>
      <c r="Z812" s="20"/>
      <c r="AA812" s="39"/>
    </row>
    <row r="813" spans="2:27" ht="15.75" customHeight="1">
      <c r="B813" s="39"/>
      <c r="C813" s="20"/>
      <c r="D813" s="20"/>
      <c r="E813" s="39"/>
      <c r="F813" s="20"/>
      <c r="G813" s="20"/>
      <c r="H813" s="20"/>
      <c r="I813" s="39"/>
      <c r="J813" s="20"/>
      <c r="K813" s="20"/>
      <c r="L813" s="20"/>
      <c r="M813" s="20"/>
      <c r="N813" s="39"/>
      <c r="O813" s="20" t="s">
        <v>291</v>
      </c>
      <c r="P813" s="20" t="s">
        <v>291</v>
      </c>
      <c r="Q813" s="20" t="s">
        <v>752</v>
      </c>
      <c r="R813" s="20" t="s">
        <v>1789</v>
      </c>
      <c r="S813" s="20">
        <v>20156167</v>
      </c>
      <c r="T813" s="39"/>
      <c r="U813" s="20"/>
      <c r="V813" s="20"/>
      <c r="W813" s="39"/>
      <c r="X813" s="20"/>
      <c r="Y813" s="20"/>
      <c r="Z813" s="20"/>
      <c r="AA813" s="39"/>
    </row>
    <row r="814" spans="2:27" ht="15.75" customHeight="1">
      <c r="B814" s="39"/>
      <c r="C814" s="20"/>
      <c r="D814" s="20"/>
      <c r="E814" s="39"/>
      <c r="F814" s="20"/>
      <c r="G814" s="20"/>
      <c r="H814" s="20"/>
      <c r="I814" s="39"/>
      <c r="J814" s="20"/>
      <c r="K814" s="20"/>
      <c r="L814" s="20"/>
      <c r="M814" s="20"/>
      <c r="N814" s="39"/>
      <c r="O814" s="20" t="s">
        <v>291</v>
      </c>
      <c r="P814" s="20" t="s">
        <v>291</v>
      </c>
      <c r="Q814" s="20" t="s">
        <v>752</v>
      </c>
      <c r="R814" s="20" t="s">
        <v>1790</v>
      </c>
      <c r="S814" s="20">
        <v>20156170</v>
      </c>
      <c r="T814" s="39"/>
      <c r="U814" s="20"/>
      <c r="V814" s="20"/>
      <c r="W814" s="39"/>
      <c r="X814" s="20"/>
      <c r="Y814" s="20"/>
      <c r="Z814" s="20"/>
      <c r="AA814" s="39"/>
    </row>
    <row r="815" spans="2:27" ht="15.75" customHeight="1">
      <c r="B815" s="39"/>
      <c r="C815" s="20"/>
      <c r="D815" s="20"/>
      <c r="E815" s="39"/>
      <c r="F815" s="20"/>
      <c r="G815" s="20"/>
      <c r="H815" s="20"/>
      <c r="I815" s="39"/>
      <c r="J815" s="20"/>
      <c r="K815" s="20"/>
      <c r="L815" s="20"/>
      <c r="M815" s="20"/>
      <c r="N815" s="39"/>
      <c r="O815" s="20" t="s">
        <v>291</v>
      </c>
      <c r="P815" s="20" t="s">
        <v>291</v>
      </c>
      <c r="Q815" s="20" t="s">
        <v>752</v>
      </c>
      <c r="R815" s="20" t="s">
        <v>1791</v>
      </c>
      <c r="S815" s="20">
        <v>20156173</v>
      </c>
      <c r="T815" s="39"/>
      <c r="U815" s="20"/>
      <c r="V815" s="20"/>
      <c r="W815" s="39"/>
      <c r="X815" s="20"/>
      <c r="Y815" s="20"/>
      <c r="Z815" s="20"/>
      <c r="AA815" s="39"/>
    </row>
    <row r="816" spans="2:27" ht="15.75" customHeight="1">
      <c r="B816" s="39"/>
      <c r="C816" s="20"/>
      <c r="D816" s="20"/>
      <c r="E816" s="39"/>
      <c r="F816" s="20"/>
      <c r="G816" s="20"/>
      <c r="H816" s="20"/>
      <c r="I816" s="39"/>
      <c r="J816" s="20"/>
      <c r="K816" s="20"/>
      <c r="L816" s="20"/>
      <c r="M816" s="20"/>
      <c r="N816" s="39"/>
      <c r="O816" s="20" t="s">
        <v>291</v>
      </c>
      <c r="P816" s="20" t="s">
        <v>291</v>
      </c>
      <c r="Q816" s="20" t="s">
        <v>752</v>
      </c>
      <c r="R816" s="20" t="s">
        <v>1792</v>
      </c>
      <c r="S816" s="20">
        <v>20156176</v>
      </c>
      <c r="T816" s="39"/>
      <c r="U816" s="20"/>
      <c r="V816" s="20"/>
      <c r="W816" s="39"/>
      <c r="X816" s="20"/>
      <c r="Y816" s="20"/>
      <c r="Z816" s="20"/>
      <c r="AA816" s="39"/>
    </row>
    <row r="817" spans="2:27" ht="15.75" customHeight="1">
      <c r="B817" s="39"/>
      <c r="C817" s="20"/>
      <c r="D817" s="20"/>
      <c r="E817" s="39"/>
      <c r="F817" s="20"/>
      <c r="G817" s="20"/>
      <c r="H817" s="20"/>
      <c r="I817" s="39"/>
      <c r="J817" s="20"/>
      <c r="K817" s="20"/>
      <c r="L817" s="20"/>
      <c r="M817" s="20"/>
      <c r="N817" s="39"/>
      <c r="O817" s="20" t="s">
        <v>291</v>
      </c>
      <c r="P817" s="20" t="s">
        <v>291</v>
      </c>
      <c r="Q817" s="20" t="s">
        <v>752</v>
      </c>
      <c r="R817" s="20" t="s">
        <v>1793</v>
      </c>
      <c r="S817" s="20">
        <v>20156199</v>
      </c>
      <c r="T817" s="39"/>
      <c r="U817" s="20"/>
      <c r="V817" s="20"/>
      <c r="W817" s="39"/>
      <c r="X817" s="20"/>
      <c r="Y817" s="20"/>
      <c r="Z817" s="20"/>
      <c r="AA817" s="39"/>
    </row>
    <row r="818" spans="2:27" ht="15.75" customHeight="1">
      <c r="B818" s="39"/>
      <c r="C818" s="20"/>
      <c r="D818" s="20"/>
      <c r="E818" s="39"/>
      <c r="F818" s="20"/>
      <c r="G818" s="20"/>
      <c r="H818" s="20"/>
      <c r="I818" s="39"/>
      <c r="J818" s="20"/>
      <c r="K818" s="20"/>
      <c r="L818" s="20"/>
      <c r="M818" s="20"/>
      <c r="N818" s="39"/>
      <c r="O818" s="20" t="s">
        <v>291</v>
      </c>
      <c r="P818" s="20" t="s">
        <v>291</v>
      </c>
      <c r="Q818" s="20" t="s">
        <v>752</v>
      </c>
      <c r="R818" s="20" t="s">
        <v>1794</v>
      </c>
      <c r="S818" s="20">
        <v>20156185</v>
      </c>
      <c r="T818" s="39"/>
      <c r="U818" s="20"/>
      <c r="V818" s="20"/>
      <c r="W818" s="39"/>
      <c r="X818" s="20"/>
      <c r="Y818" s="20"/>
      <c r="Z818" s="20"/>
      <c r="AA818" s="39"/>
    </row>
    <row r="819" spans="2:27" ht="15.75" customHeight="1">
      <c r="B819" s="39"/>
      <c r="C819" s="20"/>
      <c r="D819" s="20"/>
      <c r="E819" s="39"/>
      <c r="F819" s="20"/>
      <c r="G819" s="20"/>
      <c r="H819" s="20"/>
      <c r="I819" s="39"/>
      <c r="J819" s="20"/>
      <c r="K819" s="20"/>
      <c r="L819" s="20"/>
      <c r="M819" s="20"/>
      <c r="N819" s="39"/>
      <c r="O819" s="20" t="s">
        <v>291</v>
      </c>
      <c r="P819" s="20" t="s">
        <v>291</v>
      </c>
      <c r="Q819" s="20" t="s">
        <v>752</v>
      </c>
      <c r="R819" s="20" t="s">
        <v>1795</v>
      </c>
      <c r="S819" s="20">
        <v>20156188</v>
      </c>
      <c r="T819" s="39"/>
      <c r="U819" s="20"/>
      <c r="V819" s="20"/>
      <c r="W819" s="39"/>
      <c r="X819" s="20"/>
      <c r="Y819" s="20"/>
      <c r="Z819" s="20"/>
      <c r="AA819" s="39"/>
    </row>
    <row r="820" spans="2:27" ht="15.75" customHeight="1">
      <c r="B820" s="39"/>
      <c r="C820" s="20"/>
      <c r="D820" s="20"/>
      <c r="E820" s="39"/>
      <c r="F820" s="20"/>
      <c r="G820" s="20"/>
      <c r="H820" s="20"/>
      <c r="I820" s="39"/>
      <c r="J820" s="20"/>
      <c r="K820" s="20"/>
      <c r="L820" s="20"/>
      <c r="M820" s="20"/>
      <c r="N820" s="39"/>
      <c r="O820" s="20" t="s">
        <v>291</v>
      </c>
      <c r="P820" s="20" t="s">
        <v>291</v>
      </c>
      <c r="Q820" s="20" t="s">
        <v>753</v>
      </c>
      <c r="R820" s="20" t="s">
        <v>494</v>
      </c>
      <c r="S820" s="20">
        <v>20157015</v>
      </c>
      <c r="T820" s="39"/>
      <c r="U820" s="20"/>
      <c r="V820" s="20"/>
      <c r="W820" s="39"/>
      <c r="X820" s="20"/>
      <c r="Y820" s="20"/>
      <c r="Z820" s="20"/>
      <c r="AA820" s="39"/>
    </row>
    <row r="821" spans="2:27" ht="15.75" customHeight="1">
      <c r="B821" s="39"/>
      <c r="C821" s="20"/>
      <c r="D821" s="20"/>
      <c r="E821" s="39"/>
      <c r="F821" s="20"/>
      <c r="G821" s="20"/>
      <c r="H821" s="20"/>
      <c r="I821" s="39"/>
      <c r="J821" s="20"/>
      <c r="K821" s="20"/>
      <c r="L821" s="20"/>
      <c r="M821" s="20"/>
      <c r="N821" s="39"/>
      <c r="O821" s="20" t="s">
        <v>291</v>
      </c>
      <c r="P821" s="20" t="s">
        <v>291</v>
      </c>
      <c r="Q821" s="20" t="s">
        <v>753</v>
      </c>
      <c r="R821" s="20" t="s">
        <v>1796</v>
      </c>
      <c r="S821" s="20">
        <v>20157017</v>
      </c>
      <c r="T821" s="39"/>
      <c r="U821" s="20"/>
      <c r="V821" s="20"/>
      <c r="W821" s="39"/>
      <c r="X821" s="20"/>
      <c r="Y821" s="20"/>
      <c r="Z821" s="20"/>
      <c r="AA821" s="39"/>
    </row>
    <row r="822" spans="2:27" ht="15.75" customHeight="1">
      <c r="B822" s="39"/>
      <c r="C822" s="20"/>
      <c r="D822" s="20"/>
      <c r="E822" s="39"/>
      <c r="F822" s="20"/>
      <c r="G822" s="20"/>
      <c r="H822" s="20"/>
      <c r="I822" s="39"/>
      <c r="J822" s="20"/>
      <c r="K822" s="20"/>
      <c r="L822" s="20"/>
      <c r="M822" s="20"/>
      <c r="N822" s="39"/>
      <c r="O822" s="20" t="s">
        <v>291</v>
      </c>
      <c r="P822" s="20" t="s">
        <v>291</v>
      </c>
      <c r="Q822" s="20" t="s">
        <v>753</v>
      </c>
      <c r="R822" s="20" t="s">
        <v>601</v>
      </c>
      <c r="S822" s="20">
        <v>20157025</v>
      </c>
      <c r="T822" s="39"/>
      <c r="U822" s="20"/>
      <c r="V822" s="20"/>
      <c r="W822" s="39"/>
      <c r="X822" s="20"/>
      <c r="Y822" s="20"/>
      <c r="Z822" s="20"/>
      <c r="AA822" s="39"/>
    </row>
    <row r="823" spans="2:27" ht="15.75" customHeight="1">
      <c r="B823" s="39"/>
      <c r="C823" s="20"/>
      <c r="D823" s="20"/>
      <c r="E823" s="39"/>
      <c r="F823" s="20"/>
      <c r="G823" s="20"/>
      <c r="H823" s="20"/>
      <c r="I823" s="39"/>
      <c r="J823" s="20"/>
      <c r="K823" s="20"/>
      <c r="L823" s="20"/>
      <c r="M823" s="20"/>
      <c r="N823" s="39"/>
      <c r="O823" s="20" t="s">
        <v>291</v>
      </c>
      <c r="P823" s="20" t="s">
        <v>291</v>
      </c>
      <c r="Q823" s="20" t="s">
        <v>753</v>
      </c>
      <c r="R823" s="20" t="s">
        <v>229</v>
      </c>
      <c r="S823" s="20">
        <v>20157027</v>
      </c>
      <c r="T823" s="39"/>
      <c r="U823" s="20"/>
      <c r="V823" s="20"/>
      <c r="W823" s="39"/>
      <c r="X823" s="20"/>
      <c r="Y823" s="20"/>
      <c r="Z823" s="20"/>
      <c r="AA823" s="39"/>
    </row>
    <row r="824" spans="2:27" ht="15.75" customHeight="1">
      <c r="B824" s="39"/>
      <c r="C824" s="20"/>
      <c r="D824" s="20"/>
      <c r="E824" s="39"/>
      <c r="F824" s="20"/>
      <c r="G824" s="20"/>
      <c r="H824" s="20"/>
      <c r="I824" s="39"/>
      <c r="J824" s="20"/>
      <c r="K824" s="20"/>
      <c r="L824" s="20"/>
      <c r="M824" s="20"/>
      <c r="N824" s="39"/>
      <c r="O824" s="20" t="s">
        <v>291</v>
      </c>
      <c r="P824" s="20" t="s">
        <v>291</v>
      </c>
      <c r="Q824" s="20" t="s">
        <v>753</v>
      </c>
      <c r="R824" s="20" t="s">
        <v>229</v>
      </c>
      <c r="S824" s="20">
        <v>20157021</v>
      </c>
      <c r="T824" s="39"/>
      <c r="U824" s="20"/>
      <c r="V824" s="20"/>
      <c r="W824" s="39"/>
      <c r="X824" s="20"/>
      <c r="Y824" s="20"/>
      <c r="Z824" s="20"/>
      <c r="AA824" s="39"/>
    </row>
    <row r="825" spans="2:27" ht="15.75" customHeight="1">
      <c r="B825" s="39"/>
      <c r="C825" s="20"/>
      <c r="D825" s="20"/>
      <c r="E825" s="39"/>
      <c r="F825" s="20"/>
      <c r="G825" s="20"/>
      <c r="H825" s="20"/>
      <c r="I825" s="39"/>
      <c r="J825" s="20"/>
      <c r="K825" s="20"/>
      <c r="L825" s="20"/>
      <c r="M825" s="20"/>
      <c r="N825" s="39"/>
      <c r="O825" s="20" t="s">
        <v>291</v>
      </c>
      <c r="P825" s="20" t="s">
        <v>291</v>
      </c>
      <c r="Q825" s="20" t="s">
        <v>753</v>
      </c>
      <c r="R825" s="20" t="s">
        <v>1797</v>
      </c>
      <c r="S825" s="20">
        <v>20157030</v>
      </c>
      <c r="T825" s="39"/>
      <c r="U825" s="20"/>
      <c r="V825" s="20"/>
      <c r="W825" s="39"/>
      <c r="X825" s="20"/>
      <c r="Y825" s="20"/>
      <c r="Z825" s="20"/>
      <c r="AA825" s="39"/>
    </row>
    <row r="826" spans="2:27" ht="15.75" customHeight="1">
      <c r="B826" s="39"/>
      <c r="C826" s="20"/>
      <c r="D826" s="20"/>
      <c r="E826" s="39"/>
      <c r="F826" s="20"/>
      <c r="G826" s="20"/>
      <c r="H826" s="20"/>
      <c r="I826" s="39"/>
      <c r="J826" s="20"/>
      <c r="K826" s="20"/>
      <c r="L826" s="20"/>
      <c r="M826" s="20"/>
      <c r="N826" s="39"/>
      <c r="O826" s="20" t="s">
        <v>291</v>
      </c>
      <c r="P826" s="20" t="s">
        <v>291</v>
      </c>
      <c r="Q826" s="20" t="s">
        <v>753</v>
      </c>
      <c r="R826" s="20" t="s">
        <v>1798</v>
      </c>
      <c r="S826" s="20">
        <v>20157032</v>
      </c>
      <c r="T826" s="39"/>
      <c r="U826" s="20"/>
      <c r="V826" s="20"/>
      <c r="W826" s="39"/>
      <c r="X826" s="20"/>
      <c r="Y826" s="20"/>
      <c r="Z826" s="20"/>
      <c r="AA826" s="39"/>
    </row>
    <row r="827" spans="2:27" ht="15.75" customHeight="1">
      <c r="B827" s="39"/>
      <c r="C827" s="20"/>
      <c r="D827" s="20"/>
      <c r="E827" s="39"/>
      <c r="F827" s="20"/>
      <c r="G827" s="20"/>
      <c r="H827" s="20"/>
      <c r="I827" s="39"/>
      <c r="J827" s="20"/>
      <c r="K827" s="20"/>
      <c r="L827" s="20"/>
      <c r="M827" s="20"/>
      <c r="N827" s="39"/>
      <c r="O827" s="20" t="s">
        <v>291</v>
      </c>
      <c r="P827" s="20" t="s">
        <v>291</v>
      </c>
      <c r="Q827" s="20" t="s">
        <v>753</v>
      </c>
      <c r="R827" s="20" t="s">
        <v>1799</v>
      </c>
      <c r="S827" s="20">
        <v>20157034</v>
      </c>
      <c r="T827" s="39"/>
      <c r="U827" s="20"/>
      <c r="V827" s="20"/>
      <c r="W827" s="39"/>
      <c r="X827" s="20"/>
      <c r="Y827" s="20"/>
      <c r="Z827" s="20"/>
      <c r="AA827" s="39"/>
    </row>
    <row r="828" spans="2:27" ht="15.75" customHeight="1">
      <c r="B828" s="39"/>
      <c r="C828" s="20"/>
      <c r="D828" s="20"/>
      <c r="E828" s="39"/>
      <c r="F828" s="20"/>
      <c r="G828" s="20"/>
      <c r="H828" s="20"/>
      <c r="I828" s="39"/>
      <c r="J828" s="20"/>
      <c r="K828" s="20"/>
      <c r="L828" s="20"/>
      <c r="M828" s="20"/>
      <c r="N828" s="39"/>
      <c r="O828" s="20" t="s">
        <v>291</v>
      </c>
      <c r="P828" s="20" t="s">
        <v>291</v>
      </c>
      <c r="Q828" s="20" t="s">
        <v>753</v>
      </c>
      <c r="R828" s="20" t="s">
        <v>1753</v>
      </c>
      <c r="S828" s="20">
        <v>20157043</v>
      </c>
      <c r="T828" s="39"/>
      <c r="U828" s="20"/>
      <c r="V828" s="20"/>
      <c r="W828" s="39"/>
      <c r="X828" s="20"/>
      <c r="Y828" s="20"/>
      <c r="Z828" s="20"/>
      <c r="AA828" s="39"/>
    </row>
    <row r="829" spans="2:27" ht="15.75" customHeight="1">
      <c r="B829" s="39"/>
      <c r="C829" s="20"/>
      <c r="D829" s="20"/>
      <c r="E829" s="39"/>
      <c r="F829" s="20"/>
      <c r="G829" s="20"/>
      <c r="H829" s="20"/>
      <c r="I829" s="39"/>
      <c r="J829" s="20"/>
      <c r="K829" s="20"/>
      <c r="L829" s="20"/>
      <c r="M829" s="20"/>
      <c r="N829" s="39"/>
      <c r="O829" s="20" t="s">
        <v>291</v>
      </c>
      <c r="P829" s="20" t="s">
        <v>291</v>
      </c>
      <c r="Q829" s="20" t="s">
        <v>753</v>
      </c>
      <c r="R829" s="20" t="s">
        <v>1800</v>
      </c>
      <c r="S829" s="20">
        <v>20157051</v>
      </c>
      <c r="T829" s="39"/>
      <c r="U829" s="20"/>
      <c r="V829" s="20"/>
      <c r="W829" s="39"/>
      <c r="X829" s="20"/>
      <c r="Y829" s="20"/>
      <c r="Z829" s="20"/>
      <c r="AA829" s="39"/>
    </row>
    <row r="830" spans="2:27" ht="15.75" customHeight="1">
      <c r="B830" s="39"/>
      <c r="C830" s="20"/>
      <c r="D830" s="20"/>
      <c r="E830" s="39"/>
      <c r="F830" s="20"/>
      <c r="G830" s="20"/>
      <c r="H830" s="20"/>
      <c r="I830" s="39"/>
      <c r="J830" s="20"/>
      <c r="K830" s="20"/>
      <c r="L830" s="20"/>
      <c r="M830" s="20"/>
      <c r="N830" s="39"/>
      <c r="O830" s="20" t="s">
        <v>291</v>
      </c>
      <c r="P830" s="20" t="s">
        <v>291</v>
      </c>
      <c r="Q830" s="20" t="s">
        <v>753</v>
      </c>
      <c r="R830" s="20" t="s">
        <v>1801</v>
      </c>
      <c r="S830" s="20">
        <v>20157060</v>
      </c>
      <c r="T830" s="39"/>
      <c r="U830" s="20"/>
      <c r="V830" s="20"/>
      <c r="W830" s="39"/>
      <c r="X830" s="20"/>
      <c r="Y830" s="20"/>
      <c r="Z830" s="20"/>
      <c r="AA830" s="39"/>
    </row>
    <row r="831" spans="2:27" ht="15.75" customHeight="1">
      <c r="B831" s="39"/>
      <c r="C831" s="20"/>
      <c r="D831" s="20"/>
      <c r="E831" s="39"/>
      <c r="F831" s="20"/>
      <c r="G831" s="20"/>
      <c r="H831" s="20"/>
      <c r="I831" s="39"/>
      <c r="J831" s="20"/>
      <c r="K831" s="20"/>
      <c r="L831" s="20"/>
      <c r="M831" s="20"/>
      <c r="N831" s="39"/>
      <c r="O831" s="20" t="s">
        <v>291</v>
      </c>
      <c r="P831" s="20" t="s">
        <v>291</v>
      </c>
      <c r="Q831" s="20" t="s">
        <v>753</v>
      </c>
      <c r="R831" s="20" t="s">
        <v>1802</v>
      </c>
      <c r="S831" s="20">
        <v>20157069</v>
      </c>
      <c r="T831" s="39"/>
      <c r="U831" s="20"/>
      <c r="V831" s="20"/>
      <c r="W831" s="39"/>
      <c r="X831" s="20"/>
      <c r="Y831" s="20"/>
      <c r="Z831" s="20"/>
      <c r="AA831" s="39"/>
    </row>
    <row r="832" spans="2:27" ht="15.75" customHeight="1">
      <c r="B832" s="39"/>
      <c r="C832" s="20"/>
      <c r="D832" s="20"/>
      <c r="E832" s="39"/>
      <c r="F832" s="20"/>
      <c r="G832" s="20"/>
      <c r="H832" s="20"/>
      <c r="I832" s="39"/>
      <c r="J832" s="20"/>
      <c r="K832" s="20"/>
      <c r="L832" s="20"/>
      <c r="M832" s="20"/>
      <c r="N832" s="39"/>
      <c r="O832" s="20" t="s">
        <v>291</v>
      </c>
      <c r="P832" s="20" t="s">
        <v>291</v>
      </c>
      <c r="Q832" s="20" t="s">
        <v>753</v>
      </c>
      <c r="R832" s="20" t="s">
        <v>753</v>
      </c>
      <c r="S832" s="20">
        <v>20157077</v>
      </c>
      <c r="T832" s="39"/>
      <c r="U832" s="20"/>
      <c r="V832" s="20"/>
      <c r="W832" s="39"/>
      <c r="X832" s="20"/>
      <c r="Y832" s="20"/>
      <c r="Z832" s="20"/>
      <c r="AA832" s="39"/>
    </row>
    <row r="833" spans="2:27" ht="15.75" customHeight="1">
      <c r="B833" s="39"/>
      <c r="C833" s="20"/>
      <c r="D833" s="20"/>
      <c r="E833" s="39"/>
      <c r="F833" s="20"/>
      <c r="G833" s="20"/>
      <c r="H833" s="20"/>
      <c r="I833" s="39"/>
      <c r="J833" s="20"/>
      <c r="K833" s="20"/>
      <c r="L833" s="20"/>
      <c r="M833" s="20"/>
      <c r="N833" s="39"/>
      <c r="O833" s="20" t="s">
        <v>291</v>
      </c>
      <c r="P833" s="20" t="s">
        <v>291</v>
      </c>
      <c r="Q833" s="20" t="s">
        <v>753</v>
      </c>
      <c r="R833" s="20" t="s">
        <v>1803</v>
      </c>
      <c r="S833" s="20">
        <v>20157099</v>
      </c>
      <c r="T833" s="39"/>
      <c r="U833" s="20"/>
      <c r="V833" s="20"/>
      <c r="W833" s="39"/>
      <c r="X833" s="20"/>
      <c r="Y833" s="20"/>
      <c r="Z833" s="20"/>
      <c r="AA833" s="39"/>
    </row>
    <row r="834" spans="2:27" ht="15.75" customHeight="1">
      <c r="B834" s="39"/>
      <c r="C834" s="20"/>
      <c r="D834" s="20"/>
      <c r="E834" s="39"/>
      <c r="F834" s="20"/>
      <c r="G834" s="20"/>
      <c r="H834" s="20"/>
      <c r="I834" s="39"/>
      <c r="J834" s="20"/>
      <c r="K834" s="20"/>
      <c r="L834" s="20"/>
      <c r="M834" s="20"/>
      <c r="N834" s="39"/>
      <c r="O834" s="20" t="s">
        <v>291</v>
      </c>
      <c r="P834" s="20" t="s">
        <v>291</v>
      </c>
      <c r="Q834" s="20" t="s">
        <v>753</v>
      </c>
      <c r="R834" s="20" t="s">
        <v>1804</v>
      </c>
      <c r="S834" s="20">
        <v>20157086</v>
      </c>
      <c r="T834" s="39"/>
      <c r="U834" s="20"/>
      <c r="V834" s="20"/>
      <c r="W834" s="39"/>
      <c r="X834" s="20"/>
      <c r="Y834" s="20"/>
      <c r="Z834" s="20"/>
      <c r="AA834" s="39"/>
    </row>
    <row r="835" spans="2:27" ht="15.75" customHeight="1">
      <c r="B835" s="39"/>
      <c r="C835" s="20"/>
      <c r="D835" s="20"/>
      <c r="E835" s="39"/>
      <c r="F835" s="20"/>
      <c r="G835" s="20"/>
      <c r="H835" s="20"/>
      <c r="I835" s="39"/>
      <c r="J835" s="20"/>
      <c r="K835" s="20"/>
      <c r="L835" s="20"/>
      <c r="M835" s="20"/>
      <c r="N835" s="39"/>
      <c r="O835" s="20" t="s">
        <v>291</v>
      </c>
      <c r="P835" s="20" t="s">
        <v>291</v>
      </c>
      <c r="Q835" s="20" t="s">
        <v>753</v>
      </c>
      <c r="R835" s="20" t="s">
        <v>1805</v>
      </c>
      <c r="S835" s="20">
        <v>20157094</v>
      </c>
      <c r="T835" s="39"/>
      <c r="U835" s="20"/>
      <c r="V835" s="20"/>
      <c r="W835" s="39"/>
      <c r="X835" s="20"/>
      <c r="Y835" s="20"/>
      <c r="Z835" s="20"/>
      <c r="AA835" s="39"/>
    </row>
    <row r="836" spans="2:27" ht="15.75" customHeight="1">
      <c r="B836" s="39"/>
      <c r="C836" s="20"/>
      <c r="D836" s="20"/>
      <c r="E836" s="39"/>
      <c r="F836" s="20"/>
      <c r="G836" s="20"/>
      <c r="H836" s="20"/>
      <c r="I836" s="39"/>
      <c r="J836" s="20"/>
      <c r="K836" s="20"/>
      <c r="L836" s="20"/>
      <c r="M836" s="20"/>
      <c r="N836" s="39"/>
      <c r="O836" s="20" t="s">
        <v>291</v>
      </c>
      <c r="P836" s="20" t="s">
        <v>291</v>
      </c>
      <c r="Q836" s="20" t="s">
        <v>755</v>
      </c>
      <c r="R836" s="20" t="s">
        <v>1806</v>
      </c>
      <c r="S836" s="20">
        <v>20157411</v>
      </c>
      <c r="T836" s="39"/>
      <c r="U836" s="20"/>
      <c r="V836" s="20"/>
      <c r="W836" s="39"/>
      <c r="X836" s="20"/>
      <c r="Y836" s="20"/>
      <c r="Z836" s="20"/>
      <c r="AA836" s="39"/>
    </row>
    <row r="837" spans="2:27" ht="15.75" customHeight="1">
      <c r="B837" s="39"/>
      <c r="C837" s="20"/>
      <c r="D837" s="20"/>
      <c r="E837" s="39"/>
      <c r="F837" s="20"/>
      <c r="G837" s="20"/>
      <c r="H837" s="20"/>
      <c r="I837" s="39"/>
      <c r="J837" s="20"/>
      <c r="K837" s="20"/>
      <c r="L837" s="20"/>
      <c r="M837" s="20"/>
      <c r="N837" s="39"/>
      <c r="O837" s="20" t="s">
        <v>291</v>
      </c>
      <c r="P837" s="20" t="s">
        <v>291</v>
      </c>
      <c r="Q837" s="20" t="s">
        <v>755</v>
      </c>
      <c r="R837" s="20" t="s">
        <v>1807</v>
      </c>
      <c r="S837" s="20">
        <v>20157412</v>
      </c>
      <c r="T837" s="39"/>
      <c r="U837" s="20"/>
      <c r="V837" s="20"/>
      <c r="W837" s="39"/>
      <c r="X837" s="20"/>
      <c r="Y837" s="20"/>
      <c r="Z837" s="20"/>
      <c r="AA837" s="39"/>
    </row>
    <row r="838" spans="2:27" ht="15.75" customHeight="1">
      <c r="B838" s="39"/>
      <c r="C838" s="20"/>
      <c r="D838" s="20"/>
      <c r="E838" s="39"/>
      <c r="F838" s="20"/>
      <c r="G838" s="20"/>
      <c r="H838" s="20"/>
      <c r="I838" s="39"/>
      <c r="J838" s="20"/>
      <c r="K838" s="20"/>
      <c r="L838" s="20"/>
      <c r="M838" s="20"/>
      <c r="N838" s="39"/>
      <c r="O838" s="20" t="s">
        <v>291</v>
      </c>
      <c r="P838" s="20" t="s">
        <v>291</v>
      </c>
      <c r="Q838" s="20" t="s">
        <v>755</v>
      </c>
      <c r="R838" s="20" t="s">
        <v>1808</v>
      </c>
      <c r="S838" s="20">
        <v>20157418</v>
      </c>
      <c r="T838" s="39"/>
      <c r="U838" s="20"/>
      <c r="V838" s="20"/>
      <c r="W838" s="39"/>
      <c r="X838" s="20"/>
      <c r="Y838" s="20"/>
      <c r="Z838" s="20"/>
      <c r="AA838" s="39"/>
    </row>
    <row r="839" spans="2:27" ht="15.75" customHeight="1">
      <c r="B839" s="39"/>
      <c r="C839" s="20"/>
      <c r="D839" s="20"/>
      <c r="E839" s="39"/>
      <c r="F839" s="20"/>
      <c r="G839" s="20"/>
      <c r="H839" s="20"/>
      <c r="I839" s="39"/>
      <c r="J839" s="20"/>
      <c r="K839" s="20"/>
      <c r="L839" s="20"/>
      <c r="M839" s="20"/>
      <c r="N839" s="39"/>
      <c r="O839" s="20" t="s">
        <v>291</v>
      </c>
      <c r="P839" s="20" t="s">
        <v>291</v>
      </c>
      <c r="Q839" s="20" t="s">
        <v>755</v>
      </c>
      <c r="R839" s="20" t="s">
        <v>1809</v>
      </c>
      <c r="S839" s="20">
        <v>20157425</v>
      </c>
      <c r="T839" s="39"/>
      <c r="U839" s="20"/>
      <c r="V839" s="20"/>
      <c r="W839" s="39"/>
      <c r="X839" s="20"/>
      <c r="Y839" s="20"/>
      <c r="Z839" s="20"/>
      <c r="AA839" s="39"/>
    </row>
    <row r="840" spans="2:27" ht="15.75" customHeight="1">
      <c r="B840" s="39"/>
      <c r="C840" s="20"/>
      <c r="D840" s="20"/>
      <c r="E840" s="39"/>
      <c r="F840" s="20"/>
      <c r="G840" s="20"/>
      <c r="H840" s="20"/>
      <c r="I840" s="39"/>
      <c r="J840" s="20"/>
      <c r="K840" s="20"/>
      <c r="L840" s="20"/>
      <c r="M840" s="20"/>
      <c r="N840" s="39"/>
      <c r="O840" s="20" t="s">
        <v>291</v>
      </c>
      <c r="P840" s="20" t="s">
        <v>291</v>
      </c>
      <c r="Q840" s="20" t="s">
        <v>755</v>
      </c>
      <c r="R840" s="20" t="s">
        <v>1810</v>
      </c>
      <c r="S840" s="20">
        <v>20157437</v>
      </c>
      <c r="T840" s="39"/>
      <c r="U840" s="20"/>
      <c r="V840" s="20"/>
      <c r="W840" s="39"/>
      <c r="X840" s="20"/>
      <c r="Y840" s="20"/>
      <c r="Z840" s="20"/>
      <c r="AA840" s="39"/>
    </row>
    <row r="841" spans="2:27" ht="15.75" customHeight="1">
      <c r="B841" s="39"/>
      <c r="C841" s="20"/>
      <c r="D841" s="20"/>
      <c r="E841" s="39"/>
      <c r="F841" s="20"/>
      <c r="G841" s="20"/>
      <c r="H841" s="20"/>
      <c r="I841" s="39"/>
      <c r="J841" s="20"/>
      <c r="K841" s="20"/>
      <c r="L841" s="20"/>
      <c r="M841" s="20"/>
      <c r="N841" s="39"/>
      <c r="O841" s="20" t="s">
        <v>291</v>
      </c>
      <c r="P841" s="20" t="s">
        <v>291</v>
      </c>
      <c r="Q841" s="20" t="s">
        <v>755</v>
      </c>
      <c r="R841" s="20" t="s">
        <v>1811</v>
      </c>
      <c r="S841" s="20">
        <v>20157444</v>
      </c>
      <c r="T841" s="39"/>
      <c r="U841" s="20"/>
      <c r="V841" s="20"/>
      <c r="W841" s="39"/>
      <c r="X841" s="20"/>
      <c r="Y841" s="20"/>
      <c r="Z841" s="20"/>
      <c r="AA841" s="39"/>
    </row>
    <row r="842" spans="2:27" ht="15.75" customHeight="1">
      <c r="B842" s="39"/>
      <c r="C842" s="20"/>
      <c r="D842" s="20"/>
      <c r="E842" s="39"/>
      <c r="F842" s="20"/>
      <c r="G842" s="20"/>
      <c r="H842" s="20"/>
      <c r="I842" s="39"/>
      <c r="J842" s="20"/>
      <c r="K842" s="20"/>
      <c r="L842" s="20"/>
      <c r="M842" s="20"/>
      <c r="N842" s="39"/>
      <c r="O842" s="20" t="s">
        <v>291</v>
      </c>
      <c r="P842" s="20" t="s">
        <v>291</v>
      </c>
      <c r="Q842" s="20" t="s">
        <v>755</v>
      </c>
      <c r="R842" s="20" t="s">
        <v>1812</v>
      </c>
      <c r="S842" s="20">
        <v>20157450</v>
      </c>
      <c r="T842" s="39"/>
      <c r="U842" s="20"/>
      <c r="V842" s="20"/>
      <c r="W842" s="39"/>
      <c r="X842" s="20"/>
      <c r="Y842" s="20"/>
      <c r="Z842" s="20"/>
      <c r="AA842" s="39"/>
    </row>
    <row r="843" spans="2:27" ht="15.75" customHeight="1">
      <c r="B843" s="39"/>
      <c r="C843" s="20"/>
      <c r="D843" s="20"/>
      <c r="E843" s="39"/>
      <c r="F843" s="20"/>
      <c r="G843" s="20"/>
      <c r="H843" s="20"/>
      <c r="I843" s="39"/>
      <c r="J843" s="20"/>
      <c r="K843" s="20"/>
      <c r="L843" s="20"/>
      <c r="M843" s="20"/>
      <c r="N843" s="39"/>
      <c r="O843" s="20" t="s">
        <v>291</v>
      </c>
      <c r="P843" s="20" t="s">
        <v>291</v>
      </c>
      <c r="Q843" s="20" t="s">
        <v>755</v>
      </c>
      <c r="R843" s="20" t="s">
        <v>1813</v>
      </c>
      <c r="S843" s="20">
        <v>20157463</v>
      </c>
      <c r="T843" s="39"/>
      <c r="U843" s="20"/>
      <c r="V843" s="20"/>
      <c r="W843" s="39"/>
      <c r="X843" s="20"/>
      <c r="Y843" s="20"/>
      <c r="Z843" s="20"/>
      <c r="AA843" s="39"/>
    </row>
    <row r="844" spans="2:27" ht="15.75" customHeight="1">
      <c r="B844" s="39"/>
      <c r="C844" s="20"/>
      <c r="D844" s="20"/>
      <c r="E844" s="39"/>
      <c r="F844" s="20"/>
      <c r="G844" s="20"/>
      <c r="H844" s="20"/>
      <c r="I844" s="39"/>
      <c r="J844" s="20"/>
      <c r="K844" s="20"/>
      <c r="L844" s="20"/>
      <c r="M844" s="20"/>
      <c r="N844" s="39"/>
      <c r="O844" s="20" t="s">
        <v>291</v>
      </c>
      <c r="P844" s="20" t="s">
        <v>291</v>
      </c>
      <c r="Q844" s="20" t="s">
        <v>755</v>
      </c>
      <c r="R844" s="20" t="s">
        <v>1814</v>
      </c>
      <c r="S844" s="20">
        <v>20157456</v>
      </c>
      <c r="T844" s="39"/>
      <c r="U844" s="20"/>
      <c r="V844" s="20"/>
      <c r="W844" s="39"/>
      <c r="X844" s="20"/>
      <c r="Y844" s="20"/>
      <c r="Z844" s="20"/>
      <c r="AA844" s="39"/>
    </row>
    <row r="845" spans="2:27" ht="15.75" customHeight="1">
      <c r="B845" s="39"/>
      <c r="C845" s="20"/>
      <c r="D845" s="20"/>
      <c r="E845" s="39"/>
      <c r="F845" s="20"/>
      <c r="G845" s="20"/>
      <c r="H845" s="20"/>
      <c r="I845" s="39"/>
      <c r="J845" s="20"/>
      <c r="K845" s="20"/>
      <c r="L845" s="20"/>
      <c r="M845" s="20"/>
      <c r="N845" s="39"/>
      <c r="O845" s="20" t="s">
        <v>291</v>
      </c>
      <c r="P845" s="20" t="s">
        <v>291</v>
      </c>
      <c r="Q845" s="20" t="s">
        <v>755</v>
      </c>
      <c r="R845" s="20" t="s">
        <v>746</v>
      </c>
      <c r="S845" s="20">
        <v>20157469</v>
      </c>
      <c r="T845" s="39"/>
      <c r="U845" s="20"/>
      <c r="V845" s="20"/>
      <c r="W845" s="39"/>
      <c r="X845" s="20"/>
      <c r="Y845" s="20"/>
      <c r="Z845" s="20"/>
      <c r="AA845" s="39"/>
    </row>
    <row r="846" spans="2:27" ht="15.75" customHeight="1">
      <c r="B846" s="39"/>
      <c r="C846" s="20"/>
      <c r="D846" s="20"/>
      <c r="E846" s="39"/>
      <c r="F846" s="20"/>
      <c r="G846" s="20"/>
      <c r="H846" s="20"/>
      <c r="I846" s="39"/>
      <c r="J846" s="20"/>
      <c r="K846" s="20"/>
      <c r="L846" s="20"/>
      <c r="M846" s="20"/>
      <c r="N846" s="39"/>
      <c r="O846" s="20" t="s">
        <v>291</v>
      </c>
      <c r="P846" s="20" t="s">
        <v>291</v>
      </c>
      <c r="Q846" s="20" t="s">
        <v>755</v>
      </c>
      <c r="R846" s="20" t="s">
        <v>1815</v>
      </c>
      <c r="S846" s="20">
        <v>20157494</v>
      </c>
      <c r="T846" s="39"/>
      <c r="U846" s="20"/>
      <c r="V846" s="20"/>
      <c r="W846" s="39"/>
      <c r="X846" s="20"/>
      <c r="Y846" s="20"/>
      <c r="Z846" s="20"/>
      <c r="AA846" s="39"/>
    </row>
    <row r="847" spans="2:27" ht="15.75" customHeight="1">
      <c r="B847" s="39"/>
      <c r="C847" s="20"/>
      <c r="D847" s="20"/>
      <c r="E847" s="39"/>
      <c r="F847" s="20"/>
      <c r="G847" s="20"/>
      <c r="H847" s="20"/>
      <c r="I847" s="39"/>
      <c r="J847" s="20"/>
      <c r="K847" s="20"/>
      <c r="L847" s="20"/>
      <c r="M847" s="20"/>
      <c r="N847" s="39"/>
      <c r="O847" s="20" t="s">
        <v>291</v>
      </c>
      <c r="P847" s="20" t="s">
        <v>291</v>
      </c>
      <c r="Q847" s="20" t="s">
        <v>755</v>
      </c>
      <c r="R847" s="20" t="s">
        <v>1816</v>
      </c>
      <c r="S847" s="20">
        <v>20157431</v>
      </c>
      <c r="T847" s="39"/>
      <c r="U847" s="20"/>
      <c r="V847" s="20"/>
      <c r="W847" s="39"/>
      <c r="X847" s="20"/>
      <c r="Y847" s="20"/>
      <c r="Z847" s="20"/>
      <c r="AA847" s="39"/>
    </row>
    <row r="848" spans="2:27" ht="15.75" customHeight="1">
      <c r="B848" s="39"/>
      <c r="C848" s="20"/>
      <c r="D848" s="20"/>
      <c r="E848" s="39"/>
      <c r="F848" s="20"/>
      <c r="G848" s="20"/>
      <c r="H848" s="20"/>
      <c r="I848" s="39"/>
      <c r="J848" s="20"/>
      <c r="K848" s="20"/>
      <c r="L848" s="20"/>
      <c r="M848" s="20"/>
      <c r="N848" s="39"/>
      <c r="O848" s="20" t="s">
        <v>291</v>
      </c>
      <c r="P848" s="20" t="s">
        <v>291</v>
      </c>
      <c r="Q848" s="20" t="s">
        <v>755</v>
      </c>
      <c r="R848" s="20" t="s">
        <v>755</v>
      </c>
      <c r="S848" s="20">
        <v>20157475</v>
      </c>
      <c r="T848" s="39"/>
      <c r="U848" s="20"/>
      <c r="V848" s="20"/>
      <c r="W848" s="39"/>
      <c r="X848" s="20"/>
      <c r="Y848" s="20"/>
      <c r="Z848" s="20"/>
      <c r="AA848" s="39"/>
    </row>
    <row r="849" spans="2:27" ht="15.75" customHeight="1">
      <c r="B849" s="39"/>
      <c r="C849" s="20"/>
      <c r="D849" s="20"/>
      <c r="E849" s="39"/>
      <c r="F849" s="20"/>
      <c r="G849" s="20"/>
      <c r="H849" s="20"/>
      <c r="I849" s="39"/>
      <c r="J849" s="20"/>
      <c r="K849" s="20"/>
      <c r="L849" s="20"/>
      <c r="M849" s="20"/>
      <c r="N849" s="39"/>
      <c r="O849" s="20" t="s">
        <v>291</v>
      </c>
      <c r="P849" s="20" t="s">
        <v>291</v>
      </c>
      <c r="Q849" s="20" t="s">
        <v>755</v>
      </c>
      <c r="R849" s="20" t="s">
        <v>1817</v>
      </c>
      <c r="S849" s="20">
        <v>20157499</v>
      </c>
      <c r="T849" s="39"/>
      <c r="U849" s="20"/>
      <c r="V849" s="20"/>
      <c r="W849" s="39"/>
      <c r="X849" s="20"/>
      <c r="Y849" s="20"/>
      <c r="Z849" s="20"/>
      <c r="AA849" s="39"/>
    </row>
    <row r="850" spans="2:27" ht="15.75" customHeight="1">
      <c r="B850" s="39"/>
      <c r="C850" s="20"/>
      <c r="D850" s="20"/>
      <c r="E850" s="39"/>
      <c r="F850" s="20"/>
      <c r="G850" s="20"/>
      <c r="H850" s="20"/>
      <c r="I850" s="39"/>
      <c r="J850" s="20"/>
      <c r="K850" s="20"/>
      <c r="L850" s="20"/>
      <c r="M850" s="20"/>
      <c r="N850" s="39"/>
      <c r="O850" s="20" t="s">
        <v>291</v>
      </c>
      <c r="P850" s="20" t="s">
        <v>291</v>
      </c>
      <c r="Q850" s="20" t="s">
        <v>755</v>
      </c>
      <c r="R850" s="20" t="s">
        <v>1818</v>
      </c>
      <c r="S850" s="20">
        <v>20157488</v>
      </c>
      <c r="T850" s="39"/>
      <c r="U850" s="20"/>
      <c r="V850" s="20"/>
      <c r="W850" s="39"/>
      <c r="X850" s="20"/>
      <c r="Y850" s="20"/>
      <c r="Z850" s="20"/>
      <c r="AA850" s="39"/>
    </row>
    <row r="851" spans="2:27" ht="15.75" customHeight="1">
      <c r="B851" s="39"/>
      <c r="C851" s="20"/>
      <c r="D851" s="20"/>
      <c r="E851" s="39"/>
      <c r="F851" s="20"/>
      <c r="G851" s="20"/>
      <c r="H851" s="20"/>
      <c r="I851" s="39"/>
      <c r="J851" s="20"/>
      <c r="K851" s="20"/>
      <c r="L851" s="20"/>
      <c r="M851" s="20"/>
      <c r="N851" s="39"/>
      <c r="O851" s="20" t="s">
        <v>291</v>
      </c>
      <c r="P851" s="20" t="s">
        <v>291</v>
      </c>
      <c r="Q851" s="20" t="s">
        <v>757</v>
      </c>
      <c r="R851" s="20" t="s">
        <v>1819</v>
      </c>
      <c r="S851" s="20">
        <v>20157811</v>
      </c>
      <c r="T851" s="39"/>
      <c r="U851" s="20"/>
      <c r="V851" s="20"/>
      <c r="W851" s="39"/>
      <c r="X851" s="20"/>
      <c r="Y851" s="20"/>
      <c r="Z851" s="20"/>
      <c r="AA851" s="39"/>
    </row>
    <row r="852" spans="2:27" ht="15.75" customHeight="1">
      <c r="B852" s="39"/>
      <c r="C852" s="20"/>
      <c r="D852" s="20"/>
      <c r="E852" s="39"/>
      <c r="F852" s="20"/>
      <c r="G852" s="20"/>
      <c r="H852" s="20"/>
      <c r="I852" s="39"/>
      <c r="J852" s="20"/>
      <c r="K852" s="20"/>
      <c r="L852" s="20"/>
      <c r="M852" s="20"/>
      <c r="N852" s="39"/>
      <c r="O852" s="20" t="s">
        <v>291</v>
      </c>
      <c r="P852" s="20" t="s">
        <v>291</v>
      </c>
      <c r="Q852" s="20" t="s">
        <v>757</v>
      </c>
      <c r="R852" s="20" t="s">
        <v>1820</v>
      </c>
      <c r="S852" s="20">
        <v>20157813</v>
      </c>
      <c r="T852" s="39"/>
      <c r="U852" s="20"/>
      <c r="V852" s="20"/>
      <c r="W852" s="39"/>
      <c r="X852" s="20"/>
      <c r="Y852" s="20"/>
      <c r="Z852" s="20"/>
      <c r="AA852" s="39"/>
    </row>
    <row r="853" spans="2:27" ht="15.75" customHeight="1">
      <c r="B853" s="39"/>
      <c r="C853" s="20"/>
      <c r="D853" s="20"/>
      <c r="E853" s="39"/>
      <c r="F853" s="20"/>
      <c r="G853" s="20"/>
      <c r="H853" s="20"/>
      <c r="I853" s="39"/>
      <c r="J853" s="20"/>
      <c r="K853" s="20"/>
      <c r="L853" s="20"/>
      <c r="M853" s="20"/>
      <c r="N853" s="39"/>
      <c r="O853" s="20" t="s">
        <v>291</v>
      </c>
      <c r="P853" s="20" t="s">
        <v>291</v>
      </c>
      <c r="Q853" s="20" t="s">
        <v>757</v>
      </c>
      <c r="R853" s="20" t="s">
        <v>1821</v>
      </c>
      <c r="S853" s="20">
        <v>20157820</v>
      </c>
      <c r="T853" s="39"/>
      <c r="U853" s="20"/>
      <c r="V853" s="20"/>
      <c r="W853" s="39"/>
      <c r="X853" s="20"/>
      <c r="Y853" s="20"/>
      <c r="Z853" s="20"/>
      <c r="AA853" s="39"/>
    </row>
    <row r="854" spans="2:27" ht="15.75" customHeight="1">
      <c r="B854" s="39"/>
      <c r="C854" s="20"/>
      <c r="D854" s="20"/>
      <c r="E854" s="39"/>
      <c r="F854" s="20"/>
      <c r="G854" s="20"/>
      <c r="H854" s="20"/>
      <c r="I854" s="39"/>
      <c r="J854" s="20"/>
      <c r="K854" s="20"/>
      <c r="L854" s="20"/>
      <c r="M854" s="20"/>
      <c r="N854" s="39"/>
      <c r="O854" s="20" t="s">
        <v>291</v>
      </c>
      <c r="P854" s="20" t="s">
        <v>291</v>
      </c>
      <c r="Q854" s="20" t="s">
        <v>757</v>
      </c>
      <c r="R854" s="20" t="s">
        <v>1822</v>
      </c>
      <c r="S854" s="20">
        <v>20157825</v>
      </c>
      <c r="T854" s="39"/>
      <c r="U854" s="20"/>
      <c r="V854" s="20"/>
      <c r="W854" s="39"/>
      <c r="X854" s="20"/>
      <c r="Y854" s="20"/>
      <c r="Z854" s="20"/>
      <c r="AA854" s="39"/>
    </row>
    <row r="855" spans="2:27" ht="15.75" customHeight="1">
      <c r="B855" s="39"/>
      <c r="C855" s="20"/>
      <c r="D855" s="20"/>
      <c r="E855" s="39"/>
      <c r="F855" s="20"/>
      <c r="G855" s="20"/>
      <c r="H855" s="20"/>
      <c r="I855" s="39"/>
      <c r="J855" s="20"/>
      <c r="K855" s="20"/>
      <c r="L855" s="20"/>
      <c r="M855" s="20"/>
      <c r="N855" s="39"/>
      <c r="O855" s="20" t="s">
        <v>291</v>
      </c>
      <c r="P855" s="20" t="s">
        <v>291</v>
      </c>
      <c r="Q855" s="20" t="s">
        <v>757</v>
      </c>
      <c r="R855" s="20" t="s">
        <v>880</v>
      </c>
      <c r="S855" s="20">
        <v>20157830</v>
      </c>
      <c r="T855" s="39"/>
      <c r="U855" s="20"/>
      <c r="V855" s="20"/>
      <c r="W855" s="39"/>
      <c r="X855" s="20"/>
      <c r="Y855" s="20"/>
      <c r="Z855" s="20"/>
      <c r="AA855" s="39"/>
    </row>
    <row r="856" spans="2:27" ht="15.75" customHeight="1">
      <c r="B856" s="39"/>
      <c r="C856" s="20"/>
      <c r="D856" s="20"/>
      <c r="E856" s="39"/>
      <c r="F856" s="20"/>
      <c r="G856" s="20"/>
      <c r="H856" s="20"/>
      <c r="I856" s="39"/>
      <c r="J856" s="20"/>
      <c r="K856" s="20"/>
      <c r="L856" s="20"/>
      <c r="M856" s="20"/>
      <c r="N856" s="39"/>
      <c r="O856" s="20" t="s">
        <v>291</v>
      </c>
      <c r="P856" s="20" t="s">
        <v>291</v>
      </c>
      <c r="Q856" s="20" t="s">
        <v>757</v>
      </c>
      <c r="R856" s="20" t="s">
        <v>1823</v>
      </c>
      <c r="S856" s="20">
        <v>20157835</v>
      </c>
      <c r="T856" s="39"/>
      <c r="U856" s="20"/>
      <c r="V856" s="20"/>
      <c r="W856" s="39"/>
      <c r="X856" s="20"/>
      <c r="Y856" s="20"/>
      <c r="Z856" s="20"/>
      <c r="AA856" s="39"/>
    </row>
    <row r="857" spans="2:27" ht="15.75" customHeight="1">
      <c r="B857" s="39"/>
      <c r="C857" s="20"/>
      <c r="D857" s="20"/>
      <c r="E857" s="39"/>
      <c r="F857" s="20"/>
      <c r="G857" s="20"/>
      <c r="H857" s="20"/>
      <c r="I857" s="39"/>
      <c r="J857" s="20"/>
      <c r="K857" s="20"/>
      <c r="L857" s="20"/>
      <c r="M857" s="20"/>
      <c r="N857" s="39"/>
      <c r="O857" s="20" t="s">
        <v>291</v>
      </c>
      <c r="P857" s="20" t="s">
        <v>291</v>
      </c>
      <c r="Q857" s="20" t="s">
        <v>757</v>
      </c>
      <c r="R857" s="20" t="s">
        <v>1824</v>
      </c>
      <c r="S857" s="20">
        <v>20157840</v>
      </c>
      <c r="T857" s="39"/>
      <c r="U857" s="20"/>
      <c r="V857" s="20"/>
      <c r="W857" s="39"/>
      <c r="X857" s="20"/>
      <c r="Y857" s="20"/>
      <c r="Z857" s="20"/>
      <c r="AA857" s="39"/>
    </row>
    <row r="858" spans="2:27" ht="15.75" customHeight="1">
      <c r="B858" s="39"/>
      <c r="C858" s="20"/>
      <c r="D858" s="20"/>
      <c r="E858" s="39"/>
      <c r="F858" s="20"/>
      <c r="G858" s="20"/>
      <c r="H858" s="20"/>
      <c r="I858" s="39"/>
      <c r="J858" s="20"/>
      <c r="K858" s="20"/>
      <c r="L858" s="20"/>
      <c r="M858" s="20"/>
      <c r="N858" s="39"/>
      <c r="O858" s="20" t="s">
        <v>291</v>
      </c>
      <c r="P858" s="20" t="s">
        <v>291</v>
      </c>
      <c r="Q858" s="20" t="s">
        <v>757</v>
      </c>
      <c r="R858" s="20" t="s">
        <v>1825</v>
      </c>
      <c r="S858" s="20">
        <v>20157855</v>
      </c>
      <c r="T858" s="39"/>
      <c r="U858" s="20"/>
      <c r="V858" s="20"/>
      <c r="W858" s="39"/>
      <c r="X858" s="20"/>
      <c r="Y858" s="20"/>
      <c r="Z858" s="20"/>
      <c r="AA858" s="39"/>
    </row>
    <row r="859" spans="2:27" ht="15.75" customHeight="1">
      <c r="B859" s="39"/>
      <c r="C859" s="20"/>
      <c r="D859" s="20"/>
      <c r="E859" s="39"/>
      <c r="F859" s="20"/>
      <c r="G859" s="20"/>
      <c r="H859" s="20"/>
      <c r="I859" s="39"/>
      <c r="J859" s="20"/>
      <c r="K859" s="20"/>
      <c r="L859" s="20"/>
      <c r="M859" s="20"/>
      <c r="N859" s="39"/>
      <c r="O859" s="20" t="s">
        <v>291</v>
      </c>
      <c r="P859" s="20" t="s">
        <v>291</v>
      </c>
      <c r="Q859" s="20" t="s">
        <v>757</v>
      </c>
      <c r="R859" s="20" t="s">
        <v>1826</v>
      </c>
      <c r="S859" s="20">
        <v>20157865</v>
      </c>
      <c r="T859" s="39"/>
      <c r="U859" s="20"/>
      <c r="V859" s="20"/>
      <c r="W859" s="39"/>
      <c r="X859" s="20"/>
      <c r="Y859" s="20"/>
      <c r="Z859" s="20"/>
      <c r="AA859" s="39"/>
    </row>
    <row r="860" spans="2:27" ht="15.75" customHeight="1">
      <c r="B860" s="39"/>
      <c r="C860" s="20"/>
      <c r="D860" s="20"/>
      <c r="E860" s="39"/>
      <c r="F860" s="20"/>
      <c r="G860" s="20"/>
      <c r="H860" s="20"/>
      <c r="I860" s="39"/>
      <c r="J860" s="20"/>
      <c r="K860" s="20"/>
      <c r="L860" s="20"/>
      <c r="M860" s="20"/>
      <c r="N860" s="39"/>
      <c r="O860" s="20" t="s">
        <v>291</v>
      </c>
      <c r="P860" s="20" t="s">
        <v>291</v>
      </c>
      <c r="Q860" s="20" t="s">
        <v>757</v>
      </c>
      <c r="R860" s="20" t="s">
        <v>1827</v>
      </c>
      <c r="S860" s="20">
        <v>20157870</v>
      </c>
      <c r="T860" s="39"/>
      <c r="U860" s="20"/>
      <c r="V860" s="20"/>
      <c r="W860" s="39"/>
      <c r="X860" s="20"/>
      <c r="Y860" s="20"/>
      <c r="Z860" s="20"/>
      <c r="AA860" s="39"/>
    </row>
    <row r="861" spans="2:27" ht="15.75" customHeight="1">
      <c r="B861" s="39"/>
      <c r="C861" s="20"/>
      <c r="D861" s="20"/>
      <c r="E861" s="39"/>
      <c r="F861" s="20"/>
      <c r="G861" s="20"/>
      <c r="H861" s="20"/>
      <c r="I861" s="39"/>
      <c r="J861" s="20"/>
      <c r="K861" s="20"/>
      <c r="L861" s="20"/>
      <c r="M861" s="20"/>
      <c r="N861" s="39"/>
      <c r="O861" s="20" t="s">
        <v>291</v>
      </c>
      <c r="P861" s="20" t="s">
        <v>291</v>
      </c>
      <c r="Q861" s="20" t="s">
        <v>757</v>
      </c>
      <c r="R861" s="20" t="s">
        <v>1828</v>
      </c>
      <c r="S861" s="20">
        <v>20157875</v>
      </c>
      <c r="T861" s="39"/>
      <c r="U861" s="20"/>
      <c r="V861" s="20"/>
      <c r="W861" s="39"/>
      <c r="X861" s="20"/>
      <c r="Y861" s="20"/>
      <c r="Z861" s="20"/>
      <c r="AA861" s="39"/>
    </row>
    <row r="862" spans="2:27" ht="15.75" customHeight="1">
      <c r="B862" s="39"/>
      <c r="C862" s="20"/>
      <c r="D862" s="20"/>
      <c r="E862" s="39"/>
      <c r="F862" s="20"/>
      <c r="G862" s="20"/>
      <c r="H862" s="20"/>
      <c r="I862" s="39"/>
      <c r="J862" s="20"/>
      <c r="K862" s="20"/>
      <c r="L862" s="20"/>
      <c r="M862" s="20"/>
      <c r="N862" s="39"/>
      <c r="O862" s="20" t="s">
        <v>291</v>
      </c>
      <c r="P862" s="20" t="s">
        <v>291</v>
      </c>
      <c r="Q862" s="20" t="s">
        <v>757</v>
      </c>
      <c r="R862" s="20" t="s">
        <v>686</v>
      </c>
      <c r="S862" s="20">
        <v>20157885</v>
      </c>
      <c r="T862" s="39"/>
      <c r="U862" s="20"/>
      <c r="V862" s="20"/>
      <c r="W862" s="39"/>
      <c r="X862" s="20"/>
      <c r="Y862" s="20"/>
      <c r="Z862" s="20"/>
      <c r="AA862" s="39"/>
    </row>
    <row r="863" spans="2:27" ht="15.75" customHeight="1">
      <c r="B863" s="39"/>
      <c r="C863" s="20"/>
      <c r="D863" s="20"/>
      <c r="E863" s="39"/>
      <c r="F863" s="20"/>
      <c r="G863" s="20"/>
      <c r="H863" s="20"/>
      <c r="I863" s="39"/>
      <c r="J863" s="20"/>
      <c r="K863" s="20"/>
      <c r="L863" s="20"/>
      <c r="M863" s="20"/>
      <c r="N863" s="39"/>
      <c r="O863" s="20" t="s">
        <v>291</v>
      </c>
      <c r="P863" s="20" t="s">
        <v>291</v>
      </c>
      <c r="Q863" s="20" t="s">
        <v>757</v>
      </c>
      <c r="R863" s="20" t="s">
        <v>1829</v>
      </c>
      <c r="S863" s="20">
        <v>20157820</v>
      </c>
      <c r="T863" s="39"/>
      <c r="U863" s="20"/>
      <c r="V863" s="20"/>
      <c r="W863" s="39"/>
      <c r="X863" s="20"/>
      <c r="Y863" s="20"/>
      <c r="Z863" s="20"/>
      <c r="AA863" s="39"/>
    </row>
    <row r="864" spans="2:27" ht="15.75" customHeight="1">
      <c r="B864" s="39"/>
      <c r="C864" s="20"/>
      <c r="D864" s="20"/>
      <c r="E864" s="39"/>
      <c r="F864" s="20"/>
      <c r="G864" s="20"/>
      <c r="H864" s="20"/>
      <c r="I864" s="39"/>
      <c r="J864" s="20"/>
      <c r="K864" s="20"/>
      <c r="L864" s="20"/>
      <c r="M864" s="20"/>
      <c r="N864" s="39"/>
      <c r="O864" s="20" t="s">
        <v>291</v>
      </c>
      <c r="P864" s="20" t="s">
        <v>291</v>
      </c>
      <c r="Q864" s="20" t="s">
        <v>757</v>
      </c>
      <c r="R864" s="20" t="s">
        <v>1829</v>
      </c>
      <c r="S864" s="20">
        <v>20157899</v>
      </c>
      <c r="T864" s="39"/>
      <c r="U864" s="20"/>
      <c r="V864" s="20"/>
      <c r="W864" s="39"/>
      <c r="X864" s="20"/>
      <c r="Y864" s="20"/>
      <c r="Z864" s="20"/>
      <c r="AA864" s="39"/>
    </row>
    <row r="865" spans="2:27" ht="15.75" customHeight="1">
      <c r="B865" s="39"/>
      <c r="C865" s="20"/>
      <c r="D865" s="20"/>
      <c r="E865" s="39"/>
      <c r="F865" s="20"/>
      <c r="G865" s="20"/>
      <c r="H865" s="20"/>
      <c r="I865" s="39"/>
      <c r="J865" s="20"/>
      <c r="K865" s="20"/>
      <c r="L865" s="20"/>
      <c r="M865" s="20"/>
      <c r="N865" s="39"/>
      <c r="O865" s="20" t="s">
        <v>291</v>
      </c>
      <c r="P865" s="20" t="s">
        <v>291</v>
      </c>
      <c r="Q865" s="20" t="s">
        <v>757</v>
      </c>
      <c r="R865" s="20" t="s">
        <v>1830</v>
      </c>
      <c r="S865" s="20">
        <v>20157890</v>
      </c>
      <c r="T865" s="39"/>
      <c r="U865" s="20"/>
      <c r="V865" s="20"/>
      <c r="W865" s="39"/>
      <c r="X865" s="20"/>
      <c r="Y865" s="20"/>
      <c r="Z865" s="20"/>
      <c r="AA865" s="39"/>
    </row>
    <row r="866" spans="2:27" ht="15.75" customHeight="1">
      <c r="B866" s="39"/>
      <c r="C866" s="20"/>
      <c r="D866" s="20"/>
      <c r="E866" s="39"/>
      <c r="F866" s="20"/>
      <c r="G866" s="20"/>
      <c r="H866" s="20"/>
      <c r="I866" s="39"/>
      <c r="J866" s="20"/>
      <c r="K866" s="20"/>
      <c r="L866" s="20"/>
      <c r="M866" s="20"/>
      <c r="N866" s="39"/>
      <c r="O866" s="20" t="s">
        <v>291</v>
      </c>
      <c r="P866" s="20" t="s">
        <v>291</v>
      </c>
      <c r="Q866" s="20" t="s">
        <v>757</v>
      </c>
      <c r="R866" s="20" t="s">
        <v>1831</v>
      </c>
      <c r="S866" s="20">
        <v>20157892</v>
      </c>
      <c r="T866" s="39"/>
      <c r="U866" s="20"/>
      <c r="V866" s="20"/>
      <c r="W866" s="39"/>
      <c r="X866" s="20"/>
      <c r="Y866" s="20"/>
      <c r="Z866" s="20"/>
      <c r="AA866" s="39"/>
    </row>
    <row r="867" spans="2:27" ht="15.75" customHeight="1">
      <c r="B867" s="39"/>
      <c r="C867" s="20"/>
      <c r="D867" s="20"/>
      <c r="E867" s="39"/>
      <c r="F867" s="20"/>
      <c r="G867" s="20"/>
      <c r="H867" s="20"/>
      <c r="I867" s="39"/>
      <c r="J867" s="20"/>
      <c r="K867" s="20"/>
      <c r="L867" s="20"/>
      <c r="M867" s="20"/>
      <c r="N867" s="39"/>
      <c r="O867" s="20" t="s">
        <v>291</v>
      </c>
      <c r="P867" s="20" t="s">
        <v>291</v>
      </c>
      <c r="Q867" s="20" t="s">
        <v>757</v>
      </c>
      <c r="R867" s="20" t="s">
        <v>1832</v>
      </c>
      <c r="S867" s="20">
        <v>20157896</v>
      </c>
      <c r="T867" s="39"/>
      <c r="U867" s="20"/>
      <c r="V867" s="20"/>
      <c r="W867" s="39"/>
      <c r="X867" s="20"/>
      <c r="Y867" s="20"/>
      <c r="Z867" s="20"/>
      <c r="AA867" s="39"/>
    </row>
    <row r="868" spans="2:27" ht="15.75" customHeight="1">
      <c r="B868" s="39"/>
      <c r="C868" s="20"/>
      <c r="D868" s="20"/>
      <c r="E868" s="39"/>
      <c r="F868" s="20"/>
      <c r="G868" s="20"/>
      <c r="H868" s="20"/>
      <c r="I868" s="39"/>
      <c r="J868" s="20"/>
      <c r="K868" s="20"/>
      <c r="L868" s="20"/>
      <c r="M868" s="20"/>
      <c r="N868" s="39"/>
      <c r="O868" s="20" t="s">
        <v>291</v>
      </c>
      <c r="P868" s="20" t="s">
        <v>291</v>
      </c>
      <c r="Q868" s="20" t="s">
        <v>759</v>
      </c>
      <c r="R868" s="20" t="s">
        <v>1833</v>
      </c>
      <c r="S868" s="20">
        <v>20158212</v>
      </c>
      <c r="T868" s="39"/>
      <c r="U868" s="20"/>
      <c r="V868" s="20"/>
      <c r="W868" s="39"/>
      <c r="X868" s="20"/>
      <c r="Y868" s="20"/>
      <c r="Z868" s="20"/>
      <c r="AA868" s="39"/>
    </row>
    <row r="869" spans="2:27" ht="15.75" customHeight="1">
      <c r="B869" s="39"/>
      <c r="C869" s="20"/>
      <c r="D869" s="20"/>
      <c r="E869" s="39"/>
      <c r="F869" s="20"/>
      <c r="G869" s="20"/>
      <c r="H869" s="20"/>
      <c r="I869" s="39"/>
      <c r="J869" s="20"/>
      <c r="K869" s="20"/>
      <c r="L869" s="20"/>
      <c r="M869" s="20"/>
      <c r="N869" s="39"/>
      <c r="O869" s="20" t="s">
        <v>291</v>
      </c>
      <c r="P869" s="20" t="s">
        <v>291</v>
      </c>
      <c r="Q869" s="20" t="s">
        <v>759</v>
      </c>
      <c r="R869" s="20" t="s">
        <v>1834</v>
      </c>
      <c r="S869" s="20">
        <v>20158221</v>
      </c>
      <c r="T869" s="39"/>
      <c r="U869" s="20"/>
      <c r="V869" s="20"/>
      <c r="W869" s="39"/>
      <c r="X869" s="20"/>
      <c r="Y869" s="20"/>
      <c r="Z869" s="20"/>
      <c r="AA869" s="39"/>
    </row>
    <row r="870" spans="2:27" ht="15.75" customHeight="1">
      <c r="B870" s="39"/>
      <c r="C870" s="20"/>
      <c r="D870" s="20"/>
      <c r="E870" s="39"/>
      <c r="F870" s="20"/>
      <c r="G870" s="20"/>
      <c r="H870" s="20"/>
      <c r="I870" s="39"/>
      <c r="J870" s="20"/>
      <c r="K870" s="20"/>
      <c r="L870" s="20"/>
      <c r="M870" s="20"/>
      <c r="N870" s="39"/>
      <c r="O870" s="20" t="s">
        <v>291</v>
      </c>
      <c r="P870" s="20" t="s">
        <v>291</v>
      </c>
      <c r="Q870" s="20" t="s">
        <v>759</v>
      </c>
      <c r="R870" s="20" t="s">
        <v>1835</v>
      </c>
      <c r="S870" s="20">
        <v>20158229</v>
      </c>
      <c r="T870" s="39"/>
      <c r="U870" s="20"/>
      <c r="V870" s="20"/>
      <c r="W870" s="39"/>
      <c r="X870" s="20"/>
      <c r="Y870" s="20"/>
      <c r="Z870" s="20"/>
      <c r="AA870" s="39"/>
    </row>
    <row r="871" spans="2:27" ht="15.75" customHeight="1">
      <c r="B871" s="39"/>
      <c r="C871" s="20"/>
      <c r="D871" s="20"/>
      <c r="E871" s="39"/>
      <c r="F871" s="20"/>
      <c r="G871" s="20"/>
      <c r="H871" s="20"/>
      <c r="I871" s="39"/>
      <c r="J871" s="20"/>
      <c r="K871" s="20"/>
      <c r="L871" s="20"/>
      <c r="M871" s="20"/>
      <c r="N871" s="39"/>
      <c r="O871" s="20" t="s">
        <v>291</v>
      </c>
      <c r="P871" s="20" t="s">
        <v>291</v>
      </c>
      <c r="Q871" s="20" t="s">
        <v>759</v>
      </c>
      <c r="R871" s="20" t="s">
        <v>1713</v>
      </c>
      <c r="S871" s="20">
        <v>20158240</v>
      </c>
      <c r="T871" s="39"/>
      <c r="U871" s="20"/>
      <c r="V871" s="20"/>
      <c r="W871" s="39"/>
      <c r="X871" s="20"/>
      <c r="Y871" s="20"/>
      <c r="Z871" s="20"/>
      <c r="AA871" s="39"/>
    </row>
    <row r="872" spans="2:27" ht="15.75" customHeight="1">
      <c r="B872" s="39"/>
      <c r="C872" s="20"/>
      <c r="D872" s="20"/>
      <c r="E872" s="39"/>
      <c r="F872" s="20"/>
      <c r="G872" s="20"/>
      <c r="H872" s="20"/>
      <c r="I872" s="39"/>
      <c r="J872" s="20"/>
      <c r="K872" s="20"/>
      <c r="L872" s="20"/>
      <c r="M872" s="20"/>
      <c r="N872" s="39"/>
      <c r="O872" s="20" t="s">
        <v>291</v>
      </c>
      <c r="P872" s="20" t="s">
        <v>291</v>
      </c>
      <c r="Q872" s="20" t="s">
        <v>759</v>
      </c>
      <c r="R872" s="20" t="s">
        <v>1836</v>
      </c>
      <c r="S872" s="20">
        <v>20158236</v>
      </c>
      <c r="T872" s="39"/>
      <c r="U872" s="20"/>
      <c r="V872" s="20"/>
      <c r="W872" s="39"/>
      <c r="X872" s="20"/>
      <c r="Y872" s="20"/>
      <c r="Z872" s="20"/>
      <c r="AA872" s="39"/>
    </row>
    <row r="873" spans="2:27" ht="15.75" customHeight="1">
      <c r="B873" s="39"/>
      <c r="C873" s="20"/>
      <c r="D873" s="20"/>
      <c r="E873" s="39"/>
      <c r="F873" s="20"/>
      <c r="G873" s="20"/>
      <c r="H873" s="20"/>
      <c r="I873" s="39"/>
      <c r="J873" s="20"/>
      <c r="K873" s="20"/>
      <c r="L873" s="20"/>
      <c r="M873" s="20"/>
      <c r="N873" s="39"/>
      <c r="O873" s="20" t="s">
        <v>291</v>
      </c>
      <c r="P873" s="20" t="s">
        <v>291</v>
      </c>
      <c r="Q873" s="20" t="s">
        <v>759</v>
      </c>
      <c r="R873" s="20" t="s">
        <v>1837</v>
      </c>
      <c r="S873" s="20">
        <v>20158214</v>
      </c>
      <c r="T873" s="39"/>
      <c r="U873" s="20"/>
      <c r="V873" s="20"/>
      <c r="W873" s="39"/>
      <c r="X873" s="20"/>
      <c r="Y873" s="20"/>
      <c r="Z873" s="20"/>
      <c r="AA873" s="39"/>
    </row>
    <row r="874" spans="2:27" ht="15.75" customHeight="1">
      <c r="B874" s="39"/>
      <c r="C874" s="20"/>
      <c r="D874" s="20"/>
      <c r="E874" s="39"/>
      <c r="F874" s="20"/>
      <c r="G874" s="20"/>
      <c r="H874" s="20"/>
      <c r="I874" s="39"/>
      <c r="J874" s="20"/>
      <c r="K874" s="20"/>
      <c r="L874" s="20"/>
      <c r="M874" s="20"/>
      <c r="N874" s="39"/>
      <c r="O874" s="20" t="s">
        <v>291</v>
      </c>
      <c r="P874" s="20" t="s">
        <v>291</v>
      </c>
      <c r="Q874" s="20" t="s">
        <v>759</v>
      </c>
      <c r="R874" s="20" t="s">
        <v>1838</v>
      </c>
      <c r="S874" s="20">
        <v>20158247</v>
      </c>
      <c r="T874" s="39"/>
      <c r="U874" s="20"/>
      <c r="V874" s="20"/>
      <c r="W874" s="39"/>
      <c r="X874" s="20"/>
      <c r="Y874" s="20"/>
      <c r="Z874" s="20"/>
      <c r="AA874" s="39"/>
    </row>
    <row r="875" spans="2:27" ht="15.75" customHeight="1">
      <c r="B875" s="39"/>
      <c r="C875" s="20"/>
      <c r="D875" s="20"/>
      <c r="E875" s="39"/>
      <c r="F875" s="20"/>
      <c r="G875" s="20"/>
      <c r="H875" s="20"/>
      <c r="I875" s="39"/>
      <c r="J875" s="20"/>
      <c r="K875" s="20"/>
      <c r="L875" s="20"/>
      <c r="M875" s="20"/>
      <c r="N875" s="39"/>
      <c r="O875" s="20" t="s">
        <v>291</v>
      </c>
      <c r="P875" s="20" t="s">
        <v>291</v>
      </c>
      <c r="Q875" s="20" t="s">
        <v>759</v>
      </c>
      <c r="R875" s="20" t="s">
        <v>1839</v>
      </c>
      <c r="S875" s="20">
        <v>20158251</v>
      </c>
      <c r="T875" s="39"/>
      <c r="U875" s="20"/>
      <c r="V875" s="20"/>
      <c r="W875" s="39"/>
      <c r="X875" s="20"/>
      <c r="Y875" s="20"/>
      <c r="Z875" s="20"/>
      <c r="AA875" s="39"/>
    </row>
    <row r="876" spans="2:27" ht="15.75" customHeight="1">
      <c r="B876" s="39"/>
      <c r="C876" s="20"/>
      <c r="D876" s="20"/>
      <c r="E876" s="39"/>
      <c r="F876" s="20"/>
      <c r="G876" s="20"/>
      <c r="H876" s="20"/>
      <c r="I876" s="39"/>
      <c r="J876" s="20"/>
      <c r="K876" s="20"/>
      <c r="L876" s="20"/>
      <c r="M876" s="20"/>
      <c r="N876" s="39"/>
      <c r="O876" s="20" t="s">
        <v>291</v>
      </c>
      <c r="P876" s="20" t="s">
        <v>291</v>
      </c>
      <c r="Q876" s="20" t="s">
        <v>759</v>
      </c>
      <c r="R876" s="20" t="s">
        <v>1840</v>
      </c>
      <c r="S876" s="20">
        <v>20158254</v>
      </c>
      <c r="T876" s="39"/>
      <c r="U876" s="20"/>
      <c r="V876" s="20"/>
      <c r="W876" s="39"/>
      <c r="X876" s="20"/>
      <c r="Y876" s="20"/>
      <c r="Z876" s="20"/>
      <c r="AA876" s="39"/>
    </row>
    <row r="877" spans="2:27" ht="15.75" customHeight="1">
      <c r="B877" s="39"/>
      <c r="C877" s="20"/>
      <c r="D877" s="20"/>
      <c r="E877" s="39"/>
      <c r="F877" s="20"/>
      <c r="G877" s="20"/>
      <c r="H877" s="20"/>
      <c r="I877" s="39"/>
      <c r="J877" s="20"/>
      <c r="K877" s="20"/>
      <c r="L877" s="20"/>
      <c r="M877" s="20"/>
      <c r="N877" s="39"/>
      <c r="O877" s="20" t="s">
        <v>291</v>
      </c>
      <c r="P877" s="20" t="s">
        <v>291</v>
      </c>
      <c r="Q877" s="20" t="s">
        <v>759</v>
      </c>
      <c r="R877" s="20" t="s">
        <v>1841</v>
      </c>
      <c r="S877" s="20">
        <v>20158258</v>
      </c>
      <c r="T877" s="39"/>
      <c r="U877" s="20"/>
      <c r="V877" s="20"/>
      <c r="W877" s="39"/>
      <c r="X877" s="20"/>
      <c r="Y877" s="20"/>
      <c r="Z877" s="20"/>
      <c r="AA877" s="39"/>
    </row>
    <row r="878" spans="2:27" ht="15.75" customHeight="1">
      <c r="B878" s="39"/>
      <c r="C878" s="20"/>
      <c r="D878" s="20"/>
      <c r="E878" s="39"/>
      <c r="F878" s="20"/>
      <c r="G878" s="20"/>
      <c r="H878" s="20"/>
      <c r="I878" s="39"/>
      <c r="J878" s="20"/>
      <c r="K878" s="20"/>
      <c r="L878" s="20"/>
      <c r="M878" s="20"/>
      <c r="N878" s="39"/>
      <c r="O878" s="20" t="s">
        <v>291</v>
      </c>
      <c r="P878" s="20" t="s">
        <v>291</v>
      </c>
      <c r="Q878" s="20" t="s">
        <v>759</v>
      </c>
      <c r="R878" s="20" t="s">
        <v>1842</v>
      </c>
      <c r="S878" s="20">
        <v>20158265</v>
      </c>
      <c r="T878" s="39"/>
      <c r="U878" s="20"/>
      <c r="V878" s="20"/>
      <c r="W878" s="39"/>
      <c r="X878" s="20"/>
      <c r="Y878" s="20"/>
      <c r="Z878" s="20"/>
      <c r="AA878" s="39"/>
    </row>
    <row r="879" spans="2:27" ht="15.75" customHeight="1">
      <c r="B879" s="39"/>
      <c r="C879" s="20"/>
      <c r="D879" s="20"/>
      <c r="E879" s="39"/>
      <c r="F879" s="20"/>
      <c r="G879" s="20"/>
      <c r="H879" s="20"/>
      <c r="I879" s="39"/>
      <c r="J879" s="20"/>
      <c r="K879" s="20"/>
      <c r="L879" s="20"/>
      <c r="M879" s="20"/>
      <c r="N879" s="39"/>
      <c r="O879" s="20" t="s">
        <v>291</v>
      </c>
      <c r="P879" s="20" t="s">
        <v>291</v>
      </c>
      <c r="Q879" s="20" t="s">
        <v>759</v>
      </c>
      <c r="R879" s="20" t="s">
        <v>721</v>
      </c>
      <c r="S879" s="20">
        <v>20158269</v>
      </c>
      <c r="T879" s="39"/>
      <c r="U879" s="20"/>
      <c r="V879" s="20"/>
      <c r="W879" s="39"/>
      <c r="X879" s="20"/>
      <c r="Y879" s="20"/>
      <c r="Z879" s="20"/>
      <c r="AA879" s="39"/>
    </row>
    <row r="880" spans="2:27" ht="15.75" customHeight="1">
      <c r="B880" s="39"/>
      <c r="C880" s="20"/>
      <c r="D880" s="20"/>
      <c r="E880" s="39"/>
      <c r="F880" s="20"/>
      <c r="G880" s="20"/>
      <c r="H880" s="20"/>
      <c r="I880" s="39"/>
      <c r="J880" s="20"/>
      <c r="K880" s="20"/>
      <c r="L880" s="20"/>
      <c r="M880" s="20"/>
      <c r="N880" s="39"/>
      <c r="O880" s="20" t="s">
        <v>291</v>
      </c>
      <c r="P880" s="20" t="s">
        <v>291</v>
      </c>
      <c r="Q880" s="20" t="s">
        <v>759</v>
      </c>
      <c r="R880" s="20" t="s">
        <v>1843</v>
      </c>
      <c r="S880" s="20">
        <v>20158294</v>
      </c>
      <c r="T880" s="39"/>
      <c r="U880" s="20"/>
      <c r="V880" s="20"/>
      <c r="W880" s="39"/>
      <c r="X880" s="20"/>
      <c r="Y880" s="20"/>
      <c r="Z880" s="20"/>
      <c r="AA880" s="39"/>
    </row>
    <row r="881" spans="2:27" ht="15.75" customHeight="1">
      <c r="B881" s="39"/>
      <c r="C881" s="20"/>
      <c r="D881" s="20"/>
      <c r="E881" s="39"/>
      <c r="F881" s="20"/>
      <c r="G881" s="20"/>
      <c r="H881" s="20"/>
      <c r="I881" s="39"/>
      <c r="J881" s="20"/>
      <c r="K881" s="20"/>
      <c r="L881" s="20"/>
      <c r="M881" s="20"/>
      <c r="N881" s="39"/>
      <c r="O881" s="20" t="s">
        <v>291</v>
      </c>
      <c r="P881" s="20" t="s">
        <v>291</v>
      </c>
      <c r="Q881" s="20" t="s">
        <v>759</v>
      </c>
      <c r="R881" s="20" t="s">
        <v>1844</v>
      </c>
      <c r="S881" s="20">
        <v>20158276</v>
      </c>
      <c r="T881" s="39"/>
      <c r="U881" s="20"/>
      <c r="V881" s="20"/>
      <c r="W881" s="39"/>
      <c r="X881" s="20"/>
      <c r="Y881" s="20"/>
      <c r="Z881" s="20"/>
      <c r="AA881" s="39"/>
    </row>
    <row r="882" spans="2:27" ht="15.75" customHeight="1">
      <c r="B882" s="39"/>
      <c r="C882" s="20"/>
      <c r="D882" s="20"/>
      <c r="E882" s="39"/>
      <c r="F882" s="20"/>
      <c r="G882" s="20"/>
      <c r="H882" s="20"/>
      <c r="I882" s="39"/>
      <c r="J882" s="20"/>
      <c r="K882" s="20"/>
      <c r="L882" s="20"/>
      <c r="M882" s="20"/>
      <c r="N882" s="39"/>
      <c r="O882" s="20" t="s">
        <v>291</v>
      </c>
      <c r="P882" s="20" t="s">
        <v>291</v>
      </c>
      <c r="Q882" s="20" t="s">
        <v>759</v>
      </c>
      <c r="R882" s="20" t="s">
        <v>1845</v>
      </c>
      <c r="S882" s="20">
        <v>20158283</v>
      </c>
      <c r="T882" s="39"/>
      <c r="U882" s="20"/>
      <c r="V882" s="20"/>
      <c r="W882" s="39"/>
      <c r="X882" s="20"/>
      <c r="Y882" s="20"/>
      <c r="Z882" s="20"/>
      <c r="AA882" s="39"/>
    </row>
    <row r="883" spans="2:27" ht="15.75" customHeight="1">
      <c r="B883" s="39"/>
      <c r="C883" s="20"/>
      <c r="D883" s="20"/>
      <c r="E883" s="39"/>
      <c r="F883" s="20"/>
      <c r="G883" s="20"/>
      <c r="H883" s="20"/>
      <c r="I883" s="39"/>
      <c r="J883" s="20"/>
      <c r="K883" s="20"/>
      <c r="L883" s="20"/>
      <c r="M883" s="20"/>
      <c r="N883" s="39"/>
      <c r="O883" s="20" t="s">
        <v>291</v>
      </c>
      <c r="P883" s="20" t="s">
        <v>291</v>
      </c>
      <c r="Q883" s="20" t="s">
        <v>759</v>
      </c>
      <c r="R883" s="20" t="s">
        <v>759</v>
      </c>
      <c r="S883" s="20">
        <v>20158287</v>
      </c>
      <c r="T883" s="39"/>
      <c r="U883" s="20"/>
      <c r="V883" s="20"/>
      <c r="W883" s="39"/>
      <c r="X883" s="20"/>
      <c r="Y883" s="20"/>
      <c r="Z883" s="20"/>
      <c r="AA883" s="39"/>
    </row>
    <row r="884" spans="2:27" ht="15.75" customHeight="1">
      <c r="B884" s="39"/>
      <c r="C884" s="20"/>
      <c r="D884" s="20"/>
      <c r="E884" s="39"/>
      <c r="F884" s="20"/>
      <c r="G884" s="20"/>
      <c r="H884" s="20"/>
      <c r="I884" s="39"/>
      <c r="J884" s="20"/>
      <c r="K884" s="20"/>
      <c r="L884" s="20"/>
      <c r="M884" s="20"/>
      <c r="N884" s="39"/>
      <c r="O884" s="20" t="s">
        <v>291</v>
      </c>
      <c r="P884" s="20" t="s">
        <v>291</v>
      </c>
      <c r="Q884" s="20" t="s">
        <v>759</v>
      </c>
      <c r="R884" s="20" t="s">
        <v>1846</v>
      </c>
      <c r="S884" s="20">
        <v>20158299</v>
      </c>
      <c r="T884" s="39"/>
      <c r="U884" s="20"/>
      <c r="V884" s="20"/>
      <c r="W884" s="39"/>
      <c r="X884" s="20"/>
      <c r="Y884" s="20"/>
      <c r="Z884" s="20"/>
      <c r="AA884" s="39"/>
    </row>
    <row r="885" spans="2:27" ht="15.75" customHeight="1">
      <c r="B885" s="39"/>
      <c r="C885" s="20"/>
      <c r="D885" s="20"/>
      <c r="E885" s="39"/>
      <c r="F885" s="20"/>
      <c r="G885" s="20"/>
      <c r="H885" s="20"/>
      <c r="I885" s="39"/>
      <c r="J885" s="20"/>
      <c r="K885" s="20"/>
      <c r="L885" s="20"/>
      <c r="M885" s="20"/>
      <c r="N885" s="39"/>
      <c r="O885" s="20" t="s">
        <v>291</v>
      </c>
      <c r="P885" s="20" t="s">
        <v>291</v>
      </c>
      <c r="Q885" s="20" t="s">
        <v>759</v>
      </c>
      <c r="R885" s="20" t="s">
        <v>1847</v>
      </c>
      <c r="S885" s="20">
        <v>20158291</v>
      </c>
      <c r="T885" s="39"/>
      <c r="U885" s="20"/>
      <c r="V885" s="20"/>
      <c r="W885" s="39"/>
      <c r="X885" s="20"/>
      <c r="Y885" s="20"/>
      <c r="Z885" s="20"/>
      <c r="AA885" s="39"/>
    </row>
    <row r="886" spans="2:27" ht="15.75" customHeight="1">
      <c r="B886" s="39"/>
      <c r="C886" s="20"/>
      <c r="D886" s="20"/>
      <c r="E886" s="39"/>
      <c r="F886" s="20"/>
      <c r="G886" s="20"/>
      <c r="H886" s="20"/>
      <c r="I886" s="39"/>
      <c r="J886" s="20"/>
      <c r="K886" s="20"/>
      <c r="L886" s="20"/>
      <c r="M886" s="20"/>
      <c r="N886" s="39"/>
      <c r="O886" s="20" t="s">
        <v>291</v>
      </c>
      <c r="P886" s="20" t="s">
        <v>291</v>
      </c>
      <c r="Q886" s="20" t="s">
        <v>761</v>
      </c>
      <c r="R886" s="20" t="s">
        <v>1132</v>
      </c>
      <c r="S886" s="20">
        <v>20158616</v>
      </c>
      <c r="T886" s="39"/>
      <c r="U886" s="20"/>
      <c r="V886" s="20"/>
      <c r="W886" s="39"/>
      <c r="X886" s="20"/>
      <c r="Y886" s="20"/>
      <c r="Z886" s="20"/>
      <c r="AA886" s="39"/>
    </row>
    <row r="887" spans="2:27" ht="15.75" customHeight="1">
      <c r="B887" s="39"/>
      <c r="C887" s="20"/>
      <c r="D887" s="20"/>
      <c r="E887" s="39"/>
      <c r="F887" s="20"/>
      <c r="G887" s="20"/>
      <c r="H887" s="20"/>
      <c r="I887" s="39"/>
      <c r="J887" s="20"/>
      <c r="K887" s="20"/>
      <c r="L887" s="20"/>
      <c r="M887" s="20"/>
      <c r="N887" s="39"/>
      <c r="O887" s="20" t="s">
        <v>291</v>
      </c>
      <c r="P887" s="20" t="s">
        <v>291</v>
      </c>
      <c r="Q887" s="20" t="s">
        <v>761</v>
      </c>
      <c r="R887" s="20" t="s">
        <v>1848</v>
      </c>
      <c r="S887" s="20">
        <v>20158619</v>
      </c>
      <c r="T887" s="39"/>
      <c r="U887" s="20"/>
      <c r="V887" s="20"/>
      <c r="W887" s="39"/>
      <c r="X887" s="20"/>
      <c r="Y887" s="20"/>
      <c r="Z887" s="20"/>
      <c r="AA887" s="39"/>
    </row>
    <row r="888" spans="2:27" ht="15.75" customHeight="1">
      <c r="B888" s="39"/>
      <c r="C888" s="20"/>
      <c r="D888" s="20"/>
      <c r="E888" s="39"/>
      <c r="F888" s="20"/>
      <c r="G888" s="20"/>
      <c r="H888" s="20"/>
      <c r="I888" s="39"/>
      <c r="J888" s="20"/>
      <c r="K888" s="20"/>
      <c r="L888" s="20"/>
      <c r="M888" s="20"/>
      <c r="N888" s="39"/>
      <c r="O888" s="20" t="s">
        <v>291</v>
      </c>
      <c r="P888" s="20" t="s">
        <v>291</v>
      </c>
      <c r="Q888" s="20" t="s">
        <v>761</v>
      </c>
      <c r="R888" s="20" t="s">
        <v>1849</v>
      </c>
      <c r="S888" s="20">
        <v>20158628</v>
      </c>
      <c r="T888" s="39"/>
      <c r="U888" s="20"/>
      <c r="V888" s="20"/>
      <c r="W888" s="39"/>
      <c r="X888" s="20"/>
      <c r="Y888" s="20"/>
      <c r="Z888" s="20"/>
      <c r="AA888" s="39"/>
    </row>
    <row r="889" spans="2:27" ht="15.75" customHeight="1">
      <c r="B889" s="39"/>
      <c r="C889" s="20"/>
      <c r="D889" s="20"/>
      <c r="E889" s="39"/>
      <c r="F889" s="20"/>
      <c r="G889" s="20"/>
      <c r="H889" s="20"/>
      <c r="I889" s="39"/>
      <c r="J889" s="20"/>
      <c r="K889" s="20"/>
      <c r="L889" s="20"/>
      <c r="M889" s="20"/>
      <c r="N889" s="39"/>
      <c r="O889" s="20" t="s">
        <v>291</v>
      </c>
      <c r="P889" s="20" t="s">
        <v>291</v>
      </c>
      <c r="Q889" s="20" t="s">
        <v>761</v>
      </c>
      <c r="R889" s="20" t="s">
        <v>1850</v>
      </c>
      <c r="S889" s="20">
        <v>20158638</v>
      </c>
      <c r="T889" s="39"/>
      <c r="U889" s="20"/>
      <c r="V889" s="20"/>
      <c r="W889" s="39"/>
      <c r="X889" s="20"/>
      <c r="Y889" s="20"/>
      <c r="Z889" s="20"/>
      <c r="AA889" s="39"/>
    </row>
    <row r="890" spans="2:27" ht="15.75" customHeight="1">
      <c r="B890" s="39"/>
      <c r="C890" s="20"/>
      <c r="D890" s="20"/>
      <c r="E890" s="39"/>
      <c r="F890" s="20"/>
      <c r="G890" s="20"/>
      <c r="H890" s="20"/>
      <c r="I890" s="39"/>
      <c r="J890" s="20"/>
      <c r="K890" s="20"/>
      <c r="L890" s="20"/>
      <c r="M890" s="20"/>
      <c r="N890" s="39"/>
      <c r="O890" s="20" t="s">
        <v>291</v>
      </c>
      <c r="P890" s="20" t="s">
        <v>291</v>
      </c>
      <c r="Q890" s="20" t="s">
        <v>761</v>
      </c>
      <c r="R890" s="20" t="s">
        <v>1851</v>
      </c>
      <c r="S890" s="20">
        <v>20158647</v>
      </c>
      <c r="T890" s="39"/>
      <c r="U890" s="20"/>
      <c r="V890" s="20"/>
      <c r="W890" s="39"/>
      <c r="X890" s="20"/>
      <c r="Y890" s="20"/>
      <c r="Z890" s="20"/>
      <c r="AA890" s="39"/>
    </row>
    <row r="891" spans="2:27" ht="15.75" customHeight="1">
      <c r="B891" s="39"/>
      <c r="C891" s="20"/>
      <c r="D891" s="20"/>
      <c r="E891" s="39"/>
      <c r="F891" s="20"/>
      <c r="G891" s="20"/>
      <c r="H891" s="20"/>
      <c r="I891" s="39"/>
      <c r="J891" s="20"/>
      <c r="K891" s="20"/>
      <c r="L891" s="20"/>
      <c r="M891" s="20"/>
      <c r="N891" s="39"/>
      <c r="O891" s="20" t="s">
        <v>291</v>
      </c>
      <c r="P891" s="20" t="s">
        <v>291</v>
      </c>
      <c r="Q891" s="20" t="s">
        <v>761</v>
      </c>
      <c r="R891" s="20" t="s">
        <v>1852</v>
      </c>
      <c r="S891" s="20">
        <v>20158657</v>
      </c>
      <c r="T891" s="39"/>
      <c r="U891" s="20"/>
      <c r="V891" s="20"/>
      <c r="W891" s="39"/>
      <c r="X891" s="20"/>
      <c r="Y891" s="20"/>
      <c r="Z891" s="20"/>
      <c r="AA891" s="39"/>
    </row>
    <row r="892" spans="2:27" ht="15.75" customHeight="1">
      <c r="B892" s="39"/>
      <c r="C892" s="20"/>
      <c r="D892" s="20"/>
      <c r="E892" s="39"/>
      <c r="F892" s="20"/>
      <c r="G892" s="20"/>
      <c r="H892" s="20"/>
      <c r="I892" s="39"/>
      <c r="J892" s="20"/>
      <c r="K892" s="20"/>
      <c r="L892" s="20"/>
      <c r="M892" s="20"/>
      <c r="N892" s="39"/>
      <c r="O892" s="20" t="s">
        <v>291</v>
      </c>
      <c r="P892" s="20" t="s">
        <v>291</v>
      </c>
      <c r="Q892" s="20" t="s">
        <v>761</v>
      </c>
      <c r="R892" s="20" t="s">
        <v>1001</v>
      </c>
      <c r="S892" s="20">
        <v>20158695</v>
      </c>
      <c r="T892" s="39"/>
      <c r="U892" s="20"/>
      <c r="V892" s="20"/>
      <c r="W892" s="39"/>
      <c r="X892" s="20"/>
      <c r="Y892" s="20"/>
      <c r="Z892" s="20"/>
      <c r="AA892" s="39"/>
    </row>
    <row r="893" spans="2:27" ht="15.75" customHeight="1">
      <c r="B893" s="39"/>
      <c r="C893" s="20"/>
      <c r="D893" s="20"/>
      <c r="E893" s="39"/>
      <c r="F893" s="20"/>
      <c r="G893" s="20"/>
      <c r="H893" s="20"/>
      <c r="I893" s="39"/>
      <c r="J893" s="20"/>
      <c r="K893" s="20"/>
      <c r="L893" s="20"/>
      <c r="M893" s="20"/>
      <c r="N893" s="39"/>
      <c r="O893" s="20" t="s">
        <v>291</v>
      </c>
      <c r="P893" s="20" t="s">
        <v>291</v>
      </c>
      <c r="Q893" s="20" t="s">
        <v>761</v>
      </c>
      <c r="R893" s="20" t="s">
        <v>1853</v>
      </c>
      <c r="S893" s="20">
        <v>20158666</v>
      </c>
      <c r="T893" s="39"/>
      <c r="U893" s="20"/>
      <c r="V893" s="20"/>
      <c r="W893" s="39"/>
      <c r="X893" s="20"/>
      <c r="Y893" s="20"/>
      <c r="Z893" s="20"/>
      <c r="AA893" s="39"/>
    </row>
    <row r="894" spans="2:27" ht="15.75" customHeight="1">
      <c r="B894" s="39"/>
      <c r="C894" s="20"/>
      <c r="D894" s="20"/>
      <c r="E894" s="39"/>
      <c r="F894" s="20"/>
      <c r="G894" s="20"/>
      <c r="H894" s="20"/>
      <c r="I894" s="39"/>
      <c r="J894" s="20"/>
      <c r="K894" s="20"/>
      <c r="L894" s="20"/>
      <c r="M894" s="20"/>
      <c r="N894" s="39"/>
      <c r="O894" s="20" t="s">
        <v>291</v>
      </c>
      <c r="P894" s="20" t="s">
        <v>291</v>
      </c>
      <c r="Q894" s="20" t="s">
        <v>761</v>
      </c>
      <c r="R894" s="20" t="s">
        <v>1854</v>
      </c>
      <c r="S894" s="20">
        <v>20158699</v>
      </c>
      <c r="T894" s="39"/>
      <c r="U894" s="20"/>
      <c r="V894" s="20"/>
      <c r="W894" s="39"/>
      <c r="X894" s="20"/>
      <c r="Y894" s="20"/>
      <c r="Z894" s="20"/>
      <c r="AA894" s="39"/>
    </row>
    <row r="895" spans="2:27" ht="15.75" customHeight="1">
      <c r="B895" s="39"/>
      <c r="C895" s="20"/>
      <c r="D895" s="20"/>
      <c r="E895" s="39"/>
      <c r="F895" s="20"/>
      <c r="G895" s="20"/>
      <c r="H895" s="20"/>
      <c r="I895" s="39"/>
      <c r="J895" s="20"/>
      <c r="K895" s="20"/>
      <c r="L895" s="20"/>
      <c r="M895" s="20"/>
      <c r="N895" s="39"/>
      <c r="O895" s="20" t="s">
        <v>291</v>
      </c>
      <c r="P895" s="20" t="s">
        <v>291</v>
      </c>
      <c r="Q895" s="20" t="s">
        <v>761</v>
      </c>
      <c r="R895" s="20" t="s">
        <v>1855</v>
      </c>
      <c r="S895" s="20">
        <v>20158685</v>
      </c>
      <c r="T895" s="39"/>
      <c r="U895" s="20"/>
      <c r="V895" s="20"/>
      <c r="W895" s="39"/>
      <c r="X895" s="20"/>
      <c r="Y895" s="20"/>
      <c r="Z895" s="20"/>
      <c r="AA895" s="39"/>
    </row>
    <row r="896" spans="2:27" ht="15.75" customHeight="1">
      <c r="B896" s="39"/>
      <c r="C896" s="20"/>
      <c r="D896" s="20"/>
      <c r="E896" s="39"/>
      <c r="F896" s="20"/>
      <c r="G896" s="20"/>
      <c r="H896" s="20"/>
      <c r="I896" s="39"/>
      <c r="J896" s="20"/>
      <c r="K896" s="20"/>
      <c r="L896" s="20"/>
      <c r="M896" s="20"/>
      <c r="N896" s="39"/>
      <c r="O896" s="20" t="s">
        <v>291</v>
      </c>
      <c r="P896" s="20" t="s">
        <v>518</v>
      </c>
      <c r="Q896" s="20" t="s">
        <v>763</v>
      </c>
      <c r="R896" s="20" t="s">
        <v>1856</v>
      </c>
      <c r="S896" s="20">
        <v>20190911</v>
      </c>
      <c r="T896" s="39"/>
      <c r="U896" s="20"/>
      <c r="V896" s="20"/>
      <c r="W896" s="39"/>
      <c r="X896" s="20"/>
      <c r="Y896" s="20"/>
      <c r="Z896" s="20"/>
      <c r="AA896" s="39"/>
    </row>
    <row r="897" spans="2:27" ht="15.75" customHeight="1">
      <c r="B897" s="39"/>
      <c r="C897" s="20"/>
      <c r="D897" s="20"/>
      <c r="E897" s="39"/>
      <c r="F897" s="20"/>
      <c r="G897" s="20"/>
      <c r="H897" s="20"/>
      <c r="I897" s="39"/>
      <c r="J897" s="20"/>
      <c r="K897" s="20"/>
      <c r="L897" s="20"/>
      <c r="M897" s="20"/>
      <c r="N897" s="39"/>
      <c r="O897" s="20" t="s">
        <v>291</v>
      </c>
      <c r="P897" s="20" t="s">
        <v>518</v>
      </c>
      <c r="Q897" s="20" t="s">
        <v>763</v>
      </c>
      <c r="R897" s="20" t="s">
        <v>1857</v>
      </c>
      <c r="S897" s="20">
        <v>20190912</v>
      </c>
      <c r="T897" s="39"/>
      <c r="U897" s="20"/>
      <c r="V897" s="20"/>
      <c r="W897" s="39"/>
      <c r="X897" s="20"/>
      <c r="Y897" s="20"/>
      <c r="Z897" s="20"/>
      <c r="AA897" s="39"/>
    </row>
    <row r="898" spans="2:27" ht="15.75" customHeight="1">
      <c r="B898" s="39"/>
      <c r="C898" s="20"/>
      <c r="D898" s="20"/>
      <c r="E898" s="39"/>
      <c r="F898" s="20"/>
      <c r="G898" s="20"/>
      <c r="H898" s="20"/>
      <c r="I898" s="39"/>
      <c r="J898" s="20"/>
      <c r="K898" s="20"/>
      <c r="L898" s="20"/>
      <c r="M898" s="20"/>
      <c r="N898" s="39"/>
      <c r="O898" s="20" t="s">
        <v>291</v>
      </c>
      <c r="P898" s="20" t="s">
        <v>518</v>
      </c>
      <c r="Q898" s="20" t="s">
        <v>763</v>
      </c>
      <c r="R898" s="20" t="s">
        <v>1858</v>
      </c>
      <c r="S898" s="20">
        <v>20190918</v>
      </c>
      <c r="T898" s="39"/>
      <c r="U898" s="20"/>
      <c r="V898" s="20"/>
      <c r="W898" s="39"/>
      <c r="X898" s="20"/>
      <c r="Y898" s="20"/>
      <c r="Z898" s="20"/>
      <c r="AA898" s="39"/>
    </row>
    <row r="899" spans="2:27" ht="15.75" customHeight="1">
      <c r="B899" s="39"/>
      <c r="C899" s="20"/>
      <c r="D899" s="20"/>
      <c r="E899" s="39"/>
      <c r="F899" s="20"/>
      <c r="G899" s="20"/>
      <c r="H899" s="20"/>
      <c r="I899" s="39"/>
      <c r="J899" s="20"/>
      <c r="K899" s="20"/>
      <c r="L899" s="20"/>
      <c r="M899" s="20"/>
      <c r="N899" s="39"/>
      <c r="O899" s="20" t="s">
        <v>291</v>
      </c>
      <c r="P899" s="20" t="s">
        <v>518</v>
      </c>
      <c r="Q899" s="20" t="s">
        <v>763</v>
      </c>
      <c r="R899" s="20" t="s">
        <v>1859</v>
      </c>
      <c r="S899" s="20">
        <v>20190999</v>
      </c>
      <c r="T899" s="39"/>
      <c r="U899" s="20"/>
      <c r="V899" s="20"/>
      <c r="W899" s="39"/>
      <c r="X899" s="20"/>
      <c r="Y899" s="20"/>
      <c r="Z899" s="20"/>
      <c r="AA899" s="39"/>
    </row>
    <row r="900" spans="2:27" ht="15.75" customHeight="1">
      <c r="B900" s="39"/>
      <c r="C900" s="20"/>
      <c r="D900" s="20"/>
      <c r="E900" s="39"/>
      <c r="F900" s="20"/>
      <c r="G900" s="20"/>
      <c r="H900" s="20"/>
      <c r="I900" s="39"/>
      <c r="J900" s="20"/>
      <c r="K900" s="20"/>
      <c r="L900" s="20"/>
      <c r="M900" s="20"/>
      <c r="N900" s="39"/>
      <c r="O900" s="20" t="s">
        <v>291</v>
      </c>
      <c r="P900" s="20" t="s">
        <v>518</v>
      </c>
      <c r="Q900" s="20" t="s">
        <v>763</v>
      </c>
      <c r="R900" s="20" t="s">
        <v>987</v>
      </c>
      <c r="S900" s="20">
        <v>20190925</v>
      </c>
      <c r="T900" s="39"/>
      <c r="U900" s="20"/>
      <c r="V900" s="20"/>
      <c r="W900" s="39"/>
      <c r="X900" s="20"/>
      <c r="Y900" s="20"/>
      <c r="Z900" s="20"/>
      <c r="AA900" s="39"/>
    </row>
    <row r="901" spans="2:27" ht="15.75" customHeight="1">
      <c r="B901" s="39"/>
      <c r="C901" s="20"/>
      <c r="D901" s="20"/>
      <c r="E901" s="39"/>
      <c r="F901" s="20"/>
      <c r="G901" s="20"/>
      <c r="H901" s="20"/>
      <c r="I901" s="39"/>
      <c r="J901" s="20"/>
      <c r="K901" s="20"/>
      <c r="L901" s="20"/>
      <c r="M901" s="20"/>
      <c r="N901" s="39"/>
      <c r="O901" s="20" t="s">
        <v>291</v>
      </c>
      <c r="P901" s="20" t="s">
        <v>518</v>
      </c>
      <c r="Q901" s="20" t="s">
        <v>763</v>
      </c>
      <c r="R901" s="20" t="s">
        <v>1860</v>
      </c>
      <c r="S901" s="20">
        <v>20190950</v>
      </c>
      <c r="T901" s="39"/>
      <c r="U901" s="20"/>
      <c r="V901" s="20"/>
      <c r="W901" s="39"/>
      <c r="X901" s="20"/>
      <c r="Y901" s="20"/>
      <c r="Z901" s="20"/>
      <c r="AA901" s="39"/>
    </row>
    <row r="902" spans="2:27" ht="15.75" customHeight="1">
      <c r="B902" s="39"/>
      <c r="C902" s="20"/>
      <c r="D902" s="20"/>
      <c r="E902" s="39"/>
      <c r="F902" s="20"/>
      <c r="G902" s="20"/>
      <c r="H902" s="20"/>
      <c r="I902" s="39"/>
      <c r="J902" s="20"/>
      <c r="K902" s="20"/>
      <c r="L902" s="20"/>
      <c r="M902" s="20"/>
      <c r="N902" s="39"/>
      <c r="O902" s="20" t="s">
        <v>291</v>
      </c>
      <c r="P902" s="20" t="s">
        <v>518</v>
      </c>
      <c r="Q902" s="20" t="s">
        <v>763</v>
      </c>
      <c r="R902" s="20" t="s">
        <v>1861</v>
      </c>
      <c r="S902" s="20">
        <v>20190969</v>
      </c>
      <c r="T902" s="39"/>
      <c r="U902" s="20"/>
      <c r="V902" s="20"/>
      <c r="W902" s="39"/>
      <c r="X902" s="20"/>
      <c r="Y902" s="20"/>
      <c r="Z902" s="20"/>
      <c r="AA902" s="39"/>
    </row>
    <row r="903" spans="2:27" ht="15.75" customHeight="1">
      <c r="B903" s="39"/>
      <c r="C903" s="20"/>
      <c r="D903" s="20"/>
      <c r="E903" s="39"/>
      <c r="F903" s="20"/>
      <c r="G903" s="20"/>
      <c r="H903" s="20"/>
      <c r="I903" s="39"/>
      <c r="J903" s="20"/>
      <c r="K903" s="20"/>
      <c r="L903" s="20"/>
      <c r="M903" s="20"/>
      <c r="N903" s="39"/>
      <c r="O903" s="20" t="s">
        <v>291</v>
      </c>
      <c r="P903" s="20" t="s">
        <v>518</v>
      </c>
      <c r="Q903" s="20" t="s">
        <v>763</v>
      </c>
      <c r="R903" s="20" t="s">
        <v>1862</v>
      </c>
      <c r="S903" s="20">
        <v>20190994</v>
      </c>
      <c r="T903" s="39"/>
      <c r="U903" s="20"/>
      <c r="V903" s="20"/>
      <c r="W903" s="39"/>
      <c r="X903" s="20"/>
      <c r="Y903" s="20"/>
      <c r="Z903" s="20"/>
      <c r="AA903" s="39"/>
    </row>
    <row r="904" spans="2:27" ht="15.75" customHeight="1">
      <c r="B904" s="39"/>
      <c r="C904" s="20"/>
      <c r="D904" s="20"/>
      <c r="E904" s="39"/>
      <c r="F904" s="20"/>
      <c r="G904" s="20"/>
      <c r="H904" s="20"/>
      <c r="I904" s="39"/>
      <c r="J904" s="20"/>
      <c r="K904" s="20"/>
      <c r="L904" s="20"/>
      <c r="M904" s="20"/>
      <c r="N904" s="39"/>
      <c r="O904" s="20" t="s">
        <v>291</v>
      </c>
      <c r="P904" s="20" t="s">
        <v>518</v>
      </c>
      <c r="Q904" s="20" t="s">
        <v>763</v>
      </c>
      <c r="R904" s="20" t="s">
        <v>1863</v>
      </c>
      <c r="S904" s="20">
        <v>20190937</v>
      </c>
      <c r="T904" s="39"/>
      <c r="U904" s="20"/>
      <c r="V904" s="20"/>
      <c r="W904" s="39"/>
      <c r="X904" s="20"/>
      <c r="Y904" s="20"/>
      <c r="Z904" s="20"/>
      <c r="AA904" s="39"/>
    </row>
    <row r="905" spans="2:27" ht="15.75" customHeight="1">
      <c r="B905" s="39"/>
      <c r="C905" s="20"/>
      <c r="D905" s="20"/>
      <c r="E905" s="39"/>
      <c r="F905" s="20"/>
      <c r="G905" s="20"/>
      <c r="H905" s="20"/>
      <c r="I905" s="39"/>
      <c r="J905" s="20"/>
      <c r="K905" s="20"/>
      <c r="L905" s="20"/>
      <c r="M905" s="20"/>
      <c r="N905" s="39"/>
      <c r="O905" s="20" t="s">
        <v>291</v>
      </c>
      <c r="P905" s="20" t="s">
        <v>518</v>
      </c>
      <c r="Q905" s="20" t="s">
        <v>763</v>
      </c>
      <c r="R905" s="20" t="s">
        <v>1864</v>
      </c>
      <c r="S905" s="20">
        <v>20190944</v>
      </c>
      <c r="T905" s="39"/>
      <c r="U905" s="20"/>
      <c r="V905" s="20"/>
      <c r="W905" s="39"/>
      <c r="X905" s="20"/>
      <c r="Y905" s="20"/>
      <c r="Z905" s="20"/>
      <c r="AA905" s="39"/>
    </row>
    <row r="906" spans="2:27" ht="15.75" customHeight="1">
      <c r="B906" s="39"/>
      <c r="C906" s="20"/>
      <c r="D906" s="20"/>
      <c r="E906" s="39"/>
      <c r="F906" s="20"/>
      <c r="G906" s="20"/>
      <c r="H906" s="20"/>
      <c r="I906" s="39"/>
      <c r="J906" s="20"/>
      <c r="K906" s="20"/>
      <c r="L906" s="20"/>
      <c r="M906" s="20"/>
      <c r="N906" s="39"/>
      <c r="O906" s="20" t="s">
        <v>291</v>
      </c>
      <c r="P906" s="20" t="s">
        <v>518</v>
      </c>
      <c r="Q906" s="20" t="s">
        <v>763</v>
      </c>
      <c r="R906" s="20" t="s">
        <v>1865</v>
      </c>
      <c r="S906" s="20">
        <v>20190956</v>
      </c>
      <c r="T906" s="39"/>
      <c r="U906" s="20"/>
      <c r="V906" s="20"/>
      <c r="W906" s="39"/>
      <c r="X906" s="20"/>
      <c r="Y906" s="20"/>
      <c r="Z906" s="20"/>
      <c r="AA906" s="39"/>
    </row>
    <row r="907" spans="2:27" ht="15.75" customHeight="1">
      <c r="B907" s="39"/>
      <c r="C907" s="20"/>
      <c r="D907" s="20"/>
      <c r="E907" s="39"/>
      <c r="F907" s="20"/>
      <c r="G907" s="20"/>
      <c r="H907" s="20"/>
      <c r="I907" s="39"/>
      <c r="J907" s="20"/>
      <c r="K907" s="20"/>
      <c r="L907" s="20"/>
      <c r="M907" s="20"/>
      <c r="N907" s="39"/>
      <c r="O907" s="20" t="s">
        <v>291</v>
      </c>
      <c r="P907" s="20" t="s">
        <v>518</v>
      </c>
      <c r="Q907" s="20" t="s">
        <v>763</v>
      </c>
      <c r="R907" s="20" t="s">
        <v>531</v>
      </c>
      <c r="S907" s="20">
        <v>20190982</v>
      </c>
      <c r="T907" s="39"/>
      <c r="U907" s="20"/>
      <c r="V907" s="20"/>
      <c r="W907" s="39"/>
      <c r="X907" s="20"/>
      <c r="Y907" s="20"/>
      <c r="Z907" s="20"/>
      <c r="AA907" s="39"/>
    </row>
    <row r="908" spans="2:27" ht="15.75" customHeight="1">
      <c r="B908" s="39"/>
      <c r="C908" s="20"/>
      <c r="D908" s="20"/>
      <c r="E908" s="39"/>
      <c r="F908" s="20"/>
      <c r="G908" s="20"/>
      <c r="H908" s="20"/>
      <c r="I908" s="39"/>
      <c r="J908" s="20"/>
      <c r="K908" s="20"/>
      <c r="L908" s="20"/>
      <c r="M908" s="20"/>
      <c r="N908" s="39"/>
      <c r="O908" s="20" t="s">
        <v>291</v>
      </c>
      <c r="P908" s="20" t="s">
        <v>518</v>
      </c>
      <c r="Q908" s="20" t="s">
        <v>763</v>
      </c>
      <c r="R908" s="20" t="s">
        <v>1866</v>
      </c>
      <c r="S908" s="20">
        <v>20190963</v>
      </c>
      <c r="T908" s="39"/>
      <c r="U908" s="20"/>
      <c r="V908" s="20"/>
      <c r="W908" s="39"/>
      <c r="X908" s="20"/>
      <c r="Y908" s="20"/>
      <c r="Z908" s="20"/>
      <c r="AA908" s="39"/>
    </row>
    <row r="909" spans="2:27" ht="15.75" customHeight="1">
      <c r="B909" s="39"/>
      <c r="C909" s="20"/>
      <c r="D909" s="20"/>
      <c r="E909" s="39"/>
      <c r="F909" s="20"/>
      <c r="G909" s="20"/>
      <c r="H909" s="20"/>
      <c r="I909" s="39"/>
      <c r="J909" s="20"/>
      <c r="K909" s="20"/>
      <c r="L909" s="20"/>
      <c r="M909" s="20"/>
      <c r="N909" s="39"/>
      <c r="O909" s="20" t="s">
        <v>291</v>
      </c>
      <c r="P909" s="20" t="s">
        <v>518</v>
      </c>
      <c r="Q909" s="20" t="s">
        <v>763</v>
      </c>
      <c r="R909" s="20" t="s">
        <v>1867</v>
      </c>
      <c r="S909" s="20">
        <v>20190975</v>
      </c>
      <c r="T909" s="39"/>
      <c r="U909" s="20"/>
      <c r="V909" s="20"/>
      <c r="W909" s="39"/>
      <c r="X909" s="20"/>
      <c r="Y909" s="20"/>
      <c r="Z909" s="20"/>
      <c r="AA909" s="39"/>
    </row>
    <row r="910" spans="2:27" ht="15.75" customHeight="1">
      <c r="B910" s="39"/>
      <c r="C910" s="20"/>
      <c r="D910" s="20"/>
      <c r="E910" s="39"/>
      <c r="F910" s="20"/>
      <c r="G910" s="20"/>
      <c r="H910" s="20"/>
      <c r="I910" s="39"/>
      <c r="J910" s="20"/>
      <c r="K910" s="20"/>
      <c r="L910" s="20"/>
      <c r="M910" s="20"/>
      <c r="N910" s="39"/>
      <c r="O910" s="20" t="s">
        <v>291</v>
      </c>
      <c r="P910" s="20" t="s">
        <v>518</v>
      </c>
      <c r="Q910" s="20" t="s">
        <v>763</v>
      </c>
      <c r="R910" s="20" t="s">
        <v>1868</v>
      </c>
      <c r="S910" s="20">
        <v>20190988</v>
      </c>
      <c r="T910" s="39"/>
      <c r="U910" s="20"/>
      <c r="V910" s="20"/>
      <c r="W910" s="39"/>
      <c r="X910" s="20"/>
      <c r="Y910" s="20"/>
      <c r="Z910" s="20"/>
      <c r="AA910" s="39"/>
    </row>
    <row r="911" spans="2:27" ht="15.75" customHeight="1">
      <c r="B911" s="39"/>
      <c r="C911" s="20"/>
      <c r="D911" s="20"/>
      <c r="E911" s="39"/>
      <c r="F911" s="20"/>
      <c r="G911" s="20"/>
      <c r="H911" s="20"/>
      <c r="I911" s="39"/>
      <c r="J911" s="20"/>
      <c r="K911" s="20"/>
      <c r="L911" s="20"/>
      <c r="M911" s="20"/>
      <c r="N911" s="39"/>
      <c r="O911" s="20" t="s">
        <v>291</v>
      </c>
      <c r="P911" s="20" t="s">
        <v>518</v>
      </c>
      <c r="Q911" s="20" t="s">
        <v>765</v>
      </c>
      <c r="R911" s="20" t="s">
        <v>765</v>
      </c>
      <c r="S911" s="20">
        <v>20191518</v>
      </c>
      <c r="T911" s="39"/>
      <c r="U911" s="20"/>
      <c r="V911" s="20"/>
      <c r="W911" s="39"/>
      <c r="X911" s="20"/>
      <c r="Y911" s="20"/>
      <c r="Z911" s="20"/>
      <c r="AA911" s="39"/>
    </row>
    <row r="912" spans="2:27" ht="15.75" customHeight="1">
      <c r="B912" s="39"/>
      <c r="C912" s="20"/>
      <c r="D912" s="20"/>
      <c r="E912" s="39"/>
      <c r="F912" s="20"/>
      <c r="G912" s="20"/>
      <c r="H912" s="20"/>
      <c r="I912" s="39"/>
      <c r="J912" s="20"/>
      <c r="K912" s="20"/>
      <c r="L912" s="20"/>
      <c r="M912" s="20"/>
      <c r="N912" s="39"/>
      <c r="O912" s="20" t="s">
        <v>291</v>
      </c>
      <c r="P912" s="20" t="s">
        <v>518</v>
      </c>
      <c r="Q912" s="20" t="s">
        <v>765</v>
      </c>
      <c r="R912" s="20" t="s">
        <v>1869</v>
      </c>
      <c r="S912" s="20">
        <v>20191544</v>
      </c>
      <c r="T912" s="39"/>
      <c r="U912" s="20"/>
      <c r="V912" s="20"/>
      <c r="W912" s="39"/>
      <c r="X912" s="20"/>
      <c r="Y912" s="20"/>
      <c r="Z912" s="20"/>
      <c r="AA912" s="39"/>
    </row>
    <row r="913" spans="2:27" ht="15.75" customHeight="1">
      <c r="B913" s="39"/>
      <c r="C913" s="20"/>
      <c r="D913" s="20"/>
      <c r="E913" s="39"/>
      <c r="F913" s="20"/>
      <c r="G913" s="20"/>
      <c r="H913" s="20"/>
      <c r="I913" s="39"/>
      <c r="J913" s="20"/>
      <c r="K913" s="20"/>
      <c r="L913" s="20"/>
      <c r="M913" s="20"/>
      <c r="N913" s="39"/>
      <c r="O913" s="20" t="s">
        <v>291</v>
      </c>
      <c r="P913" s="20" t="s">
        <v>518</v>
      </c>
      <c r="Q913" s="20" t="s">
        <v>765</v>
      </c>
      <c r="R913" s="20" t="s">
        <v>1870</v>
      </c>
      <c r="S913" s="20">
        <v>20191530</v>
      </c>
      <c r="T913" s="39"/>
      <c r="U913" s="20"/>
      <c r="V913" s="20"/>
      <c r="W913" s="39"/>
      <c r="X913" s="20"/>
      <c r="Y913" s="20"/>
      <c r="Z913" s="20"/>
      <c r="AA913" s="39"/>
    </row>
    <row r="914" spans="2:27" ht="15.75" customHeight="1">
      <c r="B914" s="39"/>
      <c r="C914" s="20"/>
      <c r="D914" s="20"/>
      <c r="E914" s="39"/>
      <c r="F914" s="20"/>
      <c r="G914" s="20"/>
      <c r="H914" s="20"/>
      <c r="I914" s="39"/>
      <c r="J914" s="20"/>
      <c r="K914" s="20"/>
      <c r="L914" s="20"/>
      <c r="M914" s="20"/>
      <c r="N914" s="39"/>
      <c r="O914" s="20" t="s">
        <v>291</v>
      </c>
      <c r="P914" s="20" t="s">
        <v>518</v>
      </c>
      <c r="Q914" s="20" t="s">
        <v>765</v>
      </c>
      <c r="R914" s="20" t="s">
        <v>1520</v>
      </c>
      <c r="S914" s="20">
        <v>20191556</v>
      </c>
      <c r="T914" s="39"/>
      <c r="U914" s="20"/>
      <c r="V914" s="20"/>
      <c r="W914" s="39"/>
      <c r="X914" s="20"/>
      <c r="Y914" s="20"/>
      <c r="Z914" s="20"/>
      <c r="AA914" s="39"/>
    </row>
    <row r="915" spans="2:27" ht="15.75" customHeight="1">
      <c r="B915" s="39"/>
      <c r="C915" s="20"/>
      <c r="D915" s="20"/>
      <c r="E915" s="39"/>
      <c r="F915" s="20"/>
      <c r="G915" s="20"/>
      <c r="H915" s="20"/>
      <c r="I915" s="39"/>
      <c r="J915" s="20"/>
      <c r="K915" s="20"/>
      <c r="L915" s="20"/>
      <c r="M915" s="20"/>
      <c r="N915" s="39"/>
      <c r="O915" s="20" t="s">
        <v>291</v>
      </c>
      <c r="P915" s="20" t="s">
        <v>518</v>
      </c>
      <c r="Q915" s="20" t="s">
        <v>765</v>
      </c>
      <c r="R915" s="20" t="s">
        <v>1871</v>
      </c>
      <c r="S915" s="20">
        <v>20191562</v>
      </c>
      <c r="T915" s="39"/>
      <c r="U915" s="20"/>
      <c r="V915" s="20"/>
      <c r="W915" s="39"/>
      <c r="X915" s="20"/>
      <c r="Y915" s="20"/>
      <c r="Z915" s="20"/>
      <c r="AA915" s="39"/>
    </row>
    <row r="916" spans="2:27" ht="15.75" customHeight="1">
      <c r="B916" s="39"/>
      <c r="C916" s="20"/>
      <c r="D916" s="20"/>
      <c r="E916" s="39"/>
      <c r="F916" s="20"/>
      <c r="G916" s="20"/>
      <c r="H916" s="20"/>
      <c r="I916" s="39"/>
      <c r="J916" s="20"/>
      <c r="K916" s="20"/>
      <c r="L916" s="20"/>
      <c r="M916" s="20"/>
      <c r="N916" s="39"/>
      <c r="O916" s="20" t="s">
        <v>291</v>
      </c>
      <c r="P916" s="20" t="s">
        <v>518</v>
      </c>
      <c r="Q916" s="20" t="s">
        <v>765</v>
      </c>
      <c r="R916" s="20" t="s">
        <v>1872</v>
      </c>
      <c r="S916" s="20">
        <v>20191582</v>
      </c>
      <c r="T916" s="39"/>
      <c r="U916" s="20"/>
      <c r="V916" s="20"/>
      <c r="W916" s="39"/>
      <c r="X916" s="20"/>
      <c r="Y916" s="20"/>
      <c r="Z916" s="20"/>
      <c r="AA916" s="39"/>
    </row>
    <row r="917" spans="2:27" ht="15.75" customHeight="1">
      <c r="B917" s="39"/>
      <c r="C917" s="20"/>
      <c r="D917" s="20"/>
      <c r="E917" s="39"/>
      <c r="F917" s="20"/>
      <c r="G917" s="20"/>
      <c r="H917" s="20"/>
      <c r="I917" s="39"/>
      <c r="J917" s="20"/>
      <c r="K917" s="20"/>
      <c r="L917" s="20"/>
      <c r="M917" s="20"/>
      <c r="N917" s="39"/>
      <c r="O917" s="20" t="s">
        <v>291</v>
      </c>
      <c r="P917" s="20" t="s">
        <v>518</v>
      </c>
      <c r="Q917" s="20" t="s">
        <v>765</v>
      </c>
      <c r="R917" s="20" t="s">
        <v>1873</v>
      </c>
      <c r="S917" s="20">
        <v>20191588</v>
      </c>
      <c r="T917" s="39"/>
      <c r="U917" s="20"/>
      <c r="V917" s="20"/>
      <c r="W917" s="39"/>
      <c r="X917" s="20"/>
      <c r="Y917" s="20"/>
      <c r="Z917" s="20"/>
      <c r="AA917" s="39"/>
    </row>
    <row r="918" spans="2:27" ht="15.75" customHeight="1">
      <c r="B918" s="39"/>
      <c r="C918" s="20"/>
      <c r="D918" s="20"/>
      <c r="E918" s="39"/>
      <c r="F918" s="20"/>
      <c r="G918" s="20"/>
      <c r="H918" s="20"/>
      <c r="I918" s="39"/>
      <c r="J918" s="20"/>
      <c r="K918" s="20"/>
      <c r="L918" s="20"/>
      <c r="M918" s="20"/>
      <c r="N918" s="39"/>
      <c r="O918" s="20" t="s">
        <v>291</v>
      </c>
      <c r="P918" s="20" t="s">
        <v>518</v>
      </c>
      <c r="Q918" s="20" t="s">
        <v>765</v>
      </c>
      <c r="R918" s="20" t="s">
        <v>1874</v>
      </c>
      <c r="S918" s="20">
        <v>20191550</v>
      </c>
      <c r="T918" s="39"/>
      <c r="U918" s="20"/>
      <c r="V918" s="20"/>
      <c r="W918" s="39"/>
      <c r="X918" s="20"/>
      <c r="Y918" s="20"/>
      <c r="Z918" s="20"/>
      <c r="AA918" s="39"/>
    </row>
    <row r="919" spans="2:27" ht="15.75" customHeight="1">
      <c r="B919" s="39"/>
      <c r="C919" s="20"/>
      <c r="D919" s="20"/>
      <c r="E919" s="39"/>
      <c r="F919" s="20"/>
      <c r="G919" s="20"/>
      <c r="H919" s="20"/>
      <c r="I919" s="39"/>
      <c r="J919" s="20"/>
      <c r="K919" s="20"/>
      <c r="L919" s="20"/>
      <c r="M919" s="20"/>
      <c r="N919" s="39"/>
      <c r="O919" s="20" t="s">
        <v>291</v>
      </c>
      <c r="P919" s="20" t="s">
        <v>518</v>
      </c>
      <c r="Q919" s="20" t="s">
        <v>767</v>
      </c>
      <c r="R919" s="20" t="s">
        <v>1875</v>
      </c>
      <c r="S919" s="20">
        <v>20191811</v>
      </c>
      <c r="T919" s="39"/>
      <c r="U919" s="20"/>
      <c r="V919" s="20"/>
      <c r="W919" s="39"/>
      <c r="X919" s="20"/>
      <c r="Y919" s="20"/>
      <c r="Z919" s="20"/>
      <c r="AA919" s="39"/>
    </row>
    <row r="920" spans="2:27" ht="15.75" customHeight="1">
      <c r="B920" s="39"/>
      <c r="C920" s="20"/>
      <c r="D920" s="20"/>
      <c r="E920" s="39"/>
      <c r="F920" s="20"/>
      <c r="G920" s="20"/>
      <c r="H920" s="20"/>
      <c r="I920" s="39"/>
      <c r="J920" s="20"/>
      <c r="K920" s="20"/>
      <c r="L920" s="20"/>
      <c r="M920" s="20"/>
      <c r="N920" s="39"/>
      <c r="O920" s="20" t="s">
        <v>291</v>
      </c>
      <c r="P920" s="20" t="s">
        <v>518</v>
      </c>
      <c r="Q920" s="20" t="s">
        <v>767</v>
      </c>
      <c r="R920" s="20" t="s">
        <v>1876</v>
      </c>
      <c r="S920" s="20">
        <v>20191812</v>
      </c>
      <c r="T920" s="39"/>
      <c r="U920" s="20"/>
      <c r="V920" s="20"/>
      <c r="W920" s="39"/>
      <c r="X920" s="20"/>
      <c r="Y920" s="20"/>
      <c r="Z920" s="20"/>
      <c r="AA920" s="39"/>
    </row>
    <row r="921" spans="2:27" ht="15.75" customHeight="1">
      <c r="B921" s="39"/>
      <c r="C921" s="20"/>
      <c r="D921" s="20"/>
      <c r="E921" s="39"/>
      <c r="F921" s="20"/>
      <c r="G921" s="20"/>
      <c r="H921" s="20"/>
      <c r="I921" s="39"/>
      <c r="J921" s="20"/>
      <c r="K921" s="20"/>
      <c r="L921" s="20"/>
      <c r="M921" s="20"/>
      <c r="N921" s="39"/>
      <c r="O921" s="20" t="s">
        <v>291</v>
      </c>
      <c r="P921" s="20" t="s">
        <v>518</v>
      </c>
      <c r="Q921" s="20" t="s">
        <v>767</v>
      </c>
      <c r="R921" s="20" t="s">
        <v>767</v>
      </c>
      <c r="S921" s="20">
        <v>20191831</v>
      </c>
      <c r="T921" s="39"/>
      <c r="U921" s="20"/>
      <c r="V921" s="20"/>
      <c r="W921" s="39"/>
      <c r="X921" s="20"/>
      <c r="Y921" s="20"/>
      <c r="Z921" s="20"/>
      <c r="AA921" s="39"/>
    </row>
    <row r="922" spans="2:27" ht="15.75" customHeight="1">
      <c r="B922" s="39"/>
      <c r="C922" s="20"/>
      <c r="D922" s="20"/>
      <c r="E922" s="39"/>
      <c r="F922" s="20"/>
      <c r="G922" s="20"/>
      <c r="H922" s="20"/>
      <c r="I922" s="39"/>
      <c r="J922" s="20"/>
      <c r="K922" s="20"/>
      <c r="L922" s="20"/>
      <c r="M922" s="20"/>
      <c r="N922" s="39"/>
      <c r="O922" s="20" t="s">
        <v>291</v>
      </c>
      <c r="P922" s="20" t="s">
        <v>518</v>
      </c>
      <c r="Q922" s="20" t="s">
        <v>767</v>
      </c>
      <c r="R922" s="20" t="s">
        <v>1877</v>
      </c>
      <c r="S922" s="20">
        <v>20191863</v>
      </c>
      <c r="T922" s="39"/>
      <c r="U922" s="20"/>
      <c r="V922" s="20"/>
      <c r="W922" s="39"/>
      <c r="X922" s="20"/>
      <c r="Y922" s="20"/>
      <c r="Z922" s="20"/>
      <c r="AA922" s="39"/>
    </row>
    <row r="923" spans="2:27" ht="15.75" customHeight="1">
      <c r="B923" s="39"/>
      <c r="C923" s="20"/>
      <c r="D923" s="20"/>
      <c r="E923" s="39"/>
      <c r="F923" s="20"/>
      <c r="G923" s="20"/>
      <c r="H923" s="20"/>
      <c r="I923" s="39"/>
      <c r="J923" s="20"/>
      <c r="K923" s="20"/>
      <c r="L923" s="20"/>
      <c r="M923" s="20"/>
      <c r="N923" s="39"/>
      <c r="O923" s="20" t="s">
        <v>291</v>
      </c>
      <c r="P923" s="20" t="s">
        <v>518</v>
      </c>
      <c r="Q923" s="20" t="s">
        <v>767</v>
      </c>
      <c r="R923" s="20" t="s">
        <v>1878</v>
      </c>
      <c r="S923" s="20">
        <v>20191869</v>
      </c>
      <c r="T923" s="39"/>
      <c r="U923" s="20"/>
      <c r="V923" s="20"/>
      <c r="W923" s="39"/>
      <c r="X923" s="20"/>
      <c r="Y923" s="20"/>
      <c r="Z923" s="20"/>
      <c r="AA923" s="39"/>
    </row>
    <row r="924" spans="2:27" ht="15.75" customHeight="1">
      <c r="B924" s="39"/>
      <c r="C924" s="20"/>
      <c r="D924" s="20"/>
      <c r="E924" s="39"/>
      <c r="F924" s="20"/>
      <c r="G924" s="20"/>
      <c r="H924" s="20"/>
      <c r="I924" s="39"/>
      <c r="J924" s="20"/>
      <c r="K924" s="20"/>
      <c r="L924" s="20"/>
      <c r="M924" s="20"/>
      <c r="N924" s="39"/>
      <c r="O924" s="20" t="s">
        <v>291</v>
      </c>
      <c r="P924" s="20" t="s">
        <v>518</v>
      </c>
      <c r="Q924" s="20" t="s">
        <v>767</v>
      </c>
      <c r="R924" s="20" t="s">
        <v>1879</v>
      </c>
      <c r="S924" s="20">
        <v>20191872</v>
      </c>
      <c r="T924" s="39"/>
      <c r="U924" s="20"/>
      <c r="V924" s="20"/>
      <c r="W924" s="39"/>
      <c r="X924" s="20"/>
      <c r="Y924" s="20"/>
      <c r="Z924" s="20"/>
      <c r="AA924" s="39"/>
    </row>
    <row r="925" spans="2:27" ht="15.75" customHeight="1">
      <c r="B925" s="39"/>
      <c r="C925" s="20"/>
      <c r="D925" s="20"/>
      <c r="E925" s="39"/>
      <c r="F925" s="20"/>
      <c r="G925" s="20"/>
      <c r="H925" s="20"/>
      <c r="I925" s="39"/>
      <c r="J925" s="20"/>
      <c r="K925" s="20"/>
      <c r="L925" s="20"/>
      <c r="M925" s="20"/>
      <c r="N925" s="39"/>
      <c r="O925" s="20" t="s">
        <v>291</v>
      </c>
      <c r="P925" s="20" t="s">
        <v>518</v>
      </c>
      <c r="Q925" s="20" t="s">
        <v>767</v>
      </c>
      <c r="R925" s="20" t="s">
        <v>571</v>
      </c>
      <c r="S925" s="20">
        <v>20191875</v>
      </c>
      <c r="T925" s="39"/>
      <c r="U925" s="20"/>
      <c r="V925" s="20"/>
      <c r="W925" s="39"/>
      <c r="X925" s="20"/>
      <c r="Y925" s="20"/>
      <c r="Z925" s="20"/>
      <c r="AA925" s="39"/>
    </row>
    <row r="926" spans="2:27" ht="15.75" customHeight="1">
      <c r="B926" s="39"/>
      <c r="C926" s="20"/>
      <c r="D926" s="20"/>
      <c r="E926" s="39"/>
      <c r="F926" s="20"/>
      <c r="G926" s="20"/>
      <c r="H926" s="20"/>
      <c r="I926" s="39"/>
      <c r="J926" s="20"/>
      <c r="K926" s="20"/>
      <c r="L926" s="20"/>
      <c r="M926" s="20"/>
      <c r="N926" s="39"/>
      <c r="O926" s="20" t="s">
        <v>291</v>
      </c>
      <c r="P926" s="20" t="s">
        <v>518</v>
      </c>
      <c r="Q926" s="20" t="s">
        <v>767</v>
      </c>
      <c r="R926" s="20" t="s">
        <v>1880</v>
      </c>
      <c r="S926" s="20">
        <v>20191894</v>
      </c>
      <c r="T926" s="39"/>
      <c r="U926" s="20"/>
      <c r="V926" s="20"/>
      <c r="W926" s="39"/>
      <c r="X926" s="20"/>
      <c r="Y926" s="20"/>
      <c r="Z926" s="20"/>
      <c r="AA926" s="39"/>
    </row>
    <row r="927" spans="2:27" ht="15.75" customHeight="1">
      <c r="B927" s="39"/>
      <c r="C927" s="20"/>
      <c r="D927" s="20"/>
      <c r="E927" s="39"/>
      <c r="F927" s="20"/>
      <c r="G927" s="20"/>
      <c r="H927" s="20"/>
      <c r="I927" s="39"/>
      <c r="J927" s="20"/>
      <c r="K927" s="20"/>
      <c r="L927" s="20"/>
      <c r="M927" s="20"/>
      <c r="N927" s="39"/>
      <c r="O927" s="20" t="s">
        <v>291</v>
      </c>
      <c r="P927" s="20" t="s">
        <v>518</v>
      </c>
      <c r="Q927" s="20" t="s">
        <v>769</v>
      </c>
      <c r="R927" s="20" t="s">
        <v>1881</v>
      </c>
      <c r="S927" s="20">
        <v>20192747</v>
      </c>
      <c r="T927" s="39"/>
      <c r="U927" s="20"/>
      <c r="V927" s="20"/>
      <c r="W927" s="39"/>
      <c r="X927" s="20"/>
      <c r="Y927" s="20"/>
      <c r="Z927" s="20"/>
      <c r="AA927" s="39"/>
    </row>
    <row r="928" spans="2:27" ht="15.75" customHeight="1">
      <c r="B928" s="39"/>
      <c r="C928" s="20"/>
      <c r="D928" s="20"/>
      <c r="E928" s="39"/>
      <c r="F928" s="20"/>
      <c r="G928" s="20"/>
      <c r="H928" s="20"/>
      <c r="I928" s="39"/>
      <c r="J928" s="20"/>
      <c r="K928" s="20"/>
      <c r="L928" s="20"/>
      <c r="M928" s="20"/>
      <c r="N928" s="39"/>
      <c r="O928" s="20" t="s">
        <v>291</v>
      </c>
      <c r="P928" s="20" t="s">
        <v>518</v>
      </c>
      <c r="Q928" s="20" t="s">
        <v>769</v>
      </c>
      <c r="R928" s="20" t="s">
        <v>1882</v>
      </c>
      <c r="S928" s="20">
        <v>20192723</v>
      </c>
      <c r="T928" s="39"/>
      <c r="U928" s="20"/>
      <c r="V928" s="20"/>
      <c r="W928" s="39"/>
      <c r="X928" s="20"/>
      <c r="Y928" s="20"/>
      <c r="Z928" s="20"/>
      <c r="AA928" s="39"/>
    </row>
    <row r="929" spans="2:27" ht="15.75" customHeight="1">
      <c r="B929" s="39"/>
      <c r="C929" s="20"/>
      <c r="D929" s="20"/>
      <c r="E929" s="39"/>
      <c r="F929" s="20"/>
      <c r="G929" s="20"/>
      <c r="H929" s="20"/>
      <c r="I929" s="39"/>
      <c r="J929" s="20"/>
      <c r="K929" s="20"/>
      <c r="L929" s="20"/>
      <c r="M929" s="20"/>
      <c r="N929" s="39"/>
      <c r="O929" s="20" t="s">
        <v>291</v>
      </c>
      <c r="P929" s="20" t="s">
        <v>518</v>
      </c>
      <c r="Q929" s="20" t="s">
        <v>769</v>
      </c>
      <c r="R929" s="20" t="s">
        <v>1883</v>
      </c>
      <c r="S929" s="20">
        <v>20192715</v>
      </c>
      <c r="T929" s="39"/>
      <c r="U929" s="20"/>
      <c r="V929" s="20"/>
      <c r="W929" s="39"/>
      <c r="X929" s="20"/>
      <c r="Y929" s="20"/>
      <c r="Z929" s="20"/>
      <c r="AA929" s="39"/>
    </row>
    <row r="930" spans="2:27" ht="15.75" customHeight="1">
      <c r="B930" s="39"/>
      <c r="C930" s="20"/>
      <c r="D930" s="20"/>
      <c r="E930" s="39"/>
      <c r="F930" s="20"/>
      <c r="G930" s="20"/>
      <c r="H930" s="20"/>
      <c r="I930" s="39"/>
      <c r="J930" s="20"/>
      <c r="K930" s="20"/>
      <c r="L930" s="20"/>
      <c r="M930" s="20"/>
      <c r="N930" s="39"/>
      <c r="O930" s="20" t="s">
        <v>291</v>
      </c>
      <c r="P930" s="20" t="s">
        <v>518</v>
      </c>
      <c r="Q930" s="20" t="s">
        <v>769</v>
      </c>
      <c r="R930" s="20" t="s">
        <v>1884</v>
      </c>
      <c r="S930" s="20">
        <v>20192739</v>
      </c>
      <c r="T930" s="39"/>
      <c r="U930" s="20"/>
      <c r="V930" s="20"/>
      <c r="W930" s="39"/>
      <c r="X930" s="20"/>
      <c r="Y930" s="20"/>
      <c r="Z930" s="20"/>
      <c r="AA930" s="39"/>
    </row>
    <row r="931" spans="2:27" ht="15.75" customHeight="1">
      <c r="B931" s="39"/>
      <c r="C931" s="20"/>
      <c r="D931" s="20"/>
      <c r="E931" s="39"/>
      <c r="F931" s="20"/>
      <c r="G931" s="20"/>
      <c r="H931" s="20"/>
      <c r="I931" s="39"/>
      <c r="J931" s="20"/>
      <c r="K931" s="20"/>
      <c r="L931" s="20"/>
      <c r="M931" s="20"/>
      <c r="N931" s="39"/>
      <c r="O931" s="20" t="s">
        <v>291</v>
      </c>
      <c r="P931" s="20" t="s">
        <v>518</v>
      </c>
      <c r="Q931" s="20" t="s">
        <v>769</v>
      </c>
      <c r="R931" s="20" t="s">
        <v>1885</v>
      </c>
      <c r="S931" s="20">
        <v>20192787</v>
      </c>
      <c r="T931" s="39"/>
      <c r="U931" s="20"/>
      <c r="V931" s="20"/>
      <c r="W931" s="39"/>
      <c r="X931" s="20"/>
      <c r="Y931" s="20"/>
      <c r="Z931" s="20"/>
      <c r="AA931" s="39"/>
    </row>
    <row r="932" spans="2:27" ht="15.75" customHeight="1">
      <c r="B932" s="39"/>
      <c r="C932" s="20"/>
      <c r="D932" s="20"/>
      <c r="E932" s="39"/>
      <c r="F932" s="20"/>
      <c r="G932" s="20"/>
      <c r="H932" s="20"/>
      <c r="I932" s="39"/>
      <c r="J932" s="20"/>
      <c r="K932" s="20"/>
      <c r="L932" s="20"/>
      <c r="M932" s="20"/>
      <c r="N932" s="39"/>
      <c r="O932" s="20" t="s">
        <v>291</v>
      </c>
      <c r="P932" s="20" t="s">
        <v>518</v>
      </c>
      <c r="Q932" s="20" t="s">
        <v>769</v>
      </c>
      <c r="R932" s="20" t="s">
        <v>1886</v>
      </c>
      <c r="S932" s="20">
        <v>20192799</v>
      </c>
      <c r="T932" s="39"/>
      <c r="U932" s="20"/>
      <c r="V932" s="20"/>
      <c r="W932" s="39"/>
      <c r="X932" s="20"/>
      <c r="Y932" s="20"/>
      <c r="Z932" s="20"/>
      <c r="AA932" s="39"/>
    </row>
    <row r="933" spans="2:27" ht="15.75" customHeight="1">
      <c r="B933" s="39"/>
      <c r="C933" s="20"/>
      <c r="D933" s="20"/>
      <c r="E933" s="39"/>
      <c r="F933" s="20"/>
      <c r="G933" s="20"/>
      <c r="H933" s="20"/>
      <c r="I933" s="39"/>
      <c r="J933" s="20"/>
      <c r="K933" s="20"/>
      <c r="L933" s="20"/>
      <c r="M933" s="20"/>
      <c r="N933" s="39"/>
      <c r="O933" s="20" t="s">
        <v>291</v>
      </c>
      <c r="P933" s="20" t="s">
        <v>518</v>
      </c>
      <c r="Q933" s="20" t="s">
        <v>769</v>
      </c>
      <c r="R933" s="20" t="s">
        <v>1887</v>
      </c>
      <c r="S933" s="20">
        <v>20192763</v>
      </c>
      <c r="T933" s="39"/>
      <c r="U933" s="20"/>
      <c r="V933" s="20"/>
      <c r="W933" s="39"/>
      <c r="X933" s="20"/>
      <c r="Y933" s="20"/>
      <c r="Z933" s="20"/>
      <c r="AA933" s="39"/>
    </row>
    <row r="934" spans="2:27" ht="15.75" customHeight="1">
      <c r="B934" s="39"/>
      <c r="C934" s="20"/>
      <c r="D934" s="20"/>
      <c r="E934" s="39"/>
      <c r="F934" s="20"/>
      <c r="G934" s="20"/>
      <c r="H934" s="20"/>
      <c r="I934" s="39"/>
      <c r="J934" s="20"/>
      <c r="K934" s="20"/>
      <c r="L934" s="20"/>
      <c r="M934" s="20"/>
      <c r="N934" s="39"/>
      <c r="O934" s="20" t="s">
        <v>291</v>
      </c>
      <c r="P934" s="20" t="s">
        <v>518</v>
      </c>
      <c r="Q934" s="20" t="s">
        <v>769</v>
      </c>
      <c r="R934" s="20" t="s">
        <v>1888</v>
      </c>
      <c r="S934" s="20">
        <v>20192755</v>
      </c>
      <c r="T934" s="39"/>
      <c r="U934" s="20"/>
      <c r="V934" s="20"/>
      <c r="W934" s="39"/>
      <c r="X934" s="20"/>
      <c r="Y934" s="20"/>
      <c r="Z934" s="20"/>
      <c r="AA934" s="39"/>
    </row>
    <row r="935" spans="2:27" ht="15.75" customHeight="1">
      <c r="B935" s="39"/>
      <c r="C935" s="20"/>
      <c r="D935" s="20"/>
      <c r="E935" s="39"/>
      <c r="F935" s="20"/>
      <c r="G935" s="20"/>
      <c r="H935" s="20"/>
      <c r="I935" s="39"/>
      <c r="J935" s="20"/>
      <c r="K935" s="20"/>
      <c r="L935" s="20"/>
      <c r="M935" s="20"/>
      <c r="N935" s="39"/>
      <c r="O935" s="20" t="s">
        <v>291</v>
      </c>
      <c r="P935" s="20" t="s">
        <v>518</v>
      </c>
      <c r="Q935" s="20" t="s">
        <v>769</v>
      </c>
      <c r="R935" s="20" t="s">
        <v>1889</v>
      </c>
      <c r="S935" s="20">
        <v>20192731</v>
      </c>
      <c r="T935" s="39"/>
      <c r="U935" s="20"/>
      <c r="V935" s="20"/>
      <c r="W935" s="39"/>
      <c r="X935" s="20"/>
      <c r="Y935" s="20"/>
      <c r="Z935" s="20"/>
      <c r="AA935" s="39"/>
    </row>
    <row r="936" spans="2:27" ht="15.75" customHeight="1">
      <c r="B936" s="39"/>
      <c r="C936" s="20"/>
      <c r="D936" s="20"/>
      <c r="E936" s="39"/>
      <c r="F936" s="20"/>
      <c r="G936" s="20"/>
      <c r="H936" s="20"/>
      <c r="I936" s="39"/>
      <c r="J936" s="20"/>
      <c r="K936" s="20"/>
      <c r="L936" s="20"/>
      <c r="M936" s="20"/>
      <c r="N936" s="39"/>
      <c r="O936" s="20" t="s">
        <v>291</v>
      </c>
      <c r="P936" s="20" t="s">
        <v>518</v>
      </c>
      <c r="Q936" s="20" t="s">
        <v>769</v>
      </c>
      <c r="R936" s="20" t="s">
        <v>1890</v>
      </c>
      <c r="S936" s="20">
        <v>20192713</v>
      </c>
      <c r="T936" s="39"/>
      <c r="U936" s="20"/>
      <c r="V936" s="20"/>
      <c r="W936" s="39"/>
      <c r="X936" s="20"/>
      <c r="Y936" s="20"/>
      <c r="Z936" s="20"/>
      <c r="AA936" s="39"/>
    </row>
    <row r="937" spans="2:27" ht="15.75" customHeight="1">
      <c r="B937" s="39"/>
      <c r="C937" s="20"/>
      <c r="D937" s="20"/>
      <c r="E937" s="39"/>
      <c r="F937" s="20"/>
      <c r="G937" s="20"/>
      <c r="H937" s="20"/>
      <c r="I937" s="39"/>
      <c r="J937" s="20"/>
      <c r="K937" s="20"/>
      <c r="L937" s="20"/>
      <c r="M937" s="20"/>
      <c r="N937" s="39"/>
      <c r="O937" s="20" t="s">
        <v>291</v>
      </c>
      <c r="P937" s="20" t="s">
        <v>518</v>
      </c>
      <c r="Q937" s="20" t="s">
        <v>769</v>
      </c>
      <c r="R937" s="20" t="s">
        <v>1891</v>
      </c>
      <c r="S937" s="20">
        <v>20192771</v>
      </c>
      <c r="T937" s="39"/>
      <c r="U937" s="20"/>
      <c r="V937" s="20"/>
      <c r="W937" s="39"/>
      <c r="X937" s="20"/>
      <c r="Y937" s="20"/>
      <c r="Z937" s="20"/>
      <c r="AA937" s="39"/>
    </row>
    <row r="938" spans="2:27" ht="15.75" customHeight="1">
      <c r="B938" s="39"/>
      <c r="C938" s="20"/>
      <c r="D938" s="20"/>
      <c r="E938" s="39"/>
      <c r="F938" s="20"/>
      <c r="G938" s="20"/>
      <c r="H938" s="20"/>
      <c r="I938" s="39"/>
      <c r="J938" s="20"/>
      <c r="K938" s="20"/>
      <c r="L938" s="20"/>
      <c r="M938" s="20"/>
      <c r="N938" s="39"/>
      <c r="O938" s="20" t="s">
        <v>291</v>
      </c>
      <c r="P938" s="20" t="s">
        <v>518</v>
      </c>
      <c r="Q938" s="20" t="s">
        <v>769</v>
      </c>
      <c r="R938" s="20" t="s">
        <v>1892</v>
      </c>
      <c r="S938" s="20">
        <v>20192720</v>
      </c>
      <c r="T938" s="39"/>
      <c r="U938" s="20"/>
      <c r="V938" s="20"/>
      <c r="W938" s="39"/>
      <c r="X938" s="20"/>
      <c r="Y938" s="20"/>
      <c r="Z938" s="20"/>
      <c r="AA938" s="39"/>
    </row>
    <row r="939" spans="2:27" ht="15.75" customHeight="1">
      <c r="B939" s="39"/>
      <c r="C939" s="20"/>
      <c r="D939" s="20"/>
      <c r="E939" s="39"/>
      <c r="F939" s="20"/>
      <c r="G939" s="20"/>
      <c r="H939" s="20"/>
      <c r="I939" s="39"/>
      <c r="J939" s="20"/>
      <c r="K939" s="20"/>
      <c r="L939" s="20"/>
      <c r="M939" s="20"/>
      <c r="N939" s="39"/>
      <c r="O939" s="20" t="s">
        <v>291</v>
      </c>
      <c r="P939" s="20" t="s">
        <v>518</v>
      </c>
      <c r="Q939" s="20" t="s">
        <v>769</v>
      </c>
      <c r="R939" s="20" t="s">
        <v>1893</v>
      </c>
      <c r="S939" s="20">
        <v>20192779</v>
      </c>
      <c r="T939" s="39"/>
      <c r="U939" s="20"/>
      <c r="V939" s="20"/>
      <c r="W939" s="39"/>
      <c r="X939" s="20"/>
      <c r="Y939" s="20"/>
      <c r="Z939" s="20"/>
      <c r="AA939" s="39"/>
    </row>
    <row r="940" spans="2:27" ht="15.75" customHeight="1">
      <c r="B940" s="39"/>
      <c r="C940" s="20"/>
      <c r="D940" s="20"/>
      <c r="E940" s="39"/>
      <c r="F940" s="20"/>
      <c r="G940" s="20"/>
      <c r="H940" s="20"/>
      <c r="I940" s="39"/>
      <c r="J940" s="20"/>
      <c r="K940" s="20"/>
      <c r="L940" s="20"/>
      <c r="M940" s="20"/>
      <c r="N940" s="39"/>
      <c r="O940" s="20" t="s">
        <v>291</v>
      </c>
      <c r="P940" s="20" t="s">
        <v>518</v>
      </c>
      <c r="Q940" s="20" t="s">
        <v>769</v>
      </c>
      <c r="R940" s="20" t="s">
        <v>1894</v>
      </c>
      <c r="S940" s="20">
        <v>20192794</v>
      </c>
      <c r="T940" s="39"/>
      <c r="U940" s="20"/>
      <c r="V940" s="20"/>
      <c r="W940" s="39"/>
      <c r="X940" s="20"/>
      <c r="Y940" s="20"/>
      <c r="Z940" s="20"/>
      <c r="AA940" s="39"/>
    </row>
    <row r="941" spans="2:27" ht="15.75" customHeight="1">
      <c r="B941" s="39"/>
      <c r="C941" s="20"/>
      <c r="D941" s="20"/>
      <c r="E941" s="39"/>
      <c r="F941" s="20"/>
      <c r="G941" s="20"/>
      <c r="H941" s="20"/>
      <c r="I941" s="39"/>
      <c r="J941" s="20"/>
      <c r="K941" s="20"/>
      <c r="L941" s="20"/>
      <c r="M941" s="20"/>
      <c r="N941" s="39"/>
      <c r="O941" s="20" t="s">
        <v>291</v>
      </c>
      <c r="P941" s="20" t="s">
        <v>518</v>
      </c>
      <c r="Q941" s="20" t="s">
        <v>771</v>
      </c>
      <c r="R941" s="20" t="s">
        <v>1895</v>
      </c>
      <c r="S941" s="20">
        <v>20193110</v>
      </c>
      <c r="T941" s="39"/>
      <c r="U941" s="20"/>
      <c r="V941" s="20"/>
      <c r="W941" s="39"/>
      <c r="X941" s="20"/>
      <c r="Y941" s="20"/>
      <c r="Z941" s="20"/>
      <c r="AA941" s="39"/>
    </row>
    <row r="942" spans="2:27" ht="15.75" customHeight="1">
      <c r="B942" s="39"/>
      <c r="C942" s="20"/>
      <c r="D942" s="20"/>
      <c r="E942" s="39"/>
      <c r="F942" s="20"/>
      <c r="G942" s="20"/>
      <c r="H942" s="20"/>
      <c r="I942" s="39"/>
      <c r="J942" s="20"/>
      <c r="K942" s="20"/>
      <c r="L942" s="20"/>
      <c r="M942" s="20"/>
      <c r="N942" s="39"/>
      <c r="O942" s="20" t="s">
        <v>291</v>
      </c>
      <c r="P942" s="20" t="s">
        <v>518</v>
      </c>
      <c r="Q942" s="20" t="s">
        <v>771</v>
      </c>
      <c r="R942" s="20" t="s">
        <v>1896</v>
      </c>
      <c r="S942" s="20">
        <v>20193115</v>
      </c>
      <c r="T942" s="39"/>
      <c r="U942" s="20"/>
      <c r="V942" s="20"/>
      <c r="W942" s="39"/>
      <c r="X942" s="20"/>
      <c r="Y942" s="20"/>
      <c r="Z942" s="20"/>
      <c r="AA942" s="39"/>
    </row>
    <row r="943" spans="2:27" ht="15.75" customHeight="1">
      <c r="B943" s="39"/>
      <c r="C943" s="20"/>
      <c r="D943" s="20"/>
      <c r="E943" s="39"/>
      <c r="F943" s="20"/>
      <c r="G943" s="20"/>
      <c r="H943" s="20"/>
      <c r="I943" s="39"/>
      <c r="J943" s="20"/>
      <c r="K943" s="20"/>
      <c r="L943" s="20"/>
      <c r="M943" s="20"/>
      <c r="N943" s="39"/>
      <c r="O943" s="20" t="s">
        <v>291</v>
      </c>
      <c r="P943" s="20" t="s">
        <v>518</v>
      </c>
      <c r="Q943" s="20" t="s">
        <v>771</v>
      </c>
      <c r="R943" s="20" t="s">
        <v>771</v>
      </c>
      <c r="S943" s="20">
        <v>20193123</v>
      </c>
      <c r="T943" s="39"/>
      <c r="U943" s="20"/>
      <c r="V943" s="20"/>
      <c r="W943" s="39"/>
      <c r="X943" s="20"/>
      <c r="Y943" s="20"/>
      <c r="Z943" s="20"/>
      <c r="AA943" s="39"/>
    </row>
    <row r="944" spans="2:27" ht="15.75" customHeight="1">
      <c r="B944" s="39"/>
      <c r="C944" s="20"/>
      <c r="D944" s="20"/>
      <c r="E944" s="39"/>
      <c r="F944" s="20"/>
      <c r="G944" s="20"/>
      <c r="H944" s="20"/>
      <c r="I944" s="39"/>
      <c r="J944" s="20"/>
      <c r="K944" s="20"/>
      <c r="L944" s="20"/>
      <c r="M944" s="20"/>
      <c r="N944" s="39"/>
      <c r="O944" s="20" t="s">
        <v>291</v>
      </c>
      <c r="P944" s="20" t="s">
        <v>518</v>
      </c>
      <c r="Q944" s="20" t="s">
        <v>771</v>
      </c>
      <c r="R944" s="20" t="s">
        <v>1897</v>
      </c>
      <c r="S944" s="20">
        <v>20193199</v>
      </c>
      <c r="T944" s="39"/>
      <c r="U944" s="20"/>
      <c r="V944" s="20"/>
      <c r="W944" s="39"/>
      <c r="X944" s="20"/>
      <c r="Y944" s="20"/>
      <c r="Z944" s="20"/>
      <c r="AA944" s="39"/>
    </row>
    <row r="945" spans="2:27" ht="15.75" customHeight="1">
      <c r="B945" s="39"/>
      <c r="C945" s="20"/>
      <c r="D945" s="20"/>
      <c r="E945" s="39"/>
      <c r="F945" s="20"/>
      <c r="G945" s="20"/>
      <c r="H945" s="20"/>
      <c r="I945" s="39"/>
      <c r="J945" s="20"/>
      <c r="K945" s="20"/>
      <c r="L945" s="20"/>
      <c r="M945" s="20"/>
      <c r="N945" s="39"/>
      <c r="O945" s="20" t="s">
        <v>291</v>
      </c>
      <c r="P945" s="20" t="s">
        <v>518</v>
      </c>
      <c r="Q945" s="20" t="s">
        <v>771</v>
      </c>
      <c r="R945" s="20" t="s">
        <v>1898</v>
      </c>
      <c r="S945" s="20">
        <v>20193119</v>
      </c>
      <c r="T945" s="39"/>
      <c r="U945" s="20"/>
      <c r="V945" s="20"/>
      <c r="W945" s="39"/>
      <c r="X945" s="20"/>
      <c r="Y945" s="20"/>
      <c r="Z945" s="20"/>
      <c r="AA945" s="39"/>
    </row>
    <row r="946" spans="2:27" ht="15.75" customHeight="1">
      <c r="B946" s="39"/>
      <c r="C946" s="20"/>
      <c r="D946" s="20"/>
      <c r="E946" s="39"/>
      <c r="F946" s="20"/>
      <c r="G946" s="20"/>
      <c r="H946" s="20"/>
      <c r="I946" s="39"/>
      <c r="J946" s="20"/>
      <c r="K946" s="20"/>
      <c r="L946" s="20"/>
      <c r="M946" s="20"/>
      <c r="N946" s="39"/>
      <c r="O946" s="20" t="s">
        <v>291</v>
      </c>
      <c r="P946" s="20" t="s">
        <v>518</v>
      </c>
      <c r="Q946" s="20" t="s">
        <v>771</v>
      </c>
      <c r="R946" s="20" t="s">
        <v>1899</v>
      </c>
      <c r="S946" s="20">
        <v>20193138</v>
      </c>
      <c r="T946" s="39"/>
      <c r="U946" s="20"/>
      <c r="V946" s="20"/>
      <c r="W946" s="39"/>
      <c r="X946" s="20"/>
      <c r="Y946" s="20"/>
      <c r="Z946" s="20"/>
      <c r="AA946" s="39"/>
    </row>
    <row r="947" spans="2:27" ht="15.75" customHeight="1">
      <c r="B947" s="39"/>
      <c r="C947" s="20"/>
      <c r="D947" s="20"/>
      <c r="E947" s="39"/>
      <c r="F947" s="20"/>
      <c r="G947" s="20"/>
      <c r="H947" s="20"/>
      <c r="I947" s="39"/>
      <c r="J947" s="20"/>
      <c r="K947" s="20"/>
      <c r="L947" s="20"/>
      <c r="M947" s="20"/>
      <c r="N947" s="39"/>
      <c r="O947" s="20" t="s">
        <v>291</v>
      </c>
      <c r="P947" s="20" t="s">
        <v>518</v>
      </c>
      <c r="Q947" s="20" t="s">
        <v>771</v>
      </c>
      <c r="R947" s="20" t="s">
        <v>1900</v>
      </c>
      <c r="S947" s="20">
        <v>20193142</v>
      </c>
      <c r="T947" s="39"/>
      <c r="U947" s="20"/>
      <c r="V947" s="20"/>
      <c r="W947" s="39"/>
      <c r="X947" s="20"/>
      <c r="Y947" s="20"/>
      <c r="Z947" s="20"/>
      <c r="AA947" s="39"/>
    </row>
    <row r="948" spans="2:27" ht="15.75" customHeight="1">
      <c r="B948" s="39"/>
      <c r="C948" s="20"/>
      <c r="D948" s="20"/>
      <c r="E948" s="39"/>
      <c r="F948" s="20"/>
      <c r="G948" s="20"/>
      <c r="H948" s="20"/>
      <c r="I948" s="39"/>
      <c r="J948" s="20"/>
      <c r="K948" s="20"/>
      <c r="L948" s="20"/>
      <c r="M948" s="20"/>
      <c r="N948" s="39"/>
      <c r="O948" s="20" t="s">
        <v>291</v>
      </c>
      <c r="P948" s="20" t="s">
        <v>518</v>
      </c>
      <c r="Q948" s="20" t="s">
        <v>771</v>
      </c>
      <c r="R948" s="20" t="s">
        <v>1901</v>
      </c>
      <c r="S948" s="20">
        <v>20193147</v>
      </c>
      <c r="T948" s="39"/>
      <c r="U948" s="20"/>
      <c r="V948" s="20"/>
      <c r="W948" s="39"/>
      <c r="X948" s="20"/>
      <c r="Y948" s="20"/>
      <c r="Z948" s="20"/>
      <c r="AA948" s="39"/>
    </row>
    <row r="949" spans="2:27" ht="15.75" customHeight="1">
      <c r="B949" s="39"/>
      <c r="C949" s="20"/>
      <c r="D949" s="20"/>
      <c r="E949" s="39"/>
      <c r="F949" s="20"/>
      <c r="G949" s="20"/>
      <c r="H949" s="20"/>
      <c r="I949" s="39"/>
      <c r="J949" s="20"/>
      <c r="K949" s="20"/>
      <c r="L949" s="20"/>
      <c r="M949" s="20"/>
      <c r="N949" s="39"/>
      <c r="O949" s="20" t="s">
        <v>291</v>
      </c>
      <c r="P949" s="20" t="s">
        <v>518</v>
      </c>
      <c r="Q949" s="20" t="s">
        <v>771</v>
      </c>
      <c r="R949" s="20" t="s">
        <v>1219</v>
      </c>
      <c r="S949" s="20">
        <v>20193152</v>
      </c>
      <c r="T949" s="39"/>
      <c r="U949" s="20"/>
      <c r="V949" s="20"/>
      <c r="W949" s="39"/>
      <c r="X949" s="20"/>
      <c r="Y949" s="20"/>
      <c r="Z949" s="20"/>
      <c r="AA949" s="39"/>
    </row>
    <row r="950" spans="2:27" ht="15.75" customHeight="1">
      <c r="B950" s="39"/>
      <c r="C950" s="20"/>
      <c r="D950" s="20"/>
      <c r="E950" s="39"/>
      <c r="F950" s="20"/>
      <c r="G950" s="20"/>
      <c r="H950" s="20"/>
      <c r="I950" s="39"/>
      <c r="J950" s="20"/>
      <c r="K950" s="20"/>
      <c r="L950" s="20"/>
      <c r="M950" s="20"/>
      <c r="N950" s="39"/>
      <c r="O950" s="20" t="s">
        <v>291</v>
      </c>
      <c r="P950" s="20" t="s">
        <v>518</v>
      </c>
      <c r="Q950" s="20" t="s">
        <v>771</v>
      </c>
      <c r="R950" s="20" t="s">
        <v>1902</v>
      </c>
      <c r="S950" s="20">
        <v>20193157</v>
      </c>
      <c r="T950" s="39"/>
      <c r="U950" s="20"/>
      <c r="V950" s="20"/>
      <c r="W950" s="39"/>
      <c r="X950" s="20"/>
      <c r="Y950" s="20"/>
      <c r="Z950" s="20"/>
      <c r="AA950" s="39"/>
    </row>
    <row r="951" spans="2:27" ht="15.75" customHeight="1">
      <c r="B951" s="39"/>
      <c r="C951" s="20"/>
      <c r="D951" s="20"/>
      <c r="E951" s="39"/>
      <c r="F951" s="20"/>
      <c r="G951" s="20"/>
      <c r="H951" s="20"/>
      <c r="I951" s="39"/>
      <c r="J951" s="20"/>
      <c r="K951" s="20"/>
      <c r="L951" s="20"/>
      <c r="M951" s="20"/>
      <c r="N951" s="39"/>
      <c r="O951" s="20" t="s">
        <v>291</v>
      </c>
      <c r="P951" s="20" t="s">
        <v>518</v>
      </c>
      <c r="Q951" s="20" t="s">
        <v>771</v>
      </c>
      <c r="R951" s="20" t="s">
        <v>1903</v>
      </c>
      <c r="S951" s="20">
        <v>20193161</v>
      </c>
      <c r="T951" s="39"/>
      <c r="U951" s="20"/>
      <c r="V951" s="20"/>
      <c r="W951" s="39"/>
      <c r="X951" s="20"/>
      <c r="Y951" s="20"/>
      <c r="Z951" s="20"/>
      <c r="AA951" s="39"/>
    </row>
    <row r="952" spans="2:27" ht="15.75" customHeight="1">
      <c r="B952" s="39"/>
      <c r="C952" s="20"/>
      <c r="D952" s="20"/>
      <c r="E952" s="39"/>
      <c r="F952" s="20"/>
      <c r="G952" s="20"/>
      <c r="H952" s="20"/>
      <c r="I952" s="39"/>
      <c r="J952" s="20"/>
      <c r="K952" s="20"/>
      <c r="L952" s="20"/>
      <c r="M952" s="20"/>
      <c r="N952" s="39"/>
      <c r="O952" s="20" t="s">
        <v>291</v>
      </c>
      <c r="P952" s="20" t="s">
        <v>518</v>
      </c>
      <c r="Q952" s="20" t="s">
        <v>771</v>
      </c>
      <c r="R952" s="20" t="s">
        <v>1904</v>
      </c>
      <c r="S952" s="20">
        <v>20193171</v>
      </c>
      <c r="T952" s="39"/>
      <c r="U952" s="20"/>
      <c r="V952" s="20"/>
      <c r="W952" s="39"/>
      <c r="X952" s="20"/>
      <c r="Y952" s="20"/>
      <c r="Z952" s="20"/>
      <c r="AA952" s="39"/>
    </row>
    <row r="953" spans="2:27" ht="15.75" customHeight="1">
      <c r="B953" s="39"/>
      <c r="C953" s="20"/>
      <c r="D953" s="20"/>
      <c r="E953" s="39"/>
      <c r="F953" s="20"/>
      <c r="G953" s="20"/>
      <c r="H953" s="20"/>
      <c r="I953" s="39"/>
      <c r="J953" s="20"/>
      <c r="K953" s="20"/>
      <c r="L953" s="20"/>
      <c r="M953" s="20"/>
      <c r="N953" s="39"/>
      <c r="O953" s="20" t="s">
        <v>291</v>
      </c>
      <c r="P953" s="20" t="s">
        <v>518</v>
      </c>
      <c r="Q953" s="20" t="s">
        <v>771</v>
      </c>
      <c r="R953" s="20" t="s">
        <v>1905</v>
      </c>
      <c r="S953" s="20">
        <v>20193185</v>
      </c>
      <c r="T953" s="39"/>
      <c r="U953" s="20"/>
      <c r="V953" s="20"/>
      <c r="W953" s="39"/>
      <c r="X953" s="20"/>
      <c r="Y953" s="20"/>
      <c r="Z953" s="20"/>
      <c r="AA953" s="39"/>
    </row>
    <row r="954" spans="2:27" ht="15.75" customHeight="1">
      <c r="B954" s="39"/>
      <c r="C954" s="20"/>
      <c r="D954" s="20"/>
      <c r="E954" s="39"/>
      <c r="F954" s="20"/>
      <c r="G954" s="20"/>
      <c r="H954" s="20"/>
      <c r="I954" s="39"/>
      <c r="J954" s="20"/>
      <c r="K954" s="20"/>
      <c r="L954" s="20"/>
      <c r="M954" s="20"/>
      <c r="N954" s="39"/>
      <c r="O954" s="20" t="s">
        <v>291</v>
      </c>
      <c r="P954" s="20" t="s">
        <v>518</v>
      </c>
      <c r="Q954" s="20" t="s">
        <v>771</v>
      </c>
      <c r="R954" s="20" t="s">
        <v>983</v>
      </c>
      <c r="S954" s="20">
        <v>20193190</v>
      </c>
      <c r="T954" s="39"/>
      <c r="U954" s="20"/>
      <c r="V954" s="20"/>
      <c r="W954" s="39"/>
      <c r="X954" s="20"/>
      <c r="Y954" s="20"/>
      <c r="Z954" s="20"/>
      <c r="AA954" s="39"/>
    </row>
    <row r="955" spans="2:27" ht="15.75" customHeight="1">
      <c r="B955" s="39"/>
      <c r="C955" s="20"/>
      <c r="D955" s="20"/>
      <c r="E955" s="39"/>
      <c r="F955" s="20"/>
      <c r="G955" s="20"/>
      <c r="H955" s="20"/>
      <c r="I955" s="39"/>
      <c r="J955" s="20"/>
      <c r="K955" s="20"/>
      <c r="L955" s="20"/>
      <c r="M955" s="20"/>
      <c r="N955" s="39"/>
      <c r="O955" s="20" t="s">
        <v>291</v>
      </c>
      <c r="P955" s="20" t="s">
        <v>518</v>
      </c>
      <c r="Q955" s="20" t="s">
        <v>771</v>
      </c>
      <c r="R955" s="20" t="s">
        <v>1906</v>
      </c>
      <c r="S955" s="20">
        <v>20193195</v>
      </c>
      <c r="T955" s="39"/>
      <c r="U955" s="20"/>
      <c r="V955" s="20"/>
      <c r="W955" s="39"/>
      <c r="X955" s="20"/>
      <c r="Y955" s="20"/>
      <c r="Z955" s="20"/>
      <c r="AA955" s="39"/>
    </row>
    <row r="956" spans="2:27" ht="15.75" customHeight="1">
      <c r="B956" s="39"/>
      <c r="C956" s="20"/>
      <c r="D956" s="20"/>
      <c r="E956" s="39"/>
      <c r="F956" s="20"/>
      <c r="G956" s="20"/>
      <c r="H956" s="20"/>
      <c r="I956" s="39"/>
      <c r="J956" s="20"/>
      <c r="K956" s="20"/>
      <c r="L956" s="20"/>
      <c r="M956" s="20"/>
      <c r="N956" s="39"/>
      <c r="O956" s="20" t="s">
        <v>291</v>
      </c>
      <c r="P956" s="20" t="s">
        <v>518</v>
      </c>
      <c r="Q956" s="20" t="s">
        <v>773</v>
      </c>
      <c r="R956" s="20" t="s">
        <v>1907</v>
      </c>
      <c r="S956" s="20">
        <v>20196722</v>
      </c>
      <c r="T956" s="39"/>
      <c r="U956" s="20"/>
      <c r="V956" s="20"/>
      <c r="W956" s="39"/>
      <c r="X956" s="20"/>
      <c r="Y956" s="20"/>
      <c r="Z956" s="20"/>
      <c r="AA956" s="39"/>
    </row>
    <row r="957" spans="2:27" ht="15.75" customHeight="1">
      <c r="B957" s="39"/>
      <c r="C957" s="20"/>
      <c r="D957" s="20"/>
      <c r="E957" s="39"/>
      <c r="F957" s="20"/>
      <c r="G957" s="20"/>
      <c r="H957" s="20"/>
      <c r="I957" s="39"/>
      <c r="J957" s="20"/>
      <c r="K957" s="20"/>
      <c r="L957" s="20"/>
      <c r="M957" s="20"/>
      <c r="N957" s="39"/>
      <c r="O957" s="20" t="s">
        <v>291</v>
      </c>
      <c r="P957" s="20" t="s">
        <v>518</v>
      </c>
      <c r="Q957" s="20" t="s">
        <v>773</v>
      </c>
      <c r="R957" s="20" t="s">
        <v>1908</v>
      </c>
      <c r="S957" s="20">
        <v>20196799</v>
      </c>
      <c r="T957" s="39"/>
      <c r="U957" s="20"/>
      <c r="V957" s="20"/>
      <c r="W957" s="39"/>
      <c r="X957" s="20"/>
      <c r="Y957" s="20"/>
      <c r="Z957" s="20"/>
      <c r="AA957" s="39"/>
    </row>
    <row r="958" spans="2:27" ht="15.75" customHeight="1">
      <c r="B958" s="39"/>
      <c r="C958" s="20"/>
      <c r="D958" s="20"/>
      <c r="E958" s="39"/>
      <c r="F958" s="20"/>
      <c r="G958" s="20"/>
      <c r="H958" s="20"/>
      <c r="I958" s="39"/>
      <c r="J958" s="20"/>
      <c r="K958" s="20"/>
      <c r="L958" s="20"/>
      <c r="M958" s="20"/>
      <c r="N958" s="39"/>
      <c r="O958" s="20" t="s">
        <v>291</v>
      </c>
      <c r="P958" s="20" t="s">
        <v>518</v>
      </c>
      <c r="Q958" s="20" t="s">
        <v>773</v>
      </c>
      <c r="R958" s="20" t="s">
        <v>1909</v>
      </c>
      <c r="S958" s="20">
        <v>20196751</v>
      </c>
      <c r="T958" s="39"/>
      <c r="U958" s="20"/>
      <c r="V958" s="20"/>
      <c r="W958" s="39"/>
      <c r="X958" s="20"/>
      <c r="Y958" s="20"/>
      <c r="Z958" s="20"/>
      <c r="AA958" s="39"/>
    </row>
    <row r="959" spans="2:27" ht="15.75" customHeight="1">
      <c r="B959" s="39"/>
      <c r="C959" s="20"/>
      <c r="D959" s="20"/>
      <c r="E959" s="39"/>
      <c r="F959" s="20"/>
      <c r="G959" s="20"/>
      <c r="H959" s="20"/>
      <c r="I959" s="39"/>
      <c r="J959" s="20"/>
      <c r="K959" s="20"/>
      <c r="L959" s="20"/>
      <c r="M959" s="20"/>
      <c r="N959" s="39"/>
      <c r="O959" s="20" t="s">
        <v>291</v>
      </c>
      <c r="P959" s="20" t="s">
        <v>518</v>
      </c>
      <c r="Q959" s="20" t="s">
        <v>773</v>
      </c>
      <c r="R959" s="20" t="s">
        <v>1548</v>
      </c>
      <c r="S959" s="20">
        <v>20196765</v>
      </c>
      <c r="T959" s="39"/>
      <c r="U959" s="20"/>
      <c r="V959" s="20"/>
      <c r="W959" s="39"/>
      <c r="X959" s="20"/>
      <c r="Y959" s="20"/>
      <c r="Z959" s="20"/>
      <c r="AA959" s="39"/>
    </row>
    <row r="960" spans="2:27" ht="15.75" customHeight="1">
      <c r="B960" s="39"/>
      <c r="C960" s="20"/>
      <c r="D960" s="20"/>
      <c r="E960" s="39"/>
      <c r="F960" s="20"/>
      <c r="G960" s="20"/>
      <c r="H960" s="20"/>
      <c r="I960" s="39"/>
      <c r="J960" s="20"/>
      <c r="K960" s="20"/>
      <c r="L960" s="20"/>
      <c r="M960" s="20"/>
      <c r="N960" s="39"/>
      <c r="O960" s="20" t="s">
        <v>291</v>
      </c>
      <c r="P960" s="20" t="s">
        <v>518</v>
      </c>
      <c r="Q960" s="20" t="s">
        <v>773</v>
      </c>
      <c r="R960" s="20" t="s">
        <v>1910</v>
      </c>
      <c r="S960" s="20">
        <v>20196768</v>
      </c>
      <c r="T960" s="39"/>
      <c r="U960" s="20"/>
      <c r="V960" s="20"/>
      <c r="W960" s="39"/>
      <c r="X960" s="20"/>
      <c r="Y960" s="20"/>
      <c r="Z960" s="20"/>
      <c r="AA960" s="39"/>
    </row>
    <row r="961" spans="2:27" ht="15.75" customHeight="1">
      <c r="B961" s="39"/>
      <c r="C961" s="20"/>
      <c r="D961" s="20"/>
      <c r="E961" s="39"/>
      <c r="F961" s="20"/>
      <c r="G961" s="20"/>
      <c r="H961" s="20"/>
      <c r="I961" s="39"/>
      <c r="J961" s="20"/>
      <c r="K961" s="20"/>
      <c r="L961" s="20"/>
      <c r="M961" s="20"/>
      <c r="N961" s="39"/>
      <c r="O961" s="20" t="s">
        <v>291</v>
      </c>
      <c r="P961" s="20" t="s">
        <v>518</v>
      </c>
      <c r="Q961" s="20" t="s">
        <v>773</v>
      </c>
      <c r="R961" s="20" t="s">
        <v>1911</v>
      </c>
      <c r="S961" s="20">
        <v>20196773</v>
      </c>
      <c r="T961" s="39"/>
      <c r="U961" s="20"/>
      <c r="V961" s="20"/>
      <c r="W961" s="39"/>
      <c r="X961" s="20"/>
      <c r="Y961" s="20"/>
      <c r="Z961" s="20"/>
      <c r="AA961" s="39"/>
    </row>
    <row r="962" spans="2:27" ht="15.75" customHeight="1">
      <c r="B962" s="39"/>
      <c r="C962" s="20"/>
      <c r="D962" s="20"/>
      <c r="E962" s="39"/>
      <c r="F962" s="20"/>
      <c r="G962" s="20"/>
      <c r="H962" s="20"/>
      <c r="I962" s="39"/>
      <c r="J962" s="20"/>
      <c r="K962" s="20"/>
      <c r="L962" s="20"/>
      <c r="M962" s="20"/>
      <c r="N962" s="39"/>
      <c r="O962" s="20" t="s">
        <v>291</v>
      </c>
      <c r="P962" s="20" t="s">
        <v>518</v>
      </c>
      <c r="Q962" s="20" t="s">
        <v>773</v>
      </c>
      <c r="R962" s="20" t="s">
        <v>1912</v>
      </c>
      <c r="S962" s="20">
        <v>20196790</v>
      </c>
      <c r="T962" s="39"/>
      <c r="U962" s="20"/>
      <c r="V962" s="20"/>
      <c r="W962" s="39"/>
      <c r="X962" s="20"/>
      <c r="Y962" s="20"/>
      <c r="Z962" s="20"/>
      <c r="AA962" s="39"/>
    </row>
    <row r="963" spans="2:27" ht="15.75" customHeight="1">
      <c r="B963" s="39"/>
      <c r="C963" s="20"/>
      <c r="D963" s="20"/>
      <c r="E963" s="39"/>
      <c r="F963" s="20"/>
      <c r="G963" s="20"/>
      <c r="H963" s="20"/>
      <c r="I963" s="39"/>
      <c r="J963" s="20"/>
      <c r="K963" s="20"/>
      <c r="L963" s="20"/>
      <c r="M963" s="20"/>
      <c r="N963" s="39"/>
      <c r="O963" s="20" t="s">
        <v>291</v>
      </c>
      <c r="P963" s="20" t="s">
        <v>518</v>
      </c>
      <c r="Q963" s="20" t="s">
        <v>773</v>
      </c>
      <c r="R963" s="20" t="s">
        <v>1913</v>
      </c>
      <c r="S963" s="20">
        <v>20196794</v>
      </c>
      <c r="T963" s="39"/>
      <c r="U963" s="20"/>
      <c r="V963" s="20"/>
      <c r="W963" s="39"/>
      <c r="X963" s="20"/>
      <c r="Y963" s="20"/>
      <c r="Z963" s="20"/>
      <c r="AA963" s="39"/>
    </row>
    <row r="964" spans="2:27" ht="15.75" customHeight="1">
      <c r="B964" s="39"/>
      <c r="C964" s="20"/>
      <c r="D964" s="20"/>
      <c r="E964" s="39"/>
      <c r="F964" s="20"/>
      <c r="G964" s="20"/>
      <c r="H964" s="20"/>
      <c r="I964" s="39"/>
      <c r="J964" s="20"/>
      <c r="K964" s="20"/>
      <c r="L964" s="20"/>
      <c r="M964" s="20"/>
      <c r="N964" s="39"/>
      <c r="O964" s="20" t="s">
        <v>291</v>
      </c>
      <c r="P964" s="20" t="s">
        <v>518</v>
      </c>
      <c r="Q964" s="20" t="s">
        <v>775</v>
      </c>
      <c r="R964" s="20" t="s">
        <v>1360</v>
      </c>
      <c r="S964" s="20">
        <v>20193312</v>
      </c>
      <c r="T964" s="39"/>
      <c r="U964" s="20"/>
      <c r="V964" s="20"/>
      <c r="W964" s="39"/>
      <c r="X964" s="20"/>
      <c r="Y964" s="20"/>
      <c r="Z964" s="20"/>
      <c r="AA964" s="39"/>
    </row>
    <row r="965" spans="2:27" ht="15.75" customHeight="1">
      <c r="B965" s="39"/>
      <c r="C965" s="20"/>
      <c r="D965" s="20"/>
      <c r="E965" s="39"/>
      <c r="F965" s="20"/>
      <c r="G965" s="20"/>
      <c r="H965" s="20"/>
      <c r="I965" s="39"/>
      <c r="J965" s="20"/>
      <c r="K965" s="20"/>
      <c r="L965" s="20"/>
      <c r="M965" s="20"/>
      <c r="N965" s="39"/>
      <c r="O965" s="20" t="s">
        <v>291</v>
      </c>
      <c r="P965" s="20" t="s">
        <v>518</v>
      </c>
      <c r="Q965" s="20" t="s">
        <v>775</v>
      </c>
      <c r="R965" s="20" t="s">
        <v>1914</v>
      </c>
      <c r="S965" s="20">
        <v>20193313</v>
      </c>
      <c r="T965" s="39"/>
      <c r="U965" s="20"/>
      <c r="V965" s="20"/>
      <c r="W965" s="39"/>
      <c r="X965" s="20"/>
      <c r="Y965" s="20"/>
      <c r="Z965" s="20"/>
      <c r="AA965" s="39"/>
    </row>
    <row r="966" spans="2:27" ht="15.75" customHeight="1">
      <c r="B966" s="39"/>
      <c r="C966" s="20"/>
      <c r="D966" s="20"/>
      <c r="E966" s="39"/>
      <c r="F966" s="20"/>
      <c r="G966" s="20"/>
      <c r="H966" s="20"/>
      <c r="I966" s="39"/>
      <c r="J966" s="20"/>
      <c r="K966" s="20"/>
      <c r="L966" s="20"/>
      <c r="M966" s="20"/>
      <c r="N966" s="39"/>
      <c r="O966" s="20" t="s">
        <v>291</v>
      </c>
      <c r="P966" s="20" t="s">
        <v>518</v>
      </c>
      <c r="Q966" s="20" t="s">
        <v>775</v>
      </c>
      <c r="R966" s="20" t="s">
        <v>1915</v>
      </c>
      <c r="S966" s="20">
        <v>20193324</v>
      </c>
      <c r="T966" s="39"/>
      <c r="U966" s="20"/>
      <c r="V966" s="20"/>
      <c r="W966" s="39"/>
      <c r="X966" s="20"/>
      <c r="Y966" s="20"/>
      <c r="Z966" s="20"/>
      <c r="AA966" s="39"/>
    </row>
    <row r="967" spans="2:27" ht="15.75" customHeight="1">
      <c r="B967" s="39"/>
      <c r="C967" s="20"/>
      <c r="D967" s="20"/>
      <c r="E967" s="39"/>
      <c r="F967" s="20"/>
      <c r="G967" s="20"/>
      <c r="H967" s="20"/>
      <c r="I967" s="39"/>
      <c r="J967" s="20"/>
      <c r="K967" s="20"/>
      <c r="L967" s="20"/>
      <c r="M967" s="20"/>
      <c r="N967" s="39"/>
      <c r="O967" s="20" t="s">
        <v>291</v>
      </c>
      <c r="P967" s="20" t="s">
        <v>518</v>
      </c>
      <c r="Q967" s="20" t="s">
        <v>775</v>
      </c>
      <c r="R967" s="20" t="s">
        <v>1916</v>
      </c>
      <c r="S967" s="20">
        <v>20193328</v>
      </c>
      <c r="T967" s="39"/>
      <c r="U967" s="20"/>
      <c r="V967" s="20"/>
      <c r="W967" s="39"/>
      <c r="X967" s="20"/>
      <c r="Y967" s="20"/>
      <c r="Z967" s="20"/>
      <c r="AA967" s="39"/>
    </row>
    <row r="968" spans="2:27" ht="15.75" customHeight="1">
      <c r="B968" s="39"/>
      <c r="C968" s="20"/>
      <c r="D968" s="20"/>
      <c r="E968" s="39"/>
      <c r="F968" s="20"/>
      <c r="G968" s="20"/>
      <c r="H968" s="20"/>
      <c r="I968" s="39"/>
      <c r="J968" s="20"/>
      <c r="K968" s="20"/>
      <c r="L968" s="20"/>
      <c r="M968" s="20"/>
      <c r="N968" s="39"/>
      <c r="O968" s="20" t="s">
        <v>291</v>
      </c>
      <c r="P968" s="20" t="s">
        <v>518</v>
      </c>
      <c r="Q968" s="20" t="s">
        <v>775</v>
      </c>
      <c r="R968" s="20" t="s">
        <v>1917</v>
      </c>
      <c r="S968" s="20">
        <v>20193329</v>
      </c>
      <c r="T968" s="39"/>
      <c r="U968" s="20"/>
      <c r="V968" s="20"/>
      <c r="W968" s="39"/>
      <c r="X968" s="20"/>
      <c r="Y968" s="20"/>
      <c r="Z968" s="20"/>
      <c r="AA968" s="39"/>
    </row>
    <row r="969" spans="2:27" ht="15.75" customHeight="1">
      <c r="B969" s="39"/>
      <c r="C969" s="20"/>
      <c r="D969" s="20"/>
      <c r="E969" s="39"/>
      <c r="F969" s="20"/>
      <c r="G969" s="20"/>
      <c r="H969" s="20"/>
      <c r="I969" s="39"/>
      <c r="J969" s="20"/>
      <c r="K969" s="20"/>
      <c r="L969" s="20"/>
      <c r="M969" s="20"/>
      <c r="N969" s="39"/>
      <c r="O969" s="20" t="s">
        <v>291</v>
      </c>
      <c r="P969" s="20" t="s">
        <v>518</v>
      </c>
      <c r="Q969" s="20" t="s">
        <v>775</v>
      </c>
      <c r="R969" s="20" t="s">
        <v>1918</v>
      </c>
      <c r="S969" s="20">
        <v>20193331</v>
      </c>
      <c r="T969" s="39"/>
      <c r="U969" s="20"/>
      <c r="V969" s="20"/>
      <c r="W969" s="39"/>
      <c r="X969" s="20"/>
      <c r="Y969" s="20"/>
      <c r="Z969" s="20"/>
      <c r="AA969" s="39"/>
    </row>
    <row r="970" spans="2:27" ht="15.75" customHeight="1">
      <c r="B970" s="39"/>
      <c r="C970" s="20"/>
      <c r="D970" s="20"/>
      <c r="E970" s="39"/>
      <c r="F970" s="20"/>
      <c r="G970" s="20"/>
      <c r="H970" s="20"/>
      <c r="I970" s="39"/>
      <c r="J970" s="20"/>
      <c r="K970" s="20"/>
      <c r="L970" s="20"/>
      <c r="M970" s="20"/>
      <c r="N970" s="39"/>
      <c r="O970" s="20" t="s">
        <v>291</v>
      </c>
      <c r="P970" s="20" t="s">
        <v>518</v>
      </c>
      <c r="Q970" s="20" t="s">
        <v>775</v>
      </c>
      <c r="R970" s="20" t="s">
        <v>1919</v>
      </c>
      <c r="S970" s="20">
        <v>20193333</v>
      </c>
      <c r="T970" s="39"/>
      <c r="U970" s="20"/>
      <c r="V970" s="20"/>
      <c r="W970" s="39"/>
      <c r="X970" s="20"/>
      <c r="Y970" s="20"/>
      <c r="Z970" s="20"/>
      <c r="AA970" s="39"/>
    </row>
    <row r="971" spans="2:27" ht="15.75" customHeight="1">
      <c r="B971" s="39"/>
      <c r="C971" s="20"/>
      <c r="D971" s="20"/>
      <c r="E971" s="39"/>
      <c r="F971" s="20"/>
      <c r="G971" s="20"/>
      <c r="H971" s="20"/>
      <c r="I971" s="39"/>
      <c r="J971" s="20"/>
      <c r="K971" s="20"/>
      <c r="L971" s="20"/>
      <c r="M971" s="20"/>
      <c r="N971" s="39"/>
      <c r="O971" s="20" t="s">
        <v>291</v>
      </c>
      <c r="P971" s="20" t="s">
        <v>518</v>
      </c>
      <c r="Q971" s="20" t="s">
        <v>775</v>
      </c>
      <c r="R971" s="20" t="s">
        <v>1920</v>
      </c>
      <c r="S971" s="20">
        <v>20193335</v>
      </c>
      <c r="T971" s="39"/>
      <c r="U971" s="20"/>
      <c r="V971" s="20"/>
      <c r="W971" s="39"/>
      <c r="X971" s="20"/>
      <c r="Y971" s="20"/>
      <c r="Z971" s="20"/>
      <c r="AA971" s="39"/>
    </row>
    <row r="972" spans="2:27" ht="15.75" customHeight="1">
      <c r="B972" s="39"/>
      <c r="C972" s="20"/>
      <c r="D972" s="20"/>
      <c r="E972" s="39"/>
      <c r="F972" s="20"/>
      <c r="G972" s="20"/>
      <c r="H972" s="20"/>
      <c r="I972" s="39"/>
      <c r="J972" s="20"/>
      <c r="K972" s="20"/>
      <c r="L972" s="20"/>
      <c r="M972" s="20"/>
      <c r="N972" s="39"/>
      <c r="O972" s="20" t="s">
        <v>291</v>
      </c>
      <c r="P972" s="20" t="s">
        <v>518</v>
      </c>
      <c r="Q972" s="20" t="s">
        <v>775</v>
      </c>
      <c r="R972" s="20" t="s">
        <v>1921</v>
      </c>
      <c r="S972" s="20">
        <v>20193339</v>
      </c>
      <c r="T972" s="39"/>
      <c r="U972" s="20"/>
      <c r="V972" s="20"/>
      <c r="W972" s="39"/>
      <c r="X972" s="20"/>
      <c r="Y972" s="20"/>
      <c r="Z972" s="20"/>
      <c r="AA972" s="39"/>
    </row>
    <row r="973" spans="2:27" ht="15.75" customHeight="1">
      <c r="B973" s="39"/>
      <c r="C973" s="20"/>
      <c r="D973" s="20"/>
      <c r="E973" s="39"/>
      <c r="F973" s="20"/>
      <c r="G973" s="20"/>
      <c r="H973" s="20"/>
      <c r="I973" s="39"/>
      <c r="J973" s="20"/>
      <c r="K973" s="20"/>
      <c r="L973" s="20"/>
      <c r="M973" s="20"/>
      <c r="N973" s="39"/>
      <c r="O973" s="20" t="s">
        <v>291</v>
      </c>
      <c r="P973" s="20" t="s">
        <v>518</v>
      </c>
      <c r="Q973" s="20" t="s">
        <v>775</v>
      </c>
      <c r="R973" s="20" t="s">
        <v>1922</v>
      </c>
      <c r="S973" s="20">
        <v>20193399</v>
      </c>
      <c r="T973" s="39"/>
      <c r="U973" s="20"/>
      <c r="V973" s="20"/>
      <c r="W973" s="39"/>
      <c r="X973" s="20"/>
      <c r="Y973" s="20"/>
      <c r="Z973" s="20"/>
      <c r="AA973" s="39"/>
    </row>
    <row r="974" spans="2:27" ht="15.75" customHeight="1">
      <c r="B974" s="39"/>
      <c r="C974" s="20"/>
      <c r="D974" s="20"/>
      <c r="E974" s="39"/>
      <c r="F974" s="20"/>
      <c r="G974" s="20"/>
      <c r="H974" s="20"/>
      <c r="I974" s="39"/>
      <c r="J974" s="20"/>
      <c r="K974" s="20"/>
      <c r="L974" s="20"/>
      <c r="M974" s="20"/>
      <c r="N974" s="39"/>
      <c r="O974" s="20" t="s">
        <v>291</v>
      </c>
      <c r="P974" s="20" t="s">
        <v>518</v>
      </c>
      <c r="Q974" s="20" t="s">
        <v>775</v>
      </c>
      <c r="R974" s="20" t="s">
        <v>1923</v>
      </c>
      <c r="S974" s="20">
        <v>20193358</v>
      </c>
      <c r="T974" s="39"/>
      <c r="U974" s="20"/>
      <c r="V974" s="20"/>
      <c r="W974" s="39"/>
      <c r="X974" s="20"/>
      <c r="Y974" s="20"/>
      <c r="Z974" s="20"/>
      <c r="AA974" s="39"/>
    </row>
    <row r="975" spans="2:27" ht="15.75" customHeight="1">
      <c r="B975" s="39"/>
      <c r="C975" s="20"/>
      <c r="D975" s="20"/>
      <c r="E975" s="39"/>
      <c r="F975" s="20"/>
      <c r="G975" s="20"/>
      <c r="H975" s="20"/>
      <c r="I975" s="39"/>
      <c r="J975" s="20"/>
      <c r="K975" s="20"/>
      <c r="L975" s="20"/>
      <c r="M975" s="20"/>
      <c r="N975" s="39"/>
      <c r="O975" s="20" t="s">
        <v>291</v>
      </c>
      <c r="P975" s="20" t="s">
        <v>518</v>
      </c>
      <c r="Q975" s="20" t="s">
        <v>775</v>
      </c>
      <c r="R975" s="20" t="s">
        <v>1924</v>
      </c>
      <c r="S975" s="20">
        <v>20193380</v>
      </c>
      <c r="T975" s="39"/>
      <c r="U975" s="20"/>
      <c r="V975" s="20"/>
      <c r="W975" s="39"/>
      <c r="X975" s="20"/>
      <c r="Y975" s="20"/>
      <c r="Z975" s="20"/>
      <c r="AA975" s="39"/>
    </row>
    <row r="976" spans="2:27" ht="15.75" customHeight="1">
      <c r="B976" s="39"/>
      <c r="C976" s="20"/>
      <c r="D976" s="20"/>
      <c r="E976" s="39"/>
      <c r="F976" s="20"/>
      <c r="G976" s="20"/>
      <c r="H976" s="20"/>
      <c r="I976" s="39"/>
      <c r="J976" s="20"/>
      <c r="K976" s="20"/>
      <c r="L976" s="20"/>
      <c r="M976" s="20"/>
      <c r="N976" s="39"/>
      <c r="O976" s="20" t="s">
        <v>291</v>
      </c>
      <c r="P976" s="20" t="s">
        <v>518</v>
      </c>
      <c r="Q976" s="20" t="s">
        <v>775</v>
      </c>
      <c r="R976" s="20" t="s">
        <v>1925</v>
      </c>
      <c r="S976" s="20">
        <v>20193383</v>
      </c>
      <c r="T976" s="39"/>
      <c r="U976" s="20"/>
      <c r="V976" s="20"/>
      <c r="W976" s="39"/>
      <c r="X976" s="20"/>
      <c r="Y976" s="20"/>
      <c r="Z976" s="20"/>
      <c r="AA976" s="39"/>
    </row>
    <row r="977" spans="2:27" ht="15.75" customHeight="1">
      <c r="B977" s="39"/>
      <c r="C977" s="20"/>
      <c r="D977" s="20"/>
      <c r="E977" s="39"/>
      <c r="F977" s="20"/>
      <c r="G977" s="20"/>
      <c r="H977" s="20"/>
      <c r="I977" s="39"/>
      <c r="J977" s="20"/>
      <c r="K977" s="20"/>
      <c r="L977" s="20"/>
      <c r="M977" s="20"/>
      <c r="N977" s="39"/>
      <c r="O977" s="20" t="s">
        <v>291</v>
      </c>
      <c r="P977" s="20" t="s">
        <v>518</v>
      </c>
      <c r="Q977" s="20" t="s">
        <v>775</v>
      </c>
      <c r="R977" s="20" t="s">
        <v>1926</v>
      </c>
      <c r="S977" s="20">
        <v>20193387</v>
      </c>
      <c r="T977" s="39"/>
      <c r="U977" s="20"/>
      <c r="V977" s="20"/>
      <c r="W977" s="39"/>
      <c r="X977" s="20"/>
      <c r="Y977" s="20"/>
      <c r="Z977" s="20"/>
      <c r="AA977" s="39"/>
    </row>
    <row r="978" spans="2:27" ht="15.75" customHeight="1">
      <c r="B978" s="39"/>
      <c r="C978" s="20"/>
      <c r="D978" s="20"/>
      <c r="E978" s="39"/>
      <c r="F978" s="20"/>
      <c r="G978" s="20"/>
      <c r="H978" s="20"/>
      <c r="I978" s="39"/>
      <c r="J978" s="20"/>
      <c r="K978" s="20"/>
      <c r="L978" s="20"/>
      <c r="M978" s="20"/>
      <c r="N978" s="39"/>
      <c r="O978" s="20" t="s">
        <v>291</v>
      </c>
      <c r="P978" s="20" t="s">
        <v>518</v>
      </c>
      <c r="Q978" s="20" t="s">
        <v>775</v>
      </c>
      <c r="R978" s="20" t="s">
        <v>1927</v>
      </c>
      <c r="S978" s="20">
        <v>20193373</v>
      </c>
      <c r="T978" s="39"/>
      <c r="U978" s="20"/>
      <c r="V978" s="20"/>
      <c r="W978" s="39"/>
      <c r="X978" s="20"/>
      <c r="Y978" s="20"/>
      <c r="Z978" s="20"/>
      <c r="AA978" s="39"/>
    </row>
    <row r="979" spans="2:27" ht="15.75" customHeight="1">
      <c r="B979" s="39"/>
      <c r="C979" s="20"/>
      <c r="D979" s="20"/>
      <c r="E979" s="39"/>
      <c r="F979" s="20"/>
      <c r="G979" s="20"/>
      <c r="H979" s="20"/>
      <c r="I979" s="39"/>
      <c r="J979" s="20"/>
      <c r="K979" s="20"/>
      <c r="L979" s="20"/>
      <c r="M979" s="20"/>
      <c r="N979" s="39"/>
      <c r="O979" s="20" t="s">
        <v>291</v>
      </c>
      <c r="P979" s="20" t="s">
        <v>518</v>
      </c>
      <c r="Q979" s="20" t="s">
        <v>777</v>
      </c>
      <c r="R979" s="20" t="s">
        <v>1928</v>
      </c>
      <c r="S979" s="20">
        <v>20193690</v>
      </c>
      <c r="T979" s="39"/>
      <c r="U979" s="20"/>
      <c r="V979" s="20"/>
      <c r="W979" s="39"/>
      <c r="X979" s="20"/>
      <c r="Y979" s="20"/>
      <c r="Z979" s="20"/>
      <c r="AA979" s="39"/>
    </row>
    <row r="980" spans="2:27" ht="15.75" customHeight="1">
      <c r="B980" s="39"/>
      <c r="C980" s="20"/>
      <c r="D980" s="20"/>
      <c r="E980" s="39"/>
      <c r="F980" s="20"/>
      <c r="G980" s="20"/>
      <c r="H980" s="20"/>
      <c r="I980" s="39"/>
      <c r="J980" s="20"/>
      <c r="K980" s="20"/>
      <c r="L980" s="20"/>
      <c r="M980" s="20"/>
      <c r="N980" s="39"/>
      <c r="O980" s="20" t="s">
        <v>291</v>
      </c>
      <c r="P980" s="20" t="s">
        <v>518</v>
      </c>
      <c r="Q980" s="20" t="s">
        <v>777</v>
      </c>
      <c r="R980" s="20" t="s">
        <v>1929</v>
      </c>
      <c r="S980" s="20">
        <v>20193625</v>
      </c>
      <c r="T980" s="39"/>
      <c r="U980" s="20"/>
      <c r="V980" s="20"/>
      <c r="W980" s="39"/>
      <c r="X980" s="20"/>
      <c r="Y980" s="20"/>
      <c r="Z980" s="20"/>
      <c r="AA980" s="39"/>
    </row>
    <row r="981" spans="2:27" ht="15.75" customHeight="1">
      <c r="B981" s="39"/>
      <c r="C981" s="20"/>
      <c r="D981" s="20"/>
      <c r="E981" s="39"/>
      <c r="F981" s="20"/>
      <c r="G981" s="20"/>
      <c r="H981" s="20"/>
      <c r="I981" s="39"/>
      <c r="J981" s="20"/>
      <c r="K981" s="20"/>
      <c r="L981" s="20"/>
      <c r="M981" s="20"/>
      <c r="N981" s="39"/>
      <c r="O981" s="20" t="s">
        <v>291</v>
      </c>
      <c r="P981" s="20" t="s">
        <v>518</v>
      </c>
      <c r="Q981" s="20" t="s">
        <v>777</v>
      </c>
      <c r="R981" s="20" t="s">
        <v>1930</v>
      </c>
      <c r="S981" s="20">
        <v>20193634</v>
      </c>
      <c r="T981" s="39"/>
      <c r="U981" s="20"/>
      <c r="V981" s="20"/>
      <c r="W981" s="39"/>
      <c r="X981" s="20"/>
      <c r="Y981" s="20"/>
      <c r="Z981" s="20"/>
      <c r="AA981" s="39"/>
    </row>
    <row r="982" spans="2:27" ht="15.75" customHeight="1">
      <c r="B982" s="39"/>
      <c r="C982" s="20"/>
      <c r="D982" s="20"/>
      <c r="E982" s="39"/>
      <c r="F982" s="20"/>
      <c r="G982" s="20"/>
      <c r="H982" s="20"/>
      <c r="I982" s="39"/>
      <c r="J982" s="20"/>
      <c r="K982" s="20"/>
      <c r="L982" s="20"/>
      <c r="M982" s="20"/>
      <c r="N982" s="39"/>
      <c r="O982" s="20" t="s">
        <v>291</v>
      </c>
      <c r="P982" s="20" t="s">
        <v>518</v>
      </c>
      <c r="Q982" s="20" t="s">
        <v>777</v>
      </c>
      <c r="R982" s="20" t="s">
        <v>1931</v>
      </c>
      <c r="S982" s="20">
        <v>20193699</v>
      </c>
      <c r="T982" s="39"/>
      <c r="U982" s="20"/>
      <c r="V982" s="20"/>
      <c r="W982" s="39"/>
      <c r="X982" s="20"/>
      <c r="Y982" s="20"/>
      <c r="Z982" s="20"/>
      <c r="AA982" s="39"/>
    </row>
    <row r="983" spans="2:27" ht="15.75" customHeight="1">
      <c r="B983" s="39"/>
      <c r="C983" s="20"/>
      <c r="D983" s="20"/>
      <c r="E983" s="39"/>
      <c r="F983" s="20"/>
      <c r="G983" s="20"/>
      <c r="H983" s="20"/>
      <c r="I983" s="39"/>
      <c r="J983" s="20"/>
      <c r="K983" s="20"/>
      <c r="L983" s="20"/>
      <c r="M983" s="20"/>
      <c r="N983" s="39"/>
      <c r="O983" s="20" t="s">
        <v>291</v>
      </c>
      <c r="P983" s="20" t="s">
        <v>518</v>
      </c>
      <c r="Q983" s="20" t="s">
        <v>777</v>
      </c>
      <c r="R983" s="20" t="s">
        <v>1932</v>
      </c>
      <c r="S983" s="20">
        <v>20193682</v>
      </c>
      <c r="T983" s="39"/>
      <c r="U983" s="20"/>
      <c r="V983" s="20"/>
      <c r="W983" s="39"/>
      <c r="X983" s="20"/>
      <c r="Y983" s="20"/>
      <c r="Z983" s="20"/>
      <c r="AA983" s="39"/>
    </row>
    <row r="984" spans="2:27" ht="15.75" customHeight="1">
      <c r="B984" s="39"/>
      <c r="C984" s="20"/>
      <c r="D984" s="20"/>
      <c r="E984" s="39"/>
      <c r="F984" s="20"/>
      <c r="G984" s="20"/>
      <c r="H984" s="20"/>
      <c r="I984" s="39"/>
      <c r="J984" s="20"/>
      <c r="K984" s="20"/>
      <c r="L984" s="20"/>
      <c r="M984" s="20"/>
      <c r="N984" s="39"/>
      <c r="O984" s="20" t="s">
        <v>291</v>
      </c>
      <c r="P984" s="20" t="s">
        <v>518</v>
      </c>
      <c r="Q984" s="20" t="s">
        <v>777</v>
      </c>
      <c r="R984" s="20" t="s">
        <v>1067</v>
      </c>
      <c r="S984" s="20">
        <v>20193651</v>
      </c>
      <c r="T984" s="39"/>
      <c r="U984" s="20"/>
      <c r="V984" s="20"/>
      <c r="W984" s="39"/>
      <c r="X984" s="20"/>
      <c r="Y984" s="20"/>
      <c r="Z984" s="20"/>
      <c r="AA984" s="39"/>
    </row>
    <row r="985" spans="2:27" ht="15.75" customHeight="1">
      <c r="B985" s="39"/>
      <c r="C985" s="20"/>
      <c r="D985" s="20"/>
      <c r="E985" s="39"/>
      <c r="F985" s="20"/>
      <c r="G985" s="20"/>
      <c r="H985" s="20"/>
      <c r="I985" s="39"/>
      <c r="J985" s="20"/>
      <c r="K985" s="20"/>
      <c r="L985" s="20"/>
      <c r="M985" s="20"/>
      <c r="N985" s="39"/>
      <c r="O985" s="20" t="s">
        <v>291</v>
      </c>
      <c r="P985" s="20" t="s">
        <v>518</v>
      </c>
      <c r="Q985" s="20" t="s">
        <v>777</v>
      </c>
      <c r="R985" s="20" t="s">
        <v>1933</v>
      </c>
      <c r="S985" s="20">
        <v>20193638</v>
      </c>
      <c r="T985" s="39"/>
      <c r="U985" s="20"/>
      <c r="V985" s="20"/>
      <c r="W985" s="39"/>
      <c r="X985" s="20"/>
      <c r="Y985" s="20"/>
      <c r="Z985" s="20"/>
      <c r="AA985" s="39"/>
    </row>
    <row r="986" spans="2:27" ht="15.75" customHeight="1">
      <c r="B986" s="39"/>
      <c r="C986" s="20"/>
      <c r="D986" s="20"/>
      <c r="E986" s="39"/>
      <c r="F986" s="20"/>
      <c r="G986" s="20"/>
      <c r="H986" s="20"/>
      <c r="I986" s="39"/>
      <c r="J986" s="20"/>
      <c r="K986" s="20"/>
      <c r="L986" s="20"/>
      <c r="M986" s="20"/>
      <c r="N986" s="39"/>
      <c r="O986" s="20" t="s">
        <v>291</v>
      </c>
      <c r="P986" s="20" t="s">
        <v>518</v>
      </c>
      <c r="Q986" s="20" t="s">
        <v>777</v>
      </c>
      <c r="R986" s="20" t="s">
        <v>1934</v>
      </c>
      <c r="S986" s="20">
        <v>20193647</v>
      </c>
      <c r="T986" s="39"/>
      <c r="U986" s="20"/>
      <c r="V986" s="20"/>
      <c r="W986" s="39"/>
      <c r="X986" s="20"/>
      <c r="Y986" s="20"/>
      <c r="Z986" s="20"/>
      <c r="AA986" s="39"/>
    </row>
    <row r="987" spans="2:27" ht="15.75" customHeight="1">
      <c r="B987" s="39"/>
      <c r="C987" s="20"/>
      <c r="D987" s="20"/>
      <c r="E987" s="39"/>
      <c r="F987" s="20"/>
      <c r="G987" s="20"/>
      <c r="H987" s="20"/>
      <c r="I987" s="39"/>
      <c r="J987" s="20"/>
      <c r="K987" s="20"/>
      <c r="L987" s="20"/>
      <c r="M987" s="20"/>
      <c r="N987" s="39"/>
      <c r="O987" s="20" t="s">
        <v>291</v>
      </c>
      <c r="P987" s="20" t="s">
        <v>518</v>
      </c>
      <c r="Q987" s="20" t="s">
        <v>777</v>
      </c>
      <c r="R987" s="20" t="s">
        <v>1935</v>
      </c>
      <c r="S987" s="20">
        <v>20193664</v>
      </c>
      <c r="T987" s="39"/>
      <c r="U987" s="20"/>
      <c r="V987" s="20"/>
      <c r="W987" s="39"/>
      <c r="X987" s="20"/>
      <c r="Y987" s="20"/>
      <c r="Z987" s="20"/>
      <c r="AA987" s="39"/>
    </row>
    <row r="988" spans="2:27" ht="15.75" customHeight="1">
      <c r="B988" s="39"/>
      <c r="C988" s="20"/>
      <c r="D988" s="20"/>
      <c r="E988" s="39"/>
      <c r="F988" s="20"/>
      <c r="G988" s="20"/>
      <c r="H988" s="20"/>
      <c r="I988" s="39"/>
      <c r="J988" s="20"/>
      <c r="K988" s="20"/>
      <c r="L988" s="20"/>
      <c r="M988" s="20"/>
      <c r="N988" s="39"/>
      <c r="O988" s="20" t="s">
        <v>291</v>
      </c>
      <c r="P988" s="20" t="s">
        <v>518</v>
      </c>
      <c r="Q988" s="20" t="s">
        <v>777</v>
      </c>
      <c r="R988" s="20" t="s">
        <v>1936</v>
      </c>
      <c r="S988" s="20">
        <v>20193673</v>
      </c>
      <c r="T988" s="39"/>
      <c r="U988" s="20"/>
      <c r="V988" s="20"/>
      <c r="W988" s="39"/>
      <c r="X988" s="20"/>
      <c r="Y988" s="20"/>
      <c r="Z988" s="20"/>
      <c r="AA988" s="39"/>
    </row>
    <row r="989" spans="2:27" ht="15.75" customHeight="1">
      <c r="B989" s="39"/>
      <c r="C989" s="20"/>
      <c r="D989" s="20"/>
      <c r="E989" s="39"/>
      <c r="F989" s="20"/>
      <c r="G989" s="20"/>
      <c r="H989" s="20"/>
      <c r="I989" s="39"/>
      <c r="J989" s="20"/>
      <c r="K989" s="20"/>
      <c r="L989" s="20"/>
      <c r="M989" s="20"/>
      <c r="N989" s="39"/>
      <c r="O989" s="20" t="s">
        <v>291</v>
      </c>
      <c r="P989" s="20" t="s">
        <v>518</v>
      </c>
      <c r="Q989" s="20" t="s">
        <v>777</v>
      </c>
      <c r="R989" s="20" t="s">
        <v>1937</v>
      </c>
      <c r="S989" s="20">
        <v>20193684</v>
      </c>
      <c r="T989" s="39"/>
      <c r="U989" s="20"/>
      <c r="V989" s="20"/>
      <c r="W989" s="39"/>
      <c r="X989" s="20"/>
      <c r="Y989" s="20"/>
      <c r="Z989" s="20"/>
      <c r="AA989" s="39"/>
    </row>
    <row r="990" spans="2:27" ht="15.75" customHeight="1">
      <c r="B990" s="39"/>
      <c r="C990" s="20"/>
      <c r="D990" s="20"/>
      <c r="E990" s="39"/>
      <c r="F990" s="20"/>
      <c r="G990" s="20"/>
      <c r="H990" s="20"/>
      <c r="I990" s="39"/>
      <c r="J990" s="20"/>
      <c r="K990" s="20"/>
      <c r="L990" s="20"/>
      <c r="M990" s="20"/>
      <c r="N990" s="39"/>
      <c r="O990" s="20" t="s">
        <v>291</v>
      </c>
      <c r="P990" s="20" t="s">
        <v>518</v>
      </c>
      <c r="Q990" s="20" t="s">
        <v>777</v>
      </c>
      <c r="R990" s="20" t="s">
        <v>1753</v>
      </c>
      <c r="S990" s="20">
        <v>20193685</v>
      </c>
      <c r="T990" s="39"/>
      <c r="U990" s="20"/>
      <c r="V990" s="20"/>
      <c r="W990" s="39"/>
      <c r="X990" s="20"/>
      <c r="Y990" s="20"/>
      <c r="Z990" s="20"/>
      <c r="AA990" s="39"/>
    </row>
    <row r="991" spans="2:27" ht="15.75" customHeight="1">
      <c r="B991" s="39"/>
      <c r="C991" s="20"/>
      <c r="D991" s="20"/>
      <c r="E991" s="39"/>
      <c r="F991" s="20"/>
      <c r="G991" s="20"/>
      <c r="H991" s="20"/>
      <c r="I991" s="39"/>
      <c r="J991" s="20"/>
      <c r="K991" s="20"/>
      <c r="L991" s="20"/>
      <c r="M991" s="20"/>
      <c r="N991" s="39"/>
      <c r="O991" s="20" t="s">
        <v>291</v>
      </c>
      <c r="P991" s="20" t="s">
        <v>518</v>
      </c>
      <c r="Q991" s="20" t="s">
        <v>777</v>
      </c>
      <c r="R991" s="20" t="s">
        <v>1938</v>
      </c>
      <c r="S991" s="20">
        <v>20193686</v>
      </c>
      <c r="T991" s="39"/>
      <c r="U991" s="20"/>
      <c r="V991" s="20"/>
      <c r="W991" s="39"/>
      <c r="X991" s="20"/>
      <c r="Y991" s="20"/>
      <c r="Z991" s="20"/>
      <c r="AA991" s="39"/>
    </row>
    <row r="992" spans="2:27" ht="15.75" customHeight="1">
      <c r="B992" s="39"/>
      <c r="C992" s="20"/>
      <c r="D992" s="20"/>
      <c r="E992" s="39"/>
      <c r="F992" s="20"/>
      <c r="G992" s="20"/>
      <c r="H992" s="20"/>
      <c r="I992" s="39"/>
      <c r="J992" s="20"/>
      <c r="K992" s="20"/>
      <c r="L992" s="20"/>
      <c r="M992" s="20"/>
      <c r="N992" s="39"/>
      <c r="O992" s="20" t="s">
        <v>291</v>
      </c>
      <c r="P992" s="20" t="s">
        <v>518</v>
      </c>
      <c r="Q992" s="20" t="s">
        <v>777</v>
      </c>
      <c r="R992" s="20" t="s">
        <v>1939</v>
      </c>
      <c r="S992" s="20">
        <v>20193694</v>
      </c>
      <c r="T992" s="39"/>
      <c r="U992" s="20"/>
      <c r="V992" s="20"/>
      <c r="W992" s="39"/>
      <c r="X992" s="20"/>
      <c r="Y992" s="20"/>
      <c r="Z992" s="20"/>
      <c r="AA992" s="39"/>
    </row>
    <row r="993" spans="2:27" ht="15.75" customHeight="1">
      <c r="B993" s="39"/>
      <c r="C993" s="20"/>
      <c r="D993" s="20"/>
      <c r="E993" s="39"/>
      <c r="F993" s="20"/>
      <c r="G993" s="20"/>
      <c r="H993" s="20"/>
      <c r="I993" s="39"/>
      <c r="J993" s="20"/>
      <c r="K993" s="20"/>
      <c r="L993" s="20"/>
      <c r="M993" s="20"/>
      <c r="N993" s="39"/>
      <c r="O993" s="20" t="s">
        <v>291</v>
      </c>
      <c r="P993" s="20" t="s">
        <v>518</v>
      </c>
      <c r="Q993" s="20" t="s">
        <v>777</v>
      </c>
      <c r="R993" s="20" t="s">
        <v>1940</v>
      </c>
      <c r="S993" s="20">
        <v>20193621</v>
      </c>
      <c r="T993" s="39"/>
      <c r="U993" s="20"/>
      <c r="V993" s="20"/>
      <c r="W993" s="39"/>
      <c r="X993" s="20"/>
      <c r="Y993" s="20"/>
      <c r="Z993" s="20"/>
      <c r="AA993" s="39"/>
    </row>
    <row r="994" spans="2:27" ht="15.75" customHeight="1">
      <c r="B994" s="39"/>
      <c r="C994" s="20"/>
      <c r="D994" s="20"/>
      <c r="E994" s="39"/>
      <c r="F994" s="20"/>
      <c r="G994" s="20"/>
      <c r="H994" s="20"/>
      <c r="I994" s="39"/>
      <c r="J994" s="20"/>
      <c r="K994" s="20"/>
      <c r="L994" s="20"/>
      <c r="M994" s="20"/>
      <c r="N994" s="39"/>
      <c r="O994" s="20" t="s">
        <v>291</v>
      </c>
      <c r="P994" s="20" t="s">
        <v>518</v>
      </c>
      <c r="Q994" s="20" t="s">
        <v>777</v>
      </c>
      <c r="R994" s="20" t="s">
        <v>1941</v>
      </c>
      <c r="S994" s="20">
        <v>20193630</v>
      </c>
      <c r="T994" s="39"/>
      <c r="U994" s="20"/>
      <c r="V994" s="20"/>
      <c r="W994" s="39"/>
      <c r="X994" s="20"/>
      <c r="Y994" s="20"/>
      <c r="Z994" s="20"/>
      <c r="AA994" s="39"/>
    </row>
    <row r="995" spans="2:27" ht="15.75" customHeight="1">
      <c r="B995" s="39"/>
      <c r="C995" s="20"/>
      <c r="D995" s="20"/>
      <c r="E995" s="39"/>
      <c r="F995" s="20"/>
      <c r="G995" s="20"/>
      <c r="H995" s="20"/>
      <c r="I995" s="39"/>
      <c r="J995" s="20"/>
      <c r="K995" s="20"/>
      <c r="L995" s="20"/>
      <c r="M995" s="20"/>
      <c r="N995" s="39"/>
      <c r="O995" s="20" t="s">
        <v>291</v>
      </c>
      <c r="P995" s="20" t="s">
        <v>518</v>
      </c>
      <c r="Q995" s="20" t="s">
        <v>779</v>
      </c>
      <c r="R995" s="20" t="s">
        <v>1942</v>
      </c>
      <c r="S995" s="20">
        <v>20194010</v>
      </c>
      <c r="T995" s="39"/>
      <c r="U995" s="20"/>
      <c r="V995" s="20"/>
      <c r="W995" s="39"/>
      <c r="X995" s="20"/>
      <c r="Y995" s="20"/>
      <c r="Z995" s="20"/>
      <c r="AA995" s="39"/>
    </row>
    <row r="996" spans="2:27" ht="15.75" customHeight="1">
      <c r="B996" s="39"/>
      <c r="C996" s="20"/>
      <c r="D996" s="20"/>
      <c r="E996" s="39"/>
      <c r="F996" s="20"/>
      <c r="G996" s="20"/>
      <c r="H996" s="20"/>
      <c r="I996" s="39"/>
      <c r="J996" s="20"/>
      <c r="K996" s="20"/>
      <c r="L996" s="20"/>
      <c r="M996" s="20"/>
      <c r="N996" s="39"/>
      <c r="O996" s="20" t="s">
        <v>291</v>
      </c>
      <c r="P996" s="20" t="s">
        <v>518</v>
      </c>
      <c r="Q996" s="20" t="s">
        <v>779</v>
      </c>
      <c r="R996" s="20" t="s">
        <v>1943</v>
      </c>
      <c r="S996" s="20">
        <v>20194023</v>
      </c>
      <c r="T996" s="39"/>
      <c r="U996" s="20"/>
      <c r="V996" s="20"/>
      <c r="W996" s="39"/>
      <c r="X996" s="20"/>
      <c r="Y996" s="20"/>
      <c r="Z996" s="20"/>
      <c r="AA996" s="39"/>
    </row>
    <row r="997" spans="2:27" ht="15.75" customHeight="1">
      <c r="B997" s="39"/>
      <c r="C997" s="20"/>
      <c r="D997" s="20"/>
      <c r="E997" s="39"/>
      <c r="F997" s="20"/>
      <c r="G997" s="20"/>
      <c r="H997" s="20"/>
      <c r="I997" s="39"/>
      <c r="J997" s="20"/>
      <c r="K997" s="20"/>
      <c r="L997" s="20"/>
      <c r="M997" s="20"/>
      <c r="N997" s="39"/>
      <c r="O997" s="20" t="s">
        <v>291</v>
      </c>
      <c r="P997" s="20" t="s">
        <v>518</v>
      </c>
      <c r="Q997" s="20" t="s">
        <v>779</v>
      </c>
      <c r="R997" s="20" t="s">
        <v>1944</v>
      </c>
      <c r="S997" s="20">
        <v>20194083</v>
      </c>
      <c r="T997" s="39"/>
      <c r="U997" s="20"/>
      <c r="V997" s="20"/>
      <c r="W997" s="39"/>
      <c r="X997" s="20"/>
      <c r="Y997" s="20"/>
      <c r="Z997" s="20"/>
      <c r="AA997" s="39"/>
    </row>
    <row r="998" spans="2:27" ht="15.75" customHeight="1">
      <c r="B998" s="39"/>
      <c r="C998" s="20"/>
      <c r="D998" s="20"/>
      <c r="E998" s="39"/>
      <c r="F998" s="20"/>
      <c r="G998" s="20"/>
      <c r="H998" s="20"/>
      <c r="I998" s="39"/>
      <c r="J998" s="20"/>
      <c r="K998" s="20"/>
      <c r="L998" s="20"/>
      <c r="M998" s="20"/>
      <c r="N998" s="39"/>
      <c r="O998" s="20" t="s">
        <v>291</v>
      </c>
      <c r="P998" s="20" t="s">
        <v>518</v>
      </c>
      <c r="Q998" s="20" t="s">
        <v>779</v>
      </c>
      <c r="R998" s="20" t="s">
        <v>1945</v>
      </c>
      <c r="S998" s="20">
        <v>20194041</v>
      </c>
      <c r="T998" s="39"/>
      <c r="U998" s="20"/>
      <c r="V998" s="20"/>
      <c r="W998" s="39"/>
      <c r="X998" s="20"/>
      <c r="Y998" s="20"/>
      <c r="Z998" s="20"/>
      <c r="AA998" s="39"/>
    </row>
    <row r="999" spans="2:27" ht="15.75" customHeight="1">
      <c r="B999" s="39"/>
      <c r="C999" s="20"/>
      <c r="D999" s="20"/>
      <c r="E999" s="39"/>
      <c r="F999" s="20"/>
      <c r="G999" s="20"/>
      <c r="H999" s="20"/>
      <c r="I999" s="39"/>
      <c r="J999" s="20"/>
      <c r="K999" s="20"/>
      <c r="L999" s="20"/>
      <c r="M999" s="20"/>
      <c r="N999" s="39"/>
      <c r="O999" s="20" t="s">
        <v>291</v>
      </c>
      <c r="P999" s="20" t="s">
        <v>518</v>
      </c>
      <c r="Q999" s="20" t="s">
        <v>779</v>
      </c>
      <c r="R999" s="20" t="s">
        <v>1946</v>
      </c>
      <c r="S999" s="20">
        <v>20194059</v>
      </c>
      <c r="T999" s="39"/>
      <c r="U999" s="20"/>
      <c r="V999" s="20"/>
      <c r="W999" s="39"/>
      <c r="X999" s="20"/>
      <c r="Y999" s="20"/>
      <c r="Z999" s="20"/>
      <c r="AA999" s="39"/>
    </row>
    <row r="1000" spans="2:27" ht="15.75" customHeight="1">
      <c r="B1000" s="39"/>
      <c r="C1000" s="20"/>
      <c r="D1000" s="20"/>
      <c r="E1000" s="39"/>
      <c r="F1000" s="20"/>
      <c r="G1000" s="20"/>
      <c r="H1000" s="20"/>
      <c r="I1000" s="39"/>
      <c r="J1000" s="20"/>
      <c r="K1000" s="20"/>
      <c r="L1000" s="20"/>
      <c r="M1000" s="20"/>
      <c r="N1000" s="39"/>
      <c r="O1000" s="20" t="s">
        <v>291</v>
      </c>
      <c r="P1000" s="20" t="s">
        <v>518</v>
      </c>
      <c r="Q1000" s="20" t="s">
        <v>779</v>
      </c>
      <c r="R1000" s="20" t="s">
        <v>779</v>
      </c>
      <c r="S1000" s="20">
        <v>20194029</v>
      </c>
      <c r="T1000" s="39"/>
      <c r="U1000" s="20"/>
      <c r="V1000" s="20"/>
      <c r="W1000" s="39"/>
      <c r="X1000" s="20"/>
      <c r="Y1000" s="20"/>
      <c r="Z1000" s="20"/>
      <c r="AA1000" s="39"/>
    </row>
    <row r="1001" spans="2:27" ht="15.75" customHeight="1">
      <c r="B1001" s="39"/>
      <c r="C1001" s="20"/>
      <c r="D1001" s="20"/>
      <c r="E1001" s="39"/>
      <c r="F1001" s="20"/>
      <c r="G1001" s="20"/>
      <c r="H1001" s="20"/>
      <c r="I1001" s="39"/>
      <c r="J1001" s="20"/>
      <c r="K1001" s="20"/>
      <c r="L1001" s="20"/>
      <c r="M1001" s="20"/>
      <c r="N1001" s="39"/>
      <c r="O1001" s="20" t="s">
        <v>291</v>
      </c>
      <c r="P1001" s="20" t="s">
        <v>518</v>
      </c>
      <c r="Q1001" s="20" t="s">
        <v>779</v>
      </c>
      <c r="R1001" s="20" t="s">
        <v>1947</v>
      </c>
      <c r="S1001" s="20">
        <v>20194099</v>
      </c>
      <c r="T1001" s="39"/>
      <c r="U1001" s="20"/>
      <c r="V1001" s="20"/>
      <c r="W1001" s="39"/>
      <c r="X1001" s="20"/>
      <c r="Y1001" s="20"/>
      <c r="Z1001" s="20"/>
      <c r="AA1001" s="39"/>
    </row>
    <row r="1002" spans="2:27" ht="15.75" customHeight="1">
      <c r="B1002" s="39"/>
      <c r="C1002" s="20"/>
      <c r="D1002" s="20"/>
      <c r="E1002" s="39"/>
      <c r="F1002" s="20"/>
      <c r="G1002" s="20"/>
      <c r="H1002" s="20"/>
      <c r="I1002" s="39"/>
      <c r="J1002" s="20"/>
      <c r="K1002" s="20"/>
      <c r="L1002" s="20"/>
      <c r="M1002" s="20"/>
      <c r="N1002" s="39"/>
      <c r="O1002" s="20" t="s">
        <v>291</v>
      </c>
      <c r="P1002" s="20" t="s">
        <v>518</v>
      </c>
      <c r="Q1002" s="20" t="s">
        <v>779</v>
      </c>
      <c r="R1002" s="20" t="s">
        <v>1948</v>
      </c>
      <c r="S1002" s="20">
        <v>20194071</v>
      </c>
      <c r="T1002" s="39"/>
      <c r="U1002" s="20"/>
      <c r="V1002" s="20"/>
      <c r="W1002" s="39"/>
      <c r="X1002" s="20"/>
      <c r="Y1002" s="20"/>
      <c r="Z1002" s="20"/>
      <c r="AA1002" s="39"/>
    </row>
    <row r="1003" spans="2:27" ht="15.75" customHeight="1">
      <c r="B1003" s="39"/>
      <c r="C1003" s="20"/>
      <c r="D1003" s="20"/>
      <c r="E1003" s="39"/>
      <c r="F1003" s="20"/>
      <c r="G1003" s="20"/>
      <c r="H1003" s="20"/>
      <c r="I1003" s="39"/>
      <c r="J1003" s="20"/>
      <c r="K1003" s="20"/>
      <c r="L1003" s="20"/>
      <c r="M1003" s="20"/>
      <c r="N1003" s="39"/>
      <c r="O1003" s="20" t="s">
        <v>291</v>
      </c>
      <c r="P1003" s="20" t="s">
        <v>518</v>
      </c>
      <c r="Q1003" s="20" t="s">
        <v>779</v>
      </c>
      <c r="R1003" s="20" t="s">
        <v>1949</v>
      </c>
      <c r="S1003" s="20">
        <v>20194047</v>
      </c>
      <c r="T1003" s="39"/>
      <c r="U1003" s="20"/>
      <c r="V1003" s="20"/>
      <c r="W1003" s="39"/>
      <c r="X1003" s="20"/>
      <c r="Y1003" s="20"/>
      <c r="Z1003" s="20"/>
      <c r="AA1003" s="39"/>
    </row>
    <row r="1004" spans="2:27" ht="15.75" customHeight="1">
      <c r="B1004" s="39"/>
      <c r="C1004" s="20"/>
      <c r="D1004" s="20"/>
      <c r="E1004" s="39"/>
      <c r="F1004" s="20"/>
      <c r="G1004" s="20"/>
      <c r="H1004" s="20"/>
      <c r="I1004" s="39"/>
      <c r="J1004" s="20"/>
      <c r="K1004" s="20"/>
      <c r="L1004" s="20"/>
      <c r="M1004" s="20"/>
      <c r="N1004" s="39"/>
      <c r="O1004" s="20" t="s">
        <v>291</v>
      </c>
      <c r="P1004" s="20" t="s">
        <v>518</v>
      </c>
      <c r="Q1004" s="20" t="s">
        <v>779</v>
      </c>
      <c r="R1004" s="20" t="s">
        <v>1950</v>
      </c>
      <c r="S1004" s="20">
        <v>20194011</v>
      </c>
      <c r="T1004" s="39"/>
      <c r="U1004" s="20"/>
      <c r="V1004" s="20"/>
      <c r="W1004" s="39"/>
      <c r="X1004" s="20"/>
      <c r="Y1004" s="20"/>
      <c r="Z1004" s="20"/>
      <c r="AA1004" s="39"/>
    </row>
    <row r="1005" spans="2:27" ht="15.75" customHeight="1">
      <c r="B1005" s="39"/>
      <c r="C1005" s="20"/>
      <c r="D1005" s="20"/>
      <c r="E1005" s="39"/>
      <c r="F1005" s="20"/>
      <c r="G1005" s="20"/>
      <c r="H1005" s="20"/>
      <c r="I1005" s="39"/>
      <c r="J1005" s="20"/>
      <c r="K1005" s="20"/>
      <c r="L1005" s="20"/>
      <c r="M1005" s="20"/>
      <c r="N1005" s="39"/>
      <c r="O1005" s="20" t="s">
        <v>291</v>
      </c>
      <c r="P1005" s="20" t="s">
        <v>518</v>
      </c>
      <c r="Q1005" s="20" t="s">
        <v>779</v>
      </c>
      <c r="R1005" s="20" t="s">
        <v>1951</v>
      </c>
      <c r="S1005" s="20">
        <v>20194065</v>
      </c>
      <c r="T1005" s="39"/>
      <c r="U1005" s="20"/>
      <c r="V1005" s="20"/>
      <c r="W1005" s="39"/>
      <c r="X1005" s="20"/>
      <c r="Y1005" s="20"/>
      <c r="Z1005" s="20"/>
      <c r="AA1005" s="39"/>
    </row>
    <row r="1006" spans="2:27" ht="15.75" customHeight="1">
      <c r="B1006" s="39"/>
      <c r="C1006" s="20"/>
      <c r="D1006" s="20"/>
      <c r="E1006" s="39"/>
      <c r="F1006" s="20"/>
      <c r="G1006" s="20"/>
      <c r="H1006" s="20"/>
      <c r="I1006" s="39"/>
      <c r="J1006" s="20"/>
      <c r="K1006" s="20"/>
      <c r="L1006" s="20"/>
      <c r="M1006" s="20"/>
      <c r="N1006" s="39"/>
      <c r="O1006" s="20" t="s">
        <v>291</v>
      </c>
      <c r="P1006" s="20" t="s">
        <v>518</v>
      </c>
      <c r="Q1006" s="20" t="s">
        <v>779</v>
      </c>
      <c r="R1006" s="20" t="s">
        <v>1952</v>
      </c>
      <c r="S1006" s="20">
        <v>20194017</v>
      </c>
      <c r="T1006" s="39"/>
      <c r="U1006" s="20"/>
      <c r="V1006" s="20"/>
      <c r="W1006" s="39"/>
      <c r="X1006" s="20"/>
      <c r="Y1006" s="20"/>
      <c r="Z1006" s="20"/>
      <c r="AA1006" s="39"/>
    </row>
    <row r="1007" spans="2:27" ht="15.75" customHeight="1">
      <c r="B1007" s="39"/>
      <c r="C1007" s="20"/>
      <c r="D1007" s="20"/>
      <c r="E1007" s="39"/>
      <c r="F1007" s="20"/>
      <c r="G1007" s="20"/>
      <c r="H1007" s="20"/>
      <c r="I1007" s="39"/>
      <c r="J1007" s="20"/>
      <c r="K1007" s="20"/>
      <c r="L1007" s="20"/>
      <c r="M1007" s="20"/>
      <c r="N1007" s="39"/>
      <c r="O1007" s="20" t="s">
        <v>291</v>
      </c>
      <c r="P1007" s="20" t="s">
        <v>518</v>
      </c>
      <c r="Q1007" s="20" t="s">
        <v>779</v>
      </c>
      <c r="R1007" s="20" t="s">
        <v>1953</v>
      </c>
      <c r="S1007" s="20">
        <v>20194077</v>
      </c>
      <c r="T1007" s="39"/>
      <c r="U1007" s="20"/>
      <c r="V1007" s="20"/>
      <c r="W1007" s="39"/>
      <c r="X1007" s="20"/>
      <c r="Y1007" s="20"/>
      <c r="Z1007" s="20"/>
      <c r="AA1007" s="39"/>
    </row>
    <row r="1008" spans="2:27" ht="15.75" customHeight="1">
      <c r="B1008" s="39"/>
      <c r="C1008" s="20"/>
      <c r="D1008" s="20"/>
      <c r="E1008" s="39"/>
      <c r="F1008" s="20"/>
      <c r="G1008" s="20"/>
      <c r="H1008" s="20"/>
      <c r="I1008" s="39"/>
      <c r="J1008" s="20"/>
      <c r="K1008" s="20"/>
      <c r="L1008" s="20"/>
      <c r="M1008" s="20"/>
      <c r="N1008" s="39"/>
      <c r="O1008" s="20" t="s">
        <v>291</v>
      </c>
      <c r="P1008" s="20" t="s">
        <v>518</v>
      </c>
      <c r="Q1008" s="20" t="s">
        <v>779</v>
      </c>
      <c r="R1008" s="20" t="s">
        <v>1954</v>
      </c>
      <c r="S1008" s="20">
        <v>20194089</v>
      </c>
      <c r="T1008" s="39"/>
      <c r="U1008" s="20"/>
      <c r="V1008" s="20"/>
      <c r="W1008" s="39"/>
      <c r="X1008" s="20"/>
      <c r="Y1008" s="20"/>
      <c r="Z1008" s="20"/>
      <c r="AA1008" s="39"/>
    </row>
    <row r="1009" spans="2:27" ht="15.75" customHeight="1">
      <c r="B1009" s="39"/>
      <c r="C1009" s="20"/>
      <c r="D1009" s="20"/>
      <c r="E1009" s="39"/>
      <c r="F1009" s="20"/>
      <c r="G1009" s="20"/>
      <c r="H1009" s="20"/>
      <c r="I1009" s="39"/>
      <c r="J1009" s="20"/>
      <c r="K1009" s="20"/>
      <c r="L1009" s="20"/>
      <c r="M1009" s="20"/>
      <c r="N1009" s="39"/>
      <c r="O1009" s="20" t="s">
        <v>291</v>
      </c>
      <c r="P1009" s="20" t="s">
        <v>518</v>
      </c>
      <c r="Q1009" s="20" t="s">
        <v>779</v>
      </c>
      <c r="R1009" s="20" t="s">
        <v>1955</v>
      </c>
      <c r="S1009" s="20">
        <v>20194095</v>
      </c>
      <c r="T1009" s="39"/>
      <c r="U1009" s="20"/>
      <c r="V1009" s="20"/>
      <c r="W1009" s="39"/>
      <c r="X1009" s="20"/>
      <c r="Y1009" s="20"/>
      <c r="Z1009" s="20"/>
      <c r="AA1009" s="39"/>
    </row>
    <row r="1010" spans="2:27" ht="15.75" customHeight="1">
      <c r="B1010" s="39"/>
      <c r="C1010" s="20"/>
      <c r="D1010" s="20"/>
      <c r="E1010" s="39"/>
      <c r="F1010" s="20"/>
      <c r="G1010" s="20"/>
      <c r="H1010" s="20"/>
      <c r="I1010" s="39"/>
      <c r="J1010" s="20"/>
      <c r="K1010" s="20"/>
      <c r="L1010" s="20"/>
      <c r="M1010" s="20"/>
      <c r="N1010" s="39"/>
      <c r="O1010" s="20" t="s">
        <v>291</v>
      </c>
      <c r="P1010" s="20" t="s">
        <v>518</v>
      </c>
      <c r="Q1010" s="20" t="s">
        <v>779</v>
      </c>
      <c r="R1010" s="20" t="s">
        <v>1956</v>
      </c>
      <c r="S1010" s="20">
        <v>20194035</v>
      </c>
      <c r="T1010" s="39"/>
      <c r="U1010" s="20"/>
      <c r="V1010" s="20"/>
      <c r="W1010" s="39"/>
      <c r="X1010" s="20"/>
      <c r="Y1010" s="20"/>
      <c r="Z1010" s="20"/>
      <c r="AA1010" s="39"/>
    </row>
    <row r="1011" spans="2:27" ht="15.75" customHeight="1">
      <c r="B1011" s="39"/>
      <c r="C1011" s="20"/>
      <c r="D1011" s="20"/>
      <c r="E1011" s="39"/>
      <c r="F1011" s="20"/>
      <c r="G1011" s="20"/>
      <c r="H1011" s="20"/>
      <c r="I1011" s="39"/>
      <c r="J1011" s="20"/>
      <c r="K1011" s="20"/>
      <c r="L1011" s="20"/>
      <c r="M1011" s="20"/>
      <c r="N1011" s="39"/>
      <c r="O1011" s="20" t="s">
        <v>291</v>
      </c>
      <c r="P1011" s="20" t="s">
        <v>518</v>
      </c>
      <c r="Q1011" s="20" t="s">
        <v>779</v>
      </c>
      <c r="R1011" s="20" t="s">
        <v>1957</v>
      </c>
      <c r="S1011" s="20">
        <v>20194053</v>
      </c>
      <c r="T1011" s="39"/>
      <c r="U1011" s="20"/>
      <c r="V1011" s="20"/>
      <c r="W1011" s="39"/>
      <c r="X1011" s="20"/>
      <c r="Y1011" s="20"/>
      <c r="Z1011" s="20"/>
      <c r="AA1011" s="39"/>
    </row>
    <row r="1012" spans="2:27" ht="15.75" customHeight="1">
      <c r="B1012" s="39"/>
      <c r="C1012" s="20"/>
      <c r="D1012" s="20"/>
      <c r="E1012" s="39"/>
      <c r="F1012" s="20"/>
      <c r="G1012" s="20"/>
      <c r="H1012" s="20"/>
      <c r="I1012" s="39"/>
      <c r="J1012" s="20"/>
      <c r="K1012" s="20"/>
      <c r="L1012" s="20"/>
      <c r="M1012" s="20"/>
      <c r="N1012" s="39"/>
      <c r="O1012" s="20" t="s">
        <v>291</v>
      </c>
      <c r="P1012" s="20" t="s">
        <v>518</v>
      </c>
      <c r="Q1012" s="20" t="s">
        <v>781</v>
      </c>
      <c r="R1012" s="20" t="s">
        <v>1958</v>
      </c>
      <c r="S1012" s="20">
        <v>20195415</v>
      </c>
      <c r="T1012" s="39"/>
      <c r="U1012" s="20"/>
      <c r="V1012" s="20"/>
      <c r="W1012" s="39"/>
      <c r="X1012" s="20"/>
      <c r="Y1012" s="20"/>
      <c r="Z1012" s="20"/>
      <c r="AA1012" s="39"/>
    </row>
    <row r="1013" spans="2:27" ht="15.75" customHeight="1">
      <c r="B1013" s="39"/>
      <c r="C1013" s="20"/>
      <c r="D1013" s="20"/>
      <c r="E1013" s="39"/>
      <c r="F1013" s="20"/>
      <c r="G1013" s="20"/>
      <c r="H1013" s="20"/>
      <c r="I1013" s="39"/>
      <c r="J1013" s="20"/>
      <c r="K1013" s="20"/>
      <c r="L1013" s="20"/>
      <c r="M1013" s="20"/>
      <c r="N1013" s="39"/>
      <c r="O1013" s="20" t="s">
        <v>291</v>
      </c>
      <c r="P1013" s="20" t="s">
        <v>518</v>
      </c>
      <c r="Q1013" s="20" t="s">
        <v>781</v>
      </c>
      <c r="R1013" s="20" t="s">
        <v>1959</v>
      </c>
      <c r="S1013" s="20">
        <v>20195420</v>
      </c>
      <c r="T1013" s="39"/>
      <c r="U1013" s="20"/>
      <c r="V1013" s="20"/>
      <c r="W1013" s="39"/>
      <c r="X1013" s="20"/>
      <c r="Y1013" s="20"/>
      <c r="Z1013" s="20"/>
      <c r="AA1013" s="39"/>
    </row>
    <row r="1014" spans="2:27" ht="15.75" customHeight="1">
      <c r="B1014" s="39"/>
      <c r="C1014" s="20"/>
      <c r="D1014" s="20"/>
      <c r="E1014" s="39"/>
      <c r="F1014" s="20"/>
      <c r="G1014" s="20"/>
      <c r="H1014" s="20"/>
      <c r="I1014" s="39"/>
      <c r="J1014" s="20"/>
      <c r="K1014" s="20"/>
      <c r="L1014" s="20"/>
      <c r="M1014" s="20"/>
      <c r="N1014" s="39"/>
      <c r="O1014" s="20" t="s">
        <v>291</v>
      </c>
      <c r="P1014" s="20" t="s">
        <v>518</v>
      </c>
      <c r="Q1014" s="20" t="s">
        <v>781</v>
      </c>
      <c r="R1014" s="20" t="s">
        <v>1960</v>
      </c>
      <c r="S1014" s="20">
        <v>20195428</v>
      </c>
      <c r="T1014" s="39"/>
      <c r="U1014" s="20"/>
      <c r="V1014" s="20"/>
      <c r="W1014" s="39"/>
      <c r="X1014" s="20"/>
      <c r="Y1014" s="20"/>
      <c r="Z1014" s="20"/>
      <c r="AA1014" s="39"/>
    </row>
    <row r="1015" spans="2:27" ht="15.75" customHeight="1">
      <c r="B1015" s="39"/>
      <c r="C1015" s="20"/>
      <c r="D1015" s="20"/>
      <c r="E1015" s="39"/>
      <c r="F1015" s="20"/>
      <c r="G1015" s="20"/>
      <c r="H1015" s="20"/>
      <c r="I1015" s="39"/>
      <c r="J1015" s="20"/>
      <c r="K1015" s="20"/>
      <c r="L1015" s="20"/>
      <c r="M1015" s="20"/>
      <c r="N1015" s="39"/>
      <c r="O1015" s="20" t="s">
        <v>291</v>
      </c>
      <c r="P1015" s="20" t="s">
        <v>518</v>
      </c>
      <c r="Q1015" s="20" t="s">
        <v>781</v>
      </c>
      <c r="R1015" s="20" t="s">
        <v>1961</v>
      </c>
      <c r="S1015" s="20">
        <v>20195422</v>
      </c>
      <c r="T1015" s="39"/>
      <c r="U1015" s="20"/>
      <c r="V1015" s="20"/>
      <c r="W1015" s="39"/>
      <c r="X1015" s="20"/>
      <c r="Y1015" s="20"/>
      <c r="Z1015" s="20"/>
      <c r="AA1015" s="39"/>
    </row>
    <row r="1016" spans="2:27" ht="15.75" customHeight="1">
      <c r="B1016" s="39"/>
      <c r="C1016" s="20"/>
      <c r="D1016" s="20"/>
      <c r="E1016" s="39"/>
      <c r="F1016" s="20"/>
      <c r="G1016" s="20"/>
      <c r="H1016" s="20"/>
      <c r="I1016" s="39"/>
      <c r="J1016" s="20"/>
      <c r="K1016" s="20"/>
      <c r="L1016" s="20"/>
      <c r="M1016" s="20"/>
      <c r="N1016" s="39"/>
      <c r="O1016" s="20" t="s">
        <v>291</v>
      </c>
      <c r="P1016" s="20" t="s">
        <v>518</v>
      </c>
      <c r="Q1016" s="20" t="s">
        <v>781</v>
      </c>
      <c r="R1016" s="20" t="s">
        <v>1962</v>
      </c>
      <c r="S1016" s="20">
        <v>20195450</v>
      </c>
      <c r="T1016" s="39"/>
      <c r="U1016" s="20"/>
      <c r="V1016" s="20"/>
      <c r="W1016" s="39"/>
      <c r="X1016" s="20"/>
      <c r="Y1016" s="20"/>
      <c r="Z1016" s="20"/>
      <c r="AA1016" s="39"/>
    </row>
    <row r="1017" spans="2:27" ht="15.75" customHeight="1">
      <c r="B1017" s="39"/>
      <c r="C1017" s="20"/>
      <c r="D1017" s="20"/>
      <c r="E1017" s="39"/>
      <c r="F1017" s="20"/>
      <c r="G1017" s="20"/>
      <c r="H1017" s="20"/>
      <c r="I1017" s="39"/>
      <c r="J1017" s="20"/>
      <c r="K1017" s="20"/>
      <c r="L1017" s="20"/>
      <c r="M1017" s="20"/>
      <c r="N1017" s="39"/>
      <c r="O1017" s="20" t="s">
        <v>291</v>
      </c>
      <c r="P1017" s="20" t="s">
        <v>518</v>
      </c>
      <c r="Q1017" s="20" t="s">
        <v>781</v>
      </c>
      <c r="R1017" s="20" t="s">
        <v>1963</v>
      </c>
      <c r="S1017" s="20">
        <v>20195447</v>
      </c>
      <c r="T1017" s="39"/>
      <c r="U1017" s="20"/>
      <c r="V1017" s="20"/>
      <c r="W1017" s="39"/>
      <c r="X1017" s="20"/>
      <c r="Y1017" s="20"/>
      <c r="Z1017" s="20"/>
      <c r="AA1017" s="39"/>
    </row>
    <row r="1018" spans="2:27" ht="15.75" customHeight="1">
      <c r="B1018" s="39"/>
      <c r="C1018" s="20"/>
      <c r="D1018" s="20"/>
      <c r="E1018" s="39"/>
      <c r="F1018" s="20"/>
      <c r="G1018" s="20"/>
      <c r="H1018" s="20"/>
      <c r="I1018" s="39"/>
      <c r="J1018" s="20"/>
      <c r="K1018" s="20"/>
      <c r="L1018" s="20"/>
      <c r="M1018" s="20"/>
      <c r="N1018" s="39"/>
      <c r="O1018" s="20" t="s">
        <v>291</v>
      </c>
      <c r="P1018" s="20" t="s">
        <v>518</v>
      </c>
      <c r="Q1018" s="20" t="s">
        <v>781</v>
      </c>
      <c r="R1018" s="20" t="s">
        <v>1964</v>
      </c>
      <c r="S1018" s="20">
        <v>20195499</v>
      </c>
      <c r="T1018" s="39"/>
      <c r="U1018" s="20"/>
      <c r="V1018" s="20"/>
      <c r="W1018" s="39"/>
      <c r="X1018" s="20"/>
      <c r="Y1018" s="20"/>
      <c r="Z1018" s="20"/>
      <c r="AA1018" s="39"/>
    </row>
    <row r="1019" spans="2:27" ht="15.75" customHeight="1">
      <c r="B1019" s="39"/>
      <c r="C1019" s="20"/>
      <c r="D1019" s="20"/>
      <c r="E1019" s="39"/>
      <c r="F1019" s="20"/>
      <c r="G1019" s="20"/>
      <c r="H1019" s="20"/>
      <c r="I1019" s="39"/>
      <c r="J1019" s="20"/>
      <c r="K1019" s="20"/>
      <c r="L1019" s="20"/>
      <c r="M1019" s="20"/>
      <c r="N1019" s="39"/>
      <c r="O1019" s="20" t="s">
        <v>291</v>
      </c>
      <c r="P1019" s="20" t="s">
        <v>518</v>
      </c>
      <c r="Q1019" s="20" t="s">
        <v>781</v>
      </c>
      <c r="R1019" s="20" t="s">
        <v>1965</v>
      </c>
      <c r="S1019" s="20">
        <v>20195466</v>
      </c>
      <c r="T1019" s="39"/>
      <c r="U1019" s="20"/>
      <c r="V1019" s="20"/>
      <c r="W1019" s="39"/>
      <c r="X1019" s="20"/>
      <c r="Y1019" s="20"/>
      <c r="Z1019" s="20"/>
      <c r="AA1019" s="39"/>
    </row>
    <row r="1020" spans="2:27" ht="15.75" customHeight="1">
      <c r="B1020" s="39"/>
      <c r="C1020" s="20"/>
      <c r="D1020" s="20"/>
      <c r="E1020" s="39"/>
      <c r="F1020" s="20"/>
      <c r="G1020" s="20"/>
      <c r="H1020" s="20"/>
      <c r="I1020" s="39"/>
      <c r="J1020" s="20"/>
      <c r="K1020" s="20"/>
      <c r="L1020" s="20"/>
      <c r="M1020" s="20"/>
      <c r="N1020" s="39"/>
      <c r="O1020" s="20" t="s">
        <v>291</v>
      </c>
      <c r="P1020" s="20" t="s">
        <v>518</v>
      </c>
      <c r="Q1020" s="20" t="s">
        <v>781</v>
      </c>
      <c r="R1020" s="20" t="s">
        <v>1966</v>
      </c>
      <c r="S1020" s="20">
        <v>20195425</v>
      </c>
      <c r="T1020" s="39"/>
      <c r="U1020" s="20"/>
      <c r="V1020" s="20"/>
      <c r="W1020" s="39"/>
      <c r="X1020" s="20"/>
      <c r="Y1020" s="20"/>
      <c r="Z1020" s="20"/>
      <c r="AA1020" s="39"/>
    </row>
    <row r="1021" spans="2:27" ht="15.75" customHeight="1">
      <c r="B1021" s="39"/>
      <c r="C1021" s="20"/>
      <c r="D1021" s="20"/>
      <c r="E1021" s="39"/>
      <c r="F1021" s="20"/>
      <c r="G1021" s="20"/>
      <c r="H1021" s="20"/>
      <c r="I1021" s="39"/>
      <c r="J1021" s="20"/>
      <c r="K1021" s="20"/>
      <c r="L1021" s="20"/>
      <c r="M1021" s="20"/>
      <c r="N1021" s="39"/>
      <c r="O1021" s="20" t="s">
        <v>291</v>
      </c>
      <c r="P1021" s="20" t="s">
        <v>518</v>
      </c>
      <c r="Q1021" s="20" t="s">
        <v>781</v>
      </c>
      <c r="R1021" s="20" t="s">
        <v>1967</v>
      </c>
      <c r="S1021" s="20">
        <v>20195476</v>
      </c>
      <c r="T1021" s="39"/>
      <c r="U1021" s="20"/>
      <c r="V1021" s="20"/>
      <c r="W1021" s="39"/>
      <c r="X1021" s="20"/>
      <c r="Y1021" s="20"/>
      <c r="Z1021" s="20"/>
      <c r="AA1021" s="39"/>
    </row>
    <row r="1022" spans="2:27" ht="15.75" customHeight="1">
      <c r="B1022" s="39"/>
      <c r="C1022" s="20"/>
      <c r="D1022" s="20"/>
      <c r="E1022" s="39"/>
      <c r="F1022" s="20"/>
      <c r="G1022" s="20"/>
      <c r="H1022" s="20"/>
      <c r="I1022" s="39"/>
      <c r="J1022" s="20"/>
      <c r="K1022" s="20"/>
      <c r="L1022" s="20"/>
      <c r="M1022" s="20"/>
      <c r="N1022" s="39"/>
      <c r="O1022" s="20" t="s">
        <v>291</v>
      </c>
      <c r="P1022" s="20" t="s">
        <v>518</v>
      </c>
      <c r="Q1022" s="20" t="s">
        <v>781</v>
      </c>
      <c r="R1022" s="20" t="s">
        <v>1968</v>
      </c>
      <c r="S1022" s="20">
        <v>20195485</v>
      </c>
      <c r="T1022" s="39"/>
      <c r="U1022" s="20"/>
      <c r="V1022" s="20"/>
      <c r="W1022" s="39"/>
      <c r="X1022" s="20"/>
      <c r="Y1022" s="20"/>
      <c r="Z1022" s="20"/>
      <c r="AA1022" s="39"/>
    </row>
    <row r="1023" spans="2:27" ht="15.75" customHeight="1">
      <c r="B1023" s="39"/>
      <c r="C1023" s="20"/>
      <c r="D1023" s="20"/>
      <c r="E1023" s="39"/>
      <c r="F1023" s="20"/>
      <c r="G1023" s="20"/>
      <c r="H1023" s="20"/>
      <c r="I1023" s="39"/>
      <c r="J1023" s="20"/>
      <c r="K1023" s="20"/>
      <c r="L1023" s="20"/>
      <c r="M1023" s="20"/>
      <c r="N1023" s="39"/>
      <c r="O1023" s="20" t="s">
        <v>291</v>
      </c>
      <c r="P1023" s="20" t="s">
        <v>518</v>
      </c>
      <c r="Q1023" s="20" t="s">
        <v>783</v>
      </c>
      <c r="R1023" s="20" t="s">
        <v>1969</v>
      </c>
      <c r="S1023" s="20">
        <v>20197284</v>
      </c>
      <c r="T1023" s="39"/>
      <c r="U1023" s="20"/>
      <c r="V1023" s="20"/>
      <c r="W1023" s="39"/>
      <c r="X1023" s="20"/>
      <c r="Y1023" s="20"/>
      <c r="Z1023" s="20"/>
      <c r="AA1023" s="39"/>
    </row>
    <row r="1024" spans="2:27" ht="15.75" customHeight="1">
      <c r="B1024" s="39"/>
      <c r="C1024" s="20"/>
      <c r="D1024" s="20"/>
      <c r="E1024" s="39"/>
      <c r="F1024" s="20"/>
      <c r="G1024" s="20"/>
      <c r="H1024" s="20"/>
      <c r="I1024" s="39"/>
      <c r="J1024" s="20"/>
      <c r="K1024" s="20"/>
      <c r="L1024" s="20"/>
      <c r="M1024" s="20"/>
      <c r="N1024" s="39"/>
      <c r="O1024" s="20" t="s">
        <v>291</v>
      </c>
      <c r="P1024" s="20" t="s">
        <v>518</v>
      </c>
      <c r="Q1024" s="20" t="s">
        <v>783</v>
      </c>
      <c r="R1024" s="20" t="s">
        <v>1970</v>
      </c>
      <c r="S1024" s="20">
        <v>20197217</v>
      </c>
      <c r="T1024" s="39"/>
      <c r="U1024" s="20"/>
      <c r="V1024" s="20"/>
      <c r="W1024" s="39"/>
      <c r="X1024" s="20"/>
      <c r="Y1024" s="20"/>
      <c r="Z1024" s="20"/>
      <c r="AA1024" s="39"/>
    </row>
    <row r="1025" spans="2:27" ht="15.75" customHeight="1">
      <c r="B1025" s="39"/>
      <c r="C1025" s="20"/>
      <c r="D1025" s="20"/>
      <c r="E1025" s="39"/>
      <c r="F1025" s="20"/>
      <c r="G1025" s="20"/>
      <c r="H1025" s="20"/>
      <c r="I1025" s="39"/>
      <c r="J1025" s="20"/>
      <c r="K1025" s="20"/>
      <c r="L1025" s="20"/>
      <c r="M1025" s="20"/>
      <c r="N1025" s="39"/>
      <c r="O1025" s="20" t="s">
        <v>291</v>
      </c>
      <c r="P1025" s="20" t="s">
        <v>518</v>
      </c>
      <c r="Q1025" s="20" t="s">
        <v>783</v>
      </c>
      <c r="R1025" s="20" t="s">
        <v>866</v>
      </c>
      <c r="S1025" s="20">
        <v>20197235</v>
      </c>
      <c r="T1025" s="39"/>
      <c r="U1025" s="20"/>
      <c r="V1025" s="20"/>
      <c r="W1025" s="39"/>
      <c r="X1025" s="20"/>
      <c r="Y1025" s="20"/>
      <c r="Z1025" s="20"/>
      <c r="AA1025" s="39"/>
    </row>
    <row r="1026" spans="2:27" ht="15.75" customHeight="1">
      <c r="B1026" s="39"/>
      <c r="C1026" s="20"/>
      <c r="D1026" s="20"/>
      <c r="E1026" s="39"/>
      <c r="F1026" s="20"/>
      <c r="G1026" s="20"/>
      <c r="H1026" s="20"/>
      <c r="I1026" s="39"/>
      <c r="J1026" s="20"/>
      <c r="K1026" s="20"/>
      <c r="L1026" s="20"/>
      <c r="M1026" s="20"/>
      <c r="N1026" s="39"/>
      <c r="O1026" s="20" t="s">
        <v>291</v>
      </c>
      <c r="P1026" s="20" t="s">
        <v>518</v>
      </c>
      <c r="Q1026" s="20" t="s">
        <v>783</v>
      </c>
      <c r="R1026" s="20" t="s">
        <v>1971</v>
      </c>
      <c r="S1026" s="20">
        <v>20197277</v>
      </c>
      <c r="T1026" s="39"/>
      <c r="U1026" s="20"/>
      <c r="V1026" s="20"/>
      <c r="W1026" s="39"/>
      <c r="X1026" s="20"/>
      <c r="Y1026" s="20"/>
      <c r="Z1026" s="20"/>
      <c r="AA1026" s="39"/>
    </row>
    <row r="1027" spans="2:27" ht="15.75" customHeight="1">
      <c r="B1027" s="39"/>
      <c r="C1027" s="20"/>
      <c r="D1027" s="20"/>
      <c r="E1027" s="39"/>
      <c r="F1027" s="20"/>
      <c r="G1027" s="20"/>
      <c r="H1027" s="20"/>
      <c r="I1027" s="39"/>
      <c r="J1027" s="20"/>
      <c r="K1027" s="20"/>
      <c r="L1027" s="20"/>
      <c r="M1027" s="20"/>
      <c r="N1027" s="39"/>
      <c r="O1027" s="20" t="s">
        <v>291</v>
      </c>
      <c r="P1027" s="20" t="s">
        <v>518</v>
      </c>
      <c r="Q1027" s="20" t="s">
        <v>783</v>
      </c>
      <c r="R1027" s="20" t="s">
        <v>783</v>
      </c>
      <c r="S1027" s="20">
        <v>20197252</v>
      </c>
      <c r="T1027" s="39"/>
      <c r="U1027" s="20"/>
      <c r="V1027" s="20"/>
      <c r="W1027" s="39"/>
      <c r="X1027" s="20"/>
      <c r="Y1027" s="20"/>
      <c r="Z1027" s="20"/>
      <c r="AA1027" s="39"/>
    </row>
    <row r="1028" spans="2:27" ht="15.75" customHeight="1">
      <c r="B1028" s="39"/>
      <c r="C1028" s="20"/>
      <c r="D1028" s="20"/>
      <c r="E1028" s="39"/>
      <c r="F1028" s="20"/>
      <c r="G1028" s="20"/>
      <c r="H1028" s="20"/>
      <c r="I1028" s="39"/>
      <c r="J1028" s="20"/>
      <c r="K1028" s="20"/>
      <c r="L1028" s="20"/>
      <c r="M1028" s="20"/>
      <c r="N1028" s="39"/>
      <c r="O1028" s="20" t="s">
        <v>291</v>
      </c>
      <c r="P1028" s="20" t="s">
        <v>518</v>
      </c>
      <c r="Q1028" s="20" t="s">
        <v>783</v>
      </c>
      <c r="R1028" s="20" t="s">
        <v>1972</v>
      </c>
      <c r="S1028" s="20">
        <v>20197299</v>
      </c>
      <c r="T1028" s="39"/>
      <c r="U1028" s="20"/>
      <c r="V1028" s="20"/>
      <c r="W1028" s="39"/>
      <c r="X1028" s="20"/>
      <c r="Y1028" s="20"/>
      <c r="Z1028" s="20"/>
      <c r="AA1028" s="39"/>
    </row>
    <row r="1029" spans="2:27" ht="15.75" customHeight="1">
      <c r="B1029" s="39"/>
      <c r="C1029" s="20"/>
      <c r="D1029" s="20"/>
      <c r="E1029" s="39"/>
      <c r="F1029" s="20"/>
      <c r="G1029" s="20"/>
      <c r="H1029" s="20"/>
      <c r="I1029" s="39"/>
      <c r="J1029" s="20"/>
      <c r="K1029" s="20"/>
      <c r="L1029" s="20"/>
      <c r="M1029" s="20"/>
      <c r="N1029" s="39"/>
      <c r="O1029" s="20" t="s">
        <v>291</v>
      </c>
      <c r="P1029" s="20" t="s">
        <v>518</v>
      </c>
      <c r="Q1029" s="20" t="s">
        <v>783</v>
      </c>
      <c r="R1029" s="20" t="s">
        <v>1973</v>
      </c>
      <c r="S1029" s="20">
        <v>20197263</v>
      </c>
      <c r="T1029" s="39"/>
      <c r="U1029" s="20"/>
      <c r="V1029" s="20"/>
      <c r="W1029" s="39"/>
      <c r="X1029" s="20"/>
      <c r="Y1029" s="20"/>
      <c r="Z1029" s="20"/>
      <c r="AA1029" s="39"/>
    </row>
    <row r="1030" spans="2:27" ht="15.75" customHeight="1">
      <c r="B1030" s="39"/>
      <c r="C1030" s="20"/>
      <c r="D1030" s="20"/>
      <c r="E1030" s="39"/>
      <c r="F1030" s="20"/>
      <c r="G1030" s="20"/>
      <c r="H1030" s="20"/>
      <c r="I1030" s="39"/>
      <c r="J1030" s="20"/>
      <c r="K1030" s="20"/>
      <c r="L1030" s="20"/>
      <c r="M1030" s="20"/>
      <c r="N1030" s="39"/>
      <c r="O1030" s="20" t="s">
        <v>291</v>
      </c>
      <c r="P1030" s="20" t="s">
        <v>518</v>
      </c>
      <c r="Q1030" s="20" t="s">
        <v>783</v>
      </c>
      <c r="R1030" s="20" t="s">
        <v>1974</v>
      </c>
      <c r="S1030" s="20">
        <v>20197287</v>
      </c>
      <c r="T1030" s="39"/>
      <c r="U1030" s="20"/>
      <c r="V1030" s="20"/>
      <c r="W1030" s="39"/>
      <c r="X1030" s="20"/>
      <c r="Y1030" s="20"/>
      <c r="Z1030" s="20"/>
      <c r="AA1030" s="39"/>
    </row>
    <row r="1031" spans="2:27" ht="15.75" customHeight="1">
      <c r="B1031" s="39"/>
      <c r="C1031" s="20"/>
      <c r="D1031" s="20"/>
      <c r="E1031" s="39"/>
      <c r="F1031" s="20"/>
      <c r="G1031" s="20"/>
      <c r="H1031" s="20"/>
      <c r="I1031" s="39"/>
      <c r="J1031" s="20"/>
      <c r="K1031" s="20"/>
      <c r="L1031" s="20"/>
      <c r="M1031" s="20"/>
      <c r="N1031" s="39"/>
      <c r="O1031" s="20" t="s">
        <v>291</v>
      </c>
      <c r="P1031" s="20" t="s">
        <v>518</v>
      </c>
      <c r="Q1031" s="20" t="s">
        <v>785</v>
      </c>
      <c r="R1031" s="20" t="s">
        <v>1975</v>
      </c>
      <c r="S1031" s="20">
        <v>20197413</v>
      </c>
      <c r="T1031" s="39"/>
      <c r="U1031" s="20"/>
      <c r="V1031" s="20"/>
      <c r="W1031" s="39"/>
      <c r="X1031" s="20"/>
      <c r="Y1031" s="20"/>
      <c r="Z1031" s="20"/>
      <c r="AA1031" s="39"/>
    </row>
    <row r="1032" spans="2:27" ht="15.75" customHeight="1">
      <c r="B1032" s="39"/>
      <c r="C1032" s="20"/>
      <c r="D1032" s="20"/>
      <c r="E1032" s="39"/>
      <c r="F1032" s="20"/>
      <c r="G1032" s="20"/>
      <c r="H1032" s="20"/>
      <c r="I1032" s="39"/>
      <c r="J1032" s="20"/>
      <c r="K1032" s="20"/>
      <c r="L1032" s="20"/>
      <c r="M1032" s="20"/>
      <c r="N1032" s="39"/>
      <c r="O1032" s="20" t="s">
        <v>291</v>
      </c>
      <c r="P1032" s="20" t="s">
        <v>518</v>
      </c>
      <c r="Q1032" s="20" t="s">
        <v>785</v>
      </c>
      <c r="R1032" s="20" t="s">
        <v>1976</v>
      </c>
      <c r="S1032" s="20">
        <v>20197417</v>
      </c>
      <c r="T1032" s="39"/>
      <c r="U1032" s="20"/>
      <c r="V1032" s="20"/>
      <c r="W1032" s="39"/>
      <c r="X1032" s="20"/>
      <c r="Y1032" s="20"/>
      <c r="Z1032" s="20"/>
      <c r="AA1032" s="39"/>
    </row>
    <row r="1033" spans="2:27" ht="15.75" customHeight="1">
      <c r="B1033" s="39"/>
      <c r="C1033" s="20"/>
      <c r="D1033" s="20"/>
      <c r="E1033" s="39"/>
      <c r="F1033" s="20"/>
      <c r="G1033" s="20"/>
      <c r="H1033" s="20"/>
      <c r="I1033" s="39"/>
      <c r="J1033" s="20"/>
      <c r="K1033" s="20"/>
      <c r="L1033" s="20"/>
      <c r="M1033" s="20"/>
      <c r="N1033" s="39"/>
      <c r="O1033" s="20" t="s">
        <v>291</v>
      </c>
      <c r="P1033" s="20" t="s">
        <v>518</v>
      </c>
      <c r="Q1033" s="20" t="s">
        <v>785</v>
      </c>
      <c r="R1033" s="20" t="s">
        <v>1977</v>
      </c>
      <c r="S1033" s="20">
        <v>20197445</v>
      </c>
      <c r="T1033" s="39"/>
      <c r="U1033" s="20"/>
      <c r="V1033" s="20"/>
      <c r="W1033" s="39"/>
      <c r="X1033" s="20"/>
      <c r="Y1033" s="20"/>
      <c r="Z1033" s="20"/>
      <c r="AA1033" s="39"/>
    </row>
    <row r="1034" spans="2:27" ht="15.75" customHeight="1">
      <c r="B1034" s="39"/>
      <c r="C1034" s="20"/>
      <c r="D1034" s="20"/>
      <c r="E1034" s="39"/>
      <c r="F1034" s="20"/>
      <c r="G1034" s="20"/>
      <c r="H1034" s="20"/>
      <c r="I1034" s="39"/>
      <c r="J1034" s="20"/>
      <c r="K1034" s="20"/>
      <c r="L1034" s="20"/>
      <c r="M1034" s="20"/>
      <c r="N1034" s="39"/>
      <c r="O1034" s="20" t="s">
        <v>291</v>
      </c>
      <c r="P1034" s="20" t="s">
        <v>518</v>
      </c>
      <c r="Q1034" s="20" t="s">
        <v>785</v>
      </c>
      <c r="R1034" s="20" t="s">
        <v>1978</v>
      </c>
      <c r="S1034" s="20">
        <v>20197431</v>
      </c>
      <c r="T1034" s="39"/>
      <c r="U1034" s="20"/>
      <c r="V1034" s="20"/>
      <c r="W1034" s="39"/>
      <c r="X1034" s="20"/>
      <c r="Y1034" s="20"/>
      <c r="Z1034" s="20"/>
      <c r="AA1034" s="39"/>
    </row>
    <row r="1035" spans="2:27" ht="15.75" customHeight="1">
      <c r="B1035" s="39"/>
      <c r="C1035" s="20"/>
      <c r="D1035" s="20"/>
      <c r="E1035" s="39"/>
      <c r="F1035" s="20"/>
      <c r="G1035" s="20"/>
      <c r="H1035" s="20"/>
      <c r="I1035" s="39"/>
      <c r="J1035" s="20"/>
      <c r="K1035" s="20"/>
      <c r="L1035" s="20"/>
      <c r="M1035" s="20"/>
      <c r="N1035" s="39"/>
      <c r="O1035" s="20" t="s">
        <v>291</v>
      </c>
      <c r="P1035" s="20" t="s">
        <v>518</v>
      </c>
      <c r="Q1035" s="20" t="s">
        <v>785</v>
      </c>
      <c r="R1035" s="20" t="s">
        <v>1979</v>
      </c>
      <c r="S1035" s="20">
        <v>20197453</v>
      </c>
      <c r="T1035" s="39"/>
      <c r="U1035" s="20"/>
      <c r="V1035" s="20"/>
      <c r="W1035" s="39"/>
      <c r="X1035" s="20"/>
      <c r="Y1035" s="20"/>
      <c r="Z1035" s="20"/>
      <c r="AA1035" s="39"/>
    </row>
    <row r="1036" spans="2:27" ht="15.75" customHeight="1">
      <c r="B1036" s="39"/>
      <c r="C1036" s="20"/>
      <c r="D1036" s="20"/>
      <c r="E1036" s="39"/>
      <c r="F1036" s="20"/>
      <c r="G1036" s="20"/>
      <c r="H1036" s="20"/>
      <c r="I1036" s="39"/>
      <c r="J1036" s="20"/>
      <c r="K1036" s="20"/>
      <c r="L1036" s="20"/>
      <c r="M1036" s="20"/>
      <c r="N1036" s="39"/>
      <c r="O1036" s="20" t="s">
        <v>291</v>
      </c>
      <c r="P1036" s="20" t="s">
        <v>518</v>
      </c>
      <c r="Q1036" s="20" t="s">
        <v>785</v>
      </c>
      <c r="R1036" s="20" t="s">
        <v>1980</v>
      </c>
      <c r="S1036" s="20">
        <v>20197459</v>
      </c>
      <c r="T1036" s="39"/>
      <c r="U1036" s="20"/>
      <c r="V1036" s="20"/>
      <c r="W1036" s="39"/>
      <c r="X1036" s="20"/>
      <c r="Y1036" s="20"/>
      <c r="Z1036" s="20"/>
      <c r="AA1036" s="39"/>
    </row>
    <row r="1037" spans="2:27" ht="15.75" customHeight="1">
      <c r="B1037" s="39"/>
      <c r="C1037" s="20"/>
      <c r="D1037" s="20"/>
      <c r="E1037" s="39"/>
      <c r="F1037" s="20"/>
      <c r="G1037" s="20"/>
      <c r="H1037" s="20"/>
      <c r="I1037" s="39"/>
      <c r="J1037" s="20"/>
      <c r="K1037" s="20"/>
      <c r="L1037" s="20"/>
      <c r="M1037" s="20"/>
      <c r="N1037" s="39"/>
      <c r="O1037" s="20" t="s">
        <v>291</v>
      </c>
      <c r="P1037" s="20" t="s">
        <v>518</v>
      </c>
      <c r="Q1037" s="20" t="s">
        <v>785</v>
      </c>
      <c r="R1037" s="20" t="s">
        <v>1981</v>
      </c>
      <c r="S1037" s="20">
        <v>20197463</v>
      </c>
      <c r="T1037" s="39"/>
      <c r="U1037" s="20"/>
      <c r="V1037" s="20"/>
      <c r="W1037" s="39"/>
      <c r="X1037" s="20"/>
      <c r="Y1037" s="20"/>
      <c r="Z1037" s="20"/>
      <c r="AA1037" s="39"/>
    </row>
    <row r="1038" spans="2:27" ht="15.75" customHeight="1">
      <c r="B1038" s="39"/>
      <c r="C1038" s="20"/>
      <c r="D1038" s="20"/>
      <c r="E1038" s="39"/>
      <c r="F1038" s="20"/>
      <c r="G1038" s="20"/>
      <c r="H1038" s="20"/>
      <c r="I1038" s="39"/>
      <c r="J1038" s="20"/>
      <c r="K1038" s="20"/>
      <c r="L1038" s="20"/>
      <c r="M1038" s="20"/>
      <c r="N1038" s="39"/>
      <c r="O1038" s="20" t="s">
        <v>291</v>
      </c>
      <c r="P1038" s="20" t="s">
        <v>518</v>
      </c>
      <c r="Q1038" s="20" t="s">
        <v>785</v>
      </c>
      <c r="R1038" s="20" t="s">
        <v>1982</v>
      </c>
      <c r="S1038" s="20">
        <v>20197470</v>
      </c>
      <c r="T1038" s="39"/>
      <c r="U1038" s="20"/>
      <c r="V1038" s="20"/>
      <c r="W1038" s="39"/>
      <c r="X1038" s="20"/>
      <c r="Y1038" s="20"/>
      <c r="Z1038" s="20"/>
      <c r="AA1038" s="39"/>
    </row>
    <row r="1039" spans="2:27" ht="15.75" customHeight="1">
      <c r="B1039" s="39"/>
      <c r="C1039" s="20"/>
      <c r="D1039" s="20"/>
      <c r="E1039" s="39"/>
      <c r="F1039" s="20"/>
      <c r="G1039" s="20"/>
      <c r="H1039" s="20"/>
      <c r="I1039" s="39"/>
      <c r="J1039" s="20"/>
      <c r="K1039" s="20"/>
      <c r="L1039" s="20"/>
      <c r="M1039" s="20"/>
      <c r="N1039" s="39"/>
      <c r="O1039" s="20" t="s">
        <v>291</v>
      </c>
      <c r="P1039" s="20" t="s">
        <v>518</v>
      </c>
      <c r="Q1039" s="20" t="s">
        <v>785</v>
      </c>
      <c r="R1039" s="20" t="s">
        <v>1983</v>
      </c>
      <c r="S1039" s="20">
        <v>20197482</v>
      </c>
      <c r="T1039" s="39"/>
      <c r="U1039" s="20"/>
      <c r="V1039" s="20"/>
      <c r="W1039" s="39"/>
      <c r="X1039" s="20"/>
      <c r="Y1039" s="20"/>
      <c r="Z1039" s="20"/>
      <c r="AA1039" s="39"/>
    </row>
    <row r="1040" spans="2:27" ht="15.75" customHeight="1">
      <c r="B1040" s="39"/>
      <c r="C1040" s="20"/>
      <c r="D1040" s="20"/>
      <c r="E1040" s="39"/>
      <c r="F1040" s="20"/>
      <c r="G1040" s="20"/>
      <c r="H1040" s="20"/>
      <c r="I1040" s="39"/>
      <c r="J1040" s="20"/>
      <c r="K1040" s="20"/>
      <c r="L1040" s="20"/>
      <c r="M1040" s="20"/>
      <c r="N1040" s="39"/>
      <c r="O1040" s="20" t="s">
        <v>291</v>
      </c>
      <c r="P1040" s="20" t="s">
        <v>518</v>
      </c>
      <c r="Q1040" s="20" t="s">
        <v>785</v>
      </c>
      <c r="R1040" s="20" t="s">
        <v>1984</v>
      </c>
      <c r="S1040" s="20">
        <v>20197494</v>
      </c>
      <c r="T1040" s="39"/>
      <c r="U1040" s="20"/>
      <c r="V1040" s="20"/>
      <c r="W1040" s="39"/>
      <c r="X1040" s="20"/>
      <c r="Y1040" s="20"/>
      <c r="Z1040" s="20"/>
      <c r="AA1040" s="39"/>
    </row>
    <row r="1041" spans="2:27" ht="15.75" customHeight="1">
      <c r="B1041" s="39"/>
      <c r="C1041" s="20"/>
      <c r="D1041" s="20"/>
      <c r="E1041" s="39"/>
      <c r="F1041" s="20"/>
      <c r="G1041" s="20"/>
      <c r="H1041" s="20"/>
      <c r="I1041" s="39"/>
      <c r="J1041" s="20"/>
      <c r="K1041" s="20"/>
      <c r="L1041" s="20"/>
      <c r="M1041" s="20"/>
      <c r="N1041" s="39"/>
      <c r="O1041" s="20" t="s">
        <v>291</v>
      </c>
      <c r="P1041" s="20" t="s">
        <v>518</v>
      </c>
      <c r="Q1041" s="20" t="s">
        <v>785</v>
      </c>
      <c r="R1041" s="20" t="s">
        <v>1985</v>
      </c>
      <c r="S1041" s="20">
        <v>20197442</v>
      </c>
      <c r="T1041" s="39"/>
      <c r="U1041" s="20"/>
      <c r="V1041" s="20"/>
      <c r="W1041" s="39"/>
      <c r="X1041" s="20"/>
      <c r="Y1041" s="20"/>
      <c r="Z1041" s="20"/>
      <c r="AA1041" s="39"/>
    </row>
    <row r="1042" spans="2:27" ht="15.75" customHeight="1">
      <c r="B1042" s="39"/>
      <c r="C1042" s="20"/>
      <c r="D1042" s="20"/>
      <c r="E1042" s="39"/>
      <c r="F1042" s="20"/>
      <c r="G1042" s="20"/>
      <c r="H1042" s="20"/>
      <c r="I1042" s="39"/>
      <c r="J1042" s="20"/>
      <c r="K1042" s="20"/>
      <c r="L1042" s="20"/>
      <c r="M1042" s="20"/>
      <c r="N1042" s="39"/>
      <c r="O1042" s="20" t="s">
        <v>291</v>
      </c>
      <c r="P1042" s="20" t="s">
        <v>518</v>
      </c>
      <c r="Q1042" s="20" t="s">
        <v>787</v>
      </c>
      <c r="R1042" s="20" t="s">
        <v>1986</v>
      </c>
      <c r="S1042" s="20">
        <v>20197512</v>
      </c>
      <c r="T1042" s="39"/>
      <c r="U1042" s="20"/>
      <c r="V1042" s="20"/>
      <c r="W1042" s="39"/>
      <c r="X1042" s="20"/>
      <c r="Y1042" s="20"/>
      <c r="Z1042" s="20"/>
      <c r="AA1042" s="39"/>
    </row>
    <row r="1043" spans="2:27" ht="15.75" customHeight="1">
      <c r="B1043" s="39"/>
      <c r="C1043" s="20"/>
      <c r="D1043" s="20"/>
      <c r="E1043" s="39"/>
      <c r="F1043" s="20"/>
      <c r="G1043" s="20"/>
      <c r="H1043" s="20"/>
      <c r="I1043" s="39"/>
      <c r="J1043" s="20"/>
      <c r="K1043" s="20"/>
      <c r="L1043" s="20"/>
      <c r="M1043" s="20"/>
      <c r="N1043" s="39"/>
      <c r="O1043" s="20" t="s">
        <v>291</v>
      </c>
      <c r="P1043" s="20" t="s">
        <v>518</v>
      </c>
      <c r="Q1043" s="20" t="s">
        <v>787</v>
      </c>
      <c r="R1043" s="20" t="s">
        <v>1987</v>
      </c>
      <c r="S1043" s="20">
        <v>20197521</v>
      </c>
      <c r="T1043" s="39"/>
      <c r="U1043" s="20"/>
      <c r="V1043" s="20"/>
      <c r="W1043" s="39"/>
      <c r="X1043" s="20"/>
      <c r="Y1043" s="20"/>
      <c r="Z1043" s="20"/>
      <c r="AA1043" s="39"/>
    </row>
    <row r="1044" spans="2:27" ht="15.75" customHeight="1">
      <c r="B1044" s="39"/>
      <c r="C1044" s="20"/>
      <c r="D1044" s="20"/>
      <c r="E1044" s="39"/>
      <c r="F1044" s="20"/>
      <c r="G1044" s="20"/>
      <c r="H1044" s="20"/>
      <c r="I1044" s="39"/>
      <c r="J1044" s="20"/>
      <c r="K1044" s="20"/>
      <c r="L1044" s="20"/>
      <c r="M1044" s="20"/>
      <c r="N1044" s="39"/>
      <c r="O1044" s="20" t="s">
        <v>291</v>
      </c>
      <c r="P1044" s="20" t="s">
        <v>518</v>
      </c>
      <c r="Q1044" s="20" t="s">
        <v>787</v>
      </c>
      <c r="R1044" s="20" t="s">
        <v>1988</v>
      </c>
      <c r="S1044" s="20">
        <v>20197519</v>
      </c>
      <c r="T1044" s="39"/>
      <c r="U1044" s="20"/>
      <c r="V1044" s="20"/>
      <c r="W1044" s="39"/>
      <c r="X1044" s="20"/>
      <c r="Y1044" s="20"/>
      <c r="Z1044" s="20"/>
      <c r="AA1044" s="39"/>
    </row>
    <row r="1045" spans="2:27" ht="15.75" customHeight="1">
      <c r="B1045" s="39"/>
      <c r="C1045" s="20"/>
      <c r="D1045" s="20"/>
      <c r="E1045" s="39"/>
      <c r="F1045" s="20"/>
      <c r="G1045" s="20"/>
      <c r="H1045" s="20"/>
      <c r="I1045" s="39"/>
      <c r="J1045" s="20"/>
      <c r="K1045" s="20"/>
      <c r="L1045" s="20"/>
      <c r="M1045" s="20"/>
      <c r="N1045" s="39"/>
      <c r="O1045" s="20" t="s">
        <v>291</v>
      </c>
      <c r="P1045" s="20" t="s">
        <v>518</v>
      </c>
      <c r="Q1045" s="20" t="s">
        <v>787</v>
      </c>
      <c r="R1045" s="20" t="s">
        <v>866</v>
      </c>
      <c r="S1045" s="20">
        <v>20197543</v>
      </c>
      <c r="T1045" s="39"/>
      <c r="U1045" s="20"/>
      <c r="V1045" s="20"/>
      <c r="W1045" s="39"/>
      <c r="X1045" s="20"/>
      <c r="Y1045" s="20"/>
      <c r="Z1045" s="20"/>
      <c r="AA1045" s="39"/>
    </row>
    <row r="1046" spans="2:27" ht="15.75" customHeight="1">
      <c r="B1046" s="39"/>
      <c r="C1046" s="20"/>
      <c r="D1046" s="20"/>
      <c r="E1046" s="39"/>
      <c r="F1046" s="20"/>
      <c r="G1046" s="20"/>
      <c r="H1046" s="20"/>
      <c r="I1046" s="39"/>
      <c r="J1046" s="20"/>
      <c r="K1046" s="20"/>
      <c r="L1046" s="20"/>
      <c r="M1046" s="20"/>
      <c r="N1046" s="39"/>
      <c r="O1046" s="20" t="s">
        <v>291</v>
      </c>
      <c r="P1046" s="20" t="s">
        <v>518</v>
      </c>
      <c r="Q1046" s="20" t="s">
        <v>787</v>
      </c>
      <c r="R1046" s="20" t="s">
        <v>1989</v>
      </c>
      <c r="S1046" s="20">
        <v>20197553</v>
      </c>
      <c r="T1046" s="39"/>
      <c r="U1046" s="20"/>
      <c r="V1046" s="20"/>
      <c r="W1046" s="39"/>
      <c r="X1046" s="20"/>
      <c r="Y1046" s="20"/>
      <c r="Z1046" s="20"/>
      <c r="AA1046" s="39"/>
    </row>
    <row r="1047" spans="2:27" ht="15.75" customHeight="1">
      <c r="B1047" s="39"/>
      <c r="C1047" s="20"/>
      <c r="D1047" s="20"/>
      <c r="E1047" s="39"/>
      <c r="F1047" s="20"/>
      <c r="G1047" s="20"/>
      <c r="H1047" s="20"/>
      <c r="I1047" s="39"/>
      <c r="J1047" s="20"/>
      <c r="K1047" s="20"/>
      <c r="L1047" s="20"/>
      <c r="M1047" s="20"/>
      <c r="N1047" s="39"/>
      <c r="O1047" s="20" t="s">
        <v>291</v>
      </c>
      <c r="P1047" s="20" t="s">
        <v>518</v>
      </c>
      <c r="Q1047" s="20" t="s">
        <v>787</v>
      </c>
      <c r="R1047" s="20" t="s">
        <v>1990</v>
      </c>
      <c r="S1047" s="20">
        <v>20197571</v>
      </c>
      <c r="T1047" s="39"/>
      <c r="U1047" s="20"/>
      <c r="V1047" s="20"/>
      <c r="W1047" s="39"/>
      <c r="X1047" s="20"/>
      <c r="Y1047" s="20"/>
      <c r="Z1047" s="20"/>
      <c r="AA1047" s="39"/>
    </row>
    <row r="1048" spans="2:27" ht="15.75" customHeight="1">
      <c r="B1048" s="39"/>
      <c r="C1048" s="20"/>
      <c r="D1048" s="20"/>
      <c r="E1048" s="39"/>
      <c r="F1048" s="20"/>
      <c r="G1048" s="20"/>
      <c r="H1048" s="20"/>
      <c r="I1048" s="39"/>
      <c r="J1048" s="20"/>
      <c r="K1048" s="20"/>
      <c r="L1048" s="20"/>
      <c r="M1048" s="20"/>
      <c r="N1048" s="39"/>
      <c r="O1048" s="20" t="s">
        <v>291</v>
      </c>
      <c r="P1048" s="20" t="s">
        <v>518</v>
      </c>
      <c r="Q1048" s="20" t="s">
        <v>787</v>
      </c>
      <c r="R1048" s="20" t="s">
        <v>1991</v>
      </c>
      <c r="S1048" s="20">
        <v>20197595</v>
      </c>
      <c r="T1048" s="39"/>
      <c r="U1048" s="20"/>
      <c r="V1048" s="20"/>
      <c r="W1048" s="39"/>
      <c r="X1048" s="20"/>
      <c r="Y1048" s="20"/>
      <c r="Z1048" s="20"/>
      <c r="AA1048" s="39"/>
    </row>
    <row r="1049" spans="2:27" ht="15.75" customHeight="1">
      <c r="B1049" s="39"/>
      <c r="C1049" s="20"/>
      <c r="D1049" s="20"/>
      <c r="E1049" s="39"/>
      <c r="F1049" s="20"/>
      <c r="G1049" s="20"/>
      <c r="H1049" s="20"/>
      <c r="I1049" s="39"/>
      <c r="J1049" s="20"/>
      <c r="K1049" s="20"/>
      <c r="L1049" s="20"/>
      <c r="M1049" s="20"/>
      <c r="N1049" s="39"/>
      <c r="O1049" s="20" t="s">
        <v>291</v>
      </c>
      <c r="P1049" s="20" t="s">
        <v>518</v>
      </c>
      <c r="Q1049" s="20" t="s">
        <v>789</v>
      </c>
      <c r="R1049" s="20" t="s">
        <v>1992</v>
      </c>
      <c r="S1049" s="20">
        <v>20198110</v>
      </c>
      <c r="T1049" s="39"/>
      <c r="U1049" s="20"/>
      <c r="V1049" s="20"/>
      <c r="W1049" s="39"/>
      <c r="X1049" s="20"/>
      <c r="Y1049" s="20"/>
      <c r="Z1049" s="20"/>
      <c r="AA1049" s="39"/>
    </row>
    <row r="1050" spans="2:27" ht="15.75" customHeight="1">
      <c r="B1050" s="39"/>
      <c r="C1050" s="20"/>
      <c r="D1050" s="20"/>
      <c r="E1050" s="39"/>
      <c r="F1050" s="20"/>
      <c r="G1050" s="20"/>
      <c r="H1050" s="20"/>
      <c r="I1050" s="39"/>
      <c r="J1050" s="20"/>
      <c r="K1050" s="20"/>
      <c r="L1050" s="20"/>
      <c r="M1050" s="20"/>
      <c r="N1050" s="39"/>
      <c r="O1050" s="20" t="s">
        <v>291</v>
      </c>
      <c r="P1050" s="20" t="s">
        <v>518</v>
      </c>
      <c r="Q1050" s="20" t="s">
        <v>789</v>
      </c>
      <c r="R1050" s="20" t="s">
        <v>1993</v>
      </c>
      <c r="S1050" s="20">
        <v>20198111</v>
      </c>
      <c r="T1050" s="39"/>
      <c r="U1050" s="20"/>
      <c r="V1050" s="20"/>
      <c r="W1050" s="39"/>
      <c r="X1050" s="20"/>
      <c r="Y1050" s="20"/>
      <c r="Z1050" s="20"/>
      <c r="AA1050" s="39"/>
    </row>
    <row r="1051" spans="2:27" ht="15.75" customHeight="1">
      <c r="B1051" s="39"/>
      <c r="C1051" s="20"/>
      <c r="D1051" s="20"/>
      <c r="E1051" s="39"/>
      <c r="F1051" s="20"/>
      <c r="G1051" s="20"/>
      <c r="H1051" s="20"/>
      <c r="I1051" s="39"/>
      <c r="J1051" s="20"/>
      <c r="K1051" s="20"/>
      <c r="L1051" s="20"/>
      <c r="M1051" s="20"/>
      <c r="N1051" s="39"/>
      <c r="O1051" s="20" t="s">
        <v>291</v>
      </c>
      <c r="P1051" s="20" t="s">
        <v>518</v>
      </c>
      <c r="Q1051" s="20" t="s">
        <v>789</v>
      </c>
      <c r="R1051" s="20" t="s">
        <v>1994</v>
      </c>
      <c r="S1051" s="20">
        <v>20198172</v>
      </c>
      <c r="T1051" s="39"/>
      <c r="U1051" s="20"/>
      <c r="V1051" s="20"/>
      <c r="W1051" s="39"/>
      <c r="X1051" s="20"/>
      <c r="Y1051" s="20"/>
      <c r="Z1051" s="20"/>
      <c r="AA1051" s="39"/>
    </row>
    <row r="1052" spans="2:27" ht="15.75" customHeight="1">
      <c r="B1052" s="39"/>
      <c r="C1052" s="20"/>
      <c r="D1052" s="20"/>
      <c r="E1052" s="39"/>
      <c r="F1052" s="20"/>
      <c r="G1052" s="20"/>
      <c r="H1052" s="20"/>
      <c r="I1052" s="39"/>
      <c r="J1052" s="20"/>
      <c r="K1052" s="20"/>
      <c r="L1052" s="20"/>
      <c r="M1052" s="20"/>
      <c r="N1052" s="39"/>
      <c r="O1052" s="20" t="s">
        <v>291</v>
      </c>
      <c r="P1052" s="20" t="s">
        <v>518</v>
      </c>
      <c r="Q1052" s="20" t="s">
        <v>789</v>
      </c>
      <c r="R1052" s="20" t="s">
        <v>1995</v>
      </c>
      <c r="S1052" s="20">
        <v>20198122</v>
      </c>
      <c r="T1052" s="39"/>
      <c r="U1052" s="20"/>
      <c r="V1052" s="20"/>
      <c r="W1052" s="39"/>
      <c r="X1052" s="20"/>
      <c r="Y1052" s="20"/>
      <c r="Z1052" s="20"/>
      <c r="AA1052" s="39"/>
    </row>
    <row r="1053" spans="2:27" ht="15.75" customHeight="1">
      <c r="B1053" s="39"/>
      <c r="C1053" s="20"/>
      <c r="D1053" s="20"/>
      <c r="E1053" s="39"/>
      <c r="F1053" s="20"/>
      <c r="G1053" s="20"/>
      <c r="H1053" s="20"/>
      <c r="I1053" s="39"/>
      <c r="J1053" s="20"/>
      <c r="K1053" s="20"/>
      <c r="L1053" s="20"/>
      <c r="M1053" s="20"/>
      <c r="N1053" s="39"/>
      <c r="O1053" s="20" t="s">
        <v>291</v>
      </c>
      <c r="P1053" s="20" t="s">
        <v>518</v>
      </c>
      <c r="Q1053" s="20" t="s">
        <v>789</v>
      </c>
      <c r="R1053" s="20" t="s">
        <v>1996</v>
      </c>
      <c r="S1053" s="20">
        <v>20198131</v>
      </c>
      <c r="T1053" s="39"/>
      <c r="U1053" s="20"/>
      <c r="V1053" s="20"/>
      <c r="W1053" s="39"/>
      <c r="X1053" s="20"/>
      <c r="Y1053" s="20"/>
      <c r="Z1053" s="20"/>
      <c r="AA1053" s="39"/>
    </row>
    <row r="1054" spans="2:27" ht="15.75" customHeight="1">
      <c r="B1054" s="39"/>
      <c r="C1054" s="20"/>
      <c r="D1054" s="20"/>
      <c r="E1054" s="39"/>
      <c r="F1054" s="20"/>
      <c r="G1054" s="20"/>
      <c r="H1054" s="20"/>
      <c r="I1054" s="39"/>
      <c r="J1054" s="20"/>
      <c r="K1054" s="20"/>
      <c r="L1054" s="20"/>
      <c r="M1054" s="20"/>
      <c r="N1054" s="39"/>
      <c r="O1054" s="20" t="s">
        <v>291</v>
      </c>
      <c r="P1054" s="20" t="s">
        <v>518</v>
      </c>
      <c r="Q1054" s="20" t="s">
        <v>789</v>
      </c>
      <c r="R1054" s="20" t="s">
        <v>1997</v>
      </c>
      <c r="S1054" s="20">
        <v>20198190</v>
      </c>
      <c r="T1054" s="39"/>
      <c r="U1054" s="20"/>
      <c r="V1054" s="20"/>
      <c r="W1054" s="39"/>
      <c r="X1054" s="20"/>
      <c r="Y1054" s="20"/>
      <c r="Z1054" s="20"/>
      <c r="AA1054" s="39"/>
    </row>
    <row r="1055" spans="2:27" ht="15.75" customHeight="1">
      <c r="B1055" s="39"/>
      <c r="C1055" s="20"/>
      <c r="D1055" s="20"/>
      <c r="E1055" s="39"/>
      <c r="F1055" s="20"/>
      <c r="G1055" s="20"/>
      <c r="H1055" s="20"/>
      <c r="I1055" s="39"/>
      <c r="J1055" s="20"/>
      <c r="K1055" s="20"/>
      <c r="L1055" s="20"/>
      <c r="M1055" s="20"/>
      <c r="N1055" s="39"/>
      <c r="O1055" s="20" t="s">
        <v>291</v>
      </c>
      <c r="P1055" s="20" t="s">
        <v>518</v>
      </c>
      <c r="Q1055" s="20" t="s">
        <v>789</v>
      </c>
      <c r="R1055" s="20" t="s">
        <v>1998</v>
      </c>
      <c r="S1055" s="20">
        <v>20198127</v>
      </c>
      <c r="T1055" s="39"/>
      <c r="U1055" s="20"/>
      <c r="V1055" s="20"/>
      <c r="W1055" s="39"/>
      <c r="X1055" s="20"/>
      <c r="Y1055" s="20"/>
      <c r="Z1055" s="20"/>
      <c r="AA1055" s="39"/>
    </row>
    <row r="1056" spans="2:27" ht="15.75" customHeight="1">
      <c r="B1056" s="39"/>
      <c r="C1056" s="20"/>
      <c r="D1056" s="20"/>
      <c r="E1056" s="39"/>
      <c r="F1056" s="20"/>
      <c r="G1056" s="20"/>
      <c r="H1056" s="20"/>
      <c r="I1056" s="39"/>
      <c r="J1056" s="20"/>
      <c r="K1056" s="20"/>
      <c r="L1056" s="20"/>
      <c r="M1056" s="20"/>
      <c r="N1056" s="39"/>
      <c r="O1056" s="20" t="s">
        <v>291</v>
      </c>
      <c r="P1056" s="20" t="s">
        <v>518</v>
      </c>
      <c r="Q1056" s="20" t="s">
        <v>789</v>
      </c>
      <c r="R1056" s="20" t="s">
        <v>1999</v>
      </c>
      <c r="S1056" s="20">
        <v>20198136</v>
      </c>
      <c r="T1056" s="39"/>
      <c r="U1056" s="20"/>
      <c r="V1056" s="20"/>
      <c r="W1056" s="39"/>
      <c r="X1056" s="20"/>
      <c r="Y1056" s="20"/>
      <c r="Z1056" s="20"/>
      <c r="AA1056" s="39"/>
    </row>
    <row r="1057" spans="2:27" ht="15.75" customHeight="1">
      <c r="B1057" s="39"/>
      <c r="C1057" s="20"/>
      <c r="D1057" s="20"/>
      <c r="E1057" s="39"/>
      <c r="F1057" s="20"/>
      <c r="G1057" s="20"/>
      <c r="H1057" s="20"/>
      <c r="I1057" s="39"/>
      <c r="J1057" s="20"/>
      <c r="K1057" s="20"/>
      <c r="L1057" s="20"/>
      <c r="M1057" s="20"/>
      <c r="N1057" s="39"/>
      <c r="O1057" s="20" t="s">
        <v>291</v>
      </c>
      <c r="P1057" s="20" t="s">
        <v>518</v>
      </c>
      <c r="Q1057" s="20" t="s">
        <v>789</v>
      </c>
      <c r="R1057" s="20" t="s">
        <v>2000</v>
      </c>
      <c r="S1057" s="20">
        <v>20198140</v>
      </c>
      <c r="T1057" s="39"/>
      <c r="U1057" s="20"/>
      <c r="V1057" s="20"/>
      <c r="W1057" s="39"/>
      <c r="X1057" s="20"/>
      <c r="Y1057" s="20"/>
      <c r="Z1057" s="20"/>
      <c r="AA1057" s="39"/>
    </row>
    <row r="1058" spans="2:27" ht="15.75" customHeight="1">
      <c r="B1058" s="39"/>
      <c r="C1058" s="20"/>
      <c r="D1058" s="20"/>
      <c r="E1058" s="39"/>
      <c r="F1058" s="20"/>
      <c r="G1058" s="20"/>
      <c r="H1058" s="20"/>
      <c r="I1058" s="39"/>
      <c r="J1058" s="20"/>
      <c r="K1058" s="20"/>
      <c r="L1058" s="20"/>
      <c r="M1058" s="20"/>
      <c r="N1058" s="39"/>
      <c r="O1058" s="20" t="s">
        <v>291</v>
      </c>
      <c r="P1058" s="20" t="s">
        <v>518</v>
      </c>
      <c r="Q1058" s="20" t="s">
        <v>789</v>
      </c>
      <c r="R1058" s="20" t="s">
        <v>2001</v>
      </c>
      <c r="S1058" s="20">
        <v>20198145</v>
      </c>
      <c r="T1058" s="39"/>
      <c r="U1058" s="20"/>
      <c r="V1058" s="20"/>
      <c r="W1058" s="39"/>
      <c r="X1058" s="20"/>
      <c r="Y1058" s="20"/>
      <c r="Z1058" s="20"/>
      <c r="AA1058" s="39"/>
    </row>
    <row r="1059" spans="2:27" ht="15.75" customHeight="1">
      <c r="B1059" s="39"/>
      <c r="C1059" s="20"/>
      <c r="D1059" s="20"/>
      <c r="E1059" s="39"/>
      <c r="F1059" s="20"/>
      <c r="G1059" s="20"/>
      <c r="H1059" s="20"/>
      <c r="I1059" s="39"/>
      <c r="J1059" s="20"/>
      <c r="K1059" s="20"/>
      <c r="L1059" s="20"/>
      <c r="M1059" s="20"/>
      <c r="N1059" s="39"/>
      <c r="O1059" s="20" t="s">
        <v>291</v>
      </c>
      <c r="P1059" s="20" t="s">
        <v>518</v>
      </c>
      <c r="Q1059" s="20" t="s">
        <v>789</v>
      </c>
      <c r="R1059" s="20" t="s">
        <v>2002</v>
      </c>
      <c r="S1059" s="20">
        <v>20198149</v>
      </c>
      <c r="T1059" s="39"/>
      <c r="U1059" s="20"/>
      <c r="V1059" s="20"/>
      <c r="W1059" s="39"/>
      <c r="X1059" s="20"/>
      <c r="Y1059" s="20"/>
      <c r="Z1059" s="20"/>
      <c r="AA1059" s="39"/>
    </row>
    <row r="1060" spans="2:27" ht="15.75" customHeight="1">
      <c r="B1060" s="39"/>
      <c r="C1060" s="20"/>
      <c r="D1060" s="20"/>
      <c r="E1060" s="39"/>
      <c r="F1060" s="20"/>
      <c r="G1060" s="20"/>
      <c r="H1060" s="20"/>
      <c r="I1060" s="39"/>
      <c r="J1060" s="20"/>
      <c r="K1060" s="20"/>
      <c r="L1060" s="20"/>
      <c r="M1060" s="20"/>
      <c r="N1060" s="39"/>
      <c r="O1060" s="20" t="s">
        <v>291</v>
      </c>
      <c r="P1060" s="20" t="s">
        <v>518</v>
      </c>
      <c r="Q1060" s="20" t="s">
        <v>789</v>
      </c>
      <c r="R1060" s="20" t="s">
        <v>789</v>
      </c>
      <c r="S1060" s="20">
        <v>20198154</v>
      </c>
      <c r="T1060" s="39"/>
      <c r="U1060" s="20"/>
      <c r="V1060" s="20"/>
      <c r="W1060" s="39"/>
      <c r="X1060" s="20"/>
      <c r="Y1060" s="20"/>
      <c r="Z1060" s="20"/>
      <c r="AA1060" s="39"/>
    </row>
    <row r="1061" spans="2:27" ht="15.75" customHeight="1">
      <c r="B1061" s="39"/>
      <c r="C1061" s="20"/>
      <c r="D1061" s="20"/>
      <c r="E1061" s="39"/>
      <c r="F1061" s="20"/>
      <c r="G1061" s="20"/>
      <c r="H1061" s="20"/>
      <c r="I1061" s="39"/>
      <c r="J1061" s="20"/>
      <c r="K1061" s="20"/>
      <c r="L1061" s="20"/>
      <c r="M1061" s="20"/>
      <c r="N1061" s="39"/>
      <c r="O1061" s="20" t="s">
        <v>291</v>
      </c>
      <c r="P1061" s="20" t="s">
        <v>518</v>
      </c>
      <c r="Q1061" s="20" t="s">
        <v>789</v>
      </c>
      <c r="R1061" s="20" t="s">
        <v>1440</v>
      </c>
      <c r="S1061" s="20">
        <v>20198167</v>
      </c>
      <c r="T1061" s="39"/>
      <c r="U1061" s="20"/>
      <c r="V1061" s="20"/>
      <c r="W1061" s="39"/>
      <c r="X1061" s="20"/>
      <c r="Y1061" s="20"/>
      <c r="Z1061" s="20"/>
      <c r="AA1061" s="39"/>
    </row>
    <row r="1062" spans="2:27" ht="15.75" customHeight="1">
      <c r="B1062" s="39"/>
      <c r="C1062" s="20"/>
      <c r="D1062" s="20"/>
      <c r="E1062" s="39"/>
      <c r="F1062" s="20"/>
      <c r="G1062" s="20"/>
      <c r="H1062" s="20"/>
      <c r="I1062" s="39"/>
      <c r="J1062" s="20"/>
      <c r="K1062" s="20"/>
      <c r="L1062" s="20"/>
      <c r="M1062" s="20"/>
      <c r="N1062" s="39"/>
      <c r="O1062" s="20" t="s">
        <v>291</v>
      </c>
      <c r="P1062" s="20" t="s">
        <v>518</v>
      </c>
      <c r="Q1062" s="20" t="s">
        <v>789</v>
      </c>
      <c r="R1062" s="20" t="s">
        <v>2003</v>
      </c>
      <c r="S1062" s="20">
        <v>20198118</v>
      </c>
      <c r="T1062" s="39"/>
      <c r="U1062" s="20"/>
      <c r="V1062" s="20"/>
      <c r="W1062" s="39"/>
      <c r="X1062" s="20"/>
      <c r="Y1062" s="20"/>
      <c r="Z1062" s="20"/>
      <c r="AA1062" s="39"/>
    </row>
    <row r="1063" spans="2:27" ht="15.75" customHeight="1">
      <c r="B1063" s="39"/>
      <c r="C1063" s="20"/>
      <c r="D1063" s="20"/>
      <c r="E1063" s="39"/>
      <c r="F1063" s="20"/>
      <c r="G1063" s="20"/>
      <c r="H1063" s="20"/>
      <c r="I1063" s="39"/>
      <c r="J1063" s="20"/>
      <c r="K1063" s="20"/>
      <c r="L1063" s="20"/>
      <c r="M1063" s="20"/>
      <c r="N1063" s="39"/>
      <c r="O1063" s="20" t="s">
        <v>291</v>
      </c>
      <c r="P1063" s="20" t="s">
        <v>518</v>
      </c>
      <c r="Q1063" s="20" t="s">
        <v>789</v>
      </c>
      <c r="R1063" s="20" t="s">
        <v>2004</v>
      </c>
      <c r="S1063" s="20">
        <v>20198163</v>
      </c>
      <c r="T1063" s="39"/>
      <c r="U1063" s="20"/>
      <c r="V1063" s="20"/>
      <c r="W1063" s="39"/>
      <c r="X1063" s="20"/>
      <c r="Y1063" s="20"/>
      <c r="Z1063" s="20"/>
      <c r="AA1063" s="39"/>
    </row>
    <row r="1064" spans="2:27" ht="15.75" customHeight="1">
      <c r="B1064" s="39"/>
      <c r="C1064" s="20"/>
      <c r="D1064" s="20"/>
      <c r="E1064" s="39"/>
      <c r="F1064" s="20"/>
      <c r="G1064" s="20"/>
      <c r="H1064" s="20"/>
      <c r="I1064" s="39"/>
      <c r="J1064" s="20"/>
      <c r="K1064" s="20"/>
      <c r="L1064" s="20"/>
      <c r="M1064" s="20"/>
      <c r="N1064" s="39"/>
      <c r="O1064" s="20" t="s">
        <v>291</v>
      </c>
      <c r="P1064" s="20" t="s">
        <v>518</v>
      </c>
      <c r="Q1064" s="20" t="s">
        <v>789</v>
      </c>
      <c r="R1064" s="20" t="s">
        <v>2005</v>
      </c>
      <c r="S1064" s="20">
        <v>20198181</v>
      </c>
      <c r="T1064" s="39"/>
      <c r="U1064" s="20"/>
      <c r="V1064" s="20"/>
      <c r="W1064" s="39"/>
      <c r="X1064" s="20"/>
      <c r="Y1064" s="20"/>
      <c r="Z1064" s="20"/>
      <c r="AA1064" s="39"/>
    </row>
    <row r="1065" spans="2:27" ht="15.75" customHeight="1">
      <c r="B1065" s="39"/>
      <c r="C1065" s="20"/>
      <c r="D1065" s="20"/>
      <c r="E1065" s="39"/>
      <c r="F1065" s="20"/>
      <c r="G1065" s="20"/>
      <c r="H1065" s="20"/>
      <c r="I1065" s="39"/>
      <c r="J1065" s="20"/>
      <c r="K1065" s="20"/>
      <c r="L1065" s="20"/>
      <c r="M1065" s="20"/>
      <c r="N1065" s="39"/>
      <c r="O1065" s="20" t="s">
        <v>291</v>
      </c>
      <c r="P1065" s="20" t="s">
        <v>518</v>
      </c>
      <c r="Q1065" s="20" t="s">
        <v>789</v>
      </c>
      <c r="R1065" s="20" t="s">
        <v>2006</v>
      </c>
      <c r="S1065" s="20">
        <v>20198113</v>
      </c>
      <c r="T1065" s="39"/>
      <c r="U1065" s="20"/>
      <c r="V1065" s="20"/>
      <c r="W1065" s="39"/>
      <c r="X1065" s="20"/>
      <c r="Y1065" s="20"/>
      <c r="Z1065" s="20"/>
      <c r="AA1065" s="39"/>
    </row>
    <row r="1066" spans="2:27" ht="15.75" customHeight="1">
      <c r="B1066" s="39"/>
      <c r="C1066" s="20"/>
      <c r="D1066" s="20"/>
      <c r="E1066" s="39"/>
      <c r="F1066" s="20"/>
      <c r="G1066" s="20"/>
      <c r="H1066" s="20"/>
      <c r="I1066" s="39"/>
      <c r="J1066" s="20"/>
      <c r="K1066" s="20"/>
      <c r="L1066" s="20"/>
      <c r="M1066" s="20"/>
      <c r="N1066" s="39"/>
      <c r="O1066" s="20" t="s">
        <v>291</v>
      </c>
      <c r="P1066" s="20" t="s">
        <v>518</v>
      </c>
      <c r="Q1066" s="20" t="s">
        <v>789</v>
      </c>
      <c r="R1066" s="20" t="s">
        <v>2007</v>
      </c>
      <c r="S1066" s="20">
        <v>20198158</v>
      </c>
      <c r="T1066" s="39"/>
      <c r="U1066" s="20"/>
      <c r="V1066" s="20"/>
      <c r="W1066" s="39"/>
      <c r="X1066" s="20"/>
      <c r="Y1066" s="20"/>
      <c r="Z1066" s="20"/>
      <c r="AA1066" s="39"/>
    </row>
    <row r="1067" spans="2:27" ht="15.75" customHeight="1">
      <c r="B1067" s="39"/>
      <c r="C1067" s="20"/>
      <c r="D1067" s="20"/>
      <c r="E1067" s="39"/>
      <c r="F1067" s="20"/>
      <c r="G1067" s="20"/>
      <c r="H1067" s="20"/>
      <c r="I1067" s="39"/>
      <c r="J1067" s="20"/>
      <c r="K1067" s="20"/>
      <c r="L1067" s="20"/>
      <c r="M1067" s="20"/>
      <c r="N1067" s="39"/>
      <c r="O1067" s="20" t="s">
        <v>291</v>
      </c>
      <c r="P1067" s="20" t="s">
        <v>518</v>
      </c>
      <c r="Q1067" s="20" t="s">
        <v>789</v>
      </c>
      <c r="R1067" s="20" t="s">
        <v>2008</v>
      </c>
      <c r="S1067" s="20">
        <v>20198176</v>
      </c>
      <c r="T1067" s="39"/>
      <c r="U1067" s="20"/>
      <c r="V1067" s="20"/>
      <c r="W1067" s="39"/>
      <c r="X1067" s="20"/>
      <c r="Y1067" s="20"/>
      <c r="Z1067" s="20"/>
      <c r="AA1067" s="39"/>
    </row>
    <row r="1068" spans="2:27" ht="15.75" customHeight="1">
      <c r="B1068" s="39"/>
      <c r="C1068" s="20"/>
      <c r="D1068" s="20"/>
      <c r="E1068" s="39"/>
      <c r="F1068" s="20"/>
      <c r="G1068" s="20"/>
      <c r="H1068" s="20"/>
      <c r="I1068" s="39"/>
      <c r="J1068" s="20"/>
      <c r="K1068" s="20"/>
      <c r="L1068" s="20"/>
      <c r="M1068" s="20"/>
      <c r="N1068" s="39"/>
      <c r="O1068" s="20" t="s">
        <v>291</v>
      </c>
      <c r="P1068" s="20" t="s">
        <v>518</v>
      </c>
      <c r="Q1068" s="20" t="s">
        <v>789</v>
      </c>
      <c r="R1068" s="20" t="s">
        <v>2009</v>
      </c>
      <c r="S1068" s="20">
        <v>20198194</v>
      </c>
      <c r="T1068" s="39"/>
      <c r="U1068" s="20"/>
      <c r="V1068" s="20"/>
      <c r="W1068" s="39"/>
      <c r="X1068" s="20"/>
      <c r="Y1068" s="20"/>
      <c r="Z1068" s="20"/>
      <c r="AA1068" s="39"/>
    </row>
    <row r="1069" spans="2:27" ht="15.75" customHeight="1">
      <c r="B1069" s="39"/>
      <c r="C1069" s="20"/>
      <c r="D1069" s="20"/>
      <c r="E1069" s="39"/>
      <c r="F1069" s="20"/>
      <c r="G1069" s="20"/>
      <c r="H1069" s="20"/>
      <c r="I1069" s="39"/>
      <c r="J1069" s="20"/>
      <c r="K1069" s="20"/>
      <c r="L1069" s="20"/>
      <c r="M1069" s="20"/>
      <c r="N1069" s="39"/>
      <c r="O1069" s="20" t="s">
        <v>291</v>
      </c>
      <c r="P1069" s="20" t="s">
        <v>518</v>
      </c>
      <c r="Q1069" s="20" t="s">
        <v>789</v>
      </c>
      <c r="R1069" s="20" t="s">
        <v>2010</v>
      </c>
      <c r="S1069" s="20">
        <v>20198191</v>
      </c>
      <c r="T1069" s="39"/>
      <c r="U1069" s="20"/>
      <c r="V1069" s="20"/>
      <c r="W1069" s="39"/>
      <c r="X1069" s="20"/>
      <c r="Y1069" s="20"/>
      <c r="Z1069" s="20"/>
      <c r="AA1069" s="39"/>
    </row>
    <row r="1070" spans="2:27" ht="15.75" customHeight="1">
      <c r="B1070" s="39"/>
      <c r="C1070" s="20"/>
      <c r="D1070" s="20"/>
      <c r="E1070" s="39"/>
      <c r="F1070" s="20"/>
      <c r="G1070" s="20"/>
      <c r="H1070" s="20"/>
      <c r="I1070" s="39"/>
      <c r="J1070" s="20"/>
      <c r="K1070" s="20"/>
      <c r="L1070" s="20"/>
      <c r="M1070" s="20"/>
      <c r="N1070" s="39"/>
      <c r="O1070" s="20" t="s">
        <v>291</v>
      </c>
      <c r="P1070" s="20" t="s">
        <v>518</v>
      </c>
      <c r="Q1070" s="20" t="s">
        <v>789</v>
      </c>
      <c r="R1070" s="20" t="s">
        <v>2011</v>
      </c>
      <c r="S1070" s="20">
        <v>20198185</v>
      </c>
      <c r="T1070" s="39"/>
      <c r="U1070" s="20"/>
      <c r="V1070" s="20"/>
      <c r="W1070" s="39"/>
      <c r="X1070" s="20"/>
      <c r="Y1070" s="20"/>
      <c r="Z1070" s="20"/>
      <c r="AA1070" s="39"/>
    </row>
    <row r="1071" spans="2:27" ht="15.75" customHeight="1">
      <c r="B1071" s="39"/>
      <c r="C1071" s="20"/>
      <c r="D1071" s="20"/>
      <c r="E1071" s="39"/>
      <c r="F1071" s="20"/>
      <c r="G1071" s="20"/>
      <c r="H1071" s="20"/>
      <c r="I1071" s="39"/>
      <c r="J1071" s="20"/>
      <c r="K1071" s="20"/>
      <c r="L1071" s="20"/>
      <c r="M1071" s="20"/>
      <c r="N1071" s="39"/>
      <c r="O1071" s="20" t="s">
        <v>291</v>
      </c>
      <c r="P1071" s="20" t="s">
        <v>518</v>
      </c>
      <c r="Q1071" s="20" t="s">
        <v>791</v>
      </c>
      <c r="R1071" s="20" t="s">
        <v>1857</v>
      </c>
      <c r="S1071" s="20">
        <v>20198711</v>
      </c>
      <c r="T1071" s="39"/>
      <c r="U1071" s="20"/>
      <c r="V1071" s="20"/>
      <c r="W1071" s="39"/>
      <c r="X1071" s="20"/>
      <c r="Y1071" s="20"/>
      <c r="Z1071" s="20"/>
      <c r="AA1071" s="39"/>
    </row>
    <row r="1072" spans="2:27" ht="15.75" customHeight="1">
      <c r="B1072" s="39"/>
      <c r="C1072" s="20"/>
      <c r="D1072" s="20"/>
      <c r="E1072" s="39"/>
      <c r="F1072" s="20"/>
      <c r="G1072" s="20"/>
      <c r="H1072" s="20"/>
      <c r="I1072" s="39"/>
      <c r="J1072" s="20"/>
      <c r="K1072" s="20"/>
      <c r="L1072" s="20"/>
      <c r="M1072" s="20"/>
      <c r="N1072" s="39"/>
      <c r="O1072" s="20" t="s">
        <v>291</v>
      </c>
      <c r="P1072" s="20" t="s">
        <v>518</v>
      </c>
      <c r="Q1072" s="20" t="s">
        <v>791</v>
      </c>
      <c r="R1072" s="20" t="s">
        <v>2012</v>
      </c>
      <c r="S1072" s="20">
        <v>20198734</v>
      </c>
      <c r="T1072" s="39"/>
      <c r="U1072" s="20"/>
      <c r="V1072" s="20"/>
      <c r="W1072" s="39"/>
      <c r="X1072" s="20"/>
      <c r="Y1072" s="20"/>
      <c r="Z1072" s="20"/>
      <c r="AA1072" s="39"/>
    </row>
    <row r="1073" spans="2:27" ht="15.75" customHeight="1">
      <c r="B1073" s="39"/>
      <c r="C1073" s="20"/>
      <c r="D1073" s="20"/>
      <c r="E1073" s="39"/>
      <c r="F1073" s="20"/>
      <c r="G1073" s="20"/>
      <c r="H1073" s="20"/>
      <c r="I1073" s="39"/>
      <c r="J1073" s="20"/>
      <c r="K1073" s="20"/>
      <c r="L1073" s="20"/>
      <c r="M1073" s="20"/>
      <c r="N1073" s="39"/>
      <c r="O1073" s="20" t="s">
        <v>291</v>
      </c>
      <c r="P1073" s="20" t="s">
        <v>518</v>
      </c>
      <c r="Q1073" s="20" t="s">
        <v>791</v>
      </c>
      <c r="R1073" s="20" t="s">
        <v>2013</v>
      </c>
      <c r="S1073" s="20">
        <v>20198717</v>
      </c>
      <c r="T1073" s="39"/>
      <c r="U1073" s="20"/>
      <c r="V1073" s="20"/>
      <c r="W1073" s="39"/>
      <c r="X1073" s="20"/>
      <c r="Y1073" s="20"/>
      <c r="Z1073" s="20"/>
      <c r="AA1073" s="39"/>
    </row>
    <row r="1074" spans="2:27" ht="15.75" customHeight="1">
      <c r="B1074" s="39"/>
      <c r="C1074" s="20"/>
      <c r="D1074" s="20"/>
      <c r="E1074" s="39"/>
      <c r="F1074" s="20"/>
      <c r="G1074" s="20"/>
      <c r="H1074" s="20"/>
      <c r="I1074" s="39"/>
      <c r="J1074" s="20"/>
      <c r="K1074" s="20"/>
      <c r="L1074" s="20"/>
      <c r="M1074" s="20"/>
      <c r="N1074" s="39"/>
      <c r="O1074" s="20" t="s">
        <v>291</v>
      </c>
      <c r="P1074" s="20" t="s">
        <v>518</v>
      </c>
      <c r="Q1074" s="20" t="s">
        <v>791</v>
      </c>
      <c r="R1074" s="20" t="s">
        <v>2014</v>
      </c>
      <c r="S1074" s="20">
        <v>20198751</v>
      </c>
      <c r="T1074" s="39"/>
      <c r="U1074" s="20"/>
      <c r="V1074" s="20"/>
      <c r="W1074" s="39"/>
      <c r="X1074" s="20"/>
      <c r="Y1074" s="20"/>
      <c r="Z1074" s="20"/>
      <c r="AA1074" s="39"/>
    </row>
    <row r="1075" spans="2:27" ht="15.75" customHeight="1">
      <c r="B1075" s="39"/>
      <c r="C1075" s="20"/>
      <c r="D1075" s="20"/>
      <c r="E1075" s="39"/>
      <c r="F1075" s="20"/>
      <c r="G1075" s="20"/>
      <c r="H1075" s="20"/>
      <c r="I1075" s="39"/>
      <c r="J1075" s="20"/>
      <c r="K1075" s="20"/>
      <c r="L1075" s="20"/>
      <c r="M1075" s="20"/>
      <c r="N1075" s="39"/>
      <c r="O1075" s="20" t="s">
        <v>291</v>
      </c>
      <c r="P1075" s="20" t="s">
        <v>518</v>
      </c>
      <c r="Q1075" s="20" t="s">
        <v>791</v>
      </c>
      <c r="R1075" s="20" t="s">
        <v>564</v>
      </c>
      <c r="S1075" s="20">
        <v>20198743</v>
      </c>
      <c r="T1075" s="39"/>
      <c r="U1075" s="20"/>
      <c r="V1075" s="20"/>
      <c r="W1075" s="39"/>
      <c r="X1075" s="20"/>
      <c r="Y1075" s="20"/>
      <c r="Z1075" s="20"/>
      <c r="AA1075" s="39"/>
    </row>
    <row r="1076" spans="2:27" ht="15.75" customHeight="1">
      <c r="B1076" s="39"/>
      <c r="C1076" s="20"/>
      <c r="D1076" s="20"/>
      <c r="E1076" s="39"/>
      <c r="F1076" s="20"/>
      <c r="G1076" s="20"/>
      <c r="H1076" s="20"/>
      <c r="I1076" s="39"/>
      <c r="J1076" s="20"/>
      <c r="K1076" s="20"/>
      <c r="L1076" s="20"/>
      <c r="M1076" s="20"/>
      <c r="N1076" s="39"/>
      <c r="O1076" s="20" t="s">
        <v>291</v>
      </c>
      <c r="P1076" s="20" t="s">
        <v>518</v>
      </c>
      <c r="Q1076" s="20" t="s">
        <v>791</v>
      </c>
      <c r="R1076" s="20" t="s">
        <v>2015</v>
      </c>
      <c r="S1076" s="20">
        <v>20198757</v>
      </c>
      <c r="T1076" s="39"/>
      <c r="U1076" s="20"/>
      <c r="V1076" s="20"/>
      <c r="W1076" s="39"/>
      <c r="X1076" s="20"/>
      <c r="Y1076" s="20"/>
      <c r="Z1076" s="20"/>
      <c r="AA1076" s="39"/>
    </row>
    <row r="1077" spans="2:27" ht="15.75" customHeight="1">
      <c r="B1077" s="39"/>
      <c r="C1077" s="20"/>
      <c r="D1077" s="20"/>
      <c r="E1077" s="39"/>
      <c r="F1077" s="20"/>
      <c r="G1077" s="20"/>
      <c r="H1077" s="20"/>
      <c r="I1077" s="39"/>
      <c r="J1077" s="20"/>
      <c r="K1077" s="20"/>
      <c r="L1077" s="20"/>
      <c r="M1077" s="20"/>
      <c r="N1077" s="39"/>
      <c r="O1077" s="20" t="s">
        <v>291</v>
      </c>
      <c r="P1077" s="20" t="s">
        <v>518</v>
      </c>
      <c r="Q1077" s="20" t="s">
        <v>791</v>
      </c>
      <c r="R1077" s="20" t="s">
        <v>2016</v>
      </c>
      <c r="S1077" s="20">
        <v>20198760</v>
      </c>
      <c r="T1077" s="39"/>
      <c r="U1077" s="20"/>
      <c r="V1077" s="20"/>
      <c r="W1077" s="39"/>
      <c r="X1077" s="20"/>
      <c r="Y1077" s="20"/>
      <c r="Z1077" s="20"/>
      <c r="AA1077" s="39"/>
    </row>
    <row r="1078" spans="2:27" ht="15.75" customHeight="1">
      <c r="B1078" s="39"/>
      <c r="C1078" s="20"/>
      <c r="D1078" s="20"/>
      <c r="E1078" s="39"/>
      <c r="F1078" s="20"/>
      <c r="G1078" s="20"/>
      <c r="H1078" s="20"/>
      <c r="I1078" s="39"/>
      <c r="J1078" s="20"/>
      <c r="K1078" s="20"/>
      <c r="L1078" s="20"/>
      <c r="M1078" s="20"/>
      <c r="N1078" s="39"/>
      <c r="O1078" s="20" t="s">
        <v>291</v>
      </c>
      <c r="P1078" s="20" t="s">
        <v>518</v>
      </c>
      <c r="Q1078" s="20" t="s">
        <v>791</v>
      </c>
      <c r="R1078" s="20" t="s">
        <v>2017</v>
      </c>
      <c r="S1078" s="20">
        <v>20198769</v>
      </c>
      <c r="T1078" s="39"/>
      <c r="U1078" s="20"/>
      <c r="V1078" s="20"/>
      <c r="W1078" s="39"/>
      <c r="X1078" s="20"/>
      <c r="Y1078" s="20"/>
      <c r="Z1078" s="20"/>
      <c r="AA1078" s="39"/>
    </row>
    <row r="1079" spans="2:27" ht="15.75" customHeight="1">
      <c r="B1079" s="39"/>
      <c r="C1079" s="20"/>
      <c r="D1079" s="20"/>
      <c r="E1079" s="39"/>
      <c r="F1079" s="20"/>
      <c r="G1079" s="20"/>
      <c r="H1079" s="20"/>
      <c r="I1079" s="39"/>
      <c r="J1079" s="20"/>
      <c r="K1079" s="20"/>
      <c r="L1079" s="20"/>
      <c r="M1079" s="20"/>
      <c r="N1079" s="39"/>
      <c r="O1079" s="20" t="s">
        <v>291</v>
      </c>
      <c r="P1079" s="20" t="s">
        <v>518</v>
      </c>
      <c r="Q1079" s="20" t="s">
        <v>791</v>
      </c>
      <c r="R1079" s="20" t="s">
        <v>2018</v>
      </c>
      <c r="S1079" s="20">
        <v>20198773</v>
      </c>
      <c r="T1079" s="39"/>
      <c r="U1079" s="20"/>
      <c r="V1079" s="20"/>
      <c r="W1079" s="39"/>
      <c r="X1079" s="20"/>
      <c r="Y1079" s="20"/>
      <c r="Z1079" s="20"/>
      <c r="AA1079" s="39"/>
    </row>
    <row r="1080" spans="2:27" ht="15.75" customHeight="1">
      <c r="B1080" s="39"/>
      <c r="C1080" s="20"/>
      <c r="D1080" s="20"/>
      <c r="E1080" s="39"/>
      <c r="F1080" s="20"/>
      <c r="G1080" s="20"/>
      <c r="H1080" s="20"/>
      <c r="I1080" s="39"/>
      <c r="J1080" s="20"/>
      <c r="K1080" s="20"/>
      <c r="L1080" s="20"/>
      <c r="M1080" s="20"/>
      <c r="N1080" s="39"/>
      <c r="O1080" s="20" t="s">
        <v>291</v>
      </c>
      <c r="P1080" s="20" t="s">
        <v>518</v>
      </c>
      <c r="Q1080" s="20" t="s">
        <v>791</v>
      </c>
      <c r="R1080" s="20" t="s">
        <v>791</v>
      </c>
      <c r="S1080" s="20">
        <v>20198777</v>
      </c>
      <c r="T1080" s="39"/>
      <c r="U1080" s="20"/>
      <c r="V1080" s="20"/>
      <c r="W1080" s="39"/>
      <c r="X1080" s="20"/>
      <c r="Y1080" s="20"/>
      <c r="Z1080" s="20"/>
      <c r="AA1080" s="39"/>
    </row>
    <row r="1081" spans="2:27" ht="15.75" customHeight="1">
      <c r="B1081" s="39"/>
      <c r="C1081" s="20"/>
      <c r="D1081" s="20"/>
      <c r="E1081" s="39"/>
      <c r="F1081" s="20"/>
      <c r="G1081" s="20"/>
      <c r="H1081" s="20"/>
      <c r="I1081" s="39"/>
      <c r="J1081" s="20"/>
      <c r="K1081" s="20"/>
      <c r="L1081" s="20"/>
      <c r="M1081" s="20"/>
      <c r="N1081" s="39"/>
      <c r="O1081" s="20" t="s">
        <v>291</v>
      </c>
      <c r="P1081" s="20" t="s">
        <v>518</v>
      </c>
      <c r="Q1081" s="20" t="s">
        <v>791</v>
      </c>
      <c r="R1081" s="20" t="s">
        <v>2019</v>
      </c>
      <c r="S1081" s="20">
        <v>20198799</v>
      </c>
      <c r="T1081" s="39"/>
      <c r="U1081" s="20"/>
      <c r="V1081" s="20"/>
      <c r="W1081" s="39"/>
      <c r="X1081" s="20"/>
      <c r="Y1081" s="20"/>
      <c r="Z1081" s="20"/>
      <c r="AA1081" s="39"/>
    </row>
    <row r="1082" spans="2:27" ht="15.75" customHeight="1">
      <c r="B1082" s="39"/>
      <c r="C1082" s="20"/>
      <c r="D1082" s="20"/>
      <c r="E1082" s="39"/>
      <c r="F1082" s="20"/>
      <c r="G1082" s="20"/>
      <c r="H1082" s="20"/>
      <c r="I1082" s="39"/>
      <c r="J1082" s="20"/>
      <c r="K1082" s="20"/>
      <c r="L1082" s="20"/>
      <c r="M1082" s="20"/>
      <c r="N1082" s="39"/>
      <c r="O1082" s="20" t="s">
        <v>291</v>
      </c>
      <c r="P1082" s="20" t="s">
        <v>518</v>
      </c>
      <c r="Q1082" s="20" t="s">
        <v>791</v>
      </c>
      <c r="R1082" s="20" t="s">
        <v>2020</v>
      </c>
      <c r="S1082" s="20">
        <v>20198780</v>
      </c>
      <c r="T1082" s="39"/>
      <c r="U1082" s="20"/>
      <c r="V1082" s="20"/>
      <c r="W1082" s="39"/>
      <c r="X1082" s="20"/>
      <c r="Y1082" s="20"/>
      <c r="Z1082" s="20"/>
      <c r="AA1082" s="39"/>
    </row>
    <row r="1083" spans="2:27" ht="15.75" customHeight="1">
      <c r="B1083" s="39"/>
      <c r="C1083" s="20"/>
      <c r="D1083" s="20"/>
      <c r="E1083" s="39"/>
      <c r="F1083" s="20"/>
      <c r="G1083" s="20"/>
      <c r="H1083" s="20"/>
      <c r="I1083" s="39"/>
      <c r="J1083" s="20"/>
      <c r="K1083" s="20"/>
      <c r="L1083" s="20"/>
      <c r="M1083" s="20"/>
      <c r="N1083" s="39"/>
      <c r="O1083" s="20" t="s">
        <v>291</v>
      </c>
      <c r="P1083" s="20" t="s">
        <v>518</v>
      </c>
      <c r="Q1083" s="20" t="s">
        <v>791</v>
      </c>
      <c r="R1083" s="20" t="s">
        <v>2021</v>
      </c>
      <c r="S1083" s="20">
        <v>20198786</v>
      </c>
      <c r="T1083" s="39"/>
      <c r="U1083" s="20"/>
      <c r="V1083" s="20"/>
      <c r="W1083" s="39"/>
      <c r="X1083" s="20"/>
      <c r="Y1083" s="20"/>
      <c r="Z1083" s="20"/>
      <c r="AA1083" s="39"/>
    </row>
    <row r="1084" spans="2:27" ht="15.75" customHeight="1">
      <c r="B1084" s="39"/>
      <c r="C1084" s="20"/>
      <c r="D1084" s="20"/>
      <c r="E1084" s="39"/>
      <c r="F1084" s="20"/>
      <c r="G1084" s="20"/>
      <c r="H1084" s="20"/>
      <c r="I1084" s="39"/>
      <c r="J1084" s="20"/>
      <c r="K1084" s="20"/>
      <c r="L1084" s="20"/>
      <c r="M1084" s="20"/>
      <c r="N1084" s="39"/>
      <c r="O1084" s="20" t="s">
        <v>291</v>
      </c>
      <c r="P1084" s="20" t="s">
        <v>518</v>
      </c>
      <c r="Q1084" s="20" t="s">
        <v>791</v>
      </c>
      <c r="R1084" s="20" t="s">
        <v>1701</v>
      </c>
      <c r="S1084" s="20">
        <v>20198794</v>
      </c>
      <c r="T1084" s="39"/>
      <c r="U1084" s="20"/>
      <c r="V1084" s="20"/>
      <c r="W1084" s="39"/>
      <c r="X1084" s="20"/>
      <c r="Y1084" s="20"/>
      <c r="Z1084" s="20"/>
      <c r="AA1084" s="39"/>
    </row>
    <row r="1085" spans="2:27" ht="15.75" customHeight="1">
      <c r="B1085" s="39"/>
      <c r="C1085" s="20"/>
      <c r="D1085" s="20"/>
      <c r="E1085" s="39"/>
      <c r="F1085" s="20"/>
      <c r="G1085" s="20"/>
      <c r="H1085" s="20"/>
      <c r="I1085" s="39"/>
      <c r="J1085" s="20"/>
      <c r="K1085" s="20"/>
      <c r="L1085" s="20"/>
      <c r="M1085" s="20"/>
      <c r="N1085" s="39"/>
      <c r="O1085" s="20" t="s">
        <v>291</v>
      </c>
      <c r="P1085" s="20" t="s">
        <v>518</v>
      </c>
      <c r="Q1085" s="20" t="s">
        <v>793</v>
      </c>
      <c r="R1085" s="20" t="s">
        <v>2022</v>
      </c>
      <c r="S1085" s="20">
        <v>20199410</v>
      </c>
      <c r="T1085" s="39"/>
      <c r="U1085" s="20"/>
      <c r="V1085" s="20"/>
      <c r="W1085" s="39"/>
      <c r="X1085" s="20"/>
      <c r="Y1085" s="20"/>
      <c r="Z1085" s="20"/>
      <c r="AA1085" s="39"/>
    </row>
    <row r="1086" spans="2:27" ht="15.75" customHeight="1">
      <c r="B1086" s="39"/>
      <c r="C1086" s="20"/>
      <c r="D1086" s="20"/>
      <c r="E1086" s="39"/>
      <c r="F1086" s="20"/>
      <c r="G1086" s="20"/>
      <c r="H1086" s="20"/>
      <c r="I1086" s="39"/>
      <c r="J1086" s="20"/>
      <c r="K1086" s="20"/>
      <c r="L1086" s="20"/>
      <c r="M1086" s="20"/>
      <c r="N1086" s="39"/>
      <c r="O1086" s="20" t="s">
        <v>291</v>
      </c>
      <c r="P1086" s="20" t="s">
        <v>518</v>
      </c>
      <c r="Q1086" s="20" t="s">
        <v>793</v>
      </c>
      <c r="R1086" s="20" t="s">
        <v>2023</v>
      </c>
      <c r="S1086" s="20">
        <v>20199417</v>
      </c>
      <c r="T1086" s="39"/>
      <c r="U1086" s="20"/>
      <c r="V1086" s="20"/>
      <c r="W1086" s="39"/>
      <c r="X1086" s="20"/>
      <c r="Y1086" s="20"/>
      <c r="Z1086" s="20"/>
      <c r="AA1086" s="39"/>
    </row>
    <row r="1087" spans="2:27" ht="15.75" customHeight="1">
      <c r="B1087" s="39"/>
      <c r="C1087" s="20"/>
      <c r="D1087" s="20"/>
      <c r="E1087" s="39"/>
      <c r="F1087" s="20"/>
      <c r="G1087" s="20"/>
      <c r="H1087" s="20"/>
      <c r="I1087" s="39"/>
      <c r="J1087" s="20"/>
      <c r="K1087" s="20"/>
      <c r="L1087" s="20"/>
      <c r="M1087" s="20"/>
      <c r="N1087" s="39"/>
      <c r="O1087" s="20" t="s">
        <v>291</v>
      </c>
      <c r="P1087" s="20" t="s">
        <v>518</v>
      </c>
      <c r="Q1087" s="20" t="s">
        <v>793</v>
      </c>
      <c r="R1087" s="20" t="s">
        <v>2024</v>
      </c>
      <c r="S1087" s="20">
        <v>20199435</v>
      </c>
      <c r="T1087" s="39"/>
      <c r="U1087" s="20"/>
      <c r="V1087" s="20"/>
      <c r="W1087" s="39"/>
      <c r="X1087" s="20"/>
      <c r="Y1087" s="20"/>
      <c r="Z1087" s="20"/>
      <c r="AA1087" s="39"/>
    </row>
    <row r="1088" spans="2:27" ht="15.75" customHeight="1">
      <c r="B1088" s="39"/>
      <c r="C1088" s="20"/>
      <c r="D1088" s="20"/>
      <c r="E1088" s="39"/>
      <c r="F1088" s="20"/>
      <c r="G1088" s="20"/>
      <c r="H1088" s="20"/>
      <c r="I1088" s="39"/>
      <c r="J1088" s="20"/>
      <c r="K1088" s="20"/>
      <c r="L1088" s="20"/>
      <c r="M1088" s="20"/>
      <c r="N1088" s="39"/>
      <c r="O1088" s="20" t="s">
        <v>291</v>
      </c>
      <c r="P1088" s="20" t="s">
        <v>518</v>
      </c>
      <c r="Q1088" s="20" t="s">
        <v>793</v>
      </c>
      <c r="R1088" s="20" t="s">
        <v>2025</v>
      </c>
      <c r="S1088" s="20">
        <v>20199445</v>
      </c>
      <c r="T1088" s="39"/>
      <c r="U1088" s="20"/>
      <c r="V1088" s="20"/>
      <c r="W1088" s="39"/>
      <c r="X1088" s="20"/>
      <c r="Y1088" s="20"/>
      <c r="Z1088" s="20"/>
      <c r="AA1088" s="39"/>
    </row>
    <row r="1089" spans="2:27" ht="15.75" customHeight="1">
      <c r="B1089" s="39"/>
      <c r="C1089" s="20"/>
      <c r="D1089" s="20"/>
      <c r="E1089" s="39"/>
      <c r="F1089" s="20"/>
      <c r="G1089" s="20"/>
      <c r="H1089" s="20"/>
      <c r="I1089" s="39"/>
      <c r="J1089" s="20"/>
      <c r="K1089" s="20"/>
      <c r="L1089" s="20"/>
      <c r="M1089" s="20"/>
      <c r="N1089" s="39"/>
      <c r="O1089" s="20" t="s">
        <v>291</v>
      </c>
      <c r="P1089" s="20" t="s">
        <v>518</v>
      </c>
      <c r="Q1089" s="20" t="s">
        <v>793</v>
      </c>
      <c r="R1089" s="20" t="s">
        <v>2026</v>
      </c>
      <c r="S1089" s="20">
        <v>20199417</v>
      </c>
      <c r="T1089" s="39"/>
      <c r="U1089" s="20"/>
      <c r="V1089" s="20"/>
      <c r="W1089" s="39"/>
      <c r="X1089" s="20"/>
      <c r="Y1089" s="20"/>
      <c r="Z1089" s="20"/>
      <c r="AA1089" s="39"/>
    </row>
    <row r="1090" spans="2:27" ht="15.75" customHeight="1">
      <c r="B1090" s="39"/>
      <c r="C1090" s="20"/>
      <c r="D1090" s="20"/>
      <c r="E1090" s="39"/>
      <c r="F1090" s="20"/>
      <c r="G1090" s="20"/>
      <c r="H1090" s="20"/>
      <c r="I1090" s="39"/>
      <c r="J1090" s="20"/>
      <c r="K1090" s="20"/>
      <c r="L1090" s="20"/>
      <c r="M1090" s="20"/>
      <c r="N1090" s="39"/>
      <c r="O1090" s="20" t="s">
        <v>291</v>
      </c>
      <c r="P1090" s="20" t="s">
        <v>518</v>
      </c>
      <c r="Q1090" s="20" t="s">
        <v>793</v>
      </c>
      <c r="R1090" s="20" t="s">
        <v>2026</v>
      </c>
      <c r="S1090" s="20">
        <v>20199462</v>
      </c>
      <c r="T1090" s="39"/>
      <c r="U1090" s="20"/>
      <c r="V1090" s="20"/>
      <c r="W1090" s="39"/>
      <c r="X1090" s="20"/>
      <c r="Y1090" s="20"/>
      <c r="Z1090" s="20"/>
      <c r="AA1090" s="39"/>
    </row>
    <row r="1091" spans="2:27" ht="15.75" customHeight="1">
      <c r="B1091" s="39"/>
      <c r="C1091" s="20"/>
      <c r="D1091" s="20"/>
      <c r="E1091" s="39"/>
      <c r="F1091" s="20"/>
      <c r="G1091" s="20"/>
      <c r="H1091" s="20"/>
      <c r="I1091" s="39"/>
      <c r="J1091" s="20"/>
      <c r="K1091" s="20"/>
      <c r="L1091" s="20"/>
      <c r="M1091" s="20"/>
      <c r="N1091" s="39"/>
      <c r="O1091" s="20" t="s">
        <v>291</v>
      </c>
      <c r="P1091" s="20" t="s">
        <v>518</v>
      </c>
      <c r="Q1091" s="20" t="s">
        <v>793</v>
      </c>
      <c r="R1091" s="20" t="s">
        <v>2027</v>
      </c>
      <c r="S1091" s="20">
        <v>20199467</v>
      </c>
      <c r="T1091" s="39"/>
      <c r="U1091" s="20"/>
      <c r="V1091" s="20"/>
      <c r="W1091" s="39"/>
      <c r="X1091" s="20"/>
      <c r="Y1091" s="20"/>
      <c r="Z1091" s="20"/>
      <c r="AA1091" s="39"/>
    </row>
    <row r="1092" spans="2:27" ht="15.75" customHeight="1">
      <c r="B1092" s="39"/>
      <c r="C1092" s="20"/>
      <c r="D1092" s="20"/>
      <c r="E1092" s="39"/>
      <c r="F1092" s="20"/>
      <c r="G1092" s="20"/>
      <c r="H1092" s="20"/>
      <c r="I1092" s="39"/>
      <c r="J1092" s="20"/>
      <c r="K1092" s="20"/>
      <c r="L1092" s="20"/>
      <c r="M1092" s="20"/>
      <c r="N1092" s="39"/>
      <c r="O1092" s="20" t="s">
        <v>291</v>
      </c>
      <c r="P1092" s="20" t="s">
        <v>518</v>
      </c>
      <c r="Q1092" s="20" t="s">
        <v>793</v>
      </c>
      <c r="R1092" s="20" t="s">
        <v>2028</v>
      </c>
      <c r="S1092" s="20">
        <v>20199469</v>
      </c>
      <c r="T1092" s="39"/>
      <c r="U1092" s="20"/>
      <c r="V1092" s="20"/>
      <c r="W1092" s="39"/>
      <c r="X1092" s="20"/>
      <c r="Y1092" s="20"/>
      <c r="Z1092" s="20"/>
      <c r="AA1092" s="39"/>
    </row>
    <row r="1093" spans="2:27" ht="15.75" customHeight="1">
      <c r="B1093" s="39"/>
      <c r="C1093" s="20"/>
      <c r="D1093" s="20"/>
      <c r="E1093" s="39"/>
      <c r="F1093" s="20"/>
      <c r="G1093" s="20"/>
      <c r="H1093" s="20"/>
      <c r="I1093" s="39"/>
      <c r="J1093" s="20"/>
      <c r="K1093" s="20"/>
      <c r="L1093" s="20"/>
      <c r="M1093" s="20"/>
      <c r="N1093" s="39"/>
      <c r="O1093" s="20" t="s">
        <v>291</v>
      </c>
      <c r="P1093" s="20" t="s">
        <v>518</v>
      </c>
      <c r="Q1093" s="20" t="s">
        <v>793</v>
      </c>
      <c r="R1093" s="20" t="s">
        <v>2029</v>
      </c>
      <c r="S1093" s="20">
        <v>20199477</v>
      </c>
      <c r="T1093" s="39"/>
      <c r="U1093" s="20"/>
      <c r="V1093" s="20"/>
      <c r="W1093" s="39"/>
      <c r="X1093" s="20"/>
      <c r="Y1093" s="20"/>
      <c r="Z1093" s="20"/>
      <c r="AA1093" s="39"/>
    </row>
    <row r="1094" spans="2:27" ht="15.75" customHeight="1">
      <c r="B1094" s="39"/>
      <c r="C1094" s="20"/>
      <c r="D1094" s="20"/>
      <c r="E1094" s="39"/>
      <c r="F1094" s="20"/>
      <c r="G1094" s="20"/>
      <c r="H1094" s="20"/>
      <c r="I1094" s="39"/>
      <c r="J1094" s="20"/>
      <c r="K1094" s="20"/>
      <c r="L1094" s="20"/>
      <c r="M1094" s="20"/>
      <c r="N1094" s="39"/>
      <c r="O1094" s="20" t="s">
        <v>291</v>
      </c>
      <c r="P1094" s="20" t="s">
        <v>518</v>
      </c>
      <c r="Q1094" s="20" t="s">
        <v>793</v>
      </c>
      <c r="R1094" s="20" t="s">
        <v>2030</v>
      </c>
      <c r="S1094" s="20">
        <v>20199485</v>
      </c>
      <c r="T1094" s="39"/>
      <c r="U1094" s="20"/>
      <c r="V1094" s="20"/>
      <c r="W1094" s="39"/>
      <c r="X1094" s="20"/>
      <c r="Y1094" s="20"/>
      <c r="Z1094" s="20"/>
      <c r="AA1094" s="39"/>
    </row>
    <row r="1095" spans="2:27" ht="15.75" customHeight="1">
      <c r="B1095" s="39"/>
      <c r="C1095" s="20"/>
      <c r="D1095" s="20"/>
      <c r="E1095" s="39"/>
      <c r="F1095" s="20"/>
      <c r="G1095" s="20"/>
      <c r="H1095" s="20"/>
      <c r="I1095" s="39"/>
      <c r="J1095" s="20"/>
      <c r="K1095" s="20"/>
      <c r="L1095" s="20"/>
      <c r="M1095" s="20"/>
      <c r="N1095" s="39"/>
      <c r="O1095" s="20" t="s">
        <v>291</v>
      </c>
      <c r="P1095" s="18" t="s">
        <v>292</v>
      </c>
      <c r="Q1095" s="20" t="s">
        <v>78</v>
      </c>
      <c r="R1095" s="20" t="s">
        <v>526</v>
      </c>
      <c r="S1095" s="20">
        <v>20221610</v>
      </c>
      <c r="T1095" s="39"/>
      <c r="U1095" s="20"/>
      <c r="V1095" s="20"/>
      <c r="W1095" s="39"/>
      <c r="X1095" s="20"/>
      <c r="Y1095" s="20"/>
      <c r="Z1095" s="20"/>
      <c r="AA1095" s="39"/>
    </row>
    <row r="1096" spans="2:27" ht="15.75" customHeight="1">
      <c r="B1096" s="39"/>
      <c r="C1096" s="20"/>
      <c r="D1096" s="20"/>
      <c r="E1096" s="39"/>
      <c r="F1096" s="20"/>
      <c r="G1096" s="20"/>
      <c r="H1096" s="20"/>
      <c r="I1096" s="39"/>
      <c r="J1096" s="20"/>
      <c r="K1096" s="20"/>
      <c r="L1096" s="20"/>
      <c r="M1096" s="20"/>
      <c r="N1096" s="39"/>
      <c r="O1096" s="20" t="s">
        <v>291</v>
      </c>
      <c r="P1096" s="18" t="s">
        <v>292</v>
      </c>
      <c r="Q1096" s="20" t="s">
        <v>78</v>
      </c>
      <c r="R1096" s="20" t="s">
        <v>530</v>
      </c>
      <c r="S1096" s="20">
        <v>20221612</v>
      </c>
      <c r="T1096" s="39"/>
      <c r="U1096" s="20"/>
      <c r="V1096" s="20"/>
      <c r="W1096" s="39"/>
      <c r="X1096" s="20"/>
      <c r="Y1096" s="20"/>
      <c r="Z1096" s="20"/>
      <c r="AA1096" s="39"/>
    </row>
    <row r="1097" spans="2:27" ht="15.75" customHeight="1">
      <c r="B1097" s="39"/>
      <c r="C1097" s="20"/>
      <c r="D1097" s="20"/>
      <c r="E1097" s="39"/>
      <c r="F1097" s="20"/>
      <c r="G1097" s="20"/>
      <c r="H1097" s="20"/>
      <c r="I1097" s="39"/>
      <c r="J1097" s="20"/>
      <c r="K1097" s="20"/>
      <c r="L1097" s="20"/>
      <c r="M1097" s="20"/>
      <c r="N1097" s="39"/>
      <c r="O1097" s="20" t="s">
        <v>291</v>
      </c>
      <c r="P1097" s="18" t="s">
        <v>292</v>
      </c>
      <c r="Q1097" s="20" t="s">
        <v>78</v>
      </c>
      <c r="R1097" s="20" t="s">
        <v>534</v>
      </c>
      <c r="S1097" s="20">
        <v>20221616</v>
      </c>
      <c r="T1097" s="39"/>
      <c r="U1097" s="20"/>
      <c r="V1097" s="20"/>
      <c r="W1097" s="39"/>
      <c r="X1097" s="20"/>
      <c r="Y1097" s="20"/>
      <c r="Z1097" s="20"/>
      <c r="AA1097" s="39"/>
    </row>
    <row r="1098" spans="2:27" ht="15.75" customHeight="1">
      <c r="B1098" s="39"/>
      <c r="C1098" s="20"/>
      <c r="D1098" s="20"/>
      <c r="E1098" s="39"/>
      <c r="F1098" s="20"/>
      <c r="G1098" s="20"/>
      <c r="H1098" s="20"/>
      <c r="I1098" s="39"/>
      <c r="J1098" s="20"/>
      <c r="K1098" s="20"/>
      <c r="L1098" s="20"/>
      <c r="M1098" s="20"/>
      <c r="N1098" s="39"/>
      <c r="O1098" s="20" t="s">
        <v>291</v>
      </c>
      <c r="P1098" s="18" t="s">
        <v>292</v>
      </c>
      <c r="Q1098" s="20" t="s">
        <v>78</v>
      </c>
      <c r="R1098" s="20" t="s">
        <v>537</v>
      </c>
      <c r="S1098" s="20">
        <v>20221622</v>
      </c>
      <c r="T1098" s="39"/>
      <c r="U1098" s="20"/>
      <c r="V1098" s="20"/>
      <c r="W1098" s="39"/>
      <c r="X1098" s="20"/>
      <c r="Y1098" s="20"/>
      <c r="Z1098" s="20"/>
      <c r="AA1098" s="39"/>
    </row>
    <row r="1099" spans="2:27" ht="15.75" customHeight="1">
      <c r="B1099" s="39"/>
      <c r="C1099" s="20"/>
      <c r="D1099" s="20"/>
      <c r="E1099" s="39"/>
      <c r="F1099" s="20"/>
      <c r="G1099" s="20"/>
      <c r="H1099" s="20"/>
      <c r="I1099" s="39"/>
      <c r="J1099" s="20"/>
      <c r="K1099" s="20"/>
      <c r="L1099" s="20"/>
      <c r="M1099" s="20"/>
      <c r="N1099" s="39"/>
      <c r="O1099" s="20" t="s">
        <v>291</v>
      </c>
      <c r="P1099" s="18" t="s">
        <v>292</v>
      </c>
      <c r="Q1099" s="20" t="s">
        <v>78</v>
      </c>
      <c r="R1099" s="20" t="s">
        <v>541</v>
      </c>
      <c r="S1099" s="20">
        <v>20221699</v>
      </c>
      <c r="T1099" s="39"/>
      <c r="U1099" s="20"/>
      <c r="V1099" s="20"/>
      <c r="W1099" s="39"/>
      <c r="X1099" s="20"/>
      <c r="Y1099" s="20"/>
      <c r="Z1099" s="20"/>
      <c r="AA1099" s="39"/>
    </row>
    <row r="1100" spans="2:27" ht="15.75" customHeight="1">
      <c r="B1100" s="39"/>
      <c r="C1100" s="20"/>
      <c r="D1100" s="20"/>
      <c r="E1100" s="39"/>
      <c r="F1100" s="20"/>
      <c r="G1100" s="20"/>
      <c r="H1100" s="20"/>
      <c r="I1100" s="39"/>
      <c r="J1100" s="20"/>
      <c r="K1100" s="20"/>
      <c r="L1100" s="20"/>
      <c r="M1100" s="20"/>
      <c r="N1100" s="39"/>
      <c r="O1100" s="20" t="s">
        <v>291</v>
      </c>
      <c r="P1100" s="18" t="s">
        <v>292</v>
      </c>
      <c r="Q1100" s="20" t="s">
        <v>78</v>
      </c>
      <c r="R1100" s="20" t="s">
        <v>544</v>
      </c>
      <c r="S1100" s="20">
        <v>20221627</v>
      </c>
      <c r="T1100" s="39"/>
      <c r="U1100" s="20"/>
      <c r="V1100" s="20"/>
      <c r="W1100" s="39"/>
      <c r="X1100" s="20"/>
      <c r="Y1100" s="20"/>
      <c r="Z1100" s="20"/>
      <c r="AA1100" s="39"/>
    </row>
    <row r="1101" spans="2:27" ht="15.75" customHeight="1">
      <c r="B1101" s="39"/>
      <c r="C1101" s="20"/>
      <c r="D1101" s="20"/>
      <c r="E1101" s="39"/>
      <c r="F1101" s="20"/>
      <c r="G1101" s="20"/>
      <c r="H1101" s="20"/>
      <c r="I1101" s="39"/>
      <c r="J1101" s="20"/>
      <c r="K1101" s="20"/>
      <c r="L1101" s="20"/>
      <c r="M1101" s="20"/>
      <c r="N1101" s="39"/>
      <c r="O1101" s="20" t="s">
        <v>291</v>
      </c>
      <c r="P1101" s="18" t="s">
        <v>292</v>
      </c>
      <c r="Q1101" s="20" t="s">
        <v>78</v>
      </c>
      <c r="R1101" s="20" t="s">
        <v>211</v>
      </c>
      <c r="S1101" s="20">
        <v>20221631</v>
      </c>
      <c r="T1101" s="39"/>
      <c r="U1101" s="20"/>
      <c r="V1101" s="20"/>
      <c r="W1101" s="39"/>
      <c r="X1101" s="20"/>
      <c r="Y1101" s="20"/>
      <c r="Z1101" s="20"/>
      <c r="AA1101" s="39"/>
    </row>
    <row r="1102" spans="2:27" ht="15.75" customHeight="1">
      <c r="B1102" s="39"/>
      <c r="C1102" s="20"/>
      <c r="D1102" s="20"/>
      <c r="E1102" s="39"/>
      <c r="F1102" s="20"/>
      <c r="G1102" s="20"/>
      <c r="H1102" s="20"/>
      <c r="I1102" s="39"/>
      <c r="J1102" s="20"/>
      <c r="K1102" s="20"/>
      <c r="L1102" s="20"/>
      <c r="M1102" s="20"/>
      <c r="N1102" s="39"/>
      <c r="O1102" s="20" t="s">
        <v>291</v>
      </c>
      <c r="P1102" s="18" t="s">
        <v>292</v>
      </c>
      <c r="Q1102" s="20" t="s">
        <v>78</v>
      </c>
      <c r="R1102" s="20" t="s">
        <v>551</v>
      </c>
      <c r="S1102" s="20">
        <v>20221633</v>
      </c>
      <c r="T1102" s="39"/>
      <c r="U1102" s="20"/>
      <c r="V1102" s="20"/>
      <c r="W1102" s="39"/>
      <c r="X1102" s="20"/>
      <c r="Y1102" s="20"/>
      <c r="Z1102" s="20"/>
      <c r="AA1102" s="39"/>
    </row>
    <row r="1103" spans="2:27" ht="15.75" customHeight="1">
      <c r="B1103" s="39"/>
      <c r="C1103" s="20"/>
      <c r="D1103" s="20"/>
      <c r="E1103" s="39"/>
      <c r="F1103" s="20"/>
      <c r="G1103" s="20"/>
      <c r="H1103" s="20"/>
      <c r="I1103" s="39"/>
      <c r="J1103" s="20"/>
      <c r="K1103" s="20"/>
      <c r="L1103" s="20"/>
      <c r="M1103" s="20"/>
      <c r="N1103" s="39"/>
      <c r="O1103" s="20" t="s">
        <v>291</v>
      </c>
      <c r="P1103" s="18" t="s">
        <v>292</v>
      </c>
      <c r="Q1103" s="20" t="s">
        <v>78</v>
      </c>
      <c r="R1103" s="20" t="s">
        <v>554</v>
      </c>
      <c r="S1103" s="20">
        <v>20221644</v>
      </c>
      <c r="T1103" s="39"/>
      <c r="U1103" s="20"/>
      <c r="V1103" s="20"/>
      <c r="W1103" s="39"/>
      <c r="X1103" s="20"/>
      <c r="Y1103" s="20"/>
      <c r="Z1103" s="20"/>
      <c r="AA1103" s="39"/>
    </row>
    <row r="1104" spans="2:27" ht="15.75" customHeight="1">
      <c r="B1104" s="39"/>
      <c r="C1104" s="20"/>
      <c r="D1104" s="20"/>
      <c r="E1104" s="39"/>
      <c r="F1104" s="20"/>
      <c r="G1104" s="20"/>
      <c r="H1104" s="20"/>
      <c r="I1104" s="39"/>
      <c r="J1104" s="20"/>
      <c r="K1104" s="20"/>
      <c r="L1104" s="20"/>
      <c r="M1104" s="20"/>
      <c r="N1104" s="39"/>
      <c r="O1104" s="20" t="s">
        <v>291</v>
      </c>
      <c r="P1104" s="18" t="s">
        <v>292</v>
      </c>
      <c r="Q1104" s="20" t="s">
        <v>78</v>
      </c>
      <c r="R1104" s="20" t="s">
        <v>557</v>
      </c>
      <c r="S1104" s="20">
        <v>20221650</v>
      </c>
      <c r="T1104" s="39"/>
      <c r="U1104" s="20"/>
      <c r="V1104" s="20"/>
      <c r="W1104" s="39"/>
      <c r="X1104" s="20"/>
      <c r="Y1104" s="20"/>
      <c r="Z1104" s="20"/>
      <c r="AA1104" s="39"/>
    </row>
    <row r="1105" spans="2:27" ht="15.75" customHeight="1">
      <c r="B1105" s="39"/>
      <c r="C1105" s="20"/>
      <c r="D1105" s="20"/>
      <c r="E1105" s="39"/>
      <c r="F1105" s="20"/>
      <c r="G1105" s="20"/>
      <c r="H1105" s="20"/>
      <c r="I1105" s="39"/>
      <c r="J1105" s="20"/>
      <c r="K1105" s="20"/>
      <c r="L1105" s="20"/>
      <c r="M1105" s="20"/>
      <c r="N1105" s="39"/>
      <c r="O1105" s="20" t="s">
        <v>291</v>
      </c>
      <c r="P1105" s="18" t="s">
        <v>292</v>
      </c>
      <c r="Q1105" s="20" t="s">
        <v>78</v>
      </c>
      <c r="R1105" s="20" t="s">
        <v>561</v>
      </c>
      <c r="S1105" s="20">
        <v>20221661</v>
      </c>
      <c r="T1105" s="39"/>
      <c r="U1105" s="20"/>
      <c r="V1105" s="20"/>
      <c r="W1105" s="39"/>
      <c r="X1105" s="20"/>
      <c r="Y1105" s="20"/>
      <c r="Z1105" s="20"/>
      <c r="AA1105" s="39"/>
    </row>
    <row r="1106" spans="2:27" ht="15.75" customHeight="1">
      <c r="B1106" s="39"/>
      <c r="C1106" s="20"/>
      <c r="D1106" s="20"/>
      <c r="E1106" s="39"/>
      <c r="F1106" s="20"/>
      <c r="G1106" s="20"/>
      <c r="H1106" s="20"/>
      <c r="I1106" s="39"/>
      <c r="J1106" s="20"/>
      <c r="K1106" s="20"/>
      <c r="L1106" s="20"/>
      <c r="M1106" s="20"/>
      <c r="N1106" s="39"/>
      <c r="O1106" s="20" t="s">
        <v>291</v>
      </c>
      <c r="P1106" s="18" t="s">
        <v>292</v>
      </c>
      <c r="Q1106" s="20" t="s">
        <v>78</v>
      </c>
      <c r="R1106" s="20" t="s">
        <v>565</v>
      </c>
      <c r="S1106" s="20">
        <v>20221655</v>
      </c>
      <c r="T1106" s="39"/>
      <c r="U1106" s="20"/>
      <c r="V1106" s="20"/>
      <c r="W1106" s="39"/>
      <c r="X1106" s="20"/>
      <c r="Y1106" s="20"/>
      <c r="Z1106" s="20"/>
      <c r="AA1106" s="39"/>
    </row>
    <row r="1107" spans="2:27" ht="15.75" customHeight="1">
      <c r="B1107" s="39"/>
      <c r="C1107" s="20"/>
      <c r="D1107" s="20"/>
      <c r="E1107" s="39"/>
      <c r="F1107" s="20"/>
      <c r="G1107" s="20"/>
      <c r="H1107" s="20"/>
      <c r="I1107" s="39"/>
      <c r="J1107" s="20"/>
      <c r="K1107" s="20"/>
      <c r="L1107" s="20"/>
      <c r="M1107" s="20"/>
      <c r="N1107" s="39"/>
      <c r="O1107" s="20" t="s">
        <v>291</v>
      </c>
      <c r="P1107" s="18" t="s">
        <v>292</v>
      </c>
      <c r="Q1107" s="20" t="s">
        <v>78</v>
      </c>
      <c r="R1107" s="20" t="s">
        <v>569</v>
      </c>
      <c r="S1107" s="20">
        <v>20221667</v>
      </c>
      <c r="T1107" s="39"/>
      <c r="U1107" s="20"/>
      <c r="V1107" s="20"/>
      <c r="W1107" s="39"/>
      <c r="X1107" s="20"/>
      <c r="Y1107" s="20"/>
      <c r="Z1107" s="20"/>
      <c r="AA1107" s="39"/>
    </row>
    <row r="1108" spans="2:27" ht="15.75" customHeight="1">
      <c r="B1108" s="39"/>
      <c r="C1108" s="20"/>
      <c r="D1108" s="20"/>
      <c r="E1108" s="39"/>
      <c r="F1108" s="20"/>
      <c r="G1108" s="20"/>
      <c r="H1108" s="20"/>
      <c r="I1108" s="39"/>
      <c r="J1108" s="20"/>
      <c r="K1108" s="20"/>
      <c r="L1108" s="20"/>
      <c r="M1108" s="20"/>
      <c r="N1108" s="39"/>
      <c r="O1108" s="20" t="s">
        <v>291</v>
      </c>
      <c r="P1108" s="18" t="s">
        <v>292</v>
      </c>
      <c r="Q1108" s="20" t="s">
        <v>78</v>
      </c>
      <c r="R1108" s="20" t="s">
        <v>212</v>
      </c>
      <c r="S1108" s="20">
        <v>20221669</v>
      </c>
      <c r="T1108" s="39"/>
      <c r="U1108" s="20"/>
      <c r="V1108" s="20"/>
      <c r="W1108" s="39"/>
      <c r="X1108" s="20"/>
      <c r="Y1108" s="20"/>
      <c r="Z1108" s="20"/>
      <c r="AA1108" s="39"/>
    </row>
    <row r="1109" spans="2:27" ht="15.75" customHeight="1">
      <c r="B1109" s="39"/>
      <c r="C1109" s="20"/>
      <c r="D1109" s="20"/>
      <c r="E1109" s="39"/>
      <c r="F1109" s="20"/>
      <c r="G1109" s="20"/>
      <c r="H1109" s="20"/>
      <c r="I1109" s="39"/>
      <c r="J1109" s="20"/>
      <c r="K1109" s="20"/>
      <c r="L1109" s="20"/>
      <c r="M1109" s="20"/>
      <c r="N1109" s="39"/>
      <c r="O1109" s="20" t="s">
        <v>291</v>
      </c>
      <c r="P1109" s="18" t="s">
        <v>292</v>
      </c>
      <c r="Q1109" s="20" t="s">
        <v>78</v>
      </c>
      <c r="R1109" s="20" t="s">
        <v>576</v>
      </c>
      <c r="S1109" s="20">
        <v>20221672</v>
      </c>
      <c r="T1109" s="39"/>
      <c r="U1109" s="20"/>
      <c r="V1109" s="20"/>
      <c r="W1109" s="39"/>
      <c r="X1109" s="20"/>
      <c r="Y1109" s="20"/>
      <c r="Z1109" s="20"/>
      <c r="AA1109" s="39"/>
    </row>
    <row r="1110" spans="2:27" ht="15.75" customHeight="1">
      <c r="B1110" s="39"/>
      <c r="C1110" s="20"/>
      <c r="D1110" s="20"/>
      <c r="E1110" s="39"/>
      <c r="F1110" s="20"/>
      <c r="G1110" s="20"/>
      <c r="H1110" s="20"/>
      <c r="I1110" s="39"/>
      <c r="J1110" s="20"/>
      <c r="K1110" s="20"/>
      <c r="L1110" s="20"/>
      <c r="M1110" s="20"/>
      <c r="N1110" s="39"/>
      <c r="O1110" s="20" t="s">
        <v>291</v>
      </c>
      <c r="P1110" s="18" t="s">
        <v>292</v>
      </c>
      <c r="Q1110" s="20" t="s">
        <v>78</v>
      </c>
      <c r="R1110" s="20" t="s">
        <v>580</v>
      </c>
      <c r="S1110" s="20">
        <v>20221694</v>
      </c>
      <c r="T1110" s="39"/>
      <c r="U1110" s="20"/>
      <c r="V1110" s="20"/>
      <c r="W1110" s="39"/>
      <c r="X1110" s="20"/>
      <c r="Y1110" s="20"/>
      <c r="Z1110" s="20"/>
      <c r="AA1110" s="39"/>
    </row>
    <row r="1111" spans="2:27" ht="15.75" customHeight="1">
      <c r="B1111" s="39"/>
      <c r="C1111" s="20"/>
      <c r="D1111" s="20"/>
      <c r="E1111" s="39"/>
      <c r="F1111" s="20"/>
      <c r="G1111" s="20"/>
      <c r="H1111" s="20"/>
      <c r="I1111" s="39"/>
      <c r="J1111" s="20"/>
      <c r="K1111" s="20"/>
      <c r="L1111" s="20"/>
      <c r="M1111" s="20"/>
      <c r="N1111" s="39"/>
      <c r="O1111" s="20" t="s">
        <v>291</v>
      </c>
      <c r="P1111" s="18" t="s">
        <v>292</v>
      </c>
      <c r="Q1111" s="20" t="s">
        <v>78</v>
      </c>
      <c r="R1111" s="20" t="s">
        <v>583</v>
      </c>
      <c r="S1111" s="20">
        <v>20221639</v>
      </c>
      <c r="T1111" s="39"/>
      <c r="U1111" s="20"/>
      <c r="V1111" s="20"/>
      <c r="W1111" s="39"/>
      <c r="X1111" s="20"/>
      <c r="Y1111" s="20"/>
      <c r="Z1111" s="20"/>
      <c r="AA1111" s="39"/>
    </row>
    <row r="1112" spans="2:27" ht="15.75" customHeight="1">
      <c r="B1112" s="39"/>
      <c r="C1112" s="20"/>
      <c r="D1112" s="20"/>
      <c r="E1112" s="39"/>
      <c r="F1112" s="20"/>
      <c r="G1112" s="20"/>
      <c r="H1112" s="20"/>
      <c r="I1112" s="39"/>
      <c r="J1112" s="20"/>
      <c r="K1112" s="20"/>
      <c r="L1112" s="20"/>
      <c r="M1112" s="20"/>
      <c r="N1112" s="39"/>
      <c r="O1112" s="20" t="s">
        <v>291</v>
      </c>
      <c r="P1112" s="18" t="s">
        <v>292</v>
      </c>
      <c r="Q1112" s="20" t="s">
        <v>78</v>
      </c>
      <c r="R1112" s="20" t="s">
        <v>587</v>
      </c>
      <c r="S1112" s="20">
        <v>20221680</v>
      </c>
      <c r="T1112" s="39"/>
      <c r="U1112" s="20"/>
      <c r="V1112" s="20"/>
      <c r="W1112" s="39"/>
      <c r="X1112" s="20"/>
      <c r="Y1112" s="20"/>
      <c r="Z1112" s="20"/>
      <c r="AA1112" s="39"/>
    </row>
    <row r="1113" spans="2:27" ht="15.75" customHeight="1">
      <c r="B1113" s="39"/>
      <c r="C1113" s="20"/>
      <c r="D1113" s="20"/>
      <c r="E1113" s="39"/>
      <c r="F1113" s="20"/>
      <c r="G1113" s="20"/>
      <c r="H1113" s="20"/>
      <c r="I1113" s="39"/>
      <c r="J1113" s="20"/>
      <c r="K1113" s="20"/>
      <c r="L1113" s="20"/>
      <c r="M1113" s="20"/>
      <c r="N1113" s="39"/>
      <c r="O1113" s="20" t="s">
        <v>291</v>
      </c>
      <c r="P1113" s="18" t="s">
        <v>292</v>
      </c>
      <c r="Q1113" s="20" t="s">
        <v>78</v>
      </c>
      <c r="R1113" s="20" t="s">
        <v>590</v>
      </c>
      <c r="S1113" s="20">
        <v>20221687</v>
      </c>
      <c r="T1113" s="39"/>
      <c r="U1113" s="20"/>
      <c r="V1113" s="20"/>
      <c r="W1113" s="39"/>
      <c r="X1113" s="20"/>
      <c r="Y1113" s="20"/>
      <c r="Z1113" s="20"/>
      <c r="AA1113" s="39"/>
    </row>
    <row r="1114" spans="2:27" ht="15.75" customHeight="1">
      <c r="B1114" s="39"/>
      <c r="C1114" s="20"/>
      <c r="D1114" s="20"/>
      <c r="E1114" s="39"/>
      <c r="F1114" s="20"/>
      <c r="G1114" s="20"/>
      <c r="H1114" s="20"/>
      <c r="I1114" s="39"/>
      <c r="J1114" s="20"/>
      <c r="K1114" s="20"/>
      <c r="L1114" s="20"/>
      <c r="M1114" s="20"/>
      <c r="N1114" s="39"/>
      <c r="O1114" s="20" t="s">
        <v>291</v>
      </c>
      <c r="P1114" s="18" t="s">
        <v>292</v>
      </c>
      <c r="Q1114" s="18" t="s">
        <v>79</v>
      </c>
      <c r="R1114" s="20" t="s">
        <v>594</v>
      </c>
      <c r="S1114" s="20">
        <v>20222420</v>
      </c>
      <c r="T1114" s="39"/>
      <c r="U1114" s="20"/>
      <c r="V1114" s="20"/>
      <c r="W1114" s="39"/>
      <c r="X1114" s="20"/>
      <c r="Y1114" s="20"/>
      <c r="Z1114" s="20"/>
      <c r="AA1114" s="39"/>
    </row>
    <row r="1115" spans="2:27" ht="15.75" customHeight="1">
      <c r="B1115" s="39"/>
      <c r="C1115" s="20"/>
      <c r="D1115" s="20"/>
      <c r="E1115" s="39"/>
      <c r="F1115" s="20"/>
      <c r="G1115" s="20"/>
      <c r="H1115" s="20"/>
      <c r="I1115" s="39"/>
      <c r="J1115" s="20"/>
      <c r="K1115" s="20"/>
      <c r="L1115" s="20"/>
      <c r="M1115" s="20"/>
      <c r="N1115" s="39"/>
      <c r="O1115" s="20" t="s">
        <v>291</v>
      </c>
      <c r="P1115" s="18" t="s">
        <v>292</v>
      </c>
      <c r="Q1115" s="18" t="s">
        <v>79</v>
      </c>
      <c r="R1115" s="20" t="s">
        <v>598</v>
      </c>
      <c r="S1115" s="20">
        <v>20222422</v>
      </c>
      <c r="T1115" s="39"/>
      <c r="U1115" s="20"/>
      <c r="V1115" s="20"/>
      <c r="W1115" s="39"/>
      <c r="X1115" s="20"/>
      <c r="Y1115" s="20"/>
      <c r="Z1115" s="20"/>
      <c r="AA1115" s="39"/>
    </row>
    <row r="1116" spans="2:27" ht="15.75" customHeight="1">
      <c r="B1116" s="39"/>
      <c r="C1116" s="20"/>
      <c r="D1116" s="20"/>
      <c r="E1116" s="39"/>
      <c r="F1116" s="20"/>
      <c r="G1116" s="20"/>
      <c r="H1116" s="20"/>
      <c r="I1116" s="39"/>
      <c r="J1116" s="20"/>
      <c r="K1116" s="20"/>
      <c r="L1116" s="20"/>
      <c r="M1116" s="20"/>
      <c r="N1116" s="39"/>
      <c r="O1116" s="20" t="s">
        <v>291</v>
      </c>
      <c r="P1116" s="18" t="s">
        <v>292</v>
      </c>
      <c r="Q1116" s="18" t="s">
        <v>79</v>
      </c>
      <c r="R1116" s="20" t="s">
        <v>227</v>
      </c>
      <c r="S1116" s="20">
        <v>20222499</v>
      </c>
      <c r="T1116" s="39"/>
      <c r="U1116" s="20"/>
      <c r="V1116" s="20"/>
      <c r="W1116" s="39"/>
      <c r="X1116" s="20"/>
      <c r="Y1116" s="20"/>
      <c r="Z1116" s="20"/>
      <c r="AA1116" s="39"/>
    </row>
    <row r="1117" spans="2:27" ht="15.75" customHeight="1">
      <c r="B1117" s="39"/>
      <c r="C1117" s="20"/>
      <c r="D1117" s="20"/>
      <c r="E1117" s="39"/>
      <c r="F1117" s="20"/>
      <c r="G1117" s="20"/>
      <c r="H1117" s="20"/>
      <c r="I1117" s="39"/>
      <c r="J1117" s="20"/>
      <c r="K1117" s="20"/>
      <c r="L1117" s="20"/>
      <c r="M1117" s="20"/>
      <c r="N1117" s="39"/>
      <c r="O1117" s="20" t="s">
        <v>291</v>
      </c>
      <c r="P1117" s="18" t="s">
        <v>292</v>
      </c>
      <c r="Q1117" s="18" t="s">
        <v>79</v>
      </c>
      <c r="R1117" s="20" t="s">
        <v>604</v>
      </c>
      <c r="S1117" s="20">
        <v>20222435</v>
      </c>
      <c r="T1117" s="39"/>
      <c r="U1117" s="20"/>
      <c r="V1117" s="20"/>
      <c r="W1117" s="39"/>
      <c r="X1117" s="20"/>
      <c r="Y1117" s="20"/>
      <c r="Z1117" s="20"/>
      <c r="AA1117" s="39"/>
    </row>
    <row r="1118" spans="2:27" ht="15.75" customHeight="1">
      <c r="B1118" s="39"/>
      <c r="C1118" s="20"/>
      <c r="D1118" s="20"/>
      <c r="E1118" s="39"/>
      <c r="F1118" s="20"/>
      <c r="G1118" s="20"/>
      <c r="H1118" s="20"/>
      <c r="I1118" s="39"/>
      <c r="J1118" s="20"/>
      <c r="K1118" s="20"/>
      <c r="L1118" s="20"/>
      <c r="M1118" s="20"/>
      <c r="N1118" s="39"/>
      <c r="O1118" s="20" t="s">
        <v>291</v>
      </c>
      <c r="P1118" s="18" t="s">
        <v>292</v>
      </c>
      <c r="Q1118" s="18" t="s">
        <v>79</v>
      </c>
      <c r="R1118" s="20" t="s">
        <v>228</v>
      </c>
      <c r="S1118" s="20">
        <v>20222442</v>
      </c>
      <c r="T1118" s="39"/>
      <c r="U1118" s="20"/>
      <c r="V1118" s="20"/>
      <c r="W1118" s="39"/>
      <c r="X1118" s="20"/>
      <c r="Y1118" s="20"/>
      <c r="Z1118" s="20"/>
      <c r="AA1118" s="39"/>
    </row>
    <row r="1119" spans="2:27" ht="15.75" customHeight="1">
      <c r="B1119" s="39"/>
      <c r="C1119" s="20"/>
      <c r="D1119" s="20"/>
      <c r="E1119" s="39"/>
      <c r="F1119" s="20"/>
      <c r="G1119" s="20"/>
      <c r="H1119" s="20"/>
      <c r="I1119" s="39"/>
      <c r="J1119" s="20"/>
      <c r="K1119" s="20"/>
      <c r="L1119" s="20"/>
      <c r="M1119" s="20"/>
      <c r="N1119" s="39"/>
      <c r="O1119" s="20" t="s">
        <v>291</v>
      </c>
      <c r="P1119" s="18" t="s">
        <v>292</v>
      </c>
      <c r="Q1119" s="18" t="s">
        <v>79</v>
      </c>
      <c r="R1119" s="20" t="s">
        <v>229</v>
      </c>
      <c r="S1119" s="20">
        <v>20222438</v>
      </c>
      <c r="T1119" s="39"/>
      <c r="U1119" s="20"/>
      <c r="V1119" s="20"/>
      <c r="W1119" s="39"/>
      <c r="X1119" s="20"/>
      <c r="Y1119" s="20"/>
      <c r="Z1119" s="20"/>
      <c r="AA1119" s="39"/>
    </row>
    <row r="1120" spans="2:27" ht="15.75" customHeight="1">
      <c r="B1120" s="39"/>
      <c r="C1120" s="20"/>
      <c r="D1120" s="20"/>
      <c r="E1120" s="39"/>
      <c r="F1120" s="20"/>
      <c r="G1120" s="20"/>
      <c r="H1120" s="20"/>
      <c r="I1120" s="39"/>
      <c r="J1120" s="20"/>
      <c r="K1120" s="20"/>
      <c r="L1120" s="20"/>
      <c r="M1120" s="20"/>
      <c r="N1120" s="39"/>
      <c r="O1120" s="20" t="s">
        <v>291</v>
      </c>
      <c r="P1120" s="18" t="s">
        <v>292</v>
      </c>
      <c r="Q1120" s="18" t="s">
        <v>79</v>
      </c>
      <c r="R1120" s="20" t="s">
        <v>230</v>
      </c>
      <c r="S1120" s="20">
        <v>20222445</v>
      </c>
      <c r="T1120" s="39"/>
      <c r="U1120" s="20"/>
      <c r="V1120" s="20"/>
      <c r="W1120" s="39"/>
      <c r="X1120" s="20"/>
      <c r="Y1120" s="20"/>
      <c r="Z1120" s="20"/>
      <c r="AA1120" s="39"/>
    </row>
    <row r="1121" spans="2:27" ht="15.75" customHeight="1">
      <c r="B1121" s="39"/>
      <c r="C1121" s="20"/>
      <c r="D1121" s="20"/>
      <c r="E1121" s="39"/>
      <c r="F1121" s="20"/>
      <c r="G1121" s="20"/>
      <c r="H1121" s="20"/>
      <c r="I1121" s="39"/>
      <c r="J1121" s="20"/>
      <c r="K1121" s="20"/>
      <c r="L1121" s="20"/>
      <c r="M1121" s="20"/>
      <c r="N1121" s="39"/>
      <c r="O1121" s="20" t="s">
        <v>291</v>
      </c>
      <c r="P1121" s="18" t="s">
        <v>292</v>
      </c>
      <c r="Q1121" s="18" t="s">
        <v>79</v>
      </c>
      <c r="R1121" s="20" t="s">
        <v>616</v>
      </c>
      <c r="S1121" s="20">
        <v>20222447</v>
      </c>
      <c r="T1121" s="39"/>
      <c r="U1121" s="20"/>
      <c r="V1121" s="20"/>
      <c r="W1121" s="39"/>
      <c r="X1121" s="20"/>
      <c r="Y1121" s="20"/>
      <c r="Z1121" s="20"/>
      <c r="AA1121" s="39"/>
    </row>
    <row r="1122" spans="2:27" ht="15.75" customHeight="1">
      <c r="B1122" s="39"/>
      <c r="C1122" s="20"/>
      <c r="D1122" s="20"/>
      <c r="E1122" s="39"/>
      <c r="F1122" s="20"/>
      <c r="G1122" s="20"/>
      <c r="H1122" s="20"/>
      <c r="I1122" s="39"/>
      <c r="J1122" s="20"/>
      <c r="K1122" s="20"/>
      <c r="L1122" s="20"/>
      <c r="M1122" s="20"/>
      <c r="N1122" s="39"/>
      <c r="O1122" s="20" t="s">
        <v>291</v>
      </c>
      <c r="P1122" s="18" t="s">
        <v>292</v>
      </c>
      <c r="Q1122" s="18" t="s">
        <v>79</v>
      </c>
      <c r="R1122" s="20" t="s">
        <v>620</v>
      </c>
      <c r="S1122" s="20">
        <v>20222459</v>
      </c>
      <c r="T1122" s="39"/>
      <c r="U1122" s="20"/>
      <c r="V1122" s="20"/>
      <c r="W1122" s="39"/>
      <c r="X1122" s="20"/>
      <c r="Y1122" s="20"/>
      <c r="Z1122" s="20"/>
      <c r="AA1122" s="39"/>
    </row>
    <row r="1123" spans="2:27" ht="15.75" customHeight="1">
      <c r="B1123" s="39"/>
      <c r="C1123" s="20"/>
      <c r="D1123" s="20"/>
      <c r="E1123" s="39"/>
      <c r="F1123" s="20"/>
      <c r="G1123" s="20"/>
      <c r="H1123" s="20"/>
      <c r="I1123" s="39"/>
      <c r="J1123" s="20"/>
      <c r="K1123" s="20"/>
      <c r="L1123" s="20"/>
      <c r="M1123" s="20"/>
      <c r="N1123" s="39"/>
      <c r="O1123" s="20" t="s">
        <v>291</v>
      </c>
      <c r="P1123" s="18" t="s">
        <v>292</v>
      </c>
      <c r="Q1123" s="18" t="s">
        <v>79</v>
      </c>
      <c r="R1123" s="20" t="s">
        <v>231</v>
      </c>
      <c r="S1123" s="20">
        <v>20222471</v>
      </c>
      <c r="T1123" s="39"/>
      <c r="U1123" s="20"/>
      <c r="V1123" s="20"/>
      <c r="W1123" s="39"/>
      <c r="X1123" s="20"/>
      <c r="Y1123" s="20"/>
      <c r="Z1123" s="20"/>
      <c r="AA1123" s="39"/>
    </row>
    <row r="1124" spans="2:27" ht="15.75" customHeight="1">
      <c r="B1124" s="39"/>
      <c r="C1124" s="20"/>
      <c r="D1124" s="20"/>
      <c r="E1124" s="39"/>
      <c r="F1124" s="20"/>
      <c r="G1124" s="20"/>
      <c r="H1124" s="20"/>
      <c r="I1124" s="39"/>
      <c r="J1124" s="20"/>
      <c r="K1124" s="20"/>
      <c r="L1124" s="20"/>
      <c r="M1124" s="20"/>
      <c r="N1124" s="39"/>
      <c r="O1124" s="20" t="s">
        <v>291</v>
      </c>
      <c r="P1124" s="18" t="s">
        <v>292</v>
      </c>
      <c r="Q1124" s="18" t="s">
        <v>79</v>
      </c>
      <c r="R1124" s="20" t="s">
        <v>626</v>
      </c>
      <c r="S1124" s="20">
        <v>20222483</v>
      </c>
      <c r="T1124" s="39"/>
      <c r="U1124" s="20"/>
      <c r="V1124" s="20"/>
      <c r="W1124" s="39"/>
      <c r="X1124" s="20"/>
      <c r="Y1124" s="20"/>
      <c r="Z1124" s="20"/>
      <c r="AA1124" s="39"/>
    </row>
    <row r="1125" spans="2:27" ht="15.75" customHeight="1">
      <c r="B1125" s="39"/>
      <c r="C1125" s="20"/>
      <c r="D1125" s="20"/>
      <c r="E1125" s="39"/>
      <c r="F1125" s="20"/>
      <c r="G1125" s="20"/>
      <c r="H1125" s="20"/>
      <c r="I1125" s="39"/>
      <c r="J1125" s="20"/>
      <c r="K1125" s="20"/>
      <c r="L1125" s="20"/>
      <c r="M1125" s="20"/>
      <c r="N1125" s="39"/>
      <c r="O1125" s="20" t="s">
        <v>291</v>
      </c>
      <c r="P1125" s="18" t="s">
        <v>292</v>
      </c>
      <c r="Q1125" s="20" t="s">
        <v>80</v>
      </c>
      <c r="R1125" s="20" t="s">
        <v>213</v>
      </c>
      <c r="S1125" s="20">
        <v>20224513</v>
      </c>
      <c r="T1125" s="39"/>
      <c r="U1125" s="20"/>
      <c r="V1125" s="20"/>
      <c r="W1125" s="39"/>
      <c r="X1125" s="20"/>
      <c r="Y1125" s="20"/>
      <c r="Z1125" s="20"/>
      <c r="AA1125" s="39"/>
    </row>
    <row r="1126" spans="2:27" ht="15.75" customHeight="1">
      <c r="B1126" s="39"/>
      <c r="C1126" s="20"/>
      <c r="D1126" s="20"/>
      <c r="E1126" s="39"/>
      <c r="F1126" s="20"/>
      <c r="G1126" s="20"/>
      <c r="H1126" s="20"/>
      <c r="I1126" s="39"/>
      <c r="J1126" s="20"/>
      <c r="K1126" s="20"/>
      <c r="L1126" s="20"/>
      <c r="M1126" s="20"/>
      <c r="N1126" s="39"/>
      <c r="O1126" s="20" t="s">
        <v>291</v>
      </c>
      <c r="P1126" s="18" t="s">
        <v>292</v>
      </c>
      <c r="Q1126" s="20" t="s">
        <v>80</v>
      </c>
      <c r="R1126" s="20" t="s">
        <v>634</v>
      </c>
      <c r="S1126" s="20">
        <v>20224527</v>
      </c>
      <c r="T1126" s="39"/>
      <c r="U1126" s="20"/>
      <c r="V1126" s="20"/>
      <c r="W1126" s="39"/>
      <c r="X1126" s="20"/>
      <c r="Y1126" s="20"/>
      <c r="Z1126" s="20"/>
      <c r="AA1126" s="39"/>
    </row>
    <row r="1127" spans="2:27" ht="15.75" customHeight="1">
      <c r="B1127" s="39"/>
      <c r="C1127" s="20"/>
      <c r="D1127" s="20"/>
      <c r="E1127" s="39"/>
      <c r="F1127" s="20"/>
      <c r="G1127" s="20"/>
      <c r="H1127" s="20"/>
      <c r="I1127" s="39"/>
      <c r="J1127" s="20"/>
      <c r="K1127" s="20"/>
      <c r="L1127" s="20"/>
      <c r="M1127" s="20"/>
      <c r="N1127" s="39"/>
      <c r="O1127" s="20" t="s">
        <v>291</v>
      </c>
      <c r="P1127" s="18" t="s">
        <v>292</v>
      </c>
      <c r="Q1127" s="20" t="s">
        <v>80</v>
      </c>
      <c r="R1127" s="20" t="s">
        <v>638</v>
      </c>
      <c r="S1127" s="20">
        <v>20224540</v>
      </c>
      <c r="T1127" s="39"/>
      <c r="U1127" s="20"/>
      <c r="V1127" s="20"/>
      <c r="W1127" s="39"/>
      <c r="X1127" s="20"/>
      <c r="Y1127" s="20"/>
      <c r="Z1127" s="20"/>
      <c r="AA1127" s="39"/>
    </row>
    <row r="1128" spans="2:27" ht="15.75" customHeight="1">
      <c r="B1128" s="39"/>
      <c r="C1128" s="20"/>
      <c r="D1128" s="20"/>
      <c r="E1128" s="39"/>
      <c r="F1128" s="20"/>
      <c r="G1128" s="20"/>
      <c r="H1128" s="20"/>
      <c r="I1128" s="39"/>
      <c r="J1128" s="20"/>
      <c r="K1128" s="20"/>
      <c r="L1128" s="20"/>
      <c r="M1128" s="20"/>
      <c r="N1128" s="39"/>
      <c r="O1128" s="20" t="s">
        <v>291</v>
      </c>
      <c r="P1128" s="18" t="s">
        <v>292</v>
      </c>
      <c r="Q1128" s="20" t="s">
        <v>80</v>
      </c>
      <c r="R1128" s="20" t="s">
        <v>641</v>
      </c>
      <c r="S1128" s="20">
        <v>20224554</v>
      </c>
      <c r="T1128" s="39"/>
      <c r="U1128" s="20"/>
      <c r="V1128" s="20"/>
      <c r="W1128" s="39"/>
      <c r="X1128" s="20"/>
      <c r="Y1128" s="20"/>
      <c r="Z1128" s="20"/>
      <c r="AA1128" s="39"/>
    </row>
    <row r="1129" spans="2:27" ht="15.75" customHeight="1">
      <c r="B1129" s="39"/>
      <c r="C1129" s="20"/>
      <c r="D1129" s="20"/>
      <c r="E1129" s="39"/>
      <c r="F1129" s="20"/>
      <c r="G1129" s="20"/>
      <c r="H1129" s="20"/>
      <c r="I1129" s="39"/>
      <c r="J1129" s="20"/>
      <c r="K1129" s="20"/>
      <c r="L1129" s="20"/>
      <c r="M1129" s="20"/>
      <c r="N1129" s="39"/>
      <c r="O1129" s="20" t="s">
        <v>291</v>
      </c>
      <c r="P1129" s="18" t="s">
        <v>292</v>
      </c>
      <c r="Q1129" s="20" t="s">
        <v>80</v>
      </c>
      <c r="R1129" s="20" t="s">
        <v>644</v>
      </c>
      <c r="S1129" s="20">
        <v>20224567</v>
      </c>
      <c r="T1129" s="39"/>
      <c r="U1129" s="20"/>
      <c r="V1129" s="20"/>
      <c r="W1129" s="39"/>
      <c r="X1129" s="20"/>
      <c r="Y1129" s="20"/>
      <c r="Z1129" s="20"/>
      <c r="AA1129" s="39"/>
    </row>
    <row r="1130" spans="2:27" ht="15.75" customHeight="1">
      <c r="B1130" s="39"/>
      <c r="C1130" s="20"/>
      <c r="D1130" s="20"/>
      <c r="E1130" s="39"/>
      <c r="F1130" s="20"/>
      <c r="G1130" s="20"/>
      <c r="H1130" s="20"/>
      <c r="I1130" s="39"/>
      <c r="J1130" s="20"/>
      <c r="K1130" s="20"/>
      <c r="L1130" s="20"/>
      <c r="M1130" s="20"/>
      <c r="N1130" s="39"/>
      <c r="O1130" s="20" t="s">
        <v>291</v>
      </c>
      <c r="P1130" s="18" t="s">
        <v>292</v>
      </c>
      <c r="Q1130" s="20" t="s">
        <v>80</v>
      </c>
      <c r="R1130" s="20" t="s">
        <v>214</v>
      </c>
      <c r="S1130" s="20">
        <v>20224581</v>
      </c>
      <c r="T1130" s="39"/>
      <c r="U1130" s="20"/>
      <c r="V1130" s="20"/>
      <c r="W1130" s="39"/>
      <c r="X1130" s="20"/>
      <c r="Y1130" s="20"/>
      <c r="Z1130" s="20"/>
      <c r="AA1130" s="39"/>
    </row>
    <row r="1131" spans="2:27" ht="15.75" customHeight="1">
      <c r="B1131" s="39"/>
      <c r="C1131" s="20"/>
      <c r="D1131" s="20"/>
      <c r="E1131" s="39"/>
      <c r="F1131" s="20"/>
      <c r="G1131" s="20"/>
      <c r="H1131" s="20"/>
      <c r="I1131" s="39"/>
      <c r="J1131" s="20"/>
      <c r="K1131" s="20"/>
      <c r="L1131" s="20"/>
      <c r="M1131" s="20"/>
      <c r="N1131" s="39"/>
      <c r="O1131" s="20" t="s">
        <v>291</v>
      </c>
      <c r="P1131" s="18" t="s">
        <v>292</v>
      </c>
      <c r="Q1131" s="20" t="s">
        <v>81</v>
      </c>
      <c r="R1131" s="20" t="s">
        <v>651</v>
      </c>
      <c r="S1131" s="20">
        <v>20224911</v>
      </c>
      <c r="T1131" s="39"/>
      <c r="U1131" s="20"/>
      <c r="V1131" s="20"/>
      <c r="W1131" s="39"/>
      <c r="X1131" s="20"/>
      <c r="Y1131" s="20"/>
      <c r="Z1131" s="20"/>
      <c r="AA1131" s="39"/>
    </row>
    <row r="1132" spans="2:27" ht="15.75" customHeight="1">
      <c r="B1132" s="39"/>
      <c r="C1132" s="20"/>
      <c r="D1132" s="20"/>
      <c r="E1132" s="39"/>
      <c r="F1132" s="20"/>
      <c r="G1132" s="20"/>
      <c r="H1132" s="20"/>
      <c r="I1132" s="39"/>
      <c r="J1132" s="20"/>
      <c r="K1132" s="20"/>
      <c r="L1132" s="20"/>
      <c r="M1132" s="20"/>
      <c r="N1132" s="39"/>
      <c r="O1132" s="20" t="s">
        <v>291</v>
      </c>
      <c r="P1132" s="18" t="s">
        <v>292</v>
      </c>
      <c r="Q1132" s="20" t="s">
        <v>81</v>
      </c>
      <c r="R1132" s="20" t="s">
        <v>655</v>
      </c>
      <c r="S1132" s="20">
        <v>20224918</v>
      </c>
      <c r="T1132" s="39"/>
      <c r="U1132" s="20"/>
      <c r="V1132" s="20"/>
      <c r="W1132" s="39"/>
      <c r="X1132" s="20"/>
      <c r="Y1132" s="20"/>
      <c r="Z1132" s="20"/>
      <c r="AA1132" s="39"/>
    </row>
    <row r="1133" spans="2:27" ht="15.75" customHeight="1">
      <c r="B1133" s="39"/>
      <c r="C1133" s="20"/>
      <c r="D1133" s="20"/>
      <c r="E1133" s="39"/>
      <c r="F1133" s="20"/>
      <c r="G1133" s="20"/>
      <c r="H1133" s="20"/>
      <c r="I1133" s="39"/>
      <c r="J1133" s="20"/>
      <c r="K1133" s="20"/>
      <c r="L1133" s="20"/>
      <c r="M1133" s="20"/>
      <c r="N1133" s="39"/>
      <c r="O1133" s="20" t="s">
        <v>291</v>
      </c>
      <c r="P1133" s="18" t="s">
        <v>292</v>
      </c>
      <c r="Q1133" s="20" t="s">
        <v>81</v>
      </c>
      <c r="R1133" s="20" t="s">
        <v>215</v>
      </c>
      <c r="S1133" s="20">
        <v>20224923</v>
      </c>
      <c r="T1133" s="39"/>
      <c r="U1133" s="20"/>
      <c r="V1133" s="20"/>
      <c r="W1133" s="39"/>
      <c r="X1133" s="20"/>
      <c r="Y1133" s="20"/>
      <c r="Z1133" s="20"/>
      <c r="AA1133" s="39"/>
    </row>
    <row r="1134" spans="2:27" ht="15.75" customHeight="1">
      <c r="B1134" s="39"/>
      <c r="C1134" s="20"/>
      <c r="D1134" s="20"/>
      <c r="E1134" s="39"/>
      <c r="F1134" s="20"/>
      <c r="G1134" s="20"/>
      <c r="H1134" s="20"/>
      <c r="I1134" s="39"/>
      <c r="J1134" s="20"/>
      <c r="K1134" s="20"/>
      <c r="L1134" s="20"/>
      <c r="M1134" s="20"/>
      <c r="N1134" s="39"/>
      <c r="O1134" s="20" t="s">
        <v>291</v>
      </c>
      <c r="P1134" s="18" t="s">
        <v>292</v>
      </c>
      <c r="Q1134" s="20" t="s">
        <v>81</v>
      </c>
      <c r="R1134" s="20" t="s">
        <v>661</v>
      </c>
      <c r="S1134" s="20">
        <v>20224947</v>
      </c>
      <c r="T1134" s="39"/>
      <c r="U1134" s="20"/>
      <c r="V1134" s="20"/>
      <c r="W1134" s="39"/>
      <c r="X1134" s="20"/>
      <c r="Y1134" s="20"/>
      <c r="Z1134" s="20"/>
      <c r="AA1134" s="39"/>
    </row>
    <row r="1135" spans="2:27" ht="15.75" customHeight="1">
      <c r="B1135" s="39"/>
      <c r="C1135" s="20"/>
      <c r="D1135" s="20"/>
      <c r="E1135" s="39"/>
      <c r="F1135" s="20"/>
      <c r="G1135" s="20"/>
      <c r="H1135" s="20"/>
      <c r="I1135" s="39"/>
      <c r="J1135" s="20"/>
      <c r="K1135" s="20"/>
      <c r="L1135" s="20"/>
      <c r="M1135" s="20"/>
      <c r="N1135" s="39"/>
      <c r="O1135" s="20" t="s">
        <v>291</v>
      </c>
      <c r="P1135" s="18" t="s">
        <v>292</v>
      </c>
      <c r="Q1135" s="20" t="s">
        <v>81</v>
      </c>
      <c r="R1135" s="20" t="s">
        <v>665</v>
      </c>
      <c r="S1135" s="20">
        <v>20224959</v>
      </c>
      <c r="T1135" s="39"/>
      <c r="U1135" s="20"/>
      <c r="V1135" s="20"/>
      <c r="W1135" s="39"/>
      <c r="X1135" s="20"/>
      <c r="Y1135" s="20"/>
      <c r="Z1135" s="20"/>
      <c r="AA1135" s="39"/>
    </row>
    <row r="1136" spans="2:27" ht="15.75" customHeight="1">
      <c r="B1136" s="39"/>
      <c r="C1136" s="20"/>
      <c r="D1136" s="20"/>
      <c r="E1136" s="39"/>
      <c r="F1136" s="20"/>
      <c r="G1136" s="20"/>
      <c r="H1136" s="20"/>
      <c r="I1136" s="39"/>
      <c r="J1136" s="20"/>
      <c r="K1136" s="20"/>
      <c r="L1136" s="20"/>
      <c r="M1136" s="20"/>
      <c r="N1136" s="39"/>
      <c r="O1136" s="20" t="s">
        <v>291</v>
      </c>
      <c r="P1136" s="18" t="s">
        <v>292</v>
      </c>
      <c r="Q1136" s="20" t="s">
        <v>81</v>
      </c>
      <c r="R1136" s="20" t="s">
        <v>669</v>
      </c>
      <c r="S1136" s="20">
        <v>20224962</v>
      </c>
      <c r="T1136" s="39"/>
      <c r="U1136" s="20"/>
      <c r="V1136" s="20"/>
      <c r="W1136" s="39"/>
      <c r="X1136" s="20"/>
      <c r="Y1136" s="20"/>
      <c r="Z1136" s="20"/>
      <c r="AA1136" s="39"/>
    </row>
    <row r="1137" spans="2:27" ht="15.75" customHeight="1">
      <c r="B1137" s="39"/>
      <c r="C1137" s="20"/>
      <c r="D1137" s="20"/>
      <c r="E1137" s="39"/>
      <c r="F1137" s="20"/>
      <c r="G1137" s="20"/>
      <c r="H1137" s="20"/>
      <c r="I1137" s="39"/>
      <c r="J1137" s="20"/>
      <c r="K1137" s="20"/>
      <c r="L1137" s="20"/>
      <c r="M1137" s="20"/>
      <c r="N1137" s="39"/>
      <c r="O1137" s="20" t="s">
        <v>291</v>
      </c>
      <c r="P1137" s="18" t="s">
        <v>292</v>
      </c>
      <c r="Q1137" s="20" t="s">
        <v>81</v>
      </c>
      <c r="R1137" s="20" t="s">
        <v>673</v>
      </c>
      <c r="S1137" s="20">
        <v>20224999</v>
      </c>
      <c r="T1137" s="39"/>
      <c r="U1137" s="20"/>
      <c r="V1137" s="20"/>
      <c r="W1137" s="39"/>
      <c r="X1137" s="20"/>
      <c r="Y1137" s="20"/>
      <c r="Z1137" s="20"/>
      <c r="AA1137" s="39"/>
    </row>
    <row r="1138" spans="2:27" ht="15.75" customHeight="1">
      <c r="B1138" s="39"/>
      <c r="C1138" s="20"/>
      <c r="D1138" s="20"/>
      <c r="E1138" s="39"/>
      <c r="F1138" s="20"/>
      <c r="G1138" s="20"/>
      <c r="H1138" s="20"/>
      <c r="I1138" s="39"/>
      <c r="J1138" s="20"/>
      <c r="K1138" s="20"/>
      <c r="L1138" s="20"/>
      <c r="M1138" s="20"/>
      <c r="N1138" s="39"/>
      <c r="O1138" s="20" t="s">
        <v>291</v>
      </c>
      <c r="P1138" s="18" t="s">
        <v>292</v>
      </c>
      <c r="Q1138" s="20" t="s">
        <v>81</v>
      </c>
      <c r="R1138" s="20" t="s">
        <v>216</v>
      </c>
      <c r="S1138" s="20">
        <v>20224971</v>
      </c>
      <c r="T1138" s="39"/>
      <c r="U1138" s="20"/>
      <c r="V1138" s="20"/>
      <c r="W1138" s="39"/>
      <c r="X1138" s="20"/>
      <c r="Y1138" s="20"/>
      <c r="Z1138" s="20"/>
      <c r="AA1138" s="39"/>
    </row>
    <row r="1139" spans="2:27" ht="15.75" customHeight="1">
      <c r="B1139" s="39"/>
      <c r="C1139" s="20"/>
      <c r="D1139" s="20"/>
      <c r="E1139" s="39"/>
      <c r="F1139" s="20"/>
      <c r="G1139" s="20"/>
      <c r="H1139" s="20"/>
      <c r="I1139" s="39"/>
      <c r="J1139" s="20"/>
      <c r="K1139" s="20"/>
      <c r="L1139" s="20"/>
      <c r="M1139" s="20"/>
      <c r="N1139" s="39"/>
      <c r="O1139" s="20" t="s">
        <v>291</v>
      </c>
      <c r="P1139" s="18" t="s">
        <v>292</v>
      </c>
      <c r="Q1139" s="20" t="s">
        <v>81</v>
      </c>
      <c r="R1139" s="20" t="s">
        <v>680</v>
      </c>
      <c r="S1139" s="20">
        <v>20224983</v>
      </c>
      <c r="T1139" s="39"/>
      <c r="U1139" s="20"/>
      <c r="V1139" s="20"/>
      <c r="W1139" s="39"/>
      <c r="X1139" s="20"/>
      <c r="Y1139" s="20"/>
      <c r="Z1139" s="20"/>
      <c r="AA1139" s="39"/>
    </row>
    <row r="1140" spans="2:27" ht="15.75" customHeight="1">
      <c r="B1140" s="39"/>
      <c r="C1140" s="20"/>
      <c r="D1140" s="20"/>
      <c r="E1140" s="39"/>
      <c r="F1140" s="20"/>
      <c r="G1140" s="20"/>
      <c r="H1140" s="20"/>
      <c r="I1140" s="39"/>
      <c r="J1140" s="20"/>
      <c r="K1140" s="20"/>
      <c r="L1140" s="20"/>
      <c r="M1140" s="20"/>
      <c r="N1140" s="39"/>
      <c r="O1140" s="20" t="s">
        <v>291</v>
      </c>
      <c r="P1140" s="18" t="s">
        <v>292</v>
      </c>
      <c r="Q1140" s="20" t="s">
        <v>82</v>
      </c>
      <c r="R1140" s="20" t="s">
        <v>684</v>
      </c>
      <c r="S1140" s="20">
        <v>20225611</v>
      </c>
      <c r="T1140" s="39"/>
      <c r="U1140" s="20"/>
      <c r="V1140" s="20"/>
      <c r="W1140" s="39"/>
      <c r="X1140" s="20"/>
      <c r="Y1140" s="20"/>
      <c r="Z1140" s="20"/>
      <c r="AA1140" s="39"/>
    </row>
    <row r="1141" spans="2:27" ht="15.75" customHeight="1">
      <c r="B1141" s="39"/>
      <c r="C1141" s="20"/>
      <c r="D1141" s="20"/>
      <c r="E1141" s="39"/>
      <c r="F1141" s="20"/>
      <c r="G1141" s="20"/>
      <c r="H1141" s="20"/>
      <c r="I1141" s="39"/>
      <c r="J1141" s="20"/>
      <c r="K1141" s="20"/>
      <c r="L1141" s="20"/>
      <c r="M1141" s="20"/>
      <c r="N1141" s="39"/>
      <c r="O1141" s="20" t="s">
        <v>291</v>
      </c>
      <c r="P1141" s="18" t="s">
        <v>292</v>
      </c>
      <c r="Q1141" s="20" t="s">
        <v>82</v>
      </c>
      <c r="R1141" s="20" t="s">
        <v>687</v>
      </c>
      <c r="S1141" s="20">
        <v>20225678</v>
      </c>
      <c r="T1141" s="39"/>
      <c r="U1141" s="20"/>
      <c r="V1141" s="20"/>
      <c r="W1141" s="39"/>
      <c r="X1141" s="20"/>
      <c r="Y1141" s="20"/>
      <c r="Z1141" s="20"/>
      <c r="AA1141" s="39"/>
    </row>
    <row r="1142" spans="2:27" ht="15.75" customHeight="1">
      <c r="B1142" s="39"/>
      <c r="C1142" s="20"/>
      <c r="D1142" s="20"/>
      <c r="E1142" s="39"/>
      <c r="F1142" s="20"/>
      <c r="G1142" s="20"/>
      <c r="H1142" s="20"/>
      <c r="I1142" s="39"/>
      <c r="J1142" s="20"/>
      <c r="K1142" s="20"/>
      <c r="L1142" s="20"/>
      <c r="M1142" s="20"/>
      <c r="N1142" s="39"/>
      <c r="O1142" s="20" t="s">
        <v>291</v>
      </c>
      <c r="P1142" s="18" t="s">
        <v>292</v>
      </c>
      <c r="Q1142" s="20" t="s">
        <v>82</v>
      </c>
      <c r="R1142" s="20" t="s">
        <v>82</v>
      </c>
      <c r="S1142" s="20">
        <v>20225683</v>
      </c>
      <c r="T1142" s="39"/>
      <c r="U1142" s="20"/>
      <c r="V1142" s="20"/>
      <c r="W1142" s="39"/>
      <c r="X1142" s="20"/>
      <c r="Y1142" s="20"/>
      <c r="Z1142" s="20"/>
      <c r="AA1142" s="39"/>
    </row>
    <row r="1143" spans="2:27" ht="15.75" customHeight="1">
      <c r="B1143" s="39"/>
      <c r="C1143" s="20"/>
      <c r="D1143" s="20"/>
      <c r="E1143" s="39"/>
      <c r="F1143" s="20"/>
      <c r="G1143" s="20"/>
      <c r="H1143" s="20"/>
      <c r="I1143" s="39"/>
      <c r="J1143" s="20"/>
      <c r="K1143" s="20"/>
      <c r="L1143" s="20"/>
      <c r="M1143" s="20"/>
      <c r="N1143" s="39"/>
      <c r="O1143" s="20" t="s">
        <v>291</v>
      </c>
      <c r="P1143" s="18" t="s">
        <v>292</v>
      </c>
      <c r="Q1143" s="20" t="s">
        <v>82</v>
      </c>
      <c r="R1143" s="20" t="s">
        <v>694</v>
      </c>
      <c r="S1143" s="20">
        <v>20225689</v>
      </c>
      <c r="T1143" s="39"/>
      <c r="U1143" s="20"/>
      <c r="V1143" s="20"/>
      <c r="W1143" s="39"/>
      <c r="X1143" s="20"/>
      <c r="Y1143" s="20"/>
      <c r="Z1143" s="20"/>
      <c r="AA1143" s="39"/>
    </row>
    <row r="1144" spans="2:27" ht="15.75" customHeight="1">
      <c r="B1144" s="39"/>
      <c r="C1144" s="20"/>
      <c r="D1144" s="20"/>
      <c r="E1144" s="39"/>
      <c r="F1144" s="20"/>
      <c r="G1144" s="20"/>
      <c r="H1144" s="20"/>
      <c r="I1144" s="39"/>
      <c r="J1144" s="20"/>
      <c r="K1144" s="20"/>
      <c r="L1144" s="20"/>
      <c r="M1144" s="20"/>
      <c r="N1144" s="39"/>
      <c r="O1144" s="20" t="s">
        <v>291</v>
      </c>
      <c r="P1144" s="18" t="s">
        <v>292</v>
      </c>
      <c r="Q1144" s="20" t="s">
        <v>82</v>
      </c>
      <c r="R1144" s="20" t="s">
        <v>698</v>
      </c>
      <c r="S1144" s="20">
        <v>20225693</v>
      </c>
      <c r="T1144" s="39"/>
      <c r="U1144" s="20"/>
      <c r="V1144" s="20"/>
      <c r="W1144" s="39"/>
      <c r="X1144" s="20"/>
      <c r="Y1144" s="20"/>
      <c r="Z1144" s="20"/>
      <c r="AA1144" s="39"/>
    </row>
    <row r="1145" spans="2:27" ht="15.75" customHeight="1">
      <c r="B1145" s="39"/>
      <c r="C1145" s="20"/>
      <c r="D1145" s="20"/>
      <c r="E1145" s="39"/>
      <c r="F1145" s="20"/>
      <c r="G1145" s="20"/>
      <c r="H1145" s="20"/>
      <c r="I1145" s="39"/>
      <c r="J1145" s="20"/>
      <c r="K1145" s="20"/>
      <c r="L1145" s="20"/>
      <c r="M1145" s="20"/>
      <c r="N1145" s="39"/>
      <c r="O1145" s="20" t="s">
        <v>291</v>
      </c>
      <c r="P1145" s="18" t="s">
        <v>292</v>
      </c>
      <c r="Q1145" s="20" t="s">
        <v>82</v>
      </c>
      <c r="R1145" s="20" t="s">
        <v>702</v>
      </c>
      <c r="S1145" s="20">
        <v>20225696</v>
      </c>
      <c r="T1145" s="39"/>
      <c r="U1145" s="20"/>
      <c r="V1145" s="20"/>
      <c r="W1145" s="39"/>
      <c r="X1145" s="20"/>
      <c r="Y1145" s="20"/>
      <c r="Z1145" s="20"/>
      <c r="AA1145" s="39"/>
    </row>
    <row r="1146" spans="2:27" ht="15.75" customHeight="1">
      <c r="B1146" s="39"/>
      <c r="C1146" s="20"/>
      <c r="D1146" s="20"/>
      <c r="E1146" s="39"/>
      <c r="F1146" s="20"/>
      <c r="G1146" s="20"/>
      <c r="H1146" s="20"/>
      <c r="I1146" s="39"/>
      <c r="J1146" s="20"/>
      <c r="K1146" s="20"/>
      <c r="L1146" s="20"/>
      <c r="M1146" s="20"/>
      <c r="N1146" s="39"/>
      <c r="O1146" s="20" t="s">
        <v>291</v>
      </c>
      <c r="P1146" s="18" t="s">
        <v>292</v>
      </c>
      <c r="Q1146" s="20" t="s">
        <v>82</v>
      </c>
      <c r="R1146" s="20" t="s">
        <v>705</v>
      </c>
      <c r="S1146" s="20">
        <v>20225655</v>
      </c>
      <c r="T1146" s="39"/>
      <c r="U1146" s="20"/>
      <c r="V1146" s="20"/>
      <c r="W1146" s="39"/>
      <c r="X1146" s="20"/>
      <c r="Y1146" s="20"/>
      <c r="Z1146" s="20"/>
      <c r="AA1146" s="39"/>
    </row>
    <row r="1147" spans="2:27" ht="15.75" customHeight="1">
      <c r="B1147" s="39"/>
      <c r="C1147" s="20"/>
      <c r="D1147" s="20"/>
      <c r="E1147" s="39"/>
      <c r="F1147" s="20"/>
      <c r="G1147" s="20"/>
      <c r="H1147" s="20"/>
      <c r="I1147" s="39"/>
      <c r="J1147" s="20"/>
      <c r="K1147" s="20"/>
      <c r="L1147" s="20"/>
      <c r="M1147" s="20"/>
      <c r="N1147" s="39"/>
      <c r="O1147" s="20" t="s">
        <v>291</v>
      </c>
      <c r="P1147" s="18" t="s">
        <v>292</v>
      </c>
      <c r="Q1147" s="20" t="s">
        <v>83</v>
      </c>
      <c r="R1147" s="20" t="s">
        <v>708</v>
      </c>
      <c r="S1147" s="20">
        <v>20226613</v>
      </c>
      <c r="T1147" s="39"/>
      <c r="U1147" s="20"/>
      <c r="V1147" s="20"/>
      <c r="W1147" s="39"/>
      <c r="X1147" s="20"/>
      <c r="Y1147" s="20"/>
      <c r="Z1147" s="20"/>
      <c r="AA1147" s="39"/>
    </row>
    <row r="1148" spans="2:27" ht="15.75" customHeight="1">
      <c r="B1148" s="39"/>
      <c r="C1148" s="20"/>
      <c r="D1148" s="20"/>
      <c r="E1148" s="39"/>
      <c r="F1148" s="20"/>
      <c r="G1148" s="20"/>
      <c r="H1148" s="20"/>
      <c r="I1148" s="39"/>
      <c r="J1148" s="20"/>
      <c r="K1148" s="20"/>
      <c r="L1148" s="20"/>
      <c r="M1148" s="20"/>
      <c r="N1148" s="39"/>
      <c r="O1148" s="20" t="s">
        <v>291</v>
      </c>
      <c r="P1148" s="18" t="s">
        <v>292</v>
      </c>
      <c r="Q1148" s="20" t="s">
        <v>83</v>
      </c>
      <c r="R1148" s="20" t="s">
        <v>710</v>
      </c>
      <c r="S1148" s="20">
        <v>20226685</v>
      </c>
      <c r="T1148" s="39"/>
      <c r="U1148" s="20"/>
      <c r="V1148" s="20"/>
      <c r="W1148" s="39"/>
      <c r="X1148" s="20"/>
      <c r="Y1148" s="20"/>
      <c r="Z1148" s="20"/>
      <c r="AA1148" s="39"/>
    </row>
    <row r="1149" spans="2:27" ht="15.75" customHeight="1">
      <c r="B1149" s="39"/>
      <c r="C1149" s="20"/>
      <c r="D1149" s="20"/>
      <c r="E1149" s="39"/>
      <c r="F1149" s="20"/>
      <c r="G1149" s="20"/>
      <c r="H1149" s="20"/>
      <c r="I1149" s="39"/>
      <c r="J1149" s="20"/>
      <c r="K1149" s="20"/>
      <c r="L1149" s="20"/>
      <c r="M1149" s="20"/>
      <c r="N1149" s="39"/>
      <c r="O1149" s="20" t="s">
        <v>291</v>
      </c>
      <c r="P1149" s="18" t="s">
        <v>292</v>
      </c>
      <c r="Q1149" s="20" t="s">
        <v>83</v>
      </c>
      <c r="R1149" s="20" t="s">
        <v>713</v>
      </c>
      <c r="S1149" s="20">
        <v>20226615</v>
      </c>
      <c r="T1149" s="39"/>
      <c r="U1149" s="20"/>
      <c r="V1149" s="20"/>
      <c r="W1149" s="39"/>
      <c r="X1149" s="20"/>
      <c r="Y1149" s="20"/>
      <c r="Z1149" s="20"/>
      <c r="AA1149" s="39"/>
    </row>
    <row r="1150" spans="2:27" ht="15.75" customHeight="1">
      <c r="B1150" s="39"/>
      <c r="C1150" s="20"/>
      <c r="D1150" s="20"/>
      <c r="E1150" s="39"/>
      <c r="F1150" s="20"/>
      <c r="G1150" s="20"/>
      <c r="H1150" s="20"/>
      <c r="I1150" s="39"/>
      <c r="J1150" s="20"/>
      <c r="K1150" s="20"/>
      <c r="L1150" s="20"/>
      <c r="M1150" s="20"/>
      <c r="N1150" s="39"/>
      <c r="O1150" s="20" t="s">
        <v>291</v>
      </c>
      <c r="P1150" s="18" t="s">
        <v>292</v>
      </c>
      <c r="Q1150" s="20" t="s">
        <v>83</v>
      </c>
      <c r="R1150" s="20" t="s">
        <v>716</v>
      </c>
      <c r="S1150" s="20">
        <v>20226619</v>
      </c>
      <c r="T1150" s="39"/>
      <c r="U1150" s="20"/>
      <c r="V1150" s="20"/>
      <c r="W1150" s="39"/>
      <c r="X1150" s="20"/>
      <c r="Y1150" s="20"/>
      <c r="Z1150" s="20"/>
      <c r="AA1150" s="39"/>
    </row>
    <row r="1151" spans="2:27" ht="15.75" customHeight="1">
      <c r="B1151" s="39"/>
      <c r="C1151" s="20"/>
      <c r="D1151" s="20"/>
      <c r="E1151" s="39"/>
      <c r="F1151" s="20"/>
      <c r="G1151" s="20"/>
      <c r="H1151" s="20"/>
      <c r="I1151" s="39"/>
      <c r="J1151" s="20"/>
      <c r="K1151" s="20"/>
      <c r="L1151" s="20"/>
      <c r="M1151" s="20"/>
      <c r="N1151" s="39"/>
      <c r="O1151" s="20" t="s">
        <v>291</v>
      </c>
      <c r="P1151" s="18" t="s">
        <v>292</v>
      </c>
      <c r="Q1151" s="20" t="s">
        <v>83</v>
      </c>
      <c r="R1151" s="20" t="s">
        <v>719</v>
      </c>
      <c r="S1151" s="20">
        <v>20226628</v>
      </c>
      <c r="T1151" s="39"/>
      <c r="U1151" s="20"/>
      <c r="V1151" s="20"/>
      <c r="W1151" s="39"/>
      <c r="X1151" s="20"/>
      <c r="Y1151" s="20"/>
      <c r="Z1151" s="20"/>
      <c r="AA1151" s="39"/>
    </row>
    <row r="1152" spans="2:27" ht="15.75" customHeight="1">
      <c r="B1152" s="39"/>
      <c r="C1152" s="20"/>
      <c r="D1152" s="20"/>
      <c r="E1152" s="39"/>
      <c r="F1152" s="20"/>
      <c r="G1152" s="20"/>
      <c r="H1152" s="20"/>
      <c r="I1152" s="39"/>
      <c r="J1152" s="20"/>
      <c r="K1152" s="20"/>
      <c r="L1152" s="20"/>
      <c r="M1152" s="20"/>
      <c r="N1152" s="39"/>
      <c r="O1152" s="20" t="s">
        <v>291</v>
      </c>
      <c r="P1152" s="18" t="s">
        <v>292</v>
      </c>
      <c r="Q1152" s="20" t="s">
        <v>83</v>
      </c>
      <c r="R1152" s="20" t="s">
        <v>722</v>
      </c>
      <c r="S1152" s="20">
        <v>20226638</v>
      </c>
      <c r="T1152" s="39"/>
      <c r="U1152" s="20"/>
      <c r="V1152" s="20"/>
      <c r="W1152" s="39"/>
      <c r="X1152" s="20"/>
      <c r="Y1152" s="20"/>
      <c r="Z1152" s="20"/>
      <c r="AA1152" s="39"/>
    </row>
    <row r="1153" spans="2:27" ht="15.75" customHeight="1">
      <c r="B1153" s="39"/>
      <c r="C1153" s="20"/>
      <c r="D1153" s="20"/>
      <c r="E1153" s="39"/>
      <c r="F1153" s="20"/>
      <c r="G1153" s="20"/>
      <c r="H1153" s="20"/>
      <c r="I1153" s="39"/>
      <c r="J1153" s="20"/>
      <c r="K1153" s="20"/>
      <c r="L1153" s="20"/>
      <c r="M1153" s="20"/>
      <c r="N1153" s="39"/>
      <c r="O1153" s="20" t="s">
        <v>291</v>
      </c>
      <c r="P1153" s="18" t="s">
        <v>292</v>
      </c>
      <c r="Q1153" s="20" t="s">
        <v>83</v>
      </c>
      <c r="R1153" s="20" t="s">
        <v>725</v>
      </c>
      <c r="S1153" s="20">
        <v>20226647</v>
      </c>
      <c r="T1153" s="39"/>
      <c r="U1153" s="20"/>
      <c r="V1153" s="20"/>
      <c r="W1153" s="39"/>
      <c r="X1153" s="20"/>
      <c r="Y1153" s="20"/>
      <c r="Z1153" s="20"/>
      <c r="AA1153" s="39"/>
    </row>
    <row r="1154" spans="2:27" ht="15.75" customHeight="1">
      <c r="B1154" s="39"/>
      <c r="C1154" s="20"/>
      <c r="D1154" s="20"/>
      <c r="E1154" s="39"/>
      <c r="F1154" s="20"/>
      <c r="G1154" s="20"/>
      <c r="H1154" s="20"/>
      <c r="I1154" s="39"/>
      <c r="J1154" s="20"/>
      <c r="K1154" s="20"/>
      <c r="L1154" s="20"/>
      <c r="M1154" s="20"/>
      <c r="N1154" s="39"/>
      <c r="O1154" s="20" t="s">
        <v>291</v>
      </c>
      <c r="P1154" s="18" t="s">
        <v>292</v>
      </c>
      <c r="Q1154" s="20" t="s">
        <v>83</v>
      </c>
      <c r="R1154" s="20" t="s">
        <v>728</v>
      </c>
      <c r="S1154" s="20">
        <v>20226666</v>
      </c>
      <c r="T1154" s="39"/>
      <c r="U1154" s="20"/>
      <c r="V1154" s="20"/>
      <c r="W1154" s="39"/>
      <c r="X1154" s="20"/>
      <c r="Y1154" s="20"/>
      <c r="Z1154" s="20"/>
      <c r="AA1154" s="39"/>
    </row>
    <row r="1155" spans="2:27" ht="15.75" customHeight="1">
      <c r="B1155" s="39"/>
      <c r="C1155" s="20"/>
      <c r="D1155" s="20"/>
      <c r="E1155" s="39"/>
      <c r="F1155" s="20"/>
      <c r="G1155" s="20"/>
      <c r="H1155" s="20"/>
      <c r="I1155" s="39"/>
      <c r="J1155" s="20"/>
      <c r="K1155" s="20"/>
      <c r="L1155" s="20"/>
      <c r="M1155" s="20"/>
      <c r="N1155" s="39"/>
      <c r="O1155" s="20" t="s">
        <v>291</v>
      </c>
      <c r="P1155" s="18" t="s">
        <v>292</v>
      </c>
      <c r="Q1155" s="20" t="s">
        <v>83</v>
      </c>
      <c r="R1155" s="20" t="s">
        <v>730</v>
      </c>
      <c r="S1155" s="20">
        <v>20226657</v>
      </c>
      <c r="T1155" s="39"/>
      <c r="U1155" s="20"/>
      <c r="V1155" s="20"/>
      <c r="W1155" s="39"/>
      <c r="X1155" s="20"/>
      <c r="Y1155" s="20"/>
      <c r="Z1155" s="20"/>
      <c r="AA1155" s="39"/>
    </row>
    <row r="1156" spans="2:27" ht="15.75" customHeight="1">
      <c r="B1156" s="39"/>
      <c r="C1156" s="20"/>
      <c r="D1156" s="20"/>
      <c r="E1156" s="39"/>
      <c r="F1156" s="20"/>
      <c r="G1156" s="20"/>
      <c r="H1156" s="20"/>
      <c r="I1156" s="39"/>
      <c r="J1156" s="20"/>
      <c r="K1156" s="20"/>
      <c r="L1156" s="20"/>
      <c r="M1156" s="20"/>
      <c r="N1156" s="39"/>
      <c r="O1156" s="20" t="s">
        <v>291</v>
      </c>
      <c r="P1156" s="18" t="s">
        <v>292</v>
      </c>
      <c r="Q1156" s="20" t="s">
        <v>83</v>
      </c>
      <c r="R1156" s="20" t="s">
        <v>733</v>
      </c>
      <c r="S1156" s="20">
        <v>20226676</v>
      </c>
      <c r="T1156" s="39"/>
      <c r="U1156" s="20"/>
      <c r="V1156" s="20"/>
      <c r="W1156" s="39"/>
      <c r="X1156" s="20"/>
      <c r="Y1156" s="20"/>
      <c r="Z1156" s="20"/>
      <c r="AA1156" s="39"/>
    </row>
    <row r="1157" spans="2:27" ht="15.75" customHeight="1">
      <c r="B1157" s="39"/>
      <c r="C1157" s="20"/>
      <c r="D1157" s="20"/>
      <c r="E1157" s="39"/>
      <c r="F1157" s="20"/>
      <c r="G1157" s="20"/>
      <c r="H1157" s="20"/>
      <c r="I1157" s="39"/>
      <c r="J1157" s="20"/>
      <c r="K1157" s="20"/>
      <c r="L1157" s="20"/>
      <c r="M1157" s="20"/>
      <c r="N1157" s="39"/>
      <c r="O1157" s="20" t="s">
        <v>291</v>
      </c>
      <c r="P1157" s="18" t="s">
        <v>292</v>
      </c>
      <c r="Q1157" s="20" t="s">
        <v>83</v>
      </c>
      <c r="R1157" s="20" t="s">
        <v>736</v>
      </c>
      <c r="S1157" s="20">
        <v>20226670</v>
      </c>
      <c r="T1157" s="39"/>
      <c r="U1157" s="20"/>
      <c r="V1157" s="20"/>
      <c r="W1157" s="39"/>
      <c r="X1157" s="20"/>
      <c r="Y1157" s="20"/>
      <c r="Z1157" s="20"/>
      <c r="AA1157" s="39"/>
    </row>
    <row r="1158" spans="2:27" ht="15.75" customHeight="1">
      <c r="B1158" s="39"/>
      <c r="C1158" s="20"/>
      <c r="D1158" s="20"/>
      <c r="E1158" s="39"/>
      <c r="F1158" s="20"/>
      <c r="G1158" s="20"/>
      <c r="H1158" s="20"/>
      <c r="I1158" s="39"/>
      <c r="J1158" s="20"/>
      <c r="K1158" s="20"/>
      <c r="L1158" s="20"/>
      <c r="M1158" s="20"/>
      <c r="N1158" s="39"/>
      <c r="O1158" s="20" t="s">
        <v>291</v>
      </c>
      <c r="P1158" s="18" t="s">
        <v>292</v>
      </c>
      <c r="Q1158" s="20" t="s">
        <v>77</v>
      </c>
      <c r="R1158" s="20" t="s">
        <v>217</v>
      </c>
      <c r="S1158" s="20">
        <v>20229015</v>
      </c>
      <c r="T1158" s="39"/>
      <c r="U1158" s="20"/>
      <c r="V1158" s="20"/>
      <c r="W1158" s="39"/>
      <c r="X1158" s="20"/>
      <c r="Y1158" s="20"/>
      <c r="Z1158" s="20"/>
      <c r="AA1158" s="39"/>
    </row>
    <row r="1159" spans="2:27" ht="15.75" customHeight="1">
      <c r="B1159" s="39"/>
      <c r="C1159" s="20"/>
      <c r="D1159" s="20"/>
      <c r="E1159" s="39"/>
      <c r="F1159" s="20"/>
      <c r="G1159" s="20"/>
      <c r="H1159" s="20"/>
      <c r="I1159" s="39"/>
      <c r="J1159" s="20"/>
      <c r="K1159" s="20"/>
      <c r="L1159" s="20"/>
      <c r="M1159" s="20"/>
      <c r="N1159" s="39"/>
      <c r="O1159" s="20" t="s">
        <v>291</v>
      </c>
      <c r="P1159" s="18" t="s">
        <v>292</v>
      </c>
      <c r="Q1159" s="20" t="s">
        <v>77</v>
      </c>
      <c r="R1159" s="20" t="s">
        <v>223</v>
      </c>
      <c r="S1159" s="20">
        <v>20229031</v>
      </c>
      <c r="T1159" s="39"/>
      <c r="U1159" s="20"/>
      <c r="V1159" s="20"/>
      <c r="W1159" s="39"/>
      <c r="X1159" s="20"/>
      <c r="Y1159" s="20"/>
      <c r="Z1159" s="20"/>
      <c r="AA1159" s="39"/>
    </row>
    <row r="1160" spans="2:27" ht="15.75" customHeight="1">
      <c r="B1160" s="39"/>
      <c r="C1160" s="20"/>
      <c r="D1160" s="20"/>
      <c r="E1160" s="39"/>
      <c r="F1160" s="20"/>
      <c r="G1160" s="20"/>
      <c r="H1160" s="20"/>
      <c r="I1160" s="39"/>
      <c r="J1160" s="20"/>
      <c r="K1160" s="20"/>
      <c r="L1160" s="20"/>
      <c r="M1160" s="20"/>
      <c r="N1160" s="39"/>
      <c r="O1160" s="20" t="s">
        <v>291</v>
      </c>
      <c r="P1160" s="18" t="s">
        <v>292</v>
      </c>
      <c r="Q1160" s="20" t="s">
        <v>77</v>
      </c>
      <c r="R1160" s="20" t="s">
        <v>218</v>
      </c>
      <c r="S1160" s="20">
        <v>20229047</v>
      </c>
      <c r="T1160" s="39"/>
      <c r="U1160" s="20"/>
      <c r="V1160" s="20"/>
      <c r="W1160" s="39"/>
      <c r="X1160" s="20"/>
      <c r="Y1160" s="20"/>
      <c r="Z1160" s="20"/>
      <c r="AA1160" s="39"/>
    </row>
    <row r="1161" spans="2:27" ht="15.75" customHeight="1">
      <c r="B1161" s="39"/>
      <c r="C1161" s="20"/>
      <c r="D1161" s="20"/>
      <c r="E1161" s="39"/>
      <c r="F1161" s="20"/>
      <c r="G1161" s="20"/>
      <c r="H1161" s="20"/>
      <c r="I1161" s="39"/>
      <c r="J1161" s="20"/>
      <c r="K1161" s="20"/>
      <c r="L1161" s="20"/>
      <c r="M1161" s="20"/>
      <c r="N1161" s="39"/>
      <c r="O1161" s="20" t="s">
        <v>291</v>
      </c>
      <c r="P1161" s="18" t="s">
        <v>292</v>
      </c>
      <c r="Q1161" s="20" t="s">
        <v>77</v>
      </c>
      <c r="R1161" s="20" t="s">
        <v>496</v>
      </c>
      <c r="S1161" s="20">
        <v>20229039</v>
      </c>
      <c r="T1161" s="39"/>
      <c r="U1161" s="20"/>
      <c r="V1161" s="20"/>
      <c r="W1161" s="39"/>
      <c r="X1161" s="20"/>
      <c r="Y1161" s="20"/>
      <c r="Z1161" s="20"/>
      <c r="AA1161" s="39"/>
    </row>
    <row r="1162" spans="2:27" ht="15.75" customHeight="1">
      <c r="B1162" s="39"/>
      <c r="C1162" s="20"/>
      <c r="D1162" s="20"/>
      <c r="E1162" s="39"/>
      <c r="F1162" s="20"/>
      <c r="G1162" s="20"/>
      <c r="H1162" s="20"/>
      <c r="I1162" s="39"/>
      <c r="J1162" s="20"/>
      <c r="K1162" s="20"/>
      <c r="L1162" s="20"/>
      <c r="M1162" s="20"/>
      <c r="N1162" s="39"/>
      <c r="O1162" s="20" t="s">
        <v>291</v>
      </c>
      <c r="P1162" s="18" t="s">
        <v>292</v>
      </c>
      <c r="Q1162" s="20" t="s">
        <v>77</v>
      </c>
      <c r="R1162" s="20" t="s">
        <v>77</v>
      </c>
      <c r="S1162" s="20">
        <v>20229063</v>
      </c>
      <c r="T1162" s="39"/>
      <c r="U1162" s="20"/>
      <c r="V1162" s="20"/>
      <c r="W1162" s="39"/>
      <c r="X1162" s="20"/>
      <c r="Y1162" s="20"/>
      <c r="Z1162" s="20"/>
      <c r="AA1162" s="39"/>
    </row>
    <row r="1163" spans="2:27" ht="15.75" customHeight="1">
      <c r="B1163" s="39"/>
      <c r="C1163" s="20"/>
      <c r="D1163" s="20"/>
      <c r="E1163" s="39"/>
      <c r="F1163" s="20"/>
      <c r="G1163" s="20"/>
      <c r="H1163" s="20"/>
      <c r="I1163" s="39"/>
      <c r="J1163" s="20"/>
      <c r="K1163" s="20"/>
      <c r="L1163" s="20"/>
      <c r="M1163" s="20"/>
      <c r="N1163" s="39"/>
      <c r="O1163" s="20" t="s">
        <v>291</v>
      </c>
      <c r="P1163" s="18" t="s">
        <v>292</v>
      </c>
      <c r="Q1163" s="20" t="s">
        <v>77</v>
      </c>
      <c r="R1163" s="20" t="s">
        <v>226</v>
      </c>
      <c r="S1163" s="20">
        <v>20229099</v>
      </c>
      <c r="T1163" s="39"/>
      <c r="U1163" s="20"/>
      <c r="V1163" s="20"/>
      <c r="W1163" s="39"/>
      <c r="X1163" s="20"/>
      <c r="Y1163" s="20"/>
      <c r="Z1163" s="20"/>
      <c r="AA1163" s="39"/>
    </row>
    <row r="1164" spans="2:27" ht="15.75" customHeight="1">
      <c r="B1164" s="39"/>
      <c r="C1164" s="20"/>
      <c r="D1164" s="20"/>
      <c r="E1164" s="39"/>
      <c r="F1164" s="20"/>
      <c r="G1164" s="20"/>
      <c r="H1164" s="20"/>
      <c r="I1164" s="39"/>
      <c r="J1164" s="20"/>
      <c r="K1164" s="20"/>
      <c r="L1164" s="20"/>
      <c r="M1164" s="20"/>
      <c r="N1164" s="39"/>
      <c r="O1164" s="20" t="s">
        <v>291</v>
      </c>
      <c r="P1164" s="18" t="s">
        <v>292</v>
      </c>
      <c r="Q1164" s="20" t="s">
        <v>77</v>
      </c>
      <c r="R1164" s="20" t="s">
        <v>224</v>
      </c>
      <c r="S1164" s="20">
        <v>20229079</v>
      </c>
      <c r="T1164" s="39"/>
      <c r="U1164" s="20"/>
      <c r="V1164" s="20"/>
      <c r="W1164" s="39"/>
      <c r="X1164" s="20"/>
      <c r="Y1164" s="20"/>
      <c r="Z1164" s="20"/>
      <c r="AA1164" s="39"/>
    </row>
    <row r="1165" spans="2:27" ht="15.75" customHeight="1">
      <c r="B1165" s="39"/>
      <c r="C1165" s="20"/>
      <c r="D1165" s="20"/>
      <c r="E1165" s="39"/>
      <c r="F1165" s="20"/>
      <c r="G1165" s="20"/>
      <c r="H1165" s="20"/>
      <c r="I1165" s="39"/>
      <c r="J1165" s="20"/>
      <c r="K1165" s="20"/>
      <c r="L1165" s="20"/>
      <c r="M1165" s="20"/>
      <c r="N1165" s="39"/>
      <c r="O1165" s="20" t="s">
        <v>291</v>
      </c>
      <c r="P1165" s="18" t="s">
        <v>292</v>
      </c>
      <c r="Q1165" s="20" t="s">
        <v>76</v>
      </c>
      <c r="R1165" s="20" t="s">
        <v>221</v>
      </c>
      <c r="S1165" s="20">
        <v>20229415</v>
      </c>
      <c r="T1165" s="39"/>
      <c r="U1165" s="20"/>
      <c r="V1165" s="20"/>
      <c r="W1165" s="39"/>
      <c r="X1165" s="20"/>
      <c r="Y1165" s="20"/>
      <c r="Z1165" s="20"/>
      <c r="AA1165" s="39"/>
    </row>
    <row r="1166" spans="2:27" ht="15.75" customHeight="1">
      <c r="B1166" s="39"/>
      <c r="C1166" s="20"/>
      <c r="D1166" s="20"/>
      <c r="E1166" s="39"/>
      <c r="F1166" s="20"/>
      <c r="G1166" s="20"/>
      <c r="H1166" s="20"/>
      <c r="I1166" s="39"/>
      <c r="J1166" s="20"/>
      <c r="K1166" s="20"/>
      <c r="L1166" s="20"/>
      <c r="M1166" s="20"/>
      <c r="N1166" s="39"/>
      <c r="O1166" s="20" t="s">
        <v>291</v>
      </c>
      <c r="P1166" s="18" t="s">
        <v>292</v>
      </c>
      <c r="Q1166" s="20" t="s">
        <v>76</v>
      </c>
      <c r="R1166" s="20" t="s">
        <v>225</v>
      </c>
      <c r="S1166" s="20">
        <v>20229431</v>
      </c>
      <c r="T1166" s="39"/>
      <c r="U1166" s="20"/>
      <c r="V1166" s="20"/>
      <c r="W1166" s="39"/>
      <c r="X1166" s="20"/>
      <c r="Y1166" s="20"/>
      <c r="Z1166" s="20"/>
      <c r="AA1166" s="39"/>
    </row>
    <row r="1167" spans="2:27" ht="15.75" customHeight="1">
      <c r="B1167" s="39"/>
      <c r="C1167" s="20"/>
      <c r="D1167" s="20"/>
      <c r="E1167" s="39"/>
      <c r="F1167" s="20"/>
      <c r="G1167" s="20"/>
      <c r="H1167" s="20"/>
      <c r="I1167" s="39"/>
      <c r="J1167" s="20"/>
      <c r="K1167" s="20"/>
      <c r="L1167" s="20"/>
      <c r="M1167" s="20"/>
      <c r="N1167" s="39"/>
      <c r="O1167" s="20" t="s">
        <v>291</v>
      </c>
      <c r="P1167" s="18" t="s">
        <v>292</v>
      </c>
      <c r="Q1167" s="20" t="s">
        <v>76</v>
      </c>
      <c r="R1167" s="20" t="s">
        <v>219</v>
      </c>
      <c r="S1167" s="20">
        <v>20229479</v>
      </c>
      <c r="T1167" s="39"/>
      <c r="U1167" s="20"/>
      <c r="V1167" s="20"/>
      <c r="W1167" s="39"/>
      <c r="X1167" s="20"/>
      <c r="Y1167" s="20"/>
      <c r="Z1167" s="20"/>
      <c r="AA1167" s="39"/>
    </row>
    <row r="1168" spans="2:27" ht="15.75" customHeight="1">
      <c r="B1168" s="39"/>
      <c r="C1168" s="20"/>
      <c r="D1168" s="20"/>
      <c r="E1168" s="39"/>
      <c r="F1168" s="20"/>
      <c r="G1168" s="20"/>
      <c r="H1168" s="20"/>
      <c r="I1168" s="39"/>
      <c r="J1168" s="20"/>
      <c r="K1168" s="20"/>
      <c r="L1168" s="20"/>
      <c r="M1168" s="20"/>
      <c r="N1168" s="39"/>
      <c r="O1168" s="20" t="s">
        <v>291</v>
      </c>
      <c r="P1168" s="18" t="s">
        <v>292</v>
      </c>
      <c r="Q1168" s="20" t="s">
        <v>76</v>
      </c>
      <c r="R1168" s="20" t="s">
        <v>220</v>
      </c>
      <c r="S1168" s="20">
        <v>20229447</v>
      </c>
      <c r="T1168" s="39"/>
      <c r="U1168" s="20"/>
      <c r="V1168" s="20"/>
      <c r="W1168" s="39"/>
      <c r="X1168" s="20"/>
      <c r="Y1168" s="20"/>
      <c r="Z1168" s="20"/>
      <c r="AA1168" s="39"/>
    </row>
    <row r="1169" spans="2:27" ht="15.75" customHeight="1">
      <c r="B1169" s="39"/>
      <c r="C1169" s="20"/>
      <c r="D1169" s="20"/>
      <c r="E1169" s="39"/>
      <c r="F1169" s="20"/>
      <c r="G1169" s="20"/>
      <c r="H1169" s="20"/>
      <c r="I1169" s="39"/>
      <c r="J1169" s="20"/>
      <c r="K1169" s="20"/>
      <c r="L1169" s="20"/>
      <c r="M1169" s="20"/>
      <c r="N1169" s="39"/>
      <c r="O1169" s="20" t="s">
        <v>291</v>
      </c>
      <c r="P1169" s="18" t="s">
        <v>292</v>
      </c>
      <c r="Q1169" s="20" t="s">
        <v>76</v>
      </c>
      <c r="R1169" s="20" t="s">
        <v>222</v>
      </c>
      <c r="S1169" s="20">
        <v>20229463</v>
      </c>
      <c r="T1169" s="39"/>
      <c r="U1169" s="20"/>
      <c r="V1169" s="20"/>
      <c r="W1169" s="39"/>
      <c r="X1169" s="20"/>
      <c r="Y1169" s="20"/>
      <c r="Z1169" s="20"/>
      <c r="AA1169" s="39"/>
    </row>
    <row r="1170" spans="2:27" ht="15.75" customHeight="1">
      <c r="B1170" s="39"/>
      <c r="C1170" s="20"/>
      <c r="D1170" s="20"/>
      <c r="E1170" s="39"/>
      <c r="F1170" s="20"/>
      <c r="G1170" s="20"/>
      <c r="H1170" s="20"/>
      <c r="I1170" s="39"/>
      <c r="J1170" s="20"/>
      <c r="K1170" s="20"/>
      <c r="L1170" s="20"/>
      <c r="M1170" s="20"/>
      <c r="N1170" s="39"/>
      <c r="O1170" s="20" t="s">
        <v>291</v>
      </c>
      <c r="P1170" s="20" t="s">
        <v>523</v>
      </c>
      <c r="Q1170" s="20" t="s">
        <v>803</v>
      </c>
      <c r="R1170" s="20" t="s">
        <v>2031</v>
      </c>
      <c r="S1170" s="20">
        <v>20301499</v>
      </c>
      <c r="T1170" s="39"/>
      <c r="U1170" s="20"/>
      <c r="V1170" s="20"/>
      <c r="W1170" s="39"/>
      <c r="X1170" s="20"/>
      <c r="Y1170" s="20"/>
      <c r="Z1170" s="20"/>
      <c r="AA1170" s="39"/>
    </row>
    <row r="1171" spans="2:27" ht="15.75" customHeight="1">
      <c r="B1171" s="39"/>
      <c r="C1171" s="20"/>
      <c r="D1171" s="20"/>
      <c r="E1171" s="39"/>
      <c r="F1171" s="20"/>
      <c r="G1171" s="20"/>
      <c r="H1171" s="20"/>
      <c r="I1171" s="39"/>
      <c r="J1171" s="20"/>
      <c r="K1171" s="20"/>
      <c r="L1171" s="20"/>
      <c r="M1171" s="20"/>
      <c r="N1171" s="39"/>
      <c r="O1171" s="20" t="s">
        <v>291</v>
      </c>
      <c r="P1171" s="20" t="s">
        <v>523</v>
      </c>
      <c r="Q1171" s="20" t="s">
        <v>803</v>
      </c>
      <c r="R1171" s="20" t="s">
        <v>2032</v>
      </c>
      <c r="S1171" s="20">
        <v>20301447</v>
      </c>
      <c r="T1171" s="39"/>
      <c r="U1171" s="20"/>
      <c r="V1171" s="20"/>
      <c r="W1171" s="39"/>
      <c r="X1171" s="20"/>
      <c r="Y1171" s="20"/>
      <c r="Z1171" s="20"/>
      <c r="AA1171" s="39"/>
    </row>
    <row r="1172" spans="2:27" ht="15.75" customHeight="1">
      <c r="B1172" s="39"/>
      <c r="C1172" s="20"/>
      <c r="D1172" s="20"/>
      <c r="E1172" s="39"/>
      <c r="F1172" s="20"/>
      <c r="G1172" s="20"/>
      <c r="H1172" s="20"/>
      <c r="I1172" s="39"/>
      <c r="J1172" s="20"/>
      <c r="K1172" s="20"/>
      <c r="L1172" s="20"/>
      <c r="M1172" s="20"/>
      <c r="N1172" s="39"/>
      <c r="O1172" s="20" t="s">
        <v>291</v>
      </c>
      <c r="P1172" s="20" t="s">
        <v>523</v>
      </c>
      <c r="Q1172" s="20" t="s">
        <v>803</v>
      </c>
      <c r="R1172" s="20" t="s">
        <v>2033</v>
      </c>
      <c r="S1172" s="20">
        <v>20301457</v>
      </c>
      <c r="T1172" s="39"/>
      <c r="U1172" s="20"/>
      <c r="V1172" s="20"/>
      <c r="W1172" s="39"/>
      <c r="X1172" s="20"/>
      <c r="Y1172" s="20"/>
      <c r="Z1172" s="20"/>
      <c r="AA1172" s="39"/>
    </row>
    <row r="1173" spans="2:27" ht="15.75" customHeight="1">
      <c r="B1173" s="39"/>
      <c r="C1173" s="20"/>
      <c r="D1173" s="20"/>
      <c r="E1173" s="39"/>
      <c r="F1173" s="20"/>
      <c r="G1173" s="20"/>
      <c r="H1173" s="20"/>
      <c r="I1173" s="39"/>
      <c r="J1173" s="20"/>
      <c r="K1173" s="20"/>
      <c r="L1173" s="20"/>
      <c r="M1173" s="20"/>
      <c r="N1173" s="39"/>
      <c r="O1173" s="20" t="s">
        <v>291</v>
      </c>
      <c r="P1173" s="20" t="s">
        <v>523</v>
      </c>
      <c r="Q1173" s="20" t="s">
        <v>803</v>
      </c>
      <c r="R1173" s="20" t="s">
        <v>2034</v>
      </c>
      <c r="S1173" s="20">
        <v>20301476</v>
      </c>
      <c r="T1173" s="39"/>
      <c r="U1173" s="20"/>
      <c r="V1173" s="20"/>
      <c r="W1173" s="39"/>
      <c r="X1173" s="20"/>
      <c r="Y1173" s="20"/>
      <c r="Z1173" s="20"/>
      <c r="AA1173" s="39"/>
    </row>
    <row r="1174" spans="2:27" ht="15.75" customHeight="1">
      <c r="B1174" s="39"/>
      <c r="C1174" s="20"/>
      <c r="D1174" s="20"/>
      <c r="E1174" s="39"/>
      <c r="F1174" s="20"/>
      <c r="G1174" s="20"/>
      <c r="H1174" s="20"/>
      <c r="I1174" s="39"/>
      <c r="J1174" s="20"/>
      <c r="K1174" s="20"/>
      <c r="L1174" s="20"/>
      <c r="M1174" s="20"/>
      <c r="N1174" s="39"/>
      <c r="O1174" s="20" t="s">
        <v>291</v>
      </c>
      <c r="P1174" s="20" t="s">
        <v>523</v>
      </c>
      <c r="Q1174" s="20" t="s">
        <v>803</v>
      </c>
      <c r="R1174" s="20" t="s">
        <v>1991</v>
      </c>
      <c r="S1174" s="20">
        <v>20301485</v>
      </c>
      <c r="T1174" s="39"/>
      <c r="U1174" s="20"/>
      <c r="V1174" s="20"/>
      <c r="W1174" s="39"/>
      <c r="X1174" s="20"/>
      <c r="Y1174" s="20"/>
      <c r="Z1174" s="20"/>
      <c r="AA1174" s="39"/>
    </row>
    <row r="1175" spans="2:27" ht="15.75" customHeight="1">
      <c r="B1175" s="39"/>
      <c r="C1175" s="20"/>
      <c r="D1175" s="20"/>
      <c r="E1175" s="39"/>
      <c r="F1175" s="20"/>
      <c r="G1175" s="20"/>
      <c r="H1175" s="20"/>
      <c r="I1175" s="39"/>
      <c r="J1175" s="20"/>
      <c r="K1175" s="20"/>
      <c r="L1175" s="20"/>
      <c r="M1175" s="20"/>
      <c r="N1175" s="39"/>
      <c r="O1175" s="20" t="s">
        <v>291</v>
      </c>
      <c r="P1175" s="20" t="s">
        <v>523</v>
      </c>
      <c r="Q1175" s="20" t="s">
        <v>803</v>
      </c>
      <c r="R1175" s="20" t="s">
        <v>2035</v>
      </c>
      <c r="S1175" s="20">
        <v>20301495</v>
      </c>
      <c r="T1175" s="39"/>
      <c r="U1175" s="20"/>
      <c r="V1175" s="20"/>
      <c r="W1175" s="39"/>
      <c r="X1175" s="20"/>
      <c r="Y1175" s="20"/>
      <c r="Z1175" s="20"/>
      <c r="AA1175" s="39"/>
    </row>
    <row r="1176" spans="2:27" ht="15.75" customHeight="1">
      <c r="B1176" s="39"/>
      <c r="C1176" s="20"/>
      <c r="D1176" s="20"/>
      <c r="E1176" s="39"/>
      <c r="F1176" s="20"/>
      <c r="G1176" s="20"/>
      <c r="H1176" s="20"/>
      <c r="I1176" s="39"/>
      <c r="J1176" s="20"/>
      <c r="K1176" s="20"/>
      <c r="L1176" s="20"/>
      <c r="M1176" s="20"/>
      <c r="N1176" s="39"/>
      <c r="O1176" s="20" t="s">
        <v>291</v>
      </c>
      <c r="P1176" s="20" t="s">
        <v>523</v>
      </c>
      <c r="Q1176" s="20" t="s">
        <v>805</v>
      </c>
      <c r="R1176" s="20" t="s">
        <v>805</v>
      </c>
      <c r="S1176" s="20">
        <v>20302512</v>
      </c>
      <c r="T1176" s="39"/>
      <c r="U1176" s="20"/>
      <c r="V1176" s="20"/>
      <c r="W1176" s="39"/>
      <c r="X1176" s="20"/>
      <c r="Y1176" s="20"/>
      <c r="Z1176" s="20"/>
      <c r="AA1176" s="39"/>
    </row>
    <row r="1177" spans="2:27" ht="15.75" customHeight="1">
      <c r="B1177" s="39"/>
      <c r="C1177" s="20"/>
      <c r="D1177" s="20"/>
      <c r="E1177" s="39"/>
      <c r="F1177" s="20"/>
      <c r="G1177" s="20"/>
      <c r="H1177" s="20"/>
      <c r="I1177" s="39"/>
      <c r="J1177" s="20"/>
      <c r="K1177" s="20"/>
      <c r="L1177" s="20"/>
      <c r="M1177" s="20"/>
      <c r="N1177" s="39"/>
      <c r="O1177" s="20" t="s">
        <v>291</v>
      </c>
      <c r="P1177" s="20" t="s">
        <v>523</v>
      </c>
      <c r="Q1177" s="20" t="s">
        <v>805</v>
      </c>
      <c r="R1177" s="20" t="s">
        <v>2036</v>
      </c>
      <c r="S1177" s="20">
        <v>20302599</v>
      </c>
      <c r="T1177" s="39"/>
      <c r="U1177" s="20"/>
      <c r="V1177" s="20"/>
      <c r="W1177" s="39"/>
      <c r="X1177" s="20"/>
      <c r="Y1177" s="20"/>
      <c r="Z1177" s="20"/>
      <c r="AA1177" s="39"/>
    </row>
    <row r="1178" spans="2:27" ht="15.75" customHeight="1">
      <c r="B1178" s="39"/>
      <c r="C1178" s="20"/>
      <c r="D1178" s="20"/>
      <c r="E1178" s="39"/>
      <c r="F1178" s="20"/>
      <c r="G1178" s="20"/>
      <c r="H1178" s="20"/>
      <c r="I1178" s="39"/>
      <c r="J1178" s="20"/>
      <c r="K1178" s="20"/>
      <c r="L1178" s="20"/>
      <c r="M1178" s="20"/>
      <c r="N1178" s="39"/>
      <c r="O1178" s="20" t="s">
        <v>291</v>
      </c>
      <c r="P1178" s="20" t="s">
        <v>523</v>
      </c>
      <c r="Q1178" s="20" t="s">
        <v>805</v>
      </c>
      <c r="R1178" s="20" t="s">
        <v>2037</v>
      </c>
      <c r="S1178" s="20">
        <v>20302538</v>
      </c>
      <c r="T1178" s="39"/>
      <c r="U1178" s="20"/>
      <c r="V1178" s="20"/>
      <c r="W1178" s="39"/>
      <c r="X1178" s="20"/>
      <c r="Y1178" s="20"/>
      <c r="Z1178" s="20"/>
      <c r="AA1178" s="39"/>
    </row>
    <row r="1179" spans="2:27" ht="15.75" customHeight="1">
      <c r="B1179" s="39"/>
      <c r="C1179" s="20"/>
      <c r="D1179" s="20"/>
      <c r="E1179" s="39"/>
      <c r="F1179" s="20"/>
      <c r="G1179" s="20"/>
      <c r="H1179" s="20"/>
      <c r="I1179" s="39"/>
      <c r="J1179" s="20"/>
      <c r="K1179" s="20"/>
      <c r="L1179" s="20"/>
      <c r="M1179" s="20"/>
      <c r="N1179" s="39"/>
      <c r="O1179" s="20" t="s">
        <v>291</v>
      </c>
      <c r="P1179" s="20" t="s">
        <v>523</v>
      </c>
      <c r="Q1179" s="20" t="s">
        <v>805</v>
      </c>
      <c r="R1179" s="20" t="s">
        <v>2038</v>
      </c>
      <c r="S1179" s="20">
        <v>20302556</v>
      </c>
      <c r="T1179" s="39"/>
      <c r="U1179" s="20"/>
      <c r="V1179" s="20"/>
      <c r="W1179" s="39"/>
      <c r="X1179" s="20"/>
      <c r="Y1179" s="20"/>
      <c r="Z1179" s="20"/>
      <c r="AA1179" s="39"/>
    </row>
    <row r="1180" spans="2:27" ht="15.75" customHeight="1">
      <c r="B1180" s="39"/>
      <c r="C1180" s="20"/>
      <c r="D1180" s="20"/>
      <c r="E1180" s="39"/>
      <c r="F1180" s="20"/>
      <c r="G1180" s="20"/>
      <c r="H1180" s="20"/>
      <c r="I1180" s="39"/>
      <c r="J1180" s="20"/>
      <c r="K1180" s="20"/>
      <c r="L1180" s="20"/>
      <c r="M1180" s="20"/>
      <c r="N1180" s="39"/>
      <c r="O1180" s="20" t="s">
        <v>291</v>
      </c>
      <c r="P1180" s="20" t="s">
        <v>523</v>
      </c>
      <c r="Q1180" s="20" t="s">
        <v>805</v>
      </c>
      <c r="R1180" s="20" t="s">
        <v>2039</v>
      </c>
      <c r="S1180" s="20">
        <v>20302569</v>
      </c>
      <c r="T1180" s="39"/>
      <c r="U1180" s="20"/>
      <c r="V1180" s="20"/>
      <c r="W1180" s="39"/>
      <c r="X1180" s="20"/>
      <c r="Y1180" s="20"/>
      <c r="Z1180" s="20"/>
      <c r="AA1180" s="39"/>
    </row>
    <row r="1181" spans="2:27" ht="15.75" customHeight="1">
      <c r="B1181" s="39"/>
      <c r="C1181" s="20"/>
      <c r="D1181" s="20"/>
      <c r="E1181" s="39"/>
      <c r="F1181" s="20"/>
      <c r="G1181" s="20"/>
      <c r="H1181" s="20"/>
      <c r="I1181" s="39"/>
      <c r="J1181" s="20"/>
      <c r="K1181" s="20"/>
      <c r="L1181" s="20"/>
      <c r="M1181" s="20"/>
      <c r="N1181" s="39"/>
      <c r="O1181" s="20" t="s">
        <v>291</v>
      </c>
      <c r="P1181" s="20" t="s">
        <v>523</v>
      </c>
      <c r="Q1181" s="20" t="s">
        <v>805</v>
      </c>
      <c r="R1181" s="20" t="s">
        <v>571</v>
      </c>
      <c r="S1181" s="20">
        <v>20302573</v>
      </c>
      <c r="T1181" s="39"/>
      <c r="U1181" s="20"/>
      <c r="V1181" s="20"/>
      <c r="W1181" s="39"/>
      <c r="X1181" s="20"/>
      <c r="Y1181" s="20"/>
      <c r="Z1181" s="20"/>
      <c r="AA1181" s="39"/>
    </row>
    <row r="1182" spans="2:27" ht="15.75" customHeight="1">
      <c r="B1182" s="39"/>
      <c r="C1182" s="20"/>
      <c r="D1182" s="20"/>
      <c r="E1182" s="39"/>
      <c r="F1182" s="20"/>
      <c r="G1182" s="20"/>
      <c r="H1182" s="20"/>
      <c r="I1182" s="39"/>
      <c r="J1182" s="20"/>
      <c r="K1182" s="20"/>
      <c r="L1182" s="20"/>
      <c r="M1182" s="20"/>
      <c r="N1182" s="39"/>
      <c r="O1182" s="20" t="s">
        <v>291</v>
      </c>
      <c r="P1182" s="20" t="s">
        <v>523</v>
      </c>
      <c r="Q1182" s="20" t="s">
        <v>805</v>
      </c>
      <c r="R1182" s="20" t="s">
        <v>2040</v>
      </c>
      <c r="S1182" s="20">
        <v>20302577</v>
      </c>
      <c r="T1182" s="39"/>
      <c r="U1182" s="20"/>
      <c r="V1182" s="20"/>
      <c r="W1182" s="39"/>
      <c r="X1182" s="20"/>
      <c r="Y1182" s="20"/>
      <c r="Z1182" s="20"/>
      <c r="AA1182" s="39"/>
    </row>
    <row r="1183" spans="2:27" ht="15.75" customHeight="1">
      <c r="B1183" s="39"/>
      <c r="C1183" s="20"/>
      <c r="D1183" s="20"/>
      <c r="E1183" s="39"/>
      <c r="F1183" s="20"/>
      <c r="G1183" s="20"/>
      <c r="H1183" s="20"/>
      <c r="I1183" s="39"/>
      <c r="J1183" s="20"/>
      <c r="K1183" s="20"/>
      <c r="L1183" s="20"/>
      <c r="M1183" s="20"/>
      <c r="N1183" s="39"/>
      <c r="O1183" s="20" t="s">
        <v>291</v>
      </c>
      <c r="P1183" s="20" t="s">
        <v>523</v>
      </c>
      <c r="Q1183" s="20" t="s">
        <v>805</v>
      </c>
      <c r="R1183" s="20" t="s">
        <v>2041</v>
      </c>
      <c r="S1183" s="20">
        <v>20302590</v>
      </c>
      <c r="T1183" s="39"/>
      <c r="U1183" s="20"/>
      <c r="V1183" s="20"/>
      <c r="W1183" s="39"/>
      <c r="X1183" s="20"/>
      <c r="Y1183" s="20"/>
      <c r="Z1183" s="20"/>
      <c r="AA1183" s="39"/>
    </row>
    <row r="1184" spans="2:27" ht="15.75" customHeight="1">
      <c r="B1184" s="39"/>
      <c r="C1184" s="20"/>
      <c r="D1184" s="20"/>
      <c r="E1184" s="39"/>
      <c r="F1184" s="20"/>
      <c r="G1184" s="20"/>
      <c r="H1184" s="20"/>
      <c r="I1184" s="39"/>
      <c r="J1184" s="20"/>
      <c r="K1184" s="20"/>
      <c r="L1184" s="20"/>
      <c r="M1184" s="20"/>
      <c r="N1184" s="39"/>
      <c r="O1184" s="20" t="s">
        <v>291</v>
      </c>
      <c r="P1184" s="20" t="s">
        <v>523</v>
      </c>
      <c r="Q1184" s="20" t="s">
        <v>805</v>
      </c>
      <c r="R1184" s="20" t="s">
        <v>2042</v>
      </c>
      <c r="S1184" s="20">
        <v>20302594</v>
      </c>
      <c r="T1184" s="39"/>
      <c r="U1184" s="20"/>
      <c r="V1184" s="20"/>
      <c r="W1184" s="39"/>
      <c r="X1184" s="20"/>
      <c r="Y1184" s="20"/>
      <c r="Z1184" s="20"/>
      <c r="AA1184" s="39"/>
    </row>
    <row r="1185" spans="2:27" ht="15.75" customHeight="1">
      <c r="B1185" s="39"/>
      <c r="C1185" s="20"/>
      <c r="D1185" s="20"/>
      <c r="E1185" s="39"/>
      <c r="F1185" s="20"/>
      <c r="G1185" s="20"/>
      <c r="H1185" s="20"/>
      <c r="I1185" s="39"/>
      <c r="J1185" s="20"/>
      <c r="K1185" s="20"/>
      <c r="L1185" s="20"/>
      <c r="M1185" s="20"/>
      <c r="N1185" s="39"/>
      <c r="O1185" s="20" t="s">
        <v>291</v>
      </c>
      <c r="P1185" s="20" t="s">
        <v>523</v>
      </c>
      <c r="Q1185" s="20" t="s">
        <v>807</v>
      </c>
      <c r="R1185" s="20" t="s">
        <v>2043</v>
      </c>
      <c r="S1185" s="20">
        <v>20302920</v>
      </c>
      <c r="T1185" s="39"/>
      <c r="U1185" s="20"/>
      <c r="V1185" s="20"/>
      <c r="W1185" s="39"/>
      <c r="X1185" s="20"/>
      <c r="Y1185" s="20"/>
      <c r="Z1185" s="20"/>
      <c r="AA1185" s="39"/>
    </row>
    <row r="1186" spans="2:27" ht="15.75" customHeight="1">
      <c r="B1186" s="39"/>
      <c r="C1186" s="20"/>
      <c r="D1186" s="20"/>
      <c r="E1186" s="39"/>
      <c r="F1186" s="20"/>
      <c r="G1186" s="20"/>
      <c r="H1186" s="20"/>
      <c r="I1186" s="39"/>
      <c r="J1186" s="20"/>
      <c r="K1186" s="20"/>
      <c r="L1186" s="20"/>
      <c r="M1186" s="20"/>
      <c r="N1186" s="39"/>
      <c r="O1186" s="20" t="s">
        <v>291</v>
      </c>
      <c r="P1186" s="20" t="s">
        <v>523</v>
      </c>
      <c r="Q1186" s="20" t="s">
        <v>807</v>
      </c>
      <c r="R1186" s="20" t="s">
        <v>2044</v>
      </c>
      <c r="S1186" s="20">
        <v>20302922</v>
      </c>
      <c r="T1186" s="39"/>
      <c r="U1186" s="20"/>
      <c r="V1186" s="20"/>
      <c r="W1186" s="39"/>
      <c r="X1186" s="20"/>
      <c r="Y1186" s="20"/>
      <c r="Z1186" s="20"/>
      <c r="AA1186" s="39"/>
    </row>
    <row r="1187" spans="2:27" ht="15.75" customHeight="1">
      <c r="B1187" s="39"/>
      <c r="C1187" s="20"/>
      <c r="D1187" s="20"/>
      <c r="E1187" s="39"/>
      <c r="F1187" s="20"/>
      <c r="G1187" s="20"/>
      <c r="H1187" s="20"/>
      <c r="I1187" s="39"/>
      <c r="J1187" s="20"/>
      <c r="K1187" s="20"/>
      <c r="L1187" s="20"/>
      <c r="M1187" s="20"/>
      <c r="N1187" s="39"/>
      <c r="O1187" s="20" t="s">
        <v>291</v>
      </c>
      <c r="P1187" s="20" t="s">
        <v>523</v>
      </c>
      <c r="Q1187" s="20" t="s">
        <v>807</v>
      </c>
      <c r="R1187" s="20" t="s">
        <v>1713</v>
      </c>
      <c r="S1187" s="20">
        <v>20302923</v>
      </c>
      <c r="T1187" s="39"/>
      <c r="U1187" s="20"/>
      <c r="V1187" s="20"/>
      <c r="W1187" s="39"/>
      <c r="X1187" s="20"/>
      <c r="Y1187" s="20"/>
      <c r="Z1187" s="20"/>
      <c r="AA1187" s="39"/>
    </row>
    <row r="1188" spans="2:27" ht="15.75" customHeight="1">
      <c r="B1188" s="39"/>
      <c r="C1188" s="20"/>
      <c r="D1188" s="20"/>
      <c r="E1188" s="39"/>
      <c r="F1188" s="20"/>
      <c r="G1188" s="20"/>
      <c r="H1188" s="20"/>
      <c r="I1188" s="39"/>
      <c r="J1188" s="20"/>
      <c r="K1188" s="20"/>
      <c r="L1188" s="20"/>
      <c r="M1188" s="20"/>
      <c r="N1188" s="39"/>
      <c r="O1188" s="20" t="s">
        <v>291</v>
      </c>
      <c r="P1188" s="20" t="s">
        <v>523</v>
      </c>
      <c r="Q1188" s="20" t="s">
        <v>807</v>
      </c>
      <c r="R1188" s="20" t="s">
        <v>2045</v>
      </c>
      <c r="S1188" s="20">
        <v>20302925</v>
      </c>
      <c r="T1188" s="39"/>
      <c r="U1188" s="20"/>
      <c r="V1188" s="20"/>
      <c r="W1188" s="39"/>
      <c r="X1188" s="20"/>
      <c r="Y1188" s="20"/>
      <c r="Z1188" s="20"/>
      <c r="AA1188" s="39"/>
    </row>
    <row r="1189" spans="2:27" ht="15.75" customHeight="1">
      <c r="B1189" s="39"/>
      <c r="C1189" s="20"/>
      <c r="D1189" s="20"/>
      <c r="E1189" s="39"/>
      <c r="F1189" s="20"/>
      <c r="G1189" s="20"/>
      <c r="H1189" s="20"/>
      <c r="I1189" s="39"/>
      <c r="J1189" s="20"/>
      <c r="K1189" s="20"/>
      <c r="L1189" s="20"/>
      <c r="M1189" s="20"/>
      <c r="N1189" s="39"/>
      <c r="O1189" s="20" t="s">
        <v>291</v>
      </c>
      <c r="P1189" s="20" t="s">
        <v>523</v>
      </c>
      <c r="Q1189" s="20" t="s">
        <v>807</v>
      </c>
      <c r="R1189" s="20" t="s">
        <v>2046</v>
      </c>
      <c r="S1189" s="20">
        <v>20302930</v>
      </c>
      <c r="T1189" s="39"/>
      <c r="U1189" s="20"/>
      <c r="V1189" s="20"/>
      <c r="W1189" s="39"/>
      <c r="X1189" s="20"/>
      <c r="Y1189" s="20"/>
      <c r="Z1189" s="20"/>
      <c r="AA1189" s="39"/>
    </row>
    <row r="1190" spans="2:27" ht="15.75" customHeight="1">
      <c r="B1190" s="39"/>
      <c r="C1190" s="20"/>
      <c r="D1190" s="20"/>
      <c r="E1190" s="39"/>
      <c r="F1190" s="20"/>
      <c r="G1190" s="20"/>
      <c r="H1190" s="20"/>
      <c r="I1190" s="39"/>
      <c r="J1190" s="20"/>
      <c r="K1190" s="20"/>
      <c r="L1190" s="20"/>
      <c r="M1190" s="20"/>
      <c r="N1190" s="39"/>
      <c r="O1190" s="20" t="s">
        <v>291</v>
      </c>
      <c r="P1190" s="20" t="s">
        <v>523</v>
      </c>
      <c r="Q1190" s="20" t="s">
        <v>807</v>
      </c>
      <c r="R1190" s="20" t="s">
        <v>2047</v>
      </c>
      <c r="S1190" s="20">
        <v>20302999</v>
      </c>
      <c r="T1190" s="39"/>
      <c r="U1190" s="20"/>
      <c r="V1190" s="20"/>
      <c r="W1190" s="39"/>
      <c r="X1190" s="20"/>
      <c r="Y1190" s="20"/>
      <c r="Z1190" s="20"/>
      <c r="AA1190" s="39"/>
    </row>
    <row r="1191" spans="2:27" ht="15.75" customHeight="1">
      <c r="B1191" s="39"/>
      <c r="C1191" s="20"/>
      <c r="D1191" s="20"/>
      <c r="E1191" s="39"/>
      <c r="F1191" s="20"/>
      <c r="G1191" s="20"/>
      <c r="H1191" s="20"/>
      <c r="I1191" s="39"/>
      <c r="J1191" s="20"/>
      <c r="K1191" s="20"/>
      <c r="L1191" s="20"/>
      <c r="M1191" s="20"/>
      <c r="N1191" s="39"/>
      <c r="O1191" s="20" t="s">
        <v>291</v>
      </c>
      <c r="P1191" s="20" t="s">
        <v>523</v>
      </c>
      <c r="Q1191" s="20" t="s">
        <v>807</v>
      </c>
      <c r="R1191" s="20" t="s">
        <v>2048</v>
      </c>
      <c r="S1191" s="20">
        <v>20302943</v>
      </c>
      <c r="T1191" s="39"/>
      <c r="U1191" s="20"/>
      <c r="V1191" s="20"/>
      <c r="W1191" s="39"/>
      <c r="X1191" s="20"/>
      <c r="Y1191" s="20"/>
      <c r="Z1191" s="20"/>
      <c r="AA1191" s="39"/>
    </row>
    <row r="1192" spans="2:27" ht="15.75" customHeight="1">
      <c r="B1192" s="39"/>
      <c r="C1192" s="20"/>
      <c r="D1192" s="20"/>
      <c r="E1192" s="39"/>
      <c r="F1192" s="20"/>
      <c r="G1192" s="20"/>
      <c r="H1192" s="20"/>
      <c r="I1192" s="39"/>
      <c r="J1192" s="20"/>
      <c r="K1192" s="20"/>
      <c r="L1192" s="20"/>
      <c r="M1192" s="20"/>
      <c r="N1192" s="39"/>
      <c r="O1192" s="20" t="s">
        <v>291</v>
      </c>
      <c r="P1192" s="20" t="s">
        <v>523</v>
      </c>
      <c r="Q1192" s="20" t="s">
        <v>807</v>
      </c>
      <c r="R1192" s="20" t="s">
        <v>2049</v>
      </c>
      <c r="S1192" s="20">
        <v>20302947</v>
      </c>
      <c r="T1192" s="39"/>
      <c r="U1192" s="20"/>
      <c r="V1192" s="20"/>
      <c r="W1192" s="39"/>
      <c r="X1192" s="20"/>
      <c r="Y1192" s="20"/>
      <c r="Z1192" s="20"/>
      <c r="AA1192" s="39"/>
    </row>
    <row r="1193" spans="2:27" ht="15.75" customHeight="1">
      <c r="B1193" s="39"/>
      <c r="C1193" s="20"/>
      <c r="D1193" s="20"/>
      <c r="E1193" s="39"/>
      <c r="F1193" s="20"/>
      <c r="G1193" s="20"/>
      <c r="H1193" s="20"/>
      <c r="I1193" s="39"/>
      <c r="J1193" s="20"/>
      <c r="K1193" s="20"/>
      <c r="L1193" s="20"/>
      <c r="M1193" s="20"/>
      <c r="N1193" s="39"/>
      <c r="O1193" s="20" t="s">
        <v>291</v>
      </c>
      <c r="P1193" s="20" t="s">
        <v>523</v>
      </c>
      <c r="Q1193" s="20" t="s">
        <v>807</v>
      </c>
      <c r="R1193" s="20" t="s">
        <v>2050</v>
      </c>
      <c r="S1193" s="20">
        <v>20302951</v>
      </c>
      <c r="T1193" s="39"/>
      <c r="U1193" s="20"/>
      <c r="V1193" s="20"/>
      <c r="W1193" s="39"/>
      <c r="X1193" s="20"/>
      <c r="Y1193" s="20"/>
      <c r="Z1193" s="20"/>
      <c r="AA1193" s="39"/>
    </row>
    <row r="1194" spans="2:27" ht="15.75" customHeight="1">
      <c r="B1194" s="39"/>
      <c r="C1194" s="20"/>
      <c r="D1194" s="20"/>
      <c r="E1194" s="39"/>
      <c r="F1194" s="20"/>
      <c r="G1194" s="20"/>
      <c r="H1194" s="20"/>
      <c r="I1194" s="39"/>
      <c r="J1194" s="20"/>
      <c r="K1194" s="20"/>
      <c r="L1194" s="20"/>
      <c r="M1194" s="20"/>
      <c r="N1194" s="39"/>
      <c r="O1194" s="20" t="s">
        <v>291</v>
      </c>
      <c r="P1194" s="20" t="s">
        <v>523</v>
      </c>
      <c r="Q1194" s="20" t="s">
        <v>807</v>
      </c>
      <c r="R1194" s="20" t="s">
        <v>2051</v>
      </c>
      <c r="S1194" s="20">
        <v>20302960</v>
      </c>
      <c r="T1194" s="39"/>
      <c r="U1194" s="20"/>
      <c r="V1194" s="20"/>
      <c r="W1194" s="39"/>
      <c r="X1194" s="20"/>
      <c r="Y1194" s="20"/>
      <c r="Z1194" s="20"/>
      <c r="AA1194" s="39"/>
    </row>
    <row r="1195" spans="2:27" ht="15.75" customHeight="1">
      <c r="B1195" s="39"/>
      <c r="C1195" s="20"/>
      <c r="D1195" s="20"/>
      <c r="E1195" s="39"/>
      <c r="F1195" s="20"/>
      <c r="G1195" s="20"/>
      <c r="H1195" s="20"/>
      <c r="I1195" s="39"/>
      <c r="J1195" s="20"/>
      <c r="K1195" s="20"/>
      <c r="L1195" s="20"/>
      <c r="M1195" s="20"/>
      <c r="N1195" s="39"/>
      <c r="O1195" s="20" t="s">
        <v>291</v>
      </c>
      <c r="P1195" s="20" t="s">
        <v>523</v>
      </c>
      <c r="Q1195" s="20" t="s">
        <v>807</v>
      </c>
      <c r="R1195" s="20" t="s">
        <v>2052</v>
      </c>
      <c r="S1195" s="20">
        <v>20302964</v>
      </c>
      <c r="T1195" s="39"/>
      <c r="U1195" s="20"/>
      <c r="V1195" s="20"/>
      <c r="W1195" s="39"/>
      <c r="X1195" s="20"/>
      <c r="Y1195" s="20"/>
      <c r="Z1195" s="20"/>
      <c r="AA1195" s="39"/>
    </row>
    <row r="1196" spans="2:27" ht="15.75" customHeight="1">
      <c r="B1196" s="39"/>
      <c r="C1196" s="20"/>
      <c r="D1196" s="20"/>
      <c r="E1196" s="39"/>
      <c r="F1196" s="20"/>
      <c r="G1196" s="20"/>
      <c r="H1196" s="20"/>
      <c r="I1196" s="39"/>
      <c r="J1196" s="20"/>
      <c r="K1196" s="20"/>
      <c r="L1196" s="20"/>
      <c r="M1196" s="20"/>
      <c r="N1196" s="39"/>
      <c r="O1196" s="20" t="s">
        <v>291</v>
      </c>
      <c r="P1196" s="20" t="s">
        <v>523</v>
      </c>
      <c r="Q1196" s="20" t="s">
        <v>807</v>
      </c>
      <c r="R1196" s="20" t="s">
        <v>2053</v>
      </c>
      <c r="S1196" s="20">
        <v>20302982</v>
      </c>
      <c r="T1196" s="39"/>
      <c r="U1196" s="20"/>
      <c r="V1196" s="20"/>
      <c r="W1196" s="39"/>
      <c r="X1196" s="20"/>
      <c r="Y1196" s="20"/>
      <c r="Z1196" s="20"/>
      <c r="AA1196" s="39"/>
    </row>
    <row r="1197" spans="2:27" ht="15.75" customHeight="1">
      <c r="B1197" s="39"/>
      <c r="C1197" s="20"/>
      <c r="D1197" s="20"/>
      <c r="E1197" s="39"/>
      <c r="F1197" s="20"/>
      <c r="G1197" s="20"/>
      <c r="H1197" s="20"/>
      <c r="I1197" s="39"/>
      <c r="J1197" s="20"/>
      <c r="K1197" s="20"/>
      <c r="L1197" s="20"/>
      <c r="M1197" s="20"/>
      <c r="N1197" s="39"/>
      <c r="O1197" s="20" t="s">
        <v>291</v>
      </c>
      <c r="P1197" s="20" t="s">
        <v>523</v>
      </c>
      <c r="Q1197" s="20" t="s">
        <v>807</v>
      </c>
      <c r="R1197" s="20" t="s">
        <v>2054</v>
      </c>
      <c r="S1197" s="20">
        <v>20302986</v>
      </c>
      <c r="T1197" s="39"/>
      <c r="U1197" s="20"/>
      <c r="V1197" s="20"/>
      <c r="W1197" s="39"/>
      <c r="X1197" s="20"/>
      <c r="Y1197" s="20"/>
      <c r="Z1197" s="20"/>
      <c r="AA1197" s="39"/>
    </row>
    <row r="1198" spans="2:27" ht="15.75" customHeight="1">
      <c r="B1198" s="39"/>
      <c r="C1198" s="20"/>
      <c r="D1198" s="20"/>
      <c r="E1198" s="39"/>
      <c r="F1198" s="20"/>
      <c r="G1198" s="20"/>
      <c r="H1198" s="20"/>
      <c r="I1198" s="39"/>
      <c r="J1198" s="20"/>
      <c r="K1198" s="20"/>
      <c r="L1198" s="20"/>
      <c r="M1198" s="20"/>
      <c r="N1198" s="39"/>
      <c r="O1198" s="20" t="s">
        <v>291</v>
      </c>
      <c r="P1198" s="20" t="s">
        <v>523</v>
      </c>
      <c r="Q1198" s="20" t="s">
        <v>809</v>
      </c>
      <c r="R1198" s="20" t="s">
        <v>2055</v>
      </c>
      <c r="S1198" s="20">
        <v>20304113</v>
      </c>
      <c r="T1198" s="39"/>
      <c r="U1198" s="20"/>
      <c r="V1198" s="20"/>
      <c r="W1198" s="39"/>
      <c r="X1198" s="20"/>
      <c r="Y1198" s="20"/>
      <c r="Z1198" s="20"/>
      <c r="AA1198" s="39"/>
    </row>
    <row r="1199" spans="2:27" ht="15.75" customHeight="1">
      <c r="B1199" s="39"/>
      <c r="C1199" s="20"/>
      <c r="D1199" s="20"/>
      <c r="E1199" s="39"/>
      <c r="F1199" s="20"/>
      <c r="G1199" s="20"/>
      <c r="H1199" s="20"/>
      <c r="I1199" s="39"/>
      <c r="J1199" s="20"/>
      <c r="K1199" s="20"/>
      <c r="L1199" s="20"/>
      <c r="M1199" s="20"/>
      <c r="N1199" s="39"/>
      <c r="O1199" s="20" t="s">
        <v>291</v>
      </c>
      <c r="P1199" s="20" t="s">
        <v>523</v>
      </c>
      <c r="Q1199" s="20" t="s">
        <v>809</v>
      </c>
      <c r="R1199" s="20" t="s">
        <v>2056</v>
      </c>
      <c r="S1199" s="20">
        <v>20304127</v>
      </c>
      <c r="T1199" s="39"/>
      <c r="U1199" s="20"/>
      <c r="V1199" s="20"/>
      <c r="W1199" s="39"/>
      <c r="X1199" s="20"/>
      <c r="Y1199" s="20"/>
      <c r="Z1199" s="20"/>
      <c r="AA1199" s="39"/>
    </row>
    <row r="1200" spans="2:27" ht="15.75" customHeight="1">
      <c r="B1200" s="39"/>
      <c r="C1200" s="20"/>
      <c r="D1200" s="20"/>
      <c r="E1200" s="39"/>
      <c r="F1200" s="20"/>
      <c r="G1200" s="20"/>
      <c r="H1200" s="20"/>
      <c r="I1200" s="39"/>
      <c r="J1200" s="20"/>
      <c r="K1200" s="20"/>
      <c r="L1200" s="20"/>
      <c r="M1200" s="20"/>
      <c r="N1200" s="39"/>
      <c r="O1200" s="20" t="s">
        <v>291</v>
      </c>
      <c r="P1200" s="20" t="s">
        <v>523</v>
      </c>
      <c r="Q1200" s="20" t="s">
        <v>809</v>
      </c>
      <c r="R1200" s="20" t="s">
        <v>2057</v>
      </c>
      <c r="S1200" s="20">
        <v>20304154</v>
      </c>
      <c r="T1200" s="39"/>
      <c r="U1200" s="20"/>
      <c r="V1200" s="20"/>
      <c r="W1200" s="39"/>
      <c r="X1200" s="20"/>
      <c r="Y1200" s="20"/>
      <c r="Z1200" s="20"/>
      <c r="AA1200" s="39"/>
    </row>
    <row r="1201" spans="2:27" ht="15.75" customHeight="1">
      <c r="B1201" s="39"/>
      <c r="C1201" s="20"/>
      <c r="D1201" s="20"/>
      <c r="E1201" s="39"/>
      <c r="F1201" s="20"/>
      <c r="G1201" s="20"/>
      <c r="H1201" s="20"/>
      <c r="I1201" s="39"/>
      <c r="J1201" s="20"/>
      <c r="K1201" s="20"/>
      <c r="L1201" s="20"/>
      <c r="M1201" s="20"/>
      <c r="N1201" s="39"/>
      <c r="O1201" s="20" t="s">
        <v>291</v>
      </c>
      <c r="P1201" s="20" t="s">
        <v>523</v>
      </c>
      <c r="Q1201" s="20" t="s">
        <v>809</v>
      </c>
      <c r="R1201" s="20" t="s">
        <v>809</v>
      </c>
      <c r="S1201" s="20">
        <v>20304167</v>
      </c>
      <c r="T1201" s="39"/>
      <c r="U1201" s="20"/>
      <c r="V1201" s="20"/>
      <c r="W1201" s="39"/>
      <c r="X1201" s="20"/>
      <c r="Y1201" s="20"/>
      <c r="Z1201" s="20"/>
      <c r="AA1201" s="39"/>
    </row>
    <row r="1202" spans="2:27" ht="15.75" customHeight="1">
      <c r="B1202" s="39"/>
      <c r="C1202" s="20"/>
      <c r="D1202" s="20"/>
      <c r="E1202" s="39"/>
      <c r="F1202" s="20"/>
      <c r="G1202" s="20"/>
      <c r="H1202" s="20"/>
      <c r="I1202" s="39"/>
      <c r="J1202" s="20"/>
      <c r="K1202" s="20"/>
      <c r="L1202" s="20"/>
      <c r="M1202" s="20"/>
      <c r="N1202" s="39"/>
      <c r="O1202" s="20" t="s">
        <v>291</v>
      </c>
      <c r="P1202" s="20" t="s">
        <v>523</v>
      </c>
      <c r="Q1202" s="20" t="s">
        <v>809</v>
      </c>
      <c r="R1202" s="20" t="s">
        <v>2058</v>
      </c>
      <c r="S1202" s="20">
        <v>20304174</v>
      </c>
      <c r="T1202" s="39"/>
      <c r="U1202" s="20"/>
      <c r="V1202" s="20"/>
      <c r="W1202" s="39"/>
      <c r="X1202" s="20"/>
      <c r="Y1202" s="20"/>
      <c r="Z1202" s="20"/>
      <c r="AA1202" s="39"/>
    </row>
    <row r="1203" spans="2:27" ht="15.75" customHeight="1">
      <c r="B1203" s="39"/>
      <c r="C1203" s="20"/>
      <c r="D1203" s="20"/>
      <c r="E1203" s="39"/>
      <c r="F1203" s="20"/>
      <c r="G1203" s="20"/>
      <c r="H1203" s="20"/>
      <c r="I1203" s="39"/>
      <c r="J1203" s="20"/>
      <c r="K1203" s="20"/>
      <c r="L1203" s="20"/>
      <c r="M1203" s="20"/>
      <c r="N1203" s="39"/>
      <c r="O1203" s="20" t="s">
        <v>291</v>
      </c>
      <c r="P1203" s="20" t="s">
        <v>523</v>
      </c>
      <c r="Q1203" s="20" t="s">
        <v>809</v>
      </c>
      <c r="R1203" s="20" t="s">
        <v>1904</v>
      </c>
      <c r="S1203" s="20">
        <v>20304181</v>
      </c>
      <c r="T1203" s="39"/>
      <c r="U1203" s="20"/>
      <c r="V1203" s="20"/>
      <c r="W1203" s="39"/>
      <c r="X1203" s="20"/>
      <c r="Y1203" s="20"/>
      <c r="Z1203" s="20"/>
      <c r="AA1203" s="39"/>
    </row>
    <row r="1204" spans="2:27" ht="15.75" customHeight="1">
      <c r="B1204" s="39"/>
      <c r="C1204" s="20"/>
      <c r="D1204" s="20"/>
      <c r="E1204" s="39"/>
      <c r="F1204" s="20"/>
      <c r="G1204" s="20"/>
      <c r="H1204" s="20"/>
      <c r="I1204" s="39"/>
      <c r="J1204" s="20"/>
      <c r="K1204" s="20"/>
      <c r="L1204" s="20"/>
      <c r="M1204" s="20"/>
      <c r="N1204" s="39"/>
      <c r="O1204" s="20" t="s">
        <v>291</v>
      </c>
      <c r="P1204" s="20" t="s">
        <v>523</v>
      </c>
      <c r="Q1204" s="20" t="s">
        <v>811</v>
      </c>
      <c r="R1204" s="20" t="s">
        <v>2059</v>
      </c>
      <c r="S1204" s="20">
        <v>20305140</v>
      </c>
      <c r="T1204" s="39"/>
      <c r="U1204" s="20"/>
      <c r="V1204" s="20"/>
      <c r="W1204" s="39"/>
      <c r="X1204" s="20"/>
      <c r="Y1204" s="20"/>
      <c r="Z1204" s="20"/>
      <c r="AA1204" s="39"/>
    </row>
    <row r="1205" spans="2:27" ht="15.75" customHeight="1">
      <c r="B1205" s="39"/>
      <c r="C1205" s="20"/>
      <c r="D1205" s="20"/>
      <c r="E1205" s="39"/>
      <c r="F1205" s="20"/>
      <c r="G1205" s="20"/>
      <c r="H1205" s="20"/>
      <c r="I1205" s="39"/>
      <c r="J1205" s="20"/>
      <c r="K1205" s="20"/>
      <c r="L1205" s="20"/>
      <c r="M1205" s="20"/>
      <c r="N1205" s="39"/>
      <c r="O1205" s="20" t="s">
        <v>291</v>
      </c>
      <c r="P1205" s="20" t="s">
        <v>523</v>
      </c>
      <c r="Q1205" s="20" t="s">
        <v>811</v>
      </c>
      <c r="R1205" s="20" t="s">
        <v>2060</v>
      </c>
      <c r="S1205" s="20">
        <v>20305123</v>
      </c>
      <c r="T1205" s="39"/>
      <c r="U1205" s="20"/>
      <c r="V1205" s="20"/>
      <c r="W1205" s="39"/>
      <c r="X1205" s="20"/>
      <c r="Y1205" s="20"/>
      <c r="Z1205" s="20"/>
      <c r="AA1205" s="39"/>
    </row>
    <row r="1206" spans="2:27" ht="15.75" customHeight="1">
      <c r="B1206" s="39"/>
      <c r="C1206" s="20"/>
      <c r="D1206" s="20"/>
      <c r="E1206" s="39"/>
      <c r="F1206" s="20"/>
      <c r="G1206" s="20"/>
      <c r="H1206" s="20"/>
      <c r="I1206" s="39"/>
      <c r="J1206" s="20"/>
      <c r="K1206" s="20"/>
      <c r="L1206" s="20"/>
      <c r="M1206" s="20"/>
      <c r="N1206" s="39"/>
      <c r="O1206" s="20" t="s">
        <v>291</v>
      </c>
      <c r="P1206" s="20" t="s">
        <v>523</v>
      </c>
      <c r="Q1206" s="20" t="s">
        <v>811</v>
      </c>
      <c r="R1206" s="20" t="s">
        <v>2061</v>
      </c>
      <c r="S1206" s="20">
        <v>20305147</v>
      </c>
      <c r="T1206" s="39"/>
      <c r="U1206" s="20"/>
      <c r="V1206" s="20"/>
      <c r="W1206" s="39"/>
      <c r="X1206" s="20"/>
      <c r="Y1206" s="20"/>
      <c r="Z1206" s="20"/>
      <c r="AA1206" s="39"/>
    </row>
    <row r="1207" spans="2:27" ht="15.75" customHeight="1">
      <c r="B1207" s="39"/>
      <c r="C1207" s="20"/>
      <c r="D1207" s="20"/>
      <c r="E1207" s="39"/>
      <c r="F1207" s="20"/>
      <c r="G1207" s="20"/>
      <c r="H1207" s="20"/>
      <c r="I1207" s="39"/>
      <c r="J1207" s="20"/>
      <c r="K1207" s="20"/>
      <c r="L1207" s="20"/>
      <c r="M1207" s="20"/>
      <c r="N1207" s="39"/>
      <c r="O1207" s="20" t="s">
        <v>291</v>
      </c>
      <c r="P1207" s="20" t="s">
        <v>523</v>
      </c>
      <c r="Q1207" s="20" t="s">
        <v>811</v>
      </c>
      <c r="R1207" s="20" t="s">
        <v>2062</v>
      </c>
      <c r="S1207" s="20">
        <v>20305199</v>
      </c>
      <c r="T1207" s="39"/>
      <c r="U1207" s="20"/>
      <c r="V1207" s="20"/>
      <c r="W1207" s="39"/>
      <c r="X1207" s="20"/>
      <c r="Y1207" s="20"/>
      <c r="Z1207" s="20"/>
      <c r="AA1207" s="39"/>
    </row>
    <row r="1208" spans="2:27" ht="15.75" customHeight="1">
      <c r="B1208" s="39"/>
      <c r="C1208" s="20"/>
      <c r="D1208" s="20"/>
      <c r="E1208" s="39"/>
      <c r="F1208" s="20"/>
      <c r="G1208" s="20"/>
      <c r="H1208" s="20"/>
      <c r="I1208" s="39"/>
      <c r="J1208" s="20"/>
      <c r="K1208" s="20"/>
      <c r="L1208" s="20"/>
      <c r="M1208" s="20"/>
      <c r="N1208" s="39"/>
      <c r="O1208" s="20" t="s">
        <v>291</v>
      </c>
      <c r="P1208" s="20" t="s">
        <v>523</v>
      </c>
      <c r="Q1208" s="20" t="s">
        <v>813</v>
      </c>
      <c r="R1208" s="20" t="s">
        <v>1748</v>
      </c>
      <c r="S1208" s="20">
        <v>20309415</v>
      </c>
      <c r="T1208" s="39"/>
      <c r="U1208" s="20"/>
      <c r="V1208" s="20"/>
      <c r="W1208" s="39"/>
      <c r="X1208" s="20"/>
      <c r="Y1208" s="20"/>
      <c r="Z1208" s="20"/>
      <c r="AA1208" s="39"/>
    </row>
    <row r="1209" spans="2:27" ht="15.75" customHeight="1">
      <c r="B1209" s="39"/>
      <c r="C1209" s="20"/>
      <c r="D1209" s="20"/>
      <c r="E1209" s="39"/>
      <c r="F1209" s="20"/>
      <c r="G1209" s="20"/>
      <c r="H1209" s="20"/>
      <c r="I1209" s="39"/>
      <c r="J1209" s="20"/>
      <c r="K1209" s="20"/>
      <c r="L1209" s="20"/>
      <c r="M1209" s="20"/>
      <c r="N1209" s="39"/>
      <c r="O1209" s="20" t="s">
        <v>291</v>
      </c>
      <c r="P1209" s="20" t="s">
        <v>523</v>
      </c>
      <c r="Q1209" s="20" t="s">
        <v>813</v>
      </c>
      <c r="R1209" s="20" t="s">
        <v>2063</v>
      </c>
      <c r="S1209" s="20">
        <v>20309419</v>
      </c>
      <c r="T1209" s="39"/>
      <c r="U1209" s="20"/>
      <c r="V1209" s="20"/>
      <c r="W1209" s="39"/>
      <c r="X1209" s="20"/>
      <c r="Y1209" s="20"/>
      <c r="Z1209" s="20"/>
      <c r="AA1209" s="39"/>
    </row>
    <row r="1210" spans="2:27" ht="15.75" customHeight="1">
      <c r="B1210" s="39"/>
      <c r="C1210" s="20"/>
      <c r="D1210" s="20"/>
      <c r="E1210" s="39"/>
      <c r="F1210" s="20"/>
      <c r="G1210" s="20"/>
      <c r="H1210" s="20"/>
      <c r="I1210" s="39"/>
      <c r="J1210" s="20"/>
      <c r="K1210" s="20"/>
      <c r="L1210" s="20"/>
      <c r="M1210" s="20"/>
      <c r="N1210" s="39"/>
      <c r="O1210" s="20" t="s">
        <v>291</v>
      </c>
      <c r="P1210" s="20" t="s">
        <v>523</v>
      </c>
      <c r="Q1210" s="20" t="s">
        <v>813</v>
      </c>
      <c r="R1210" s="20" t="s">
        <v>2064</v>
      </c>
      <c r="S1210" s="20">
        <v>20309428</v>
      </c>
      <c r="T1210" s="39"/>
      <c r="U1210" s="20"/>
      <c r="V1210" s="20"/>
      <c r="W1210" s="39"/>
      <c r="X1210" s="20"/>
      <c r="Y1210" s="20"/>
      <c r="Z1210" s="20"/>
      <c r="AA1210" s="39"/>
    </row>
    <row r="1211" spans="2:27" ht="15.75" customHeight="1">
      <c r="B1211" s="39"/>
      <c r="C1211" s="20"/>
      <c r="D1211" s="20"/>
      <c r="E1211" s="39"/>
      <c r="F1211" s="20"/>
      <c r="G1211" s="20"/>
      <c r="H1211" s="20"/>
      <c r="I1211" s="39"/>
      <c r="J1211" s="20"/>
      <c r="K1211" s="20"/>
      <c r="L1211" s="20"/>
      <c r="M1211" s="20"/>
      <c r="N1211" s="39"/>
      <c r="O1211" s="20" t="s">
        <v>291</v>
      </c>
      <c r="P1211" s="20" t="s">
        <v>523</v>
      </c>
      <c r="Q1211" s="20" t="s">
        <v>813</v>
      </c>
      <c r="R1211" s="20" t="s">
        <v>2065</v>
      </c>
      <c r="S1211" s="20">
        <v>20309438</v>
      </c>
      <c r="T1211" s="39"/>
      <c r="U1211" s="20"/>
      <c r="V1211" s="20"/>
      <c r="W1211" s="39"/>
      <c r="X1211" s="20"/>
      <c r="Y1211" s="20"/>
      <c r="Z1211" s="20"/>
      <c r="AA1211" s="39"/>
    </row>
    <row r="1212" spans="2:27" ht="15.75" customHeight="1">
      <c r="B1212" s="39"/>
      <c r="C1212" s="20"/>
      <c r="D1212" s="20"/>
      <c r="E1212" s="39"/>
      <c r="F1212" s="20"/>
      <c r="G1212" s="20"/>
      <c r="H1212" s="20"/>
      <c r="I1212" s="39"/>
      <c r="J1212" s="20"/>
      <c r="K1212" s="20"/>
      <c r="L1212" s="20"/>
      <c r="M1212" s="20"/>
      <c r="N1212" s="39"/>
      <c r="O1212" s="20" t="s">
        <v>291</v>
      </c>
      <c r="P1212" s="20" t="s">
        <v>523</v>
      </c>
      <c r="Q1212" s="20" t="s">
        <v>813</v>
      </c>
      <c r="R1212" s="20" t="s">
        <v>2066</v>
      </c>
      <c r="S1212" s="20">
        <v>20309447</v>
      </c>
      <c r="T1212" s="39"/>
      <c r="U1212" s="20"/>
      <c r="V1212" s="20"/>
      <c r="W1212" s="39"/>
      <c r="X1212" s="20"/>
      <c r="Y1212" s="20"/>
      <c r="Z1212" s="20"/>
      <c r="AA1212" s="39"/>
    </row>
    <row r="1213" spans="2:27" ht="15.75" customHeight="1">
      <c r="B1213" s="39"/>
      <c r="C1213" s="20"/>
      <c r="D1213" s="20"/>
      <c r="E1213" s="39"/>
      <c r="F1213" s="20"/>
      <c r="G1213" s="20"/>
      <c r="H1213" s="20"/>
      <c r="I1213" s="39"/>
      <c r="J1213" s="20"/>
      <c r="K1213" s="20"/>
      <c r="L1213" s="20"/>
      <c r="M1213" s="20"/>
      <c r="N1213" s="39"/>
      <c r="O1213" s="20" t="s">
        <v>291</v>
      </c>
      <c r="P1213" s="20" t="s">
        <v>523</v>
      </c>
      <c r="Q1213" s="20" t="s">
        <v>813</v>
      </c>
      <c r="R1213" s="20" t="s">
        <v>2067</v>
      </c>
      <c r="S1213" s="20">
        <v>20309457</v>
      </c>
      <c r="T1213" s="39"/>
      <c r="U1213" s="20"/>
      <c r="V1213" s="20"/>
      <c r="W1213" s="39"/>
      <c r="X1213" s="20"/>
      <c r="Y1213" s="20"/>
      <c r="Z1213" s="20"/>
      <c r="AA1213" s="39"/>
    </row>
    <row r="1214" spans="2:27" ht="15.75" customHeight="1">
      <c r="B1214" s="39"/>
      <c r="C1214" s="20"/>
      <c r="D1214" s="20"/>
      <c r="E1214" s="39"/>
      <c r="F1214" s="20"/>
      <c r="G1214" s="20"/>
      <c r="H1214" s="20"/>
      <c r="I1214" s="39"/>
      <c r="J1214" s="20"/>
      <c r="K1214" s="20"/>
      <c r="L1214" s="20"/>
      <c r="M1214" s="20"/>
      <c r="N1214" s="39"/>
      <c r="O1214" s="20" t="s">
        <v>291</v>
      </c>
      <c r="P1214" s="20" t="s">
        <v>523</v>
      </c>
      <c r="Q1214" s="20" t="s">
        <v>813</v>
      </c>
      <c r="R1214" s="20" t="s">
        <v>2068</v>
      </c>
      <c r="S1214" s="20">
        <v>20309466</v>
      </c>
      <c r="T1214" s="39"/>
      <c r="U1214" s="20"/>
      <c r="V1214" s="20"/>
      <c r="W1214" s="39"/>
      <c r="X1214" s="20"/>
      <c r="Y1214" s="20"/>
      <c r="Z1214" s="20"/>
      <c r="AA1214" s="39"/>
    </row>
    <row r="1215" spans="2:27" ht="15.75" customHeight="1">
      <c r="B1215" s="39"/>
      <c r="C1215" s="20"/>
      <c r="D1215" s="20"/>
      <c r="E1215" s="39"/>
      <c r="F1215" s="20"/>
      <c r="G1215" s="20"/>
      <c r="H1215" s="20"/>
      <c r="I1215" s="39"/>
      <c r="J1215" s="20"/>
      <c r="K1215" s="20"/>
      <c r="L1215" s="20"/>
      <c r="M1215" s="20"/>
      <c r="N1215" s="39"/>
      <c r="O1215" s="20" t="s">
        <v>291</v>
      </c>
      <c r="P1215" s="20" t="s">
        <v>523</v>
      </c>
      <c r="Q1215" s="20" t="s">
        <v>813</v>
      </c>
      <c r="R1215" s="20" t="s">
        <v>2069</v>
      </c>
      <c r="S1215" s="20">
        <v>20309476</v>
      </c>
      <c r="T1215" s="39"/>
      <c r="U1215" s="20"/>
      <c r="V1215" s="20"/>
      <c r="W1215" s="39"/>
      <c r="X1215" s="20"/>
      <c r="Y1215" s="20"/>
      <c r="Z1215" s="20"/>
      <c r="AA1215" s="39"/>
    </row>
    <row r="1216" spans="2:27" ht="15.75" customHeight="1">
      <c r="B1216" s="39"/>
      <c r="C1216" s="20"/>
      <c r="D1216" s="20"/>
      <c r="E1216" s="39"/>
      <c r="F1216" s="20"/>
      <c r="G1216" s="20"/>
      <c r="H1216" s="20"/>
      <c r="I1216" s="39"/>
      <c r="J1216" s="20"/>
      <c r="K1216" s="20"/>
      <c r="L1216" s="20"/>
      <c r="M1216" s="20"/>
      <c r="N1216" s="39"/>
      <c r="O1216" s="20" t="s">
        <v>291</v>
      </c>
      <c r="P1216" s="20" t="s">
        <v>523</v>
      </c>
      <c r="Q1216" s="20" t="s">
        <v>813</v>
      </c>
      <c r="R1216" s="20" t="s">
        <v>813</v>
      </c>
      <c r="S1216" s="20">
        <v>20309485</v>
      </c>
      <c r="T1216" s="39"/>
      <c r="U1216" s="20"/>
      <c r="V1216" s="20"/>
      <c r="W1216" s="39"/>
      <c r="X1216" s="20"/>
      <c r="Y1216" s="20"/>
      <c r="Z1216" s="20"/>
      <c r="AA1216" s="39"/>
    </row>
    <row r="1217" spans="2:27" ht="15.75" customHeight="1">
      <c r="B1217" s="39"/>
      <c r="C1217" s="20"/>
      <c r="D1217" s="20"/>
      <c r="E1217" s="39"/>
      <c r="F1217" s="20"/>
      <c r="G1217" s="20"/>
      <c r="H1217" s="20"/>
      <c r="I1217" s="39"/>
      <c r="J1217" s="20"/>
      <c r="K1217" s="20"/>
      <c r="L1217" s="20"/>
      <c r="M1217" s="20"/>
      <c r="N1217" s="39"/>
      <c r="O1217" s="20" t="s">
        <v>291</v>
      </c>
      <c r="P1217" s="20" t="s">
        <v>523</v>
      </c>
      <c r="Q1217" s="20" t="s">
        <v>813</v>
      </c>
      <c r="R1217" s="20" t="s">
        <v>2070</v>
      </c>
      <c r="S1217" s="20">
        <v>20309499</v>
      </c>
      <c r="T1217" s="39"/>
      <c r="U1217" s="20"/>
      <c r="V1217" s="20"/>
      <c r="W1217" s="39"/>
      <c r="X1217" s="20"/>
      <c r="Y1217" s="20"/>
      <c r="Z1217" s="20"/>
      <c r="AA1217" s="39"/>
    </row>
    <row r="1218" spans="2:27" ht="15.75" customHeight="1">
      <c r="B1218" s="39"/>
      <c r="C1218" s="20"/>
      <c r="D1218" s="20"/>
      <c r="E1218" s="39"/>
      <c r="F1218" s="20"/>
      <c r="G1218" s="20"/>
      <c r="H1218" s="20"/>
      <c r="I1218" s="39"/>
      <c r="J1218" s="20"/>
      <c r="K1218" s="20"/>
      <c r="L1218" s="20"/>
      <c r="M1218" s="20"/>
      <c r="N1218" s="39"/>
      <c r="O1218" s="20" t="s">
        <v>291</v>
      </c>
      <c r="P1218" s="20" t="s">
        <v>527</v>
      </c>
      <c r="Q1218" s="20" t="s">
        <v>815</v>
      </c>
      <c r="R1218" s="20" t="s">
        <v>2071</v>
      </c>
      <c r="S1218" s="20">
        <v>20464315</v>
      </c>
      <c r="T1218" s="39"/>
      <c r="U1218" s="20"/>
      <c r="V1218" s="20"/>
      <c r="W1218" s="39"/>
      <c r="X1218" s="20"/>
      <c r="Y1218" s="20"/>
      <c r="Z1218" s="20"/>
      <c r="AA1218" s="39"/>
    </row>
    <row r="1219" spans="2:27" ht="15.75" customHeight="1">
      <c r="B1219" s="39"/>
      <c r="C1219" s="20"/>
      <c r="D1219" s="20"/>
      <c r="E1219" s="39"/>
      <c r="F1219" s="20"/>
      <c r="G1219" s="20"/>
      <c r="H1219" s="20"/>
      <c r="I1219" s="39"/>
      <c r="J1219" s="20"/>
      <c r="K1219" s="20"/>
      <c r="L1219" s="20"/>
      <c r="M1219" s="20"/>
      <c r="N1219" s="39"/>
      <c r="O1219" s="20" t="s">
        <v>291</v>
      </c>
      <c r="P1219" s="20" t="s">
        <v>527</v>
      </c>
      <c r="Q1219" s="20" t="s">
        <v>815</v>
      </c>
      <c r="R1219" s="20" t="s">
        <v>717</v>
      </c>
      <c r="S1219" s="20">
        <v>20464331</v>
      </c>
      <c r="T1219" s="39"/>
      <c r="U1219" s="20"/>
      <c r="V1219" s="20"/>
      <c r="W1219" s="39"/>
      <c r="X1219" s="20"/>
      <c r="Y1219" s="20"/>
      <c r="Z1219" s="20"/>
      <c r="AA1219" s="39"/>
    </row>
    <row r="1220" spans="2:27" ht="15.75" customHeight="1">
      <c r="B1220" s="39"/>
      <c r="C1220" s="20"/>
      <c r="D1220" s="20"/>
      <c r="E1220" s="39"/>
      <c r="F1220" s="20"/>
      <c r="G1220" s="20"/>
      <c r="H1220" s="20"/>
      <c r="I1220" s="39"/>
      <c r="J1220" s="20"/>
      <c r="K1220" s="20"/>
      <c r="L1220" s="20"/>
      <c r="M1220" s="20"/>
      <c r="N1220" s="39"/>
      <c r="O1220" s="20" t="s">
        <v>291</v>
      </c>
      <c r="P1220" s="20" t="s">
        <v>527</v>
      </c>
      <c r="Q1220" s="20" t="s">
        <v>815</v>
      </c>
      <c r="R1220" s="20" t="s">
        <v>815</v>
      </c>
      <c r="S1220" s="20">
        <v>20464347</v>
      </c>
      <c r="T1220" s="39"/>
      <c r="U1220" s="20"/>
      <c r="V1220" s="20"/>
      <c r="W1220" s="39"/>
      <c r="X1220" s="20"/>
      <c r="Y1220" s="20"/>
      <c r="Z1220" s="20"/>
      <c r="AA1220" s="39"/>
    </row>
    <row r="1221" spans="2:27" ht="15.75" customHeight="1">
      <c r="B1221" s="39"/>
      <c r="C1221" s="20"/>
      <c r="D1221" s="20"/>
      <c r="E1221" s="39"/>
      <c r="F1221" s="20"/>
      <c r="G1221" s="20"/>
      <c r="H1221" s="20"/>
      <c r="I1221" s="39"/>
      <c r="J1221" s="20"/>
      <c r="K1221" s="20"/>
      <c r="L1221" s="20"/>
      <c r="M1221" s="20"/>
      <c r="N1221" s="39"/>
      <c r="O1221" s="20" t="s">
        <v>291</v>
      </c>
      <c r="P1221" s="20" t="s">
        <v>527</v>
      </c>
      <c r="Q1221" s="20" t="s">
        <v>815</v>
      </c>
      <c r="R1221" s="20" t="s">
        <v>2072</v>
      </c>
      <c r="S1221" s="20">
        <v>20464363</v>
      </c>
      <c r="T1221" s="39"/>
      <c r="U1221" s="20"/>
      <c r="V1221" s="20"/>
      <c r="W1221" s="39"/>
      <c r="X1221" s="20"/>
      <c r="Y1221" s="20"/>
      <c r="Z1221" s="20"/>
      <c r="AA1221" s="39"/>
    </row>
    <row r="1222" spans="2:27" ht="15.75" customHeight="1">
      <c r="B1222" s="39"/>
      <c r="C1222" s="20"/>
      <c r="D1222" s="20"/>
      <c r="E1222" s="39"/>
      <c r="F1222" s="20"/>
      <c r="G1222" s="20"/>
      <c r="H1222" s="20"/>
      <c r="I1222" s="39"/>
      <c r="J1222" s="20"/>
      <c r="K1222" s="20"/>
      <c r="L1222" s="20"/>
      <c r="M1222" s="20"/>
      <c r="N1222" s="39"/>
      <c r="O1222" s="20" t="s">
        <v>291</v>
      </c>
      <c r="P1222" s="20" t="s">
        <v>527</v>
      </c>
      <c r="Q1222" s="20" t="s">
        <v>815</v>
      </c>
      <c r="R1222" s="20" t="s">
        <v>2073</v>
      </c>
      <c r="S1222" s="20">
        <v>20464379</v>
      </c>
      <c r="T1222" s="39"/>
      <c r="U1222" s="20"/>
      <c r="V1222" s="20"/>
      <c r="W1222" s="39"/>
      <c r="X1222" s="20"/>
      <c r="Y1222" s="20"/>
      <c r="Z1222" s="20"/>
      <c r="AA1222" s="39"/>
    </row>
    <row r="1223" spans="2:27" ht="15.75" customHeight="1">
      <c r="B1223" s="39"/>
      <c r="C1223" s="20"/>
      <c r="D1223" s="20"/>
      <c r="E1223" s="39"/>
      <c r="F1223" s="20"/>
      <c r="G1223" s="20"/>
      <c r="H1223" s="20"/>
      <c r="I1223" s="39"/>
      <c r="J1223" s="20"/>
      <c r="K1223" s="20"/>
      <c r="L1223" s="20"/>
      <c r="M1223" s="20"/>
      <c r="N1223" s="39"/>
      <c r="O1223" s="20" t="s">
        <v>291</v>
      </c>
      <c r="P1223" s="20" t="s">
        <v>527</v>
      </c>
      <c r="Q1223" s="20" t="s">
        <v>817</v>
      </c>
      <c r="R1223" s="20" t="s">
        <v>2074</v>
      </c>
      <c r="S1223" s="20">
        <v>20464915</v>
      </c>
      <c r="T1223" s="39"/>
      <c r="U1223" s="20"/>
      <c r="V1223" s="20"/>
      <c r="W1223" s="39"/>
      <c r="X1223" s="20"/>
      <c r="Y1223" s="20"/>
      <c r="Z1223" s="20"/>
      <c r="AA1223" s="39"/>
    </row>
    <row r="1224" spans="2:27" ht="15.75" customHeight="1">
      <c r="B1224" s="39"/>
      <c r="C1224" s="20"/>
      <c r="D1224" s="20"/>
      <c r="E1224" s="39"/>
      <c r="F1224" s="20"/>
      <c r="G1224" s="20"/>
      <c r="H1224" s="20"/>
      <c r="I1224" s="39"/>
      <c r="J1224" s="20"/>
      <c r="K1224" s="20"/>
      <c r="L1224" s="20"/>
      <c r="M1224" s="20"/>
      <c r="N1224" s="39"/>
      <c r="O1224" s="20" t="s">
        <v>291</v>
      </c>
      <c r="P1224" s="20" t="s">
        <v>527</v>
      </c>
      <c r="Q1224" s="20" t="s">
        <v>817</v>
      </c>
      <c r="R1224" s="20" t="s">
        <v>2075</v>
      </c>
      <c r="S1224" s="20">
        <v>20464925</v>
      </c>
      <c r="T1224" s="39"/>
      <c r="U1224" s="20"/>
      <c r="V1224" s="20"/>
      <c r="W1224" s="39"/>
      <c r="X1224" s="20"/>
      <c r="Y1224" s="20"/>
      <c r="Z1224" s="20"/>
      <c r="AA1224" s="39"/>
    </row>
    <row r="1225" spans="2:27" ht="15.75" customHeight="1">
      <c r="B1225" s="39"/>
      <c r="C1225" s="20"/>
      <c r="D1225" s="20"/>
      <c r="E1225" s="39"/>
      <c r="F1225" s="20"/>
      <c r="G1225" s="20"/>
      <c r="H1225" s="20"/>
      <c r="I1225" s="39"/>
      <c r="J1225" s="20"/>
      <c r="K1225" s="20"/>
      <c r="L1225" s="20"/>
      <c r="M1225" s="20"/>
      <c r="N1225" s="39"/>
      <c r="O1225" s="20" t="s">
        <v>291</v>
      </c>
      <c r="P1225" s="20" t="s">
        <v>527</v>
      </c>
      <c r="Q1225" s="20" t="s">
        <v>817</v>
      </c>
      <c r="R1225" s="20" t="s">
        <v>2076</v>
      </c>
      <c r="S1225" s="20">
        <v>20464947</v>
      </c>
      <c r="T1225" s="39"/>
      <c r="U1225" s="20"/>
      <c r="V1225" s="20"/>
      <c r="W1225" s="39"/>
      <c r="X1225" s="20"/>
      <c r="Y1225" s="20"/>
      <c r="Z1225" s="20"/>
      <c r="AA1225" s="39"/>
    </row>
    <row r="1226" spans="2:27" ht="15.75" customHeight="1">
      <c r="B1226" s="39"/>
      <c r="C1226" s="20"/>
      <c r="D1226" s="20"/>
      <c r="E1226" s="39"/>
      <c r="F1226" s="20"/>
      <c r="G1226" s="20"/>
      <c r="H1226" s="20"/>
      <c r="I1226" s="39"/>
      <c r="J1226" s="20"/>
      <c r="K1226" s="20"/>
      <c r="L1226" s="20"/>
      <c r="M1226" s="20"/>
      <c r="N1226" s="39"/>
      <c r="O1226" s="20" t="s">
        <v>291</v>
      </c>
      <c r="P1226" s="20" t="s">
        <v>527</v>
      </c>
      <c r="Q1226" s="20" t="s">
        <v>817</v>
      </c>
      <c r="R1226" s="20" t="s">
        <v>527</v>
      </c>
      <c r="S1226" s="20">
        <v>20464963</v>
      </c>
      <c r="T1226" s="39"/>
      <c r="U1226" s="20"/>
      <c r="V1226" s="20"/>
      <c r="W1226" s="39"/>
      <c r="X1226" s="20"/>
      <c r="Y1226" s="20"/>
      <c r="Z1226" s="20"/>
      <c r="AA1226" s="39"/>
    </row>
    <row r="1227" spans="2:27" ht="15.75" customHeight="1">
      <c r="B1227" s="39"/>
      <c r="C1227" s="20"/>
      <c r="D1227" s="20"/>
      <c r="E1227" s="39"/>
      <c r="F1227" s="20"/>
      <c r="G1227" s="20"/>
      <c r="H1227" s="20"/>
      <c r="I1227" s="39"/>
      <c r="J1227" s="20"/>
      <c r="K1227" s="20"/>
      <c r="L1227" s="20"/>
      <c r="M1227" s="20"/>
      <c r="N1227" s="39"/>
      <c r="O1227" s="20" t="s">
        <v>291</v>
      </c>
      <c r="P1227" s="20" t="s">
        <v>527</v>
      </c>
      <c r="Q1227" s="20" t="s">
        <v>817</v>
      </c>
      <c r="R1227" s="20" t="s">
        <v>2077</v>
      </c>
      <c r="S1227" s="20">
        <v>20464999</v>
      </c>
      <c r="T1227" s="39"/>
      <c r="U1227" s="20"/>
      <c r="V1227" s="20"/>
      <c r="W1227" s="39"/>
      <c r="X1227" s="20"/>
      <c r="Y1227" s="20"/>
      <c r="Z1227" s="20"/>
      <c r="AA1227" s="39"/>
    </row>
    <row r="1228" spans="2:27" ht="15.75" customHeight="1">
      <c r="B1228" s="39"/>
      <c r="C1228" s="20"/>
      <c r="D1228" s="20"/>
      <c r="E1228" s="39"/>
      <c r="F1228" s="20"/>
      <c r="G1228" s="20"/>
      <c r="H1228" s="20"/>
      <c r="I1228" s="39"/>
      <c r="J1228" s="20"/>
      <c r="K1228" s="20"/>
      <c r="L1228" s="20"/>
      <c r="M1228" s="20"/>
      <c r="N1228" s="39"/>
      <c r="O1228" s="20" t="s">
        <v>291</v>
      </c>
      <c r="P1228" s="20" t="s">
        <v>527</v>
      </c>
      <c r="Q1228" s="20" t="s">
        <v>817</v>
      </c>
      <c r="R1228" s="20" t="s">
        <v>2078</v>
      </c>
      <c r="S1228" s="20">
        <v>20464975</v>
      </c>
      <c r="T1228" s="39"/>
      <c r="U1228" s="20"/>
      <c r="V1228" s="20"/>
      <c r="W1228" s="39"/>
      <c r="X1228" s="20"/>
      <c r="Y1228" s="20"/>
      <c r="Z1228" s="20"/>
      <c r="AA1228" s="39"/>
    </row>
    <row r="1229" spans="2:27" ht="15.75" customHeight="1">
      <c r="B1229" s="39"/>
      <c r="C1229" s="20"/>
      <c r="D1229" s="20"/>
      <c r="E1229" s="39"/>
      <c r="F1229" s="20"/>
      <c r="G1229" s="20"/>
      <c r="H1229" s="20"/>
      <c r="I1229" s="39"/>
      <c r="J1229" s="20"/>
      <c r="K1229" s="20"/>
      <c r="L1229" s="20"/>
      <c r="M1229" s="20"/>
      <c r="N1229" s="39"/>
      <c r="O1229" s="20" t="s">
        <v>291</v>
      </c>
      <c r="P1229" s="20" t="s">
        <v>527</v>
      </c>
      <c r="Q1229" s="20" t="s">
        <v>819</v>
      </c>
      <c r="R1229" s="20" t="s">
        <v>2079</v>
      </c>
      <c r="S1229" s="20">
        <v>20466123</v>
      </c>
      <c r="T1229" s="39"/>
      <c r="U1229" s="20"/>
      <c r="V1229" s="20"/>
      <c r="W1229" s="39"/>
      <c r="X1229" s="20"/>
      <c r="Y1229" s="20"/>
      <c r="Z1229" s="20"/>
      <c r="AA1229" s="39"/>
    </row>
    <row r="1230" spans="2:27" ht="15.75" customHeight="1">
      <c r="B1230" s="39"/>
      <c r="C1230" s="20"/>
      <c r="D1230" s="20"/>
      <c r="E1230" s="39"/>
      <c r="F1230" s="20"/>
      <c r="G1230" s="20"/>
      <c r="H1230" s="20"/>
      <c r="I1230" s="39"/>
      <c r="J1230" s="20"/>
      <c r="K1230" s="20"/>
      <c r="L1230" s="20"/>
      <c r="M1230" s="20"/>
      <c r="N1230" s="39"/>
      <c r="O1230" s="20" t="s">
        <v>291</v>
      </c>
      <c r="P1230" s="20" t="s">
        <v>527</v>
      </c>
      <c r="Q1230" s="20" t="s">
        <v>819</v>
      </c>
      <c r="R1230" s="20" t="s">
        <v>2080</v>
      </c>
      <c r="S1230" s="20">
        <v>20466147</v>
      </c>
      <c r="T1230" s="39"/>
      <c r="U1230" s="20"/>
      <c r="V1230" s="20"/>
      <c r="W1230" s="39"/>
      <c r="X1230" s="20"/>
      <c r="Y1230" s="20"/>
      <c r="Z1230" s="20"/>
      <c r="AA1230" s="39"/>
    </row>
    <row r="1231" spans="2:27" ht="15.75" customHeight="1">
      <c r="B1231" s="39"/>
      <c r="C1231" s="20"/>
      <c r="D1231" s="20"/>
      <c r="E1231" s="39"/>
      <c r="F1231" s="20"/>
      <c r="G1231" s="20"/>
      <c r="H1231" s="20"/>
      <c r="I1231" s="39"/>
      <c r="J1231" s="20"/>
      <c r="K1231" s="20"/>
      <c r="L1231" s="20"/>
      <c r="M1231" s="20"/>
      <c r="N1231" s="39"/>
      <c r="O1231" s="20" t="s">
        <v>291</v>
      </c>
      <c r="P1231" s="20" t="s">
        <v>527</v>
      </c>
      <c r="Q1231" s="20" t="s">
        <v>819</v>
      </c>
      <c r="R1231" s="20" t="s">
        <v>819</v>
      </c>
      <c r="S1231" s="20">
        <v>20466171</v>
      </c>
      <c r="T1231" s="39"/>
      <c r="U1231" s="20"/>
      <c r="V1231" s="20"/>
      <c r="W1231" s="39"/>
      <c r="X1231" s="20"/>
      <c r="Y1231" s="20"/>
      <c r="Z1231" s="20"/>
      <c r="AA1231" s="39"/>
    </row>
    <row r="1232" spans="2:27" ht="15.75" customHeight="1">
      <c r="B1232" s="39"/>
      <c r="C1232" s="20"/>
      <c r="D1232" s="20"/>
      <c r="E1232" s="39"/>
      <c r="F1232" s="20"/>
      <c r="G1232" s="20"/>
      <c r="H1232" s="20"/>
      <c r="I1232" s="39"/>
      <c r="J1232" s="20"/>
      <c r="K1232" s="20"/>
      <c r="L1232" s="20"/>
      <c r="M1232" s="20"/>
      <c r="N1232" s="39"/>
      <c r="O1232" s="20" t="s">
        <v>291</v>
      </c>
      <c r="P1232" s="20" t="s">
        <v>527</v>
      </c>
      <c r="Q1232" s="20" t="s">
        <v>821</v>
      </c>
      <c r="R1232" s="20" t="s">
        <v>2081</v>
      </c>
      <c r="S1232" s="20">
        <v>20466515</v>
      </c>
      <c r="T1232" s="39"/>
      <c r="U1232" s="20"/>
      <c r="V1232" s="20"/>
      <c r="W1232" s="39"/>
      <c r="X1232" s="20"/>
      <c r="Y1232" s="20"/>
      <c r="Z1232" s="20"/>
      <c r="AA1232" s="39"/>
    </row>
    <row r="1233" spans="2:27" ht="15.75" customHeight="1">
      <c r="B1233" s="39"/>
      <c r="C1233" s="20"/>
      <c r="D1233" s="20"/>
      <c r="E1233" s="39"/>
      <c r="F1233" s="20"/>
      <c r="G1233" s="20"/>
      <c r="H1233" s="20"/>
      <c r="I1233" s="39"/>
      <c r="J1233" s="20"/>
      <c r="K1233" s="20"/>
      <c r="L1233" s="20"/>
      <c r="M1233" s="20"/>
      <c r="N1233" s="39"/>
      <c r="O1233" s="20" t="s">
        <v>291</v>
      </c>
      <c r="P1233" s="20" t="s">
        <v>527</v>
      </c>
      <c r="Q1233" s="20" t="s">
        <v>821</v>
      </c>
      <c r="R1233" s="20" t="s">
        <v>821</v>
      </c>
      <c r="S1233" s="20">
        <v>20466531</v>
      </c>
      <c r="T1233" s="39"/>
      <c r="U1233" s="20"/>
      <c r="V1233" s="20"/>
      <c r="W1233" s="39"/>
      <c r="X1233" s="20"/>
      <c r="Y1233" s="20"/>
      <c r="Z1233" s="20"/>
      <c r="AA1233" s="39"/>
    </row>
    <row r="1234" spans="2:27" ht="15.75" customHeight="1">
      <c r="B1234" s="39"/>
      <c r="C1234" s="20"/>
      <c r="D1234" s="20"/>
      <c r="E1234" s="39"/>
      <c r="F1234" s="20"/>
      <c r="G1234" s="20"/>
      <c r="H1234" s="20"/>
      <c r="I1234" s="39"/>
      <c r="J1234" s="20"/>
      <c r="K1234" s="20"/>
      <c r="L1234" s="20"/>
      <c r="M1234" s="20"/>
      <c r="N1234" s="39"/>
      <c r="O1234" s="20" t="s">
        <v>291</v>
      </c>
      <c r="P1234" s="20" t="s">
        <v>527</v>
      </c>
      <c r="Q1234" s="20" t="s">
        <v>821</v>
      </c>
      <c r="R1234" s="20" t="s">
        <v>2082</v>
      </c>
      <c r="S1234" s="20">
        <v>20466547</v>
      </c>
      <c r="T1234" s="39"/>
      <c r="U1234" s="20"/>
      <c r="V1234" s="20"/>
      <c r="W1234" s="39"/>
      <c r="X1234" s="20"/>
      <c r="Y1234" s="20"/>
      <c r="Z1234" s="20"/>
      <c r="AA1234" s="39"/>
    </row>
    <row r="1235" spans="2:27" ht="15.75" customHeight="1">
      <c r="B1235" s="39"/>
      <c r="C1235" s="20"/>
      <c r="D1235" s="20"/>
      <c r="E1235" s="39"/>
      <c r="F1235" s="20"/>
      <c r="G1235" s="20"/>
      <c r="H1235" s="20"/>
      <c r="I1235" s="39"/>
      <c r="J1235" s="20"/>
      <c r="K1235" s="20"/>
      <c r="L1235" s="20"/>
      <c r="M1235" s="20"/>
      <c r="N1235" s="39"/>
      <c r="O1235" s="20" t="s">
        <v>291</v>
      </c>
      <c r="P1235" s="20" t="s">
        <v>527</v>
      </c>
      <c r="Q1235" s="20" t="s">
        <v>821</v>
      </c>
      <c r="R1235" s="20" t="s">
        <v>2083</v>
      </c>
      <c r="S1235" s="20">
        <v>20466563</v>
      </c>
      <c r="T1235" s="39"/>
      <c r="U1235" s="20"/>
      <c r="V1235" s="20"/>
      <c r="W1235" s="39"/>
      <c r="X1235" s="20"/>
      <c r="Y1235" s="20"/>
      <c r="Z1235" s="20"/>
      <c r="AA1235" s="39"/>
    </row>
    <row r="1236" spans="2:27" ht="15.75" customHeight="1">
      <c r="B1236" s="39"/>
      <c r="C1236" s="20"/>
      <c r="D1236" s="20"/>
      <c r="E1236" s="39"/>
      <c r="F1236" s="20"/>
      <c r="G1236" s="20"/>
      <c r="H1236" s="20"/>
      <c r="I1236" s="39"/>
      <c r="J1236" s="20"/>
      <c r="K1236" s="20"/>
      <c r="L1236" s="20"/>
      <c r="M1236" s="20"/>
      <c r="N1236" s="39"/>
      <c r="O1236" s="20" t="s">
        <v>291</v>
      </c>
      <c r="P1236" s="20" t="s">
        <v>527</v>
      </c>
      <c r="Q1236" s="20" t="s">
        <v>821</v>
      </c>
      <c r="R1236" s="20" t="s">
        <v>2084</v>
      </c>
      <c r="S1236" s="20">
        <v>20466579</v>
      </c>
      <c r="T1236" s="39"/>
      <c r="U1236" s="20"/>
      <c r="V1236" s="20"/>
      <c r="W1236" s="39"/>
      <c r="X1236" s="20"/>
      <c r="Y1236" s="20"/>
      <c r="Z1236" s="20"/>
      <c r="AA1236" s="39"/>
    </row>
    <row r="1237" spans="2:27" ht="15.75" customHeight="1">
      <c r="B1237" s="39"/>
      <c r="C1237" s="20"/>
      <c r="D1237" s="20"/>
      <c r="E1237" s="39"/>
      <c r="F1237" s="20"/>
      <c r="G1237" s="20"/>
      <c r="H1237" s="20"/>
      <c r="I1237" s="39"/>
      <c r="J1237" s="20"/>
      <c r="K1237" s="20"/>
      <c r="L1237" s="20"/>
      <c r="M1237" s="20"/>
      <c r="N1237" s="39"/>
      <c r="O1237" s="20" t="s">
        <v>291</v>
      </c>
      <c r="P1237" s="20" t="s">
        <v>527</v>
      </c>
      <c r="Q1237" s="20" t="s">
        <v>823</v>
      </c>
      <c r="R1237" s="20" t="s">
        <v>2085</v>
      </c>
      <c r="S1237" s="20">
        <v>20466719</v>
      </c>
      <c r="T1237" s="39"/>
      <c r="U1237" s="20"/>
      <c r="V1237" s="20"/>
      <c r="W1237" s="39"/>
      <c r="X1237" s="20"/>
      <c r="Y1237" s="20"/>
      <c r="Z1237" s="20"/>
      <c r="AA1237" s="39"/>
    </row>
    <row r="1238" spans="2:27" ht="15.75" customHeight="1">
      <c r="B1238" s="39"/>
      <c r="C1238" s="20"/>
      <c r="D1238" s="20"/>
      <c r="E1238" s="39"/>
      <c r="F1238" s="20"/>
      <c r="G1238" s="20"/>
      <c r="H1238" s="20"/>
      <c r="I1238" s="39"/>
      <c r="J1238" s="20"/>
      <c r="K1238" s="20"/>
      <c r="L1238" s="20"/>
      <c r="M1238" s="20"/>
      <c r="N1238" s="39"/>
      <c r="O1238" s="20" t="s">
        <v>291</v>
      </c>
      <c r="P1238" s="20" t="s">
        <v>527</v>
      </c>
      <c r="Q1238" s="20" t="s">
        <v>823</v>
      </c>
      <c r="R1238" s="20" t="s">
        <v>2086</v>
      </c>
      <c r="S1238" s="20">
        <v>20466742</v>
      </c>
      <c r="T1238" s="39"/>
      <c r="U1238" s="20"/>
      <c r="V1238" s="20"/>
      <c r="W1238" s="39"/>
      <c r="X1238" s="20"/>
      <c r="Y1238" s="20"/>
      <c r="Z1238" s="20"/>
      <c r="AA1238" s="39"/>
    </row>
    <row r="1239" spans="2:27" ht="15.75" customHeight="1">
      <c r="B1239" s="39"/>
      <c r="C1239" s="20"/>
      <c r="D1239" s="20"/>
      <c r="E1239" s="39"/>
      <c r="F1239" s="20"/>
      <c r="G1239" s="20"/>
      <c r="H1239" s="20"/>
      <c r="I1239" s="39"/>
      <c r="J1239" s="20"/>
      <c r="K1239" s="20"/>
      <c r="L1239" s="20"/>
      <c r="M1239" s="20"/>
      <c r="N1239" s="39"/>
      <c r="O1239" s="20" t="s">
        <v>291</v>
      </c>
      <c r="P1239" s="20" t="s">
        <v>527</v>
      </c>
      <c r="Q1239" s="20" t="s">
        <v>823</v>
      </c>
      <c r="R1239" s="20" t="s">
        <v>823</v>
      </c>
      <c r="S1239" s="20">
        <v>20466763</v>
      </c>
      <c r="T1239" s="39"/>
      <c r="U1239" s="20"/>
      <c r="V1239" s="20"/>
      <c r="W1239" s="39"/>
      <c r="X1239" s="20"/>
      <c r="Y1239" s="20"/>
      <c r="Z1239" s="20"/>
      <c r="AA1239" s="39"/>
    </row>
    <row r="1240" spans="2:27" ht="15.75" customHeight="1">
      <c r="B1240" s="39"/>
      <c r="C1240" s="20"/>
      <c r="D1240" s="20"/>
      <c r="E1240" s="39"/>
      <c r="F1240" s="20"/>
      <c r="G1240" s="20"/>
      <c r="H1240" s="20"/>
      <c r="I1240" s="39"/>
      <c r="J1240" s="20"/>
      <c r="K1240" s="20"/>
      <c r="L1240" s="20"/>
      <c r="M1240" s="20"/>
      <c r="N1240" s="39"/>
      <c r="O1240" s="20" t="s">
        <v>291</v>
      </c>
      <c r="P1240" s="20" t="s">
        <v>527</v>
      </c>
      <c r="Q1240" s="20" t="s">
        <v>823</v>
      </c>
      <c r="R1240" s="20" t="s">
        <v>2087</v>
      </c>
      <c r="S1240" s="20">
        <v>20466787</v>
      </c>
      <c r="T1240" s="39"/>
      <c r="U1240" s="20"/>
      <c r="V1240" s="20"/>
      <c r="W1240" s="39"/>
      <c r="X1240" s="20"/>
      <c r="Y1240" s="20"/>
      <c r="Z1240" s="20"/>
      <c r="AA1240" s="39"/>
    </row>
    <row r="1241" spans="2:27" ht="15.75" customHeight="1">
      <c r="B1241" s="39"/>
      <c r="C1241" s="20"/>
      <c r="D1241" s="20"/>
      <c r="E1241" s="39"/>
      <c r="F1241" s="20"/>
      <c r="G1241" s="20"/>
      <c r="H1241" s="20"/>
      <c r="I1241" s="39"/>
      <c r="J1241" s="20"/>
      <c r="K1241" s="20"/>
      <c r="L1241" s="20"/>
      <c r="M1241" s="20"/>
      <c r="N1241" s="39"/>
      <c r="O1241" s="20" t="s">
        <v>291</v>
      </c>
      <c r="P1241" s="20" t="s">
        <v>527</v>
      </c>
      <c r="Q1241" s="20" t="s">
        <v>825</v>
      </c>
      <c r="R1241" s="20" t="s">
        <v>484</v>
      </c>
      <c r="S1241" s="20">
        <v>20467013</v>
      </c>
      <c r="T1241" s="39"/>
      <c r="U1241" s="20"/>
      <c r="V1241" s="20"/>
      <c r="W1241" s="39"/>
      <c r="X1241" s="20"/>
      <c r="Y1241" s="20"/>
      <c r="Z1241" s="20"/>
      <c r="AA1241" s="39"/>
    </row>
    <row r="1242" spans="2:27" ht="15.75" customHeight="1">
      <c r="B1242" s="39"/>
      <c r="C1242" s="20"/>
      <c r="D1242" s="20"/>
      <c r="E1242" s="39"/>
      <c r="F1242" s="20"/>
      <c r="G1242" s="20"/>
      <c r="H1242" s="20"/>
      <c r="I1242" s="39"/>
      <c r="J1242" s="20"/>
      <c r="K1242" s="20"/>
      <c r="L1242" s="20"/>
      <c r="M1242" s="20"/>
      <c r="N1242" s="39"/>
      <c r="O1242" s="20" t="s">
        <v>291</v>
      </c>
      <c r="P1242" s="20" t="s">
        <v>527</v>
      </c>
      <c r="Q1242" s="20" t="s">
        <v>825</v>
      </c>
      <c r="R1242" s="20" t="s">
        <v>2088</v>
      </c>
      <c r="S1242" s="20">
        <v>20467017</v>
      </c>
      <c r="T1242" s="39"/>
      <c r="U1242" s="20"/>
      <c r="V1242" s="20"/>
      <c r="W1242" s="39"/>
      <c r="X1242" s="20"/>
      <c r="Y1242" s="20"/>
      <c r="Z1242" s="20"/>
      <c r="AA1242" s="39"/>
    </row>
    <row r="1243" spans="2:27" ht="15.75" customHeight="1">
      <c r="B1243" s="39"/>
      <c r="C1243" s="20"/>
      <c r="D1243" s="20"/>
      <c r="E1243" s="39"/>
      <c r="F1243" s="20"/>
      <c r="G1243" s="20"/>
      <c r="H1243" s="20"/>
      <c r="I1243" s="39"/>
      <c r="J1243" s="20"/>
      <c r="K1243" s="20"/>
      <c r="L1243" s="20"/>
      <c r="M1243" s="20"/>
      <c r="N1243" s="39"/>
      <c r="O1243" s="20" t="s">
        <v>291</v>
      </c>
      <c r="P1243" s="20" t="s">
        <v>527</v>
      </c>
      <c r="Q1243" s="20" t="s">
        <v>825</v>
      </c>
      <c r="R1243" s="20" t="s">
        <v>2089</v>
      </c>
      <c r="S1243" s="20">
        <v>20467035</v>
      </c>
      <c r="T1243" s="39"/>
      <c r="U1243" s="20"/>
      <c r="V1243" s="20"/>
      <c r="W1243" s="39"/>
      <c r="X1243" s="20"/>
      <c r="Y1243" s="20"/>
      <c r="Z1243" s="20"/>
      <c r="AA1243" s="39"/>
    </row>
    <row r="1244" spans="2:27" ht="15.75" customHeight="1">
      <c r="B1244" s="39"/>
      <c r="C1244" s="20"/>
      <c r="D1244" s="20"/>
      <c r="E1244" s="39"/>
      <c r="F1244" s="20"/>
      <c r="G1244" s="20"/>
      <c r="H1244" s="20"/>
      <c r="I1244" s="39"/>
      <c r="J1244" s="20"/>
      <c r="K1244" s="20"/>
      <c r="L1244" s="20"/>
      <c r="M1244" s="20"/>
      <c r="N1244" s="39"/>
      <c r="O1244" s="20" t="s">
        <v>291</v>
      </c>
      <c r="P1244" s="20" t="s">
        <v>527</v>
      </c>
      <c r="Q1244" s="20" t="s">
        <v>825</v>
      </c>
      <c r="R1244" s="20" t="s">
        <v>2090</v>
      </c>
      <c r="S1244" s="20">
        <v>20467023</v>
      </c>
      <c r="T1244" s="39"/>
      <c r="U1244" s="20"/>
      <c r="V1244" s="20"/>
      <c r="W1244" s="39"/>
      <c r="X1244" s="20"/>
      <c r="Y1244" s="20"/>
      <c r="Z1244" s="20"/>
      <c r="AA1244" s="39"/>
    </row>
    <row r="1245" spans="2:27" ht="15.75" customHeight="1">
      <c r="B1245" s="39"/>
      <c r="C1245" s="20"/>
      <c r="D1245" s="20"/>
      <c r="E1245" s="39"/>
      <c r="F1245" s="20"/>
      <c r="G1245" s="20"/>
      <c r="H1245" s="20"/>
      <c r="I1245" s="39"/>
      <c r="J1245" s="20"/>
      <c r="K1245" s="20"/>
      <c r="L1245" s="20"/>
      <c r="M1245" s="20"/>
      <c r="N1245" s="39"/>
      <c r="O1245" s="20" t="s">
        <v>291</v>
      </c>
      <c r="P1245" s="20" t="s">
        <v>527</v>
      </c>
      <c r="Q1245" s="20" t="s">
        <v>825</v>
      </c>
      <c r="R1245" s="20" t="s">
        <v>2091</v>
      </c>
      <c r="S1245" s="20">
        <v>20467047</v>
      </c>
      <c r="T1245" s="39"/>
      <c r="U1245" s="20"/>
      <c r="V1245" s="20"/>
      <c r="W1245" s="39"/>
      <c r="X1245" s="20"/>
      <c r="Y1245" s="20"/>
      <c r="Z1245" s="20"/>
      <c r="AA1245" s="39"/>
    </row>
    <row r="1246" spans="2:27" ht="15.75" customHeight="1">
      <c r="B1246" s="39"/>
      <c r="C1246" s="20"/>
      <c r="D1246" s="20"/>
      <c r="E1246" s="39"/>
      <c r="F1246" s="20"/>
      <c r="G1246" s="20"/>
      <c r="H1246" s="20"/>
      <c r="I1246" s="39"/>
      <c r="J1246" s="20"/>
      <c r="K1246" s="20"/>
      <c r="L1246" s="20"/>
      <c r="M1246" s="20"/>
      <c r="N1246" s="39"/>
      <c r="O1246" s="20" t="s">
        <v>291</v>
      </c>
      <c r="P1246" s="20" t="s">
        <v>527</v>
      </c>
      <c r="Q1246" s="20" t="s">
        <v>825</v>
      </c>
      <c r="R1246" s="20" t="s">
        <v>825</v>
      </c>
      <c r="S1246" s="20">
        <v>20467059</v>
      </c>
      <c r="T1246" s="39"/>
      <c r="U1246" s="20"/>
      <c r="V1246" s="20"/>
      <c r="W1246" s="39"/>
      <c r="X1246" s="20"/>
      <c r="Y1246" s="20"/>
      <c r="Z1246" s="20"/>
      <c r="AA1246" s="39"/>
    </row>
    <row r="1247" spans="2:27" ht="15.75" customHeight="1">
      <c r="B1247" s="39"/>
      <c r="C1247" s="20"/>
      <c r="D1247" s="20"/>
      <c r="E1247" s="39"/>
      <c r="F1247" s="20"/>
      <c r="G1247" s="20"/>
      <c r="H1247" s="20"/>
      <c r="I1247" s="39"/>
      <c r="J1247" s="20"/>
      <c r="K1247" s="20"/>
      <c r="L1247" s="20"/>
      <c r="M1247" s="20"/>
      <c r="N1247" s="39"/>
      <c r="O1247" s="20" t="s">
        <v>291</v>
      </c>
      <c r="P1247" s="20" t="s">
        <v>527</v>
      </c>
      <c r="Q1247" s="20" t="s">
        <v>825</v>
      </c>
      <c r="R1247" s="20" t="s">
        <v>2092</v>
      </c>
      <c r="S1247" s="20">
        <v>20467099</v>
      </c>
      <c r="T1247" s="39"/>
      <c r="U1247" s="20"/>
      <c r="V1247" s="20"/>
      <c r="W1247" s="39"/>
      <c r="X1247" s="20"/>
      <c r="Y1247" s="20"/>
      <c r="Z1247" s="20"/>
      <c r="AA1247" s="39"/>
    </row>
    <row r="1248" spans="2:27" ht="15.75" customHeight="1">
      <c r="B1248" s="39"/>
      <c r="C1248" s="20"/>
      <c r="D1248" s="20"/>
      <c r="E1248" s="39"/>
      <c r="F1248" s="20"/>
      <c r="G1248" s="20"/>
      <c r="H1248" s="20"/>
      <c r="I1248" s="39"/>
      <c r="J1248" s="20"/>
      <c r="K1248" s="20"/>
      <c r="L1248" s="20"/>
      <c r="M1248" s="20"/>
      <c r="N1248" s="39"/>
      <c r="O1248" s="20" t="s">
        <v>291</v>
      </c>
      <c r="P1248" s="20" t="s">
        <v>527</v>
      </c>
      <c r="Q1248" s="20" t="s">
        <v>825</v>
      </c>
      <c r="R1248" s="20" t="s">
        <v>2093</v>
      </c>
      <c r="S1248" s="20">
        <v>20467083</v>
      </c>
      <c r="T1248" s="39"/>
      <c r="U1248" s="20"/>
      <c r="V1248" s="20"/>
      <c r="W1248" s="39"/>
      <c r="X1248" s="20"/>
      <c r="Y1248" s="20"/>
      <c r="Z1248" s="20"/>
      <c r="AA1248" s="39"/>
    </row>
    <row r="1249" spans="2:27" ht="15.75" customHeight="1">
      <c r="B1249" s="39"/>
      <c r="C1249" s="20"/>
      <c r="D1249" s="20"/>
      <c r="E1249" s="39"/>
      <c r="F1249" s="20"/>
      <c r="G1249" s="20"/>
      <c r="H1249" s="20"/>
      <c r="I1249" s="39"/>
      <c r="J1249" s="20"/>
      <c r="K1249" s="20"/>
      <c r="L1249" s="20"/>
      <c r="M1249" s="20"/>
      <c r="N1249" s="39"/>
      <c r="O1249" s="20" t="s">
        <v>291</v>
      </c>
      <c r="P1249" s="20" t="s">
        <v>527</v>
      </c>
      <c r="Q1249" s="20" t="s">
        <v>825</v>
      </c>
      <c r="R1249" s="20" t="s">
        <v>2094</v>
      </c>
      <c r="S1249" s="20">
        <v>20467076</v>
      </c>
      <c r="T1249" s="39"/>
      <c r="U1249" s="20"/>
      <c r="V1249" s="20"/>
      <c r="W1249" s="39"/>
      <c r="X1249" s="20"/>
      <c r="Y1249" s="20"/>
      <c r="Z1249" s="20"/>
      <c r="AA1249" s="39"/>
    </row>
    <row r="1250" spans="2:27" ht="15.75" customHeight="1">
      <c r="B1250" s="39"/>
      <c r="C1250" s="20"/>
      <c r="D1250" s="20"/>
      <c r="E1250" s="39"/>
      <c r="F1250" s="20"/>
      <c r="G1250" s="20"/>
      <c r="H1250" s="20"/>
      <c r="I1250" s="39"/>
      <c r="J1250" s="20"/>
      <c r="K1250" s="20"/>
      <c r="L1250" s="20"/>
      <c r="M1250" s="20"/>
      <c r="N1250" s="39"/>
      <c r="O1250" s="20" t="s">
        <v>291</v>
      </c>
      <c r="P1250" s="20" t="s">
        <v>527</v>
      </c>
      <c r="Q1250" s="20" t="s">
        <v>827</v>
      </c>
      <c r="R1250" s="20" t="s">
        <v>2095</v>
      </c>
      <c r="S1250" s="20">
        <v>20467719</v>
      </c>
      <c r="T1250" s="39"/>
      <c r="U1250" s="20"/>
      <c r="V1250" s="20"/>
      <c r="W1250" s="39"/>
      <c r="X1250" s="20"/>
      <c r="Y1250" s="20"/>
      <c r="Z1250" s="20"/>
      <c r="AA1250" s="39"/>
    </row>
    <row r="1251" spans="2:27" ht="15.75" customHeight="1">
      <c r="B1251" s="39"/>
      <c r="C1251" s="20"/>
      <c r="D1251" s="20"/>
      <c r="E1251" s="39"/>
      <c r="F1251" s="20"/>
      <c r="G1251" s="20"/>
      <c r="H1251" s="20"/>
      <c r="I1251" s="39"/>
      <c r="J1251" s="20"/>
      <c r="K1251" s="20"/>
      <c r="L1251" s="20"/>
      <c r="M1251" s="20"/>
      <c r="N1251" s="39"/>
      <c r="O1251" s="20" t="s">
        <v>291</v>
      </c>
      <c r="P1251" s="20" t="s">
        <v>527</v>
      </c>
      <c r="Q1251" s="20" t="s">
        <v>827</v>
      </c>
      <c r="R1251" s="20" t="s">
        <v>2096</v>
      </c>
      <c r="S1251" s="20">
        <v>20467738</v>
      </c>
      <c r="T1251" s="39"/>
      <c r="U1251" s="20"/>
      <c r="V1251" s="20"/>
      <c r="W1251" s="39"/>
      <c r="X1251" s="20"/>
      <c r="Y1251" s="20"/>
      <c r="Z1251" s="20"/>
      <c r="AA1251" s="39"/>
    </row>
    <row r="1252" spans="2:27" ht="15.75" customHeight="1">
      <c r="B1252" s="39"/>
      <c r="C1252" s="20"/>
      <c r="D1252" s="20"/>
      <c r="E1252" s="39"/>
      <c r="F1252" s="20"/>
      <c r="G1252" s="20"/>
      <c r="H1252" s="20"/>
      <c r="I1252" s="39"/>
      <c r="J1252" s="20"/>
      <c r="K1252" s="20"/>
      <c r="L1252" s="20"/>
      <c r="M1252" s="20"/>
      <c r="N1252" s="39"/>
      <c r="O1252" s="20" t="s">
        <v>291</v>
      </c>
      <c r="P1252" s="20" t="s">
        <v>527</v>
      </c>
      <c r="Q1252" s="20" t="s">
        <v>827</v>
      </c>
      <c r="R1252" s="20" t="s">
        <v>2097</v>
      </c>
      <c r="S1252" s="20">
        <v>20467757</v>
      </c>
      <c r="T1252" s="39"/>
      <c r="U1252" s="20"/>
      <c r="V1252" s="20"/>
      <c r="W1252" s="39"/>
      <c r="X1252" s="20"/>
      <c r="Y1252" s="20"/>
      <c r="Z1252" s="20"/>
      <c r="AA1252" s="39"/>
    </row>
    <row r="1253" spans="2:27" ht="15.75" customHeight="1">
      <c r="B1253" s="39"/>
      <c r="C1253" s="20"/>
      <c r="D1253" s="20"/>
      <c r="E1253" s="39"/>
      <c r="F1253" s="20"/>
      <c r="G1253" s="20"/>
      <c r="H1253" s="20"/>
      <c r="I1253" s="39"/>
      <c r="J1253" s="20"/>
      <c r="K1253" s="20"/>
      <c r="L1253" s="20"/>
      <c r="M1253" s="20"/>
      <c r="N1253" s="39"/>
      <c r="O1253" s="20" t="s">
        <v>291</v>
      </c>
      <c r="P1253" s="20" t="s">
        <v>527</v>
      </c>
      <c r="Q1253" s="20" t="s">
        <v>827</v>
      </c>
      <c r="R1253" s="20" t="s">
        <v>827</v>
      </c>
      <c r="S1253" s="20">
        <v>20467776</v>
      </c>
      <c r="T1253" s="39"/>
      <c r="U1253" s="20"/>
      <c r="V1253" s="20"/>
      <c r="W1253" s="39"/>
      <c r="X1253" s="20"/>
      <c r="Y1253" s="20"/>
      <c r="Z1253" s="20"/>
      <c r="AA1253" s="39"/>
    </row>
    <row r="1254" spans="2:27" ht="15.75" customHeight="1">
      <c r="B1254" s="39"/>
      <c r="C1254" s="20"/>
      <c r="D1254" s="20"/>
      <c r="E1254" s="39"/>
      <c r="F1254" s="20"/>
      <c r="G1254" s="20"/>
      <c r="H1254" s="20"/>
      <c r="I1254" s="39"/>
      <c r="J1254" s="20"/>
      <c r="K1254" s="20"/>
      <c r="L1254" s="20"/>
      <c r="M1254" s="20"/>
      <c r="N1254" s="39"/>
      <c r="O1254" s="20" t="s">
        <v>291</v>
      </c>
      <c r="P1254" s="20" t="s">
        <v>527</v>
      </c>
      <c r="Q1254" s="20" t="s">
        <v>827</v>
      </c>
      <c r="R1254" s="20" t="s">
        <v>2098</v>
      </c>
      <c r="S1254" s="20">
        <v>20467789</v>
      </c>
      <c r="T1254" s="39"/>
      <c r="U1254" s="20"/>
      <c r="V1254" s="20"/>
      <c r="W1254" s="39"/>
      <c r="X1254" s="20"/>
      <c r="Y1254" s="20"/>
      <c r="Z1254" s="20"/>
      <c r="AA1254" s="39"/>
    </row>
    <row r="1255" spans="2:27" ht="15.75" customHeight="1">
      <c r="B1255" s="39"/>
      <c r="C1255" s="20"/>
      <c r="D1255" s="20"/>
      <c r="E1255" s="39"/>
      <c r="F1255" s="20"/>
      <c r="G1255" s="20"/>
      <c r="H1255" s="20"/>
      <c r="I1255" s="39"/>
      <c r="J1255" s="20"/>
      <c r="K1255" s="20"/>
      <c r="L1255" s="20"/>
      <c r="M1255" s="20"/>
      <c r="N1255" s="39"/>
      <c r="O1255" s="20" t="s">
        <v>291</v>
      </c>
      <c r="P1255" s="20" t="s">
        <v>527</v>
      </c>
      <c r="Q1255" s="20" t="s">
        <v>829</v>
      </c>
      <c r="R1255" s="20" t="s">
        <v>2099</v>
      </c>
      <c r="S1255" s="20">
        <v>20468038</v>
      </c>
      <c r="T1255" s="39"/>
      <c r="U1255" s="20"/>
      <c r="V1255" s="20"/>
      <c r="W1255" s="39"/>
      <c r="X1255" s="20"/>
      <c r="Y1255" s="20"/>
      <c r="Z1255" s="20"/>
      <c r="AA1255" s="39"/>
    </row>
    <row r="1256" spans="2:27" ht="15.75" customHeight="1">
      <c r="B1256" s="39"/>
      <c r="C1256" s="20"/>
      <c r="D1256" s="20"/>
      <c r="E1256" s="39"/>
      <c r="F1256" s="20"/>
      <c r="G1256" s="20"/>
      <c r="H1256" s="20"/>
      <c r="I1256" s="39"/>
      <c r="J1256" s="20"/>
      <c r="K1256" s="20"/>
      <c r="L1256" s="20"/>
      <c r="M1256" s="20"/>
      <c r="N1256" s="39"/>
      <c r="O1256" s="20" t="s">
        <v>291</v>
      </c>
      <c r="P1256" s="20" t="s">
        <v>527</v>
      </c>
      <c r="Q1256" s="20" t="s">
        <v>829</v>
      </c>
      <c r="R1256" s="20" t="s">
        <v>2100</v>
      </c>
      <c r="S1256" s="20">
        <v>20468057</v>
      </c>
      <c r="T1256" s="39"/>
      <c r="U1256" s="20"/>
      <c r="V1256" s="20"/>
      <c r="W1256" s="39"/>
      <c r="X1256" s="20"/>
      <c r="Y1256" s="20"/>
      <c r="Z1256" s="20"/>
      <c r="AA1256" s="39"/>
    </row>
    <row r="1257" spans="2:27" ht="15.75" customHeight="1">
      <c r="B1257" s="39"/>
      <c r="C1257" s="20"/>
      <c r="D1257" s="20"/>
      <c r="E1257" s="39"/>
      <c r="F1257" s="20"/>
      <c r="G1257" s="20"/>
      <c r="H1257" s="20"/>
      <c r="I1257" s="39"/>
      <c r="J1257" s="20"/>
      <c r="K1257" s="20"/>
      <c r="L1257" s="20"/>
      <c r="M1257" s="20"/>
      <c r="N1257" s="39"/>
      <c r="O1257" s="20" t="s">
        <v>291</v>
      </c>
      <c r="P1257" s="20" t="s">
        <v>527</v>
      </c>
      <c r="Q1257" s="20" t="s">
        <v>829</v>
      </c>
      <c r="R1257" s="20" t="s">
        <v>829</v>
      </c>
      <c r="S1257" s="20">
        <v>20468076</v>
      </c>
      <c r="T1257" s="39"/>
      <c r="U1257" s="20"/>
      <c r="V1257" s="20"/>
      <c r="W1257" s="39"/>
      <c r="X1257" s="20"/>
      <c r="Y1257" s="20"/>
      <c r="Z1257" s="20"/>
      <c r="AA1257" s="39"/>
    </row>
    <row r="1258" spans="2:27" ht="15.75" customHeight="1">
      <c r="B1258" s="39"/>
      <c r="C1258" s="20"/>
      <c r="D1258" s="20"/>
      <c r="E1258" s="39"/>
      <c r="F1258" s="20"/>
      <c r="G1258" s="20"/>
      <c r="H1258" s="20"/>
      <c r="I1258" s="39"/>
      <c r="J1258" s="20"/>
      <c r="K1258" s="20"/>
      <c r="L1258" s="20"/>
      <c r="M1258" s="20"/>
      <c r="N1258" s="39"/>
      <c r="O1258" s="20" t="s">
        <v>291</v>
      </c>
      <c r="P1258" s="20" t="s">
        <v>527</v>
      </c>
      <c r="Q1258" s="20" t="s">
        <v>829</v>
      </c>
      <c r="R1258" s="20" t="s">
        <v>2101</v>
      </c>
      <c r="S1258" s="20">
        <v>20468099</v>
      </c>
      <c r="T1258" s="39"/>
      <c r="U1258" s="20"/>
      <c r="V1258" s="20"/>
      <c r="W1258" s="39"/>
      <c r="X1258" s="20"/>
      <c r="Y1258" s="20"/>
      <c r="Z1258" s="20"/>
      <c r="AA1258" s="39"/>
    </row>
    <row r="1259" spans="2:27" ht="15.75" customHeight="1">
      <c r="B1259" s="39"/>
      <c r="C1259" s="20"/>
      <c r="D1259" s="20"/>
      <c r="E1259" s="39"/>
      <c r="F1259" s="20"/>
      <c r="G1259" s="20"/>
      <c r="H1259" s="20"/>
      <c r="I1259" s="39"/>
      <c r="J1259" s="20"/>
      <c r="K1259" s="20"/>
      <c r="L1259" s="20"/>
      <c r="M1259" s="20"/>
      <c r="N1259" s="39"/>
      <c r="O1259" s="20" t="s">
        <v>291</v>
      </c>
      <c r="P1259" s="20" t="s">
        <v>531</v>
      </c>
      <c r="Q1259" s="20" t="s">
        <v>831</v>
      </c>
      <c r="R1259" s="20" t="s">
        <v>2102</v>
      </c>
      <c r="S1259" s="20">
        <v>20513347</v>
      </c>
      <c r="T1259" s="39"/>
      <c r="U1259" s="20"/>
      <c r="V1259" s="20"/>
      <c r="W1259" s="39"/>
      <c r="X1259" s="20"/>
      <c r="Y1259" s="20"/>
      <c r="Z1259" s="20"/>
      <c r="AA1259" s="39"/>
    </row>
    <row r="1260" spans="2:27" ht="15.75" customHeight="1">
      <c r="B1260" s="39"/>
      <c r="C1260" s="20"/>
      <c r="D1260" s="20"/>
      <c r="E1260" s="39"/>
      <c r="F1260" s="20"/>
      <c r="G1260" s="20"/>
      <c r="H1260" s="20"/>
      <c r="I1260" s="39"/>
      <c r="J1260" s="20"/>
      <c r="K1260" s="20"/>
      <c r="L1260" s="20"/>
      <c r="M1260" s="20"/>
      <c r="N1260" s="39"/>
      <c r="O1260" s="20" t="s">
        <v>291</v>
      </c>
      <c r="P1260" s="20" t="s">
        <v>531</v>
      </c>
      <c r="Q1260" s="20" t="s">
        <v>831</v>
      </c>
      <c r="R1260" s="20" t="s">
        <v>2103</v>
      </c>
      <c r="S1260" s="20">
        <v>20513363</v>
      </c>
      <c r="T1260" s="39"/>
      <c r="U1260" s="20"/>
      <c r="V1260" s="20"/>
      <c r="W1260" s="39"/>
      <c r="X1260" s="20"/>
      <c r="Y1260" s="20"/>
      <c r="Z1260" s="20"/>
      <c r="AA1260" s="39"/>
    </row>
    <row r="1261" spans="2:27" ht="15.75" customHeight="1">
      <c r="B1261" s="39"/>
      <c r="C1261" s="20"/>
      <c r="D1261" s="20"/>
      <c r="E1261" s="39"/>
      <c r="F1261" s="20"/>
      <c r="G1261" s="20"/>
      <c r="H1261" s="20"/>
      <c r="I1261" s="39"/>
      <c r="J1261" s="20"/>
      <c r="K1261" s="20"/>
      <c r="L1261" s="20"/>
      <c r="M1261" s="20"/>
      <c r="N1261" s="39"/>
      <c r="O1261" s="20" t="s">
        <v>291</v>
      </c>
      <c r="P1261" s="20" t="s">
        <v>531</v>
      </c>
      <c r="Q1261" s="20" t="s">
        <v>831</v>
      </c>
      <c r="R1261" s="20" t="s">
        <v>2104</v>
      </c>
      <c r="S1261" s="20">
        <v>20513371</v>
      </c>
      <c r="T1261" s="39"/>
      <c r="U1261" s="20"/>
      <c r="V1261" s="20"/>
      <c r="W1261" s="39"/>
      <c r="X1261" s="20"/>
      <c r="Y1261" s="20"/>
      <c r="Z1261" s="20"/>
      <c r="AA1261" s="39"/>
    </row>
    <row r="1262" spans="2:27" ht="15.75" customHeight="1">
      <c r="B1262" s="39"/>
      <c r="C1262" s="20"/>
      <c r="D1262" s="20"/>
      <c r="E1262" s="39"/>
      <c r="F1262" s="20"/>
      <c r="G1262" s="20"/>
      <c r="H1262" s="20"/>
      <c r="I1262" s="39"/>
      <c r="J1262" s="20"/>
      <c r="K1262" s="20"/>
      <c r="L1262" s="20"/>
      <c r="M1262" s="20"/>
      <c r="N1262" s="39"/>
      <c r="O1262" s="20" t="s">
        <v>291</v>
      </c>
      <c r="P1262" s="20" t="s">
        <v>531</v>
      </c>
      <c r="Q1262" s="20" t="s">
        <v>831</v>
      </c>
      <c r="R1262" s="20" t="s">
        <v>2105</v>
      </c>
      <c r="S1262" s="20">
        <v>20513379</v>
      </c>
      <c r="T1262" s="39"/>
      <c r="U1262" s="20"/>
      <c r="V1262" s="20"/>
      <c r="W1262" s="39"/>
      <c r="X1262" s="20"/>
      <c r="Y1262" s="20"/>
      <c r="Z1262" s="20"/>
      <c r="AA1262" s="39"/>
    </row>
    <row r="1263" spans="2:27" ht="15.75" customHeight="1">
      <c r="B1263" s="39"/>
      <c r="C1263" s="20"/>
      <c r="D1263" s="20"/>
      <c r="E1263" s="39"/>
      <c r="F1263" s="20"/>
      <c r="G1263" s="20"/>
      <c r="H1263" s="20"/>
      <c r="I1263" s="39"/>
      <c r="J1263" s="20"/>
      <c r="K1263" s="20"/>
      <c r="L1263" s="20"/>
      <c r="M1263" s="20"/>
      <c r="N1263" s="39"/>
      <c r="O1263" s="20" t="s">
        <v>291</v>
      </c>
      <c r="P1263" s="20" t="s">
        <v>531</v>
      </c>
      <c r="Q1263" s="20" t="s">
        <v>831</v>
      </c>
      <c r="R1263" s="20" t="s">
        <v>2106</v>
      </c>
      <c r="S1263" s="20">
        <v>20513379</v>
      </c>
      <c r="T1263" s="39"/>
      <c r="U1263" s="20"/>
      <c r="V1263" s="20"/>
      <c r="W1263" s="39"/>
      <c r="X1263" s="20"/>
      <c r="Y1263" s="20"/>
      <c r="Z1263" s="20"/>
      <c r="AA1263" s="39"/>
    </row>
    <row r="1264" spans="2:27" ht="15.75" customHeight="1">
      <c r="B1264" s="39"/>
      <c r="C1264" s="20"/>
      <c r="D1264" s="20"/>
      <c r="E1264" s="39"/>
      <c r="F1264" s="20"/>
      <c r="G1264" s="20"/>
      <c r="H1264" s="20"/>
      <c r="I1264" s="39"/>
      <c r="J1264" s="20"/>
      <c r="K1264" s="20"/>
      <c r="L1264" s="20"/>
      <c r="M1264" s="20"/>
      <c r="N1264" s="39"/>
      <c r="O1264" s="20" t="s">
        <v>291</v>
      </c>
      <c r="P1264" s="20" t="s">
        <v>531</v>
      </c>
      <c r="Q1264" s="20" t="s">
        <v>831</v>
      </c>
      <c r="R1264" s="20" t="s">
        <v>2106</v>
      </c>
      <c r="S1264" s="20">
        <v>20513381</v>
      </c>
      <c r="T1264" s="39"/>
      <c r="U1264" s="20"/>
      <c r="V1264" s="20"/>
      <c r="W1264" s="39"/>
      <c r="X1264" s="20"/>
      <c r="Y1264" s="20"/>
      <c r="Z1264" s="20"/>
      <c r="AA1264" s="39"/>
    </row>
    <row r="1265" spans="2:27" ht="15.75" customHeight="1">
      <c r="B1265" s="39"/>
      <c r="C1265" s="20"/>
      <c r="D1265" s="20"/>
      <c r="E1265" s="39"/>
      <c r="F1265" s="20"/>
      <c r="G1265" s="20"/>
      <c r="H1265" s="20"/>
      <c r="I1265" s="39"/>
      <c r="J1265" s="20"/>
      <c r="K1265" s="20"/>
      <c r="L1265" s="20"/>
      <c r="M1265" s="20"/>
      <c r="N1265" s="39"/>
      <c r="O1265" s="20" t="s">
        <v>291</v>
      </c>
      <c r="P1265" s="20" t="s">
        <v>531</v>
      </c>
      <c r="Q1265" s="20" t="s">
        <v>831</v>
      </c>
      <c r="R1265" s="20" t="s">
        <v>1024</v>
      </c>
      <c r="S1265" s="20">
        <v>20513383</v>
      </c>
      <c r="T1265" s="39"/>
      <c r="U1265" s="20"/>
      <c r="V1265" s="20"/>
      <c r="W1265" s="39"/>
      <c r="X1265" s="20"/>
      <c r="Y1265" s="20"/>
      <c r="Z1265" s="20"/>
      <c r="AA1265" s="39"/>
    </row>
    <row r="1266" spans="2:27" ht="15.75" customHeight="1">
      <c r="B1266" s="39"/>
      <c r="C1266" s="20"/>
      <c r="D1266" s="20"/>
      <c r="E1266" s="39"/>
      <c r="F1266" s="20"/>
      <c r="G1266" s="20"/>
      <c r="H1266" s="20"/>
      <c r="I1266" s="39"/>
      <c r="J1266" s="20"/>
      <c r="K1266" s="20"/>
      <c r="L1266" s="20"/>
      <c r="M1266" s="20"/>
      <c r="N1266" s="39"/>
      <c r="O1266" s="20" t="s">
        <v>291</v>
      </c>
      <c r="P1266" s="20" t="s">
        <v>531</v>
      </c>
      <c r="Q1266" s="20" t="s">
        <v>831</v>
      </c>
      <c r="R1266" s="20" t="s">
        <v>2107</v>
      </c>
      <c r="S1266" s="20">
        <v>20513387</v>
      </c>
      <c r="T1266" s="39"/>
      <c r="U1266" s="20"/>
      <c r="V1266" s="20"/>
      <c r="W1266" s="39"/>
      <c r="X1266" s="20"/>
      <c r="Y1266" s="20"/>
      <c r="Z1266" s="20"/>
      <c r="AA1266" s="39"/>
    </row>
    <row r="1267" spans="2:27" ht="15.75" customHeight="1">
      <c r="B1267" s="39"/>
      <c r="C1267" s="20"/>
      <c r="D1267" s="20"/>
      <c r="E1267" s="39"/>
      <c r="F1267" s="20"/>
      <c r="G1267" s="20"/>
      <c r="H1267" s="20"/>
      <c r="I1267" s="39"/>
      <c r="J1267" s="20"/>
      <c r="K1267" s="20"/>
      <c r="L1267" s="20"/>
      <c r="M1267" s="20"/>
      <c r="N1267" s="39"/>
      <c r="O1267" s="20" t="s">
        <v>291</v>
      </c>
      <c r="P1267" s="20" t="s">
        <v>531</v>
      </c>
      <c r="Q1267" s="20" t="s">
        <v>831</v>
      </c>
      <c r="R1267" s="20" t="s">
        <v>2108</v>
      </c>
      <c r="S1267" s="20">
        <v>20513395</v>
      </c>
      <c r="T1267" s="39"/>
      <c r="U1267" s="20"/>
      <c r="V1267" s="20"/>
      <c r="W1267" s="39"/>
      <c r="X1267" s="20"/>
      <c r="Y1267" s="20"/>
      <c r="Z1267" s="20"/>
      <c r="AA1267" s="39"/>
    </row>
    <row r="1268" spans="2:27" ht="15.75" customHeight="1">
      <c r="B1268" s="39"/>
      <c r="C1268" s="20"/>
      <c r="D1268" s="20"/>
      <c r="E1268" s="39"/>
      <c r="F1268" s="20"/>
      <c r="G1268" s="20"/>
      <c r="H1268" s="20"/>
      <c r="I1268" s="39"/>
      <c r="J1268" s="20"/>
      <c r="K1268" s="20"/>
      <c r="L1268" s="20"/>
      <c r="M1268" s="20"/>
      <c r="N1268" s="39"/>
      <c r="O1268" s="20" t="s">
        <v>291</v>
      </c>
      <c r="P1268" s="20" t="s">
        <v>531</v>
      </c>
      <c r="Q1268" s="20" t="s">
        <v>831</v>
      </c>
      <c r="R1268" s="20" t="s">
        <v>2109</v>
      </c>
      <c r="S1268" s="20">
        <v>20513391</v>
      </c>
      <c r="T1268" s="39"/>
      <c r="U1268" s="20"/>
      <c r="V1268" s="20"/>
      <c r="W1268" s="39"/>
      <c r="X1268" s="20"/>
      <c r="Y1268" s="20"/>
      <c r="Z1268" s="20"/>
      <c r="AA1268" s="39"/>
    </row>
    <row r="1269" spans="2:27" ht="15.75" customHeight="1">
      <c r="B1269" s="39"/>
      <c r="C1269" s="20"/>
      <c r="D1269" s="20"/>
      <c r="E1269" s="39"/>
      <c r="F1269" s="20"/>
      <c r="G1269" s="20"/>
      <c r="H1269" s="20"/>
      <c r="I1269" s="39"/>
      <c r="J1269" s="20"/>
      <c r="K1269" s="20"/>
      <c r="L1269" s="20"/>
      <c r="M1269" s="20"/>
      <c r="N1269" s="39"/>
      <c r="O1269" s="20" t="s">
        <v>291</v>
      </c>
      <c r="P1269" s="20" t="s">
        <v>531</v>
      </c>
      <c r="Q1269" s="20" t="s">
        <v>833</v>
      </c>
      <c r="R1269" s="20" t="s">
        <v>2110</v>
      </c>
      <c r="S1269" s="20">
        <v>20514313</v>
      </c>
      <c r="T1269" s="39"/>
      <c r="U1269" s="20"/>
      <c r="V1269" s="20"/>
      <c r="W1269" s="39"/>
      <c r="X1269" s="20"/>
      <c r="Y1269" s="20"/>
      <c r="Z1269" s="20"/>
      <c r="AA1269" s="39"/>
    </row>
    <row r="1270" spans="2:27" ht="15.75" customHeight="1">
      <c r="B1270" s="39"/>
      <c r="C1270" s="20"/>
      <c r="D1270" s="20"/>
      <c r="E1270" s="39"/>
      <c r="F1270" s="20"/>
      <c r="G1270" s="20"/>
      <c r="H1270" s="20"/>
      <c r="I1270" s="39"/>
      <c r="J1270" s="20"/>
      <c r="K1270" s="20"/>
      <c r="L1270" s="20"/>
      <c r="M1270" s="20"/>
      <c r="N1270" s="39"/>
      <c r="O1270" s="20" t="s">
        <v>291</v>
      </c>
      <c r="P1270" s="20" t="s">
        <v>531</v>
      </c>
      <c r="Q1270" s="20" t="s">
        <v>833</v>
      </c>
      <c r="R1270" s="20" t="s">
        <v>2111</v>
      </c>
      <c r="S1270" s="20">
        <v>20514314</v>
      </c>
      <c r="T1270" s="39"/>
      <c r="U1270" s="20"/>
      <c r="V1270" s="20"/>
      <c r="W1270" s="39"/>
      <c r="X1270" s="20"/>
      <c r="Y1270" s="20"/>
      <c r="Z1270" s="20"/>
      <c r="AA1270" s="39"/>
    </row>
    <row r="1271" spans="2:27" ht="15.75" customHeight="1">
      <c r="B1271" s="39"/>
      <c r="C1271" s="20"/>
      <c r="D1271" s="20"/>
      <c r="E1271" s="39"/>
      <c r="F1271" s="20"/>
      <c r="G1271" s="20"/>
      <c r="H1271" s="20"/>
      <c r="I1271" s="39"/>
      <c r="J1271" s="20"/>
      <c r="K1271" s="20"/>
      <c r="L1271" s="20"/>
      <c r="M1271" s="20"/>
      <c r="N1271" s="39"/>
      <c r="O1271" s="20" t="s">
        <v>291</v>
      </c>
      <c r="P1271" s="20" t="s">
        <v>531</v>
      </c>
      <c r="Q1271" s="20" t="s">
        <v>833</v>
      </c>
      <c r="R1271" s="20" t="s">
        <v>2112</v>
      </c>
      <c r="S1271" s="20">
        <v>20514315</v>
      </c>
      <c r="T1271" s="39"/>
      <c r="U1271" s="20"/>
      <c r="V1271" s="20"/>
      <c r="W1271" s="39"/>
      <c r="X1271" s="20"/>
      <c r="Y1271" s="20"/>
      <c r="Z1271" s="20"/>
      <c r="AA1271" s="39"/>
    </row>
    <row r="1272" spans="2:27" ht="15.75" customHeight="1">
      <c r="B1272" s="39"/>
      <c r="C1272" s="20"/>
      <c r="D1272" s="20"/>
      <c r="E1272" s="39"/>
      <c r="F1272" s="20"/>
      <c r="G1272" s="20"/>
      <c r="H1272" s="20"/>
      <c r="I1272" s="39"/>
      <c r="J1272" s="20"/>
      <c r="K1272" s="20"/>
      <c r="L1272" s="20"/>
      <c r="M1272" s="20"/>
      <c r="N1272" s="39"/>
      <c r="O1272" s="20" t="s">
        <v>291</v>
      </c>
      <c r="P1272" s="20" t="s">
        <v>531</v>
      </c>
      <c r="Q1272" s="20" t="s">
        <v>833</v>
      </c>
      <c r="R1272" s="20" t="s">
        <v>2113</v>
      </c>
      <c r="S1272" s="20">
        <v>20514320</v>
      </c>
      <c r="T1272" s="39"/>
      <c r="U1272" s="20"/>
      <c r="V1272" s="20"/>
      <c r="W1272" s="39"/>
      <c r="X1272" s="20"/>
      <c r="Y1272" s="20"/>
      <c r="Z1272" s="20"/>
      <c r="AA1272" s="39"/>
    </row>
    <row r="1273" spans="2:27" ht="15.75" customHeight="1">
      <c r="B1273" s="39"/>
      <c r="C1273" s="20"/>
      <c r="D1273" s="20"/>
      <c r="E1273" s="39"/>
      <c r="F1273" s="20"/>
      <c r="G1273" s="20"/>
      <c r="H1273" s="20"/>
      <c r="I1273" s="39"/>
      <c r="J1273" s="20"/>
      <c r="K1273" s="20"/>
      <c r="L1273" s="20"/>
      <c r="M1273" s="20"/>
      <c r="N1273" s="39"/>
      <c r="O1273" s="20" t="s">
        <v>291</v>
      </c>
      <c r="P1273" s="20" t="s">
        <v>531</v>
      </c>
      <c r="Q1273" s="20" t="s">
        <v>833</v>
      </c>
      <c r="R1273" s="20" t="s">
        <v>2114</v>
      </c>
      <c r="S1273" s="20">
        <v>20514323</v>
      </c>
      <c r="T1273" s="39"/>
      <c r="U1273" s="20"/>
      <c r="V1273" s="20"/>
      <c r="W1273" s="39"/>
      <c r="X1273" s="20"/>
      <c r="Y1273" s="20"/>
      <c r="Z1273" s="20"/>
      <c r="AA1273" s="39"/>
    </row>
    <row r="1274" spans="2:27" ht="15.75" customHeight="1">
      <c r="B1274" s="39"/>
      <c r="C1274" s="20"/>
      <c r="D1274" s="20"/>
      <c r="E1274" s="39"/>
      <c r="F1274" s="20"/>
      <c r="G1274" s="20"/>
      <c r="H1274" s="20"/>
      <c r="I1274" s="39"/>
      <c r="J1274" s="20"/>
      <c r="K1274" s="20"/>
      <c r="L1274" s="20"/>
      <c r="M1274" s="20"/>
      <c r="N1274" s="39"/>
      <c r="O1274" s="20" t="s">
        <v>291</v>
      </c>
      <c r="P1274" s="20" t="s">
        <v>531</v>
      </c>
      <c r="Q1274" s="20" t="s">
        <v>833</v>
      </c>
      <c r="R1274" s="20" t="s">
        <v>2115</v>
      </c>
      <c r="S1274" s="20">
        <v>20514330</v>
      </c>
      <c r="T1274" s="39"/>
      <c r="U1274" s="20"/>
      <c r="V1274" s="20"/>
      <c r="W1274" s="39"/>
      <c r="X1274" s="20"/>
      <c r="Y1274" s="20"/>
      <c r="Z1274" s="20"/>
      <c r="AA1274" s="39"/>
    </row>
    <row r="1275" spans="2:27" ht="15.75" customHeight="1">
      <c r="B1275" s="39"/>
      <c r="C1275" s="20"/>
      <c r="D1275" s="20"/>
      <c r="E1275" s="39"/>
      <c r="F1275" s="20"/>
      <c r="G1275" s="20"/>
      <c r="H1275" s="20"/>
      <c r="I1275" s="39"/>
      <c r="J1275" s="20"/>
      <c r="K1275" s="20"/>
      <c r="L1275" s="20"/>
      <c r="M1275" s="20"/>
      <c r="N1275" s="39"/>
      <c r="O1275" s="20" t="s">
        <v>291</v>
      </c>
      <c r="P1275" s="20" t="s">
        <v>531</v>
      </c>
      <c r="Q1275" s="20" t="s">
        <v>833</v>
      </c>
      <c r="R1275" s="20" t="s">
        <v>2116</v>
      </c>
      <c r="S1275" s="20">
        <v>20514325</v>
      </c>
      <c r="T1275" s="39"/>
      <c r="U1275" s="20"/>
      <c r="V1275" s="20"/>
      <c r="W1275" s="39"/>
      <c r="X1275" s="20"/>
      <c r="Y1275" s="20"/>
      <c r="Z1275" s="20"/>
      <c r="AA1275" s="39"/>
    </row>
    <row r="1276" spans="2:27" ht="15.75" customHeight="1">
      <c r="B1276" s="39"/>
      <c r="C1276" s="20"/>
      <c r="D1276" s="20"/>
      <c r="E1276" s="39"/>
      <c r="F1276" s="20"/>
      <c r="G1276" s="20"/>
      <c r="H1276" s="20"/>
      <c r="I1276" s="39"/>
      <c r="J1276" s="20"/>
      <c r="K1276" s="20"/>
      <c r="L1276" s="20"/>
      <c r="M1276" s="20"/>
      <c r="N1276" s="39"/>
      <c r="O1276" s="20" t="s">
        <v>291</v>
      </c>
      <c r="P1276" s="20" t="s">
        <v>531</v>
      </c>
      <c r="Q1276" s="20" t="s">
        <v>833</v>
      </c>
      <c r="R1276" s="20" t="s">
        <v>2117</v>
      </c>
      <c r="S1276" s="20">
        <v>20514390</v>
      </c>
      <c r="T1276" s="39"/>
      <c r="U1276" s="20"/>
      <c r="V1276" s="20"/>
      <c r="W1276" s="39"/>
      <c r="X1276" s="20"/>
      <c r="Y1276" s="20"/>
      <c r="Z1276" s="20"/>
      <c r="AA1276" s="39"/>
    </row>
    <row r="1277" spans="2:27" ht="15.75" customHeight="1">
      <c r="B1277" s="39"/>
      <c r="C1277" s="20"/>
      <c r="D1277" s="20"/>
      <c r="E1277" s="39"/>
      <c r="F1277" s="20"/>
      <c r="G1277" s="20"/>
      <c r="H1277" s="20"/>
      <c r="I1277" s="39"/>
      <c r="J1277" s="20"/>
      <c r="K1277" s="20"/>
      <c r="L1277" s="20"/>
      <c r="M1277" s="20"/>
      <c r="N1277" s="39"/>
      <c r="O1277" s="20" t="s">
        <v>291</v>
      </c>
      <c r="P1277" s="20" t="s">
        <v>531</v>
      </c>
      <c r="Q1277" s="20" t="s">
        <v>833</v>
      </c>
      <c r="R1277" s="20" t="s">
        <v>2118</v>
      </c>
      <c r="S1277" s="20">
        <v>20514335</v>
      </c>
      <c r="T1277" s="39"/>
      <c r="U1277" s="20"/>
      <c r="V1277" s="20"/>
      <c r="W1277" s="39"/>
      <c r="X1277" s="20"/>
      <c r="Y1277" s="20"/>
      <c r="Z1277" s="20"/>
      <c r="AA1277" s="39"/>
    </row>
    <row r="1278" spans="2:27" ht="15.75" customHeight="1">
      <c r="B1278" s="39"/>
      <c r="C1278" s="20"/>
      <c r="D1278" s="20"/>
      <c r="E1278" s="39"/>
      <c r="F1278" s="20"/>
      <c r="G1278" s="20"/>
      <c r="H1278" s="20"/>
      <c r="I1278" s="39"/>
      <c r="J1278" s="20"/>
      <c r="K1278" s="20"/>
      <c r="L1278" s="20"/>
      <c r="M1278" s="20"/>
      <c r="N1278" s="39"/>
      <c r="O1278" s="20" t="s">
        <v>291</v>
      </c>
      <c r="P1278" s="20" t="s">
        <v>531</v>
      </c>
      <c r="Q1278" s="20" t="s">
        <v>833</v>
      </c>
      <c r="R1278" s="20" t="s">
        <v>2119</v>
      </c>
      <c r="S1278" s="20">
        <v>20514340</v>
      </c>
      <c r="T1278" s="39"/>
      <c r="U1278" s="20"/>
      <c r="V1278" s="20"/>
      <c r="W1278" s="39"/>
      <c r="X1278" s="20"/>
      <c r="Y1278" s="20"/>
      <c r="Z1278" s="20"/>
      <c r="AA1278" s="39"/>
    </row>
    <row r="1279" spans="2:27" ht="15.75" customHeight="1">
      <c r="B1279" s="39"/>
      <c r="C1279" s="20"/>
      <c r="D1279" s="20"/>
      <c r="E1279" s="39"/>
      <c r="F1279" s="20"/>
      <c r="G1279" s="20"/>
      <c r="H1279" s="20"/>
      <c r="I1279" s="39"/>
      <c r="J1279" s="20"/>
      <c r="K1279" s="20"/>
      <c r="L1279" s="20"/>
      <c r="M1279" s="20"/>
      <c r="N1279" s="39"/>
      <c r="O1279" s="20" t="s">
        <v>291</v>
      </c>
      <c r="P1279" s="20" t="s">
        <v>531</v>
      </c>
      <c r="Q1279" s="20" t="s">
        <v>833</v>
      </c>
      <c r="R1279" s="20" t="s">
        <v>2120</v>
      </c>
      <c r="S1279" s="20">
        <v>20514345</v>
      </c>
      <c r="T1279" s="39"/>
      <c r="U1279" s="20"/>
      <c r="V1279" s="20"/>
      <c r="W1279" s="39"/>
      <c r="X1279" s="20"/>
      <c r="Y1279" s="20"/>
      <c r="Z1279" s="20"/>
      <c r="AA1279" s="39"/>
    </row>
    <row r="1280" spans="2:27" ht="15.75" customHeight="1">
      <c r="B1280" s="39"/>
      <c r="C1280" s="20"/>
      <c r="D1280" s="20"/>
      <c r="E1280" s="39"/>
      <c r="F1280" s="20"/>
      <c r="G1280" s="20"/>
      <c r="H1280" s="20"/>
      <c r="I1280" s="39"/>
      <c r="J1280" s="20"/>
      <c r="K1280" s="20"/>
      <c r="L1280" s="20"/>
      <c r="M1280" s="20"/>
      <c r="N1280" s="39"/>
      <c r="O1280" s="20" t="s">
        <v>291</v>
      </c>
      <c r="P1280" s="20" t="s">
        <v>531</v>
      </c>
      <c r="Q1280" s="20" t="s">
        <v>833</v>
      </c>
      <c r="R1280" s="20" t="s">
        <v>2121</v>
      </c>
      <c r="S1280" s="20">
        <v>20514350</v>
      </c>
      <c r="T1280" s="39"/>
      <c r="U1280" s="20"/>
      <c r="V1280" s="20"/>
      <c r="W1280" s="39"/>
      <c r="X1280" s="20"/>
      <c r="Y1280" s="20"/>
      <c r="Z1280" s="20"/>
      <c r="AA1280" s="39"/>
    </row>
    <row r="1281" spans="2:27" ht="15.75" customHeight="1">
      <c r="B1281" s="39"/>
      <c r="C1281" s="20"/>
      <c r="D1281" s="20"/>
      <c r="E1281" s="39"/>
      <c r="F1281" s="20"/>
      <c r="G1281" s="20"/>
      <c r="H1281" s="20"/>
      <c r="I1281" s="39"/>
      <c r="J1281" s="20"/>
      <c r="K1281" s="20"/>
      <c r="L1281" s="20"/>
      <c r="M1281" s="20"/>
      <c r="N1281" s="39"/>
      <c r="O1281" s="20" t="s">
        <v>291</v>
      </c>
      <c r="P1281" s="20" t="s">
        <v>531</v>
      </c>
      <c r="Q1281" s="20" t="s">
        <v>833</v>
      </c>
      <c r="R1281" s="20" t="s">
        <v>2122</v>
      </c>
      <c r="S1281" s="20">
        <v>20514355</v>
      </c>
      <c r="T1281" s="39"/>
      <c r="U1281" s="20"/>
      <c r="V1281" s="20"/>
      <c r="W1281" s="39"/>
      <c r="X1281" s="20"/>
      <c r="Y1281" s="20"/>
      <c r="Z1281" s="20"/>
      <c r="AA1281" s="39"/>
    </row>
    <row r="1282" spans="2:27" ht="15.75" customHeight="1">
      <c r="B1282" s="39"/>
      <c r="C1282" s="20"/>
      <c r="D1282" s="20"/>
      <c r="E1282" s="39"/>
      <c r="F1282" s="20"/>
      <c r="G1282" s="20"/>
      <c r="H1282" s="20"/>
      <c r="I1282" s="39"/>
      <c r="J1282" s="20"/>
      <c r="K1282" s="20"/>
      <c r="L1282" s="20"/>
      <c r="M1282" s="20"/>
      <c r="N1282" s="39"/>
      <c r="O1282" s="20" t="s">
        <v>291</v>
      </c>
      <c r="P1282" s="20" t="s">
        <v>531</v>
      </c>
      <c r="Q1282" s="20" t="s">
        <v>833</v>
      </c>
      <c r="R1282" s="20" t="s">
        <v>2123</v>
      </c>
      <c r="S1282" s="20">
        <v>20514360</v>
      </c>
      <c r="T1282" s="39"/>
      <c r="U1282" s="20"/>
      <c r="V1282" s="20"/>
      <c r="W1282" s="39"/>
      <c r="X1282" s="20"/>
      <c r="Y1282" s="20"/>
      <c r="Z1282" s="20"/>
      <c r="AA1282" s="39"/>
    </row>
    <row r="1283" spans="2:27" ht="15.75" customHeight="1">
      <c r="B1283" s="39"/>
      <c r="C1283" s="20"/>
      <c r="D1283" s="20"/>
      <c r="E1283" s="39"/>
      <c r="F1283" s="20"/>
      <c r="G1283" s="20"/>
      <c r="H1283" s="20"/>
      <c r="I1283" s="39"/>
      <c r="J1283" s="20"/>
      <c r="K1283" s="20"/>
      <c r="L1283" s="20"/>
      <c r="M1283" s="20"/>
      <c r="N1283" s="39"/>
      <c r="O1283" s="20" t="s">
        <v>291</v>
      </c>
      <c r="P1283" s="20" t="s">
        <v>531</v>
      </c>
      <c r="Q1283" s="20" t="s">
        <v>833</v>
      </c>
      <c r="R1283" s="20" t="s">
        <v>2124</v>
      </c>
      <c r="S1283" s="20">
        <v>20514399</v>
      </c>
      <c r="T1283" s="39"/>
      <c r="U1283" s="20"/>
      <c r="V1283" s="20"/>
      <c r="W1283" s="39"/>
      <c r="X1283" s="20"/>
      <c r="Y1283" s="20"/>
      <c r="Z1283" s="20"/>
      <c r="AA1283" s="39"/>
    </row>
    <row r="1284" spans="2:27" ht="15.75" customHeight="1">
      <c r="B1284" s="39"/>
      <c r="C1284" s="20"/>
      <c r="D1284" s="20"/>
      <c r="E1284" s="39"/>
      <c r="F1284" s="20"/>
      <c r="G1284" s="20"/>
      <c r="H1284" s="20"/>
      <c r="I1284" s="39"/>
      <c r="J1284" s="20"/>
      <c r="K1284" s="20"/>
      <c r="L1284" s="20"/>
      <c r="M1284" s="20"/>
      <c r="N1284" s="39"/>
      <c r="O1284" s="20" t="s">
        <v>291</v>
      </c>
      <c r="P1284" s="20" t="s">
        <v>531</v>
      </c>
      <c r="Q1284" s="20" t="s">
        <v>833</v>
      </c>
      <c r="R1284" s="20" t="s">
        <v>2125</v>
      </c>
      <c r="S1284" s="20">
        <v>20514370</v>
      </c>
      <c r="T1284" s="39"/>
      <c r="U1284" s="20"/>
      <c r="V1284" s="20"/>
      <c r="W1284" s="39"/>
      <c r="X1284" s="20"/>
      <c r="Y1284" s="20"/>
      <c r="Z1284" s="20"/>
      <c r="AA1284" s="39"/>
    </row>
    <row r="1285" spans="2:27" ht="15.75" customHeight="1">
      <c r="B1285" s="39"/>
      <c r="C1285" s="20"/>
      <c r="D1285" s="20"/>
      <c r="E1285" s="39"/>
      <c r="F1285" s="20"/>
      <c r="G1285" s="20"/>
      <c r="H1285" s="20"/>
      <c r="I1285" s="39"/>
      <c r="J1285" s="20"/>
      <c r="K1285" s="20"/>
      <c r="L1285" s="20"/>
      <c r="M1285" s="20"/>
      <c r="N1285" s="39"/>
      <c r="O1285" s="20" t="s">
        <v>291</v>
      </c>
      <c r="P1285" s="20" t="s">
        <v>531</v>
      </c>
      <c r="Q1285" s="20" t="s">
        <v>833</v>
      </c>
      <c r="R1285" s="20" t="s">
        <v>2126</v>
      </c>
      <c r="S1285" s="20">
        <v>20514380</v>
      </c>
      <c r="T1285" s="39"/>
      <c r="U1285" s="20"/>
      <c r="V1285" s="20"/>
      <c r="W1285" s="39"/>
      <c r="X1285" s="20"/>
      <c r="Y1285" s="20"/>
      <c r="Z1285" s="20"/>
      <c r="AA1285" s="39"/>
    </row>
    <row r="1286" spans="2:27" ht="15.75" customHeight="1">
      <c r="B1286" s="39"/>
      <c r="C1286" s="20"/>
      <c r="D1286" s="20"/>
      <c r="E1286" s="39"/>
      <c r="F1286" s="20"/>
      <c r="G1286" s="20"/>
      <c r="H1286" s="20"/>
      <c r="I1286" s="39"/>
      <c r="J1286" s="20"/>
      <c r="K1286" s="20"/>
      <c r="L1286" s="20"/>
      <c r="M1286" s="20"/>
      <c r="N1286" s="39"/>
      <c r="O1286" s="20" t="s">
        <v>291</v>
      </c>
      <c r="P1286" s="20" t="s">
        <v>531</v>
      </c>
      <c r="Q1286" s="20" t="s">
        <v>833</v>
      </c>
      <c r="R1286" s="20" t="s">
        <v>2127</v>
      </c>
      <c r="S1286" s="20">
        <v>20514385</v>
      </c>
      <c r="T1286" s="39"/>
      <c r="U1286" s="20"/>
      <c r="V1286" s="20"/>
      <c r="W1286" s="39"/>
      <c r="X1286" s="20"/>
      <c r="Y1286" s="20"/>
      <c r="Z1286" s="20"/>
      <c r="AA1286" s="39"/>
    </row>
    <row r="1287" spans="2:27" ht="15.75" customHeight="1">
      <c r="B1287" s="39"/>
      <c r="C1287" s="20"/>
      <c r="D1287" s="20"/>
      <c r="E1287" s="39"/>
      <c r="F1287" s="20"/>
      <c r="G1287" s="20"/>
      <c r="H1287" s="20"/>
      <c r="I1287" s="39"/>
      <c r="J1287" s="20"/>
      <c r="K1287" s="20"/>
      <c r="L1287" s="20"/>
      <c r="M1287" s="20"/>
      <c r="N1287" s="39"/>
      <c r="O1287" s="20" t="s">
        <v>291</v>
      </c>
      <c r="P1287" s="20" t="s">
        <v>531</v>
      </c>
      <c r="Q1287" s="20" t="s">
        <v>833</v>
      </c>
      <c r="R1287" s="20" t="s">
        <v>2128</v>
      </c>
      <c r="S1287" s="20">
        <v>20514387</v>
      </c>
      <c r="T1287" s="39"/>
      <c r="U1287" s="20"/>
      <c r="V1287" s="20"/>
      <c r="W1287" s="39"/>
      <c r="X1287" s="20"/>
      <c r="Y1287" s="20"/>
      <c r="Z1287" s="20"/>
      <c r="AA1287" s="39"/>
    </row>
    <row r="1288" spans="2:27" ht="15.75" customHeight="1">
      <c r="B1288" s="39"/>
      <c r="C1288" s="20"/>
      <c r="D1288" s="20"/>
      <c r="E1288" s="39"/>
      <c r="F1288" s="20"/>
      <c r="G1288" s="20"/>
      <c r="H1288" s="20"/>
      <c r="I1288" s="39"/>
      <c r="J1288" s="20"/>
      <c r="K1288" s="20"/>
      <c r="L1288" s="20"/>
      <c r="M1288" s="20"/>
      <c r="N1288" s="39"/>
      <c r="O1288" s="20" t="s">
        <v>291</v>
      </c>
      <c r="P1288" s="20" t="s">
        <v>531</v>
      </c>
      <c r="Q1288" s="20" t="s">
        <v>833</v>
      </c>
      <c r="R1288" s="20" t="s">
        <v>2129</v>
      </c>
      <c r="S1288" s="20">
        <v>20514389</v>
      </c>
      <c r="T1288" s="39"/>
      <c r="U1288" s="20"/>
      <c r="V1288" s="20"/>
      <c r="W1288" s="39"/>
      <c r="X1288" s="20"/>
      <c r="Y1288" s="20"/>
      <c r="Z1288" s="20"/>
      <c r="AA1288" s="39"/>
    </row>
    <row r="1289" spans="2:27" ht="15.75" customHeight="1">
      <c r="B1289" s="39"/>
      <c r="C1289" s="20"/>
      <c r="D1289" s="20"/>
      <c r="E1289" s="39"/>
      <c r="F1289" s="20"/>
      <c r="G1289" s="20"/>
      <c r="H1289" s="20"/>
      <c r="I1289" s="39"/>
      <c r="J1289" s="20"/>
      <c r="K1289" s="20"/>
      <c r="L1289" s="20"/>
      <c r="M1289" s="20"/>
      <c r="N1289" s="39"/>
      <c r="O1289" s="20" t="s">
        <v>291</v>
      </c>
      <c r="P1289" s="20" t="s">
        <v>531</v>
      </c>
      <c r="Q1289" s="20" t="s">
        <v>833</v>
      </c>
      <c r="R1289" s="20" t="s">
        <v>2130</v>
      </c>
      <c r="S1289" s="20">
        <v>20514375</v>
      </c>
      <c r="T1289" s="39"/>
      <c r="U1289" s="20"/>
      <c r="V1289" s="20"/>
      <c r="W1289" s="39"/>
      <c r="X1289" s="20"/>
      <c r="Y1289" s="20"/>
      <c r="Z1289" s="20"/>
      <c r="AA1289" s="39"/>
    </row>
    <row r="1290" spans="2:27" ht="15.75" customHeight="1">
      <c r="B1290" s="39"/>
      <c r="C1290" s="20"/>
      <c r="D1290" s="20"/>
      <c r="E1290" s="39"/>
      <c r="F1290" s="20"/>
      <c r="G1290" s="20"/>
      <c r="H1290" s="20"/>
      <c r="I1290" s="39"/>
      <c r="J1290" s="20"/>
      <c r="K1290" s="20"/>
      <c r="L1290" s="20"/>
      <c r="M1290" s="20"/>
      <c r="N1290" s="39"/>
      <c r="O1290" s="20" t="s">
        <v>291</v>
      </c>
      <c r="P1290" s="20" t="s">
        <v>531</v>
      </c>
      <c r="Q1290" s="20" t="s">
        <v>833</v>
      </c>
      <c r="R1290" s="20" t="s">
        <v>2131</v>
      </c>
      <c r="S1290" s="20">
        <v>20514395</v>
      </c>
      <c r="T1290" s="39"/>
      <c r="U1290" s="20"/>
      <c r="V1290" s="20"/>
      <c r="W1290" s="39"/>
      <c r="X1290" s="20"/>
      <c r="Y1290" s="20"/>
      <c r="Z1290" s="20"/>
      <c r="AA1290" s="39"/>
    </row>
    <row r="1291" spans="2:27" ht="15.75" customHeight="1">
      <c r="B1291" s="39"/>
      <c r="C1291" s="20"/>
      <c r="D1291" s="20"/>
      <c r="E1291" s="39"/>
      <c r="F1291" s="20"/>
      <c r="G1291" s="20"/>
      <c r="H1291" s="20"/>
      <c r="I1291" s="39"/>
      <c r="J1291" s="20"/>
      <c r="K1291" s="20"/>
      <c r="L1291" s="20"/>
      <c r="M1291" s="20"/>
      <c r="N1291" s="39"/>
      <c r="O1291" s="20" t="s">
        <v>291</v>
      </c>
      <c r="P1291" s="20" t="s">
        <v>531</v>
      </c>
      <c r="Q1291" s="20" t="s">
        <v>835</v>
      </c>
      <c r="R1291" s="20" t="s">
        <v>2132</v>
      </c>
      <c r="S1291" s="20">
        <v>20516513</v>
      </c>
      <c r="T1291" s="39"/>
      <c r="U1291" s="20"/>
      <c r="V1291" s="20"/>
      <c r="W1291" s="39"/>
      <c r="X1291" s="20"/>
      <c r="Y1291" s="20"/>
      <c r="Z1291" s="20"/>
      <c r="AA1291" s="39"/>
    </row>
    <row r="1292" spans="2:27" ht="15.75" customHeight="1">
      <c r="B1292" s="39"/>
      <c r="C1292" s="20"/>
      <c r="D1292" s="20"/>
      <c r="E1292" s="39"/>
      <c r="F1292" s="20"/>
      <c r="G1292" s="20"/>
      <c r="H1292" s="20"/>
      <c r="I1292" s="39"/>
      <c r="J1292" s="20"/>
      <c r="K1292" s="20"/>
      <c r="L1292" s="20"/>
      <c r="M1292" s="20"/>
      <c r="N1292" s="39"/>
      <c r="O1292" s="20" t="s">
        <v>291</v>
      </c>
      <c r="P1292" s="20" t="s">
        <v>531</v>
      </c>
      <c r="Q1292" s="20" t="s">
        <v>835</v>
      </c>
      <c r="R1292" s="20" t="s">
        <v>2133</v>
      </c>
      <c r="S1292" s="20">
        <v>20516514</v>
      </c>
      <c r="T1292" s="39"/>
      <c r="U1292" s="20"/>
      <c r="V1292" s="20"/>
      <c r="W1292" s="39"/>
      <c r="X1292" s="20"/>
      <c r="Y1292" s="20"/>
      <c r="Z1292" s="20"/>
      <c r="AA1292" s="39"/>
    </row>
    <row r="1293" spans="2:27" ht="15.75" customHeight="1">
      <c r="B1293" s="39"/>
      <c r="C1293" s="20"/>
      <c r="D1293" s="20"/>
      <c r="E1293" s="39"/>
      <c r="F1293" s="20"/>
      <c r="G1293" s="20"/>
      <c r="H1293" s="20"/>
      <c r="I1293" s="39"/>
      <c r="J1293" s="20"/>
      <c r="K1293" s="20"/>
      <c r="L1293" s="20"/>
      <c r="M1293" s="20"/>
      <c r="N1293" s="39"/>
      <c r="O1293" s="20" t="s">
        <v>291</v>
      </c>
      <c r="P1293" s="20" t="s">
        <v>531</v>
      </c>
      <c r="Q1293" s="20" t="s">
        <v>835</v>
      </c>
      <c r="R1293" s="20" t="s">
        <v>2134</v>
      </c>
      <c r="S1293" s="20">
        <v>20516519</v>
      </c>
      <c r="T1293" s="39"/>
      <c r="U1293" s="20"/>
      <c r="V1293" s="20"/>
      <c r="W1293" s="39"/>
      <c r="X1293" s="20"/>
      <c r="Y1293" s="20"/>
      <c r="Z1293" s="20"/>
      <c r="AA1293" s="39"/>
    </row>
    <row r="1294" spans="2:27" ht="15.75" customHeight="1">
      <c r="B1294" s="39"/>
      <c r="C1294" s="20"/>
      <c r="D1294" s="20"/>
      <c r="E1294" s="39"/>
      <c r="F1294" s="20"/>
      <c r="G1294" s="20"/>
      <c r="H1294" s="20"/>
      <c r="I1294" s="39"/>
      <c r="J1294" s="20"/>
      <c r="K1294" s="20"/>
      <c r="L1294" s="20"/>
      <c r="M1294" s="20"/>
      <c r="N1294" s="39"/>
      <c r="O1294" s="20" t="s">
        <v>291</v>
      </c>
      <c r="P1294" s="20" t="s">
        <v>531</v>
      </c>
      <c r="Q1294" s="20" t="s">
        <v>835</v>
      </c>
      <c r="R1294" s="20" t="s">
        <v>2135</v>
      </c>
      <c r="S1294" s="20">
        <v>20516523</v>
      </c>
      <c r="T1294" s="39"/>
      <c r="U1294" s="20"/>
      <c r="V1294" s="20"/>
      <c r="W1294" s="39"/>
      <c r="X1294" s="20"/>
      <c r="Y1294" s="20"/>
      <c r="Z1294" s="20"/>
      <c r="AA1294" s="39"/>
    </row>
    <row r="1295" spans="2:27" ht="15.75" customHeight="1">
      <c r="B1295" s="39"/>
      <c r="C1295" s="20"/>
      <c r="D1295" s="20"/>
      <c r="E1295" s="39"/>
      <c r="F1295" s="20"/>
      <c r="G1295" s="20"/>
      <c r="H1295" s="20"/>
      <c r="I1295" s="39"/>
      <c r="J1295" s="20"/>
      <c r="K1295" s="20"/>
      <c r="L1295" s="20"/>
      <c r="M1295" s="20"/>
      <c r="N1295" s="39"/>
      <c r="O1295" s="20" t="s">
        <v>291</v>
      </c>
      <c r="P1295" s="20" t="s">
        <v>531</v>
      </c>
      <c r="Q1295" s="20" t="s">
        <v>835</v>
      </c>
      <c r="R1295" s="20" t="s">
        <v>2136</v>
      </c>
      <c r="S1295" s="20">
        <v>20516533</v>
      </c>
      <c r="T1295" s="39"/>
      <c r="U1295" s="20"/>
      <c r="V1295" s="20"/>
      <c r="W1295" s="39"/>
      <c r="X1295" s="20"/>
      <c r="Y1295" s="20"/>
      <c r="Z1295" s="20"/>
      <c r="AA1295" s="39"/>
    </row>
    <row r="1296" spans="2:27" ht="15.75" customHeight="1">
      <c r="B1296" s="39"/>
      <c r="C1296" s="20"/>
      <c r="D1296" s="20"/>
      <c r="E1296" s="39"/>
      <c r="F1296" s="20"/>
      <c r="G1296" s="20"/>
      <c r="H1296" s="20"/>
      <c r="I1296" s="39"/>
      <c r="J1296" s="20"/>
      <c r="K1296" s="20"/>
      <c r="L1296" s="20"/>
      <c r="M1296" s="20"/>
      <c r="N1296" s="39"/>
      <c r="O1296" s="20" t="s">
        <v>291</v>
      </c>
      <c r="P1296" s="20" t="s">
        <v>531</v>
      </c>
      <c r="Q1296" s="20" t="s">
        <v>835</v>
      </c>
      <c r="R1296" s="20" t="s">
        <v>2137</v>
      </c>
      <c r="S1296" s="20">
        <v>20516538</v>
      </c>
      <c r="T1296" s="39"/>
      <c r="U1296" s="20"/>
      <c r="V1296" s="20"/>
      <c r="W1296" s="39"/>
      <c r="X1296" s="20"/>
      <c r="Y1296" s="20"/>
      <c r="Z1296" s="20"/>
      <c r="AA1296" s="39"/>
    </row>
    <row r="1297" spans="2:27" ht="15.75" customHeight="1">
      <c r="B1297" s="39"/>
      <c r="C1297" s="20"/>
      <c r="D1297" s="20"/>
      <c r="E1297" s="39"/>
      <c r="F1297" s="20"/>
      <c r="G1297" s="20"/>
      <c r="H1297" s="20"/>
      <c r="I1297" s="39"/>
      <c r="J1297" s="20"/>
      <c r="K1297" s="20"/>
      <c r="L1297" s="20"/>
      <c r="M1297" s="20"/>
      <c r="N1297" s="39"/>
      <c r="O1297" s="20" t="s">
        <v>291</v>
      </c>
      <c r="P1297" s="20" t="s">
        <v>531</v>
      </c>
      <c r="Q1297" s="20" t="s">
        <v>835</v>
      </c>
      <c r="R1297" s="20" t="s">
        <v>2138</v>
      </c>
      <c r="S1297" s="20">
        <v>20516542</v>
      </c>
      <c r="T1297" s="39"/>
      <c r="U1297" s="20"/>
      <c r="V1297" s="20"/>
      <c r="W1297" s="39"/>
      <c r="X1297" s="20"/>
      <c r="Y1297" s="20"/>
      <c r="Z1297" s="20"/>
      <c r="AA1297" s="39"/>
    </row>
    <row r="1298" spans="2:27" ht="15.75" customHeight="1">
      <c r="B1298" s="39"/>
      <c r="C1298" s="20"/>
      <c r="D1298" s="20"/>
      <c r="E1298" s="39"/>
      <c r="F1298" s="20"/>
      <c r="G1298" s="20"/>
      <c r="H1298" s="20"/>
      <c r="I1298" s="39"/>
      <c r="J1298" s="20"/>
      <c r="K1298" s="20"/>
      <c r="L1298" s="20"/>
      <c r="M1298" s="20"/>
      <c r="N1298" s="39"/>
      <c r="O1298" s="20" t="s">
        <v>291</v>
      </c>
      <c r="P1298" s="20" t="s">
        <v>531</v>
      </c>
      <c r="Q1298" s="20" t="s">
        <v>835</v>
      </c>
      <c r="R1298" s="20" t="s">
        <v>2139</v>
      </c>
      <c r="S1298" s="20">
        <v>20516547</v>
      </c>
      <c r="T1298" s="39"/>
      <c r="U1298" s="20"/>
      <c r="V1298" s="20"/>
      <c r="W1298" s="39"/>
      <c r="X1298" s="20"/>
      <c r="Y1298" s="20"/>
      <c r="Z1298" s="20"/>
      <c r="AA1298" s="39"/>
    </row>
    <row r="1299" spans="2:27" ht="15.75" customHeight="1">
      <c r="B1299" s="39"/>
      <c r="C1299" s="20"/>
      <c r="D1299" s="20"/>
      <c r="E1299" s="39"/>
      <c r="F1299" s="20"/>
      <c r="G1299" s="20"/>
      <c r="H1299" s="20"/>
      <c r="I1299" s="39"/>
      <c r="J1299" s="20"/>
      <c r="K1299" s="20"/>
      <c r="L1299" s="20"/>
      <c r="M1299" s="20"/>
      <c r="N1299" s="39"/>
      <c r="O1299" s="20" t="s">
        <v>291</v>
      </c>
      <c r="P1299" s="20" t="s">
        <v>531</v>
      </c>
      <c r="Q1299" s="20" t="s">
        <v>835</v>
      </c>
      <c r="R1299" s="20" t="s">
        <v>2140</v>
      </c>
      <c r="S1299" s="20">
        <v>20516557</v>
      </c>
      <c r="T1299" s="39"/>
      <c r="U1299" s="20"/>
      <c r="V1299" s="20"/>
      <c r="W1299" s="39"/>
      <c r="X1299" s="20"/>
      <c r="Y1299" s="20"/>
      <c r="Z1299" s="20"/>
      <c r="AA1299" s="39"/>
    </row>
    <row r="1300" spans="2:27" ht="15.75" customHeight="1">
      <c r="B1300" s="39"/>
      <c r="C1300" s="20"/>
      <c r="D1300" s="20"/>
      <c r="E1300" s="39"/>
      <c r="F1300" s="20"/>
      <c r="G1300" s="20"/>
      <c r="H1300" s="20"/>
      <c r="I1300" s="39"/>
      <c r="J1300" s="20"/>
      <c r="K1300" s="20"/>
      <c r="L1300" s="20"/>
      <c r="M1300" s="20"/>
      <c r="N1300" s="39"/>
      <c r="O1300" s="20" t="s">
        <v>291</v>
      </c>
      <c r="P1300" s="20" t="s">
        <v>531</v>
      </c>
      <c r="Q1300" s="20" t="s">
        <v>835</v>
      </c>
      <c r="R1300" s="20" t="s">
        <v>1560</v>
      </c>
      <c r="S1300" s="20">
        <v>20516566</v>
      </c>
      <c r="T1300" s="39"/>
      <c r="U1300" s="20"/>
      <c r="V1300" s="20"/>
      <c r="W1300" s="39"/>
      <c r="X1300" s="20"/>
      <c r="Y1300" s="20"/>
      <c r="Z1300" s="20"/>
      <c r="AA1300" s="39"/>
    </row>
    <row r="1301" spans="2:27" ht="15.75" customHeight="1">
      <c r="B1301" s="39"/>
      <c r="C1301" s="20"/>
      <c r="D1301" s="20"/>
      <c r="E1301" s="39"/>
      <c r="F1301" s="20"/>
      <c r="G1301" s="20"/>
      <c r="H1301" s="20"/>
      <c r="I1301" s="39"/>
      <c r="J1301" s="20"/>
      <c r="K1301" s="20"/>
      <c r="L1301" s="20"/>
      <c r="M1301" s="20"/>
      <c r="N1301" s="39"/>
      <c r="O1301" s="20" t="s">
        <v>291</v>
      </c>
      <c r="P1301" s="20" t="s">
        <v>531</v>
      </c>
      <c r="Q1301" s="20" t="s">
        <v>835</v>
      </c>
      <c r="R1301" s="20" t="s">
        <v>2141</v>
      </c>
      <c r="S1301" s="20">
        <v>20516599</v>
      </c>
      <c r="T1301" s="39"/>
      <c r="U1301" s="20"/>
      <c r="V1301" s="20"/>
      <c r="W1301" s="39"/>
      <c r="X1301" s="20"/>
      <c r="Y1301" s="20"/>
      <c r="Z1301" s="20"/>
      <c r="AA1301" s="39"/>
    </row>
    <row r="1302" spans="2:27" ht="15.75" customHeight="1">
      <c r="B1302" s="39"/>
      <c r="C1302" s="20"/>
      <c r="D1302" s="20"/>
      <c r="E1302" s="39"/>
      <c r="F1302" s="20"/>
      <c r="G1302" s="20"/>
      <c r="H1302" s="20"/>
      <c r="I1302" s="39"/>
      <c r="J1302" s="20"/>
      <c r="K1302" s="20"/>
      <c r="L1302" s="20"/>
      <c r="M1302" s="20"/>
      <c r="N1302" s="39"/>
      <c r="O1302" s="20" t="s">
        <v>291</v>
      </c>
      <c r="P1302" s="20" t="s">
        <v>531</v>
      </c>
      <c r="Q1302" s="20" t="s">
        <v>836</v>
      </c>
      <c r="R1302" s="20" t="s">
        <v>2142</v>
      </c>
      <c r="S1302" s="20">
        <v>20517313</v>
      </c>
      <c r="T1302" s="39"/>
      <c r="U1302" s="20"/>
      <c r="V1302" s="20"/>
      <c r="W1302" s="39"/>
      <c r="X1302" s="20"/>
      <c r="Y1302" s="20"/>
      <c r="Z1302" s="20"/>
      <c r="AA1302" s="39"/>
    </row>
    <row r="1303" spans="2:27" ht="15.75" customHeight="1">
      <c r="B1303" s="39"/>
      <c r="C1303" s="20"/>
      <c r="D1303" s="20"/>
      <c r="E1303" s="39"/>
      <c r="F1303" s="20"/>
      <c r="G1303" s="20"/>
      <c r="H1303" s="20"/>
      <c r="I1303" s="39"/>
      <c r="J1303" s="20"/>
      <c r="K1303" s="20"/>
      <c r="L1303" s="20"/>
      <c r="M1303" s="20"/>
      <c r="N1303" s="39"/>
      <c r="O1303" s="20" t="s">
        <v>291</v>
      </c>
      <c r="P1303" s="20" t="s">
        <v>531</v>
      </c>
      <c r="Q1303" s="20" t="s">
        <v>836</v>
      </c>
      <c r="R1303" s="20" t="s">
        <v>2143</v>
      </c>
      <c r="S1303" s="20">
        <v>20517315</v>
      </c>
      <c r="T1303" s="39"/>
      <c r="U1303" s="20"/>
      <c r="V1303" s="20"/>
      <c r="W1303" s="39"/>
      <c r="X1303" s="20"/>
      <c r="Y1303" s="20"/>
      <c r="Z1303" s="20"/>
      <c r="AA1303" s="39"/>
    </row>
    <row r="1304" spans="2:27" ht="15.75" customHeight="1">
      <c r="B1304" s="39"/>
      <c r="C1304" s="20"/>
      <c r="D1304" s="20"/>
      <c r="E1304" s="39"/>
      <c r="F1304" s="20"/>
      <c r="G1304" s="20"/>
      <c r="H1304" s="20"/>
      <c r="I1304" s="39"/>
      <c r="J1304" s="20"/>
      <c r="K1304" s="20"/>
      <c r="L1304" s="20"/>
      <c r="M1304" s="20"/>
      <c r="N1304" s="39"/>
      <c r="O1304" s="20" t="s">
        <v>291</v>
      </c>
      <c r="P1304" s="20" t="s">
        <v>531</v>
      </c>
      <c r="Q1304" s="20" t="s">
        <v>836</v>
      </c>
      <c r="R1304" s="20" t="s">
        <v>2144</v>
      </c>
      <c r="S1304" s="20">
        <v>20517323</v>
      </c>
      <c r="T1304" s="39"/>
      <c r="U1304" s="20"/>
      <c r="V1304" s="20"/>
      <c r="W1304" s="39"/>
      <c r="X1304" s="20"/>
      <c r="Y1304" s="20"/>
      <c r="Z1304" s="20"/>
      <c r="AA1304" s="39"/>
    </row>
    <row r="1305" spans="2:27" ht="15.75" customHeight="1">
      <c r="B1305" s="39"/>
      <c r="C1305" s="20"/>
      <c r="D1305" s="20"/>
      <c r="E1305" s="39"/>
      <c r="F1305" s="20"/>
      <c r="G1305" s="20"/>
      <c r="H1305" s="20"/>
      <c r="I1305" s="39"/>
      <c r="J1305" s="20"/>
      <c r="K1305" s="20"/>
      <c r="L1305" s="20"/>
      <c r="M1305" s="20"/>
      <c r="N1305" s="39"/>
      <c r="O1305" s="20" t="s">
        <v>291</v>
      </c>
      <c r="P1305" s="20" t="s">
        <v>531</v>
      </c>
      <c r="Q1305" s="20" t="s">
        <v>836</v>
      </c>
      <c r="R1305" s="20" t="s">
        <v>2145</v>
      </c>
      <c r="S1305" s="20">
        <v>20517331</v>
      </c>
      <c r="T1305" s="39"/>
      <c r="U1305" s="20"/>
      <c r="V1305" s="20"/>
      <c r="W1305" s="39"/>
      <c r="X1305" s="20"/>
      <c r="Y1305" s="20"/>
      <c r="Z1305" s="20"/>
      <c r="AA1305" s="39"/>
    </row>
    <row r="1306" spans="2:27" ht="15.75" customHeight="1">
      <c r="B1306" s="39"/>
      <c r="C1306" s="20"/>
      <c r="D1306" s="20"/>
      <c r="E1306" s="39"/>
      <c r="F1306" s="20"/>
      <c r="G1306" s="20"/>
      <c r="H1306" s="20"/>
      <c r="I1306" s="39"/>
      <c r="J1306" s="20"/>
      <c r="K1306" s="20"/>
      <c r="L1306" s="20"/>
      <c r="M1306" s="20"/>
      <c r="N1306" s="39"/>
      <c r="O1306" s="20" t="s">
        <v>291</v>
      </c>
      <c r="P1306" s="20" t="s">
        <v>531</v>
      </c>
      <c r="Q1306" s="20" t="s">
        <v>836</v>
      </c>
      <c r="R1306" s="20" t="s">
        <v>2146</v>
      </c>
      <c r="S1306" s="20">
        <v>20517339</v>
      </c>
      <c r="T1306" s="39"/>
      <c r="U1306" s="20"/>
      <c r="V1306" s="20"/>
      <c r="W1306" s="39"/>
      <c r="X1306" s="20"/>
      <c r="Y1306" s="20"/>
      <c r="Z1306" s="20"/>
      <c r="AA1306" s="39"/>
    </row>
    <row r="1307" spans="2:27" ht="15.75" customHeight="1">
      <c r="B1307" s="39"/>
      <c r="C1307" s="20"/>
      <c r="D1307" s="20"/>
      <c r="E1307" s="39"/>
      <c r="F1307" s="20"/>
      <c r="G1307" s="20"/>
      <c r="H1307" s="20"/>
      <c r="I1307" s="39"/>
      <c r="J1307" s="20"/>
      <c r="K1307" s="20"/>
      <c r="L1307" s="20"/>
      <c r="M1307" s="20"/>
      <c r="N1307" s="39"/>
      <c r="O1307" s="20" t="s">
        <v>291</v>
      </c>
      <c r="P1307" s="20" t="s">
        <v>531</v>
      </c>
      <c r="Q1307" s="20" t="s">
        <v>836</v>
      </c>
      <c r="R1307" s="20" t="s">
        <v>2147</v>
      </c>
      <c r="S1307" s="20">
        <v>20517355</v>
      </c>
      <c r="T1307" s="39"/>
      <c r="U1307" s="20"/>
      <c r="V1307" s="20"/>
      <c r="W1307" s="39"/>
      <c r="X1307" s="20"/>
      <c r="Y1307" s="20"/>
      <c r="Z1307" s="20"/>
      <c r="AA1307" s="39"/>
    </row>
    <row r="1308" spans="2:27" ht="15.75" customHeight="1">
      <c r="B1308" s="39"/>
      <c r="C1308" s="20"/>
      <c r="D1308" s="20"/>
      <c r="E1308" s="39"/>
      <c r="F1308" s="20"/>
      <c r="G1308" s="20"/>
      <c r="H1308" s="20"/>
      <c r="I1308" s="39"/>
      <c r="J1308" s="20"/>
      <c r="K1308" s="20"/>
      <c r="L1308" s="20"/>
      <c r="M1308" s="20"/>
      <c r="N1308" s="39"/>
      <c r="O1308" s="20" t="s">
        <v>291</v>
      </c>
      <c r="P1308" s="20" t="s">
        <v>531</v>
      </c>
      <c r="Q1308" s="20" t="s">
        <v>836</v>
      </c>
      <c r="R1308" s="20" t="s">
        <v>2148</v>
      </c>
      <c r="S1308" s="20">
        <v>20517365</v>
      </c>
      <c r="T1308" s="39"/>
      <c r="U1308" s="20"/>
      <c r="V1308" s="20"/>
      <c r="W1308" s="39"/>
      <c r="X1308" s="20"/>
      <c r="Y1308" s="20"/>
      <c r="Z1308" s="20"/>
      <c r="AA1308" s="39"/>
    </row>
    <row r="1309" spans="2:27" ht="15.75" customHeight="1">
      <c r="B1309" s="39"/>
      <c r="C1309" s="20"/>
      <c r="D1309" s="20"/>
      <c r="E1309" s="39"/>
      <c r="F1309" s="20"/>
      <c r="G1309" s="20"/>
      <c r="H1309" s="20"/>
      <c r="I1309" s="39"/>
      <c r="J1309" s="20"/>
      <c r="K1309" s="20"/>
      <c r="L1309" s="20"/>
      <c r="M1309" s="20"/>
      <c r="N1309" s="39"/>
      <c r="O1309" s="20" t="s">
        <v>291</v>
      </c>
      <c r="P1309" s="20" t="s">
        <v>531</v>
      </c>
      <c r="Q1309" s="20" t="s">
        <v>836</v>
      </c>
      <c r="R1309" s="20" t="s">
        <v>2149</v>
      </c>
      <c r="S1309" s="20">
        <v>20517387</v>
      </c>
      <c r="T1309" s="39"/>
      <c r="U1309" s="20"/>
      <c r="V1309" s="20"/>
      <c r="W1309" s="39"/>
      <c r="X1309" s="20"/>
      <c r="Y1309" s="20"/>
      <c r="Z1309" s="20"/>
      <c r="AA1309" s="39"/>
    </row>
    <row r="1310" spans="2:27" ht="15.75" customHeight="1">
      <c r="B1310" s="39"/>
      <c r="C1310" s="20"/>
      <c r="D1310" s="20"/>
      <c r="E1310" s="39"/>
      <c r="F1310" s="20"/>
      <c r="G1310" s="20"/>
      <c r="H1310" s="20"/>
      <c r="I1310" s="39"/>
      <c r="J1310" s="20"/>
      <c r="K1310" s="20"/>
      <c r="L1310" s="20"/>
      <c r="M1310" s="20"/>
      <c r="N1310" s="39"/>
      <c r="O1310" s="20" t="s">
        <v>291</v>
      </c>
      <c r="P1310" s="20" t="s">
        <v>531</v>
      </c>
      <c r="Q1310" s="20" t="s">
        <v>836</v>
      </c>
      <c r="R1310" s="20" t="s">
        <v>2150</v>
      </c>
      <c r="S1310" s="20">
        <v>20517399</v>
      </c>
      <c r="T1310" s="39"/>
      <c r="U1310" s="20"/>
      <c r="V1310" s="20"/>
      <c r="W1310" s="39"/>
      <c r="X1310" s="20"/>
      <c r="Y1310" s="20"/>
      <c r="Z1310" s="20"/>
      <c r="AA1310" s="39"/>
    </row>
    <row r="1311" spans="2:27" ht="15.75" customHeight="1">
      <c r="B1311" s="39"/>
      <c r="C1311" s="20"/>
      <c r="D1311" s="20"/>
      <c r="E1311" s="39"/>
      <c r="F1311" s="20"/>
      <c r="G1311" s="20"/>
      <c r="H1311" s="20"/>
      <c r="I1311" s="39"/>
      <c r="J1311" s="20"/>
      <c r="K1311" s="20"/>
      <c r="L1311" s="20"/>
      <c r="M1311" s="20"/>
      <c r="N1311" s="39"/>
      <c r="O1311" s="20" t="s">
        <v>291</v>
      </c>
      <c r="P1311" s="20" t="s">
        <v>531</v>
      </c>
      <c r="Q1311" s="20" t="s">
        <v>838</v>
      </c>
      <c r="R1311" s="20" t="s">
        <v>2151</v>
      </c>
      <c r="S1311" s="20">
        <v>20515811</v>
      </c>
      <c r="T1311" s="39"/>
      <c r="U1311" s="20"/>
      <c r="V1311" s="20"/>
      <c r="W1311" s="39"/>
      <c r="X1311" s="20"/>
      <c r="Y1311" s="20"/>
      <c r="Z1311" s="20"/>
      <c r="AA1311" s="39"/>
    </row>
    <row r="1312" spans="2:27" ht="15.75" customHeight="1">
      <c r="B1312" s="39"/>
      <c r="C1312" s="20"/>
      <c r="D1312" s="20"/>
      <c r="E1312" s="39"/>
      <c r="F1312" s="20"/>
      <c r="G1312" s="20"/>
      <c r="H1312" s="20"/>
      <c r="I1312" s="39"/>
      <c r="J1312" s="20"/>
      <c r="K1312" s="20"/>
      <c r="L1312" s="20"/>
      <c r="M1312" s="20"/>
      <c r="N1312" s="39"/>
      <c r="O1312" s="20" t="s">
        <v>291</v>
      </c>
      <c r="P1312" s="20" t="s">
        <v>531</v>
      </c>
      <c r="Q1312" s="20" t="s">
        <v>838</v>
      </c>
      <c r="R1312" s="20" t="s">
        <v>2152</v>
      </c>
      <c r="S1312" s="20">
        <v>20515847</v>
      </c>
      <c r="T1312" s="39"/>
      <c r="U1312" s="20"/>
      <c r="V1312" s="20"/>
      <c r="W1312" s="39"/>
      <c r="X1312" s="20"/>
      <c r="Y1312" s="20"/>
      <c r="Z1312" s="20"/>
      <c r="AA1312" s="39"/>
    </row>
    <row r="1313" spans="2:27" ht="15.75" customHeight="1">
      <c r="B1313" s="39"/>
      <c r="C1313" s="20"/>
      <c r="D1313" s="20"/>
      <c r="E1313" s="39"/>
      <c r="F1313" s="20"/>
      <c r="G1313" s="20"/>
      <c r="H1313" s="20"/>
      <c r="I1313" s="39"/>
      <c r="J1313" s="20"/>
      <c r="K1313" s="20"/>
      <c r="L1313" s="20"/>
      <c r="M1313" s="20"/>
      <c r="N1313" s="39"/>
      <c r="O1313" s="20" t="s">
        <v>291</v>
      </c>
      <c r="P1313" s="20" t="s">
        <v>531</v>
      </c>
      <c r="Q1313" s="20" t="s">
        <v>838</v>
      </c>
      <c r="R1313" s="20" t="s">
        <v>991</v>
      </c>
      <c r="S1313" s="20">
        <v>20515852</v>
      </c>
      <c r="T1313" s="39"/>
      <c r="U1313" s="20"/>
      <c r="V1313" s="20"/>
      <c r="W1313" s="39"/>
      <c r="X1313" s="20"/>
      <c r="Y1313" s="20"/>
      <c r="Z1313" s="20"/>
      <c r="AA1313" s="39"/>
    </row>
    <row r="1314" spans="2:27" ht="15.75" customHeight="1">
      <c r="B1314" s="39"/>
      <c r="C1314" s="20"/>
      <c r="D1314" s="20"/>
      <c r="E1314" s="39"/>
      <c r="F1314" s="20"/>
      <c r="G1314" s="20"/>
      <c r="H1314" s="20"/>
      <c r="I1314" s="39"/>
      <c r="J1314" s="20"/>
      <c r="K1314" s="20"/>
      <c r="L1314" s="20"/>
      <c r="M1314" s="20"/>
      <c r="N1314" s="39"/>
      <c r="O1314" s="20" t="s">
        <v>291</v>
      </c>
      <c r="P1314" s="20" t="s">
        <v>531</v>
      </c>
      <c r="Q1314" s="20" t="s">
        <v>838</v>
      </c>
      <c r="R1314" s="20" t="s">
        <v>2153</v>
      </c>
      <c r="S1314" s="20">
        <v>20515859</v>
      </c>
      <c r="T1314" s="39"/>
      <c r="U1314" s="20"/>
      <c r="V1314" s="20"/>
      <c r="W1314" s="39"/>
      <c r="X1314" s="20"/>
      <c r="Y1314" s="20"/>
      <c r="Z1314" s="20"/>
      <c r="AA1314" s="39"/>
    </row>
    <row r="1315" spans="2:27" ht="15.75" customHeight="1">
      <c r="B1315" s="39"/>
      <c r="C1315" s="20"/>
      <c r="D1315" s="20"/>
      <c r="E1315" s="39"/>
      <c r="F1315" s="20"/>
      <c r="G1315" s="20"/>
      <c r="H1315" s="20"/>
      <c r="I1315" s="39"/>
      <c r="J1315" s="20"/>
      <c r="K1315" s="20"/>
      <c r="L1315" s="20"/>
      <c r="M1315" s="20"/>
      <c r="N1315" s="39"/>
      <c r="O1315" s="20" t="s">
        <v>291</v>
      </c>
      <c r="P1315" s="20" t="s">
        <v>531</v>
      </c>
      <c r="Q1315" s="20" t="s">
        <v>838</v>
      </c>
      <c r="R1315" s="20" t="s">
        <v>2154</v>
      </c>
      <c r="S1315" s="20">
        <v>20515823</v>
      </c>
      <c r="T1315" s="39"/>
      <c r="U1315" s="20"/>
      <c r="V1315" s="20"/>
      <c r="W1315" s="39"/>
      <c r="X1315" s="20"/>
      <c r="Y1315" s="20"/>
      <c r="Z1315" s="20"/>
      <c r="AA1315" s="39"/>
    </row>
    <row r="1316" spans="2:27" ht="15.75" customHeight="1">
      <c r="B1316" s="39"/>
      <c r="C1316" s="20"/>
      <c r="D1316" s="20"/>
      <c r="E1316" s="39"/>
      <c r="F1316" s="20"/>
      <c r="G1316" s="20"/>
      <c r="H1316" s="20"/>
      <c r="I1316" s="39"/>
      <c r="J1316" s="20"/>
      <c r="K1316" s="20"/>
      <c r="L1316" s="20"/>
      <c r="M1316" s="20"/>
      <c r="N1316" s="39"/>
      <c r="O1316" s="20" t="s">
        <v>291</v>
      </c>
      <c r="P1316" s="20" t="s">
        <v>531</v>
      </c>
      <c r="Q1316" s="20" t="s">
        <v>838</v>
      </c>
      <c r="R1316" s="20" t="s">
        <v>2155</v>
      </c>
      <c r="S1316" s="20">
        <v>20515835</v>
      </c>
      <c r="T1316" s="39"/>
      <c r="U1316" s="20"/>
      <c r="V1316" s="20"/>
      <c r="W1316" s="39"/>
      <c r="X1316" s="20"/>
      <c r="Y1316" s="20"/>
      <c r="Z1316" s="20"/>
      <c r="AA1316" s="39"/>
    </row>
    <row r="1317" spans="2:27" ht="15.75" customHeight="1">
      <c r="B1317" s="39"/>
      <c r="C1317" s="20"/>
      <c r="D1317" s="20"/>
      <c r="E1317" s="39"/>
      <c r="F1317" s="20"/>
      <c r="G1317" s="20"/>
      <c r="H1317" s="20"/>
      <c r="I1317" s="39"/>
      <c r="J1317" s="20"/>
      <c r="K1317" s="20"/>
      <c r="L1317" s="20"/>
      <c r="M1317" s="20"/>
      <c r="N1317" s="39"/>
      <c r="O1317" s="20" t="s">
        <v>291</v>
      </c>
      <c r="P1317" s="20" t="s">
        <v>531</v>
      </c>
      <c r="Q1317" s="20" t="s">
        <v>838</v>
      </c>
      <c r="R1317" s="20" t="s">
        <v>2156</v>
      </c>
      <c r="S1317" s="20">
        <v>20515871</v>
      </c>
      <c r="T1317" s="39"/>
      <c r="U1317" s="20"/>
      <c r="V1317" s="20"/>
      <c r="W1317" s="39"/>
      <c r="X1317" s="20"/>
      <c r="Y1317" s="20"/>
      <c r="Z1317" s="20"/>
      <c r="AA1317" s="39"/>
    </row>
    <row r="1318" spans="2:27" ht="15.75" customHeight="1">
      <c r="B1318" s="39"/>
      <c r="C1318" s="20"/>
      <c r="D1318" s="20"/>
      <c r="E1318" s="39"/>
      <c r="F1318" s="20"/>
      <c r="G1318" s="20"/>
      <c r="H1318" s="20"/>
      <c r="I1318" s="39"/>
      <c r="J1318" s="20"/>
      <c r="K1318" s="20"/>
      <c r="L1318" s="20"/>
      <c r="M1318" s="20"/>
      <c r="N1318" s="39"/>
      <c r="O1318" s="20" t="s">
        <v>291</v>
      </c>
      <c r="P1318" s="20" t="s">
        <v>531</v>
      </c>
      <c r="Q1318" s="20" t="s">
        <v>838</v>
      </c>
      <c r="R1318" s="20" t="s">
        <v>2157</v>
      </c>
      <c r="S1318" s="20">
        <v>20515899</v>
      </c>
      <c r="T1318" s="39"/>
      <c r="U1318" s="20"/>
      <c r="V1318" s="20"/>
      <c r="W1318" s="39"/>
      <c r="X1318" s="20"/>
      <c r="Y1318" s="20"/>
      <c r="Z1318" s="20"/>
      <c r="AA1318" s="39"/>
    </row>
    <row r="1319" spans="2:27" ht="15.75" customHeight="1">
      <c r="B1319" s="39"/>
      <c r="C1319" s="20"/>
      <c r="D1319" s="20"/>
      <c r="E1319" s="39"/>
      <c r="F1319" s="20"/>
      <c r="G1319" s="20"/>
      <c r="H1319" s="20"/>
      <c r="I1319" s="39"/>
      <c r="J1319" s="20"/>
      <c r="K1319" s="20"/>
      <c r="L1319" s="20"/>
      <c r="M1319" s="20"/>
      <c r="N1319" s="39"/>
      <c r="O1319" s="20" t="s">
        <v>291</v>
      </c>
      <c r="P1319" s="20" t="s">
        <v>531</v>
      </c>
      <c r="Q1319" s="20" t="s">
        <v>838</v>
      </c>
      <c r="R1319" s="20" t="s">
        <v>1036</v>
      </c>
      <c r="S1319" s="20">
        <v>20515883</v>
      </c>
      <c r="T1319" s="39"/>
      <c r="U1319" s="20"/>
      <c r="V1319" s="20"/>
      <c r="W1319" s="39"/>
      <c r="X1319" s="20"/>
      <c r="Y1319" s="20"/>
      <c r="Z1319" s="20"/>
      <c r="AA1319" s="39"/>
    </row>
    <row r="1320" spans="2:27" ht="15.75" customHeight="1">
      <c r="B1320" s="39"/>
      <c r="C1320" s="20"/>
      <c r="D1320" s="20"/>
      <c r="E1320" s="39"/>
      <c r="F1320" s="20"/>
      <c r="G1320" s="20"/>
      <c r="H1320" s="20"/>
      <c r="I1320" s="39"/>
      <c r="J1320" s="20"/>
      <c r="K1320" s="20"/>
      <c r="L1320" s="20"/>
      <c r="M1320" s="20"/>
      <c r="N1320" s="39"/>
      <c r="O1320" s="20" t="s">
        <v>291</v>
      </c>
      <c r="P1320" s="20" t="s">
        <v>531</v>
      </c>
      <c r="Q1320" s="20" t="s">
        <v>838</v>
      </c>
      <c r="R1320" s="20" t="s">
        <v>2158</v>
      </c>
      <c r="S1320" s="20">
        <v>20515828</v>
      </c>
      <c r="T1320" s="39"/>
      <c r="U1320" s="20"/>
      <c r="V1320" s="20"/>
      <c r="W1320" s="39"/>
      <c r="X1320" s="20"/>
      <c r="Y1320" s="20"/>
      <c r="Z1320" s="20"/>
      <c r="AA1320" s="39"/>
    </row>
    <row r="1321" spans="2:27" ht="15.75" customHeight="1">
      <c r="B1321" s="39"/>
      <c r="C1321" s="20"/>
      <c r="D1321" s="20"/>
      <c r="E1321" s="39"/>
      <c r="F1321" s="20"/>
      <c r="G1321" s="20"/>
      <c r="H1321" s="20"/>
      <c r="I1321" s="39"/>
      <c r="J1321" s="20"/>
      <c r="K1321" s="20"/>
      <c r="L1321" s="20"/>
      <c r="M1321" s="20"/>
      <c r="N1321" s="39"/>
      <c r="O1321" s="20" t="s">
        <v>291</v>
      </c>
      <c r="P1321" s="20" t="s">
        <v>531</v>
      </c>
      <c r="Q1321" s="20" t="s">
        <v>838</v>
      </c>
      <c r="R1321" s="20" t="s">
        <v>2159</v>
      </c>
      <c r="S1321" s="20">
        <v>20515838</v>
      </c>
      <c r="T1321" s="39"/>
      <c r="U1321" s="20"/>
      <c r="V1321" s="20"/>
      <c r="W1321" s="39"/>
      <c r="X1321" s="20"/>
      <c r="Y1321" s="20"/>
      <c r="Z1321" s="20"/>
      <c r="AA1321" s="39"/>
    </row>
    <row r="1322" spans="2:27" ht="15.75" customHeight="1">
      <c r="B1322" s="39"/>
      <c r="C1322" s="20"/>
      <c r="D1322" s="20"/>
      <c r="E1322" s="39"/>
      <c r="F1322" s="20"/>
      <c r="G1322" s="20"/>
      <c r="H1322" s="20"/>
      <c r="I1322" s="39"/>
      <c r="J1322" s="20"/>
      <c r="K1322" s="20"/>
      <c r="L1322" s="20"/>
      <c r="M1322" s="20"/>
      <c r="N1322" s="39"/>
      <c r="O1322" s="20" t="s">
        <v>291</v>
      </c>
      <c r="P1322" s="20" t="s">
        <v>535</v>
      </c>
      <c r="Q1322" s="20" t="s">
        <v>840</v>
      </c>
      <c r="R1322" s="20" t="s">
        <v>2160</v>
      </c>
      <c r="S1322" s="20">
        <v>20750710</v>
      </c>
      <c r="T1322" s="39"/>
      <c r="U1322" s="20"/>
      <c r="V1322" s="20"/>
      <c r="W1322" s="39"/>
      <c r="X1322" s="20"/>
      <c r="Y1322" s="20"/>
      <c r="Z1322" s="20"/>
      <c r="AA1322" s="39"/>
    </row>
    <row r="1323" spans="2:27" ht="15.75" customHeight="1">
      <c r="B1323" s="39"/>
      <c r="C1323" s="20"/>
      <c r="D1323" s="20"/>
      <c r="E1323" s="39"/>
      <c r="F1323" s="20"/>
      <c r="G1323" s="20"/>
      <c r="H1323" s="20"/>
      <c r="I1323" s="39"/>
      <c r="J1323" s="20"/>
      <c r="K1323" s="20"/>
      <c r="L1323" s="20"/>
      <c r="M1323" s="20"/>
      <c r="N1323" s="39"/>
      <c r="O1323" s="20" t="s">
        <v>291</v>
      </c>
      <c r="P1323" s="20" t="s">
        <v>535</v>
      </c>
      <c r="Q1323" s="20" t="s">
        <v>840</v>
      </c>
      <c r="R1323" s="20" t="s">
        <v>2161</v>
      </c>
      <c r="S1323" s="20">
        <v>20750712</v>
      </c>
      <c r="T1323" s="39"/>
      <c r="U1323" s="20"/>
      <c r="V1323" s="20"/>
      <c r="W1323" s="39"/>
      <c r="X1323" s="20"/>
      <c r="Y1323" s="20"/>
      <c r="Z1323" s="20"/>
      <c r="AA1323" s="39"/>
    </row>
    <row r="1324" spans="2:27" ht="15.75" customHeight="1">
      <c r="B1324" s="39"/>
      <c r="C1324" s="20"/>
      <c r="D1324" s="20"/>
      <c r="E1324" s="39"/>
      <c r="F1324" s="20"/>
      <c r="G1324" s="20"/>
      <c r="H1324" s="20"/>
      <c r="I1324" s="39"/>
      <c r="J1324" s="20"/>
      <c r="K1324" s="20"/>
      <c r="L1324" s="20"/>
      <c r="M1324" s="20"/>
      <c r="N1324" s="39"/>
      <c r="O1324" s="20" t="s">
        <v>291</v>
      </c>
      <c r="P1324" s="20" t="s">
        <v>535</v>
      </c>
      <c r="Q1324" s="20" t="s">
        <v>840</v>
      </c>
      <c r="R1324" s="20" t="s">
        <v>840</v>
      </c>
      <c r="S1324" s="20">
        <v>20750724</v>
      </c>
      <c r="T1324" s="39"/>
      <c r="U1324" s="20"/>
      <c r="V1324" s="20"/>
      <c r="W1324" s="39"/>
      <c r="X1324" s="20"/>
      <c r="Y1324" s="20"/>
      <c r="Z1324" s="20"/>
      <c r="AA1324" s="39"/>
    </row>
    <row r="1325" spans="2:27" ht="15.75" customHeight="1">
      <c r="B1325" s="39"/>
      <c r="C1325" s="20"/>
      <c r="D1325" s="20"/>
      <c r="E1325" s="39"/>
      <c r="F1325" s="20"/>
      <c r="G1325" s="20"/>
      <c r="H1325" s="20"/>
      <c r="I1325" s="39"/>
      <c r="J1325" s="20"/>
      <c r="K1325" s="20"/>
      <c r="L1325" s="20"/>
      <c r="M1325" s="20"/>
      <c r="N1325" s="39"/>
      <c r="O1325" s="20" t="s">
        <v>291</v>
      </c>
      <c r="P1325" s="20" t="s">
        <v>535</v>
      </c>
      <c r="Q1325" s="20" t="s">
        <v>840</v>
      </c>
      <c r="R1325" s="20" t="s">
        <v>2162</v>
      </c>
      <c r="S1325" s="20">
        <v>20750799</v>
      </c>
      <c r="T1325" s="39"/>
      <c r="U1325" s="20"/>
      <c r="V1325" s="20"/>
      <c r="W1325" s="39"/>
      <c r="X1325" s="20"/>
      <c r="Y1325" s="20"/>
      <c r="Z1325" s="20"/>
      <c r="AA1325" s="39"/>
    </row>
    <row r="1326" spans="2:27" ht="15.75" customHeight="1">
      <c r="B1326" s="39"/>
      <c r="C1326" s="20"/>
      <c r="D1326" s="20"/>
      <c r="E1326" s="39"/>
      <c r="F1326" s="20"/>
      <c r="G1326" s="20"/>
      <c r="H1326" s="20"/>
      <c r="I1326" s="39"/>
      <c r="J1326" s="20"/>
      <c r="K1326" s="20"/>
      <c r="L1326" s="20"/>
      <c r="M1326" s="20"/>
      <c r="N1326" s="39"/>
      <c r="O1326" s="20" t="s">
        <v>291</v>
      </c>
      <c r="P1326" s="20" t="s">
        <v>535</v>
      </c>
      <c r="Q1326" s="20" t="s">
        <v>840</v>
      </c>
      <c r="R1326" s="20" t="s">
        <v>2163</v>
      </c>
      <c r="S1326" s="20">
        <v>20750728</v>
      </c>
      <c r="T1326" s="39"/>
      <c r="U1326" s="20"/>
      <c r="V1326" s="20"/>
      <c r="W1326" s="39"/>
      <c r="X1326" s="20"/>
      <c r="Y1326" s="20"/>
      <c r="Z1326" s="20"/>
      <c r="AA1326" s="39"/>
    </row>
    <row r="1327" spans="2:27" ht="15.75" customHeight="1">
      <c r="B1327" s="39"/>
      <c r="C1327" s="20"/>
      <c r="D1327" s="20"/>
      <c r="E1327" s="39"/>
      <c r="F1327" s="20"/>
      <c r="G1327" s="20"/>
      <c r="H1327" s="20"/>
      <c r="I1327" s="39"/>
      <c r="J1327" s="20"/>
      <c r="K1327" s="20"/>
      <c r="L1327" s="20"/>
      <c r="M1327" s="20"/>
      <c r="N1327" s="39"/>
      <c r="O1327" s="20" t="s">
        <v>291</v>
      </c>
      <c r="P1327" s="20" t="s">
        <v>535</v>
      </c>
      <c r="Q1327" s="20" t="s">
        <v>840</v>
      </c>
      <c r="R1327" s="20" t="s">
        <v>1105</v>
      </c>
      <c r="S1327" s="20">
        <v>20750738</v>
      </c>
      <c r="T1327" s="39"/>
      <c r="U1327" s="20"/>
      <c r="V1327" s="20"/>
      <c r="W1327" s="39"/>
      <c r="X1327" s="20"/>
      <c r="Y1327" s="20"/>
      <c r="Z1327" s="20"/>
      <c r="AA1327" s="39"/>
    </row>
    <row r="1328" spans="2:27" ht="15.75" customHeight="1">
      <c r="B1328" s="39"/>
      <c r="C1328" s="20"/>
      <c r="D1328" s="20"/>
      <c r="E1328" s="39"/>
      <c r="F1328" s="20"/>
      <c r="G1328" s="20"/>
      <c r="H1328" s="20"/>
      <c r="I1328" s="39"/>
      <c r="J1328" s="20"/>
      <c r="K1328" s="20"/>
      <c r="L1328" s="20"/>
      <c r="M1328" s="20"/>
      <c r="N1328" s="39"/>
      <c r="O1328" s="20" t="s">
        <v>291</v>
      </c>
      <c r="P1328" s="20" t="s">
        <v>535</v>
      </c>
      <c r="Q1328" s="20" t="s">
        <v>840</v>
      </c>
      <c r="R1328" s="20" t="s">
        <v>2164</v>
      </c>
      <c r="S1328" s="20">
        <v>20750742</v>
      </c>
      <c r="T1328" s="39"/>
      <c r="U1328" s="20"/>
      <c r="V1328" s="20"/>
      <c r="W1328" s="39"/>
      <c r="X1328" s="20"/>
      <c r="Y1328" s="20"/>
      <c r="Z1328" s="20"/>
      <c r="AA1328" s="39"/>
    </row>
    <row r="1329" spans="2:27" ht="15.75" customHeight="1">
      <c r="B1329" s="39"/>
      <c r="C1329" s="20"/>
      <c r="D1329" s="20"/>
      <c r="E1329" s="39"/>
      <c r="F1329" s="20"/>
      <c r="G1329" s="20"/>
      <c r="H1329" s="20"/>
      <c r="I1329" s="39"/>
      <c r="J1329" s="20"/>
      <c r="K1329" s="20"/>
      <c r="L1329" s="20"/>
      <c r="M1329" s="20"/>
      <c r="N1329" s="39"/>
      <c r="O1329" s="20" t="s">
        <v>291</v>
      </c>
      <c r="P1329" s="20" t="s">
        <v>535</v>
      </c>
      <c r="Q1329" s="20" t="s">
        <v>840</v>
      </c>
      <c r="R1329" s="20" t="s">
        <v>1160</v>
      </c>
      <c r="S1329" s="20">
        <v>20750745</v>
      </c>
      <c r="T1329" s="39"/>
      <c r="U1329" s="20"/>
      <c r="V1329" s="20"/>
      <c r="W1329" s="39"/>
      <c r="X1329" s="20"/>
      <c r="Y1329" s="20"/>
      <c r="Z1329" s="20"/>
      <c r="AA1329" s="39"/>
    </row>
    <row r="1330" spans="2:27" ht="15.75" customHeight="1">
      <c r="B1330" s="39"/>
      <c r="C1330" s="20"/>
      <c r="D1330" s="20"/>
      <c r="E1330" s="39"/>
      <c r="F1330" s="20"/>
      <c r="G1330" s="20"/>
      <c r="H1330" s="20"/>
      <c r="I1330" s="39"/>
      <c r="J1330" s="20"/>
      <c r="K1330" s="20"/>
      <c r="L1330" s="20"/>
      <c r="M1330" s="20"/>
      <c r="N1330" s="39"/>
      <c r="O1330" s="20" t="s">
        <v>291</v>
      </c>
      <c r="P1330" s="20" t="s">
        <v>535</v>
      </c>
      <c r="Q1330" s="20" t="s">
        <v>840</v>
      </c>
      <c r="R1330" s="20" t="s">
        <v>995</v>
      </c>
      <c r="S1330" s="20">
        <v>20750752</v>
      </c>
      <c r="T1330" s="39"/>
      <c r="U1330" s="20"/>
      <c r="V1330" s="20"/>
      <c r="W1330" s="39"/>
      <c r="X1330" s="20"/>
      <c r="Y1330" s="20"/>
      <c r="Z1330" s="20"/>
      <c r="AA1330" s="39"/>
    </row>
    <row r="1331" spans="2:27" ht="15.75" customHeight="1">
      <c r="B1331" s="39"/>
      <c r="C1331" s="20"/>
      <c r="D1331" s="20"/>
      <c r="E1331" s="39"/>
      <c r="F1331" s="20"/>
      <c r="G1331" s="20"/>
      <c r="H1331" s="20"/>
      <c r="I1331" s="39"/>
      <c r="J1331" s="20"/>
      <c r="K1331" s="20"/>
      <c r="L1331" s="20"/>
      <c r="M1331" s="20"/>
      <c r="N1331" s="39"/>
      <c r="O1331" s="20" t="s">
        <v>291</v>
      </c>
      <c r="P1331" s="20" t="s">
        <v>535</v>
      </c>
      <c r="Q1331" s="20" t="s">
        <v>840</v>
      </c>
      <c r="R1331" s="20" t="s">
        <v>2165</v>
      </c>
      <c r="S1331" s="20">
        <v>20750756</v>
      </c>
      <c r="T1331" s="39"/>
      <c r="U1331" s="20"/>
      <c r="V1331" s="20"/>
      <c r="W1331" s="39"/>
      <c r="X1331" s="20"/>
      <c r="Y1331" s="20"/>
      <c r="Z1331" s="20"/>
      <c r="AA1331" s="39"/>
    </row>
    <row r="1332" spans="2:27" ht="15.75" customHeight="1">
      <c r="B1332" s="39"/>
      <c r="C1332" s="20"/>
      <c r="D1332" s="20"/>
      <c r="E1332" s="39"/>
      <c r="F1332" s="20"/>
      <c r="G1332" s="20"/>
      <c r="H1332" s="20"/>
      <c r="I1332" s="39"/>
      <c r="J1332" s="20"/>
      <c r="K1332" s="20"/>
      <c r="L1332" s="20"/>
      <c r="M1332" s="20"/>
      <c r="N1332" s="39"/>
      <c r="O1332" s="20" t="s">
        <v>291</v>
      </c>
      <c r="P1332" s="20" t="s">
        <v>535</v>
      </c>
      <c r="Q1332" s="20" t="s">
        <v>840</v>
      </c>
      <c r="R1332" s="20" t="s">
        <v>2166</v>
      </c>
      <c r="S1332" s="20">
        <v>20750763</v>
      </c>
      <c r="T1332" s="39"/>
      <c r="U1332" s="20"/>
      <c r="V1332" s="20"/>
      <c r="W1332" s="39"/>
      <c r="X1332" s="20"/>
      <c r="Y1332" s="20"/>
      <c r="Z1332" s="20"/>
      <c r="AA1332" s="39"/>
    </row>
    <row r="1333" spans="2:27" ht="15.75" customHeight="1">
      <c r="B1333" s="39"/>
      <c r="C1333" s="20"/>
      <c r="D1333" s="20"/>
      <c r="E1333" s="39"/>
      <c r="F1333" s="20"/>
      <c r="G1333" s="20"/>
      <c r="H1333" s="20"/>
      <c r="I1333" s="39"/>
      <c r="J1333" s="20"/>
      <c r="K1333" s="20"/>
      <c r="L1333" s="20"/>
      <c r="M1333" s="20"/>
      <c r="N1333" s="39"/>
      <c r="O1333" s="20" t="s">
        <v>291</v>
      </c>
      <c r="P1333" s="20" t="s">
        <v>535</v>
      </c>
      <c r="Q1333" s="20" t="s">
        <v>840</v>
      </c>
      <c r="R1333" s="20" t="s">
        <v>2167</v>
      </c>
      <c r="S1333" s="20">
        <v>20750766</v>
      </c>
      <c r="T1333" s="39"/>
      <c r="U1333" s="20"/>
      <c r="V1333" s="20"/>
      <c r="W1333" s="39"/>
      <c r="X1333" s="20"/>
      <c r="Y1333" s="20"/>
      <c r="Z1333" s="20"/>
      <c r="AA1333" s="39"/>
    </row>
    <row r="1334" spans="2:27" ht="15.75" customHeight="1">
      <c r="B1334" s="39"/>
      <c r="C1334" s="20"/>
      <c r="D1334" s="20"/>
      <c r="E1334" s="39"/>
      <c r="F1334" s="20"/>
      <c r="G1334" s="20"/>
      <c r="H1334" s="20"/>
      <c r="I1334" s="39"/>
      <c r="J1334" s="20"/>
      <c r="K1334" s="20"/>
      <c r="L1334" s="20"/>
      <c r="M1334" s="20"/>
      <c r="N1334" s="39"/>
      <c r="O1334" s="20" t="s">
        <v>291</v>
      </c>
      <c r="P1334" s="20" t="s">
        <v>535</v>
      </c>
      <c r="Q1334" s="20" t="s">
        <v>840</v>
      </c>
      <c r="R1334" s="20" t="s">
        <v>2168</v>
      </c>
      <c r="S1334" s="20">
        <v>20750770</v>
      </c>
      <c r="T1334" s="39"/>
      <c r="U1334" s="20"/>
      <c r="V1334" s="20"/>
      <c r="W1334" s="39"/>
      <c r="X1334" s="20"/>
      <c r="Y1334" s="20"/>
      <c r="Z1334" s="20"/>
      <c r="AA1334" s="39"/>
    </row>
    <row r="1335" spans="2:27" ht="15.75" customHeight="1">
      <c r="B1335" s="39"/>
      <c r="C1335" s="20"/>
      <c r="D1335" s="20"/>
      <c r="E1335" s="39"/>
      <c r="F1335" s="20"/>
      <c r="G1335" s="20"/>
      <c r="H1335" s="20"/>
      <c r="I1335" s="39"/>
      <c r="J1335" s="20"/>
      <c r="K1335" s="20"/>
      <c r="L1335" s="20"/>
      <c r="M1335" s="20"/>
      <c r="N1335" s="39"/>
      <c r="O1335" s="20" t="s">
        <v>291</v>
      </c>
      <c r="P1335" s="20" t="s">
        <v>535</v>
      </c>
      <c r="Q1335" s="20" t="s">
        <v>840</v>
      </c>
      <c r="R1335" s="20" t="s">
        <v>2169</v>
      </c>
      <c r="S1335" s="20">
        <v>20750749</v>
      </c>
      <c r="T1335" s="39"/>
      <c r="U1335" s="20"/>
      <c r="V1335" s="20"/>
      <c r="W1335" s="39"/>
      <c r="X1335" s="20"/>
      <c r="Y1335" s="20"/>
      <c r="Z1335" s="20"/>
      <c r="AA1335" s="39"/>
    </row>
    <row r="1336" spans="2:27" ht="15.75" customHeight="1">
      <c r="B1336" s="39"/>
      <c r="C1336" s="20"/>
      <c r="D1336" s="20"/>
      <c r="E1336" s="39"/>
      <c r="F1336" s="20"/>
      <c r="G1336" s="20"/>
      <c r="H1336" s="20"/>
      <c r="I1336" s="39"/>
      <c r="J1336" s="20"/>
      <c r="K1336" s="20"/>
      <c r="L1336" s="20"/>
      <c r="M1336" s="20"/>
      <c r="N1336" s="39"/>
      <c r="O1336" s="20" t="s">
        <v>291</v>
      </c>
      <c r="P1336" s="20" t="s">
        <v>535</v>
      </c>
      <c r="Q1336" s="20" t="s">
        <v>840</v>
      </c>
      <c r="R1336" s="20" t="s">
        <v>2170</v>
      </c>
      <c r="S1336" s="20">
        <v>20750780</v>
      </c>
      <c r="T1336" s="39"/>
      <c r="U1336" s="20"/>
      <c r="V1336" s="20"/>
      <c r="W1336" s="39"/>
      <c r="X1336" s="20"/>
      <c r="Y1336" s="20"/>
      <c r="Z1336" s="20"/>
      <c r="AA1336" s="39"/>
    </row>
    <row r="1337" spans="2:27" ht="15.75" customHeight="1">
      <c r="B1337" s="39"/>
      <c r="C1337" s="20"/>
      <c r="D1337" s="20"/>
      <c r="E1337" s="39"/>
      <c r="F1337" s="20"/>
      <c r="G1337" s="20"/>
      <c r="H1337" s="20"/>
      <c r="I1337" s="39"/>
      <c r="J1337" s="20"/>
      <c r="K1337" s="20"/>
      <c r="L1337" s="20"/>
      <c r="M1337" s="20"/>
      <c r="N1337" s="39"/>
      <c r="O1337" s="20" t="s">
        <v>291</v>
      </c>
      <c r="P1337" s="20" t="s">
        <v>535</v>
      </c>
      <c r="Q1337" s="20" t="s">
        <v>840</v>
      </c>
      <c r="R1337" s="20" t="s">
        <v>1954</v>
      </c>
      <c r="S1337" s="20">
        <v>20750784</v>
      </c>
      <c r="T1337" s="39"/>
      <c r="U1337" s="20"/>
      <c r="V1337" s="20"/>
      <c r="W1337" s="39"/>
      <c r="X1337" s="20"/>
      <c r="Y1337" s="20"/>
      <c r="Z1337" s="20"/>
      <c r="AA1337" s="39"/>
    </row>
    <row r="1338" spans="2:27" ht="15.75" customHeight="1">
      <c r="B1338" s="39"/>
      <c r="C1338" s="20"/>
      <c r="D1338" s="20"/>
      <c r="E1338" s="39"/>
      <c r="F1338" s="20"/>
      <c r="G1338" s="20"/>
      <c r="H1338" s="20"/>
      <c r="I1338" s="39"/>
      <c r="J1338" s="20"/>
      <c r="K1338" s="20"/>
      <c r="L1338" s="20"/>
      <c r="M1338" s="20"/>
      <c r="N1338" s="39"/>
      <c r="O1338" s="20" t="s">
        <v>291</v>
      </c>
      <c r="P1338" s="20" t="s">
        <v>535</v>
      </c>
      <c r="Q1338" s="20" t="s">
        <v>840</v>
      </c>
      <c r="R1338" s="20" t="s">
        <v>1397</v>
      </c>
      <c r="S1338" s="20">
        <v>20750787</v>
      </c>
      <c r="T1338" s="39"/>
      <c r="U1338" s="20"/>
      <c r="V1338" s="20"/>
      <c r="W1338" s="39"/>
      <c r="X1338" s="20"/>
      <c r="Y1338" s="20"/>
      <c r="Z1338" s="20"/>
      <c r="AA1338" s="39"/>
    </row>
    <row r="1339" spans="2:27" ht="15.75" customHeight="1">
      <c r="B1339" s="39"/>
      <c r="C1339" s="20"/>
      <c r="D1339" s="20"/>
      <c r="E1339" s="39"/>
      <c r="F1339" s="20"/>
      <c r="G1339" s="20"/>
      <c r="H1339" s="20"/>
      <c r="I1339" s="39"/>
      <c r="J1339" s="20"/>
      <c r="K1339" s="20"/>
      <c r="L1339" s="20"/>
      <c r="M1339" s="20"/>
      <c r="N1339" s="39"/>
      <c r="O1339" s="20" t="s">
        <v>291</v>
      </c>
      <c r="P1339" s="20" t="s">
        <v>535</v>
      </c>
      <c r="Q1339" s="20" t="s">
        <v>842</v>
      </c>
      <c r="R1339" s="20" t="s">
        <v>2171</v>
      </c>
      <c r="S1339" s="20">
        <v>20751017</v>
      </c>
      <c r="T1339" s="39"/>
      <c r="U1339" s="20"/>
      <c r="V1339" s="20"/>
      <c r="W1339" s="39"/>
      <c r="X1339" s="20"/>
      <c r="Y1339" s="20"/>
      <c r="Z1339" s="20"/>
      <c r="AA1339" s="39"/>
    </row>
    <row r="1340" spans="2:27" ht="15.75" customHeight="1">
      <c r="B1340" s="39"/>
      <c r="C1340" s="20"/>
      <c r="D1340" s="20"/>
      <c r="E1340" s="39"/>
      <c r="F1340" s="20"/>
      <c r="G1340" s="20"/>
      <c r="H1340" s="20"/>
      <c r="I1340" s="39"/>
      <c r="J1340" s="20"/>
      <c r="K1340" s="20"/>
      <c r="L1340" s="20"/>
      <c r="M1340" s="20"/>
      <c r="N1340" s="39"/>
      <c r="O1340" s="20" t="s">
        <v>291</v>
      </c>
      <c r="P1340" s="20" t="s">
        <v>535</v>
      </c>
      <c r="Q1340" s="20" t="s">
        <v>842</v>
      </c>
      <c r="R1340" s="20" t="s">
        <v>2172</v>
      </c>
      <c r="S1340" s="20">
        <v>20751099</v>
      </c>
      <c r="T1340" s="39"/>
      <c r="U1340" s="20"/>
      <c r="V1340" s="20"/>
      <c r="W1340" s="39"/>
      <c r="X1340" s="20"/>
      <c r="Y1340" s="20"/>
      <c r="Z1340" s="20"/>
      <c r="AA1340" s="39"/>
    </row>
    <row r="1341" spans="2:27" ht="15.75" customHeight="1">
      <c r="B1341" s="39"/>
      <c r="C1341" s="20"/>
      <c r="D1341" s="20"/>
      <c r="E1341" s="39"/>
      <c r="F1341" s="20"/>
      <c r="G1341" s="20"/>
      <c r="H1341" s="20"/>
      <c r="I1341" s="39"/>
      <c r="J1341" s="20"/>
      <c r="K1341" s="20"/>
      <c r="L1341" s="20"/>
      <c r="M1341" s="20"/>
      <c r="N1341" s="39"/>
      <c r="O1341" s="20" t="s">
        <v>291</v>
      </c>
      <c r="P1341" s="20" t="s">
        <v>535</v>
      </c>
      <c r="Q1341" s="20" t="s">
        <v>842</v>
      </c>
      <c r="R1341" s="20" t="s">
        <v>2173</v>
      </c>
      <c r="S1341" s="20">
        <v>20751019</v>
      </c>
      <c r="T1341" s="39"/>
      <c r="U1341" s="20"/>
      <c r="V1341" s="20"/>
      <c r="W1341" s="39"/>
      <c r="X1341" s="20"/>
      <c r="Y1341" s="20"/>
      <c r="Z1341" s="20"/>
      <c r="AA1341" s="39"/>
    </row>
    <row r="1342" spans="2:27" ht="15.75" customHeight="1">
      <c r="B1342" s="39"/>
      <c r="C1342" s="20"/>
      <c r="D1342" s="20"/>
      <c r="E1342" s="39"/>
      <c r="F1342" s="20"/>
      <c r="G1342" s="20"/>
      <c r="H1342" s="20"/>
      <c r="I1342" s="39"/>
      <c r="J1342" s="20"/>
      <c r="K1342" s="20"/>
      <c r="L1342" s="20"/>
      <c r="M1342" s="20"/>
      <c r="N1342" s="39"/>
      <c r="O1342" s="20" t="s">
        <v>291</v>
      </c>
      <c r="P1342" s="20" t="s">
        <v>535</v>
      </c>
      <c r="Q1342" s="20" t="s">
        <v>842</v>
      </c>
      <c r="R1342" s="20" t="s">
        <v>2174</v>
      </c>
      <c r="S1342" s="20">
        <v>20751028</v>
      </c>
      <c r="T1342" s="39"/>
      <c r="U1342" s="20"/>
      <c r="V1342" s="20"/>
      <c r="W1342" s="39"/>
      <c r="X1342" s="20"/>
      <c r="Y1342" s="20"/>
      <c r="Z1342" s="20"/>
      <c r="AA1342" s="39"/>
    </row>
    <row r="1343" spans="2:27" ht="15.75" customHeight="1">
      <c r="B1343" s="39"/>
      <c r="C1343" s="20"/>
      <c r="D1343" s="20"/>
      <c r="E1343" s="39"/>
      <c r="F1343" s="20"/>
      <c r="G1343" s="20"/>
      <c r="H1343" s="20"/>
      <c r="I1343" s="39"/>
      <c r="J1343" s="20"/>
      <c r="K1343" s="20"/>
      <c r="L1343" s="20"/>
      <c r="M1343" s="20"/>
      <c r="N1343" s="39"/>
      <c r="O1343" s="20" t="s">
        <v>291</v>
      </c>
      <c r="P1343" s="20" t="s">
        <v>535</v>
      </c>
      <c r="Q1343" s="20" t="s">
        <v>842</v>
      </c>
      <c r="R1343" s="20" t="s">
        <v>923</v>
      </c>
      <c r="S1343" s="20">
        <v>20751038</v>
      </c>
      <c r="T1343" s="39"/>
      <c r="U1343" s="20"/>
      <c r="V1343" s="20"/>
      <c r="W1343" s="39"/>
      <c r="X1343" s="20"/>
      <c r="Y1343" s="20"/>
      <c r="Z1343" s="20"/>
      <c r="AA1343" s="39"/>
    </row>
    <row r="1344" spans="2:27" ht="15.75" customHeight="1">
      <c r="B1344" s="39"/>
      <c r="C1344" s="20"/>
      <c r="D1344" s="20"/>
      <c r="E1344" s="39"/>
      <c r="F1344" s="20"/>
      <c r="G1344" s="20"/>
      <c r="H1344" s="20"/>
      <c r="I1344" s="39"/>
      <c r="J1344" s="20"/>
      <c r="K1344" s="20"/>
      <c r="L1344" s="20"/>
      <c r="M1344" s="20"/>
      <c r="N1344" s="39"/>
      <c r="O1344" s="20" t="s">
        <v>291</v>
      </c>
      <c r="P1344" s="20" t="s">
        <v>535</v>
      </c>
      <c r="Q1344" s="20" t="s">
        <v>842</v>
      </c>
      <c r="R1344" s="20" t="s">
        <v>2175</v>
      </c>
      <c r="S1344" s="20">
        <v>20751047</v>
      </c>
      <c r="T1344" s="39"/>
      <c r="U1344" s="20"/>
      <c r="V1344" s="20"/>
      <c r="W1344" s="39"/>
      <c r="X1344" s="20"/>
      <c r="Y1344" s="20"/>
      <c r="Z1344" s="20"/>
      <c r="AA1344" s="39"/>
    </row>
    <row r="1345" spans="2:27" ht="15.75" customHeight="1">
      <c r="B1345" s="39"/>
      <c r="C1345" s="20"/>
      <c r="D1345" s="20"/>
      <c r="E1345" s="39"/>
      <c r="F1345" s="20"/>
      <c r="G1345" s="20"/>
      <c r="H1345" s="20"/>
      <c r="I1345" s="39"/>
      <c r="J1345" s="20"/>
      <c r="K1345" s="20"/>
      <c r="L1345" s="20"/>
      <c r="M1345" s="20"/>
      <c r="N1345" s="39"/>
      <c r="O1345" s="20" t="s">
        <v>291</v>
      </c>
      <c r="P1345" s="20" t="s">
        <v>535</v>
      </c>
      <c r="Q1345" s="20" t="s">
        <v>842</v>
      </c>
      <c r="R1345" s="20" t="s">
        <v>2176</v>
      </c>
      <c r="S1345" s="20">
        <v>20751057</v>
      </c>
      <c r="T1345" s="39"/>
      <c r="U1345" s="20"/>
      <c r="V1345" s="20"/>
      <c r="W1345" s="39"/>
      <c r="X1345" s="20"/>
      <c r="Y1345" s="20"/>
      <c r="Z1345" s="20"/>
      <c r="AA1345" s="39"/>
    </row>
    <row r="1346" spans="2:27" ht="15.75" customHeight="1">
      <c r="B1346" s="39"/>
      <c r="C1346" s="20"/>
      <c r="D1346" s="20"/>
      <c r="E1346" s="39"/>
      <c r="F1346" s="20"/>
      <c r="G1346" s="20"/>
      <c r="H1346" s="20"/>
      <c r="I1346" s="39"/>
      <c r="J1346" s="20"/>
      <c r="K1346" s="20"/>
      <c r="L1346" s="20"/>
      <c r="M1346" s="20"/>
      <c r="N1346" s="39"/>
      <c r="O1346" s="20" t="s">
        <v>291</v>
      </c>
      <c r="P1346" s="20" t="s">
        <v>535</v>
      </c>
      <c r="Q1346" s="20" t="s">
        <v>842</v>
      </c>
      <c r="R1346" s="20" t="s">
        <v>2177</v>
      </c>
      <c r="S1346" s="20">
        <v>20751066</v>
      </c>
      <c r="T1346" s="39"/>
      <c r="U1346" s="20"/>
      <c r="V1346" s="20"/>
      <c r="W1346" s="39"/>
      <c r="X1346" s="20"/>
      <c r="Y1346" s="20"/>
      <c r="Z1346" s="20"/>
      <c r="AA1346" s="39"/>
    </row>
    <row r="1347" spans="2:27" ht="15.75" customHeight="1">
      <c r="B1347" s="39"/>
      <c r="C1347" s="20"/>
      <c r="D1347" s="20"/>
      <c r="E1347" s="39"/>
      <c r="F1347" s="20"/>
      <c r="G1347" s="20"/>
      <c r="H1347" s="20"/>
      <c r="I1347" s="39"/>
      <c r="J1347" s="20"/>
      <c r="K1347" s="20"/>
      <c r="L1347" s="20"/>
      <c r="M1347" s="20"/>
      <c r="N1347" s="39"/>
      <c r="O1347" s="20" t="s">
        <v>291</v>
      </c>
      <c r="P1347" s="20" t="s">
        <v>535</v>
      </c>
      <c r="Q1347" s="20" t="s">
        <v>842</v>
      </c>
      <c r="R1347" s="20" t="s">
        <v>2178</v>
      </c>
      <c r="S1347" s="20">
        <v>20751076</v>
      </c>
      <c r="T1347" s="39"/>
      <c r="U1347" s="20"/>
      <c r="V1347" s="20"/>
      <c r="W1347" s="39"/>
      <c r="X1347" s="20"/>
      <c r="Y1347" s="20"/>
      <c r="Z1347" s="20"/>
      <c r="AA1347" s="39"/>
    </row>
    <row r="1348" spans="2:27" ht="15.75" customHeight="1">
      <c r="B1348" s="39"/>
      <c r="C1348" s="20"/>
      <c r="D1348" s="20"/>
      <c r="E1348" s="39"/>
      <c r="F1348" s="20"/>
      <c r="G1348" s="20"/>
      <c r="H1348" s="20"/>
      <c r="I1348" s="39"/>
      <c r="J1348" s="20"/>
      <c r="K1348" s="20"/>
      <c r="L1348" s="20"/>
      <c r="M1348" s="20"/>
      <c r="N1348" s="39"/>
      <c r="O1348" s="20" t="s">
        <v>291</v>
      </c>
      <c r="P1348" s="20" t="s">
        <v>535</v>
      </c>
      <c r="Q1348" s="20" t="s">
        <v>842</v>
      </c>
      <c r="R1348" s="20" t="s">
        <v>2179</v>
      </c>
      <c r="S1348" s="20">
        <v>20751085</v>
      </c>
      <c r="T1348" s="39"/>
      <c r="U1348" s="20"/>
      <c r="V1348" s="20"/>
      <c r="W1348" s="39"/>
      <c r="X1348" s="20"/>
      <c r="Y1348" s="20"/>
      <c r="Z1348" s="20"/>
      <c r="AA1348" s="39"/>
    </row>
    <row r="1349" spans="2:27" ht="15.75" customHeight="1">
      <c r="B1349" s="39"/>
      <c r="C1349" s="20"/>
      <c r="D1349" s="20"/>
      <c r="E1349" s="39"/>
      <c r="F1349" s="20"/>
      <c r="G1349" s="20"/>
      <c r="H1349" s="20"/>
      <c r="I1349" s="39"/>
      <c r="J1349" s="20"/>
      <c r="K1349" s="20"/>
      <c r="L1349" s="20"/>
      <c r="M1349" s="20"/>
      <c r="N1349" s="39"/>
      <c r="O1349" s="20" t="s">
        <v>291</v>
      </c>
      <c r="P1349" s="20" t="s">
        <v>535</v>
      </c>
      <c r="Q1349" s="20" t="s">
        <v>844</v>
      </c>
      <c r="R1349" s="20" t="s">
        <v>2180</v>
      </c>
      <c r="S1349" s="20">
        <v>20752199</v>
      </c>
      <c r="T1349" s="39"/>
      <c r="U1349" s="20"/>
      <c r="V1349" s="20"/>
      <c r="W1349" s="39"/>
      <c r="X1349" s="20"/>
      <c r="Y1349" s="20"/>
      <c r="Z1349" s="20"/>
      <c r="AA1349" s="39"/>
    </row>
    <row r="1350" spans="2:27" ht="15.75" customHeight="1">
      <c r="B1350" s="39"/>
      <c r="C1350" s="20"/>
      <c r="D1350" s="20"/>
      <c r="E1350" s="39"/>
      <c r="F1350" s="20"/>
      <c r="G1350" s="20"/>
      <c r="H1350" s="20"/>
      <c r="I1350" s="39"/>
      <c r="J1350" s="20"/>
      <c r="K1350" s="20"/>
      <c r="L1350" s="20"/>
      <c r="M1350" s="20"/>
      <c r="N1350" s="39"/>
      <c r="O1350" s="20" t="s">
        <v>291</v>
      </c>
      <c r="P1350" s="20" t="s">
        <v>535</v>
      </c>
      <c r="Q1350" s="20" t="s">
        <v>844</v>
      </c>
      <c r="R1350" s="20" t="s">
        <v>2181</v>
      </c>
      <c r="S1350" s="20">
        <v>20752110</v>
      </c>
      <c r="T1350" s="39"/>
      <c r="U1350" s="20"/>
      <c r="V1350" s="20"/>
      <c r="W1350" s="39"/>
      <c r="X1350" s="20"/>
      <c r="Y1350" s="20"/>
      <c r="Z1350" s="20"/>
      <c r="AA1350" s="39"/>
    </row>
    <row r="1351" spans="2:27" ht="15.75" customHeight="1">
      <c r="B1351" s="39"/>
      <c r="C1351" s="20"/>
      <c r="D1351" s="20"/>
      <c r="E1351" s="39"/>
      <c r="F1351" s="20"/>
      <c r="G1351" s="20"/>
      <c r="H1351" s="20"/>
      <c r="I1351" s="39"/>
      <c r="J1351" s="20"/>
      <c r="K1351" s="20"/>
      <c r="L1351" s="20"/>
      <c r="M1351" s="20"/>
      <c r="N1351" s="39"/>
      <c r="O1351" s="20" t="s">
        <v>291</v>
      </c>
      <c r="P1351" s="20" t="s">
        <v>535</v>
      </c>
      <c r="Q1351" s="20" t="s">
        <v>844</v>
      </c>
      <c r="R1351" s="20" t="s">
        <v>2182</v>
      </c>
      <c r="S1351" s="20">
        <v>20752111</v>
      </c>
      <c r="T1351" s="39"/>
      <c r="U1351" s="20"/>
      <c r="V1351" s="20"/>
      <c r="W1351" s="39"/>
      <c r="X1351" s="20"/>
      <c r="Y1351" s="20"/>
      <c r="Z1351" s="20"/>
      <c r="AA1351" s="39"/>
    </row>
    <row r="1352" spans="2:27" ht="15.75" customHeight="1">
      <c r="B1352" s="39"/>
      <c r="C1352" s="20"/>
      <c r="D1352" s="20"/>
      <c r="E1352" s="39"/>
      <c r="F1352" s="20"/>
      <c r="G1352" s="20"/>
      <c r="H1352" s="20"/>
      <c r="I1352" s="39"/>
      <c r="J1352" s="20"/>
      <c r="K1352" s="20"/>
      <c r="L1352" s="20"/>
      <c r="M1352" s="20"/>
      <c r="N1352" s="39"/>
      <c r="O1352" s="20" t="s">
        <v>291</v>
      </c>
      <c r="P1352" s="20" t="s">
        <v>535</v>
      </c>
      <c r="Q1352" s="20" t="s">
        <v>844</v>
      </c>
      <c r="R1352" s="20" t="s">
        <v>2183</v>
      </c>
      <c r="S1352" s="20">
        <v>20752123</v>
      </c>
      <c r="T1352" s="39"/>
      <c r="U1352" s="20"/>
      <c r="V1352" s="20"/>
      <c r="W1352" s="39"/>
      <c r="X1352" s="20"/>
      <c r="Y1352" s="20"/>
      <c r="Z1352" s="20"/>
      <c r="AA1352" s="39"/>
    </row>
    <row r="1353" spans="2:27" ht="15.75" customHeight="1">
      <c r="B1353" s="39"/>
      <c r="C1353" s="20"/>
      <c r="D1353" s="20"/>
      <c r="E1353" s="39"/>
      <c r="F1353" s="20"/>
      <c r="G1353" s="20"/>
      <c r="H1353" s="20"/>
      <c r="I1353" s="39"/>
      <c r="J1353" s="20"/>
      <c r="K1353" s="20"/>
      <c r="L1353" s="20"/>
      <c r="M1353" s="20"/>
      <c r="N1353" s="39"/>
      <c r="O1353" s="20" t="s">
        <v>291</v>
      </c>
      <c r="P1353" s="20" t="s">
        <v>535</v>
      </c>
      <c r="Q1353" s="20" t="s">
        <v>844</v>
      </c>
      <c r="R1353" s="20" t="s">
        <v>2184</v>
      </c>
      <c r="S1353" s="20">
        <v>20752135</v>
      </c>
      <c r="T1353" s="39"/>
      <c r="U1353" s="20"/>
      <c r="V1353" s="20"/>
      <c r="W1353" s="39"/>
      <c r="X1353" s="20"/>
      <c r="Y1353" s="20"/>
      <c r="Z1353" s="20"/>
      <c r="AA1353" s="39"/>
    </row>
    <row r="1354" spans="2:27" ht="15.75" customHeight="1">
      <c r="B1354" s="39"/>
      <c r="C1354" s="20"/>
      <c r="D1354" s="20"/>
      <c r="E1354" s="39"/>
      <c r="F1354" s="20"/>
      <c r="G1354" s="20"/>
      <c r="H1354" s="20"/>
      <c r="I1354" s="39"/>
      <c r="J1354" s="20"/>
      <c r="K1354" s="20"/>
      <c r="L1354" s="20"/>
      <c r="M1354" s="20"/>
      <c r="N1354" s="39"/>
      <c r="O1354" s="20" t="s">
        <v>291</v>
      </c>
      <c r="P1354" s="20" t="s">
        <v>535</v>
      </c>
      <c r="Q1354" s="20" t="s">
        <v>844</v>
      </c>
      <c r="R1354" s="20" t="s">
        <v>2185</v>
      </c>
      <c r="S1354" s="20">
        <v>20752147</v>
      </c>
      <c r="T1354" s="39"/>
      <c r="U1354" s="20"/>
      <c r="V1354" s="20"/>
      <c r="W1354" s="39"/>
      <c r="X1354" s="20"/>
      <c r="Y1354" s="20"/>
      <c r="Z1354" s="20"/>
      <c r="AA1354" s="39"/>
    </row>
    <row r="1355" spans="2:27" ht="15.75" customHeight="1">
      <c r="B1355" s="39"/>
      <c r="C1355" s="20"/>
      <c r="D1355" s="20"/>
      <c r="E1355" s="39"/>
      <c r="F1355" s="20"/>
      <c r="G1355" s="20"/>
      <c r="H1355" s="20"/>
      <c r="I1355" s="39"/>
      <c r="J1355" s="20"/>
      <c r="K1355" s="20"/>
      <c r="L1355" s="20"/>
      <c r="M1355" s="20"/>
      <c r="N1355" s="39"/>
      <c r="O1355" s="20" t="s">
        <v>291</v>
      </c>
      <c r="P1355" s="20" t="s">
        <v>535</v>
      </c>
      <c r="Q1355" s="20" t="s">
        <v>844</v>
      </c>
      <c r="R1355" s="20" t="s">
        <v>1828</v>
      </c>
      <c r="S1355" s="20">
        <v>20752159</v>
      </c>
      <c r="T1355" s="39"/>
      <c r="U1355" s="20"/>
      <c r="V1355" s="20"/>
      <c r="W1355" s="39"/>
      <c r="X1355" s="20"/>
      <c r="Y1355" s="20"/>
      <c r="Z1355" s="20"/>
      <c r="AA1355" s="39"/>
    </row>
    <row r="1356" spans="2:27" ht="15.75" customHeight="1">
      <c r="B1356" s="39"/>
      <c r="C1356" s="20"/>
      <c r="D1356" s="20"/>
      <c r="E1356" s="39"/>
      <c r="F1356" s="20"/>
      <c r="G1356" s="20"/>
      <c r="H1356" s="20"/>
      <c r="I1356" s="39"/>
      <c r="J1356" s="20"/>
      <c r="K1356" s="20"/>
      <c r="L1356" s="20"/>
      <c r="M1356" s="20"/>
      <c r="N1356" s="39"/>
      <c r="O1356" s="20" t="s">
        <v>291</v>
      </c>
      <c r="P1356" s="20" t="s">
        <v>535</v>
      </c>
      <c r="Q1356" s="20" t="s">
        <v>844</v>
      </c>
      <c r="R1356" s="20" t="s">
        <v>1583</v>
      </c>
      <c r="S1356" s="20">
        <v>20752171</v>
      </c>
      <c r="T1356" s="39"/>
      <c r="U1356" s="20"/>
      <c r="V1356" s="20"/>
      <c r="W1356" s="39"/>
      <c r="X1356" s="20"/>
      <c r="Y1356" s="20"/>
      <c r="Z1356" s="20"/>
      <c r="AA1356" s="39"/>
    </row>
    <row r="1357" spans="2:27" ht="15.75" customHeight="1">
      <c r="B1357" s="39"/>
      <c r="C1357" s="20"/>
      <c r="D1357" s="20"/>
      <c r="E1357" s="39"/>
      <c r="F1357" s="20"/>
      <c r="G1357" s="20"/>
      <c r="H1357" s="20"/>
      <c r="I1357" s="39"/>
      <c r="J1357" s="20"/>
      <c r="K1357" s="20"/>
      <c r="L1357" s="20"/>
      <c r="M1357" s="20"/>
      <c r="N1357" s="39"/>
      <c r="O1357" s="20" t="s">
        <v>291</v>
      </c>
      <c r="P1357" s="20" t="s">
        <v>535</v>
      </c>
      <c r="Q1357" s="20" t="s">
        <v>844</v>
      </c>
      <c r="R1357" s="20" t="s">
        <v>2186</v>
      </c>
      <c r="S1357" s="20">
        <v>20752183</v>
      </c>
      <c r="T1357" s="39"/>
      <c r="U1357" s="20"/>
      <c r="V1357" s="20"/>
      <c r="W1357" s="39"/>
      <c r="X1357" s="20"/>
      <c r="Y1357" s="20"/>
      <c r="Z1357" s="20"/>
      <c r="AA1357" s="39"/>
    </row>
    <row r="1358" spans="2:27" ht="15.75" customHeight="1">
      <c r="B1358" s="39"/>
      <c r="C1358" s="20"/>
      <c r="D1358" s="20"/>
      <c r="E1358" s="39"/>
      <c r="F1358" s="20"/>
      <c r="G1358" s="20"/>
      <c r="H1358" s="20"/>
      <c r="I1358" s="39"/>
      <c r="J1358" s="20"/>
      <c r="K1358" s="20"/>
      <c r="L1358" s="20"/>
      <c r="M1358" s="20"/>
      <c r="N1358" s="39"/>
      <c r="O1358" s="20" t="s">
        <v>291</v>
      </c>
      <c r="P1358" s="20" t="s">
        <v>535</v>
      </c>
      <c r="Q1358" s="20" t="s">
        <v>846</v>
      </c>
      <c r="R1358" s="20" t="s">
        <v>560</v>
      </c>
      <c r="S1358" s="20">
        <v>20753615</v>
      </c>
      <c r="T1358" s="39"/>
      <c r="U1358" s="20"/>
      <c r="V1358" s="20"/>
      <c r="W1358" s="39"/>
      <c r="X1358" s="20"/>
      <c r="Y1358" s="20"/>
      <c r="Z1358" s="20"/>
      <c r="AA1358" s="39"/>
    </row>
    <row r="1359" spans="2:27" ht="15.75" customHeight="1">
      <c r="B1359" s="39"/>
      <c r="C1359" s="20"/>
      <c r="D1359" s="20"/>
      <c r="E1359" s="39"/>
      <c r="F1359" s="20"/>
      <c r="G1359" s="20"/>
      <c r="H1359" s="20"/>
      <c r="I1359" s="39"/>
      <c r="J1359" s="20"/>
      <c r="K1359" s="20"/>
      <c r="L1359" s="20"/>
      <c r="M1359" s="20"/>
      <c r="N1359" s="39"/>
      <c r="O1359" s="20" t="s">
        <v>291</v>
      </c>
      <c r="P1359" s="20" t="s">
        <v>535</v>
      </c>
      <c r="Q1359" s="20" t="s">
        <v>846</v>
      </c>
      <c r="R1359" s="20" t="s">
        <v>2187</v>
      </c>
      <c r="S1359" s="20">
        <v>20753619</v>
      </c>
      <c r="T1359" s="39"/>
      <c r="U1359" s="20"/>
      <c r="V1359" s="20"/>
      <c r="W1359" s="39"/>
      <c r="X1359" s="20"/>
      <c r="Y1359" s="20"/>
      <c r="Z1359" s="20"/>
      <c r="AA1359" s="39"/>
    </row>
    <row r="1360" spans="2:27" ht="15.75" customHeight="1">
      <c r="B1360" s="39"/>
      <c r="C1360" s="20"/>
      <c r="D1360" s="20"/>
      <c r="E1360" s="39"/>
      <c r="F1360" s="20"/>
      <c r="G1360" s="20"/>
      <c r="H1360" s="20"/>
      <c r="I1360" s="39"/>
      <c r="J1360" s="20"/>
      <c r="K1360" s="20"/>
      <c r="L1360" s="20"/>
      <c r="M1360" s="20"/>
      <c r="N1360" s="39"/>
      <c r="O1360" s="20" t="s">
        <v>291</v>
      </c>
      <c r="P1360" s="20" t="s">
        <v>535</v>
      </c>
      <c r="Q1360" s="20" t="s">
        <v>846</v>
      </c>
      <c r="R1360" s="20" t="s">
        <v>2188</v>
      </c>
      <c r="S1360" s="20">
        <v>20753628</v>
      </c>
      <c r="T1360" s="39"/>
      <c r="U1360" s="20"/>
      <c r="V1360" s="20"/>
      <c r="W1360" s="39"/>
      <c r="X1360" s="20"/>
      <c r="Y1360" s="20"/>
      <c r="Z1360" s="20"/>
      <c r="AA1360" s="39"/>
    </row>
    <row r="1361" spans="2:27" ht="15.75" customHeight="1">
      <c r="B1361" s="39"/>
      <c r="C1361" s="20"/>
      <c r="D1361" s="20"/>
      <c r="E1361" s="39"/>
      <c r="F1361" s="20"/>
      <c r="G1361" s="20"/>
      <c r="H1361" s="20"/>
      <c r="I1361" s="39"/>
      <c r="J1361" s="20"/>
      <c r="K1361" s="20"/>
      <c r="L1361" s="20"/>
      <c r="M1361" s="20"/>
      <c r="N1361" s="39"/>
      <c r="O1361" s="20" t="s">
        <v>291</v>
      </c>
      <c r="P1361" s="20" t="s">
        <v>535</v>
      </c>
      <c r="Q1361" s="20" t="s">
        <v>846</v>
      </c>
      <c r="R1361" s="20" t="s">
        <v>2189</v>
      </c>
      <c r="S1361" s="20">
        <v>20753638</v>
      </c>
      <c r="T1361" s="39"/>
      <c r="U1361" s="20"/>
      <c r="V1361" s="20"/>
      <c r="W1361" s="39"/>
      <c r="X1361" s="20"/>
      <c r="Y1361" s="20"/>
      <c r="Z1361" s="20"/>
      <c r="AA1361" s="39"/>
    </row>
    <row r="1362" spans="2:27" ht="15.75" customHeight="1">
      <c r="B1362" s="39"/>
      <c r="C1362" s="20"/>
      <c r="D1362" s="20"/>
      <c r="E1362" s="39"/>
      <c r="F1362" s="20"/>
      <c r="G1362" s="20"/>
      <c r="H1362" s="20"/>
      <c r="I1362" s="39"/>
      <c r="J1362" s="20"/>
      <c r="K1362" s="20"/>
      <c r="L1362" s="20"/>
      <c r="M1362" s="20"/>
      <c r="N1362" s="39"/>
      <c r="O1362" s="20" t="s">
        <v>291</v>
      </c>
      <c r="P1362" s="20" t="s">
        <v>535</v>
      </c>
      <c r="Q1362" s="20" t="s">
        <v>846</v>
      </c>
      <c r="R1362" s="20" t="s">
        <v>2190</v>
      </c>
      <c r="S1362" s="20">
        <v>20753647</v>
      </c>
      <c r="T1362" s="39"/>
      <c r="U1362" s="20"/>
      <c r="V1362" s="20"/>
      <c r="W1362" s="39"/>
      <c r="X1362" s="20"/>
      <c r="Y1362" s="20"/>
      <c r="Z1362" s="20"/>
      <c r="AA1362" s="39"/>
    </row>
    <row r="1363" spans="2:27" ht="15.75" customHeight="1">
      <c r="B1363" s="39"/>
      <c r="C1363" s="20"/>
      <c r="D1363" s="20"/>
      <c r="E1363" s="39"/>
      <c r="F1363" s="20"/>
      <c r="G1363" s="20"/>
      <c r="H1363" s="20"/>
      <c r="I1363" s="39"/>
      <c r="J1363" s="20"/>
      <c r="K1363" s="20"/>
      <c r="L1363" s="20"/>
      <c r="M1363" s="20"/>
      <c r="N1363" s="39"/>
      <c r="O1363" s="20" t="s">
        <v>291</v>
      </c>
      <c r="P1363" s="20" t="s">
        <v>535</v>
      </c>
      <c r="Q1363" s="20" t="s">
        <v>846</v>
      </c>
      <c r="R1363" s="20" t="s">
        <v>2191</v>
      </c>
      <c r="S1363" s="20">
        <v>20753699</v>
      </c>
      <c r="T1363" s="39"/>
      <c r="U1363" s="20"/>
      <c r="V1363" s="20"/>
      <c r="W1363" s="39"/>
      <c r="X1363" s="20"/>
      <c r="Y1363" s="20"/>
      <c r="Z1363" s="20"/>
      <c r="AA1363" s="39"/>
    </row>
    <row r="1364" spans="2:27" ht="15.75" customHeight="1">
      <c r="B1364" s="39"/>
      <c r="C1364" s="20"/>
      <c r="D1364" s="20"/>
      <c r="E1364" s="39"/>
      <c r="F1364" s="20"/>
      <c r="G1364" s="20"/>
      <c r="H1364" s="20"/>
      <c r="I1364" s="39"/>
      <c r="J1364" s="20"/>
      <c r="K1364" s="20"/>
      <c r="L1364" s="20"/>
      <c r="M1364" s="20"/>
      <c r="N1364" s="39"/>
      <c r="O1364" s="20" t="s">
        <v>291</v>
      </c>
      <c r="P1364" s="20" t="s">
        <v>535</v>
      </c>
      <c r="Q1364" s="20" t="s">
        <v>846</v>
      </c>
      <c r="R1364" s="20" t="s">
        <v>2192</v>
      </c>
      <c r="S1364" s="20">
        <v>20753657</v>
      </c>
      <c r="T1364" s="39"/>
      <c r="U1364" s="20"/>
      <c r="V1364" s="20"/>
      <c r="W1364" s="39"/>
      <c r="X1364" s="20"/>
      <c r="Y1364" s="20"/>
      <c r="Z1364" s="20"/>
      <c r="AA1364" s="39"/>
    </row>
    <row r="1365" spans="2:27" ht="15.75" customHeight="1">
      <c r="B1365" s="39"/>
      <c r="C1365" s="20"/>
      <c r="D1365" s="20"/>
      <c r="E1365" s="39"/>
      <c r="F1365" s="20"/>
      <c r="G1365" s="20"/>
      <c r="H1365" s="20"/>
      <c r="I1365" s="39"/>
      <c r="J1365" s="20"/>
      <c r="K1365" s="20"/>
      <c r="L1365" s="20"/>
      <c r="M1365" s="20"/>
      <c r="N1365" s="39"/>
      <c r="O1365" s="20" t="s">
        <v>291</v>
      </c>
      <c r="P1365" s="20" t="s">
        <v>535</v>
      </c>
      <c r="Q1365" s="20" t="s">
        <v>846</v>
      </c>
      <c r="R1365" s="20" t="s">
        <v>834</v>
      </c>
      <c r="S1365" s="20">
        <v>20753666</v>
      </c>
      <c r="T1365" s="39"/>
      <c r="U1365" s="20"/>
      <c r="V1365" s="20"/>
      <c r="W1365" s="39"/>
      <c r="X1365" s="20"/>
      <c r="Y1365" s="20"/>
      <c r="Z1365" s="20"/>
      <c r="AA1365" s="39"/>
    </row>
    <row r="1366" spans="2:27" ht="15.75" customHeight="1">
      <c r="B1366" s="39"/>
      <c r="C1366" s="20"/>
      <c r="D1366" s="20"/>
      <c r="E1366" s="39"/>
      <c r="F1366" s="20"/>
      <c r="G1366" s="20"/>
      <c r="H1366" s="20"/>
      <c r="I1366" s="39"/>
      <c r="J1366" s="20"/>
      <c r="K1366" s="20"/>
      <c r="L1366" s="20"/>
      <c r="M1366" s="20"/>
      <c r="N1366" s="39"/>
      <c r="O1366" s="20" t="s">
        <v>291</v>
      </c>
      <c r="P1366" s="20" t="s">
        <v>535</v>
      </c>
      <c r="Q1366" s="20" t="s">
        <v>846</v>
      </c>
      <c r="R1366" s="20" t="s">
        <v>2193</v>
      </c>
      <c r="S1366" s="20">
        <v>20753669</v>
      </c>
      <c r="T1366" s="39"/>
      <c r="U1366" s="20"/>
      <c r="V1366" s="20"/>
      <c r="W1366" s="39"/>
      <c r="X1366" s="20"/>
      <c r="Y1366" s="20"/>
      <c r="Z1366" s="20"/>
      <c r="AA1366" s="39"/>
    </row>
    <row r="1367" spans="2:27" ht="15.75" customHeight="1">
      <c r="B1367" s="39"/>
      <c r="C1367" s="20"/>
      <c r="D1367" s="20"/>
      <c r="E1367" s="39"/>
      <c r="F1367" s="20"/>
      <c r="G1367" s="20"/>
      <c r="H1367" s="20"/>
      <c r="I1367" s="39"/>
      <c r="J1367" s="20"/>
      <c r="K1367" s="20"/>
      <c r="L1367" s="20"/>
      <c r="M1367" s="20"/>
      <c r="N1367" s="39"/>
      <c r="O1367" s="20" t="s">
        <v>291</v>
      </c>
      <c r="P1367" s="20" t="s">
        <v>535</v>
      </c>
      <c r="Q1367" s="20" t="s">
        <v>846</v>
      </c>
      <c r="R1367" s="20" t="s">
        <v>2194</v>
      </c>
      <c r="S1367" s="20">
        <v>20753676</v>
      </c>
      <c r="T1367" s="39"/>
      <c r="U1367" s="20"/>
      <c r="V1367" s="20"/>
      <c r="W1367" s="39"/>
      <c r="X1367" s="20"/>
      <c r="Y1367" s="20"/>
      <c r="Z1367" s="20"/>
      <c r="AA1367" s="39"/>
    </row>
    <row r="1368" spans="2:27" ht="15.75" customHeight="1">
      <c r="B1368" s="39"/>
      <c r="C1368" s="20"/>
      <c r="D1368" s="20"/>
      <c r="E1368" s="39"/>
      <c r="F1368" s="20"/>
      <c r="G1368" s="20"/>
      <c r="H1368" s="20"/>
      <c r="I1368" s="39"/>
      <c r="J1368" s="20"/>
      <c r="K1368" s="20"/>
      <c r="L1368" s="20"/>
      <c r="M1368" s="20"/>
      <c r="N1368" s="39"/>
      <c r="O1368" s="20" t="s">
        <v>291</v>
      </c>
      <c r="P1368" s="20" t="s">
        <v>535</v>
      </c>
      <c r="Q1368" s="20" t="s">
        <v>846</v>
      </c>
      <c r="R1368" s="20" t="s">
        <v>2195</v>
      </c>
      <c r="S1368" s="20">
        <v>20753685</v>
      </c>
      <c r="T1368" s="39"/>
      <c r="U1368" s="20"/>
      <c r="V1368" s="20"/>
      <c r="W1368" s="39"/>
      <c r="X1368" s="20"/>
      <c r="Y1368" s="20"/>
      <c r="Z1368" s="20"/>
      <c r="AA1368" s="39"/>
    </row>
    <row r="1369" spans="2:27" ht="15.75" customHeight="1">
      <c r="B1369" s="39"/>
      <c r="C1369" s="20"/>
      <c r="D1369" s="20"/>
      <c r="E1369" s="39"/>
      <c r="F1369" s="20"/>
      <c r="G1369" s="20"/>
      <c r="H1369" s="20"/>
      <c r="I1369" s="39"/>
      <c r="J1369" s="20"/>
      <c r="K1369" s="20"/>
      <c r="L1369" s="20"/>
      <c r="M1369" s="20"/>
      <c r="N1369" s="39"/>
      <c r="O1369" s="20" t="s">
        <v>291</v>
      </c>
      <c r="P1369" s="20" t="s">
        <v>535</v>
      </c>
      <c r="Q1369" s="20" t="s">
        <v>846</v>
      </c>
      <c r="R1369" s="20" t="s">
        <v>2196</v>
      </c>
      <c r="S1369" s="20">
        <v>20753695</v>
      </c>
      <c r="T1369" s="39"/>
      <c r="U1369" s="20"/>
      <c r="V1369" s="20"/>
      <c r="W1369" s="39"/>
      <c r="X1369" s="20"/>
      <c r="Y1369" s="20"/>
      <c r="Z1369" s="20"/>
      <c r="AA1369" s="39"/>
    </row>
    <row r="1370" spans="2:27" ht="15.75" customHeight="1">
      <c r="B1370" s="39"/>
      <c r="C1370" s="20"/>
      <c r="D1370" s="20"/>
      <c r="E1370" s="39"/>
      <c r="F1370" s="20"/>
      <c r="G1370" s="20"/>
      <c r="H1370" s="20"/>
      <c r="I1370" s="39"/>
      <c r="J1370" s="20"/>
      <c r="K1370" s="20"/>
      <c r="L1370" s="20"/>
      <c r="M1370" s="20"/>
      <c r="N1370" s="39"/>
      <c r="O1370" s="20" t="s">
        <v>291</v>
      </c>
      <c r="P1370" s="20" t="s">
        <v>535</v>
      </c>
      <c r="Q1370" s="20" t="s">
        <v>848</v>
      </c>
      <c r="R1370" s="20" t="s">
        <v>2197</v>
      </c>
      <c r="S1370" s="20">
        <v>20754723</v>
      </c>
      <c r="T1370" s="39"/>
      <c r="U1370" s="20"/>
      <c r="V1370" s="20"/>
      <c r="W1370" s="39"/>
      <c r="X1370" s="20"/>
      <c r="Y1370" s="20"/>
      <c r="Z1370" s="20"/>
      <c r="AA1370" s="39"/>
    </row>
    <row r="1371" spans="2:27" ht="15.75" customHeight="1">
      <c r="B1371" s="39"/>
      <c r="C1371" s="20"/>
      <c r="D1371" s="20"/>
      <c r="E1371" s="39"/>
      <c r="F1371" s="20"/>
      <c r="G1371" s="20"/>
      <c r="H1371" s="20"/>
      <c r="I1371" s="39"/>
      <c r="J1371" s="20"/>
      <c r="K1371" s="20"/>
      <c r="L1371" s="20"/>
      <c r="M1371" s="20"/>
      <c r="N1371" s="39"/>
      <c r="O1371" s="20" t="s">
        <v>291</v>
      </c>
      <c r="P1371" s="20" t="s">
        <v>535</v>
      </c>
      <c r="Q1371" s="20" t="s">
        <v>848</v>
      </c>
      <c r="R1371" s="20" t="s">
        <v>2198</v>
      </c>
      <c r="S1371" s="20">
        <v>20754727</v>
      </c>
      <c r="T1371" s="39"/>
      <c r="U1371" s="20"/>
      <c r="V1371" s="20"/>
      <c r="W1371" s="39"/>
      <c r="X1371" s="20"/>
      <c r="Y1371" s="20"/>
      <c r="Z1371" s="20"/>
      <c r="AA1371" s="39"/>
    </row>
    <row r="1372" spans="2:27" ht="15.75" customHeight="1">
      <c r="B1372" s="39"/>
      <c r="C1372" s="20"/>
      <c r="D1372" s="20"/>
      <c r="E1372" s="39"/>
      <c r="F1372" s="20"/>
      <c r="G1372" s="20"/>
      <c r="H1372" s="20"/>
      <c r="I1372" s="39"/>
      <c r="J1372" s="20"/>
      <c r="K1372" s="20"/>
      <c r="L1372" s="20"/>
      <c r="M1372" s="20"/>
      <c r="N1372" s="39"/>
      <c r="O1372" s="20" t="s">
        <v>291</v>
      </c>
      <c r="P1372" s="20" t="s">
        <v>535</v>
      </c>
      <c r="Q1372" s="20" t="s">
        <v>848</v>
      </c>
      <c r="R1372" s="20" t="s">
        <v>2199</v>
      </c>
      <c r="S1372" s="20">
        <v>20754735</v>
      </c>
      <c r="T1372" s="39"/>
      <c r="U1372" s="20"/>
      <c r="V1372" s="20"/>
      <c r="W1372" s="39"/>
      <c r="X1372" s="20"/>
      <c r="Y1372" s="20"/>
      <c r="Z1372" s="20"/>
      <c r="AA1372" s="39"/>
    </row>
    <row r="1373" spans="2:27" ht="15.75" customHeight="1">
      <c r="B1373" s="39"/>
      <c r="C1373" s="20"/>
      <c r="D1373" s="20"/>
      <c r="E1373" s="39"/>
      <c r="F1373" s="20"/>
      <c r="G1373" s="20"/>
      <c r="H1373" s="20"/>
      <c r="I1373" s="39"/>
      <c r="J1373" s="20"/>
      <c r="K1373" s="20"/>
      <c r="L1373" s="20"/>
      <c r="M1373" s="20"/>
      <c r="N1373" s="39"/>
      <c r="O1373" s="20" t="s">
        <v>291</v>
      </c>
      <c r="P1373" s="20" t="s">
        <v>535</v>
      </c>
      <c r="Q1373" s="20" t="s">
        <v>848</v>
      </c>
      <c r="R1373" s="20" t="s">
        <v>2200</v>
      </c>
      <c r="S1373" s="20">
        <v>20754745</v>
      </c>
      <c r="T1373" s="39"/>
      <c r="U1373" s="20"/>
      <c r="V1373" s="20"/>
      <c r="W1373" s="39"/>
      <c r="X1373" s="20"/>
      <c r="Y1373" s="20"/>
      <c r="Z1373" s="20"/>
      <c r="AA1373" s="39"/>
    </row>
    <row r="1374" spans="2:27" ht="15.75" customHeight="1">
      <c r="B1374" s="39"/>
      <c r="C1374" s="20"/>
      <c r="D1374" s="20"/>
      <c r="E1374" s="39"/>
      <c r="F1374" s="20"/>
      <c r="G1374" s="20"/>
      <c r="H1374" s="20"/>
      <c r="I1374" s="39"/>
      <c r="J1374" s="20"/>
      <c r="K1374" s="20"/>
      <c r="L1374" s="20"/>
      <c r="M1374" s="20"/>
      <c r="N1374" s="39"/>
      <c r="O1374" s="20" t="s">
        <v>291</v>
      </c>
      <c r="P1374" s="20" t="s">
        <v>535</v>
      </c>
      <c r="Q1374" s="20" t="s">
        <v>848</v>
      </c>
      <c r="R1374" s="20" t="s">
        <v>2201</v>
      </c>
      <c r="S1374" s="20">
        <v>20754755</v>
      </c>
      <c r="T1374" s="39"/>
      <c r="U1374" s="20"/>
      <c r="V1374" s="20"/>
      <c r="W1374" s="39"/>
      <c r="X1374" s="20"/>
      <c r="Y1374" s="20"/>
      <c r="Z1374" s="20"/>
      <c r="AA1374" s="39"/>
    </row>
    <row r="1375" spans="2:27" ht="15.75" customHeight="1">
      <c r="B1375" s="39"/>
      <c r="C1375" s="20"/>
      <c r="D1375" s="20"/>
      <c r="E1375" s="39"/>
      <c r="F1375" s="20"/>
      <c r="G1375" s="20"/>
      <c r="H1375" s="20"/>
      <c r="I1375" s="39"/>
      <c r="J1375" s="20"/>
      <c r="K1375" s="20"/>
      <c r="L1375" s="20"/>
      <c r="M1375" s="20"/>
      <c r="N1375" s="39"/>
      <c r="O1375" s="20" t="s">
        <v>291</v>
      </c>
      <c r="P1375" s="20" t="s">
        <v>535</v>
      </c>
      <c r="Q1375" s="20" t="s">
        <v>848</v>
      </c>
      <c r="R1375" s="20" t="s">
        <v>2202</v>
      </c>
      <c r="S1375" s="20">
        <v>20754799</v>
      </c>
      <c r="T1375" s="39"/>
      <c r="U1375" s="20"/>
      <c r="V1375" s="20"/>
      <c r="W1375" s="39"/>
      <c r="X1375" s="20"/>
      <c r="Y1375" s="20"/>
      <c r="Z1375" s="20"/>
      <c r="AA1375" s="39"/>
    </row>
    <row r="1376" spans="2:27" ht="15.75" customHeight="1">
      <c r="B1376" s="39"/>
      <c r="C1376" s="20"/>
      <c r="D1376" s="20"/>
      <c r="E1376" s="39"/>
      <c r="F1376" s="20"/>
      <c r="G1376" s="20"/>
      <c r="H1376" s="20"/>
      <c r="I1376" s="39"/>
      <c r="J1376" s="20"/>
      <c r="K1376" s="20"/>
      <c r="L1376" s="20"/>
      <c r="M1376" s="20"/>
      <c r="N1376" s="39"/>
      <c r="O1376" s="20" t="s">
        <v>291</v>
      </c>
      <c r="P1376" s="20" t="s">
        <v>535</v>
      </c>
      <c r="Q1376" s="20" t="s">
        <v>848</v>
      </c>
      <c r="R1376" s="20" t="s">
        <v>2169</v>
      </c>
      <c r="S1376" s="20">
        <v>20754770</v>
      </c>
      <c r="T1376" s="39"/>
      <c r="U1376" s="20"/>
      <c r="V1376" s="20"/>
      <c r="W1376" s="39"/>
      <c r="X1376" s="20"/>
      <c r="Y1376" s="20"/>
      <c r="Z1376" s="20"/>
      <c r="AA1376" s="39"/>
    </row>
    <row r="1377" spans="2:27" ht="15.75" customHeight="1">
      <c r="B1377" s="39"/>
      <c r="C1377" s="20"/>
      <c r="D1377" s="20"/>
      <c r="E1377" s="39"/>
      <c r="F1377" s="20"/>
      <c r="G1377" s="20"/>
      <c r="H1377" s="20"/>
      <c r="I1377" s="39"/>
      <c r="J1377" s="20"/>
      <c r="K1377" s="20"/>
      <c r="L1377" s="20"/>
      <c r="M1377" s="20"/>
      <c r="N1377" s="39"/>
      <c r="O1377" s="20" t="s">
        <v>291</v>
      </c>
      <c r="P1377" s="20" t="s">
        <v>535</v>
      </c>
      <c r="Q1377" s="20" t="s">
        <v>848</v>
      </c>
      <c r="R1377" s="20" t="s">
        <v>1939</v>
      </c>
      <c r="S1377" s="20">
        <v>20754795</v>
      </c>
      <c r="T1377" s="39"/>
      <c r="U1377" s="20"/>
      <c r="V1377" s="20"/>
      <c r="W1377" s="39"/>
      <c r="X1377" s="20"/>
      <c r="Y1377" s="20"/>
      <c r="Z1377" s="20"/>
      <c r="AA1377" s="39"/>
    </row>
    <row r="1378" spans="2:27" ht="15.75" customHeight="1">
      <c r="B1378" s="39"/>
      <c r="C1378" s="20"/>
      <c r="D1378" s="20"/>
      <c r="E1378" s="39"/>
      <c r="F1378" s="20"/>
      <c r="G1378" s="20"/>
      <c r="H1378" s="20"/>
      <c r="I1378" s="39"/>
      <c r="J1378" s="20"/>
      <c r="K1378" s="20"/>
      <c r="L1378" s="20"/>
      <c r="M1378" s="20"/>
      <c r="N1378" s="39"/>
      <c r="O1378" s="20" t="s">
        <v>291</v>
      </c>
      <c r="P1378" s="20" t="s">
        <v>535</v>
      </c>
      <c r="Q1378" s="20" t="s">
        <v>850</v>
      </c>
      <c r="R1378" s="20" t="s">
        <v>2203</v>
      </c>
      <c r="S1378" s="20">
        <v>20758721</v>
      </c>
      <c r="T1378" s="39"/>
      <c r="U1378" s="20"/>
      <c r="V1378" s="20"/>
      <c r="W1378" s="39"/>
      <c r="X1378" s="20"/>
      <c r="Y1378" s="20"/>
      <c r="Z1378" s="20"/>
      <c r="AA1378" s="39"/>
    </row>
    <row r="1379" spans="2:27" ht="15.75" customHeight="1">
      <c r="B1379" s="39"/>
      <c r="C1379" s="20"/>
      <c r="D1379" s="20"/>
      <c r="E1379" s="39"/>
      <c r="F1379" s="20"/>
      <c r="G1379" s="20"/>
      <c r="H1379" s="20"/>
      <c r="I1379" s="39"/>
      <c r="J1379" s="20"/>
      <c r="K1379" s="20"/>
      <c r="L1379" s="20"/>
      <c r="M1379" s="20"/>
      <c r="N1379" s="39"/>
      <c r="O1379" s="20" t="s">
        <v>291</v>
      </c>
      <c r="P1379" s="20" t="s">
        <v>535</v>
      </c>
      <c r="Q1379" s="20" t="s">
        <v>850</v>
      </c>
      <c r="R1379" s="20" t="s">
        <v>2204</v>
      </c>
      <c r="S1379" s="20">
        <v>20758723</v>
      </c>
      <c r="T1379" s="39"/>
      <c r="U1379" s="20"/>
      <c r="V1379" s="20"/>
      <c r="W1379" s="39"/>
      <c r="X1379" s="20"/>
      <c r="Y1379" s="20"/>
      <c r="Z1379" s="20"/>
      <c r="AA1379" s="39"/>
    </row>
    <row r="1380" spans="2:27" ht="15.75" customHeight="1">
      <c r="B1380" s="39"/>
      <c r="C1380" s="20"/>
      <c r="D1380" s="20"/>
      <c r="E1380" s="39"/>
      <c r="F1380" s="20"/>
      <c r="G1380" s="20"/>
      <c r="H1380" s="20"/>
      <c r="I1380" s="39"/>
      <c r="J1380" s="20"/>
      <c r="K1380" s="20"/>
      <c r="L1380" s="20"/>
      <c r="M1380" s="20"/>
      <c r="N1380" s="39"/>
      <c r="O1380" s="20" t="s">
        <v>291</v>
      </c>
      <c r="P1380" s="20" t="s">
        <v>535</v>
      </c>
      <c r="Q1380" s="20" t="s">
        <v>850</v>
      </c>
      <c r="R1380" s="20" t="s">
        <v>2205</v>
      </c>
      <c r="S1380" s="20">
        <v>20758725</v>
      </c>
      <c r="T1380" s="39"/>
      <c r="U1380" s="20"/>
      <c r="V1380" s="20"/>
      <c r="W1380" s="39"/>
      <c r="X1380" s="20"/>
      <c r="Y1380" s="20"/>
      <c r="Z1380" s="20"/>
      <c r="AA1380" s="39"/>
    </row>
    <row r="1381" spans="2:27" ht="15.75" customHeight="1">
      <c r="B1381" s="39"/>
      <c r="C1381" s="20"/>
      <c r="D1381" s="20"/>
      <c r="E1381" s="39"/>
      <c r="F1381" s="20"/>
      <c r="G1381" s="20"/>
      <c r="H1381" s="20"/>
      <c r="I1381" s="39"/>
      <c r="J1381" s="20"/>
      <c r="K1381" s="20"/>
      <c r="L1381" s="20"/>
      <c r="M1381" s="20"/>
      <c r="N1381" s="39"/>
      <c r="O1381" s="20" t="s">
        <v>291</v>
      </c>
      <c r="P1381" s="20" t="s">
        <v>535</v>
      </c>
      <c r="Q1381" s="20" t="s">
        <v>850</v>
      </c>
      <c r="R1381" s="20" t="s">
        <v>2206</v>
      </c>
      <c r="S1381" s="20">
        <v>20758740</v>
      </c>
      <c r="T1381" s="39"/>
      <c r="U1381" s="20"/>
      <c r="V1381" s="20"/>
      <c r="W1381" s="39"/>
      <c r="X1381" s="20"/>
      <c r="Y1381" s="20"/>
      <c r="Z1381" s="20"/>
      <c r="AA1381" s="39"/>
    </row>
    <row r="1382" spans="2:27" ht="15.75" customHeight="1">
      <c r="B1382" s="39"/>
      <c r="C1382" s="20"/>
      <c r="D1382" s="20"/>
      <c r="E1382" s="39"/>
      <c r="F1382" s="20"/>
      <c r="G1382" s="20"/>
      <c r="H1382" s="20"/>
      <c r="I1382" s="39"/>
      <c r="J1382" s="20"/>
      <c r="K1382" s="20"/>
      <c r="L1382" s="20"/>
      <c r="M1382" s="20"/>
      <c r="N1382" s="39"/>
      <c r="O1382" s="20" t="s">
        <v>291</v>
      </c>
      <c r="P1382" s="20" t="s">
        <v>535</v>
      </c>
      <c r="Q1382" s="20" t="s">
        <v>850</v>
      </c>
      <c r="R1382" s="20" t="s">
        <v>2207</v>
      </c>
      <c r="S1382" s="20">
        <v>20758745</v>
      </c>
      <c r="T1382" s="39"/>
      <c r="U1382" s="20"/>
      <c r="V1382" s="20"/>
      <c r="W1382" s="39"/>
      <c r="X1382" s="20"/>
      <c r="Y1382" s="20"/>
      <c r="Z1382" s="20"/>
      <c r="AA1382" s="39"/>
    </row>
    <row r="1383" spans="2:27" ht="15.75" customHeight="1">
      <c r="B1383" s="39"/>
      <c r="C1383" s="20"/>
      <c r="D1383" s="20"/>
      <c r="E1383" s="39"/>
      <c r="F1383" s="20"/>
      <c r="G1383" s="20"/>
      <c r="H1383" s="20"/>
      <c r="I1383" s="39"/>
      <c r="J1383" s="20"/>
      <c r="K1383" s="20"/>
      <c r="L1383" s="20"/>
      <c r="M1383" s="20"/>
      <c r="N1383" s="39"/>
      <c r="O1383" s="20" t="s">
        <v>291</v>
      </c>
      <c r="P1383" s="20" t="s">
        <v>535</v>
      </c>
      <c r="Q1383" s="20" t="s">
        <v>850</v>
      </c>
      <c r="R1383" s="20" t="s">
        <v>1713</v>
      </c>
      <c r="S1383" s="20">
        <v>20758747</v>
      </c>
      <c r="T1383" s="39"/>
      <c r="U1383" s="20"/>
      <c r="V1383" s="20"/>
      <c r="W1383" s="39"/>
      <c r="X1383" s="20"/>
      <c r="Y1383" s="20"/>
      <c r="Z1383" s="20"/>
      <c r="AA1383" s="39"/>
    </row>
    <row r="1384" spans="2:27" ht="15.75" customHeight="1">
      <c r="B1384" s="39"/>
      <c r="C1384" s="20"/>
      <c r="D1384" s="20"/>
      <c r="E1384" s="39"/>
      <c r="F1384" s="20"/>
      <c r="G1384" s="20"/>
      <c r="H1384" s="20"/>
      <c r="I1384" s="39"/>
      <c r="J1384" s="20"/>
      <c r="K1384" s="20"/>
      <c r="L1384" s="20"/>
      <c r="M1384" s="20"/>
      <c r="N1384" s="39"/>
      <c r="O1384" s="20" t="s">
        <v>291</v>
      </c>
      <c r="P1384" s="20" t="s">
        <v>535</v>
      </c>
      <c r="Q1384" s="20" t="s">
        <v>850</v>
      </c>
      <c r="R1384" s="20" t="s">
        <v>2208</v>
      </c>
      <c r="S1384" s="20">
        <v>20758750</v>
      </c>
      <c r="T1384" s="39"/>
      <c r="U1384" s="20"/>
      <c r="V1384" s="20"/>
      <c r="W1384" s="39"/>
      <c r="X1384" s="20"/>
      <c r="Y1384" s="20"/>
      <c r="Z1384" s="20"/>
      <c r="AA1384" s="39"/>
    </row>
    <row r="1385" spans="2:27" ht="15.75" customHeight="1">
      <c r="B1385" s="39"/>
      <c r="C1385" s="20"/>
      <c r="D1385" s="20"/>
      <c r="E1385" s="39"/>
      <c r="F1385" s="20"/>
      <c r="G1385" s="20"/>
      <c r="H1385" s="20"/>
      <c r="I1385" s="39"/>
      <c r="J1385" s="20"/>
      <c r="K1385" s="20"/>
      <c r="L1385" s="20"/>
      <c r="M1385" s="20"/>
      <c r="N1385" s="39"/>
      <c r="O1385" s="20" t="s">
        <v>291</v>
      </c>
      <c r="P1385" s="20" t="s">
        <v>535</v>
      </c>
      <c r="Q1385" s="20" t="s">
        <v>850</v>
      </c>
      <c r="R1385" s="20" t="s">
        <v>2209</v>
      </c>
      <c r="S1385" s="20">
        <v>20758760</v>
      </c>
      <c r="T1385" s="39"/>
      <c r="U1385" s="20"/>
      <c r="V1385" s="20"/>
      <c r="W1385" s="39"/>
      <c r="X1385" s="20"/>
      <c r="Y1385" s="20"/>
      <c r="Z1385" s="20"/>
      <c r="AA1385" s="39"/>
    </row>
    <row r="1386" spans="2:27" ht="15.75" customHeight="1">
      <c r="B1386" s="39"/>
      <c r="C1386" s="20"/>
      <c r="D1386" s="20"/>
      <c r="E1386" s="39"/>
      <c r="F1386" s="20"/>
      <c r="G1386" s="20"/>
      <c r="H1386" s="20"/>
      <c r="I1386" s="39"/>
      <c r="J1386" s="20"/>
      <c r="K1386" s="20"/>
      <c r="L1386" s="20"/>
      <c r="M1386" s="20"/>
      <c r="N1386" s="39"/>
      <c r="O1386" s="20" t="s">
        <v>291</v>
      </c>
      <c r="P1386" s="20" t="s">
        <v>535</v>
      </c>
      <c r="Q1386" s="20" t="s">
        <v>850</v>
      </c>
      <c r="R1386" s="20" t="s">
        <v>2210</v>
      </c>
      <c r="S1386" s="20">
        <v>20758765</v>
      </c>
      <c r="T1386" s="39"/>
      <c r="U1386" s="20"/>
      <c r="V1386" s="20"/>
      <c r="W1386" s="39"/>
      <c r="X1386" s="20"/>
      <c r="Y1386" s="20"/>
      <c r="Z1386" s="20"/>
      <c r="AA1386" s="39"/>
    </row>
    <row r="1387" spans="2:27" ht="15.75" customHeight="1">
      <c r="B1387" s="39"/>
      <c r="C1387" s="20"/>
      <c r="D1387" s="20"/>
      <c r="E1387" s="39"/>
      <c r="F1387" s="20"/>
      <c r="G1387" s="20"/>
      <c r="H1387" s="20"/>
      <c r="I1387" s="39"/>
      <c r="J1387" s="20"/>
      <c r="K1387" s="20"/>
      <c r="L1387" s="20"/>
      <c r="M1387" s="20"/>
      <c r="N1387" s="39"/>
      <c r="O1387" s="20" t="s">
        <v>291</v>
      </c>
      <c r="P1387" s="20" t="s">
        <v>535</v>
      </c>
      <c r="Q1387" s="20" t="s">
        <v>850</v>
      </c>
      <c r="R1387" s="20" t="s">
        <v>2211</v>
      </c>
      <c r="S1387" s="20">
        <v>20758775</v>
      </c>
      <c r="T1387" s="39"/>
      <c r="U1387" s="20"/>
      <c r="V1387" s="20"/>
      <c r="W1387" s="39"/>
      <c r="X1387" s="20"/>
      <c r="Y1387" s="20"/>
      <c r="Z1387" s="20"/>
      <c r="AA1387" s="39"/>
    </row>
    <row r="1388" spans="2:27" ht="15.75" customHeight="1">
      <c r="B1388" s="39"/>
      <c r="C1388" s="20"/>
      <c r="D1388" s="20"/>
      <c r="E1388" s="39"/>
      <c r="F1388" s="20"/>
      <c r="G1388" s="20"/>
      <c r="H1388" s="20"/>
      <c r="I1388" s="39"/>
      <c r="J1388" s="20"/>
      <c r="K1388" s="20"/>
      <c r="L1388" s="20"/>
      <c r="M1388" s="20"/>
      <c r="N1388" s="39"/>
      <c r="O1388" s="20" t="s">
        <v>291</v>
      </c>
      <c r="P1388" s="20" t="s">
        <v>535</v>
      </c>
      <c r="Q1388" s="20" t="s">
        <v>850</v>
      </c>
      <c r="R1388" s="20" t="s">
        <v>535</v>
      </c>
      <c r="S1388" s="20">
        <v>20758780</v>
      </c>
      <c r="T1388" s="39"/>
      <c r="U1388" s="20"/>
      <c r="V1388" s="20"/>
      <c r="W1388" s="39"/>
      <c r="X1388" s="20"/>
      <c r="Y1388" s="20"/>
      <c r="Z1388" s="20"/>
      <c r="AA1388" s="39"/>
    </row>
    <row r="1389" spans="2:27" ht="15.75" customHeight="1">
      <c r="B1389" s="39"/>
      <c r="C1389" s="20"/>
      <c r="D1389" s="20"/>
      <c r="E1389" s="39"/>
      <c r="F1389" s="20"/>
      <c r="G1389" s="20"/>
      <c r="H1389" s="20"/>
      <c r="I1389" s="39"/>
      <c r="J1389" s="20"/>
      <c r="K1389" s="20"/>
      <c r="L1389" s="20"/>
      <c r="M1389" s="20"/>
      <c r="N1389" s="39"/>
      <c r="O1389" s="20" t="s">
        <v>291</v>
      </c>
      <c r="P1389" s="20" t="s">
        <v>535</v>
      </c>
      <c r="Q1389" s="20" t="s">
        <v>850</v>
      </c>
      <c r="R1389" s="20" t="s">
        <v>2212</v>
      </c>
      <c r="S1389" s="20">
        <v>20758799</v>
      </c>
      <c r="T1389" s="39"/>
      <c r="U1389" s="20"/>
      <c r="V1389" s="20"/>
      <c r="W1389" s="39"/>
      <c r="X1389" s="20"/>
      <c r="Y1389" s="20"/>
      <c r="Z1389" s="20"/>
      <c r="AA1389" s="39"/>
    </row>
    <row r="1390" spans="2:27" ht="15.75" customHeight="1">
      <c r="B1390" s="39"/>
      <c r="C1390" s="20"/>
      <c r="D1390" s="20"/>
      <c r="E1390" s="39"/>
      <c r="F1390" s="20"/>
      <c r="G1390" s="20"/>
      <c r="H1390" s="20"/>
      <c r="I1390" s="39"/>
      <c r="J1390" s="20"/>
      <c r="K1390" s="20"/>
      <c r="L1390" s="20"/>
      <c r="M1390" s="20"/>
      <c r="N1390" s="39"/>
      <c r="O1390" s="20" t="s">
        <v>291</v>
      </c>
      <c r="P1390" s="20" t="s">
        <v>535</v>
      </c>
      <c r="Q1390" s="20" t="s">
        <v>850</v>
      </c>
      <c r="R1390" s="20" t="s">
        <v>2213</v>
      </c>
      <c r="S1390" s="20">
        <v>20758785</v>
      </c>
      <c r="T1390" s="39"/>
      <c r="U1390" s="20"/>
      <c r="V1390" s="20"/>
      <c r="W1390" s="39"/>
      <c r="X1390" s="20"/>
      <c r="Y1390" s="20"/>
      <c r="Z1390" s="20"/>
      <c r="AA1390" s="39"/>
    </row>
    <row r="1391" spans="2:27" ht="15.75" customHeight="1">
      <c r="B1391" s="39"/>
      <c r="C1391" s="20"/>
      <c r="D1391" s="20"/>
      <c r="E1391" s="39"/>
      <c r="F1391" s="20"/>
      <c r="G1391" s="20"/>
      <c r="H1391" s="20"/>
      <c r="I1391" s="39"/>
      <c r="J1391" s="20"/>
      <c r="K1391" s="20"/>
      <c r="L1391" s="20"/>
      <c r="M1391" s="20"/>
      <c r="N1391" s="39"/>
      <c r="O1391" s="20" t="s">
        <v>291</v>
      </c>
      <c r="P1391" s="20" t="s">
        <v>535</v>
      </c>
      <c r="Q1391" s="20" t="s">
        <v>850</v>
      </c>
      <c r="R1391" s="20" t="s">
        <v>2214</v>
      </c>
      <c r="S1391" s="20">
        <v>20758790</v>
      </c>
      <c r="T1391" s="39"/>
      <c r="U1391" s="20"/>
      <c r="V1391" s="20"/>
      <c r="W1391" s="39"/>
      <c r="X1391" s="20"/>
      <c r="Y1391" s="20"/>
      <c r="Z1391" s="20"/>
      <c r="AA1391" s="39"/>
    </row>
    <row r="1392" spans="2:27" ht="15.75" customHeight="1">
      <c r="B1392" s="39"/>
      <c r="C1392" s="20"/>
      <c r="D1392" s="20"/>
      <c r="E1392" s="39"/>
      <c r="F1392" s="20"/>
      <c r="G1392" s="20"/>
      <c r="H1392" s="20"/>
      <c r="I1392" s="39"/>
      <c r="J1392" s="20"/>
      <c r="K1392" s="20"/>
      <c r="L1392" s="20"/>
      <c r="M1392" s="20"/>
      <c r="N1392" s="39"/>
      <c r="O1392" s="20" t="s">
        <v>291</v>
      </c>
      <c r="P1392" s="20" t="s">
        <v>535</v>
      </c>
      <c r="Q1392" s="20" t="s">
        <v>852</v>
      </c>
      <c r="R1392" s="20" t="s">
        <v>2215</v>
      </c>
      <c r="S1392" s="20">
        <v>20758013</v>
      </c>
      <c r="T1392" s="39"/>
      <c r="U1392" s="20"/>
      <c r="V1392" s="20"/>
      <c r="W1392" s="39"/>
      <c r="X1392" s="20"/>
      <c r="Y1392" s="20"/>
      <c r="Z1392" s="20"/>
      <c r="AA1392" s="39"/>
    </row>
    <row r="1393" spans="2:27" ht="15.75" customHeight="1">
      <c r="B1393" s="39"/>
      <c r="C1393" s="20"/>
      <c r="D1393" s="20"/>
      <c r="E1393" s="39"/>
      <c r="F1393" s="20"/>
      <c r="G1393" s="20"/>
      <c r="H1393" s="20"/>
      <c r="I1393" s="39"/>
      <c r="J1393" s="20"/>
      <c r="K1393" s="20"/>
      <c r="L1393" s="20"/>
      <c r="M1393" s="20"/>
      <c r="N1393" s="39"/>
      <c r="O1393" s="20" t="s">
        <v>291</v>
      </c>
      <c r="P1393" s="20" t="s">
        <v>535</v>
      </c>
      <c r="Q1393" s="20" t="s">
        <v>852</v>
      </c>
      <c r="R1393" s="20" t="s">
        <v>2216</v>
      </c>
      <c r="S1393" s="20">
        <v>20758019</v>
      </c>
      <c r="T1393" s="39"/>
      <c r="U1393" s="20"/>
      <c r="V1393" s="20"/>
      <c r="W1393" s="39"/>
      <c r="X1393" s="20"/>
      <c r="Y1393" s="20"/>
      <c r="Z1393" s="20"/>
      <c r="AA1393" s="39"/>
    </row>
    <row r="1394" spans="2:27" ht="15.75" customHeight="1">
      <c r="B1394" s="39"/>
      <c r="C1394" s="20"/>
      <c r="D1394" s="20"/>
      <c r="E1394" s="39"/>
      <c r="F1394" s="20"/>
      <c r="G1394" s="20"/>
      <c r="H1394" s="20"/>
      <c r="I1394" s="39"/>
      <c r="J1394" s="20"/>
      <c r="K1394" s="20"/>
      <c r="L1394" s="20"/>
      <c r="M1394" s="20"/>
      <c r="N1394" s="39"/>
      <c r="O1394" s="20" t="s">
        <v>291</v>
      </c>
      <c r="P1394" s="20" t="s">
        <v>535</v>
      </c>
      <c r="Q1394" s="20" t="s">
        <v>852</v>
      </c>
      <c r="R1394" s="20" t="s">
        <v>2217</v>
      </c>
      <c r="S1394" s="20">
        <v>20758028</v>
      </c>
      <c r="T1394" s="39"/>
      <c r="U1394" s="20"/>
      <c r="V1394" s="20"/>
      <c r="W1394" s="39"/>
      <c r="X1394" s="20"/>
      <c r="Y1394" s="20"/>
      <c r="Z1394" s="20"/>
      <c r="AA1394" s="39"/>
    </row>
    <row r="1395" spans="2:27" ht="15.75" customHeight="1">
      <c r="B1395" s="39"/>
      <c r="C1395" s="20"/>
      <c r="D1395" s="20"/>
      <c r="E1395" s="39"/>
      <c r="F1395" s="20"/>
      <c r="G1395" s="20"/>
      <c r="H1395" s="20"/>
      <c r="I1395" s="39"/>
      <c r="J1395" s="20"/>
      <c r="K1395" s="20"/>
      <c r="L1395" s="20"/>
      <c r="M1395" s="20"/>
      <c r="N1395" s="39"/>
      <c r="O1395" s="20" t="s">
        <v>291</v>
      </c>
      <c r="P1395" s="20" t="s">
        <v>535</v>
      </c>
      <c r="Q1395" s="20" t="s">
        <v>852</v>
      </c>
      <c r="R1395" s="20" t="s">
        <v>1223</v>
      </c>
      <c r="S1395" s="20">
        <v>20758038</v>
      </c>
      <c r="T1395" s="39"/>
      <c r="U1395" s="20"/>
      <c r="V1395" s="20"/>
      <c r="W1395" s="39"/>
      <c r="X1395" s="20"/>
      <c r="Y1395" s="20"/>
      <c r="Z1395" s="20"/>
      <c r="AA1395" s="39"/>
    </row>
    <row r="1396" spans="2:27" ht="15.75" customHeight="1">
      <c r="B1396" s="39"/>
      <c r="C1396" s="20"/>
      <c r="D1396" s="20"/>
      <c r="E1396" s="39"/>
      <c r="F1396" s="20"/>
      <c r="G1396" s="20"/>
      <c r="H1396" s="20"/>
      <c r="I1396" s="39"/>
      <c r="J1396" s="20"/>
      <c r="K1396" s="20"/>
      <c r="L1396" s="20"/>
      <c r="M1396" s="20"/>
      <c r="N1396" s="39"/>
      <c r="O1396" s="20" t="s">
        <v>291</v>
      </c>
      <c r="P1396" s="20" t="s">
        <v>535</v>
      </c>
      <c r="Q1396" s="20" t="s">
        <v>852</v>
      </c>
      <c r="R1396" s="20" t="s">
        <v>2218</v>
      </c>
      <c r="S1396" s="20">
        <v>20758047</v>
      </c>
      <c r="T1396" s="39"/>
      <c r="U1396" s="20"/>
      <c r="V1396" s="20"/>
      <c r="W1396" s="39"/>
      <c r="X1396" s="20"/>
      <c r="Y1396" s="20"/>
      <c r="Z1396" s="20"/>
      <c r="AA1396" s="39"/>
    </row>
    <row r="1397" spans="2:27" ht="15.75" customHeight="1">
      <c r="B1397" s="39"/>
      <c r="C1397" s="20"/>
      <c r="D1397" s="20"/>
      <c r="E1397" s="39"/>
      <c r="F1397" s="20"/>
      <c r="G1397" s="20"/>
      <c r="H1397" s="20"/>
      <c r="I1397" s="39"/>
      <c r="J1397" s="20"/>
      <c r="K1397" s="20"/>
      <c r="L1397" s="20"/>
      <c r="M1397" s="20"/>
      <c r="N1397" s="39"/>
      <c r="O1397" s="20" t="s">
        <v>291</v>
      </c>
      <c r="P1397" s="20" t="s">
        <v>535</v>
      </c>
      <c r="Q1397" s="20" t="s">
        <v>852</v>
      </c>
      <c r="R1397" s="20" t="s">
        <v>2219</v>
      </c>
      <c r="S1397" s="20">
        <v>20758057</v>
      </c>
      <c r="T1397" s="39"/>
      <c r="U1397" s="20"/>
      <c r="V1397" s="20"/>
      <c r="W1397" s="39"/>
      <c r="X1397" s="20"/>
      <c r="Y1397" s="20"/>
      <c r="Z1397" s="20"/>
      <c r="AA1397" s="39"/>
    </row>
    <row r="1398" spans="2:27" ht="15.75" customHeight="1">
      <c r="B1398" s="39"/>
      <c r="C1398" s="20"/>
      <c r="D1398" s="20"/>
      <c r="E1398" s="39"/>
      <c r="F1398" s="20"/>
      <c r="G1398" s="20"/>
      <c r="H1398" s="20"/>
      <c r="I1398" s="39"/>
      <c r="J1398" s="20"/>
      <c r="K1398" s="20"/>
      <c r="L1398" s="20"/>
      <c r="M1398" s="20"/>
      <c r="N1398" s="39"/>
      <c r="O1398" s="20" t="s">
        <v>291</v>
      </c>
      <c r="P1398" s="20" t="s">
        <v>535</v>
      </c>
      <c r="Q1398" s="20" t="s">
        <v>852</v>
      </c>
      <c r="R1398" s="20" t="s">
        <v>2220</v>
      </c>
      <c r="S1398" s="20">
        <v>20758066</v>
      </c>
      <c r="T1398" s="39"/>
      <c r="U1398" s="20"/>
      <c r="V1398" s="20"/>
      <c r="W1398" s="39"/>
      <c r="X1398" s="20"/>
      <c r="Y1398" s="20"/>
      <c r="Z1398" s="20"/>
      <c r="AA1398" s="39"/>
    </row>
    <row r="1399" spans="2:27" ht="15.75" customHeight="1">
      <c r="B1399" s="39"/>
      <c r="C1399" s="20"/>
      <c r="D1399" s="20"/>
      <c r="E1399" s="39"/>
      <c r="F1399" s="20"/>
      <c r="G1399" s="20"/>
      <c r="H1399" s="20"/>
      <c r="I1399" s="39"/>
      <c r="J1399" s="20"/>
      <c r="K1399" s="20"/>
      <c r="L1399" s="20"/>
      <c r="M1399" s="20"/>
      <c r="N1399" s="39"/>
      <c r="O1399" s="20" t="s">
        <v>291</v>
      </c>
      <c r="P1399" s="20" t="s">
        <v>535</v>
      </c>
      <c r="Q1399" s="20" t="s">
        <v>852</v>
      </c>
      <c r="R1399" s="20" t="s">
        <v>923</v>
      </c>
      <c r="S1399" s="20">
        <v>20758076</v>
      </c>
      <c r="T1399" s="39"/>
      <c r="U1399" s="20"/>
      <c r="V1399" s="20"/>
      <c r="W1399" s="39"/>
      <c r="X1399" s="20"/>
      <c r="Y1399" s="20"/>
      <c r="Z1399" s="20"/>
      <c r="AA1399" s="39"/>
    </row>
    <row r="1400" spans="2:27" ht="15.75" customHeight="1">
      <c r="B1400" s="39"/>
      <c r="C1400" s="20"/>
      <c r="D1400" s="20"/>
      <c r="E1400" s="39"/>
      <c r="F1400" s="20"/>
      <c r="G1400" s="20"/>
      <c r="H1400" s="20"/>
      <c r="I1400" s="39"/>
      <c r="J1400" s="20"/>
      <c r="K1400" s="20"/>
      <c r="L1400" s="20"/>
      <c r="M1400" s="20"/>
      <c r="N1400" s="39"/>
      <c r="O1400" s="20" t="s">
        <v>291</v>
      </c>
      <c r="P1400" s="20" t="s">
        <v>535</v>
      </c>
      <c r="Q1400" s="20" t="s">
        <v>852</v>
      </c>
      <c r="R1400" s="20" t="s">
        <v>2221</v>
      </c>
      <c r="S1400" s="20">
        <v>20758085</v>
      </c>
      <c r="T1400" s="39"/>
      <c r="U1400" s="20"/>
      <c r="V1400" s="20"/>
      <c r="W1400" s="39"/>
      <c r="X1400" s="20"/>
      <c r="Y1400" s="20"/>
      <c r="Z1400" s="20"/>
      <c r="AA1400" s="39"/>
    </row>
    <row r="1401" spans="2:27" ht="15.75" customHeight="1">
      <c r="B1401" s="39"/>
      <c r="C1401" s="20"/>
      <c r="D1401" s="20"/>
      <c r="E1401" s="39"/>
      <c r="F1401" s="20"/>
      <c r="G1401" s="20"/>
      <c r="H1401" s="20"/>
      <c r="I1401" s="39"/>
      <c r="J1401" s="20"/>
      <c r="K1401" s="20"/>
      <c r="L1401" s="20"/>
      <c r="M1401" s="20"/>
      <c r="N1401" s="39"/>
      <c r="O1401" s="20" t="s">
        <v>291</v>
      </c>
      <c r="P1401" s="20" t="s">
        <v>535</v>
      </c>
      <c r="Q1401" s="20" t="s">
        <v>852</v>
      </c>
      <c r="R1401" s="20" t="s">
        <v>2222</v>
      </c>
      <c r="S1401" s="20">
        <v>20758099</v>
      </c>
      <c r="T1401" s="39"/>
      <c r="U1401" s="20"/>
      <c r="V1401" s="20"/>
      <c r="W1401" s="39"/>
      <c r="X1401" s="20"/>
      <c r="Y1401" s="20"/>
      <c r="Z1401" s="20"/>
      <c r="AA1401" s="39"/>
    </row>
    <row r="1402" spans="2:27" ht="15.75" customHeight="1">
      <c r="B1402" s="39"/>
      <c r="C1402" s="20"/>
      <c r="D1402" s="20"/>
      <c r="E1402" s="39"/>
      <c r="F1402" s="20"/>
      <c r="G1402" s="20"/>
      <c r="H1402" s="20"/>
      <c r="I1402" s="39"/>
      <c r="J1402" s="20"/>
      <c r="K1402" s="20"/>
      <c r="L1402" s="20"/>
      <c r="M1402" s="20"/>
      <c r="N1402" s="39"/>
      <c r="O1402" s="20" t="s">
        <v>291</v>
      </c>
      <c r="P1402" s="20" t="s">
        <v>535</v>
      </c>
      <c r="Q1402" s="20" t="s">
        <v>854</v>
      </c>
      <c r="R1402" s="20" t="s">
        <v>2223</v>
      </c>
      <c r="S1402" s="20">
        <v>20758313</v>
      </c>
      <c r="T1402" s="39"/>
      <c r="U1402" s="20"/>
      <c r="V1402" s="20"/>
      <c r="W1402" s="39"/>
      <c r="X1402" s="20"/>
      <c r="Y1402" s="20"/>
      <c r="Z1402" s="20"/>
      <c r="AA1402" s="39"/>
    </row>
    <row r="1403" spans="2:27" ht="15.75" customHeight="1">
      <c r="B1403" s="39"/>
      <c r="C1403" s="20"/>
      <c r="D1403" s="20"/>
      <c r="E1403" s="39"/>
      <c r="F1403" s="20"/>
      <c r="G1403" s="20"/>
      <c r="H1403" s="20"/>
      <c r="I1403" s="39"/>
      <c r="J1403" s="20"/>
      <c r="K1403" s="20"/>
      <c r="L1403" s="20"/>
      <c r="M1403" s="20"/>
      <c r="N1403" s="39"/>
      <c r="O1403" s="20" t="s">
        <v>291</v>
      </c>
      <c r="P1403" s="20" t="s">
        <v>535</v>
      </c>
      <c r="Q1403" s="20" t="s">
        <v>854</v>
      </c>
      <c r="R1403" s="20" t="s">
        <v>2224</v>
      </c>
      <c r="S1403" s="20">
        <v>20758315</v>
      </c>
      <c r="T1403" s="39"/>
      <c r="U1403" s="20"/>
      <c r="V1403" s="20"/>
      <c r="W1403" s="39"/>
      <c r="X1403" s="20"/>
      <c r="Y1403" s="20"/>
      <c r="Z1403" s="20"/>
      <c r="AA1403" s="39"/>
    </row>
    <row r="1404" spans="2:27" ht="15.75" customHeight="1">
      <c r="B1404" s="39"/>
      <c r="C1404" s="20"/>
      <c r="D1404" s="20"/>
      <c r="E1404" s="39"/>
      <c r="F1404" s="20"/>
      <c r="G1404" s="20"/>
      <c r="H1404" s="20"/>
      <c r="I1404" s="39"/>
      <c r="J1404" s="20"/>
      <c r="K1404" s="20"/>
      <c r="L1404" s="20"/>
      <c r="M1404" s="20"/>
      <c r="N1404" s="39"/>
      <c r="O1404" s="20" t="s">
        <v>291</v>
      </c>
      <c r="P1404" s="20" t="s">
        <v>535</v>
      </c>
      <c r="Q1404" s="20" t="s">
        <v>854</v>
      </c>
      <c r="R1404" s="20" t="s">
        <v>2225</v>
      </c>
      <c r="S1404" s="20">
        <v>20758317</v>
      </c>
      <c r="T1404" s="39"/>
      <c r="U1404" s="20"/>
      <c r="V1404" s="20"/>
      <c r="W1404" s="39"/>
      <c r="X1404" s="20"/>
      <c r="Y1404" s="20"/>
      <c r="Z1404" s="20"/>
      <c r="AA1404" s="39"/>
    </row>
    <row r="1405" spans="2:27" ht="15.75" customHeight="1">
      <c r="B1405" s="39"/>
      <c r="C1405" s="20"/>
      <c r="D1405" s="20"/>
      <c r="E1405" s="39"/>
      <c r="F1405" s="20"/>
      <c r="G1405" s="20"/>
      <c r="H1405" s="20"/>
      <c r="I1405" s="39"/>
      <c r="J1405" s="20"/>
      <c r="K1405" s="20"/>
      <c r="L1405" s="20"/>
      <c r="M1405" s="20"/>
      <c r="N1405" s="39"/>
      <c r="O1405" s="20" t="s">
        <v>291</v>
      </c>
      <c r="P1405" s="20" t="s">
        <v>535</v>
      </c>
      <c r="Q1405" s="20" t="s">
        <v>854</v>
      </c>
      <c r="R1405" s="20" t="s">
        <v>2226</v>
      </c>
      <c r="S1405" s="20">
        <v>20758321</v>
      </c>
      <c r="T1405" s="39"/>
      <c r="U1405" s="20"/>
      <c r="V1405" s="20"/>
      <c r="W1405" s="39"/>
      <c r="X1405" s="20"/>
      <c r="Y1405" s="20"/>
      <c r="Z1405" s="20"/>
      <c r="AA1405" s="39"/>
    </row>
    <row r="1406" spans="2:27" ht="15.75" customHeight="1">
      <c r="B1406" s="39"/>
      <c r="C1406" s="20"/>
      <c r="D1406" s="20"/>
      <c r="E1406" s="39"/>
      <c r="F1406" s="20"/>
      <c r="G1406" s="20"/>
      <c r="H1406" s="20"/>
      <c r="I1406" s="39"/>
      <c r="J1406" s="20"/>
      <c r="K1406" s="20"/>
      <c r="L1406" s="20"/>
      <c r="M1406" s="20"/>
      <c r="N1406" s="39"/>
      <c r="O1406" s="20" t="s">
        <v>291</v>
      </c>
      <c r="P1406" s="20" t="s">
        <v>535</v>
      </c>
      <c r="Q1406" s="20" t="s">
        <v>854</v>
      </c>
      <c r="R1406" s="20" t="s">
        <v>2227</v>
      </c>
      <c r="S1406" s="20">
        <v>20758331</v>
      </c>
      <c r="T1406" s="39"/>
      <c r="U1406" s="20"/>
      <c r="V1406" s="20"/>
      <c r="W1406" s="39"/>
      <c r="X1406" s="20"/>
      <c r="Y1406" s="20"/>
      <c r="Z1406" s="20"/>
      <c r="AA1406" s="39"/>
    </row>
    <row r="1407" spans="2:27" ht="15.75" customHeight="1">
      <c r="B1407" s="39"/>
      <c r="C1407" s="20"/>
      <c r="D1407" s="20"/>
      <c r="E1407" s="39"/>
      <c r="F1407" s="20"/>
      <c r="G1407" s="20"/>
      <c r="H1407" s="20"/>
      <c r="I1407" s="39"/>
      <c r="J1407" s="20"/>
      <c r="K1407" s="20"/>
      <c r="L1407" s="20"/>
      <c r="M1407" s="20"/>
      <c r="N1407" s="39"/>
      <c r="O1407" s="20" t="s">
        <v>291</v>
      </c>
      <c r="P1407" s="20" t="s">
        <v>535</v>
      </c>
      <c r="Q1407" s="20" t="s">
        <v>854</v>
      </c>
      <c r="R1407" s="20" t="s">
        <v>2228</v>
      </c>
      <c r="S1407" s="20">
        <v>20758335</v>
      </c>
      <c r="T1407" s="39"/>
      <c r="U1407" s="20"/>
      <c r="V1407" s="20"/>
      <c r="W1407" s="39"/>
      <c r="X1407" s="20"/>
      <c r="Y1407" s="20"/>
      <c r="Z1407" s="20"/>
      <c r="AA1407" s="39"/>
    </row>
    <row r="1408" spans="2:27" ht="15.75" customHeight="1">
      <c r="B1408" s="39"/>
      <c r="C1408" s="20"/>
      <c r="D1408" s="20"/>
      <c r="E1408" s="39"/>
      <c r="F1408" s="20"/>
      <c r="G1408" s="20"/>
      <c r="H1408" s="20"/>
      <c r="I1408" s="39"/>
      <c r="J1408" s="20"/>
      <c r="K1408" s="20"/>
      <c r="L1408" s="20"/>
      <c r="M1408" s="20"/>
      <c r="N1408" s="39"/>
      <c r="O1408" s="20" t="s">
        <v>291</v>
      </c>
      <c r="P1408" s="20" t="s">
        <v>535</v>
      </c>
      <c r="Q1408" s="20" t="s">
        <v>854</v>
      </c>
      <c r="R1408" s="20" t="s">
        <v>2229</v>
      </c>
      <c r="S1408" s="20">
        <v>20758359</v>
      </c>
      <c r="T1408" s="39"/>
      <c r="U1408" s="20"/>
      <c r="V1408" s="20"/>
      <c r="W1408" s="39"/>
      <c r="X1408" s="20"/>
      <c r="Y1408" s="20"/>
      <c r="Z1408" s="20"/>
      <c r="AA1408" s="39"/>
    </row>
    <row r="1409" spans="2:27" ht="15.75" customHeight="1">
      <c r="B1409" s="39"/>
      <c r="C1409" s="20"/>
      <c r="D1409" s="20"/>
      <c r="E1409" s="39"/>
      <c r="F1409" s="20"/>
      <c r="G1409" s="20"/>
      <c r="H1409" s="20"/>
      <c r="I1409" s="39"/>
      <c r="J1409" s="20"/>
      <c r="K1409" s="20"/>
      <c r="L1409" s="20"/>
      <c r="M1409" s="20"/>
      <c r="N1409" s="39"/>
      <c r="O1409" s="20" t="s">
        <v>291</v>
      </c>
      <c r="P1409" s="20" t="s">
        <v>535</v>
      </c>
      <c r="Q1409" s="20" t="s">
        <v>854</v>
      </c>
      <c r="R1409" s="20" t="s">
        <v>2230</v>
      </c>
      <c r="S1409" s="20">
        <v>20758373</v>
      </c>
      <c r="T1409" s="39"/>
      <c r="U1409" s="20"/>
      <c r="V1409" s="20"/>
      <c r="W1409" s="39"/>
      <c r="X1409" s="20"/>
      <c r="Y1409" s="20"/>
      <c r="Z1409" s="20"/>
      <c r="AA1409" s="39"/>
    </row>
    <row r="1410" spans="2:27" ht="15.75" customHeight="1">
      <c r="B1410" s="39"/>
      <c r="C1410" s="20"/>
      <c r="D1410" s="20"/>
      <c r="E1410" s="39"/>
      <c r="F1410" s="20"/>
      <c r="G1410" s="20"/>
      <c r="H1410" s="20"/>
      <c r="I1410" s="39"/>
      <c r="J1410" s="20"/>
      <c r="K1410" s="20"/>
      <c r="L1410" s="20"/>
      <c r="M1410" s="20"/>
      <c r="N1410" s="39"/>
      <c r="O1410" s="20" t="s">
        <v>291</v>
      </c>
      <c r="P1410" s="20" t="s">
        <v>535</v>
      </c>
      <c r="Q1410" s="20" t="s">
        <v>854</v>
      </c>
      <c r="R1410" s="20" t="s">
        <v>2231</v>
      </c>
      <c r="S1410" s="20">
        <v>20758377</v>
      </c>
      <c r="T1410" s="39"/>
      <c r="U1410" s="20"/>
      <c r="V1410" s="20"/>
      <c r="W1410" s="39"/>
      <c r="X1410" s="20"/>
      <c r="Y1410" s="20"/>
      <c r="Z1410" s="20"/>
      <c r="AA1410" s="39"/>
    </row>
    <row r="1411" spans="2:27" ht="15.75" customHeight="1">
      <c r="B1411" s="39"/>
      <c r="C1411" s="20"/>
      <c r="D1411" s="20"/>
      <c r="E1411" s="39"/>
      <c r="F1411" s="20"/>
      <c r="G1411" s="20"/>
      <c r="H1411" s="20"/>
      <c r="I1411" s="39"/>
      <c r="J1411" s="20"/>
      <c r="K1411" s="20"/>
      <c r="L1411" s="20"/>
      <c r="M1411" s="20"/>
      <c r="N1411" s="39"/>
      <c r="O1411" s="20" t="s">
        <v>291</v>
      </c>
      <c r="P1411" s="20" t="s">
        <v>535</v>
      </c>
      <c r="Q1411" s="20" t="s">
        <v>854</v>
      </c>
      <c r="R1411" s="20" t="s">
        <v>2232</v>
      </c>
      <c r="S1411" s="20">
        <v>20758399</v>
      </c>
      <c r="T1411" s="39"/>
      <c r="U1411" s="20"/>
      <c r="V1411" s="20"/>
      <c r="W1411" s="39"/>
      <c r="X1411" s="20"/>
      <c r="Y1411" s="20"/>
      <c r="Z1411" s="20"/>
      <c r="AA1411" s="39"/>
    </row>
    <row r="1412" spans="2:27" ht="15.75" customHeight="1">
      <c r="B1412" s="39"/>
      <c r="C1412" s="20"/>
      <c r="D1412" s="20"/>
      <c r="E1412" s="39"/>
      <c r="F1412" s="20"/>
      <c r="G1412" s="20"/>
      <c r="H1412" s="20"/>
      <c r="I1412" s="39"/>
      <c r="J1412" s="20"/>
      <c r="K1412" s="20"/>
      <c r="L1412" s="20"/>
      <c r="M1412" s="20"/>
      <c r="N1412" s="39"/>
      <c r="O1412" s="20" t="s">
        <v>291</v>
      </c>
      <c r="P1412" s="20" t="s">
        <v>535</v>
      </c>
      <c r="Q1412" s="20" t="s">
        <v>854</v>
      </c>
      <c r="R1412" s="20" t="s">
        <v>1036</v>
      </c>
      <c r="S1412" s="20">
        <v>20758394</v>
      </c>
      <c r="T1412" s="39"/>
      <c r="U1412" s="20"/>
      <c r="V1412" s="20"/>
      <c r="W1412" s="39"/>
      <c r="X1412" s="20"/>
      <c r="Y1412" s="20"/>
      <c r="Z1412" s="20"/>
      <c r="AA1412" s="39"/>
    </row>
    <row r="1413" spans="2:27" ht="15.75" customHeight="1">
      <c r="B1413" s="39"/>
      <c r="C1413" s="20"/>
      <c r="D1413" s="20"/>
      <c r="E1413" s="39"/>
      <c r="F1413" s="20"/>
      <c r="G1413" s="20"/>
      <c r="H1413" s="20"/>
      <c r="I1413" s="39"/>
      <c r="J1413" s="20"/>
      <c r="K1413" s="20"/>
      <c r="L1413" s="20"/>
      <c r="M1413" s="20"/>
      <c r="N1413" s="39"/>
      <c r="O1413" s="20" t="s">
        <v>291</v>
      </c>
      <c r="P1413" s="20" t="s">
        <v>535</v>
      </c>
      <c r="Q1413" s="20" t="s">
        <v>856</v>
      </c>
      <c r="R1413" s="20" t="s">
        <v>2233</v>
      </c>
      <c r="S1413" s="20">
        <v>20758529</v>
      </c>
      <c r="T1413" s="39"/>
      <c r="U1413" s="20"/>
      <c r="V1413" s="20"/>
      <c r="W1413" s="39"/>
      <c r="X1413" s="20"/>
      <c r="Y1413" s="20"/>
      <c r="Z1413" s="20"/>
      <c r="AA1413" s="39"/>
    </row>
    <row r="1414" spans="2:27" ht="15.75" customHeight="1">
      <c r="B1414" s="39"/>
      <c r="C1414" s="20"/>
      <c r="D1414" s="20"/>
      <c r="E1414" s="39"/>
      <c r="F1414" s="20"/>
      <c r="G1414" s="20"/>
      <c r="H1414" s="20"/>
      <c r="I1414" s="39"/>
      <c r="J1414" s="20"/>
      <c r="K1414" s="20"/>
      <c r="L1414" s="20"/>
      <c r="M1414" s="20"/>
      <c r="N1414" s="39"/>
      <c r="O1414" s="20" t="s">
        <v>291</v>
      </c>
      <c r="P1414" s="20" t="s">
        <v>535</v>
      </c>
      <c r="Q1414" s="20" t="s">
        <v>856</v>
      </c>
      <c r="R1414" s="20" t="s">
        <v>2234</v>
      </c>
      <c r="S1414" s="20">
        <v>20758531</v>
      </c>
      <c r="T1414" s="39"/>
      <c r="U1414" s="20"/>
      <c r="V1414" s="20"/>
      <c r="W1414" s="39"/>
      <c r="X1414" s="20"/>
      <c r="Y1414" s="20"/>
      <c r="Z1414" s="20"/>
      <c r="AA1414" s="39"/>
    </row>
    <row r="1415" spans="2:27" ht="15.75" customHeight="1">
      <c r="B1415" s="39"/>
      <c r="C1415" s="20"/>
      <c r="D1415" s="20"/>
      <c r="E1415" s="39"/>
      <c r="F1415" s="20"/>
      <c r="G1415" s="20"/>
      <c r="H1415" s="20"/>
      <c r="I1415" s="39"/>
      <c r="J1415" s="20"/>
      <c r="K1415" s="20"/>
      <c r="L1415" s="20"/>
      <c r="M1415" s="20"/>
      <c r="N1415" s="39"/>
      <c r="O1415" s="20" t="s">
        <v>291</v>
      </c>
      <c r="P1415" s="20" t="s">
        <v>535</v>
      </c>
      <c r="Q1415" s="20" t="s">
        <v>856</v>
      </c>
      <c r="R1415" s="20" t="s">
        <v>2235</v>
      </c>
      <c r="S1415" s="20">
        <v>20758533</v>
      </c>
      <c r="T1415" s="39"/>
      <c r="U1415" s="20"/>
      <c r="V1415" s="20"/>
      <c r="W1415" s="39"/>
      <c r="X1415" s="20"/>
      <c r="Y1415" s="20"/>
      <c r="Z1415" s="20"/>
      <c r="AA1415" s="39"/>
    </row>
    <row r="1416" spans="2:27" ht="15.75" customHeight="1">
      <c r="B1416" s="39"/>
      <c r="C1416" s="20"/>
      <c r="D1416" s="20"/>
      <c r="E1416" s="39"/>
      <c r="F1416" s="20"/>
      <c r="G1416" s="20"/>
      <c r="H1416" s="20"/>
      <c r="I1416" s="39"/>
      <c r="J1416" s="20"/>
      <c r="K1416" s="20"/>
      <c r="L1416" s="20"/>
      <c r="M1416" s="20"/>
      <c r="N1416" s="39"/>
      <c r="O1416" s="20" t="s">
        <v>291</v>
      </c>
      <c r="P1416" s="20" t="s">
        <v>535</v>
      </c>
      <c r="Q1416" s="20" t="s">
        <v>856</v>
      </c>
      <c r="R1416" s="20" t="s">
        <v>2236</v>
      </c>
      <c r="S1416" s="20">
        <v>20758535</v>
      </c>
      <c r="T1416" s="39"/>
      <c r="U1416" s="20"/>
      <c r="V1416" s="20"/>
      <c r="W1416" s="39"/>
      <c r="X1416" s="20"/>
      <c r="Y1416" s="20"/>
      <c r="Z1416" s="20"/>
      <c r="AA1416" s="39"/>
    </row>
    <row r="1417" spans="2:27" ht="15.75" customHeight="1">
      <c r="B1417" s="39"/>
      <c r="C1417" s="20"/>
      <c r="D1417" s="20"/>
      <c r="E1417" s="39"/>
      <c r="F1417" s="20"/>
      <c r="G1417" s="20"/>
      <c r="H1417" s="20"/>
      <c r="I1417" s="39"/>
      <c r="J1417" s="20"/>
      <c r="K1417" s="20"/>
      <c r="L1417" s="20"/>
      <c r="M1417" s="20"/>
      <c r="N1417" s="39"/>
      <c r="O1417" s="20" t="s">
        <v>291</v>
      </c>
      <c r="P1417" s="20" t="s">
        <v>535</v>
      </c>
      <c r="Q1417" s="20" t="s">
        <v>856</v>
      </c>
      <c r="R1417" s="20" t="s">
        <v>2237</v>
      </c>
      <c r="S1417" s="20">
        <v>20758536</v>
      </c>
      <c r="T1417" s="39"/>
      <c r="U1417" s="20"/>
      <c r="V1417" s="20"/>
      <c r="W1417" s="39"/>
      <c r="X1417" s="20"/>
      <c r="Y1417" s="20"/>
      <c r="Z1417" s="20"/>
      <c r="AA1417" s="39"/>
    </row>
    <row r="1418" spans="2:27" ht="15.75" customHeight="1">
      <c r="B1418" s="39"/>
      <c r="C1418" s="20"/>
      <c r="D1418" s="20"/>
      <c r="E1418" s="39"/>
      <c r="F1418" s="20"/>
      <c r="G1418" s="20"/>
      <c r="H1418" s="20"/>
      <c r="I1418" s="39"/>
      <c r="J1418" s="20"/>
      <c r="K1418" s="20"/>
      <c r="L1418" s="20"/>
      <c r="M1418" s="20"/>
      <c r="N1418" s="39"/>
      <c r="O1418" s="20" t="s">
        <v>291</v>
      </c>
      <c r="P1418" s="20" t="s">
        <v>535</v>
      </c>
      <c r="Q1418" s="20" t="s">
        <v>856</v>
      </c>
      <c r="R1418" s="20" t="s">
        <v>2238</v>
      </c>
      <c r="S1418" s="20">
        <v>20758537</v>
      </c>
      <c r="T1418" s="39"/>
      <c r="U1418" s="20"/>
      <c r="V1418" s="20"/>
      <c r="W1418" s="39"/>
      <c r="X1418" s="20"/>
      <c r="Y1418" s="20"/>
      <c r="Z1418" s="20"/>
      <c r="AA1418" s="39"/>
    </row>
    <row r="1419" spans="2:27" ht="15.75" customHeight="1">
      <c r="B1419" s="39"/>
      <c r="C1419" s="20"/>
      <c r="D1419" s="20"/>
      <c r="E1419" s="39"/>
      <c r="F1419" s="20"/>
      <c r="G1419" s="20"/>
      <c r="H1419" s="20"/>
      <c r="I1419" s="39"/>
      <c r="J1419" s="20"/>
      <c r="K1419" s="20"/>
      <c r="L1419" s="20"/>
      <c r="M1419" s="20"/>
      <c r="N1419" s="39"/>
      <c r="O1419" s="20" t="s">
        <v>291</v>
      </c>
      <c r="P1419" s="20" t="s">
        <v>535</v>
      </c>
      <c r="Q1419" s="20" t="s">
        <v>856</v>
      </c>
      <c r="R1419" s="20" t="s">
        <v>923</v>
      </c>
      <c r="S1419" s="20">
        <v>20758543</v>
      </c>
      <c r="T1419" s="39"/>
      <c r="U1419" s="20"/>
      <c r="V1419" s="20"/>
      <c r="W1419" s="39"/>
      <c r="X1419" s="20"/>
      <c r="Y1419" s="20"/>
      <c r="Z1419" s="20"/>
      <c r="AA1419" s="39"/>
    </row>
    <row r="1420" spans="2:27" ht="15.75" customHeight="1">
      <c r="B1420" s="39"/>
      <c r="C1420" s="20"/>
      <c r="D1420" s="20"/>
      <c r="E1420" s="39"/>
      <c r="F1420" s="20"/>
      <c r="G1420" s="20"/>
      <c r="H1420" s="20"/>
      <c r="I1420" s="39"/>
      <c r="J1420" s="20"/>
      <c r="K1420" s="20"/>
      <c r="L1420" s="20"/>
      <c r="M1420" s="20"/>
      <c r="N1420" s="39"/>
      <c r="O1420" s="20" t="s">
        <v>291</v>
      </c>
      <c r="P1420" s="20" t="s">
        <v>535</v>
      </c>
      <c r="Q1420" s="20" t="s">
        <v>856</v>
      </c>
      <c r="R1420" s="20" t="s">
        <v>2239</v>
      </c>
      <c r="S1420" s="20">
        <v>20758547</v>
      </c>
      <c r="T1420" s="39"/>
      <c r="U1420" s="20"/>
      <c r="V1420" s="20"/>
      <c r="W1420" s="39"/>
      <c r="X1420" s="20"/>
      <c r="Y1420" s="20"/>
      <c r="Z1420" s="20"/>
      <c r="AA1420" s="39"/>
    </row>
    <row r="1421" spans="2:27" ht="15.75" customHeight="1">
      <c r="B1421" s="39"/>
      <c r="C1421" s="20"/>
      <c r="D1421" s="20"/>
      <c r="E1421" s="39"/>
      <c r="F1421" s="20"/>
      <c r="G1421" s="20"/>
      <c r="H1421" s="20"/>
      <c r="I1421" s="39"/>
      <c r="J1421" s="20"/>
      <c r="K1421" s="20"/>
      <c r="L1421" s="20"/>
      <c r="M1421" s="20"/>
      <c r="N1421" s="39"/>
      <c r="O1421" s="20" t="s">
        <v>291</v>
      </c>
      <c r="P1421" s="20" t="s">
        <v>538</v>
      </c>
      <c r="Q1421" s="20" t="s">
        <v>858</v>
      </c>
      <c r="R1421" s="20" t="s">
        <v>484</v>
      </c>
      <c r="S1421" s="20">
        <v>20840710</v>
      </c>
      <c r="T1421" s="39"/>
      <c r="U1421" s="20"/>
      <c r="V1421" s="20"/>
      <c r="W1421" s="39"/>
      <c r="X1421" s="20"/>
      <c r="Y1421" s="20"/>
      <c r="Z1421" s="20"/>
      <c r="AA1421" s="39"/>
    </row>
    <row r="1422" spans="2:27" ht="15.75" customHeight="1">
      <c r="B1422" s="39"/>
      <c r="C1422" s="20"/>
      <c r="D1422" s="20"/>
      <c r="E1422" s="39"/>
      <c r="F1422" s="20"/>
      <c r="G1422" s="20"/>
      <c r="H1422" s="20"/>
      <c r="I1422" s="39"/>
      <c r="J1422" s="20"/>
      <c r="K1422" s="20"/>
      <c r="L1422" s="20"/>
      <c r="M1422" s="20"/>
      <c r="N1422" s="39"/>
      <c r="O1422" s="20" t="s">
        <v>291</v>
      </c>
      <c r="P1422" s="20" t="s">
        <v>538</v>
      </c>
      <c r="Q1422" s="20" t="s">
        <v>858</v>
      </c>
      <c r="R1422" s="20" t="s">
        <v>858</v>
      </c>
      <c r="S1422" s="20">
        <v>20840711</v>
      </c>
      <c r="T1422" s="39"/>
      <c r="U1422" s="20"/>
      <c r="V1422" s="20"/>
      <c r="W1422" s="39"/>
      <c r="X1422" s="20"/>
      <c r="Y1422" s="20"/>
      <c r="Z1422" s="20"/>
      <c r="AA1422" s="39"/>
    </row>
    <row r="1423" spans="2:27" ht="15.75" customHeight="1">
      <c r="B1423" s="39"/>
      <c r="C1423" s="20"/>
      <c r="D1423" s="20"/>
      <c r="E1423" s="39"/>
      <c r="F1423" s="20"/>
      <c r="G1423" s="20"/>
      <c r="H1423" s="20"/>
      <c r="I1423" s="39"/>
      <c r="J1423" s="20"/>
      <c r="K1423" s="20"/>
      <c r="L1423" s="20"/>
      <c r="M1423" s="20"/>
      <c r="N1423" s="39"/>
      <c r="O1423" s="20" t="s">
        <v>291</v>
      </c>
      <c r="P1423" s="20" t="s">
        <v>538</v>
      </c>
      <c r="Q1423" s="20" t="s">
        <v>858</v>
      </c>
      <c r="R1423" s="20" t="s">
        <v>2240</v>
      </c>
      <c r="S1423" s="20">
        <v>20840799</v>
      </c>
      <c r="T1423" s="39"/>
      <c r="U1423" s="20"/>
      <c r="V1423" s="20"/>
      <c r="W1423" s="39"/>
      <c r="X1423" s="20"/>
      <c r="Y1423" s="20"/>
      <c r="Z1423" s="20"/>
      <c r="AA1423" s="39"/>
    </row>
    <row r="1424" spans="2:27" ht="15.75" customHeight="1">
      <c r="B1424" s="39"/>
      <c r="C1424" s="20"/>
      <c r="D1424" s="20"/>
      <c r="E1424" s="39"/>
      <c r="F1424" s="20"/>
      <c r="G1424" s="20"/>
      <c r="H1424" s="20"/>
      <c r="I1424" s="39"/>
      <c r="J1424" s="20"/>
      <c r="K1424" s="20"/>
      <c r="L1424" s="20"/>
      <c r="M1424" s="20"/>
      <c r="N1424" s="39"/>
      <c r="O1424" s="20" t="s">
        <v>291</v>
      </c>
      <c r="P1424" s="20" t="s">
        <v>538</v>
      </c>
      <c r="Q1424" s="20" t="s">
        <v>858</v>
      </c>
      <c r="R1424" s="20" t="s">
        <v>2241</v>
      </c>
      <c r="S1424" s="20">
        <v>20840723</v>
      </c>
      <c r="T1424" s="39"/>
      <c r="U1424" s="20"/>
      <c r="V1424" s="20"/>
      <c r="W1424" s="39"/>
      <c r="X1424" s="20"/>
      <c r="Y1424" s="20"/>
      <c r="Z1424" s="20"/>
      <c r="AA1424" s="39"/>
    </row>
    <row r="1425" spans="2:27" ht="15.75" customHeight="1">
      <c r="B1425" s="39"/>
      <c r="C1425" s="20"/>
      <c r="D1425" s="20"/>
      <c r="E1425" s="39"/>
      <c r="F1425" s="20"/>
      <c r="G1425" s="20"/>
      <c r="H1425" s="20"/>
      <c r="I1425" s="39"/>
      <c r="J1425" s="20"/>
      <c r="K1425" s="20"/>
      <c r="L1425" s="20"/>
      <c r="M1425" s="20"/>
      <c r="N1425" s="39"/>
      <c r="O1425" s="20" t="s">
        <v>291</v>
      </c>
      <c r="P1425" s="20" t="s">
        <v>538</v>
      </c>
      <c r="Q1425" s="20" t="s">
        <v>858</v>
      </c>
      <c r="R1425" s="20" t="s">
        <v>2242</v>
      </c>
      <c r="S1425" s="20">
        <v>20840747</v>
      </c>
      <c r="T1425" s="39"/>
      <c r="U1425" s="20"/>
      <c r="V1425" s="20"/>
      <c r="W1425" s="39"/>
      <c r="X1425" s="20"/>
      <c r="Y1425" s="20"/>
      <c r="Z1425" s="20"/>
      <c r="AA1425" s="39"/>
    </row>
    <row r="1426" spans="2:27" ht="15.75" customHeight="1">
      <c r="B1426" s="39"/>
      <c r="C1426" s="20"/>
      <c r="D1426" s="20"/>
      <c r="E1426" s="39"/>
      <c r="F1426" s="20"/>
      <c r="G1426" s="20"/>
      <c r="H1426" s="20"/>
      <c r="I1426" s="39"/>
      <c r="J1426" s="20"/>
      <c r="K1426" s="20"/>
      <c r="L1426" s="20"/>
      <c r="M1426" s="20"/>
      <c r="N1426" s="39"/>
      <c r="O1426" s="20" t="s">
        <v>291</v>
      </c>
      <c r="P1426" s="20" t="s">
        <v>538</v>
      </c>
      <c r="Q1426" s="20" t="s">
        <v>858</v>
      </c>
      <c r="R1426" s="20" t="s">
        <v>2243</v>
      </c>
      <c r="S1426" s="20">
        <v>20840759</v>
      </c>
      <c r="T1426" s="39"/>
      <c r="U1426" s="20"/>
      <c r="V1426" s="20"/>
      <c r="W1426" s="39"/>
      <c r="X1426" s="20"/>
      <c r="Y1426" s="20"/>
      <c r="Z1426" s="20"/>
      <c r="AA1426" s="39"/>
    </row>
    <row r="1427" spans="2:27" ht="15.75" customHeight="1">
      <c r="B1427" s="39"/>
      <c r="C1427" s="20"/>
      <c r="D1427" s="20"/>
      <c r="E1427" s="39"/>
      <c r="F1427" s="20"/>
      <c r="G1427" s="20"/>
      <c r="H1427" s="20"/>
      <c r="I1427" s="39"/>
      <c r="J1427" s="20"/>
      <c r="K1427" s="20"/>
      <c r="L1427" s="20"/>
      <c r="M1427" s="20"/>
      <c r="N1427" s="39"/>
      <c r="O1427" s="20" t="s">
        <v>291</v>
      </c>
      <c r="P1427" s="20" t="s">
        <v>538</v>
      </c>
      <c r="Q1427" s="20" t="s">
        <v>858</v>
      </c>
      <c r="R1427" s="20" t="s">
        <v>2244</v>
      </c>
      <c r="S1427" s="20">
        <v>20840771</v>
      </c>
      <c r="T1427" s="39"/>
      <c r="U1427" s="20"/>
      <c r="V1427" s="20"/>
      <c r="W1427" s="39"/>
      <c r="X1427" s="20"/>
      <c r="Y1427" s="20"/>
      <c r="Z1427" s="20"/>
      <c r="AA1427" s="39"/>
    </row>
    <row r="1428" spans="2:27" ht="15.75" customHeight="1">
      <c r="B1428" s="39"/>
      <c r="C1428" s="20"/>
      <c r="D1428" s="20"/>
      <c r="E1428" s="39"/>
      <c r="F1428" s="20"/>
      <c r="G1428" s="20"/>
      <c r="H1428" s="20"/>
      <c r="I1428" s="39"/>
      <c r="J1428" s="20"/>
      <c r="K1428" s="20"/>
      <c r="L1428" s="20"/>
      <c r="M1428" s="20"/>
      <c r="N1428" s="39"/>
      <c r="O1428" s="20" t="s">
        <v>291</v>
      </c>
      <c r="P1428" s="20" t="s">
        <v>538</v>
      </c>
      <c r="Q1428" s="20" t="s">
        <v>858</v>
      </c>
      <c r="R1428" s="20" t="s">
        <v>2245</v>
      </c>
      <c r="S1428" s="20">
        <v>20840783</v>
      </c>
      <c r="T1428" s="39"/>
      <c r="U1428" s="20"/>
      <c r="V1428" s="20"/>
      <c r="W1428" s="39"/>
      <c r="X1428" s="20"/>
      <c r="Y1428" s="20"/>
      <c r="Z1428" s="20"/>
      <c r="AA1428" s="39"/>
    </row>
    <row r="1429" spans="2:27" ht="15.75" customHeight="1">
      <c r="B1429" s="39"/>
      <c r="C1429" s="20"/>
      <c r="D1429" s="20"/>
      <c r="E1429" s="39"/>
      <c r="F1429" s="20"/>
      <c r="G1429" s="20"/>
      <c r="H1429" s="20"/>
      <c r="I1429" s="39"/>
      <c r="J1429" s="20"/>
      <c r="K1429" s="20"/>
      <c r="L1429" s="20"/>
      <c r="M1429" s="20"/>
      <c r="N1429" s="39"/>
      <c r="O1429" s="20" t="s">
        <v>291</v>
      </c>
      <c r="P1429" s="20" t="s">
        <v>538</v>
      </c>
      <c r="Q1429" s="20" t="s">
        <v>858</v>
      </c>
      <c r="R1429" s="20" t="s">
        <v>2246</v>
      </c>
      <c r="S1429" s="20">
        <v>20840735</v>
      </c>
      <c r="T1429" s="39"/>
      <c r="U1429" s="20"/>
      <c r="V1429" s="20"/>
      <c r="W1429" s="39"/>
      <c r="X1429" s="20"/>
      <c r="Y1429" s="20"/>
      <c r="Z1429" s="20"/>
      <c r="AA1429" s="39"/>
    </row>
    <row r="1430" spans="2:27" ht="15.75" customHeight="1">
      <c r="B1430" s="39"/>
      <c r="C1430" s="20"/>
      <c r="D1430" s="20"/>
      <c r="E1430" s="39"/>
      <c r="F1430" s="20"/>
      <c r="G1430" s="20"/>
      <c r="H1430" s="20"/>
      <c r="I1430" s="39"/>
      <c r="J1430" s="20"/>
      <c r="K1430" s="20"/>
      <c r="L1430" s="20"/>
      <c r="M1430" s="20"/>
      <c r="N1430" s="39"/>
      <c r="O1430" s="20" t="s">
        <v>291</v>
      </c>
      <c r="P1430" s="20" t="s">
        <v>538</v>
      </c>
      <c r="Q1430" s="20" t="s">
        <v>859</v>
      </c>
      <c r="R1430" s="20" t="s">
        <v>2247</v>
      </c>
      <c r="S1430" s="20">
        <v>20842115</v>
      </c>
      <c r="T1430" s="39"/>
      <c r="U1430" s="20"/>
      <c r="V1430" s="20"/>
      <c r="W1430" s="39"/>
      <c r="X1430" s="20"/>
      <c r="Y1430" s="20"/>
      <c r="Z1430" s="20"/>
      <c r="AA1430" s="39"/>
    </row>
    <row r="1431" spans="2:27" ht="15.75" customHeight="1">
      <c r="B1431" s="39"/>
      <c r="C1431" s="20"/>
      <c r="D1431" s="20"/>
      <c r="E1431" s="39"/>
      <c r="F1431" s="20"/>
      <c r="G1431" s="20"/>
      <c r="H1431" s="20"/>
      <c r="I1431" s="39"/>
      <c r="J1431" s="20"/>
      <c r="K1431" s="20"/>
      <c r="L1431" s="20"/>
      <c r="M1431" s="20"/>
      <c r="N1431" s="39"/>
      <c r="O1431" s="20" t="s">
        <v>291</v>
      </c>
      <c r="P1431" s="20" t="s">
        <v>538</v>
      </c>
      <c r="Q1431" s="20" t="s">
        <v>859</v>
      </c>
      <c r="R1431" s="20" t="s">
        <v>2248</v>
      </c>
      <c r="S1431" s="20">
        <v>20842131</v>
      </c>
      <c r="T1431" s="39"/>
      <c r="U1431" s="20"/>
      <c r="V1431" s="20"/>
      <c r="W1431" s="39"/>
      <c r="X1431" s="20"/>
      <c r="Y1431" s="20"/>
      <c r="Z1431" s="20"/>
      <c r="AA1431" s="39"/>
    </row>
    <row r="1432" spans="2:27" ht="15.75" customHeight="1">
      <c r="B1432" s="39"/>
      <c r="C1432" s="20"/>
      <c r="D1432" s="20"/>
      <c r="E1432" s="39"/>
      <c r="F1432" s="20"/>
      <c r="G1432" s="20"/>
      <c r="H1432" s="20"/>
      <c r="I1432" s="39"/>
      <c r="J1432" s="20"/>
      <c r="K1432" s="20"/>
      <c r="L1432" s="20"/>
      <c r="M1432" s="20"/>
      <c r="N1432" s="39"/>
      <c r="O1432" s="20" t="s">
        <v>291</v>
      </c>
      <c r="P1432" s="20" t="s">
        <v>538</v>
      </c>
      <c r="Q1432" s="20" t="s">
        <v>859</v>
      </c>
      <c r="R1432" s="20" t="s">
        <v>859</v>
      </c>
      <c r="S1432" s="20">
        <v>20842147</v>
      </c>
      <c r="T1432" s="39"/>
      <c r="U1432" s="20"/>
      <c r="V1432" s="20"/>
      <c r="W1432" s="39"/>
      <c r="X1432" s="20"/>
      <c r="Y1432" s="20"/>
      <c r="Z1432" s="20"/>
      <c r="AA1432" s="39"/>
    </row>
    <row r="1433" spans="2:27" ht="15.75" customHeight="1">
      <c r="B1433" s="39"/>
      <c r="C1433" s="20"/>
      <c r="D1433" s="20"/>
      <c r="E1433" s="39"/>
      <c r="F1433" s="20"/>
      <c r="G1433" s="20"/>
      <c r="H1433" s="20"/>
      <c r="I1433" s="39"/>
      <c r="J1433" s="20"/>
      <c r="K1433" s="20"/>
      <c r="L1433" s="20"/>
      <c r="M1433" s="20"/>
      <c r="N1433" s="39"/>
      <c r="O1433" s="20" t="s">
        <v>291</v>
      </c>
      <c r="P1433" s="20" t="s">
        <v>538</v>
      </c>
      <c r="Q1433" s="20" t="s">
        <v>859</v>
      </c>
      <c r="R1433" s="20" t="s">
        <v>2249</v>
      </c>
      <c r="S1433" s="20">
        <v>20842163</v>
      </c>
      <c r="T1433" s="39"/>
      <c r="U1433" s="20"/>
      <c r="V1433" s="20"/>
      <c r="W1433" s="39"/>
      <c r="X1433" s="20"/>
      <c r="Y1433" s="20"/>
      <c r="Z1433" s="20"/>
      <c r="AA1433" s="39"/>
    </row>
    <row r="1434" spans="2:27" ht="15.75" customHeight="1">
      <c r="B1434" s="39"/>
      <c r="C1434" s="20"/>
      <c r="D1434" s="20"/>
      <c r="E1434" s="39"/>
      <c r="F1434" s="20"/>
      <c r="G1434" s="20"/>
      <c r="H1434" s="20"/>
      <c r="I1434" s="39"/>
      <c r="J1434" s="20"/>
      <c r="K1434" s="20"/>
      <c r="L1434" s="20"/>
      <c r="M1434" s="20"/>
      <c r="N1434" s="39"/>
      <c r="O1434" s="20" t="s">
        <v>291</v>
      </c>
      <c r="P1434" s="20" t="s">
        <v>538</v>
      </c>
      <c r="Q1434" s="20" t="s">
        <v>859</v>
      </c>
      <c r="R1434" s="20" t="s">
        <v>2250</v>
      </c>
      <c r="S1434" s="20">
        <v>20842179</v>
      </c>
      <c r="T1434" s="39"/>
      <c r="U1434" s="20"/>
      <c r="V1434" s="20"/>
      <c r="W1434" s="39"/>
      <c r="X1434" s="20"/>
      <c r="Y1434" s="20"/>
      <c r="Z1434" s="20"/>
      <c r="AA1434" s="39"/>
    </row>
    <row r="1435" spans="2:27" ht="15.75" customHeight="1">
      <c r="B1435" s="39"/>
      <c r="C1435" s="20"/>
      <c r="D1435" s="20"/>
      <c r="E1435" s="39"/>
      <c r="F1435" s="20"/>
      <c r="G1435" s="20"/>
      <c r="H1435" s="20"/>
      <c r="I1435" s="39"/>
      <c r="J1435" s="20"/>
      <c r="K1435" s="20"/>
      <c r="L1435" s="20"/>
      <c r="M1435" s="20"/>
      <c r="N1435" s="39"/>
      <c r="O1435" s="20" t="s">
        <v>291</v>
      </c>
      <c r="P1435" s="20" t="s">
        <v>538</v>
      </c>
      <c r="Q1435" s="20" t="s">
        <v>861</v>
      </c>
      <c r="R1435" s="20" t="s">
        <v>861</v>
      </c>
      <c r="S1435" s="20">
        <v>20842923</v>
      </c>
      <c r="T1435" s="39"/>
      <c r="U1435" s="20"/>
      <c r="V1435" s="20"/>
      <c r="W1435" s="39"/>
      <c r="X1435" s="20"/>
      <c r="Y1435" s="20"/>
      <c r="Z1435" s="20"/>
      <c r="AA1435" s="39"/>
    </row>
    <row r="1436" spans="2:27" ht="15.75" customHeight="1">
      <c r="B1436" s="39"/>
      <c r="C1436" s="20"/>
      <c r="D1436" s="20"/>
      <c r="E1436" s="39"/>
      <c r="F1436" s="20"/>
      <c r="G1436" s="20"/>
      <c r="H1436" s="20"/>
      <c r="I1436" s="39"/>
      <c r="J1436" s="20"/>
      <c r="K1436" s="20"/>
      <c r="L1436" s="20"/>
      <c r="M1436" s="20"/>
      <c r="N1436" s="39"/>
      <c r="O1436" s="20" t="s">
        <v>291</v>
      </c>
      <c r="P1436" s="20" t="s">
        <v>538</v>
      </c>
      <c r="Q1436" s="20" t="s">
        <v>861</v>
      </c>
      <c r="R1436" s="20" t="s">
        <v>2251</v>
      </c>
      <c r="S1436" s="20">
        <v>20842947</v>
      </c>
      <c r="T1436" s="39"/>
      <c r="U1436" s="20"/>
      <c r="V1436" s="20"/>
      <c r="W1436" s="39"/>
      <c r="X1436" s="20"/>
      <c r="Y1436" s="20"/>
      <c r="Z1436" s="20"/>
      <c r="AA1436" s="39"/>
    </row>
    <row r="1437" spans="2:27" ht="15.75" customHeight="1">
      <c r="B1437" s="39"/>
      <c r="C1437" s="20"/>
      <c r="D1437" s="20"/>
      <c r="E1437" s="39"/>
      <c r="F1437" s="20"/>
      <c r="G1437" s="20"/>
      <c r="H1437" s="20"/>
      <c r="I1437" s="39"/>
      <c r="J1437" s="20"/>
      <c r="K1437" s="20"/>
      <c r="L1437" s="20"/>
      <c r="M1437" s="20"/>
      <c r="N1437" s="39"/>
      <c r="O1437" s="20" t="s">
        <v>291</v>
      </c>
      <c r="P1437" s="20" t="s">
        <v>538</v>
      </c>
      <c r="Q1437" s="20" t="s">
        <v>861</v>
      </c>
      <c r="R1437" s="20" t="s">
        <v>2252</v>
      </c>
      <c r="S1437" s="20">
        <v>20842971</v>
      </c>
      <c r="T1437" s="39"/>
      <c r="U1437" s="20"/>
      <c r="V1437" s="20"/>
      <c r="W1437" s="39"/>
      <c r="X1437" s="20"/>
      <c r="Y1437" s="20"/>
      <c r="Z1437" s="20"/>
      <c r="AA1437" s="39"/>
    </row>
    <row r="1438" spans="2:27" ht="15.75" customHeight="1">
      <c r="B1438" s="39"/>
      <c r="C1438" s="20"/>
      <c r="D1438" s="20"/>
      <c r="E1438" s="39"/>
      <c r="F1438" s="20"/>
      <c r="G1438" s="20"/>
      <c r="H1438" s="20"/>
      <c r="I1438" s="39"/>
      <c r="J1438" s="20"/>
      <c r="K1438" s="20"/>
      <c r="L1438" s="20"/>
      <c r="M1438" s="20"/>
      <c r="N1438" s="39"/>
      <c r="O1438" s="20" t="s">
        <v>291</v>
      </c>
      <c r="P1438" s="20" t="s">
        <v>538</v>
      </c>
      <c r="Q1438" s="20" t="s">
        <v>863</v>
      </c>
      <c r="R1438" s="20" t="s">
        <v>2253</v>
      </c>
      <c r="S1438" s="20">
        <v>20844719</v>
      </c>
      <c r="T1438" s="39"/>
      <c r="U1438" s="20"/>
      <c r="V1438" s="20"/>
      <c r="W1438" s="39"/>
      <c r="X1438" s="20"/>
      <c r="Y1438" s="20"/>
      <c r="Z1438" s="20"/>
      <c r="AA1438" s="39"/>
    </row>
    <row r="1439" spans="2:27" ht="15.75" customHeight="1">
      <c r="B1439" s="39"/>
      <c r="C1439" s="20"/>
      <c r="D1439" s="20"/>
      <c r="E1439" s="39"/>
      <c r="F1439" s="20"/>
      <c r="G1439" s="20"/>
      <c r="H1439" s="20"/>
      <c r="I1439" s="39"/>
      <c r="J1439" s="20"/>
      <c r="K1439" s="20"/>
      <c r="L1439" s="20"/>
      <c r="M1439" s="20"/>
      <c r="N1439" s="39"/>
      <c r="O1439" s="20" t="s">
        <v>291</v>
      </c>
      <c r="P1439" s="20" t="s">
        <v>538</v>
      </c>
      <c r="Q1439" s="20" t="s">
        <v>863</v>
      </c>
      <c r="R1439" s="20" t="s">
        <v>2254</v>
      </c>
      <c r="S1439" s="20">
        <v>20844738</v>
      </c>
      <c r="T1439" s="39"/>
      <c r="U1439" s="20"/>
      <c r="V1439" s="20"/>
      <c r="W1439" s="39"/>
      <c r="X1439" s="20"/>
      <c r="Y1439" s="20"/>
      <c r="Z1439" s="20"/>
      <c r="AA1439" s="39"/>
    </row>
    <row r="1440" spans="2:27" ht="15.75" customHeight="1">
      <c r="B1440" s="39"/>
      <c r="C1440" s="20"/>
      <c r="D1440" s="20"/>
      <c r="E1440" s="39"/>
      <c r="F1440" s="20"/>
      <c r="G1440" s="20"/>
      <c r="H1440" s="20"/>
      <c r="I1440" s="39"/>
      <c r="J1440" s="20"/>
      <c r="K1440" s="20"/>
      <c r="L1440" s="20"/>
      <c r="M1440" s="20"/>
      <c r="N1440" s="39"/>
      <c r="O1440" s="20" t="s">
        <v>291</v>
      </c>
      <c r="P1440" s="20" t="s">
        <v>538</v>
      </c>
      <c r="Q1440" s="20" t="s">
        <v>863</v>
      </c>
      <c r="R1440" s="20" t="s">
        <v>863</v>
      </c>
      <c r="S1440" s="20">
        <v>20844757</v>
      </c>
      <c r="T1440" s="39"/>
      <c r="U1440" s="20"/>
      <c r="V1440" s="20"/>
      <c r="W1440" s="39"/>
      <c r="X1440" s="20"/>
      <c r="Y1440" s="20"/>
      <c r="Z1440" s="20"/>
      <c r="AA1440" s="39"/>
    </row>
    <row r="1441" spans="2:27" ht="15.75" customHeight="1">
      <c r="B1441" s="39"/>
      <c r="C1441" s="20"/>
      <c r="D1441" s="20"/>
      <c r="E1441" s="39"/>
      <c r="F1441" s="20"/>
      <c r="G1441" s="20"/>
      <c r="H1441" s="20"/>
      <c r="I1441" s="39"/>
      <c r="J1441" s="20"/>
      <c r="K1441" s="20"/>
      <c r="L1441" s="20"/>
      <c r="M1441" s="20"/>
      <c r="N1441" s="39"/>
      <c r="O1441" s="20" t="s">
        <v>291</v>
      </c>
      <c r="P1441" s="20" t="s">
        <v>538</v>
      </c>
      <c r="Q1441" s="20" t="s">
        <v>863</v>
      </c>
      <c r="R1441" s="20" t="s">
        <v>2255</v>
      </c>
      <c r="S1441" s="20">
        <v>20844776</v>
      </c>
      <c r="T1441" s="39"/>
      <c r="U1441" s="20"/>
      <c r="V1441" s="20"/>
      <c r="W1441" s="39"/>
      <c r="X1441" s="20"/>
      <c r="Y1441" s="20"/>
      <c r="Z1441" s="20"/>
      <c r="AA1441" s="39"/>
    </row>
    <row r="1442" spans="2:27" ht="15.75" customHeight="1">
      <c r="B1442" s="39"/>
      <c r="C1442" s="20"/>
      <c r="D1442" s="20"/>
      <c r="E1442" s="39"/>
      <c r="F1442" s="20"/>
      <c r="G1442" s="20"/>
      <c r="H1442" s="20"/>
      <c r="I1442" s="39"/>
      <c r="J1442" s="20"/>
      <c r="K1442" s="20"/>
      <c r="L1442" s="20"/>
      <c r="M1442" s="20"/>
      <c r="N1442" s="39"/>
      <c r="O1442" s="20" t="s">
        <v>291</v>
      </c>
      <c r="P1442" s="20" t="s">
        <v>538</v>
      </c>
      <c r="Q1442" s="20" t="s">
        <v>865</v>
      </c>
      <c r="R1442" s="20" t="s">
        <v>2256</v>
      </c>
      <c r="S1442" s="20">
        <v>20843619</v>
      </c>
      <c r="T1442" s="39"/>
      <c r="U1442" s="20"/>
      <c r="V1442" s="20"/>
      <c r="W1442" s="39"/>
      <c r="X1442" s="20"/>
      <c r="Y1442" s="20"/>
      <c r="Z1442" s="20"/>
      <c r="AA1442" s="39"/>
    </row>
    <row r="1443" spans="2:27" ht="15.75" customHeight="1">
      <c r="B1443" s="39"/>
      <c r="C1443" s="20"/>
      <c r="D1443" s="20"/>
      <c r="E1443" s="39"/>
      <c r="F1443" s="20"/>
      <c r="G1443" s="20"/>
      <c r="H1443" s="20"/>
      <c r="I1443" s="39"/>
      <c r="J1443" s="20"/>
      <c r="K1443" s="20"/>
      <c r="L1443" s="20"/>
      <c r="M1443" s="20"/>
      <c r="N1443" s="39"/>
      <c r="O1443" s="20" t="s">
        <v>291</v>
      </c>
      <c r="P1443" s="20" t="s">
        <v>538</v>
      </c>
      <c r="Q1443" s="20" t="s">
        <v>865</v>
      </c>
      <c r="R1443" s="20" t="s">
        <v>2257</v>
      </c>
      <c r="S1443" s="20">
        <v>20843638</v>
      </c>
      <c r="T1443" s="39"/>
      <c r="U1443" s="20"/>
      <c r="V1443" s="20"/>
      <c r="W1443" s="39"/>
      <c r="X1443" s="20"/>
      <c r="Y1443" s="20"/>
      <c r="Z1443" s="20"/>
      <c r="AA1443" s="39"/>
    </row>
    <row r="1444" spans="2:27" ht="15.75" customHeight="1">
      <c r="B1444" s="39"/>
      <c r="C1444" s="20"/>
      <c r="D1444" s="20"/>
      <c r="E1444" s="39"/>
      <c r="F1444" s="20"/>
      <c r="G1444" s="20"/>
      <c r="H1444" s="20"/>
      <c r="I1444" s="39"/>
      <c r="J1444" s="20"/>
      <c r="K1444" s="20"/>
      <c r="L1444" s="20"/>
      <c r="M1444" s="20"/>
      <c r="N1444" s="39"/>
      <c r="O1444" s="20" t="s">
        <v>291</v>
      </c>
      <c r="P1444" s="20" t="s">
        <v>538</v>
      </c>
      <c r="Q1444" s="20" t="s">
        <v>865</v>
      </c>
      <c r="R1444" s="20" t="s">
        <v>865</v>
      </c>
      <c r="S1444" s="20">
        <v>20843657</v>
      </c>
      <c r="T1444" s="39"/>
      <c r="U1444" s="20"/>
      <c r="V1444" s="20"/>
      <c r="W1444" s="39"/>
      <c r="X1444" s="20"/>
      <c r="Y1444" s="20"/>
      <c r="Z1444" s="20"/>
      <c r="AA1444" s="39"/>
    </row>
    <row r="1445" spans="2:27" ht="15.75" customHeight="1">
      <c r="B1445" s="39"/>
      <c r="C1445" s="20"/>
      <c r="D1445" s="20"/>
      <c r="E1445" s="39"/>
      <c r="F1445" s="20"/>
      <c r="G1445" s="20"/>
      <c r="H1445" s="20"/>
      <c r="I1445" s="39"/>
      <c r="J1445" s="20"/>
      <c r="K1445" s="20"/>
      <c r="L1445" s="20"/>
      <c r="M1445" s="20"/>
      <c r="N1445" s="39"/>
      <c r="O1445" s="20" t="s">
        <v>291</v>
      </c>
      <c r="P1445" s="20" t="s">
        <v>538</v>
      </c>
      <c r="Q1445" s="20" t="s">
        <v>865</v>
      </c>
      <c r="R1445" s="20" t="s">
        <v>2258</v>
      </c>
      <c r="S1445" s="20">
        <v>20843676</v>
      </c>
      <c r="T1445" s="39"/>
      <c r="U1445" s="20"/>
      <c r="V1445" s="20"/>
      <c r="W1445" s="39"/>
      <c r="X1445" s="20"/>
      <c r="Y1445" s="20"/>
      <c r="Z1445" s="20"/>
      <c r="AA1445" s="39"/>
    </row>
    <row r="1446" spans="2:27" ht="15.75" customHeight="1">
      <c r="B1446" s="39"/>
      <c r="C1446" s="20"/>
      <c r="D1446" s="20"/>
      <c r="E1446" s="39"/>
      <c r="F1446" s="20"/>
      <c r="G1446" s="20"/>
      <c r="H1446" s="20"/>
      <c r="I1446" s="39"/>
      <c r="J1446" s="20"/>
      <c r="K1446" s="20"/>
      <c r="L1446" s="20"/>
      <c r="M1446" s="20"/>
      <c r="N1446" s="39"/>
      <c r="O1446" s="20" t="s">
        <v>291</v>
      </c>
      <c r="P1446" s="20" t="s">
        <v>538</v>
      </c>
      <c r="Q1446" s="20" t="s">
        <v>865</v>
      </c>
      <c r="R1446" s="20" t="s">
        <v>2259</v>
      </c>
      <c r="S1446" s="20">
        <v>20843686</v>
      </c>
      <c r="T1446" s="39"/>
      <c r="U1446" s="20"/>
      <c r="V1446" s="20"/>
      <c r="W1446" s="39"/>
      <c r="X1446" s="20"/>
      <c r="Y1446" s="20"/>
      <c r="Z1446" s="20"/>
      <c r="AA1446" s="39"/>
    </row>
    <row r="1447" spans="2:27" ht="15.75" customHeight="1">
      <c r="B1447" s="39"/>
      <c r="C1447" s="20"/>
      <c r="D1447" s="20"/>
      <c r="E1447" s="39"/>
      <c r="F1447" s="20"/>
      <c r="G1447" s="20"/>
      <c r="H1447" s="20"/>
      <c r="I1447" s="39"/>
      <c r="J1447" s="20"/>
      <c r="K1447" s="20"/>
      <c r="L1447" s="20"/>
      <c r="M1447" s="20"/>
      <c r="N1447" s="39"/>
      <c r="O1447" s="20" t="s">
        <v>291</v>
      </c>
      <c r="P1447" s="20" t="s">
        <v>538</v>
      </c>
      <c r="Q1447" s="20" t="s">
        <v>867</v>
      </c>
      <c r="R1447" s="20" t="s">
        <v>2260</v>
      </c>
      <c r="S1447" s="20">
        <v>20842519</v>
      </c>
      <c r="T1447" s="39"/>
      <c r="U1447" s="20"/>
      <c r="V1447" s="20"/>
      <c r="W1447" s="39"/>
      <c r="X1447" s="20"/>
      <c r="Y1447" s="20"/>
      <c r="Z1447" s="20"/>
      <c r="AA1447" s="39"/>
    </row>
    <row r="1448" spans="2:27" ht="15.75" customHeight="1">
      <c r="B1448" s="39"/>
      <c r="C1448" s="20"/>
      <c r="D1448" s="20"/>
      <c r="E1448" s="39"/>
      <c r="F1448" s="20"/>
      <c r="G1448" s="20"/>
      <c r="H1448" s="20"/>
      <c r="I1448" s="39"/>
      <c r="J1448" s="20"/>
      <c r="K1448" s="20"/>
      <c r="L1448" s="20"/>
      <c r="M1448" s="20"/>
      <c r="N1448" s="39"/>
      <c r="O1448" s="20" t="s">
        <v>291</v>
      </c>
      <c r="P1448" s="20" t="s">
        <v>538</v>
      </c>
      <c r="Q1448" s="20" t="s">
        <v>867</v>
      </c>
      <c r="R1448" s="20" t="s">
        <v>2261</v>
      </c>
      <c r="S1448" s="20">
        <v>20842538</v>
      </c>
      <c r="T1448" s="39"/>
      <c r="U1448" s="20"/>
      <c r="V1448" s="20"/>
      <c r="W1448" s="39"/>
      <c r="X1448" s="20"/>
      <c r="Y1448" s="20"/>
      <c r="Z1448" s="20"/>
      <c r="AA1448" s="39"/>
    </row>
    <row r="1449" spans="2:27" ht="15.75" customHeight="1">
      <c r="B1449" s="39"/>
      <c r="C1449" s="20"/>
      <c r="D1449" s="20"/>
      <c r="E1449" s="39"/>
      <c r="F1449" s="20"/>
      <c r="G1449" s="20"/>
      <c r="H1449" s="20"/>
      <c r="I1449" s="39"/>
      <c r="J1449" s="20"/>
      <c r="K1449" s="20"/>
      <c r="L1449" s="20"/>
      <c r="M1449" s="20"/>
      <c r="N1449" s="39"/>
      <c r="O1449" s="20" t="s">
        <v>291</v>
      </c>
      <c r="P1449" s="20" t="s">
        <v>538</v>
      </c>
      <c r="Q1449" s="20" t="s">
        <v>867</v>
      </c>
      <c r="R1449" s="20" t="s">
        <v>2262</v>
      </c>
      <c r="S1449" s="20">
        <v>20842557</v>
      </c>
      <c r="T1449" s="39"/>
      <c r="U1449" s="20"/>
      <c r="V1449" s="20"/>
      <c r="W1449" s="39"/>
      <c r="X1449" s="20"/>
      <c r="Y1449" s="20"/>
      <c r="Z1449" s="20"/>
      <c r="AA1449" s="39"/>
    </row>
    <row r="1450" spans="2:27" ht="15.75" customHeight="1">
      <c r="B1450" s="39"/>
      <c r="C1450" s="20"/>
      <c r="D1450" s="20"/>
      <c r="E1450" s="39"/>
      <c r="F1450" s="20"/>
      <c r="G1450" s="20"/>
      <c r="H1450" s="20"/>
      <c r="I1450" s="39"/>
      <c r="J1450" s="20"/>
      <c r="K1450" s="20"/>
      <c r="L1450" s="20"/>
      <c r="M1450" s="20"/>
      <c r="N1450" s="39"/>
      <c r="O1450" s="20" t="s">
        <v>291</v>
      </c>
      <c r="P1450" s="20" t="s">
        <v>538</v>
      </c>
      <c r="Q1450" s="20" t="s">
        <v>867</v>
      </c>
      <c r="R1450" s="20" t="s">
        <v>2263</v>
      </c>
      <c r="S1450" s="20">
        <v>20842576</v>
      </c>
      <c r="T1450" s="39"/>
      <c r="U1450" s="20"/>
      <c r="V1450" s="20"/>
      <c r="W1450" s="39"/>
      <c r="X1450" s="20"/>
      <c r="Y1450" s="20"/>
      <c r="Z1450" s="20"/>
      <c r="AA1450" s="39"/>
    </row>
    <row r="1451" spans="2:27" ht="15.75" customHeight="1">
      <c r="B1451" s="39"/>
      <c r="C1451" s="20"/>
      <c r="D1451" s="20"/>
      <c r="E1451" s="39"/>
      <c r="F1451" s="20"/>
      <c r="G1451" s="20"/>
      <c r="H1451" s="20"/>
      <c r="I1451" s="39"/>
      <c r="J1451" s="20"/>
      <c r="K1451" s="20"/>
      <c r="L1451" s="20"/>
      <c r="M1451" s="20"/>
      <c r="N1451" s="39"/>
      <c r="O1451" s="20" t="s">
        <v>291</v>
      </c>
      <c r="P1451" s="20" t="s">
        <v>538</v>
      </c>
      <c r="Q1451" s="20" t="s">
        <v>869</v>
      </c>
      <c r="R1451" s="20" t="s">
        <v>2264</v>
      </c>
      <c r="S1451" s="20">
        <v>20845813</v>
      </c>
      <c r="T1451" s="39"/>
      <c r="U1451" s="20"/>
      <c r="V1451" s="20"/>
      <c r="W1451" s="39"/>
      <c r="X1451" s="20"/>
      <c r="Y1451" s="20"/>
      <c r="Z1451" s="20"/>
      <c r="AA1451" s="39"/>
    </row>
    <row r="1452" spans="2:27" ht="15.75" customHeight="1">
      <c r="B1452" s="39"/>
      <c r="C1452" s="20"/>
      <c r="D1452" s="20"/>
      <c r="E1452" s="39"/>
      <c r="F1452" s="20"/>
      <c r="G1452" s="20"/>
      <c r="H1452" s="20"/>
      <c r="I1452" s="39"/>
      <c r="J1452" s="20"/>
      <c r="K1452" s="20"/>
      <c r="L1452" s="20"/>
      <c r="M1452" s="20"/>
      <c r="N1452" s="39"/>
      <c r="O1452" s="20" t="s">
        <v>291</v>
      </c>
      <c r="P1452" s="20" t="s">
        <v>538</v>
      </c>
      <c r="Q1452" s="20" t="s">
        <v>869</v>
      </c>
      <c r="R1452" s="20" t="s">
        <v>2265</v>
      </c>
      <c r="S1452" s="20">
        <v>20845827</v>
      </c>
      <c r="T1452" s="39"/>
      <c r="U1452" s="20"/>
      <c r="V1452" s="20"/>
      <c r="W1452" s="39"/>
      <c r="X1452" s="20"/>
      <c r="Y1452" s="20"/>
      <c r="Z1452" s="20"/>
      <c r="AA1452" s="39"/>
    </row>
    <row r="1453" spans="2:27" ht="15.75" customHeight="1">
      <c r="B1453" s="39"/>
      <c r="C1453" s="20"/>
      <c r="D1453" s="20"/>
      <c r="E1453" s="39"/>
      <c r="F1453" s="20"/>
      <c r="G1453" s="20"/>
      <c r="H1453" s="20"/>
      <c r="I1453" s="39"/>
      <c r="J1453" s="20"/>
      <c r="K1453" s="20"/>
      <c r="L1453" s="20"/>
      <c r="M1453" s="20"/>
      <c r="N1453" s="39"/>
      <c r="O1453" s="20" t="s">
        <v>291</v>
      </c>
      <c r="P1453" s="20" t="s">
        <v>538</v>
      </c>
      <c r="Q1453" s="20" t="s">
        <v>869</v>
      </c>
      <c r="R1453" s="20" t="s">
        <v>2266</v>
      </c>
      <c r="S1453" s="20">
        <v>20845840</v>
      </c>
      <c r="T1453" s="39"/>
      <c r="U1453" s="20"/>
      <c r="V1453" s="20"/>
      <c r="W1453" s="39"/>
      <c r="X1453" s="20"/>
      <c r="Y1453" s="20"/>
      <c r="Z1453" s="20"/>
      <c r="AA1453" s="39"/>
    </row>
    <row r="1454" spans="2:27" ht="15.75" customHeight="1">
      <c r="B1454" s="39"/>
      <c r="C1454" s="20"/>
      <c r="D1454" s="20"/>
      <c r="E1454" s="39"/>
      <c r="F1454" s="20"/>
      <c r="G1454" s="20"/>
      <c r="H1454" s="20"/>
      <c r="I1454" s="39"/>
      <c r="J1454" s="20"/>
      <c r="K1454" s="20"/>
      <c r="L1454" s="20"/>
      <c r="M1454" s="20"/>
      <c r="N1454" s="39"/>
      <c r="O1454" s="20" t="s">
        <v>291</v>
      </c>
      <c r="P1454" s="20" t="s">
        <v>538</v>
      </c>
      <c r="Q1454" s="20" t="s">
        <v>869</v>
      </c>
      <c r="R1454" s="20" t="s">
        <v>2267</v>
      </c>
      <c r="S1454" s="20">
        <v>20845854</v>
      </c>
      <c r="T1454" s="39"/>
      <c r="U1454" s="20"/>
      <c r="V1454" s="20"/>
      <c r="W1454" s="39"/>
      <c r="X1454" s="20"/>
      <c r="Y1454" s="20"/>
      <c r="Z1454" s="20"/>
      <c r="AA1454" s="39"/>
    </row>
    <row r="1455" spans="2:27" ht="15.75" customHeight="1">
      <c r="B1455" s="39"/>
      <c r="C1455" s="20"/>
      <c r="D1455" s="20"/>
      <c r="E1455" s="39"/>
      <c r="F1455" s="20"/>
      <c r="G1455" s="20"/>
      <c r="H1455" s="20"/>
      <c r="I1455" s="39"/>
      <c r="J1455" s="20"/>
      <c r="K1455" s="20"/>
      <c r="L1455" s="20"/>
      <c r="M1455" s="20"/>
      <c r="N1455" s="39"/>
      <c r="O1455" s="20" t="s">
        <v>291</v>
      </c>
      <c r="P1455" s="20" t="s">
        <v>538</v>
      </c>
      <c r="Q1455" s="20" t="s">
        <v>869</v>
      </c>
      <c r="R1455" s="20" t="s">
        <v>2268</v>
      </c>
      <c r="S1455" s="20">
        <v>20845860</v>
      </c>
      <c r="T1455" s="39"/>
      <c r="U1455" s="20"/>
      <c r="V1455" s="20"/>
      <c r="W1455" s="39"/>
      <c r="X1455" s="20"/>
      <c r="Y1455" s="20"/>
      <c r="Z1455" s="20"/>
      <c r="AA1455" s="39"/>
    </row>
    <row r="1456" spans="2:27" ht="15.75" customHeight="1">
      <c r="B1456" s="39"/>
      <c r="C1456" s="20"/>
      <c r="D1456" s="20"/>
      <c r="E1456" s="39"/>
      <c r="F1456" s="20"/>
      <c r="G1456" s="20"/>
      <c r="H1456" s="20"/>
      <c r="I1456" s="39"/>
      <c r="J1456" s="20"/>
      <c r="K1456" s="20"/>
      <c r="L1456" s="20"/>
      <c r="M1456" s="20"/>
      <c r="N1456" s="39"/>
      <c r="O1456" s="20" t="s">
        <v>291</v>
      </c>
      <c r="P1456" s="20" t="s">
        <v>538</v>
      </c>
      <c r="Q1456" s="20" t="s">
        <v>869</v>
      </c>
      <c r="R1456" s="20" t="s">
        <v>869</v>
      </c>
      <c r="S1456" s="20">
        <v>20845867</v>
      </c>
      <c r="T1456" s="39"/>
      <c r="U1456" s="20"/>
      <c r="V1456" s="20"/>
      <c r="W1456" s="39"/>
      <c r="X1456" s="20"/>
      <c r="Y1456" s="20"/>
      <c r="Z1456" s="20"/>
      <c r="AA1456" s="39"/>
    </row>
    <row r="1457" spans="2:27" ht="15.75" customHeight="1">
      <c r="B1457" s="39"/>
      <c r="C1457" s="20"/>
      <c r="D1457" s="20"/>
      <c r="E1457" s="39"/>
      <c r="F1457" s="20"/>
      <c r="G1457" s="20"/>
      <c r="H1457" s="20"/>
      <c r="I1457" s="39"/>
      <c r="J1457" s="20"/>
      <c r="K1457" s="20"/>
      <c r="L1457" s="20"/>
      <c r="M1457" s="20"/>
      <c r="N1457" s="39"/>
      <c r="O1457" s="20" t="s">
        <v>291</v>
      </c>
      <c r="P1457" s="20" t="s">
        <v>538</v>
      </c>
      <c r="Q1457" s="20" t="s">
        <v>869</v>
      </c>
      <c r="R1457" s="20" t="s">
        <v>2269</v>
      </c>
      <c r="S1457" s="20">
        <v>20845881</v>
      </c>
      <c r="T1457" s="39"/>
      <c r="U1457" s="20"/>
      <c r="V1457" s="20"/>
      <c r="W1457" s="39"/>
      <c r="X1457" s="20"/>
      <c r="Y1457" s="20"/>
      <c r="Z1457" s="20"/>
      <c r="AA1457" s="39"/>
    </row>
    <row r="1458" spans="2:27" ht="15.75" customHeight="1">
      <c r="B1458" s="39"/>
      <c r="C1458" s="20"/>
      <c r="D1458" s="20"/>
      <c r="E1458" s="39"/>
      <c r="F1458" s="20"/>
      <c r="G1458" s="20"/>
      <c r="H1458" s="20"/>
      <c r="I1458" s="39"/>
      <c r="J1458" s="20"/>
      <c r="K1458" s="20"/>
      <c r="L1458" s="20"/>
      <c r="M1458" s="20"/>
      <c r="N1458" s="39"/>
      <c r="O1458" s="20" t="s">
        <v>291</v>
      </c>
      <c r="P1458" s="20" t="s">
        <v>538</v>
      </c>
      <c r="Q1458" s="20" t="s">
        <v>871</v>
      </c>
      <c r="R1458" s="20" t="s">
        <v>2270</v>
      </c>
      <c r="S1458" s="20">
        <v>20847519</v>
      </c>
      <c r="T1458" s="39"/>
      <c r="U1458" s="20"/>
      <c r="V1458" s="20"/>
      <c r="W1458" s="39"/>
      <c r="X1458" s="20"/>
      <c r="Y1458" s="20"/>
      <c r="Z1458" s="20"/>
      <c r="AA1458" s="39"/>
    </row>
    <row r="1459" spans="2:27" ht="15.75" customHeight="1">
      <c r="B1459" s="39"/>
      <c r="C1459" s="20"/>
      <c r="D1459" s="20"/>
      <c r="E1459" s="39"/>
      <c r="F1459" s="20"/>
      <c r="G1459" s="20"/>
      <c r="H1459" s="20"/>
      <c r="I1459" s="39"/>
      <c r="J1459" s="20"/>
      <c r="K1459" s="20"/>
      <c r="L1459" s="20"/>
      <c r="M1459" s="20"/>
      <c r="N1459" s="39"/>
      <c r="O1459" s="20" t="s">
        <v>291</v>
      </c>
      <c r="P1459" s="20" t="s">
        <v>538</v>
      </c>
      <c r="Q1459" s="20" t="s">
        <v>871</v>
      </c>
      <c r="R1459" s="20" t="s">
        <v>2271</v>
      </c>
      <c r="S1459" s="20">
        <v>20847538</v>
      </c>
      <c r="T1459" s="39"/>
      <c r="U1459" s="20"/>
      <c r="V1459" s="20"/>
      <c r="W1459" s="39"/>
      <c r="X1459" s="20"/>
      <c r="Y1459" s="20"/>
      <c r="Z1459" s="20"/>
      <c r="AA1459" s="39"/>
    </row>
    <row r="1460" spans="2:27" ht="15.75" customHeight="1">
      <c r="B1460" s="39"/>
      <c r="C1460" s="20"/>
      <c r="D1460" s="20"/>
      <c r="E1460" s="39"/>
      <c r="F1460" s="20"/>
      <c r="G1460" s="20"/>
      <c r="H1460" s="20"/>
      <c r="I1460" s="39"/>
      <c r="J1460" s="20"/>
      <c r="K1460" s="20"/>
      <c r="L1460" s="20"/>
      <c r="M1460" s="20"/>
      <c r="N1460" s="39"/>
      <c r="O1460" s="20" t="s">
        <v>291</v>
      </c>
      <c r="P1460" s="20" t="s">
        <v>538</v>
      </c>
      <c r="Q1460" s="20" t="s">
        <v>871</v>
      </c>
      <c r="R1460" s="20" t="s">
        <v>871</v>
      </c>
      <c r="S1460" s="20">
        <v>20847557</v>
      </c>
      <c r="T1460" s="39"/>
      <c r="U1460" s="20"/>
      <c r="V1460" s="20"/>
      <c r="W1460" s="39"/>
      <c r="X1460" s="20"/>
      <c r="Y1460" s="20"/>
      <c r="Z1460" s="20"/>
      <c r="AA1460" s="39"/>
    </row>
    <row r="1461" spans="2:27" ht="15.75" customHeight="1">
      <c r="B1461" s="39"/>
      <c r="C1461" s="20"/>
      <c r="D1461" s="20"/>
      <c r="E1461" s="39"/>
      <c r="F1461" s="20"/>
      <c r="G1461" s="20"/>
      <c r="H1461" s="20"/>
      <c r="I1461" s="39"/>
      <c r="J1461" s="20"/>
      <c r="K1461" s="20"/>
      <c r="L1461" s="20"/>
      <c r="M1461" s="20"/>
      <c r="N1461" s="39"/>
      <c r="O1461" s="20" t="s">
        <v>291</v>
      </c>
      <c r="P1461" s="20" t="s">
        <v>538</v>
      </c>
      <c r="Q1461" s="20" t="s">
        <v>871</v>
      </c>
      <c r="R1461" s="20" t="s">
        <v>2272</v>
      </c>
      <c r="S1461" s="20">
        <v>20847576</v>
      </c>
      <c r="T1461" s="39"/>
      <c r="U1461" s="20"/>
      <c r="V1461" s="20"/>
      <c r="W1461" s="39"/>
      <c r="X1461" s="20"/>
      <c r="Y1461" s="20"/>
      <c r="Z1461" s="20"/>
      <c r="AA1461" s="39"/>
    </row>
    <row r="1462" spans="2:27" ht="15.75" customHeight="1">
      <c r="B1462" s="39"/>
      <c r="C1462" s="20"/>
      <c r="D1462" s="20"/>
      <c r="E1462" s="39"/>
      <c r="F1462" s="20"/>
      <c r="G1462" s="20"/>
      <c r="H1462" s="20"/>
      <c r="I1462" s="39"/>
      <c r="J1462" s="20"/>
      <c r="K1462" s="20"/>
      <c r="L1462" s="20"/>
      <c r="M1462" s="20"/>
      <c r="N1462" s="39"/>
      <c r="O1462" s="20" t="s">
        <v>291</v>
      </c>
      <c r="P1462" s="20" t="s">
        <v>538</v>
      </c>
      <c r="Q1462" s="20" t="s">
        <v>872</v>
      </c>
      <c r="R1462" s="20" t="s">
        <v>2273</v>
      </c>
      <c r="S1462" s="20">
        <v>20847823</v>
      </c>
      <c r="T1462" s="39"/>
      <c r="U1462" s="20"/>
      <c r="V1462" s="20"/>
      <c r="W1462" s="39"/>
      <c r="X1462" s="20"/>
      <c r="Y1462" s="20"/>
      <c r="Z1462" s="20"/>
      <c r="AA1462" s="39"/>
    </row>
    <row r="1463" spans="2:27" ht="15.75" customHeight="1">
      <c r="B1463" s="39"/>
      <c r="C1463" s="20"/>
      <c r="D1463" s="20"/>
      <c r="E1463" s="39"/>
      <c r="F1463" s="20"/>
      <c r="G1463" s="20"/>
      <c r="H1463" s="20"/>
      <c r="I1463" s="39"/>
      <c r="J1463" s="20"/>
      <c r="K1463" s="20"/>
      <c r="L1463" s="20"/>
      <c r="M1463" s="20"/>
      <c r="N1463" s="39"/>
      <c r="O1463" s="20" t="s">
        <v>291</v>
      </c>
      <c r="P1463" s="20" t="s">
        <v>538</v>
      </c>
      <c r="Q1463" s="20" t="s">
        <v>872</v>
      </c>
      <c r="R1463" s="20" t="s">
        <v>2274</v>
      </c>
      <c r="S1463" s="20">
        <v>20847871</v>
      </c>
      <c r="T1463" s="39"/>
      <c r="U1463" s="20"/>
      <c r="V1463" s="20"/>
      <c r="W1463" s="39"/>
      <c r="X1463" s="20"/>
      <c r="Y1463" s="20"/>
      <c r="Z1463" s="20"/>
      <c r="AA1463" s="39"/>
    </row>
    <row r="1464" spans="2:27" ht="15.75" customHeight="1">
      <c r="B1464" s="39"/>
      <c r="C1464" s="20"/>
      <c r="D1464" s="20"/>
      <c r="E1464" s="39"/>
      <c r="F1464" s="20"/>
      <c r="G1464" s="20"/>
      <c r="H1464" s="20"/>
      <c r="I1464" s="39"/>
      <c r="J1464" s="20"/>
      <c r="K1464" s="20"/>
      <c r="L1464" s="20"/>
      <c r="M1464" s="20"/>
      <c r="N1464" s="39"/>
      <c r="O1464" s="20" t="s">
        <v>291</v>
      </c>
      <c r="P1464" s="20" t="s">
        <v>538</v>
      </c>
      <c r="Q1464" s="20" t="s">
        <v>872</v>
      </c>
      <c r="R1464" s="20" t="s">
        <v>2271</v>
      </c>
      <c r="S1464" s="20">
        <v>20847846</v>
      </c>
      <c r="T1464" s="39"/>
      <c r="U1464" s="20"/>
      <c r="V1464" s="20"/>
      <c r="W1464" s="39"/>
      <c r="X1464" s="20"/>
      <c r="Y1464" s="20"/>
      <c r="Z1464" s="20"/>
      <c r="AA1464" s="39"/>
    </row>
    <row r="1465" spans="2:27" ht="15.75" customHeight="1">
      <c r="B1465" s="39"/>
      <c r="C1465" s="20"/>
      <c r="D1465" s="20"/>
      <c r="E1465" s="39"/>
      <c r="F1465" s="20"/>
      <c r="G1465" s="20"/>
      <c r="H1465" s="20"/>
      <c r="I1465" s="39"/>
      <c r="J1465" s="20"/>
      <c r="K1465" s="20"/>
      <c r="L1465" s="20"/>
      <c r="M1465" s="20"/>
      <c r="N1465" s="39"/>
      <c r="O1465" s="20" t="s">
        <v>291</v>
      </c>
      <c r="P1465" s="20" t="s">
        <v>538</v>
      </c>
      <c r="Q1465" s="20" t="s">
        <v>873</v>
      </c>
      <c r="R1465" s="20" t="s">
        <v>2275</v>
      </c>
      <c r="S1465" s="20">
        <v>20848727</v>
      </c>
      <c r="T1465" s="39"/>
      <c r="U1465" s="20"/>
      <c r="V1465" s="20"/>
      <c r="W1465" s="39"/>
      <c r="X1465" s="20"/>
      <c r="Y1465" s="20"/>
      <c r="Z1465" s="20"/>
      <c r="AA1465" s="39"/>
    </row>
    <row r="1466" spans="2:27" ht="15.75" customHeight="1">
      <c r="B1466" s="39"/>
      <c r="C1466" s="20"/>
      <c r="D1466" s="20"/>
      <c r="E1466" s="39"/>
      <c r="F1466" s="20"/>
      <c r="G1466" s="20"/>
      <c r="H1466" s="20"/>
      <c r="I1466" s="39"/>
      <c r="J1466" s="20"/>
      <c r="K1466" s="20"/>
      <c r="L1466" s="20"/>
      <c r="M1466" s="20"/>
      <c r="N1466" s="39"/>
      <c r="O1466" s="20" t="s">
        <v>291</v>
      </c>
      <c r="P1466" s="20" t="s">
        <v>538</v>
      </c>
      <c r="Q1466" s="20" t="s">
        <v>873</v>
      </c>
      <c r="R1466" s="20" t="s">
        <v>2276</v>
      </c>
      <c r="S1466" s="20">
        <v>20848713</v>
      </c>
      <c r="T1466" s="39"/>
      <c r="U1466" s="20"/>
      <c r="V1466" s="20"/>
      <c r="W1466" s="39"/>
      <c r="X1466" s="20"/>
      <c r="Y1466" s="20"/>
      <c r="Z1466" s="20"/>
      <c r="AA1466" s="39"/>
    </row>
    <row r="1467" spans="2:27" ht="15.75" customHeight="1">
      <c r="B1467" s="39"/>
      <c r="C1467" s="20"/>
      <c r="D1467" s="20"/>
      <c r="E1467" s="39"/>
      <c r="F1467" s="20"/>
      <c r="G1467" s="20"/>
      <c r="H1467" s="20"/>
      <c r="I1467" s="39"/>
      <c r="J1467" s="20"/>
      <c r="K1467" s="20"/>
      <c r="L1467" s="20"/>
      <c r="M1467" s="20"/>
      <c r="N1467" s="39"/>
      <c r="O1467" s="20" t="s">
        <v>291</v>
      </c>
      <c r="P1467" s="20" t="s">
        <v>538</v>
      </c>
      <c r="Q1467" s="20" t="s">
        <v>873</v>
      </c>
      <c r="R1467" s="20" t="s">
        <v>2277</v>
      </c>
      <c r="S1467" s="20">
        <v>20848740</v>
      </c>
      <c r="T1467" s="39"/>
      <c r="U1467" s="20"/>
      <c r="V1467" s="20"/>
      <c r="W1467" s="39"/>
      <c r="X1467" s="20"/>
      <c r="Y1467" s="20"/>
      <c r="Z1467" s="20"/>
      <c r="AA1467" s="39"/>
    </row>
    <row r="1468" spans="2:27" ht="15.75" customHeight="1">
      <c r="B1468" s="39"/>
      <c r="C1468" s="20"/>
      <c r="D1468" s="20"/>
      <c r="E1468" s="39"/>
      <c r="F1468" s="20"/>
      <c r="G1468" s="20"/>
      <c r="H1468" s="20"/>
      <c r="I1468" s="39"/>
      <c r="J1468" s="20"/>
      <c r="K1468" s="20"/>
      <c r="L1468" s="20"/>
      <c r="M1468" s="20"/>
      <c r="N1468" s="39"/>
      <c r="O1468" s="20" t="s">
        <v>291</v>
      </c>
      <c r="P1468" s="20" t="s">
        <v>538</v>
      </c>
      <c r="Q1468" s="20" t="s">
        <v>873</v>
      </c>
      <c r="R1468" s="20" t="s">
        <v>2278</v>
      </c>
      <c r="S1468" s="20">
        <v>20848754</v>
      </c>
      <c r="T1468" s="39"/>
      <c r="U1468" s="20"/>
      <c r="V1468" s="20"/>
      <c r="W1468" s="39"/>
      <c r="X1468" s="20"/>
      <c r="Y1468" s="20"/>
      <c r="Z1468" s="20"/>
      <c r="AA1468" s="39"/>
    </row>
    <row r="1469" spans="2:27" ht="15.75" customHeight="1">
      <c r="B1469" s="39"/>
      <c r="C1469" s="20"/>
      <c r="D1469" s="20"/>
      <c r="E1469" s="39"/>
      <c r="F1469" s="20"/>
      <c r="G1469" s="20"/>
      <c r="H1469" s="20"/>
      <c r="I1469" s="39"/>
      <c r="J1469" s="20"/>
      <c r="K1469" s="20"/>
      <c r="L1469" s="20"/>
      <c r="M1469" s="20"/>
      <c r="N1469" s="39"/>
      <c r="O1469" s="20" t="s">
        <v>291</v>
      </c>
      <c r="P1469" s="20" t="s">
        <v>538</v>
      </c>
      <c r="Q1469" s="20" t="s">
        <v>873</v>
      </c>
      <c r="R1469" s="20" t="s">
        <v>2279</v>
      </c>
      <c r="S1469" s="20">
        <v>20848767</v>
      </c>
      <c r="T1469" s="39"/>
      <c r="U1469" s="20"/>
      <c r="V1469" s="20"/>
      <c r="W1469" s="39"/>
      <c r="X1469" s="20"/>
      <c r="Y1469" s="20"/>
      <c r="Z1469" s="20"/>
      <c r="AA1469" s="39"/>
    </row>
    <row r="1470" spans="2:27" ht="15.75" customHeight="1">
      <c r="B1470" s="39"/>
      <c r="C1470" s="20"/>
      <c r="D1470" s="20"/>
      <c r="E1470" s="39"/>
      <c r="F1470" s="20"/>
      <c r="G1470" s="20"/>
      <c r="H1470" s="20"/>
      <c r="I1470" s="39"/>
      <c r="J1470" s="20"/>
      <c r="K1470" s="20"/>
      <c r="L1470" s="20"/>
      <c r="M1470" s="20"/>
      <c r="N1470" s="39"/>
      <c r="O1470" s="20" t="s">
        <v>291</v>
      </c>
      <c r="P1470" s="20" t="s">
        <v>538</v>
      </c>
      <c r="Q1470" s="20" t="s">
        <v>873</v>
      </c>
      <c r="R1470" s="20" t="s">
        <v>2280</v>
      </c>
      <c r="S1470" s="20">
        <v>20848799</v>
      </c>
      <c r="T1470" s="39"/>
      <c r="U1470" s="20"/>
      <c r="V1470" s="20"/>
      <c r="W1470" s="39"/>
      <c r="X1470" s="20"/>
      <c r="Y1470" s="20"/>
      <c r="Z1470" s="20"/>
      <c r="AA1470" s="39"/>
    </row>
    <row r="1471" spans="2:27" ht="15.75" customHeight="1">
      <c r="B1471" s="39"/>
      <c r="C1471" s="20"/>
      <c r="D1471" s="20"/>
      <c r="E1471" s="39"/>
      <c r="F1471" s="20"/>
      <c r="G1471" s="20"/>
      <c r="H1471" s="20"/>
      <c r="I1471" s="39"/>
      <c r="J1471" s="20"/>
      <c r="K1471" s="20"/>
      <c r="L1471" s="20"/>
      <c r="M1471" s="20"/>
      <c r="N1471" s="39"/>
      <c r="O1471" s="20" t="s">
        <v>291</v>
      </c>
      <c r="P1471" s="20" t="s">
        <v>538</v>
      </c>
      <c r="Q1471" s="20" t="s">
        <v>873</v>
      </c>
      <c r="R1471" s="20" t="s">
        <v>2281</v>
      </c>
      <c r="S1471" s="20">
        <v>20848781</v>
      </c>
      <c r="T1471" s="39"/>
      <c r="U1471" s="20"/>
      <c r="V1471" s="20"/>
      <c r="W1471" s="39"/>
      <c r="X1471" s="20"/>
      <c r="Y1471" s="20"/>
      <c r="Z1471" s="20"/>
      <c r="AA1471" s="39"/>
    </row>
    <row r="1472" spans="2:27" ht="15.75" customHeight="1">
      <c r="B1472" s="39"/>
      <c r="C1472" s="20"/>
      <c r="D1472" s="20"/>
      <c r="E1472" s="39"/>
      <c r="F1472" s="20"/>
      <c r="G1472" s="20"/>
      <c r="H1472" s="20"/>
      <c r="I1472" s="39"/>
      <c r="J1472" s="20"/>
      <c r="K1472" s="20"/>
      <c r="L1472" s="20"/>
      <c r="M1472" s="20"/>
      <c r="N1472" s="39"/>
      <c r="O1472" s="20" t="s">
        <v>488</v>
      </c>
      <c r="P1472" s="20" t="s">
        <v>488</v>
      </c>
      <c r="Q1472" s="20" t="s">
        <v>875</v>
      </c>
      <c r="R1472" s="20" t="s">
        <v>2282</v>
      </c>
      <c r="S1472" s="20">
        <v>30260243</v>
      </c>
      <c r="T1472" s="39"/>
      <c r="U1472" s="20"/>
      <c r="V1472" s="20"/>
      <c r="W1472" s="39"/>
      <c r="X1472" s="20"/>
      <c r="Y1472" s="20"/>
      <c r="Z1472" s="20"/>
      <c r="AA1472" s="39"/>
    </row>
    <row r="1473" spans="2:27" ht="15.75" customHeight="1">
      <c r="B1473" s="39"/>
      <c r="C1473" s="20"/>
      <c r="D1473" s="20"/>
      <c r="E1473" s="39"/>
      <c r="F1473" s="20"/>
      <c r="G1473" s="20"/>
      <c r="H1473" s="20"/>
      <c r="I1473" s="39"/>
      <c r="J1473" s="20"/>
      <c r="K1473" s="20"/>
      <c r="L1473" s="20"/>
      <c r="M1473" s="20"/>
      <c r="N1473" s="39"/>
      <c r="O1473" s="20" t="s">
        <v>488</v>
      </c>
      <c r="P1473" s="20" t="s">
        <v>488</v>
      </c>
      <c r="Q1473" s="20" t="s">
        <v>875</v>
      </c>
      <c r="R1473" s="20" t="s">
        <v>2283</v>
      </c>
      <c r="S1473" s="20">
        <v>30260246</v>
      </c>
      <c r="T1473" s="39"/>
      <c r="U1473" s="20"/>
      <c r="V1473" s="20"/>
      <c r="W1473" s="39"/>
      <c r="X1473" s="20"/>
      <c r="Y1473" s="20"/>
      <c r="Z1473" s="20"/>
      <c r="AA1473" s="39"/>
    </row>
    <row r="1474" spans="2:27" ht="15.75" customHeight="1">
      <c r="B1474" s="39"/>
      <c r="C1474" s="20"/>
      <c r="D1474" s="20"/>
      <c r="E1474" s="39"/>
      <c r="F1474" s="20"/>
      <c r="G1474" s="20"/>
      <c r="H1474" s="20"/>
      <c r="I1474" s="39"/>
      <c r="J1474" s="20"/>
      <c r="K1474" s="20"/>
      <c r="L1474" s="20"/>
      <c r="M1474" s="20"/>
      <c r="N1474" s="39"/>
      <c r="O1474" s="20" t="s">
        <v>488</v>
      </c>
      <c r="P1474" s="20" t="s">
        <v>488</v>
      </c>
      <c r="Q1474" s="20" t="s">
        <v>877</v>
      </c>
      <c r="R1474" s="20" t="s">
        <v>877</v>
      </c>
      <c r="S1474" s="20">
        <v>30260413</v>
      </c>
      <c r="T1474" s="39"/>
      <c r="U1474" s="20"/>
      <c r="V1474" s="20"/>
      <c r="W1474" s="39"/>
      <c r="X1474" s="20"/>
      <c r="Y1474" s="20"/>
      <c r="Z1474" s="20"/>
      <c r="AA1474" s="39"/>
    </row>
    <row r="1475" spans="2:27" ht="15.75" customHeight="1">
      <c r="B1475" s="39"/>
      <c r="C1475" s="20"/>
      <c r="D1475" s="20"/>
      <c r="E1475" s="39"/>
      <c r="F1475" s="20"/>
      <c r="G1475" s="20"/>
      <c r="H1475" s="20"/>
      <c r="I1475" s="39"/>
      <c r="J1475" s="20"/>
      <c r="K1475" s="20"/>
      <c r="L1475" s="20"/>
      <c r="M1475" s="20"/>
      <c r="N1475" s="39"/>
      <c r="O1475" s="20" t="s">
        <v>488</v>
      </c>
      <c r="P1475" s="20" t="s">
        <v>488</v>
      </c>
      <c r="Q1475" s="20" t="s">
        <v>877</v>
      </c>
      <c r="R1475" s="20" t="s">
        <v>2284</v>
      </c>
      <c r="S1475" s="20">
        <v>30260419</v>
      </c>
      <c r="T1475" s="39"/>
      <c r="U1475" s="20"/>
      <c r="V1475" s="20"/>
      <c r="W1475" s="39"/>
      <c r="X1475" s="20"/>
      <c r="Y1475" s="20"/>
      <c r="Z1475" s="20"/>
      <c r="AA1475" s="39"/>
    </row>
    <row r="1476" spans="2:27" ht="15.75" customHeight="1">
      <c r="B1476" s="39"/>
      <c r="C1476" s="20"/>
      <c r="D1476" s="20"/>
      <c r="E1476" s="39"/>
      <c r="F1476" s="20"/>
      <c r="G1476" s="20"/>
      <c r="H1476" s="20"/>
      <c r="I1476" s="39"/>
      <c r="J1476" s="20"/>
      <c r="K1476" s="20"/>
      <c r="L1476" s="20"/>
      <c r="M1476" s="20"/>
      <c r="N1476" s="39"/>
      <c r="O1476" s="20" t="s">
        <v>488</v>
      </c>
      <c r="P1476" s="20" t="s">
        <v>488</v>
      </c>
      <c r="Q1476" s="20" t="s">
        <v>877</v>
      </c>
      <c r="R1476" s="20" t="s">
        <v>2285</v>
      </c>
      <c r="S1476" s="20">
        <v>30260457</v>
      </c>
      <c r="T1476" s="39"/>
      <c r="U1476" s="20"/>
      <c r="V1476" s="20"/>
      <c r="W1476" s="39"/>
      <c r="X1476" s="20"/>
      <c r="Y1476" s="20"/>
      <c r="Z1476" s="20"/>
      <c r="AA1476" s="39"/>
    </row>
    <row r="1477" spans="2:27" ht="15.75" customHeight="1">
      <c r="B1477" s="39"/>
      <c r="C1477" s="20"/>
      <c r="D1477" s="20"/>
      <c r="E1477" s="39"/>
      <c r="F1477" s="20"/>
      <c r="G1477" s="20"/>
      <c r="H1477" s="20"/>
      <c r="I1477" s="39"/>
      <c r="J1477" s="20"/>
      <c r="K1477" s="20"/>
      <c r="L1477" s="20"/>
      <c r="M1477" s="20"/>
      <c r="N1477" s="39"/>
      <c r="O1477" s="20" t="s">
        <v>488</v>
      </c>
      <c r="P1477" s="20" t="s">
        <v>488</v>
      </c>
      <c r="Q1477" s="20" t="s">
        <v>877</v>
      </c>
      <c r="R1477" s="20" t="s">
        <v>2286</v>
      </c>
      <c r="S1477" s="20">
        <v>30260482</v>
      </c>
      <c r="T1477" s="39"/>
      <c r="U1477" s="20"/>
      <c r="V1477" s="20"/>
      <c r="W1477" s="39"/>
      <c r="X1477" s="20"/>
      <c r="Y1477" s="20"/>
      <c r="Z1477" s="20"/>
      <c r="AA1477" s="39"/>
    </row>
    <row r="1478" spans="2:27" ht="15.75" customHeight="1">
      <c r="B1478" s="39"/>
      <c r="C1478" s="20"/>
      <c r="D1478" s="20"/>
      <c r="E1478" s="39"/>
      <c r="F1478" s="20"/>
      <c r="G1478" s="20"/>
      <c r="H1478" s="20"/>
      <c r="I1478" s="39"/>
      <c r="J1478" s="20"/>
      <c r="K1478" s="20"/>
      <c r="L1478" s="20"/>
      <c r="M1478" s="20"/>
      <c r="N1478" s="39"/>
      <c r="O1478" s="20" t="s">
        <v>488</v>
      </c>
      <c r="P1478" s="20" t="s">
        <v>488</v>
      </c>
      <c r="Q1478" s="20" t="s">
        <v>877</v>
      </c>
      <c r="R1478" s="20" t="s">
        <v>2287</v>
      </c>
      <c r="S1478" s="20">
        <v>30260417</v>
      </c>
      <c r="T1478" s="39"/>
      <c r="U1478" s="20"/>
      <c r="V1478" s="20"/>
      <c r="W1478" s="39"/>
      <c r="X1478" s="20"/>
      <c r="Y1478" s="20"/>
      <c r="Z1478" s="20"/>
      <c r="AA1478" s="39"/>
    </row>
    <row r="1479" spans="2:27" ht="15.75" customHeight="1">
      <c r="B1479" s="39"/>
      <c r="C1479" s="20"/>
      <c r="D1479" s="20"/>
      <c r="E1479" s="39"/>
      <c r="F1479" s="20"/>
      <c r="G1479" s="20"/>
      <c r="H1479" s="20"/>
      <c r="I1479" s="39"/>
      <c r="J1479" s="20"/>
      <c r="K1479" s="20"/>
      <c r="L1479" s="20"/>
      <c r="M1479" s="20"/>
      <c r="N1479" s="39"/>
      <c r="O1479" s="20" t="s">
        <v>488</v>
      </c>
      <c r="P1479" s="20" t="s">
        <v>488</v>
      </c>
      <c r="Q1479" s="20" t="s">
        <v>877</v>
      </c>
      <c r="R1479" s="20" t="s">
        <v>804</v>
      </c>
      <c r="S1479" s="20">
        <v>30260421</v>
      </c>
      <c r="T1479" s="39"/>
      <c r="U1479" s="20"/>
      <c r="V1479" s="20"/>
      <c r="W1479" s="39"/>
      <c r="X1479" s="20"/>
      <c r="Y1479" s="20"/>
      <c r="Z1479" s="20"/>
      <c r="AA1479" s="39"/>
    </row>
    <row r="1480" spans="2:27" ht="15.75" customHeight="1">
      <c r="B1480" s="39"/>
      <c r="C1480" s="20"/>
      <c r="D1480" s="20"/>
      <c r="E1480" s="39"/>
      <c r="F1480" s="20"/>
      <c r="G1480" s="20"/>
      <c r="H1480" s="20"/>
      <c r="I1480" s="39"/>
      <c r="J1480" s="20"/>
      <c r="K1480" s="20"/>
      <c r="L1480" s="20"/>
      <c r="M1480" s="20"/>
      <c r="N1480" s="39"/>
      <c r="O1480" s="20" t="s">
        <v>488</v>
      </c>
      <c r="P1480" s="20" t="s">
        <v>488</v>
      </c>
      <c r="Q1480" s="20" t="s">
        <v>879</v>
      </c>
      <c r="R1480" s="20" t="s">
        <v>2288</v>
      </c>
      <c r="S1480" s="20">
        <v>30260563</v>
      </c>
      <c r="T1480" s="39"/>
      <c r="U1480" s="20"/>
      <c r="V1480" s="20"/>
      <c r="W1480" s="39"/>
      <c r="X1480" s="20"/>
      <c r="Y1480" s="20"/>
      <c r="Z1480" s="20"/>
      <c r="AA1480" s="39"/>
    </row>
    <row r="1481" spans="2:27" ht="15.75" customHeight="1">
      <c r="B1481" s="39"/>
      <c r="C1481" s="20"/>
      <c r="D1481" s="20"/>
      <c r="E1481" s="39"/>
      <c r="F1481" s="20"/>
      <c r="G1481" s="20"/>
      <c r="H1481" s="20"/>
      <c r="I1481" s="39"/>
      <c r="J1481" s="20"/>
      <c r="K1481" s="20"/>
      <c r="L1481" s="20"/>
      <c r="M1481" s="20"/>
      <c r="N1481" s="39"/>
      <c r="O1481" s="20" t="s">
        <v>488</v>
      </c>
      <c r="P1481" s="20" t="s">
        <v>488</v>
      </c>
      <c r="Q1481" s="20" t="s">
        <v>879</v>
      </c>
      <c r="R1481" s="20" t="s">
        <v>2289</v>
      </c>
      <c r="S1481" s="20">
        <v>30260566</v>
      </c>
      <c r="T1481" s="39"/>
      <c r="U1481" s="20"/>
      <c r="V1481" s="20"/>
      <c r="W1481" s="39"/>
      <c r="X1481" s="20"/>
      <c r="Y1481" s="20"/>
      <c r="Z1481" s="20"/>
      <c r="AA1481" s="39"/>
    </row>
    <row r="1482" spans="2:27" ht="15.75" customHeight="1">
      <c r="B1482" s="39"/>
      <c r="C1482" s="20"/>
      <c r="D1482" s="20"/>
      <c r="E1482" s="39"/>
      <c r="F1482" s="20"/>
      <c r="G1482" s="20"/>
      <c r="H1482" s="20"/>
      <c r="I1482" s="39"/>
      <c r="J1482" s="20"/>
      <c r="K1482" s="20"/>
      <c r="L1482" s="20"/>
      <c r="M1482" s="20"/>
      <c r="N1482" s="39"/>
      <c r="O1482" s="20" t="s">
        <v>488</v>
      </c>
      <c r="P1482" s="20" t="s">
        <v>488</v>
      </c>
      <c r="Q1482" s="20" t="s">
        <v>879</v>
      </c>
      <c r="R1482" s="20" t="s">
        <v>2290</v>
      </c>
      <c r="S1482" s="20">
        <v>30260567</v>
      </c>
      <c r="T1482" s="39"/>
      <c r="U1482" s="20"/>
      <c r="V1482" s="20"/>
      <c r="W1482" s="39"/>
      <c r="X1482" s="20"/>
      <c r="Y1482" s="20"/>
      <c r="Z1482" s="20"/>
      <c r="AA1482" s="39"/>
    </row>
    <row r="1483" spans="2:27" ht="15.75" customHeight="1">
      <c r="B1483" s="39"/>
      <c r="C1483" s="20"/>
      <c r="D1483" s="20"/>
      <c r="E1483" s="39"/>
      <c r="F1483" s="20"/>
      <c r="G1483" s="20"/>
      <c r="H1483" s="20"/>
      <c r="I1483" s="39"/>
      <c r="J1483" s="20"/>
      <c r="K1483" s="20"/>
      <c r="L1483" s="20"/>
      <c r="M1483" s="20"/>
      <c r="N1483" s="39"/>
      <c r="O1483" s="20" t="s">
        <v>488</v>
      </c>
      <c r="P1483" s="20" t="s">
        <v>488</v>
      </c>
      <c r="Q1483" s="20" t="s">
        <v>879</v>
      </c>
      <c r="R1483" s="20" t="s">
        <v>2291</v>
      </c>
      <c r="S1483" s="20">
        <v>30260568</v>
      </c>
      <c r="T1483" s="39"/>
      <c r="U1483" s="20"/>
      <c r="V1483" s="20"/>
      <c r="W1483" s="39"/>
      <c r="X1483" s="20"/>
      <c r="Y1483" s="20"/>
      <c r="Z1483" s="20"/>
      <c r="AA1483" s="39"/>
    </row>
    <row r="1484" spans="2:27" ht="15.75" customHeight="1">
      <c r="B1484" s="39"/>
      <c r="C1484" s="20"/>
      <c r="D1484" s="20"/>
      <c r="E1484" s="39"/>
      <c r="F1484" s="20"/>
      <c r="G1484" s="20"/>
      <c r="H1484" s="20"/>
      <c r="I1484" s="39"/>
      <c r="J1484" s="20"/>
      <c r="K1484" s="20"/>
      <c r="L1484" s="20"/>
      <c r="M1484" s="20"/>
      <c r="N1484" s="39"/>
      <c r="O1484" s="20" t="s">
        <v>488</v>
      </c>
      <c r="P1484" s="20" t="s">
        <v>488</v>
      </c>
      <c r="Q1484" s="20" t="s">
        <v>879</v>
      </c>
      <c r="R1484" s="20" t="s">
        <v>2292</v>
      </c>
      <c r="S1484" s="20">
        <v>30260569</v>
      </c>
      <c r="T1484" s="39"/>
      <c r="U1484" s="20"/>
      <c r="V1484" s="20"/>
      <c r="W1484" s="39"/>
      <c r="X1484" s="20"/>
      <c r="Y1484" s="20"/>
      <c r="Z1484" s="20"/>
      <c r="AA1484" s="39"/>
    </row>
    <row r="1485" spans="2:27" ht="15.75" customHeight="1">
      <c r="B1485" s="39"/>
      <c r="C1485" s="20"/>
      <c r="D1485" s="20"/>
      <c r="E1485" s="39"/>
      <c r="F1485" s="20"/>
      <c r="G1485" s="20"/>
      <c r="H1485" s="20"/>
      <c r="I1485" s="39"/>
      <c r="J1485" s="20"/>
      <c r="K1485" s="20"/>
      <c r="L1485" s="20"/>
      <c r="M1485" s="20"/>
      <c r="N1485" s="39"/>
      <c r="O1485" s="20" t="s">
        <v>488</v>
      </c>
      <c r="P1485" s="20" t="s">
        <v>488</v>
      </c>
      <c r="Q1485" s="20" t="s">
        <v>879</v>
      </c>
      <c r="R1485" s="20" t="s">
        <v>2293</v>
      </c>
      <c r="S1485" s="20">
        <v>30260570</v>
      </c>
      <c r="T1485" s="39"/>
      <c r="U1485" s="20"/>
      <c r="V1485" s="20"/>
      <c r="W1485" s="39"/>
      <c r="X1485" s="20"/>
      <c r="Y1485" s="20"/>
      <c r="Z1485" s="20"/>
      <c r="AA1485" s="39"/>
    </row>
    <row r="1486" spans="2:27" ht="15.75" customHeight="1">
      <c r="B1486" s="39"/>
      <c r="C1486" s="20"/>
      <c r="D1486" s="20"/>
      <c r="E1486" s="39"/>
      <c r="F1486" s="20"/>
      <c r="G1486" s="20"/>
      <c r="H1486" s="20"/>
      <c r="I1486" s="39"/>
      <c r="J1486" s="20"/>
      <c r="K1486" s="20"/>
      <c r="L1486" s="20"/>
      <c r="M1486" s="20"/>
      <c r="N1486" s="39"/>
      <c r="O1486" s="20" t="s">
        <v>488</v>
      </c>
      <c r="P1486" s="20" t="s">
        <v>488</v>
      </c>
      <c r="Q1486" s="20" t="s">
        <v>879</v>
      </c>
      <c r="R1486" s="20" t="s">
        <v>2294</v>
      </c>
      <c r="S1486" s="20">
        <v>30260571</v>
      </c>
      <c r="T1486" s="39"/>
      <c r="U1486" s="20"/>
      <c r="V1486" s="20"/>
      <c r="W1486" s="39"/>
      <c r="X1486" s="20"/>
      <c r="Y1486" s="20"/>
      <c r="Z1486" s="20"/>
      <c r="AA1486" s="39"/>
    </row>
    <row r="1487" spans="2:27" ht="15.75" customHeight="1">
      <c r="B1487" s="39"/>
      <c r="C1487" s="20"/>
      <c r="D1487" s="20"/>
      <c r="E1487" s="39"/>
      <c r="F1487" s="20"/>
      <c r="G1487" s="20"/>
      <c r="H1487" s="20"/>
      <c r="I1487" s="39"/>
      <c r="J1487" s="20"/>
      <c r="K1487" s="20"/>
      <c r="L1487" s="20"/>
      <c r="M1487" s="20"/>
      <c r="N1487" s="39"/>
      <c r="O1487" s="20" t="s">
        <v>488</v>
      </c>
      <c r="P1487" s="20" t="s">
        <v>488</v>
      </c>
      <c r="Q1487" s="20" t="s">
        <v>881</v>
      </c>
      <c r="R1487" s="20" t="s">
        <v>2295</v>
      </c>
      <c r="S1487" s="20">
        <v>30260638</v>
      </c>
      <c r="T1487" s="39"/>
      <c r="U1487" s="20"/>
      <c r="V1487" s="20"/>
      <c r="W1487" s="39"/>
      <c r="X1487" s="20"/>
      <c r="Y1487" s="20"/>
      <c r="Z1487" s="20"/>
      <c r="AA1487" s="39"/>
    </row>
    <row r="1488" spans="2:27" ht="15.75" customHeight="1">
      <c r="B1488" s="39"/>
      <c r="C1488" s="20"/>
      <c r="D1488" s="20"/>
      <c r="E1488" s="39"/>
      <c r="F1488" s="20"/>
      <c r="G1488" s="20"/>
      <c r="H1488" s="20"/>
      <c r="I1488" s="39"/>
      <c r="J1488" s="20"/>
      <c r="K1488" s="20"/>
      <c r="L1488" s="20"/>
      <c r="M1488" s="20"/>
      <c r="N1488" s="39"/>
      <c r="O1488" s="20" t="s">
        <v>488</v>
      </c>
      <c r="P1488" s="20" t="s">
        <v>488</v>
      </c>
      <c r="Q1488" s="20" t="s">
        <v>881</v>
      </c>
      <c r="R1488" s="20" t="s">
        <v>772</v>
      </c>
      <c r="S1488" s="20">
        <v>30260601</v>
      </c>
      <c r="T1488" s="39"/>
      <c r="U1488" s="20"/>
      <c r="V1488" s="20"/>
      <c r="W1488" s="39"/>
      <c r="X1488" s="20"/>
      <c r="Y1488" s="20"/>
      <c r="Z1488" s="20"/>
      <c r="AA1488" s="39"/>
    </row>
    <row r="1489" spans="2:27" ht="15.75" customHeight="1">
      <c r="B1489" s="39"/>
      <c r="C1489" s="20"/>
      <c r="D1489" s="20"/>
      <c r="E1489" s="39"/>
      <c r="F1489" s="20"/>
      <c r="G1489" s="20"/>
      <c r="H1489" s="20"/>
      <c r="I1489" s="39"/>
      <c r="J1489" s="20"/>
      <c r="K1489" s="20"/>
      <c r="L1489" s="20"/>
      <c r="M1489" s="20"/>
      <c r="N1489" s="39"/>
      <c r="O1489" s="20" t="s">
        <v>488</v>
      </c>
      <c r="P1489" s="20" t="s">
        <v>488</v>
      </c>
      <c r="Q1489" s="20" t="s">
        <v>881</v>
      </c>
      <c r="R1489" s="20" t="s">
        <v>2296</v>
      </c>
      <c r="S1489" s="20">
        <v>30260698</v>
      </c>
      <c r="T1489" s="39"/>
      <c r="U1489" s="20"/>
      <c r="V1489" s="20"/>
      <c r="W1489" s="39"/>
      <c r="X1489" s="20"/>
      <c r="Y1489" s="20"/>
      <c r="Z1489" s="20"/>
      <c r="AA1489" s="39"/>
    </row>
    <row r="1490" spans="2:27" ht="15.75" customHeight="1">
      <c r="B1490" s="39"/>
      <c r="C1490" s="20"/>
      <c r="D1490" s="20"/>
      <c r="E1490" s="39"/>
      <c r="F1490" s="20"/>
      <c r="G1490" s="20"/>
      <c r="H1490" s="20"/>
      <c r="I1490" s="39"/>
      <c r="J1490" s="20"/>
      <c r="K1490" s="20"/>
      <c r="L1490" s="20"/>
      <c r="M1490" s="20"/>
      <c r="N1490" s="39"/>
      <c r="O1490" s="20" t="s">
        <v>488</v>
      </c>
      <c r="P1490" s="20" t="s">
        <v>488</v>
      </c>
      <c r="Q1490" s="20" t="s">
        <v>883</v>
      </c>
      <c r="R1490" s="20" t="s">
        <v>2297</v>
      </c>
      <c r="S1490" s="20">
        <v>30260815</v>
      </c>
      <c r="T1490" s="39"/>
      <c r="U1490" s="20"/>
      <c r="V1490" s="20"/>
      <c r="W1490" s="39"/>
      <c r="X1490" s="20"/>
      <c r="Y1490" s="20"/>
      <c r="Z1490" s="20"/>
      <c r="AA1490" s="39"/>
    </row>
    <row r="1491" spans="2:27" ht="15.75" customHeight="1">
      <c r="B1491" s="39"/>
      <c r="C1491" s="20"/>
      <c r="D1491" s="20"/>
      <c r="E1491" s="39"/>
      <c r="F1491" s="20"/>
      <c r="G1491" s="20"/>
      <c r="H1491" s="20"/>
      <c r="I1491" s="39"/>
      <c r="J1491" s="20"/>
      <c r="K1491" s="20"/>
      <c r="L1491" s="20"/>
      <c r="M1491" s="20"/>
      <c r="N1491" s="39"/>
      <c r="O1491" s="20" t="s">
        <v>488</v>
      </c>
      <c r="P1491" s="20" t="s">
        <v>488</v>
      </c>
      <c r="Q1491" s="20" t="s">
        <v>883</v>
      </c>
      <c r="R1491" s="20" t="s">
        <v>2298</v>
      </c>
      <c r="S1491" s="20">
        <v>30260898</v>
      </c>
      <c r="T1491" s="39"/>
      <c r="U1491" s="20"/>
      <c r="V1491" s="20"/>
      <c r="W1491" s="39"/>
      <c r="X1491" s="20"/>
      <c r="Y1491" s="20"/>
      <c r="Z1491" s="20"/>
      <c r="AA1491" s="39"/>
    </row>
    <row r="1492" spans="2:27" ht="15.75" customHeight="1">
      <c r="B1492" s="39"/>
      <c r="C1492" s="20"/>
      <c r="D1492" s="20"/>
      <c r="E1492" s="39"/>
      <c r="F1492" s="20"/>
      <c r="G1492" s="20"/>
      <c r="H1492" s="20"/>
      <c r="I1492" s="39"/>
      <c r="J1492" s="20"/>
      <c r="K1492" s="20"/>
      <c r="L1492" s="20"/>
      <c r="M1492" s="20"/>
      <c r="N1492" s="39"/>
      <c r="O1492" s="20" t="s">
        <v>488</v>
      </c>
      <c r="P1492" s="20" t="s">
        <v>488</v>
      </c>
      <c r="Q1492" s="20" t="s">
        <v>884</v>
      </c>
      <c r="R1492" s="20" t="s">
        <v>2288</v>
      </c>
      <c r="S1492" s="20">
        <v>30260963</v>
      </c>
      <c r="T1492" s="39"/>
      <c r="U1492" s="20"/>
      <c r="V1492" s="20"/>
      <c r="W1492" s="39"/>
      <c r="X1492" s="20"/>
      <c r="Y1492" s="20"/>
      <c r="Z1492" s="20"/>
      <c r="AA1492" s="39"/>
    </row>
    <row r="1493" spans="2:27" ht="15.75" customHeight="1">
      <c r="B1493" s="39"/>
      <c r="C1493" s="20"/>
      <c r="D1493" s="20"/>
      <c r="E1493" s="39"/>
      <c r="F1493" s="20"/>
      <c r="G1493" s="20"/>
      <c r="H1493" s="20"/>
      <c r="I1493" s="39"/>
      <c r="J1493" s="20"/>
      <c r="K1493" s="20"/>
      <c r="L1493" s="20"/>
      <c r="M1493" s="20"/>
      <c r="N1493" s="39"/>
      <c r="O1493" s="20" t="s">
        <v>488</v>
      </c>
      <c r="P1493" s="20" t="s">
        <v>488</v>
      </c>
      <c r="Q1493" s="20" t="s">
        <v>884</v>
      </c>
      <c r="R1493" s="20" t="s">
        <v>2299</v>
      </c>
      <c r="S1493" s="20">
        <v>30260964</v>
      </c>
      <c r="T1493" s="39"/>
      <c r="U1493" s="20"/>
      <c r="V1493" s="20"/>
      <c r="W1493" s="39"/>
      <c r="X1493" s="20"/>
      <c r="Y1493" s="20"/>
      <c r="Z1493" s="20"/>
      <c r="AA1493" s="39"/>
    </row>
    <row r="1494" spans="2:27" ht="15.75" customHeight="1">
      <c r="B1494" s="39"/>
      <c r="C1494" s="20"/>
      <c r="D1494" s="20"/>
      <c r="E1494" s="39"/>
      <c r="F1494" s="20"/>
      <c r="G1494" s="20"/>
      <c r="H1494" s="20"/>
      <c r="I1494" s="39"/>
      <c r="J1494" s="20"/>
      <c r="K1494" s="20"/>
      <c r="L1494" s="20"/>
      <c r="M1494" s="20"/>
      <c r="N1494" s="39"/>
      <c r="O1494" s="20" t="s">
        <v>488</v>
      </c>
      <c r="P1494" s="20" t="s">
        <v>488</v>
      </c>
      <c r="Q1494" s="20" t="s">
        <v>884</v>
      </c>
      <c r="R1494" s="20" t="s">
        <v>2300</v>
      </c>
      <c r="S1494" s="20">
        <v>30260965</v>
      </c>
      <c r="T1494" s="39"/>
      <c r="U1494" s="20"/>
      <c r="V1494" s="20"/>
      <c r="W1494" s="39"/>
      <c r="X1494" s="20"/>
      <c r="Y1494" s="20"/>
      <c r="Z1494" s="20"/>
      <c r="AA1494" s="39"/>
    </row>
    <row r="1495" spans="2:27" ht="15.75" customHeight="1">
      <c r="B1495" s="39"/>
      <c r="C1495" s="20"/>
      <c r="D1495" s="20"/>
      <c r="E1495" s="39"/>
      <c r="F1495" s="20"/>
      <c r="G1495" s="20"/>
      <c r="H1495" s="20"/>
      <c r="I1495" s="39"/>
      <c r="J1495" s="20"/>
      <c r="K1495" s="20"/>
      <c r="L1495" s="20"/>
      <c r="M1495" s="20"/>
      <c r="N1495" s="39"/>
      <c r="O1495" s="20" t="s">
        <v>488</v>
      </c>
      <c r="P1495" s="20" t="s">
        <v>488</v>
      </c>
      <c r="Q1495" s="20" t="s">
        <v>884</v>
      </c>
      <c r="R1495" s="20" t="s">
        <v>2289</v>
      </c>
      <c r="S1495" s="20">
        <v>30260966</v>
      </c>
      <c r="T1495" s="39"/>
      <c r="U1495" s="20"/>
      <c r="V1495" s="20"/>
      <c r="W1495" s="39"/>
      <c r="X1495" s="20"/>
      <c r="Y1495" s="20"/>
      <c r="Z1495" s="20"/>
      <c r="AA1495" s="39"/>
    </row>
    <row r="1496" spans="2:27" ht="15.75" customHeight="1">
      <c r="B1496" s="39"/>
      <c r="C1496" s="20"/>
      <c r="D1496" s="20"/>
      <c r="E1496" s="39"/>
      <c r="F1496" s="20"/>
      <c r="G1496" s="20"/>
      <c r="H1496" s="20"/>
      <c r="I1496" s="39"/>
      <c r="J1496" s="20"/>
      <c r="K1496" s="20"/>
      <c r="L1496" s="20"/>
      <c r="M1496" s="20"/>
      <c r="N1496" s="39"/>
      <c r="O1496" s="20" t="s">
        <v>488</v>
      </c>
      <c r="P1496" s="20" t="s">
        <v>488</v>
      </c>
      <c r="Q1496" s="20" t="s">
        <v>884</v>
      </c>
      <c r="R1496" s="20" t="s">
        <v>2301</v>
      </c>
      <c r="S1496" s="20">
        <v>30260967</v>
      </c>
      <c r="T1496" s="39"/>
      <c r="U1496" s="20"/>
      <c r="V1496" s="20"/>
      <c r="W1496" s="39"/>
      <c r="X1496" s="20"/>
      <c r="Y1496" s="20"/>
      <c r="Z1496" s="20"/>
      <c r="AA1496" s="39"/>
    </row>
    <row r="1497" spans="2:27" ht="15.75" customHeight="1">
      <c r="B1497" s="39"/>
      <c r="C1497" s="20"/>
      <c r="D1497" s="20"/>
      <c r="E1497" s="39"/>
      <c r="F1497" s="20"/>
      <c r="G1497" s="20"/>
      <c r="H1497" s="20"/>
      <c r="I1497" s="39"/>
      <c r="J1497" s="20"/>
      <c r="K1497" s="20"/>
      <c r="L1497" s="20"/>
      <c r="M1497" s="20"/>
      <c r="N1497" s="39"/>
      <c r="O1497" s="20" t="s">
        <v>488</v>
      </c>
      <c r="P1497" s="20" t="s">
        <v>488</v>
      </c>
      <c r="Q1497" s="20" t="s">
        <v>885</v>
      </c>
      <c r="R1497" s="20" t="s">
        <v>2302</v>
      </c>
      <c r="S1497" s="20">
        <v>30261038</v>
      </c>
      <c r="T1497" s="39"/>
      <c r="U1497" s="20"/>
      <c r="V1497" s="20"/>
      <c r="W1497" s="39"/>
      <c r="X1497" s="20"/>
      <c r="Y1497" s="20"/>
      <c r="Z1497" s="20"/>
      <c r="AA1497" s="39"/>
    </row>
    <row r="1498" spans="2:27" ht="15.75" customHeight="1">
      <c r="B1498" s="39"/>
      <c r="C1498" s="20"/>
      <c r="D1498" s="20"/>
      <c r="E1498" s="39"/>
      <c r="F1498" s="20"/>
      <c r="G1498" s="20"/>
      <c r="H1498" s="20"/>
      <c r="I1498" s="39"/>
      <c r="J1498" s="20"/>
      <c r="K1498" s="20"/>
      <c r="L1498" s="20"/>
      <c r="M1498" s="20"/>
      <c r="N1498" s="39"/>
      <c r="O1498" s="20" t="s">
        <v>488</v>
      </c>
      <c r="P1498" s="20" t="s">
        <v>488</v>
      </c>
      <c r="Q1498" s="20" t="s">
        <v>886</v>
      </c>
      <c r="R1498" s="20" t="s">
        <v>788</v>
      </c>
      <c r="S1498" s="20">
        <v>30261109</v>
      </c>
      <c r="T1498" s="39"/>
      <c r="U1498" s="20"/>
      <c r="V1498" s="20"/>
      <c r="W1498" s="39"/>
      <c r="X1498" s="20"/>
      <c r="Y1498" s="20"/>
      <c r="Z1498" s="20"/>
      <c r="AA1498" s="39"/>
    </row>
    <row r="1499" spans="2:27" ht="15.75" customHeight="1">
      <c r="B1499" s="39"/>
      <c r="C1499" s="20"/>
      <c r="D1499" s="20"/>
      <c r="E1499" s="39"/>
      <c r="F1499" s="20"/>
      <c r="G1499" s="20"/>
      <c r="H1499" s="20"/>
      <c r="I1499" s="39"/>
      <c r="J1499" s="20"/>
      <c r="K1499" s="20"/>
      <c r="L1499" s="20"/>
      <c r="M1499" s="20"/>
      <c r="N1499" s="39"/>
      <c r="O1499" s="20" t="s">
        <v>488</v>
      </c>
      <c r="P1499" s="20" t="s">
        <v>488</v>
      </c>
      <c r="Q1499" s="20" t="s">
        <v>886</v>
      </c>
      <c r="R1499" s="20" t="s">
        <v>790</v>
      </c>
      <c r="S1499" s="20">
        <v>30261110</v>
      </c>
      <c r="T1499" s="39"/>
      <c r="U1499" s="20"/>
      <c r="V1499" s="20"/>
      <c r="W1499" s="39"/>
      <c r="X1499" s="20"/>
      <c r="Y1499" s="20"/>
      <c r="Z1499" s="20"/>
      <c r="AA1499" s="39"/>
    </row>
    <row r="1500" spans="2:27" ht="15.75" customHeight="1">
      <c r="B1500" s="39"/>
      <c r="C1500" s="20"/>
      <c r="D1500" s="20"/>
      <c r="E1500" s="39"/>
      <c r="F1500" s="20"/>
      <c r="G1500" s="20"/>
      <c r="H1500" s="20"/>
      <c r="I1500" s="39"/>
      <c r="J1500" s="20"/>
      <c r="K1500" s="20"/>
      <c r="L1500" s="20"/>
      <c r="M1500" s="20"/>
      <c r="N1500" s="39"/>
      <c r="O1500" s="20" t="s">
        <v>488</v>
      </c>
      <c r="P1500" s="20" t="s">
        <v>488</v>
      </c>
      <c r="Q1500" s="20" t="s">
        <v>888</v>
      </c>
      <c r="R1500" s="20" t="s">
        <v>2303</v>
      </c>
      <c r="S1500" s="20">
        <v>30261265</v>
      </c>
      <c r="T1500" s="39"/>
      <c r="U1500" s="20"/>
      <c r="V1500" s="20"/>
      <c r="W1500" s="39"/>
      <c r="X1500" s="20"/>
      <c r="Y1500" s="20"/>
      <c r="Z1500" s="20"/>
      <c r="AA1500" s="39"/>
    </row>
    <row r="1501" spans="2:27" ht="15.75" customHeight="1">
      <c r="B1501" s="39"/>
      <c r="C1501" s="20"/>
      <c r="D1501" s="20"/>
      <c r="E1501" s="39"/>
      <c r="F1501" s="20"/>
      <c r="G1501" s="20"/>
      <c r="H1501" s="20"/>
      <c r="I1501" s="39"/>
      <c r="J1501" s="20"/>
      <c r="K1501" s="20"/>
      <c r="L1501" s="20"/>
      <c r="M1501" s="20"/>
      <c r="N1501" s="39"/>
      <c r="O1501" s="20" t="s">
        <v>488</v>
      </c>
      <c r="P1501" s="20" t="s">
        <v>488</v>
      </c>
      <c r="Q1501" s="20" t="s">
        <v>888</v>
      </c>
      <c r="R1501" s="20" t="s">
        <v>2304</v>
      </c>
      <c r="S1501" s="20">
        <v>30261280</v>
      </c>
      <c r="T1501" s="39"/>
      <c r="U1501" s="20"/>
      <c r="V1501" s="20"/>
      <c r="W1501" s="39"/>
      <c r="X1501" s="20"/>
      <c r="Y1501" s="20"/>
      <c r="Z1501" s="20"/>
      <c r="AA1501" s="39"/>
    </row>
    <row r="1502" spans="2:27" ht="15.75" customHeight="1">
      <c r="B1502" s="39"/>
      <c r="C1502" s="20"/>
      <c r="D1502" s="20"/>
      <c r="E1502" s="39"/>
      <c r="F1502" s="20"/>
      <c r="G1502" s="20"/>
      <c r="H1502" s="20"/>
      <c r="I1502" s="39"/>
      <c r="J1502" s="20"/>
      <c r="K1502" s="20"/>
      <c r="L1502" s="20"/>
      <c r="M1502" s="20"/>
      <c r="N1502" s="39"/>
      <c r="O1502" s="20" t="s">
        <v>488</v>
      </c>
      <c r="P1502" s="20" t="s">
        <v>488</v>
      </c>
      <c r="Q1502" s="20" t="s">
        <v>890</v>
      </c>
      <c r="R1502" s="20" t="s">
        <v>2305</v>
      </c>
      <c r="S1502" s="20">
        <v>30261410</v>
      </c>
      <c r="T1502" s="39"/>
      <c r="U1502" s="20"/>
      <c r="V1502" s="20"/>
      <c r="W1502" s="39"/>
      <c r="X1502" s="20"/>
      <c r="Y1502" s="20"/>
      <c r="Z1502" s="20"/>
      <c r="AA1502" s="39"/>
    </row>
    <row r="1503" spans="2:27" ht="15.75" customHeight="1">
      <c r="B1503" s="39"/>
      <c r="C1503" s="20"/>
      <c r="D1503" s="20"/>
      <c r="E1503" s="39"/>
      <c r="F1503" s="20"/>
      <c r="G1503" s="20"/>
      <c r="H1503" s="20"/>
      <c r="I1503" s="39"/>
      <c r="J1503" s="20"/>
      <c r="K1503" s="20"/>
      <c r="L1503" s="20"/>
      <c r="M1503" s="20"/>
      <c r="N1503" s="39"/>
      <c r="O1503" s="20" t="s">
        <v>488</v>
      </c>
      <c r="P1503" s="20" t="s">
        <v>488</v>
      </c>
      <c r="Q1503" s="20" t="s">
        <v>890</v>
      </c>
      <c r="R1503" s="20" t="s">
        <v>2306</v>
      </c>
      <c r="S1503" s="20">
        <v>30261411</v>
      </c>
      <c r="T1503" s="39"/>
      <c r="U1503" s="20"/>
      <c r="V1503" s="20"/>
      <c r="W1503" s="39"/>
      <c r="X1503" s="20"/>
      <c r="Y1503" s="20"/>
      <c r="Z1503" s="20"/>
      <c r="AA1503" s="39"/>
    </row>
    <row r="1504" spans="2:27" ht="15.75" customHeight="1">
      <c r="B1504" s="39"/>
      <c r="C1504" s="20"/>
      <c r="D1504" s="20"/>
      <c r="E1504" s="39"/>
      <c r="F1504" s="20"/>
      <c r="G1504" s="20"/>
      <c r="H1504" s="20"/>
      <c r="I1504" s="39"/>
      <c r="J1504" s="20"/>
      <c r="K1504" s="20"/>
      <c r="L1504" s="20"/>
      <c r="M1504" s="20"/>
      <c r="N1504" s="39"/>
      <c r="O1504" s="20" t="s">
        <v>488</v>
      </c>
      <c r="P1504" s="20" t="s">
        <v>488</v>
      </c>
      <c r="Q1504" s="20" t="s">
        <v>890</v>
      </c>
      <c r="R1504" s="20" t="s">
        <v>1574</v>
      </c>
      <c r="S1504" s="20">
        <v>30261417</v>
      </c>
      <c r="T1504" s="39"/>
      <c r="U1504" s="20"/>
      <c r="V1504" s="20"/>
      <c r="W1504" s="39"/>
      <c r="X1504" s="20"/>
      <c r="Y1504" s="20"/>
      <c r="Z1504" s="20"/>
      <c r="AA1504" s="39"/>
    </row>
    <row r="1505" spans="2:27" ht="15.75" customHeight="1">
      <c r="B1505" s="39"/>
      <c r="C1505" s="20"/>
      <c r="D1505" s="20"/>
      <c r="E1505" s="39"/>
      <c r="F1505" s="20"/>
      <c r="G1505" s="20"/>
      <c r="H1505" s="20"/>
      <c r="I1505" s="39"/>
      <c r="J1505" s="20"/>
      <c r="K1505" s="20"/>
      <c r="L1505" s="20"/>
      <c r="M1505" s="20"/>
      <c r="N1505" s="39"/>
      <c r="O1505" s="20" t="s">
        <v>488</v>
      </c>
      <c r="P1505" s="20" t="s">
        <v>488</v>
      </c>
      <c r="Q1505" s="20" t="s">
        <v>890</v>
      </c>
      <c r="R1505" s="20" t="s">
        <v>2307</v>
      </c>
      <c r="S1505" s="20">
        <v>30261423</v>
      </c>
      <c r="T1505" s="39"/>
      <c r="U1505" s="20"/>
      <c r="V1505" s="20"/>
      <c r="W1505" s="39"/>
      <c r="X1505" s="20"/>
      <c r="Y1505" s="20"/>
      <c r="Z1505" s="20"/>
      <c r="AA1505" s="39"/>
    </row>
    <row r="1506" spans="2:27" ht="15.75" customHeight="1">
      <c r="B1506" s="39"/>
      <c r="C1506" s="20"/>
      <c r="D1506" s="20"/>
      <c r="E1506" s="39"/>
      <c r="F1506" s="20"/>
      <c r="G1506" s="20"/>
      <c r="H1506" s="20"/>
      <c r="I1506" s="39"/>
      <c r="J1506" s="20"/>
      <c r="K1506" s="20"/>
      <c r="L1506" s="20"/>
      <c r="M1506" s="20"/>
      <c r="N1506" s="39"/>
      <c r="O1506" s="20" t="s">
        <v>488</v>
      </c>
      <c r="P1506" s="20" t="s">
        <v>488</v>
      </c>
      <c r="Q1506" s="20" t="s">
        <v>890</v>
      </c>
      <c r="R1506" s="20" t="s">
        <v>2308</v>
      </c>
      <c r="S1506" s="20">
        <v>30261429</v>
      </c>
      <c r="T1506" s="39"/>
      <c r="U1506" s="20"/>
      <c r="V1506" s="20"/>
      <c r="W1506" s="39"/>
      <c r="X1506" s="20"/>
      <c r="Y1506" s="20"/>
      <c r="Z1506" s="20"/>
      <c r="AA1506" s="39"/>
    </row>
    <row r="1507" spans="2:27" ht="15.75" customHeight="1">
      <c r="B1507" s="39"/>
      <c r="C1507" s="20"/>
      <c r="D1507" s="20"/>
      <c r="E1507" s="39"/>
      <c r="F1507" s="20"/>
      <c r="G1507" s="20"/>
      <c r="H1507" s="20"/>
      <c r="I1507" s="39"/>
      <c r="J1507" s="20"/>
      <c r="K1507" s="20"/>
      <c r="L1507" s="20"/>
      <c r="M1507" s="20"/>
      <c r="N1507" s="39"/>
      <c r="O1507" s="20" t="s">
        <v>488</v>
      </c>
      <c r="P1507" s="20" t="s">
        <v>488</v>
      </c>
      <c r="Q1507" s="20" t="s">
        <v>890</v>
      </c>
      <c r="R1507" s="20" t="s">
        <v>890</v>
      </c>
      <c r="S1507" s="20">
        <v>30261435</v>
      </c>
      <c r="T1507" s="39"/>
      <c r="U1507" s="20"/>
      <c r="V1507" s="20"/>
      <c r="W1507" s="39"/>
      <c r="X1507" s="20"/>
      <c r="Y1507" s="20"/>
      <c r="Z1507" s="20"/>
      <c r="AA1507" s="39"/>
    </row>
    <row r="1508" spans="2:27" ht="15.75" customHeight="1">
      <c r="B1508" s="39"/>
      <c r="C1508" s="20"/>
      <c r="D1508" s="20"/>
      <c r="E1508" s="39"/>
      <c r="F1508" s="20"/>
      <c r="G1508" s="20"/>
      <c r="H1508" s="20"/>
      <c r="I1508" s="39"/>
      <c r="J1508" s="20"/>
      <c r="K1508" s="20"/>
      <c r="L1508" s="20"/>
      <c r="M1508" s="20"/>
      <c r="N1508" s="39"/>
      <c r="O1508" s="20" t="s">
        <v>488</v>
      </c>
      <c r="P1508" s="20" t="s">
        <v>488</v>
      </c>
      <c r="Q1508" s="20" t="s">
        <v>890</v>
      </c>
      <c r="R1508" s="20" t="s">
        <v>2309</v>
      </c>
      <c r="S1508" s="20">
        <v>30261499</v>
      </c>
      <c r="T1508" s="39"/>
      <c r="U1508" s="20"/>
      <c r="V1508" s="20"/>
      <c r="W1508" s="39"/>
      <c r="X1508" s="20"/>
      <c r="Y1508" s="20"/>
      <c r="Z1508" s="20"/>
      <c r="AA1508" s="39"/>
    </row>
    <row r="1509" spans="2:27" ht="15.75" customHeight="1">
      <c r="B1509" s="39"/>
      <c r="C1509" s="20"/>
      <c r="D1509" s="20"/>
      <c r="E1509" s="39"/>
      <c r="F1509" s="20"/>
      <c r="G1509" s="20"/>
      <c r="H1509" s="20"/>
      <c r="I1509" s="39"/>
      <c r="J1509" s="20"/>
      <c r="K1509" s="20"/>
      <c r="L1509" s="20"/>
      <c r="M1509" s="20"/>
      <c r="N1509" s="39"/>
      <c r="O1509" s="20" t="s">
        <v>488</v>
      </c>
      <c r="P1509" s="20" t="s">
        <v>488</v>
      </c>
      <c r="Q1509" s="20" t="s">
        <v>890</v>
      </c>
      <c r="R1509" s="20" t="s">
        <v>2310</v>
      </c>
      <c r="S1509" s="20">
        <v>30261441</v>
      </c>
      <c r="T1509" s="39"/>
      <c r="U1509" s="20"/>
      <c r="V1509" s="20"/>
      <c r="W1509" s="39"/>
      <c r="X1509" s="20"/>
      <c r="Y1509" s="20"/>
      <c r="Z1509" s="20"/>
      <c r="AA1509" s="39"/>
    </row>
    <row r="1510" spans="2:27" ht="15.75" customHeight="1">
      <c r="B1510" s="39"/>
      <c r="C1510" s="20"/>
      <c r="D1510" s="20"/>
      <c r="E1510" s="39"/>
      <c r="F1510" s="20"/>
      <c r="G1510" s="20"/>
      <c r="H1510" s="20"/>
      <c r="I1510" s="39"/>
      <c r="J1510" s="20"/>
      <c r="K1510" s="20"/>
      <c r="L1510" s="20"/>
      <c r="M1510" s="20"/>
      <c r="N1510" s="39"/>
      <c r="O1510" s="20" t="s">
        <v>488</v>
      </c>
      <c r="P1510" s="20" t="s">
        <v>488</v>
      </c>
      <c r="Q1510" s="20" t="s">
        <v>890</v>
      </c>
      <c r="R1510" s="20" t="s">
        <v>2311</v>
      </c>
      <c r="S1510" s="20">
        <v>30261447</v>
      </c>
      <c r="T1510" s="39"/>
      <c r="U1510" s="20"/>
      <c r="V1510" s="20"/>
      <c r="W1510" s="39"/>
      <c r="X1510" s="20"/>
      <c r="Y1510" s="20"/>
      <c r="Z1510" s="20"/>
      <c r="AA1510" s="39"/>
    </row>
    <row r="1511" spans="2:27" ht="15.75" customHeight="1">
      <c r="B1511" s="39"/>
      <c r="C1511" s="20"/>
      <c r="D1511" s="20"/>
      <c r="E1511" s="39"/>
      <c r="F1511" s="20"/>
      <c r="G1511" s="20"/>
      <c r="H1511" s="20"/>
      <c r="I1511" s="39"/>
      <c r="J1511" s="20"/>
      <c r="K1511" s="20"/>
      <c r="L1511" s="20"/>
      <c r="M1511" s="20"/>
      <c r="N1511" s="39"/>
      <c r="O1511" s="20" t="s">
        <v>488</v>
      </c>
      <c r="P1511" s="20" t="s">
        <v>488</v>
      </c>
      <c r="Q1511" s="20" t="s">
        <v>890</v>
      </c>
      <c r="R1511" s="20" t="s">
        <v>2312</v>
      </c>
      <c r="S1511" s="20">
        <v>30261453</v>
      </c>
      <c r="T1511" s="39"/>
      <c r="U1511" s="20"/>
      <c r="V1511" s="20"/>
      <c r="W1511" s="39"/>
      <c r="X1511" s="20"/>
      <c r="Y1511" s="20"/>
      <c r="Z1511" s="20"/>
      <c r="AA1511" s="39"/>
    </row>
    <row r="1512" spans="2:27" ht="15.75" customHeight="1">
      <c r="B1512" s="39"/>
      <c r="C1512" s="20"/>
      <c r="D1512" s="20"/>
      <c r="E1512" s="39"/>
      <c r="F1512" s="20"/>
      <c r="G1512" s="20"/>
      <c r="H1512" s="20"/>
      <c r="I1512" s="39"/>
      <c r="J1512" s="20"/>
      <c r="K1512" s="20"/>
      <c r="L1512" s="20"/>
      <c r="M1512" s="20"/>
      <c r="N1512" s="39"/>
      <c r="O1512" s="20" t="s">
        <v>488</v>
      </c>
      <c r="P1512" s="20" t="s">
        <v>488</v>
      </c>
      <c r="Q1512" s="20" t="s">
        <v>890</v>
      </c>
      <c r="R1512" s="20" t="s">
        <v>2313</v>
      </c>
      <c r="S1512" s="20">
        <v>30261459</v>
      </c>
      <c r="T1512" s="39"/>
      <c r="U1512" s="20"/>
      <c r="V1512" s="20"/>
      <c r="W1512" s="39"/>
      <c r="X1512" s="20"/>
      <c r="Y1512" s="20"/>
      <c r="Z1512" s="20"/>
      <c r="AA1512" s="39"/>
    </row>
    <row r="1513" spans="2:27" ht="15.75" customHeight="1">
      <c r="B1513" s="39"/>
      <c r="C1513" s="20"/>
      <c r="D1513" s="20"/>
      <c r="E1513" s="39"/>
      <c r="F1513" s="20"/>
      <c r="G1513" s="20"/>
      <c r="H1513" s="20"/>
      <c r="I1513" s="39"/>
      <c r="J1513" s="20"/>
      <c r="K1513" s="20"/>
      <c r="L1513" s="20"/>
      <c r="M1513" s="20"/>
      <c r="N1513" s="39"/>
      <c r="O1513" s="20" t="s">
        <v>488</v>
      </c>
      <c r="P1513" s="20" t="s">
        <v>488</v>
      </c>
      <c r="Q1513" s="20" t="s">
        <v>890</v>
      </c>
      <c r="R1513" s="20" t="s">
        <v>2314</v>
      </c>
      <c r="S1513" s="20">
        <v>30261465</v>
      </c>
      <c r="T1513" s="39"/>
      <c r="U1513" s="20"/>
      <c r="V1513" s="20"/>
      <c r="W1513" s="39"/>
      <c r="X1513" s="20"/>
      <c r="Y1513" s="20"/>
      <c r="Z1513" s="20"/>
      <c r="AA1513" s="39"/>
    </row>
    <row r="1514" spans="2:27" ht="15.75" customHeight="1">
      <c r="B1514" s="39"/>
      <c r="C1514" s="20"/>
      <c r="D1514" s="20"/>
      <c r="E1514" s="39"/>
      <c r="F1514" s="20"/>
      <c r="G1514" s="20"/>
      <c r="H1514" s="20"/>
      <c r="I1514" s="39"/>
      <c r="J1514" s="20"/>
      <c r="K1514" s="20"/>
      <c r="L1514" s="20"/>
      <c r="M1514" s="20"/>
      <c r="N1514" s="39"/>
      <c r="O1514" s="20" t="s">
        <v>488</v>
      </c>
      <c r="P1514" s="20" t="s">
        <v>488</v>
      </c>
      <c r="Q1514" s="20" t="s">
        <v>890</v>
      </c>
      <c r="R1514" s="20" t="s">
        <v>2315</v>
      </c>
      <c r="S1514" s="20">
        <v>30261471</v>
      </c>
      <c r="T1514" s="39"/>
      <c r="U1514" s="20"/>
      <c r="V1514" s="20"/>
      <c r="W1514" s="39"/>
      <c r="X1514" s="20"/>
      <c r="Y1514" s="20"/>
      <c r="Z1514" s="20"/>
      <c r="AA1514" s="39"/>
    </row>
    <row r="1515" spans="2:27" ht="15.75" customHeight="1">
      <c r="B1515" s="39"/>
      <c r="C1515" s="20"/>
      <c r="D1515" s="20"/>
      <c r="E1515" s="39"/>
      <c r="F1515" s="20"/>
      <c r="G1515" s="20"/>
      <c r="H1515" s="20"/>
      <c r="I1515" s="39"/>
      <c r="J1515" s="20"/>
      <c r="K1515" s="20"/>
      <c r="L1515" s="20"/>
      <c r="M1515" s="20"/>
      <c r="N1515" s="39"/>
      <c r="O1515" s="20" t="s">
        <v>488</v>
      </c>
      <c r="P1515" s="20" t="s">
        <v>488</v>
      </c>
      <c r="Q1515" s="20" t="s">
        <v>890</v>
      </c>
      <c r="R1515" s="20" t="s">
        <v>2316</v>
      </c>
      <c r="S1515" s="20">
        <v>30261477</v>
      </c>
      <c r="T1515" s="39"/>
      <c r="U1515" s="20"/>
      <c r="V1515" s="20"/>
      <c r="W1515" s="39"/>
      <c r="X1515" s="20"/>
      <c r="Y1515" s="20"/>
      <c r="Z1515" s="20"/>
      <c r="AA1515" s="39"/>
    </row>
    <row r="1516" spans="2:27" ht="15.75" customHeight="1">
      <c r="B1516" s="39"/>
      <c r="C1516" s="20"/>
      <c r="D1516" s="20"/>
      <c r="E1516" s="39"/>
      <c r="F1516" s="20"/>
      <c r="G1516" s="20"/>
      <c r="H1516" s="20"/>
      <c r="I1516" s="39"/>
      <c r="J1516" s="20"/>
      <c r="K1516" s="20"/>
      <c r="L1516" s="20"/>
      <c r="M1516" s="20"/>
      <c r="N1516" s="39"/>
      <c r="O1516" s="20" t="s">
        <v>488</v>
      </c>
      <c r="P1516" s="20" t="s">
        <v>488</v>
      </c>
      <c r="Q1516" s="20" t="s">
        <v>890</v>
      </c>
      <c r="R1516" s="20" t="s">
        <v>2317</v>
      </c>
      <c r="S1516" s="20">
        <v>30261483</v>
      </c>
      <c r="T1516" s="39"/>
      <c r="U1516" s="20"/>
      <c r="V1516" s="20"/>
      <c r="W1516" s="39"/>
      <c r="X1516" s="20"/>
      <c r="Y1516" s="20"/>
      <c r="Z1516" s="20"/>
      <c r="AA1516" s="39"/>
    </row>
    <row r="1517" spans="2:27" ht="15.75" customHeight="1">
      <c r="B1517" s="39"/>
      <c r="C1517" s="20"/>
      <c r="D1517" s="20"/>
      <c r="E1517" s="39"/>
      <c r="F1517" s="20"/>
      <c r="G1517" s="20"/>
      <c r="H1517" s="20"/>
      <c r="I1517" s="39"/>
      <c r="J1517" s="20"/>
      <c r="K1517" s="20"/>
      <c r="L1517" s="20"/>
      <c r="M1517" s="20"/>
      <c r="N1517" s="39"/>
      <c r="O1517" s="20" t="s">
        <v>488</v>
      </c>
      <c r="P1517" s="20" t="s">
        <v>488</v>
      </c>
      <c r="Q1517" s="20" t="s">
        <v>890</v>
      </c>
      <c r="R1517" s="20" t="s">
        <v>2318</v>
      </c>
      <c r="S1517" s="20">
        <v>30261488</v>
      </c>
      <c r="T1517" s="39"/>
      <c r="U1517" s="20"/>
      <c r="V1517" s="20"/>
      <c r="W1517" s="39"/>
      <c r="X1517" s="20"/>
      <c r="Y1517" s="20"/>
      <c r="Z1517" s="20"/>
      <c r="AA1517" s="39"/>
    </row>
    <row r="1518" spans="2:27" ht="15.75" customHeight="1">
      <c r="B1518" s="39"/>
      <c r="C1518" s="20"/>
      <c r="D1518" s="20"/>
      <c r="E1518" s="39"/>
      <c r="F1518" s="20"/>
      <c r="G1518" s="20"/>
      <c r="H1518" s="20"/>
      <c r="I1518" s="39"/>
      <c r="J1518" s="20"/>
      <c r="K1518" s="20"/>
      <c r="L1518" s="20"/>
      <c r="M1518" s="20"/>
      <c r="N1518" s="39"/>
      <c r="O1518" s="20" t="s">
        <v>488</v>
      </c>
      <c r="P1518" s="20" t="s">
        <v>488</v>
      </c>
      <c r="Q1518" s="20" t="s">
        <v>890</v>
      </c>
      <c r="R1518" s="20" t="s">
        <v>2319</v>
      </c>
      <c r="S1518" s="20">
        <v>30261494</v>
      </c>
      <c r="T1518" s="39"/>
      <c r="U1518" s="20"/>
      <c r="V1518" s="20"/>
      <c r="W1518" s="39"/>
      <c r="X1518" s="20"/>
      <c r="Y1518" s="20"/>
      <c r="Z1518" s="20"/>
      <c r="AA1518" s="39"/>
    </row>
    <row r="1519" spans="2:27" ht="15.75" customHeight="1">
      <c r="B1519" s="39"/>
      <c r="C1519" s="20"/>
      <c r="D1519" s="20"/>
      <c r="E1519" s="39"/>
      <c r="F1519" s="20"/>
      <c r="G1519" s="20"/>
      <c r="H1519" s="20"/>
      <c r="I1519" s="39"/>
      <c r="J1519" s="20"/>
      <c r="K1519" s="20"/>
      <c r="L1519" s="20"/>
      <c r="M1519" s="20"/>
      <c r="N1519" s="39"/>
      <c r="O1519" s="20" t="s">
        <v>488</v>
      </c>
      <c r="P1519" s="20" t="s">
        <v>488</v>
      </c>
      <c r="Q1519" s="20" t="s">
        <v>892</v>
      </c>
      <c r="R1519" s="20" t="s">
        <v>2320</v>
      </c>
      <c r="S1519" s="20">
        <v>30261647</v>
      </c>
      <c r="T1519" s="39"/>
      <c r="U1519" s="20"/>
      <c r="V1519" s="20"/>
      <c r="W1519" s="39"/>
      <c r="X1519" s="20"/>
      <c r="Y1519" s="20"/>
      <c r="Z1519" s="20"/>
      <c r="AA1519" s="39"/>
    </row>
    <row r="1520" spans="2:27" ht="15.75" customHeight="1">
      <c r="B1520" s="39"/>
      <c r="C1520" s="20"/>
      <c r="D1520" s="20"/>
      <c r="E1520" s="39"/>
      <c r="F1520" s="20"/>
      <c r="G1520" s="20"/>
      <c r="H1520" s="20"/>
      <c r="I1520" s="39"/>
      <c r="J1520" s="20"/>
      <c r="K1520" s="20"/>
      <c r="L1520" s="20"/>
      <c r="M1520" s="20"/>
      <c r="N1520" s="39"/>
      <c r="O1520" s="20" t="s">
        <v>488</v>
      </c>
      <c r="P1520" s="20" t="s">
        <v>488</v>
      </c>
      <c r="Q1520" s="20" t="s">
        <v>892</v>
      </c>
      <c r="R1520" s="20" t="s">
        <v>2321</v>
      </c>
      <c r="S1520" s="20">
        <v>30261648</v>
      </c>
      <c r="T1520" s="39"/>
      <c r="U1520" s="20"/>
      <c r="V1520" s="20"/>
      <c r="W1520" s="39"/>
      <c r="X1520" s="20"/>
      <c r="Y1520" s="20"/>
      <c r="Z1520" s="20"/>
      <c r="AA1520" s="39"/>
    </row>
    <row r="1521" spans="2:27" ht="15.75" customHeight="1">
      <c r="B1521" s="39"/>
      <c r="C1521" s="20"/>
      <c r="D1521" s="20"/>
      <c r="E1521" s="39"/>
      <c r="F1521" s="20"/>
      <c r="G1521" s="20"/>
      <c r="H1521" s="20"/>
      <c r="I1521" s="39"/>
      <c r="J1521" s="20"/>
      <c r="K1521" s="20"/>
      <c r="L1521" s="20"/>
      <c r="M1521" s="20"/>
      <c r="N1521" s="39"/>
      <c r="O1521" s="20" t="s">
        <v>488</v>
      </c>
      <c r="P1521" s="20" t="s">
        <v>488</v>
      </c>
      <c r="Q1521" s="20" t="s">
        <v>892</v>
      </c>
      <c r="R1521" s="20" t="s">
        <v>2322</v>
      </c>
      <c r="S1521" s="20">
        <v>30261649</v>
      </c>
      <c r="T1521" s="39"/>
      <c r="U1521" s="20"/>
      <c r="V1521" s="20"/>
      <c r="W1521" s="39"/>
      <c r="X1521" s="20"/>
      <c r="Y1521" s="20"/>
      <c r="Z1521" s="20"/>
      <c r="AA1521" s="39"/>
    </row>
    <row r="1522" spans="2:27" ht="15.75" customHeight="1">
      <c r="B1522" s="39"/>
      <c r="C1522" s="20"/>
      <c r="D1522" s="20"/>
      <c r="E1522" s="39"/>
      <c r="F1522" s="20"/>
      <c r="G1522" s="20"/>
      <c r="H1522" s="20"/>
      <c r="I1522" s="39"/>
      <c r="J1522" s="20"/>
      <c r="K1522" s="20"/>
      <c r="L1522" s="20"/>
      <c r="M1522" s="20"/>
      <c r="N1522" s="39"/>
      <c r="O1522" s="20" t="s">
        <v>488</v>
      </c>
      <c r="P1522" s="20" t="s">
        <v>488</v>
      </c>
      <c r="Q1522" s="20" t="s">
        <v>894</v>
      </c>
      <c r="R1522" s="20" t="s">
        <v>2323</v>
      </c>
      <c r="S1522" s="20">
        <v>30261813</v>
      </c>
      <c r="T1522" s="39"/>
      <c r="U1522" s="20"/>
      <c r="V1522" s="20"/>
      <c r="W1522" s="39"/>
      <c r="X1522" s="20"/>
      <c r="Y1522" s="20"/>
      <c r="Z1522" s="20"/>
      <c r="AA1522" s="39"/>
    </row>
    <row r="1523" spans="2:27" ht="15.75" customHeight="1">
      <c r="B1523" s="39"/>
      <c r="C1523" s="20"/>
      <c r="D1523" s="20"/>
      <c r="E1523" s="39"/>
      <c r="F1523" s="20"/>
      <c r="G1523" s="20"/>
      <c r="H1523" s="20"/>
      <c r="I1523" s="39"/>
      <c r="J1523" s="20"/>
      <c r="K1523" s="20"/>
      <c r="L1523" s="20"/>
      <c r="M1523" s="20"/>
      <c r="N1523" s="39"/>
      <c r="O1523" s="20" t="s">
        <v>488</v>
      </c>
      <c r="P1523" s="20" t="s">
        <v>488</v>
      </c>
      <c r="Q1523" s="20" t="s">
        <v>894</v>
      </c>
      <c r="R1523" s="20" t="s">
        <v>2324</v>
      </c>
      <c r="S1523" s="20">
        <v>30261899</v>
      </c>
      <c r="T1523" s="39"/>
      <c r="U1523" s="20"/>
      <c r="V1523" s="20"/>
      <c r="W1523" s="39"/>
      <c r="X1523" s="20"/>
      <c r="Y1523" s="20"/>
      <c r="Z1523" s="20"/>
      <c r="AA1523" s="39"/>
    </row>
    <row r="1524" spans="2:27" ht="15.75" customHeight="1">
      <c r="B1524" s="39"/>
      <c r="C1524" s="20"/>
      <c r="D1524" s="20"/>
      <c r="E1524" s="39"/>
      <c r="F1524" s="20"/>
      <c r="G1524" s="20"/>
      <c r="H1524" s="20"/>
      <c r="I1524" s="39"/>
      <c r="J1524" s="20"/>
      <c r="K1524" s="20"/>
      <c r="L1524" s="20"/>
      <c r="M1524" s="20"/>
      <c r="N1524" s="39"/>
      <c r="O1524" s="20" t="s">
        <v>488</v>
      </c>
      <c r="P1524" s="20" t="s">
        <v>488</v>
      </c>
      <c r="Q1524" s="20" t="s">
        <v>894</v>
      </c>
      <c r="R1524" s="20" t="s">
        <v>2325</v>
      </c>
      <c r="S1524" s="20">
        <v>30261821</v>
      </c>
      <c r="T1524" s="39"/>
      <c r="U1524" s="20"/>
      <c r="V1524" s="20"/>
      <c r="W1524" s="39"/>
      <c r="X1524" s="20"/>
      <c r="Y1524" s="20"/>
      <c r="Z1524" s="20"/>
      <c r="AA1524" s="39"/>
    </row>
    <row r="1525" spans="2:27" ht="15.75" customHeight="1">
      <c r="B1525" s="39"/>
      <c r="C1525" s="20"/>
      <c r="D1525" s="20"/>
      <c r="E1525" s="39"/>
      <c r="F1525" s="20"/>
      <c r="G1525" s="20"/>
      <c r="H1525" s="20"/>
      <c r="I1525" s="39"/>
      <c r="J1525" s="20"/>
      <c r="K1525" s="20"/>
      <c r="L1525" s="20"/>
      <c r="M1525" s="20"/>
      <c r="N1525" s="39"/>
      <c r="O1525" s="20" t="s">
        <v>488</v>
      </c>
      <c r="P1525" s="20" t="s">
        <v>488</v>
      </c>
      <c r="Q1525" s="20" t="s">
        <v>894</v>
      </c>
      <c r="R1525" s="20" t="s">
        <v>2326</v>
      </c>
      <c r="S1525" s="20">
        <v>30261831</v>
      </c>
      <c r="T1525" s="39"/>
      <c r="U1525" s="20"/>
      <c r="V1525" s="20"/>
      <c r="W1525" s="39"/>
      <c r="X1525" s="20"/>
      <c r="Y1525" s="20"/>
      <c r="Z1525" s="20"/>
      <c r="AA1525" s="39"/>
    </row>
    <row r="1526" spans="2:27" ht="15.75" customHeight="1">
      <c r="B1526" s="39"/>
      <c r="C1526" s="20"/>
      <c r="D1526" s="20"/>
      <c r="E1526" s="39"/>
      <c r="F1526" s="20"/>
      <c r="G1526" s="20"/>
      <c r="H1526" s="20"/>
      <c r="I1526" s="39"/>
      <c r="J1526" s="20"/>
      <c r="K1526" s="20"/>
      <c r="L1526" s="20"/>
      <c r="M1526" s="20"/>
      <c r="N1526" s="39"/>
      <c r="O1526" s="20" t="s">
        <v>488</v>
      </c>
      <c r="P1526" s="20" t="s">
        <v>488</v>
      </c>
      <c r="Q1526" s="20" t="s">
        <v>894</v>
      </c>
      <c r="R1526" s="20" t="s">
        <v>990</v>
      </c>
      <c r="S1526" s="20">
        <v>30261842</v>
      </c>
      <c r="T1526" s="39"/>
      <c r="U1526" s="20"/>
      <c r="V1526" s="20"/>
      <c r="W1526" s="39"/>
      <c r="X1526" s="20"/>
      <c r="Y1526" s="20"/>
      <c r="Z1526" s="20"/>
      <c r="AA1526" s="39"/>
    </row>
    <row r="1527" spans="2:27" ht="15.75" customHeight="1">
      <c r="B1527" s="39"/>
      <c r="C1527" s="20"/>
      <c r="D1527" s="20"/>
      <c r="E1527" s="39"/>
      <c r="F1527" s="20"/>
      <c r="G1527" s="20"/>
      <c r="H1527" s="20"/>
      <c r="I1527" s="39"/>
      <c r="J1527" s="20"/>
      <c r="K1527" s="20"/>
      <c r="L1527" s="20"/>
      <c r="M1527" s="20"/>
      <c r="N1527" s="39"/>
      <c r="O1527" s="20" t="s">
        <v>488</v>
      </c>
      <c r="P1527" s="20" t="s">
        <v>488</v>
      </c>
      <c r="Q1527" s="20" t="s">
        <v>894</v>
      </c>
      <c r="R1527" s="20" t="s">
        <v>2327</v>
      </c>
      <c r="S1527" s="20">
        <v>30261852</v>
      </c>
      <c r="T1527" s="39"/>
      <c r="U1527" s="20"/>
      <c r="V1527" s="20"/>
      <c r="W1527" s="39"/>
      <c r="X1527" s="20"/>
      <c r="Y1527" s="20"/>
      <c r="Z1527" s="20"/>
      <c r="AA1527" s="39"/>
    </row>
    <row r="1528" spans="2:27" ht="15.75" customHeight="1">
      <c r="B1528" s="39"/>
      <c r="C1528" s="20"/>
      <c r="D1528" s="20"/>
      <c r="E1528" s="39"/>
      <c r="F1528" s="20"/>
      <c r="G1528" s="20"/>
      <c r="H1528" s="20"/>
      <c r="I1528" s="39"/>
      <c r="J1528" s="20"/>
      <c r="K1528" s="20"/>
      <c r="L1528" s="20"/>
      <c r="M1528" s="20"/>
      <c r="N1528" s="39"/>
      <c r="O1528" s="20" t="s">
        <v>488</v>
      </c>
      <c r="P1528" s="20" t="s">
        <v>488</v>
      </c>
      <c r="Q1528" s="20" t="s">
        <v>894</v>
      </c>
      <c r="R1528" s="20" t="s">
        <v>2328</v>
      </c>
      <c r="S1528" s="20">
        <v>30261863</v>
      </c>
      <c r="T1528" s="39"/>
      <c r="U1528" s="20"/>
      <c r="V1528" s="20"/>
      <c r="W1528" s="39"/>
      <c r="X1528" s="20"/>
      <c r="Y1528" s="20"/>
      <c r="Z1528" s="20"/>
      <c r="AA1528" s="39"/>
    </row>
    <row r="1529" spans="2:27" ht="15.75" customHeight="1">
      <c r="B1529" s="39"/>
      <c r="C1529" s="20"/>
      <c r="D1529" s="20"/>
      <c r="E1529" s="39"/>
      <c r="F1529" s="20"/>
      <c r="G1529" s="20"/>
      <c r="H1529" s="20"/>
      <c r="I1529" s="39"/>
      <c r="J1529" s="20"/>
      <c r="K1529" s="20"/>
      <c r="L1529" s="20"/>
      <c r="M1529" s="20"/>
      <c r="N1529" s="39"/>
      <c r="O1529" s="20" t="s">
        <v>488</v>
      </c>
      <c r="P1529" s="20" t="s">
        <v>488</v>
      </c>
      <c r="Q1529" s="20" t="s">
        <v>894</v>
      </c>
      <c r="R1529" s="20" t="s">
        <v>2329</v>
      </c>
      <c r="S1529" s="20">
        <v>30261873</v>
      </c>
      <c r="T1529" s="39"/>
      <c r="U1529" s="20"/>
      <c r="V1529" s="20"/>
      <c r="W1529" s="39"/>
      <c r="X1529" s="20"/>
      <c r="Y1529" s="20"/>
      <c r="Z1529" s="20"/>
      <c r="AA1529" s="39"/>
    </row>
    <row r="1530" spans="2:27" ht="15.75" customHeight="1">
      <c r="B1530" s="39"/>
      <c r="C1530" s="20"/>
      <c r="D1530" s="20"/>
      <c r="E1530" s="39"/>
      <c r="F1530" s="20"/>
      <c r="G1530" s="20"/>
      <c r="H1530" s="20"/>
      <c r="I1530" s="39"/>
      <c r="J1530" s="20"/>
      <c r="K1530" s="20"/>
      <c r="L1530" s="20"/>
      <c r="M1530" s="20"/>
      <c r="N1530" s="39"/>
      <c r="O1530" s="20" t="s">
        <v>488</v>
      </c>
      <c r="P1530" s="20" t="s">
        <v>488</v>
      </c>
      <c r="Q1530" s="20" t="s">
        <v>894</v>
      </c>
      <c r="R1530" s="20" t="s">
        <v>2330</v>
      </c>
      <c r="S1530" s="20">
        <v>30261884</v>
      </c>
      <c r="T1530" s="39"/>
      <c r="U1530" s="20"/>
      <c r="V1530" s="20"/>
      <c r="W1530" s="39"/>
      <c r="X1530" s="20"/>
      <c r="Y1530" s="20"/>
      <c r="Z1530" s="20"/>
      <c r="AA1530" s="39"/>
    </row>
    <row r="1531" spans="2:27" ht="15.75" customHeight="1">
      <c r="B1531" s="39"/>
      <c r="C1531" s="20"/>
      <c r="D1531" s="20"/>
      <c r="E1531" s="39"/>
      <c r="F1531" s="20"/>
      <c r="G1531" s="20"/>
      <c r="H1531" s="20"/>
      <c r="I1531" s="39"/>
      <c r="J1531" s="20"/>
      <c r="K1531" s="20"/>
      <c r="L1531" s="20"/>
      <c r="M1531" s="20"/>
      <c r="N1531" s="39"/>
      <c r="O1531" s="20" t="s">
        <v>488</v>
      </c>
      <c r="P1531" s="20" t="s">
        <v>488</v>
      </c>
      <c r="Q1531" s="20" t="s">
        <v>896</v>
      </c>
      <c r="R1531" s="20" t="s">
        <v>2331</v>
      </c>
      <c r="S1531" s="20">
        <v>30262476</v>
      </c>
      <c r="T1531" s="39"/>
      <c r="U1531" s="20"/>
      <c r="V1531" s="20"/>
      <c r="W1531" s="39"/>
      <c r="X1531" s="20"/>
      <c r="Y1531" s="20"/>
      <c r="Z1531" s="20"/>
      <c r="AA1531" s="39"/>
    </row>
    <row r="1532" spans="2:27" ht="15.75" customHeight="1">
      <c r="B1532" s="39"/>
      <c r="C1532" s="20"/>
      <c r="D1532" s="20"/>
      <c r="E1532" s="39"/>
      <c r="F1532" s="20"/>
      <c r="G1532" s="20"/>
      <c r="H1532" s="20"/>
      <c r="I1532" s="39"/>
      <c r="J1532" s="20"/>
      <c r="K1532" s="20"/>
      <c r="L1532" s="20"/>
      <c r="M1532" s="20"/>
      <c r="N1532" s="39"/>
      <c r="O1532" s="20" t="s">
        <v>488</v>
      </c>
      <c r="P1532" s="20" t="s">
        <v>488</v>
      </c>
      <c r="Q1532" s="20" t="s">
        <v>896</v>
      </c>
      <c r="R1532" s="20" t="s">
        <v>2332</v>
      </c>
      <c r="S1532" s="20">
        <v>30262480</v>
      </c>
      <c r="T1532" s="39"/>
      <c r="U1532" s="20"/>
      <c r="V1532" s="20"/>
      <c r="W1532" s="39"/>
      <c r="X1532" s="20"/>
      <c r="Y1532" s="20"/>
      <c r="Z1532" s="20"/>
      <c r="AA1532" s="39"/>
    </row>
    <row r="1533" spans="2:27" ht="15.75" customHeight="1">
      <c r="B1533" s="39"/>
      <c r="C1533" s="20"/>
      <c r="D1533" s="20"/>
      <c r="E1533" s="39"/>
      <c r="F1533" s="20"/>
      <c r="G1533" s="20"/>
      <c r="H1533" s="20"/>
      <c r="I1533" s="39"/>
      <c r="J1533" s="20"/>
      <c r="K1533" s="20"/>
      <c r="L1533" s="20"/>
      <c r="M1533" s="20"/>
      <c r="N1533" s="39"/>
      <c r="O1533" s="20" t="s">
        <v>488</v>
      </c>
      <c r="P1533" s="20" t="s">
        <v>488</v>
      </c>
      <c r="Q1533" s="20" t="s">
        <v>896</v>
      </c>
      <c r="R1533" s="20" t="s">
        <v>2333</v>
      </c>
      <c r="S1533" s="20">
        <v>30262481</v>
      </c>
      <c r="T1533" s="39"/>
      <c r="U1533" s="20"/>
      <c r="V1533" s="20"/>
      <c r="W1533" s="39"/>
      <c r="X1533" s="20"/>
      <c r="Y1533" s="20"/>
      <c r="Z1533" s="20"/>
      <c r="AA1533" s="39"/>
    </row>
    <row r="1534" spans="2:27" ht="15.75" customHeight="1">
      <c r="B1534" s="39"/>
      <c r="C1534" s="20"/>
      <c r="D1534" s="20"/>
      <c r="E1534" s="39"/>
      <c r="F1534" s="20"/>
      <c r="G1534" s="20"/>
      <c r="H1534" s="20"/>
      <c r="I1534" s="39"/>
      <c r="J1534" s="20"/>
      <c r="K1534" s="20"/>
      <c r="L1534" s="20"/>
      <c r="M1534" s="20"/>
      <c r="N1534" s="39"/>
      <c r="O1534" s="20" t="s">
        <v>488</v>
      </c>
      <c r="P1534" s="20" t="s">
        <v>488</v>
      </c>
      <c r="Q1534" s="20" t="s">
        <v>896</v>
      </c>
      <c r="R1534" s="20" t="s">
        <v>2334</v>
      </c>
      <c r="S1534" s="20">
        <v>30262482</v>
      </c>
      <c r="T1534" s="39"/>
      <c r="U1534" s="20"/>
      <c r="V1534" s="20"/>
      <c r="W1534" s="39"/>
      <c r="X1534" s="20"/>
      <c r="Y1534" s="20"/>
      <c r="Z1534" s="20"/>
      <c r="AA1534" s="39"/>
    </row>
    <row r="1535" spans="2:27" ht="15.75" customHeight="1">
      <c r="B1535" s="39"/>
      <c r="C1535" s="20"/>
      <c r="D1535" s="20"/>
      <c r="E1535" s="39"/>
      <c r="F1535" s="20"/>
      <c r="G1535" s="20"/>
      <c r="H1535" s="20"/>
      <c r="I1535" s="39"/>
      <c r="J1535" s="20"/>
      <c r="K1535" s="20"/>
      <c r="L1535" s="20"/>
      <c r="M1535" s="20"/>
      <c r="N1535" s="39"/>
      <c r="O1535" s="20" t="s">
        <v>488</v>
      </c>
      <c r="P1535" s="20" t="s">
        <v>488</v>
      </c>
      <c r="Q1535" s="20" t="s">
        <v>898</v>
      </c>
      <c r="R1535" s="20" t="s">
        <v>800</v>
      </c>
      <c r="S1535" s="20">
        <v>30262618</v>
      </c>
      <c r="T1535" s="39"/>
      <c r="U1535" s="20"/>
      <c r="V1535" s="20"/>
      <c r="W1535" s="39"/>
      <c r="X1535" s="20"/>
      <c r="Y1535" s="20"/>
      <c r="Z1535" s="20"/>
      <c r="AA1535" s="39"/>
    </row>
    <row r="1536" spans="2:27" ht="15.75" customHeight="1">
      <c r="B1536" s="39"/>
      <c r="C1536" s="20"/>
      <c r="D1536" s="20"/>
      <c r="E1536" s="39"/>
      <c r="F1536" s="20"/>
      <c r="G1536" s="20"/>
      <c r="H1536" s="20"/>
      <c r="I1536" s="39"/>
      <c r="J1536" s="20"/>
      <c r="K1536" s="20"/>
      <c r="L1536" s="20"/>
      <c r="M1536" s="20"/>
      <c r="N1536" s="39"/>
      <c r="O1536" s="20" t="s">
        <v>488</v>
      </c>
      <c r="P1536" s="20" t="s">
        <v>488</v>
      </c>
      <c r="Q1536" s="20" t="s">
        <v>898</v>
      </c>
      <c r="R1536" s="20" t="s">
        <v>801</v>
      </c>
      <c r="S1536" s="20">
        <v>30262619</v>
      </c>
      <c r="T1536" s="39"/>
      <c r="U1536" s="20"/>
      <c r="V1536" s="20"/>
      <c r="W1536" s="39"/>
      <c r="X1536" s="20"/>
      <c r="Y1536" s="20"/>
      <c r="Z1536" s="20"/>
      <c r="AA1536" s="39"/>
    </row>
    <row r="1537" spans="2:27" ht="15.75" customHeight="1">
      <c r="B1537" s="39"/>
      <c r="C1537" s="20"/>
      <c r="D1537" s="20"/>
      <c r="E1537" s="39"/>
      <c r="F1537" s="20"/>
      <c r="G1537" s="20"/>
      <c r="H1537" s="20"/>
      <c r="I1537" s="39"/>
      <c r="J1537" s="20"/>
      <c r="K1537" s="20"/>
      <c r="L1537" s="20"/>
      <c r="M1537" s="20"/>
      <c r="N1537" s="39"/>
      <c r="O1537" s="20" t="s">
        <v>488</v>
      </c>
      <c r="P1537" s="20" t="s">
        <v>488</v>
      </c>
      <c r="Q1537" s="20" t="s">
        <v>898</v>
      </c>
      <c r="R1537" s="20" t="s">
        <v>2335</v>
      </c>
      <c r="S1537" s="20">
        <v>30262620</v>
      </c>
      <c r="T1537" s="39"/>
      <c r="U1537" s="20"/>
      <c r="V1537" s="20"/>
      <c r="W1537" s="39"/>
      <c r="X1537" s="20"/>
      <c r="Y1537" s="20"/>
      <c r="Z1537" s="20"/>
      <c r="AA1537" s="39"/>
    </row>
    <row r="1538" spans="2:27" ht="15.75" customHeight="1">
      <c r="B1538" s="39"/>
      <c r="C1538" s="20"/>
      <c r="D1538" s="20"/>
      <c r="E1538" s="39"/>
      <c r="F1538" s="20"/>
      <c r="G1538" s="20"/>
      <c r="H1538" s="20"/>
      <c r="I1538" s="39"/>
      <c r="J1538" s="20"/>
      <c r="K1538" s="20"/>
      <c r="L1538" s="20"/>
      <c r="M1538" s="20"/>
      <c r="N1538" s="39"/>
      <c r="O1538" s="20" t="s">
        <v>488</v>
      </c>
      <c r="P1538" s="20" t="s">
        <v>488</v>
      </c>
      <c r="Q1538" s="20" t="s">
        <v>900</v>
      </c>
      <c r="R1538" s="20" t="s">
        <v>2336</v>
      </c>
      <c r="S1538" s="20">
        <v>30262846</v>
      </c>
      <c r="T1538" s="39"/>
      <c r="U1538" s="20"/>
      <c r="V1538" s="20"/>
      <c r="W1538" s="39"/>
      <c r="X1538" s="20"/>
      <c r="Y1538" s="20"/>
      <c r="Z1538" s="20"/>
      <c r="AA1538" s="39"/>
    </row>
    <row r="1539" spans="2:27" ht="15.75" customHeight="1">
      <c r="B1539" s="39"/>
      <c r="C1539" s="20"/>
      <c r="D1539" s="20"/>
      <c r="E1539" s="39"/>
      <c r="F1539" s="20"/>
      <c r="G1539" s="20"/>
      <c r="H1539" s="20"/>
      <c r="I1539" s="39"/>
      <c r="J1539" s="20"/>
      <c r="K1539" s="20"/>
      <c r="L1539" s="20"/>
      <c r="M1539" s="20"/>
      <c r="N1539" s="39"/>
      <c r="O1539" s="20" t="s">
        <v>488</v>
      </c>
      <c r="P1539" s="20" t="s">
        <v>488</v>
      </c>
      <c r="Q1539" s="20" t="s">
        <v>900</v>
      </c>
      <c r="R1539" s="20" t="s">
        <v>2321</v>
      </c>
      <c r="S1539" s="20">
        <v>30262848</v>
      </c>
      <c r="T1539" s="39"/>
      <c r="U1539" s="20"/>
      <c r="V1539" s="20"/>
      <c r="W1539" s="39"/>
      <c r="X1539" s="20"/>
      <c r="Y1539" s="20"/>
      <c r="Z1539" s="20"/>
      <c r="AA1539" s="39"/>
    </row>
    <row r="1540" spans="2:27" ht="15.75" customHeight="1">
      <c r="B1540" s="39"/>
      <c r="C1540" s="20"/>
      <c r="D1540" s="20"/>
      <c r="E1540" s="39"/>
      <c r="F1540" s="20"/>
      <c r="G1540" s="20"/>
      <c r="H1540" s="20"/>
      <c r="I1540" s="39"/>
      <c r="J1540" s="20"/>
      <c r="K1540" s="20"/>
      <c r="L1540" s="20"/>
      <c r="M1540" s="20"/>
      <c r="N1540" s="39"/>
      <c r="O1540" s="20" t="s">
        <v>488</v>
      </c>
      <c r="P1540" s="20" t="s">
        <v>488</v>
      </c>
      <c r="Q1540" s="20" t="s">
        <v>900</v>
      </c>
      <c r="R1540" s="20" t="s">
        <v>2337</v>
      </c>
      <c r="S1540" s="20">
        <v>30262858</v>
      </c>
      <c r="T1540" s="39"/>
      <c r="U1540" s="20"/>
      <c r="V1540" s="20"/>
      <c r="W1540" s="39"/>
      <c r="X1540" s="20"/>
      <c r="Y1540" s="20"/>
      <c r="Z1540" s="20"/>
      <c r="AA1540" s="39"/>
    </row>
    <row r="1541" spans="2:27" ht="15.75" customHeight="1">
      <c r="B1541" s="39"/>
      <c r="C1541" s="20"/>
      <c r="D1541" s="20"/>
      <c r="E1541" s="39"/>
      <c r="F1541" s="20"/>
      <c r="G1541" s="20"/>
      <c r="H1541" s="20"/>
      <c r="I1541" s="39"/>
      <c r="J1541" s="20"/>
      <c r="K1541" s="20"/>
      <c r="L1541" s="20"/>
      <c r="M1541" s="20"/>
      <c r="N1541" s="39"/>
      <c r="O1541" s="20" t="s">
        <v>488</v>
      </c>
      <c r="P1541" s="20" t="s">
        <v>488</v>
      </c>
      <c r="Q1541" s="20" t="s">
        <v>902</v>
      </c>
      <c r="R1541" s="20" t="s">
        <v>2338</v>
      </c>
      <c r="S1541" s="20">
        <v>30262935</v>
      </c>
      <c r="T1541" s="39"/>
      <c r="U1541" s="20"/>
      <c r="V1541" s="20"/>
      <c r="W1541" s="39"/>
      <c r="X1541" s="20"/>
      <c r="Y1541" s="20"/>
      <c r="Z1541" s="20"/>
      <c r="AA1541" s="39"/>
    </row>
    <row r="1542" spans="2:27" ht="15.75" customHeight="1">
      <c r="B1542" s="39"/>
      <c r="C1542" s="20"/>
      <c r="D1542" s="20"/>
      <c r="E1542" s="39"/>
      <c r="F1542" s="20"/>
      <c r="G1542" s="20"/>
      <c r="H1542" s="20"/>
      <c r="I1542" s="39"/>
      <c r="J1542" s="20"/>
      <c r="K1542" s="20"/>
      <c r="L1542" s="20"/>
      <c r="M1542" s="20"/>
      <c r="N1542" s="39"/>
      <c r="O1542" s="20" t="s">
        <v>488</v>
      </c>
      <c r="P1542" s="20" t="s">
        <v>488</v>
      </c>
      <c r="Q1542" s="20" t="s">
        <v>902</v>
      </c>
      <c r="R1542" s="20" t="s">
        <v>2304</v>
      </c>
      <c r="S1542" s="20">
        <v>30262980</v>
      </c>
      <c r="T1542" s="39"/>
      <c r="U1542" s="20"/>
      <c r="V1542" s="20"/>
      <c r="W1542" s="39"/>
      <c r="X1542" s="20"/>
      <c r="Y1542" s="20"/>
      <c r="Z1542" s="20"/>
      <c r="AA1542" s="39"/>
    </row>
    <row r="1543" spans="2:27" ht="15.75" customHeight="1">
      <c r="B1543" s="39"/>
      <c r="C1543" s="20"/>
      <c r="D1543" s="20"/>
      <c r="E1543" s="39"/>
      <c r="F1543" s="20"/>
      <c r="G1543" s="20"/>
      <c r="H1543" s="20"/>
      <c r="I1543" s="39"/>
      <c r="J1543" s="20"/>
      <c r="K1543" s="20"/>
      <c r="L1543" s="20"/>
      <c r="M1543" s="20"/>
      <c r="N1543" s="39"/>
      <c r="O1543" s="20" t="s">
        <v>488</v>
      </c>
      <c r="P1543" s="20" t="s">
        <v>488</v>
      </c>
      <c r="Q1543" s="20" t="s">
        <v>902</v>
      </c>
      <c r="R1543" s="20" t="s">
        <v>2331</v>
      </c>
      <c r="S1543" s="20">
        <v>30262976</v>
      </c>
      <c r="T1543" s="39"/>
      <c r="U1543" s="20"/>
      <c r="V1543" s="20"/>
      <c r="W1543" s="39"/>
      <c r="X1543" s="20"/>
      <c r="Y1543" s="20"/>
      <c r="Z1543" s="20"/>
      <c r="AA1543" s="39"/>
    </row>
    <row r="1544" spans="2:27" ht="15.75" customHeight="1">
      <c r="B1544" s="39"/>
      <c r="C1544" s="20"/>
      <c r="D1544" s="20"/>
      <c r="E1544" s="39"/>
      <c r="F1544" s="20"/>
      <c r="G1544" s="20"/>
      <c r="H1544" s="20"/>
      <c r="I1544" s="39"/>
      <c r="J1544" s="20"/>
      <c r="K1544" s="20"/>
      <c r="L1544" s="20"/>
      <c r="M1544" s="20"/>
      <c r="N1544" s="39"/>
      <c r="O1544" s="20" t="s">
        <v>488</v>
      </c>
      <c r="P1544" s="20" t="s">
        <v>488</v>
      </c>
      <c r="Q1544" s="20" t="s">
        <v>902</v>
      </c>
      <c r="R1544" s="20" t="s">
        <v>2339</v>
      </c>
      <c r="S1544" s="20">
        <v>30262984</v>
      </c>
      <c r="T1544" s="39"/>
      <c r="U1544" s="20"/>
      <c r="V1544" s="20"/>
      <c r="W1544" s="39"/>
      <c r="X1544" s="20"/>
      <c r="Y1544" s="20"/>
      <c r="Z1544" s="20"/>
      <c r="AA1544" s="39"/>
    </row>
    <row r="1545" spans="2:27" ht="15.75" customHeight="1">
      <c r="B1545" s="39"/>
      <c r="C1545" s="20"/>
      <c r="D1545" s="20"/>
      <c r="E1545" s="39"/>
      <c r="F1545" s="20"/>
      <c r="G1545" s="20"/>
      <c r="H1545" s="20"/>
      <c r="I1545" s="39"/>
      <c r="J1545" s="20"/>
      <c r="K1545" s="20"/>
      <c r="L1545" s="20"/>
      <c r="M1545" s="20"/>
      <c r="N1545" s="39"/>
      <c r="O1545" s="20" t="s">
        <v>488</v>
      </c>
      <c r="P1545" s="20" t="s">
        <v>488</v>
      </c>
      <c r="Q1545" s="20" t="s">
        <v>902</v>
      </c>
      <c r="R1545" s="20" t="s">
        <v>2340</v>
      </c>
      <c r="S1545" s="20">
        <v>30262985</v>
      </c>
      <c r="T1545" s="39"/>
      <c r="U1545" s="20"/>
      <c r="V1545" s="20"/>
      <c r="W1545" s="39"/>
      <c r="X1545" s="20"/>
      <c r="Y1545" s="20"/>
      <c r="Z1545" s="20"/>
      <c r="AA1545" s="39"/>
    </row>
    <row r="1546" spans="2:27" ht="15.75" customHeight="1">
      <c r="B1546" s="39"/>
      <c r="C1546" s="20"/>
      <c r="D1546" s="20"/>
      <c r="E1546" s="39"/>
      <c r="F1546" s="20"/>
      <c r="G1546" s="20"/>
      <c r="H1546" s="20"/>
      <c r="I1546" s="39"/>
      <c r="J1546" s="20"/>
      <c r="K1546" s="20"/>
      <c r="L1546" s="20"/>
      <c r="M1546" s="20"/>
      <c r="N1546" s="39"/>
      <c r="O1546" s="20" t="s">
        <v>488</v>
      </c>
      <c r="P1546" s="20" t="s">
        <v>488</v>
      </c>
      <c r="Q1546" s="20" t="s">
        <v>902</v>
      </c>
      <c r="R1546" s="20" t="s">
        <v>2341</v>
      </c>
      <c r="S1546" s="20">
        <v>30262986</v>
      </c>
      <c r="T1546" s="39"/>
      <c r="U1546" s="20"/>
      <c r="V1546" s="20"/>
      <c r="W1546" s="39"/>
      <c r="X1546" s="20"/>
      <c r="Y1546" s="20"/>
      <c r="Z1546" s="20"/>
      <c r="AA1546" s="39"/>
    </row>
    <row r="1547" spans="2:27" ht="15.75" customHeight="1">
      <c r="B1547" s="39"/>
      <c r="C1547" s="20"/>
      <c r="D1547" s="20"/>
      <c r="E1547" s="39"/>
      <c r="F1547" s="20"/>
      <c r="G1547" s="20"/>
      <c r="H1547" s="20"/>
      <c r="I1547" s="39"/>
      <c r="J1547" s="20"/>
      <c r="K1547" s="20"/>
      <c r="L1547" s="20"/>
      <c r="M1547" s="20"/>
      <c r="N1547" s="39"/>
      <c r="O1547" s="20" t="s">
        <v>488</v>
      </c>
      <c r="P1547" s="20" t="s">
        <v>488</v>
      </c>
      <c r="Q1547" s="20" t="s">
        <v>904</v>
      </c>
      <c r="R1547" s="20" t="s">
        <v>2338</v>
      </c>
      <c r="S1547" s="20">
        <v>30263235</v>
      </c>
      <c r="T1547" s="39"/>
      <c r="U1547" s="20"/>
      <c r="V1547" s="20"/>
      <c r="W1547" s="39"/>
      <c r="X1547" s="20"/>
      <c r="Y1547" s="20"/>
      <c r="Z1547" s="20"/>
      <c r="AA1547" s="39"/>
    </row>
    <row r="1548" spans="2:27" ht="15.75" customHeight="1">
      <c r="B1548" s="39"/>
      <c r="C1548" s="20"/>
      <c r="D1548" s="20"/>
      <c r="E1548" s="39"/>
      <c r="F1548" s="20"/>
      <c r="G1548" s="20"/>
      <c r="H1548" s="20"/>
      <c r="I1548" s="39"/>
      <c r="J1548" s="20"/>
      <c r="K1548" s="20"/>
      <c r="L1548" s="20"/>
      <c r="M1548" s="20"/>
      <c r="N1548" s="39"/>
      <c r="O1548" s="20" t="s">
        <v>488</v>
      </c>
      <c r="P1548" s="20" t="s">
        <v>488</v>
      </c>
      <c r="Q1548" s="20" t="s">
        <v>904</v>
      </c>
      <c r="R1548" s="20" t="s">
        <v>2304</v>
      </c>
      <c r="S1548" s="20">
        <v>30263280</v>
      </c>
      <c r="T1548" s="39"/>
      <c r="U1548" s="20"/>
      <c r="V1548" s="20"/>
      <c r="W1548" s="39"/>
      <c r="X1548" s="20"/>
      <c r="Y1548" s="20"/>
      <c r="Z1548" s="20"/>
      <c r="AA1548" s="39"/>
    </row>
    <row r="1549" spans="2:27" ht="15.75" customHeight="1">
      <c r="B1549" s="39"/>
      <c r="C1549" s="20"/>
      <c r="D1549" s="20"/>
      <c r="E1549" s="39"/>
      <c r="F1549" s="20"/>
      <c r="G1549" s="20"/>
      <c r="H1549" s="20"/>
      <c r="I1549" s="39"/>
      <c r="J1549" s="20"/>
      <c r="K1549" s="20"/>
      <c r="L1549" s="20"/>
      <c r="M1549" s="20"/>
      <c r="N1549" s="39"/>
      <c r="O1549" s="20" t="s">
        <v>488</v>
      </c>
      <c r="P1549" s="20" t="s">
        <v>488</v>
      </c>
      <c r="Q1549" s="20" t="s">
        <v>904</v>
      </c>
      <c r="R1549" s="20" t="s">
        <v>943</v>
      </c>
      <c r="S1549" s="20">
        <v>30263295</v>
      </c>
      <c r="T1549" s="39"/>
      <c r="U1549" s="20"/>
      <c r="V1549" s="20"/>
      <c r="W1549" s="39"/>
      <c r="X1549" s="20"/>
      <c r="Y1549" s="20"/>
      <c r="Z1549" s="20"/>
      <c r="AA1549" s="39"/>
    </row>
    <row r="1550" spans="2:27" ht="15.75" customHeight="1">
      <c r="B1550" s="39"/>
      <c r="C1550" s="20"/>
      <c r="D1550" s="20"/>
      <c r="E1550" s="39"/>
      <c r="F1550" s="20"/>
      <c r="G1550" s="20"/>
      <c r="H1550" s="20"/>
      <c r="I1550" s="39"/>
      <c r="J1550" s="20"/>
      <c r="K1550" s="20"/>
      <c r="L1550" s="20"/>
      <c r="M1550" s="20"/>
      <c r="N1550" s="39"/>
      <c r="O1550" s="20" t="s">
        <v>488</v>
      </c>
      <c r="P1550" s="20" t="s">
        <v>488</v>
      </c>
      <c r="Q1550" s="20" t="s">
        <v>904</v>
      </c>
      <c r="R1550" s="20" t="s">
        <v>2342</v>
      </c>
      <c r="S1550" s="20">
        <v>30263288</v>
      </c>
      <c r="T1550" s="39"/>
      <c r="U1550" s="20"/>
      <c r="V1550" s="20"/>
      <c r="W1550" s="39"/>
      <c r="X1550" s="20"/>
      <c r="Y1550" s="20"/>
      <c r="Z1550" s="20"/>
      <c r="AA1550" s="39"/>
    </row>
    <row r="1551" spans="2:27" ht="15.75" customHeight="1">
      <c r="B1551" s="39"/>
      <c r="C1551" s="20"/>
      <c r="D1551" s="20"/>
      <c r="E1551" s="39"/>
      <c r="F1551" s="20"/>
      <c r="G1551" s="20"/>
      <c r="H1551" s="20"/>
      <c r="I1551" s="39"/>
      <c r="J1551" s="20"/>
      <c r="K1551" s="20"/>
      <c r="L1551" s="20"/>
      <c r="M1551" s="20"/>
      <c r="N1551" s="39"/>
      <c r="O1551" s="20" t="s">
        <v>488</v>
      </c>
      <c r="P1551" s="20" t="s">
        <v>488</v>
      </c>
      <c r="Q1551" s="20" t="s">
        <v>904</v>
      </c>
      <c r="R1551" s="20" t="s">
        <v>2343</v>
      </c>
      <c r="S1551" s="20">
        <v>30263289</v>
      </c>
      <c r="T1551" s="39"/>
      <c r="U1551" s="20"/>
      <c r="V1551" s="20"/>
      <c r="W1551" s="39"/>
      <c r="X1551" s="20"/>
      <c r="Y1551" s="20"/>
      <c r="Z1551" s="20"/>
      <c r="AA1551" s="39"/>
    </row>
    <row r="1552" spans="2:27" ht="15.75" customHeight="1">
      <c r="B1552" s="39"/>
      <c r="C1552" s="20"/>
      <c r="D1552" s="20"/>
      <c r="E1552" s="39"/>
      <c r="F1552" s="20"/>
      <c r="G1552" s="20"/>
      <c r="H1552" s="20"/>
      <c r="I1552" s="39"/>
      <c r="J1552" s="20"/>
      <c r="K1552" s="20"/>
      <c r="L1552" s="20"/>
      <c r="M1552" s="20"/>
      <c r="N1552" s="39"/>
      <c r="O1552" s="20" t="s">
        <v>488</v>
      </c>
      <c r="P1552" s="20" t="s">
        <v>488</v>
      </c>
      <c r="Q1552" s="20" t="s">
        <v>906</v>
      </c>
      <c r="R1552" s="20" t="s">
        <v>778</v>
      </c>
      <c r="S1552" s="20">
        <v>30263004</v>
      </c>
      <c r="T1552" s="39"/>
      <c r="U1552" s="20"/>
      <c r="V1552" s="20"/>
      <c r="W1552" s="39"/>
      <c r="X1552" s="20"/>
      <c r="Y1552" s="20"/>
      <c r="Z1552" s="20"/>
      <c r="AA1552" s="39"/>
    </row>
    <row r="1553" spans="2:27" ht="15.75" customHeight="1">
      <c r="B1553" s="39"/>
      <c r="C1553" s="20"/>
      <c r="D1553" s="20"/>
      <c r="E1553" s="39"/>
      <c r="F1553" s="20"/>
      <c r="G1553" s="20"/>
      <c r="H1553" s="20"/>
      <c r="I1553" s="39"/>
      <c r="J1553" s="20"/>
      <c r="K1553" s="20"/>
      <c r="L1553" s="20"/>
      <c r="M1553" s="20"/>
      <c r="N1553" s="39"/>
      <c r="O1553" s="20" t="s">
        <v>488</v>
      </c>
      <c r="P1553" s="20" t="s">
        <v>488</v>
      </c>
      <c r="Q1553" s="20" t="s">
        <v>906</v>
      </c>
      <c r="R1553" s="20" t="s">
        <v>2344</v>
      </c>
      <c r="S1553" s="20">
        <v>30263014</v>
      </c>
      <c r="T1553" s="39"/>
      <c r="U1553" s="20"/>
      <c r="V1553" s="20"/>
      <c r="W1553" s="39"/>
      <c r="X1553" s="20"/>
      <c r="Y1553" s="20"/>
      <c r="Z1553" s="20"/>
      <c r="AA1553" s="39"/>
    </row>
    <row r="1554" spans="2:27" ht="15.75" customHeight="1">
      <c r="B1554" s="39"/>
      <c r="C1554" s="20"/>
      <c r="D1554" s="20"/>
      <c r="E1554" s="39"/>
      <c r="F1554" s="20"/>
      <c r="G1554" s="20"/>
      <c r="H1554" s="20"/>
      <c r="I1554" s="39"/>
      <c r="J1554" s="20"/>
      <c r="K1554" s="20"/>
      <c r="L1554" s="20"/>
      <c r="M1554" s="20"/>
      <c r="N1554" s="39"/>
      <c r="O1554" s="20" t="s">
        <v>488</v>
      </c>
      <c r="P1554" s="20" t="s">
        <v>488</v>
      </c>
      <c r="Q1554" s="20" t="s">
        <v>906</v>
      </c>
      <c r="R1554" s="20" t="s">
        <v>2297</v>
      </c>
      <c r="S1554" s="20">
        <v>30263015</v>
      </c>
      <c r="T1554" s="39"/>
      <c r="U1554" s="20"/>
      <c r="V1554" s="20"/>
      <c r="W1554" s="39"/>
      <c r="X1554" s="20"/>
      <c r="Y1554" s="20"/>
      <c r="Z1554" s="20"/>
      <c r="AA1554" s="39"/>
    </row>
    <row r="1555" spans="2:27" ht="15.75" customHeight="1">
      <c r="B1555" s="39"/>
      <c r="C1555" s="20"/>
      <c r="D1555" s="20"/>
      <c r="E1555" s="39"/>
      <c r="F1555" s="20"/>
      <c r="G1555" s="20"/>
      <c r="H1555" s="20"/>
      <c r="I1555" s="39"/>
      <c r="J1555" s="20"/>
      <c r="K1555" s="20"/>
      <c r="L1555" s="20"/>
      <c r="M1555" s="20"/>
      <c r="N1555" s="39"/>
      <c r="O1555" s="20" t="s">
        <v>488</v>
      </c>
      <c r="P1555" s="20" t="s">
        <v>488</v>
      </c>
      <c r="Q1555" s="20" t="s">
        <v>906</v>
      </c>
      <c r="R1555" s="20" t="s">
        <v>798</v>
      </c>
      <c r="S1555" s="20">
        <v>30263016</v>
      </c>
      <c r="T1555" s="39"/>
      <c r="U1555" s="20"/>
      <c r="V1555" s="20"/>
      <c r="W1555" s="39"/>
      <c r="X1555" s="20"/>
      <c r="Y1555" s="20"/>
      <c r="Z1555" s="20"/>
      <c r="AA1555" s="39"/>
    </row>
    <row r="1556" spans="2:27" ht="15.75" customHeight="1">
      <c r="B1556" s="39"/>
      <c r="C1556" s="20"/>
      <c r="D1556" s="20"/>
      <c r="E1556" s="39"/>
      <c r="F1556" s="20"/>
      <c r="G1556" s="20"/>
      <c r="H1556" s="20"/>
      <c r="I1556" s="39"/>
      <c r="J1556" s="20"/>
      <c r="K1556" s="20"/>
      <c r="L1556" s="20"/>
      <c r="M1556" s="20"/>
      <c r="N1556" s="39"/>
      <c r="O1556" s="20" t="s">
        <v>488</v>
      </c>
      <c r="P1556" s="20" t="s">
        <v>488</v>
      </c>
      <c r="Q1556" s="20" t="s">
        <v>908</v>
      </c>
      <c r="R1556" s="20" t="s">
        <v>2345</v>
      </c>
      <c r="S1556" s="20">
        <v>30263350</v>
      </c>
      <c r="T1556" s="39"/>
      <c r="U1556" s="20"/>
      <c r="V1556" s="20"/>
      <c r="W1556" s="39"/>
      <c r="X1556" s="20"/>
      <c r="Y1556" s="20"/>
      <c r="Z1556" s="20"/>
      <c r="AA1556" s="39"/>
    </row>
    <row r="1557" spans="2:27" ht="15.75" customHeight="1">
      <c r="B1557" s="39"/>
      <c r="C1557" s="20"/>
      <c r="D1557" s="20"/>
      <c r="E1557" s="39"/>
      <c r="F1557" s="20"/>
      <c r="G1557" s="20"/>
      <c r="H1557" s="20"/>
      <c r="I1557" s="39"/>
      <c r="J1557" s="20"/>
      <c r="K1557" s="20"/>
      <c r="L1557" s="20"/>
      <c r="M1557" s="20"/>
      <c r="N1557" s="39"/>
      <c r="O1557" s="20" t="s">
        <v>488</v>
      </c>
      <c r="P1557" s="20" t="s">
        <v>488</v>
      </c>
      <c r="Q1557" s="20" t="s">
        <v>908</v>
      </c>
      <c r="R1557" s="20" t="s">
        <v>2346</v>
      </c>
      <c r="S1557" s="20">
        <v>30263351</v>
      </c>
      <c r="T1557" s="39"/>
      <c r="U1557" s="20"/>
      <c r="V1557" s="20"/>
      <c r="W1557" s="39"/>
      <c r="X1557" s="20"/>
      <c r="Y1557" s="20"/>
      <c r="Z1557" s="20"/>
      <c r="AA1557" s="39"/>
    </row>
    <row r="1558" spans="2:27" ht="15.75" customHeight="1">
      <c r="B1558" s="39"/>
      <c r="C1558" s="20"/>
      <c r="D1558" s="20"/>
      <c r="E1558" s="39"/>
      <c r="F1558" s="20"/>
      <c r="G1558" s="20"/>
      <c r="H1558" s="20"/>
      <c r="I1558" s="39"/>
      <c r="J1558" s="20"/>
      <c r="K1558" s="20"/>
      <c r="L1558" s="20"/>
      <c r="M1558" s="20"/>
      <c r="N1558" s="39"/>
      <c r="O1558" s="20" t="s">
        <v>488</v>
      </c>
      <c r="P1558" s="20" t="s">
        <v>488</v>
      </c>
      <c r="Q1558" s="20" t="s">
        <v>910</v>
      </c>
      <c r="R1558" s="20" t="s">
        <v>2347</v>
      </c>
      <c r="S1558" s="20">
        <v>30263451</v>
      </c>
      <c r="T1558" s="39"/>
      <c r="U1558" s="20"/>
      <c r="V1558" s="20"/>
      <c r="W1558" s="39"/>
      <c r="X1558" s="20"/>
      <c r="Y1558" s="20"/>
      <c r="Z1558" s="20"/>
      <c r="AA1558" s="39"/>
    </row>
    <row r="1559" spans="2:27" ht="15.75" customHeight="1">
      <c r="B1559" s="39"/>
      <c r="C1559" s="20"/>
      <c r="D1559" s="20"/>
      <c r="E1559" s="39"/>
      <c r="F1559" s="20"/>
      <c r="G1559" s="20"/>
      <c r="H1559" s="20"/>
      <c r="I1559" s="39"/>
      <c r="J1559" s="20"/>
      <c r="K1559" s="20"/>
      <c r="L1559" s="20"/>
      <c r="M1559" s="20"/>
      <c r="N1559" s="39"/>
      <c r="O1559" s="20" t="s">
        <v>488</v>
      </c>
      <c r="P1559" s="20" t="s">
        <v>488</v>
      </c>
      <c r="Q1559" s="20" t="s">
        <v>912</v>
      </c>
      <c r="R1559" s="20" t="s">
        <v>1858</v>
      </c>
      <c r="S1559" s="20">
        <v>30263811</v>
      </c>
      <c r="T1559" s="39"/>
      <c r="U1559" s="20"/>
      <c r="V1559" s="20"/>
      <c r="W1559" s="39"/>
      <c r="X1559" s="20"/>
      <c r="Y1559" s="20"/>
      <c r="Z1559" s="20"/>
      <c r="AA1559" s="39"/>
    </row>
    <row r="1560" spans="2:27" ht="15.75" customHeight="1">
      <c r="B1560" s="39"/>
      <c r="C1560" s="20"/>
      <c r="D1560" s="20"/>
      <c r="E1560" s="39"/>
      <c r="F1560" s="20"/>
      <c r="G1560" s="20"/>
      <c r="H1560" s="20"/>
      <c r="I1560" s="39"/>
      <c r="J1560" s="20"/>
      <c r="K1560" s="20"/>
      <c r="L1560" s="20"/>
      <c r="M1560" s="20"/>
      <c r="N1560" s="39"/>
      <c r="O1560" s="20" t="s">
        <v>488</v>
      </c>
      <c r="P1560" s="20" t="s">
        <v>488</v>
      </c>
      <c r="Q1560" s="20" t="s">
        <v>912</v>
      </c>
      <c r="R1560" s="20" t="s">
        <v>2348</v>
      </c>
      <c r="S1560" s="20">
        <v>30263813</v>
      </c>
      <c r="T1560" s="39"/>
      <c r="U1560" s="20"/>
      <c r="V1560" s="20"/>
      <c r="W1560" s="39"/>
      <c r="X1560" s="20"/>
      <c r="Y1560" s="20"/>
      <c r="Z1560" s="20"/>
      <c r="AA1560" s="39"/>
    </row>
    <row r="1561" spans="2:27" ht="15.75" customHeight="1">
      <c r="B1561" s="39"/>
      <c r="C1561" s="20"/>
      <c r="D1561" s="20"/>
      <c r="E1561" s="39"/>
      <c r="F1561" s="20"/>
      <c r="G1561" s="20"/>
      <c r="H1561" s="20"/>
      <c r="I1561" s="39"/>
      <c r="J1561" s="20"/>
      <c r="K1561" s="20"/>
      <c r="L1561" s="20"/>
      <c r="M1561" s="20"/>
      <c r="N1561" s="39"/>
      <c r="O1561" s="20" t="s">
        <v>488</v>
      </c>
      <c r="P1561" s="20" t="s">
        <v>488</v>
      </c>
      <c r="Q1561" s="20" t="s">
        <v>912</v>
      </c>
      <c r="R1561" s="20" t="s">
        <v>2349</v>
      </c>
      <c r="S1561" s="20">
        <v>30263817</v>
      </c>
      <c r="T1561" s="39"/>
      <c r="U1561" s="20"/>
      <c r="V1561" s="20"/>
      <c r="W1561" s="39"/>
      <c r="X1561" s="20"/>
      <c r="Y1561" s="20"/>
      <c r="Z1561" s="20"/>
      <c r="AA1561" s="39"/>
    </row>
    <row r="1562" spans="2:27" ht="15.75" customHeight="1">
      <c r="B1562" s="39"/>
      <c r="C1562" s="20"/>
      <c r="D1562" s="20"/>
      <c r="E1562" s="39"/>
      <c r="F1562" s="20"/>
      <c r="G1562" s="20"/>
      <c r="H1562" s="20"/>
      <c r="I1562" s="39"/>
      <c r="J1562" s="20"/>
      <c r="K1562" s="20"/>
      <c r="L1562" s="20"/>
      <c r="M1562" s="20"/>
      <c r="N1562" s="39"/>
      <c r="O1562" s="20" t="s">
        <v>488</v>
      </c>
      <c r="P1562" s="20" t="s">
        <v>488</v>
      </c>
      <c r="Q1562" s="20" t="s">
        <v>912</v>
      </c>
      <c r="R1562" s="20" t="s">
        <v>2350</v>
      </c>
      <c r="S1562" s="20">
        <v>30263825</v>
      </c>
      <c r="T1562" s="39"/>
      <c r="U1562" s="20"/>
      <c r="V1562" s="20"/>
      <c r="W1562" s="39"/>
      <c r="X1562" s="20"/>
      <c r="Y1562" s="20"/>
      <c r="Z1562" s="20"/>
      <c r="AA1562" s="39"/>
    </row>
    <row r="1563" spans="2:27" ht="15.75" customHeight="1">
      <c r="B1563" s="39"/>
      <c r="C1563" s="20"/>
      <c r="D1563" s="20"/>
      <c r="E1563" s="39"/>
      <c r="F1563" s="20"/>
      <c r="G1563" s="20"/>
      <c r="H1563" s="20"/>
      <c r="I1563" s="39"/>
      <c r="J1563" s="20"/>
      <c r="K1563" s="20"/>
      <c r="L1563" s="20"/>
      <c r="M1563" s="20"/>
      <c r="N1563" s="39"/>
      <c r="O1563" s="20" t="s">
        <v>488</v>
      </c>
      <c r="P1563" s="20" t="s">
        <v>488</v>
      </c>
      <c r="Q1563" s="20" t="s">
        <v>912</v>
      </c>
      <c r="R1563" s="20" t="s">
        <v>2351</v>
      </c>
      <c r="S1563" s="20">
        <v>30263834</v>
      </c>
      <c r="T1563" s="39"/>
      <c r="U1563" s="20"/>
      <c r="V1563" s="20"/>
      <c r="W1563" s="39"/>
      <c r="X1563" s="20"/>
      <c r="Y1563" s="20"/>
      <c r="Z1563" s="20"/>
      <c r="AA1563" s="39"/>
    </row>
    <row r="1564" spans="2:27" ht="15.75" customHeight="1">
      <c r="B1564" s="39"/>
      <c r="C1564" s="20"/>
      <c r="D1564" s="20"/>
      <c r="E1564" s="39"/>
      <c r="F1564" s="20"/>
      <c r="G1564" s="20"/>
      <c r="H1564" s="20"/>
      <c r="I1564" s="39"/>
      <c r="J1564" s="20"/>
      <c r="K1564" s="20"/>
      <c r="L1564" s="20"/>
      <c r="M1564" s="20"/>
      <c r="N1564" s="39"/>
      <c r="O1564" s="20" t="s">
        <v>488</v>
      </c>
      <c r="P1564" s="20" t="s">
        <v>488</v>
      </c>
      <c r="Q1564" s="20" t="s">
        <v>912</v>
      </c>
      <c r="R1564" s="20" t="s">
        <v>2352</v>
      </c>
      <c r="S1564" s="20">
        <v>30263843</v>
      </c>
      <c r="T1564" s="39"/>
      <c r="U1564" s="20"/>
      <c r="V1564" s="20"/>
      <c r="W1564" s="39"/>
      <c r="X1564" s="20"/>
      <c r="Y1564" s="20"/>
      <c r="Z1564" s="20"/>
      <c r="AA1564" s="39"/>
    </row>
    <row r="1565" spans="2:27" ht="15.75" customHeight="1">
      <c r="B1565" s="39"/>
      <c r="C1565" s="20"/>
      <c r="D1565" s="20"/>
      <c r="E1565" s="39"/>
      <c r="F1565" s="20"/>
      <c r="G1565" s="20"/>
      <c r="H1565" s="20"/>
      <c r="I1565" s="39"/>
      <c r="J1565" s="20"/>
      <c r="K1565" s="20"/>
      <c r="L1565" s="20"/>
      <c r="M1565" s="20"/>
      <c r="N1565" s="39"/>
      <c r="O1565" s="20" t="s">
        <v>488</v>
      </c>
      <c r="P1565" s="20" t="s">
        <v>488</v>
      </c>
      <c r="Q1565" s="20" t="s">
        <v>912</v>
      </c>
      <c r="R1565" s="20" t="s">
        <v>2353</v>
      </c>
      <c r="S1565" s="20">
        <v>30263851</v>
      </c>
      <c r="T1565" s="39"/>
      <c r="U1565" s="20"/>
      <c r="V1565" s="20"/>
      <c r="W1565" s="39"/>
      <c r="X1565" s="20"/>
      <c r="Y1565" s="20"/>
      <c r="Z1565" s="20"/>
      <c r="AA1565" s="39"/>
    </row>
    <row r="1566" spans="2:27" ht="15.75" customHeight="1">
      <c r="B1566" s="39"/>
      <c r="C1566" s="20"/>
      <c r="D1566" s="20"/>
      <c r="E1566" s="39"/>
      <c r="F1566" s="20"/>
      <c r="G1566" s="20"/>
      <c r="H1566" s="20"/>
      <c r="I1566" s="39"/>
      <c r="J1566" s="20"/>
      <c r="K1566" s="20"/>
      <c r="L1566" s="20"/>
      <c r="M1566" s="20"/>
      <c r="N1566" s="39"/>
      <c r="O1566" s="20" t="s">
        <v>488</v>
      </c>
      <c r="P1566" s="20" t="s">
        <v>488</v>
      </c>
      <c r="Q1566" s="20" t="s">
        <v>912</v>
      </c>
      <c r="R1566" s="20" t="s">
        <v>2354</v>
      </c>
      <c r="S1566" s="20">
        <v>30263860</v>
      </c>
      <c r="T1566" s="39"/>
      <c r="U1566" s="20"/>
      <c r="V1566" s="20"/>
      <c r="W1566" s="39"/>
      <c r="X1566" s="20"/>
      <c r="Y1566" s="20"/>
      <c r="Z1566" s="20"/>
      <c r="AA1566" s="39"/>
    </row>
    <row r="1567" spans="2:27" ht="15.75" customHeight="1">
      <c r="B1567" s="39"/>
      <c r="C1567" s="20"/>
      <c r="D1567" s="20"/>
      <c r="E1567" s="39"/>
      <c r="F1567" s="20"/>
      <c r="G1567" s="20"/>
      <c r="H1567" s="20"/>
      <c r="I1567" s="39"/>
      <c r="J1567" s="20"/>
      <c r="K1567" s="20"/>
      <c r="L1567" s="20"/>
      <c r="M1567" s="20"/>
      <c r="N1567" s="39"/>
      <c r="O1567" s="20" t="s">
        <v>488</v>
      </c>
      <c r="P1567" s="20" t="s">
        <v>488</v>
      </c>
      <c r="Q1567" s="20" t="s">
        <v>912</v>
      </c>
      <c r="R1567" s="20" t="s">
        <v>2355</v>
      </c>
      <c r="S1567" s="20">
        <v>30263869</v>
      </c>
      <c r="T1567" s="39"/>
      <c r="U1567" s="20"/>
      <c r="V1567" s="20"/>
      <c r="W1567" s="39"/>
      <c r="X1567" s="20"/>
      <c r="Y1567" s="20"/>
      <c r="Z1567" s="20"/>
      <c r="AA1567" s="39"/>
    </row>
    <row r="1568" spans="2:27" ht="15.75" customHeight="1">
      <c r="B1568" s="39"/>
      <c r="C1568" s="20"/>
      <c r="D1568" s="20"/>
      <c r="E1568" s="39"/>
      <c r="F1568" s="20"/>
      <c r="G1568" s="20"/>
      <c r="H1568" s="20"/>
      <c r="I1568" s="39"/>
      <c r="J1568" s="20"/>
      <c r="K1568" s="20"/>
      <c r="L1568" s="20"/>
      <c r="M1568" s="20"/>
      <c r="N1568" s="39"/>
      <c r="O1568" s="20" t="s">
        <v>488</v>
      </c>
      <c r="P1568" s="20" t="s">
        <v>488</v>
      </c>
      <c r="Q1568" s="20" t="s">
        <v>912</v>
      </c>
      <c r="R1568" s="20" t="s">
        <v>2356</v>
      </c>
      <c r="S1568" s="20">
        <v>30263877</v>
      </c>
      <c r="T1568" s="39"/>
      <c r="U1568" s="20"/>
      <c r="V1568" s="20"/>
      <c r="W1568" s="39"/>
      <c r="X1568" s="20"/>
      <c r="Y1568" s="20"/>
      <c r="Z1568" s="20"/>
      <c r="AA1568" s="39"/>
    </row>
    <row r="1569" spans="2:27" ht="15.75" customHeight="1">
      <c r="B1569" s="39"/>
      <c r="C1569" s="20"/>
      <c r="D1569" s="20"/>
      <c r="E1569" s="39"/>
      <c r="F1569" s="20"/>
      <c r="G1569" s="20"/>
      <c r="H1569" s="20"/>
      <c r="I1569" s="39"/>
      <c r="J1569" s="20"/>
      <c r="K1569" s="20"/>
      <c r="L1569" s="20"/>
      <c r="M1569" s="20"/>
      <c r="N1569" s="39"/>
      <c r="O1569" s="20" t="s">
        <v>488</v>
      </c>
      <c r="P1569" s="20" t="s">
        <v>488</v>
      </c>
      <c r="Q1569" s="20" t="s">
        <v>912</v>
      </c>
      <c r="R1569" s="20" t="s">
        <v>2357</v>
      </c>
      <c r="S1569" s="20">
        <v>30263886</v>
      </c>
      <c r="T1569" s="39"/>
      <c r="U1569" s="20"/>
      <c r="V1569" s="20"/>
      <c r="W1569" s="39"/>
      <c r="X1569" s="20"/>
      <c r="Y1569" s="20"/>
      <c r="Z1569" s="20"/>
      <c r="AA1569" s="39"/>
    </row>
    <row r="1570" spans="2:27" ht="15.75" customHeight="1">
      <c r="B1570" s="39"/>
      <c r="C1570" s="20"/>
      <c r="D1570" s="20"/>
      <c r="E1570" s="39"/>
      <c r="F1570" s="20"/>
      <c r="G1570" s="20"/>
      <c r="H1570" s="20"/>
      <c r="I1570" s="39"/>
      <c r="J1570" s="20"/>
      <c r="K1570" s="20"/>
      <c r="L1570" s="20"/>
      <c r="M1570" s="20"/>
      <c r="N1570" s="39"/>
      <c r="O1570" s="20" t="s">
        <v>488</v>
      </c>
      <c r="P1570" s="20" t="s">
        <v>488</v>
      </c>
      <c r="Q1570" s="20" t="s">
        <v>912</v>
      </c>
      <c r="R1570" s="20" t="s">
        <v>2358</v>
      </c>
      <c r="S1570" s="20">
        <v>30263894</v>
      </c>
      <c r="T1570" s="39"/>
      <c r="U1570" s="20"/>
      <c r="V1570" s="20"/>
      <c r="W1570" s="39"/>
      <c r="X1570" s="20"/>
      <c r="Y1570" s="20"/>
      <c r="Z1570" s="20"/>
      <c r="AA1570" s="39"/>
    </row>
    <row r="1571" spans="2:27" ht="15.75" customHeight="1">
      <c r="B1571" s="39"/>
      <c r="C1571" s="20"/>
      <c r="D1571" s="20"/>
      <c r="E1571" s="39"/>
      <c r="F1571" s="20"/>
      <c r="G1571" s="20"/>
      <c r="H1571" s="20"/>
      <c r="I1571" s="39"/>
      <c r="J1571" s="20"/>
      <c r="K1571" s="20"/>
      <c r="L1571" s="20"/>
      <c r="M1571" s="20"/>
      <c r="N1571" s="39"/>
      <c r="O1571" s="20" t="s">
        <v>488</v>
      </c>
      <c r="P1571" s="20" t="s">
        <v>488</v>
      </c>
      <c r="Q1571" s="20" t="s">
        <v>914</v>
      </c>
      <c r="R1571" s="20" t="s">
        <v>2359</v>
      </c>
      <c r="S1571" s="20">
        <v>30263660</v>
      </c>
      <c r="T1571" s="39"/>
      <c r="U1571" s="20"/>
      <c r="V1571" s="20"/>
      <c r="W1571" s="39"/>
      <c r="X1571" s="20"/>
      <c r="Y1571" s="20"/>
      <c r="Z1571" s="20"/>
      <c r="AA1571" s="39"/>
    </row>
    <row r="1572" spans="2:27" ht="15.75" customHeight="1">
      <c r="B1572" s="39"/>
      <c r="C1572" s="20"/>
      <c r="D1572" s="20"/>
      <c r="E1572" s="39"/>
      <c r="F1572" s="20"/>
      <c r="G1572" s="20"/>
      <c r="H1572" s="20"/>
      <c r="I1572" s="39"/>
      <c r="J1572" s="20"/>
      <c r="K1572" s="20"/>
      <c r="L1572" s="20"/>
      <c r="M1572" s="20"/>
      <c r="N1572" s="39"/>
      <c r="O1572" s="20" t="s">
        <v>488</v>
      </c>
      <c r="P1572" s="20" t="s">
        <v>488</v>
      </c>
      <c r="Q1572" s="20" t="s">
        <v>914</v>
      </c>
      <c r="R1572" s="20" t="s">
        <v>2360</v>
      </c>
      <c r="S1572" s="20">
        <v>30263685</v>
      </c>
      <c r="T1572" s="39"/>
      <c r="U1572" s="20"/>
      <c r="V1572" s="20"/>
      <c r="W1572" s="39"/>
      <c r="X1572" s="20"/>
      <c r="Y1572" s="20"/>
      <c r="Z1572" s="20"/>
      <c r="AA1572" s="39"/>
    </row>
    <row r="1573" spans="2:27" ht="15.75" customHeight="1">
      <c r="B1573" s="39"/>
      <c r="C1573" s="20"/>
      <c r="D1573" s="20"/>
      <c r="E1573" s="39"/>
      <c r="F1573" s="20"/>
      <c r="G1573" s="20"/>
      <c r="H1573" s="20"/>
      <c r="I1573" s="39"/>
      <c r="J1573" s="20"/>
      <c r="K1573" s="20"/>
      <c r="L1573" s="20"/>
      <c r="M1573" s="20"/>
      <c r="N1573" s="39"/>
      <c r="O1573" s="20" t="s">
        <v>488</v>
      </c>
      <c r="P1573" s="20" t="s">
        <v>488</v>
      </c>
      <c r="Q1573" s="20" t="s">
        <v>914</v>
      </c>
      <c r="R1573" s="20" t="s">
        <v>810</v>
      </c>
      <c r="S1573" s="20">
        <v>30263624</v>
      </c>
      <c r="T1573" s="39"/>
      <c r="U1573" s="20"/>
      <c r="V1573" s="20"/>
      <c r="W1573" s="39"/>
      <c r="X1573" s="20"/>
      <c r="Y1573" s="20"/>
      <c r="Z1573" s="20"/>
      <c r="AA1573" s="39"/>
    </row>
    <row r="1574" spans="2:27" ht="15.75" customHeight="1">
      <c r="B1574" s="39"/>
      <c r="C1574" s="20"/>
      <c r="D1574" s="20"/>
      <c r="E1574" s="39"/>
      <c r="F1574" s="20"/>
      <c r="G1574" s="20"/>
      <c r="H1574" s="20"/>
      <c r="I1574" s="39"/>
      <c r="J1574" s="20"/>
      <c r="K1574" s="20"/>
      <c r="L1574" s="20"/>
      <c r="M1574" s="20"/>
      <c r="N1574" s="39"/>
      <c r="O1574" s="20" t="s">
        <v>488</v>
      </c>
      <c r="P1574" s="20" t="s">
        <v>488</v>
      </c>
      <c r="Q1574" s="20" t="s">
        <v>914</v>
      </c>
      <c r="R1574" s="20" t="s">
        <v>812</v>
      </c>
      <c r="S1574" s="20">
        <v>30263625</v>
      </c>
      <c r="T1574" s="39"/>
      <c r="U1574" s="20"/>
      <c r="V1574" s="20"/>
      <c r="W1574" s="39"/>
      <c r="X1574" s="20"/>
      <c r="Y1574" s="20"/>
      <c r="Z1574" s="20"/>
      <c r="AA1574" s="39"/>
    </row>
    <row r="1575" spans="2:27" ht="15.75" customHeight="1">
      <c r="B1575" s="39"/>
      <c r="C1575" s="20"/>
      <c r="D1575" s="20"/>
      <c r="E1575" s="39"/>
      <c r="F1575" s="20"/>
      <c r="G1575" s="20"/>
      <c r="H1575" s="20"/>
      <c r="I1575" s="39"/>
      <c r="J1575" s="20"/>
      <c r="K1575" s="20"/>
      <c r="L1575" s="20"/>
      <c r="M1575" s="20"/>
      <c r="N1575" s="39"/>
      <c r="O1575" s="20" t="s">
        <v>488</v>
      </c>
      <c r="P1575" s="20" t="s">
        <v>488</v>
      </c>
      <c r="Q1575" s="20" t="s">
        <v>914</v>
      </c>
      <c r="R1575" s="20" t="s">
        <v>814</v>
      </c>
      <c r="S1575" s="20">
        <v>30263626</v>
      </c>
      <c r="T1575" s="39"/>
      <c r="U1575" s="20"/>
      <c r="V1575" s="20"/>
      <c r="W1575" s="39"/>
      <c r="X1575" s="20"/>
      <c r="Y1575" s="20"/>
      <c r="Z1575" s="20"/>
      <c r="AA1575" s="39"/>
    </row>
    <row r="1576" spans="2:27" ht="15.75" customHeight="1">
      <c r="B1576" s="39"/>
      <c r="C1576" s="20"/>
      <c r="D1576" s="20"/>
      <c r="E1576" s="39"/>
      <c r="F1576" s="20"/>
      <c r="G1576" s="20"/>
      <c r="H1576" s="20"/>
      <c r="I1576" s="39"/>
      <c r="J1576" s="20"/>
      <c r="K1576" s="20"/>
      <c r="L1576" s="20"/>
      <c r="M1576" s="20"/>
      <c r="N1576" s="39"/>
      <c r="O1576" s="20" t="s">
        <v>488</v>
      </c>
      <c r="P1576" s="20" t="s">
        <v>488</v>
      </c>
      <c r="Q1576" s="20" t="s">
        <v>916</v>
      </c>
      <c r="R1576" s="20" t="s">
        <v>2295</v>
      </c>
      <c r="S1576" s="20">
        <v>30263738</v>
      </c>
      <c r="T1576" s="39"/>
      <c r="U1576" s="20"/>
      <c r="V1576" s="20"/>
      <c r="W1576" s="39"/>
      <c r="X1576" s="20"/>
      <c r="Y1576" s="20"/>
      <c r="Z1576" s="20"/>
      <c r="AA1576" s="39"/>
    </row>
    <row r="1577" spans="2:27" ht="15.75" customHeight="1">
      <c r="B1577" s="39"/>
      <c r="C1577" s="20"/>
      <c r="D1577" s="20"/>
      <c r="E1577" s="39"/>
      <c r="F1577" s="20"/>
      <c r="G1577" s="20"/>
      <c r="H1577" s="20"/>
      <c r="I1577" s="39"/>
      <c r="J1577" s="20"/>
      <c r="K1577" s="20"/>
      <c r="L1577" s="20"/>
      <c r="M1577" s="20"/>
      <c r="N1577" s="39"/>
      <c r="O1577" s="20" t="s">
        <v>488</v>
      </c>
      <c r="P1577" s="20" t="s">
        <v>488</v>
      </c>
      <c r="Q1577" s="20" t="s">
        <v>916</v>
      </c>
      <c r="R1577" s="20" t="s">
        <v>2361</v>
      </c>
      <c r="S1577" s="20">
        <v>30263749</v>
      </c>
      <c r="T1577" s="39"/>
      <c r="U1577" s="20"/>
      <c r="V1577" s="20"/>
      <c r="W1577" s="39"/>
      <c r="X1577" s="20"/>
      <c r="Y1577" s="20"/>
      <c r="Z1577" s="20"/>
      <c r="AA1577" s="39"/>
    </row>
    <row r="1578" spans="2:27" ht="15.75" customHeight="1">
      <c r="B1578" s="39"/>
      <c r="C1578" s="20"/>
      <c r="D1578" s="20"/>
      <c r="E1578" s="39"/>
      <c r="F1578" s="20"/>
      <c r="G1578" s="20"/>
      <c r="H1578" s="20"/>
      <c r="I1578" s="39"/>
      <c r="J1578" s="20"/>
      <c r="K1578" s="20"/>
      <c r="L1578" s="20"/>
      <c r="M1578" s="20"/>
      <c r="N1578" s="39"/>
      <c r="O1578" s="20" t="s">
        <v>488</v>
      </c>
      <c r="P1578" s="20" t="s">
        <v>488</v>
      </c>
      <c r="Q1578" s="20" t="s">
        <v>916</v>
      </c>
      <c r="R1578" s="20" t="s">
        <v>2287</v>
      </c>
      <c r="S1578" s="20">
        <v>30263717</v>
      </c>
      <c r="T1578" s="39"/>
      <c r="U1578" s="20"/>
      <c r="V1578" s="20"/>
      <c r="W1578" s="39"/>
      <c r="X1578" s="20"/>
      <c r="Y1578" s="20"/>
      <c r="Z1578" s="20"/>
      <c r="AA1578" s="39"/>
    </row>
    <row r="1579" spans="2:27" ht="15.75" customHeight="1">
      <c r="B1579" s="39"/>
      <c r="C1579" s="20"/>
      <c r="D1579" s="20"/>
      <c r="E1579" s="39"/>
      <c r="F1579" s="20"/>
      <c r="G1579" s="20"/>
      <c r="H1579" s="20"/>
      <c r="I1579" s="39"/>
      <c r="J1579" s="20"/>
      <c r="K1579" s="20"/>
      <c r="L1579" s="20"/>
      <c r="M1579" s="20"/>
      <c r="N1579" s="39"/>
      <c r="O1579" s="20" t="s">
        <v>488</v>
      </c>
      <c r="P1579" s="20" t="s">
        <v>488</v>
      </c>
      <c r="Q1579" s="20" t="s">
        <v>741</v>
      </c>
      <c r="R1579" s="20" t="s">
        <v>2362</v>
      </c>
      <c r="S1579" s="20">
        <v>30264068</v>
      </c>
      <c r="T1579" s="39"/>
      <c r="U1579" s="20"/>
      <c r="V1579" s="20"/>
      <c r="W1579" s="39"/>
      <c r="X1579" s="20"/>
      <c r="Y1579" s="20"/>
      <c r="Z1579" s="20"/>
      <c r="AA1579" s="39"/>
    </row>
    <row r="1580" spans="2:27" ht="15.75" customHeight="1">
      <c r="B1580" s="39"/>
      <c r="C1580" s="20"/>
      <c r="D1580" s="20"/>
      <c r="E1580" s="39"/>
      <c r="F1580" s="20"/>
      <c r="G1580" s="20"/>
      <c r="H1580" s="20"/>
      <c r="I1580" s="39"/>
      <c r="J1580" s="20"/>
      <c r="K1580" s="20"/>
      <c r="L1580" s="20"/>
      <c r="M1580" s="20"/>
      <c r="N1580" s="39"/>
      <c r="O1580" s="20" t="s">
        <v>488</v>
      </c>
      <c r="P1580" s="20" t="s">
        <v>488</v>
      </c>
      <c r="Q1580" s="20" t="s">
        <v>741</v>
      </c>
      <c r="R1580" s="20" t="s">
        <v>2294</v>
      </c>
      <c r="S1580" s="20">
        <v>30264071</v>
      </c>
      <c r="T1580" s="39"/>
      <c r="U1580" s="20"/>
      <c r="V1580" s="20"/>
      <c r="W1580" s="39"/>
      <c r="X1580" s="20"/>
      <c r="Y1580" s="20"/>
      <c r="Z1580" s="20"/>
      <c r="AA1580" s="39"/>
    </row>
    <row r="1581" spans="2:27" ht="15.75" customHeight="1">
      <c r="B1581" s="39"/>
      <c r="C1581" s="20"/>
      <c r="D1581" s="20"/>
      <c r="E1581" s="39"/>
      <c r="F1581" s="20"/>
      <c r="G1581" s="20"/>
      <c r="H1581" s="20"/>
      <c r="I1581" s="39"/>
      <c r="J1581" s="20"/>
      <c r="K1581" s="20"/>
      <c r="L1581" s="20"/>
      <c r="M1581" s="20"/>
      <c r="N1581" s="39"/>
      <c r="O1581" s="20" t="s">
        <v>488</v>
      </c>
      <c r="P1581" s="20" t="s">
        <v>488</v>
      </c>
      <c r="Q1581" s="20" t="s">
        <v>741</v>
      </c>
      <c r="R1581" s="20" t="s">
        <v>2363</v>
      </c>
      <c r="S1581" s="20">
        <v>30264072</v>
      </c>
      <c r="T1581" s="39"/>
      <c r="U1581" s="20"/>
      <c r="V1581" s="20"/>
      <c r="W1581" s="39"/>
      <c r="X1581" s="20"/>
      <c r="Y1581" s="20"/>
      <c r="Z1581" s="20"/>
      <c r="AA1581" s="39"/>
    </row>
    <row r="1582" spans="2:27" ht="15.75" customHeight="1">
      <c r="B1582" s="39"/>
      <c r="C1582" s="20"/>
      <c r="D1582" s="20"/>
      <c r="E1582" s="39"/>
      <c r="F1582" s="20"/>
      <c r="G1582" s="20"/>
      <c r="H1582" s="20"/>
      <c r="I1582" s="39"/>
      <c r="J1582" s="20"/>
      <c r="K1582" s="20"/>
      <c r="L1582" s="20"/>
      <c r="M1582" s="20"/>
      <c r="N1582" s="39"/>
      <c r="O1582" s="20" t="s">
        <v>488</v>
      </c>
      <c r="P1582" s="20" t="s">
        <v>488</v>
      </c>
      <c r="Q1582" s="20" t="s">
        <v>741</v>
      </c>
      <c r="R1582" s="20" t="s">
        <v>2364</v>
      </c>
      <c r="S1582" s="20">
        <v>30264073</v>
      </c>
      <c r="T1582" s="39"/>
      <c r="U1582" s="20"/>
      <c r="V1582" s="20"/>
      <c r="W1582" s="39"/>
      <c r="X1582" s="20"/>
      <c r="Y1582" s="20"/>
      <c r="Z1582" s="20"/>
      <c r="AA1582" s="39"/>
    </row>
    <row r="1583" spans="2:27" ht="15.75" customHeight="1">
      <c r="B1583" s="39"/>
      <c r="C1583" s="20"/>
      <c r="D1583" s="20"/>
      <c r="E1583" s="39"/>
      <c r="F1583" s="20"/>
      <c r="G1583" s="20"/>
      <c r="H1583" s="20"/>
      <c r="I1583" s="39"/>
      <c r="J1583" s="20"/>
      <c r="K1583" s="20"/>
      <c r="L1583" s="20"/>
      <c r="M1583" s="20"/>
      <c r="N1583" s="39"/>
      <c r="O1583" s="20" t="s">
        <v>488</v>
      </c>
      <c r="P1583" s="20" t="s">
        <v>488</v>
      </c>
      <c r="Q1583" s="20" t="s">
        <v>919</v>
      </c>
      <c r="R1583" s="20" t="s">
        <v>2365</v>
      </c>
      <c r="S1583" s="20">
        <v>30264256</v>
      </c>
      <c r="T1583" s="39"/>
      <c r="U1583" s="20"/>
      <c r="V1583" s="20"/>
      <c r="W1583" s="39"/>
      <c r="X1583" s="20"/>
      <c r="Y1583" s="20"/>
      <c r="Z1583" s="20"/>
      <c r="AA1583" s="39"/>
    </row>
    <row r="1584" spans="2:27" ht="15.75" customHeight="1">
      <c r="B1584" s="39"/>
      <c r="C1584" s="20"/>
      <c r="D1584" s="20"/>
      <c r="E1584" s="39"/>
      <c r="F1584" s="20"/>
      <c r="G1584" s="20"/>
      <c r="H1584" s="20"/>
      <c r="I1584" s="39"/>
      <c r="J1584" s="20"/>
      <c r="K1584" s="20"/>
      <c r="L1584" s="20"/>
      <c r="M1584" s="20"/>
      <c r="N1584" s="39"/>
      <c r="O1584" s="20" t="s">
        <v>488</v>
      </c>
      <c r="P1584" s="20" t="s">
        <v>488</v>
      </c>
      <c r="Q1584" s="20" t="s">
        <v>919</v>
      </c>
      <c r="R1584" s="20" t="s">
        <v>2366</v>
      </c>
      <c r="S1584" s="20">
        <v>30264259</v>
      </c>
      <c r="T1584" s="39"/>
      <c r="U1584" s="20"/>
      <c r="V1584" s="20"/>
      <c r="W1584" s="39"/>
      <c r="X1584" s="20"/>
      <c r="Y1584" s="20"/>
      <c r="Z1584" s="20"/>
      <c r="AA1584" s="39"/>
    </row>
    <row r="1585" spans="2:27" ht="15.75" customHeight="1">
      <c r="B1585" s="39"/>
      <c r="C1585" s="20"/>
      <c r="D1585" s="20"/>
      <c r="E1585" s="39"/>
      <c r="F1585" s="20"/>
      <c r="G1585" s="20"/>
      <c r="H1585" s="20"/>
      <c r="I1585" s="39"/>
      <c r="J1585" s="20"/>
      <c r="K1585" s="20"/>
      <c r="L1585" s="20"/>
      <c r="M1585" s="20"/>
      <c r="N1585" s="39"/>
      <c r="O1585" s="20" t="s">
        <v>488</v>
      </c>
      <c r="P1585" s="20" t="s">
        <v>488</v>
      </c>
      <c r="Q1585" s="20" t="s">
        <v>919</v>
      </c>
      <c r="R1585" s="20" t="s">
        <v>2367</v>
      </c>
      <c r="S1585" s="20">
        <v>30264260</v>
      </c>
      <c r="T1585" s="39"/>
      <c r="U1585" s="20"/>
      <c r="V1585" s="20"/>
      <c r="W1585" s="39"/>
      <c r="X1585" s="20"/>
      <c r="Y1585" s="20"/>
      <c r="Z1585" s="20"/>
      <c r="AA1585" s="39"/>
    </row>
    <row r="1586" spans="2:27" ht="15.75" customHeight="1">
      <c r="B1586" s="39"/>
      <c r="C1586" s="20"/>
      <c r="D1586" s="20"/>
      <c r="E1586" s="39"/>
      <c r="F1586" s="20"/>
      <c r="G1586" s="20"/>
      <c r="H1586" s="20"/>
      <c r="I1586" s="39"/>
      <c r="J1586" s="20"/>
      <c r="K1586" s="20"/>
      <c r="L1586" s="20"/>
      <c r="M1586" s="20"/>
      <c r="N1586" s="39"/>
      <c r="O1586" s="20" t="s">
        <v>488</v>
      </c>
      <c r="P1586" s="20" t="s">
        <v>488</v>
      </c>
      <c r="Q1586" s="20" t="s">
        <v>919</v>
      </c>
      <c r="R1586" s="20" t="s">
        <v>2368</v>
      </c>
      <c r="S1586" s="20">
        <v>30264261</v>
      </c>
      <c r="T1586" s="39"/>
      <c r="U1586" s="20"/>
      <c r="V1586" s="20"/>
      <c r="W1586" s="39"/>
      <c r="X1586" s="20"/>
      <c r="Y1586" s="20"/>
      <c r="Z1586" s="20"/>
      <c r="AA1586" s="39"/>
    </row>
    <row r="1587" spans="2:27" ht="15.75" customHeight="1">
      <c r="B1587" s="39"/>
      <c r="C1587" s="20"/>
      <c r="D1587" s="20"/>
      <c r="E1587" s="39"/>
      <c r="F1587" s="20"/>
      <c r="G1587" s="20"/>
      <c r="H1587" s="20"/>
      <c r="I1587" s="39"/>
      <c r="J1587" s="20"/>
      <c r="K1587" s="20"/>
      <c r="L1587" s="20"/>
      <c r="M1587" s="20"/>
      <c r="N1587" s="39"/>
      <c r="O1587" s="20" t="s">
        <v>488</v>
      </c>
      <c r="P1587" s="20" t="s">
        <v>488</v>
      </c>
      <c r="Q1587" s="20" t="s">
        <v>919</v>
      </c>
      <c r="R1587" s="20" t="s">
        <v>2369</v>
      </c>
      <c r="S1587" s="20">
        <v>30264262</v>
      </c>
      <c r="T1587" s="39"/>
      <c r="U1587" s="20"/>
      <c r="V1587" s="20"/>
      <c r="W1587" s="39"/>
      <c r="X1587" s="20"/>
      <c r="Y1587" s="20"/>
      <c r="Z1587" s="20"/>
      <c r="AA1587" s="39"/>
    </row>
    <row r="1588" spans="2:27" ht="15.75" customHeight="1">
      <c r="B1588" s="39"/>
      <c r="C1588" s="20"/>
      <c r="D1588" s="20"/>
      <c r="E1588" s="39"/>
      <c r="F1588" s="20"/>
      <c r="G1588" s="20"/>
      <c r="H1588" s="20"/>
      <c r="I1588" s="39"/>
      <c r="J1588" s="20"/>
      <c r="K1588" s="20"/>
      <c r="L1588" s="20"/>
      <c r="M1588" s="20"/>
      <c r="N1588" s="39"/>
      <c r="O1588" s="20" t="s">
        <v>488</v>
      </c>
      <c r="P1588" s="20" t="s">
        <v>488</v>
      </c>
      <c r="Q1588" s="20" t="s">
        <v>919</v>
      </c>
      <c r="R1588" s="20" t="s">
        <v>2370</v>
      </c>
      <c r="S1588" s="20">
        <v>30264291</v>
      </c>
      <c r="T1588" s="39"/>
      <c r="U1588" s="20"/>
      <c r="V1588" s="20"/>
      <c r="W1588" s="39"/>
      <c r="X1588" s="20"/>
      <c r="Y1588" s="20"/>
      <c r="Z1588" s="20"/>
      <c r="AA1588" s="39"/>
    </row>
    <row r="1589" spans="2:27" ht="15.75" customHeight="1">
      <c r="B1589" s="39"/>
      <c r="C1589" s="20"/>
      <c r="D1589" s="20"/>
      <c r="E1589" s="39"/>
      <c r="F1589" s="20"/>
      <c r="G1589" s="20"/>
      <c r="H1589" s="20"/>
      <c r="I1589" s="39"/>
      <c r="J1589" s="20"/>
      <c r="K1589" s="20"/>
      <c r="L1589" s="20"/>
      <c r="M1589" s="20"/>
      <c r="N1589" s="39"/>
      <c r="O1589" s="20" t="s">
        <v>488</v>
      </c>
      <c r="P1589" s="20" t="s">
        <v>488</v>
      </c>
      <c r="Q1589" s="20" t="s">
        <v>919</v>
      </c>
      <c r="R1589" s="20" t="s">
        <v>2371</v>
      </c>
      <c r="S1589" s="20">
        <v>30264292</v>
      </c>
      <c r="T1589" s="39"/>
      <c r="U1589" s="20"/>
      <c r="V1589" s="20"/>
      <c r="W1589" s="39"/>
      <c r="X1589" s="20"/>
      <c r="Y1589" s="20"/>
      <c r="Z1589" s="20"/>
      <c r="AA1589" s="39"/>
    </row>
    <row r="1590" spans="2:27" ht="15.75" customHeight="1">
      <c r="B1590" s="39"/>
      <c r="C1590" s="20"/>
      <c r="D1590" s="20"/>
      <c r="E1590" s="39"/>
      <c r="F1590" s="20"/>
      <c r="G1590" s="20"/>
      <c r="H1590" s="20"/>
      <c r="I1590" s="39"/>
      <c r="J1590" s="20"/>
      <c r="K1590" s="20"/>
      <c r="L1590" s="20"/>
      <c r="M1590" s="20"/>
      <c r="N1590" s="39"/>
      <c r="O1590" s="20" t="s">
        <v>488</v>
      </c>
      <c r="P1590" s="20" t="s">
        <v>488</v>
      </c>
      <c r="Q1590" s="20" t="s">
        <v>921</v>
      </c>
      <c r="R1590" s="20" t="s">
        <v>2372</v>
      </c>
      <c r="S1590" s="20">
        <v>30264807</v>
      </c>
      <c r="T1590" s="39"/>
      <c r="U1590" s="20"/>
      <c r="V1590" s="20"/>
      <c r="W1590" s="39"/>
      <c r="X1590" s="20"/>
      <c r="Y1590" s="20"/>
      <c r="Z1590" s="20"/>
      <c r="AA1590" s="39"/>
    </row>
    <row r="1591" spans="2:27" ht="15.75" customHeight="1">
      <c r="B1591" s="39"/>
      <c r="C1591" s="20"/>
      <c r="D1591" s="20"/>
      <c r="E1591" s="39"/>
      <c r="F1591" s="20"/>
      <c r="G1591" s="20"/>
      <c r="H1591" s="20"/>
      <c r="I1591" s="39"/>
      <c r="J1591" s="20"/>
      <c r="K1591" s="20"/>
      <c r="L1591" s="20"/>
      <c r="M1591" s="20"/>
      <c r="N1591" s="39"/>
      <c r="O1591" s="20" t="s">
        <v>488</v>
      </c>
      <c r="P1591" s="20" t="s">
        <v>488</v>
      </c>
      <c r="Q1591" s="20" t="s">
        <v>921</v>
      </c>
      <c r="R1591" s="20" t="s">
        <v>792</v>
      </c>
      <c r="S1591" s="20">
        <v>30264811</v>
      </c>
      <c r="T1591" s="39"/>
      <c r="U1591" s="20"/>
      <c r="V1591" s="20"/>
      <c r="W1591" s="39"/>
      <c r="X1591" s="20"/>
      <c r="Y1591" s="20"/>
      <c r="Z1591" s="20"/>
      <c r="AA1591" s="39"/>
    </row>
    <row r="1592" spans="2:27" ht="15.75" customHeight="1">
      <c r="B1592" s="39"/>
      <c r="C1592" s="20"/>
      <c r="D1592" s="20"/>
      <c r="E1592" s="39"/>
      <c r="F1592" s="20"/>
      <c r="G1592" s="20"/>
      <c r="H1592" s="20"/>
      <c r="I1592" s="39"/>
      <c r="J1592" s="20"/>
      <c r="K1592" s="20"/>
      <c r="L1592" s="20"/>
      <c r="M1592" s="20"/>
      <c r="N1592" s="39"/>
      <c r="O1592" s="20" t="s">
        <v>488</v>
      </c>
      <c r="P1592" s="20" t="s">
        <v>488</v>
      </c>
      <c r="Q1592" s="20" t="s">
        <v>921</v>
      </c>
      <c r="R1592" s="20" t="s">
        <v>794</v>
      </c>
      <c r="S1592" s="20">
        <v>30264812</v>
      </c>
      <c r="T1592" s="39"/>
      <c r="U1592" s="20"/>
      <c r="V1592" s="20"/>
      <c r="W1592" s="39"/>
      <c r="X1592" s="20"/>
      <c r="Y1592" s="20"/>
      <c r="Z1592" s="20"/>
      <c r="AA1592" s="39"/>
    </row>
    <row r="1593" spans="2:27" ht="15.75" customHeight="1">
      <c r="B1593" s="39"/>
      <c r="C1593" s="20"/>
      <c r="D1593" s="20"/>
      <c r="E1593" s="39"/>
      <c r="F1593" s="20"/>
      <c r="G1593" s="20"/>
      <c r="H1593" s="20"/>
      <c r="I1593" s="39"/>
      <c r="J1593" s="20"/>
      <c r="K1593" s="20"/>
      <c r="L1593" s="20"/>
      <c r="M1593" s="20"/>
      <c r="N1593" s="39"/>
      <c r="O1593" s="20" t="s">
        <v>488</v>
      </c>
      <c r="P1593" s="20" t="s">
        <v>488</v>
      </c>
      <c r="Q1593" s="20" t="s">
        <v>921</v>
      </c>
      <c r="R1593" s="20" t="s">
        <v>795</v>
      </c>
      <c r="S1593" s="20">
        <v>30264813</v>
      </c>
      <c r="T1593" s="39"/>
      <c r="U1593" s="20"/>
      <c r="V1593" s="20"/>
      <c r="W1593" s="39"/>
      <c r="X1593" s="20"/>
      <c r="Y1593" s="20"/>
      <c r="Z1593" s="20"/>
      <c r="AA1593" s="39"/>
    </row>
    <row r="1594" spans="2:27" ht="15.75" customHeight="1">
      <c r="B1594" s="39"/>
      <c r="C1594" s="20"/>
      <c r="D1594" s="20"/>
      <c r="E1594" s="39"/>
      <c r="F1594" s="20"/>
      <c r="G1594" s="20"/>
      <c r="H1594" s="20"/>
      <c r="I1594" s="39"/>
      <c r="J1594" s="20"/>
      <c r="K1594" s="20"/>
      <c r="L1594" s="20"/>
      <c r="M1594" s="20"/>
      <c r="N1594" s="39"/>
      <c r="O1594" s="20" t="s">
        <v>488</v>
      </c>
      <c r="P1594" s="20" t="s">
        <v>488</v>
      </c>
      <c r="Q1594" s="20" t="s">
        <v>921</v>
      </c>
      <c r="R1594" s="20" t="s">
        <v>2344</v>
      </c>
      <c r="S1594" s="20">
        <v>30264814</v>
      </c>
      <c r="T1594" s="39"/>
      <c r="U1594" s="20"/>
      <c r="V1594" s="20"/>
      <c r="W1594" s="39"/>
      <c r="X1594" s="20"/>
      <c r="Y1594" s="20"/>
      <c r="Z1594" s="20"/>
      <c r="AA1594" s="39"/>
    </row>
    <row r="1595" spans="2:27" ht="15.75" customHeight="1">
      <c r="B1595" s="39"/>
      <c r="C1595" s="20"/>
      <c r="D1595" s="20"/>
      <c r="E1595" s="39"/>
      <c r="F1595" s="20"/>
      <c r="G1595" s="20"/>
      <c r="H1595" s="20"/>
      <c r="I1595" s="39"/>
      <c r="J1595" s="20"/>
      <c r="K1595" s="20"/>
      <c r="L1595" s="20"/>
      <c r="M1595" s="20"/>
      <c r="N1595" s="39"/>
      <c r="O1595" s="20" t="s">
        <v>488</v>
      </c>
      <c r="P1595" s="20" t="s">
        <v>488</v>
      </c>
      <c r="Q1595" s="20" t="s">
        <v>923</v>
      </c>
      <c r="R1595" s="20" t="s">
        <v>2373</v>
      </c>
      <c r="S1595" s="20">
        <v>30265042</v>
      </c>
      <c r="T1595" s="39"/>
      <c r="U1595" s="20"/>
      <c r="V1595" s="20"/>
      <c r="W1595" s="39"/>
      <c r="X1595" s="20"/>
      <c r="Y1595" s="20"/>
      <c r="Z1595" s="20"/>
      <c r="AA1595" s="39"/>
    </row>
    <row r="1596" spans="2:27" ht="15.75" customHeight="1">
      <c r="B1596" s="39"/>
      <c r="C1596" s="20"/>
      <c r="D1596" s="20"/>
      <c r="E1596" s="39"/>
      <c r="F1596" s="20"/>
      <c r="G1596" s="20"/>
      <c r="H1596" s="20"/>
      <c r="I1596" s="39"/>
      <c r="J1596" s="20"/>
      <c r="K1596" s="20"/>
      <c r="L1596" s="20"/>
      <c r="M1596" s="20"/>
      <c r="N1596" s="39"/>
      <c r="O1596" s="20" t="s">
        <v>488</v>
      </c>
      <c r="P1596" s="20" t="s">
        <v>488</v>
      </c>
      <c r="Q1596" s="20" t="s">
        <v>923</v>
      </c>
      <c r="R1596" s="20" t="s">
        <v>2374</v>
      </c>
      <c r="S1596" s="20">
        <v>30265044</v>
      </c>
      <c r="T1596" s="39"/>
      <c r="U1596" s="20"/>
      <c r="V1596" s="20"/>
      <c r="W1596" s="39"/>
      <c r="X1596" s="20"/>
      <c r="Y1596" s="20"/>
      <c r="Z1596" s="20"/>
      <c r="AA1596" s="39"/>
    </row>
    <row r="1597" spans="2:27" ht="15.75" customHeight="1">
      <c r="B1597" s="39"/>
      <c r="C1597" s="20"/>
      <c r="D1597" s="20"/>
      <c r="E1597" s="39"/>
      <c r="F1597" s="20"/>
      <c r="G1597" s="20"/>
      <c r="H1597" s="20"/>
      <c r="I1597" s="39"/>
      <c r="J1597" s="20"/>
      <c r="K1597" s="20"/>
      <c r="L1597" s="20"/>
      <c r="M1597" s="20"/>
      <c r="N1597" s="39"/>
      <c r="O1597" s="20" t="s">
        <v>488</v>
      </c>
      <c r="P1597" s="20" t="s">
        <v>488</v>
      </c>
      <c r="Q1597" s="20" t="s">
        <v>923</v>
      </c>
      <c r="R1597" s="20" t="s">
        <v>2375</v>
      </c>
      <c r="S1597" s="20">
        <v>30265045</v>
      </c>
      <c r="T1597" s="39"/>
      <c r="U1597" s="20"/>
      <c r="V1597" s="20"/>
      <c r="W1597" s="39"/>
      <c r="X1597" s="20"/>
      <c r="Y1597" s="20"/>
      <c r="Z1597" s="20"/>
      <c r="AA1597" s="39"/>
    </row>
    <row r="1598" spans="2:27" ht="15.75" customHeight="1">
      <c r="B1598" s="39"/>
      <c r="C1598" s="20"/>
      <c r="D1598" s="20"/>
      <c r="E1598" s="39"/>
      <c r="F1598" s="20"/>
      <c r="G1598" s="20"/>
      <c r="H1598" s="20"/>
      <c r="I1598" s="39"/>
      <c r="J1598" s="20"/>
      <c r="K1598" s="20"/>
      <c r="L1598" s="20"/>
      <c r="M1598" s="20"/>
      <c r="N1598" s="39"/>
      <c r="O1598" s="20" t="s">
        <v>488</v>
      </c>
      <c r="P1598" s="20" t="s">
        <v>488</v>
      </c>
      <c r="Q1598" s="20" t="s">
        <v>923</v>
      </c>
      <c r="R1598" s="20" t="s">
        <v>2283</v>
      </c>
      <c r="S1598" s="20">
        <v>30265046</v>
      </c>
      <c r="T1598" s="39"/>
      <c r="U1598" s="20"/>
      <c r="V1598" s="20"/>
      <c r="W1598" s="39"/>
      <c r="X1598" s="20"/>
      <c r="Y1598" s="20"/>
      <c r="Z1598" s="20"/>
      <c r="AA1598" s="39"/>
    </row>
    <row r="1599" spans="2:27" ht="15.75" customHeight="1">
      <c r="B1599" s="39"/>
      <c r="C1599" s="20"/>
      <c r="D1599" s="20"/>
      <c r="E1599" s="39"/>
      <c r="F1599" s="20"/>
      <c r="G1599" s="20"/>
      <c r="H1599" s="20"/>
      <c r="I1599" s="39"/>
      <c r="J1599" s="20"/>
      <c r="K1599" s="20"/>
      <c r="L1599" s="20"/>
      <c r="M1599" s="20"/>
      <c r="N1599" s="39"/>
      <c r="O1599" s="20" t="s">
        <v>488</v>
      </c>
      <c r="P1599" s="20" t="s">
        <v>488</v>
      </c>
      <c r="Q1599" s="20" t="s">
        <v>923</v>
      </c>
      <c r="R1599" s="20" t="s">
        <v>2376</v>
      </c>
      <c r="S1599" s="20">
        <v>30265047</v>
      </c>
      <c r="T1599" s="39"/>
      <c r="U1599" s="20"/>
      <c r="V1599" s="20"/>
      <c r="W1599" s="39"/>
      <c r="X1599" s="20"/>
      <c r="Y1599" s="20"/>
      <c r="Z1599" s="20"/>
      <c r="AA1599" s="39"/>
    </row>
    <row r="1600" spans="2:27" ht="15.75" customHeight="1">
      <c r="B1600" s="39"/>
      <c r="C1600" s="20"/>
      <c r="D1600" s="20"/>
      <c r="E1600" s="39"/>
      <c r="F1600" s="20"/>
      <c r="G1600" s="20"/>
      <c r="H1600" s="20"/>
      <c r="I1600" s="39"/>
      <c r="J1600" s="20"/>
      <c r="K1600" s="20"/>
      <c r="L1600" s="20"/>
      <c r="M1600" s="20"/>
      <c r="N1600" s="39"/>
      <c r="O1600" s="20" t="s">
        <v>488</v>
      </c>
      <c r="P1600" s="20" t="s">
        <v>488</v>
      </c>
      <c r="Q1600" s="20" t="s">
        <v>923</v>
      </c>
      <c r="R1600" s="20" t="s">
        <v>2377</v>
      </c>
      <c r="S1600" s="20">
        <v>30265051</v>
      </c>
      <c r="T1600" s="39"/>
      <c r="U1600" s="20"/>
      <c r="V1600" s="20"/>
      <c r="W1600" s="39"/>
      <c r="X1600" s="20"/>
      <c r="Y1600" s="20"/>
      <c r="Z1600" s="20"/>
      <c r="AA1600" s="39"/>
    </row>
    <row r="1601" spans="2:27" ht="15.75" customHeight="1">
      <c r="B1601" s="39"/>
      <c r="C1601" s="20"/>
      <c r="D1601" s="20"/>
      <c r="E1601" s="39"/>
      <c r="F1601" s="20"/>
      <c r="G1601" s="20"/>
      <c r="H1601" s="20"/>
      <c r="I1601" s="39"/>
      <c r="J1601" s="20"/>
      <c r="K1601" s="20"/>
      <c r="L1601" s="20"/>
      <c r="M1601" s="20"/>
      <c r="N1601" s="39"/>
      <c r="O1601" s="20" t="s">
        <v>488</v>
      </c>
      <c r="P1601" s="20" t="s">
        <v>488</v>
      </c>
      <c r="Q1601" s="20" t="s">
        <v>925</v>
      </c>
      <c r="R1601" s="20" t="s">
        <v>1743</v>
      </c>
      <c r="S1601" s="20">
        <v>30265431</v>
      </c>
      <c r="T1601" s="39"/>
      <c r="U1601" s="20"/>
      <c r="V1601" s="20"/>
      <c r="W1601" s="39"/>
      <c r="X1601" s="20"/>
      <c r="Y1601" s="20"/>
      <c r="Z1601" s="20"/>
      <c r="AA1601" s="39"/>
    </row>
    <row r="1602" spans="2:27" ht="15.75" customHeight="1">
      <c r="B1602" s="39"/>
      <c r="C1602" s="20"/>
      <c r="D1602" s="20"/>
      <c r="E1602" s="39"/>
      <c r="F1602" s="20"/>
      <c r="G1602" s="20"/>
      <c r="H1602" s="20"/>
      <c r="I1602" s="39"/>
      <c r="J1602" s="20"/>
      <c r="K1602" s="20"/>
      <c r="L1602" s="20"/>
      <c r="M1602" s="20"/>
      <c r="N1602" s="39"/>
      <c r="O1602" s="20" t="s">
        <v>488</v>
      </c>
      <c r="P1602" s="20" t="s">
        <v>488</v>
      </c>
      <c r="Q1602" s="20" t="s">
        <v>925</v>
      </c>
      <c r="R1602" s="20" t="s">
        <v>1744</v>
      </c>
      <c r="S1602" s="20">
        <v>30265432</v>
      </c>
      <c r="T1602" s="39"/>
      <c r="U1602" s="20"/>
      <c r="V1602" s="20"/>
      <c r="W1602" s="39"/>
      <c r="X1602" s="20"/>
      <c r="Y1602" s="20"/>
      <c r="Z1602" s="20"/>
      <c r="AA1602" s="39"/>
    </row>
    <row r="1603" spans="2:27" ht="15.75" customHeight="1">
      <c r="B1603" s="39"/>
      <c r="C1603" s="20"/>
      <c r="D1603" s="20"/>
      <c r="E1603" s="39"/>
      <c r="F1603" s="20"/>
      <c r="G1603" s="20"/>
      <c r="H1603" s="20"/>
      <c r="I1603" s="39"/>
      <c r="J1603" s="20"/>
      <c r="K1603" s="20"/>
      <c r="L1603" s="20"/>
      <c r="M1603" s="20"/>
      <c r="N1603" s="39"/>
      <c r="O1603" s="20" t="s">
        <v>488</v>
      </c>
      <c r="P1603" s="20" t="s">
        <v>488</v>
      </c>
      <c r="Q1603" s="20" t="s">
        <v>925</v>
      </c>
      <c r="R1603" s="20" t="s">
        <v>1745</v>
      </c>
      <c r="S1603" s="20">
        <v>30265433</v>
      </c>
      <c r="T1603" s="39"/>
      <c r="U1603" s="20"/>
      <c r="V1603" s="20"/>
      <c r="W1603" s="39"/>
      <c r="X1603" s="20"/>
      <c r="Y1603" s="20"/>
      <c r="Z1603" s="20"/>
      <c r="AA1603" s="39"/>
    </row>
    <row r="1604" spans="2:27" ht="15.75" customHeight="1">
      <c r="B1604" s="39"/>
      <c r="C1604" s="20"/>
      <c r="D1604" s="20"/>
      <c r="E1604" s="39"/>
      <c r="F1604" s="20"/>
      <c r="G1604" s="20"/>
      <c r="H1604" s="20"/>
      <c r="I1604" s="39"/>
      <c r="J1604" s="20"/>
      <c r="K1604" s="20"/>
      <c r="L1604" s="20"/>
      <c r="M1604" s="20"/>
      <c r="N1604" s="39"/>
      <c r="O1604" s="20" t="s">
        <v>488</v>
      </c>
      <c r="P1604" s="20" t="s">
        <v>488</v>
      </c>
      <c r="Q1604" s="20" t="s">
        <v>925</v>
      </c>
      <c r="R1604" s="20" t="s">
        <v>1746</v>
      </c>
      <c r="S1604" s="20">
        <v>30265434</v>
      </c>
      <c r="T1604" s="39"/>
      <c r="U1604" s="20"/>
      <c r="V1604" s="20"/>
      <c r="W1604" s="39"/>
      <c r="X1604" s="20"/>
      <c r="Y1604" s="20"/>
      <c r="Z1604" s="20"/>
      <c r="AA1604" s="39"/>
    </row>
    <row r="1605" spans="2:27" ht="15.75" customHeight="1">
      <c r="B1605" s="39"/>
      <c r="C1605" s="20"/>
      <c r="D1605" s="20"/>
      <c r="E1605" s="39"/>
      <c r="F1605" s="20"/>
      <c r="G1605" s="20"/>
      <c r="H1605" s="20"/>
      <c r="I1605" s="39"/>
      <c r="J1605" s="20"/>
      <c r="K1605" s="20"/>
      <c r="L1605" s="20"/>
      <c r="M1605" s="20"/>
      <c r="N1605" s="39"/>
      <c r="O1605" s="20" t="s">
        <v>488</v>
      </c>
      <c r="P1605" s="20" t="s">
        <v>488</v>
      </c>
      <c r="Q1605" s="20" t="s">
        <v>925</v>
      </c>
      <c r="R1605" s="20" t="s">
        <v>2378</v>
      </c>
      <c r="S1605" s="20">
        <v>30265435</v>
      </c>
      <c r="T1605" s="39"/>
      <c r="U1605" s="20"/>
      <c r="V1605" s="20"/>
      <c r="W1605" s="39"/>
      <c r="X1605" s="20"/>
      <c r="Y1605" s="20"/>
      <c r="Z1605" s="20"/>
      <c r="AA1605" s="39"/>
    </row>
    <row r="1606" spans="2:27" ht="15.75" customHeight="1">
      <c r="B1606" s="39"/>
      <c r="C1606" s="20"/>
      <c r="D1606" s="20"/>
      <c r="E1606" s="39"/>
      <c r="F1606" s="20"/>
      <c r="G1606" s="20"/>
      <c r="H1606" s="20"/>
      <c r="I1606" s="39"/>
      <c r="J1606" s="20"/>
      <c r="K1606" s="20"/>
      <c r="L1606" s="20"/>
      <c r="M1606" s="20"/>
      <c r="N1606" s="39"/>
      <c r="O1606" s="20" t="s">
        <v>488</v>
      </c>
      <c r="P1606" s="20" t="s">
        <v>488</v>
      </c>
      <c r="Q1606" s="20" t="s">
        <v>648</v>
      </c>
      <c r="R1606" s="20" t="s">
        <v>2379</v>
      </c>
      <c r="S1606" s="20">
        <v>30266211</v>
      </c>
      <c r="T1606" s="39"/>
      <c r="U1606" s="20"/>
      <c r="V1606" s="20"/>
      <c r="W1606" s="39"/>
      <c r="X1606" s="20"/>
      <c r="Y1606" s="20"/>
      <c r="Z1606" s="20"/>
      <c r="AA1606" s="39"/>
    </row>
    <row r="1607" spans="2:27" ht="15.75" customHeight="1">
      <c r="B1607" s="39"/>
      <c r="C1607" s="20"/>
      <c r="D1607" s="20"/>
      <c r="E1607" s="39"/>
      <c r="F1607" s="20"/>
      <c r="G1607" s="20"/>
      <c r="H1607" s="20"/>
      <c r="I1607" s="39"/>
      <c r="J1607" s="20"/>
      <c r="K1607" s="20"/>
      <c r="L1607" s="20"/>
      <c r="M1607" s="20"/>
      <c r="N1607" s="39"/>
      <c r="O1607" s="20" t="s">
        <v>488</v>
      </c>
      <c r="P1607" s="20" t="s">
        <v>488</v>
      </c>
      <c r="Q1607" s="20" t="s">
        <v>648</v>
      </c>
      <c r="R1607" s="20" t="s">
        <v>2380</v>
      </c>
      <c r="S1607" s="20">
        <v>30266213</v>
      </c>
      <c r="T1607" s="39"/>
      <c r="U1607" s="20"/>
      <c r="V1607" s="20"/>
      <c r="W1607" s="39"/>
      <c r="X1607" s="20"/>
      <c r="Y1607" s="20"/>
      <c r="Z1607" s="20"/>
      <c r="AA1607" s="39"/>
    </row>
    <row r="1608" spans="2:27" ht="15.75" customHeight="1">
      <c r="B1608" s="39"/>
      <c r="C1608" s="20"/>
      <c r="D1608" s="20"/>
      <c r="E1608" s="39"/>
      <c r="F1608" s="20"/>
      <c r="G1608" s="20"/>
      <c r="H1608" s="20"/>
      <c r="I1608" s="39"/>
      <c r="J1608" s="20"/>
      <c r="K1608" s="20"/>
      <c r="L1608" s="20"/>
      <c r="M1608" s="20"/>
      <c r="N1608" s="39"/>
      <c r="O1608" s="20" t="s">
        <v>488</v>
      </c>
      <c r="P1608" s="20" t="s">
        <v>488</v>
      </c>
      <c r="Q1608" s="20" t="s">
        <v>648</v>
      </c>
      <c r="R1608" s="20" t="s">
        <v>2381</v>
      </c>
      <c r="S1608" s="20">
        <v>30266220</v>
      </c>
      <c r="T1608" s="39"/>
      <c r="U1608" s="20"/>
      <c r="V1608" s="20"/>
      <c r="W1608" s="39"/>
      <c r="X1608" s="20"/>
      <c r="Y1608" s="20"/>
      <c r="Z1608" s="20"/>
      <c r="AA1608" s="39"/>
    </row>
    <row r="1609" spans="2:27" ht="15.75" customHeight="1">
      <c r="B1609" s="39"/>
      <c r="C1609" s="20"/>
      <c r="D1609" s="20"/>
      <c r="E1609" s="39"/>
      <c r="F1609" s="20"/>
      <c r="G1609" s="20"/>
      <c r="H1609" s="20"/>
      <c r="I1609" s="39"/>
      <c r="J1609" s="20"/>
      <c r="K1609" s="20"/>
      <c r="L1609" s="20"/>
      <c r="M1609" s="20"/>
      <c r="N1609" s="39"/>
      <c r="O1609" s="20" t="s">
        <v>488</v>
      </c>
      <c r="P1609" s="20" t="s">
        <v>488</v>
      </c>
      <c r="Q1609" s="20" t="s">
        <v>648</v>
      </c>
      <c r="R1609" s="20" t="s">
        <v>2382</v>
      </c>
      <c r="S1609" s="20">
        <v>30266227</v>
      </c>
      <c r="T1609" s="39"/>
      <c r="U1609" s="20"/>
      <c r="V1609" s="20"/>
      <c r="W1609" s="39"/>
      <c r="X1609" s="20"/>
      <c r="Y1609" s="20"/>
      <c r="Z1609" s="20"/>
      <c r="AA1609" s="39"/>
    </row>
    <row r="1610" spans="2:27" ht="15.75" customHeight="1">
      <c r="B1610" s="39"/>
      <c r="C1610" s="20"/>
      <c r="D1610" s="20"/>
      <c r="E1610" s="39"/>
      <c r="F1610" s="20"/>
      <c r="G1610" s="20"/>
      <c r="H1610" s="20"/>
      <c r="I1610" s="39"/>
      <c r="J1610" s="20"/>
      <c r="K1610" s="20"/>
      <c r="L1610" s="20"/>
      <c r="M1610" s="20"/>
      <c r="N1610" s="39"/>
      <c r="O1610" s="20" t="s">
        <v>488</v>
      </c>
      <c r="P1610" s="20" t="s">
        <v>488</v>
      </c>
      <c r="Q1610" s="20" t="s">
        <v>648</v>
      </c>
      <c r="R1610" s="20" t="s">
        <v>2383</v>
      </c>
      <c r="S1610" s="20">
        <v>30266233</v>
      </c>
      <c r="T1610" s="39"/>
      <c r="U1610" s="20"/>
      <c r="V1610" s="20"/>
      <c r="W1610" s="39"/>
      <c r="X1610" s="20"/>
      <c r="Y1610" s="20"/>
      <c r="Z1610" s="20"/>
      <c r="AA1610" s="39"/>
    </row>
    <row r="1611" spans="2:27" ht="15.75" customHeight="1">
      <c r="B1611" s="39"/>
      <c r="C1611" s="20"/>
      <c r="D1611" s="20"/>
      <c r="E1611" s="39"/>
      <c r="F1611" s="20"/>
      <c r="G1611" s="20"/>
      <c r="H1611" s="20"/>
      <c r="I1611" s="39"/>
      <c r="J1611" s="20"/>
      <c r="K1611" s="20"/>
      <c r="L1611" s="20"/>
      <c r="M1611" s="20"/>
      <c r="N1611" s="39"/>
      <c r="O1611" s="20" t="s">
        <v>488</v>
      </c>
      <c r="P1611" s="20" t="s">
        <v>488</v>
      </c>
      <c r="Q1611" s="20" t="s">
        <v>648</v>
      </c>
      <c r="R1611" s="20" t="s">
        <v>2384</v>
      </c>
      <c r="S1611" s="20">
        <v>30266240</v>
      </c>
      <c r="T1611" s="39"/>
      <c r="U1611" s="20"/>
      <c r="V1611" s="20"/>
      <c r="W1611" s="39"/>
      <c r="X1611" s="20"/>
      <c r="Y1611" s="20"/>
      <c r="Z1611" s="20"/>
      <c r="AA1611" s="39"/>
    </row>
    <row r="1612" spans="2:27" ht="15.75" customHeight="1">
      <c r="B1612" s="39"/>
      <c r="C1612" s="20"/>
      <c r="D1612" s="20"/>
      <c r="E1612" s="39"/>
      <c r="F1612" s="20"/>
      <c r="G1612" s="20"/>
      <c r="H1612" s="20"/>
      <c r="I1612" s="39"/>
      <c r="J1612" s="20"/>
      <c r="K1612" s="20"/>
      <c r="L1612" s="20"/>
      <c r="M1612" s="20"/>
      <c r="N1612" s="39"/>
      <c r="O1612" s="20" t="s">
        <v>488</v>
      </c>
      <c r="P1612" s="20" t="s">
        <v>488</v>
      </c>
      <c r="Q1612" s="20" t="s">
        <v>648</v>
      </c>
      <c r="R1612" s="20" t="s">
        <v>1864</v>
      </c>
      <c r="S1612" s="20">
        <v>30266247</v>
      </c>
      <c r="T1612" s="39"/>
      <c r="U1612" s="20"/>
      <c r="V1612" s="20"/>
      <c r="W1612" s="39"/>
      <c r="X1612" s="20"/>
      <c r="Y1612" s="20"/>
      <c r="Z1612" s="20"/>
      <c r="AA1612" s="39"/>
    </row>
    <row r="1613" spans="2:27" ht="15.75" customHeight="1">
      <c r="B1613" s="39"/>
      <c r="C1613" s="20"/>
      <c r="D1613" s="20"/>
      <c r="E1613" s="39"/>
      <c r="F1613" s="20"/>
      <c r="G1613" s="20"/>
      <c r="H1613" s="20"/>
      <c r="I1613" s="39"/>
      <c r="J1613" s="20"/>
      <c r="K1613" s="20"/>
      <c r="L1613" s="20"/>
      <c r="M1613" s="20"/>
      <c r="N1613" s="39"/>
      <c r="O1613" s="20" t="s">
        <v>488</v>
      </c>
      <c r="P1613" s="20" t="s">
        <v>488</v>
      </c>
      <c r="Q1613" s="20" t="s">
        <v>648</v>
      </c>
      <c r="R1613" s="20" t="s">
        <v>2385</v>
      </c>
      <c r="S1613" s="20">
        <v>30266254</v>
      </c>
      <c r="T1613" s="39"/>
      <c r="U1613" s="20"/>
      <c r="V1613" s="20"/>
      <c r="W1613" s="39"/>
      <c r="X1613" s="20"/>
      <c r="Y1613" s="20"/>
      <c r="Z1613" s="20"/>
      <c r="AA1613" s="39"/>
    </row>
    <row r="1614" spans="2:27" ht="15.75" customHeight="1">
      <c r="B1614" s="39"/>
      <c r="C1614" s="20"/>
      <c r="D1614" s="20"/>
      <c r="E1614" s="39"/>
      <c r="F1614" s="20"/>
      <c r="G1614" s="20"/>
      <c r="H1614" s="20"/>
      <c r="I1614" s="39"/>
      <c r="J1614" s="20"/>
      <c r="K1614" s="20"/>
      <c r="L1614" s="20"/>
      <c r="M1614" s="20"/>
      <c r="N1614" s="39"/>
      <c r="O1614" s="20" t="s">
        <v>488</v>
      </c>
      <c r="P1614" s="20" t="s">
        <v>488</v>
      </c>
      <c r="Q1614" s="20" t="s">
        <v>648</v>
      </c>
      <c r="R1614" s="20" t="s">
        <v>2386</v>
      </c>
      <c r="S1614" s="20">
        <v>30266261</v>
      </c>
      <c r="T1614" s="39"/>
      <c r="U1614" s="20"/>
      <c r="V1614" s="20"/>
      <c r="W1614" s="39"/>
      <c r="X1614" s="20"/>
      <c r="Y1614" s="20"/>
      <c r="Z1614" s="20"/>
      <c r="AA1614" s="39"/>
    </row>
    <row r="1615" spans="2:27" ht="15.75" customHeight="1">
      <c r="B1615" s="39"/>
      <c r="C1615" s="20"/>
      <c r="D1615" s="20"/>
      <c r="E1615" s="39"/>
      <c r="F1615" s="20"/>
      <c r="G1615" s="20"/>
      <c r="H1615" s="20"/>
      <c r="I1615" s="39"/>
      <c r="J1615" s="20"/>
      <c r="K1615" s="20"/>
      <c r="L1615" s="20"/>
      <c r="M1615" s="20"/>
      <c r="N1615" s="39"/>
      <c r="O1615" s="20" t="s">
        <v>488</v>
      </c>
      <c r="P1615" s="20" t="s">
        <v>488</v>
      </c>
      <c r="Q1615" s="20" t="s">
        <v>648</v>
      </c>
      <c r="R1615" s="20" t="s">
        <v>2387</v>
      </c>
      <c r="S1615" s="20">
        <v>30266267</v>
      </c>
      <c r="T1615" s="39"/>
      <c r="U1615" s="20"/>
      <c r="V1615" s="20"/>
      <c r="W1615" s="39"/>
      <c r="X1615" s="20"/>
      <c r="Y1615" s="20"/>
      <c r="Z1615" s="20"/>
      <c r="AA1615" s="39"/>
    </row>
    <row r="1616" spans="2:27" ht="15.75" customHeight="1">
      <c r="B1616" s="39"/>
      <c r="C1616" s="20"/>
      <c r="D1616" s="20"/>
      <c r="E1616" s="39"/>
      <c r="F1616" s="20"/>
      <c r="G1616" s="20"/>
      <c r="H1616" s="20"/>
      <c r="I1616" s="39"/>
      <c r="J1616" s="20"/>
      <c r="K1616" s="20"/>
      <c r="L1616" s="20"/>
      <c r="M1616" s="20"/>
      <c r="N1616" s="39"/>
      <c r="O1616" s="20" t="s">
        <v>488</v>
      </c>
      <c r="P1616" s="20" t="s">
        <v>488</v>
      </c>
      <c r="Q1616" s="20" t="s">
        <v>648</v>
      </c>
      <c r="R1616" s="20" t="s">
        <v>2388</v>
      </c>
      <c r="S1616" s="20">
        <v>30266274</v>
      </c>
      <c r="T1616" s="39"/>
      <c r="U1616" s="20"/>
      <c r="V1616" s="20"/>
      <c r="W1616" s="39"/>
      <c r="X1616" s="20"/>
      <c r="Y1616" s="20"/>
      <c r="Z1616" s="20"/>
      <c r="AA1616" s="39"/>
    </row>
    <row r="1617" spans="2:27" ht="15.75" customHeight="1">
      <c r="B1617" s="39"/>
      <c r="C1617" s="20"/>
      <c r="D1617" s="20"/>
      <c r="E1617" s="39"/>
      <c r="F1617" s="20"/>
      <c r="G1617" s="20"/>
      <c r="H1617" s="20"/>
      <c r="I1617" s="39"/>
      <c r="J1617" s="20"/>
      <c r="K1617" s="20"/>
      <c r="L1617" s="20"/>
      <c r="M1617" s="20"/>
      <c r="N1617" s="39"/>
      <c r="O1617" s="20" t="s">
        <v>488</v>
      </c>
      <c r="P1617" s="20" t="s">
        <v>488</v>
      </c>
      <c r="Q1617" s="20" t="s">
        <v>648</v>
      </c>
      <c r="R1617" s="20" t="s">
        <v>2389</v>
      </c>
      <c r="S1617" s="20">
        <v>30266281</v>
      </c>
      <c r="T1617" s="39"/>
      <c r="U1617" s="20"/>
      <c r="V1617" s="20"/>
      <c r="W1617" s="39"/>
      <c r="X1617" s="20"/>
      <c r="Y1617" s="20"/>
      <c r="Z1617" s="20"/>
      <c r="AA1617" s="39"/>
    </row>
    <row r="1618" spans="2:27" ht="15.75" customHeight="1">
      <c r="B1618" s="39"/>
      <c r="C1618" s="20"/>
      <c r="D1618" s="20"/>
      <c r="E1618" s="39"/>
      <c r="F1618" s="20"/>
      <c r="G1618" s="20"/>
      <c r="H1618" s="20"/>
      <c r="I1618" s="39"/>
      <c r="J1618" s="20"/>
      <c r="K1618" s="20"/>
      <c r="L1618" s="20"/>
      <c r="M1618" s="20"/>
      <c r="N1618" s="39"/>
      <c r="O1618" s="20" t="s">
        <v>488</v>
      </c>
      <c r="P1618" s="20" t="s">
        <v>488</v>
      </c>
      <c r="Q1618" s="20" t="s">
        <v>648</v>
      </c>
      <c r="R1618" s="20" t="s">
        <v>2390</v>
      </c>
      <c r="S1618" s="20">
        <v>30266288</v>
      </c>
      <c r="T1618" s="39"/>
      <c r="U1618" s="20"/>
      <c r="V1618" s="20"/>
      <c r="W1618" s="39"/>
      <c r="X1618" s="20"/>
      <c r="Y1618" s="20"/>
      <c r="Z1618" s="20"/>
      <c r="AA1618" s="39"/>
    </row>
    <row r="1619" spans="2:27" ht="15.75" customHeight="1">
      <c r="B1619" s="39"/>
      <c r="C1619" s="20"/>
      <c r="D1619" s="20"/>
      <c r="E1619" s="39"/>
      <c r="F1619" s="20"/>
      <c r="G1619" s="20"/>
      <c r="H1619" s="20"/>
      <c r="I1619" s="39"/>
      <c r="J1619" s="20"/>
      <c r="K1619" s="20"/>
      <c r="L1619" s="20"/>
      <c r="M1619" s="20"/>
      <c r="N1619" s="39"/>
      <c r="O1619" s="20" t="s">
        <v>488</v>
      </c>
      <c r="P1619" s="20" t="s">
        <v>488</v>
      </c>
      <c r="Q1619" s="20" t="s">
        <v>648</v>
      </c>
      <c r="R1619" s="20" t="s">
        <v>2391</v>
      </c>
      <c r="S1619" s="20">
        <v>30266294</v>
      </c>
      <c r="T1619" s="39"/>
      <c r="U1619" s="20"/>
      <c r="V1619" s="20"/>
      <c r="W1619" s="39"/>
      <c r="X1619" s="20"/>
      <c r="Y1619" s="20"/>
      <c r="Z1619" s="20"/>
      <c r="AA1619" s="39"/>
    </row>
    <row r="1620" spans="2:27" ht="15.75" customHeight="1">
      <c r="B1620" s="39"/>
      <c r="C1620" s="20"/>
      <c r="D1620" s="20"/>
      <c r="E1620" s="39"/>
      <c r="F1620" s="20"/>
      <c r="G1620" s="20"/>
      <c r="H1620" s="20"/>
      <c r="I1620" s="39"/>
      <c r="J1620" s="20"/>
      <c r="K1620" s="20"/>
      <c r="L1620" s="20"/>
      <c r="M1620" s="20"/>
      <c r="N1620" s="39"/>
      <c r="O1620" s="20" t="s">
        <v>488</v>
      </c>
      <c r="P1620" s="20" t="s">
        <v>488</v>
      </c>
      <c r="Q1620" s="20" t="s">
        <v>927</v>
      </c>
      <c r="R1620" s="20" t="s">
        <v>2392</v>
      </c>
      <c r="S1620" s="20">
        <v>30266352</v>
      </c>
      <c r="T1620" s="39"/>
      <c r="U1620" s="20"/>
      <c r="V1620" s="20"/>
      <c r="W1620" s="39"/>
      <c r="X1620" s="20"/>
      <c r="Y1620" s="20"/>
      <c r="Z1620" s="20"/>
      <c r="AA1620" s="39"/>
    </row>
    <row r="1621" spans="2:27" ht="15.75" customHeight="1">
      <c r="B1621" s="39"/>
      <c r="C1621" s="20"/>
      <c r="D1621" s="20"/>
      <c r="E1621" s="39"/>
      <c r="F1621" s="20"/>
      <c r="G1621" s="20"/>
      <c r="H1621" s="20"/>
      <c r="I1621" s="39"/>
      <c r="J1621" s="20"/>
      <c r="K1621" s="20"/>
      <c r="L1621" s="20"/>
      <c r="M1621" s="20"/>
      <c r="N1621" s="39"/>
      <c r="O1621" s="20" t="s">
        <v>488</v>
      </c>
      <c r="P1621" s="20" t="s">
        <v>488</v>
      </c>
      <c r="Q1621" s="20" t="s">
        <v>928</v>
      </c>
      <c r="R1621" s="20" t="s">
        <v>774</v>
      </c>
      <c r="S1621" s="20">
        <v>30266402</v>
      </c>
      <c r="T1621" s="39"/>
      <c r="U1621" s="20"/>
      <c r="V1621" s="20"/>
      <c r="W1621" s="39"/>
      <c r="X1621" s="20"/>
      <c r="Y1621" s="20"/>
      <c r="Z1621" s="20"/>
      <c r="AA1621" s="39"/>
    </row>
    <row r="1622" spans="2:27" ht="15.75" customHeight="1">
      <c r="B1622" s="39"/>
      <c r="C1622" s="20"/>
      <c r="D1622" s="20"/>
      <c r="E1622" s="39"/>
      <c r="F1622" s="20"/>
      <c r="G1622" s="20"/>
      <c r="H1622" s="20"/>
      <c r="I1622" s="39"/>
      <c r="J1622" s="20"/>
      <c r="K1622" s="20"/>
      <c r="L1622" s="20"/>
      <c r="M1622" s="20"/>
      <c r="N1622" s="39"/>
      <c r="O1622" s="20" t="s">
        <v>488</v>
      </c>
      <c r="P1622" s="20" t="s">
        <v>488</v>
      </c>
      <c r="Q1622" s="20" t="s">
        <v>928</v>
      </c>
      <c r="R1622" s="20" t="s">
        <v>776</v>
      </c>
      <c r="S1622" s="20">
        <v>30266403</v>
      </c>
      <c r="T1622" s="39"/>
      <c r="U1622" s="20"/>
      <c r="V1622" s="20"/>
      <c r="W1622" s="39"/>
      <c r="X1622" s="20"/>
      <c r="Y1622" s="20"/>
      <c r="Z1622" s="20"/>
      <c r="AA1622" s="39"/>
    </row>
    <row r="1623" spans="2:27" ht="15.75" customHeight="1">
      <c r="B1623" s="39"/>
      <c r="C1623" s="20"/>
      <c r="D1623" s="20"/>
      <c r="E1623" s="39"/>
      <c r="F1623" s="20"/>
      <c r="G1623" s="20"/>
      <c r="H1623" s="20"/>
      <c r="I1623" s="39"/>
      <c r="J1623" s="20"/>
      <c r="K1623" s="20"/>
      <c r="L1623" s="20"/>
      <c r="M1623" s="20"/>
      <c r="N1623" s="39"/>
      <c r="O1623" s="20" t="s">
        <v>488</v>
      </c>
      <c r="P1623" s="20" t="s">
        <v>488</v>
      </c>
      <c r="Q1623" s="20" t="s">
        <v>928</v>
      </c>
      <c r="R1623" s="20" t="s">
        <v>780</v>
      </c>
      <c r="S1623" s="20">
        <v>30266405</v>
      </c>
      <c r="T1623" s="39"/>
      <c r="U1623" s="20"/>
      <c r="V1623" s="20"/>
      <c r="W1623" s="39"/>
      <c r="X1623" s="20"/>
      <c r="Y1623" s="20"/>
      <c r="Z1623" s="20"/>
      <c r="AA1623" s="39"/>
    </row>
    <row r="1624" spans="2:27" ht="15.75" customHeight="1">
      <c r="B1624" s="39"/>
      <c r="C1624" s="20"/>
      <c r="D1624" s="20"/>
      <c r="E1624" s="39"/>
      <c r="F1624" s="20"/>
      <c r="G1624" s="20"/>
      <c r="H1624" s="20"/>
      <c r="I1624" s="39"/>
      <c r="J1624" s="20"/>
      <c r="K1624" s="20"/>
      <c r="L1624" s="20"/>
      <c r="M1624" s="20"/>
      <c r="N1624" s="39"/>
      <c r="O1624" s="20" t="s">
        <v>488</v>
      </c>
      <c r="P1624" s="20" t="s">
        <v>488</v>
      </c>
      <c r="Q1624" s="20" t="s">
        <v>928</v>
      </c>
      <c r="R1624" s="20" t="s">
        <v>782</v>
      </c>
      <c r="S1624" s="20">
        <v>30266406</v>
      </c>
      <c r="T1624" s="39"/>
      <c r="U1624" s="20"/>
      <c r="V1624" s="20"/>
      <c r="W1624" s="39"/>
      <c r="X1624" s="20"/>
      <c r="Y1624" s="20"/>
      <c r="Z1624" s="20"/>
      <c r="AA1624" s="39"/>
    </row>
    <row r="1625" spans="2:27" ht="15.75" customHeight="1">
      <c r="B1625" s="39"/>
      <c r="C1625" s="20"/>
      <c r="D1625" s="20"/>
      <c r="E1625" s="39"/>
      <c r="F1625" s="20"/>
      <c r="G1625" s="20"/>
      <c r="H1625" s="20"/>
      <c r="I1625" s="39"/>
      <c r="J1625" s="20"/>
      <c r="K1625" s="20"/>
      <c r="L1625" s="20"/>
      <c r="M1625" s="20"/>
      <c r="N1625" s="39"/>
      <c r="O1625" s="20" t="s">
        <v>488</v>
      </c>
      <c r="P1625" s="20" t="s">
        <v>488</v>
      </c>
      <c r="Q1625" s="20" t="s">
        <v>928</v>
      </c>
      <c r="R1625" s="20" t="s">
        <v>2297</v>
      </c>
      <c r="S1625" s="20">
        <v>30266415</v>
      </c>
      <c r="T1625" s="39"/>
      <c r="U1625" s="20"/>
      <c r="V1625" s="20"/>
      <c r="W1625" s="39"/>
      <c r="X1625" s="20"/>
      <c r="Y1625" s="20"/>
      <c r="Z1625" s="20"/>
      <c r="AA1625" s="39"/>
    </row>
    <row r="1626" spans="2:27" ht="15.75" customHeight="1">
      <c r="B1626" s="39"/>
      <c r="C1626" s="20"/>
      <c r="D1626" s="20"/>
      <c r="E1626" s="39"/>
      <c r="F1626" s="20"/>
      <c r="G1626" s="20"/>
      <c r="H1626" s="20"/>
      <c r="I1626" s="39"/>
      <c r="J1626" s="20"/>
      <c r="K1626" s="20"/>
      <c r="L1626" s="20"/>
      <c r="M1626" s="20"/>
      <c r="N1626" s="39"/>
      <c r="O1626" s="20" t="s">
        <v>488</v>
      </c>
      <c r="P1626" s="20" t="s">
        <v>488</v>
      </c>
      <c r="Q1626" s="20" t="s">
        <v>930</v>
      </c>
      <c r="R1626" s="20" t="s">
        <v>2393</v>
      </c>
      <c r="S1626" s="20">
        <v>30266536</v>
      </c>
      <c r="T1626" s="39"/>
      <c r="U1626" s="20"/>
      <c r="V1626" s="20"/>
      <c r="W1626" s="39"/>
      <c r="X1626" s="20"/>
      <c r="Y1626" s="20"/>
      <c r="Z1626" s="20"/>
      <c r="AA1626" s="39"/>
    </row>
    <row r="1627" spans="2:27" ht="15.75" customHeight="1">
      <c r="B1627" s="39"/>
      <c r="C1627" s="20"/>
      <c r="D1627" s="20"/>
      <c r="E1627" s="39"/>
      <c r="F1627" s="20"/>
      <c r="G1627" s="20"/>
      <c r="H1627" s="20"/>
      <c r="I1627" s="39"/>
      <c r="J1627" s="20"/>
      <c r="K1627" s="20"/>
      <c r="L1627" s="20"/>
      <c r="M1627" s="20"/>
      <c r="N1627" s="39"/>
      <c r="O1627" s="20" t="s">
        <v>488</v>
      </c>
      <c r="P1627" s="20" t="s">
        <v>488</v>
      </c>
      <c r="Q1627" s="20" t="s">
        <v>547</v>
      </c>
      <c r="R1627" s="20" t="s">
        <v>2394</v>
      </c>
      <c r="S1627" s="20">
        <v>30266653</v>
      </c>
      <c r="T1627" s="39"/>
      <c r="U1627" s="20"/>
      <c r="V1627" s="20"/>
      <c r="W1627" s="39"/>
      <c r="X1627" s="20"/>
      <c r="Y1627" s="20"/>
      <c r="Z1627" s="20"/>
      <c r="AA1627" s="39"/>
    </row>
    <row r="1628" spans="2:27" ht="15.75" customHeight="1">
      <c r="B1628" s="39"/>
      <c r="C1628" s="20"/>
      <c r="D1628" s="20"/>
      <c r="E1628" s="39"/>
      <c r="F1628" s="20"/>
      <c r="G1628" s="20"/>
      <c r="H1628" s="20"/>
      <c r="I1628" s="39"/>
      <c r="J1628" s="20"/>
      <c r="K1628" s="20"/>
      <c r="L1628" s="20"/>
      <c r="M1628" s="20"/>
      <c r="N1628" s="39"/>
      <c r="O1628" s="20" t="s">
        <v>488</v>
      </c>
      <c r="P1628" s="20" t="s">
        <v>488</v>
      </c>
      <c r="Q1628" s="20" t="s">
        <v>547</v>
      </c>
      <c r="R1628" s="20" t="s">
        <v>2395</v>
      </c>
      <c r="S1628" s="20">
        <v>30266654</v>
      </c>
      <c r="T1628" s="39"/>
      <c r="U1628" s="20"/>
      <c r="V1628" s="20"/>
      <c r="W1628" s="39"/>
      <c r="X1628" s="20"/>
      <c r="Y1628" s="20"/>
      <c r="Z1628" s="20"/>
      <c r="AA1628" s="39"/>
    </row>
    <row r="1629" spans="2:27" ht="15.75" customHeight="1">
      <c r="B1629" s="39"/>
      <c r="C1629" s="20"/>
      <c r="D1629" s="20"/>
      <c r="E1629" s="39"/>
      <c r="F1629" s="20"/>
      <c r="G1629" s="20"/>
      <c r="H1629" s="20"/>
      <c r="I1629" s="39"/>
      <c r="J1629" s="20"/>
      <c r="K1629" s="20"/>
      <c r="L1629" s="20"/>
      <c r="M1629" s="20"/>
      <c r="N1629" s="39"/>
      <c r="O1629" s="20" t="s">
        <v>488</v>
      </c>
      <c r="P1629" s="20" t="s">
        <v>488</v>
      </c>
      <c r="Q1629" s="20" t="s">
        <v>547</v>
      </c>
      <c r="R1629" s="20" t="s">
        <v>2396</v>
      </c>
      <c r="S1629" s="20">
        <v>30266655</v>
      </c>
      <c r="T1629" s="39"/>
      <c r="U1629" s="20"/>
      <c r="V1629" s="20"/>
      <c r="W1629" s="39"/>
      <c r="X1629" s="20"/>
      <c r="Y1629" s="20"/>
      <c r="Z1629" s="20"/>
      <c r="AA1629" s="39"/>
    </row>
    <row r="1630" spans="2:27" ht="15.75" customHeight="1">
      <c r="B1630" s="39"/>
      <c r="C1630" s="20"/>
      <c r="D1630" s="20"/>
      <c r="E1630" s="39"/>
      <c r="F1630" s="20"/>
      <c r="G1630" s="20"/>
      <c r="H1630" s="20"/>
      <c r="I1630" s="39"/>
      <c r="J1630" s="20"/>
      <c r="K1630" s="20"/>
      <c r="L1630" s="20"/>
      <c r="M1630" s="20"/>
      <c r="N1630" s="39"/>
      <c r="O1630" s="20" t="s">
        <v>488</v>
      </c>
      <c r="P1630" s="20" t="s">
        <v>488</v>
      </c>
      <c r="Q1630" s="20" t="s">
        <v>933</v>
      </c>
      <c r="R1630" s="20" t="s">
        <v>806</v>
      </c>
      <c r="S1630" s="20">
        <v>30266722</v>
      </c>
      <c r="T1630" s="39"/>
      <c r="U1630" s="20"/>
      <c r="V1630" s="20"/>
      <c r="W1630" s="39"/>
      <c r="X1630" s="20"/>
      <c r="Y1630" s="20"/>
      <c r="Z1630" s="20"/>
      <c r="AA1630" s="39"/>
    </row>
    <row r="1631" spans="2:27" ht="15.75" customHeight="1">
      <c r="B1631" s="39"/>
      <c r="C1631" s="20"/>
      <c r="D1631" s="20"/>
      <c r="E1631" s="39"/>
      <c r="F1631" s="20"/>
      <c r="G1631" s="20"/>
      <c r="H1631" s="20"/>
      <c r="I1631" s="39"/>
      <c r="J1631" s="20"/>
      <c r="K1631" s="20"/>
      <c r="L1631" s="20"/>
      <c r="M1631" s="20"/>
      <c r="N1631" s="39"/>
      <c r="O1631" s="20" t="s">
        <v>488</v>
      </c>
      <c r="P1631" s="20" t="s">
        <v>488</v>
      </c>
      <c r="Q1631" s="20" t="s">
        <v>933</v>
      </c>
      <c r="R1631" s="20" t="s">
        <v>808</v>
      </c>
      <c r="S1631" s="20">
        <v>30266723</v>
      </c>
      <c r="T1631" s="39"/>
      <c r="U1631" s="20"/>
      <c r="V1631" s="20"/>
      <c r="W1631" s="39"/>
      <c r="X1631" s="20"/>
      <c r="Y1631" s="20"/>
      <c r="Z1631" s="20"/>
      <c r="AA1631" s="39"/>
    </row>
    <row r="1632" spans="2:27" ht="15.75" customHeight="1">
      <c r="B1632" s="39"/>
      <c r="C1632" s="20"/>
      <c r="D1632" s="20"/>
      <c r="E1632" s="39"/>
      <c r="F1632" s="20"/>
      <c r="G1632" s="20"/>
      <c r="H1632" s="20"/>
      <c r="I1632" s="39"/>
      <c r="J1632" s="20"/>
      <c r="K1632" s="20"/>
      <c r="L1632" s="20"/>
      <c r="M1632" s="20"/>
      <c r="N1632" s="39"/>
      <c r="O1632" s="20" t="s">
        <v>488</v>
      </c>
      <c r="P1632" s="20" t="s">
        <v>488</v>
      </c>
      <c r="Q1632" s="20" t="s">
        <v>1088</v>
      </c>
      <c r="R1632" s="20" t="s">
        <v>1088</v>
      </c>
      <c r="S1632" s="20">
        <v>30676879</v>
      </c>
      <c r="T1632" s="39"/>
      <c r="U1632" s="20"/>
      <c r="V1632" s="20"/>
      <c r="W1632" s="39"/>
      <c r="X1632" s="20"/>
      <c r="Y1632" s="20"/>
      <c r="Z1632" s="20"/>
      <c r="AA1632" s="39"/>
    </row>
    <row r="1633" spans="2:27" ht="15.75" customHeight="1">
      <c r="B1633" s="39"/>
      <c r="C1633" s="20"/>
      <c r="D1633" s="20"/>
      <c r="E1633" s="39"/>
      <c r="F1633" s="20"/>
      <c r="G1633" s="20"/>
      <c r="H1633" s="20"/>
      <c r="I1633" s="39"/>
      <c r="J1633" s="20"/>
      <c r="K1633" s="20"/>
      <c r="L1633" s="20"/>
      <c r="M1633" s="20"/>
      <c r="N1633" s="39"/>
      <c r="O1633" s="20" t="s">
        <v>488</v>
      </c>
      <c r="P1633" s="20" t="s">
        <v>488</v>
      </c>
      <c r="Q1633" s="20" t="s">
        <v>935</v>
      </c>
      <c r="R1633" s="20" t="s">
        <v>2359</v>
      </c>
      <c r="S1633" s="20">
        <v>30266860</v>
      </c>
      <c r="T1633" s="39"/>
      <c r="U1633" s="20"/>
      <c r="V1633" s="20"/>
      <c r="W1633" s="39"/>
      <c r="X1633" s="20"/>
      <c r="Y1633" s="20"/>
      <c r="Z1633" s="20"/>
      <c r="AA1633" s="39"/>
    </row>
    <row r="1634" spans="2:27" ht="15.75" customHeight="1">
      <c r="B1634" s="39"/>
      <c r="C1634" s="20"/>
      <c r="D1634" s="20"/>
      <c r="E1634" s="39"/>
      <c r="F1634" s="20"/>
      <c r="G1634" s="20"/>
      <c r="H1634" s="20"/>
      <c r="I1634" s="39"/>
      <c r="J1634" s="20"/>
      <c r="K1634" s="20"/>
      <c r="L1634" s="20"/>
      <c r="M1634" s="20"/>
      <c r="N1634" s="39"/>
      <c r="O1634" s="20" t="s">
        <v>488</v>
      </c>
      <c r="P1634" s="20" t="s">
        <v>488</v>
      </c>
      <c r="Q1634" s="20" t="s">
        <v>935</v>
      </c>
      <c r="R1634" s="20" t="s">
        <v>1311</v>
      </c>
      <c r="S1634" s="20">
        <v>30266882</v>
      </c>
      <c r="T1634" s="39"/>
      <c r="U1634" s="20"/>
      <c r="V1634" s="20"/>
      <c r="W1634" s="39"/>
      <c r="X1634" s="20"/>
      <c r="Y1634" s="20"/>
      <c r="Z1634" s="20"/>
      <c r="AA1634" s="39"/>
    </row>
    <row r="1635" spans="2:27" ht="15.75" customHeight="1">
      <c r="B1635" s="39"/>
      <c r="C1635" s="20"/>
      <c r="D1635" s="20"/>
      <c r="E1635" s="39"/>
      <c r="F1635" s="20"/>
      <c r="G1635" s="20"/>
      <c r="H1635" s="20"/>
      <c r="I1635" s="39"/>
      <c r="J1635" s="20"/>
      <c r="K1635" s="20"/>
      <c r="L1635" s="20"/>
      <c r="M1635" s="20"/>
      <c r="N1635" s="39"/>
      <c r="O1635" s="20" t="s">
        <v>488</v>
      </c>
      <c r="P1635" s="20" t="s">
        <v>488</v>
      </c>
      <c r="Q1635" s="20" t="s">
        <v>935</v>
      </c>
      <c r="R1635" s="20" t="s">
        <v>816</v>
      </c>
      <c r="S1635" s="20">
        <v>30266827</v>
      </c>
      <c r="T1635" s="39"/>
      <c r="U1635" s="20"/>
      <c r="V1635" s="20"/>
      <c r="W1635" s="39"/>
      <c r="X1635" s="20"/>
      <c r="Y1635" s="20"/>
      <c r="Z1635" s="20"/>
      <c r="AA1635" s="39"/>
    </row>
    <row r="1636" spans="2:27" ht="15.75" customHeight="1">
      <c r="B1636" s="39"/>
      <c r="C1636" s="20"/>
      <c r="D1636" s="20"/>
      <c r="E1636" s="39"/>
      <c r="F1636" s="20"/>
      <c r="G1636" s="20"/>
      <c r="H1636" s="20"/>
      <c r="I1636" s="39"/>
      <c r="J1636" s="20"/>
      <c r="K1636" s="20"/>
      <c r="L1636" s="20"/>
      <c r="M1636" s="20"/>
      <c r="N1636" s="39"/>
      <c r="O1636" s="20" t="s">
        <v>488</v>
      </c>
      <c r="P1636" s="20" t="s">
        <v>488</v>
      </c>
      <c r="Q1636" s="20" t="s">
        <v>935</v>
      </c>
      <c r="R1636" s="20" t="s">
        <v>818</v>
      </c>
      <c r="S1636" s="20">
        <v>30266828</v>
      </c>
      <c r="T1636" s="39"/>
      <c r="U1636" s="20"/>
      <c r="V1636" s="20"/>
      <c r="W1636" s="39"/>
      <c r="X1636" s="20"/>
      <c r="Y1636" s="20"/>
      <c r="Z1636" s="20"/>
      <c r="AA1636" s="39"/>
    </row>
    <row r="1637" spans="2:27" ht="15.75" customHeight="1">
      <c r="B1637" s="39"/>
      <c r="C1637" s="20"/>
      <c r="D1637" s="20"/>
      <c r="E1637" s="39"/>
      <c r="F1637" s="20"/>
      <c r="G1637" s="20"/>
      <c r="H1637" s="20"/>
      <c r="I1637" s="39"/>
      <c r="J1637" s="20"/>
      <c r="K1637" s="20"/>
      <c r="L1637" s="20"/>
      <c r="M1637" s="20"/>
      <c r="N1637" s="39"/>
      <c r="O1637" s="20" t="s">
        <v>488</v>
      </c>
      <c r="P1637" s="20" t="s">
        <v>488</v>
      </c>
      <c r="Q1637" s="20" t="s">
        <v>935</v>
      </c>
      <c r="R1637" s="20" t="s">
        <v>820</v>
      </c>
      <c r="S1637" s="20">
        <v>30266829</v>
      </c>
      <c r="T1637" s="39"/>
      <c r="U1637" s="20"/>
      <c r="V1637" s="20"/>
      <c r="W1637" s="39"/>
      <c r="X1637" s="20"/>
      <c r="Y1637" s="20"/>
      <c r="Z1637" s="20"/>
      <c r="AA1637" s="39"/>
    </row>
    <row r="1638" spans="2:27" ht="15.75" customHeight="1">
      <c r="B1638" s="39"/>
      <c r="C1638" s="20"/>
      <c r="D1638" s="20"/>
      <c r="E1638" s="39"/>
      <c r="F1638" s="20"/>
      <c r="G1638" s="20"/>
      <c r="H1638" s="20"/>
      <c r="I1638" s="39"/>
      <c r="J1638" s="20"/>
      <c r="K1638" s="20"/>
      <c r="L1638" s="20"/>
      <c r="M1638" s="20"/>
      <c r="N1638" s="39"/>
      <c r="O1638" s="20" t="s">
        <v>488</v>
      </c>
      <c r="P1638" s="20" t="s">
        <v>488</v>
      </c>
      <c r="Q1638" s="20" t="s">
        <v>935</v>
      </c>
      <c r="R1638" s="20" t="s">
        <v>822</v>
      </c>
      <c r="S1638" s="20">
        <v>30266830</v>
      </c>
      <c r="T1638" s="39"/>
      <c r="U1638" s="20"/>
      <c r="V1638" s="20"/>
      <c r="W1638" s="39"/>
      <c r="X1638" s="20"/>
      <c r="Y1638" s="20"/>
      <c r="Z1638" s="20"/>
      <c r="AA1638" s="39"/>
    </row>
    <row r="1639" spans="2:27" ht="15.75" customHeight="1">
      <c r="B1639" s="39"/>
      <c r="C1639" s="20"/>
      <c r="D1639" s="20"/>
      <c r="E1639" s="39"/>
      <c r="F1639" s="20"/>
      <c r="G1639" s="20"/>
      <c r="H1639" s="20"/>
      <c r="I1639" s="39"/>
      <c r="J1639" s="20"/>
      <c r="K1639" s="20"/>
      <c r="L1639" s="20"/>
      <c r="M1639" s="20"/>
      <c r="N1639" s="39"/>
      <c r="O1639" s="20" t="s">
        <v>488</v>
      </c>
      <c r="P1639" s="20" t="s">
        <v>488</v>
      </c>
      <c r="Q1639" s="20" t="s">
        <v>937</v>
      </c>
      <c r="R1639" s="20" t="s">
        <v>2397</v>
      </c>
      <c r="S1639" s="20">
        <v>30267215</v>
      </c>
      <c r="T1639" s="39"/>
      <c r="U1639" s="20"/>
      <c r="V1639" s="20"/>
      <c r="W1639" s="39"/>
      <c r="X1639" s="20"/>
      <c r="Y1639" s="20"/>
      <c r="Z1639" s="20"/>
      <c r="AA1639" s="39"/>
    </row>
    <row r="1640" spans="2:27" ht="15.75" customHeight="1">
      <c r="B1640" s="39"/>
      <c r="C1640" s="20"/>
      <c r="D1640" s="20"/>
      <c r="E1640" s="39"/>
      <c r="F1640" s="20"/>
      <c r="G1640" s="20"/>
      <c r="H1640" s="20"/>
      <c r="I1640" s="39"/>
      <c r="J1640" s="20"/>
      <c r="K1640" s="20"/>
      <c r="L1640" s="20"/>
      <c r="M1640" s="20"/>
      <c r="N1640" s="39"/>
      <c r="O1640" s="20" t="s">
        <v>488</v>
      </c>
      <c r="P1640" s="20" t="s">
        <v>488</v>
      </c>
      <c r="Q1640" s="20" t="s">
        <v>937</v>
      </c>
      <c r="R1640" s="20" t="s">
        <v>2398</v>
      </c>
      <c r="S1640" s="20">
        <v>30267218</v>
      </c>
      <c r="T1640" s="39"/>
      <c r="U1640" s="20"/>
      <c r="V1640" s="20"/>
      <c r="W1640" s="39"/>
      <c r="X1640" s="20"/>
      <c r="Y1640" s="20"/>
      <c r="Z1640" s="20"/>
      <c r="AA1640" s="39"/>
    </row>
    <row r="1641" spans="2:27" ht="15.75" customHeight="1">
      <c r="B1641" s="39"/>
      <c r="C1641" s="20"/>
      <c r="D1641" s="20"/>
      <c r="E1641" s="39"/>
      <c r="F1641" s="20"/>
      <c r="G1641" s="20"/>
      <c r="H1641" s="20"/>
      <c r="I1641" s="39"/>
      <c r="J1641" s="20"/>
      <c r="K1641" s="20"/>
      <c r="L1641" s="20"/>
      <c r="M1641" s="20"/>
      <c r="N1641" s="39"/>
      <c r="O1641" s="20" t="s">
        <v>488</v>
      </c>
      <c r="P1641" s="20" t="s">
        <v>488</v>
      </c>
      <c r="Q1641" s="20" t="s">
        <v>937</v>
      </c>
      <c r="R1641" s="20" t="s">
        <v>2399</v>
      </c>
      <c r="S1641" s="20">
        <v>30267222</v>
      </c>
      <c r="T1641" s="39"/>
      <c r="U1641" s="20"/>
      <c r="V1641" s="20"/>
      <c r="W1641" s="39"/>
      <c r="X1641" s="20"/>
      <c r="Y1641" s="20"/>
      <c r="Z1641" s="20"/>
      <c r="AA1641" s="39"/>
    </row>
    <row r="1642" spans="2:27" ht="15.75" customHeight="1">
      <c r="B1642" s="39"/>
      <c r="C1642" s="20"/>
      <c r="D1642" s="20"/>
      <c r="E1642" s="39"/>
      <c r="F1642" s="20"/>
      <c r="G1642" s="20"/>
      <c r="H1642" s="20"/>
      <c r="I1642" s="39"/>
      <c r="J1642" s="20"/>
      <c r="K1642" s="20"/>
      <c r="L1642" s="20"/>
      <c r="M1642" s="20"/>
      <c r="N1642" s="39"/>
      <c r="O1642" s="20" t="s">
        <v>488</v>
      </c>
      <c r="P1642" s="20" t="s">
        <v>488</v>
      </c>
      <c r="Q1642" s="20" t="s">
        <v>937</v>
      </c>
      <c r="R1642" s="20" t="s">
        <v>2400</v>
      </c>
      <c r="S1642" s="20">
        <v>30267227</v>
      </c>
      <c r="T1642" s="39"/>
      <c r="U1642" s="20"/>
      <c r="V1642" s="20"/>
      <c r="W1642" s="39"/>
      <c r="X1642" s="20"/>
      <c r="Y1642" s="20"/>
      <c r="Z1642" s="20"/>
      <c r="AA1642" s="39"/>
    </row>
    <row r="1643" spans="2:27" ht="15.75" customHeight="1">
      <c r="B1643" s="39"/>
      <c r="C1643" s="20"/>
      <c r="D1643" s="20"/>
      <c r="E1643" s="39"/>
      <c r="F1643" s="20"/>
      <c r="G1643" s="20"/>
      <c r="H1643" s="20"/>
      <c r="I1643" s="39"/>
      <c r="J1643" s="20"/>
      <c r="K1643" s="20"/>
      <c r="L1643" s="20"/>
      <c r="M1643" s="20"/>
      <c r="N1643" s="39"/>
      <c r="O1643" s="20" t="s">
        <v>488</v>
      </c>
      <c r="P1643" s="20" t="s">
        <v>488</v>
      </c>
      <c r="Q1643" s="20" t="s">
        <v>937</v>
      </c>
      <c r="R1643" s="20" t="s">
        <v>2401</v>
      </c>
      <c r="S1643" s="20">
        <v>30267233</v>
      </c>
      <c r="T1643" s="39"/>
      <c r="U1643" s="20"/>
      <c r="V1643" s="20"/>
      <c r="W1643" s="39"/>
      <c r="X1643" s="20"/>
      <c r="Y1643" s="20"/>
      <c r="Z1643" s="20"/>
      <c r="AA1643" s="39"/>
    </row>
    <row r="1644" spans="2:27" ht="15.75" customHeight="1">
      <c r="B1644" s="39"/>
      <c r="C1644" s="20"/>
      <c r="D1644" s="20"/>
      <c r="E1644" s="39"/>
      <c r="F1644" s="20"/>
      <c r="G1644" s="20"/>
      <c r="H1644" s="20"/>
      <c r="I1644" s="39"/>
      <c r="J1644" s="20"/>
      <c r="K1644" s="20"/>
      <c r="L1644" s="20"/>
      <c r="M1644" s="20"/>
      <c r="N1644" s="39"/>
      <c r="O1644" s="20" t="s">
        <v>488</v>
      </c>
      <c r="P1644" s="20" t="s">
        <v>488</v>
      </c>
      <c r="Q1644" s="20" t="s">
        <v>937</v>
      </c>
      <c r="R1644" s="20" t="s">
        <v>2402</v>
      </c>
      <c r="S1644" s="20">
        <v>30267239</v>
      </c>
      <c r="T1644" s="39"/>
      <c r="U1644" s="20"/>
      <c r="V1644" s="20"/>
      <c r="W1644" s="39"/>
      <c r="X1644" s="20"/>
      <c r="Y1644" s="20"/>
      <c r="Z1644" s="20"/>
      <c r="AA1644" s="39"/>
    </row>
    <row r="1645" spans="2:27" ht="15.75" customHeight="1">
      <c r="B1645" s="39"/>
      <c r="C1645" s="20"/>
      <c r="D1645" s="20"/>
      <c r="E1645" s="39"/>
      <c r="F1645" s="20"/>
      <c r="G1645" s="20"/>
      <c r="H1645" s="20"/>
      <c r="I1645" s="39"/>
      <c r="J1645" s="20"/>
      <c r="K1645" s="20"/>
      <c r="L1645" s="20"/>
      <c r="M1645" s="20"/>
      <c r="N1645" s="39"/>
      <c r="O1645" s="20" t="s">
        <v>488</v>
      </c>
      <c r="P1645" s="20" t="s">
        <v>488</v>
      </c>
      <c r="Q1645" s="20" t="s">
        <v>937</v>
      </c>
      <c r="R1645" s="20" t="s">
        <v>2403</v>
      </c>
      <c r="S1645" s="20">
        <v>30267250</v>
      </c>
      <c r="T1645" s="39"/>
      <c r="U1645" s="20"/>
      <c r="V1645" s="20"/>
      <c r="W1645" s="39"/>
      <c r="X1645" s="20"/>
      <c r="Y1645" s="20"/>
      <c r="Z1645" s="20"/>
      <c r="AA1645" s="39"/>
    </row>
    <row r="1646" spans="2:27" ht="15.75" customHeight="1">
      <c r="B1646" s="39"/>
      <c r="C1646" s="20"/>
      <c r="D1646" s="20"/>
      <c r="E1646" s="39"/>
      <c r="F1646" s="20"/>
      <c r="G1646" s="20"/>
      <c r="H1646" s="20"/>
      <c r="I1646" s="39"/>
      <c r="J1646" s="20"/>
      <c r="K1646" s="20"/>
      <c r="L1646" s="20"/>
      <c r="M1646" s="20"/>
      <c r="N1646" s="39"/>
      <c r="O1646" s="20" t="s">
        <v>488</v>
      </c>
      <c r="P1646" s="20" t="s">
        <v>488</v>
      </c>
      <c r="Q1646" s="20" t="s">
        <v>937</v>
      </c>
      <c r="R1646" s="20" t="s">
        <v>2404</v>
      </c>
      <c r="S1646" s="20">
        <v>30267272</v>
      </c>
      <c r="T1646" s="39"/>
      <c r="U1646" s="20"/>
      <c r="V1646" s="20"/>
      <c r="W1646" s="39"/>
      <c r="X1646" s="20"/>
      <c r="Y1646" s="20"/>
      <c r="Z1646" s="20"/>
      <c r="AA1646" s="39"/>
    </row>
    <row r="1647" spans="2:27" ht="15.75" customHeight="1">
      <c r="B1647" s="39"/>
      <c r="C1647" s="20"/>
      <c r="D1647" s="20"/>
      <c r="E1647" s="39"/>
      <c r="F1647" s="20"/>
      <c r="G1647" s="20"/>
      <c r="H1647" s="20"/>
      <c r="I1647" s="39"/>
      <c r="J1647" s="20"/>
      <c r="K1647" s="20"/>
      <c r="L1647" s="20"/>
      <c r="M1647" s="20"/>
      <c r="N1647" s="39"/>
      <c r="O1647" s="20" t="s">
        <v>488</v>
      </c>
      <c r="P1647" s="20" t="s">
        <v>488</v>
      </c>
      <c r="Q1647" s="20" t="s">
        <v>937</v>
      </c>
      <c r="R1647" s="20" t="s">
        <v>937</v>
      </c>
      <c r="S1647" s="20">
        <v>30267278</v>
      </c>
      <c r="T1647" s="39"/>
      <c r="U1647" s="20"/>
      <c r="V1647" s="20"/>
      <c r="W1647" s="39"/>
      <c r="X1647" s="20"/>
      <c r="Y1647" s="20"/>
      <c r="Z1647" s="20"/>
      <c r="AA1647" s="39"/>
    </row>
    <row r="1648" spans="2:27" ht="15.75" customHeight="1">
      <c r="B1648" s="39"/>
      <c r="C1648" s="20"/>
      <c r="D1648" s="20"/>
      <c r="E1648" s="39"/>
      <c r="F1648" s="20"/>
      <c r="G1648" s="20"/>
      <c r="H1648" s="20"/>
      <c r="I1648" s="39"/>
      <c r="J1648" s="20"/>
      <c r="K1648" s="20"/>
      <c r="L1648" s="20"/>
      <c r="M1648" s="20"/>
      <c r="N1648" s="39"/>
      <c r="O1648" s="20" t="s">
        <v>488</v>
      </c>
      <c r="P1648" s="20" t="s">
        <v>488</v>
      </c>
      <c r="Q1648" s="20" t="s">
        <v>937</v>
      </c>
      <c r="R1648" s="20" t="s">
        <v>2405</v>
      </c>
      <c r="S1648" s="20">
        <v>30267299</v>
      </c>
      <c r="T1648" s="39"/>
      <c r="U1648" s="20"/>
      <c r="V1648" s="20"/>
      <c r="W1648" s="39"/>
      <c r="X1648" s="20"/>
      <c r="Y1648" s="20"/>
      <c r="Z1648" s="20"/>
      <c r="AA1648" s="39"/>
    </row>
    <row r="1649" spans="2:27" ht="15.75" customHeight="1">
      <c r="B1649" s="39"/>
      <c r="C1649" s="20"/>
      <c r="D1649" s="20"/>
      <c r="E1649" s="39"/>
      <c r="F1649" s="20"/>
      <c r="G1649" s="20"/>
      <c r="H1649" s="20"/>
      <c r="I1649" s="39"/>
      <c r="J1649" s="20"/>
      <c r="K1649" s="20"/>
      <c r="L1649" s="20"/>
      <c r="M1649" s="20"/>
      <c r="N1649" s="39"/>
      <c r="O1649" s="20" t="s">
        <v>488</v>
      </c>
      <c r="P1649" s="20" t="s">
        <v>488</v>
      </c>
      <c r="Q1649" s="20" t="s">
        <v>937</v>
      </c>
      <c r="R1649" s="20" t="s">
        <v>2406</v>
      </c>
      <c r="S1649" s="20">
        <v>30267283</v>
      </c>
      <c r="T1649" s="39"/>
      <c r="U1649" s="20"/>
      <c r="V1649" s="20"/>
      <c r="W1649" s="39"/>
      <c r="X1649" s="20"/>
      <c r="Y1649" s="20"/>
      <c r="Z1649" s="20"/>
      <c r="AA1649" s="39"/>
    </row>
    <row r="1650" spans="2:27" ht="15.75" customHeight="1">
      <c r="B1650" s="39"/>
      <c r="C1650" s="20"/>
      <c r="D1650" s="20"/>
      <c r="E1650" s="39"/>
      <c r="F1650" s="20"/>
      <c r="G1650" s="20"/>
      <c r="H1650" s="20"/>
      <c r="I1650" s="39"/>
      <c r="J1650" s="20"/>
      <c r="K1650" s="20"/>
      <c r="L1650" s="20"/>
      <c r="M1650" s="20"/>
      <c r="N1650" s="39"/>
      <c r="O1650" s="20" t="s">
        <v>488</v>
      </c>
      <c r="P1650" s="20" t="s">
        <v>488</v>
      </c>
      <c r="Q1650" s="20" t="s">
        <v>937</v>
      </c>
      <c r="R1650" s="20" t="s">
        <v>2407</v>
      </c>
      <c r="S1650" s="20">
        <v>30267289</v>
      </c>
      <c r="T1650" s="39"/>
      <c r="U1650" s="20"/>
      <c r="V1650" s="20"/>
      <c r="W1650" s="39"/>
      <c r="X1650" s="20"/>
      <c r="Y1650" s="20"/>
      <c r="Z1650" s="20"/>
      <c r="AA1650" s="39"/>
    </row>
    <row r="1651" spans="2:27" ht="15.75" customHeight="1">
      <c r="B1651" s="39"/>
      <c r="C1651" s="20"/>
      <c r="D1651" s="20"/>
      <c r="E1651" s="39"/>
      <c r="F1651" s="20"/>
      <c r="G1651" s="20"/>
      <c r="H1651" s="20"/>
      <c r="I1651" s="39"/>
      <c r="J1651" s="20"/>
      <c r="K1651" s="20"/>
      <c r="L1651" s="20"/>
      <c r="M1651" s="20"/>
      <c r="N1651" s="39"/>
      <c r="O1651" s="20" t="s">
        <v>488</v>
      </c>
      <c r="P1651" s="20" t="s">
        <v>488</v>
      </c>
      <c r="Q1651" s="20" t="s">
        <v>937</v>
      </c>
      <c r="R1651" s="20" t="s">
        <v>2408</v>
      </c>
      <c r="S1651" s="20">
        <v>30267294</v>
      </c>
      <c r="T1651" s="39"/>
      <c r="U1651" s="20"/>
      <c r="V1651" s="20"/>
      <c r="W1651" s="39"/>
      <c r="X1651" s="20"/>
      <c r="Y1651" s="20"/>
      <c r="Z1651" s="20"/>
      <c r="AA1651" s="39"/>
    </row>
    <row r="1652" spans="2:27" ht="15.75" customHeight="1">
      <c r="B1652" s="39"/>
      <c r="C1652" s="20"/>
      <c r="D1652" s="20"/>
      <c r="E1652" s="39"/>
      <c r="F1652" s="20"/>
      <c r="G1652" s="20"/>
      <c r="H1652" s="20"/>
      <c r="I1652" s="39"/>
      <c r="J1652" s="20"/>
      <c r="K1652" s="20"/>
      <c r="L1652" s="20"/>
      <c r="M1652" s="20"/>
      <c r="N1652" s="39"/>
      <c r="O1652" s="20" t="s">
        <v>488</v>
      </c>
      <c r="P1652" s="20" t="s">
        <v>488</v>
      </c>
      <c r="Q1652" s="20" t="s">
        <v>938</v>
      </c>
      <c r="R1652" s="20" t="s">
        <v>786</v>
      </c>
      <c r="S1652" s="20">
        <v>30267408</v>
      </c>
      <c r="T1652" s="39"/>
      <c r="U1652" s="20"/>
      <c r="V1652" s="20"/>
      <c r="W1652" s="39"/>
      <c r="X1652" s="20"/>
      <c r="Y1652" s="20"/>
      <c r="Z1652" s="20"/>
      <c r="AA1652" s="39"/>
    </row>
    <row r="1653" spans="2:27" ht="15.75" customHeight="1">
      <c r="B1653" s="39"/>
      <c r="C1653" s="20"/>
      <c r="D1653" s="20"/>
      <c r="E1653" s="39"/>
      <c r="F1653" s="20"/>
      <c r="G1653" s="20"/>
      <c r="H1653" s="20"/>
      <c r="I1653" s="39"/>
      <c r="J1653" s="20"/>
      <c r="K1653" s="20"/>
      <c r="L1653" s="20"/>
      <c r="M1653" s="20"/>
      <c r="N1653" s="39"/>
      <c r="O1653" s="20" t="s">
        <v>488</v>
      </c>
      <c r="P1653" s="20" t="s">
        <v>488</v>
      </c>
      <c r="Q1653" s="20" t="s">
        <v>940</v>
      </c>
      <c r="R1653" s="20" t="s">
        <v>2409</v>
      </c>
      <c r="S1653" s="20">
        <v>30267556</v>
      </c>
      <c r="T1653" s="39"/>
      <c r="U1653" s="20"/>
      <c r="V1653" s="20"/>
      <c r="W1653" s="39"/>
      <c r="X1653" s="20"/>
      <c r="Y1653" s="20"/>
      <c r="Z1653" s="20"/>
      <c r="AA1653" s="39"/>
    </row>
    <row r="1654" spans="2:27" ht="15.75" customHeight="1">
      <c r="B1654" s="39"/>
      <c r="C1654" s="20"/>
      <c r="D1654" s="20"/>
      <c r="E1654" s="39"/>
      <c r="F1654" s="20"/>
      <c r="G1654" s="20"/>
      <c r="H1654" s="20"/>
      <c r="I1654" s="39"/>
      <c r="J1654" s="20"/>
      <c r="K1654" s="20"/>
      <c r="L1654" s="20"/>
      <c r="M1654" s="20"/>
      <c r="N1654" s="39"/>
      <c r="O1654" s="20" t="s">
        <v>488</v>
      </c>
      <c r="P1654" s="20" t="s">
        <v>488</v>
      </c>
      <c r="Q1654" s="20" t="s">
        <v>940</v>
      </c>
      <c r="R1654" s="20" t="s">
        <v>2410</v>
      </c>
      <c r="S1654" s="20">
        <v>30267557</v>
      </c>
      <c r="T1654" s="39"/>
      <c r="U1654" s="20"/>
      <c r="V1654" s="20"/>
      <c r="W1654" s="39"/>
      <c r="X1654" s="20"/>
      <c r="Y1654" s="20"/>
      <c r="Z1654" s="20"/>
      <c r="AA1654" s="39"/>
    </row>
    <row r="1655" spans="2:27" ht="15.75" customHeight="1">
      <c r="B1655" s="39"/>
      <c r="C1655" s="20"/>
      <c r="D1655" s="20"/>
      <c r="E1655" s="39"/>
      <c r="F1655" s="20"/>
      <c r="G1655" s="20"/>
      <c r="H1655" s="20"/>
      <c r="I1655" s="39"/>
      <c r="J1655" s="20"/>
      <c r="K1655" s="20"/>
      <c r="L1655" s="20"/>
      <c r="M1655" s="20"/>
      <c r="N1655" s="39"/>
      <c r="O1655" s="20" t="s">
        <v>488</v>
      </c>
      <c r="P1655" s="20" t="s">
        <v>488</v>
      </c>
      <c r="Q1655" s="20" t="s">
        <v>942</v>
      </c>
      <c r="R1655" s="20" t="s">
        <v>2411</v>
      </c>
      <c r="S1655" s="20">
        <v>30268040</v>
      </c>
      <c r="T1655" s="39"/>
      <c r="U1655" s="20"/>
      <c r="V1655" s="20"/>
      <c r="W1655" s="39"/>
      <c r="X1655" s="20"/>
      <c r="Y1655" s="20"/>
      <c r="Z1655" s="20"/>
      <c r="AA1655" s="39"/>
    </row>
    <row r="1656" spans="2:27" ht="15.75" customHeight="1">
      <c r="B1656" s="39"/>
      <c r="C1656" s="20"/>
      <c r="D1656" s="20"/>
      <c r="E1656" s="39"/>
      <c r="F1656" s="20"/>
      <c r="G1656" s="20"/>
      <c r="H1656" s="20"/>
      <c r="I1656" s="39"/>
      <c r="J1656" s="20"/>
      <c r="K1656" s="20"/>
      <c r="L1656" s="20"/>
      <c r="M1656" s="20"/>
      <c r="N1656" s="39"/>
      <c r="O1656" s="20" t="s">
        <v>488</v>
      </c>
      <c r="P1656" s="20" t="s">
        <v>488</v>
      </c>
      <c r="Q1656" s="20" t="s">
        <v>942</v>
      </c>
      <c r="R1656" s="20" t="s">
        <v>1772</v>
      </c>
      <c r="S1656" s="20">
        <v>30268041</v>
      </c>
      <c r="T1656" s="39"/>
      <c r="U1656" s="20"/>
      <c r="V1656" s="20"/>
      <c r="W1656" s="39"/>
      <c r="X1656" s="20"/>
      <c r="Y1656" s="20"/>
      <c r="Z1656" s="20"/>
      <c r="AA1656" s="39"/>
    </row>
    <row r="1657" spans="2:27" ht="15.75" customHeight="1">
      <c r="B1657" s="39"/>
      <c r="C1657" s="20"/>
      <c r="D1657" s="20"/>
      <c r="E1657" s="39"/>
      <c r="F1657" s="20"/>
      <c r="G1657" s="20"/>
      <c r="H1657" s="20"/>
      <c r="I1657" s="39"/>
      <c r="J1657" s="20"/>
      <c r="K1657" s="20"/>
      <c r="L1657" s="20"/>
      <c r="M1657" s="20"/>
      <c r="N1657" s="39"/>
      <c r="O1657" s="20" t="s">
        <v>488</v>
      </c>
      <c r="P1657" s="20" t="s">
        <v>488</v>
      </c>
      <c r="Q1657" s="20" t="s">
        <v>943</v>
      </c>
      <c r="R1657" s="20" t="s">
        <v>2412</v>
      </c>
      <c r="S1657" s="20">
        <v>30267683</v>
      </c>
      <c r="T1657" s="39"/>
      <c r="U1657" s="20"/>
      <c r="V1657" s="20"/>
      <c r="W1657" s="39"/>
      <c r="X1657" s="20"/>
      <c r="Y1657" s="20"/>
      <c r="Z1657" s="20"/>
      <c r="AA1657" s="39"/>
    </row>
    <row r="1658" spans="2:27" ht="15.75" customHeight="1">
      <c r="B1658" s="39"/>
      <c r="C1658" s="20"/>
      <c r="D1658" s="20"/>
      <c r="E1658" s="39"/>
      <c r="F1658" s="20"/>
      <c r="G1658" s="20"/>
      <c r="H1658" s="20"/>
      <c r="I1658" s="39"/>
      <c r="J1658" s="20"/>
      <c r="K1658" s="20"/>
      <c r="L1658" s="20"/>
      <c r="M1658" s="20"/>
      <c r="N1658" s="39"/>
      <c r="O1658" s="20" t="s">
        <v>488</v>
      </c>
      <c r="P1658" s="20" t="s">
        <v>488</v>
      </c>
      <c r="Q1658" s="20" t="s">
        <v>943</v>
      </c>
      <c r="R1658" s="20" t="s">
        <v>2413</v>
      </c>
      <c r="S1658" s="20">
        <v>30267687</v>
      </c>
      <c r="T1658" s="39"/>
      <c r="U1658" s="20"/>
      <c r="V1658" s="20"/>
      <c r="W1658" s="39"/>
      <c r="X1658" s="20"/>
      <c r="Y1658" s="20"/>
      <c r="Z1658" s="20"/>
      <c r="AA1658" s="39"/>
    </row>
    <row r="1659" spans="2:27" ht="15.75" customHeight="1">
      <c r="B1659" s="39"/>
      <c r="C1659" s="20"/>
      <c r="D1659" s="20"/>
      <c r="E1659" s="39"/>
      <c r="F1659" s="20"/>
      <c r="G1659" s="20"/>
      <c r="H1659" s="20"/>
      <c r="I1659" s="39"/>
      <c r="J1659" s="20"/>
      <c r="K1659" s="20"/>
      <c r="L1659" s="20"/>
      <c r="M1659" s="20"/>
      <c r="N1659" s="39"/>
      <c r="O1659" s="20" t="s">
        <v>488</v>
      </c>
      <c r="P1659" s="20" t="s">
        <v>488</v>
      </c>
      <c r="Q1659" s="20" t="s">
        <v>943</v>
      </c>
      <c r="R1659" s="20" t="s">
        <v>2414</v>
      </c>
      <c r="S1659" s="20">
        <v>30267690</v>
      </c>
      <c r="T1659" s="39"/>
      <c r="U1659" s="20"/>
      <c r="V1659" s="20"/>
      <c r="W1659" s="39"/>
      <c r="X1659" s="20"/>
      <c r="Y1659" s="20"/>
      <c r="Z1659" s="20"/>
      <c r="AA1659" s="39"/>
    </row>
    <row r="1660" spans="2:27" ht="15.75" customHeight="1">
      <c r="B1660" s="39"/>
      <c r="C1660" s="20"/>
      <c r="D1660" s="20"/>
      <c r="E1660" s="39"/>
      <c r="F1660" s="20"/>
      <c r="G1660" s="20"/>
      <c r="H1660" s="20"/>
      <c r="I1660" s="39"/>
      <c r="J1660" s="20"/>
      <c r="K1660" s="20"/>
      <c r="L1660" s="20"/>
      <c r="M1660" s="20"/>
      <c r="N1660" s="39"/>
      <c r="O1660" s="20" t="s">
        <v>488</v>
      </c>
      <c r="P1660" s="20" t="s">
        <v>488</v>
      </c>
      <c r="Q1660" s="20" t="s">
        <v>945</v>
      </c>
      <c r="R1660" s="20" t="s">
        <v>2415</v>
      </c>
      <c r="S1660" s="20">
        <v>30268874</v>
      </c>
      <c r="T1660" s="39"/>
      <c r="U1660" s="20"/>
      <c r="V1660" s="20"/>
      <c r="W1660" s="39"/>
      <c r="X1660" s="20"/>
      <c r="Y1660" s="20"/>
      <c r="Z1660" s="20"/>
      <c r="AA1660" s="39"/>
    </row>
    <row r="1661" spans="2:27" ht="15.75" customHeight="1">
      <c r="B1661" s="39"/>
      <c r="C1661" s="20"/>
      <c r="D1661" s="20"/>
      <c r="E1661" s="39"/>
      <c r="F1661" s="20"/>
      <c r="G1661" s="20"/>
      <c r="H1661" s="20"/>
      <c r="I1661" s="39"/>
      <c r="J1661" s="20"/>
      <c r="K1661" s="20"/>
      <c r="L1661" s="20"/>
      <c r="M1661" s="20"/>
      <c r="N1661" s="39"/>
      <c r="O1661" s="20" t="s">
        <v>488</v>
      </c>
      <c r="P1661" s="20" t="s">
        <v>488</v>
      </c>
      <c r="Q1661" s="20" t="s">
        <v>945</v>
      </c>
      <c r="R1661" s="20" t="s">
        <v>2416</v>
      </c>
      <c r="S1661" s="20">
        <v>30268875</v>
      </c>
      <c r="T1661" s="39"/>
      <c r="U1661" s="20"/>
      <c r="V1661" s="20"/>
      <c r="W1661" s="39"/>
      <c r="X1661" s="20"/>
      <c r="Y1661" s="20"/>
      <c r="Z1661" s="20"/>
      <c r="AA1661" s="39"/>
    </row>
    <row r="1662" spans="2:27" ht="15.75" customHeight="1">
      <c r="B1662" s="39"/>
      <c r="C1662" s="20"/>
      <c r="D1662" s="20"/>
      <c r="E1662" s="39"/>
      <c r="F1662" s="20"/>
      <c r="G1662" s="20"/>
      <c r="H1662" s="20"/>
      <c r="I1662" s="39"/>
      <c r="J1662" s="20"/>
      <c r="K1662" s="20"/>
      <c r="L1662" s="20"/>
      <c r="M1662" s="20"/>
      <c r="N1662" s="39"/>
      <c r="O1662" s="20" t="s">
        <v>488</v>
      </c>
      <c r="P1662" s="20" t="s">
        <v>488</v>
      </c>
      <c r="Q1662" s="20" t="s">
        <v>945</v>
      </c>
      <c r="R1662" s="20" t="s">
        <v>2417</v>
      </c>
      <c r="S1662" s="20">
        <v>30268877</v>
      </c>
      <c r="T1662" s="39"/>
      <c r="U1662" s="20"/>
      <c r="V1662" s="20"/>
      <c r="W1662" s="39"/>
      <c r="X1662" s="20"/>
      <c r="Y1662" s="20"/>
      <c r="Z1662" s="20"/>
      <c r="AA1662" s="39"/>
    </row>
    <row r="1663" spans="2:27" ht="15.75" customHeight="1">
      <c r="B1663" s="39"/>
      <c r="C1663" s="20"/>
      <c r="D1663" s="20"/>
      <c r="E1663" s="39"/>
      <c r="F1663" s="20"/>
      <c r="G1663" s="20"/>
      <c r="H1663" s="20"/>
      <c r="I1663" s="39"/>
      <c r="J1663" s="20"/>
      <c r="K1663" s="20"/>
      <c r="L1663" s="20"/>
      <c r="M1663" s="20"/>
      <c r="N1663" s="39"/>
      <c r="O1663" s="20" t="s">
        <v>488</v>
      </c>
      <c r="P1663" s="20" t="s">
        <v>488</v>
      </c>
      <c r="Q1663" s="20" t="s">
        <v>945</v>
      </c>
      <c r="R1663" s="20" t="s">
        <v>2418</v>
      </c>
      <c r="S1663" s="20">
        <v>30268878</v>
      </c>
      <c r="T1663" s="39"/>
      <c r="U1663" s="20"/>
      <c r="V1663" s="20"/>
      <c r="W1663" s="39"/>
      <c r="X1663" s="20"/>
      <c r="Y1663" s="20"/>
      <c r="Z1663" s="20"/>
      <c r="AA1663" s="39"/>
    </row>
    <row r="1664" spans="2:27" ht="15.75" customHeight="1">
      <c r="B1664" s="39"/>
      <c r="C1664" s="20"/>
      <c r="D1664" s="20"/>
      <c r="E1664" s="39"/>
      <c r="F1664" s="20"/>
      <c r="G1664" s="20"/>
      <c r="H1664" s="20"/>
      <c r="I1664" s="39"/>
      <c r="J1664" s="20"/>
      <c r="K1664" s="20"/>
      <c r="L1664" s="20"/>
      <c r="M1664" s="20"/>
      <c r="N1664" s="39"/>
      <c r="O1664" s="20" t="s">
        <v>488</v>
      </c>
      <c r="P1664" s="20" t="s">
        <v>488</v>
      </c>
      <c r="Q1664" s="20" t="s">
        <v>945</v>
      </c>
      <c r="R1664" s="20" t="s">
        <v>2419</v>
      </c>
      <c r="S1664" s="20">
        <v>30268879</v>
      </c>
      <c r="T1664" s="39"/>
      <c r="U1664" s="20"/>
      <c r="V1664" s="20"/>
      <c r="W1664" s="39"/>
      <c r="X1664" s="20"/>
      <c r="Y1664" s="20"/>
      <c r="Z1664" s="20"/>
      <c r="AA1664" s="39"/>
    </row>
    <row r="1665" spans="2:27" ht="15.75" customHeight="1">
      <c r="B1665" s="39"/>
      <c r="C1665" s="20"/>
      <c r="D1665" s="20"/>
      <c r="E1665" s="39"/>
      <c r="F1665" s="20"/>
      <c r="G1665" s="20"/>
      <c r="H1665" s="20"/>
      <c r="I1665" s="39"/>
      <c r="J1665" s="20"/>
      <c r="K1665" s="20"/>
      <c r="L1665" s="20"/>
      <c r="M1665" s="20"/>
      <c r="N1665" s="39"/>
      <c r="O1665" s="20" t="s">
        <v>488</v>
      </c>
      <c r="P1665" s="20" t="s">
        <v>488</v>
      </c>
      <c r="Q1665" s="20" t="s">
        <v>945</v>
      </c>
      <c r="R1665" s="20" t="s">
        <v>2332</v>
      </c>
      <c r="S1665" s="20">
        <v>30268880</v>
      </c>
      <c r="T1665" s="39"/>
      <c r="U1665" s="20"/>
      <c r="V1665" s="20"/>
      <c r="W1665" s="39"/>
      <c r="X1665" s="20"/>
      <c r="Y1665" s="20"/>
      <c r="Z1665" s="20"/>
      <c r="AA1665" s="39"/>
    </row>
    <row r="1666" spans="2:27" ht="15.75" customHeight="1">
      <c r="B1666" s="39"/>
      <c r="C1666" s="20"/>
      <c r="D1666" s="20"/>
      <c r="E1666" s="39"/>
      <c r="F1666" s="20"/>
      <c r="G1666" s="20"/>
      <c r="H1666" s="20"/>
      <c r="I1666" s="39"/>
      <c r="J1666" s="20"/>
      <c r="K1666" s="20"/>
      <c r="L1666" s="20"/>
      <c r="M1666" s="20"/>
      <c r="N1666" s="39"/>
      <c r="O1666" s="20" t="s">
        <v>488</v>
      </c>
      <c r="P1666" s="20" t="s">
        <v>488</v>
      </c>
      <c r="Q1666" s="20" t="s">
        <v>947</v>
      </c>
      <c r="R1666" s="20" t="s">
        <v>2420</v>
      </c>
      <c r="S1666" s="20">
        <v>30269038</v>
      </c>
      <c r="T1666" s="39"/>
      <c r="U1666" s="20"/>
      <c r="V1666" s="20"/>
      <c r="W1666" s="39"/>
      <c r="X1666" s="20"/>
      <c r="Y1666" s="20"/>
      <c r="Z1666" s="20"/>
      <c r="AA1666" s="39"/>
    </row>
    <row r="1667" spans="2:27" ht="15.75" customHeight="1">
      <c r="B1667" s="39"/>
      <c r="C1667" s="20"/>
      <c r="D1667" s="20"/>
      <c r="E1667" s="39"/>
      <c r="F1667" s="20"/>
      <c r="G1667" s="20"/>
      <c r="H1667" s="20"/>
      <c r="I1667" s="39"/>
      <c r="J1667" s="20"/>
      <c r="K1667" s="20"/>
      <c r="L1667" s="20"/>
      <c r="M1667" s="20"/>
      <c r="N1667" s="39"/>
      <c r="O1667" s="20" t="s">
        <v>488</v>
      </c>
      <c r="P1667" s="20" t="s">
        <v>488</v>
      </c>
      <c r="Q1667" s="20" t="s">
        <v>947</v>
      </c>
      <c r="R1667" s="20" t="s">
        <v>2421</v>
      </c>
      <c r="S1667" s="20">
        <v>30269039</v>
      </c>
      <c r="T1667" s="39"/>
      <c r="U1667" s="20"/>
      <c r="V1667" s="20"/>
      <c r="W1667" s="39"/>
      <c r="X1667" s="20"/>
      <c r="Y1667" s="20"/>
      <c r="Z1667" s="20"/>
      <c r="AA1667" s="39"/>
    </row>
    <row r="1668" spans="2:27" ht="15.75" customHeight="1">
      <c r="B1668" s="39"/>
      <c r="C1668" s="20"/>
      <c r="D1668" s="20"/>
      <c r="E1668" s="39"/>
      <c r="F1668" s="20"/>
      <c r="G1668" s="20"/>
      <c r="H1668" s="20"/>
      <c r="I1668" s="39"/>
      <c r="J1668" s="20"/>
      <c r="K1668" s="20"/>
      <c r="L1668" s="20"/>
      <c r="M1668" s="20"/>
      <c r="N1668" s="39"/>
      <c r="O1668" s="20" t="s">
        <v>488</v>
      </c>
      <c r="P1668" s="20" t="s">
        <v>488</v>
      </c>
      <c r="Q1668" s="20" t="s">
        <v>947</v>
      </c>
      <c r="R1668" s="20" t="s">
        <v>2411</v>
      </c>
      <c r="S1668" s="20">
        <v>30269040</v>
      </c>
      <c r="T1668" s="39"/>
      <c r="U1668" s="20"/>
      <c r="V1668" s="20"/>
      <c r="W1668" s="39"/>
      <c r="X1668" s="20"/>
      <c r="Y1668" s="20"/>
      <c r="Z1668" s="20"/>
      <c r="AA1668" s="39"/>
    </row>
    <row r="1669" spans="2:27" ht="15.75" customHeight="1">
      <c r="B1669" s="39"/>
      <c r="C1669" s="20"/>
      <c r="D1669" s="20"/>
      <c r="E1669" s="39"/>
      <c r="F1669" s="20"/>
      <c r="G1669" s="20"/>
      <c r="H1669" s="20"/>
      <c r="I1669" s="39"/>
      <c r="J1669" s="20"/>
      <c r="K1669" s="20"/>
      <c r="L1669" s="20"/>
      <c r="M1669" s="20"/>
      <c r="N1669" s="39"/>
      <c r="O1669" s="20" t="s">
        <v>488</v>
      </c>
      <c r="P1669" s="20" t="s">
        <v>488</v>
      </c>
      <c r="Q1669" s="20" t="s">
        <v>949</v>
      </c>
      <c r="R1669" s="20" t="s">
        <v>2335</v>
      </c>
      <c r="S1669" s="20">
        <v>30269220</v>
      </c>
      <c r="T1669" s="39"/>
      <c r="U1669" s="20"/>
      <c r="V1669" s="20"/>
      <c r="W1669" s="39"/>
      <c r="X1669" s="20"/>
      <c r="Y1669" s="20"/>
      <c r="Z1669" s="20"/>
      <c r="AA1669" s="39"/>
    </row>
    <row r="1670" spans="2:27" ht="15.75" customHeight="1">
      <c r="B1670" s="39"/>
      <c r="C1670" s="20"/>
      <c r="D1670" s="20"/>
      <c r="E1670" s="39"/>
      <c r="F1670" s="20"/>
      <c r="G1670" s="20"/>
      <c r="H1670" s="20"/>
      <c r="I1670" s="39"/>
      <c r="J1670" s="20"/>
      <c r="K1670" s="20"/>
      <c r="L1670" s="20"/>
      <c r="M1670" s="20"/>
      <c r="N1670" s="39"/>
      <c r="O1670" s="20" t="s">
        <v>488</v>
      </c>
      <c r="P1670" s="20" t="s">
        <v>488</v>
      </c>
      <c r="Q1670" s="20" t="s">
        <v>949</v>
      </c>
      <c r="R1670" s="20" t="s">
        <v>1703</v>
      </c>
      <c r="S1670" s="20">
        <v>30269237</v>
      </c>
      <c r="T1670" s="39"/>
      <c r="U1670" s="20"/>
      <c r="V1670" s="20"/>
      <c r="W1670" s="39"/>
      <c r="X1670" s="20"/>
      <c r="Y1670" s="20"/>
      <c r="Z1670" s="20"/>
      <c r="AA1670" s="39"/>
    </row>
    <row r="1671" spans="2:27" ht="15.75" customHeight="1">
      <c r="B1671" s="39"/>
      <c r="C1671" s="20"/>
      <c r="D1671" s="20"/>
      <c r="E1671" s="39"/>
      <c r="F1671" s="20"/>
      <c r="G1671" s="20"/>
      <c r="H1671" s="20"/>
      <c r="I1671" s="39"/>
      <c r="J1671" s="20"/>
      <c r="K1671" s="20"/>
      <c r="L1671" s="20"/>
      <c r="M1671" s="20"/>
      <c r="N1671" s="39"/>
      <c r="O1671" s="20" t="s">
        <v>488</v>
      </c>
      <c r="P1671" s="20" t="s">
        <v>488</v>
      </c>
      <c r="Q1671" s="20" t="s">
        <v>949</v>
      </c>
      <c r="R1671" s="20" t="s">
        <v>2420</v>
      </c>
      <c r="S1671" s="20">
        <v>30269238</v>
      </c>
      <c r="T1671" s="39"/>
      <c r="U1671" s="20"/>
      <c r="V1671" s="20"/>
      <c r="W1671" s="39"/>
      <c r="X1671" s="20"/>
      <c r="Y1671" s="20"/>
      <c r="Z1671" s="20"/>
      <c r="AA1671" s="39"/>
    </row>
    <row r="1672" spans="2:27" ht="15.75" customHeight="1">
      <c r="B1672" s="39"/>
      <c r="C1672" s="20"/>
      <c r="D1672" s="20"/>
      <c r="E1672" s="39"/>
      <c r="F1672" s="20"/>
      <c r="G1672" s="20"/>
      <c r="H1672" s="20"/>
      <c r="I1672" s="39"/>
      <c r="J1672" s="20"/>
      <c r="K1672" s="20"/>
      <c r="L1672" s="20"/>
      <c r="M1672" s="20"/>
      <c r="N1672" s="39"/>
      <c r="O1672" s="20" t="s">
        <v>488</v>
      </c>
      <c r="P1672" s="20" t="s">
        <v>488</v>
      </c>
      <c r="Q1672" s="20" t="s">
        <v>951</v>
      </c>
      <c r="R1672" s="20" t="s">
        <v>2422</v>
      </c>
      <c r="S1672" s="20">
        <v>30269351</v>
      </c>
      <c r="T1672" s="39"/>
      <c r="U1672" s="20"/>
      <c r="V1672" s="20"/>
      <c r="W1672" s="39"/>
      <c r="X1672" s="20"/>
      <c r="Y1672" s="20"/>
      <c r="Z1672" s="20"/>
      <c r="AA1672" s="39"/>
    </row>
    <row r="1673" spans="2:27" ht="15.75" customHeight="1">
      <c r="B1673" s="39"/>
      <c r="C1673" s="20"/>
      <c r="D1673" s="20"/>
      <c r="E1673" s="39"/>
      <c r="F1673" s="20"/>
      <c r="G1673" s="20"/>
      <c r="H1673" s="20"/>
      <c r="I1673" s="39"/>
      <c r="J1673" s="20"/>
      <c r="K1673" s="20"/>
      <c r="L1673" s="20"/>
      <c r="M1673" s="20"/>
      <c r="N1673" s="39"/>
      <c r="O1673" s="20" t="s">
        <v>488</v>
      </c>
      <c r="P1673" s="20" t="s">
        <v>488</v>
      </c>
      <c r="Q1673" s="20" t="s">
        <v>953</v>
      </c>
      <c r="R1673" s="20" t="s">
        <v>953</v>
      </c>
      <c r="S1673" s="20">
        <v>30269676</v>
      </c>
      <c r="T1673" s="39"/>
      <c r="U1673" s="20"/>
      <c r="V1673" s="20"/>
      <c r="W1673" s="39"/>
      <c r="X1673" s="20"/>
      <c r="Y1673" s="20"/>
      <c r="Z1673" s="20"/>
      <c r="AA1673" s="39"/>
    </row>
    <row r="1674" spans="2:27" ht="15.75" customHeight="1">
      <c r="B1674" s="39"/>
      <c r="C1674" s="20"/>
      <c r="D1674" s="20"/>
      <c r="E1674" s="39"/>
      <c r="F1674" s="20"/>
      <c r="G1674" s="20"/>
      <c r="H1674" s="20"/>
      <c r="I1674" s="39"/>
      <c r="J1674" s="20"/>
      <c r="K1674" s="20"/>
      <c r="L1674" s="20"/>
      <c r="M1674" s="20"/>
      <c r="N1674" s="39"/>
      <c r="O1674" s="20" t="s">
        <v>488</v>
      </c>
      <c r="P1674" s="20" t="s">
        <v>488</v>
      </c>
      <c r="Q1674" s="20" t="s">
        <v>955</v>
      </c>
      <c r="R1674" s="20" t="s">
        <v>772</v>
      </c>
      <c r="S1674" s="20">
        <v>30269501</v>
      </c>
      <c r="T1674" s="39"/>
      <c r="U1674" s="20"/>
      <c r="V1674" s="20"/>
      <c r="W1674" s="39"/>
      <c r="X1674" s="20"/>
      <c r="Y1674" s="20"/>
      <c r="Z1674" s="20"/>
      <c r="AA1674" s="39"/>
    </row>
    <row r="1675" spans="2:27" ht="15.75" customHeight="1">
      <c r="B1675" s="39"/>
      <c r="C1675" s="20"/>
      <c r="D1675" s="20"/>
      <c r="E1675" s="39"/>
      <c r="F1675" s="20"/>
      <c r="G1675" s="20"/>
      <c r="H1675" s="20"/>
      <c r="I1675" s="39"/>
      <c r="J1675" s="20"/>
      <c r="K1675" s="20"/>
      <c r="L1675" s="20"/>
      <c r="M1675" s="20"/>
      <c r="N1675" s="39"/>
      <c r="O1675" s="20" t="s">
        <v>488</v>
      </c>
      <c r="P1675" s="20" t="s">
        <v>545</v>
      </c>
      <c r="Q1675" s="20" t="s">
        <v>957</v>
      </c>
      <c r="R1675" s="20" t="s">
        <v>957</v>
      </c>
      <c r="S1675" s="20">
        <v>30290310</v>
      </c>
      <c r="T1675" s="39"/>
      <c r="U1675" s="20"/>
      <c r="V1675" s="20"/>
      <c r="W1675" s="39"/>
      <c r="X1675" s="20"/>
      <c r="Y1675" s="20"/>
      <c r="Z1675" s="20"/>
      <c r="AA1675" s="39"/>
    </row>
    <row r="1676" spans="2:27" ht="15.75" customHeight="1">
      <c r="B1676" s="39"/>
      <c r="C1676" s="20"/>
      <c r="D1676" s="20"/>
      <c r="E1676" s="39"/>
      <c r="F1676" s="20"/>
      <c r="G1676" s="20"/>
      <c r="H1676" s="20"/>
      <c r="I1676" s="39"/>
      <c r="J1676" s="20"/>
      <c r="K1676" s="20"/>
      <c r="L1676" s="20"/>
      <c r="M1676" s="20"/>
      <c r="N1676" s="39"/>
      <c r="O1676" s="20" t="s">
        <v>488</v>
      </c>
      <c r="P1676" s="20" t="s">
        <v>545</v>
      </c>
      <c r="Q1676" s="20" t="s">
        <v>957</v>
      </c>
      <c r="R1676" s="20" t="s">
        <v>2423</v>
      </c>
      <c r="S1676" s="20">
        <v>30290321</v>
      </c>
      <c r="T1676" s="39"/>
      <c r="U1676" s="20"/>
      <c r="V1676" s="20"/>
      <c r="W1676" s="39"/>
      <c r="X1676" s="20"/>
      <c r="Y1676" s="20"/>
      <c r="Z1676" s="20"/>
      <c r="AA1676" s="39"/>
    </row>
    <row r="1677" spans="2:27" ht="15.75" customHeight="1">
      <c r="B1677" s="39"/>
      <c r="C1677" s="20"/>
      <c r="D1677" s="20"/>
      <c r="E1677" s="39"/>
      <c r="F1677" s="20"/>
      <c r="G1677" s="20"/>
      <c r="H1677" s="20"/>
      <c r="I1677" s="39"/>
      <c r="J1677" s="20"/>
      <c r="K1677" s="20"/>
      <c r="L1677" s="20"/>
      <c r="M1677" s="20"/>
      <c r="N1677" s="39"/>
      <c r="O1677" s="20" t="s">
        <v>488</v>
      </c>
      <c r="P1677" s="20" t="s">
        <v>545</v>
      </c>
      <c r="Q1677" s="20" t="s">
        <v>957</v>
      </c>
      <c r="R1677" s="20" t="s">
        <v>2424</v>
      </c>
      <c r="S1677" s="20">
        <v>30290331</v>
      </c>
      <c r="T1677" s="39"/>
      <c r="U1677" s="20"/>
      <c r="V1677" s="20"/>
      <c r="W1677" s="39"/>
      <c r="X1677" s="20"/>
      <c r="Y1677" s="20"/>
      <c r="Z1677" s="20"/>
      <c r="AA1677" s="39"/>
    </row>
    <row r="1678" spans="2:27" ht="15.75" customHeight="1">
      <c r="B1678" s="39"/>
      <c r="C1678" s="20"/>
      <c r="D1678" s="20"/>
      <c r="E1678" s="39"/>
      <c r="F1678" s="20"/>
      <c r="G1678" s="20"/>
      <c r="H1678" s="20"/>
      <c r="I1678" s="39"/>
      <c r="J1678" s="20"/>
      <c r="K1678" s="20"/>
      <c r="L1678" s="20"/>
      <c r="M1678" s="20"/>
      <c r="N1678" s="39"/>
      <c r="O1678" s="20" t="s">
        <v>488</v>
      </c>
      <c r="P1678" s="20" t="s">
        <v>545</v>
      </c>
      <c r="Q1678" s="20" t="s">
        <v>957</v>
      </c>
      <c r="R1678" s="20" t="s">
        <v>1160</v>
      </c>
      <c r="S1678" s="20">
        <v>30290342</v>
      </c>
      <c r="T1678" s="39"/>
      <c r="U1678" s="20"/>
      <c r="V1678" s="20"/>
      <c r="W1678" s="39"/>
      <c r="X1678" s="20"/>
      <c r="Y1678" s="20"/>
      <c r="Z1678" s="20"/>
      <c r="AA1678" s="39"/>
    </row>
    <row r="1679" spans="2:27" ht="15.75" customHeight="1">
      <c r="B1679" s="39"/>
      <c r="C1679" s="20"/>
      <c r="D1679" s="20"/>
      <c r="E1679" s="39"/>
      <c r="F1679" s="20"/>
      <c r="G1679" s="20"/>
      <c r="H1679" s="20"/>
      <c r="I1679" s="39"/>
      <c r="J1679" s="20"/>
      <c r="K1679" s="20"/>
      <c r="L1679" s="20"/>
      <c r="M1679" s="20"/>
      <c r="N1679" s="39"/>
      <c r="O1679" s="20" t="s">
        <v>488</v>
      </c>
      <c r="P1679" s="20" t="s">
        <v>545</v>
      </c>
      <c r="Q1679" s="20" t="s">
        <v>957</v>
      </c>
      <c r="R1679" s="20" t="s">
        <v>2425</v>
      </c>
      <c r="S1679" s="20">
        <v>30290352</v>
      </c>
      <c r="T1679" s="39"/>
      <c r="U1679" s="20"/>
      <c r="V1679" s="20"/>
      <c r="W1679" s="39"/>
      <c r="X1679" s="20"/>
      <c r="Y1679" s="20"/>
      <c r="Z1679" s="20"/>
      <c r="AA1679" s="39"/>
    </row>
    <row r="1680" spans="2:27" ht="15.75" customHeight="1">
      <c r="B1680" s="39"/>
      <c r="C1680" s="20"/>
      <c r="D1680" s="20"/>
      <c r="E1680" s="39"/>
      <c r="F1680" s="20"/>
      <c r="G1680" s="20"/>
      <c r="H1680" s="20"/>
      <c r="I1680" s="39"/>
      <c r="J1680" s="20"/>
      <c r="K1680" s="20"/>
      <c r="L1680" s="20"/>
      <c r="M1680" s="20"/>
      <c r="N1680" s="39"/>
      <c r="O1680" s="20" t="s">
        <v>488</v>
      </c>
      <c r="P1680" s="20" t="s">
        <v>545</v>
      </c>
      <c r="Q1680" s="20" t="s">
        <v>957</v>
      </c>
      <c r="R1680" s="20" t="s">
        <v>2426</v>
      </c>
      <c r="S1680" s="20">
        <v>30290384</v>
      </c>
      <c r="T1680" s="39"/>
      <c r="U1680" s="20"/>
      <c r="V1680" s="20"/>
      <c r="W1680" s="39"/>
      <c r="X1680" s="20"/>
      <c r="Y1680" s="20"/>
      <c r="Z1680" s="20"/>
      <c r="AA1680" s="39"/>
    </row>
    <row r="1681" spans="2:27" ht="15.75" customHeight="1">
      <c r="B1681" s="39"/>
      <c r="C1681" s="20"/>
      <c r="D1681" s="20"/>
      <c r="E1681" s="39"/>
      <c r="F1681" s="20"/>
      <c r="G1681" s="20"/>
      <c r="H1681" s="20"/>
      <c r="I1681" s="39"/>
      <c r="J1681" s="20"/>
      <c r="K1681" s="20"/>
      <c r="L1681" s="20"/>
      <c r="M1681" s="20"/>
      <c r="N1681" s="39"/>
      <c r="O1681" s="20" t="s">
        <v>488</v>
      </c>
      <c r="P1681" s="20" t="s">
        <v>545</v>
      </c>
      <c r="Q1681" s="20" t="s">
        <v>959</v>
      </c>
      <c r="R1681" s="20" t="s">
        <v>2427</v>
      </c>
      <c r="S1681" s="20">
        <v>30291013</v>
      </c>
      <c r="T1681" s="39"/>
      <c r="U1681" s="20"/>
      <c r="V1681" s="20"/>
      <c r="W1681" s="39"/>
      <c r="X1681" s="20"/>
      <c r="Y1681" s="20"/>
      <c r="Z1681" s="20"/>
      <c r="AA1681" s="39"/>
    </row>
    <row r="1682" spans="2:27" ht="15.75" customHeight="1">
      <c r="B1682" s="39"/>
      <c r="C1682" s="20"/>
      <c r="D1682" s="20"/>
      <c r="E1682" s="39"/>
      <c r="F1682" s="20"/>
      <c r="G1682" s="20"/>
      <c r="H1682" s="20"/>
      <c r="I1682" s="39"/>
      <c r="J1682" s="20"/>
      <c r="K1682" s="20"/>
      <c r="L1682" s="20"/>
      <c r="M1682" s="20"/>
      <c r="N1682" s="39"/>
      <c r="O1682" s="20" t="s">
        <v>488</v>
      </c>
      <c r="P1682" s="20" t="s">
        <v>545</v>
      </c>
      <c r="Q1682" s="20" t="s">
        <v>959</v>
      </c>
      <c r="R1682" s="20" t="s">
        <v>2428</v>
      </c>
      <c r="S1682" s="20">
        <v>30291015</v>
      </c>
      <c r="T1682" s="39"/>
      <c r="U1682" s="20"/>
      <c r="V1682" s="20"/>
      <c r="W1682" s="39"/>
      <c r="X1682" s="20"/>
      <c r="Y1682" s="20"/>
      <c r="Z1682" s="20"/>
      <c r="AA1682" s="39"/>
    </row>
    <row r="1683" spans="2:27" ht="15.75" customHeight="1">
      <c r="B1683" s="39"/>
      <c r="C1683" s="20"/>
      <c r="D1683" s="20"/>
      <c r="E1683" s="39"/>
      <c r="F1683" s="20"/>
      <c r="G1683" s="20"/>
      <c r="H1683" s="20"/>
      <c r="I1683" s="39"/>
      <c r="J1683" s="20"/>
      <c r="K1683" s="20"/>
      <c r="L1683" s="20"/>
      <c r="M1683" s="20"/>
      <c r="N1683" s="39"/>
      <c r="O1683" s="20" t="s">
        <v>488</v>
      </c>
      <c r="P1683" s="20" t="s">
        <v>545</v>
      </c>
      <c r="Q1683" s="20" t="s">
        <v>959</v>
      </c>
      <c r="R1683" s="20" t="s">
        <v>2429</v>
      </c>
      <c r="S1683" s="20">
        <v>30291099</v>
      </c>
      <c r="T1683" s="39"/>
      <c r="U1683" s="20"/>
      <c r="V1683" s="20"/>
      <c r="W1683" s="39"/>
      <c r="X1683" s="20"/>
      <c r="Y1683" s="20"/>
      <c r="Z1683" s="20"/>
      <c r="AA1683" s="39"/>
    </row>
    <row r="1684" spans="2:27" ht="15.75" customHeight="1">
      <c r="B1684" s="39"/>
      <c r="C1684" s="20"/>
      <c r="D1684" s="20"/>
      <c r="E1684" s="39"/>
      <c r="F1684" s="20"/>
      <c r="G1684" s="20"/>
      <c r="H1684" s="20"/>
      <c r="I1684" s="39"/>
      <c r="J1684" s="20"/>
      <c r="K1684" s="20"/>
      <c r="L1684" s="20"/>
      <c r="M1684" s="20"/>
      <c r="N1684" s="39"/>
      <c r="O1684" s="20" t="s">
        <v>488</v>
      </c>
      <c r="P1684" s="20" t="s">
        <v>545</v>
      </c>
      <c r="Q1684" s="20" t="s">
        <v>959</v>
      </c>
      <c r="R1684" s="20" t="s">
        <v>1578</v>
      </c>
      <c r="S1684" s="20">
        <v>30291031</v>
      </c>
      <c r="T1684" s="39"/>
      <c r="U1684" s="20"/>
      <c r="V1684" s="20"/>
      <c r="W1684" s="39"/>
      <c r="X1684" s="20"/>
      <c r="Y1684" s="20"/>
      <c r="Z1684" s="20"/>
      <c r="AA1684" s="39"/>
    </row>
    <row r="1685" spans="2:27" ht="15.75" customHeight="1">
      <c r="B1685" s="39"/>
      <c r="C1685" s="20"/>
      <c r="D1685" s="20"/>
      <c r="E1685" s="39"/>
      <c r="F1685" s="20"/>
      <c r="G1685" s="20"/>
      <c r="H1685" s="20"/>
      <c r="I1685" s="39"/>
      <c r="J1685" s="20"/>
      <c r="K1685" s="20"/>
      <c r="L1685" s="20"/>
      <c r="M1685" s="20"/>
      <c r="N1685" s="39"/>
      <c r="O1685" s="20" t="s">
        <v>488</v>
      </c>
      <c r="P1685" s="20" t="s">
        <v>545</v>
      </c>
      <c r="Q1685" s="20" t="s">
        <v>959</v>
      </c>
      <c r="R1685" s="20" t="s">
        <v>2430</v>
      </c>
      <c r="S1685" s="20">
        <v>30291025</v>
      </c>
      <c r="T1685" s="39"/>
      <c r="U1685" s="20"/>
      <c r="V1685" s="20"/>
      <c r="W1685" s="39"/>
      <c r="X1685" s="20"/>
      <c r="Y1685" s="20"/>
      <c r="Z1685" s="20"/>
      <c r="AA1685" s="39"/>
    </row>
    <row r="1686" spans="2:27" ht="15.75" customHeight="1">
      <c r="B1686" s="39"/>
      <c r="C1686" s="20"/>
      <c r="D1686" s="20"/>
      <c r="E1686" s="39"/>
      <c r="F1686" s="20"/>
      <c r="G1686" s="20"/>
      <c r="H1686" s="20"/>
      <c r="I1686" s="39"/>
      <c r="J1686" s="20"/>
      <c r="K1686" s="20"/>
      <c r="L1686" s="20"/>
      <c r="M1686" s="20"/>
      <c r="N1686" s="39"/>
      <c r="O1686" s="20" t="s">
        <v>488</v>
      </c>
      <c r="P1686" s="20" t="s">
        <v>545</v>
      </c>
      <c r="Q1686" s="20" t="s">
        <v>959</v>
      </c>
      <c r="R1686" s="20" t="s">
        <v>2431</v>
      </c>
      <c r="S1686" s="20">
        <v>30291039</v>
      </c>
      <c r="T1686" s="39"/>
      <c r="U1686" s="20"/>
      <c r="V1686" s="20"/>
      <c r="W1686" s="39"/>
      <c r="X1686" s="20"/>
      <c r="Y1686" s="20"/>
      <c r="Z1686" s="20"/>
      <c r="AA1686" s="39"/>
    </row>
    <row r="1687" spans="2:27" ht="15.75" customHeight="1">
      <c r="B1687" s="39"/>
      <c r="C1687" s="20"/>
      <c r="D1687" s="20"/>
      <c r="E1687" s="39"/>
      <c r="F1687" s="20"/>
      <c r="G1687" s="20"/>
      <c r="H1687" s="20"/>
      <c r="I1687" s="39"/>
      <c r="J1687" s="20"/>
      <c r="K1687" s="20"/>
      <c r="L1687" s="20"/>
      <c r="M1687" s="20"/>
      <c r="N1687" s="39"/>
      <c r="O1687" s="20" t="s">
        <v>488</v>
      </c>
      <c r="P1687" s="20" t="s">
        <v>545</v>
      </c>
      <c r="Q1687" s="20" t="s">
        <v>959</v>
      </c>
      <c r="R1687" s="20" t="s">
        <v>2432</v>
      </c>
      <c r="S1687" s="20">
        <v>30291047</v>
      </c>
      <c r="T1687" s="39"/>
      <c r="U1687" s="20"/>
      <c r="V1687" s="20"/>
      <c r="W1687" s="39"/>
      <c r="X1687" s="20"/>
      <c r="Y1687" s="20"/>
      <c r="Z1687" s="20"/>
      <c r="AA1687" s="39"/>
    </row>
    <row r="1688" spans="2:27" ht="15.75" customHeight="1">
      <c r="B1688" s="39"/>
      <c r="C1688" s="20"/>
      <c r="D1688" s="20"/>
      <c r="E1688" s="39"/>
      <c r="F1688" s="20"/>
      <c r="G1688" s="20"/>
      <c r="H1688" s="20"/>
      <c r="I1688" s="39"/>
      <c r="J1688" s="20"/>
      <c r="K1688" s="20"/>
      <c r="L1688" s="20"/>
      <c r="M1688" s="20"/>
      <c r="N1688" s="39"/>
      <c r="O1688" s="20" t="s">
        <v>488</v>
      </c>
      <c r="P1688" s="20" t="s">
        <v>545</v>
      </c>
      <c r="Q1688" s="20" t="s">
        <v>959</v>
      </c>
      <c r="R1688" s="20" t="s">
        <v>2433</v>
      </c>
      <c r="S1688" s="20">
        <v>30291055</v>
      </c>
      <c r="T1688" s="39"/>
      <c r="U1688" s="20"/>
      <c r="V1688" s="20"/>
      <c r="W1688" s="39"/>
      <c r="X1688" s="20"/>
      <c r="Y1688" s="20"/>
      <c r="Z1688" s="20"/>
      <c r="AA1688" s="39"/>
    </row>
    <row r="1689" spans="2:27" ht="15.75" customHeight="1">
      <c r="B1689" s="39"/>
      <c r="C1689" s="20"/>
      <c r="D1689" s="20"/>
      <c r="E1689" s="39"/>
      <c r="F1689" s="20"/>
      <c r="G1689" s="20"/>
      <c r="H1689" s="20"/>
      <c r="I1689" s="39"/>
      <c r="J1689" s="20"/>
      <c r="K1689" s="20"/>
      <c r="L1689" s="20"/>
      <c r="M1689" s="20"/>
      <c r="N1689" s="39"/>
      <c r="O1689" s="20" t="s">
        <v>488</v>
      </c>
      <c r="P1689" s="20" t="s">
        <v>545</v>
      </c>
      <c r="Q1689" s="20" t="s">
        <v>959</v>
      </c>
      <c r="R1689" s="20" t="s">
        <v>2434</v>
      </c>
      <c r="S1689" s="20">
        <v>30291063</v>
      </c>
      <c r="T1689" s="39"/>
      <c r="U1689" s="20"/>
      <c r="V1689" s="20"/>
      <c r="W1689" s="39"/>
      <c r="X1689" s="20"/>
      <c r="Y1689" s="20"/>
      <c r="Z1689" s="20"/>
      <c r="AA1689" s="39"/>
    </row>
    <row r="1690" spans="2:27" ht="15.75" customHeight="1">
      <c r="B1690" s="39"/>
      <c r="C1690" s="20"/>
      <c r="D1690" s="20"/>
      <c r="E1690" s="39"/>
      <c r="F1690" s="20"/>
      <c r="G1690" s="20"/>
      <c r="H1690" s="20"/>
      <c r="I1690" s="39"/>
      <c r="J1690" s="20"/>
      <c r="K1690" s="20"/>
      <c r="L1690" s="20"/>
      <c r="M1690" s="20"/>
      <c r="N1690" s="39"/>
      <c r="O1690" s="20" t="s">
        <v>488</v>
      </c>
      <c r="P1690" s="20" t="s">
        <v>545</v>
      </c>
      <c r="Q1690" s="20" t="s">
        <v>959</v>
      </c>
      <c r="R1690" s="20" t="s">
        <v>2435</v>
      </c>
      <c r="S1690" s="20">
        <v>30291071</v>
      </c>
      <c r="T1690" s="39"/>
      <c r="U1690" s="20"/>
      <c r="V1690" s="20"/>
      <c r="W1690" s="39"/>
      <c r="X1690" s="20"/>
      <c r="Y1690" s="20"/>
      <c r="Z1690" s="20"/>
      <c r="AA1690" s="39"/>
    </row>
    <row r="1691" spans="2:27" ht="15.75" customHeight="1">
      <c r="B1691" s="39"/>
      <c r="C1691" s="20"/>
      <c r="D1691" s="20"/>
      <c r="E1691" s="39"/>
      <c r="F1691" s="20"/>
      <c r="G1691" s="20"/>
      <c r="H1691" s="20"/>
      <c r="I1691" s="39"/>
      <c r="J1691" s="20"/>
      <c r="K1691" s="20"/>
      <c r="L1691" s="20"/>
      <c r="M1691" s="20"/>
      <c r="N1691" s="39"/>
      <c r="O1691" s="20" t="s">
        <v>488</v>
      </c>
      <c r="P1691" s="20" t="s">
        <v>545</v>
      </c>
      <c r="Q1691" s="20" t="s">
        <v>959</v>
      </c>
      <c r="R1691" s="20" t="s">
        <v>2360</v>
      </c>
      <c r="S1691" s="20">
        <v>30291079</v>
      </c>
      <c r="T1691" s="39"/>
      <c r="U1691" s="20"/>
      <c r="V1691" s="20"/>
      <c r="W1691" s="39"/>
      <c r="X1691" s="20"/>
      <c r="Y1691" s="20"/>
      <c r="Z1691" s="20"/>
      <c r="AA1691" s="39"/>
    </row>
    <row r="1692" spans="2:27" ht="15.75" customHeight="1">
      <c r="B1692" s="39"/>
      <c r="C1692" s="20"/>
      <c r="D1692" s="20"/>
      <c r="E1692" s="39"/>
      <c r="F1692" s="20"/>
      <c r="G1692" s="20"/>
      <c r="H1692" s="20"/>
      <c r="I1692" s="39"/>
      <c r="J1692" s="20"/>
      <c r="K1692" s="20"/>
      <c r="L1692" s="20"/>
      <c r="M1692" s="20"/>
      <c r="N1692" s="39"/>
      <c r="O1692" s="20" t="s">
        <v>488</v>
      </c>
      <c r="P1692" s="20" t="s">
        <v>545</v>
      </c>
      <c r="Q1692" s="20" t="s">
        <v>959</v>
      </c>
      <c r="R1692" s="20" t="s">
        <v>2436</v>
      </c>
      <c r="S1692" s="20">
        <v>30291087</v>
      </c>
      <c r="T1692" s="39"/>
      <c r="U1692" s="20"/>
      <c r="V1692" s="20"/>
      <c r="W1692" s="39"/>
      <c r="X1692" s="20"/>
      <c r="Y1692" s="20"/>
      <c r="Z1692" s="20"/>
      <c r="AA1692" s="39"/>
    </row>
    <row r="1693" spans="2:27" ht="15.75" customHeight="1">
      <c r="B1693" s="39"/>
      <c r="C1693" s="20"/>
      <c r="D1693" s="20"/>
      <c r="E1693" s="39"/>
      <c r="F1693" s="20"/>
      <c r="G1693" s="20"/>
      <c r="H1693" s="20"/>
      <c r="I1693" s="39"/>
      <c r="J1693" s="20"/>
      <c r="K1693" s="20"/>
      <c r="L1693" s="20"/>
      <c r="M1693" s="20"/>
      <c r="N1693" s="39"/>
      <c r="O1693" s="20" t="s">
        <v>488</v>
      </c>
      <c r="P1693" s="20" t="s">
        <v>545</v>
      </c>
      <c r="Q1693" s="20" t="s">
        <v>959</v>
      </c>
      <c r="R1693" s="20" t="s">
        <v>2437</v>
      </c>
      <c r="S1693" s="20">
        <v>30291094</v>
      </c>
      <c r="T1693" s="39"/>
      <c r="U1693" s="20"/>
      <c r="V1693" s="20"/>
      <c r="W1693" s="39"/>
      <c r="X1693" s="20"/>
      <c r="Y1693" s="20"/>
      <c r="Z1693" s="20"/>
      <c r="AA1693" s="39"/>
    </row>
    <row r="1694" spans="2:27" ht="15.75" customHeight="1">
      <c r="B1694" s="39"/>
      <c r="C1694" s="20"/>
      <c r="D1694" s="20"/>
      <c r="E1694" s="39"/>
      <c r="F1694" s="20"/>
      <c r="G1694" s="20"/>
      <c r="H1694" s="20"/>
      <c r="I1694" s="39"/>
      <c r="J1694" s="20"/>
      <c r="K1694" s="20"/>
      <c r="L1694" s="20"/>
      <c r="M1694" s="20"/>
      <c r="N1694" s="39"/>
      <c r="O1694" s="20" t="s">
        <v>488</v>
      </c>
      <c r="P1694" s="20" t="s">
        <v>545</v>
      </c>
      <c r="Q1694" s="20" t="s">
        <v>961</v>
      </c>
      <c r="R1694" s="20" t="s">
        <v>961</v>
      </c>
      <c r="S1694" s="20">
        <v>30291815</v>
      </c>
      <c r="T1694" s="39"/>
      <c r="U1694" s="20"/>
      <c r="V1694" s="20"/>
      <c r="W1694" s="39"/>
      <c r="X1694" s="20"/>
      <c r="Y1694" s="20"/>
      <c r="Z1694" s="20"/>
      <c r="AA1694" s="39"/>
    </row>
    <row r="1695" spans="2:27" ht="15.75" customHeight="1">
      <c r="B1695" s="39"/>
      <c r="C1695" s="20"/>
      <c r="D1695" s="20"/>
      <c r="E1695" s="39"/>
      <c r="F1695" s="20"/>
      <c r="G1695" s="20"/>
      <c r="H1695" s="20"/>
      <c r="I1695" s="39"/>
      <c r="J1695" s="20"/>
      <c r="K1695" s="20"/>
      <c r="L1695" s="20"/>
      <c r="M1695" s="20"/>
      <c r="N1695" s="39"/>
      <c r="O1695" s="20" t="s">
        <v>488</v>
      </c>
      <c r="P1695" s="20" t="s">
        <v>545</v>
      </c>
      <c r="Q1695" s="20" t="s">
        <v>961</v>
      </c>
      <c r="R1695" s="20" t="s">
        <v>2438</v>
      </c>
      <c r="S1695" s="20">
        <v>30291899</v>
      </c>
      <c r="T1695" s="39"/>
      <c r="U1695" s="20"/>
      <c r="V1695" s="20"/>
      <c r="W1695" s="39"/>
      <c r="X1695" s="20"/>
      <c r="Y1695" s="20"/>
      <c r="Z1695" s="20"/>
      <c r="AA1695" s="39"/>
    </row>
    <row r="1696" spans="2:27" ht="15.75" customHeight="1">
      <c r="B1696" s="39"/>
      <c r="C1696" s="20"/>
      <c r="D1696" s="20"/>
      <c r="E1696" s="39"/>
      <c r="F1696" s="20"/>
      <c r="G1696" s="20"/>
      <c r="H1696" s="20"/>
      <c r="I1696" s="39"/>
      <c r="J1696" s="20"/>
      <c r="K1696" s="20"/>
      <c r="L1696" s="20"/>
      <c r="M1696" s="20"/>
      <c r="N1696" s="39"/>
      <c r="O1696" s="20" t="s">
        <v>488</v>
      </c>
      <c r="P1696" s="20" t="s">
        <v>545</v>
      </c>
      <c r="Q1696" s="20" t="s">
        <v>961</v>
      </c>
      <c r="R1696" s="20" t="s">
        <v>512</v>
      </c>
      <c r="S1696" s="20">
        <v>30291820</v>
      </c>
      <c r="T1696" s="39"/>
      <c r="U1696" s="20"/>
      <c r="V1696" s="20"/>
      <c r="W1696" s="39"/>
      <c r="X1696" s="20"/>
      <c r="Y1696" s="20"/>
      <c r="Z1696" s="20"/>
      <c r="AA1696" s="39"/>
    </row>
    <row r="1697" spans="2:27" ht="15.75" customHeight="1">
      <c r="B1697" s="39"/>
      <c r="C1697" s="20"/>
      <c r="D1697" s="20"/>
      <c r="E1697" s="39"/>
      <c r="F1697" s="20"/>
      <c r="G1697" s="20"/>
      <c r="H1697" s="20"/>
      <c r="I1697" s="39"/>
      <c r="J1697" s="20"/>
      <c r="K1697" s="20"/>
      <c r="L1697" s="20"/>
      <c r="M1697" s="20"/>
      <c r="N1697" s="39"/>
      <c r="O1697" s="20" t="s">
        <v>488</v>
      </c>
      <c r="P1697" s="20" t="s">
        <v>545</v>
      </c>
      <c r="Q1697" s="20" t="s">
        <v>961</v>
      </c>
      <c r="R1697" s="20" t="s">
        <v>2439</v>
      </c>
      <c r="S1697" s="20">
        <v>30291825</v>
      </c>
      <c r="T1697" s="39"/>
      <c r="U1697" s="20"/>
      <c r="V1697" s="20"/>
      <c r="W1697" s="39"/>
      <c r="X1697" s="20"/>
      <c r="Y1697" s="20"/>
      <c r="Z1697" s="20"/>
      <c r="AA1697" s="39"/>
    </row>
    <row r="1698" spans="2:27" ht="15.75" customHeight="1">
      <c r="B1698" s="39"/>
      <c r="C1698" s="20"/>
      <c r="D1698" s="20"/>
      <c r="E1698" s="39"/>
      <c r="F1698" s="20"/>
      <c r="G1698" s="20"/>
      <c r="H1698" s="20"/>
      <c r="I1698" s="39"/>
      <c r="J1698" s="20"/>
      <c r="K1698" s="20"/>
      <c r="L1698" s="20"/>
      <c r="M1698" s="20"/>
      <c r="N1698" s="39"/>
      <c r="O1698" s="20" t="s">
        <v>488</v>
      </c>
      <c r="P1698" s="20" t="s">
        <v>545</v>
      </c>
      <c r="Q1698" s="20" t="s">
        <v>961</v>
      </c>
      <c r="R1698" s="20" t="s">
        <v>2207</v>
      </c>
      <c r="S1698" s="20">
        <v>30291830</v>
      </c>
      <c r="T1698" s="39"/>
      <c r="U1698" s="20"/>
      <c r="V1698" s="20"/>
      <c r="W1698" s="39"/>
      <c r="X1698" s="20"/>
      <c r="Y1698" s="20"/>
      <c r="Z1698" s="20"/>
      <c r="AA1698" s="39"/>
    </row>
    <row r="1699" spans="2:27" ht="15.75" customHeight="1">
      <c r="B1699" s="39"/>
      <c r="C1699" s="20"/>
      <c r="D1699" s="20"/>
      <c r="E1699" s="39"/>
      <c r="F1699" s="20"/>
      <c r="G1699" s="20"/>
      <c r="H1699" s="20"/>
      <c r="I1699" s="39"/>
      <c r="J1699" s="20"/>
      <c r="K1699" s="20"/>
      <c r="L1699" s="20"/>
      <c r="M1699" s="20"/>
      <c r="N1699" s="39"/>
      <c r="O1699" s="20" t="s">
        <v>488</v>
      </c>
      <c r="P1699" s="20" t="s">
        <v>545</v>
      </c>
      <c r="Q1699" s="20" t="s">
        <v>961</v>
      </c>
      <c r="R1699" s="20" t="s">
        <v>2440</v>
      </c>
      <c r="S1699" s="20">
        <v>30291835</v>
      </c>
      <c r="T1699" s="39"/>
      <c r="U1699" s="20"/>
      <c r="V1699" s="20"/>
      <c r="W1699" s="39"/>
      <c r="X1699" s="20"/>
      <c r="Y1699" s="20"/>
      <c r="Z1699" s="20"/>
      <c r="AA1699" s="39"/>
    </row>
    <row r="1700" spans="2:27" ht="15.75" customHeight="1">
      <c r="B1700" s="39"/>
      <c r="C1700" s="20"/>
      <c r="D1700" s="20"/>
      <c r="E1700" s="39"/>
      <c r="F1700" s="20"/>
      <c r="G1700" s="20"/>
      <c r="H1700" s="20"/>
      <c r="I1700" s="39"/>
      <c r="J1700" s="20"/>
      <c r="K1700" s="20"/>
      <c r="L1700" s="20"/>
      <c r="M1700" s="20"/>
      <c r="N1700" s="39"/>
      <c r="O1700" s="20" t="s">
        <v>488</v>
      </c>
      <c r="P1700" s="20" t="s">
        <v>545</v>
      </c>
      <c r="Q1700" s="20" t="s">
        <v>961</v>
      </c>
      <c r="R1700" s="20" t="s">
        <v>2441</v>
      </c>
      <c r="S1700" s="20">
        <v>30291840</v>
      </c>
      <c r="T1700" s="39"/>
      <c r="U1700" s="20"/>
      <c r="V1700" s="20"/>
      <c r="W1700" s="39"/>
      <c r="X1700" s="20"/>
      <c r="Y1700" s="20"/>
      <c r="Z1700" s="20"/>
      <c r="AA1700" s="39"/>
    </row>
    <row r="1701" spans="2:27" ht="15.75" customHeight="1">
      <c r="B1701" s="39"/>
      <c r="C1701" s="20"/>
      <c r="D1701" s="20"/>
      <c r="E1701" s="39"/>
      <c r="F1701" s="20"/>
      <c r="G1701" s="20"/>
      <c r="H1701" s="20"/>
      <c r="I1701" s="39"/>
      <c r="J1701" s="20"/>
      <c r="K1701" s="20"/>
      <c r="L1701" s="20"/>
      <c r="M1701" s="20"/>
      <c r="N1701" s="39"/>
      <c r="O1701" s="20" t="s">
        <v>488</v>
      </c>
      <c r="P1701" s="20" t="s">
        <v>545</v>
      </c>
      <c r="Q1701" s="20" t="s">
        <v>961</v>
      </c>
      <c r="R1701" s="20" t="s">
        <v>2442</v>
      </c>
      <c r="S1701" s="20">
        <v>30291860</v>
      </c>
      <c r="T1701" s="39"/>
      <c r="U1701" s="20"/>
      <c r="V1701" s="20"/>
      <c r="W1701" s="39"/>
      <c r="X1701" s="20"/>
      <c r="Y1701" s="20"/>
      <c r="Z1701" s="20"/>
      <c r="AA1701" s="39"/>
    </row>
    <row r="1702" spans="2:27" ht="15.75" customHeight="1">
      <c r="B1702" s="39"/>
      <c r="C1702" s="20"/>
      <c r="D1702" s="20"/>
      <c r="E1702" s="39"/>
      <c r="F1702" s="20"/>
      <c r="G1702" s="20"/>
      <c r="H1702" s="20"/>
      <c r="I1702" s="39"/>
      <c r="J1702" s="20"/>
      <c r="K1702" s="20"/>
      <c r="L1702" s="20"/>
      <c r="M1702" s="20"/>
      <c r="N1702" s="39"/>
      <c r="O1702" s="20" t="s">
        <v>488</v>
      </c>
      <c r="P1702" s="20" t="s">
        <v>545</v>
      </c>
      <c r="Q1702" s="20" t="s">
        <v>961</v>
      </c>
      <c r="R1702" s="20" t="s">
        <v>2443</v>
      </c>
      <c r="S1702" s="20">
        <v>30291875</v>
      </c>
      <c r="T1702" s="39"/>
      <c r="U1702" s="20"/>
      <c r="V1702" s="20"/>
      <c r="W1702" s="39"/>
      <c r="X1702" s="20"/>
      <c r="Y1702" s="20"/>
      <c r="Z1702" s="20"/>
      <c r="AA1702" s="39"/>
    </row>
    <row r="1703" spans="2:27" ht="15.75" customHeight="1">
      <c r="B1703" s="39"/>
      <c r="C1703" s="20"/>
      <c r="D1703" s="20"/>
      <c r="E1703" s="39"/>
      <c r="F1703" s="20"/>
      <c r="G1703" s="20"/>
      <c r="H1703" s="20"/>
      <c r="I1703" s="39"/>
      <c r="J1703" s="20"/>
      <c r="K1703" s="20"/>
      <c r="L1703" s="20"/>
      <c r="M1703" s="20"/>
      <c r="N1703" s="39"/>
      <c r="O1703" s="20" t="s">
        <v>488</v>
      </c>
      <c r="P1703" s="20" t="s">
        <v>545</v>
      </c>
      <c r="Q1703" s="20" t="s">
        <v>961</v>
      </c>
      <c r="R1703" s="20" t="s">
        <v>2444</v>
      </c>
      <c r="S1703" s="20">
        <v>30291885</v>
      </c>
      <c r="T1703" s="39"/>
      <c r="U1703" s="20"/>
      <c r="V1703" s="20"/>
      <c r="W1703" s="39"/>
      <c r="X1703" s="20"/>
      <c r="Y1703" s="20"/>
      <c r="Z1703" s="20"/>
      <c r="AA1703" s="39"/>
    </row>
    <row r="1704" spans="2:27" ht="15.75" customHeight="1">
      <c r="B1704" s="39"/>
      <c r="C1704" s="20"/>
      <c r="D1704" s="20"/>
      <c r="E1704" s="39"/>
      <c r="F1704" s="20"/>
      <c r="G1704" s="20"/>
      <c r="H1704" s="20"/>
      <c r="I1704" s="39"/>
      <c r="J1704" s="20"/>
      <c r="K1704" s="20"/>
      <c r="L1704" s="20"/>
      <c r="M1704" s="20"/>
      <c r="N1704" s="39"/>
      <c r="O1704" s="20" t="s">
        <v>488</v>
      </c>
      <c r="P1704" s="20" t="s">
        <v>545</v>
      </c>
      <c r="Q1704" s="20" t="s">
        <v>961</v>
      </c>
      <c r="R1704" s="20" t="s">
        <v>2445</v>
      </c>
      <c r="S1704" s="20">
        <v>30291890</v>
      </c>
      <c r="T1704" s="39"/>
      <c r="U1704" s="20"/>
      <c r="V1704" s="20"/>
      <c r="W1704" s="39"/>
      <c r="X1704" s="20"/>
      <c r="Y1704" s="20"/>
      <c r="Z1704" s="20"/>
      <c r="AA1704" s="39"/>
    </row>
    <row r="1705" spans="2:27" ht="15.75" customHeight="1">
      <c r="B1705" s="39"/>
      <c r="C1705" s="20"/>
      <c r="D1705" s="20"/>
      <c r="E1705" s="39"/>
      <c r="F1705" s="20"/>
      <c r="G1705" s="20"/>
      <c r="H1705" s="20"/>
      <c r="I1705" s="39"/>
      <c r="J1705" s="20"/>
      <c r="K1705" s="20"/>
      <c r="L1705" s="20"/>
      <c r="M1705" s="20"/>
      <c r="N1705" s="39"/>
      <c r="O1705" s="20" t="s">
        <v>488</v>
      </c>
      <c r="P1705" s="20" t="s">
        <v>545</v>
      </c>
      <c r="Q1705" s="20" t="s">
        <v>961</v>
      </c>
      <c r="R1705" s="20" t="s">
        <v>2446</v>
      </c>
      <c r="S1705" s="20">
        <v>30291895</v>
      </c>
      <c r="T1705" s="39"/>
      <c r="U1705" s="20"/>
      <c r="V1705" s="20"/>
      <c r="W1705" s="39"/>
      <c r="X1705" s="20"/>
      <c r="Y1705" s="20"/>
      <c r="Z1705" s="20"/>
      <c r="AA1705" s="39"/>
    </row>
    <row r="1706" spans="2:27" ht="15.75" customHeight="1">
      <c r="B1706" s="39"/>
      <c r="C1706" s="20"/>
      <c r="D1706" s="20"/>
      <c r="E1706" s="39"/>
      <c r="F1706" s="20"/>
      <c r="G1706" s="20"/>
      <c r="H1706" s="20"/>
      <c r="I1706" s="39"/>
      <c r="J1706" s="20"/>
      <c r="K1706" s="20"/>
      <c r="L1706" s="20"/>
      <c r="M1706" s="20"/>
      <c r="N1706" s="39"/>
      <c r="O1706" s="20" t="s">
        <v>488</v>
      </c>
      <c r="P1706" s="20" t="s">
        <v>545</v>
      </c>
      <c r="Q1706" s="20" t="s">
        <v>963</v>
      </c>
      <c r="R1706" s="20" t="s">
        <v>963</v>
      </c>
      <c r="S1706" s="20">
        <v>30292119</v>
      </c>
      <c r="T1706" s="39"/>
      <c r="U1706" s="20"/>
      <c r="V1706" s="20"/>
      <c r="W1706" s="39"/>
      <c r="X1706" s="20"/>
      <c r="Y1706" s="20"/>
      <c r="Z1706" s="20"/>
      <c r="AA1706" s="39"/>
    </row>
    <row r="1707" spans="2:27" ht="15.75" customHeight="1">
      <c r="B1707" s="39"/>
      <c r="C1707" s="20"/>
      <c r="D1707" s="20"/>
      <c r="E1707" s="39"/>
      <c r="F1707" s="20"/>
      <c r="G1707" s="20"/>
      <c r="H1707" s="20"/>
      <c r="I1707" s="39"/>
      <c r="J1707" s="20"/>
      <c r="K1707" s="20"/>
      <c r="L1707" s="20"/>
      <c r="M1707" s="20"/>
      <c r="N1707" s="39"/>
      <c r="O1707" s="20" t="s">
        <v>488</v>
      </c>
      <c r="P1707" s="20" t="s">
        <v>545</v>
      </c>
      <c r="Q1707" s="20" t="s">
        <v>963</v>
      </c>
      <c r="R1707" s="20" t="s">
        <v>2447</v>
      </c>
      <c r="S1707" s="20">
        <v>30292138</v>
      </c>
      <c r="T1707" s="39"/>
      <c r="U1707" s="20"/>
      <c r="V1707" s="20"/>
      <c r="W1707" s="39"/>
      <c r="X1707" s="20"/>
      <c r="Y1707" s="20"/>
      <c r="Z1707" s="20"/>
      <c r="AA1707" s="39"/>
    </row>
    <row r="1708" spans="2:27" ht="15.75" customHeight="1">
      <c r="B1708" s="39"/>
      <c r="C1708" s="20"/>
      <c r="D1708" s="20"/>
      <c r="E1708" s="39"/>
      <c r="F1708" s="20"/>
      <c r="G1708" s="20"/>
      <c r="H1708" s="20"/>
      <c r="I1708" s="39"/>
      <c r="J1708" s="20"/>
      <c r="K1708" s="20"/>
      <c r="L1708" s="20"/>
      <c r="M1708" s="20"/>
      <c r="N1708" s="39"/>
      <c r="O1708" s="20" t="s">
        <v>488</v>
      </c>
      <c r="P1708" s="20" t="s">
        <v>545</v>
      </c>
      <c r="Q1708" s="20" t="s">
        <v>963</v>
      </c>
      <c r="R1708" s="20" t="s">
        <v>2448</v>
      </c>
      <c r="S1708" s="20">
        <v>30292157</v>
      </c>
      <c r="T1708" s="39"/>
      <c r="U1708" s="20"/>
      <c r="V1708" s="20"/>
      <c r="W1708" s="39"/>
      <c r="X1708" s="20"/>
      <c r="Y1708" s="20"/>
      <c r="Z1708" s="20"/>
      <c r="AA1708" s="39"/>
    </row>
    <row r="1709" spans="2:27" ht="15.75" customHeight="1">
      <c r="B1709" s="39"/>
      <c r="C1709" s="20"/>
      <c r="D1709" s="20"/>
      <c r="E1709" s="39"/>
      <c r="F1709" s="20"/>
      <c r="G1709" s="20"/>
      <c r="H1709" s="20"/>
      <c r="I1709" s="39"/>
      <c r="J1709" s="20"/>
      <c r="K1709" s="20"/>
      <c r="L1709" s="20"/>
      <c r="M1709" s="20"/>
      <c r="N1709" s="39"/>
      <c r="O1709" s="20" t="s">
        <v>488</v>
      </c>
      <c r="P1709" s="20" t="s">
        <v>545</v>
      </c>
      <c r="Q1709" s="20" t="s">
        <v>963</v>
      </c>
      <c r="R1709" s="20" t="s">
        <v>2449</v>
      </c>
      <c r="S1709" s="20">
        <v>30292176</v>
      </c>
      <c r="T1709" s="39"/>
      <c r="U1709" s="20"/>
      <c r="V1709" s="20"/>
      <c r="W1709" s="39"/>
      <c r="X1709" s="20"/>
      <c r="Y1709" s="20"/>
      <c r="Z1709" s="20"/>
      <c r="AA1709" s="39"/>
    </row>
    <row r="1710" spans="2:27" ht="15.75" customHeight="1">
      <c r="B1710" s="39"/>
      <c r="C1710" s="20"/>
      <c r="D1710" s="20"/>
      <c r="E1710" s="39"/>
      <c r="F1710" s="20"/>
      <c r="G1710" s="20"/>
      <c r="H1710" s="20"/>
      <c r="I1710" s="39"/>
      <c r="J1710" s="20"/>
      <c r="K1710" s="20"/>
      <c r="L1710" s="20"/>
      <c r="M1710" s="20"/>
      <c r="N1710" s="39"/>
      <c r="O1710" s="20" t="s">
        <v>488</v>
      </c>
      <c r="P1710" s="20" t="s">
        <v>545</v>
      </c>
      <c r="Q1710" s="20" t="s">
        <v>965</v>
      </c>
      <c r="R1710" s="20" t="s">
        <v>2450</v>
      </c>
      <c r="S1710" s="20">
        <v>30294713</v>
      </c>
      <c r="T1710" s="39"/>
      <c r="U1710" s="20"/>
      <c r="V1710" s="20"/>
      <c r="W1710" s="39"/>
      <c r="X1710" s="20"/>
      <c r="Y1710" s="20"/>
      <c r="Z1710" s="20"/>
      <c r="AA1710" s="39"/>
    </row>
    <row r="1711" spans="2:27" ht="15.75" customHeight="1">
      <c r="B1711" s="39"/>
      <c r="C1711" s="20"/>
      <c r="D1711" s="20"/>
      <c r="E1711" s="39"/>
      <c r="F1711" s="20"/>
      <c r="G1711" s="20"/>
      <c r="H1711" s="20"/>
      <c r="I1711" s="39"/>
      <c r="J1711" s="20"/>
      <c r="K1711" s="20"/>
      <c r="L1711" s="20"/>
      <c r="M1711" s="20"/>
      <c r="N1711" s="39"/>
      <c r="O1711" s="20" t="s">
        <v>488</v>
      </c>
      <c r="P1711" s="20" t="s">
        <v>545</v>
      </c>
      <c r="Q1711" s="20" t="s">
        <v>965</v>
      </c>
      <c r="R1711" s="20" t="s">
        <v>2451</v>
      </c>
      <c r="S1711" s="20">
        <v>30294715</v>
      </c>
      <c r="T1711" s="39"/>
      <c r="U1711" s="20"/>
      <c r="V1711" s="20"/>
      <c r="W1711" s="39"/>
      <c r="X1711" s="20"/>
      <c r="Y1711" s="20"/>
      <c r="Z1711" s="20"/>
      <c r="AA1711" s="39"/>
    </row>
    <row r="1712" spans="2:27" ht="15.75" customHeight="1">
      <c r="B1712" s="39"/>
      <c r="C1712" s="20"/>
      <c r="D1712" s="20"/>
      <c r="E1712" s="39"/>
      <c r="F1712" s="20"/>
      <c r="G1712" s="20"/>
      <c r="H1712" s="20"/>
      <c r="I1712" s="39"/>
      <c r="J1712" s="20"/>
      <c r="K1712" s="20"/>
      <c r="L1712" s="20"/>
      <c r="M1712" s="20"/>
      <c r="N1712" s="39"/>
      <c r="O1712" s="20" t="s">
        <v>488</v>
      </c>
      <c r="P1712" s="20" t="s">
        <v>545</v>
      </c>
      <c r="Q1712" s="20" t="s">
        <v>965</v>
      </c>
      <c r="R1712" s="20" t="s">
        <v>2452</v>
      </c>
      <c r="S1712" s="20">
        <v>30294723</v>
      </c>
      <c r="T1712" s="39"/>
      <c r="U1712" s="20"/>
      <c r="V1712" s="20"/>
      <c r="W1712" s="39"/>
      <c r="X1712" s="20"/>
      <c r="Y1712" s="20"/>
      <c r="Z1712" s="20"/>
      <c r="AA1712" s="39"/>
    </row>
    <row r="1713" spans="2:27" ht="15.75" customHeight="1">
      <c r="B1713" s="39"/>
      <c r="C1713" s="20"/>
      <c r="D1713" s="20"/>
      <c r="E1713" s="39"/>
      <c r="F1713" s="20"/>
      <c r="G1713" s="20"/>
      <c r="H1713" s="20"/>
      <c r="I1713" s="39"/>
      <c r="J1713" s="20"/>
      <c r="K1713" s="20"/>
      <c r="L1713" s="20"/>
      <c r="M1713" s="20"/>
      <c r="N1713" s="39"/>
      <c r="O1713" s="20" t="s">
        <v>488</v>
      </c>
      <c r="P1713" s="20" t="s">
        <v>545</v>
      </c>
      <c r="Q1713" s="20" t="s">
        <v>965</v>
      </c>
      <c r="R1713" s="20" t="s">
        <v>2453</v>
      </c>
      <c r="S1713" s="20">
        <v>30294731</v>
      </c>
      <c r="T1713" s="39"/>
      <c r="U1713" s="20"/>
      <c r="V1713" s="20"/>
      <c r="W1713" s="39"/>
      <c r="X1713" s="20"/>
      <c r="Y1713" s="20"/>
      <c r="Z1713" s="20"/>
      <c r="AA1713" s="39"/>
    </row>
    <row r="1714" spans="2:27" ht="15.75" customHeight="1">
      <c r="B1714" s="39"/>
      <c r="C1714" s="20"/>
      <c r="D1714" s="20"/>
      <c r="E1714" s="39"/>
      <c r="F1714" s="20"/>
      <c r="G1714" s="20"/>
      <c r="H1714" s="20"/>
      <c r="I1714" s="39"/>
      <c r="J1714" s="20"/>
      <c r="K1714" s="20"/>
      <c r="L1714" s="20"/>
      <c r="M1714" s="20"/>
      <c r="N1714" s="39"/>
      <c r="O1714" s="20" t="s">
        <v>488</v>
      </c>
      <c r="P1714" s="20" t="s">
        <v>545</v>
      </c>
      <c r="Q1714" s="20" t="s">
        <v>965</v>
      </c>
      <c r="R1714" s="20" t="s">
        <v>2454</v>
      </c>
      <c r="S1714" s="20">
        <v>30294799</v>
      </c>
      <c r="T1714" s="39"/>
      <c r="U1714" s="20"/>
      <c r="V1714" s="20"/>
      <c r="W1714" s="39"/>
      <c r="X1714" s="20"/>
      <c r="Y1714" s="20"/>
      <c r="Z1714" s="20"/>
      <c r="AA1714" s="39"/>
    </row>
    <row r="1715" spans="2:27" ht="15.75" customHeight="1">
      <c r="B1715" s="39"/>
      <c r="C1715" s="20"/>
      <c r="D1715" s="20"/>
      <c r="E1715" s="39"/>
      <c r="F1715" s="20"/>
      <c r="G1715" s="20"/>
      <c r="H1715" s="20"/>
      <c r="I1715" s="39"/>
      <c r="J1715" s="20"/>
      <c r="K1715" s="20"/>
      <c r="L1715" s="20"/>
      <c r="M1715" s="20"/>
      <c r="N1715" s="39"/>
      <c r="O1715" s="20" t="s">
        <v>488</v>
      </c>
      <c r="P1715" s="20" t="s">
        <v>545</v>
      </c>
      <c r="Q1715" s="20" t="s">
        <v>965</v>
      </c>
      <c r="R1715" s="20" t="s">
        <v>2455</v>
      </c>
      <c r="S1715" s="20">
        <v>30294739</v>
      </c>
      <c r="T1715" s="39"/>
      <c r="U1715" s="20"/>
      <c r="V1715" s="20"/>
      <c r="W1715" s="39"/>
      <c r="X1715" s="20"/>
      <c r="Y1715" s="20"/>
      <c r="Z1715" s="20"/>
      <c r="AA1715" s="39"/>
    </row>
    <row r="1716" spans="2:27" ht="15.75" customHeight="1">
      <c r="B1716" s="39"/>
      <c r="C1716" s="20"/>
      <c r="D1716" s="20"/>
      <c r="E1716" s="39"/>
      <c r="F1716" s="20"/>
      <c r="G1716" s="20"/>
      <c r="H1716" s="20"/>
      <c r="I1716" s="39"/>
      <c r="J1716" s="20"/>
      <c r="K1716" s="20"/>
      <c r="L1716" s="20"/>
      <c r="M1716" s="20"/>
      <c r="N1716" s="39"/>
      <c r="O1716" s="20" t="s">
        <v>488</v>
      </c>
      <c r="P1716" s="20" t="s">
        <v>545</v>
      </c>
      <c r="Q1716" s="20" t="s">
        <v>965</v>
      </c>
      <c r="R1716" s="20" t="s">
        <v>2456</v>
      </c>
      <c r="S1716" s="20">
        <v>30294747</v>
      </c>
      <c r="T1716" s="39"/>
      <c r="U1716" s="20"/>
      <c r="V1716" s="20"/>
      <c r="W1716" s="39"/>
      <c r="X1716" s="20"/>
      <c r="Y1716" s="20"/>
      <c r="Z1716" s="20"/>
      <c r="AA1716" s="39"/>
    </row>
    <row r="1717" spans="2:27" ht="15.75" customHeight="1">
      <c r="B1717" s="39"/>
      <c r="C1717" s="20"/>
      <c r="D1717" s="20"/>
      <c r="E1717" s="39"/>
      <c r="F1717" s="20"/>
      <c r="G1717" s="20"/>
      <c r="H1717" s="20"/>
      <c r="I1717" s="39"/>
      <c r="J1717" s="20"/>
      <c r="K1717" s="20"/>
      <c r="L1717" s="20"/>
      <c r="M1717" s="20"/>
      <c r="N1717" s="39"/>
      <c r="O1717" s="20" t="s">
        <v>488</v>
      </c>
      <c r="P1717" s="20" t="s">
        <v>545</v>
      </c>
      <c r="Q1717" s="20" t="s">
        <v>965</v>
      </c>
      <c r="R1717" s="20" t="s">
        <v>2457</v>
      </c>
      <c r="S1717" s="20">
        <v>30294755</v>
      </c>
      <c r="T1717" s="39"/>
      <c r="U1717" s="20"/>
      <c r="V1717" s="20"/>
      <c r="W1717" s="39"/>
      <c r="X1717" s="20"/>
      <c r="Y1717" s="20"/>
      <c r="Z1717" s="20"/>
      <c r="AA1717" s="39"/>
    </row>
    <row r="1718" spans="2:27" ht="15.75" customHeight="1">
      <c r="B1718" s="39"/>
      <c r="C1718" s="20"/>
      <c r="D1718" s="20"/>
      <c r="E1718" s="39"/>
      <c r="F1718" s="20"/>
      <c r="G1718" s="20"/>
      <c r="H1718" s="20"/>
      <c r="I1718" s="39"/>
      <c r="J1718" s="20"/>
      <c r="K1718" s="20"/>
      <c r="L1718" s="20"/>
      <c r="M1718" s="20"/>
      <c r="N1718" s="39"/>
      <c r="O1718" s="20" t="s">
        <v>488</v>
      </c>
      <c r="P1718" s="20" t="s">
        <v>545</v>
      </c>
      <c r="Q1718" s="20" t="s">
        <v>965</v>
      </c>
      <c r="R1718" s="20" t="s">
        <v>2458</v>
      </c>
      <c r="S1718" s="20">
        <v>30294763</v>
      </c>
      <c r="T1718" s="39"/>
      <c r="U1718" s="20"/>
      <c r="V1718" s="20"/>
      <c r="W1718" s="39"/>
      <c r="X1718" s="20"/>
      <c r="Y1718" s="20"/>
      <c r="Z1718" s="20"/>
      <c r="AA1718" s="39"/>
    </row>
    <row r="1719" spans="2:27" ht="15.75" customHeight="1">
      <c r="B1719" s="39"/>
      <c r="C1719" s="20"/>
      <c r="D1719" s="20"/>
      <c r="E1719" s="39"/>
      <c r="F1719" s="20"/>
      <c r="G1719" s="20"/>
      <c r="H1719" s="20"/>
      <c r="I1719" s="39"/>
      <c r="J1719" s="20"/>
      <c r="K1719" s="20"/>
      <c r="L1719" s="20"/>
      <c r="M1719" s="20"/>
      <c r="N1719" s="39"/>
      <c r="O1719" s="20" t="s">
        <v>488</v>
      </c>
      <c r="P1719" s="20" t="s">
        <v>545</v>
      </c>
      <c r="Q1719" s="20" t="s">
        <v>965</v>
      </c>
      <c r="R1719" s="20" t="s">
        <v>1505</v>
      </c>
      <c r="S1719" s="20">
        <v>30294771</v>
      </c>
      <c r="T1719" s="39"/>
      <c r="U1719" s="20"/>
      <c r="V1719" s="20"/>
      <c r="W1719" s="39"/>
      <c r="X1719" s="20"/>
      <c r="Y1719" s="20"/>
      <c r="Z1719" s="20"/>
      <c r="AA1719" s="39"/>
    </row>
    <row r="1720" spans="2:27" ht="15.75" customHeight="1">
      <c r="B1720" s="39"/>
      <c r="C1720" s="20"/>
      <c r="D1720" s="20"/>
      <c r="E1720" s="39"/>
      <c r="F1720" s="20"/>
      <c r="G1720" s="20"/>
      <c r="H1720" s="20"/>
      <c r="I1720" s="39"/>
      <c r="J1720" s="20"/>
      <c r="K1720" s="20"/>
      <c r="L1720" s="20"/>
      <c r="M1720" s="20"/>
      <c r="N1720" s="39"/>
      <c r="O1720" s="20" t="s">
        <v>488</v>
      </c>
      <c r="P1720" s="20" t="s">
        <v>545</v>
      </c>
      <c r="Q1720" s="20" t="s">
        <v>965</v>
      </c>
      <c r="R1720" s="20" t="s">
        <v>2459</v>
      </c>
      <c r="S1720" s="20">
        <v>30294779</v>
      </c>
      <c r="T1720" s="39"/>
      <c r="U1720" s="20"/>
      <c r="V1720" s="20"/>
      <c r="W1720" s="39"/>
      <c r="X1720" s="20"/>
      <c r="Y1720" s="20"/>
      <c r="Z1720" s="20"/>
      <c r="AA1720" s="39"/>
    </row>
    <row r="1721" spans="2:27" ht="15.75" customHeight="1">
      <c r="B1721" s="39"/>
      <c r="C1721" s="20"/>
      <c r="D1721" s="20"/>
      <c r="E1721" s="39"/>
      <c r="F1721" s="20"/>
      <c r="G1721" s="20"/>
      <c r="H1721" s="20"/>
      <c r="I1721" s="39"/>
      <c r="J1721" s="20"/>
      <c r="K1721" s="20"/>
      <c r="L1721" s="20"/>
      <c r="M1721" s="20"/>
      <c r="N1721" s="39"/>
      <c r="O1721" s="20" t="s">
        <v>488</v>
      </c>
      <c r="P1721" s="20" t="s">
        <v>545</v>
      </c>
      <c r="Q1721" s="20" t="s">
        <v>965</v>
      </c>
      <c r="R1721" s="20" t="s">
        <v>2460</v>
      </c>
      <c r="S1721" s="20">
        <v>30294787</v>
      </c>
      <c r="T1721" s="39"/>
      <c r="U1721" s="20"/>
      <c r="V1721" s="20"/>
      <c r="W1721" s="39"/>
      <c r="X1721" s="20"/>
      <c r="Y1721" s="20"/>
      <c r="Z1721" s="20"/>
      <c r="AA1721" s="39"/>
    </row>
    <row r="1722" spans="2:27" ht="15.75" customHeight="1">
      <c r="B1722" s="39"/>
      <c r="C1722" s="20"/>
      <c r="D1722" s="20"/>
      <c r="E1722" s="39"/>
      <c r="F1722" s="20"/>
      <c r="G1722" s="20"/>
      <c r="H1722" s="20"/>
      <c r="I1722" s="39"/>
      <c r="J1722" s="20"/>
      <c r="K1722" s="20"/>
      <c r="L1722" s="20"/>
      <c r="M1722" s="20"/>
      <c r="N1722" s="39"/>
      <c r="O1722" s="20" t="s">
        <v>488</v>
      </c>
      <c r="P1722" s="20" t="s">
        <v>545</v>
      </c>
      <c r="Q1722" s="20" t="s">
        <v>967</v>
      </c>
      <c r="R1722" s="20" t="s">
        <v>2461</v>
      </c>
      <c r="S1722" s="20">
        <v>30295610</v>
      </c>
      <c r="T1722" s="39"/>
      <c r="U1722" s="20"/>
      <c r="V1722" s="20"/>
      <c r="W1722" s="39"/>
      <c r="X1722" s="20"/>
      <c r="Y1722" s="20"/>
      <c r="Z1722" s="20"/>
      <c r="AA1722" s="39"/>
    </row>
    <row r="1723" spans="2:27" ht="15.75" customHeight="1">
      <c r="B1723" s="39"/>
      <c r="C1723" s="20"/>
      <c r="D1723" s="20"/>
      <c r="E1723" s="39"/>
      <c r="F1723" s="20"/>
      <c r="G1723" s="20"/>
      <c r="H1723" s="20"/>
      <c r="I1723" s="39"/>
      <c r="J1723" s="20"/>
      <c r="K1723" s="20"/>
      <c r="L1723" s="20"/>
      <c r="M1723" s="20"/>
      <c r="N1723" s="39"/>
      <c r="O1723" s="20" t="s">
        <v>488</v>
      </c>
      <c r="P1723" s="20" t="s">
        <v>545</v>
      </c>
      <c r="Q1723" s="20" t="s">
        <v>967</v>
      </c>
      <c r="R1723" s="20" t="s">
        <v>2462</v>
      </c>
      <c r="S1723" s="20">
        <v>30295621</v>
      </c>
      <c r="T1723" s="39"/>
      <c r="U1723" s="20"/>
      <c r="V1723" s="20"/>
      <c r="W1723" s="39"/>
      <c r="X1723" s="20"/>
      <c r="Y1723" s="20"/>
      <c r="Z1723" s="20"/>
      <c r="AA1723" s="39"/>
    </row>
    <row r="1724" spans="2:27" ht="15.75" customHeight="1">
      <c r="B1724" s="39"/>
      <c r="C1724" s="20"/>
      <c r="D1724" s="20"/>
      <c r="E1724" s="39"/>
      <c r="F1724" s="20"/>
      <c r="G1724" s="20"/>
      <c r="H1724" s="20"/>
      <c r="I1724" s="39"/>
      <c r="J1724" s="20"/>
      <c r="K1724" s="20"/>
      <c r="L1724" s="20"/>
      <c r="M1724" s="20"/>
      <c r="N1724" s="39"/>
      <c r="O1724" s="20" t="s">
        <v>488</v>
      </c>
      <c r="P1724" s="20" t="s">
        <v>545</v>
      </c>
      <c r="Q1724" s="20" t="s">
        <v>967</v>
      </c>
      <c r="R1724" s="20" t="s">
        <v>2463</v>
      </c>
      <c r="S1724" s="20">
        <v>30295631</v>
      </c>
      <c r="T1724" s="39"/>
      <c r="U1724" s="20"/>
      <c r="V1724" s="20"/>
      <c r="W1724" s="39"/>
      <c r="X1724" s="20"/>
      <c r="Y1724" s="20"/>
      <c r="Z1724" s="20"/>
      <c r="AA1724" s="39"/>
    </row>
    <row r="1725" spans="2:27" ht="15.75" customHeight="1">
      <c r="B1725" s="39"/>
      <c r="C1725" s="20"/>
      <c r="D1725" s="20"/>
      <c r="E1725" s="39"/>
      <c r="F1725" s="20"/>
      <c r="G1725" s="20"/>
      <c r="H1725" s="20"/>
      <c r="I1725" s="39"/>
      <c r="J1725" s="20"/>
      <c r="K1725" s="20"/>
      <c r="L1725" s="20"/>
      <c r="M1725" s="20"/>
      <c r="N1725" s="39"/>
      <c r="O1725" s="20" t="s">
        <v>488</v>
      </c>
      <c r="P1725" s="20" t="s">
        <v>545</v>
      </c>
      <c r="Q1725" s="20" t="s">
        <v>967</v>
      </c>
      <c r="R1725" s="20" t="s">
        <v>2000</v>
      </c>
      <c r="S1725" s="20">
        <v>30295637</v>
      </c>
      <c r="T1725" s="39"/>
      <c r="U1725" s="20"/>
      <c r="V1725" s="20"/>
      <c r="W1725" s="39"/>
      <c r="X1725" s="20"/>
      <c r="Y1725" s="20"/>
      <c r="Z1725" s="20"/>
      <c r="AA1725" s="39"/>
    </row>
    <row r="1726" spans="2:27" ht="15.75" customHeight="1">
      <c r="B1726" s="39"/>
      <c r="C1726" s="20"/>
      <c r="D1726" s="20"/>
      <c r="E1726" s="39"/>
      <c r="F1726" s="20"/>
      <c r="G1726" s="20"/>
      <c r="H1726" s="20"/>
      <c r="I1726" s="39"/>
      <c r="J1726" s="20"/>
      <c r="K1726" s="20"/>
      <c r="L1726" s="20"/>
      <c r="M1726" s="20"/>
      <c r="N1726" s="39"/>
      <c r="O1726" s="20" t="s">
        <v>488</v>
      </c>
      <c r="P1726" s="20" t="s">
        <v>545</v>
      </c>
      <c r="Q1726" s="20" t="s">
        <v>967</v>
      </c>
      <c r="R1726" s="20" t="s">
        <v>2464</v>
      </c>
      <c r="S1726" s="20">
        <v>30295642</v>
      </c>
      <c r="T1726" s="39"/>
      <c r="U1726" s="20"/>
      <c r="V1726" s="20"/>
      <c r="W1726" s="39"/>
      <c r="X1726" s="20"/>
      <c r="Y1726" s="20"/>
      <c r="Z1726" s="20"/>
      <c r="AA1726" s="39"/>
    </row>
    <row r="1727" spans="2:27" ht="15.75" customHeight="1">
      <c r="B1727" s="39"/>
      <c r="C1727" s="20"/>
      <c r="D1727" s="20"/>
      <c r="E1727" s="39"/>
      <c r="F1727" s="20"/>
      <c r="G1727" s="20"/>
      <c r="H1727" s="20"/>
      <c r="I1727" s="39"/>
      <c r="J1727" s="20"/>
      <c r="K1727" s="20"/>
      <c r="L1727" s="20"/>
      <c r="M1727" s="20"/>
      <c r="N1727" s="39"/>
      <c r="O1727" s="20" t="s">
        <v>488</v>
      </c>
      <c r="P1727" s="20" t="s">
        <v>545</v>
      </c>
      <c r="Q1727" s="20" t="s">
        <v>967</v>
      </c>
      <c r="R1727" s="20" t="s">
        <v>967</v>
      </c>
      <c r="S1727" s="20">
        <v>30295652</v>
      </c>
      <c r="T1727" s="39"/>
      <c r="U1727" s="20"/>
      <c r="V1727" s="20"/>
      <c r="W1727" s="39"/>
      <c r="X1727" s="20"/>
      <c r="Y1727" s="20"/>
      <c r="Z1727" s="20"/>
      <c r="AA1727" s="39"/>
    </row>
    <row r="1728" spans="2:27" ht="15.75" customHeight="1">
      <c r="B1728" s="39"/>
      <c r="C1728" s="20"/>
      <c r="D1728" s="20"/>
      <c r="E1728" s="39"/>
      <c r="F1728" s="20"/>
      <c r="G1728" s="20"/>
      <c r="H1728" s="20"/>
      <c r="I1728" s="39"/>
      <c r="J1728" s="20"/>
      <c r="K1728" s="20"/>
      <c r="L1728" s="20"/>
      <c r="M1728" s="20"/>
      <c r="N1728" s="39"/>
      <c r="O1728" s="20" t="s">
        <v>488</v>
      </c>
      <c r="P1728" s="20" t="s">
        <v>545</v>
      </c>
      <c r="Q1728" s="20" t="s">
        <v>967</v>
      </c>
      <c r="R1728" s="20" t="s">
        <v>2465</v>
      </c>
      <c r="S1728" s="20">
        <v>30295663</v>
      </c>
      <c r="T1728" s="39"/>
      <c r="U1728" s="20"/>
      <c r="V1728" s="20"/>
      <c r="W1728" s="39"/>
      <c r="X1728" s="20"/>
      <c r="Y1728" s="20"/>
      <c r="Z1728" s="20"/>
      <c r="AA1728" s="39"/>
    </row>
    <row r="1729" spans="2:27" ht="15.75" customHeight="1">
      <c r="B1729" s="39"/>
      <c r="C1729" s="20"/>
      <c r="D1729" s="20"/>
      <c r="E1729" s="39"/>
      <c r="F1729" s="20"/>
      <c r="G1729" s="20"/>
      <c r="H1729" s="20"/>
      <c r="I1729" s="39"/>
      <c r="J1729" s="20"/>
      <c r="K1729" s="20"/>
      <c r="L1729" s="20"/>
      <c r="M1729" s="20"/>
      <c r="N1729" s="39"/>
      <c r="O1729" s="20" t="s">
        <v>488</v>
      </c>
      <c r="P1729" s="20" t="s">
        <v>545</v>
      </c>
      <c r="Q1729" s="20" t="s">
        <v>967</v>
      </c>
      <c r="R1729" s="20" t="s">
        <v>2466</v>
      </c>
      <c r="S1729" s="20">
        <v>30295673</v>
      </c>
      <c r="T1729" s="39"/>
      <c r="U1729" s="20"/>
      <c r="V1729" s="20"/>
      <c r="W1729" s="39"/>
      <c r="X1729" s="20"/>
      <c r="Y1729" s="20"/>
      <c r="Z1729" s="20"/>
      <c r="AA1729" s="39"/>
    </row>
    <row r="1730" spans="2:27" ht="15.75" customHeight="1">
      <c r="B1730" s="39"/>
      <c r="C1730" s="20"/>
      <c r="D1730" s="20"/>
      <c r="E1730" s="39"/>
      <c r="F1730" s="20"/>
      <c r="G1730" s="20"/>
      <c r="H1730" s="20"/>
      <c r="I1730" s="39"/>
      <c r="J1730" s="20"/>
      <c r="K1730" s="20"/>
      <c r="L1730" s="20"/>
      <c r="M1730" s="20"/>
      <c r="N1730" s="39"/>
      <c r="O1730" s="20" t="s">
        <v>488</v>
      </c>
      <c r="P1730" s="20" t="s">
        <v>545</v>
      </c>
      <c r="Q1730" s="20" t="s">
        <v>967</v>
      </c>
      <c r="R1730" s="20" t="s">
        <v>2467</v>
      </c>
      <c r="S1730" s="20">
        <v>30295684</v>
      </c>
      <c r="T1730" s="39"/>
      <c r="U1730" s="20"/>
      <c r="V1730" s="20"/>
      <c r="W1730" s="39"/>
      <c r="X1730" s="20"/>
      <c r="Y1730" s="20"/>
      <c r="Z1730" s="20"/>
      <c r="AA1730" s="39"/>
    </row>
    <row r="1731" spans="2:27" ht="15.75" customHeight="1">
      <c r="B1731" s="39"/>
      <c r="C1731" s="20"/>
      <c r="D1731" s="20"/>
      <c r="E1731" s="39"/>
      <c r="F1731" s="20"/>
      <c r="G1731" s="20"/>
      <c r="H1731" s="20"/>
      <c r="I1731" s="39"/>
      <c r="J1731" s="20"/>
      <c r="K1731" s="20"/>
      <c r="L1731" s="20"/>
      <c r="M1731" s="20"/>
      <c r="N1731" s="39"/>
      <c r="O1731" s="20" t="s">
        <v>488</v>
      </c>
      <c r="P1731" s="20" t="s">
        <v>545</v>
      </c>
      <c r="Q1731" s="20" t="s">
        <v>969</v>
      </c>
      <c r="R1731" s="20" t="s">
        <v>2468</v>
      </c>
      <c r="S1731" s="20">
        <v>30296222</v>
      </c>
      <c r="T1731" s="39"/>
      <c r="U1731" s="20"/>
      <c r="V1731" s="20"/>
      <c r="W1731" s="39"/>
      <c r="X1731" s="20"/>
      <c r="Y1731" s="20"/>
      <c r="Z1731" s="20"/>
      <c r="AA1731" s="39"/>
    </row>
    <row r="1732" spans="2:27" ht="15.75" customHeight="1">
      <c r="B1732" s="39"/>
      <c r="C1732" s="20"/>
      <c r="D1732" s="20"/>
      <c r="E1732" s="39"/>
      <c r="F1732" s="20"/>
      <c r="G1732" s="20"/>
      <c r="H1732" s="20"/>
      <c r="I1732" s="39"/>
      <c r="J1732" s="20"/>
      <c r="K1732" s="20"/>
      <c r="L1732" s="20"/>
      <c r="M1732" s="20"/>
      <c r="N1732" s="39"/>
      <c r="O1732" s="20" t="s">
        <v>488</v>
      </c>
      <c r="P1732" s="20" t="s">
        <v>545</v>
      </c>
      <c r="Q1732" s="20" t="s">
        <v>969</v>
      </c>
      <c r="R1732" s="20" t="s">
        <v>2469</v>
      </c>
      <c r="S1732" s="20">
        <v>30296227</v>
      </c>
      <c r="T1732" s="39"/>
      <c r="U1732" s="20"/>
      <c r="V1732" s="20"/>
      <c r="W1732" s="39"/>
      <c r="X1732" s="20"/>
      <c r="Y1732" s="20"/>
      <c r="Z1732" s="20"/>
      <c r="AA1732" s="39"/>
    </row>
    <row r="1733" spans="2:27" ht="15.75" customHeight="1">
      <c r="B1733" s="39"/>
      <c r="C1733" s="20"/>
      <c r="D1733" s="20"/>
      <c r="E1733" s="39"/>
      <c r="F1733" s="20"/>
      <c r="G1733" s="20"/>
      <c r="H1733" s="20"/>
      <c r="I1733" s="39"/>
      <c r="J1733" s="20"/>
      <c r="K1733" s="20"/>
      <c r="L1733" s="20"/>
      <c r="M1733" s="20"/>
      <c r="N1733" s="39"/>
      <c r="O1733" s="20" t="s">
        <v>488</v>
      </c>
      <c r="P1733" s="20" t="s">
        <v>545</v>
      </c>
      <c r="Q1733" s="20" t="s">
        <v>969</v>
      </c>
      <c r="R1733" s="20" t="s">
        <v>2470</v>
      </c>
      <c r="S1733" s="20">
        <v>30296250</v>
      </c>
      <c r="T1733" s="39"/>
      <c r="U1733" s="20"/>
      <c r="V1733" s="20"/>
      <c r="W1733" s="39"/>
      <c r="X1733" s="20"/>
      <c r="Y1733" s="20"/>
      <c r="Z1733" s="20"/>
      <c r="AA1733" s="39"/>
    </row>
    <row r="1734" spans="2:27" ht="15.75" customHeight="1">
      <c r="B1734" s="39"/>
      <c r="C1734" s="20"/>
      <c r="D1734" s="20"/>
      <c r="E1734" s="39"/>
      <c r="F1734" s="20"/>
      <c r="G1734" s="20"/>
      <c r="H1734" s="20"/>
      <c r="I1734" s="39"/>
      <c r="J1734" s="20"/>
      <c r="K1734" s="20"/>
      <c r="L1734" s="20"/>
      <c r="M1734" s="20"/>
      <c r="N1734" s="39"/>
      <c r="O1734" s="20" t="s">
        <v>488</v>
      </c>
      <c r="P1734" s="20" t="s">
        <v>545</v>
      </c>
      <c r="Q1734" s="20" t="s">
        <v>969</v>
      </c>
      <c r="R1734" s="20" t="s">
        <v>2471</v>
      </c>
      <c r="S1734" s="20">
        <v>30296267</v>
      </c>
      <c r="T1734" s="39"/>
      <c r="U1734" s="20"/>
      <c r="V1734" s="20"/>
      <c r="W1734" s="39"/>
      <c r="X1734" s="20"/>
      <c r="Y1734" s="20"/>
      <c r="Z1734" s="20"/>
      <c r="AA1734" s="39"/>
    </row>
    <row r="1735" spans="2:27" ht="15.75" customHeight="1">
      <c r="B1735" s="39"/>
      <c r="C1735" s="20"/>
      <c r="D1735" s="20"/>
      <c r="E1735" s="39"/>
      <c r="F1735" s="20"/>
      <c r="G1735" s="20"/>
      <c r="H1735" s="20"/>
      <c r="I1735" s="39"/>
      <c r="J1735" s="20"/>
      <c r="K1735" s="20"/>
      <c r="L1735" s="20"/>
      <c r="M1735" s="20"/>
      <c r="N1735" s="39"/>
      <c r="O1735" s="20" t="s">
        <v>488</v>
      </c>
      <c r="P1735" s="20" t="s">
        <v>545</v>
      </c>
      <c r="Q1735" s="20" t="s">
        <v>969</v>
      </c>
      <c r="R1735" s="20" t="s">
        <v>2472</v>
      </c>
      <c r="S1735" s="20">
        <v>30296255</v>
      </c>
      <c r="T1735" s="39"/>
      <c r="U1735" s="20"/>
      <c r="V1735" s="20"/>
      <c r="W1735" s="39"/>
      <c r="X1735" s="20"/>
      <c r="Y1735" s="20"/>
      <c r="Z1735" s="20"/>
      <c r="AA1735" s="39"/>
    </row>
    <row r="1736" spans="2:27" ht="15.75" customHeight="1">
      <c r="B1736" s="39"/>
      <c r="C1736" s="20"/>
      <c r="D1736" s="20"/>
      <c r="E1736" s="39"/>
      <c r="F1736" s="20"/>
      <c r="G1736" s="20"/>
      <c r="H1736" s="20"/>
      <c r="I1736" s="39"/>
      <c r="J1736" s="20"/>
      <c r="K1736" s="20"/>
      <c r="L1736" s="20"/>
      <c r="M1736" s="20"/>
      <c r="N1736" s="39"/>
      <c r="O1736" s="20" t="s">
        <v>488</v>
      </c>
      <c r="P1736" s="20" t="s">
        <v>545</v>
      </c>
      <c r="Q1736" s="20" t="s">
        <v>969</v>
      </c>
      <c r="R1736" s="20" t="s">
        <v>2473</v>
      </c>
      <c r="S1736" s="20">
        <v>30296299</v>
      </c>
      <c r="T1736" s="39"/>
      <c r="U1736" s="20"/>
      <c r="V1736" s="20"/>
      <c r="W1736" s="39"/>
      <c r="X1736" s="20"/>
      <c r="Y1736" s="20"/>
      <c r="Z1736" s="20"/>
      <c r="AA1736" s="39"/>
    </row>
    <row r="1737" spans="2:27" ht="15.75" customHeight="1">
      <c r="B1737" s="39"/>
      <c r="C1737" s="20"/>
      <c r="D1737" s="20"/>
      <c r="E1737" s="39"/>
      <c r="F1737" s="20"/>
      <c r="G1737" s="20"/>
      <c r="H1737" s="20"/>
      <c r="I1737" s="39"/>
      <c r="J1737" s="20"/>
      <c r="K1737" s="20"/>
      <c r="L1737" s="20"/>
      <c r="M1737" s="20"/>
      <c r="N1737" s="39"/>
      <c r="O1737" s="20" t="s">
        <v>488</v>
      </c>
      <c r="P1737" s="20" t="s">
        <v>545</v>
      </c>
      <c r="Q1737" s="20" t="s">
        <v>969</v>
      </c>
      <c r="R1737" s="20" t="s">
        <v>2474</v>
      </c>
      <c r="S1737" s="20">
        <v>30296233</v>
      </c>
      <c r="T1737" s="39"/>
      <c r="U1737" s="20"/>
      <c r="V1737" s="20"/>
      <c r="W1737" s="39"/>
      <c r="X1737" s="20"/>
      <c r="Y1737" s="20"/>
      <c r="Z1737" s="20"/>
      <c r="AA1737" s="39"/>
    </row>
    <row r="1738" spans="2:27" ht="15.75" customHeight="1">
      <c r="B1738" s="39"/>
      <c r="C1738" s="20"/>
      <c r="D1738" s="20"/>
      <c r="E1738" s="39"/>
      <c r="F1738" s="20"/>
      <c r="G1738" s="20"/>
      <c r="H1738" s="20"/>
      <c r="I1738" s="39"/>
      <c r="J1738" s="20"/>
      <c r="K1738" s="20"/>
      <c r="L1738" s="20"/>
      <c r="M1738" s="20"/>
      <c r="N1738" s="39"/>
      <c r="O1738" s="20" t="s">
        <v>488</v>
      </c>
      <c r="P1738" s="20" t="s">
        <v>545</v>
      </c>
      <c r="Q1738" s="20" t="s">
        <v>969</v>
      </c>
      <c r="R1738" s="20" t="s">
        <v>2475</v>
      </c>
      <c r="S1738" s="20">
        <v>30296272</v>
      </c>
      <c r="T1738" s="39"/>
      <c r="U1738" s="20"/>
      <c r="V1738" s="20"/>
      <c r="W1738" s="39"/>
      <c r="X1738" s="20"/>
      <c r="Y1738" s="20"/>
      <c r="Z1738" s="20"/>
      <c r="AA1738" s="39"/>
    </row>
    <row r="1739" spans="2:27" ht="15.75" customHeight="1">
      <c r="B1739" s="39"/>
      <c r="C1739" s="20"/>
      <c r="D1739" s="20"/>
      <c r="E1739" s="39"/>
      <c r="F1739" s="20"/>
      <c r="G1739" s="20"/>
      <c r="H1739" s="20"/>
      <c r="I1739" s="39"/>
      <c r="J1739" s="20"/>
      <c r="K1739" s="20"/>
      <c r="L1739" s="20"/>
      <c r="M1739" s="20"/>
      <c r="N1739" s="39"/>
      <c r="O1739" s="20" t="s">
        <v>488</v>
      </c>
      <c r="P1739" s="20" t="s">
        <v>545</v>
      </c>
      <c r="Q1739" s="20" t="s">
        <v>969</v>
      </c>
      <c r="R1739" s="20" t="s">
        <v>2040</v>
      </c>
      <c r="S1739" s="20">
        <v>30296283</v>
      </c>
      <c r="T1739" s="39"/>
      <c r="U1739" s="20"/>
      <c r="V1739" s="20"/>
      <c r="W1739" s="39"/>
      <c r="X1739" s="20"/>
      <c r="Y1739" s="20"/>
      <c r="Z1739" s="20"/>
      <c r="AA1739" s="39"/>
    </row>
    <row r="1740" spans="2:27" ht="15.75" customHeight="1">
      <c r="B1740" s="39"/>
      <c r="C1740" s="20"/>
      <c r="D1740" s="20"/>
      <c r="E1740" s="39"/>
      <c r="F1740" s="20"/>
      <c r="G1740" s="20"/>
      <c r="H1740" s="20"/>
      <c r="I1740" s="39"/>
      <c r="J1740" s="20"/>
      <c r="K1740" s="20"/>
      <c r="L1740" s="20"/>
      <c r="M1740" s="20"/>
      <c r="N1740" s="39"/>
      <c r="O1740" s="20" t="s">
        <v>488</v>
      </c>
      <c r="P1740" s="20" t="s">
        <v>545</v>
      </c>
      <c r="Q1740" s="20" t="s">
        <v>969</v>
      </c>
      <c r="R1740" s="20" t="s">
        <v>2476</v>
      </c>
      <c r="S1740" s="20">
        <v>30296294</v>
      </c>
      <c r="T1740" s="39"/>
      <c r="U1740" s="20"/>
      <c r="V1740" s="20"/>
      <c r="W1740" s="39"/>
      <c r="X1740" s="20"/>
      <c r="Y1740" s="20"/>
      <c r="Z1740" s="20"/>
      <c r="AA1740" s="39"/>
    </row>
    <row r="1741" spans="2:27" ht="15.75" customHeight="1">
      <c r="B1741" s="39"/>
      <c r="C1741" s="20"/>
      <c r="D1741" s="20"/>
      <c r="E1741" s="39"/>
      <c r="F1741" s="20"/>
      <c r="G1741" s="20"/>
      <c r="H1741" s="20"/>
      <c r="I1741" s="39"/>
      <c r="J1741" s="20"/>
      <c r="K1741" s="20"/>
      <c r="L1741" s="20"/>
      <c r="M1741" s="20"/>
      <c r="N1741" s="39"/>
      <c r="O1741" s="20" t="s">
        <v>488</v>
      </c>
      <c r="P1741" s="20" t="s">
        <v>545</v>
      </c>
      <c r="Q1741" s="20" t="s">
        <v>971</v>
      </c>
      <c r="R1741" s="20" t="s">
        <v>2477</v>
      </c>
      <c r="S1741" s="20">
        <v>30298415</v>
      </c>
      <c r="T1741" s="39"/>
      <c r="U1741" s="20"/>
      <c r="V1741" s="20"/>
      <c r="W1741" s="39"/>
      <c r="X1741" s="20"/>
      <c r="Y1741" s="20"/>
      <c r="Z1741" s="20"/>
      <c r="AA1741" s="39"/>
    </row>
    <row r="1742" spans="2:27" ht="15.75" customHeight="1">
      <c r="B1742" s="39"/>
      <c r="C1742" s="20"/>
      <c r="D1742" s="20"/>
      <c r="E1742" s="39"/>
      <c r="F1742" s="20"/>
      <c r="G1742" s="20"/>
      <c r="H1742" s="20"/>
      <c r="I1742" s="39"/>
      <c r="J1742" s="20"/>
      <c r="K1742" s="20"/>
      <c r="L1742" s="20"/>
      <c r="M1742" s="20"/>
      <c r="N1742" s="39"/>
      <c r="O1742" s="20" t="s">
        <v>488</v>
      </c>
      <c r="P1742" s="20" t="s">
        <v>545</v>
      </c>
      <c r="Q1742" s="20" t="s">
        <v>971</v>
      </c>
      <c r="R1742" s="20" t="s">
        <v>2478</v>
      </c>
      <c r="S1742" s="20">
        <v>30298419</v>
      </c>
      <c r="T1742" s="39"/>
      <c r="U1742" s="20"/>
      <c r="V1742" s="20"/>
      <c r="W1742" s="39"/>
      <c r="X1742" s="20"/>
      <c r="Y1742" s="20"/>
      <c r="Z1742" s="20"/>
      <c r="AA1742" s="39"/>
    </row>
    <row r="1743" spans="2:27" ht="15.75" customHeight="1">
      <c r="B1743" s="39"/>
      <c r="C1743" s="20"/>
      <c r="D1743" s="20"/>
      <c r="E1743" s="39"/>
      <c r="F1743" s="20"/>
      <c r="G1743" s="20"/>
      <c r="H1743" s="20"/>
      <c r="I1743" s="39"/>
      <c r="J1743" s="20"/>
      <c r="K1743" s="20"/>
      <c r="L1743" s="20"/>
      <c r="M1743" s="20"/>
      <c r="N1743" s="39"/>
      <c r="O1743" s="20" t="s">
        <v>488</v>
      </c>
      <c r="P1743" s="20" t="s">
        <v>545</v>
      </c>
      <c r="Q1743" s="20" t="s">
        <v>971</v>
      </c>
      <c r="R1743" s="20" t="s">
        <v>2479</v>
      </c>
      <c r="S1743" s="20">
        <v>30298428</v>
      </c>
      <c r="T1743" s="39"/>
      <c r="U1743" s="20"/>
      <c r="V1743" s="20"/>
      <c r="W1743" s="39"/>
      <c r="X1743" s="20"/>
      <c r="Y1743" s="20"/>
      <c r="Z1743" s="20"/>
      <c r="AA1743" s="39"/>
    </row>
    <row r="1744" spans="2:27" ht="15.75" customHeight="1">
      <c r="B1744" s="39"/>
      <c r="C1744" s="20"/>
      <c r="D1744" s="20"/>
      <c r="E1744" s="39"/>
      <c r="F1744" s="20"/>
      <c r="G1744" s="20"/>
      <c r="H1744" s="20"/>
      <c r="I1744" s="39"/>
      <c r="J1744" s="20"/>
      <c r="K1744" s="20"/>
      <c r="L1744" s="20"/>
      <c r="M1744" s="20"/>
      <c r="N1744" s="39"/>
      <c r="O1744" s="20" t="s">
        <v>488</v>
      </c>
      <c r="P1744" s="20" t="s">
        <v>545</v>
      </c>
      <c r="Q1744" s="20" t="s">
        <v>971</v>
      </c>
      <c r="R1744" s="20" t="s">
        <v>2480</v>
      </c>
      <c r="S1744" s="20">
        <v>30298438</v>
      </c>
      <c r="T1744" s="39"/>
      <c r="U1744" s="20"/>
      <c r="V1744" s="20"/>
      <c r="W1744" s="39"/>
      <c r="X1744" s="20"/>
      <c r="Y1744" s="20"/>
      <c r="Z1744" s="20"/>
      <c r="AA1744" s="39"/>
    </row>
    <row r="1745" spans="2:27" ht="15.75" customHeight="1">
      <c r="B1745" s="39"/>
      <c r="C1745" s="20"/>
      <c r="D1745" s="20"/>
      <c r="E1745" s="39"/>
      <c r="F1745" s="20"/>
      <c r="G1745" s="20"/>
      <c r="H1745" s="20"/>
      <c r="I1745" s="39"/>
      <c r="J1745" s="20"/>
      <c r="K1745" s="20"/>
      <c r="L1745" s="20"/>
      <c r="M1745" s="20"/>
      <c r="N1745" s="39"/>
      <c r="O1745" s="20" t="s">
        <v>488</v>
      </c>
      <c r="P1745" s="20" t="s">
        <v>545</v>
      </c>
      <c r="Q1745" s="20" t="s">
        <v>971</v>
      </c>
      <c r="R1745" s="20" t="s">
        <v>2481</v>
      </c>
      <c r="S1745" s="20">
        <v>30298447</v>
      </c>
      <c r="T1745" s="39"/>
      <c r="U1745" s="20"/>
      <c r="V1745" s="20"/>
      <c r="W1745" s="39"/>
      <c r="X1745" s="20"/>
      <c r="Y1745" s="20"/>
      <c r="Z1745" s="20"/>
      <c r="AA1745" s="39"/>
    </row>
    <row r="1746" spans="2:27" ht="15.75" customHeight="1">
      <c r="B1746" s="39"/>
      <c r="C1746" s="20"/>
      <c r="D1746" s="20"/>
      <c r="E1746" s="39"/>
      <c r="F1746" s="20"/>
      <c r="G1746" s="20"/>
      <c r="H1746" s="20"/>
      <c r="I1746" s="39"/>
      <c r="J1746" s="20"/>
      <c r="K1746" s="20"/>
      <c r="L1746" s="20"/>
      <c r="M1746" s="20"/>
      <c r="N1746" s="39"/>
      <c r="O1746" s="20" t="s">
        <v>488</v>
      </c>
      <c r="P1746" s="20" t="s">
        <v>545</v>
      </c>
      <c r="Q1746" s="20" t="s">
        <v>971</v>
      </c>
      <c r="R1746" s="20" t="s">
        <v>2482</v>
      </c>
      <c r="S1746" s="20">
        <v>30298457</v>
      </c>
      <c r="T1746" s="39"/>
      <c r="U1746" s="20"/>
      <c r="V1746" s="20"/>
      <c r="W1746" s="39"/>
      <c r="X1746" s="20"/>
      <c r="Y1746" s="20"/>
      <c r="Z1746" s="20"/>
      <c r="AA1746" s="39"/>
    </row>
    <row r="1747" spans="2:27" ht="15.75" customHeight="1">
      <c r="B1747" s="39"/>
      <c r="C1747" s="20"/>
      <c r="D1747" s="20"/>
      <c r="E1747" s="39"/>
      <c r="F1747" s="20"/>
      <c r="G1747" s="20"/>
      <c r="H1747" s="20"/>
      <c r="I1747" s="39"/>
      <c r="J1747" s="20"/>
      <c r="K1747" s="20"/>
      <c r="L1747" s="20"/>
      <c r="M1747" s="20"/>
      <c r="N1747" s="39"/>
      <c r="O1747" s="20" t="s">
        <v>488</v>
      </c>
      <c r="P1747" s="20" t="s">
        <v>545</v>
      </c>
      <c r="Q1747" s="20" t="s">
        <v>971</v>
      </c>
      <c r="R1747" s="20" t="s">
        <v>2483</v>
      </c>
      <c r="S1747" s="20">
        <v>30298466</v>
      </c>
      <c r="T1747" s="39"/>
      <c r="U1747" s="20"/>
      <c r="V1747" s="20"/>
      <c r="W1747" s="39"/>
      <c r="X1747" s="20"/>
      <c r="Y1747" s="20"/>
      <c r="Z1747" s="20"/>
      <c r="AA1747" s="39"/>
    </row>
    <row r="1748" spans="2:27" ht="15.75" customHeight="1">
      <c r="B1748" s="39"/>
      <c r="C1748" s="20"/>
      <c r="D1748" s="20"/>
      <c r="E1748" s="39"/>
      <c r="F1748" s="20"/>
      <c r="G1748" s="20"/>
      <c r="H1748" s="20"/>
      <c r="I1748" s="39"/>
      <c r="J1748" s="20"/>
      <c r="K1748" s="20"/>
      <c r="L1748" s="20"/>
      <c r="M1748" s="20"/>
      <c r="N1748" s="39"/>
      <c r="O1748" s="20" t="s">
        <v>488</v>
      </c>
      <c r="P1748" s="20" t="s">
        <v>545</v>
      </c>
      <c r="Q1748" s="20" t="s">
        <v>971</v>
      </c>
      <c r="R1748" s="20" t="s">
        <v>2484</v>
      </c>
      <c r="S1748" s="20">
        <v>30298476</v>
      </c>
      <c r="T1748" s="39"/>
      <c r="U1748" s="20"/>
      <c r="V1748" s="20"/>
      <c r="W1748" s="39"/>
      <c r="X1748" s="20"/>
      <c r="Y1748" s="20"/>
      <c r="Z1748" s="20"/>
      <c r="AA1748" s="39"/>
    </row>
    <row r="1749" spans="2:27" ht="15.75" customHeight="1">
      <c r="B1749" s="39"/>
      <c r="C1749" s="20"/>
      <c r="D1749" s="20"/>
      <c r="E1749" s="39"/>
      <c r="F1749" s="20"/>
      <c r="G1749" s="20"/>
      <c r="H1749" s="20"/>
      <c r="I1749" s="39"/>
      <c r="J1749" s="20"/>
      <c r="K1749" s="20"/>
      <c r="L1749" s="20"/>
      <c r="M1749" s="20"/>
      <c r="N1749" s="39"/>
      <c r="O1749" s="20" t="s">
        <v>488</v>
      </c>
      <c r="P1749" s="20" t="s">
        <v>545</v>
      </c>
      <c r="Q1749" s="20" t="s">
        <v>971</v>
      </c>
      <c r="R1749" s="20" t="s">
        <v>971</v>
      </c>
      <c r="S1749" s="20">
        <v>30298485</v>
      </c>
      <c r="T1749" s="39"/>
      <c r="U1749" s="20"/>
      <c r="V1749" s="20"/>
      <c r="W1749" s="39"/>
      <c r="X1749" s="20"/>
      <c r="Y1749" s="20"/>
      <c r="Z1749" s="20"/>
      <c r="AA1749" s="39"/>
    </row>
    <row r="1750" spans="2:27" ht="15.75" customHeight="1">
      <c r="B1750" s="39"/>
      <c r="C1750" s="20"/>
      <c r="D1750" s="20"/>
      <c r="E1750" s="39"/>
      <c r="F1750" s="20"/>
      <c r="G1750" s="20"/>
      <c r="H1750" s="20"/>
      <c r="I1750" s="39"/>
      <c r="J1750" s="20"/>
      <c r="K1750" s="20"/>
      <c r="L1750" s="20"/>
      <c r="M1750" s="20"/>
      <c r="N1750" s="39"/>
      <c r="O1750" s="20" t="s">
        <v>488</v>
      </c>
      <c r="P1750" s="20" t="s">
        <v>545</v>
      </c>
      <c r="Q1750" s="20" t="s">
        <v>973</v>
      </c>
      <c r="R1750" s="20" t="s">
        <v>2485</v>
      </c>
      <c r="S1750" s="20">
        <v>30299010</v>
      </c>
      <c r="T1750" s="39"/>
      <c r="U1750" s="20"/>
      <c r="V1750" s="20"/>
      <c r="W1750" s="39"/>
      <c r="X1750" s="20"/>
      <c r="Y1750" s="20"/>
      <c r="Z1750" s="20"/>
      <c r="AA1750" s="39"/>
    </row>
    <row r="1751" spans="2:27" ht="15.75" customHeight="1">
      <c r="B1751" s="39"/>
      <c r="C1751" s="20"/>
      <c r="D1751" s="20"/>
      <c r="E1751" s="39"/>
      <c r="F1751" s="20"/>
      <c r="G1751" s="20"/>
      <c r="H1751" s="20"/>
      <c r="I1751" s="39"/>
      <c r="J1751" s="20"/>
      <c r="K1751" s="20"/>
      <c r="L1751" s="20"/>
      <c r="M1751" s="20"/>
      <c r="N1751" s="39"/>
      <c r="O1751" s="20" t="s">
        <v>488</v>
      </c>
      <c r="P1751" s="20" t="s">
        <v>545</v>
      </c>
      <c r="Q1751" s="20" t="s">
        <v>973</v>
      </c>
      <c r="R1751" s="20" t="s">
        <v>2486</v>
      </c>
      <c r="S1751" s="20">
        <v>30299011</v>
      </c>
      <c r="T1751" s="39"/>
      <c r="U1751" s="20"/>
      <c r="V1751" s="20"/>
      <c r="W1751" s="39"/>
      <c r="X1751" s="20"/>
      <c r="Y1751" s="20"/>
      <c r="Z1751" s="20"/>
      <c r="AA1751" s="39"/>
    </row>
    <row r="1752" spans="2:27" ht="15.75" customHeight="1">
      <c r="B1752" s="39"/>
      <c r="C1752" s="20"/>
      <c r="D1752" s="20"/>
      <c r="E1752" s="39"/>
      <c r="F1752" s="20"/>
      <c r="G1752" s="20"/>
      <c r="H1752" s="20"/>
      <c r="I1752" s="39"/>
      <c r="J1752" s="20"/>
      <c r="K1752" s="20"/>
      <c r="L1752" s="20"/>
      <c r="M1752" s="20"/>
      <c r="N1752" s="39"/>
      <c r="O1752" s="20" t="s">
        <v>488</v>
      </c>
      <c r="P1752" s="20" t="s">
        <v>545</v>
      </c>
      <c r="Q1752" s="20" t="s">
        <v>973</v>
      </c>
      <c r="R1752" s="20" t="s">
        <v>2487</v>
      </c>
      <c r="S1752" s="20">
        <v>30299016</v>
      </c>
      <c r="T1752" s="39"/>
      <c r="U1752" s="20"/>
      <c r="V1752" s="20"/>
      <c r="W1752" s="39"/>
      <c r="X1752" s="20"/>
      <c r="Y1752" s="20"/>
      <c r="Z1752" s="20"/>
      <c r="AA1752" s="39"/>
    </row>
    <row r="1753" spans="2:27" ht="15.75" customHeight="1">
      <c r="B1753" s="39"/>
      <c r="C1753" s="20"/>
      <c r="D1753" s="20"/>
      <c r="E1753" s="39"/>
      <c r="F1753" s="20"/>
      <c r="G1753" s="20"/>
      <c r="H1753" s="20"/>
      <c r="I1753" s="39"/>
      <c r="J1753" s="20"/>
      <c r="K1753" s="20"/>
      <c r="L1753" s="20"/>
      <c r="M1753" s="20"/>
      <c r="N1753" s="39"/>
      <c r="O1753" s="20" t="s">
        <v>488</v>
      </c>
      <c r="P1753" s="20" t="s">
        <v>545</v>
      </c>
      <c r="Q1753" s="20" t="s">
        <v>973</v>
      </c>
      <c r="R1753" s="20" t="s">
        <v>2488</v>
      </c>
      <c r="S1753" s="20">
        <v>30299039</v>
      </c>
      <c r="T1753" s="39"/>
      <c r="U1753" s="20"/>
      <c r="V1753" s="20"/>
      <c r="W1753" s="39"/>
      <c r="X1753" s="20"/>
      <c r="Y1753" s="20"/>
      <c r="Z1753" s="20"/>
      <c r="AA1753" s="39"/>
    </row>
    <row r="1754" spans="2:27" ht="15.75" customHeight="1">
      <c r="B1754" s="39"/>
      <c r="C1754" s="20"/>
      <c r="D1754" s="20"/>
      <c r="E1754" s="39"/>
      <c r="F1754" s="20"/>
      <c r="G1754" s="20"/>
      <c r="H1754" s="20"/>
      <c r="I1754" s="39"/>
      <c r="J1754" s="20"/>
      <c r="K1754" s="20"/>
      <c r="L1754" s="20"/>
      <c r="M1754" s="20"/>
      <c r="N1754" s="39"/>
      <c r="O1754" s="20" t="s">
        <v>488</v>
      </c>
      <c r="P1754" s="20" t="s">
        <v>545</v>
      </c>
      <c r="Q1754" s="20" t="s">
        <v>973</v>
      </c>
      <c r="R1754" s="20" t="s">
        <v>2489</v>
      </c>
      <c r="S1754" s="20">
        <v>30299044</v>
      </c>
      <c r="T1754" s="39"/>
      <c r="U1754" s="20"/>
      <c r="V1754" s="20"/>
      <c r="W1754" s="39"/>
      <c r="X1754" s="20"/>
      <c r="Y1754" s="20"/>
      <c r="Z1754" s="20"/>
      <c r="AA1754" s="39"/>
    </row>
    <row r="1755" spans="2:27" ht="15.75" customHeight="1">
      <c r="B1755" s="39"/>
      <c r="C1755" s="20"/>
      <c r="D1755" s="20"/>
      <c r="E1755" s="39"/>
      <c r="F1755" s="20"/>
      <c r="G1755" s="20"/>
      <c r="H1755" s="20"/>
      <c r="I1755" s="39"/>
      <c r="J1755" s="20"/>
      <c r="K1755" s="20"/>
      <c r="L1755" s="20"/>
      <c r="M1755" s="20"/>
      <c r="N1755" s="39"/>
      <c r="O1755" s="20" t="s">
        <v>488</v>
      </c>
      <c r="P1755" s="20" t="s">
        <v>545</v>
      </c>
      <c r="Q1755" s="20" t="s">
        <v>973</v>
      </c>
      <c r="R1755" s="20" t="s">
        <v>2490</v>
      </c>
      <c r="S1755" s="20">
        <v>30299061</v>
      </c>
      <c r="T1755" s="39"/>
      <c r="U1755" s="20"/>
      <c r="V1755" s="20"/>
      <c r="W1755" s="39"/>
      <c r="X1755" s="20"/>
      <c r="Y1755" s="20"/>
      <c r="Z1755" s="20"/>
      <c r="AA1755" s="39"/>
    </row>
    <row r="1756" spans="2:27" ht="15.75" customHeight="1">
      <c r="B1756" s="39"/>
      <c r="C1756" s="20"/>
      <c r="D1756" s="20"/>
      <c r="E1756" s="39"/>
      <c r="F1756" s="20"/>
      <c r="G1756" s="20"/>
      <c r="H1756" s="20"/>
      <c r="I1756" s="39"/>
      <c r="J1756" s="20"/>
      <c r="K1756" s="20"/>
      <c r="L1756" s="20"/>
      <c r="M1756" s="20"/>
      <c r="N1756" s="39"/>
      <c r="O1756" s="20" t="s">
        <v>488</v>
      </c>
      <c r="P1756" s="20" t="s">
        <v>545</v>
      </c>
      <c r="Q1756" s="20" t="s">
        <v>973</v>
      </c>
      <c r="R1756" s="20" t="s">
        <v>2491</v>
      </c>
      <c r="S1756" s="20">
        <v>30299078</v>
      </c>
      <c r="T1756" s="39"/>
      <c r="U1756" s="20"/>
      <c r="V1756" s="20"/>
      <c r="W1756" s="39"/>
      <c r="X1756" s="20"/>
      <c r="Y1756" s="20"/>
      <c r="Z1756" s="20"/>
      <c r="AA1756" s="39"/>
    </row>
    <row r="1757" spans="2:27" ht="15.75" customHeight="1">
      <c r="B1757" s="39"/>
      <c r="C1757" s="20"/>
      <c r="D1757" s="20"/>
      <c r="E1757" s="39"/>
      <c r="F1757" s="20"/>
      <c r="G1757" s="20"/>
      <c r="H1757" s="20"/>
      <c r="I1757" s="39"/>
      <c r="J1757" s="20"/>
      <c r="K1757" s="20"/>
      <c r="L1757" s="20"/>
      <c r="M1757" s="20"/>
      <c r="N1757" s="39"/>
      <c r="O1757" s="20" t="s">
        <v>488</v>
      </c>
      <c r="P1757" s="20" t="s">
        <v>545</v>
      </c>
      <c r="Q1757" s="20" t="s">
        <v>973</v>
      </c>
      <c r="R1757" s="20" t="s">
        <v>1036</v>
      </c>
      <c r="S1757" s="20">
        <v>30299089</v>
      </c>
      <c r="T1757" s="39"/>
      <c r="U1757" s="20"/>
      <c r="V1757" s="20"/>
      <c r="W1757" s="39"/>
      <c r="X1757" s="20"/>
      <c r="Y1757" s="20"/>
      <c r="Z1757" s="20"/>
      <c r="AA1757" s="39"/>
    </row>
    <row r="1758" spans="2:27" ht="15.75" customHeight="1">
      <c r="B1758" s="39"/>
      <c r="C1758" s="20"/>
      <c r="D1758" s="20"/>
      <c r="E1758" s="39"/>
      <c r="F1758" s="20"/>
      <c r="G1758" s="20"/>
      <c r="H1758" s="20"/>
      <c r="I1758" s="39"/>
      <c r="J1758" s="20"/>
      <c r="K1758" s="20"/>
      <c r="L1758" s="20"/>
      <c r="M1758" s="20"/>
      <c r="N1758" s="39"/>
      <c r="O1758" s="20" t="s">
        <v>488</v>
      </c>
      <c r="P1758" s="20" t="s">
        <v>548</v>
      </c>
      <c r="Q1758" s="20" t="s">
        <v>975</v>
      </c>
      <c r="R1758" s="20" t="s">
        <v>2492</v>
      </c>
      <c r="S1758" s="20">
        <v>30333025</v>
      </c>
      <c r="T1758" s="39"/>
      <c r="U1758" s="20"/>
      <c r="V1758" s="20"/>
      <c r="W1758" s="39"/>
      <c r="X1758" s="20"/>
      <c r="Y1758" s="20"/>
      <c r="Z1758" s="20"/>
      <c r="AA1758" s="39"/>
    </row>
    <row r="1759" spans="2:27" ht="15.75" customHeight="1">
      <c r="B1759" s="39"/>
      <c r="C1759" s="20"/>
      <c r="D1759" s="20"/>
      <c r="E1759" s="39"/>
      <c r="F1759" s="20"/>
      <c r="G1759" s="20"/>
      <c r="H1759" s="20"/>
      <c r="I1759" s="39"/>
      <c r="J1759" s="20"/>
      <c r="K1759" s="20"/>
      <c r="L1759" s="20"/>
      <c r="M1759" s="20"/>
      <c r="N1759" s="39"/>
      <c r="O1759" s="20" t="s">
        <v>488</v>
      </c>
      <c r="P1759" s="20" t="s">
        <v>548</v>
      </c>
      <c r="Q1759" s="20" t="s">
        <v>975</v>
      </c>
      <c r="R1759" s="20" t="s">
        <v>2493</v>
      </c>
      <c r="S1759" s="20">
        <v>30333023</v>
      </c>
      <c r="T1759" s="39"/>
      <c r="U1759" s="20"/>
      <c r="V1759" s="20"/>
      <c r="W1759" s="39"/>
      <c r="X1759" s="20"/>
      <c r="Y1759" s="20"/>
      <c r="Z1759" s="20"/>
      <c r="AA1759" s="39"/>
    </row>
    <row r="1760" spans="2:27" ht="15.75" customHeight="1">
      <c r="B1760" s="39"/>
      <c r="C1760" s="20"/>
      <c r="D1760" s="20"/>
      <c r="E1760" s="39"/>
      <c r="F1760" s="20"/>
      <c r="G1760" s="20"/>
      <c r="H1760" s="20"/>
      <c r="I1760" s="39"/>
      <c r="J1760" s="20"/>
      <c r="K1760" s="20"/>
      <c r="L1760" s="20"/>
      <c r="M1760" s="20"/>
      <c r="N1760" s="39"/>
      <c r="O1760" s="20" t="s">
        <v>488</v>
      </c>
      <c r="P1760" s="20" t="s">
        <v>548</v>
      </c>
      <c r="Q1760" s="20" t="s">
        <v>975</v>
      </c>
      <c r="R1760" s="20" t="s">
        <v>2494</v>
      </c>
      <c r="S1760" s="20">
        <v>30333031</v>
      </c>
      <c r="T1760" s="39"/>
      <c r="U1760" s="20"/>
      <c r="V1760" s="20"/>
      <c r="W1760" s="39"/>
      <c r="X1760" s="20"/>
      <c r="Y1760" s="20"/>
      <c r="Z1760" s="20"/>
      <c r="AA1760" s="39"/>
    </row>
    <row r="1761" spans="2:27" ht="15.75" customHeight="1">
      <c r="B1761" s="39"/>
      <c r="C1761" s="20"/>
      <c r="D1761" s="20"/>
      <c r="E1761" s="39"/>
      <c r="F1761" s="20"/>
      <c r="G1761" s="20"/>
      <c r="H1761" s="20"/>
      <c r="I1761" s="39"/>
      <c r="J1761" s="20"/>
      <c r="K1761" s="20"/>
      <c r="L1761" s="20"/>
      <c r="M1761" s="20"/>
      <c r="N1761" s="39"/>
      <c r="O1761" s="20" t="s">
        <v>488</v>
      </c>
      <c r="P1761" s="20" t="s">
        <v>548</v>
      </c>
      <c r="Q1761" s="20" t="s">
        <v>975</v>
      </c>
      <c r="R1761" s="20" t="s">
        <v>2495</v>
      </c>
      <c r="S1761" s="20">
        <v>30333099</v>
      </c>
      <c r="T1761" s="39"/>
      <c r="U1761" s="20"/>
      <c r="V1761" s="20"/>
      <c r="W1761" s="39"/>
      <c r="X1761" s="20"/>
      <c r="Y1761" s="20"/>
      <c r="Z1761" s="20"/>
      <c r="AA1761" s="39"/>
    </row>
    <row r="1762" spans="2:27" ht="15.75" customHeight="1">
      <c r="B1762" s="39"/>
      <c r="C1762" s="20"/>
      <c r="D1762" s="20"/>
      <c r="E1762" s="39"/>
      <c r="F1762" s="20"/>
      <c r="G1762" s="20"/>
      <c r="H1762" s="20"/>
      <c r="I1762" s="39"/>
      <c r="J1762" s="20"/>
      <c r="K1762" s="20"/>
      <c r="L1762" s="20"/>
      <c r="M1762" s="20"/>
      <c r="N1762" s="39"/>
      <c r="O1762" s="20" t="s">
        <v>488</v>
      </c>
      <c r="P1762" s="20" t="s">
        <v>548</v>
      </c>
      <c r="Q1762" s="20" t="s">
        <v>975</v>
      </c>
      <c r="R1762" s="20" t="s">
        <v>2496</v>
      </c>
      <c r="S1762" s="20">
        <v>30333047</v>
      </c>
      <c r="T1762" s="39"/>
      <c r="U1762" s="20"/>
      <c r="V1762" s="20"/>
      <c r="W1762" s="39"/>
      <c r="X1762" s="20"/>
      <c r="Y1762" s="20"/>
      <c r="Z1762" s="20"/>
      <c r="AA1762" s="39"/>
    </row>
    <row r="1763" spans="2:27" ht="15.75" customHeight="1">
      <c r="B1763" s="39"/>
      <c r="C1763" s="20"/>
      <c r="D1763" s="20"/>
      <c r="E1763" s="39"/>
      <c r="F1763" s="20"/>
      <c r="G1763" s="20"/>
      <c r="H1763" s="20"/>
      <c r="I1763" s="39"/>
      <c r="J1763" s="20"/>
      <c r="K1763" s="20"/>
      <c r="L1763" s="20"/>
      <c r="M1763" s="20"/>
      <c r="N1763" s="39"/>
      <c r="O1763" s="20" t="s">
        <v>488</v>
      </c>
      <c r="P1763" s="20" t="s">
        <v>548</v>
      </c>
      <c r="Q1763" s="20" t="s">
        <v>975</v>
      </c>
      <c r="R1763" s="20" t="s">
        <v>2497</v>
      </c>
      <c r="S1763" s="20">
        <v>30333054</v>
      </c>
      <c r="T1763" s="39"/>
      <c r="U1763" s="20"/>
      <c r="V1763" s="20"/>
      <c r="W1763" s="39"/>
      <c r="X1763" s="20"/>
      <c r="Y1763" s="20"/>
      <c r="Z1763" s="20"/>
      <c r="AA1763" s="39"/>
    </row>
    <row r="1764" spans="2:27" ht="15.75" customHeight="1">
      <c r="B1764" s="39"/>
      <c r="C1764" s="20"/>
      <c r="D1764" s="20"/>
      <c r="E1764" s="39"/>
      <c r="F1764" s="20"/>
      <c r="G1764" s="20"/>
      <c r="H1764" s="20"/>
      <c r="I1764" s="39"/>
      <c r="J1764" s="20"/>
      <c r="K1764" s="20"/>
      <c r="L1764" s="20"/>
      <c r="M1764" s="20"/>
      <c r="N1764" s="39"/>
      <c r="O1764" s="20" t="s">
        <v>488</v>
      </c>
      <c r="P1764" s="20" t="s">
        <v>548</v>
      </c>
      <c r="Q1764" s="20" t="s">
        <v>975</v>
      </c>
      <c r="R1764" s="20" t="s">
        <v>2498</v>
      </c>
      <c r="S1764" s="20">
        <v>30333060</v>
      </c>
      <c r="T1764" s="39"/>
      <c r="U1764" s="20"/>
      <c r="V1764" s="20"/>
      <c r="W1764" s="39"/>
      <c r="X1764" s="20"/>
      <c r="Y1764" s="20"/>
      <c r="Z1764" s="20"/>
      <c r="AA1764" s="39"/>
    </row>
    <row r="1765" spans="2:27" ht="15.75" customHeight="1">
      <c r="B1765" s="39"/>
      <c r="C1765" s="20"/>
      <c r="D1765" s="20"/>
      <c r="E1765" s="39"/>
      <c r="F1765" s="20"/>
      <c r="G1765" s="20"/>
      <c r="H1765" s="20"/>
      <c r="I1765" s="39"/>
      <c r="J1765" s="20"/>
      <c r="K1765" s="20"/>
      <c r="L1765" s="20"/>
      <c r="M1765" s="20"/>
      <c r="N1765" s="39"/>
      <c r="O1765" s="20" t="s">
        <v>488</v>
      </c>
      <c r="P1765" s="20" t="s">
        <v>548</v>
      </c>
      <c r="Q1765" s="20" t="s">
        <v>975</v>
      </c>
      <c r="R1765" s="20" t="s">
        <v>1166</v>
      </c>
      <c r="S1765" s="20">
        <v>30333067</v>
      </c>
      <c r="T1765" s="39"/>
      <c r="U1765" s="20"/>
      <c r="V1765" s="20"/>
      <c r="W1765" s="39"/>
      <c r="X1765" s="20"/>
      <c r="Y1765" s="20"/>
      <c r="Z1765" s="20"/>
      <c r="AA1765" s="39"/>
    </row>
    <row r="1766" spans="2:27" ht="15.75" customHeight="1">
      <c r="B1766" s="39"/>
      <c r="C1766" s="20"/>
      <c r="D1766" s="20"/>
      <c r="E1766" s="39"/>
      <c r="F1766" s="20"/>
      <c r="G1766" s="20"/>
      <c r="H1766" s="20"/>
      <c r="I1766" s="39"/>
      <c r="J1766" s="20"/>
      <c r="K1766" s="20"/>
      <c r="L1766" s="20"/>
      <c r="M1766" s="20"/>
      <c r="N1766" s="39"/>
      <c r="O1766" s="20" t="s">
        <v>488</v>
      </c>
      <c r="P1766" s="20" t="s">
        <v>548</v>
      </c>
      <c r="Q1766" s="20" t="s">
        <v>975</v>
      </c>
      <c r="R1766" s="20" t="s">
        <v>2499</v>
      </c>
      <c r="S1766" s="20">
        <v>30333081</v>
      </c>
      <c r="T1766" s="39"/>
      <c r="U1766" s="20"/>
      <c r="V1766" s="20"/>
      <c r="W1766" s="39"/>
      <c r="X1766" s="20"/>
      <c r="Y1766" s="20"/>
      <c r="Z1766" s="20"/>
      <c r="AA1766" s="39"/>
    </row>
    <row r="1767" spans="2:27" ht="15.75" customHeight="1">
      <c r="B1767" s="39"/>
      <c r="C1767" s="20"/>
      <c r="D1767" s="20"/>
      <c r="E1767" s="39"/>
      <c r="F1767" s="20"/>
      <c r="G1767" s="20"/>
      <c r="H1767" s="20"/>
      <c r="I1767" s="39"/>
      <c r="J1767" s="20"/>
      <c r="K1767" s="20"/>
      <c r="L1767" s="20"/>
      <c r="M1767" s="20"/>
      <c r="N1767" s="39"/>
      <c r="O1767" s="20" t="s">
        <v>488</v>
      </c>
      <c r="P1767" s="20" t="s">
        <v>548</v>
      </c>
      <c r="Q1767" s="20" t="s">
        <v>975</v>
      </c>
      <c r="R1767" s="20" t="s">
        <v>2500</v>
      </c>
      <c r="S1767" s="20">
        <v>30333000</v>
      </c>
      <c r="T1767" s="39"/>
      <c r="U1767" s="20"/>
      <c r="V1767" s="20"/>
      <c r="W1767" s="39"/>
      <c r="X1767" s="20"/>
      <c r="Y1767" s="20"/>
      <c r="Z1767" s="20"/>
      <c r="AA1767" s="39"/>
    </row>
    <row r="1768" spans="2:27" ht="15.75" customHeight="1">
      <c r="B1768" s="39"/>
      <c r="C1768" s="20"/>
      <c r="D1768" s="20"/>
      <c r="E1768" s="39"/>
      <c r="F1768" s="20"/>
      <c r="G1768" s="20"/>
      <c r="H1768" s="20"/>
      <c r="I1768" s="39"/>
      <c r="J1768" s="20"/>
      <c r="K1768" s="20"/>
      <c r="L1768" s="20"/>
      <c r="M1768" s="20"/>
      <c r="N1768" s="39"/>
      <c r="O1768" s="20" t="s">
        <v>488</v>
      </c>
      <c r="P1768" s="20" t="s">
        <v>548</v>
      </c>
      <c r="Q1768" s="20" t="s">
        <v>977</v>
      </c>
      <c r="R1768" s="20" t="s">
        <v>2501</v>
      </c>
      <c r="S1768" s="20">
        <v>30333213</v>
      </c>
      <c r="T1768" s="39"/>
      <c r="U1768" s="20"/>
      <c r="V1768" s="20"/>
      <c r="W1768" s="39"/>
      <c r="X1768" s="20"/>
      <c r="Y1768" s="20"/>
      <c r="Z1768" s="20"/>
      <c r="AA1768" s="39"/>
    </row>
    <row r="1769" spans="2:27" ht="15.75" customHeight="1">
      <c r="B1769" s="39"/>
      <c r="C1769" s="20"/>
      <c r="D1769" s="20"/>
      <c r="E1769" s="39"/>
      <c r="F1769" s="20"/>
      <c r="G1769" s="20"/>
      <c r="H1769" s="20"/>
      <c r="I1769" s="39"/>
      <c r="J1769" s="20"/>
      <c r="K1769" s="20"/>
      <c r="L1769" s="20"/>
      <c r="M1769" s="20"/>
      <c r="N1769" s="39"/>
      <c r="O1769" s="20" t="s">
        <v>488</v>
      </c>
      <c r="P1769" s="20" t="s">
        <v>548</v>
      </c>
      <c r="Q1769" s="20" t="s">
        <v>977</v>
      </c>
      <c r="R1769" s="20" t="s">
        <v>2502</v>
      </c>
      <c r="S1769" s="20">
        <v>30333219</v>
      </c>
      <c r="T1769" s="39"/>
      <c r="U1769" s="20"/>
      <c r="V1769" s="20"/>
      <c r="W1769" s="39"/>
      <c r="X1769" s="20"/>
      <c r="Y1769" s="20"/>
      <c r="Z1769" s="20"/>
      <c r="AA1769" s="39"/>
    </row>
    <row r="1770" spans="2:27" ht="15.75" customHeight="1">
      <c r="B1770" s="39"/>
      <c r="C1770" s="20"/>
      <c r="D1770" s="20"/>
      <c r="E1770" s="39"/>
      <c r="F1770" s="20"/>
      <c r="G1770" s="20"/>
      <c r="H1770" s="20"/>
      <c r="I1770" s="39"/>
      <c r="J1770" s="20"/>
      <c r="K1770" s="20"/>
      <c r="L1770" s="20"/>
      <c r="M1770" s="20"/>
      <c r="N1770" s="39"/>
      <c r="O1770" s="20" t="s">
        <v>488</v>
      </c>
      <c r="P1770" s="20" t="s">
        <v>548</v>
      </c>
      <c r="Q1770" s="20" t="s">
        <v>977</v>
      </c>
      <c r="R1770" s="20" t="s">
        <v>2503</v>
      </c>
      <c r="S1770" s="20">
        <v>30333228</v>
      </c>
      <c r="T1770" s="39"/>
      <c r="U1770" s="20"/>
      <c r="V1770" s="20"/>
      <c r="W1770" s="39"/>
      <c r="X1770" s="20"/>
      <c r="Y1770" s="20"/>
      <c r="Z1770" s="20"/>
      <c r="AA1770" s="39"/>
    </row>
    <row r="1771" spans="2:27" ht="15.75" customHeight="1">
      <c r="B1771" s="39"/>
      <c r="C1771" s="20"/>
      <c r="D1771" s="20"/>
      <c r="E1771" s="39"/>
      <c r="F1771" s="20"/>
      <c r="G1771" s="20"/>
      <c r="H1771" s="20"/>
      <c r="I1771" s="39"/>
      <c r="J1771" s="20"/>
      <c r="K1771" s="20"/>
      <c r="L1771" s="20"/>
      <c r="M1771" s="20"/>
      <c r="N1771" s="39"/>
      <c r="O1771" s="20" t="s">
        <v>488</v>
      </c>
      <c r="P1771" s="20" t="s">
        <v>548</v>
      </c>
      <c r="Q1771" s="20" t="s">
        <v>977</v>
      </c>
      <c r="R1771" s="20" t="s">
        <v>2504</v>
      </c>
      <c r="S1771" s="20">
        <v>30333238</v>
      </c>
      <c r="T1771" s="39"/>
      <c r="U1771" s="20"/>
      <c r="V1771" s="20"/>
      <c r="W1771" s="39"/>
      <c r="X1771" s="20"/>
      <c r="Y1771" s="20"/>
      <c r="Z1771" s="20"/>
      <c r="AA1771" s="39"/>
    </row>
    <row r="1772" spans="2:27" ht="15.75" customHeight="1">
      <c r="B1772" s="39"/>
      <c r="C1772" s="20"/>
      <c r="D1772" s="20"/>
      <c r="E1772" s="39"/>
      <c r="F1772" s="20"/>
      <c r="G1772" s="20"/>
      <c r="H1772" s="20"/>
      <c r="I1772" s="39"/>
      <c r="J1772" s="20"/>
      <c r="K1772" s="20"/>
      <c r="L1772" s="20"/>
      <c r="M1772" s="20"/>
      <c r="N1772" s="39"/>
      <c r="O1772" s="20" t="s">
        <v>488</v>
      </c>
      <c r="P1772" s="20" t="s">
        <v>548</v>
      </c>
      <c r="Q1772" s="20" t="s">
        <v>977</v>
      </c>
      <c r="R1772" s="20" t="s">
        <v>1064</v>
      </c>
      <c r="S1772" s="20">
        <v>30333247</v>
      </c>
      <c r="T1772" s="39"/>
      <c r="U1772" s="20"/>
      <c r="V1772" s="20"/>
      <c r="W1772" s="39"/>
      <c r="X1772" s="20"/>
      <c r="Y1772" s="20"/>
      <c r="Z1772" s="20"/>
      <c r="AA1772" s="39"/>
    </row>
    <row r="1773" spans="2:27" ht="15.75" customHeight="1">
      <c r="B1773" s="39"/>
      <c r="C1773" s="20"/>
      <c r="D1773" s="20"/>
      <c r="E1773" s="39"/>
      <c r="F1773" s="20"/>
      <c r="G1773" s="20"/>
      <c r="H1773" s="20"/>
      <c r="I1773" s="39"/>
      <c r="J1773" s="20"/>
      <c r="K1773" s="20"/>
      <c r="L1773" s="20"/>
      <c r="M1773" s="20"/>
      <c r="N1773" s="39"/>
      <c r="O1773" s="20" t="s">
        <v>488</v>
      </c>
      <c r="P1773" s="20" t="s">
        <v>548</v>
      </c>
      <c r="Q1773" s="20" t="s">
        <v>977</v>
      </c>
      <c r="R1773" s="20" t="s">
        <v>2505</v>
      </c>
      <c r="S1773" s="20">
        <v>30333299</v>
      </c>
      <c r="T1773" s="39"/>
      <c r="U1773" s="20"/>
      <c r="V1773" s="20"/>
      <c r="W1773" s="39"/>
      <c r="X1773" s="20"/>
      <c r="Y1773" s="20"/>
      <c r="Z1773" s="20"/>
      <c r="AA1773" s="39"/>
    </row>
    <row r="1774" spans="2:27" ht="15.75" customHeight="1">
      <c r="B1774" s="39"/>
      <c r="C1774" s="20"/>
      <c r="D1774" s="20"/>
      <c r="E1774" s="39"/>
      <c r="F1774" s="20"/>
      <c r="G1774" s="20"/>
      <c r="H1774" s="20"/>
      <c r="I1774" s="39"/>
      <c r="J1774" s="20"/>
      <c r="K1774" s="20"/>
      <c r="L1774" s="20"/>
      <c r="M1774" s="20"/>
      <c r="N1774" s="39"/>
      <c r="O1774" s="20" t="s">
        <v>488</v>
      </c>
      <c r="P1774" s="20" t="s">
        <v>548</v>
      </c>
      <c r="Q1774" s="20" t="s">
        <v>977</v>
      </c>
      <c r="R1774" s="20" t="s">
        <v>2506</v>
      </c>
      <c r="S1774" s="20">
        <v>30333257</v>
      </c>
      <c r="T1774" s="39"/>
      <c r="U1774" s="20"/>
      <c r="V1774" s="20"/>
      <c r="W1774" s="39"/>
      <c r="X1774" s="20"/>
      <c r="Y1774" s="20"/>
      <c r="Z1774" s="20"/>
      <c r="AA1774" s="39"/>
    </row>
    <row r="1775" spans="2:27" ht="15.75" customHeight="1">
      <c r="B1775" s="39"/>
      <c r="C1775" s="20"/>
      <c r="D1775" s="20"/>
      <c r="E1775" s="39"/>
      <c r="F1775" s="20"/>
      <c r="G1775" s="20"/>
      <c r="H1775" s="20"/>
      <c r="I1775" s="39"/>
      <c r="J1775" s="20"/>
      <c r="K1775" s="20"/>
      <c r="L1775" s="20"/>
      <c r="M1775" s="20"/>
      <c r="N1775" s="39"/>
      <c r="O1775" s="20" t="s">
        <v>488</v>
      </c>
      <c r="P1775" s="20" t="s">
        <v>548</v>
      </c>
      <c r="Q1775" s="20" t="s">
        <v>977</v>
      </c>
      <c r="R1775" s="20" t="s">
        <v>2507</v>
      </c>
      <c r="S1775" s="20">
        <v>30333266</v>
      </c>
      <c r="T1775" s="39"/>
      <c r="U1775" s="20"/>
      <c r="V1775" s="20"/>
      <c r="W1775" s="39"/>
      <c r="X1775" s="20"/>
      <c r="Y1775" s="20"/>
      <c r="Z1775" s="20"/>
      <c r="AA1775" s="39"/>
    </row>
    <row r="1776" spans="2:27" ht="15.75" customHeight="1">
      <c r="B1776" s="39"/>
      <c r="C1776" s="20"/>
      <c r="D1776" s="20"/>
      <c r="E1776" s="39"/>
      <c r="F1776" s="20"/>
      <c r="G1776" s="20"/>
      <c r="H1776" s="20"/>
      <c r="I1776" s="39"/>
      <c r="J1776" s="20"/>
      <c r="K1776" s="20"/>
      <c r="L1776" s="20"/>
      <c r="M1776" s="20"/>
      <c r="N1776" s="39"/>
      <c r="O1776" s="20" t="s">
        <v>488</v>
      </c>
      <c r="P1776" s="20" t="s">
        <v>548</v>
      </c>
      <c r="Q1776" s="20" t="s">
        <v>977</v>
      </c>
      <c r="R1776" s="20" t="s">
        <v>2508</v>
      </c>
      <c r="S1776" s="20">
        <v>30333276</v>
      </c>
      <c r="T1776" s="39"/>
      <c r="U1776" s="20"/>
      <c r="V1776" s="20"/>
      <c r="W1776" s="39"/>
      <c r="X1776" s="20"/>
      <c r="Y1776" s="20"/>
      <c r="Z1776" s="20"/>
      <c r="AA1776" s="39"/>
    </row>
    <row r="1777" spans="2:27" ht="15.75" customHeight="1">
      <c r="B1777" s="39"/>
      <c r="C1777" s="20"/>
      <c r="D1777" s="20"/>
      <c r="E1777" s="39"/>
      <c r="F1777" s="20"/>
      <c r="G1777" s="20"/>
      <c r="H1777" s="20"/>
      <c r="I1777" s="39"/>
      <c r="J1777" s="20"/>
      <c r="K1777" s="20"/>
      <c r="L1777" s="20"/>
      <c r="M1777" s="20"/>
      <c r="N1777" s="39"/>
      <c r="O1777" s="20" t="s">
        <v>488</v>
      </c>
      <c r="P1777" s="20" t="s">
        <v>548</v>
      </c>
      <c r="Q1777" s="20" t="s">
        <v>977</v>
      </c>
      <c r="R1777" s="20" t="s">
        <v>945</v>
      </c>
      <c r="S1777" s="20">
        <v>30333285</v>
      </c>
      <c r="T1777" s="39"/>
      <c r="U1777" s="20"/>
      <c r="V1777" s="20"/>
      <c r="W1777" s="39"/>
      <c r="X1777" s="20"/>
      <c r="Y1777" s="20"/>
      <c r="Z1777" s="20"/>
      <c r="AA1777" s="39"/>
    </row>
    <row r="1778" spans="2:27" ht="15.75" customHeight="1">
      <c r="B1778" s="39"/>
      <c r="C1778" s="20"/>
      <c r="D1778" s="20"/>
      <c r="E1778" s="39"/>
      <c r="F1778" s="20"/>
      <c r="G1778" s="20"/>
      <c r="H1778" s="20"/>
      <c r="I1778" s="39"/>
      <c r="J1778" s="20"/>
      <c r="K1778" s="20"/>
      <c r="L1778" s="20"/>
      <c r="M1778" s="20"/>
      <c r="N1778" s="39"/>
      <c r="O1778" s="20" t="s">
        <v>488</v>
      </c>
      <c r="P1778" s="20" t="s">
        <v>548</v>
      </c>
      <c r="Q1778" s="20" t="s">
        <v>979</v>
      </c>
      <c r="R1778" s="20" t="s">
        <v>2509</v>
      </c>
      <c r="S1778" s="20">
        <v>30333415</v>
      </c>
      <c r="T1778" s="39"/>
      <c r="U1778" s="20"/>
      <c r="V1778" s="20"/>
      <c r="W1778" s="39"/>
      <c r="X1778" s="20"/>
      <c r="Y1778" s="20"/>
      <c r="Z1778" s="20"/>
      <c r="AA1778" s="39"/>
    </row>
    <row r="1779" spans="2:27" ht="15.75" customHeight="1">
      <c r="B1779" s="39"/>
      <c r="C1779" s="20"/>
      <c r="D1779" s="20"/>
      <c r="E1779" s="39"/>
      <c r="F1779" s="20"/>
      <c r="G1779" s="20"/>
      <c r="H1779" s="20"/>
      <c r="I1779" s="39"/>
      <c r="J1779" s="20"/>
      <c r="K1779" s="20"/>
      <c r="L1779" s="20"/>
      <c r="M1779" s="20"/>
      <c r="N1779" s="39"/>
      <c r="O1779" s="20" t="s">
        <v>488</v>
      </c>
      <c r="P1779" s="20" t="s">
        <v>548</v>
      </c>
      <c r="Q1779" s="20" t="s">
        <v>979</v>
      </c>
      <c r="R1779" s="20" t="s">
        <v>2510</v>
      </c>
      <c r="S1779" s="20">
        <v>30333417</v>
      </c>
      <c r="T1779" s="39"/>
      <c r="U1779" s="20"/>
      <c r="V1779" s="20"/>
      <c r="W1779" s="39"/>
      <c r="X1779" s="20"/>
      <c r="Y1779" s="20"/>
      <c r="Z1779" s="20"/>
      <c r="AA1779" s="39"/>
    </row>
    <row r="1780" spans="2:27" ht="15.75" customHeight="1">
      <c r="B1780" s="39"/>
      <c r="C1780" s="20"/>
      <c r="D1780" s="20"/>
      <c r="E1780" s="39"/>
      <c r="F1780" s="20"/>
      <c r="G1780" s="20"/>
      <c r="H1780" s="20"/>
      <c r="I1780" s="39"/>
      <c r="J1780" s="20"/>
      <c r="K1780" s="20"/>
      <c r="L1780" s="20"/>
      <c r="M1780" s="20"/>
      <c r="N1780" s="39"/>
      <c r="O1780" s="20" t="s">
        <v>488</v>
      </c>
      <c r="P1780" s="20" t="s">
        <v>548</v>
      </c>
      <c r="Q1780" s="20" t="s">
        <v>979</v>
      </c>
      <c r="R1780" s="20" t="s">
        <v>621</v>
      </c>
      <c r="S1780" s="20">
        <v>30333460</v>
      </c>
      <c r="T1780" s="39"/>
      <c r="U1780" s="20"/>
      <c r="V1780" s="20"/>
      <c r="W1780" s="39"/>
      <c r="X1780" s="20"/>
      <c r="Y1780" s="20"/>
      <c r="Z1780" s="20"/>
      <c r="AA1780" s="39"/>
    </row>
    <row r="1781" spans="2:27" ht="15.75" customHeight="1">
      <c r="B1781" s="39"/>
      <c r="C1781" s="20"/>
      <c r="D1781" s="20"/>
      <c r="E1781" s="39"/>
      <c r="F1781" s="20"/>
      <c r="G1781" s="20"/>
      <c r="H1781" s="20"/>
      <c r="I1781" s="39"/>
      <c r="J1781" s="20"/>
      <c r="K1781" s="20"/>
      <c r="L1781" s="20"/>
      <c r="M1781" s="20"/>
      <c r="N1781" s="39"/>
      <c r="O1781" s="20" t="s">
        <v>488</v>
      </c>
      <c r="P1781" s="20" t="s">
        <v>548</v>
      </c>
      <c r="Q1781" s="20" t="s">
        <v>979</v>
      </c>
      <c r="R1781" s="20" t="s">
        <v>868</v>
      </c>
      <c r="S1781" s="20">
        <v>30333469</v>
      </c>
      <c r="T1781" s="39"/>
      <c r="U1781" s="20"/>
      <c r="V1781" s="20"/>
      <c r="W1781" s="39"/>
      <c r="X1781" s="20"/>
      <c r="Y1781" s="20"/>
      <c r="Z1781" s="20"/>
      <c r="AA1781" s="39"/>
    </row>
    <row r="1782" spans="2:27" ht="15.75" customHeight="1">
      <c r="B1782" s="39"/>
      <c r="C1782" s="20"/>
      <c r="D1782" s="20"/>
      <c r="E1782" s="39"/>
      <c r="F1782" s="20"/>
      <c r="G1782" s="20"/>
      <c r="H1782" s="20"/>
      <c r="I1782" s="39"/>
      <c r="J1782" s="20"/>
      <c r="K1782" s="20"/>
      <c r="L1782" s="20"/>
      <c r="M1782" s="20"/>
      <c r="N1782" s="39"/>
      <c r="O1782" s="20" t="s">
        <v>488</v>
      </c>
      <c r="P1782" s="20" t="s">
        <v>548</v>
      </c>
      <c r="Q1782" s="20" t="s">
        <v>979</v>
      </c>
      <c r="R1782" s="20" t="s">
        <v>2511</v>
      </c>
      <c r="S1782" s="20">
        <v>30333494</v>
      </c>
      <c r="T1782" s="39"/>
      <c r="U1782" s="20"/>
      <c r="V1782" s="20"/>
      <c r="W1782" s="39"/>
      <c r="X1782" s="20"/>
      <c r="Y1782" s="20"/>
      <c r="Z1782" s="20"/>
      <c r="AA1782" s="39"/>
    </row>
    <row r="1783" spans="2:27" ht="15.75" customHeight="1">
      <c r="B1783" s="39"/>
      <c r="C1783" s="20"/>
      <c r="D1783" s="20"/>
      <c r="E1783" s="39"/>
      <c r="F1783" s="20"/>
      <c r="G1783" s="20"/>
      <c r="H1783" s="20"/>
      <c r="I1783" s="39"/>
      <c r="J1783" s="20"/>
      <c r="K1783" s="20"/>
      <c r="L1783" s="20"/>
      <c r="M1783" s="20"/>
      <c r="N1783" s="39"/>
      <c r="O1783" s="20" t="s">
        <v>488</v>
      </c>
      <c r="P1783" s="20" t="s">
        <v>548</v>
      </c>
      <c r="Q1783" s="20" t="s">
        <v>979</v>
      </c>
      <c r="R1783" s="20" t="s">
        <v>2512</v>
      </c>
      <c r="S1783" s="20">
        <v>30333496</v>
      </c>
      <c r="T1783" s="39"/>
      <c r="U1783" s="20"/>
      <c r="V1783" s="20"/>
      <c r="W1783" s="39"/>
      <c r="X1783" s="20"/>
      <c r="Y1783" s="20"/>
      <c r="Z1783" s="20"/>
      <c r="AA1783" s="39"/>
    </row>
    <row r="1784" spans="2:27" ht="15.75" customHeight="1">
      <c r="B1784" s="39"/>
      <c r="C1784" s="20"/>
      <c r="D1784" s="20"/>
      <c r="E1784" s="39"/>
      <c r="F1784" s="20"/>
      <c r="G1784" s="20"/>
      <c r="H1784" s="20"/>
      <c r="I1784" s="39"/>
      <c r="J1784" s="20"/>
      <c r="K1784" s="20"/>
      <c r="L1784" s="20"/>
      <c r="M1784" s="20"/>
      <c r="N1784" s="39"/>
      <c r="O1784" s="20" t="s">
        <v>488</v>
      </c>
      <c r="P1784" s="20" t="s">
        <v>548</v>
      </c>
      <c r="Q1784" s="20" t="s">
        <v>979</v>
      </c>
      <c r="R1784" s="20" t="s">
        <v>2513</v>
      </c>
      <c r="S1784" s="20">
        <v>30333497</v>
      </c>
      <c r="T1784" s="39"/>
      <c r="U1784" s="20"/>
      <c r="V1784" s="20"/>
      <c r="W1784" s="39"/>
      <c r="X1784" s="20"/>
      <c r="Y1784" s="20"/>
      <c r="Z1784" s="20"/>
      <c r="AA1784" s="39"/>
    </row>
    <row r="1785" spans="2:27" ht="15.75" customHeight="1">
      <c r="B1785" s="39"/>
      <c r="C1785" s="20"/>
      <c r="D1785" s="20"/>
      <c r="E1785" s="39"/>
      <c r="F1785" s="20"/>
      <c r="G1785" s="20"/>
      <c r="H1785" s="20"/>
      <c r="I1785" s="39"/>
      <c r="J1785" s="20"/>
      <c r="K1785" s="20"/>
      <c r="L1785" s="20"/>
      <c r="M1785" s="20"/>
      <c r="N1785" s="39"/>
      <c r="O1785" s="20" t="s">
        <v>488</v>
      </c>
      <c r="P1785" s="20" t="s">
        <v>548</v>
      </c>
      <c r="Q1785" s="20" t="s">
        <v>2514</v>
      </c>
      <c r="R1785" s="20" t="s">
        <v>979</v>
      </c>
      <c r="S1785" s="20">
        <v>30333499</v>
      </c>
      <c r="T1785" s="39"/>
      <c r="U1785" s="20"/>
      <c r="V1785" s="20"/>
      <c r="W1785" s="39"/>
      <c r="X1785" s="20"/>
      <c r="Y1785" s="20"/>
      <c r="Z1785" s="20"/>
      <c r="AA1785" s="39"/>
    </row>
    <row r="1786" spans="2:27" ht="15.75" customHeight="1">
      <c r="B1786" s="39"/>
      <c r="C1786" s="20"/>
      <c r="D1786" s="20"/>
      <c r="E1786" s="39"/>
      <c r="F1786" s="20"/>
      <c r="G1786" s="20"/>
      <c r="H1786" s="20"/>
      <c r="I1786" s="39"/>
      <c r="J1786" s="20"/>
      <c r="K1786" s="20"/>
      <c r="L1786" s="20"/>
      <c r="M1786" s="20"/>
      <c r="N1786" s="39"/>
      <c r="O1786" s="20" t="s">
        <v>488</v>
      </c>
      <c r="P1786" s="20" t="s">
        <v>548</v>
      </c>
      <c r="Q1786" s="20" t="s">
        <v>981</v>
      </c>
      <c r="R1786" s="20" t="s">
        <v>2515</v>
      </c>
      <c r="S1786" s="20">
        <v>30333613</v>
      </c>
      <c r="T1786" s="39"/>
      <c r="U1786" s="20"/>
      <c r="V1786" s="20"/>
      <c r="W1786" s="39"/>
      <c r="X1786" s="20"/>
      <c r="Y1786" s="20"/>
      <c r="Z1786" s="20"/>
      <c r="AA1786" s="39"/>
    </row>
    <row r="1787" spans="2:27" ht="15.75" customHeight="1">
      <c r="B1787" s="39"/>
      <c r="C1787" s="20"/>
      <c r="D1787" s="20"/>
      <c r="E1787" s="39"/>
      <c r="F1787" s="20"/>
      <c r="G1787" s="20"/>
      <c r="H1787" s="20"/>
      <c r="I1787" s="39"/>
      <c r="J1787" s="20"/>
      <c r="K1787" s="20"/>
      <c r="L1787" s="20"/>
      <c r="M1787" s="20"/>
      <c r="N1787" s="39"/>
      <c r="O1787" s="20" t="s">
        <v>488</v>
      </c>
      <c r="P1787" s="20" t="s">
        <v>548</v>
      </c>
      <c r="Q1787" s="20" t="s">
        <v>981</v>
      </c>
      <c r="R1787" s="20" t="s">
        <v>512</v>
      </c>
      <c r="S1787" s="20">
        <v>30333617</v>
      </c>
      <c r="T1787" s="39"/>
      <c r="U1787" s="20"/>
      <c r="V1787" s="20"/>
      <c r="W1787" s="39"/>
      <c r="X1787" s="20"/>
      <c r="Y1787" s="20"/>
      <c r="Z1787" s="20"/>
      <c r="AA1787" s="39"/>
    </row>
    <row r="1788" spans="2:27" ht="15.75" customHeight="1">
      <c r="B1788" s="39"/>
      <c r="C1788" s="20"/>
      <c r="D1788" s="20"/>
      <c r="E1788" s="39"/>
      <c r="F1788" s="20"/>
      <c r="G1788" s="20"/>
      <c r="H1788" s="20"/>
      <c r="I1788" s="39"/>
      <c r="J1788" s="20"/>
      <c r="K1788" s="20"/>
      <c r="L1788" s="20"/>
      <c r="M1788" s="20"/>
      <c r="N1788" s="39"/>
      <c r="O1788" s="20" t="s">
        <v>488</v>
      </c>
      <c r="P1788" s="20" t="s">
        <v>548</v>
      </c>
      <c r="Q1788" s="20" t="s">
        <v>981</v>
      </c>
      <c r="R1788" s="20" t="s">
        <v>1105</v>
      </c>
      <c r="S1788" s="20">
        <v>30333625</v>
      </c>
      <c r="T1788" s="39"/>
      <c r="U1788" s="20"/>
      <c r="V1788" s="20"/>
      <c r="W1788" s="39"/>
      <c r="X1788" s="20"/>
      <c r="Y1788" s="20"/>
      <c r="Z1788" s="20"/>
      <c r="AA1788" s="39"/>
    </row>
    <row r="1789" spans="2:27" ht="15.75" customHeight="1">
      <c r="B1789" s="39"/>
      <c r="C1789" s="20"/>
      <c r="D1789" s="20"/>
      <c r="E1789" s="39"/>
      <c r="F1789" s="20"/>
      <c r="G1789" s="20"/>
      <c r="H1789" s="20"/>
      <c r="I1789" s="39"/>
      <c r="J1789" s="20"/>
      <c r="K1789" s="20"/>
      <c r="L1789" s="20"/>
      <c r="M1789" s="20"/>
      <c r="N1789" s="39"/>
      <c r="O1789" s="20" t="s">
        <v>488</v>
      </c>
      <c r="P1789" s="20" t="s">
        <v>548</v>
      </c>
      <c r="Q1789" s="20" t="s">
        <v>981</v>
      </c>
      <c r="R1789" s="20" t="s">
        <v>2516</v>
      </c>
      <c r="S1789" s="20">
        <v>30333634</v>
      </c>
      <c r="T1789" s="39"/>
      <c r="U1789" s="20"/>
      <c r="V1789" s="20"/>
      <c r="W1789" s="39"/>
      <c r="X1789" s="20"/>
      <c r="Y1789" s="20"/>
      <c r="Z1789" s="20"/>
      <c r="AA1789" s="39"/>
    </row>
    <row r="1790" spans="2:27" ht="15.75" customHeight="1">
      <c r="B1790" s="39"/>
      <c r="C1790" s="20"/>
      <c r="D1790" s="20"/>
      <c r="E1790" s="39"/>
      <c r="F1790" s="20"/>
      <c r="G1790" s="20"/>
      <c r="H1790" s="20"/>
      <c r="I1790" s="39"/>
      <c r="J1790" s="20"/>
      <c r="K1790" s="20"/>
      <c r="L1790" s="20"/>
      <c r="M1790" s="20"/>
      <c r="N1790" s="39"/>
      <c r="O1790" s="20" t="s">
        <v>488</v>
      </c>
      <c r="P1790" s="20" t="s">
        <v>548</v>
      </c>
      <c r="Q1790" s="20" t="s">
        <v>981</v>
      </c>
      <c r="R1790" s="20" t="s">
        <v>981</v>
      </c>
      <c r="S1790" s="20">
        <v>30333643</v>
      </c>
      <c r="T1790" s="39"/>
      <c r="U1790" s="20"/>
      <c r="V1790" s="20"/>
      <c r="W1790" s="39"/>
      <c r="X1790" s="20"/>
      <c r="Y1790" s="20"/>
      <c r="Z1790" s="20"/>
      <c r="AA1790" s="39"/>
    </row>
    <row r="1791" spans="2:27" ht="15.75" customHeight="1">
      <c r="B1791" s="39"/>
      <c r="C1791" s="20"/>
      <c r="D1791" s="20"/>
      <c r="E1791" s="39"/>
      <c r="F1791" s="20"/>
      <c r="G1791" s="20"/>
      <c r="H1791" s="20"/>
      <c r="I1791" s="39"/>
      <c r="J1791" s="20"/>
      <c r="K1791" s="20"/>
      <c r="L1791" s="20"/>
      <c r="M1791" s="20"/>
      <c r="N1791" s="39"/>
      <c r="O1791" s="20" t="s">
        <v>488</v>
      </c>
      <c r="P1791" s="20" t="s">
        <v>548</v>
      </c>
      <c r="Q1791" s="20" t="s">
        <v>981</v>
      </c>
      <c r="R1791" s="20" t="s">
        <v>2517</v>
      </c>
      <c r="S1791" s="20">
        <v>30333651</v>
      </c>
      <c r="T1791" s="39"/>
      <c r="U1791" s="20"/>
      <c r="V1791" s="20"/>
      <c r="W1791" s="39"/>
      <c r="X1791" s="20"/>
      <c r="Y1791" s="20"/>
      <c r="Z1791" s="20"/>
      <c r="AA1791" s="39"/>
    </row>
    <row r="1792" spans="2:27" ht="15.75" customHeight="1">
      <c r="B1792" s="39"/>
      <c r="C1792" s="20"/>
      <c r="D1792" s="20"/>
      <c r="E1792" s="39"/>
      <c r="F1792" s="20"/>
      <c r="G1792" s="20"/>
      <c r="H1792" s="20"/>
      <c r="I1792" s="39"/>
      <c r="J1792" s="20"/>
      <c r="K1792" s="20"/>
      <c r="L1792" s="20"/>
      <c r="M1792" s="20"/>
      <c r="N1792" s="39"/>
      <c r="O1792" s="20" t="s">
        <v>488</v>
      </c>
      <c r="P1792" s="20" t="s">
        <v>548</v>
      </c>
      <c r="Q1792" s="20" t="s">
        <v>981</v>
      </c>
      <c r="R1792" s="20" t="s">
        <v>2518</v>
      </c>
      <c r="S1792" s="20">
        <v>30333660</v>
      </c>
      <c r="T1792" s="39"/>
      <c r="U1792" s="20"/>
      <c r="V1792" s="20"/>
      <c r="W1792" s="39"/>
      <c r="X1792" s="20"/>
      <c r="Y1792" s="20"/>
      <c r="Z1792" s="20"/>
      <c r="AA1792" s="39"/>
    </row>
    <row r="1793" spans="2:27" ht="15.75" customHeight="1">
      <c r="B1793" s="39"/>
      <c r="C1793" s="20"/>
      <c r="D1793" s="20"/>
      <c r="E1793" s="39"/>
      <c r="F1793" s="20"/>
      <c r="G1793" s="20"/>
      <c r="H1793" s="20"/>
      <c r="I1793" s="39"/>
      <c r="J1793" s="20"/>
      <c r="K1793" s="20"/>
      <c r="L1793" s="20"/>
      <c r="M1793" s="20"/>
      <c r="N1793" s="39"/>
      <c r="O1793" s="20" t="s">
        <v>488</v>
      </c>
      <c r="P1793" s="20" t="s">
        <v>548</v>
      </c>
      <c r="Q1793" s="20" t="s">
        <v>981</v>
      </c>
      <c r="R1793" s="20" t="s">
        <v>2519</v>
      </c>
      <c r="S1793" s="20">
        <v>30333669</v>
      </c>
      <c r="T1793" s="39"/>
      <c r="U1793" s="20"/>
      <c r="V1793" s="20"/>
      <c r="W1793" s="39"/>
      <c r="X1793" s="20"/>
      <c r="Y1793" s="20"/>
      <c r="Z1793" s="20"/>
      <c r="AA1793" s="39"/>
    </row>
    <row r="1794" spans="2:27" ht="15.75" customHeight="1">
      <c r="B1794" s="39"/>
      <c r="C1794" s="20"/>
      <c r="D1794" s="20"/>
      <c r="E1794" s="39"/>
      <c r="F1794" s="20"/>
      <c r="G1794" s="20"/>
      <c r="H1794" s="20"/>
      <c r="I1794" s="39"/>
      <c r="J1794" s="20"/>
      <c r="K1794" s="20"/>
      <c r="L1794" s="20"/>
      <c r="M1794" s="20"/>
      <c r="N1794" s="39"/>
      <c r="O1794" s="20" t="s">
        <v>488</v>
      </c>
      <c r="P1794" s="20" t="s">
        <v>548</v>
      </c>
      <c r="Q1794" s="20" t="s">
        <v>981</v>
      </c>
      <c r="R1794" s="20" t="s">
        <v>2520</v>
      </c>
      <c r="S1794" s="20">
        <v>30333677</v>
      </c>
      <c r="T1794" s="39"/>
      <c r="U1794" s="20"/>
      <c r="V1794" s="20"/>
      <c r="W1794" s="39"/>
      <c r="X1794" s="20"/>
      <c r="Y1794" s="20"/>
      <c r="Z1794" s="20"/>
      <c r="AA1794" s="39"/>
    </row>
    <row r="1795" spans="2:27" ht="15.75" customHeight="1">
      <c r="B1795" s="39"/>
      <c r="C1795" s="20"/>
      <c r="D1795" s="20"/>
      <c r="E1795" s="39"/>
      <c r="F1795" s="20"/>
      <c r="G1795" s="20"/>
      <c r="H1795" s="20"/>
      <c r="I1795" s="39"/>
      <c r="J1795" s="20"/>
      <c r="K1795" s="20"/>
      <c r="L1795" s="20"/>
      <c r="M1795" s="20"/>
      <c r="N1795" s="39"/>
      <c r="O1795" s="20" t="s">
        <v>488</v>
      </c>
      <c r="P1795" s="20" t="s">
        <v>548</v>
      </c>
      <c r="Q1795" s="20" t="s">
        <v>981</v>
      </c>
      <c r="R1795" s="20" t="s">
        <v>2521</v>
      </c>
      <c r="S1795" s="20">
        <v>30333686</v>
      </c>
      <c r="T1795" s="39"/>
      <c r="U1795" s="20"/>
      <c r="V1795" s="20"/>
      <c r="W1795" s="39"/>
      <c r="X1795" s="20"/>
      <c r="Y1795" s="20"/>
      <c r="Z1795" s="20"/>
      <c r="AA1795" s="39"/>
    </row>
    <row r="1796" spans="2:27" ht="15.75" customHeight="1">
      <c r="B1796" s="39"/>
      <c r="C1796" s="20"/>
      <c r="D1796" s="20"/>
      <c r="E1796" s="39"/>
      <c r="F1796" s="20"/>
      <c r="G1796" s="20"/>
      <c r="H1796" s="20"/>
      <c r="I1796" s="39"/>
      <c r="J1796" s="20"/>
      <c r="K1796" s="20"/>
      <c r="L1796" s="20"/>
      <c r="M1796" s="20"/>
      <c r="N1796" s="39"/>
      <c r="O1796" s="20" t="s">
        <v>488</v>
      </c>
      <c r="P1796" s="20" t="s">
        <v>548</v>
      </c>
      <c r="Q1796" s="20" t="s">
        <v>981</v>
      </c>
      <c r="R1796" s="20" t="s">
        <v>2522</v>
      </c>
      <c r="S1796" s="20">
        <v>30333694</v>
      </c>
      <c r="T1796" s="39"/>
      <c r="U1796" s="20"/>
      <c r="V1796" s="20"/>
      <c r="W1796" s="39"/>
      <c r="X1796" s="20"/>
      <c r="Y1796" s="20"/>
      <c r="Z1796" s="20"/>
      <c r="AA1796" s="39"/>
    </row>
    <row r="1797" spans="2:27" ht="15.75" customHeight="1">
      <c r="B1797" s="39"/>
      <c r="C1797" s="20"/>
      <c r="D1797" s="20"/>
      <c r="E1797" s="39"/>
      <c r="F1797" s="20"/>
      <c r="G1797" s="20"/>
      <c r="H1797" s="20"/>
      <c r="I1797" s="39"/>
      <c r="J1797" s="20"/>
      <c r="K1797" s="20"/>
      <c r="L1797" s="20"/>
      <c r="M1797" s="20"/>
      <c r="N1797" s="39"/>
      <c r="O1797" s="20" t="s">
        <v>488</v>
      </c>
      <c r="P1797" s="20" t="s">
        <v>548</v>
      </c>
      <c r="Q1797" s="20" t="s">
        <v>983</v>
      </c>
      <c r="R1797" s="20" t="s">
        <v>2523</v>
      </c>
      <c r="S1797" s="20">
        <v>30338621</v>
      </c>
      <c r="T1797" s="39"/>
      <c r="U1797" s="20"/>
      <c r="V1797" s="20"/>
      <c r="W1797" s="39"/>
      <c r="X1797" s="20"/>
      <c r="Y1797" s="20"/>
      <c r="Z1797" s="20"/>
      <c r="AA1797" s="39"/>
    </row>
    <row r="1798" spans="2:27" ht="15.75" customHeight="1">
      <c r="B1798" s="39"/>
      <c r="C1798" s="20"/>
      <c r="D1798" s="20"/>
      <c r="E1798" s="39"/>
      <c r="F1798" s="20"/>
      <c r="G1798" s="20"/>
      <c r="H1798" s="20"/>
      <c r="I1798" s="39"/>
      <c r="J1798" s="20"/>
      <c r="K1798" s="20"/>
      <c r="L1798" s="20"/>
      <c r="M1798" s="20"/>
      <c r="N1798" s="39"/>
      <c r="O1798" s="20" t="s">
        <v>488</v>
      </c>
      <c r="P1798" s="20" t="s">
        <v>548</v>
      </c>
      <c r="Q1798" s="20" t="s">
        <v>983</v>
      </c>
      <c r="R1798" s="20" t="s">
        <v>548</v>
      </c>
      <c r="S1798" s="20">
        <v>30338625</v>
      </c>
      <c r="T1798" s="39"/>
      <c r="U1798" s="20"/>
      <c r="V1798" s="20"/>
      <c r="W1798" s="39"/>
      <c r="X1798" s="20"/>
      <c r="Y1798" s="20"/>
      <c r="Z1798" s="20"/>
      <c r="AA1798" s="39"/>
    </row>
    <row r="1799" spans="2:27" ht="15.75" customHeight="1">
      <c r="B1799" s="39"/>
      <c r="C1799" s="20"/>
      <c r="D1799" s="20"/>
      <c r="E1799" s="39"/>
      <c r="F1799" s="20"/>
      <c r="G1799" s="20"/>
      <c r="H1799" s="20"/>
      <c r="I1799" s="39"/>
      <c r="J1799" s="20"/>
      <c r="K1799" s="20"/>
      <c r="L1799" s="20"/>
      <c r="M1799" s="20"/>
      <c r="N1799" s="39"/>
      <c r="O1799" s="20" t="s">
        <v>488</v>
      </c>
      <c r="P1799" s="20" t="s">
        <v>548</v>
      </c>
      <c r="Q1799" s="20" t="s">
        <v>983</v>
      </c>
      <c r="R1799" s="20" t="s">
        <v>2524</v>
      </c>
      <c r="S1799" s="20">
        <v>30338628</v>
      </c>
      <c r="T1799" s="39"/>
      <c r="U1799" s="20"/>
      <c r="V1799" s="20"/>
      <c r="W1799" s="39"/>
      <c r="X1799" s="20"/>
      <c r="Y1799" s="20"/>
      <c r="Z1799" s="20"/>
      <c r="AA1799" s="39"/>
    </row>
    <row r="1800" spans="2:27" ht="15.75" customHeight="1">
      <c r="B1800" s="39"/>
      <c r="C1800" s="20"/>
      <c r="D1800" s="20"/>
      <c r="E1800" s="39"/>
      <c r="F1800" s="20"/>
      <c r="G1800" s="20"/>
      <c r="H1800" s="20"/>
      <c r="I1800" s="39"/>
      <c r="J1800" s="20"/>
      <c r="K1800" s="20"/>
      <c r="L1800" s="20"/>
      <c r="M1800" s="20"/>
      <c r="N1800" s="39"/>
      <c r="O1800" s="20" t="s">
        <v>488</v>
      </c>
      <c r="P1800" s="20" t="s">
        <v>548</v>
      </c>
      <c r="Q1800" s="20" t="s">
        <v>983</v>
      </c>
      <c r="R1800" s="20" t="s">
        <v>2525</v>
      </c>
      <c r="S1800" s="20">
        <v>30338638</v>
      </c>
      <c r="T1800" s="39"/>
      <c r="U1800" s="20"/>
      <c r="V1800" s="20"/>
      <c r="W1800" s="39"/>
      <c r="X1800" s="20"/>
      <c r="Y1800" s="20"/>
      <c r="Z1800" s="20"/>
      <c r="AA1800" s="39"/>
    </row>
    <row r="1801" spans="2:27" ht="15.75" customHeight="1">
      <c r="B1801" s="39"/>
      <c r="C1801" s="20"/>
      <c r="D1801" s="20"/>
      <c r="E1801" s="39"/>
      <c r="F1801" s="20"/>
      <c r="G1801" s="20"/>
      <c r="H1801" s="20"/>
      <c r="I1801" s="39"/>
      <c r="J1801" s="20"/>
      <c r="K1801" s="20"/>
      <c r="L1801" s="20"/>
      <c r="M1801" s="20"/>
      <c r="N1801" s="39"/>
      <c r="O1801" s="20" t="s">
        <v>488</v>
      </c>
      <c r="P1801" s="20" t="s">
        <v>548</v>
      </c>
      <c r="Q1801" s="20" t="s">
        <v>983</v>
      </c>
      <c r="R1801" s="20" t="s">
        <v>2526</v>
      </c>
      <c r="S1801" s="20">
        <v>30338647</v>
      </c>
      <c r="T1801" s="39"/>
      <c r="U1801" s="20"/>
      <c r="V1801" s="20"/>
      <c r="W1801" s="39"/>
      <c r="X1801" s="20"/>
      <c r="Y1801" s="20"/>
      <c r="Z1801" s="20"/>
      <c r="AA1801" s="39"/>
    </row>
    <row r="1802" spans="2:27" ht="15.75" customHeight="1">
      <c r="B1802" s="39"/>
      <c r="C1802" s="20"/>
      <c r="D1802" s="20"/>
      <c r="E1802" s="39"/>
      <c r="F1802" s="20"/>
      <c r="G1802" s="20"/>
      <c r="H1802" s="20"/>
      <c r="I1802" s="39"/>
      <c r="J1802" s="20"/>
      <c r="K1802" s="20"/>
      <c r="L1802" s="20"/>
      <c r="M1802" s="20"/>
      <c r="N1802" s="39"/>
      <c r="O1802" s="20" t="s">
        <v>488</v>
      </c>
      <c r="P1802" s="20" t="s">
        <v>548</v>
      </c>
      <c r="Q1802" s="20" t="s">
        <v>983</v>
      </c>
      <c r="R1802" s="20" t="s">
        <v>2527</v>
      </c>
      <c r="S1802" s="20">
        <v>30338657</v>
      </c>
      <c r="T1802" s="39"/>
      <c r="U1802" s="20"/>
      <c r="V1802" s="20"/>
      <c r="W1802" s="39"/>
      <c r="X1802" s="20"/>
      <c r="Y1802" s="20"/>
      <c r="Z1802" s="20"/>
      <c r="AA1802" s="39"/>
    </row>
    <row r="1803" spans="2:27" ht="15.75" customHeight="1">
      <c r="B1803" s="39"/>
      <c r="C1803" s="20"/>
      <c r="D1803" s="20"/>
      <c r="E1803" s="39"/>
      <c r="F1803" s="20"/>
      <c r="G1803" s="20"/>
      <c r="H1803" s="20"/>
      <c r="I1803" s="39"/>
      <c r="J1803" s="20"/>
      <c r="K1803" s="20"/>
      <c r="L1803" s="20"/>
      <c r="M1803" s="20"/>
      <c r="N1803" s="39"/>
      <c r="O1803" s="20" t="s">
        <v>488</v>
      </c>
      <c r="P1803" s="20" t="s">
        <v>548</v>
      </c>
      <c r="Q1803" s="20" t="s">
        <v>983</v>
      </c>
      <c r="R1803" s="20" t="s">
        <v>2528</v>
      </c>
      <c r="S1803" s="20">
        <v>30338666</v>
      </c>
      <c r="T1803" s="39"/>
      <c r="U1803" s="20"/>
      <c r="V1803" s="20"/>
      <c r="W1803" s="39"/>
      <c r="X1803" s="20"/>
      <c r="Y1803" s="20"/>
      <c r="Z1803" s="20"/>
      <c r="AA1803" s="39"/>
    </row>
    <row r="1804" spans="2:27" ht="15.75" customHeight="1">
      <c r="B1804" s="39"/>
      <c r="C1804" s="20"/>
      <c r="D1804" s="20"/>
      <c r="E1804" s="39"/>
      <c r="F1804" s="20"/>
      <c r="G1804" s="20"/>
      <c r="H1804" s="20"/>
      <c r="I1804" s="39"/>
      <c r="J1804" s="20"/>
      <c r="K1804" s="20"/>
      <c r="L1804" s="20"/>
      <c r="M1804" s="20"/>
      <c r="N1804" s="39"/>
      <c r="O1804" s="20" t="s">
        <v>488</v>
      </c>
      <c r="P1804" s="20" t="s">
        <v>548</v>
      </c>
      <c r="Q1804" s="20" t="s">
        <v>983</v>
      </c>
      <c r="R1804" s="20" t="s">
        <v>2529</v>
      </c>
      <c r="S1804" s="20">
        <v>30338699</v>
      </c>
      <c r="T1804" s="39"/>
      <c r="U1804" s="20"/>
      <c r="V1804" s="20"/>
      <c r="W1804" s="39"/>
      <c r="X1804" s="20"/>
      <c r="Y1804" s="20"/>
      <c r="Z1804" s="20"/>
      <c r="AA1804" s="39"/>
    </row>
    <row r="1805" spans="2:27" ht="15.75" customHeight="1">
      <c r="B1805" s="39"/>
      <c r="C1805" s="20"/>
      <c r="D1805" s="20"/>
      <c r="E1805" s="39"/>
      <c r="F1805" s="20"/>
      <c r="G1805" s="20"/>
      <c r="H1805" s="20"/>
      <c r="I1805" s="39"/>
      <c r="J1805" s="20"/>
      <c r="K1805" s="20"/>
      <c r="L1805" s="20"/>
      <c r="M1805" s="20"/>
      <c r="N1805" s="39"/>
      <c r="O1805" s="20" t="s">
        <v>488</v>
      </c>
      <c r="P1805" s="20" t="s">
        <v>548</v>
      </c>
      <c r="Q1805" s="20" t="s">
        <v>983</v>
      </c>
      <c r="R1805" s="20" t="s">
        <v>2530</v>
      </c>
      <c r="S1805" s="20">
        <v>30338685</v>
      </c>
      <c r="T1805" s="39"/>
      <c r="U1805" s="20"/>
      <c r="V1805" s="20"/>
      <c r="W1805" s="39"/>
      <c r="X1805" s="20"/>
      <c r="Y1805" s="20"/>
      <c r="Z1805" s="20"/>
      <c r="AA1805" s="39"/>
    </row>
    <row r="1806" spans="2:27" ht="15.75" customHeight="1">
      <c r="B1806" s="39"/>
      <c r="C1806" s="20"/>
      <c r="D1806" s="20"/>
      <c r="E1806" s="39"/>
      <c r="F1806" s="20"/>
      <c r="G1806" s="20"/>
      <c r="H1806" s="20"/>
      <c r="I1806" s="39"/>
      <c r="J1806" s="20"/>
      <c r="K1806" s="20"/>
      <c r="L1806" s="20"/>
      <c r="M1806" s="20"/>
      <c r="N1806" s="39"/>
      <c r="O1806" s="20" t="s">
        <v>488</v>
      </c>
      <c r="P1806" s="20" t="s">
        <v>552</v>
      </c>
      <c r="Q1806" s="20" t="s">
        <v>984</v>
      </c>
      <c r="R1806" s="20" t="s">
        <v>2531</v>
      </c>
      <c r="S1806" s="20">
        <v>30353213</v>
      </c>
      <c r="T1806" s="39"/>
      <c r="U1806" s="20"/>
      <c r="V1806" s="20"/>
      <c r="W1806" s="39"/>
      <c r="X1806" s="20"/>
      <c r="Y1806" s="20"/>
      <c r="Z1806" s="20"/>
      <c r="AA1806" s="39"/>
    </row>
    <row r="1807" spans="2:27" ht="15.75" customHeight="1">
      <c r="B1807" s="39"/>
      <c r="C1807" s="20"/>
      <c r="D1807" s="20"/>
      <c r="E1807" s="39"/>
      <c r="F1807" s="20"/>
      <c r="G1807" s="20"/>
      <c r="H1807" s="20"/>
      <c r="I1807" s="39"/>
      <c r="J1807" s="20"/>
      <c r="K1807" s="20"/>
      <c r="L1807" s="20"/>
      <c r="M1807" s="20"/>
      <c r="N1807" s="39"/>
      <c r="O1807" s="20" t="s">
        <v>488</v>
      </c>
      <c r="P1807" s="20" t="s">
        <v>552</v>
      </c>
      <c r="Q1807" s="20" t="s">
        <v>984</v>
      </c>
      <c r="R1807" s="20" t="s">
        <v>2532</v>
      </c>
      <c r="S1807" s="20">
        <v>30353211</v>
      </c>
      <c r="T1807" s="39"/>
      <c r="U1807" s="20"/>
      <c r="V1807" s="20"/>
      <c r="W1807" s="39"/>
      <c r="X1807" s="20"/>
      <c r="Y1807" s="20"/>
      <c r="Z1807" s="20"/>
      <c r="AA1807" s="39"/>
    </row>
    <row r="1808" spans="2:27" ht="15.75" customHeight="1">
      <c r="B1808" s="39"/>
      <c r="C1808" s="20"/>
      <c r="D1808" s="20"/>
      <c r="E1808" s="39"/>
      <c r="F1808" s="20"/>
      <c r="G1808" s="20"/>
      <c r="H1808" s="20"/>
      <c r="I1808" s="39"/>
      <c r="J1808" s="20"/>
      <c r="K1808" s="20"/>
      <c r="L1808" s="20"/>
      <c r="M1808" s="20"/>
      <c r="N1808" s="39"/>
      <c r="O1808" s="20" t="s">
        <v>488</v>
      </c>
      <c r="P1808" s="20" t="s">
        <v>552</v>
      </c>
      <c r="Q1808" s="20" t="s">
        <v>984</v>
      </c>
      <c r="R1808" s="20" t="s">
        <v>2533</v>
      </c>
      <c r="S1808" s="20">
        <v>30353215</v>
      </c>
      <c r="T1808" s="39"/>
      <c r="U1808" s="20"/>
      <c r="V1808" s="20"/>
      <c r="W1808" s="39"/>
      <c r="X1808" s="20"/>
      <c r="Y1808" s="20"/>
      <c r="Z1808" s="20"/>
      <c r="AA1808" s="39"/>
    </row>
    <row r="1809" spans="2:27" ht="15.75" customHeight="1">
      <c r="B1809" s="39"/>
      <c r="C1809" s="20"/>
      <c r="D1809" s="20"/>
      <c r="E1809" s="39"/>
      <c r="F1809" s="20"/>
      <c r="G1809" s="20"/>
      <c r="H1809" s="20"/>
      <c r="I1809" s="39"/>
      <c r="J1809" s="20"/>
      <c r="K1809" s="20"/>
      <c r="L1809" s="20"/>
      <c r="M1809" s="20"/>
      <c r="N1809" s="39"/>
      <c r="O1809" s="20" t="s">
        <v>488</v>
      </c>
      <c r="P1809" s="20" t="s">
        <v>552</v>
      </c>
      <c r="Q1809" s="20" t="s">
        <v>984</v>
      </c>
      <c r="R1809" s="20" t="s">
        <v>1105</v>
      </c>
      <c r="S1809" s="20">
        <v>30353217</v>
      </c>
      <c r="T1809" s="39"/>
      <c r="U1809" s="20"/>
      <c r="V1809" s="20"/>
      <c r="W1809" s="39"/>
      <c r="X1809" s="20"/>
      <c r="Y1809" s="20"/>
      <c r="Z1809" s="20"/>
      <c r="AA1809" s="39"/>
    </row>
    <row r="1810" spans="2:27" ht="15.75" customHeight="1">
      <c r="B1810" s="39"/>
      <c r="C1810" s="20"/>
      <c r="D1810" s="20"/>
      <c r="E1810" s="39"/>
      <c r="F1810" s="20"/>
      <c r="G1810" s="20"/>
      <c r="H1810" s="20"/>
      <c r="I1810" s="39"/>
      <c r="J1810" s="20"/>
      <c r="K1810" s="20"/>
      <c r="L1810" s="20"/>
      <c r="M1810" s="20"/>
      <c r="N1810" s="39"/>
      <c r="O1810" s="20" t="s">
        <v>488</v>
      </c>
      <c r="P1810" s="20" t="s">
        <v>552</v>
      </c>
      <c r="Q1810" s="20" t="s">
        <v>984</v>
      </c>
      <c r="R1810" s="20" t="s">
        <v>2534</v>
      </c>
      <c r="S1810" s="20">
        <v>30353221</v>
      </c>
      <c r="T1810" s="39"/>
      <c r="U1810" s="20"/>
      <c r="V1810" s="20"/>
      <c r="W1810" s="39"/>
      <c r="X1810" s="20"/>
      <c r="Y1810" s="20"/>
      <c r="Z1810" s="20"/>
      <c r="AA1810" s="39"/>
    </row>
    <row r="1811" spans="2:27" ht="15.75" customHeight="1">
      <c r="B1811" s="39"/>
      <c r="C1811" s="20"/>
      <c r="D1811" s="20"/>
      <c r="E1811" s="39"/>
      <c r="F1811" s="20"/>
      <c r="G1811" s="20"/>
      <c r="H1811" s="20"/>
      <c r="I1811" s="39"/>
      <c r="J1811" s="20"/>
      <c r="K1811" s="20"/>
      <c r="L1811" s="20"/>
      <c r="M1811" s="20"/>
      <c r="N1811" s="39"/>
      <c r="O1811" s="20" t="s">
        <v>488</v>
      </c>
      <c r="P1811" s="20" t="s">
        <v>552</v>
      </c>
      <c r="Q1811" s="20" t="s">
        <v>984</v>
      </c>
      <c r="R1811" s="20" t="s">
        <v>2535</v>
      </c>
      <c r="S1811" s="20">
        <v>30353299</v>
      </c>
      <c r="T1811" s="39"/>
      <c r="U1811" s="20"/>
      <c r="V1811" s="20"/>
      <c r="W1811" s="39"/>
      <c r="X1811" s="20"/>
      <c r="Y1811" s="20"/>
      <c r="Z1811" s="20"/>
      <c r="AA1811" s="39"/>
    </row>
    <row r="1812" spans="2:27" ht="15.75" customHeight="1">
      <c r="B1812" s="39"/>
      <c r="C1812" s="20"/>
      <c r="D1812" s="20"/>
      <c r="E1812" s="39"/>
      <c r="F1812" s="20"/>
      <c r="G1812" s="20"/>
      <c r="H1812" s="20"/>
      <c r="I1812" s="39"/>
      <c r="J1812" s="20"/>
      <c r="K1812" s="20"/>
      <c r="L1812" s="20"/>
      <c r="M1812" s="20"/>
      <c r="N1812" s="39"/>
      <c r="O1812" s="20" t="s">
        <v>488</v>
      </c>
      <c r="P1812" s="20" t="s">
        <v>552</v>
      </c>
      <c r="Q1812" s="20" t="s">
        <v>984</v>
      </c>
      <c r="R1812" s="20" t="s">
        <v>1473</v>
      </c>
      <c r="S1812" s="20">
        <v>30353230</v>
      </c>
      <c r="T1812" s="39"/>
      <c r="U1812" s="20"/>
      <c r="V1812" s="20"/>
      <c r="W1812" s="39"/>
      <c r="X1812" s="20"/>
      <c r="Y1812" s="20"/>
      <c r="Z1812" s="20"/>
      <c r="AA1812" s="39"/>
    </row>
    <row r="1813" spans="2:27" ht="15.75" customHeight="1">
      <c r="B1813" s="39"/>
      <c r="C1813" s="20"/>
      <c r="D1813" s="20"/>
      <c r="E1813" s="39"/>
      <c r="F1813" s="20"/>
      <c r="G1813" s="20"/>
      <c r="H1813" s="20"/>
      <c r="I1813" s="39"/>
      <c r="J1813" s="20"/>
      <c r="K1813" s="20"/>
      <c r="L1813" s="20"/>
      <c r="M1813" s="20"/>
      <c r="N1813" s="39"/>
      <c r="O1813" s="20" t="s">
        <v>488</v>
      </c>
      <c r="P1813" s="20" t="s">
        <v>552</v>
      </c>
      <c r="Q1813" s="20" t="s">
        <v>984</v>
      </c>
      <c r="R1813" s="20" t="s">
        <v>2536</v>
      </c>
      <c r="S1813" s="20">
        <v>30353234</v>
      </c>
      <c r="T1813" s="39"/>
      <c r="U1813" s="20"/>
      <c r="V1813" s="20"/>
      <c r="W1813" s="39"/>
      <c r="X1813" s="20"/>
      <c r="Y1813" s="20"/>
      <c r="Z1813" s="20"/>
      <c r="AA1813" s="39"/>
    </row>
    <row r="1814" spans="2:27" ht="15.75" customHeight="1">
      <c r="B1814" s="39"/>
      <c r="C1814" s="20"/>
      <c r="D1814" s="20"/>
      <c r="E1814" s="39"/>
      <c r="F1814" s="20"/>
      <c r="G1814" s="20"/>
      <c r="H1814" s="20"/>
      <c r="I1814" s="39"/>
      <c r="J1814" s="20"/>
      <c r="K1814" s="20"/>
      <c r="L1814" s="20"/>
      <c r="M1814" s="20"/>
      <c r="N1814" s="39"/>
      <c r="O1814" s="20" t="s">
        <v>488</v>
      </c>
      <c r="P1814" s="20" t="s">
        <v>552</v>
      </c>
      <c r="Q1814" s="20" t="s">
        <v>984</v>
      </c>
      <c r="R1814" s="20" t="s">
        <v>230</v>
      </c>
      <c r="S1814" s="20">
        <v>30353238</v>
      </c>
      <c r="T1814" s="39"/>
      <c r="U1814" s="20"/>
      <c r="V1814" s="20"/>
      <c r="W1814" s="39"/>
      <c r="X1814" s="20"/>
      <c r="Y1814" s="20"/>
      <c r="Z1814" s="20"/>
      <c r="AA1814" s="39"/>
    </row>
    <row r="1815" spans="2:27" ht="15.75" customHeight="1">
      <c r="B1815" s="39"/>
      <c r="C1815" s="20"/>
      <c r="D1815" s="20"/>
      <c r="E1815" s="39"/>
      <c r="F1815" s="20"/>
      <c r="G1815" s="20"/>
      <c r="H1815" s="20"/>
      <c r="I1815" s="39"/>
      <c r="J1815" s="20"/>
      <c r="K1815" s="20"/>
      <c r="L1815" s="20"/>
      <c r="M1815" s="20"/>
      <c r="N1815" s="39"/>
      <c r="O1815" s="20" t="s">
        <v>488</v>
      </c>
      <c r="P1815" s="20" t="s">
        <v>552</v>
      </c>
      <c r="Q1815" s="20" t="s">
        <v>984</v>
      </c>
      <c r="R1815" s="20" t="s">
        <v>2537</v>
      </c>
      <c r="S1815" s="20">
        <v>30353243</v>
      </c>
      <c r="T1815" s="39"/>
      <c r="U1815" s="20"/>
      <c r="V1815" s="20"/>
      <c r="W1815" s="39"/>
      <c r="X1815" s="20"/>
      <c r="Y1815" s="20"/>
      <c r="Z1815" s="20"/>
      <c r="AA1815" s="39"/>
    </row>
    <row r="1816" spans="2:27" ht="15.75" customHeight="1">
      <c r="B1816" s="39"/>
      <c r="C1816" s="20"/>
      <c r="D1816" s="20"/>
      <c r="E1816" s="39"/>
      <c r="F1816" s="20"/>
      <c r="G1816" s="20"/>
      <c r="H1816" s="20"/>
      <c r="I1816" s="39"/>
      <c r="J1816" s="20"/>
      <c r="K1816" s="20"/>
      <c r="L1816" s="20"/>
      <c r="M1816" s="20"/>
      <c r="N1816" s="39"/>
      <c r="O1816" s="20" t="s">
        <v>488</v>
      </c>
      <c r="P1816" s="20" t="s">
        <v>552</v>
      </c>
      <c r="Q1816" s="20" t="s">
        <v>984</v>
      </c>
      <c r="R1816" s="20" t="s">
        <v>2139</v>
      </c>
      <c r="S1816" s="20">
        <v>30353247</v>
      </c>
      <c r="T1816" s="39"/>
      <c r="U1816" s="20"/>
      <c r="V1816" s="20"/>
      <c r="W1816" s="39"/>
      <c r="X1816" s="20"/>
      <c r="Y1816" s="20"/>
      <c r="Z1816" s="20"/>
      <c r="AA1816" s="39"/>
    </row>
    <row r="1817" spans="2:27" ht="15.75" customHeight="1">
      <c r="B1817" s="39"/>
      <c r="C1817" s="20"/>
      <c r="D1817" s="20"/>
      <c r="E1817" s="39"/>
      <c r="F1817" s="20"/>
      <c r="G1817" s="20"/>
      <c r="H1817" s="20"/>
      <c r="I1817" s="39"/>
      <c r="J1817" s="20"/>
      <c r="K1817" s="20"/>
      <c r="L1817" s="20"/>
      <c r="M1817" s="20"/>
      <c r="N1817" s="39"/>
      <c r="O1817" s="20" t="s">
        <v>488</v>
      </c>
      <c r="P1817" s="20" t="s">
        <v>552</v>
      </c>
      <c r="Q1817" s="20" t="s">
        <v>984</v>
      </c>
      <c r="R1817" s="20" t="s">
        <v>2538</v>
      </c>
      <c r="S1817" s="20">
        <v>30353251</v>
      </c>
      <c r="T1817" s="39"/>
      <c r="U1817" s="20"/>
      <c r="V1817" s="20"/>
      <c r="W1817" s="39"/>
      <c r="X1817" s="20"/>
      <c r="Y1817" s="20"/>
      <c r="Z1817" s="20"/>
      <c r="AA1817" s="39"/>
    </row>
    <row r="1818" spans="2:27" ht="15.75" customHeight="1">
      <c r="B1818" s="39"/>
      <c r="C1818" s="20"/>
      <c r="D1818" s="20"/>
      <c r="E1818" s="39"/>
      <c r="F1818" s="20"/>
      <c r="G1818" s="20"/>
      <c r="H1818" s="20"/>
      <c r="I1818" s="39"/>
      <c r="J1818" s="20"/>
      <c r="K1818" s="20"/>
      <c r="L1818" s="20"/>
      <c r="M1818" s="20"/>
      <c r="N1818" s="39"/>
      <c r="O1818" s="20" t="s">
        <v>488</v>
      </c>
      <c r="P1818" s="20" t="s">
        <v>552</v>
      </c>
      <c r="Q1818" s="20" t="s">
        <v>984</v>
      </c>
      <c r="R1818" s="20" t="s">
        <v>2539</v>
      </c>
      <c r="S1818" s="20">
        <v>30353256</v>
      </c>
      <c r="T1818" s="39"/>
      <c r="U1818" s="20"/>
      <c r="V1818" s="20"/>
      <c r="W1818" s="39"/>
      <c r="X1818" s="20"/>
      <c r="Y1818" s="20"/>
      <c r="Z1818" s="20"/>
      <c r="AA1818" s="39"/>
    </row>
    <row r="1819" spans="2:27" ht="15.75" customHeight="1">
      <c r="B1819" s="39"/>
      <c r="C1819" s="20"/>
      <c r="D1819" s="20"/>
      <c r="E1819" s="39"/>
      <c r="F1819" s="20"/>
      <c r="G1819" s="20"/>
      <c r="H1819" s="20"/>
      <c r="I1819" s="39"/>
      <c r="J1819" s="20"/>
      <c r="K1819" s="20"/>
      <c r="L1819" s="20"/>
      <c r="M1819" s="20"/>
      <c r="N1819" s="39"/>
      <c r="O1819" s="20" t="s">
        <v>488</v>
      </c>
      <c r="P1819" s="20" t="s">
        <v>552</v>
      </c>
      <c r="Q1819" s="20" t="s">
        <v>984</v>
      </c>
      <c r="R1819" s="20" t="s">
        <v>2540</v>
      </c>
      <c r="S1819" s="20">
        <v>30353260</v>
      </c>
      <c r="T1819" s="39"/>
      <c r="U1819" s="20"/>
      <c r="V1819" s="20"/>
      <c r="W1819" s="39"/>
      <c r="X1819" s="20"/>
      <c r="Y1819" s="20"/>
      <c r="Z1819" s="20"/>
      <c r="AA1819" s="39"/>
    </row>
    <row r="1820" spans="2:27" ht="15.75" customHeight="1">
      <c r="B1820" s="39"/>
      <c r="C1820" s="20"/>
      <c r="D1820" s="20"/>
      <c r="E1820" s="39"/>
      <c r="F1820" s="20"/>
      <c r="G1820" s="20"/>
      <c r="H1820" s="20"/>
      <c r="I1820" s="39"/>
      <c r="J1820" s="20"/>
      <c r="K1820" s="20"/>
      <c r="L1820" s="20"/>
      <c r="M1820" s="20"/>
      <c r="N1820" s="39"/>
      <c r="O1820" s="20" t="s">
        <v>488</v>
      </c>
      <c r="P1820" s="20" t="s">
        <v>552</v>
      </c>
      <c r="Q1820" s="20" t="s">
        <v>984</v>
      </c>
      <c r="R1820" s="20" t="s">
        <v>2541</v>
      </c>
      <c r="S1820" s="20">
        <v>30353264</v>
      </c>
      <c r="T1820" s="39"/>
      <c r="U1820" s="20"/>
      <c r="V1820" s="20"/>
      <c r="W1820" s="39"/>
      <c r="X1820" s="20"/>
      <c r="Y1820" s="20"/>
      <c r="Z1820" s="20"/>
      <c r="AA1820" s="39"/>
    </row>
    <row r="1821" spans="2:27" ht="15.75" customHeight="1">
      <c r="B1821" s="39"/>
      <c r="C1821" s="20"/>
      <c r="D1821" s="20"/>
      <c r="E1821" s="39"/>
      <c r="F1821" s="20"/>
      <c r="G1821" s="20"/>
      <c r="H1821" s="20"/>
      <c r="I1821" s="39"/>
      <c r="J1821" s="20"/>
      <c r="K1821" s="20"/>
      <c r="L1821" s="20"/>
      <c r="M1821" s="20"/>
      <c r="N1821" s="39"/>
      <c r="O1821" s="20" t="s">
        <v>488</v>
      </c>
      <c r="P1821" s="20" t="s">
        <v>552</v>
      </c>
      <c r="Q1821" s="20" t="s">
        <v>984</v>
      </c>
      <c r="R1821" s="20" t="s">
        <v>2542</v>
      </c>
      <c r="S1821" s="20">
        <v>30353269</v>
      </c>
      <c r="T1821" s="39"/>
      <c r="U1821" s="20"/>
      <c r="V1821" s="20"/>
      <c r="W1821" s="39"/>
      <c r="X1821" s="20"/>
      <c r="Y1821" s="20"/>
      <c r="Z1821" s="20"/>
      <c r="AA1821" s="39"/>
    </row>
    <row r="1822" spans="2:27" ht="15.75" customHeight="1">
      <c r="B1822" s="39"/>
      <c r="C1822" s="20"/>
      <c r="D1822" s="20"/>
      <c r="E1822" s="39"/>
      <c r="F1822" s="20"/>
      <c r="G1822" s="20"/>
      <c r="H1822" s="20"/>
      <c r="I1822" s="39"/>
      <c r="J1822" s="20"/>
      <c r="K1822" s="20"/>
      <c r="L1822" s="20"/>
      <c r="M1822" s="20"/>
      <c r="N1822" s="39"/>
      <c r="O1822" s="20" t="s">
        <v>488</v>
      </c>
      <c r="P1822" s="20" t="s">
        <v>552</v>
      </c>
      <c r="Q1822" s="20" t="s">
        <v>984</v>
      </c>
      <c r="R1822" s="20" t="s">
        <v>2543</v>
      </c>
      <c r="S1822" s="20">
        <v>30353273</v>
      </c>
      <c r="T1822" s="39"/>
      <c r="U1822" s="20"/>
      <c r="V1822" s="20"/>
      <c r="W1822" s="39"/>
      <c r="X1822" s="20"/>
      <c r="Y1822" s="20"/>
      <c r="Z1822" s="20"/>
      <c r="AA1822" s="39"/>
    </row>
    <row r="1823" spans="2:27" ht="15.75" customHeight="1">
      <c r="B1823" s="39"/>
      <c r="C1823" s="20"/>
      <c r="D1823" s="20"/>
      <c r="E1823" s="39"/>
      <c r="F1823" s="20"/>
      <c r="G1823" s="20"/>
      <c r="H1823" s="20"/>
      <c r="I1823" s="39"/>
      <c r="J1823" s="20"/>
      <c r="K1823" s="20"/>
      <c r="L1823" s="20"/>
      <c r="M1823" s="20"/>
      <c r="N1823" s="39"/>
      <c r="O1823" s="20" t="s">
        <v>488</v>
      </c>
      <c r="P1823" s="20" t="s">
        <v>552</v>
      </c>
      <c r="Q1823" s="20" t="s">
        <v>984</v>
      </c>
      <c r="R1823" s="20" t="s">
        <v>2179</v>
      </c>
      <c r="S1823" s="20">
        <v>30353277</v>
      </c>
      <c r="T1823" s="39"/>
      <c r="U1823" s="20"/>
      <c r="V1823" s="20"/>
      <c r="W1823" s="39"/>
      <c r="X1823" s="20"/>
      <c r="Y1823" s="20"/>
      <c r="Z1823" s="20"/>
      <c r="AA1823" s="39"/>
    </row>
    <row r="1824" spans="2:27" ht="15.75" customHeight="1">
      <c r="B1824" s="39"/>
      <c r="C1824" s="20"/>
      <c r="D1824" s="20"/>
      <c r="E1824" s="39"/>
      <c r="F1824" s="20"/>
      <c r="G1824" s="20"/>
      <c r="H1824" s="20"/>
      <c r="I1824" s="39"/>
      <c r="J1824" s="20"/>
      <c r="K1824" s="20"/>
      <c r="L1824" s="20"/>
      <c r="M1824" s="20"/>
      <c r="N1824" s="39"/>
      <c r="O1824" s="20" t="s">
        <v>488</v>
      </c>
      <c r="P1824" s="20" t="s">
        <v>552</v>
      </c>
      <c r="Q1824" s="20" t="s">
        <v>984</v>
      </c>
      <c r="R1824" s="20" t="s">
        <v>2544</v>
      </c>
      <c r="S1824" s="20">
        <v>30353282</v>
      </c>
      <c r="T1824" s="39"/>
      <c r="U1824" s="20"/>
      <c r="V1824" s="20"/>
      <c r="W1824" s="39"/>
      <c r="X1824" s="20"/>
      <c r="Y1824" s="20"/>
      <c r="Z1824" s="20"/>
      <c r="AA1824" s="39"/>
    </row>
    <row r="1825" spans="2:27" ht="15.75" customHeight="1">
      <c r="B1825" s="39"/>
      <c r="C1825" s="20"/>
      <c r="D1825" s="20"/>
      <c r="E1825" s="39"/>
      <c r="F1825" s="20"/>
      <c r="G1825" s="20"/>
      <c r="H1825" s="20"/>
      <c r="I1825" s="39"/>
      <c r="J1825" s="20"/>
      <c r="K1825" s="20"/>
      <c r="L1825" s="20"/>
      <c r="M1825" s="20"/>
      <c r="N1825" s="39"/>
      <c r="O1825" s="20" t="s">
        <v>488</v>
      </c>
      <c r="P1825" s="20" t="s">
        <v>552</v>
      </c>
      <c r="Q1825" s="20" t="s">
        <v>984</v>
      </c>
      <c r="R1825" s="20" t="s">
        <v>2545</v>
      </c>
      <c r="S1825" s="20">
        <v>30353286</v>
      </c>
      <c r="T1825" s="39"/>
      <c r="U1825" s="20"/>
      <c r="V1825" s="20"/>
      <c r="W1825" s="39"/>
      <c r="X1825" s="20"/>
      <c r="Y1825" s="20"/>
      <c r="Z1825" s="20"/>
      <c r="AA1825" s="39"/>
    </row>
    <row r="1826" spans="2:27" ht="15.75" customHeight="1">
      <c r="B1826" s="39"/>
      <c r="C1826" s="20"/>
      <c r="D1826" s="20"/>
      <c r="E1826" s="39"/>
      <c r="F1826" s="20"/>
      <c r="G1826" s="20"/>
      <c r="H1826" s="20"/>
      <c r="I1826" s="39"/>
      <c r="J1826" s="20"/>
      <c r="K1826" s="20"/>
      <c r="L1826" s="20"/>
      <c r="M1826" s="20"/>
      <c r="N1826" s="39"/>
      <c r="O1826" s="20" t="s">
        <v>488</v>
      </c>
      <c r="P1826" s="20" t="s">
        <v>552</v>
      </c>
      <c r="Q1826" s="20" t="s">
        <v>984</v>
      </c>
      <c r="R1826" s="20" t="s">
        <v>2546</v>
      </c>
      <c r="S1826" s="20">
        <v>30353290</v>
      </c>
      <c r="T1826" s="39"/>
      <c r="U1826" s="20"/>
      <c r="V1826" s="20"/>
      <c r="W1826" s="39"/>
      <c r="X1826" s="20"/>
      <c r="Y1826" s="20"/>
      <c r="Z1826" s="20"/>
      <c r="AA1826" s="39"/>
    </row>
    <row r="1827" spans="2:27" ht="15.75" customHeight="1">
      <c r="B1827" s="39"/>
      <c r="C1827" s="20"/>
      <c r="D1827" s="20"/>
      <c r="E1827" s="39"/>
      <c r="F1827" s="20"/>
      <c r="G1827" s="20"/>
      <c r="H1827" s="20"/>
      <c r="I1827" s="39"/>
      <c r="J1827" s="20"/>
      <c r="K1827" s="20"/>
      <c r="L1827" s="20"/>
      <c r="M1827" s="20"/>
      <c r="N1827" s="39"/>
      <c r="O1827" s="20" t="s">
        <v>488</v>
      </c>
      <c r="P1827" s="20" t="s">
        <v>552</v>
      </c>
      <c r="Q1827" s="20" t="s">
        <v>984</v>
      </c>
      <c r="R1827" s="20" t="s">
        <v>2547</v>
      </c>
      <c r="S1827" s="20">
        <v>30353294</v>
      </c>
      <c r="T1827" s="39"/>
      <c r="U1827" s="20"/>
      <c r="V1827" s="20"/>
      <c r="W1827" s="39"/>
      <c r="X1827" s="20"/>
      <c r="Y1827" s="20"/>
      <c r="Z1827" s="20"/>
      <c r="AA1827" s="39"/>
    </row>
    <row r="1828" spans="2:27" ht="15.75" customHeight="1">
      <c r="B1828" s="39"/>
      <c r="C1828" s="20"/>
      <c r="D1828" s="20"/>
      <c r="E1828" s="39"/>
      <c r="F1828" s="20"/>
      <c r="G1828" s="20"/>
      <c r="H1828" s="20"/>
      <c r="I1828" s="39"/>
      <c r="J1828" s="20"/>
      <c r="K1828" s="20"/>
      <c r="L1828" s="20"/>
      <c r="M1828" s="20"/>
      <c r="N1828" s="39"/>
      <c r="O1828" s="20" t="s">
        <v>488</v>
      </c>
      <c r="P1828" s="20" t="s">
        <v>552</v>
      </c>
      <c r="Q1828" s="20" t="s">
        <v>986</v>
      </c>
      <c r="R1828" s="20" t="s">
        <v>2548</v>
      </c>
      <c r="S1828" s="20">
        <v>30354311</v>
      </c>
      <c r="T1828" s="39"/>
      <c r="U1828" s="20"/>
      <c r="V1828" s="20"/>
      <c r="W1828" s="39"/>
      <c r="X1828" s="20"/>
      <c r="Y1828" s="20"/>
      <c r="Z1828" s="20"/>
      <c r="AA1828" s="39"/>
    </row>
    <row r="1829" spans="2:27" ht="15.75" customHeight="1">
      <c r="B1829" s="39"/>
      <c r="C1829" s="20"/>
      <c r="D1829" s="20"/>
      <c r="E1829" s="39"/>
      <c r="F1829" s="20"/>
      <c r="G1829" s="20"/>
      <c r="H1829" s="20"/>
      <c r="I1829" s="39"/>
      <c r="J1829" s="20"/>
      <c r="K1829" s="20"/>
      <c r="L1829" s="20"/>
      <c r="M1829" s="20"/>
      <c r="N1829" s="39"/>
      <c r="O1829" s="20" t="s">
        <v>488</v>
      </c>
      <c r="P1829" s="20" t="s">
        <v>552</v>
      </c>
      <c r="Q1829" s="20" t="s">
        <v>986</v>
      </c>
      <c r="R1829" s="20" t="s">
        <v>2549</v>
      </c>
      <c r="S1829" s="20">
        <v>30354313</v>
      </c>
      <c r="T1829" s="39"/>
      <c r="U1829" s="20"/>
      <c r="V1829" s="20"/>
      <c r="W1829" s="39"/>
      <c r="X1829" s="20"/>
      <c r="Y1829" s="20"/>
      <c r="Z1829" s="20"/>
      <c r="AA1829" s="39"/>
    </row>
    <row r="1830" spans="2:27" ht="15.75" customHeight="1">
      <c r="B1830" s="39"/>
      <c r="C1830" s="20"/>
      <c r="D1830" s="20"/>
      <c r="E1830" s="39"/>
      <c r="F1830" s="20"/>
      <c r="G1830" s="20"/>
      <c r="H1830" s="20"/>
      <c r="I1830" s="39"/>
      <c r="J1830" s="20"/>
      <c r="K1830" s="20"/>
      <c r="L1830" s="20"/>
      <c r="M1830" s="20"/>
      <c r="N1830" s="39"/>
      <c r="O1830" s="20" t="s">
        <v>488</v>
      </c>
      <c r="P1830" s="20" t="s">
        <v>552</v>
      </c>
      <c r="Q1830" s="20" t="s">
        <v>986</v>
      </c>
      <c r="R1830" s="20" t="s">
        <v>2550</v>
      </c>
      <c r="S1830" s="20">
        <v>30354320</v>
      </c>
      <c r="T1830" s="39"/>
      <c r="U1830" s="20"/>
      <c r="V1830" s="20"/>
      <c r="W1830" s="39"/>
      <c r="X1830" s="20"/>
      <c r="Y1830" s="20"/>
      <c r="Z1830" s="20"/>
      <c r="AA1830" s="39"/>
    </row>
    <row r="1831" spans="2:27" ht="15.75" customHeight="1">
      <c r="B1831" s="39"/>
      <c r="C1831" s="20"/>
      <c r="D1831" s="20"/>
      <c r="E1831" s="39"/>
      <c r="F1831" s="20"/>
      <c r="G1831" s="20"/>
      <c r="H1831" s="20"/>
      <c r="I1831" s="39"/>
      <c r="J1831" s="20"/>
      <c r="K1831" s="20"/>
      <c r="L1831" s="20"/>
      <c r="M1831" s="20"/>
      <c r="N1831" s="39"/>
      <c r="O1831" s="20" t="s">
        <v>488</v>
      </c>
      <c r="P1831" s="20" t="s">
        <v>552</v>
      </c>
      <c r="Q1831" s="20" t="s">
        <v>986</v>
      </c>
      <c r="R1831" s="20" t="s">
        <v>986</v>
      </c>
      <c r="S1831" s="20">
        <v>30354327</v>
      </c>
      <c r="T1831" s="39"/>
      <c r="U1831" s="20"/>
      <c r="V1831" s="20"/>
      <c r="W1831" s="39"/>
      <c r="X1831" s="20"/>
      <c r="Y1831" s="20"/>
      <c r="Z1831" s="20"/>
      <c r="AA1831" s="39"/>
    </row>
    <row r="1832" spans="2:27" ht="15.75" customHeight="1">
      <c r="B1832" s="39"/>
      <c r="C1832" s="20"/>
      <c r="D1832" s="20"/>
      <c r="E1832" s="39"/>
      <c r="F1832" s="20"/>
      <c r="G1832" s="20"/>
      <c r="H1832" s="20"/>
      <c r="I1832" s="39"/>
      <c r="J1832" s="20"/>
      <c r="K1832" s="20"/>
      <c r="L1832" s="20"/>
      <c r="M1832" s="20"/>
      <c r="N1832" s="39"/>
      <c r="O1832" s="20" t="s">
        <v>488</v>
      </c>
      <c r="P1832" s="20" t="s">
        <v>552</v>
      </c>
      <c r="Q1832" s="20" t="s">
        <v>986</v>
      </c>
      <c r="R1832" s="20" t="s">
        <v>1212</v>
      </c>
      <c r="S1832" s="20">
        <v>30354340</v>
      </c>
      <c r="T1832" s="39"/>
      <c r="U1832" s="20"/>
      <c r="V1832" s="20"/>
      <c r="W1832" s="39"/>
      <c r="X1832" s="20"/>
      <c r="Y1832" s="20"/>
      <c r="Z1832" s="20"/>
      <c r="AA1832" s="39"/>
    </row>
    <row r="1833" spans="2:27" ht="15.75" customHeight="1">
      <c r="B1833" s="39"/>
      <c r="C1833" s="20"/>
      <c r="D1833" s="20"/>
      <c r="E1833" s="39"/>
      <c r="F1833" s="20"/>
      <c r="G1833" s="20"/>
      <c r="H1833" s="20"/>
      <c r="I1833" s="39"/>
      <c r="J1833" s="20"/>
      <c r="K1833" s="20"/>
      <c r="L1833" s="20"/>
      <c r="M1833" s="20"/>
      <c r="N1833" s="39"/>
      <c r="O1833" s="20" t="s">
        <v>488</v>
      </c>
      <c r="P1833" s="20" t="s">
        <v>552</v>
      </c>
      <c r="Q1833" s="20" t="s">
        <v>986</v>
      </c>
      <c r="R1833" s="20" t="s">
        <v>2551</v>
      </c>
      <c r="S1833" s="20">
        <v>30354333</v>
      </c>
      <c r="T1833" s="39"/>
      <c r="U1833" s="20"/>
      <c r="V1833" s="20"/>
      <c r="W1833" s="39"/>
      <c r="X1833" s="20"/>
      <c r="Y1833" s="20"/>
      <c r="Z1833" s="20"/>
      <c r="AA1833" s="39"/>
    </row>
    <row r="1834" spans="2:27" ht="15.75" customHeight="1">
      <c r="B1834" s="39"/>
      <c r="C1834" s="20"/>
      <c r="D1834" s="20"/>
      <c r="E1834" s="39"/>
      <c r="F1834" s="20"/>
      <c r="G1834" s="20"/>
      <c r="H1834" s="20"/>
      <c r="I1834" s="39"/>
      <c r="J1834" s="20"/>
      <c r="K1834" s="20"/>
      <c r="L1834" s="20"/>
      <c r="M1834" s="20"/>
      <c r="N1834" s="39"/>
      <c r="O1834" s="20" t="s">
        <v>488</v>
      </c>
      <c r="P1834" s="20" t="s">
        <v>552</v>
      </c>
      <c r="Q1834" s="20" t="s">
        <v>986</v>
      </c>
      <c r="R1834" s="20" t="s">
        <v>2552</v>
      </c>
      <c r="S1834" s="20">
        <v>30354347</v>
      </c>
      <c r="T1834" s="39"/>
      <c r="U1834" s="20"/>
      <c r="V1834" s="20"/>
      <c r="W1834" s="39"/>
      <c r="X1834" s="20"/>
      <c r="Y1834" s="20"/>
      <c r="Z1834" s="20"/>
      <c r="AA1834" s="39"/>
    </row>
    <row r="1835" spans="2:27" ht="15.75" customHeight="1">
      <c r="B1835" s="39"/>
      <c r="C1835" s="20"/>
      <c r="D1835" s="20"/>
      <c r="E1835" s="39"/>
      <c r="F1835" s="20"/>
      <c r="G1835" s="20"/>
      <c r="H1835" s="20"/>
      <c r="I1835" s="39"/>
      <c r="J1835" s="20"/>
      <c r="K1835" s="20"/>
      <c r="L1835" s="20"/>
      <c r="M1835" s="20"/>
      <c r="N1835" s="39"/>
      <c r="O1835" s="20" t="s">
        <v>488</v>
      </c>
      <c r="P1835" s="20" t="s">
        <v>552</v>
      </c>
      <c r="Q1835" s="20" t="s">
        <v>986</v>
      </c>
      <c r="R1835" s="20" t="s">
        <v>2553</v>
      </c>
      <c r="S1835" s="20">
        <v>30354354</v>
      </c>
      <c r="T1835" s="39"/>
      <c r="U1835" s="20"/>
      <c r="V1835" s="20"/>
      <c r="W1835" s="39"/>
      <c r="X1835" s="20"/>
      <c r="Y1835" s="20"/>
      <c r="Z1835" s="20"/>
      <c r="AA1835" s="39"/>
    </row>
    <row r="1836" spans="2:27" ht="15.75" customHeight="1">
      <c r="B1836" s="39"/>
      <c r="C1836" s="20"/>
      <c r="D1836" s="20"/>
      <c r="E1836" s="39"/>
      <c r="F1836" s="20"/>
      <c r="G1836" s="20"/>
      <c r="H1836" s="20"/>
      <c r="I1836" s="39"/>
      <c r="J1836" s="20"/>
      <c r="K1836" s="20"/>
      <c r="L1836" s="20"/>
      <c r="M1836" s="20"/>
      <c r="N1836" s="39"/>
      <c r="O1836" s="20" t="s">
        <v>488</v>
      </c>
      <c r="P1836" s="20" t="s">
        <v>552</v>
      </c>
      <c r="Q1836" s="20" t="s">
        <v>986</v>
      </c>
      <c r="R1836" s="20" t="s">
        <v>2554</v>
      </c>
      <c r="S1836" s="20">
        <v>30354361</v>
      </c>
      <c r="T1836" s="39"/>
      <c r="U1836" s="20"/>
      <c r="V1836" s="20"/>
      <c r="W1836" s="39"/>
      <c r="X1836" s="20"/>
      <c r="Y1836" s="20"/>
      <c r="Z1836" s="20"/>
      <c r="AA1836" s="39"/>
    </row>
    <row r="1837" spans="2:27" ht="15.75" customHeight="1">
      <c r="B1837" s="39"/>
      <c r="C1837" s="20"/>
      <c r="D1837" s="20"/>
      <c r="E1837" s="39"/>
      <c r="F1837" s="20"/>
      <c r="G1837" s="20"/>
      <c r="H1837" s="20"/>
      <c r="I1837" s="39"/>
      <c r="J1837" s="20"/>
      <c r="K1837" s="20"/>
      <c r="L1837" s="20"/>
      <c r="M1837" s="20"/>
      <c r="N1837" s="39"/>
      <c r="O1837" s="20" t="s">
        <v>488</v>
      </c>
      <c r="P1837" s="20" t="s">
        <v>552</v>
      </c>
      <c r="Q1837" s="20" t="s">
        <v>986</v>
      </c>
      <c r="R1837" s="20" t="s">
        <v>2555</v>
      </c>
      <c r="S1837" s="20">
        <v>30354367</v>
      </c>
      <c r="T1837" s="39"/>
      <c r="U1837" s="20"/>
      <c r="V1837" s="20"/>
      <c r="W1837" s="39"/>
      <c r="X1837" s="20"/>
      <c r="Y1837" s="20"/>
      <c r="Z1837" s="20"/>
      <c r="AA1837" s="39"/>
    </row>
    <row r="1838" spans="2:27" ht="15.75" customHeight="1">
      <c r="B1838" s="39"/>
      <c r="C1838" s="20"/>
      <c r="D1838" s="20"/>
      <c r="E1838" s="39"/>
      <c r="F1838" s="20"/>
      <c r="G1838" s="20"/>
      <c r="H1838" s="20"/>
      <c r="I1838" s="39"/>
      <c r="J1838" s="20"/>
      <c r="K1838" s="20"/>
      <c r="L1838" s="20"/>
      <c r="M1838" s="20"/>
      <c r="N1838" s="39"/>
      <c r="O1838" s="20" t="s">
        <v>488</v>
      </c>
      <c r="P1838" s="20" t="s">
        <v>552</v>
      </c>
      <c r="Q1838" s="20" t="s">
        <v>986</v>
      </c>
      <c r="R1838" s="20" t="s">
        <v>2556</v>
      </c>
      <c r="S1838" s="20">
        <v>30354374</v>
      </c>
      <c r="T1838" s="39"/>
      <c r="U1838" s="20"/>
      <c r="V1838" s="20"/>
      <c r="W1838" s="39"/>
      <c r="X1838" s="20"/>
      <c r="Y1838" s="20"/>
      <c r="Z1838" s="20"/>
      <c r="AA1838" s="39"/>
    </row>
    <row r="1839" spans="2:27" ht="15.75" customHeight="1">
      <c r="B1839" s="39"/>
      <c r="C1839" s="20"/>
      <c r="D1839" s="20"/>
      <c r="E1839" s="39"/>
      <c r="F1839" s="20"/>
      <c r="G1839" s="20"/>
      <c r="H1839" s="20"/>
      <c r="I1839" s="39"/>
      <c r="J1839" s="20"/>
      <c r="K1839" s="20"/>
      <c r="L1839" s="20"/>
      <c r="M1839" s="20"/>
      <c r="N1839" s="39"/>
      <c r="O1839" s="20" t="s">
        <v>488</v>
      </c>
      <c r="P1839" s="20" t="s">
        <v>552</v>
      </c>
      <c r="Q1839" s="20" t="s">
        <v>986</v>
      </c>
      <c r="R1839" s="20" t="s">
        <v>2557</v>
      </c>
      <c r="S1839" s="20">
        <v>30354381</v>
      </c>
      <c r="T1839" s="39"/>
      <c r="U1839" s="20"/>
      <c r="V1839" s="20"/>
      <c r="W1839" s="39"/>
      <c r="X1839" s="20"/>
      <c r="Y1839" s="20"/>
      <c r="Z1839" s="20"/>
      <c r="AA1839" s="39"/>
    </row>
    <row r="1840" spans="2:27" ht="15.75" customHeight="1">
      <c r="B1840" s="39"/>
      <c r="C1840" s="20"/>
      <c r="D1840" s="20"/>
      <c r="E1840" s="39"/>
      <c r="F1840" s="20"/>
      <c r="G1840" s="20"/>
      <c r="H1840" s="20"/>
      <c r="I1840" s="39"/>
      <c r="J1840" s="20"/>
      <c r="K1840" s="20"/>
      <c r="L1840" s="20"/>
      <c r="M1840" s="20"/>
      <c r="N1840" s="39"/>
      <c r="O1840" s="20" t="s">
        <v>488</v>
      </c>
      <c r="P1840" s="20" t="s">
        <v>552</v>
      </c>
      <c r="Q1840" s="20" t="s">
        <v>986</v>
      </c>
      <c r="R1840" s="20" t="s">
        <v>2558</v>
      </c>
      <c r="S1840" s="20">
        <v>30354388</v>
      </c>
      <c r="T1840" s="39"/>
      <c r="U1840" s="20"/>
      <c r="V1840" s="20"/>
      <c r="W1840" s="39"/>
      <c r="X1840" s="20"/>
      <c r="Y1840" s="20"/>
      <c r="Z1840" s="20"/>
      <c r="AA1840" s="39"/>
    </row>
    <row r="1841" spans="2:27" ht="15.75" customHeight="1">
      <c r="B1841" s="39"/>
      <c r="C1841" s="20"/>
      <c r="D1841" s="20"/>
      <c r="E1841" s="39"/>
      <c r="F1841" s="20"/>
      <c r="G1841" s="20"/>
      <c r="H1841" s="20"/>
      <c r="I1841" s="39"/>
      <c r="J1841" s="20"/>
      <c r="K1841" s="20"/>
      <c r="L1841" s="20"/>
      <c r="M1841" s="20"/>
      <c r="N1841" s="39"/>
      <c r="O1841" s="20" t="s">
        <v>488</v>
      </c>
      <c r="P1841" s="20" t="s">
        <v>552</v>
      </c>
      <c r="Q1841" s="20" t="s">
        <v>986</v>
      </c>
      <c r="R1841" s="20" t="s">
        <v>2559</v>
      </c>
      <c r="S1841" s="20">
        <v>30354394</v>
      </c>
      <c r="T1841" s="39"/>
      <c r="U1841" s="20"/>
      <c r="V1841" s="20"/>
      <c r="W1841" s="39"/>
      <c r="X1841" s="20"/>
      <c r="Y1841" s="20"/>
      <c r="Z1841" s="20"/>
      <c r="AA1841" s="39"/>
    </row>
    <row r="1842" spans="2:27" ht="15.75" customHeight="1">
      <c r="B1842" s="39"/>
      <c r="C1842" s="20"/>
      <c r="D1842" s="20"/>
      <c r="E1842" s="39"/>
      <c r="F1842" s="20"/>
      <c r="G1842" s="20"/>
      <c r="H1842" s="20"/>
      <c r="I1842" s="39"/>
      <c r="J1842" s="20"/>
      <c r="K1842" s="20"/>
      <c r="L1842" s="20"/>
      <c r="M1842" s="20"/>
      <c r="N1842" s="39"/>
      <c r="O1842" s="20" t="s">
        <v>488</v>
      </c>
      <c r="P1842" s="20" t="s">
        <v>552</v>
      </c>
      <c r="Q1842" s="20" t="s">
        <v>988</v>
      </c>
      <c r="R1842" s="20" t="s">
        <v>484</v>
      </c>
      <c r="S1842" s="20">
        <v>30355113</v>
      </c>
      <c r="T1842" s="39"/>
      <c r="U1842" s="20"/>
      <c r="V1842" s="20"/>
      <c r="W1842" s="39"/>
      <c r="X1842" s="20"/>
      <c r="Y1842" s="20"/>
      <c r="Z1842" s="20"/>
      <c r="AA1842" s="39"/>
    </row>
    <row r="1843" spans="2:27" ht="15.75" customHeight="1">
      <c r="B1843" s="39"/>
      <c r="C1843" s="20"/>
      <c r="D1843" s="20"/>
      <c r="E1843" s="39"/>
      <c r="F1843" s="20"/>
      <c r="G1843" s="20"/>
      <c r="H1843" s="20"/>
      <c r="I1843" s="39"/>
      <c r="J1843" s="20"/>
      <c r="K1843" s="20"/>
      <c r="L1843" s="20"/>
      <c r="M1843" s="20"/>
      <c r="N1843" s="39"/>
      <c r="O1843" s="20" t="s">
        <v>488</v>
      </c>
      <c r="P1843" s="20" t="s">
        <v>552</v>
      </c>
      <c r="Q1843" s="20" t="s">
        <v>988</v>
      </c>
      <c r="R1843" s="20" t="s">
        <v>2560</v>
      </c>
      <c r="S1843" s="20">
        <v>30355115</v>
      </c>
      <c r="T1843" s="39"/>
      <c r="U1843" s="20"/>
      <c r="V1843" s="20"/>
      <c r="W1843" s="39"/>
      <c r="X1843" s="20"/>
      <c r="Y1843" s="20"/>
      <c r="Z1843" s="20"/>
      <c r="AA1843" s="39"/>
    </row>
    <row r="1844" spans="2:27" ht="15.75" customHeight="1">
      <c r="B1844" s="39"/>
      <c r="C1844" s="20"/>
      <c r="D1844" s="20"/>
      <c r="E1844" s="39"/>
      <c r="F1844" s="20"/>
      <c r="G1844" s="20"/>
      <c r="H1844" s="20"/>
      <c r="I1844" s="39"/>
      <c r="J1844" s="20"/>
      <c r="K1844" s="20"/>
      <c r="L1844" s="20"/>
      <c r="M1844" s="20"/>
      <c r="N1844" s="39"/>
      <c r="O1844" s="20" t="s">
        <v>488</v>
      </c>
      <c r="P1844" s="20" t="s">
        <v>552</v>
      </c>
      <c r="Q1844" s="20" t="s">
        <v>988</v>
      </c>
      <c r="R1844" s="20" t="s">
        <v>2561</v>
      </c>
      <c r="S1844" s="20">
        <v>30355123</v>
      </c>
      <c r="T1844" s="39"/>
      <c r="U1844" s="20"/>
      <c r="V1844" s="20"/>
      <c r="W1844" s="39"/>
      <c r="X1844" s="20"/>
      <c r="Y1844" s="20"/>
      <c r="Z1844" s="20"/>
      <c r="AA1844" s="39"/>
    </row>
    <row r="1845" spans="2:27" ht="15.75" customHeight="1">
      <c r="B1845" s="39"/>
      <c r="C1845" s="20"/>
      <c r="D1845" s="20"/>
      <c r="E1845" s="39"/>
      <c r="F1845" s="20"/>
      <c r="G1845" s="20"/>
      <c r="H1845" s="20"/>
      <c r="I1845" s="39"/>
      <c r="J1845" s="20"/>
      <c r="K1845" s="20"/>
      <c r="L1845" s="20"/>
      <c r="M1845" s="20"/>
      <c r="N1845" s="39"/>
      <c r="O1845" s="20" t="s">
        <v>488</v>
      </c>
      <c r="P1845" s="20" t="s">
        <v>552</v>
      </c>
      <c r="Q1845" s="20" t="s">
        <v>988</v>
      </c>
      <c r="R1845" s="20" t="s">
        <v>2562</v>
      </c>
      <c r="S1845" s="20">
        <v>30355131</v>
      </c>
      <c r="T1845" s="39"/>
      <c r="U1845" s="20"/>
      <c r="V1845" s="20"/>
      <c r="W1845" s="39"/>
      <c r="X1845" s="20"/>
      <c r="Y1845" s="20"/>
      <c r="Z1845" s="20"/>
      <c r="AA1845" s="39"/>
    </row>
    <row r="1846" spans="2:27" ht="15.75" customHeight="1">
      <c r="B1846" s="39"/>
      <c r="C1846" s="20"/>
      <c r="D1846" s="20"/>
      <c r="E1846" s="39"/>
      <c r="F1846" s="20"/>
      <c r="G1846" s="20"/>
      <c r="H1846" s="20"/>
      <c r="I1846" s="39"/>
      <c r="J1846" s="20"/>
      <c r="K1846" s="20"/>
      <c r="L1846" s="20"/>
      <c r="M1846" s="20"/>
      <c r="N1846" s="39"/>
      <c r="O1846" s="20" t="s">
        <v>488</v>
      </c>
      <c r="P1846" s="20" t="s">
        <v>552</v>
      </c>
      <c r="Q1846" s="20" t="s">
        <v>988</v>
      </c>
      <c r="R1846" s="20" t="s">
        <v>2563</v>
      </c>
      <c r="S1846" s="20">
        <v>30355139</v>
      </c>
      <c r="T1846" s="39"/>
      <c r="U1846" s="20"/>
      <c r="V1846" s="20"/>
      <c r="W1846" s="39"/>
      <c r="X1846" s="20"/>
      <c r="Y1846" s="20"/>
      <c r="Z1846" s="20"/>
      <c r="AA1846" s="39"/>
    </row>
    <row r="1847" spans="2:27" ht="15.75" customHeight="1">
      <c r="B1847" s="39"/>
      <c r="C1847" s="20"/>
      <c r="D1847" s="20"/>
      <c r="E1847" s="39"/>
      <c r="F1847" s="20"/>
      <c r="G1847" s="20"/>
      <c r="H1847" s="20"/>
      <c r="I1847" s="39"/>
      <c r="J1847" s="20"/>
      <c r="K1847" s="20"/>
      <c r="L1847" s="20"/>
      <c r="M1847" s="20"/>
      <c r="N1847" s="39"/>
      <c r="O1847" s="20" t="s">
        <v>488</v>
      </c>
      <c r="P1847" s="20" t="s">
        <v>552</v>
      </c>
      <c r="Q1847" s="20" t="s">
        <v>988</v>
      </c>
      <c r="R1847" s="20" t="s">
        <v>2564</v>
      </c>
      <c r="S1847" s="20">
        <v>30355147</v>
      </c>
      <c r="T1847" s="39"/>
      <c r="U1847" s="20"/>
      <c r="V1847" s="20"/>
      <c r="W1847" s="39"/>
      <c r="X1847" s="20"/>
      <c r="Y1847" s="20"/>
      <c r="Z1847" s="20"/>
      <c r="AA1847" s="39"/>
    </row>
    <row r="1848" spans="2:27" ht="15.75" customHeight="1">
      <c r="B1848" s="39"/>
      <c r="C1848" s="20"/>
      <c r="D1848" s="20"/>
      <c r="E1848" s="39"/>
      <c r="F1848" s="20"/>
      <c r="G1848" s="20"/>
      <c r="H1848" s="20"/>
      <c r="I1848" s="39"/>
      <c r="J1848" s="20"/>
      <c r="K1848" s="20"/>
      <c r="L1848" s="20"/>
      <c r="M1848" s="20"/>
      <c r="N1848" s="39"/>
      <c r="O1848" s="20" t="s">
        <v>488</v>
      </c>
      <c r="P1848" s="20" t="s">
        <v>552</v>
      </c>
      <c r="Q1848" s="20" t="s">
        <v>988</v>
      </c>
      <c r="R1848" s="20" t="s">
        <v>2565</v>
      </c>
      <c r="S1848" s="20">
        <v>30355199</v>
      </c>
      <c r="T1848" s="39"/>
      <c r="U1848" s="20"/>
      <c r="V1848" s="20"/>
      <c r="W1848" s="39"/>
      <c r="X1848" s="20"/>
      <c r="Y1848" s="20"/>
      <c r="Z1848" s="20"/>
      <c r="AA1848" s="39"/>
    </row>
    <row r="1849" spans="2:27" ht="15.75" customHeight="1">
      <c r="B1849" s="39"/>
      <c r="C1849" s="20"/>
      <c r="D1849" s="20"/>
      <c r="E1849" s="39"/>
      <c r="F1849" s="20"/>
      <c r="G1849" s="20"/>
      <c r="H1849" s="20"/>
      <c r="I1849" s="39"/>
      <c r="J1849" s="20"/>
      <c r="K1849" s="20"/>
      <c r="L1849" s="20"/>
      <c r="M1849" s="20"/>
      <c r="N1849" s="39"/>
      <c r="O1849" s="20" t="s">
        <v>488</v>
      </c>
      <c r="P1849" s="20" t="s">
        <v>552</v>
      </c>
      <c r="Q1849" s="20" t="s">
        <v>988</v>
      </c>
      <c r="R1849" s="20" t="s">
        <v>2566</v>
      </c>
      <c r="S1849" s="20">
        <v>30355155</v>
      </c>
      <c r="T1849" s="39"/>
      <c r="U1849" s="20"/>
      <c r="V1849" s="20"/>
      <c r="W1849" s="39"/>
      <c r="X1849" s="20"/>
      <c r="Y1849" s="20"/>
      <c r="Z1849" s="20"/>
      <c r="AA1849" s="39"/>
    </row>
    <row r="1850" spans="2:27" ht="15.75" customHeight="1">
      <c r="B1850" s="39"/>
      <c r="C1850" s="20"/>
      <c r="D1850" s="20"/>
      <c r="E1850" s="39"/>
      <c r="F1850" s="20"/>
      <c r="G1850" s="20"/>
      <c r="H1850" s="20"/>
      <c r="I1850" s="39"/>
      <c r="J1850" s="20"/>
      <c r="K1850" s="20"/>
      <c r="L1850" s="20"/>
      <c r="M1850" s="20"/>
      <c r="N1850" s="39"/>
      <c r="O1850" s="20" t="s">
        <v>488</v>
      </c>
      <c r="P1850" s="20" t="s">
        <v>552</v>
      </c>
      <c r="Q1850" s="20" t="s">
        <v>988</v>
      </c>
      <c r="R1850" s="20" t="s">
        <v>2567</v>
      </c>
      <c r="S1850" s="20">
        <v>30355163</v>
      </c>
      <c r="T1850" s="39"/>
      <c r="U1850" s="20"/>
      <c r="V1850" s="20"/>
      <c r="W1850" s="39"/>
      <c r="X1850" s="20"/>
      <c r="Y1850" s="20"/>
      <c r="Z1850" s="20"/>
      <c r="AA1850" s="39"/>
    </row>
    <row r="1851" spans="2:27" ht="15.75" customHeight="1">
      <c r="B1851" s="39"/>
      <c r="C1851" s="20"/>
      <c r="D1851" s="20"/>
      <c r="E1851" s="39"/>
      <c r="F1851" s="20"/>
      <c r="G1851" s="20"/>
      <c r="H1851" s="20"/>
      <c r="I1851" s="39"/>
      <c r="J1851" s="20"/>
      <c r="K1851" s="20"/>
      <c r="L1851" s="20"/>
      <c r="M1851" s="20"/>
      <c r="N1851" s="39"/>
      <c r="O1851" s="20" t="s">
        <v>488</v>
      </c>
      <c r="P1851" s="20" t="s">
        <v>552</v>
      </c>
      <c r="Q1851" s="20" t="s">
        <v>988</v>
      </c>
      <c r="R1851" s="20" t="s">
        <v>2568</v>
      </c>
      <c r="S1851" s="20">
        <v>30355171</v>
      </c>
      <c r="T1851" s="39"/>
      <c r="U1851" s="20"/>
      <c r="V1851" s="20"/>
      <c r="W1851" s="39"/>
      <c r="X1851" s="20"/>
      <c r="Y1851" s="20"/>
      <c r="Z1851" s="20"/>
      <c r="AA1851" s="39"/>
    </row>
    <row r="1852" spans="2:27" ht="15.75" customHeight="1">
      <c r="B1852" s="39"/>
      <c r="C1852" s="20"/>
      <c r="D1852" s="20"/>
      <c r="E1852" s="39"/>
      <c r="F1852" s="20"/>
      <c r="G1852" s="20"/>
      <c r="H1852" s="20"/>
      <c r="I1852" s="39"/>
      <c r="J1852" s="20"/>
      <c r="K1852" s="20"/>
      <c r="L1852" s="20"/>
      <c r="M1852" s="20"/>
      <c r="N1852" s="39"/>
      <c r="O1852" s="20" t="s">
        <v>488</v>
      </c>
      <c r="P1852" s="20" t="s">
        <v>552</v>
      </c>
      <c r="Q1852" s="20" t="s">
        <v>988</v>
      </c>
      <c r="R1852" s="20" t="s">
        <v>2569</v>
      </c>
      <c r="S1852" s="20">
        <v>30355179</v>
      </c>
      <c r="T1852" s="39"/>
      <c r="U1852" s="20"/>
      <c r="V1852" s="20"/>
      <c r="W1852" s="39"/>
      <c r="X1852" s="20"/>
      <c r="Y1852" s="20"/>
      <c r="Z1852" s="20"/>
      <c r="AA1852" s="39"/>
    </row>
    <row r="1853" spans="2:27" ht="15.75" customHeight="1">
      <c r="B1853" s="39"/>
      <c r="C1853" s="20"/>
      <c r="D1853" s="20"/>
      <c r="E1853" s="39"/>
      <c r="F1853" s="20"/>
      <c r="G1853" s="20"/>
      <c r="H1853" s="20"/>
      <c r="I1853" s="39"/>
      <c r="J1853" s="20"/>
      <c r="K1853" s="20"/>
      <c r="L1853" s="20"/>
      <c r="M1853" s="20"/>
      <c r="N1853" s="39"/>
      <c r="O1853" s="20" t="s">
        <v>488</v>
      </c>
      <c r="P1853" s="20" t="s">
        <v>552</v>
      </c>
      <c r="Q1853" s="20" t="s">
        <v>988</v>
      </c>
      <c r="R1853" s="20" t="s">
        <v>1431</v>
      </c>
      <c r="S1853" s="20">
        <v>30355187</v>
      </c>
      <c r="T1853" s="39"/>
      <c r="U1853" s="20"/>
      <c r="V1853" s="20"/>
      <c r="W1853" s="39"/>
      <c r="X1853" s="20"/>
      <c r="Y1853" s="20"/>
      <c r="Z1853" s="20"/>
      <c r="AA1853" s="39"/>
    </row>
    <row r="1854" spans="2:27" ht="15.75" customHeight="1">
      <c r="B1854" s="39"/>
      <c r="C1854" s="20"/>
      <c r="D1854" s="20"/>
      <c r="E1854" s="39"/>
      <c r="F1854" s="20"/>
      <c r="G1854" s="20"/>
      <c r="H1854" s="20"/>
      <c r="I1854" s="39"/>
      <c r="J1854" s="20"/>
      <c r="K1854" s="20"/>
      <c r="L1854" s="20"/>
      <c r="M1854" s="20"/>
      <c r="N1854" s="39"/>
      <c r="O1854" s="20" t="s">
        <v>488</v>
      </c>
      <c r="P1854" s="20" t="s">
        <v>552</v>
      </c>
      <c r="Q1854" s="20" t="s">
        <v>988</v>
      </c>
      <c r="R1854" s="20" t="s">
        <v>2570</v>
      </c>
      <c r="S1854" s="20">
        <v>30355194</v>
      </c>
      <c r="T1854" s="39"/>
      <c r="U1854" s="20"/>
      <c r="V1854" s="20"/>
      <c r="W1854" s="39"/>
      <c r="X1854" s="20"/>
      <c r="Y1854" s="20"/>
      <c r="Z1854" s="20"/>
      <c r="AA1854" s="39"/>
    </row>
    <row r="1855" spans="2:27" ht="15.75" customHeight="1">
      <c r="B1855" s="39"/>
      <c r="C1855" s="20"/>
      <c r="D1855" s="20"/>
      <c r="E1855" s="39"/>
      <c r="F1855" s="20"/>
      <c r="G1855" s="20"/>
      <c r="H1855" s="20"/>
      <c r="I1855" s="39"/>
      <c r="J1855" s="20"/>
      <c r="K1855" s="20"/>
      <c r="L1855" s="20"/>
      <c r="M1855" s="20"/>
      <c r="N1855" s="39"/>
      <c r="O1855" s="20" t="s">
        <v>488</v>
      </c>
      <c r="P1855" s="20" t="s">
        <v>552</v>
      </c>
      <c r="Q1855" s="20" t="s">
        <v>990</v>
      </c>
      <c r="R1855" s="20" t="s">
        <v>2571</v>
      </c>
      <c r="S1855" s="20">
        <v>30355811</v>
      </c>
      <c r="T1855" s="39"/>
      <c r="U1855" s="20"/>
      <c r="V1855" s="20"/>
      <c r="W1855" s="39"/>
      <c r="X1855" s="20"/>
      <c r="Y1855" s="20"/>
      <c r="Z1855" s="20"/>
      <c r="AA1855" s="39"/>
    </row>
    <row r="1856" spans="2:27" ht="15.75" customHeight="1">
      <c r="B1856" s="39"/>
      <c r="C1856" s="20"/>
      <c r="D1856" s="20"/>
      <c r="E1856" s="39"/>
      <c r="F1856" s="20"/>
      <c r="G1856" s="20"/>
      <c r="H1856" s="20"/>
      <c r="I1856" s="39"/>
      <c r="J1856" s="20"/>
      <c r="K1856" s="20"/>
      <c r="L1856" s="20"/>
      <c r="M1856" s="20"/>
      <c r="N1856" s="39"/>
      <c r="O1856" s="20" t="s">
        <v>488</v>
      </c>
      <c r="P1856" s="20" t="s">
        <v>552</v>
      </c>
      <c r="Q1856" s="20" t="s">
        <v>990</v>
      </c>
      <c r="R1856" s="20" t="s">
        <v>1132</v>
      </c>
      <c r="S1856" s="20">
        <v>30355816</v>
      </c>
      <c r="T1856" s="39"/>
      <c r="U1856" s="20"/>
      <c r="V1856" s="20"/>
      <c r="W1856" s="39"/>
      <c r="X1856" s="20"/>
      <c r="Y1856" s="20"/>
      <c r="Z1856" s="20"/>
      <c r="AA1856" s="39"/>
    </row>
    <row r="1857" spans="2:27" ht="15.75" customHeight="1">
      <c r="B1857" s="39"/>
      <c r="C1857" s="20"/>
      <c r="D1857" s="20"/>
      <c r="E1857" s="39"/>
      <c r="F1857" s="20"/>
      <c r="G1857" s="20"/>
      <c r="H1857" s="20"/>
      <c r="I1857" s="39"/>
      <c r="J1857" s="20"/>
      <c r="K1857" s="20"/>
      <c r="L1857" s="20"/>
      <c r="M1857" s="20"/>
      <c r="N1857" s="39"/>
      <c r="O1857" s="20" t="s">
        <v>488</v>
      </c>
      <c r="P1857" s="20" t="s">
        <v>552</v>
      </c>
      <c r="Q1857" s="20" t="s">
        <v>990</v>
      </c>
      <c r="R1857" s="20" t="s">
        <v>2572</v>
      </c>
      <c r="S1857" s="20">
        <v>30355822</v>
      </c>
      <c r="T1857" s="39"/>
      <c r="U1857" s="20"/>
      <c r="V1857" s="20"/>
      <c r="W1857" s="39"/>
      <c r="X1857" s="20"/>
      <c r="Y1857" s="20"/>
      <c r="Z1857" s="20"/>
      <c r="AA1857" s="39"/>
    </row>
    <row r="1858" spans="2:27" ht="15.75" customHeight="1">
      <c r="B1858" s="39"/>
      <c r="C1858" s="20"/>
      <c r="D1858" s="20"/>
      <c r="E1858" s="39"/>
      <c r="F1858" s="20"/>
      <c r="G1858" s="20"/>
      <c r="H1858" s="20"/>
      <c r="I1858" s="39"/>
      <c r="J1858" s="20"/>
      <c r="K1858" s="20"/>
      <c r="L1858" s="20"/>
      <c r="M1858" s="20"/>
      <c r="N1858" s="39"/>
      <c r="O1858" s="20" t="s">
        <v>488</v>
      </c>
      <c r="P1858" s="20" t="s">
        <v>552</v>
      </c>
      <c r="Q1858" s="20" t="s">
        <v>990</v>
      </c>
      <c r="R1858" s="20" t="s">
        <v>2573</v>
      </c>
      <c r="S1858" s="20">
        <v>30355810</v>
      </c>
      <c r="T1858" s="39"/>
      <c r="U1858" s="20"/>
      <c r="V1858" s="20"/>
      <c r="W1858" s="39"/>
      <c r="X1858" s="20"/>
      <c r="Y1858" s="20"/>
      <c r="Z1858" s="20"/>
      <c r="AA1858" s="39"/>
    </row>
    <row r="1859" spans="2:27" ht="15.75" customHeight="1">
      <c r="B1859" s="39"/>
      <c r="C1859" s="20"/>
      <c r="D1859" s="20"/>
      <c r="E1859" s="39"/>
      <c r="F1859" s="20"/>
      <c r="G1859" s="20"/>
      <c r="H1859" s="20"/>
      <c r="I1859" s="39"/>
      <c r="J1859" s="20"/>
      <c r="K1859" s="20"/>
      <c r="L1859" s="20"/>
      <c r="M1859" s="20"/>
      <c r="N1859" s="39"/>
      <c r="O1859" s="20" t="s">
        <v>488</v>
      </c>
      <c r="P1859" s="20" t="s">
        <v>552</v>
      </c>
      <c r="Q1859" s="20" t="s">
        <v>990</v>
      </c>
      <c r="R1859" s="20" t="s">
        <v>2574</v>
      </c>
      <c r="S1859" s="20">
        <v>30355827</v>
      </c>
      <c r="T1859" s="39"/>
      <c r="U1859" s="20"/>
      <c r="V1859" s="20"/>
      <c r="W1859" s="39"/>
      <c r="X1859" s="20"/>
      <c r="Y1859" s="20"/>
      <c r="Z1859" s="20"/>
      <c r="AA1859" s="39"/>
    </row>
    <row r="1860" spans="2:27" ht="15.75" customHeight="1">
      <c r="B1860" s="39"/>
      <c r="C1860" s="20"/>
      <c r="D1860" s="20"/>
      <c r="E1860" s="39"/>
      <c r="F1860" s="20"/>
      <c r="G1860" s="20"/>
      <c r="H1860" s="20"/>
      <c r="I1860" s="39"/>
      <c r="J1860" s="20"/>
      <c r="K1860" s="20"/>
      <c r="L1860" s="20"/>
      <c r="M1860" s="20"/>
      <c r="N1860" s="39"/>
      <c r="O1860" s="20" t="s">
        <v>488</v>
      </c>
      <c r="P1860" s="20" t="s">
        <v>552</v>
      </c>
      <c r="Q1860" s="20" t="s">
        <v>990</v>
      </c>
      <c r="R1860" s="20" t="s">
        <v>866</v>
      </c>
      <c r="S1860" s="20">
        <v>30355833</v>
      </c>
      <c r="T1860" s="39"/>
      <c r="U1860" s="20"/>
      <c r="V1860" s="20"/>
      <c r="W1860" s="39"/>
      <c r="X1860" s="20"/>
      <c r="Y1860" s="20"/>
      <c r="Z1860" s="20"/>
      <c r="AA1860" s="39"/>
    </row>
    <row r="1861" spans="2:27" ht="15.75" customHeight="1">
      <c r="B1861" s="39"/>
      <c r="C1861" s="20"/>
      <c r="D1861" s="20"/>
      <c r="E1861" s="39"/>
      <c r="F1861" s="20"/>
      <c r="G1861" s="20"/>
      <c r="H1861" s="20"/>
      <c r="I1861" s="39"/>
      <c r="J1861" s="20"/>
      <c r="K1861" s="20"/>
      <c r="L1861" s="20"/>
      <c r="M1861" s="20"/>
      <c r="N1861" s="39"/>
      <c r="O1861" s="20" t="s">
        <v>488</v>
      </c>
      <c r="P1861" s="20" t="s">
        <v>552</v>
      </c>
      <c r="Q1861" s="20" t="s">
        <v>990</v>
      </c>
      <c r="R1861" s="20" t="s">
        <v>2575</v>
      </c>
      <c r="S1861" s="20">
        <v>30355839</v>
      </c>
      <c r="T1861" s="39"/>
      <c r="U1861" s="20"/>
      <c r="V1861" s="20"/>
      <c r="W1861" s="39"/>
      <c r="X1861" s="20"/>
      <c r="Y1861" s="20"/>
      <c r="Z1861" s="20"/>
      <c r="AA1861" s="39"/>
    </row>
    <row r="1862" spans="2:27" ht="15.75" customHeight="1">
      <c r="B1862" s="39"/>
      <c r="C1862" s="20"/>
      <c r="D1862" s="20"/>
      <c r="E1862" s="39"/>
      <c r="F1862" s="20"/>
      <c r="G1862" s="20"/>
      <c r="H1862" s="20"/>
      <c r="I1862" s="39"/>
      <c r="J1862" s="20"/>
      <c r="K1862" s="20"/>
      <c r="L1862" s="20"/>
      <c r="M1862" s="20"/>
      <c r="N1862" s="39"/>
      <c r="O1862" s="20" t="s">
        <v>488</v>
      </c>
      <c r="P1862" s="20" t="s">
        <v>552</v>
      </c>
      <c r="Q1862" s="20" t="s">
        <v>990</v>
      </c>
      <c r="R1862" s="20" t="s">
        <v>2576</v>
      </c>
      <c r="S1862" s="20">
        <v>30355844</v>
      </c>
      <c r="T1862" s="39"/>
      <c r="U1862" s="20"/>
      <c r="V1862" s="20"/>
      <c r="W1862" s="39"/>
      <c r="X1862" s="20"/>
      <c r="Y1862" s="20"/>
      <c r="Z1862" s="20"/>
      <c r="AA1862" s="39"/>
    </row>
    <row r="1863" spans="2:27" ht="15.75" customHeight="1">
      <c r="B1863" s="39"/>
      <c r="C1863" s="20"/>
      <c r="D1863" s="20"/>
      <c r="E1863" s="39"/>
      <c r="F1863" s="20"/>
      <c r="G1863" s="20"/>
      <c r="H1863" s="20"/>
      <c r="I1863" s="39"/>
      <c r="J1863" s="20"/>
      <c r="K1863" s="20"/>
      <c r="L1863" s="20"/>
      <c r="M1863" s="20"/>
      <c r="N1863" s="39"/>
      <c r="O1863" s="20" t="s">
        <v>488</v>
      </c>
      <c r="P1863" s="20" t="s">
        <v>552</v>
      </c>
      <c r="Q1863" s="20" t="s">
        <v>990</v>
      </c>
      <c r="R1863" s="20" t="s">
        <v>2577</v>
      </c>
      <c r="S1863" s="20">
        <v>30355850</v>
      </c>
      <c r="T1863" s="39"/>
      <c r="U1863" s="20"/>
      <c r="V1863" s="20"/>
      <c r="W1863" s="39"/>
      <c r="X1863" s="20"/>
      <c r="Y1863" s="20"/>
      <c r="Z1863" s="20"/>
      <c r="AA1863" s="39"/>
    </row>
    <row r="1864" spans="2:27" ht="15.75" customHeight="1">
      <c r="B1864" s="39"/>
      <c r="C1864" s="20"/>
      <c r="D1864" s="20"/>
      <c r="E1864" s="39"/>
      <c r="F1864" s="20"/>
      <c r="G1864" s="20"/>
      <c r="H1864" s="20"/>
      <c r="I1864" s="39"/>
      <c r="J1864" s="20"/>
      <c r="K1864" s="20"/>
      <c r="L1864" s="20"/>
      <c r="M1864" s="20"/>
      <c r="N1864" s="39"/>
      <c r="O1864" s="20" t="s">
        <v>488</v>
      </c>
      <c r="P1864" s="20" t="s">
        <v>552</v>
      </c>
      <c r="Q1864" s="20" t="s">
        <v>990</v>
      </c>
      <c r="R1864" s="20" t="s">
        <v>2578</v>
      </c>
      <c r="S1864" s="20">
        <v>30355855</v>
      </c>
      <c r="T1864" s="39"/>
      <c r="U1864" s="20"/>
      <c r="V1864" s="20"/>
      <c r="W1864" s="39"/>
      <c r="X1864" s="20"/>
      <c r="Y1864" s="20"/>
      <c r="Z1864" s="20"/>
      <c r="AA1864" s="39"/>
    </row>
    <row r="1865" spans="2:27" ht="15.75" customHeight="1">
      <c r="B1865" s="39"/>
      <c r="C1865" s="20"/>
      <c r="D1865" s="20"/>
      <c r="E1865" s="39"/>
      <c r="F1865" s="20"/>
      <c r="G1865" s="20"/>
      <c r="H1865" s="20"/>
      <c r="I1865" s="39"/>
      <c r="J1865" s="20"/>
      <c r="K1865" s="20"/>
      <c r="L1865" s="20"/>
      <c r="M1865" s="20"/>
      <c r="N1865" s="39"/>
      <c r="O1865" s="20" t="s">
        <v>488</v>
      </c>
      <c r="P1865" s="20" t="s">
        <v>552</v>
      </c>
      <c r="Q1865" s="20" t="s">
        <v>990</v>
      </c>
      <c r="R1865" s="20" t="s">
        <v>2579</v>
      </c>
      <c r="S1865" s="20">
        <v>30355861</v>
      </c>
      <c r="T1865" s="39"/>
      <c r="U1865" s="20"/>
      <c r="V1865" s="20"/>
      <c r="W1865" s="39"/>
      <c r="X1865" s="20"/>
      <c r="Y1865" s="20"/>
      <c r="Z1865" s="20"/>
      <c r="AA1865" s="39"/>
    </row>
    <row r="1866" spans="2:27" ht="15.75" customHeight="1">
      <c r="B1866" s="39"/>
      <c r="C1866" s="20"/>
      <c r="D1866" s="20"/>
      <c r="E1866" s="39"/>
      <c r="F1866" s="20"/>
      <c r="G1866" s="20"/>
      <c r="H1866" s="20"/>
      <c r="I1866" s="39"/>
      <c r="J1866" s="20"/>
      <c r="K1866" s="20"/>
      <c r="L1866" s="20"/>
      <c r="M1866" s="20"/>
      <c r="N1866" s="39"/>
      <c r="O1866" s="20" t="s">
        <v>488</v>
      </c>
      <c r="P1866" s="20" t="s">
        <v>552</v>
      </c>
      <c r="Q1866" s="20" t="s">
        <v>990</v>
      </c>
      <c r="R1866" s="20" t="s">
        <v>2580</v>
      </c>
      <c r="S1866" s="20">
        <v>30355867</v>
      </c>
      <c r="T1866" s="39"/>
      <c r="U1866" s="20"/>
      <c r="V1866" s="20"/>
      <c r="W1866" s="39"/>
      <c r="X1866" s="20"/>
      <c r="Y1866" s="20"/>
      <c r="Z1866" s="20"/>
      <c r="AA1866" s="39"/>
    </row>
    <row r="1867" spans="2:27" ht="15.75" customHeight="1">
      <c r="B1867" s="39"/>
      <c r="C1867" s="20"/>
      <c r="D1867" s="20"/>
      <c r="E1867" s="39"/>
      <c r="F1867" s="20"/>
      <c r="G1867" s="20"/>
      <c r="H1867" s="20"/>
      <c r="I1867" s="39"/>
      <c r="J1867" s="20"/>
      <c r="K1867" s="20"/>
      <c r="L1867" s="20"/>
      <c r="M1867" s="20"/>
      <c r="N1867" s="39"/>
      <c r="O1867" s="20" t="s">
        <v>488</v>
      </c>
      <c r="P1867" s="20" t="s">
        <v>552</v>
      </c>
      <c r="Q1867" s="20" t="s">
        <v>990</v>
      </c>
      <c r="R1867" s="20" t="s">
        <v>2581</v>
      </c>
      <c r="S1867" s="20">
        <v>30355899</v>
      </c>
      <c r="T1867" s="39"/>
      <c r="U1867" s="20"/>
      <c r="V1867" s="20"/>
      <c r="W1867" s="39"/>
      <c r="X1867" s="20"/>
      <c r="Y1867" s="20"/>
      <c r="Z1867" s="20"/>
      <c r="AA1867" s="39"/>
    </row>
    <row r="1868" spans="2:27" ht="15.75" customHeight="1">
      <c r="B1868" s="39"/>
      <c r="C1868" s="20"/>
      <c r="D1868" s="20"/>
      <c r="E1868" s="39"/>
      <c r="F1868" s="20"/>
      <c r="G1868" s="20"/>
      <c r="H1868" s="20"/>
      <c r="I1868" s="39"/>
      <c r="J1868" s="20"/>
      <c r="K1868" s="20"/>
      <c r="L1868" s="20"/>
      <c r="M1868" s="20"/>
      <c r="N1868" s="39"/>
      <c r="O1868" s="20" t="s">
        <v>488</v>
      </c>
      <c r="P1868" s="20" t="s">
        <v>552</v>
      </c>
      <c r="Q1868" s="20" t="s">
        <v>990</v>
      </c>
      <c r="R1868" s="20" t="s">
        <v>2582</v>
      </c>
      <c r="S1868" s="20">
        <v>30355872</v>
      </c>
      <c r="T1868" s="39"/>
      <c r="U1868" s="20"/>
      <c r="V1868" s="20"/>
      <c r="W1868" s="39"/>
      <c r="X1868" s="20"/>
      <c r="Y1868" s="20"/>
      <c r="Z1868" s="20"/>
      <c r="AA1868" s="39"/>
    </row>
    <row r="1869" spans="2:27" ht="15.75" customHeight="1">
      <c r="B1869" s="39"/>
      <c r="C1869" s="20"/>
      <c r="D1869" s="20"/>
      <c r="E1869" s="39"/>
      <c r="F1869" s="20"/>
      <c r="G1869" s="20"/>
      <c r="H1869" s="20"/>
      <c r="I1869" s="39"/>
      <c r="J1869" s="20"/>
      <c r="K1869" s="20"/>
      <c r="L1869" s="20"/>
      <c r="M1869" s="20"/>
      <c r="N1869" s="39"/>
      <c r="O1869" s="20" t="s">
        <v>488</v>
      </c>
      <c r="P1869" s="20" t="s">
        <v>552</v>
      </c>
      <c r="Q1869" s="20" t="s">
        <v>990</v>
      </c>
      <c r="R1869" s="20" t="s">
        <v>2583</v>
      </c>
      <c r="S1869" s="20">
        <v>30355878</v>
      </c>
      <c r="T1869" s="39"/>
      <c r="U1869" s="20"/>
      <c r="V1869" s="20"/>
      <c r="W1869" s="39"/>
      <c r="X1869" s="20"/>
      <c r="Y1869" s="20"/>
      <c r="Z1869" s="20"/>
      <c r="AA1869" s="39"/>
    </row>
    <row r="1870" spans="2:27" ht="15.75" customHeight="1">
      <c r="B1870" s="39"/>
      <c r="C1870" s="20"/>
      <c r="D1870" s="20"/>
      <c r="E1870" s="39"/>
      <c r="F1870" s="20"/>
      <c r="G1870" s="20"/>
      <c r="H1870" s="20"/>
      <c r="I1870" s="39"/>
      <c r="J1870" s="20"/>
      <c r="K1870" s="20"/>
      <c r="L1870" s="20"/>
      <c r="M1870" s="20"/>
      <c r="N1870" s="39"/>
      <c r="O1870" s="20" t="s">
        <v>488</v>
      </c>
      <c r="P1870" s="20" t="s">
        <v>552</v>
      </c>
      <c r="Q1870" s="20" t="s">
        <v>990</v>
      </c>
      <c r="R1870" s="20" t="s">
        <v>2584</v>
      </c>
      <c r="S1870" s="20">
        <v>30355883</v>
      </c>
      <c r="T1870" s="39"/>
      <c r="U1870" s="20"/>
      <c r="V1870" s="20"/>
      <c r="W1870" s="39"/>
      <c r="X1870" s="20"/>
      <c r="Y1870" s="20"/>
      <c r="Z1870" s="20"/>
      <c r="AA1870" s="39"/>
    </row>
    <row r="1871" spans="2:27" ht="15.75" customHeight="1">
      <c r="B1871" s="39"/>
      <c r="C1871" s="20"/>
      <c r="D1871" s="20"/>
      <c r="E1871" s="39"/>
      <c r="F1871" s="20"/>
      <c r="G1871" s="20"/>
      <c r="H1871" s="20"/>
      <c r="I1871" s="39"/>
      <c r="J1871" s="20"/>
      <c r="K1871" s="20"/>
      <c r="L1871" s="20"/>
      <c r="M1871" s="20"/>
      <c r="N1871" s="39"/>
      <c r="O1871" s="20" t="s">
        <v>488</v>
      </c>
      <c r="P1871" s="20" t="s">
        <v>552</v>
      </c>
      <c r="Q1871" s="20" t="s">
        <v>990</v>
      </c>
      <c r="R1871" s="20" t="s">
        <v>2585</v>
      </c>
      <c r="S1871" s="20">
        <v>30355894</v>
      </c>
      <c r="T1871" s="39"/>
      <c r="U1871" s="20"/>
      <c r="V1871" s="20"/>
      <c r="W1871" s="39"/>
      <c r="X1871" s="20"/>
      <c r="Y1871" s="20"/>
      <c r="Z1871" s="20"/>
      <c r="AA1871" s="39"/>
    </row>
    <row r="1872" spans="2:27" ht="15.75" customHeight="1">
      <c r="B1872" s="39"/>
      <c r="C1872" s="20"/>
      <c r="D1872" s="20"/>
      <c r="E1872" s="39"/>
      <c r="F1872" s="20"/>
      <c r="G1872" s="20"/>
      <c r="H1872" s="20"/>
      <c r="I1872" s="39"/>
      <c r="J1872" s="20"/>
      <c r="K1872" s="20"/>
      <c r="L1872" s="20"/>
      <c r="M1872" s="20"/>
      <c r="N1872" s="39"/>
      <c r="O1872" s="20" t="s">
        <v>488</v>
      </c>
      <c r="P1872" s="20" t="s">
        <v>552</v>
      </c>
      <c r="Q1872" s="20" t="s">
        <v>992</v>
      </c>
      <c r="R1872" s="20" t="s">
        <v>2586</v>
      </c>
      <c r="S1872" s="20">
        <v>30359119</v>
      </c>
      <c r="T1872" s="39"/>
      <c r="U1872" s="20"/>
      <c r="V1872" s="20"/>
      <c r="W1872" s="39"/>
      <c r="X1872" s="20"/>
      <c r="Y1872" s="20"/>
      <c r="Z1872" s="20"/>
      <c r="AA1872" s="39"/>
    </row>
    <row r="1873" spans="2:27" ht="15.75" customHeight="1">
      <c r="B1873" s="39"/>
      <c r="C1873" s="20"/>
      <c r="D1873" s="20"/>
      <c r="E1873" s="39"/>
      <c r="F1873" s="20"/>
      <c r="G1873" s="20"/>
      <c r="H1873" s="20"/>
      <c r="I1873" s="39"/>
      <c r="J1873" s="20"/>
      <c r="K1873" s="20"/>
      <c r="L1873" s="20"/>
      <c r="M1873" s="20"/>
      <c r="N1873" s="39"/>
      <c r="O1873" s="20" t="s">
        <v>488</v>
      </c>
      <c r="P1873" s="20" t="s">
        <v>552</v>
      </c>
      <c r="Q1873" s="20" t="s">
        <v>992</v>
      </c>
      <c r="R1873" s="20" t="s">
        <v>1223</v>
      </c>
      <c r="S1873" s="20">
        <v>30359128</v>
      </c>
      <c r="T1873" s="39"/>
      <c r="U1873" s="20"/>
      <c r="V1873" s="20"/>
      <c r="W1873" s="39"/>
      <c r="X1873" s="20"/>
      <c r="Y1873" s="20"/>
      <c r="Z1873" s="20"/>
      <c r="AA1873" s="39"/>
    </row>
    <row r="1874" spans="2:27" ht="15.75" customHeight="1">
      <c r="B1874" s="39"/>
      <c r="C1874" s="20"/>
      <c r="D1874" s="20"/>
      <c r="E1874" s="39"/>
      <c r="F1874" s="20"/>
      <c r="G1874" s="20"/>
      <c r="H1874" s="20"/>
      <c r="I1874" s="39"/>
      <c r="J1874" s="20"/>
      <c r="K1874" s="20"/>
      <c r="L1874" s="20"/>
      <c r="M1874" s="20"/>
      <c r="N1874" s="39"/>
      <c r="O1874" s="20" t="s">
        <v>488</v>
      </c>
      <c r="P1874" s="20" t="s">
        <v>552</v>
      </c>
      <c r="Q1874" s="20" t="s">
        <v>992</v>
      </c>
      <c r="R1874" s="20" t="s">
        <v>1160</v>
      </c>
      <c r="S1874" s="20">
        <v>30359138</v>
      </c>
      <c r="T1874" s="39"/>
      <c r="U1874" s="20"/>
      <c r="V1874" s="20"/>
      <c r="W1874" s="39"/>
      <c r="X1874" s="20"/>
      <c r="Y1874" s="20"/>
      <c r="Z1874" s="20"/>
      <c r="AA1874" s="39"/>
    </row>
    <row r="1875" spans="2:27" ht="15.75" customHeight="1">
      <c r="B1875" s="39"/>
      <c r="C1875" s="20"/>
      <c r="D1875" s="20"/>
      <c r="E1875" s="39"/>
      <c r="F1875" s="20"/>
      <c r="G1875" s="20"/>
      <c r="H1875" s="20"/>
      <c r="I1875" s="39"/>
      <c r="J1875" s="20"/>
      <c r="K1875" s="20"/>
      <c r="L1875" s="20"/>
      <c r="M1875" s="20"/>
      <c r="N1875" s="39"/>
      <c r="O1875" s="20" t="s">
        <v>488</v>
      </c>
      <c r="P1875" s="20" t="s">
        <v>552</v>
      </c>
      <c r="Q1875" s="20" t="s">
        <v>992</v>
      </c>
      <c r="R1875" s="20" t="s">
        <v>2587</v>
      </c>
      <c r="S1875" s="20">
        <v>30359166</v>
      </c>
      <c r="T1875" s="39"/>
      <c r="U1875" s="20"/>
      <c r="V1875" s="20"/>
      <c r="W1875" s="39"/>
      <c r="X1875" s="20"/>
      <c r="Y1875" s="20"/>
      <c r="Z1875" s="20"/>
      <c r="AA1875" s="39"/>
    </row>
    <row r="1876" spans="2:27" ht="15.75" customHeight="1">
      <c r="B1876" s="39"/>
      <c r="C1876" s="20"/>
      <c r="D1876" s="20"/>
      <c r="E1876" s="39"/>
      <c r="F1876" s="20"/>
      <c r="G1876" s="20"/>
      <c r="H1876" s="20"/>
      <c r="I1876" s="39"/>
      <c r="J1876" s="20"/>
      <c r="K1876" s="20"/>
      <c r="L1876" s="20"/>
      <c r="M1876" s="20"/>
      <c r="N1876" s="39"/>
      <c r="O1876" s="20" t="s">
        <v>488</v>
      </c>
      <c r="P1876" s="20" t="s">
        <v>552</v>
      </c>
      <c r="Q1876" s="20" t="s">
        <v>992</v>
      </c>
      <c r="R1876" s="20" t="s">
        <v>2588</v>
      </c>
      <c r="S1876" s="20">
        <v>30359176</v>
      </c>
      <c r="T1876" s="39"/>
      <c r="U1876" s="20"/>
      <c r="V1876" s="20"/>
      <c r="W1876" s="39"/>
      <c r="X1876" s="20"/>
      <c r="Y1876" s="20"/>
      <c r="Z1876" s="20"/>
      <c r="AA1876" s="39"/>
    </row>
    <row r="1877" spans="2:27" ht="15.75" customHeight="1">
      <c r="B1877" s="39"/>
      <c r="C1877" s="20"/>
      <c r="D1877" s="20"/>
      <c r="E1877" s="39"/>
      <c r="F1877" s="20"/>
      <c r="G1877" s="20"/>
      <c r="H1877" s="20"/>
      <c r="I1877" s="39"/>
      <c r="J1877" s="20"/>
      <c r="K1877" s="20"/>
      <c r="L1877" s="20"/>
      <c r="M1877" s="20"/>
      <c r="N1877" s="39"/>
      <c r="O1877" s="20" t="s">
        <v>488</v>
      </c>
      <c r="P1877" s="20" t="s">
        <v>552</v>
      </c>
      <c r="Q1877" s="20" t="s">
        <v>992</v>
      </c>
      <c r="R1877" s="20" t="s">
        <v>2589</v>
      </c>
      <c r="S1877" s="20">
        <v>30359199</v>
      </c>
      <c r="T1877" s="39"/>
      <c r="U1877" s="20"/>
      <c r="V1877" s="20"/>
      <c r="W1877" s="39"/>
      <c r="X1877" s="20"/>
      <c r="Y1877" s="20"/>
      <c r="Z1877" s="20"/>
      <c r="AA1877" s="39"/>
    </row>
    <row r="1878" spans="2:27" ht="15.75" customHeight="1">
      <c r="B1878" s="39"/>
      <c r="C1878" s="20"/>
      <c r="D1878" s="20"/>
      <c r="E1878" s="39"/>
      <c r="F1878" s="20"/>
      <c r="G1878" s="20"/>
      <c r="H1878" s="20"/>
      <c r="I1878" s="39"/>
      <c r="J1878" s="20"/>
      <c r="K1878" s="20"/>
      <c r="L1878" s="20"/>
      <c r="M1878" s="20"/>
      <c r="N1878" s="39"/>
      <c r="O1878" s="20" t="s">
        <v>488</v>
      </c>
      <c r="P1878" s="20" t="s">
        <v>621</v>
      </c>
      <c r="Q1878" s="20" t="s">
        <v>994</v>
      </c>
      <c r="R1878" s="20" t="s">
        <v>2590</v>
      </c>
      <c r="S1878" s="20">
        <v>30390711</v>
      </c>
      <c r="T1878" s="39"/>
      <c r="U1878" s="20"/>
      <c r="V1878" s="20"/>
      <c r="W1878" s="39"/>
      <c r="X1878" s="20"/>
      <c r="Y1878" s="20"/>
      <c r="Z1878" s="20"/>
      <c r="AA1878" s="39"/>
    </row>
    <row r="1879" spans="2:27" ht="15.75" customHeight="1">
      <c r="B1879" s="39"/>
      <c r="C1879" s="20"/>
      <c r="D1879" s="20"/>
      <c r="E1879" s="39"/>
      <c r="F1879" s="20"/>
      <c r="G1879" s="20"/>
      <c r="H1879" s="20"/>
      <c r="I1879" s="39"/>
      <c r="J1879" s="20"/>
      <c r="K1879" s="20"/>
      <c r="L1879" s="20"/>
      <c r="M1879" s="20"/>
      <c r="N1879" s="39"/>
      <c r="O1879" s="20" t="s">
        <v>488</v>
      </c>
      <c r="P1879" s="20" t="s">
        <v>621</v>
      </c>
      <c r="Q1879" s="20" t="s">
        <v>994</v>
      </c>
      <c r="R1879" s="20" t="s">
        <v>994</v>
      </c>
      <c r="S1879" s="20">
        <v>30390723</v>
      </c>
      <c r="T1879" s="39"/>
      <c r="U1879" s="20"/>
      <c r="V1879" s="20"/>
      <c r="W1879" s="39"/>
      <c r="X1879" s="20"/>
      <c r="Y1879" s="20"/>
      <c r="Z1879" s="20"/>
      <c r="AA1879" s="39"/>
    </row>
    <row r="1880" spans="2:27" ht="15.75" customHeight="1">
      <c r="B1880" s="39"/>
      <c r="C1880" s="20"/>
      <c r="D1880" s="20"/>
      <c r="E1880" s="39"/>
      <c r="F1880" s="20"/>
      <c r="G1880" s="20"/>
      <c r="H1880" s="20"/>
      <c r="I1880" s="39"/>
      <c r="J1880" s="20"/>
      <c r="K1880" s="20"/>
      <c r="L1880" s="20"/>
      <c r="M1880" s="20"/>
      <c r="N1880" s="39"/>
      <c r="O1880" s="20" t="s">
        <v>488</v>
      </c>
      <c r="P1880" s="20" t="s">
        <v>621</v>
      </c>
      <c r="Q1880" s="20" t="s">
        <v>994</v>
      </c>
      <c r="R1880" s="20" t="s">
        <v>2591</v>
      </c>
      <c r="S1880" s="20">
        <v>30390735</v>
      </c>
      <c r="T1880" s="39"/>
      <c r="U1880" s="20"/>
      <c r="V1880" s="20"/>
      <c r="W1880" s="39"/>
      <c r="X1880" s="20"/>
      <c r="Y1880" s="20"/>
      <c r="Z1880" s="20"/>
      <c r="AA1880" s="39"/>
    </row>
    <row r="1881" spans="2:27" ht="15.75" customHeight="1">
      <c r="B1881" s="39"/>
      <c r="C1881" s="20"/>
      <c r="D1881" s="20"/>
      <c r="E1881" s="39"/>
      <c r="F1881" s="20"/>
      <c r="G1881" s="20"/>
      <c r="H1881" s="20"/>
      <c r="I1881" s="39"/>
      <c r="J1881" s="20"/>
      <c r="K1881" s="20"/>
      <c r="L1881" s="20"/>
      <c r="M1881" s="20"/>
      <c r="N1881" s="39"/>
      <c r="O1881" s="20" t="s">
        <v>488</v>
      </c>
      <c r="P1881" s="20" t="s">
        <v>621</v>
      </c>
      <c r="Q1881" s="20" t="s">
        <v>994</v>
      </c>
      <c r="R1881" s="20" t="s">
        <v>2592</v>
      </c>
      <c r="S1881" s="20">
        <v>30390747</v>
      </c>
      <c r="T1881" s="39"/>
      <c r="U1881" s="20"/>
      <c r="V1881" s="20"/>
      <c r="W1881" s="39"/>
      <c r="X1881" s="20"/>
      <c r="Y1881" s="20"/>
      <c r="Z1881" s="20"/>
      <c r="AA1881" s="39"/>
    </row>
    <row r="1882" spans="2:27" ht="15.75" customHeight="1">
      <c r="B1882" s="39"/>
      <c r="C1882" s="20"/>
      <c r="D1882" s="20"/>
      <c r="E1882" s="39"/>
      <c r="F1882" s="20"/>
      <c r="G1882" s="20"/>
      <c r="H1882" s="20"/>
      <c r="I1882" s="39"/>
      <c r="J1882" s="20"/>
      <c r="K1882" s="20"/>
      <c r="L1882" s="20"/>
      <c r="M1882" s="20"/>
      <c r="N1882" s="39"/>
      <c r="O1882" s="20" t="s">
        <v>488</v>
      </c>
      <c r="P1882" s="20" t="s">
        <v>621</v>
      </c>
      <c r="Q1882" s="20" t="s">
        <v>994</v>
      </c>
      <c r="R1882" s="20" t="s">
        <v>2593</v>
      </c>
      <c r="S1882" s="20">
        <v>30390759</v>
      </c>
      <c r="T1882" s="39"/>
      <c r="U1882" s="20"/>
      <c r="V1882" s="20"/>
      <c r="W1882" s="39"/>
      <c r="X1882" s="20"/>
      <c r="Y1882" s="20"/>
      <c r="Z1882" s="20"/>
      <c r="AA1882" s="39"/>
    </row>
    <row r="1883" spans="2:27" ht="15.75" customHeight="1">
      <c r="B1883" s="39"/>
      <c r="C1883" s="20"/>
      <c r="D1883" s="20"/>
      <c r="E1883" s="39"/>
      <c r="F1883" s="20"/>
      <c r="G1883" s="20"/>
      <c r="H1883" s="20"/>
      <c r="I1883" s="39"/>
      <c r="J1883" s="20"/>
      <c r="K1883" s="20"/>
      <c r="L1883" s="20"/>
      <c r="M1883" s="20"/>
      <c r="N1883" s="39"/>
      <c r="O1883" s="20" t="s">
        <v>488</v>
      </c>
      <c r="P1883" s="20" t="s">
        <v>621</v>
      </c>
      <c r="Q1883" s="20" t="s">
        <v>994</v>
      </c>
      <c r="R1883" s="20" t="s">
        <v>2594</v>
      </c>
      <c r="S1883" s="20">
        <v>30390771</v>
      </c>
      <c r="T1883" s="39"/>
      <c r="U1883" s="20"/>
      <c r="V1883" s="20"/>
      <c r="W1883" s="39"/>
      <c r="X1883" s="20"/>
      <c r="Y1883" s="20"/>
      <c r="Z1883" s="20"/>
      <c r="AA1883" s="39"/>
    </row>
    <row r="1884" spans="2:27" ht="15.75" customHeight="1">
      <c r="B1884" s="39"/>
      <c r="C1884" s="20"/>
      <c r="D1884" s="20"/>
      <c r="E1884" s="39"/>
      <c r="F1884" s="20"/>
      <c r="G1884" s="20"/>
      <c r="H1884" s="20"/>
      <c r="I1884" s="39"/>
      <c r="J1884" s="20"/>
      <c r="K1884" s="20"/>
      <c r="L1884" s="20"/>
      <c r="M1884" s="20"/>
      <c r="N1884" s="39"/>
      <c r="O1884" s="20" t="s">
        <v>488</v>
      </c>
      <c r="P1884" s="20" t="s">
        <v>621</v>
      </c>
      <c r="Q1884" s="20" t="s">
        <v>994</v>
      </c>
      <c r="R1884" s="20" t="s">
        <v>2595</v>
      </c>
      <c r="S1884" s="20">
        <v>30390783</v>
      </c>
      <c r="T1884" s="39"/>
      <c r="U1884" s="20"/>
      <c r="V1884" s="20"/>
      <c r="W1884" s="39"/>
      <c r="X1884" s="20"/>
      <c r="Y1884" s="20"/>
      <c r="Z1884" s="20"/>
      <c r="AA1884" s="39"/>
    </row>
    <row r="1885" spans="2:27" ht="15.75" customHeight="1">
      <c r="B1885" s="39"/>
      <c r="C1885" s="20"/>
      <c r="D1885" s="20"/>
      <c r="E1885" s="39"/>
      <c r="F1885" s="20"/>
      <c r="G1885" s="20"/>
      <c r="H1885" s="20"/>
      <c r="I1885" s="39"/>
      <c r="J1885" s="20"/>
      <c r="K1885" s="20"/>
      <c r="L1885" s="20"/>
      <c r="M1885" s="20"/>
      <c r="N1885" s="39"/>
      <c r="O1885" s="20" t="s">
        <v>488</v>
      </c>
      <c r="P1885" s="20" t="s">
        <v>621</v>
      </c>
      <c r="Q1885" s="20" t="s">
        <v>996</v>
      </c>
      <c r="R1885" s="20" t="s">
        <v>2596</v>
      </c>
      <c r="S1885" s="20">
        <v>30391517</v>
      </c>
      <c r="T1885" s="39"/>
      <c r="U1885" s="20"/>
      <c r="V1885" s="20"/>
      <c r="W1885" s="39"/>
      <c r="X1885" s="20"/>
      <c r="Y1885" s="20"/>
      <c r="Z1885" s="20"/>
      <c r="AA1885" s="39"/>
    </row>
    <row r="1886" spans="2:27" ht="15.75" customHeight="1">
      <c r="B1886" s="39"/>
      <c r="C1886" s="20"/>
      <c r="D1886" s="20"/>
      <c r="E1886" s="39"/>
      <c r="F1886" s="20"/>
      <c r="G1886" s="20"/>
      <c r="H1886" s="20"/>
      <c r="I1886" s="39"/>
      <c r="J1886" s="20"/>
      <c r="K1886" s="20"/>
      <c r="L1886" s="20"/>
      <c r="M1886" s="20"/>
      <c r="N1886" s="39"/>
      <c r="O1886" s="20" t="s">
        <v>488</v>
      </c>
      <c r="P1886" s="20" t="s">
        <v>621</v>
      </c>
      <c r="Q1886" s="20" t="s">
        <v>996</v>
      </c>
      <c r="R1886" s="20" t="s">
        <v>2597</v>
      </c>
      <c r="S1886" s="20">
        <v>30391529</v>
      </c>
      <c r="T1886" s="39"/>
      <c r="U1886" s="20"/>
      <c r="V1886" s="20"/>
      <c r="W1886" s="39"/>
      <c r="X1886" s="20"/>
      <c r="Y1886" s="20"/>
      <c r="Z1886" s="20"/>
      <c r="AA1886" s="39"/>
    </row>
    <row r="1887" spans="2:27" ht="15.75" customHeight="1">
      <c r="B1887" s="39"/>
      <c r="C1887" s="20"/>
      <c r="D1887" s="20"/>
      <c r="E1887" s="39"/>
      <c r="F1887" s="20"/>
      <c r="G1887" s="20"/>
      <c r="H1887" s="20"/>
      <c r="I1887" s="39"/>
      <c r="J1887" s="20"/>
      <c r="K1887" s="20"/>
      <c r="L1887" s="20"/>
      <c r="M1887" s="20"/>
      <c r="N1887" s="39"/>
      <c r="O1887" s="20" t="s">
        <v>488</v>
      </c>
      <c r="P1887" s="20" t="s">
        <v>621</v>
      </c>
      <c r="Q1887" s="20" t="s">
        <v>996</v>
      </c>
      <c r="R1887" s="20" t="s">
        <v>2598</v>
      </c>
      <c r="S1887" s="20">
        <v>30391536</v>
      </c>
      <c r="T1887" s="39"/>
      <c r="U1887" s="20"/>
      <c r="V1887" s="20"/>
      <c r="W1887" s="39"/>
      <c r="X1887" s="20"/>
      <c r="Y1887" s="20"/>
      <c r="Z1887" s="20"/>
      <c r="AA1887" s="39"/>
    </row>
    <row r="1888" spans="2:27" ht="15.75" customHeight="1">
      <c r="B1888" s="39"/>
      <c r="C1888" s="20"/>
      <c r="D1888" s="20"/>
      <c r="E1888" s="39"/>
      <c r="F1888" s="20"/>
      <c r="G1888" s="20"/>
      <c r="H1888" s="20"/>
      <c r="I1888" s="39"/>
      <c r="J1888" s="20"/>
      <c r="K1888" s="20"/>
      <c r="L1888" s="20"/>
      <c r="M1888" s="20"/>
      <c r="N1888" s="39"/>
      <c r="O1888" s="20" t="s">
        <v>488</v>
      </c>
      <c r="P1888" s="20" t="s">
        <v>621</v>
      </c>
      <c r="Q1888" s="20" t="s">
        <v>996</v>
      </c>
      <c r="R1888" s="20" t="s">
        <v>2599</v>
      </c>
      <c r="S1888" s="20">
        <v>30391543</v>
      </c>
      <c r="T1888" s="39"/>
      <c r="U1888" s="20"/>
      <c r="V1888" s="20"/>
      <c r="W1888" s="39"/>
      <c r="X1888" s="20"/>
      <c r="Y1888" s="20"/>
      <c r="Z1888" s="20"/>
      <c r="AA1888" s="39"/>
    </row>
    <row r="1889" spans="2:27" ht="15.75" customHeight="1">
      <c r="B1889" s="39"/>
      <c r="C1889" s="20"/>
      <c r="D1889" s="20"/>
      <c r="E1889" s="39"/>
      <c r="F1889" s="20"/>
      <c r="G1889" s="20"/>
      <c r="H1889" s="20"/>
      <c r="I1889" s="39"/>
      <c r="J1889" s="20"/>
      <c r="K1889" s="20"/>
      <c r="L1889" s="20"/>
      <c r="M1889" s="20"/>
      <c r="N1889" s="39"/>
      <c r="O1889" s="20" t="s">
        <v>488</v>
      </c>
      <c r="P1889" s="20" t="s">
        <v>621</v>
      </c>
      <c r="Q1889" s="20" t="s">
        <v>996</v>
      </c>
      <c r="R1889" s="20" t="s">
        <v>2600</v>
      </c>
      <c r="S1889" s="20">
        <v>30391551</v>
      </c>
      <c r="T1889" s="39"/>
      <c r="U1889" s="20"/>
      <c r="V1889" s="20"/>
      <c r="W1889" s="39"/>
      <c r="X1889" s="20"/>
      <c r="Y1889" s="20"/>
      <c r="Z1889" s="20"/>
      <c r="AA1889" s="39"/>
    </row>
    <row r="1890" spans="2:27" ht="15.75" customHeight="1">
      <c r="B1890" s="39"/>
      <c r="C1890" s="20"/>
      <c r="D1890" s="20"/>
      <c r="E1890" s="39"/>
      <c r="F1890" s="20"/>
      <c r="G1890" s="20"/>
      <c r="H1890" s="20"/>
      <c r="I1890" s="39"/>
      <c r="J1890" s="20"/>
      <c r="K1890" s="20"/>
      <c r="L1890" s="20"/>
      <c r="M1890" s="20"/>
      <c r="N1890" s="39"/>
      <c r="O1890" s="20" t="s">
        <v>488</v>
      </c>
      <c r="P1890" s="20" t="s">
        <v>621</v>
      </c>
      <c r="Q1890" s="20" t="s">
        <v>996</v>
      </c>
      <c r="R1890" s="20" t="s">
        <v>996</v>
      </c>
      <c r="S1890" s="20">
        <v>30391558</v>
      </c>
      <c r="T1890" s="39"/>
      <c r="U1890" s="20"/>
      <c r="V1890" s="20"/>
      <c r="W1890" s="39"/>
      <c r="X1890" s="20"/>
      <c r="Y1890" s="20"/>
      <c r="Z1890" s="20"/>
      <c r="AA1890" s="39"/>
    </row>
    <row r="1891" spans="2:27" ht="15.75" customHeight="1">
      <c r="B1891" s="39"/>
      <c r="C1891" s="20"/>
      <c r="D1891" s="20"/>
      <c r="E1891" s="39"/>
      <c r="F1891" s="20"/>
      <c r="G1891" s="20"/>
      <c r="H1891" s="20"/>
      <c r="I1891" s="39"/>
      <c r="J1891" s="20"/>
      <c r="K1891" s="20"/>
      <c r="L1891" s="20"/>
      <c r="M1891" s="20"/>
      <c r="N1891" s="39"/>
      <c r="O1891" s="20" t="s">
        <v>488</v>
      </c>
      <c r="P1891" s="20" t="s">
        <v>621</v>
      </c>
      <c r="Q1891" s="20" t="s">
        <v>996</v>
      </c>
      <c r="R1891" s="20" t="s">
        <v>2601</v>
      </c>
      <c r="S1891" s="20">
        <v>30391599</v>
      </c>
      <c r="T1891" s="39"/>
      <c r="U1891" s="20"/>
      <c r="V1891" s="20"/>
      <c r="W1891" s="39"/>
      <c r="X1891" s="20"/>
      <c r="Y1891" s="20"/>
      <c r="Z1891" s="20"/>
      <c r="AA1891" s="39"/>
    </row>
    <row r="1892" spans="2:27" ht="15.75" customHeight="1">
      <c r="B1892" s="39"/>
      <c r="C1892" s="20"/>
      <c r="D1892" s="20"/>
      <c r="E1892" s="39"/>
      <c r="F1892" s="20"/>
      <c r="G1892" s="20"/>
      <c r="H1892" s="20"/>
      <c r="I1892" s="39"/>
      <c r="J1892" s="20"/>
      <c r="K1892" s="20"/>
      <c r="L1892" s="20"/>
      <c r="M1892" s="20"/>
      <c r="N1892" s="39"/>
      <c r="O1892" s="20" t="s">
        <v>488</v>
      </c>
      <c r="P1892" s="20" t="s">
        <v>621</v>
      </c>
      <c r="Q1892" s="20" t="s">
        <v>996</v>
      </c>
      <c r="R1892" s="20" t="s">
        <v>2602</v>
      </c>
      <c r="S1892" s="20">
        <v>30391565</v>
      </c>
      <c r="T1892" s="39"/>
      <c r="U1892" s="20"/>
      <c r="V1892" s="20"/>
      <c r="W1892" s="39"/>
      <c r="X1892" s="20"/>
      <c r="Y1892" s="20"/>
      <c r="Z1892" s="20"/>
      <c r="AA1892" s="39"/>
    </row>
    <row r="1893" spans="2:27" ht="15.75" customHeight="1">
      <c r="B1893" s="39"/>
      <c r="C1893" s="20"/>
      <c r="D1893" s="20"/>
      <c r="E1893" s="39"/>
      <c r="F1893" s="20"/>
      <c r="G1893" s="20"/>
      <c r="H1893" s="20"/>
      <c r="I1893" s="39"/>
      <c r="J1893" s="20"/>
      <c r="K1893" s="20"/>
      <c r="L1893" s="20"/>
      <c r="M1893" s="20"/>
      <c r="N1893" s="39"/>
      <c r="O1893" s="20" t="s">
        <v>488</v>
      </c>
      <c r="P1893" s="20" t="s">
        <v>621</v>
      </c>
      <c r="Q1893" s="20" t="s">
        <v>996</v>
      </c>
      <c r="R1893" s="20" t="s">
        <v>2603</v>
      </c>
      <c r="S1893" s="20">
        <v>30391587</v>
      </c>
      <c r="T1893" s="39"/>
      <c r="U1893" s="20"/>
      <c r="V1893" s="20"/>
      <c r="W1893" s="39"/>
      <c r="X1893" s="20"/>
      <c r="Y1893" s="20"/>
      <c r="Z1893" s="20"/>
      <c r="AA1893" s="39"/>
    </row>
    <row r="1894" spans="2:27" ht="15.75" customHeight="1">
      <c r="B1894" s="39"/>
      <c r="C1894" s="20"/>
      <c r="D1894" s="20"/>
      <c r="E1894" s="39"/>
      <c r="F1894" s="20"/>
      <c r="G1894" s="20"/>
      <c r="H1894" s="20"/>
      <c r="I1894" s="39"/>
      <c r="J1894" s="20"/>
      <c r="K1894" s="20"/>
      <c r="L1894" s="20"/>
      <c r="M1894" s="20"/>
      <c r="N1894" s="39"/>
      <c r="O1894" s="20" t="s">
        <v>488</v>
      </c>
      <c r="P1894" s="20" t="s">
        <v>621</v>
      </c>
      <c r="Q1894" s="20" t="s">
        <v>229</v>
      </c>
      <c r="R1894" s="20" t="s">
        <v>2604</v>
      </c>
      <c r="S1894" s="20">
        <v>30392913</v>
      </c>
      <c r="T1894" s="39"/>
      <c r="U1894" s="20"/>
      <c r="V1894" s="20"/>
      <c r="W1894" s="39"/>
      <c r="X1894" s="20"/>
      <c r="Y1894" s="20"/>
      <c r="Z1894" s="20"/>
      <c r="AA1894" s="39"/>
    </row>
    <row r="1895" spans="2:27" ht="15.75" customHeight="1">
      <c r="B1895" s="39"/>
      <c r="C1895" s="20"/>
      <c r="D1895" s="20"/>
      <c r="E1895" s="39"/>
      <c r="F1895" s="20"/>
      <c r="G1895" s="20"/>
      <c r="H1895" s="20"/>
      <c r="I1895" s="39"/>
      <c r="J1895" s="20"/>
      <c r="K1895" s="20"/>
      <c r="L1895" s="20"/>
      <c r="M1895" s="20"/>
      <c r="N1895" s="39"/>
      <c r="O1895" s="20" t="s">
        <v>488</v>
      </c>
      <c r="P1895" s="20" t="s">
        <v>621</v>
      </c>
      <c r="Q1895" s="20" t="s">
        <v>229</v>
      </c>
      <c r="R1895" s="20" t="s">
        <v>2605</v>
      </c>
      <c r="S1895" s="20">
        <v>30392915</v>
      </c>
      <c r="T1895" s="39"/>
      <c r="U1895" s="20"/>
      <c r="V1895" s="20"/>
      <c r="W1895" s="39"/>
      <c r="X1895" s="20"/>
      <c r="Y1895" s="20"/>
      <c r="Z1895" s="20"/>
      <c r="AA1895" s="39"/>
    </row>
    <row r="1896" spans="2:27" ht="15.75" customHeight="1">
      <c r="B1896" s="39"/>
      <c r="C1896" s="20"/>
      <c r="D1896" s="20"/>
      <c r="E1896" s="39"/>
      <c r="F1896" s="20"/>
      <c r="G1896" s="20"/>
      <c r="H1896" s="20"/>
      <c r="I1896" s="39"/>
      <c r="J1896" s="20"/>
      <c r="K1896" s="20"/>
      <c r="L1896" s="20"/>
      <c r="M1896" s="20"/>
      <c r="N1896" s="39"/>
      <c r="O1896" s="20" t="s">
        <v>488</v>
      </c>
      <c r="P1896" s="20" t="s">
        <v>621</v>
      </c>
      <c r="Q1896" s="20" t="s">
        <v>229</v>
      </c>
      <c r="R1896" s="20" t="s">
        <v>2606</v>
      </c>
      <c r="S1896" s="20">
        <v>30392923</v>
      </c>
      <c r="T1896" s="39"/>
      <c r="U1896" s="20"/>
      <c r="V1896" s="20"/>
      <c r="W1896" s="39"/>
      <c r="X1896" s="20"/>
      <c r="Y1896" s="20"/>
      <c r="Z1896" s="20"/>
      <c r="AA1896" s="39"/>
    </row>
    <row r="1897" spans="2:27" ht="15.75" customHeight="1">
      <c r="B1897" s="39"/>
      <c r="C1897" s="20"/>
      <c r="D1897" s="20"/>
      <c r="E1897" s="39"/>
      <c r="F1897" s="20"/>
      <c r="G1897" s="20"/>
      <c r="H1897" s="20"/>
      <c r="I1897" s="39"/>
      <c r="J1897" s="20"/>
      <c r="K1897" s="20"/>
      <c r="L1897" s="20"/>
      <c r="M1897" s="20"/>
      <c r="N1897" s="39"/>
      <c r="O1897" s="20" t="s">
        <v>488</v>
      </c>
      <c r="P1897" s="20" t="s">
        <v>621</v>
      </c>
      <c r="Q1897" s="20" t="s">
        <v>229</v>
      </c>
      <c r="R1897" s="20" t="s">
        <v>2607</v>
      </c>
      <c r="S1897" s="20">
        <v>30392931</v>
      </c>
      <c r="T1897" s="39"/>
      <c r="U1897" s="20"/>
      <c r="V1897" s="20"/>
      <c r="W1897" s="39"/>
      <c r="X1897" s="20"/>
      <c r="Y1897" s="20"/>
      <c r="Z1897" s="20"/>
      <c r="AA1897" s="39"/>
    </row>
    <row r="1898" spans="2:27" ht="15.75" customHeight="1">
      <c r="B1898" s="39"/>
      <c r="C1898" s="20"/>
      <c r="D1898" s="20"/>
      <c r="E1898" s="39"/>
      <c r="F1898" s="20"/>
      <c r="G1898" s="20"/>
      <c r="H1898" s="20"/>
      <c r="I1898" s="39"/>
      <c r="J1898" s="20"/>
      <c r="K1898" s="20"/>
      <c r="L1898" s="20"/>
      <c r="M1898" s="20"/>
      <c r="N1898" s="39"/>
      <c r="O1898" s="20" t="s">
        <v>488</v>
      </c>
      <c r="P1898" s="20" t="s">
        <v>621</v>
      </c>
      <c r="Q1898" s="20" t="s">
        <v>229</v>
      </c>
      <c r="R1898" s="20" t="s">
        <v>666</v>
      </c>
      <c r="S1898" s="20">
        <v>30392939</v>
      </c>
      <c r="T1898" s="39"/>
      <c r="U1898" s="20"/>
      <c r="V1898" s="20"/>
      <c r="W1898" s="39"/>
      <c r="X1898" s="20"/>
      <c r="Y1898" s="20"/>
      <c r="Z1898" s="20"/>
      <c r="AA1898" s="39"/>
    </row>
    <row r="1899" spans="2:27" ht="15.75" customHeight="1">
      <c r="B1899" s="39"/>
      <c r="C1899" s="20"/>
      <c r="D1899" s="20"/>
      <c r="E1899" s="39"/>
      <c r="F1899" s="20"/>
      <c r="G1899" s="20"/>
      <c r="H1899" s="20"/>
      <c r="I1899" s="39"/>
      <c r="J1899" s="20"/>
      <c r="K1899" s="20"/>
      <c r="L1899" s="20"/>
      <c r="M1899" s="20"/>
      <c r="N1899" s="39"/>
      <c r="O1899" s="20" t="s">
        <v>488</v>
      </c>
      <c r="P1899" s="20" t="s">
        <v>621</v>
      </c>
      <c r="Q1899" s="20" t="s">
        <v>229</v>
      </c>
      <c r="R1899" s="20" t="s">
        <v>2608</v>
      </c>
      <c r="S1899" s="20">
        <v>30392947</v>
      </c>
      <c r="T1899" s="39"/>
      <c r="U1899" s="20"/>
      <c r="V1899" s="20"/>
      <c r="W1899" s="39"/>
      <c r="X1899" s="20"/>
      <c r="Y1899" s="20"/>
      <c r="Z1899" s="20"/>
      <c r="AA1899" s="39"/>
    </row>
    <row r="1900" spans="2:27" ht="15.75" customHeight="1">
      <c r="B1900" s="39"/>
      <c r="C1900" s="20"/>
      <c r="D1900" s="20"/>
      <c r="E1900" s="39"/>
      <c r="F1900" s="20"/>
      <c r="G1900" s="20"/>
      <c r="H1900" s="20"/>
      <c r="I1900" s="39"/>
      <c r="J1900" s="20"/>
      <c r="K1900" s="20"/>
      <c r="L1900" s="20"/>
      <c r="M1900" s="20"/>
      <c r="N1900" s="39"/>
      <c r="O1900" s="20" t="s">
        <v>488</v>
      </c>
      <c r="P1900" s="20" t="s">
        <v>621</v>
      </c>
      <c r="Q1900" s="20" t="s">
        <v>229</v>
      </c>
      <c r="R1900" s="20" t="s">
        <v>229</v>
      </c>
      <c r="S1900" s="20">
        <v>30392955</v>
      </c>
      <c r="T1900" s="39"/>
      <c r="U1900" s="20"/>
      <c r="V1900" s="20"/>
      <c r="W1900" s="39"/>
      <c r="X1900" s="20"/>
      <c r="Y1900" s="20"/>
      <c r="Z1900" s="20"/>
      <c r="AA1900" s="39"/>
    </row>
    <row r="1901" spans="2:27" ht="15.75" customHeight="1">
      <c r="B1901" s="39"/>
      <c r="C1901" s="20"/>
      <c r="D1901" s="20"/>
      <c r="E1901" s="39"/>
      <c r="F1901" s="20"/>
      <c r="G1901" s="20"/>
      <c r="H1901" s="20"/>
      <c r="I1901" s="39"/>
      <c r="J1901" s="20"/>
      <c r="K1901" s="20"/>
      <c r="L1901" s="20"/>
      <c r="M1901" s="20"/>
      <c r="N1901" s="39"/>
      <c r="O1901" s="20" t="s">
        <v>488</v>
      </c>
      <c r="P1901" s="20" t="s">
        <v>621</v>
      </c>
      <c r="Q1901" s="20" t="s">
        <v>229</v>
      </c>
      <c r="R1901" s="20" t="s">
        <v>2609</v>
      </c>
      <c r="S1901" s="20">
        <v>30392999</v>
      </c>
      <c r="T1901" s="39"/>
      <c r="U1901" s="20"/>
      <c r="V1901" s="20"/>
      <c r="W1901" s="39"/>
      <c r="X1901" s="20"/>
      <c r="Y1901" s="20"/>
      <c r="Z1901" s="20"/>
      <c r="AA1901" s="39"/>
    </row>
    <row r="1902" spans="2:27" ht="15.75" customHeight="1">
      <c r="B1902" s="39"/>
      <c r="C1902" s="20"/>
      <c r="D1902" s="20"/>
      <c r="E1902" s="39"/>
      <c r="F1902" s="20"/>
      <c r="G1902" s="20"/>
      <c r="H1902" s="20"/>
      <c r="I1902" s="39"/>
      <c r="J1902" s="20"/>
      <c r="K1902" s="20"/>
      <c r="L1902" s="20"/>
      <c r="M1902" s="20"/>
      <c r="N1902" s="39"/>
      <c r="O1902" s="20" t="s">
        <v>488</v>
      </c>
      <c r="P1902" s="20" t="s">
        <v>621</v>
      </c>
      <c r="Q1902" s="20" t="s">
        <v>229</v>
      </c>
      <c r="R1902" s="20" t="s">
        <v>2610</v>
      </c>
      <c r="S1902" s="20">
        <v>30392963</v>
      </c>
      <c r="T1902" s="39"/>
      <c r="U1902" s="20"/>
      <c r="V1902" s="20"/>
      <c r="W1902" s="39"/>
      <c r="X1902" s="20"/>
      <c r="Y1902" s="20"/>
      <c r="Z1902" s="20"/>
      <c r="AA1902" s="39"/>
    </row>
    <row r="1903" spans="2:27" ht="15.75" customHeight="1">
      <c r="B1903" s="39"/>
      <c r="C1903" s="20"/>
      <c r="D1903" s="20"/>
      <c r="E1903" s="39"/>
      <c r="F1903" s="20"/>
      <c r="G1903" s="20"/>
      <c r="H1903" s="20"/>
      <c r="I1903" s="39"/>
      <c r="J1903" s="20"/>
      <c r="K1903" s="20"/>
      <c r="L1903" s="20"/>
      <c r="M1903" s="20"/>
      <c r="N1903" s="39"/>
      <c r="O1903" s="20" t="s">
        <v>488</v>
      </c>
      <c r="P1903" s="20" t="s">
        <v>621</v>
      </c>
      <c r="Q1903" s="20" t="s">
        <v>229</v>
      </c>
      <c r="R1903" s="20" t="s">
        <v>2611</v>
      </c>
      <c r="S1903" s="20">
        <v>30392971</v>
      </c>
      <c r="T1903" s="39"/>
      <c r="U1903" s="20"/>
      <c r="V1903" s="20"/>
      <c r="W1903" s="39"/>
      <c r="X1903" s="20"/>
      <c r="Y1903" s="20"/>
      <c r="Z1903" s="20"/>
      <c r="AA1903" s="39"/>
    </row>
    <row r="1904" spans="2:27" ht="15.75" customHeight="1">
      <c r="B1904" s="39"/>
      <c r="C1904" s="20"/>
      <c r="D1904" s="20"/>
      <c r="E1904" s="39"/>
      <c r="F1904" s="20"/>
      <c r="G1904" s="20"/>
      <c r="H1904" s="20"/>
      <c r="I1904" s="39"/>
      <c r="J1904" s="20"/>
      <c r="K1904" s="20"/>
      <c r="L1904" s="20"/>
      <c r="M1904" s="20"/>
      <c r="N1904" s="39"/>
      <c r="O1904" s="20" t="s">
        <v>488</v>
      </c>
      <c r="P1904" s="20" t="s">
        <v>621</v>
      </c>
      <c r="Q1904" s="20" t="s">
        <v>229</v>
      </c>
      <c r="R1904" s="20" t="s">
        <v>2612</v>
      </c>
      <c r="S1904" s="20">
        <v>30392979</v>
      </c>
      <c r="T1904" s="39"/>
      <c r="U1904" s="20"/>
      <c r="V1904" s="20"/>
      <c r="W1904" s="39"/>
      <c r="X1904" s="20"/>
      <c r="Y1904" s="20"/>
      <c r="Z1904" s="20"/>
      <c r="AA1904" s="39"/>
    </row>
    <row r="1905" spans="2:27" ht="15.75" customHeight="1">
      <c r="B1905" s="39"/>
      <c r="C1905" s="20"/>
      <c r="D1905" s="20"/>
      <c r="E1905" s="39"/>
      <c r="F1905" s="20"/>
      <c r="G1905" s="20"/>
      <c r="H1905" s="20"/>
      <c r="I1905" s="39"/>
      <c r="J1905" s="20"/>
      <c r="K1905" s="20"/>
      <c r="L1905" s="20"/>
      <c r="M1905" s="20"/>
      <c r="N1905" s="39"/>
      <c r="O1905" s="20" t="s">
        <v>488</v>
      </c>
      <c r="P1905" s="20" t="s">
        <v>621</v>
      </c>
      <c r="Q1905" s="20" t="s">
        <v>229</v>
      </c>
      <c r="R1905" s="20" t="s">
        <v>2613</v>
      </c>
      <c r="S1905" s="20">
        <v>30392987</v>
      </c>
      <c r="T1905" s="39"/>
      <c r="U1905" s="20"/>
      <c r="V1905" s="20"/>
      <c r="W1905" s="39"/>
      <c r="X1905" s="20"/>
      <c r="Y1905" s="20"/>
      <c r="Z1905" s="20"/>
      <c r="AA1905" s="39"/>
    </row>
    <row r="1906" spans="2:27" ht="15.75" customHeight="1">
      <c r="B1906" s="39"/>
      <c r="C1906" s="20"/>
      <c r="D1906" s="20"/>
      <c r="E1906" s="39"/>
      <c r="F1906" s="20"/>
      <c r="G1906" s="20"/>
      <c r="H1906" s="20"/>
      <c r="I1906" s="39"/>
      <c r="J1906" s="20"/>
      <c r="K1906" s="20"/>
      <c r="L1906" s="20"/>
      <c r="M1906" s="20"/>
      <c r="N1906" s="39"/>
      <c r="O1906" s="20" t="s">
        <v>488</v>
      </c>
      <c r="P1906" s="20" t="s">
        <v>621</v>
      </c>
      <c r="Q1906" s="20" t="s">
        <v>229</v>
      </c>
      <c r="R1906" s="20" t="s">
        <v>2614</v>
      </c>
      <c r="S1906" s="20">
        <v>30392994</v>
      </c>
      <c r="T1906" s="39"/>
      <c r="U1906" s="20"/>
      <c r="V1906" s="20"/>
      <c r="W1906" s="39"/>
      <c r="X1906" s="20"/>
      <c r="Y1906" s="20"/>
      <c r="Z1906" s="20"/>
      <c r="AA1906" s="39"/>
    </row>
    <row r="1907" spans="2:27" ht="15.75" customHeight="1">
      <c r="B1907" s="39"/>
      <c r="C1907" s="20"/>
      <c r="D1907" s="20"/>
      <c r="E1907" s="39"/>
      <c r="F1907" s="20"/>
      <c r="G1907" s="20"/>
      <c r="H1907" s="20"/>
      <c r="I1907" s="39"/>
      <c r="J1907" s="20"/>
      <c r="K1907" s="20"/>
      <c r="L1907" s="20"/>
      <c r="M1907" s="20"/>
      <c r="N1907" s="39"/>
      <c r="O1907" s="20" t="s">
        <v>488</v>
      </c>
      <c r="P1907" s="20" t="s">
        <v>621</v>
      </c>
      <c r="Q1907" s="20" t="s">
        <v>999</v>
      </c>
      <c r="R1907" s="20" t="s">
        <v>2615</v>
      </c>
      <c r="S1907" s="20">
        <v>30393613</v>
      </c>
      <c r="T1907" s="39"/>
      <c r="U1907" s="20"/>
      <c r="V1907" s="20"/>
      <c r="W1907" s="39"/>
      <c r="X1907" s="20"/>
      <c r="Y1907" s="20"/>
      <c r="Z1907" s="20"/>
      <c r="AA1907" s="39"/>
    </row>
    <row r="1908" spans="2:27" ht="15.75" customHeight="1">
      <c r="B1908" s="39"/>
      <c r="C1908" s="20"/>
      <c r="D1908" s="20"/>
      <c r="E1908" s="39"/>
      <c r="F1908" s="20"/>
      <c r="G1908" s="20"/>
      <c r="H1908" s="20"/>
      <c r="I1908" s="39"/>
      <c r="J1908" s="20"/>
      <c r="K1908" s="20"/>
      <c r="L1908" s="20"/>
      <c r="M1908" s="20"/>
      <c r="N1908" s="39"/>
      <c r="O1908" s="20" t="s">
        <v>488</v>
      </c>
      <c r="P1908" s="20" t="s">
        <v>621</v>
      </c>
      <c r="Q1908" s="20" t="s">
        <v>999</v>
      </c>
      <c r="R1908" s="20" t="s">
        <v>2616</v>
      </c>
      <c r="S1908" s="20">
        <v>30393619</v>
      </c>
      <c r="T1908" s="39"/>
      <c r="U1908" s="20"/>
      <c r="V1908" s="20"/>
      <c r="W1908" s="39"/>
      <c r="X1908" s="20"/>
      <c r="Y1908" s="20"/>
      <c r="Z1908" s="20"/>
      <c r="AA1908" s="39"/>
    </row>
    <row r="1909" spans="2:27" ht="15.75" customHeight="1">
      <c r="B1909" s="39"/>
      <c r="C1909" s="20"/>
      <c r="D1909" s="20"/>
      <c r="E1909" s="39"/>
      <c r="F1909" s="20"/>
      <c r="G1909" s="20"/>
      <c r="H1909" s="20"/>
      <c r="I1909" s="39"/>
      <c r="J1909" s="20"/>
      <c r="K1909" s="20"/>
      <c r="L1909" s="20"/>
      <c r="M1909" s="20"/>
      <c r="N1909" s="39"/>
      <c r="O1909" s="20" t="s">
        <v>488</v>
      </c>
      <c r="P1909" s="20" t="s">
        <v>621</v>
      </c>
      <c r="Q1909" s="20" t="s">
        <v>999</v>
      </c>
      <c r="R1909" s="20" t="s">
        <v>2617</v>
      </c>
      <c r="S1909" s="20">
        <v>30393617</v>
      </c>
      <c r="T1909" s="39"/>
      <c r="U1909" s="20"/>
      <c r="V1909" s="20"/>
      <c r="W1909" s="39"/>
      <c r="X1909" s="20"/>
      <c r="Y1909" s="20"/>
      <c r="Z1909" s="20"/>
      <c r="AA1909" s="39"/>
    </row>
    <row r="1910" spans="2:27" ht="15.75" customHeight="1">
      <c r="B1910" s="39"/>
      <c r="C1910" s="20"/>
      <c r="D1910" s="20"/>
      <c r="E1910" s="39"/>
      <c r="F1910" s="20"/>
      <c r="G1910" s="20"/>
      <c r="H1910" s="20"/>
      <c r="I1910" s="39"/>
      <c r="J1910" s="20"/>
      <c r="K1910" s="20"/>
      <c r="L1910" s="20"/>
      <c r="M1910" s="20"/>
      <c r="N1910" s="39"/>
      <c r="O1910" s="20" t="s">
        <v>488</v>
      </c>
      <c r="P1910" s="20" t="s">
        <v>621</v>
      </c>
      <c r="Q1910" s="20" t="s">
        <v>999</v>
      </c>
      <c r="R1910" s="20" t="s">
        <v>2618</v>
      </c>
      <c r="S1910" s="20">
        <v>30393623</v>
      </c>
      <c r="T1910" s="39"/>
      <c r="U1910" s="20"/>
      <c r="V1910" s="20"/>
      <c r="W1910" s="39"/>
      <c r="X1910" s="20"/>
      <c r="Y1910" s="20"/>
      <c r="Z1910" s="20"/>
      <c r="AA1910" s="39"/>
    </row>
    <row r="1911" spans="2:27" ht="15.75" customHeight="1">
      <c r="B1911" s="39"/>
      <c r="C1911" s="20"/>
      <c r="D1911" s="20"/>
      <c r="E1911" s="39"/>
      <c r="F1911" s="20"/>
      <c r="G1911" s="20"/>
      <c r="H1911" s="20"/>
      <c r="I1911" s="39"/>
      <c r="J1911" s="20"/>
      <c r="K1911" s="20"/>
      <c r="L1911" s="20"/>
      <c r="M1911" s="20"/>
      <c r="N1911" s="39"/>
      <c r="O1911" s="20" t="s">
        <v>488</v>
      </c>
      <c r="P1911" s="20" t="s">
        <v>621</v>
      </c>
      <c r="Q1911" s="20" t="s">
        <v>999</v>
      </c>
      <c r="R1911" s="20" t="s">
        <v>2619</v>
      </c>
      <c r="S1911" s="20">
        <v>30393699</v>
      </c>
      <c r="T1911" s="39"/>
      <c r="U1911" s="20"/>
      <c r="V1911" s="20"/>
      <c r="W1911" s="39"/>
      <c r="X1911" s="20"/>
      <c r="Y1911" s="20"/>
      <c r="Z1911" s="20"/>
      <c r="AA1911" s="39"/>
    </row>
    <row r="1912" spans="2:27" ht="15.75" customHeight="1">
      <c r="B1912" s="39"/>
      <c r="C1912" s="20"/>
      <c r="D1912" s="20"/>
      <c r="E1912" s="39"/>
      <c r="F1912" s="20"/>
      <c r="G1912" s="20"/>
      <c r="H1912" s="20"/>
      <c r="I1912" s="39"/>
      <c r="J1912" s="20"/>
      <c r="K1912" s="20"/>
      <c r="L1912" s="20"/>
      <c r="M1912" s="20"/>
      <c r="N1912" s="39"/>
      <c r="O1912" s="20" t="s">
        <v>488</v>
      </c>
      <c r="P1912" s="20" t="s">
        <v>621</v>
      </c>
      <c r="Q1912" s="20" t="s">
        <v>999</v>
      </c>
      <c r="R1912" s="20" t="s">
        <v>1109</v>
      </c>
      <c r="S1912" s="20">
        <v>30393635</v>
      </c>
      <c r="T1912" s="39"/>
      <c r="U1912" s="20"/>
      <c r="V1912" s="20"/>
      <c r="W1912" s="39"/>
      <c r="X1912" s="20"/>
      <c r="Y1912" s="20"/>
      <c r="Z1912" s="20"/>
      <c r="AA1912" s="39"/>
    </row>
    <row r="1913" spans="2:27" ht="15.75" customHeight="1">
      <c r="B1913" s="39"/>
      <c r="C1913" s="20"/>
      <c r="D1913" s="20"/>
      <c r="E1913" s="39"/>
      <c r="F1913" s="20"/>
      <c r="G1913" s="20"/>
      <c r="H1913" s="20"/>
      <c r="I1913" s="39"/>
      <c r="J1913" s="20"/>
      <c r="K1913" s="20"/>
      <c r="L1913" s="20"/>
      <c r="M1913" s="20"/>
      <c r="N1913" s="39"/>
      <c r="O1913" s="20" t="s">
        <v>488</v>
      </c>
      <c r="P1913" s="20" t="s">
        <v>621</v>
      </c>
      <c r="Q1913" s="20" t="s">
        <v>999</v>
      </c>
      <c r="R1913" s="20" t="s">
        <v>2620</v>
      </c>
      <c r="S1913" s="20">
        <v>30393641</v>
      </c>
      <c r="T1913" s="39"/>
      <c r="U1913" s="20"/>
      <c r="V1913" s="20"/>
      <c r="W1913" s="39"/>
      <c r="X1913" s="20"/>
      <c r="Y1913" s="20"/>
      <c r="Z1913" s="20"/>
      <c r="AA1913" s="39"/>
    </row>
    <row r="1914" spans="2:27" ht="15.75" customHeight="1">
      <c r="B1914" s="39"/>
      <c r="C1914" s="20"/>
      <c r="D1914" s="20"/>
      <c r="E1914" s="39"/>
      <c r="F1914" s="20"/>
      <c r="G1914" s="20"/>
      <c r="H1914" s="20"/>
      <c r="I1914" s="39"/>
      <c r="J1914" s="20"/>
      <c r="K1914" s="20"/>
      <c r="L1914" s="20"/>
      <c r="M1914" s="20"/>
      <c r="N1914" s="39"/>
      <c r="O1914" s="20" t="s">
        <v>488</v>
      </c>
      <c r="P1914" s="20" t="s">
        <v>621</v>
      </c>
      <c r="Q1914" s="20" t="s">
        <v>999</v>
      </c>
      <c r="R1914" s="20" t="s">
        <v>2621</v>
      </c>
      <c r="S1914" s="20">
        <v>30393647</v>
      </c>
      <c r="T1914" s="39"/>
      <c r="U1914" s="20"/>
      <c r="V1914" s="20"/>
      <c r="W1914" s="39"/>
      <c r="X1914" s="20"/>
      <c r="Y1914" s="20"/>
      <c r="Z1914" s="20"/>
      <c r="AA1914" s="39"/>
    </row>
    <row r="1915" spans="2:27" ht="15.75" customHeight="1">
      <c r="B1915" s="39"/>
      <c r="C1915" s="20"/>
      <c r="D1915" s="20"/>
      <c r="E1915" s="39"/>
      <c r="F1915" s="20"/>
      <c r="G1915" s="20"/>
      <c r="H1915" s="20"/>
      <c r="I1915" s="39"/>
      <c r="J1915" s="20"/>
      <c r="K1915" s="20"/>
      <c r="L1915" s="20"/>
      <c r="M1915" s="20"/>
      <c r="N1915" s="39"/>
      <c r="O1915" s="20" t="s">
        <v>488</v>
      </c>
      <c r="P1915" s="20" t="s">
        <v>621</v>
      </c>
      <c r="Q1915" s="20" t="s">
        <v>999</v>
      </c>
      <c r="R1915" s="20" t="s">
        <v>2622</v>
      </c>
      <c r="S1915" s="20">
        <v>30393653</v>
      </c>
      <c r="T1915" s="39"/>
      <c r="U1915" s="20"/>
      <c r="V1915" s="20"/>
      <c r="W1915" s="39"/>
      <c r="X1915" s="20"/>
      <c r="Y1915" s="20"/>
      <c r="Z1915" s="20"/>
      <c r="AA1915" s="39"/>
    </row>
    <row r="1916" spans="2:27" ht="15.75" customHeight="1">
      <c r="B1916" s="39"/>
      <c r="C1916" s="20"/>
      <c r="D1916" s="20"/>
      <c r="E1916" s="39"/>
      <c r="F1916" s="20"/>
      <c r="G1916" s="20"/>
      <c r="H1916" s="20"/>
      <c r="I1916" s="39"/>
      <c r="J1916" s="20"/>
      <c r="K1916" s="20"/>
      <c r="L1916" s="20"/>
      <c r="M1916" s="20"/>
      <c r="N1916" s="39"/>
      <c r="O1916" s="20" t="s">
        <v>488</v>
      </c>
      <c r="P1916" s="20" t="s">
        <v>621</v>
      </c>
      <c r="Q1916" s="20" t="s">
        <v>999</v>
      </c>
      <c r="R1916" s="20" t="s">
        <v>2623</v>
      </c>
      <c r="S1916" s="20">
        <v>30393659</v>
      </c>
      <c r="T1916" s="39"/>
      <c r="U1916" s="20"/>
      <c r="V1916" s="20"/>
      <c r="W1916" s="39"/>
      <c r="X1916" s="20"/>
      <c r="Y1916" s="20"/>
      <c r="Z1916" s="20"/>
      <c r="AA1916" s="39"/>
    </row>
    <row r="1917" spans="2:27" ht="15.75" customHeight="1">
      <c r="B1917" s="39"/>
      <c r="C1917" s="20"/>
      <c r="D1917" s="20"/>
      <c r="E1917" s="39"/>
      <c r="F1917" s="20"/>
      <c r="G1917" s="20"/>
      <c r="H1917" s="20"/>
      <c r="I1917" s="39"/>
      <c r="J1917" s="20"/>
      <c r="K1917" s="20"/>
      <c r="L1917" s="20"/>
      <c r="M1917" s="20"/>
      <c r="N1917" s="39"/>
      <c r="O1917" s="20" t="s">
        <v>488</v>
      </c>
      <c r="P1917" s="20" t="s">
        <v>621</v>
      </c>
      <c r="Q1917" s="20" t="s">
        <v>999</v>
      </c>
      <c r="R1917" s="20" t="s">
        <v>2624</v>
      </c>
      <c r="S1917" s="20">
        <v>30393665</v>
      </c>
      <c r="T1917" s="39"/>
      <c r="U1917" s="20"/>
      <c r="V1917" s="20"/>
      <c r="W1917" s="39"/>
      <c r="X1917" s="20"/>
      <c r="Y1917" s="20"/>
      <c r="Z1917" s="20"/>
      <c r="AA1917" s="39"/>
    </row>
    <row r="1918" spans="2:27" ht="15.75" customHeight="1">
      <c r="B1918" s="39"/>
      <c r="C1918" s="20"/>
      <c r="D1918" s="20"/>
      <c r="E1918" s="39"/>
      <c r="F1918" s="20"/>
      <c r="G1918" s="20"/>
      <c r="H1918" s="20"/>
      <c r="I1918" s="39"/>
      <c r="J1918" s="20"/>
      <c r="K1918" s="20"/>
      <c r="L1918" s="20"/>
      <c r="M1918" s="20"/>
      <c r="N1918" s="39"/>
      <c r="O1918" s="20" t="s">
        <v>488</v>
      </c>
      <c r="P1918" s="20" t="s">
        <v>621</v>
      </c>
      <c r="Q1918" s="20" t="s">
        <v>999</v>
      </c>
      <c r="R1918" s="20" t="s">
        <v>2625</v>
      </c>
      <c r="S1918" s="20">
        <v>30393671</v>
      </c>
      <c r="T1918" s="39"/>
      <c r="U1918" s="20"/>
      <c r="V1918" s="20"/>
      <c r="W1918" s="39"/>
      <c r="X1918" s="20"/>
      <c r="Y1918" s="20"/>
      <c r="Z1918" s="20"/>
      <c r="AA1918" s="39"/>
    </row>
    <row r="1919" spans="2:27" ht="15.75" customHeight="1">
      <c r="B1919" s="39"/>
      <c r="C1919" s="20"/>
      <c r="D1919" s="20"/>
      <c r="E1919" s="39"/>
      <c r="F1919" s="20"/>
      <c r="G1919" s="20"/>
      <c r="H1919" s="20"/>
      <c r="I1919" s="39"/>
      <c r="J1919" s="20"/>
      <c r="K1919" s="20"/>
      <c r="L1919" s="20"/>
      <c r="M1919" s="20"/>
      <c r="N1919" s="39"/>
      <c r="O1919" s="20" t="s">
        <v>488</v>
      </c>
      <c r="P1919" s="20" t="s">
        <v>621</v>
      </c>
      <c r="Q1919" s="20" t="s">
        <v>999</v>
      </c>
      <c r="R1919" s="20" t="s">
        <v>1397</v>
      </c>
      <c r="S1919" s="20">
        <v>30393677</v>
      </c>
      <c r="T1919" s="39"/>
      <c r="U1919" s="20"/>
      <c r="V1919" s="20"/>
      <c r="W1919" s="39"/>
      <c r="X1919" s="20"/>
      <c r="Y1919" s="20"/>
      <c r="Z1919" s="20"/>
      <c r="AA1919" s="39"/>
    </row>
    <row r="1920" spans="2:27" ht="15.75" customHeight="1">
      <c r="B1920" s="39"/>
      <c r="C1920" s="20"/>
      <c r="D1920" s="20"/>
      <c r="E1920" s="39"/>
      <c r="F1920" s="20"/>
      <c r="G1920" s="20"/>
      <c r="H1920" s="20"/>
      <c r="I1920" s="39"/>
      <c r="J1920" s="20"/>
      <c r="K1920" s="20"/>
      <c r="L1920" s="20"/>
      <c r="M1920" s="20"/>
      <c r="N1920" s="39"/>
      <c r="O1920" s="20" t="s">
        <v>488</v>
      </c>
      <c r="P1920" s="20" t="s">
        <v>621</v>
      </c>
      <c r="Q1920" s="20" t="s">
        <v>999</v>
      </c>
      <c r="R1920" s="20" t="s">
        <v>983</v>
      </c>
      <c r="S1920" s="20">
        <v>30393683</v>
      </c>
      <c r="T1920" s="39"/>
      <c r="U1920" s="20"/>
      <c r="V1920" s="20"/>
      <c r="W1920" s="39"/>
      <c r="X1920" s="20"/>
      <c r="Y1920" s="20"/>
      <c r="Z1920" s="20"/>
      <c r="AA1920" s="39"/>
    </row>
    <row r="1921" spans="2:27" ht="15.75" customHeight="1">
      <c r="B1921" s="39"/>
      <c r="C1921" s="20"/>
      <c r="D1921" s="20"/>
      <c r="E1921" s="39"/>
      <c r="F1921" s="20"/>
      <c r="G1921" s="20"/>
      <c r="H1921" s="20"/>
      <c r="I1921" s="39"/>
      <c r="J1921" s="20"/>
      <c r="K1921" s="20"/>
      <c r="L1921" s="20"/>
      <c r="M1921" s="20"/>
      <c r="N1921" s="39"/>
      <c r="O1921" s="20" t="s">
        <v>488</v>
      </c>
      <c r="P1921" s="20" t="s">
        <v>621</v>
      </c>
      <c r="Q1921" s="20" t="s">
        <v>999</v>
      </c>
      <c r="R1921" s="20" t="s">
        <v>2626</v>
      </c>
      <c r="S1921" s="20">
        <v>30393689</v>
      </c>
      <c r="T1921" s="39"/>
      <c r="U1921" s="20"/>
      <c r="V1921" s="20"/>
      <c r="W1921" s="39"/>
      <c r="X1921" s="20"/>
      <c r="Y1921" s="20"/>
      <c r="Z1921" s="20"/>
      <c r="AA1921" s="39"/>
    </row>
    <row r="1922" spans="2:27" ht="15.75" customHeight="1">
      <c r="B1922" s="39"/>
      <c r="C1922" s="20"/>
      <c r="D1922" s="20"/>
      <c r="E1922" s="39"/>
      <c r="F1922" s="20"/>
      <c r="G1922" s="20"/>
      <c r="H1922" s="20"/>
      <c r="I1922" s="39"/>
      <c r="J1922" s="20"/>
      <c r="K1922" s="20"/>
      <c r="L1922" s="20"/>
      <c r="M1922" s="20"/>
      <c r="N1922" s="39"/>
      <c r="O1922" s="20" t="s">
        <v>488</v>
      </c>
      <c r="P1922" s="20" t="s">
        <v>621</v>
      </c>
      <c r="Q1922" s="20" t="s">
        <v>999</v>
      </c>
      <c r="R1922" s="20" t="s">
        <v>2627</v>
      </c>
      <c r="S1922" s="20">
        <v>30393695</v>
      </c>
      <c r="T1922" s="39"/>
      <c r="U1922" s="20"/>
      <c r="V1922" s="20"/>
      <c r="W1922" s="39"/>
      <c r="X1922" s="20"/>
      <c r="Y1922" s="20"/>
      <c r="Z1922" s="20"/>
      <c r="AA1922" s="39"/>
    </row>
    <row r="1923" spans="2:27" ht="15.75" customHeight="1">
      <c r="B1923" s="39"/>
      <c r="C1923" s="20"/>
      <c r="D1923" s="20"/>
      <c r="E1923" s="39"/>
      <c r="F1923" s="20"/>
      <c r="G1923" s="20"/>
      <c r="H1923" s="20"/>
      <c r="I1923" s="39"/>
      <c r="J1923" s="20"/>
      <c r="K1923" s="20"/>
      <c r="L1923" s="20"/>
      <c r="M1923" s="20"/>
      <c r="N1923" s="39"/>
      <c r="O1923" s="20" t="s">
        <v>488</v>
      </c>
      <c r="P1923" s="20" t="s">
        <v>621</v>
      </c>
      <c r="Q1923" s="20" t="s">
        <v>1000</v>
      </c>
      <c r="R1923" s="20" t="s">
        <v>2628</v>
      </c>
      <c r="S1923" s="20">
        <v>30395811</v>
      </c>
      <c r="T1923" s="39"/>
      <c r="U1923" s="20"/>
      <c r="V1923" s="20"/>
      <c r="W1923" s="39"/>
      <c r="X1923" s="20"/>
      <c r="Y1923" s="20"/>
      <c r="Z1923" s="20"/>
      <c r="AA1923" s="39"/>
    </row>
    <row r="1924" spans="2:27" ht="15.75" customHeight="1">
      <c r="B1924" s="39"/>
      <c r="C1924" s="20"/>
      <c r="D1924" s="20"/>
      <c r="E1924" s="39"/>
      <c r="F1924" s="20"/>
      <c r="G1924" s="20"/>
      <c r="H1924" s="20"/>
      <c r="I1924" s="39"/>
      <c r="J1924" s="20"/>
      <c r="K1924" s="20"/>
      <c r="L1924" s="20"/>
      <c r="M1924" s="20"/>
      <c r="N1924" s="39"/>
      <c r="O1924" s="20" t="s">
        <v>488</v>
      </c>
      <c r="P1924" s="20" t="s">
        <v>621</v>
      </c>
      <c r="Q1924" s="20" t="s">
        <v>1000</v>
      </c>
      <c r="R1924" s="20" t="s">
        <v>2629</v>
      </c>
      <c r="S1924" s="20">
        <v>30395823</v>
      </c>
      <c r="T1924" s="39"/>
      <c r="U1924" s="20"/>
      <c r="V1924" s="20"/>
      <c r="W1924" s="39"/>
      <c r="X1924" s="20"/>
      <c r="Y1924" s="20"/>
      <c r="Z1924" s="20"/>
      <c r="AA1924" s="39"/>
    </row>
    <row r="1925" spans="2:27" ht="15.75" customHeight="1">
      <c r="B1925" s="39"/>
      <c r="C1925" s="20"/>
      <c r="D1925" s="20"/>
      <c r="E1925" s="39"/>
      <c r="F1925" s="20"/>
      <c r="G1925" s="20"/>
      <c r="H1925" s="20"/>
      <c r="I1925" s="39"/>
      <c r="J1925" s="20"/>
      <c r="K1925" s="20"/>
      <c r="L1925" s="20"/>
      <c r="M1925" s="20"/>
      <c r="N1925" s="39"/>
      <c r="O1925" s="20" t="s">
        <v>488</v>
      </c>
      <c r="P1925" s="20" t="s">
        <v>621</v>
      </c>
      <c r="Q1925" s="20" t="s">
        <v>1000</v>
      </c>
      <c r="R1925" s="20" t="s">
        <v>2630</v>
      </c>
      <c r="S1925" s="20">
        <v>30395835</v>
      </c>
      <c r="T1925" s="39"/>
      <c r="U1925" s="20"/>
      <c r="V1925" s="20"/>
      <c r="W1925" s="39"/>
      <c r="X1925" s="20"/>
      <c r="Y1925" s="20"/>
      <c r="Z1925" s="20"/>
      <c r="AA1925" s="39"/>
    </row>
    <row r="1926" spans="2:27" ht="15.75" customHeight="1">
      <c r="B1926" s="39"/>
      <c r="C1926" s="20"/>
      <c r="D1926" s="20"/>
      <c r="E1926" s="39"/>
      <c r="F1926" s="20"/>
      <c r="G1926" s="20"/>
      <c r="H1926" s="20"/>
      <c r="I1926" s="39"/>
      <c r="J1926" s="20"/>
      <c r="K1926" s="20"/>
      <c r="L1926" s="20"/>
      <c r="M1926" s="20"/>
      <c r="N1926" s="39"/>
      <c r="O1926" s="20" t="s">
        <v>488</v>
      </c>
      <c r="P1926" s="20" t="s">
        <v>621</v>
      </c>
      <c r="Q1926" s="20" t="s">
        <v>1000</v>
      </c>
      <c r="R1926" s="20" t="s">
        <v>2631</v>
      </c>
      <c r="S1926" s="20">
        <v>30395847</v>
      </c>
      <c r="T1926" s="39"/>
      <c r="U1926" s="20"/>
      <c r="V1926" s="20"/>
      <c r="W1926" s="39"/>
      <c r="X1926" s="20"/>
      <c r="Y1926" s="20"/>
      <c r="Z1926" s="20"/>
      <c r="AA1926" s="39"/>
    </row>
    <row r="1927" spans="2:27" ht="15.75" customHeight="1">
      <c r="B1927" s="39"/>
      <c r="C1927" s="20"/>
      <c r="D1927" s="20"/>
      <c r="E1927" s="39"/>
      <c r="F1927" s="20"/>
      <c r="G1927" s="20"/>
      <c r="H1927" s="20"/>
      <c r="I1927" s="39"/>
      <c r="J1927" s="20"/>
      <c r="K1927" s="20"/>
      <c r="L1927" s="20"/>
      <c r="M1927" s="20"/>
      <c r="N1927" s="39"/>
      <c r="O1927" s="20" t="s">
        <v>488</v>
      </c>
      <c r="P1927" s="20" t="s">
        <v>621</v>
      </c>
      <c r="Q1927" s="20" t="s">
        <v>1000</v>
      </c>
      <c r="R1927" s="20" t="s">
        <v>2632</v>
      </c>
      <c r="S1927" s="20">
        <v>30395859</v>
      </c>
      <c r="T1927" s="39"/>
      <c r="U1927" s="20"/>
      <c r="V1927" s="20"/>
      <c r="W1927" s="39"/>
      <c r="X1927" s="20"/>
      <c r="Y1927" s="20"/>
      <c r="Z1927" s="20"/>
      <c r="AA1927" s="39"/>
    </row>
    <row r="1928" spans="2:27" ht="15.75" customHeight="1">
      <c r="B1928" s="39"/>
      <c r="C1928" s="20"/>
      <c r="D1928" s="20"/>
      <c r="E1928" s="39"/>
      <c r="F1928" s="20"/>
      <c r="G1928" s="20"/>
      <c r="H1928" s="20"/>
      <c r="I1928" s="39"/>
      <c r="J1928" s="20"/>
      <c r="K1928" s="20"/>
      <c r="L1928" s="20"/>
      <c r="M1928" s="20"/>
      <c r="N1928" s="39"/>
      <c r="O1928" s="20" t="s">
        <v>488</v>
      </c>
      <c r="P1928" s="20" t="s">
        <v>621</v>
      </c>
      <c r="Q1928" s="20" t="s">
        <v>1000</v>
      </c>
      <c r="R1928" s="20" t="s">
        <v>2633</v>
      </c>
      <c r="S1928" s="20">
        <v>30395871</v>
      </c>
      <c r="T1928" s="39"/>
      <c r="U1928" s="20"/>
      <c r="V1928" s="20"/>
      <c r="W1928" s="39"/>
      <c r="X1928" s="20"/>
      <c r="Y1928" s="20"/>
      <c r="Z1928" s="20"/>
      <c r="AA1928" s="39"/>
    </row>
    <row r="1929" spans="2:27" ht="15.75" customHeight="1">
      <c r="B1929" s="39"/>
      <c r="C1929" s="20"/>
      <c r="D1929" s="20"/>
      <c r="E1929" s="39"/>
      <c r="F1929" s="20"/>
      <c r="G1929" s="20"/>
      <c r="H1929" s="20"/>
      <c r="I1929" s="39"/>
      <c r="J1929" s="20"/>
      <c r="K1929" s="20"/>
      <c r="L1929" s="20"/>
      <c r="M1929" s="20"/>
      <c r="N1929" s="39"/>
      <c r="O1929" s="20" t="s">
        <v>488</v>
      </c>
      <c r="P1929" s="20" t="s">
        <v>621</v>
      </c>
      <c r="Q1929" s="20" t="s">
        <v>1000</v>
      </c>
      <c r="R1929" s="20" t="s">
        <v>2634</v>
      </c>
      <c r="S1929" s="20">
        <v>30395899</v>
      </c>
      <c r="T1929" s="39"/>
      <c r="U1929" s="20"/>
      <c r="V1929" s="20"/>
      <c r="W1929" s="39"/>
      <c r="X1929" s="20"/>
      <c r="Y1929" s="20"/>
      <c r="Z1929" s="20"/>
      <c r="AA1929" s="39"/>
    </row>
    <row r="1930" spans="2:27" ht="15.75" customHeight="1">
      <c r="B1930" s="39"/>
      <c r="C1930" s="20"/>
      <c r="D1930" s="20"/>
      <c r="E1930" s="39"/>
      <c r="F1930" s="20"/>
      <c r="G1930" s="20"/>
      <c r="H1930" s="20"/>
      <c r="I1930" s="39"/>
      <c r="J1930" s="20"/>
      <c r="K1930" s="20"/>
      <c r="L1930" s="20"/>
      <c r="M1930" s="20"/>
      <c r="N1930" s="39"/>
      <c r="O1930" s="20" t="s">
        <v>488</v>
      </c>
      <c r="P1930" s="20" t="s">
        <v>621</v>
      </c>
      <c r="Q1930" s="20" t="s">
        <v>1000</v>
      </c>
      <c r="R1930" s="20" t="s">
        <v>2635</v>
      </c>
      <c r="S1930" s="20">
        <v>30395883</v>
      </c>
      <c r="T1930" s="39"/>
      <c r="U1930" s="20"/>
      <c r="V1930" s="20"/>
      <c r="W1930" s="39"/>
      <c r="X1930" s="20"/>
      <c r="Y1930" s="20"/>
      <c r="Z1930" s="20"/>
      <c r="AA1930" s="39"/>
    </row>
    <row r="1931" spans="2:27" ht="15.75" customHeight="1">
      <c r="B1931" s="39"/>
      <c r="C1931" s="20"/>
      <c r="D1931" s="20"/>
      <c r="E1931" s="39"/>
      <c r="F1931" s="20"/>
      <c r="G1931" s="20"/>
      <c r="H1931" s="20"/>
      <c r="I1931" s="39"/>
      <c r="J1931" s="20"/>
      <c r="K1931" s="20"/>
      <c r="L1931" s="20"/>
      <c r="M1931" s="20"/>
      <c r="N1931" s="39"/>
      <c r="O1931" s="20" t="s">
        <v>488</v>
      </c>
      <c r="P1931" s="20" t="s">
        <v>621</v>
      </c>
      <c r="Q1931" s="20" t="s">
        <v>1002</v>
      </c>
      <c r="R1931" s="20" t="s">
        <v>1857</v>
      </c>
      <c r="S1931" s="20">
        <v>30396117</v>
      </c>
      <c r="T1931" s="39"/>
      <c r="U1931" s="20"/>
      <c r="V1931" s="20"/>
      <c r="W1931" s="39"/>
      <c r="X1931" s="20"/>
      <c r="Y1931" s="20"/>
      <c r="Z1931" s="20"/>
      <c r="AA1931" s="39"/>
    </row>
    <row r="1932" spans="2:27" ht="15.75" customHeight="1">
      <c r="B1932" s="39"/>
      <c r="C1932" s="20"/>
      <c r="D1932" s="20"/>
      <c r="E1932" s="39"/>
      <c r="F1932" s="20"/>
      <c r="G1932" s="20"/>
      <c r="H1932" s="20"/>
      <c r="I1932" s="39"/>
      <c r="J1932" s="20"/>
      <c r="K1932" s="20"/>
      <c r="L1932" s="20"/>
      <c r="M1932" s="20"/>
      <c r="N1932" s="39"/>
      <c r="O1932" s="20" t="s">
        <v>488</v>
      </c>
      <c r="P1932" s="20" t="s">
        <v>621</v>
      </c>
      <c r="Q1932" s="20" t="s">
        <v>1002</v>
      </c>
      <c r="R1932" s="20" t="s">
        <v>2636</v>
      </c>
      <c r="S1932" s="20">
        <v>30396119</v>
      </c>
      <c r="T1932" s="39"/>
      <c r="U1932" s="20"/>
      <c r="V1932" s="20"/>
      <c r="W1932" s="39"/>
      <c r="X1932" s="20"/>
      <c r="Y1932" s="20"/>
      <c r="Z1932" s="20"/>
      <c r="AA1932" s="39"/>
    </row>
    <row r="1933" spans="2:27" ht="15.75" customHeight="1">
      <c r="B1933" s="39"/>
      <c r="C1933" s="20"/>
      <c r="D1933" s="20"/>
      <c r="E1933" s="39"/>
      <c r="F1933" s="20"/>
      <c r="G1933" s="20"/>
      <c r="H1933" s="20"/>
      <c r="I1933" s="39"/>
      <c r="J1933" s="20"/>
      <c r="K1933" s="20"/>
      <c r="L1933" s="20"/>
      <c r="M1933" s="20"/>
      <c r="N1933" s="39"/>
      <c r="O1933" s="20" t="s">
        <v>488</v>
      </c>
      <c r="P1933" s="20" t="s">
        <v>621</v>
      </c>
      <c r="Q1933" s="20" t="s">
        <v>1002</v>
      </c>
      <c r="R1933" s="20" t="s">
        <v>2637</v>
      </c>
      <c r="S1933" s="20">
        <v>30396128</v>
      </c>
      <c r="T1933" s="39"/>
      <c r="U1933" s="20"/>
      <c r="V1933" s="20"/>
      <c r="W1933" s="39"/>
      <c r="X1933" s="20"/>
      <c r="Y1933" s="20"/>
      <c r="Z1933" s="20"/>
      <c r="AA1933" s="39"/>
    </row>
    <row r="1934" spans="2:27" ht="15.75" customHeight="1">
      <c r="B1934" s="39"/>
      <c r="C1934" s="20"/>
      <c r="D1934" s="20"/>
      <c r="E1934" s="39"/>
      <c r="F1934" s="20"/>
      <c r="G1934" s="20"/>
      <c r="H1934" s="20"/>
      <c r="I1934" s="39"/>
      <c r="J1934" s="20"/>
      <c r="K1934" s="20"/>
      <c r="L1934" s="20"/>
      <c r="M1934" s="20"/>
      <c r="N1934" s="39"/>
      <c r="O1934" s="20" t="s">
        <v>488</v>
      </c>
      <c r="P1934" s="20" t="s">
        <v>621</v>
      </c>
      <c r="Q1934" s="20" t="s">
        <v>1002</v>
      </c>
      <c r="R1934" s="20" t="s">
        <v>2638</v>
      </c>
      <c r="S1934" s="20">
        <v>30396138</v>
      </c>
      <c r="T1934" s="39"/>
      <c r="U1934" s="20"/>
      <c r="V1934" s="20"/>
      <c r="W1934" s="39"/>
      <c r="X1934" s="20"/>
      <c r="Y1934" s="20"/>
      <c r="Z1934" s="20"/>
      <c r="AA1934" s="39"/>
    </row>
    <row r="1935" spans="2:27" ht="15.75" customHeight="1">
      <c r="B1935" s="39"/>
      <c r="C1935" s="20"/>
      <c r="D1935" s="20"/>
      <c r="E1935" s="39"/>
      <c r="F1935" s="20"/>
      <c r="G1935" s="20"/>
      <c r="H1935" s="20"/>
      <c r="I1935" s="39"/>
      <c r="J1935" s="20"/>
      <c r="K1935" s="20"/>
      <c r="L1935" s="20"/>
      <c r="M1935" s="20"/>
      <c r="N1935" s="39"/>
      <c r="O1935" s="20" t="s">
        <v>488</v>
      </c>
      <c r="P1935" s="20" t="s">
        <v>621</v>
      </c>
      <c r="Q1935" s="20" t="s">
        <v>1002</v>
      </c>
      <c r="R1935" s="20" t="s">
        <v>2639</v>
      </c>
      <c r="S1935" s="20">
        <v>30396147</v>
      </c>
      <c r="T1935" s="39"/>
      <c r="U1935" s="20"/>
      <c r="V1935" s="20"/>
      <c r="W1935" s="39"/>
      <c r="X1935" s="20"/>
      <c r="Y1935" s="20"/>
      <c r="Z1935" s="20"/>
      <c r="AA1935" s="39"/>
    </row>
    <row r="1936" spans="2:27" ht="15.75" customHeight="1">
      <c r="B1936" s="39"/>
      <c r="C1936" s="20"/>
      <c r="D1936" s="20"/>
      <c r="E1936" s="39"/>
      <c r="F1936" s="20"/>
      <c r="G1936" s="20"/>
      <c r="H1936" s="20"/>
      <c r="I1936" s="39"/>
      <c r="J1936" s="20"/>
      <c r="K1936" s="20"/>
      <c r="L1936" s="20"/>
      <c r="M1936" s="20"/>
      <c r="N1936" s="39"/>
      <c r="O1936" s="20" t="s">
        <v>488</v>
      </c>
      <c r="P1936" s="20" t="s">
        <v>621</v>
      </c>
      <c r="Q1936" s="20" t="s">
        <v>1002</v>
      </c>
      <c r="R1936" s="20" t="s">
        <v>2640</v>
      </c>
      <c r="S1936" s="20">
        <v>30396157</v>
      </c>
      <c r="T1936" s="39"/>
      <c r="U1936" s="20"/>
      <c r="V1936" s="20"/>
      <c r="W1936" s="39"/>
      <c r="X1936" s="20"/>
      <c r="Y1936" s="20"/>
      <c r="Z1936" s="20"/>
      <c r="AA1936" s="39"/>
    </row>
    <row r="1937" spans="2:27" ht="15.75" customHeight="1">
      <c r="B1937" s="39"/>
      <c r="C1937" s="20"/>
      <c r="D1937" s="20"/>
      <c r="E1937" s="39"/>
      <c r="F1937" s="20"/>
      <c r="G1937" s="20"/>
      <c r="H1937" s="20"/>
      <c r="I1937" s="39"/>
      <c r="J1937" s="20"/>
      <c r="K1937" s="20"/>
      <c r="L1937" s="20"/>
      <c r="M1937" s="20"/>
      <c r="N1937" s="39"/>
      <c r="O1937" s="20" t="s">
        <v>488</v>
      </c>
      <c r="P1937" s="20" t="s">
        <v>621</v>
      </c>
      <c r="Q1937" s="20" t="s">
        <v>1002</v>
      </c>
      <c r="R1937" s="20" t="s">
        <v>2641</v>
      </c>
      <c r="S1937" s="20">
        <v>30396166</v>
      </c>
      <c r="T1937" s="39"/>
      <c r="U1937" s="20"/>
      <c r="V1937" s="20"/>
      <c r="W1937" s="39"/>
      <c r="X1937" s="20"/>
      <c r="Y1937" s="20"/>
      <c r="Z1937" s="20"/>
      <c r="AA1937" s="39"/>
    </row>
    <row r="1938" spans="2:27" ht="15.75" customHeight="1">
      <c r="B1938" s="39"/>
      <c r="C1938" s="20"/>
      <c r="D1938" s="20"/>
      <c r="E1938" s="39"/>
      <c r="F1938" s="20"/>
      <c r="G1938" s="20"/>
      <c r="H1938" s="20"/>
      <c r="I1938" s="39"/>
      <c r="J1938" s="20"/>
      <c r="K1938" s="20"/>
      <c r="L1938" s="20"/>
      <c r="M1938" s="20"/>
      <c r="N1938" s="39"/>
      <c r="O1938" s="20" t="s">
        <v>488</v>
      </c>
      <c r="P1938" s="20" t="s">
        <v>621</v>
      </c>
      <c r="Q1938" s="20" t="s">
        <v>1002</v>
      </c>
      <c r="R1938" s="20" t="s">
        <v>2326</v>
      </c>
      <c r="S1938" s="20">
        <v>30396176</v>
      </c>
      <c r="T1938" s="39"/>
      <c r="U1938" s="20"/>
      <c r="V1938" s="20"/>
      <c r="W1938" s="39"/>
      <c r="X1938" s="20"/>
      <c r="Y1938" s="20"/>
      <c r="Z1938" s="20"/>
      <c r="AA1938" s="39"/>
    </row>
    <row r="1939" spans="2:27" ht="15.75" customHeight="1">
      <c r="B1939" s="39"/>
      <c r="C1939" s="20"/>
      <c r="D1939" s="20"/>
      <c r="E1939" s="39"/>
      <c r="F1939" s="20"/>
      <c r="G1939" s="20"/>
      <c r="H1939" s="20"/>
      <c r="I1939" s="39"/>
      <c r="J1939" s="20"/>
      <c r="K1939" s="20"/>
      <c r="L1939" s="20"/>
      <c r="M1939" s="20"/>
      <c r="N1939" s="39"/>
      <c r="O1939" s="20" t="s">
        <v>488</v>
      </c>
      <c r="P1939" s="20" t="s">
        <v>621</v>
      </c>
      <c r="Q1939" s="20" t="s">
        <v>1002</v>
      </c>
      <c r="R1939" s="20" t="s">
        <v>2642</v>
      </c>
      <c r="S1939" s="20">
        <v>30396199</v>
      </c>
      <c r="T1939" s="39"/>
      <c r="U1939" s="20"/>
      <c r="V1939" s="20"/>
      <c r="W1939" s="39"/>
      <c r="X1939" s="20"/>
      <c r="Y1939" s="20"/>
      <c r="Z1939" s="20"/>
      <c r="AA1939" s="39"/>
    </row>
    <row r="1940" spans="2:27" ht="15.75" customHeight="1">
      <c r="B1940" s="39"/>
      <c r="C1940" s="20"/>
      <c r="D1940" s="20"/>
      <c r="E1940" s="39"/>
      <c r="F1940" s="20"/>
      <c r="G1940" s="20"/>
      <c r="H1940" s="20"/>
      <c r="I1940" s="39"/>
      <c r="J1940" s="20"/>
      <c r="K1940" s="20"/>
      <c r="L1940" s="20"/>
      <c r="M1940" s="20"/>
      <c r="N1940" s="39"/>
      <c r="O1940" s="20" t="s">
        <v>488</v>
      </c>
      <c r="P1940" s="20" t="s">
        <v>621</v>
      </c>
      <c r="Q1940" s="20" t="s">
        <v>1002</v>
      </c>
      <c r="R1940" s="20" t="s">
        <v>2643</v>
      </c>
      <c r="S1940" s="20">
        <v>30396185</v>
      </c>
      <c r="T1940" s="39"/>
      <c r="U1940" s="20"/>
      <c r="V1940" s="20"/>
      <c r="W1940" s="39"/>
      <c r="X1940" s="20"/>
      <c r="Y1940" s="20"/>
      <c r="Z1940" s="20"/>
      <c r="AA1940" s="39"/>
    </row>
    <row r="1941" spans="2:27" ht="15.75" customHeight="1">
      <c r="B1941" s="39"/>
      <c r="C1941" s="20"/>
      <c r="D1941" s="20"/>
      <c r="E1941" s="39"/>
      <c r="F1941" s="20"/>
      <c r="G1941" s="20"/>
      <c r="H1941" s="20"/>
      <c r="I1941" s="39"/>
      <c r="J1941" s="20"/>
      <c r="K1941" s="20"/>
      <c r="L1941" s="20"/>
      <c r="M1941" s="20"/>
      <c r="N1941" s="39"/>
      <c r="O1941" s="20" t="s">
        <v>488</v>
      </c>
      <c r="P1941" s="20" t="s">
        <v>621</v>
      </c>
      <c r="Q1941" s="20" t="s">
        <v>1002</v>
      </c>
      <c r="R1941" s="20" t="s">
        <v>2644</v>
      </c>
      <c r="S1941" s="20">
        <v>30396195</v>
      </c>
      <c r="T1941" s="39"/>
      <c r="U1941" s="20"/>
      <c r="V1941" s="20"/>
      <c r="W1941" s="39"/>
      <c r="X1941" s="20"/>
      <c r="Y1941" s="20"/>
      <c r="Z1941" s="20"/>
      <c r="AA1941" s="39"/>
    </row>
    <row r="1942" spans="2:27" ht="15.75" customHeight="1">
      <c r="B1942" s="39"/>
      <c r="C1942" s="20"/>
      <c r="D1942" s="20"/>
      <c r="E1942" s="39"/>
      <c r="F1942" s="20"/>
      <c r="G1942" s="20"/>
      <c r="H1942" s="20"/>
      <c r="I1942" s="39"/>
      <c r="J1942" s="20"/>
      <c r="K1942" s="20"/>
      <c r="L1942" s="20"/>
      <c r="M1942" s="20"/>
      <c r="N1942" s="39"/>
      <c r="O1942" s="20" t="s">
        <v>488</v>
      </c>
      <c r="P1942" s="20" t="s">
        <v>621</v>
      </c>
      <c r="Q1942" s="20" t="s">
        <v>1002</v>
      </c>
      <c r="R1942" s="20" t="s">
        <v>2645</v>
      </c>
      <c r="S1942" s="20">
        <v>30396197</v>
      </c>
      <c r="T1942" s="39"/>
      <c r="U1942" s="20"/>
      <c r="V1942" s="20"/>
      <c r="W1942" s="39"/>
      <c r="X1942" s="20"/>
      <c r="Y1942" s="20"/>
      <c r="Z1942" s="20"/>
      <c r="AA1942" s="39"/>
    </row>
    <row r="1943" spans="2:27" ht="15.75" customHeight="1">
      <c r="B1943" s="39"/>
      <c r="C1943" s="20"/>
      <c r="D1943" s="20"/>
      <c r="E1943" s="39"/>
      <c r="F1943" s="20"/>
      <c r="G1943" s="20"/>
      <c r="H1943" s="20"/>
      <c r="I1943" s="39"/>
      <c r="J1943" s="20"/>
      <c r="K1943" s="20"/>
      <c r="L1943" s="20"/>
      <c r="M1943" s="20"/>
      <c r="N1943" s="39"/>
      <c r="O1943" s="20" t="s">
        <v>488</v>
      </c>
      <c r="P1943" s="20" t="s">
        <v>621</v>
      </c>
      <c r="Q1943" s="20" t="s">
        <v>1004</v>
      </c>
      <c r="R1943" s="20" t="s">
        <v>2646</v>
      </c>
      <c r="S1943" s="20">
        <v>30398510</v>
      </c>
      <c r="T1943" s="39"/>
      <c r="U1943" s="20"/>
      <c r="V1943" s="20"/>
      <c r="W1943" s="39"/>
      <c r="X1943" s="20"/>
      <c r="Y1943" s="20"/>
      <c r="Z1943" s="20"/>
      <c r="AA1943" s="39"/>
    </row>
    <row r="1944" spans="2:27" ht="15.75" customHeight="1">
      <c r="B1944" s="39"/>
      <c r="C1944" s="20"/>
      <c r="D1944" s="20"/>
      <c r="E1944" s="39"/>
      <c r="F1944" s="20"/>
      <c r="G1944" s="20"/>
      <c r="H1944" s="20"/>
      <c r="I1944" s="39"/>
      <c r="J1944" s="20"/>
      <c r="K1944" s="20"/>
      <c r="L1944" s="20"/>
      <c r="M1944" s="20"/>
      <c r="N1944" s="39"/>
      <c r="O1944" s="20" t="s">
        <v>488</v>
      </c>
      <c r="P1944" s="20" t="s">
        <v>621</v>
      </c>
      <c r="Q1944" s="20" t="s">
        <v>1004</v>
      </c>
      <c r="R1944" s="20" t="s">
        <v>2285</v>
      </c>
      <c r="S1944" s="20">
        <v>30398521</v>
      </c>
      <c r="T1944" s="39"/>
      <c r="U1944" s="20"/>
      <c r="V1944" s="20"/>
      <c r="W1944" s="39"/>
      <c r="X1944" s="20"/>
      <c r="Y1944" s="20"/>
      <c r="Z1944" s="20"/>
      <c r="AA1944" s="39"/>
    </row>
    <row r="1945" spans="2:27" ht="15.75" customHeight="1">
      <c r="B1945" s="39"/>
      <c r="C1945" s="20"/>
      <c r="D1945" s="20"/>
      <c r="E1945" s="39"/>
      <c r="F1945" s="20"/>
      <c r="G1945" s="20"/>
      <c r="H1945" s="20"/>
      <c r="I1945" s="39"/>
      <c r="J1945" s="20"/>
      <c r="K1945" s="20"/>
      <c r="L1945" s="20"/>
      <c r="M1945" s="20"/>
      <c r="N1945" s="39"/>
      <c r="O1945" s="20" t="s">
        <v>488</v>
      </c>
      <c r="P1945" s="20" t="s">
        <v>621</v>
      </c>
      <c r="Q1945" s="20" t="s">
        <v>1004</v>
      </c>
      <c r="R1945" s="20" t="s">
        <v>2647</v>
      </c>
      <c r="S1945" s="20">
        <v>30398531</v>
      </c>
      <c r="T1945" s="39"/>
      <c r="U1945" s="20"/>
      <c r="V1945" s="20"/>
      <c r="W1945" s="39"/>
      <c r="X1945" s="20"/>
      <c r="Y1945" s="20"/>
      <c r="Z1945" s="20"/>
      <c r="AA1945" s="39"/>
    </row>
    <row r="1946" spans="2:27" ht="15.75" customHeight="1">
      <c r="B1946" s="39"/>
      <c r="C1946" s="20"/>
      <c r="D1946" s="20"/>
      <c r="E1946" s="39"/>
      <c r="F1946" s="20"/>
      <c r="G1946" s="20"/>
      <c r="H1946" s="20"/>
      <c r="I1946" s="39"/>
      <c r="J1946" s="20"/>
      <c r="K1946" s="20"/>
      <c r="L1946" s="20"/>
      <c r="M1946" s="20"/>
      <c r="N1946" s="39"/>
      <c r="O1946" s="20" t="s">
        <v>488</v>
      </c>
      <c r="P1946" s="20" t="s">
        <v>621</v>
      </c>
      <c r="Q1946" s="20" t="s">
        <v>1004</v>
      </c>
      <c r="R1946" s="20" t="s">
        <v>2648</v>
      </c>
      <c r="S1946" s="20">
        <v>30398542</v>
      </c>
      <c r="T1946" s="39"/>
      <c r="U1946" s="20"/>
      <c r="V1946" s="20"/>
      <c r="W1946" s="39"/>
      <c r="X1946" s="20"/>
      <c r="Y1946" s="20"/>
      <c r="Z1946" s="20"/>
      <c r="AA1946" s="39"/>
    </row>
    <row r="1947" spans="2:27" ht="15.75" customHeight="1">
      <c r="B1947" s="39"/>
      <c r="C1947" s="20"/>
      <c r="D1947" s="20"/>
      <c r="E1947" s="39"/>
      <c r="F1947" s="20"/>
      <c r="G1947" s="20"/>
      <c r="H1947" s="20"/>
      <c r="I1947" s="39"/>
      <c r="J1947" s="20"/>
      <c r="K1947" s="20"/>
      <c r="L1947" s="20"/>
      <c r="M1947" s="20"/>
      <c r="N1947" s="39"/>
      <c r="O1947" s="20" t="s">
        <v>488</v>
      </c>
      <c r="P1947" s="20" t="s">
        <v>621</v>
      </c>
      <c r="Q1947" s="20" t="s">
        <v>1004</v>
      </c>
      <c r="R1947" s="20" t="s">
        <v>2649</v>
      </c>
      <c r="S1947" s="20">
        <v>30398552</v>
      </c>
      <c r="T1947" s="39"/>
      <c r="U1947" s="20"/>
      <c r="V1947" s="20"/>
      <c r="W1947" s="39"/>
      <c r="X1947" s="20"/>
      <c r="Y1947" s="20"/>
      <c r="Z1947" s="20"/>
      <c r="AA1947" s="39"/>
    </row>
    <row r="1948" spans="2:27" ht="15.75" customHeight="1">
      <c r="B1948" s="39"/>
      <c r="C1948" s="20"/>
      <c r="D1948" s="20"/>
      <c r="E1948" s="39"/>
      <c r="F1948" s="20"/>
      <c r="G1948" s="20"/>
      <c r="H1948" s="20"/>
      <c r="I1948" s="39"/>
      <c r="J1948" s="20"/>
      <c r="K1948" s="20"/>
      <c r="L1948" s="20"/>
      <c r="M1948" s="20"/>
      <c r="N1948" s="39"/>
      <c r="O1948" s="20" t="s">
        <v>488</v>
      </c>
      <c r="P1948" s="20" t="s">
        <v>621</v>
      </c>
      <c r="Q1948" s="20" t="s">
        <v>1004</v>
      </c>
      <c r="R1948" s="20" t="s">
        <v>2650</v>
      </c>
      <c r="S1948" s="20">
        <v>30398563</v>
      </c>
      <c r="T1948" s="39"/>
      <c r="U1948" s="20"/>
      <c r="V1948" s="20"/>
      <c r="W1948" s="39"/>
      <c r="X1948" s="20"/>
      <c r="Y1948" s="20"/>
      <c r="Z1948" s="20"/>
      <c r="AA1948" s="39"/>
    </row>
    <row r="1949" spans="2:27" ht="15.75" customHeight="1">
      <c r="B1949" s="39"/>
      <c r="C1949" s="20"/>
      <c r="D1949" s="20"/>
      <c r="E1949" s="39"/>
      <c r="F1949" s="20"/>
      <c r="G1949" s="20"/>
      <c r="H1949" s="20"/>
      <c r="I1949" s="39"/>
      <c r="J1949" s="20"/>
      <c r="K1949" s="20"/>
      <c r="L1949" s="20"/>
      <c r="M1949" s="20"/>
      <c r="N1949" s="39"/>
      <c r="O1949" s="20" t="s">
        <v>488</v>
      </c>
      <c r="P1949" s="20" t="s">
        <v>621</v>
      </c>
      <c r="Q1949" s="20" t="s">
        <v>1004</v>
      </c>
      <c r="R1949" s="20" t="s">
        <v>2651</v>
      </c>
      <c r="S1949" s="20">
        <v>30398573</v>
      </c>
      <c r="T1949" s="39"/>
      <c r="U1949" s="20"/>
      <c r="V1949" s="20"/>
      <c r="W1949" s="39"/>
      <c r="X1949" s="20"/>
      <c r="Y1949" s="20"/>
      <c r="Z1949" s="20"/>
      <c r="AA1949" s="39"/>
    </row>
    <row r="1950" spans="2:27" ht="15.75" customHeight="1">
      <c r="B1950" s="39"/>
      <c r="C1950" s="20"/>
      <c r="D1950" s="20"/>
      <c r="E1950" s="39"/>
      <c r="F1950" s="20"/>
      <c r="G1950" s="20"/>
      <c r="H1950" s="20"/>
      <c r="I1950" s="39"/>
      <c r="J1950" s="20"/>
      <c r="K1950" s="20"/>
      <c r="L1950" s="20"/>
      <c r="M1950" s="20"/>
      <c r="N1950" s="39"/>
      <c r="O1950" s="20" t="s">
        <v>488</v>
      </c>
      <c r="P1950" s="20" t="s">
        <v>621</v>
      </c>
      <c r="Q1950" s="20" t="s">
        <v>1004</v>
      </c>
      <c r="R1950" s="20" t="s">
        <v>2652</v>
      </c>
      <c r="S1950" s="20">
        <v>30398599</v>
      </c>
      <c r="T1950" s="39"/>
      <c r="U1950" s="20"/>
      <c r="V1950" s="20"/>
      <c r="W1950" s="39"/>
      <c r="X1950" s="20"/>
      <c r="Y1950" s="20"/>
      <c r="Z1950" s="20"/>
      <c r="AA1950" s="39"/>
    </row>
    <row r="1951" spans="2:27" ht="15.75" customHeight="1">
      <c r="B1951" s="39"/>
      <c r="C1951" s="20"/>
      <c r="D1951" s="20"/>
      <c r="E1951" s="39"/>
      <c r="F1951" s="20"/>
      <c r="G1951" s="20"/>
      <c r="H1951" s="20"/>
      <c r="I1951" s="39"/>
      <c r="J1951" s="20"/>
      <c r="K1951" s="20"/>
      <c r="L1951" s="20"/>
      <c r="M1951" s="20"/>
      <c r="N1951" s="39"/>
      <c r="O1951" s="20" t="s">
        <v>488</v>
      </c>
      <c r="P1951" s="20" t="s">
        <v>621</v>
      </c>
      <c r="Q1951" s="20" t="s">
        <v>1004</v>
      </c>
      <c r="R1951" s="20" t="s">
        <v>2653</v>
      </c>
      <c r="S1951" s="20">
        <v>30398584</v>
      </c>
      <c r="T1951" s="39"/>
      <c r="U1951" s="20"/>
      <c r="V1951" s="20"/>
      <c r="W1951" s="39"/>
      <c r="X1951" s="20"/>
      <c r="Y1951" s="20"/>
      <c r="Z1951" s="20"/>
      <c r="AA1951" s="39"/>
    </row>
    <row r="1952" spans="2:27" ht="15.75" customHeight="1">
      <c r="B1952" s="39"/>
      <c r="C1952" s="20"/>
      <c r="D1952" s="20"/>
      <c r="E1952" s="39"/>
      <c r="F1952" s="20"/>
      <c r="G1952" s="20"/>
      <c r="H1952" s="20"/>
      <c r="I1952" s="39"/>
      <c r="J1952" s="20"/>
      <c r="K1952" s="20"/>
      <c r="L1952" s="20"/>
      <c r="M1952" s="20"/>
      <c r="N1952" s="39"/>
      <c r="O1952" s="20" t="s">
        <v>488</v>
      </c>
      <c r="P1952" s="20" t="s">
        <v>555</v>
      </c>
      <c r="Q1952" s="20" t="s">
        <v>1006</v>
      </c>
      <c r="R1952" s="20" t="s">
        <v>2654</v>
      </c>
      <c r="S1952" s="20">
        <v>30480211</v>
      </c>
      <c r="T1952" s="39"/>
      <c r="U1952" s="20"/>
      <c r="V1952" s="20"/>
      <c r="W1952" s="39"/>
      <c r="X1952" s="20"/>
      <c r="Y1952" s="20"/>
      <c r="Z1952" s="20"/>
      <c r="AA1952" s="39"/>
    </row>
    <row r="1953" spans="2:27" ht="15.75" customHeight="1">
      <c r="B1953" s="39"/>
      <c r="C1953" s="20"/>
      <c r="D1953" s="20"/>
      <c r="E1953" s="39"/>
      <c r="F1953" s="20"/>
      <c r="G1953" s="20"/>
      <c r="H1953" s="20"/>
      <c r="I1953" s="39"/>
      <c r="J1953" s="20"/>
      <c r="K1953" s="20"/>
      <c r="L1953" s="20"/>
      <c r="M1953" s="20"/>
      <c r="N1953" s="39"/>
      <c r="O1953" s="20" t="s">
        <v>488</v>
      </c>
      <c r="P1953" s="20" t="s">
        <v>555</v>
      </c>
      <c r="Q1953" s="20" t="s">
        <v>1006</v>
      </c>
      <c r="R1953" s="20" t="s">
        <v>1006</v>
      </c>
      <c r="S1953" s="20">
        <v>30480223</v>
      </c>
      <c r="T1953" s="39"/>
      <c r="U1953" s="20"/>
      <c r="V1953" s="20"/>
      <c r="W1953" s="39"/>
      <c r="X1953" s="20"/>
      <c r="Y1953" s="20"/>
      <c r="Z1953" s="20"/>
      <c r="AA1953" s="39"/>
    </row>
    <row r="1954" spans="2:27" ht="15.75" customHeight="1">
      <c r="B1954" s="39"/>
      <c r="C1954" s="20"/>
      <c r="D1954" s="20"/>
      <c r="E1954" s="39"/>
      <c r="F1954" s="20"/>
      <c r="G1954" s="20"/>
      <c r="H1954" s="20"/>
      <c r="I1954" s="39"/>
      <c r="J1954" s="20"/>
      <c r="K1954" s="20"/>
      <c r="L1954" s="20"/>
      <c r="M1954" s="20"/>
      <c r="N1954" s="39"/>
      <c r="O1954" s="20" t="s">
        <v>488</v>
      </c>
      <c r="P1954" s="20" t="s">
        <v>555</v>
      </c>
      <c r="Q1954" s="20" t="s">
        <v>1006</v>
      </c>
      <c r="R1954" s="20" t="s">
        <v>2655</v>
      </c>
      <c r="S1954" s="20">
        <v>30480235</v>
      </c>
      <c r="T1954" s="39"/>
      <c r="U1954" s="20"/>
      <c r="V1954" s="20"/>
      <c r="W1954" s="39"/>
      <c r="X1954" s="20"/>
      <c r="Y1954" s="20"/>
      <c r="Z1954" s="20"/>
      <c r="AA1954" s="39"/>
    </row>
    <row r="1955" spans="2:27" ht="15.75" customHeight="1">
      <c r="B1955" s="39"/>
      <c r="C1955" s="20"/>
      <c r="D1955" s="20"/>
      <c r="E1955" s="39"/>
      <c r="F1955" s="20"/>
      <c r="G1955" s="20"/>
      <c r="H1955" s="20"/>
      <c r="I1955" s="39"/>
      <c r="J1955" s="20"/>
      <c r="K1955" s="20"/>
      <c r="L1955" s="20"/>
      <c r="M1955" s="20"/>
      <c r="N1955" s="39"/>
      <c r="O1955" s="20" t="s">
        <v>488</v>
      </c>
      <c r="P1955" s="20" t="s">
        <v>555</v>
      </c>
      <c r="Q1955" s="20" t="s">
        <v>1006</v>
      </c>
      <c r="R1955" s="20" t="s">
        <v>2656</v>
      </c>
      <c r="S1955" s="20">
        <v>30480247</v>
      </c>
      <c r="T1955" s="39"/>
      <c r="U1955" s="20"/>
      <c r="V1955" s="20"/>
      <c r="W1955" s="39"/>
      <c r="X1955" s="20"/>
      <c r="Y1955" s="20"/>
      <c r="Z1955" s="20"/>
      <c r="AA1955" s="39"/>
    </row>
    <row r="1956" spans="2:27" ht="15.75" customHeight="1">
      <c r="B1956" s="39"/>
      <c r="C1956" s="20"/>
      <c r="D1956" s="20"/>
      <c r="E1956" s="39"/>
      <c r="F1956" s="20"/>
      <c r="G1956" s="20"/>
      <c r="H1956" s="20"/>
      <c r="I1956" s="39"/>
      <c r="J1956" s="20"/>
      <c r="K1956" s="20"/>
      <c r="L1956" s="20"/>
      <c r="M1956" s="20"/>
      <c r="N1956" s="39"/>
      <c r="O1956" s="20" t="s">
        <v>488</v>
      </c>
      <c r="P1956" s="20" t="s">
        <v>555</v>
      </c>
      <c r="Q1956" s="20" t="s">
        <v>1006</v>
      </c>
      <c r="R1956" s="20" t="s">
        <v>1013</v>
      </c>
      <c r="S1956" s="20">
        <v>30480259</v>
      </c>
      <c r="T1956" s="39"/>
      <c r="U1956" s="20"/>
      <c r="V1956" s="20"/>
      <c r="W1956" s="39"/>
      <c r="X1956" s="20"/>
      <c r="Y1956" s="20"/>
      <c r="Z1956" s="20"/>
      <c r="AA1956" s="39"/>
    </row>
    <row r="1957" spans="2:27" ht="15.75" customHeight="1">
      <c r="B1957" s="39"/>
      <c r="C1957" s="20"/>
      <c r="D1957" s="20"/>
      <c r="E1957" s="39"/>
      <c r="F1957" s="20"/>
      <c r="G1957" s="20"/>
      <c r="H1957" s="20"/>
      <c r="I1957" s="39"/>
      <c r="J1957" s="20"/>
      <c r="K1957" s="20"/>
      <c r="L1957" s="20"/>
      <c r="M1957" s="20"/>
      <c r="N1957" s="39"/>
      <c r="O1957" s="20" t="s">
        <v>488</v>
      </c>
      <c r="P1957" s="20" t="s">
        <v>555</v>
      </c>
      <c r="Q1957" s="20" t="s">
        <v>1006</v>
      </c>
      <c r="R1957" s="20" t="s">
        <v>2657</v>
      </c>
      <c r="S1957" s="20">
        <v>30480271</v>
      </c>
      <c r="T1957" s="39"/>
      <c r="U1957" s="20"/>
      <c r="V1957" s="20"/>
      <c r="W1957" s="39"/>
      <c r="X1957" s="20"/>
      <c r="Y1957" s="20"/>
      <c r="Z1957" s="20"/>
      <c r="AA1957" s="39"/>
    </row>
    <row r="1958" spans="2:27" ht="15.75" customHeight="1">
      <c r="B1958" s="39"/>
      <c r="C1958" s="20"/>
      <c r="D1958" s="20"/>
      <c r="E1958" s="39"/>
      <c r="F1958" s="20"/>
      <c r="G1958" s="20"/>
      <c r="H1958" s="20"/>
      <c r="I1958" s="39"/>
      <c r="J1958" s="20"/>
      <c r="K1958" s="20"/>
      <c r="L1958" s="20"/>
      <c r="M1958" s="20"/>
      <c r="N1958" s="39"/>
      <c r="O1958" s="20" t="s">
        <v>488</v>
      </c>
      <c r="P1958" s="20" t="s">
        <v>555</v>
      </c>
      <c r="Q1958" s="20" t="s">
        <v>1006</v>
      </c>
      <c r="R1958" s="20" t="s">
        <v>2658</v>
      </c>
      <c r="S1958" s="20">
        <v>30480283</v>
      </c>
      <c r="T1958" s="39"/>
      <c r="U1958" s="20"/>
      <c r="V1958" s="20"/>
      <c r="W1958" s="39"/>
      <c r="X1958" s="20"/>
      <c r="Y1958" s="20"/>
      <c r="Z1958" s="20"/>
      <c r="AA1958" s="39"/>
    </row>
    <row r="1959" spans="2:27" ht="15.75" customHeight="1">
      <c r="B1959" s="39"/>
      <c r="C1959" s="20"/>
      <c r="D1959" s="20"/>
      <c r="E1959" s="39"/>
      <c r="F1959" s="20"/>
      <c r="G1959" s="20"/>
      <c r="H1959" s="20"/>
      <c r="I1959" s="39"/>
      <c r="J1959" s="20"/>
      <c r="K1959" s="20"/>
      <c r="L1959" s="20"/>
      <c r="M1959" s="20"/>
      <c r="N1959" s="39"/>
      <c r="O1959" s="20" t="s">
        <v>488</v>
      </c>
      <c r="P1959" s="20" t="s">
        <v>555</v>
      </c>
      <c r="Q1959" s="20" t="s">
        <v>1006</v>
      </c>
      <c r="R1959" s="20" t="s">
        <v>2659</v>
      </c>
      <c r="S1959" s="20">
        <v>30480291</v>
      </c>
      <c r="T1959" s="39"/>
      <c r="U1959" s="20"/>
      <c r="V1959" s="20"/>
      <c r="W1959" s="39"/>
      <c r="X1959" s="20"/>
      <c r="Y1959" s="20"/>
      <c r="Z1959" s="20"/>
      <c r="AA1959" s="39"/>
    </row>
    <row r="1960" spans="2:27" ht="15.75" customHeight="1">
      <c r="B1960" s="39"/>
      <c r="C1960" s="20"/>
      <c r="D1960" s="20"/>
      <c r="E1960" s="39"/>
      <c r="F1960" s="20"/>
      <c r="G1960" s="20"/>
      <c r="H1960" s="20"/>
      <c r="I1960" s="39"/>
      <c r="J1960" s="20"/>
      <c r="K1960" s="20"/>
      <c r="L1960" s="20"/>
      <c r="M1960" s="20"/>
      <c r="N1960" s="39"/>
      <c r="O1960" s="20" t="s">
        <v>488</v>
      </c>
      <c r="P1960" s="20" t="s">
        <v>555</v>
      </c>
      <c r="Q1960" s="20" t="s">
        <v>1008</v>
      </c>
      <c r="R1960" s="20" t="s">
        <v>2660</v>
      </c>
      <c r="S1960" s="20">
        <v>30480699</v>
      </c>
      <c r="T1960" s="39"/>
      <c r="U1960" s="20"/>
      <c r="V1960" s="20"/>
      <c r="W1960" s="39"/>
      <c r="X1960" s="20"/>
      <c r="Y1960" s="20"/>
      <c r="Z1960" s="20"/>
      <c r="AA1960" s="39"/>
    </row>
    <row r="1961" spans="2:27" ht="15.75" customHeight="1">
      <c r="B1961" s="39"/>
      <c r="C1961" s="20"/>
      <c r="D1961" s="20"/>
      <c r="E1961" s="39"/>
      <c r="F1961" s="20"/>
      <c r="G1961" s="20"/>
      <c r="H1961" s="20"/>
      <c r="I1961" s="39"/>
      <c r="J1961" s="20"/>
      <c r="K1961" s="20"/>
      <c r="L1961" s="20"/>
      <c r="M1961" s="20"/>
      <c r="N1961" s="39"/>
      <c r="O1961" s="20" t="s">
        <v>488</v>
      </c>
      <c r="P1961" s="20" t="s">
        <v>555</v>
      </c>
      <c r="Q1961" s="20" t="s">
        <v>1008</v>
      </c>
      <c r="R1961" s="20" t="s">
        <v>2661</v>
      </c>
      <c r="S1961" s="20">
        <v>30480617</v>
      </c>
      <c r="T1961" s="39"/>
      <c r="U1961" s="20"/>
      <c r="V1961" s="20"/>
      <c r="W1961" s="39"/>
      <c r="X1961" s="20"/>
      <c r="Y1961" s="20"/>
      <c r="Z1961" s="20"/>
      <c r="AA1961" s="39"/>
    </row>
    <row r="1962" spans="2:27" ht="15.75" customHeight="1">
      <c r="B1962" s="39"/>
      <c r="C1962" s="20"/>
      <c r="D1962" s="20"/>
      <c r="E1962" s="39"/>
      <c r="F1962" s="20"/>
      <c r="G1962" s="20"/>
      <c r="H1962" s="20"/>
      <c r="I1962" s="39"/>
      <c r="J1962" s="20"/>
      <c r="K1962" s="20"/>
      <c r="L1962" s="20"/>
      <c r="M1962" s="20"/>
      <c r="N1962" s="39"/>
      <c r="O1962" s="20" t="s">
        <v>488</v>
      </c>
      <c r="P1962" s="20" t="s">
        <v>555</v>
      </c>
      <c r="Q1962" s="20" t="s">
        <v>1008</v>
      </c>
      <c r="R1962" s="20" t="s">
        <v>2662</v>
      </c>
      <c r="S1962" s="20">
        <v>30480625</v>
      </c>
      <c r="T1962" s="39"/>
      <c r="U1962" s="20"/>
      <c r="V1962" s="20"/>
      <c r="W1962" s="39"/>
      <c r="X1962" s="20"/>
      <c r="Y1962" s="20"/>
      <c r="Z1962" s="20"/>
      <c r="AA1962" s="39"/>
    </row>
    <row r="1963" spans="2:27" ht="15.75" customHeight="1">
      <c r="B1963" s="39"/>
      <c r="C1963" s="20"/>
      <c r="D1963" s="20"/>
      <c r="E1963" s="39"/>
      <c r="F1963" s="20"/>
      <c r="G1963" s="20"/>
      <c r="H1963" s="20"/>
      <c r="I1963" s="39"/>
      <c r="J1963" s="20"/>
      <c r="K1963" s="20"/>
      <c r="L1963" s="20"/>
      <c r="M1963" s="20"/>
      <c r="N1963" s="39"/>
      <c r="O1963" s="20" t="s">
        <v>488</v>
      </c>
      <c r="P1963" s="20" t="s">
        <v>555</v>
      </c>
      <c r="Q1963" s="20" t="s">
        <v>1008</v>
      </c>
      <c r="R1963" s="20" t="s">
        <v>2663</v>
      </c>
      <c r="S1963" s="20">
        <v>30480634</v>
      </c>
      <c r="T1963" s="39"/>
      <c r="U1963" s="20"/>
      <c r="V1963" s="20"/>
      <c r="W1963" s="39"/>
      <c r="X1963" s="20"/>
      <c r="Y1963" s="20"/>
      <c r="Z1963" s="20"/>
      <c r="AA1963" s="39"/>
    </row>
    <row r="1964" spans="2:27" ht="15.75" customHeight="1">
      <c r="B1964" s="39"/>
      <c r="C1964" s="20"/>
      <c r="D1964" s="20"/>
      <c r="E1964" s="39"/>
      <c r="F1964" s="20"/>
      <c r="G1964" s="20"/>
      <c r="H1964" s="20"/>
      <c r="I1964" s="39"/>
      <c r="J1964" s="20"/>
      <c r="K1964" s="20"/>
      <c r="L1964" s="20"/>
      <c r="M1964" s="20"/>
      <c r="N1964" s="39"/>
      <c r="O1964" s="20" t="s">
        <v>488</v>
      </c>
      <c r="P1964" s="20" t="s">
        <v>555</v>
      </c>
      <c r="Q1964" s="20" t="s">
        <v>1008</v>
      </c>
      <c r="R1964" s="20" t="s">
        <v>2664</v>
      </c>
      <c r="S1964" s="20">
        <v>30480643</v>
      </c>
      <c r="T1964" s="39"/>
      <c r="U1964" s="20"/>
      <c r="V1964" s="20"/>
      <c r="W1964" s="39"/>
      <c r="X1964" s="20"/>
      <c r="Y1964" s="20"/>
      <c r="Z1964" s="20"/>
      <c r="AA1964" s="39"/>
    </row>
    <row r="1965" spans="2:27" ht="15.75" customHeight="1">
      <c r="B1965" s="39"/>
      <c r="C1965" s="20"/>
      <c r="D1965" s="20"/>
      <c r="E1965" s="39"/>
      <c r="F1965" s="20"/>
      <c r="G1965" s="20"/>
      <c r="H1965" s="20"/>
      <c r="I1965" s="39"/>
      <c r="J1965" s="20"/>
      <c r="K1965" s="20"/>
      <c r="L1965" s="20"/>
      <c r="M1965" s="20"/>
      <c r="N1965" s="39"/>
      <c r="O1965" s="20" t="s">
        <v>488</v>
      </c>
      <c r="P1965" s="20" t="s">
        <v>555</v>
      </c>
      <c r="Q1965" s="20" t="s">
        <v>1008</v>
      </c>
      <c r="R1965" s="20" t="s">
        <v>2665</v>
      </c>
      <c r="S1965" s="20">
        <v>30480651</v>
      </c>
      <c r="T1965" s="39"/>
      <c r="U1965" s="20"/>
      <c r="V1965" s="20"/>
      <c r="W1965" s="39"/>
      <c r="X1965" s="20"/>
      <c r="Y1965" s="20"/>
      <c r="Z1965" s="20"/>
      <c r="AA1965" s="39"/>
    </row>
    <row r="1966" spans="2:27" ht="15.75" customHeight="1">
      <c r="B1966" s="39"/>
      <c r="C1966" s="20"/>
      <c r="D1966" s="20"/>
      <c r="E1966" s="39"/>
      <c r="F1966" s="20"/>
      <c r="G1966" s="20"/>
      <c r="H1966" s="20"/>
      <c r="I1966" s="39"/>
      <c r="J1966" s="20"/>
      <c r="K1966" s="20"/>
      <c r="L1966" s="20"/>
      <c r="M1966" s="20"/>
      <c r="N1966" s="39"/>
      <c r="O1966" s="20" t="s">
        <v>488</v>
      </c>
      <c r="P1966" s="20" t="s">
        <v>555</v>
      </c>
      <c r="Q1966" s="20" t="s">
        <v>1008</v>
      </c>
      <c r="R1966" s="20" t="s">
        <v>2666</v>
      </c>
      <c r="S1966" s="20">
        <v>30480660</v>
      </c>
      <c r="T1966" s="39"/>
      <c r="U1966" s="20"/>
      <c r="V1966" s="20"/>
      <c r="W1966" s="39"/>
      <c r="X1966" s="20"/>
      <c r="Y1966" s="20"/>
      <c r="Z1966" s="20"/>
      <c r="AA1966" s="39"/>
    </row>
    <row r="1967" spans="2:27" ht="15.75" customHeight="1">
      <c r="B1967" s="39"/>
      <c r="C1967" s="20"/>
      <c r="D1967" s="20"/>
      <c r="E1967" s="39"/>
      <c r="F1967" s="20"/>
      <c r="G1967" s="20"/>
      <c r="H1967" s="20"/>
      <c r="I1967" s="39"/>
      <c r="J1967" s="20"/>
      <c r="K1967" s="20"/>
      <c r="L1967" s="20"/>
      <c r="M1967" s="20"/>
      <c r="N1967" s="39"/>
      <c r="O1967" s="20" t="s">
        <v>488</v>
      </c>
      <c r="P1967" s="20" t="s">
        <v>555</v>
      </c>
      <c r="Q1967" s="20" t="s">
        <v>1008</v>
      </c>
      <c r="R1967" s="20" t="s">
        <v>2667</v>
      </c>
      <c r="S1967" s="20">
        <v>30480669</v>
      </c>
      <c r="T1967" s="39"/>
      <c r="U1967" s="20"/>
      <c r="V1967" s="20"/>
      <c r="W1967" s="39"/>
      <c r="X1967" s="20"/>
      <c r="Y1967" s="20"/>
      <c r="Z1967" s="20"/>
      <c r="AA1967" s="39"/>
    </row>
    <row r="1968" spans="2:27" ht="15.75" customHeight="1">
      <c r="B1968" s="39"/>
      <c r="C1968" s="20"/>
      <c r="D1968" s="20"/>
      <c r="E1968" s="39"/>
      <c r="F1968" s="20"/>
      <c r="G1968" s="20"/>
      <c r="H1968" s="20"/>
      <c r="I1968" s="39"/>
      <c r="J1968" s="20"/>
      <c r="K1968" s="20"/>
      <c r="L1968" s="20"/>
      <c r="M1968" s="20"/>
      <c r="N1968" s="39"/>
      <c r="O1968" s="20" t="s">
        <v>488</v>
      </c>
      <c r="P1968" s="20" t="s">
        <v>555</v>
      </c>
      <c r="Q1968" s="20" t="s">
        <v>1008</v>
      </c>
      <c r="R1968" s="20" t="s">
        <v>2668</v>
      </c>
      <c r="S1968" s="20">
        <v>30480672</v>
      </c>
      <c r="T1968" s="39"/>
      <c r="U1968" s="20"/>
      <c r="V1968" s="20"/>
      <c r="W1968" s="39"/>
      <c r="X1968" s="20"/>
      <c r="Y1968" s="20"/>
      <c r="Z1968" s="20"/>
      <c r="AA1968" s="39"/>
    </row>
    <row r="1969" spans="2:27" ht="15.75" customHeight="1">
      <c r="B1969" s="39"/>
      <c r="C1969" s="20"/>
      <c r="D1969" s="20"/>
      <c r="E1969" s="39"/>
      <c r="F1969" s="20"/>
      <c r="G1969" s="20"/>
      <c r="H1969" s="20"/>
      <c r="I1969" s="39"/>
      <c r="J1969" s="20"/>
      <c r="K1969" s="20"/>
      <c r="L1969" s="20"/>
      <c r="M1969" s="20"/>
      <c r="N1969" s="39"/>
      <c r="O1969" s="20" t="s">
        <v>488</v>
      </c>
      <c r="P1969" s="20" t="s">
        <v>555</v>
      </c>
      <c r="Q1969" s="20" t="s">
        <v>1008</v>
      </c>
      <c r="R1969" s="20" t="s">
        <v>2669</v>
      </c>
      <c r="S1969" s="20">
        <v>30480677</v>
      </c>
      <c r="T1969" s="39"/>
      <c r="U1969" s="20"/>
      <c r="V1969" s="20"/>
      <c r="W1969" s="39"/>
      <c r="X1969" s="20"/>
      <c r="Y1969" s="20"/>
      <c r="Z1969" s="20"/>
      <c r="AA1969" s="39"/>
    </row>
    <row r="1970" spans="2:27" ht="15.75" customHeight="1">
      <c r="B1970" s="39"/>
      <c r="C1970" s="20"/>
      <c r="D1970" s="20"/>
      <c r="E1970" s="39"/>
      <c r="F1970" s="20"/>
      <c r="G1970" s="20"/>
      <c r="H1970" s="20"/>
      <c r="I1970" s="39"/>
      <c r="J1970" s="20"/>
      <c r="K1970" s="20"/>
      <c r="L1970" s="20"/>
      <c r="M1970" s="20"/>
      <c r="N1970" s="39"/>
      <c r="O1970" s="20" t="s">
        <v>488</v>
      </c>
      <c r="P1970" s="20" t="s">
        <v>555</v>
      </c>
      <c r="Q1970" s="20" t="s">
        <v>1008</v>
      </c>
      <c r="R1970" s="20" t="s">
        <v>2670</v>
      </c>
      <c r="S1970" s="20">
        <v>30480686</v>
      </c>
      <c r="T1970" s="39"/>
      <c r="U1970" s="20"/>
      <c r="V1970" s="20"/>
      <c r="W1970" s="39"/>
      <c r="X1970" s="20"/>
      <c r="Y1970" s="20"/>
      <c r="Z1970" s="20"/>
      <c r="AA1970" s="39"/>
    </row>
    <row r="1971" spans="2:27" ht="15.75" customHeight="1">
      <c r="B1971" s="39"/>
      <c r="C1971" s="20"/>
      <c r="D1971" s="20"/>
      <c r="E1971" s="39"/>
      <c r="F1971" s="20"/>
      <c r="G1971" s="20"/>
      <c r="H1971" s="20"/>
      <c r="I1971" s="39"/>
      <c r="J1971" s="20"/>
      <c r="K1971" s="20"/>
      <c r="L1971" s="20"/>
      <c r="M1971" s="20"/>
      <c r="N1971" s="39"/>
      <c r="O1971" s="20" t="s">
        <v>488</v>
      </c>
      <c r="P1971" s="20" t="s">
        <v>555</v>
      </c>
      <c r="Q1971" s="20" t="s">
        <v>1008</v>
      </c>
      <c r="R1971" s="20" t="s">
        <v>2671</v>
      </c>
      <c r="S1971" s="20">
        <v>30480694</v>
      </c>
      <c r="T1971" s="39"/>
      <c r="U1971" s="20"/>
      <c r="V1971" s="20"/>
      <c r="W1971" s="39"/>
      <c r="X1971" s="20"/>
      <c r="Y1971" s="20"/>
      <c r="Z1971" s="20"/>
      <c r="AA1971" s="39"/>
    </row>
    <row r="1972" spans="2:27" ht="15.75" customHeight="1">
      <c r="B1972" s="39"/>
      <c r="C1972" s="20"/>
      <c r="D1972" s="20"/>
      <c r="E1972" s="39"/>
      <c r="F1972" s="20"/>
      <c r="G1972" s="20"/>
      <c r="H1972" s="20"/>
      <c r="I1972" s="39"/>
      <c r="J1972" s="20"/>
      <c r="K1972" s="20"/>
      <c r="L1972" s="20"/>
      <c r="M1972" s="20"/>
      <c r="N1972" s="39"/>
      <c r="O1972" s="20" t="s">
        <v>488</v>
      </c>
      <c r="P1972" s="20" t="s">
        <v>555</v>
      </c>
      <c r="Q1972" s="20" t="s">
        <v>1010</v>
      </c>
      <c r="R1972" s="20" t="s">
        <v>1858</v>
      </c>
      <c r="S1972" s="20">
        <v>30481121</v>
      </c>
      <c r="T1972" s="39"/>
      <c r="U1972" s="20"/>
      <c r="V1972" s="20"/>
      <c r="W1972" s="39"/>
      <c r="X1972" s="20"/>
      <c r="Y1972" s="20"/>
      <c r="Z1972" s="20"/>
      <c r="AA1972" s="39"/>
    </row>
    <row r="1973" spans="2:27" ht="15.75" customHeight="1">
      <c r="B1973" s="39"/>
      <c r="C1973" s="20"/>
      <c r="D1973" s="20"/>
      <c r="E1973" s="39"/>
      <c r="F1973" s="20"/>
      <c r="G1973" s="20"/>
      <c r="H1973" s="20"/>
      <c r="I1973" s="39"/>
      <c r="J1973" s="20"/>
      <c r="K1973" s="20"/>
      <c r="L1973" s="20"/>
      <c r="M1973" s="20"/>
      <c r="N1973" s="39"/>
      <c r="O1973" s="20" t="s">
        <v>488</v>
      </c>
      <c r="P1973" s="20" t="s">
        <v>555</v>
      </c>
      <c r="Q1973" s="20" t="s">
        <v>1010</v>
      </c>
      <c r="R1973" s="20" t="s">
        <v>2672</v>
      </c>
      <c r="S1973" s="20">
        <v>30481199</v>
      </c>
      <c r="T1973" s="39"/>
      <c r="U1973" s="20"/>
      <c r="V1973" s="20"/>
      <c r="W1973" s="39"/>
      <c r="X1973" s="20"/>
      <c r="Y1973" s="20"/>
      <c r="Z1973" s="20"/>
      <c r="AA1973" s="39"/>
    </row>
    <row r="1974" spans="2:27" ht="15.75" customHeight="1">
      <c r="B1974" s="39"/>
      <c r="C1974" s="20"/>
      <c r="D1974" s="20"/>
      <c r="E1974" s="39"/>
      <c r="F1974" s="20"/>
      <c r="G1974" s="20"/>
      <c r="H1974" s="20"/>
      <c r="I1974" s="39"/>
      <c r="J1974" s="20"/>
      <c r="K1974" s="20"/>
      <c r="L1974" s="20"/>
      <c r="M1974" s="20"/>
      <c r="N1974" s="39"/>
      <c r="O1974" s="20" t="s">
        <v>488</v>
      </c>
      <c r="P1974" s="20" t="s">
        <v>555</v>
      </c>
      <c r="Q1974" s="20" t="s">
        <v>1010</v>
      </c>
      <c r="R1974" s="20" t="s">
        <v>1049</v>
      </c>
      <c r="S1974" s="20">
        <v>30481135</v>
      </c>
      <c r="T1974" s="39"/>
      <c r="U1974" s="20"/>
      <c r="V1974" s="20"/>
      <c r="W1974" s="39"/>
      <c r="X1974" s="20"/>
      <c r="Y1974" s="20"/>
      <c r="Z1974" s="20"/>
      <c r="AA1974" s="39"/>
    </row>
    <row r="1975" spans="2:27" ht="15.75" customHeight="1">
      <c r="B1975" s="39"/>
      <c r="C1975" s="20"/>
      <c r="D1975" s="20"/>
      <c r="E1975" s="39"/>
      <c r="F1975" s="20"/>
      <c r="G1975" s="20"/>
      <c r="H1975" s="20"/>
      <c r="I1975" s="39"/>
      <c r="J1975" s="20"/>
      <c r="K1975" s="20"/>
      <c r="L1975" s="20"/>
      <c r="M1975" s="20"/>
      <c r="N1975" s="39"/>
      <c r="O1975" s="20" t="s">
        <v>488</v>
      </c>
      <c r="P1975" s="20" t="s">
        <v>555</v>
      </c>
      <c r="Q1975" s="20" t="s">
        <v>1010</v>
      </c>
      <c r="R1975" s="20" t="s">
        <v>2673</v>
      </c>
      <c r="S1975" s="20">
        <v>30481147</v>
      </c>
      <c r="T1975" s="39"/>
      <c r="U1975" s="20"/>
      <c r="V1975" s="20"/>
      <c r="W1975" s="39"/>
      <c r="X1975" s="20"/>
      <c r="Y1975" s="20"/>
      <c r="Z1975" s="20"/>
      <c r="AA1975" s="39"/>
    </row>
    <row r="1976" spans="2:27" ht="15.75" customHeight="1">
      <c r="B1976" s="39"/>
      <c r="C1976" s="20"/>
      <c r="D1976" s="20"/>
      <c r="E1976" s="39"/>
      <c r="F1976" s="20"/>
      <c r="G1976" s="20"/>
      <c r="H1976" s="20"/>
      <c r="I1976" s="39"/>
      <c r="J1976" s="20"/>
      <c r="K1976" s="20"/>
      <c r="L1976" s="20"/>
      <c r="M1976" s="20"/>
      <c r="N1976" s="39"/>
      <c r="O1976" s="20" t="s">
        <v>488</v>
      </c>
      <c r="P1976" s="20" t="s">
        <v>555</v>
      </c>
      <c r="Q1976" s="20" t="s">
        <v>1010</v>
      </c>
      <c r="R1976" s="20" t="s">
        <v>2674</v>
      </c>
      <c r="S1976" s="20">
        <v>30481159</v>
      </c>
      <c r="T1976" s="39"/>
      <c r="U1976" s="20"/>
      <c r="V1976" s="20"/>
      <c r="W1976" s="39"/>
      <c r="X1976" s="20"/>
      <c r="Y1976" s="20"/>
      <c r="Z1976" s="20"/>
      <c r="AA1976" s="39"/>
    </row>
    <row r="1977" spans="2:27" ht="15.75" customHeight="1">
      <c r="B1977" s="39"/>
      <c r="C1977" s="20"/>
      <c r="D1977" s="20"/>
      <c r="E1977" s="39"/>
      <c r="F1977" s="20"/>
      <c r="G1977" s="20"/>
      <c r="H1977" s="20"/>
      <c r="I1977" s="39"/>
      <c r="J1977" s="20"/>
      <c r="K1977" s="20"/>
      <c r="L1977" s="20"/>
      <c r="M1977" s="20"/>
      <c r="N1977" s="39"/>
      <c r="O1977" s="20" t="s">
        <v>488</v>
      </c>
      <c r="P1977" s="20" t="s">
        <v>555</v>
      </c>
      <c r="Q1977" s="20" t="s">
        <v>1010</v>
      </c>
      <c r="R1977" s="20" t="s">
        <v>1100</v>
      </c>
      <c r="S1977" s="20">
        <v>30481171</v>
      </c>
      <c r="T1977" s="39"/>
      <c r="U1977" s="20"/>
      <c r="V1977" s="20"/>
      <c r="W1977" s="39"/>
      <c r="X1977" s="20"/>
      <c r="Y1977" s="20"/>
      <c r="Z1977" s="20"/>
      <c r="AA1977" s="39"/>
    </row>
    <row r="1978" spans="2:27" ht="15.75" customHeight="1">
      <c r="B1978" s="39"/>
      <c r="C1978" s="20"/>
      <c r="D1978" s="20"/>
      <c r="E1978" s="39"/>
      <c r="F1978" s="20"/>
      <c r="G1978" s="20"/>
      <c r="H1978" s="20"/>
      <c r="I1978" s="39"/>
      <c r="J1978" s="20"/>
      <c r="K1978" s="20"/>
      <c r="L1978" s="20"/>
      <c r="M1978" s="20"/>
      <c r="N1978" s="39"/>
      <c r="O1978" s="20" t="s">
        <v>488</v>
      </c>
      <c r="P1978" s="20" t="s">
        <v>555</v>
      </c>
      <c r="Q1978" s="20" t="s">
        <v>1010</v>
      </c>
      <c r="R1978" s="20" t="s">
        <v>2675</v>
      </c>
      <c r="S1978" s="20">
        <v>30481183</v>
      </c>
      <c r="T1978" s="39"/>
      <c r="U1978" s="20"/>
      <c r="V1978" s="20"/>
      <c r="W1978" s="39"/>
      <c r="X1978" s="20"/>
      <c r="Y1978" s="20"/>
      <c r="Z1978" s="20"/>
      <c r="AA1978" s="39"/>
    </row>
    <row r="1979" spans="2:27" ht="15.75" customHeight="1">
      <c r="B1979" s="39"/>
      <c r="C1979" s="20"/>
      <c r="D1979" s="20"/>
      <c r="E1979" s="39"/>
      <c r="F1979" s="20"/>
      <c r="G1979" s="20"/>
      <c r="H1979" s="20"/>
      <c r="I1979" s="39"/>
      <c r="J1979" s="20"/>
      <c r="K1979" s="20"/>
      <c r="L1979" s="20"/>
      <c r="M1979" s="20"/>
      <c r="N1979" s="39"/>
      <c r="O1979" s="20" t="s">
        <v>488</v>
      </c>
      <c r="P1979" s="20" t="s">
        <v>555</v>
      </c>
      <c r="Q1979" s="20" t="s">
        <v>1010</v>
      </c>
      <c r="R1979" s="20" t="s">
        <v>1056</v>
      </c>
      <c r="S1979" s="20">
        <v>30481185</v>
      </c>
      <c r="T1979" s="39"/>
      <c r="U1979" s="20"/>
      <c r="V1979" s="20"/>
      <c r="W1979" s="39"/>
      <c r="X1979" s="20"/>
      <c r="Y1979" s="20"/>
      <c r="Z1979" s="20"/>
      <c r="AA1979" s="39"/>
    </row>
    <row r="1980" spans="2:27" ht="15.75" customHeight="1">
      <c r="B1980" s="39"/>
      <c r="C1980" s="20"/>
      <c r="D1980" s="20"/>
      <c r="E1980" s="39"/>
      <c r="F1980" s="20"/>
      <c r="G1980" s="20"/>
      <c r="H1980" s="20"/>
      <c r="I1980" s="39"/>
      <c r="J1980" s="20"/>
      <c r="K1980" s="20"/>
      <c r="L1980" s="20"/>
      <c r="M1980" s="20"/>
      <c r="N1980" s="39"/>
      <c r="O1980" s="20" t="s">
        <v>488</v>
      </c>
      <c r="P1980" s="20" t="s">
        <v>555</v>
      </c>
      <c r="Q1980" s="20" t="s">
        <v>1012</v>
      </c>
      <c r="R1980" s="20" t="s">
        <v>2676</v>
      </c>
      <c r="S1980" s="20">
        <v>30482713</v>
      </c>
      <c r="T1980" s="39"/>
      <c r="U1980" s="20"/>
      <c r="V1980" s="20"/>
      <c r="W1980" s="39"/>
      <c r="X1980" s="20"/>
      <c r="Y1980" s="20"/>
      <c r="Z1980" s="20"/>
      <c r="AA1980" s="39"/>
    </row>
    <row r="1981" spans="2:27" ht="15.75" customHeight="1">
      <c r="B1981" s="39"/>
      <c r="C1981" s="20"/>
      <c r="D1981" s="20"/>
      <c r="E1981" s="39"/>
      <c r="F1981" s="20"/>
      <c r="G1981" s="20"/>
      <c r="H1981" s="20"/>
      <c r="I1981" s="39"/>
      <c r="J1981" s="20"/>
      <c r="K1981" s="20"/>
      <c r="L1981" s="20"/>
      <c r="M1981" s="20"/>
      <c r="N1981" s="39"/>
      <c r="O1981" s="20" t="s">
        <v>488</v>
      </c>
      <c r="P1981" s="20" t="s">
        <v>555</v>
      </c>
      <c r="Q1981" s="20" t="s">
        <v>1012</v>
      </c>
      <c r="R1981" s="20" t="s">
        <v>866</v>
      </c>
      <c r="S1981" s="20">
        <v>30482727</v>
      </c>
      <c r="T1981" s="39"/>
      <c r="U1981" s="20"/>
      <c r="V1981" s="20"/>
      <c r="W1981" s="39"/>
      <c r="X1981" s="20"/>
      <c r="Y1981" s="20"/>
      <c r="Z1981" s="20"/>
      <c r="AA1981" s="39"/>
    </row>
    <row r="1982" spans="2:27" ht="15.75" customHeight="1">
      <c r="B1982" s="39"/>
      <c r="C1982" s="20"/>
      <c r="D1982" s="20"/>
      <c r="E1982" s="39"/>
      <c r="F1982" s="20"/>
      <c r="G1982" s="20"/>
      <c r="H1982" s="20"/>
      <c r="I1982" s="39"/>
      <c r="J1982" s="20"/>
      <c r="K1982" s="20"/>
      <c r="L1982" s="20"/>
      <c r="M1982" s="20"/>
      <c r="N1982" s="39"/>
      <c r="O1982" s="20" t="s">
        <v>488</v>
      </c>
      <c r="P1982" s="20" t="s">
        <v>555</v>
      </c>
      <c r="Q1982" s="20" t="s">
        <v>1012</v>
      </c>
      <c r="R1982" s="20" t="s">
        <v>2677</v>
      </c>
      <c r="S1982" s="20">
        <v>30482799</v>
      </c>
      <c r="T1982" s="39"/>
      <c r="U1982" s="20"/>
      <c r="V1982" s="20"/>
      <c r="W1982" s="39"/>
      <c r="X1982" s="20"/>
      <c r="Y1982" s="20"/>
      <c r="Z1982" s="20"/>
      <c r="AA1982" s="39"/>
    </row>
    <row r="1983" spans="2:27" ht="15.75" customHeight="1">
      <c r="B1983" s="39"/>
      <c r="C1983" s="20"/>
      <c r="D1983" s="20"/>
      <c r="E1983" s="39"/>
      <c r="F1983" s="20"/>
      <c r="G1983" s="20"/>
      <c r="H1983" s="20"/>
      <c r="I1983" s="39"/>
      <c r="J1983" s="20"/>
      <c r="K1983" s="20"/>
      <c r="L1983" s="20"/>
      <c r="M1983" s="20"/>
      <c r="N1983" s="39"/>
      <c r="O1983" s="20" t="s">
        <v>488</v>
      </c>
      <c r="P1983" s="20" t="s">
        <v>555</v>
      </c>
      <c r="Q1983" s="20" t="s">
        <v>1012</v>
      </c>
      <c r="R1983" s="20" t="s">
        <v>2678</v>
      </c>
      <c r="S1983" s="20">
        <v>30482740</v>
      </c>
      <c r="T1983" s="39"/>
      <c r="U1983" s="20"/>
      <c r="V1983" s="20"/>
      <c r="W1983" s="39"/>
      <c r="X1983" s="20"/>
      <c r="Y1983" s="20"/>
      <c r="Z1983" s="20"/>
      <c r="AA1983" s="39"/>
    </row>
    <row r="1984" spans="2:27" ht="15.75" customHeight="1">
      <c r="B1984" s="39"/>
      <c r="C1984" s="20"/>
      <c r="D1984" s="20"/>
      <c r="E1984" s="39"/>
      <c r="F1984" s="20"/>
      <c r="G1984" s="20"/>
      <c r="H1984" s="20"/>
      <c r="I1984" s="39"/>
      <c r="J1984" s="20"/>
      <c r="K1984" s="20"/>
      <c r="L1984" s="20"/>
      <c r="M1984" s="20"/>
      <c r="N1984" s="39"/>
      <c r="O1984" s="20" t="s">
        <v>488</v>
      </c>
      <c r="P1984" s="20" t="s">
        <v>555</v>
      </c>
      <c r="Q1984" s="20" t="s">
        <v>1012</v>
      </c>
      <c r="R1984" s="20" t="s">
        <v>2679</v>
      </c>
      <c r="S1984" s="20">
        <v>30482754</v>
      </c>
      <c r="T1984" s="39"/>
      <c r="U1984" s="20"/>
      <c r="V1984" s="20"/>
      <c r="W1984" s="39"/>
      <c r="X1984" s="20"/>
      <c r="Y1984" s="20"/>
      <c r="Z1984" s="20"/>
      <c r="AA1984" s="39"/>
    </row>
    <row r="1985" spans="2:27" ht="15.75" customHeight="1">
      <c r="B1985" s="39"/>
      <c r="C1985" s="20"/>
      <c r="D1985" s="20"/>
      <c r="E1985" s="39"/>
      <c r="F1985" s="20"/>
      <c r="G1985" s="20"/>
      <c r="H1985" s="20"/>
      <c r="I1985" s="39"/>
      <c r="J1985" s="20"/>
      <c r="K1985" s="20"/>
      <c r="L1985" s="20"/>
      <c r="M1985" s="20"/>
      <c r="N1985" s="39"/>
      <c r="O1985" s="20" t="s">
        <v>488</v>
      </c>
      <c r="P1985" s="20" t="s">
        <v>555</v>
      </c>
      <c r="Q1985" s="20" t="s">
        <v>1012</v>
      </c>
      <c r="R1985" s="20" t="s">
        <v>2680</v>
      </c>
      <c r="S1985" s="20">
        <v>30482767</v>
      </c>
      <c r="T1985" s="39"/>
      <c r="U1985" s="20"/>
      <c r="V1985" s="20"/>
      <c r="W1985" s="39"/>
      <c r="X1985" s="20"/>
      <c r="Y1985" s="20"/>
      <c r="Z1985" s="20"/>
      <c r="AA1985" s="39"/>
    </row>
    <row r="1986" spans="2:27" ht="15.75" customHeight="1">
      <c r="B1986" s="39"/>
      <c r="C1986" s="20"/>
      <c r="D1986" s="20"/>
      <c r="E1986" s="39"/>
      <c r="F1986" s="20"/>
      <c r="G1986" s="20"/>
      <c r="H1986" s="20"/>
      <c r="I1986" s="39"/>
      <c r="J1986" s="20"/>
      <c r="K1986" s="20"/>
      <c r="L1986" s="20"/>
      <c r="M1986" s="20"/>
      <c r="N1986" s="39"/>
      <c r="O1986" s="20" t="s">
        <v>488</v>
      </c>
      <c r="P1986" s="20" t="s">
        <v>555</v>
      </c>
      <c r="Q1986" s="20" t="s">
        <v>1012</v>
      </c>
      <c r="R1986" s="20" t="s">
        <v>2681</v>
      </c>
      <c r="S1986" s="20">
        <v>30482781</v>
      </c>
      <c r="T1986" s="39"/>
      <c r="U1986" s="20"/>
      <c r="V1986" s="20"/>
      <c r="W1986" s="39"/>
      <c r="X1986" s="20"/>
      <c r="Y1986" s="20"/>
      <c r="Z1986" s="20"/>
      <c r="AA1986" s="39"/>
    </row>
    <row r="1987" spans="2:27" ht="15.75" customHeight="1">
      <c r="B1987" s="39"/>
      <c r="C1987" s="20"/>
      <c r="D1987" s="20"/>
      <c r="E1987" s="39"/>
      <c r="F1987" s="20"/>
      <c r="G1987" s="20"/>
      <c r="H1987" s="20"/>
      <c r="I1987" s="39"/>
      <c r="J1987" s="20"/>
      <c r="K1987" s="20"/>
      <c r="L1987" s="20"/>
      <c r="M1987" s="20"/>
      <c r="N1987" s="39"/>
      <c r="O1987" s="20" t="s">
        <v>488</v>
      </c>
      <c r="P1987" s="20" t="s">
        <v>555</v>
      </c>
      <c r="Q1987" s="20" t="s">
        <v>1014</v>
      </c>
      <c r="R1987" s="20" t="s">
        <v>2682</v>
      </c>
      <c r="S1987" s="20">
        <v>30483317</v>
      </c>
      <c r="T1987" s="39"/>
      <c r="U1987" s="20"/>
      <c r="V1987" s="20"/>
      <c r="W1987" s="39"/>
      <c r="X1987" s="20"/>
      <c r="Y1987" s="20"/>
      <c r="Z1987" s="20"/>
      <c r="AA1987" s="39"/>
    </row>
    <row r="1988" spans="2:27" ht="15.75" customHeight="1">
      <c r="B1988" s="39"/>
      <c r="C1988" s="20"/>
      <c r="D1988" s="20"/>
      <c r="E1988" s="39"/>
      <c r="F1988" s="20"/>
      <c r="G1988" s="20"/>
      <c r="H1988" s="20"/>
      <c r="I1988" s="39"/>
      <c r="J1988" s="20"/>
      <c r="K1988" s="20"/>
      <c r="L1988" s="20"/>
      <c r="M1988" s="20"/>
      <c r="N1988" s="39"/>
      <c r="O1988" s="20" t="s">
        <v>488</v>
      </c>
      <c r="P1988" s="20" t="s">
        <v>555</v>
      </c>
      <c r="Q1988" s="20" t="s">
        <v>1014</v>
      </c>
      <c r="R1988" s="20" t="s">
        <v>2683</v>
      </c>
      <c r="S1988" s="20">
        <v>30483325</v>
      </c>
      <c r="T1988" s="39"/>
      <c r="U1988" s="20"/>
      <c r="V1988" s="20"/>
      <c r="W1988" s="39"/>
      <c r="X1988" s="20"/>
      <c r="Y1988" s="20"/>
      <c r="Z1988" s="20"/>
      <c r="AA1988" s="39"/>
    </row>
    <row r="1989" spans="2:27" ht="15.75" customHeight="1">
      <c r="B1989" s="39"/>
      <c r="C1989" s="20"/>
      <c r="D1989" s="20"/>
      <c r="E1989" s="39"/>
      <c r="F1989" s="20"/>
      <c r="G1989" s="20"/>
      <c r="H1989" s="20"/>
      <c r="I1989" s="39"/>
      <c r="J1989" s="20"/>
      <c r="K1989" s="20"/>
      <c r="L1989" s="20"/>
      <c r="M1989" s="20"/>
      <c r="N1989" s="39"/>
      <c r="O1989" s="20" t="s">
        <v>488</v>
      </c>
      <c r="P1989" s="20" t="s">
        <v>555</v>
      </c>
      <c r="Q1989" s="20" t="s">
        <v>1014</v>
      </c>
      <c r="R1989" s="20" t="s">
        <v>2684</v>
      </c>
      <c r="S1989" s="20">
        <v>30483326</v>
      </c>
      <c r="T1989" s="39"/>
      <c r="U1989" s="20"/>
      <c r="V1989" s="20"/>
      <c r="W1989" s="39"/>
      <c r="X1989" s="20"/>
      <c r="Y1989" s="20"/>
      <c r="Z1989" s="20"/>
      <c r="AA1989" s="39"/>
    </row>
    <row r="1990" spans="2:27" ht="15.75" customHeight="1">
      <c r="B1990" s="39"/>
      <c r="C1990" s="20"/>
      <c r="D1990" s="20"/>
      <c r="E1990" s="39"/>
      <c r="F1990" s="20"/>
      <c r="G1990" s="20"/>
      <c r="H1990" s="20"/>
      <c r="I1990" s="39"/>
      <c r="J1990" s="20"/>
      <c r="K1990" s="20"/>
      <c r="L1990" s="20"/>
      <c r="M1990" s="20"/>
      <c r="N1990" s="39"/>
      <c r="O1990" s="20" t="s">
        <v>488</v>
      </c>
      <c r="P1990" s="20" t="s">
        <v>555</v>
      </c>
      <c r="Q1990" s="20" t="s">
        <v>1014</v>
      </c>
      <c r="R1990" s="20" t="s">
        <v>2685</v>
      </c>
      <c r="S1990" s="20">
        <v>30483343</v>
      </c>
      <c r="T1990" s="39"/>
      <c r="U1990" s="20"/>
      <c r="V1990" s="20"/>
      <c r="W1990" s="39"/>
      <c r="X1990" s="20"/>
      <c r="Y1990" s="20"/>
      <c r="Z1990" s="20"/>
      <c r="AA1990" s="39"/>
    </row>
    <row r="1991" spans="2:27" ht="15.75" customHeight="1">
      <c r="B1991" s="39"/>
      <c r="C1991" s="20"/>
      <c r="D1991" s="20"/>
      <c r="E1991" s="39"/>
      <c r="F1991" s="20"/>
      <c r="G1991" s="20"/>
      <c r="H1991" s="20"/>
      <c r="I1991" s="39"/>
      <c r="J1991" s="20"/>
      <c r="K1991" s="20"/>
      <c r="L1991" s="20"/>
      <c r="M1991" s="20"/>
      <c r="N1991" s="39"/>
      <c r="O1991" s="20" t="s">
        <v>488</v>
      </c>
      <c r="P1991" s="20" t="s">
        <v>555</v>
      </c>
      <c r="Q1991" s="20" t="s">
        <v>1014</v>
      </c>
      <c r="R1991" s="20" t="s">
        <v>2686</v>
      </c>
      <c r="S1991" s="20">
        <v>30483347</v>
      </c>
      <c r="T1991" s="39"/>
      <c r="U1991" s="20"/>
      <c r="V1991" s="20"/>
      <c r="W1991" s="39"/>
      <c r="X1991" s="20"/>
      <c r="Y1991" s="20"/>
      <c r="Z1991" s="20"/>
      <c r="AA1991" s="39"/>
    </row>
    <row r="1992" spans="2:27" ht="15.75" customHeight="1">
      <c r="B1992" s="39"/>
      <c r="C1992" s="20"/>
      <c r="D1992" s="20"/>
      <c r="E1992" s="39"/>
      <c r="F1992" s="20"/>
      <c r="G1992" s="20"/>
      <c r="H1992" s="20"/>
      <c r="I1992" s="39"/>
      <c r="J1992" s="20"/>
      <c r="K1992" s="20"/>
      <c r="L1992" s="20"/>
      <c r="M1992" s="20"/>
      <c r="N1992" s="39"/>
      <c r="O1992" s="20" t="s">
        <v>488</v>
      </c>
      <c r="P1992" s="20" t="s">
        <v>555</v>
      </c>
      <c r="Q1992" s="20" t="s">
        <v>1014</v>
      </c>
      <c r="R1992" s="20" t="s">
        <v>1014</v>
      </c>
      <c r="S1992" s="20">
        <v>30483351</v>
      </c>
      <c r="T1992" s="39"/>
      <c r="U1992" s="20"/>
      <c r="V1992" s="20"/>
      <c r="W1992" s="39"/>
      <c r="X1992" s="20"/>
      <c r="Y1992" s="20"/>
      <c r="Z1992" s="20"/>
      <c r="AA1992" s="39"/>
    </row>
    <row r="1993" spans="2:27" ht="15.75" customHeight="1">
      <c r="B1993" s="39"/>
      <c r="C1993" s="20"/>
      <c r="D1993" s="20"/>
      <c r="E1993" s="39"/>
      <c r="F1993" s="20"/>
      <c r="G1993" s="20"/>
      <c r="H1993" s="20"/>
      <c r="I1993" s="39"/>
      <c r="J1993" s="20"/>
      <c r="K1993" s="20"/>
      <c r="L1993" s="20"/>
      <c r="M1993" s="20"/>
      <c r="N1993" s="39"/>
      <c r="O1993" s="20" t="s">
        <v>488</v>
      </c>
      <c r="P1993" s="20" t="s">
        <v>555</v>
      </c>
      <c r="Q1993" s="20" t="s">
        <v>1014</v>
      </c>
      <c r="R1993" s="20" t="s">
        <v>2687</v>
      </c>
      <c r="S1993" s="20">
        <v>30483360</v>
      </c>
      <c r="T1993" s="39"/>
      <c r="U1993" s="20"/>
      <c r="V1993" s="20"/>
      <c r="W1993" s="39"/>
      <c r="X1993" s="20"/>
      <c r="Y1993" s="20"/>
      <c r="Z1993" s="20"/>
      <c r="AA1993" s="39"/>
    </row>
    <row r="1994" spans="2:27" ht="15.75" customHeight="1">
      <c r="B1994" s="39"/>
      <c r="C1994" s="20"/>
      <c r="D1994" s="20"/>
      <c r="E1994" s="39"/>
      <c r="F1994" s="20"/>
      <c r="G1994" s="20"/>
      <c r="H1994" s="20"/>
      <c r="I1994" s="39"/>
      <c r="J1994" s="20"/>
      <c r="K1994" s="20"/>
      <c r="L1994" s="20"/>
      <c r="M1994" s="20"/>
      <c r="N1994" s="39"/>
      <c r="O1994" s="20" t="s">
        <v>488</v>
      </c>
      <c r="P1994" s="20" t="s">
        <v>555</v>
      </c>
      <c r="Q1994" s="20" t="s">
        <v>1014</v>
      </c>
      <c r="R1994" s="20" t="s">
        <v>2688</v>
      </c>
      <c r="S1994" s="20">
        <v>30483386</v>
      </c>
      <c r="T1994" s="39"/>
      <c r="U1994" s="20"/>
      <c r="V1994" s="20"/>
      <c r="W1994" s="39"/>
      <c r="X1994" s="20"/>
      <c r="Y1994" s="20"/>
      <c r="Z1994" s="20"/>
      <c r="AA1994" s="39"/>
    </row>
    <row r="1995" spans="2:27" ht="15.75" customHeight="1">
      <c r="B1995" s="39"/>
      <c r="C1995" s="20"/>
      <c r="D1995" s="20"/>
      <c r="E1995" s="39"/>
      <c r="F1995" s="20"/>
      <c r="G1995" s="20"/>
      <c r="H1995" s="20"/>
      <c r="I1995" s="39"/>
      <c r="J1995" s="20"/>
      <c r="K1995" s="20"/>
      <c r="L1995" s="20"/>
      <c r="M1995" s="20"/>
      <c r="N1995" s="39"/>
      <c r="O1995" s="20" t="s">
        <v>488</v>
      </c>
      <c r="P1995" s="20" t="s">
        <v>555</v>
      </c>
      <c r="Q1995" s="20" t="s">
        <v>1014</v>
      </c>
      <c r="R1995" s="20" t="s">
        <v>2689</v>
      </c>
      <c r="S1995" s="20">
        <v>30483394</v>
      </c>
      <c r="T1995" s="39"/>
      <c r="U1995" s="20"/>
      <c r="V1995" s="20"/>
      <c r="W1995" s="39"/>
      <c r="X1995" s="20"/>
      <c r="Y1995" s="20"/>
      <c r="Z1995" s="20"/>
      <c r="AA1995" s="39"/>
    </row>
    <row r="1996" spans="2:27" ht="15.75" customHeight="1">
      <c r="B1996" s="39"/>
      <c r="C1996" s="20"/>
      <c r="D1996" s="20"/>
      <c r="E1996" s="39"/>
      <c r="F1996" s="20"/>
      <c r="G1996" s="20"/>
      <c r="H1996" s="20"/>
      <c r="I1996" s="39"/>
      <c r="J1996" s="20"/>
      <c r="K1996" s="20"/>
      <c r="L1996" s="20"/>
      <c r="M1996" s="20"/>
      <c r="N1996" s="39"/>
      <c r="O1996" s="20" t="s">
        <v>488</v>
      </c>
      <c r="P1996" s="20" t="s">
        <v>555</v>
      </c>
      <c r="Q1996" s="20" t="s">
        <v>1015</v>
      </c>
      <c r="R1996" s="20" t="s">
        <v>2690</v>
      </c>
      <c r="S1996" s="20">
        <v>30484213</v>
      </c>
      <c r="T1996" s="39"/>
      <c r="U1996" s="20"/>
      <c r="V1996" s="20"/>
      <c r="W1996" s="39"/>
      <c r="X1996" s="20"/>
      <c r="Y1996" s="20"/>
      <c r="Z1996" s="20"/>
      <c r="AA1996" s="39"/>
    </row>
    <row r="1997" spans="2:27" ht="15.75" customHeight="1">
      <c r="B1997" s="39"/>
      <c r="C1997" s="20"/>
      <c r="D1997" s="20"/>
      <c r="E1997" s="39"/>
      <c r="F1997" s="20"/>
      <c r="G1997" s="20"/>
      <c r="H1997" s="20"/>
      <c r="I1997" s="39"/>
      <c r="J1997" s="20"/>
      <c r="K1997" s="20"/>
      <c r="L1997" s="20"/>
      <c r="M1997" s="20"/>
      <c r="N1997" s="39"/>
      <c r="O1997" s="20" t="s">
        <v>488</v>
      </c>
      <c r="P1997" s="20" t="s">
        <v>555</v>
      </c>
      <c r="Q1997" s="20" t="s">
        <v>1015</v>
      </c>
      <c r="R1997" s="20" t="s">
        <v>2691</v>
      </c>
      <c r="S1997" s="20">
        <v>30484217</v>
      </c>
      <c r="T1997" s="39"/>
      <c r="U1997" s="20"/>
      <c r="V1997" s="20"/>
      <c r="W1997" s="39"/>
      <c r="X1997" s="20"/>
      <c r="Y1997" s="20"/>
      <c r="Z1997" s="20"/>
      <c r="AA1997" s="39"/>
    </row>
    <row r="1998" spans="2:27" ht="15.75" customHeight="1">
      <c r="B1998" s="39"/>
      <c r="C1998" s="20"/>
      <c r="D1998" s="20"/>
      <c r="E1998" s="39"/>
      <c r="F1998" s="20"/>
      <c r="G1998" s="20"/>
      <c r="H1998" s="20"/>
      <c r="I1998" s="39"/>
      <c r="J1998" s="20"/>
      <c r="K1998" s="20"/>
      <c r="L1998" s="20"/>
      <c r="M1998" s="20"/>
      <c r="N1998" s="39"/>
      <c r="O1998" s="20" t="s">
        <v>488</v>
      </c>
      <c r="P1998" s="20" t="s">
        <v>555</v>
      </c>
      <c r="Q1998" s="20" t="s">
        <v>1015</v>
      </c>
      <c r="R1998" s="20" t="s">
        <v>2692</v>
      </c>
      <c r="S1998" s="20">
        <v>30484234</v>
      </c>
      <c r="T1998" s="39"/>
      <c r="U1998" s="20"/>
      <c r="V1998" s="20"/>
      <c r="W1998" s="39"/>
      <c r="X1998" s="20"/>
      <c r="Y1998" s="20"/>
      <c r="Z1998" s="20"/>
      <c r="AA1998" s="39"/>
    </row>
    <row r="1999" spans="2:27" ht="15.75" customHeight="1">
      <c r="B1999" s="39"/>
      <c r="C1999" s="20"/>
      <c r="D1999" s="20"/>
      <c r="E1999" s="39"/>
      <c r="F1999" s="20"/>
      <c r="G1999" s="20"/>
      <c r="H1999" s="20"/>
      <c r="I1999" s="39"/>
      <c r="J1999" s="20"/>
      <c r="K1999" s="20"/>
      <c r="L1999" s="20"/>
      <c r="M1999" s="20"/>
      <c r="N1999" s="39"/>
      <c r="O1999" s="20" t="s">
        <v>488</v>
      </c>
      <c r="P1999" s="20" t="s">
        <v>555</v>
      </c>
      <c r="Q1999" s="20" t="s">
        <v>1015</v>
      </c>
      <c r="R1999" s="20" t="s">
        <v>2693</v>
      </c>
      <c r="S1999" s="20">
        <v>30484225</v>
      </c>
      <c r="T1999" s="39"/>
      <c r="U1999" s="20"/>
      <c r="V1999" s="20"/>
      <c r="W1999" s="39"/>
      <c r="X1999" s="20"/>
      <c r="Y1999" s="20"/>
      <c r="Z1999" s="20"/>
      <c r="AA1999" s="39"/>
    </row>
    <row r="2000" spans="2:27" ht="15.75" customHeight="1">
      <c r="B2000" s="39"/>
      <c r="C2000" s="20"/>
      <c r="D2000" s="20"/>
      <c r="E2000" s="39"/>
      <c r="F2000" s="20"/>
      <c r="G2000" s="20"/>
      <c r="H2000" s="20"/>
      <c r="I2000" s="39"/>
      <c r="J2000" s="20"/>
      <c r="K2000" s="20"/>
      <c r="L2000" s="20"/>
      <c r="M2000" s="20"/>
      <c r="N2000" s="39"/>
      <c r="O2000" s="20" t="s">
        <v>488</v>
      </c>
      <c r="P2000" s="20" t="s">
        <v>555</v>
      </c>
      <c r="Q2000" s="20" t="s">
        <v>1015</v>
      </c>
      <c r="R2000" s="20" t="s">
        <v>2694</v>
      </c>
      <c r="S2000" s="20">
        <v>30484243</v>
      </c>
      <c r="T2000" s="39"/>
      <c r="U2000" s="20"/>
      <c r="V2000" s="20"/>
      <c r="W2000" s="39"/>
      <c r="X2000" s="20"/>
      <c r="Y2000" s="20"/>
      <c r="Z2000" s="20"/>
      <c r="AA2000" s="39"/>
    </row>
    <row r="2001" spans="2:27" ht="15.75" customHeight="1">
      <c r="B2001" s="39"/>
      <c r="C2001" s="20"/>
      <c r="D2001" s="20"/>
      <c r="E2001" s="39"/>
      <c r="F2001" s="20"/>
      <c r="G2001" s="20"/>
      <c r="H2001" s="20"/>
      <c r="I2001" s="39"/>
      <c r="J2001" s="20"/>
      <c r="K2001" s="20"/>
      <c r="L2001" s="20"/>
      <c r="M2001" s="20"/>
      <c r="N2001" s="39"/>
      <c r="O2001" s="20" t="s">
        <v>488</v>
      </c>
      <c r="P2001" s="20" t="s">
        <v>555</v>
      </c>
      <c r="Q2001" s="20" t="s">
        <v>1015</v>
      </c>
      <c r="R2001" s="20" t="s">
        <v>2695</v>
      </c>
      <c r="S2001" s="20">
        <v>30484251</v>
      </c>
      <c r="T2001" s="39"/>
      <c r="U2001" s="20"/>
      <c r="V2001" s="20"/>
      <c r="W2001" s="39"/>
      <c r="X2001" s="20"/>
      <c r="Y2001" s="20"/>
      <c r="Z2001" s="20"/>
      <c r="AA2001" s="39"/>
    </row>
    <row r="2002" spans="2:27" ht="15.75" customHeight="1">
      <c r="B2002" s="39"/>
      <c r="C2002" s="20"/>
      <c r="D2002" s="20"/>
      <c r="E2002" s="39"/>
      <c r="F2002" s="20"/>
      <c r="G2002" s="20"/>
      <c r="H2002" s="20"/>
      <c r="I2002" s="39"/>
      <c r="J2002" s="20"/>
      <c r="K2002" s="20"/>
      <c r="L2002" s="20"/>
      <c r="M2002" s="20"/>
      <c r="N2002" s="39"/>
      <c r="O2002" s="20" t="s">
        <v>488</v>
      </c>
      <c r="P2002" s="20" t="s">
        <v>555</v>
      </c>
      <c r="Q2002" s="20" t="s">
        <v>1015</v>
      </c>
      <c r="R2002" s="20" t="s">
        <v>2696</v>
      </c>
      <c r="S2002" s="20">
        <v>30484260</v>
      </c>
      <c r="T2002" s="39"/>
      <c r="U2002" s="20"/>
      <c r="V2002" s="20"/>
      <c r="W2002" s="39"/>
      <c r="X2002" s="20"/>
      <c r="Y2002" s="20"/>
      <c r="Z2002" s="20"/>
      <c r="AA2002" s="39"/>
    </row>
    <row r="2003" spans="2:27" ht="15.75" customHeight="1">
      <c r="B2003" s="39"/>
      <c r="C2003" s="20"/>
      <c r="D2003" s="20"/>
      <c r="E2003" s="39"/>
      <c r="F2003" s="20"/>
      <c r="G2003" s="20"/>
      <c r="H2003" s="20"/>
      <c r="I2003" s="39"/>
      <c r="J2003" s="20"/>
      <c r="K2003" s="20"/>
      <c r="L2003" s="20"/>
      <c r="M2003" s="20"/>
      <c r="N2003" s="39"/>
      <c r="O2003" s="20" t="s">
        <v>488</v>
      </c>
      <c r="P2003" s="20" t="s">
        <v>555</v>
      </c>
      <c r="Q2003" s="20" t="s">
        <v>1015</v>
      </c>
      <c r="R2003" s="20" t="s">
        <v>2697</v>
      </c>
      <c r="S2003" s="20">
        <v>30484299</v>
      </c>
      <c r="T2003" s="39"/>
      <c r="U2003" s="20"/>
      <c r="V2003" s="20"/>
      <c r="W2003" s="39"/>
      <c r="X2003" s="20"/>
      <c r="Y2003" s="20"/>
      <c r="Z2003" s="20"/>
      <c r="AA2003" s="39"/>
    </row>
    <row r="2004" spans="2:27" ht="15.75" customHeight="1">
      <c r="B2004" s="39"/>
      <c r="C2004" s="20"/>
      <c r="D2004" s="20"/>
      <c r="E2004" s="39"/>
      <c r="F2004" s="20"/>
      <c r="G2004" s="20"/>
      <c r="H2004" s="20"/>
      <c r="I2004" s="39"/>
      <c r="J2004" s="20"/>
      <c r="K2004" s="20"/>
      <c r="L2004" s="20"/>
      <c r="M2004" s="20"/>
      <c r="N2004" s="39"/>
      <c r="O2004" s="20" t="s">
        <v>488</v>
      </c>
      <c r="P2004" s="20" t="s">
        <v>555</v>
      </c>
      <c r="Q2004" s="20" t="s">
        <v>1015</v>
      </c>
      <c r="R2004" s="20" t="s">
        <v>2698</v>
      </c>
      <c r="S2004" s="20">
        <v>30484271</v>
      </c>
      <c r="T2004" s="39"/>
      <c r="U2004" s="20"/>
      <c r="V2004" s="20"/>
      <c r="W2004" s="39"/>
      <c r="X2004" s="20"/>
      <c r="Y2004" s="20"/>
      <c r="Z2004" s="20"/>
      <c r="AA2004" s="39"/>
    </row>
    <row r="2005" spans="2:27" ht="15.75" customHeight="1">
      <c r="B2005" s="39"/>
      <c r="C2005" s="20"/>
      <c r="D2005" s="20"/>
      <c r="E2005" s="39"/>
      <c r="F2005" s="20"/>
      <c r="G2005" s="20"/>
      <c r="H2005" s="20"/>
      <c r="I2005" s="39"/>
      <c r="J2005" s="20"/>
      <c r="K2005" s="20"/>
      <c r="L2005" s="20"/>
      <c r="M2005" s="20"/>
      <c r="N2005" s="39"/>
      <c r="O2005" s="20" t="s">
        <v>488</v>
      </c>
      <c r="P2005" s="20" t="s">
        <v>555</v>
      </c>
      <c r="Q2005" s="20" t="s">
        <v>1015</v>
      </c>
      <c r="R2005" s="20" t="s">
        <v>1315</v>
      </c>
      <c r="S2005" s="20">
        <v>30484277</v>
      </c>
      <c r="T2005" s="39"/>
      <c r="U2005" s="20"/>
      <c r="V2005" s="20"/>
      <c r="W2005" s="39"/>
      <c r="X2005" s="20"/>
      <c r="Y2005" s="20"/>
      <c r="Z2005" s="20"/>
      <c r="AA2005" s="39"/>
    </row>
    <row r="2006" spans="2:27" ht="15.75" customHeight="1">
      <c r="B2006" s="39"/>
      <c r="C2006" s="20"/>
      <c r="D2006" s="20"/>
      <c r="E2006" s="39"/>
      <c r="F2006" s="20"/>
      <c r="G2006" s="20"/>
      <c r="H2006" s="20"/>
      <c r="I2006" s="39"/>
      <c r="J2006" s="20"/>
      <c r="K2006" s="20"/>
      <c r="L2006" s="20"/>
      <c r="M2006" s="20"/>
      <c r="N2006" s="39"/>
      <c r="O2006" s="20" t="s">
        <v>488</v>
      </c>
      <c r="P2006" s="20" t="s">
        <v>555</v>
      </c>
      <c r="Q2006" s="20" t="s">
        <v>1015</v>
      </c>
      <c r="R2006" s="20" t="s">
        <v>2699</v>
      </c>
      <c r="S2006" s="20">
        <v>30484286</v>
      </c>
      <c r="T2006" s="39"/>
      <c r="U2006" s="20"/>
      <c r="V2006" s="20"/>
      <c r="W2006" s="39"/>
      <c r="X2006" s="20"/>
      <c r="Y2006" s="20"/>
      <c r="Z2006" s="20"/>
      <c r="AA2006" s="39"/>
    </row>
    <row r="2007" spans="2:27" ht="15.75" customHeight="1">
      <c r="B2007" s="39"/>
      <c r="C2007" s="20"/>
      <c r="D2007" s="20"/>
      <c r="E2007" s="39"/>
      <c r="F2007" s="20"/>
      <c r="G2007" s="20"/>
      <c r="H2007" s="20"/>
      <c r="I2007" s="39"/>
      <c r="J2007" s="20"/>
      <c r="K2007" s="20"/>
      <c r="L2007" s="20"/>
      <c r="M2007" s="20"/>
      <c r="N2007" s="39"/>
      <c r="O2007" s="20" t="s">
        <v>488</v>
      </c>
      <c r="P2007" s="20" t="s">
        <v>555</v>
      </c>
      <c r="Q2007" s="20" t="s">
        <v>1015</v>
      </c>
      <c r="R2007" s="20" t="s">
        <v>2330</v>
      </c>
      <c r="S2007" s="20">
        <v>30484294</v>
      </c>
      <c r="T2007" s="39"/>
      <c r="U2007" s="20"/>
      <c r="V2007" s="20"/>
      <c r="W2007" s="39"/>
      <c r="X2007" s="20"/>
      <c r="Y2007" s="20"/>
      <c r="Z2007" s="20"/>
      <c r="AA2007" s="39"/>
    </row>
    <row r="2008" spans="2:27" ht="15.75" customHeight="1">
      <c r="B2008" s="39"/>
      <c r="C2008" s="20"/>
      <c r="D2008" s="20"/>
      <c r="E2008" s="39"/>
      <c r="F2008" s="20"/>
      <c r="G2008" s="20"/>
      <c r="H2008" s="20"/>
      <c r="I2008" s="39"/>
      <c r="J2008" s="20"/>
      <c r="K2008" s="20"/>
      <c r="L2008" s="20"/>
      <c r="M2008" s="20"/>
      <c r="N2008" s="39"/>
      <c r="O2008" s="20" t="s">
        <v>488</v>
      </c>
      <c r="P2008" s="20" t="s">
        <v>555</v>
      </c>
      <c r="Q2008" s="20" t="s">
        <v>1017</v>
      </c>
      <c r="R2008" s="20" t="s">
        <v>2700</v>
      </c>
      <c r="S2008" s="20">
        <v>30484513</v>
      </c>
      <c r="T2008" s="39"/>
      <c r="U2008" s="20"/>
      <c r="V2008" s="20"/>
      <c r="W2008" s="39"/>
      <c r="X2008" s="20"/>
      <c r="Y2008" s="20"/>
      <c r="Z2008" s="20"/>
      <c r="AA2008" s="39"/>
    </row>
    <row r="2009" spans="2:27" ht="15.75" customHeight="1">
      <c r="B2009" s="39"/>
      <c r="C2009" s="20"/>
      <c r="D2009" s="20"/>
      <c r="E2009" s="39"/>
      <c r="F2009" s="20"/>
      <c r="G2009" s="20"/>
      <c r="H2009" s="20"/>
      <c r="I2009" s="39"/>
      <c r="J2009" s="20"/>
      <c r="K2009" s="20"/>
      <c r="L2009" s="20"/>
      <c r="M2009" s="20"/>
      <c r="N2009" s="39"/>
      <c r="O2009" s="20" t="s">
        <v>488</v>
      </c>
      <c r="P2009" s="20" t="s">
        <v>555</v>
      </c>
      <c r="Q2009" s="20" t="s">
        <v>1017</v>
      </c>
      <c r="R2009" s="20" t="s">
        <v>2399</v>
      </c>
      <c r="S2009" s="20">
        <v>30484519</v>
      </c>
      <c r="T2009" s="39"/>
      <c r="U2009" s="20"/>
      <c r="V2009" s="20"/>
      <c r="W2009" s="39"/>
      <c r="X2009" s="20"/>
      <c r="Y2009" s="20"/>
      <c r="Z2009" s="20"/>
      <c r="AA2009" s="39"/>
    </row>
    <row r="2010" spans="2:27" ht="15.75" customHeight="1">
      <c r="B2010" s="39"/>
      <c r="C2010" s="20"/>
      <c r="D2010" s="20"/>
      <c r="E2010" s="39"/>
      <c r="F2010" s="20"/>
      <c r="G2010" s="20"/>
      <c r="H2010" s="20"/>
      <c r="I2010" s="39"/>
      <c r="J2010" s="20"/>
      <c r="K2010" s="20"/>
      <c r="L2010" s="20"/>
      <c r="M2010" s="20"/>
      <c r="N2010" s="39"/>
      <c r="O2010" s="20" t="s">
        <v>488</v>
      </c>
      <c r="P2010" s="20" t="s">
        <v>555</v>
      </c>
      <c r="Q2010" s="20" t="s">
        <v>1017</v>
      </c>
      <c r="R2010" s="20" t="s">
        <v>512</v>
      </c>
      <c r="S2010" s="20">
        <v>30484528</v>
      </c>
      <c r="T2010" s="39"/>
      <c r="U2010" s="20"/>
      <c r="V2010" s="20"/>
      <c r="W2010" s="39"/>
      <c r="X2010" s="20"/>
      <c r="Y2010" s="20"/>
      <c r="Z2010" s="20"/>
      <c r="AA2010" s="39"/>
    </row>
    <row r="2011" spans="2:27" ht="15.75" customHeight="1">
      <c r="B2011" s="39"/>
      <c r="C2011" s="20"/>
      <c r="D2011" s="20"/>
      <c r="E2011" s="39"/>
      <c r="F2011" s="20"/>
      <c r="G2011" s="20"/>
      <c r="H2011" s="20"/>
      <c r="I2011" s="39"/>
      <c r="J2011" s="20"/>
      <c r="K2011" s="20"/>
      <c r="L2011" s="20"/>
      <c r="M2011" s="20"/>
      <c r="N2011" s="39"/>
      <c r="O2011" s="20" t="s">
        <v>488</v>
      </c>
      <c r="P2011" s="20" t="s">
        <v>555</v>
      </c>
      <c r="Q2011" s="20" t="s">
        <v>1017</v>
      </c>
      <c r="R2011" s="20" t="s">
        <v>2701</v>
      </c>
      <c r="S2011" s="20">
        <v>30484538</v>
      </c>
      <c r="T2011" s="39"/>
      <c r="U2011" s="20"/>
      <c r="V2011" s="20"/>
      <c r="W2011" s="39"/>
      <c r="X2011" s="20"/>
      <c r="Y2011" s="20"/>
      <c r="Z2011" s="20"/>
      <c r="AA2011" s="39"/>
    </row>
    <row r="2012" spans="2:27" ht="15.75" customHeight="1">
      <c r="B2012" s="39"/>
      <c r="C2012" s="20"/>
      <c r="D2012" s="20"/>
      <c r="E2012" s="39"/>
      <c r="F2012" s="20"/>
      <c r="G2012" s="20"/>
      <c r="H2012" s="20"/>
      <c r="I2012" s="39"/>
      <c r="J2012" s="20"/>
      <c r="K2012" s="20"/>
      <c r="L2012" s="20"/>
      <c r="M2012" s="20"/>
      <c r="N2012" s="39"/>
      <c r="O2012" s="20" t="s">
        <v>488</v>
      </c>
      <c r="P2012" s="20" t="s">
        <v>555</v>
      </c>
      <c r="Q2012" s="20" t="s">
        <v>1017</v>
      </c>
      <c r="R2012" s="20" t="s">
        <v>2702</v>
      </c>
      <c r="S2012" s="20">
        <v>30484547</v>
      </c>
      <c r="T2012" s="39"/>
      <c r="U2012" s="20"/>
      <c r="V2012" s="20"/>
      <c r="W2012" s="39"/>
      <c r="X2012" s="20"/>
      <c r="Y2012" s="20"/>
      <c r="Z2012" s="20"/>
      <c r="AA2012" s="39"/>
    </row>
    <row r="2013" spans="2:27" ht="15.75" customHeight="1">
      <c r="B2013" s="39"/>
      <c r="C2013" s="20"/>
      <c r="D2013" s="20"/>
      <c r="E2013" s="39"/>
      <c r="F2013" s="20"/>
      <c r="G2013" s="20"/>
      <c r="H2013" s="20"/>
      <c r="I2013" s="39"/>
      <c r="J2013" s="20"/>
      <c r="K2013" s="20"/>
      <c r="L2013" s="20"/>
      <c r="M2013" s="20"/>
      <c r="N2013" s="39"/>
      <c r="O2013" s="20" t="s">
        <v>488</v>
      </c>
      <c r="P2013" s="20" t="s">
        <v>555</v>
      </c>
      <c r="Q2013" s="20" t="s">
        <v>1017</v>
      </c>
      <c r="R2013" s="20" t="s">
        <v>1017</v>
      </c>
      <c r="S2013" s="20">
        <v>30484557</v>
      </c>
      <c r="T2013" s="39"/>
      <c r="U2013" s="20"/>
      <c r="V2013" s="20"/>
      <c r="W2013" s="39"/>
      <c r="X2013" s="20"/>
      <c r="Y2013" s="20"/>
      <c r="Z2013" s="20"/>
      <c r="AA2013" s="39"/>
    </row>
    <row r="2014" spans="2:27" ht="15.75" customHeight="1">
      <c r="B2014" s="39"/>
      <c r="C2014" s="20"/>
      <c r="D2014" s="20"/>
      <c r="E2014" s="39"/>
      <c r="F2014" s="20"/>
      <c r="G2014" s="20"/>
      <c r="H2014" s="20"/>
      <c r="I2014" s="39"/>
      <c r="J2014" s="20"/>
      <c r="K2014" s="20"/>
      <c r="L2014" s="20"/>
      <c r="M2014" s="20"/>
      <c r="N2014" s="39"/>
      <c r="O2014" s="20" t="s">
        <v>488</v>
      </c>
      <c r="P2014" s="20" t="s">
        <v>555</v>
      </c>
      <c r="Q2014" s="20" t="s">
        <v>1017</v>
      </c>
      <c r="R2014" s="20" t="s">
        <v>2703</v>
      </c>
      <c r="S2014" s="20">
        <v>30484599</v>
      </c>
      <c r="T2014" s="39"/>
      <c r="U2014" s="20"/>
      <c r="V2014" s="20"/>
      <c r="W2014" s="39"/>
      <c r="X2014" s="20"/>
      <c r="Y2014" s="20"/>
      <c r="Z2014" s="20"/>
      <c r="AA2014" s="39"/>
    </row>
    <row r="2015" spans="2:27" ht="15.75" customHeight="1">
      <c r="B2015" s="39"/>
      <c r="C2015" s="20"/>
      <c r="D2015" s="20"/>
      <c r="E2015" s="39"/>
      <c r="F2015" s="20"/>
      <c r="G2015" s="20"/>
      <c r="H2015" s="20"/>
      <c r="I2015" s="39"/>
      <c r="J2015" s="20"/>
      <c r="K2015" s="20"/>
      <c r="L2015" s="20"/>
      <c r="M2015" s="20"/>
      <c r="N2015" s="39"/>
      <c r="O2015" s="20" t="s">
        <v>488</v>
      </c>
      <c r="P2015" s="20" t="s">
        <v>555</v>
      </c>
      <c r="Q2015" s="20" t="s">
        <v>1017</v>
      </c>
      <c r="R2015" s="20" t="s">
        <v>2704</v>
      </c>
      <c r="S2015" s="20">
        <v>30484566</v>
      </c>
      <c r="T2015" s="39"/>
      <c r="U2015" s="20"/>
      <c r="V2015" s="20"/>
      <c r="W2015" s="39"/>
      <c r="X2015" s="20"/>
      <c r="Y2015" s="20"/>
      <c r="Z2015" s="20"/>
      <c r="AA2015" s="39"/>
    </row>
    <row r="2016" spans="2:27" ht="15.75" customHeight="1">
      <c r="B2016" s="39"/>
      <c r="C2016" s="20"/>
      <c r="D2016" s="20"/>
      <c r="E2016" s="39"/>
      <c r="F2016" s="20"/>
      <c r="G2016" s="20"/>
      <c r="H2016" s="20"/>
      <c r="I2016" s="39"/>
      <c r="J2016" s="20"/>
      <c r="K2016" s="20"/>
      <c r="L2016" s="20"/>
      <c r="M2016" s="20"/>
      <c r="N2016" s="39"/>
      <c r="O2016" s="20" t="s">
        <v>488</v>
      </c>
      <c r="P2016" s="20" t="s">
        <v>555</v>
      </c>
      <c r="Q2016" s="20" t="s">
        <v>1017</v>
      </c>
      <c r="R2016" s="20" t="s">
        <v>2705</v>
      </c>
      <c r="S2016" s="20">
        <v>30484576</v>
      </c>
      <c r="T2016" s="39"/>
      <c r="U2016" s="20"/>
      <c r="V2016" s="20"/>
      <c r="W2016" s="39"/>
      <c r="X2016" s="20"/>
      <c r="Y2016" s="20"/>
      <c r="Z2016" s="20"/>
      <c r="AA2016" s="39"/>
    </row>
    <row r="2017" spans="2:27" ht="15.75" customHeight="1">
      <c r="B2017" s="39"/>
      <c r="C2017" s="20"/>
      <c r="D2017" s="20"/>
      <c r="E2017" s="39"/>
      <c r="F2017" s="20"/>
      <c r="G2017" s="20"/>
      <c r="H2017" s="20"/>
      <c r="I2017" s="39"/>
      <c r="J2017" s="20"/>
      <c r="K2017" s="20"/>
      <c r="L2017" s="20"/>
      <c r="M2017" s="20"/>
      <c r="N2017" s="39"/>
      <c r="O2017" s="20" t="s">
        <v>488</v>
      </c>
      <c r="P2017" s="20" t="s">
        <v>555</v>
      </c>
      <c r="Q2017" s="20" t="s">
        <v>1017</v>
      </c>
      <c r="R2017" s="20" t="s">
        <v>2706</v>
      </c>
      <c r="S2017" s="20">
        <v>30484585</v>
      </c>
      <c r="T2017" s="39"/>
      <c r="U2017" s="20"/>
      <c r="V2017" s="20"/>
      <c r="W2017" s="39"/>
      <c r="X2017" s="20"/>
      <c r="Y2017" s="20"/>
      <c r="Z2017" s="20"/>
      <c r="AA2017" s="39"/>
    </row>
    <row r="2018" spans="2:27" ht="15.75" customHeight="1">
      <c r="B2018" s="39"/>
      <c r="C2018" s="20"/>
      <c r="D2018" s="20"/>
      <c r="E2018" s="39"/>
      <c r="F2018" s="20"/>
      <c r="G2018" s="20"/>
      <c r="H2018" s="20"/>
      <c r="I2018" s="39"/>
      <c r="J2018" s="20"/>
      <c r="K2018" s="20"/>
      <c r="L2018" s="20"/>
      <c r="M2018" s="20"/>
      <c r="N2018" s="39"/>
      <c r="O2018" s="20" t="s">
        <v>488</v>
      </c>
      <c r="P2018" s="20" t="s">
        <v>555</v>
      </c>
      <c r="Q2018" s="20" t="s">
        <v>1017</v>
      </c>
      <c r="R2018" s="20" t="s">
        <v>2707</v>
      </c>
      <c r="S2018" s="20">
        <v>30484595</v>
      </c>
      <c r="T2018" s="39"/>
      <c r="U2018" s="20"/>
      <c r="V2018" s="20"/>
      <c r="W2018" s="39"/>
      <c r="X2018" s="20"/>
      <c r="Y2018" s="20"/>
      <c r="Z2018" s="20"/>
      <c r="AA2018" s="39"/>
    </row>
    <row r="2019" spans="2:27" ht="15.75" customHeight="1">
      <c r="B2019" s="39"/>
      <c r="C2019" s="20"/>
      <c r="D2019" s="20"/>
      <c r="E2019" s="39"/>
      <c r="F2019" s="20"/>
      <c r="G2019" s="20"/>
      <c r="H2019" s="20"/>
      <c r="I2019" s="39"/>
      <c r="J2019" s="20"/>
      <c r="K2019" s="20"/>
      <c r="L2019" s="20"/>
      <c r="M2019" s="20"/>
      <c r="N2019" s="39"/>
      <c r="O2019" s="20" t="s">
        <v>488</v>
      </c>
      <c r="P2019" s="20" t="s">
        <v>555</v>
      </c>
      <c r="Q2019" s="20" t="s">
        <v>1019</v>
      </c>
      <c r="R2019" s="20" t="s">
        <v>2708</v>
      </c>
      <c r="S2019" s="20">
        <v>30484917</v>
      </c>
      <c r="T2019" s="39"/>
      <c r="U2019" s="20"/>
      <c r="V2019" s="20"/>
      <c r="W2019" s="39"/>
      <c r="X2019" s="20"/>
      <c r="Y2019" s="20"/>
      <c r="Z2019" s="20"/>
      <c r="AA2019" s="39"/>
    </row>
    <row r="2020" spans="2:27" ht="15.75" customHeight="1">
      <c r="B2020" s="39"/>
      <c r="C2020" s="20"/>
      <c r="D2020" s="20"/>
      <c r="E2020" s="39"/>
      <c r="F2020" s="20"/>
      <c r="G2020" s="20"/>
      <c r="H2020" s="20"/>
      <c r="I2020" s="39"/>
      <c r="J2020" s="20"/>
      <c r="K2020" s="20"/>
      <c r="L2020" s="20"/>
      <c r="M2020" s="20"/>
      <c r="N2020" s="39"/>
      <c r="O2020" s="20" t="s">
        <v>488</v>
      </c>
      <c r="P2020" s="20" t="s">
        <v>555</v>
      </c>
      <c r="Q2020" s="20" t="s">
        <v>1019</v>
      </c>
      <c r="R2020" s="20" t="s">
        <v>2709</v>
      </c>
      <c r="S2020" s="20">
        <v>30484916</v>
      </c>
      <c r="T2020" s="39"/>
      <c r="U2020" s="20"/>
      <c r="V2020" s="20"/>
      <c r="W2020" s="39"/>
      <c r="X2020" s="20"/>
      <c r="Y2020" s="20"/>
      <c r="Z2020" s="20"/>
      <c r="AA2020" s="39"/>
    </row>
    <row r="2021" spans="2:27" ht="15.75" customHeight="1">
      <c r="B2021" s="39"/>
      <c r="C2021" s="20"/>
      <c r="D2021" s="20"/>
      <c r="E2021" s="39"/>
      <c r="F2021" s="20"/>
      <c r="G2021" s="20"/>
      <c r="H2021" s="20"/>
      <c r="I2021" s="39"/>
      <c r="J2021" s="20"/>
      <c r="K2021" s="20"/>
      <c r="L2021" s="20"/>
      <c r="M2021" s="20"/>
      <c r="N2021" s="39"/>
      <c r="O2021" s="20" t="s">
        <v>488</v>
      </c>
      <c r="P2021" s="20" t="s">
        <v>555</v>
      </c>
      <c r="Q2021" s="20" t="s">
        <v>1019</v>
      </c>
      <c r="R2021" s="20" t="s">
        <v>2710</v>
      </c>
      <c r="S2021" s="20">
        <v>30484925</v>
      </c>
      <c r="T2021" s="39"/>
      <c r="U2021" s="20"/>
      <c r="V2021" s="20"/>
      <c r="W2021" s="39"/>
      <c r="X2021" s="20"/>
      <c r="Y2021" s="20"/>
      <c r="Z2021" s="20"/>
      <c r="AA2021" s="39"/>
    </row>
    <row r="2022" spans="2:27" ht="15.75" customHeight="1">
      <c r="B2022" s="39"/>
      <c r="C2022" s="20"/>
      <c r="D2022" s="20"/>
      <c r="E2022" s="39"/>
      <c r="F2022" s="20"/>
      <c r="G2022" s="20"/>
      <c r="H2022" s="20"/>
      <c r="I2022" s="39"/>
      <c r="J2022" s="20"/>
      <c r="K2022" s="20"/>
      <c r="L2022" s="20"/>
      <c r="M2022" s="20"/>
      <c r="N2022" s="39"/>
      <c r="O2022" s="20" t="s">
        <v>488</v>
      </c>
      <c r="P2022" s="20" t="s">
        <v>555</v>
      </c>
      <c r="Q2022" s="20" t="s">
        <v>1019</v>
      </c>
      <c r="R2022" s="20" t="s">
        <v>2711</v>
      </c>
      <c r="S2022" s="20">
        <v>30484934</v>
      </c>
      <c r="T2022" s="39"/>
      <c r="U2022" s="20"/>
      <c r="V2022" s="20"/>
      <c r="W2022" s="39"/>
      <c r="X2022" s="20"/>
      <c r="Y2022" s="20"/>
      <c r="Z2022" s="20"/>
      <c r="AA2022" s="39"/>
    </row>
    <row r="2023" spans="2:27" ht="15.75" customHeight="1">
      <c r="B2023" s="39"/>
      <c r="C2023" s="20"/>
      <c r="D2023" s="20"/>
      <c r="E2023" s="39"/>
      <c r="F2023" s="20"/>
      <c r="G2023" s="20"/>
      <c r="H2023" s="20"/>
      <c r="I2023" s="39"/>
      <c r="J2023" s="20"/>
      <c r="K2023" s="20"/>
      <c r="L2023" s="20"/>
      <c r="M2023" s="20"/>
      <c r="N2023" s="39"/>
      <c r="O2023" s="20" t="s">
        <v>488</v>
      </c>
      <c r="P2023" s="20" t="s">
        <v>555</v>
      </c>
      <c r="Q2023" s="20" t="s">
        <v>1019</v>
      </c>
      <c r="R2023" s="20" t="s">
        <v>2712</v>
      </c>
      <c r="S2023" s="20">
        <v>30484943</v>
      </c>
      <c r="T2023" s="39"/>
      <c r="U2023" s="20"/>
      <c r="V2023" s="20"/>
      <c r="W2023" s="39"/>
      <c r="X2023" s="20"/>
      <c r="Y2023" s="20"/>
      <c r="Z2023" s="20"/>
      <c r="AA2023" s="39"/>
    </row>
    <row r="2024" spans="2:27" ht="15.75" customHeight="1">
      <c r="B2024" s="39"/>
      <c r="C2024" s="20"/>
      <c r="D2024" s="20"/>
      <c r="E2024" s="39"/>
      <c r="F2024" s="20"/>
      <c r="G2024" s="20"/>
      <c r="H2024" s="20"/>
      <c r="I2024" s="39"/>
      <c r="J2024" s="20"/>
      <c r="K2024" s="20"/>
      <c r="L2024" s="20"/>
      <c r="M2024" s="20"/>
      <c r="N2024" s="39"/>
      <c r="O2024" s="20" t="s">
        <v>488</v>
      </c>
      <c r="P2024" s="20" t="s">
        <v>555</v>
      </c>
      <c r="Q2024" s="20" t="s">
        <v>1019</v>
      </c>
      <c r="R2024" s="20" t="s">
        <v>2713</v>
      </c>
      <c r="S2024" s="20">
        <v>30484999</v>
      </c>
      <c r="T2024" s="39"/>
      <c r="U2024" s="20"/>
      <c r="V2024" s="20"/>
      <c r="W2024" s="39"/>
      <c r="X2024" s="20"/>
      <c r="Y2024" s="20"/>
      <c r="Z2024" s="20"/>
      <c r="AA2024" s="39"/>
    </row>
    <row r="2025" spans="2:27" ht="15.75" customHeight="1">
      <c r="B2025" s="39"/>
      <c r="C2025" s="20"/>
      <c r="D2025" s="20"/>
      <c r="E2025" s="39"/>
      <c r="F2025" s="20"/>
      <c r="G2025" s="20"/>
      <c r="H2025" s="20"/>
      <c r="I2025" s="39"/>
      <c r="J2025" s="20"/>
      <c r="K2025" s="20"/>
      <c r="L2025" s="20"/>
      <c r="M2025" s="20"/>
      <c r="N2025" s="39"/>
      <c r="O2025" s="20" t="s">
        <v>488</v>
      </c>
      <c r="P2025" s="20" t="s">
        <v>555</v>
      </c>
      <c r="Q2025" s="20" t="s">
        <v>1019</v>
      </c>
      <c r="R2025" s="20" t="s">
        <v>2714</v>
      </c>
      <c r="S2025" s="20">
        <v>30484951</v>
      </c>
      <c r="T2025" s="39"/>
      <c r="U2025" s="20"/>
      <c r="V2025" s="20"/>
      <c r="W2025" s="39"/>
      <c r="X2025" s="20"/>
      <c r="Y2025" s="20"/>
      <c r="Z2025" s="20"/>
      <c r="AA2025" s="39"/>
    </row>
    <row r="2026" spans="2:27" ht="15.75" customHeight="1">
      <c r="B2026" s="39"/>
      <c r="C2026" s="20"/>
      <c r="D2026" s="20"/>
      <c r="E2026" s="39"/>
      <c r="F2026" s="20"/>
      <c r="G2026" s="20"/>
      <c r="H2026" s="20"/>
      <c r="I2026" s="39"/>
      <c r="J2026" s="20"/>
      <c r="K2026" s="20"/>
      <c r="L2026" s="20"/>
      <c r="M2026" s="20"/>
      <c r="N2026" s="39"/>
      <c r="O2026" s="20" t="s">
        <v>488</v>
      </c>
      <c r="P2026" s="20" t="s">
        <v>555</v>
      </c>
      <c r="Q2026" s="20" t="s">
        <v>1019</v>
      </c>
      <c r="R2026" s="20" t="s">
        <v>2715</v>
      </c>
      <c r="S2026" s="20">
        <v>30484960</v>
      </c>
      <c r="T2026" s="39"/>
      <c r="U2026" s="20"/>
      <c r="V2026" s="20"/>
      <c r="W2026" s="39"/>
      <c r="X2026" s="20"/>
      <c r="Y2026" s="20"/>
      <c r="Z2026" s="20"/>
      <c r="AA2026" s="39"/>
    </row>
    <row r="2027" spans="2:27" ht="15.75" customHeight="1">
      <c r="B2027" s="39"/>
      <c r="C2027" s="20"/>
      <c r="D2027" s="20"/>
      <c r="E2027" s="39"/>
      <c r="F2027" s="20"/>
      <c r="G2027" s="20"/>
      <c r="H2027" s="20"/>
      <c r="I2027" s="39"/>
      <c r="J2027" s="20"/>
      <c r="K2027" s="20"/>
      <c r="L2027" s="20"/>
      <c r="M2027" s="20"/>
      <c r="N2027" s="39"/>
      <c r="O2027" s="20" t="s">
        <v>488</v>
      </c>
      <c r="P2027" s="20" t="s">
        <v>555</v>
      </c>
      <c r="Q2027" s="20" t="s">
        <v>1019</v>
      </c>
      <c r="R2027" s="20" t="s">
        <v>2716</v>
      </c>
      <c r="S2027" s="20">
        <v>30484969</v>
      </c>
      <c r="T2027" s="39"/>
      <c r="U2027" s="20"/>
      <c r="V2027" s="20"/>
      <c r="W2027" s="39"/>
      <c r="X2027" s="20"/>
      <c r="Y2027" s="20"/>
      <c r="Z2027" s="20"/>
      <c r="AA2027" s="39"/>
    </row>
    <row r="2028" spans="2:27" ht="15.75" customHeight="1">
      <c r="B2028" s="39"/>
      <c r="C2028" s="20"/>
      <c r="D2028" s="20"/>
      <c r="E2028" s="39"/>
      <c r="F2028" s="20"/>
      <c r="G2028" s="20"/>
      <c r="H2028" s="20"/>
      <c r="I2028" s="39"/>
      <c r="J2028" s="20"/>
      <c r="K2028" s="20"/>
      <c r="L2028" s="20"/>
      <c r="M2028" s="20"/>
      <c r="N2028" s="39"/>
      <c r="O2028" s="20" t="s">
        <v>488</v>
      </c>
      <c r="P2028" s="20" t="s">
        <v>555</v>
      </c>
      <c r="Q2028" s="20" t="s">
        <v>1019</v>
      </c>
      <c r="R2028" s="20" t="s">
        <v>2717</v>
      </c>
      <c r="S2028" s="20">
        <v>30484977</v>
      </c>
      <c r="T2028" s="39"/>
      <c r="U2028" s="20"/>
      <c r="V2028" s="20"/>
      <c r="W2028" s="39"/>
      <c r="X2028" s="20"/>
      <c r="Y2028" s="20"/>
      <c r="Z2028" s="20"/>
      <c r="AA2028" s="39"/>
    </row>
    <row r="2029" spans="2:27" ht="15.75" customHeight="1">
      <c r="B2029" s="39"/>
      <c r="C2029" s="20"/>
      <c r="D2029" s="20"/>
      <c r="E2029" s="39"/>
      <c r="F2029" s="20"/>
      <c r="G2029" s="20"/>
      <c r="H2029" s="20"/>
      <c r="I2029" s="39"/>
      <c r="J2029" s="20"/>
      <c r="K2029" s="20"/>
      <c r="L2029" s="20"/>
      <c r="M2029" s="20"/>
      <c r="N2029" s="39"/>
      <c r="O2029" s="20" t="s">
        <v>488</v>
      </c>
      <c r="P2029" s="20" t="s">
        <v>555</v>
      </c>
      <c r="Q2029" s="20" t="s">
        <v>1019</v>
      </c>
      <c r="R2029" s="20" t="s">
        <v>2718</v>
      </c>
      <c r="S2029" s="20">
        <v>30484986</v>
      </c>
      <c r="T2029" s="39"/>
      <c r="U2029" s="20"/>
      <c r="V2029" s="20"/>
      <c r="W2029" s="39"/>
      <c r="X2029" s="20"/>
      <c r="Y2029" s="20"/>
      <c r="Z2029" s="20"/>
      <c r="AA2029" s="39"/>
    </row>
    <row r="2030" spans="2:27" ht="15.75" customHeight="1">
      <c r="B2030" s="39"/>
      <c r="C2030" s="20"/>
      <c r="D2030" s="20"/>
      <c r="E2030" s="39"/>
      <c r="F2030" s="20"/>
      <c r="G2030" s="20"/>
      <c r="H2030" s="20"/>
      <c r="I2030" s="39"/>
      <c r="J2030" s="20"/>
      <c r="K2030" s="20"/>
      <c r="L2030" s="20"/>
      <c r="M2030" s="20"/>
      <c r="N2030" s="39"/>
      <c r="O2030" s="20" t="s">
        <v>488</v>
      </c>
      <c r="P2030" s="20" t="s">
        <v>555</v>
      </c>
      <c r="Q2030" s="20" t="s">
        <v>1019</v>
      </c>
      <c r="R2030" s="20" t="s">
        <v>2719</v>
      </c>
      <c r="S2030" s="20">
        <v>30484994</v>
      </c>
      <c r="T2030" s="39"/>
      <c r="U2030" s="20"/>
      <c r="V2030" s="20"/>
      <c r="W2030" s="39"/>
      <c r="X2030" s="20"/>
      <c r="Y2030" s="20"/>
      <c r="Z2030" s="20"/>
      <c r="AA2030" s="39"/>
    </row>
    <row r="2031" spans="2:27" ht="15.75" customHeight="1">
      <c r="B2031" s="39"/>
      <c r="C2031" s="20"/>
      <c r="D2031" s="20"/>
      <c r="E2031" s="39"/>
      <c r="F2031" s="20"/>
      <c r="G2031" s="20"/>
      <c r="H2031" s="20"/>
      <c r="I2031" s="39"/>
      <c r="J2031" s="20"/>
      <c r="K2031" s="20"/>
      <c r="L2031" s="20"/>
      <c r="M2031" s="20"/>
      <c r="N2031" s="39"/>
      <c r="O2031" s="20" t="s">
        <v>488</v>
      </c>
      <c r="P2031" s="20" t="s">
        <v>555</v>
      </c>
      <c r="Q2031" s="20" t="s">
        <v>1020</v>
      </c>
      <c r="R2031" s="20" t="s">
        <v>2720</v>
      </c>
      <c r="S2031" s="20">
        <v>30485411</v>
      </c>
      <c r="T2031" s="39"/>
      <c r="U2031" s="20"/>
      <c r="V2031" s="20"/>
      <c r="W2031" s="39"/>
      <c r="X2031" s="20"/>
      <c r="Y2031" s="20"/>
      <c r="Z2031" s="20"/>
      <c r="AA2031" s="39"/>
    </row>
    <row r="2032" spans="2:27" ht="15.75" customHeight="1">
      <c r="B2032" s="39"/>
      <c r="C2032" s="20"/>
      <c r="D2032" s="20"/>
      <c r="E2032" s="39"/>
      <c r="F2032" s="20"/>
      <c r="G2032" s="20"/>
      <c r="H2032" s="20"/>
      <c r="I2032" s="39"/>
      <c r="J2032" s="20"/>
      <c r="K2032" s="20"/>
      <c r="L2032" s="20"/>
      <c r="M2032" s="20"/>
      <c r="N2032" s="39"/>
      <c r="O2032" s="20" t="s">
        <v>488</v>
      </c>
      <c r="P2032" s="20" t="s">
        <v>555</v>
      </c>
      <c r="Q2032" s="20" t="s">
        <v>1020</v>
      </c>
      <c r="R2032" s="20" t="s">
        <v>545</v>
      </c>
      <c r="S2032" s="20">
        <v>30485423</v>
      </c>
      <c r="T2032" s="39"/>
      <c r="U2032" s="20"/>
      <c r="V2032" s="20"/>
      <c r="W2032" s="39"/>
      <c r="X2032" s="20"/>
      <c r="Y2032" s="20"/>
      <c r="Z2032" s="20"/>
      <c r="AA2032" s="39"/>
    </row>
    <row r="2033" spans="2:27" ht="15.75" customHeight="1">
      <c r="B2033" s="39"/>
      <c r="C2033" s="20"/>
      <c r="D2033" s="20"/>
      <c r="E2033" s="39"/>
      <c r="F2033" s="20"/>
      <c r="G2033" s="20"/>
      <c r="H2033" s="20"/>
      <c r="I2033" s="39"/>
      <c r="J2033" s="20"/>
      <c r="K2033" s="20"/>
      <c r="L2033" s="20"/>
      <c r="M2033" s="20"/>
      <c r="N2033" s="39"/>
      <c r="O2033" s="20" t="s">
        <v>488</v>
      </c>
      <c r="P2033" s="20" t="s">
        <v>555</v>
      </c>
      <c r="Q2033" s="20" t="s">
        <v>1020</v>
      </c>
      <c r="R2033" s="20" t="s">
        <v>2721</v>
      </c>
      <c r="S2033" s="20">
        <v>30485435</v>
      </c>
      <c r="T2033" s="39"/>
      <c r="U2033" s="20"/>
      <c r="V2033" s="20"/>
      <c r="W2033" s="39"/>
      <c r="X2033" s="20"/>
      <c r="Y2033" s="20"/>
      <c r="Z2033" s="20"/>
      <c r="AA2033" s="39"/>
    </row>
    <row r="2034" spans="2:27" ht="15.75" customHeight="1">
      <c r="B2034" s="39"/>
      <c r="C2034" s="20"/>
      <c r="D2034" s="20"/>
      <c r="E2034" s="39"/>
      <c r="F2034" s="20"/>
      <c r="G2034" s="20"/>
      <c r="H2034" s="20"/>
      <c r="I2034" s="39"/>
      <c r="J2034" s="20"/>
      <c r="K2034" s="20"/>
      <c r="L2034" s="20"/>
      <c r="M2034" s="20"/>
      <c r="N2034" s="39"/>
      <c r="O2034" s="20" t="s">
        <v>488</v>
      </c>
      <c r="P2034" s="20" t="s">
        <v>555</v>
      </c>
      <c r="Q2034" s="20" t="s">
        <v>1020</v>
      </c>
      <c r="R2034" s="20" t="s">
        <v>2722</v>
      </c>
      <c r="S2034" s="20">
        <v>30485499</v>
      </c>
      <c r="T2034" s="39"/>
      <c r="U2034" s="20"/>
      <c r="V2034" s="20"/>
      <c r="W2034" s="39"/>
      <c r="X2034" s="20"/>
      <c r="Y2034" s="20"/>
      <c r="Z2034" s="20"/>
      <c r="AA2034" s="39"/>
    </row>
    <row r="2035" spans="2:27" ht="15.75" customHeight="1">
      <c r="B2035" s="39"/>
      <c r="C2035" s="20"/>
      <c r="D2035" s="20"/>
      <c r="E2035" s="39"/>
      <c r="F2035" s="20"/>
      <c r="G2035" s="20"/>
      <c r="H2035" s="20"/>
      <c r="I2035" s="39"/>
      <c r="J2035" s="20"/>
      <c r="K2035" s="20"/>
      <c r="L2035" s="20"/>
      <c r="M2035" s="20"/>
      <c r="N2035" s="39"/>
      <c r="O2035" s="20" t="s">
        <v>488</v>
      </c>
      <c r="P2035" s="20" t="s">
        <v>555</v>
      </c>
      <c r="Q2035" s="20" t="s">
        <v>1020</v>
      </c>
      <c r="R2035" s="20" t="s">
        <v>1767</v>
      </c>
      <c r="S2035" s="20">
        <v>30485459</v>
      </c>
      <c r="T2035" s="39"/>
      <c r="U2035" s="20"/>
      <c r="V2035" s="20"/>
      <c r="W2035" s="39"/>
      <c r="X2035" s="20"/>
      <c r="Y2035" s="20"/>
      <c r="Z2035" s="20"/>
      <c r="AA2035" s="39"/>
    </row>
    <row r="2036" spans="2:27" ht="15.75" customHeight="1">
      <c r="B2036" s="39"/>
      <c r="C2036" s="20"/>
      <c r="D2036" s="20"/>
      <c r="E2036" s="39"/>
      <c r="F2036" s="20"/>
      <c r="G2036" s="20"/>
      <c r="H2036" s="20"/>
      <c r="I2036" s="39"/>
      <c r="J2036" s="20"/>
      <c r="K2036" s="20"/>
      <c r="L2036" s="20"/>
      <c r="M2036" s="20"/>
      <c r="N2036" s="39"/>
      <c r="O2036" s="20" t="s">
        <v>488</v>
      </c>
      <c r="P2036" s="20" t="s">
        <v>555</v>
      </c>
      <c r="Q2036" s="20" t="s">
        <v>1020</v>
      </c>
      <c r="R2036" s="20" t="s">
        <v>2723</v>
      </c>
      <c r="S2036" s="20">
        <v>30485471</v>
      </c>
      <c r="T2036" s="39"/>
      <c r="U2036" s="20"/>
      <c r="V2036" s="20"/>
      <c r="W2036" s="39"/>
      <c r="X2036" s="20"/>
      <c r="Y2036" s="20"/>
      <c r="Z2036" s="20"/>
      <c r="AA2036" s="39"/>
    </row>
    <row r="2037" spans="2:27" ht="15.75" customHeight="1">
      <c r="B2037" s="39"/>
      <c r="C2037" s="20"/>
      <c r="D2037" s="20"/>
      <c r="E2037" s="39"/>
      <c r="F2037" s="20"/>
      <c r="G2037" s="20"/>
      <c r="H2037" s="20"/>
      <c r="I2037" s="39"/>
      <c r="J2037" s="20"/>
      <c r="K2037" s="20"/>
      <c r="L2037" s="20"/>
      <c r="M2037" s="20"/>
      <c r="N2037" s="39"/>
      <c r="O2037" s="20" t="s">
        <v>488</v>
      </c>
      <c r="P2037" s="20" t="s">
        <v>555</v>
      </c>
      <c r="Q2037" s="20" t="s">
        <v>1020</v>
      </c>
      <c r="R2037" s="20" t="s">
        <v>2724</v>
      </c>
      <c r="S2037" s="20">
        <v>30485483</v>
      </c>
      <c r="T2037" s="39"/>
      <c r="U2037" s="20"/>
      <c r="V2037" s="20"/>
      <c r="W2037" s="39"/>
      <c r="X2037" s="20"/>
      <c r="Y2037" s="20"/>
      <c r="Z2037" s="20"/>
      <c r="AA2037" s="39"/>
    </row>
    <row r="2038" spans="2:27" ht="15.75" customHeight="1">
      <c r="B2038" s="39"/>
      <c r="C2038" s="20"/>
      <c r="D2038" s="20"/>
      <c r="E2038" s="39"/>
      <c r="F2038" s="20"/>
      <c r="G2038" s="20"/>
      <c r="H2038" s="20"/>
      <c r="I2038" s="39"/>
      <c r="J2038" s="20"/>
      <c r="K2038" s="20"/>
      <c r="L2038" s="20"/>
      <c r="M2038" s="20"/>
      <c r="N2038" s="39"/>
      <c r="O2038" s="20" t="s">
        <v>488</v>
      </c>
      <c r="P2038" s="20" t="s">
        <v>555</v>
      </c>
      <c r="Q2038" s="20" t="s">
        <v>1021</v>
      </c>
      <c r="R2038" s="20" t="s">
        <v>2725</v>
      </c>
      <c r="S2038" s="20">
        <v>30485911</v>
      </c>
      <c r="T2038" s="39"/>
      <c r="U2038" s="20"/>
      <c r="V2038" s="20"/>
      <c r="W2038" s="39"/>
      <c r="X2038" s="20"/>
      <c r="Y2038" s="20"/>
      <c r="Z2038" s="20"/>
      <c r="AA2038" s="39"/>
    </row>
    <row r="2039" spans="2:27" ht="15.75" customHeight="1">
      <c r="B2039" s="39"/>
      <c r="C2039" s="20"/>
      <c r="D2039" s="20"/>
      <c r="E2039" s="39"/>
      <c r="F2039" s="20"/>
      <c r="G2039" s="20"/>
      <c r="H2039" s="20"/>
      <c r="I2039" s="39"/>
      <c r="J2039" s="20"/>
      <c r="K2039" s="20"/>
      <c r="L2039" s="20"/>
      <c r="M2039" s="20"/>
      <c r="N2039" s="39"/>
      <c r="O2039" s="20" t="s">
        <v>488</v>
      </c>
      <c r="P2039" s="20" t="s">
        <v>555</v>
      </c>
      <c r="Q2039" s="20" t="s">
        <v>1021</v>
      </c>
      <c r="R2039" s="20" t="s">
        <v>2726</v>
      </c>
      <c r="S2039" s="20">
        <v>30485913</v>
      </c>
      <c r="T2039" s="39"/>
      <c r="U2039" s="20"/>
      <c r="V2039" s="20"/>
      <c r="W2039" s="39"/>
      <c r="X2039" s="20"/>
      <c r="Y2039" s="20"/>
      <c r="Z2039" s="20"/>
      <c r="AA2039" s="39"/>
    </row>
    <row r="2040" spans="2:27" ht="15.75" customHeight="1">
      <c r="B2040" s="39"/>
      <c r="C2040" s="20"/>
      <c r="D2040" s="20"/>
      <c r="E2040" s="39"/>
      <c r="F2040" s="20"/>
      <c r="G2040" s="20"/>
      <c r="H2040" s="20"/>
      <c r="I2040" s="39"/>
      <c r="J2040" s="20"/>
      <c r="K2040" s="20"/>
      <c r="L2040" s="20"/>
      <c r="M2040" s="20"/>
      <c r="N2040" s="39"/>
      <c r="O2040" s="20" t="s">
        <v>488</v>
      </c>
      <c r="P2040" s="20" t="s">
        <v>555</v>
      </c>
      <c r="Q2040" s="20" t="s">
        <v>1021</v>
      </c>
      <c r="R2040" s="20" t="s">
        <v>2262</v>
      </c>
      <c r="S2040" s="20">
        <v>30485927</v>
      </c>
      <c r="T2040" s="39"/>
      <c r="U2040" s="20"/>
      <c r="V2040" s="20"/>
      <c r="W2040" s="39"/>
      <c r="X2040" s="20"/>
      <c r="Y2040" s="20"/>
      <c r="Z2040" s="20"/>
      <c r="AA2040" s="39"/>
    </row>
    <row r="2041" spans="2:27" ht="15.75" customHeight="1">
      <c r="B2041" s="39"/>
      <c r="C2041" s="20"/>
      <c r="D2041" s="20"/>
      <c r="E2041" s="39"/>
      <c r="F2041" s="20"/>
      <c r="G2041" s="20"/>
      <c r="H2041" s="20"/>
      <c r="I2041" s="39"/>
      <c r="J2041" s="20"/>
      <c r="K2041" s="20"/>
      <c r="L2041" s="20"/>
      <c r="M2041" s="20"/>
      <c r="N2041" s="39"/>
      <c r="O2041" s="20" t="s">
        <v>488</v>
      </c>
      <c r="P2041" s="20" t="s">
        <v>555</v>
      </c>
      <c r="Q2041" s="20" t="s">
        <v>1021</v>
      </c>
      <c r="R2041" s="20" t="s">
        <v>2727</v>
      </c>
      <c r="S2041" s="20">
        <v>30485940</v>
      </c>
      <c r="T2041" s="39"/>
      <c r="U2041" s="20"/>
      <c r="V2041" s="20"/>
      <c r="W2041" s="39"/>
      <c r="X2041" s="20"/>
      <c r="Y2041" s="20"/>
      <c r="Z2041" s="20"/>
      <c r="AA2041" s="39"/>
    </row>
    <row r="2042" spans="2:27" ht="15.75" customHeight="1">
      <c r="B2042" s="39"/>
      <c r="C2042" s="20"/>
      <c r="D2042" s="20"/>
      <c r="E2042" s="39"/>
      <c r="F2042" s="20"/>
      <c r="G2042" s="20"/>
      <c r="H2042" s="20"/>
      <c r="I2042" s="39"/>
      <c r="J2042" s="20"/>
      <c r="K2042" s="20"/>
      <c r="L2042" s="20"/>
      <c r="M2042" s="20"/>
      <c r="N2042" s="39"/>
      <c r="O2042" s="20" t="s">
        <v>488</v>
      </c>
      <c r="P2042" s="20" t="s">
        <v>555</v>
      </c>
      <c r="Q2042" s="20" t="s">
        <v>1021</v>
      </c>
      <c r="R2042" s="20" t="s">
        <v>2728</v>
      </c>
      <c r="S2042" s="20">
        <v>30485967</v>
      </c>
      <c r="T2042" s="39"/>
      <c r="U2042" s="20"/>
      <c r="V2042" s="20"/>
      <c r="W2042" s="39"/>
      <c r="X2042" s="20"/>
      <c r="Y2042" s="20"/>
      <c r="Z2042" s="20"/>
      <c r="AA2042" s="39"/>
    </row>
    <row r="2043" spans="2:27" ht="15.75" customHeight="1">
      <c r="B2043" s="39"/>
      <c r="C2043" s="20"/>
      <c r="D2043" s="20"/>
      <c r="E2043" s="39"/>
      <c r="F2043" s="20"/>
      <c r="G2043" s="20"/>
      <c r="H2043" s="20"/>
      <c r="I2043" s="39"/>
      <c r="J2043" s="20"/>
      <c r="K2043" s="20"/>
      <c r="L2043" s="20"/>
      <c r="M2043" s="20"/>
      <c r="N2043" s="39"/>
      <c r="O2043" s="20" t="s">
        <v>488</v>
      </c>
      <c r="P2043" s="20" t="s">
        <v>555</v>
      </c>
      <c r="Q2043" s="20" t="s">
        <v>1021</v>
      </c>
      <c r="R2043" s="20" t="s">
        <v>2729</v>
      </c>
      <c r="S2043" s="20">
        <v>30485954</v>
      </c>
      <c r="T2043" s="39"/>
      <c r="U2043" s="20"/>
      <c r="V2043" s="20"/>
      <c r="W2043" s="39"/>
      <c r="X2043" s="20"/>
      <c r="Y2043" s="20"/>
      <c r="Z2043" s="20"/>
      <c r="AA2043" s="39"/>
    </row>
    <row r="2044" spans="2:27" ht="15.75" customHeight="1">
      <c r="B2044" s="39"/>
      <c r="C2044" s="20"/>
      <c r="D2044" s="20"/>
      <c r="E2044" s="39"/>
      <c r="F2044" s="20"/>
      <c r="G2044" s="20"/>
      <c r="H2044" s="20"/>
      <c r="I2044" s="39"/>
      <c r="J2044" s="20"/>
      <c r="K2044" s="20"/>
      <c r="L2044" s="20"/>
      <c r="M2044" s="20"/>
      <c r="N2044" s="39"/>
      <c r="O2044" s="20" t="s">
        <v>488</v>
      </c>
      <c r="P2044" s="20" t="s">
        <v>555</v>
      </c>
      <c r="Q2044" s="20" t="s">
        <v>1021</v>
      </c>
      <c r="R2044" s="20" t="s">
        <v>1021</v>
      </c>
      <c r="S2044" s="20">
        <v>30485981</v>
      </c>
      <c r="T2044" s="39"/>
      <c r="U2044" s="20"/>
      <c r="V2044" s="20"/>
      <c r="W2044" s="39"/>
      <c r="X2044" s="20"/>
      <c r="Y2044" s="20"/>
      <c r="Z2044" s="20"/>
      <c r="AA2044" s="39"/>
    </row>
    <row r="2045" spans="2:27" ht="15.75" customHeight="1">
      <c r="B2045" s="39"/>
      <c r="C2045" s="20"/>
      <c r="D2045" s="20"/>
      <c r="E2045" s="39"/>
      <c r="F2045" s="20"/>
      <c r="G2045" s="20"/>
      <c r="H2045" s="20"/>
      <c r="I2045" s="39"/>
      <c r="J2045" s="20"/>
      <c r="K2045" s="20"/>
      <c r="L2045" s="20"/>
      <c r="M2045" s="20"/>
      <c r="N2045" s="39"/>
      <c r="O2045" s="20" t="s">
        <v>488</v>
      </c>
      <c r="P2045" s="20" t="s">
        <v>555</v>
      </c>
      <c r="Q2045" s="20" t="s">
        <v>1023</v>
      </c>
      <c r="R2045" s="20" t="s">
        <v>2730</v>
      </c>
      <c r="S2045" s="20">
        <v>30487623</v>
      </c>
      <c r="T2045" s="39"/>
      <c r="U2045" s="20"/>
      <c r="V2045" s="20"/>
      <c r="W2045" s="39"/>
      <c r="X2045" s="20"/>
      <c r="Y2045" s="20"/>
      <c r="Z2045" s="20"/>
      <c r="AA2045" s="39"/>
    </row>
    <row r="2046" spans="2:27" ht="15.75" customHeight="1">
      <c r="B2046" s="39"/>
      <c r="C2046" s="20"/>
      <c r="D2046" s="20"/>
      <c r="E2046" s="39"/>
      <c r="F2046" s="20"/>
      <c r="G2046" s="20"/>
      <c r="H2046" s="20"/>
      <c r="I2046" s="39"/>
      <c r="J2046" s="20"/>
      <c r="K2046" s="20"/>
      <c r="L2046" s="20"/>
      <c r="M2046" s="20"/>
      <c r="N2046" s="39"/>
      <c r="O2046" s="20" t="s">
        <v>488</v>
      </c>
      <c r="P2046" s="20" t="s">
        <v>555</v>
      </c>
      <c r="Q2046" s="20" t="s">
        <v>1023</v>
      </c>
      <c r="R2046" s="20" t="s">
        <v>2731</v>
      </c>
      <c r="S2046" s="20">
        <v>30487627</v>
      </c>
      <c r="T2046" s="39"/>
      <c r="U2046" s="20"/>
      <c r="V2046" s="20"/>
      <c r="W2046" s="39"/>
      <c r="X2046" s="20"/>
      <c r="Y2046" s="20"/>
      <c r="Z2046" s="20"/>
      <c r="AA2046" s="39"/>
    </row>
    <row r="2047" spans="2:27" ht="15.75" customHeight="1">
      <c r="B2047" s="39"/>
      <c r="C2047" s="20"/>
      <c r="D2047" s="20"/>
      <c r="E2047" s="39"/>
      <c r="F2047" s="20"/>
      <c r="G2047" s="20"/>
      <c r="H2047" s="20"/>
      <c r="I2047" s="39"/>
      <c r="J2047" s="20"/>
      <c r="K2047" s="20"/>
      <c r="L2047" s="20"/>
      <c r="M2047" s="20"/>
      <c r="N2047" s="39"/>
      <c r="O2047" s="20" t="s">
        <v>488</v>
      </c>
      <c r="P2047" s="20" t="s">
        <v>555</v>
      </c>
      <c r="Q2047" s="20" t="s">
        <v>1023</v>
      </c>
      <c r="R2047" s="20" t="s">
        <v>2732</v>
      </c>
      <c r="S2047" s="20">
        <v>30487638</v>
      </c>
      <c r="T2047" s="39"/>
      <c r="U2047" s="20"/>
      <c r="V2047" s="20"/>
      <c r="W2047" s="39"/>
      <c r="X2047" s="20"/>
      <c r="Y2047" s="20"/>
      <c r="Z2047" s="20"/>
      <c r="AA2047" s="39"/>
    </row>
    <row r="2048" spans="2:27" ht="15.75" customHeight="1">
      <c r="B2048" s="39"/>
      <c r="C2048" s="20"/>
      <c r="D2048" s="20"/>
      <c r="E2048" s="39"/>
      <c r="F2048" s="20"/>
      <c r="G2048" s="20"/>
      <c r="H2048" s="20"/>
      <c r="I2048" s="39"/>
      <c r="J2048" s="20"/>
      <c r="K2048" s="20"/>
      <c r="L2048" s="20"/>
      <c r="M2048" s="20"/>
      <c r="N2048" s="39"/>
      <c r="O2048" s="20" t="s">
        <v>488</v>
      </c>
      <c r="P2048" s="20" t="s">
        <v>555</v>
      </c>
      <c r="Q2048" s="20" t="s">
        <v>1023</v>
      </c>
      <c r="R2048" s="20" t="s">
        <v>2733</v>
      </c>
      <c r="S2048" s="20">
        <v>30487647</v>
      </c>
      <c r="T2048" s="39"/>
      <c r="U2048" s="20"/>
      <c r="V2048" s="20"/>
      <c r="W2048" s="39"/>
      <c r="X2048" s="20"/>
      <c r="Y2048" s="20"/>
      <c r="Z2048" s="20"/>
      <c r="AA2048" s="39"/>
    </row>
    <row r="2049" spans="2:27" ht="15.75" customHeight="1">
      <c r="B2049" s="39"/>
      <c r="C2049" s="20"/>
      <c r="D2049" s="20"/>
      <c r="E2049" s="39"/>
      <c r="F2049" s="20"/>
      <c r="G2049" s="20"/>
      <c r="H2049" s="20"/>
      <c r="I2049" s="39"/>
      <c r="J2049" s="20"/>
      <c r="K2049" s="20"/>
      <c r="L2049" s="20"/>
      <c r="M2049" s="20"/>
      <c r="N2049" s="39"/>
      <c r="O2049" s="20" t="s">
        <v>488</v>
      </c>
      <c r="P2049" s="20" t="s">
        <v>555</v>
      </c>
      <c r="Q2049" s="20" t="s">
        <v>1023</v>
      </c>
      <c r="R2049" s="20" t="s">
        <v>2734</v>
      </c>
      <c r="S2049" s="20">
        <v>30487657</v>
      </c>
      <c r="T2049" s="39"/>
      <c r="U2049" s="20"/>
      <c r="V2049" s="20"/>
      <c r="W2049" s="39"/>
      <c r="X2049" s="20"/>
      <c r="Y2049" s="20"/>
      <c r="Z2049" s="20"/>
      <c r="AA2049" s="39"/>
    </row>
    <row r="2050" spans="2:27" ht="15.75" customHeight="1">
      <c r="B2050" s="39"/>
      <c r="C2050" s="20"/>
      <c r="D2050" s="20"/>
      <c r="E2050" s="39"/>
      <c r="F2050" s="20"/>
      <c r="G2050" s="20"/>
      <c r="H2050" s="20"/>
      <c r="I2050" s="39"/>
      <c r="J2050" s="20"/>
      <c r="K2050" s="20"/>
      <c r="L2050" s="20"/>
      <c r="M2050" s="20"/>
      <c r="N2050" s="39"/>
      <c r="O2050" s="20" t="s">
        <v>488</v>
      </c>
      <c r="P2050" s="20" t="s">
        <v>555</v>
      </c>
      <c r="Q2050" s="20" t="s">
        <v>1023</v>
      </c>
      <c r="R2050" s="20" t="s">
        <v>1023</v>
      </c>
      <c r="S2050" s="20">
        <v>30487676</v>
      </c>
      <c r="T2050" s="39"/>
      <c r="U2050" s="20"/>
      <c r="V2050" s="20"/>
      <c r="W2050" s="39"/>
      <c r="X2050" s="20"/>
      <c r="Y2050" s="20"/>
      <c r="Z2050" s="20"/>
      <c r="AA2050" s="39"/>
    </row>
    <row r="2051" spans="2:27" ht="15.75" customHeight="1">
      <c r="B2051" s="39"/>
      <c r="C2051" s="20"/>
      <c r="D2051" s="20"/>
      <c r="E2051" s="39"/>
      <c r="F2051" s="20"/>
      <c r="G2051" s="20"/>
      <c r="H2051" s="20"/>
      <c r="I2051" s="39"/>
      <c r="J2051" s="20"/>
      <c r="K2051" s="20"/>
      <c r="L2051" s="20"/>
      <c r="M2051" s="20"/>
      <c r="N2051" s="39"/>
      <c r="O2051" s="20" t="s">
        <v>488</v>
      </c>
      <c r="P2051" s="20" t="s">
        <v>555</v>
      </c>
      <c r="Q2051" s="20" t="s">
        <v>1023</v>
      </c>
      <c r="R2051" s="20" t="s">
        <v>2735</v>
      </c>
      <c r="S2051" s="20">
        <v>30487685</v>
      </c>
      <c r="T2051" s="39"/>
      <c r="U2051" s="20"/>
      <c r="V2051" s="20"/>
      <c r="W2051" s="39"/>
      <c r="X2051" s="20"/>
      <c r="Y2051" s="20"/>
      <c r="Z2051" s="20"/>
      <c r="AA2051" s="39"/>
    </row>
    <row r="2052" spans="2:27" ht="15.75" customHeight="1">
      <c r="B2052" s="39"/>
      <c r="C2052" s="20"/>
      <c r="D2052" s="20"/>
      <c r="E2052" s="39"/>
      <c r="F2052" s="20"/>
      <c r="G2052" s="20"/>
      <c r="H2052" s="20"/>
      <c r="I2052" s="39"/>
      <c r="J2052" s="20"/>
      <c r="K2052" s="20"/>
      <c r="L2052" s="20"/>
      <c r="M2052" s="20"/>
      <c r="N2052" s="39"/>
      <c r="O2052" s="20" t="s">
        <v>488</v>
      </c>
      <c r="P2052" s="20" t="s">
        <v>555</v>
      </c>
      <c r="Q2052" s="20" t="s">
        <v>1025</v>
      </c>
      <c r="R2052" s="20" t="s">
        <v>2736</v>
      </c>
      <c r="S2052" s="20">
        <v>30487915</v>
      </c>
      <c r="T2052" s="39"/>
      <c r="U2052" s="20"/>
      <c r="V2052" s="20"/>
      <c r="W2052" s="39"/>
      <c r="X2052" s="20"/>
      <c r="Y2052" s="20"/>
      <c r="Z2052" s="20"/>
      <c r="AA2052" s="39"/>
    </row>
    <row r="2053" spans="2:27" ht="15.75" customHeight="1">
      <c r="B2053" s="39"/>
      <c r="C2053" s="20"/>
      <c r="D2053" s="20"/>
      <c r="E2053" s="39"/>
      <c r="F2053" s="20"/>
      <c r="G2053" s="20"/>
      <c r="H2053" s="20"/>
      <c r="I2053" s="39"/>
      <c r="J2053" s="20"/>
      <c r="K2053" s="20"/>
      <c r="L2053" s="20"/>
      <c r="M2053" s="20"/>
      <c r="N2053" s="39"/>
      <c r="O2053" s="20" t="s">
        <v>488</v>
      </c>
      <c r="P2053" s="20" t="s">
        <v>555</v>
      </c>
      <c r="Q2053" s="20" t="s">
        <v>1025</v>
      </c>
      <c r="R2053" s="20" t="s">
        <v>2737</v>
      </c>
      <c r="S2053" s="20">
        <v>30487919</v>
      </c>
      <c r="T2053" s="39"/>
      <c r="U2053" s="20"/>
      <c r="V2053" s="20"/>
      <c r="W2053" s="39"/>
      <c r="X2053" s="20"/>
      <c r="Y2053" s="20"/>
      <c r="Z2053" s="20"/>
      <c r="AA2053" s="39"/>
    </row>
    <row r="2054" spans="2:27" ht="15.75" customHeight="1">
      <c r="B2054" s="39"/>
      <c r="C2054" s="20"/>
      <c r="D2054" s="20"/>
      <c r="E2054" s="39"/>
      <c r="F2054" s="20"/>
      <c r="G2054" s="20"/>
      <c r="H2054" s="20"/>
      <c r="I2054" s="39"/>
      <c r="J2054" s="20"/>
      <c r="K2054" s="20"/>
      <c r="L2054" s="20"/>
      <c r="M2054" s="20"/>
      <c r="N2054" s="39"/>
      <c r="O2054" s="20" t="s">
        <v>488</v>
      </c>
      <c r="P2054" s="20" t="s">
        <v>555</v>
      </c>
      <c r="Q2054" s="20" t="s">
        <v>1025</v>
      </c>
      <c r="R2054" s="20" t="s">
        <v>2738</v>
      </c>
      <c r="S2054" s="20">
        <v>30487928</v>
      </c>
      <c r="T2054" s="39"/>
      <c r="U2054" s="20"/>
      <c r="V2054" s="20"/>
      <c r="W2054" s="39"/>
      <c r="X2054" s="20"/>
      <c r="Y2054" s="20"/>
      <c r="Z2054" s="20"/>
      <c r="AA2054" s="39"/>
    </row>
    <row r="2055" spans="2:27" ht="15.75" customHeight="1">
      <c r="B2055" s="39"/>
      <c r="C2055" s="20"/>
      <c r="D2055" s="20"/>
      <c r="E2055" s="39"/>
      <c r="F2055" s="20"/>
      <c r="G2055" s="20"/>
      <c r="H2055" s="20"/>
      <c r="I2055" s="39"/>
      <c r="J2055" s="20"/>
      <c r="K2055" s="20"/>
      <c r="L2055" s="20"/>
      <c r="M2055" s="20"/>
      <c r="N2055" s="39"/>
      <c r="O2055" s="20" t="s">
        <v>488</v>
      </c>
      <c r="P2055" s="20" t="s">
        <v>555</v>
      </c>
      <c r="Q2055" s="20" t="s">
        <v>1025</v>
      </c>
      <c r="R2055" s="20" t="s">
        <v>2739</v>
      </c>
      <c r="S2055" s="20">
        <v>30487938</v>
      </c>
      <c r="T2055" s="39"/>
      <c r="U2055" s="20"/>
      <c r="V2055" s="20"/>
      <c r="W2055" s="39"/>
      <c r="X2055" s="20"/>
      <c r="Y2055" s="20"/>
      <c r="Z2055" s="20"/>
      <c r="AA2055" s="39"/>
    </row>
    <row r="2056" spans="2:27" ht="15.75" customHeight="1">
      <c r="B2056" s="39"/>
      <c r="C2056" s="20"/>
      <c r="D2056" s="20"/>
      <c r="E2056" s="39"/>
      <c r="F2056" s="20"/>
      <c r="G2056" s="20"/>
      <c r="H2056" s="20"/>
      <c r="I2056" s="39"/>
      <c r="J2056" s="20"/>
      <c r="K2056" s="20"/>
      <c r="L2056" s="20"/>
      <c r="M2056" s="20"/>
      <c r="N2056" s="39"/>
      <c r="O2056" s="20" t="s">
        <v>488</v>
      </c>
      <c r="P2056" s="20" t="s">
        <v>555</v>
      </c>
      <c r="Q2056" s="20" t="s">
        <v>1025</v>
      </c>
      <c r="R2056" s="20" t="s">
        <v>2740</v>
      </c>
      <c r="S2056" s="20">
        <v>30487947</v>
      </c>
      <c r="T2056" s="39"/>
      <c r="U2056" s="20"/>
      <c r="V2056" s="20"/>
      <c r="W2056" s="39"/>
      <c r="X2056" s="20"/>
      <c r="Y2056" s="20"/>
      <c r="Z2056" s="20"/>
      <c r="AA2056" s="39"/>
    </row>
    <row r="2057" spans="2:27" ht="15.75" customHeight="1">
      <c r="B2057" s="39"/>
      <c r="C2057" s="20"/>
      <c r="D2057" s="20"/>
      <c r="E2057" s="39"/>
      <c r="F2057" s="20"/>
      <c r="G2057" s="20"/>
      <c r="H2057" s="20"/>
      <c r="I2057" s="39"/>
      <c r="J2057" s="20"/>
      <c r="K2057" s="20"/>
      <c r="L2057" s="20"/>
      <c r="M2057" s="20"/>
      <c r="N2057" s="39"/>
      <c r="O2057" s="20" t="s">
        <v>488</v>
      </c>
      <c r="P2057" s="20" t="s">
        <v>555</v>
      </c>
      <c r="Q2057" s="20" t="s">
        <v>1025</v>
      </c>
      <c r="R2057" s="20" t="s">
        <v>868</v>
      </c>
      <c r="S2057" s="20">
        <v>30487957</v>
      </c>
      <c r="T2057" s="39"/>
      <c r="U2057" s="20"/>
      <c r="V2057" s="20"/>
      <c r="W2057" s="39"/>
      <c r="X2057" s="20"/>
      <c r="Y2057" s="20"/>
      <c r="Z2057" s="20"/>
      <c r="AA2057" s="39"/>
    </row>
    <row r="2058" spans="2:27" ht="15.75" customHeight="1">
      <c r="B2058" s="39"/>
      <c r="C2058" s="20"/>
      <c r="D2058" s="20"/>
      <c r="E2058" s="39"/>
      <c r="F2058" s="20"/>
      <c r="G2058" s="20"/>
      <c r="H2058" s="20"/>
      <c r="I2058" s="39"/>
      <c r="J2058" s="20"/>
      <c r="K2058" s="20"/>
      <c r="L2058" s="20"/>
      <c r="M2058" s="20"/>
      <c r="N2058" s="39"/>
      <c r="O2058" s="20" t="s">
        <v>488</v>
      </c>
      <c r="P2058" s="20" t="s">
        <v>555</v>
      </c>
      <c r="Q2058" s="20" t="s">
        <v>1025</v>
      </c>
      <c r="R2058" s="20" t="s">
        <v>2741</v>
      </c>
      <c r="S2058" s="20">
        <v>30487966</v>
      </c>
      <c r="T2058" s="39"/>
      <c r="U2058" s="20"/>
      <c r="V2058" s="20"/>
      <c r="W2058" s="39"/>
      <c r="X2058" s="20"/>
      <c r="Y2058" s="20"/>
      <c r="Z2058" s="20"/>
      <c r="AA2058" s="39"/>
    </row>
    <row r="2059" spans="2:27" ht="15.75" customHeight="1">
      <c r="B2059" s="39"/>
      <c r="C2059" s="20"/>
      <c r="D2059" s="20"/>
      <c r="E2059" s="39"/>
      <c r="F2059" s="20"/>
      <c r="G2059" s="20"/>
      <c r="H2059" s="20"/>
      <c r="I2059" s="39"/>
      <c r="J2059" s="20"/>
      <c r="K2059" s="20"/>
      <c r="L2059" s="20"/>
      <c r="M2059" s="20"/>
      <c r="N2059" s="39"/>
      <c r="O2059" s="20" t="s">
        <v>488</v>
      </c>
      <c r="P2059" s="20" t="s">
        <v>555</v>
      </c>
      <c r="Q2059" s="20" t="s">
        <v>1025</v>
      </c>
      <c r="R2059" s="20" t="s">
        <v>1025</v>
      </c>
      <c r="S2059" s="20">
        <v>30487976</v>
      </c>
      <c r="T2059" s="39"/>
      <c r="U2059" s="20"/>
      <c r="V2059" s="20"/>
      <c r="W2059" s="39"/>
      <c r="X2059" s="20"/>
      <c r="Y2059" s="20"/>
      <c r="Z2059" s="20"/>
      <c r="AA2059" s="39"/>
    </row>
    <row r="2060" spans="2:27" ht="15.75" customHeight="1">
      <c r="B2060" s="39"/>
      <c r="C2060" s="20"/>
      <c r="D2060" s="20"/>
      <c r="E2060" s="39"/>
      <c r="F2060" s="20"/>
      <c r="G2060" s="20"/>
      <c r="H2060" s="20"/>
      <c r="I2060" s="39"/>
      <c r="J2060" s="20"/>
      <c r="K2060" s="20"/>
      <c r="L2060" s="20"/>
      <c r="M2060" s="20"/>
      <c r="N2060" s="39"/>
      <c r="O2060" s="20" t="s">
        <v>488</v>
      </c>
      <c r="P2060" s="20" t="s">
        <v>555</v>
      </c>
      <c r="Q2060" s="20" t="s">
        <v>1025</v>
      </c>
      <c r="R2060" s="20" t="s">
        <v>2742</v>
      </c>
      <c r="S2060" s="20">
        <v>30487999</v>
      </c>
      <c r="T2060" s="39"/>
      <c r="U2060" s="20"/>
      <c r="V2060" s="20"/>
      <c r="W2060" s="39"/>
      <c r="X2060" s="20"/>
      <c r="Y2060" s="20"/>
      <c r="Z2060" s="20"/>
      <c r="AA2060" s="39"/>
    </row>
    <row r="2061" spans="2:27" ht="15.75" customHeight="1">
      <c r="B2061" s="39"/>
      <c r="C2061" s="20"/>
      <c r="D2061" s="20"/>
      <c r="E2061" s="39"/>
      <c r="F2061" s="20"/>
      <c r="G2061" s="20"/>
      <c r="H2061" s="20"/>
      <c r="I2061" s="39"/>
      <c r="J2061" s="20"/>
      <c r="K2061" s="20"/>
      <c r="L2061" s="20"/>
      <c r="M2061" s="20"/>
      <c r="N2061" s="39"/>
      <c r="O2061" s="20" t="s">
        <v>488</v>
      </c>
      <c r="P2061" s="20" t="s">
        <v>555</v>
      </c>
      <c r="Q2061" s="20" t="s">
        <v>1025</v>
      </c>
      <c r="R2061" s="20" t="s">
        <v>2743</v>
      </c>
      <c r="S2061" s="20">
        <v>30487985</v>
      </c>
      <c r="T2061" s="39"/>
      <c r="U2061" s="20"/>
      <c r="V2061" s="20"/>
      <c r="W2061" s="39"/>
      <c r="X2061" s="20"/>
      <c r="Y2061" s="20"/>
      <c r="Z2061" s="20"/>
      <c r="AA2061" s="39"/>
    </row>
    <row r="2062" spans="2:27" ht="15.75" customHeight="1">
      <c r="B2062" s="39"/>
      <c r="C2062" s="20"/>
      <c r="D2062" s="20"/>
      <c r="E2062" s="39"/>
      <c r="F2062" s="20"/>
      <c r="G2062" s="20"/>
      <c r="H2062" s="20"/>
      <c r="I2062" s="39"/>
      <c r="J2062" s="20"/>
      <c r="K2062" s="20"/>
      <c r="L2062" s="20"/>
      <c r="M2062" s="20"/>
      <c r="N2062" s="39"/>
      <c r="O2062" s="20" t="s">
        <v>488</v>
      </c>
      <c r="P2062" s="20" t="s">
        <v>555</v>
      </c>
      <c r="Q2062" s="20" t="s">
        <v>1025</v>
      </c>
      <c r="R2062" s="20" t="s">
        <v>2744</v>
      </c>
      <c r="S2062" s="20">
        <v>30487995</v>
      </c>
      <c r="T2062" s="39"/>
      <c r="U2062" s="20"/>
      <c r="V2062" s="20"/>
      <c r="W2062" s="39"/>
      <c r="X2062" s="20"/>
      <c r="Y2062" s="20"/>
      <c r="Z2062" s="20"/>
      <c r="AA2062" s="39"/>
    </row>
    <row r="2063" spans="2:27" ht="15.75" customHeight="1">
      <c r="B2063" s="39"/>
      <c r="C2063" s="20"/>
      <c r="D2063" s="20"/>
      <c r="E2063" s="39"/>
      <c r="F2063" s="20"/>
      <c r="G2063" s="20"/>
      <c r="H2063" s="20"/>
      <c r="I2063" s="39"/>
      <c r="J2063" s="20"/>
      <c r="K2063" s="20"/>
      <c r="L2063" s="20"/>
      <c r="M2063" s="20"/>
      <c r="N2063" s="39"/>
      <c r="O2063" s="20" t="s">
        <v>488</v>
      </c>
      <c r="P2063" s="20" t="s">
        <v>555</v>
      </c>
      <c r="Q2063" s="20" t="s">
        <v>1026</v>
      </c>
      <c r="R2063" s="20" t="s">
        <v>2745</v>
      </c>
      <c r="S2063" s="20">
        <v>30489213</v>
      </c>
      <c r="T2063" s="39"/>
      <c r="U2063" s="20"/>
      <c r="V2063" s="20"/>
      <c r="W2063" s="39"/>
      <c r="X2063" s="20"/>
      <c r="Y2063" s="20"/>
      <c r="Z2063" s="20"/>
      <c r="AA2063" s="39"/>
    </row>
    <row r="2064" spans="2:27" ht="15.75" customHeight="1">
      <c r="B2064" s="39"/>
      <c r="C2064" s="20"/>
      <c r="D2064" s="20"/>
      <c r="E2064" s="39"/>
      <c r="F2064" s="20"/>
      <c r="G2064" s="20"/>
      <c r="H2064" s="20"/>
      <c r="I2064" s="39"/>
      <c r="J2064" s="20"/>
      <c r="K2064" s="20"/>
      <c r="L2064" s="20"/>
      <c r="M2064" s="20"/>
      <c r="N2064" s="39"/>
      <c r="O2064" s="20" t="s">
        <v>488</v>
      </c>
      <c r="P2064" s="20" t="s">
        <v>555</v>
      </c>
      <c r="Q2064" s="20" t="s">
        <v>1026</v>
      </c>
      <c r="R2064" s="20" t="s">
        <v>2746</v>
      </c>
      <c r="S2064" s="20">
        <v>30489227</v>
      </c>
      <c r="T2064" s="39"/>
      <c r="U2064" s="20"/>
      <c r="V2064" s="20"/>
      <c r="W2064" s="39"/>
      <c r="X2064" s="20"/>
      <c r="Y2064" s="20"/>
      <c r="Z2064" s="20"/>
      <c r="AA2064" s="39"/>
    </row>
    <row r="2065" spans="2:27" ht="15.75" customHeight="1">
      <c r="B2065" s="39"/>
      <c r="C2065" s="20"/>
      <c r="D2065" s="20"/>
      <c r="E2065" s="39"/>
      <c r="F2065" s="20"/>
      <c r="G2065" s="20"/>
      <c r="H2065" s="20"/>
      <c r="I2065" s="39"/>
      <c r="J2065" s="20"/>
      <c r="K2065" s="20"/>
      <c r="L2065" s="20"/>
      <c r="M2065" s="20"/>
      <c r="N2065" s="39"/>
      <c r="O2065" s="20" t="s">
        <v>488</v>
      </c>
      <c r="P2065" s="20" t="s">
        <v>555</v>
      </c>
      <c r="Q2065" s="20" t="s">
        <v>1026</v>
      </c>
      <c r="R2065" s="20" t="s">
        <v>2747</v>
      </c>
      <c r="S2065" s="20">
        <v>30489240</v>
      </c>
      <c r="T2065" s="39"/>
      <c r="U2065" s="20"/>
      <c r="V2065" s="20"/>
      <c r="W2065" s="39"/>
      <c r="X2065" s="20"/>
      <c r="Y2065" s="20"/>
      <c r="Z2065" s="20"/>
      <c r="AA2065" s="39"/>
    </row>
    <row r="2066" spans="2:27" ht="15.75" customHeight="1">
      <c r="B2066" s="39"/>
      <c r="C2066" s="20"/>
      <c r="D2066" s="20"/>
      <c r="E2066" s="39"/>
      <c r="F2066" s="20"/>
      <c r="G2066" s="20"/>
      <c r="H2066" s="20"/>
      <c r="I2066" s="39"/>
      <c r="J2066" s="20"/>
      <c r="K2066" s="20"/>
      <c r="L2066" s="20"/>
      <c r="M2066" s="20"/>
      <c r="N2066" s="39"/>
      <c r="O2066" s="20" t="s">
        <v>488</v>
      </c>
      <c r="P2066" s="20" t="s">
        <v>555</v>
      </c>
      <c r="Q2066" s="20" t="s">
        <v>1026</v>
      </c>
      <c r="R2066" s="20" t="s">
        <v>2748</v>
      </c>
      <c r="S2066" s="20">
        <v>30489254</v>
      </c>
      <c r="T2066" s="39"/>
      <c r="U2066" s="20"/>
      <c r="V2066" s="20"/>
      <c r="W2066" s="39"/>
      <c r="X2066" s="20"/>
      <c r="Y2066" s="20"/>
      <c r="Z2066" s="20"/>
      <c r="AA2066" s="39"/>
    </row>
    <row r="2067" spans="2:27" ht="15.75" customHeight="1">
      <c r="B2067" s="39"/>
      <c r="C2067" s="20"/>
      <c r="D2067" s="20"/>
      <c r="E2067" s="39"/>
      <c r="F2067" s="20"/>
      <c r="G2067" s="20"/>
      <c r="H2067" s="20"/>
      <c r="I2067" s="39"/>
      <c r="J2067" s="20"/>
      <c r="K2067" s="20"/>
      <c r="L2067" s="20"/>
      <c r="M2067" s="20"/>
      <c r="N2067" s="39"/>
      <c r="O2067" s="20" t="s">
        <v>488</v>
      </c>
      <c r="P2067" s="20" t="s">
        <v>555</v>
      </c>
      <c r="Q2067" s="20" t="s">
        <v>1026</v>
      </c>
      <c r="R2067" s="20" t="s">
        <v>2749</v>
      </c>
      <c r="S2067" s="20">
        <v>30489267</v>
      </c>
      <c r="T2067" s="39"/>
      <c r="U2067" s="20"/>
      <c r="V2067" s="20"/>
      <c r="W2067" s="39"/>
      <c r="X2067" s="20"/>
      <c r="Y2067" s="20"/>
      <c r="Z2067" s="20"/>
      <c r="AA2067" s="39"/>
    </row>
    <row r="2068" spans="2:27" ht="15.75" customHeight="1">
      <c r="B2068" s="39"/>
      <c r="C2068" s="20"/>
      <c r="D2068" s="20"/>
      <c r="E2068" s="39"/>
      <c r="F2068" s="20"/>
      <c r="G2068" s="20"/>
      <c r="H2068" s="20"/>
      <c r="I2068" s="39"/>
      <c r="J2068" s="20"/>
      <c r="K2068" s="20"/>
      <c r="L2068" s="20"/>
      <c r="M2068" s="20"/>
      <c r="N2068" s="39"/>
      <c r="O2068" s="20" t="s">
        <v>488</v>
      </c>
      <c r="P2068" s="20" t="s">
        <v>555</v>
      </c>
      <c r="Q2068" s="20" t="s">
        <v>1026</v>
      </c>
      <c r="R2068" s="20" t="s">
        <v>2750</v>
      </c>
      <c r="S2068" s="20">
        <v>30489281</v>
      </c>
      <c r="T2068" s="39"/>
      <c r="U2068" s="20"/>
      <c r="V2068" s="20"/>
      <c r="W2068" s="39"/>
      <c r="X2068" s="20"/>
      <c r="Y2068" s="20"/>
      <c r="Z2068" s="20"/>
      <c r="AA2068" s="39"/>
    </row>
    <row r="2069" spans="2:27" ht="15.75" customHeight="1">
      <c r="B2069" s="39"/>
      <c r="C2069" s="20"/>
      <c r="D2069" s="20"/>
      <c r="E2069" s="39"/>
      <c r="F2069" s="20"/>
      <c r="G2069" s="20"/>
      <c r="H2069" s="20"/>
      <c r="I2069" s="39"/>
      <c r="J2069" s="20"/>
      <c r="K2069" s="20"/>
      <c r="L2069" s="20"/>
      <c r="M2069" s="20"/>
      <c r="N2069" s="39"/>
      <c r="O2069" s="20" t="s">
        <v>488</v>
      </c>
      <c r="P2069" s="20" t="s">
        <v>555</v>
      </c>
      <c r="Q2069" s="20" t="s">
        <v>1026</v>
      </c>
      <c r="R2069" s="20" t="s">
        <v>2751</v>
      </c>
      <c r="S2069" s="20">
        <v>30489294</v>
      </c>
      <c r="T2069" s="39"/>
      <c r="U2069" s="20"/>
      <c r="V2069" s="20"/>
      <c r="W2069" s="39"/>
      <c r="X2069" s="20"/>
      <c r="Y2069" s="20"/>
      <c r="Z2069" s="20"/>
      <c r="AA2069" s="39"/>
    </row>
    <row r="2070" spans="2:27" ht="15.75" customHeight="1">
      <c r="B2070" s="39"/>
      <c r="C2070" s="20"/>
      <c r="D2070" s="20"/>
      <c r="E2070" s="39"/>
      <c r="F2070" s="20"/>
      <c r="G2070" s="20"/>
      <c r="H2070" s="20"/>
      <c r="I2070" s="39"/>
      <c r="J2070" s="20"/>
      <c r="K2070" s="20"/>
      <c r="L2070" s="20"/>
      <c r="M2070" s="20"/>
      <c r="N2070" s="39"/>
      <c r="O2070" s="20" t="s">
        <v>488</v>
      </c>
      <c r="P2070" s="20" t="s">
        <v>558</v>
      </c>
      <c r="Q2070" s="20" t="s">
        <v>1028</v>
      </c>
      <c r="R2070" s="20" t="s">
        <v>907</v>
      </c>
      <c r="S2070" s="20">
        <v>30544011</v>
      </c>
      <c r="T2070" s="39"/>
      <c r="U2070" s="20"/>
      <c r="V2070" s="20"/>
      <c r="W2070" s="39"/>
      <c r="X2070" s="20"/>
      <c r="Y2070" s="20"/>
      <c r="Z2070" s="20"/>
      <c r="AA2070" s="39"/>
    </row>
    <row r="2071" spans="2:27" ht="15.75" customHeight="1">
      <c r="B2071" s="39"/>
      <c r="C2071" s="20"/>
      <c r="D2071" s="20"/>
      <c r="E2071" s="39"/>
      <c r="F2071" s="20"/>
      <c r="G2071" s="20"/>
      <c r="H2071" s="20"/>
      <c r="I2071" s="39"/>
      <c r="J2071" s="20"/>
      <c r="K2071" s="20"/>
      <c r="L2071" s="20"/>
      <c r="M2071" s="20"/>
      <c r="N2071" s="39"/>
      <c r="O2071" s="20" t="s">
        <v>488</v>
      </c>
      <c r="P2071" s="20" t="s">
        <v>558</v>
      </c>
      <c r="Q2071" s="20" t="s">
        <v>1028</v>
      </c>
      <c r="R2071" s="20" t="s">
        <v>2752</v>
      </c>
      <c r="S2071" s="20">
        <v>30544012</v>
      </c>
      <c r="T2071" s="39"/>
      <c r="U2071" s="20"/>
      <c r="V2071" s="20"/>
      <c r="W2071" s="39"/>
      <c r="X2071" s="20"/>
      <c r="Y2071" s="20"/>
      <c r="Z2071" s="20"/>
      <c r="AA2071" s="39"/>
    </row>
    <row r="2072" spans="2:27" ht="15.75" customHeight="1">
      <c r="B2072" s="39"/>
      <c r="C2072" s="20"/>
      <c r="D2072" s="20"/>
      <c r="E2072" s="39"/>
      <c r="F2072" s="20"/>
      <c r="G2072" s="20"/>
      <c r="H2072" s="20"/>
      <c r="I2072" s="39"/>
      <c r="J2072" s="20"/>
      <c r="K2072" s="20"/>
      <c r="L2072" s="20"/>
      <c r="M2072" s="20"/>
      <c r="N2072" s="39"/>
      <c r="O2072" s="20" t="s">
        <v>488</v>
      </c>
      <c r="P2072" s="20" t="s">
        <v>558</v>
      </c>
      <c r="Q2072" s="20" t="s">
        <v>1028</v>
      </c>
      <c r="R2072" s="20" t="s">
        <v>2753</v>
      </c>
      <c r="S2072" s="20">
        <v>30544018</v>
      </c>
      <c r="T2072" s="39"/>
      <c r="U2072" s="20"/>
      <c r="V2072" s="20"/>
      <c r="W2072" s="39"/>
      <c r="X2072" s="20"/>
      <c r="Y2072" s="20"/>
      <c r="Z2072" s="20"/>
      <c r="AA2072" s="39"/>
    </row>
    <row r="2073" spans="2:27" ht="15.75" customHeight="1">
      <c r="B2073" s="39"/>
      <c r="C2073" s="20"/>
      <c r="D2073" s="20"/>
      <c r="E2073" s="39"/>
      <c r="F2073" s="20"/>
      <c r="G2073" s="20"/>
      <c r="H2073" s="20"/>
      <c r="I2073" s="39"/>
      <c r="J2073" s="20"/>
      <c r="K2073" s="20"/>
      <c r="L2073" s="20"/>
      <c r="M2073" s="20"/>
      <c r="N2073" s="39"/>
      <c r="O2073" s="20" t="s">
        <v>488</v>
      </c>
      <c r="P2073" s="20" t="s">
        <v>558</v>
      </c>
      <c r="Q2073" s="20" t="s">
        <v>1028</v>
      </c>
      <c r="R2073" s="20" t="s">
        <v>2754</v>
      </c>
      <c r="S2073" s="20">
        <v>30544025</v>
      </c>
      <c r="T2073" s="39"/>
      <c r="U2073" s="20"/>
      <c r="V2073" s="20"/>
      <c r="W2073" s="39"/>
      <c r="X2073" s="20"/>
      <c r="Y2073" s="20"/>
      <c r="Z2073" s="20"/>
      <c r="AA2073" s="39"/>
    </row>
    <row r="2074" spans="2:27" ht="15.75" customHeight="1">
      <c r="B2074" s="39"/>
      <c r="C2074" s="20"/>
      <c r="D2074" s="20"/>
      <c r="E2074" s="39"/>
      <c r="F2074" s="20"/>
      <c r="G2074" s="20"/>
      <c r="H2074" s="20"/>
      <c r="I2074" s="39"/>
      <c r="J2074" s="20"/>
      <c r="K2074" s="20"/>
      <c r="L2074" s="20"/>
      <c r="M2074" s="20"/>
      <c r="N2074" s="39"/>
      <c r="O2074" s="20" t="s">
        <v>488</v>
      </c>
      <c r="P2074" s="20" t="s">
        <v>558</v>
      </c>
      <c r="Q2074" s="20" t="s">
        <v>1028</v>
      </c>
      <c r="R2074" s="20" t="s">
        <v>2755</v>
      </c>
      <c r="S2074" s="20">
        <v>30544031</v>
      </c>
      <c r="T2074" s="39"/>
      <c r="U2074" s="20"/>
      <c r="V2074" s="20"/>
      <c r="W2074" s="39"/>
      <c r="X2074" s="20"/>
      <c r="Y2074" s="20"/>
      <c r="Z2074" s="20"/>
      <c r="AA2074" s="39"/>
    </row>
    <row r="2075" spans="2:27" ht="15.75" customHeight="1">
      <c r="B2075" s="39"/>
      <c r="C2075" s="20"/>
      <c r="D2075" s="20"/>
      <c r="E2075" s="39"/>
      <c r="F2075" s="20"/>
      <c r="G2075" s="20"/>
      <c r="H2075" s="20"/>
      <c r="I2075" s="39"/>
      <c r="J2075" s="20"/>
      <c r="K2075" s="20"/>
      <c r="L2075" s="20"/>
      <c r="M2075" s="20"/>
      <c r="N2075" s="39"/>
      <c r="O2075" s="20" t="s">
        <v>488</v>
      </c>
      <c r="P2075" s="20" t="s">
        <v>558</v>
      </c>
      <c r="Q2075" s="20" t="s">
        <v>1028</v>
      </c>
      <c r="R2075" s="20" t="s">
        <v>2756</v>
      </c>
      <c r="S2075" s="20">
        <v>30544037</v>
      </c>
      <c r="T2075" s="39"/>
      <c r="U2075" s="20"/>
      <c r="V2075" s="20"/>
      <c r="W2075" s="39"/>
      <c r="X2075" s="20"/>
      <c r="Y2075" s="20"/>
      <c r="Z2075" s="20"/>
      <c r="AA2075" s="39"/>
    </row>
    <row r="2076" spans="2:27" ht="15.75" customHeight="1">
      <c r="B2076" s="39"/>
      <c r="C2076" s="20"/>
      <c r="D2076" s="20"/>
      <c r="E2076" s="39"/>
      <c r="F2076" s="20"/>
      <c r="G2076" s="20"/>
      <c r="H2076" s="20"/>
      <c r="I2076" s="39"/>
      <c r="J2076" s="20"/>
      <c r="K2076" s="20"/>
      <c r="L2076" s="20"/>
      <c r="M2076" s="20"/>
      <c r="N2076" s="39"/>
      <c r="O2076" s="20" t="s">
        <v>488</v>
      </c>
      <c r="P2076" s="20" t="s">
        <v>558</v>
      </c>
      <c r="Q2076" s="20" t="s">
        <v>1028</v>
      </c>
      <c r="R2076" s="20" t="s">
        <v>1160</v>
      </c>
      <c r="S2076" s="20">
        <v>30544044</v>
      </c>
      <c r="T2076" s="39"/>
      <c r="U2076" s="20"/>
      <c r="V2076" s="20"/>
      <c r="W2076" s="39"/>
      <c r="X2076" s="20"/>
      <c r="Y2076" s="20"/>
      <c r="Z2076" s="20"/>
      <c r="AA2076" s="39"/>
    </row>
    <row r="2077" spans="2:27" ht="15.75" customHeight="1">
      <c r="B2077" s="39"/>
      <c r="C2077" s="20"/>
      <c r="D2077" s="20"/>
      <c r="E2077" s="39"/>
      <c r="F2077" s="20"/>
      <c r="G2077" s="20"/>
      <c r="H2077" s="20"/>
      <c r="I2077" s="39"/>
      <c r="J2077" s="20"/>
      <c r="K2077" s="20"/>
      <c r="L2077" s="20"/>
      <c r="M2077" s="20"/>
      <c r="N2077" s="39"/>
      <c r="O2077" s="20" t="s">
        <v>488</v>
      </c>
      <c r="P2077" s="20" t="s">
        <v>558</v>
      </c>
      <c r="Q2077" s="20" t="s">
        <v>1028</v>
      </c>
      <c r="R2077" s="20" t="s">
        <v>2757</v>
      </c>
      <c r="S2077" s="20">
        <v>30544099</v>
      </c>
      <c r="T2077" s="39"/>
      <c r="U2077" s="20"/>
      <c r="V2077" s="20"/>
      <c r="W2077" s="39"/>
      <c r="X2077" s="20"/>
      <c r="Y2077" s="20"/>
      <c r="Z2077" s="20"/>
      <c r="AA2077" s="39"/>
    </row>
    <row r="2078" spans="2:27" ht="15.75" customHeight="1">
      <c r="B2078" s="39"/>
      <c r="C2078" s="20"/>
      <c r="D2078" s="20"/>
      <c r="E2078" s="39"/>
      <c r="F2078" s="20"/>
      <c r="G2078" s="20"/>
      <c r="H2078" s="20"/>
      <c r="I2078" s="39"/>
      <c r="J2078" s="20"/>
      <c r="K2078" s="20"/>
      <c r="L2078" s="20"/>
      <c r="M2078" s="20"/>
      <c r="N2078" s="39"/>
      <c r="O2078" s="20" t="s">
        <v>488</v>
      </c>
      <c r="P2078" s="20" t="s">
        <v>558</v>
      </c>
      <c r="Q2078" s="20" t="s">
        <v>1028</v>
      </c>
      <c r="R2078" s="20" t="s">
        <v>2758</v>
      </c>
      <c r="S2078" s="20">
        <v>30544056</v>
      </c>
      <c r="T2078" s="39"/>
      <c r="U2078" s="20"/>
      <c r="V2078" s="20"/>
      <c r="W2078" s="39"/>
      <c r="X2078" s="20"/>
      <c r="Y2078" s="20"/>
      <c r="Z2078" s="20"/>
      <c r="AA2078" s="39"/>
    </row>
    <row r="2079" spans="2:27" ht="15.75" customHeight="1">
      <c r="B2079" s="39"/>
      <c r="C2079" s="20"/>
      <c r="D2079" s="20"/>
      <c r="E2079" s="39"/>
      <c r="F2079" s="20"/>
      <c r="G2079" s="20"/>
      <c r="H2079" s="20"/>
      <c r="I2079" s="39"/>
      <c r="J2079" s="20"/>
      <c r="K2079" s="20"/>
      <c r="L2079" s="20"/>
      <c r="M2079" s="20"/>
      <c r="N2079" s="39"/>
      <c r="O2079" s="20" t="s">
        <v>488</v>
      </c>
      <c r="P2079" s="20" t="s">
        <v>558</v>
      </c>
      <c r="Q2079" s="20" t="s">
        <v>1028</v>
      </c>
      <c r="R2079" s="20" t="s">
        <v>2759</v>
      </c>
      <c r="S2079" s="20">
        <v>30544063</v>
      </c>
      <c r="T2079" s="39"/>
      <c r="U2079" s="20"/>
      <c r="V2079" s="20"/>
      <c r="W2079" s="39"/>
      <c r="X2079" s="20"/>
      <c r="Y2079" s="20"/>
      <c r="Z2079" s="20"/>
      <c r="AA2079" s="39"/>
    </row>
    <row r="2080" spans="2:27" ht="15.75" customHeight="1">
      <c r="B2080" s="39"/>
      <c r="C2080" s="20"/>
      <c r="D2080" s="20"/>
      <c r="E2080" s="39"/>
      <c r="F2080" s="20"/>
      <c r="G2080" s="20"/>
      <c r="H2080" s="20"/>
      <c r="I2080" s="39"/>
      <c r="J2080" s="20"/>
      <c r="K2080" s="20"/>
      <c r="L2080" s="20"/>
      <c r="M2080" s="20"/>
      <c r="N2080" s="39"/>
      <c r="O2080" s="20" t="s">
        <v>488</v>
      </c>
      <c r="P2080" s="20" t="s">
        <v>558</v>
      </c>
      <c r="Q2080" s="20" t="s">
        <v>1028</v>
      </c>
      <c r="R2080" s="20" t="s">
        <v>531</v>
      </c>
      <c r="S2080" s="20">
        <v>30544069</v>
      </c>
      <c r="T2080" s="39"/>
      <c r="U2080" s="20"/>
      <c r="V2080" s="20"/>
      <c r="W2080" s="39"/>
      <c r="X2080" s="20"/>
      <c r="Y2080" s="20"/>
      <c r="Z2080" s="20"/>
      <c r="AA2080" s="39"/>
    </row>
    <row r="2081" spans="2:27" ht="15.75" customHeight="1">
      <c r="B2081" s="39"/>
      <c r="C2081" s="20"/>
      <c r="D2081" s="20"/>
      <c r="E2081" s="39"/>
      <c r="F2081" s="20"/>
      <c r="G2081" s="20"/>
      <c r="H2081" s="20"/>
      <c r="I2081" s="39"/>
      <c r="J2081" s="20"/>
      <c r="K2081" s="20"/>
      <c r="L2081" s="20"/>
      <c r="M2081" s="20"/>
      <c r="N2081" s="39"/>
      <c r="O2081" s="20" t="s">
        <v>488</v>
      </c>
      <c r="P2081" s="20" t="s">
        <v>558</v>
      </c>
      <c r="Q2081" s="20" t="s">
        <v>1028</v>
      </c>
      <c r="R2081" s="20" t="s">
        <v>1050</v>
      </c>
      <c r="S2081" s="20">
        <v>30544075</v>
      </c>
      <c r="T2081" s="39"/>
      <c r="U2081" s="20"/>
      <c r="V2081" s="20"/>
      <c r="W2081" s="39"/>
      <c r="X2081" s="20"/>
      <c r="Y2081" s="20"/>
      <c r="Z2081" s="20"/>
      <c r="AA2081" s="39"/>
    </row>
    <row r="2082" spans="2:27" ht="15.75" customHeight="1">
      <c r="B2082" s="39"/>
      <c r="C2082" s="20"/>
      <c r="D2082" s="20"/>
      <c r="E2082" s="39"/>
      <c r="F2082" s="20"/>
      <c r="G2082" s="20"/>
      <c r="H2082" s="20"/>
      <c r="I2082" s="39"/>
      <c r="J2082" s="20"/>
      <c r="K2082" s="20"/>
      <c r="L2082" s="20"/>
      <c r="M2082" s="20"/>
      <c r="N2082" s="39"/>
      <c r="O2082" s="20" t="s">
        <v>488</v>
      </c>
      <c r="P2082" s="20" t="s">
        <v>558</v>
      </c>
      <c r="Q2082" s="20" t="s">
        <v>1028</v>
      </c>
      <c r="R2082" s="20" t="s">
        <v>2760</v>
      </c>
      <c r="S2082" s="20">
        <v>30544082</v>
      </c>
      <c r="T2082" s="39"/>
      <c r="U2082" s="20"/>
      <c r="V2082" s="20"/>
      <c r="W2082" s="39"/>
      <c r="X2082" s="20"/>
      <c r="Y2082" s="20"/>
      <c r="Z2082" s="20"/>
      <c r="AA2082" s="39"/>
    </row>
    <row r="2083" spans="2:27" ht="15.75" customHeight="1">
      <c r="B2083" s="39"/>
      <c r="C2083" s="20"/>
      <c r="D2083" s="20"/>
      <c r="E2083" s="39"/>
      <c r="F2083" s="20"/>
      <c r="G2083" s="20"/>
      <c r="H2083" s="20"/>
      <c r="I2083" s="39"/>
      <c r="J2083" s="20"/>
      <c r="K2083" s="20"/>
      <c r="L2083" s="20"/>
      <c r="M2083" s="20"/>
      <c r="N2083" s="39"/>
      <c r="O2083" s="20" t="s">
        <v>488</v>
      </c>
      <c r="P2083" s="20" t="s">
        <v>558</v>
      </c>
      <c r="Q2083" s="20" t="s">
        <v>1028</v>
      </c>
      <c r="R2083" s="20" t="s">
        <v>2761</v>
      </c>
      <c r="S2083" s="20">
        <v>30544088</v>
      </c>
      <c r="T2083" s="39"/>
      <c r="U2083" s="20"/>
      <c r="V2083" s="20"/>
      <c r="W2083" s="39"/>
      <c r="X2083" s="20"/>
      <c r="Y2083" s="20"/>
      <c r="Z2083" s="20"/>
      <c r="AA2083" s="39"/>
    </row>
    <row r="2084" spans="2:27" ht="15.75" customHeight="1">
      <c r="B2084" s="39"/>
      <c r="C2084" s="20"/>
      <c r="D2084" s="20"/>
      <c r="E2084" s="39"/>
      <c r="F2084" s="20"/>
      <c r="G2084" s="20"/>
      <c r="H2084" s="20"/>
      <c r="I2084" s="39"/>
      <c r="J2084" s="20"/>
      <c r="K2084" s="20"/>
      <c r="L2084" s="20"/>
      <c r="M2084" s="20"/>
      <c r="N2084" s="39"/>
      <c r="O2084" s="20" t="s">
        <v>488</v>
      </c>
      <c r="P2084" s="20" t="s">
        <v>558</v>
      </c>
      <c r="Q2084" s="20" t="s">
        <v>1028</v>
      </c>
      <c r="R2084" s="20" t="s">
        <v>2762</v>
      </c>
      <c r="S2084" s="20">
        <v>30544094</v>
      </c>
      <c r="T2084" s="39"/>
      <c r="U2084" s="20"/>
      <c r="V2084" s="20"/>
      <c r="W2084" s="39"/>
      <c r="X2084" s="20"/>
      <c r="Y2084" s="20"/>
      <c r="Z2084" s="20"/>
      <c r="AA2084" s="39"/>
    </row>
    <row r="2085" spans="2:27" ht="15.75" customHeight="1">
      <c r="B2085" s="39"/>
      <c r="C2085" s="20"/>
      <c r="D2085" s="20"/>
      <c r="E2085" s="39"/>
      <c r="F2085" s="20"/>
      <c r="G2085" s="20"/>
      <c r="H2085" s="20"/>
      <c r="I2085" s="39"/>
      <c r="J2085" s="20"/>
      <c r="K2085" s="20"/>
      <c r="L2085" s="20"/>
      <c r="M2085" s="20"/>
      <c r="N2085" s="39"/>
      <c r="O2085" s="20" t="s">
        <v>488</v>
      </c>
      <c r="P2085" s="20" t="s">
        <v>558</v>
      </c>
      <c r="Q2085" s="20" t="s">
        <v>1030</v>
      </c>
      <c r="R2085" s="20" t="s">
        <v>2763</v>
      </c>
      <c r="S2085" s="20">
        <v>30545410</v>
      </c>
      <c r="T2085" s="39"/>
      <c r="U2085" s="20"/>
      <c r="V2085" s="20"/>
      <c r="W2085" s="39"/>
      <c r="X2085" s="20"/>
      <c r="Y2085" s="20"/>
      <c r="Z2085" s="20"/>
      <c r="AA2085" s="39"/>
    </row>
    <row r="2086" spans="2:27" ht="15.75" customHeight="1">
      <c r="B2086" s="39"/>
      <c r="C2086" s="20"/>
      <c r="D2086" s="20"/>
      <c r="E2086" s="39"/>
      <c r="F2086" s="20"/>
      <c r="G2086" s="20"/>
      <c r="H2086" s="20"/>
      <c r="I2086" s="39"/>
      <c r="J2086" s="20"/>
      <c r="K2086" s="20"/>
      <c r="L2086" s="20"/>
      <c r="M2086" s="20"/>
      <c r="N2086" s="39"/>
      <c r="O2086" s="20" t="s">
        <v>488</v>
      </c>
      <c r="P2086" s="20" t="s">
        <v>558</v>
      </c>
      <c r="Q2086" s="20" t="s">
        <v>1030</v>
      </c>
      <c r="R2086" s="20" t="s">
        <v>2764</v>
      </c>
      <c r="S2086" s="20">
        <v>30545411</v>
      </c>
      <c r="T2086" s="39"/>
      <c r="U2086" s="20"/>
      <c r="V2086" s="20"/>
      <c r="W2086" s="39"/>
      <c r="X2086" s="20"/>
      <c r="Y2086" s="20"/>
      <c r="Z2086" s="20"/>
      <c r="AA2086" s="39"/>
    </row>
    <row r="2087" spans="2:27" ht="15.75" customHeight="1">
      <c r="B2087" s="39"/>
      <c r="C2087" s="20"/>
      <c r="D2087" s="20"/>
      <c r="E2087" s="39"/>
      <c r="F2087" s="20"/>
      <c r="G2087" s="20"/>
      <c r="H2087" s="20"/>
      <c r="I2087" s="39"/>
      <c r="J2087" s="20"/>
      <c r="K2087" s="20"/>
      <c r="L2087" s="20"/>
      <c r="M2087" s="20"/>
      <c r="N2087" s="39"/>
      <c r="O2087" s="20" t="s">
        <v>488</v>
      </c>
      <c r="P2087" s="20" t="s">
        <v>558</v>
      </c>
      <c r="Q2087" s="20" t="s">
        <v>1030</v>
      </c>
      <c r="R2087" s="20" t="s">
        <v>2765</v>
      </c>
      <c r="S2087" s="20">
        <v>30545417</v>
      </c>
      <c r="T2087" s="39"/>
      <c r="U2087" s="20"/>
      <c r="V2087" s="20"/>
      <c r="W2087" s="39"/>
      <c r="X2087" s="20"/>
      <c r="Y2087" s="20"/>
      <c r="Z2087" s="20"/>
      <c r="AA2087" s="39"/>
    </row>
    <row r="2088" spans="2:27" ht="15.75" customHeight="1">
      <c r="B2088" s="39"/>
      <c r="C2088" s="20"/>
      <c r="D2088" s="20"/>
      <c r="E2088" s="39"/>
      <c r="F2088" s="20"/>
      <c r="G2088" s="20"/>
      <c r="H2088" s="20"/>
      <c r="I2088" s="39"/>
      <c r="J2088" s="20"/>
      <c r="K2088" s="20"/>
      <c r="L2088" s="20"/>
      <c r="M2088" s="20"/>
      <c r="N2088" s="39"/>
      <c r="O2088" s="20" t="s">
        <v>488</v>
      </c>
      <c r="P2088" s="20" t="s">
        <v>558</v>
      </c>
      <c r="Q2088" s="20" t="s">
        <v>1030</v>
      </c>
      <c r="R2088" s="20" t="s">
        <v>2766</v>
      </c>
      <c r="S2088" s="20">
        <v>30545423</v>
      </c>
      <c r="T2088" s="39"/>
      <c r="U2088" s="20"/>
      <c r="V2088" s="20"/>
      <c r="W2088" s="39"/>
      <c r="X2088" s="20"/>
      <c r="Y2088" s="20"/>
      <c r="Z2088" s="20"/>
      <c r="AA2088" s="39"/>
    </row>
    <row r="2089" spans="2:27" ht="15.75" customHeight="1">
      <c r="B2089" s="39"/>
      <c r="C2089" s="20"/>
      <c r="D2089" s="20"/>
      <c r="E2089" s="39"/>
      <c r="F2089" s="20"/>
      <c r="G2089" s="20"/>
      <c r="H2089" s="20"/>
      <c r="I2089" s="39"/>
      <c r="J2089" s="20"/>
      <c r="K2089" s="20"/>
      <c r="L2089" s="20"/>
      <c r="M2089" s="20"/>
      <c r="N2089" s="39"/>
      <c r="O2089" s="20" t="s">
        <v>488</v>
      </c>
      <c r="P2089" s="20" t="s">
        <v>558</v>
      </c>
      <c r="Q2089" s="20" t="s">
        <v>1030</v>
      </c>
      <c r="R2089" s="20" t="s">
        <v>2767</v>
      </c>
      <c r="S2089" s="20">
        <v>30545429</v>
      </c>
      <c r="T2089" s="39"/>
      <c r="U2089" s="20"/>
      <c r="V2089" s="20"/>
      <c r="W2089" s="39"/>
      <c r="X2089" s="20"/>
      <c r="Y2089" s="20"/>
      <c r="Z2089" s="20"/>
      <c r="AA2089" s="39"/>
    </row>
    <row r="2090" spans="2:27" ht="15.75" customHeight="1">
      <c r="B2090" s="39"/>
      <c r="C2090" s="20"/>
      <c r="D2090" s="20"/>
      <c r="E2090" s="39"/>
      <c r="F2090" s="20"/>
      <c r="G2090" s="20"/>
      <c r="H2090" s="20"/>
      <c r="I2090" s="39"/>
      <c r="J2090" s="20"/>
      <c r="K2090" s="20"/>
      <c r="L2090" s="20"/>
      <c r="M2090" s="20"/>
      <c r="N2090" s="39"/>
      <c r="O2090" s="20" t="s">
        <v>488</v>
      </c>
      <c r="P2090" s="20" t="s">
        <v>558</v>
      </c>
      <c r="Q2090" s="20" t="s">
        <v>1030</v>
      </c>
      <c r="R2090" s="20" t="s">
        <v>2768</v>
      </c>
      <c r="S2090" s="20">
        <v>30545435</v>
      </c>
      <c r="T2090" s="39"/>
      <c r="U2090" s="20"/>
      <c r="V2090" s="20"/>
      <c r="W2090" s="39"/>
      <c r="X2090" s="20"/>
      <c r="Y2090" s="20"/>
      <c r="Z2090" s="20"/>
      <c r="AA2090" s="39"/>
    </row>
    <row r="2091" spans="2:27" ht="15.75" customHeight="1">
      <c r="B2091" s="39"/>
      <c r="C2091" s="20"/>
      <c r="D2091" s="20"/>
      <c r="E2091" s="39"/>
      <c r="F2091" s="20"/>
      <c r="G2091" s="20"/>
      <c r="H2091" s="20"/>
      <c r="I2091" s="39"/>
      <c r="J2091" s="20"/>
      <c r="K2091" s="20"/>
      <c r="L2091" s="20"/>
      <c r="M2091" s="20"/>
      <c r="N2091" s="39"/>
      <c r="O2091" s="20" t="s">
        <v>488</v>
      </c>
      <c r="P2091" s="20" t="s">
        <v>558</v>
      </c>
      <c r="Q2091" s="20" t="s">
        <v>1030</v>
      </c>
      <c r="R2091" s="20" t="s">
        <v>1219</v>
      </c>
      <c r="S2091" s="20">
        <v>30545441</v>
      </c>
      <c r="T2091" s="39"/>
      <c r="U2091" s="20"/>
      <c r="V2091" s="20"/>
      <c r="W2091" s="39"/>
      <c r="X2091" s="20"/>
      <c r="Y2091" s="20"/>
      <c r="Z2091" s="20"/>
      <c r="AA2091" s="39"/>
    </row>
    <row r="2092" spans="2:27" ht="15.75" customHeight="1">
      <c r="B2092" s="39"/>
      <c r="C2092" s="20"/>
      <c r="D2092" s="20"/>
      <c r="E2092" s="39"/>
      <c r="F2092" s="20"/>
      <c r="G2092" s="20"/>
      <c r="H2092" s="20"/>
      <c r="I2092" s="39"/>
      <c r="J2092" s="20"/>
      <c r="K2092" s="20"/>
      <c r="L2092" s="20"/>
      <c r="M2092" s="20"/>
      <c r="N2092" s="39"/>
      <c r="O2092" s="20" t="s">
        <v>488</v>
      </c>
      <c r="P2092" s="20" t="s">
        <v>558</v>
      </c>
      <c r="Q2092" s="20" t="s">
        <v>1030</v>
      </c>
      <c r="R2092" s="20" t="s">
        <v>1109</v>
      </c>
      <c r="S2092" s="20">
        <v>30545447</v>
      </c>
      <c r="T2092" s="39"/>
      <c r="U2092" s="20"/>
      <c r="V2092" s="20"/>
      <c r="W2092" s="39"/>
      <c r="X2092" s="20"/>
      <c r="Y2092" s="20"/>
      <c r="Z2092" s="20"/>
      <c r="AA2092" s="39"/>
    </row>
    <row r="2093" spans="2:27" ht="15.75" customHeight="1">
      <c r="B2093" s="39"/>
      <c r="C2093" s="20"/>
      <c r="D2093" s="20"/>
      <c r="E2093" s="39"/>
      <c r="F2093" s="20"/>
      <c r="G2093" s="20"/>
      <c r="H2093" s="20"/>
      <c r="I2093" s="39"/>
      <c r="J2093" s="20"/>
      <c r="K2093" s="20"/>
      <c r="L2093" s="20"/>
      <c r="M2093" s="20"/>
      <c r="N2093" s="39"/>
      <c r="O2093" s="20" t="s">
        <v>488</v>
      </c>
      <c r="P2093" s="20" t="s">
        <v>558</v>
      </c>
      <c r="Q2093" s="20" t="s">
        <v>1030</v>
      </c>
      <c r="R2093" s="20" t="s">
        <v>2769</v>
      </c>
      <c r="S2093" s="20">
        <v>30545453</v>
      </c>
      <c r="T2093" s="39"/>
      <c r="U2093" s="20"/>
      <c r="V2093" s="20"/>
      <c r="W2093" s="39"/>
      <c r="X2093" s="20"/>
      <c r="Y2093" s="20"/>
      <c r="Z2093" s="20"/>
      <c r="AA2093" s="39"/>
    </row>
    <row r="2094" spans="2:27" ht="15.75" customHeight="1">
      <c r="B2094" s="39"/>
      <c r="C2094" s="20"/>
      <c r="D2094" s="20"/>
      <c r="E2094" s="39"/>
      <c r="F2094" s="20"/>
      <c r="G2094" s="20"/>
      <c r="H2094" s="20"/>
      <c r="I2094" s="39"/>
      <c r="J2094" s="20"/>
      <c r="K2094" s="20"/>
      <c r="L2094" s="20"/>
      <c r="M2094" s="20"/>
      <c r="N2094" s="39"/>
      <c r="O2094" s="20" t="s">
        <v>488</v>
      </c>
      <c r="P2094" s="20" t="s">
        <v>558</v>
      </c>
      <c r="Q2094" s="20" t="s">
        <v>1030</v>
      </c>
      <c r="R2094" s="20" t="s">
        <v>2770</v>
      </c>
      <c r="S2094" s="20">
        <v>30545459</v>
      </c>
      <c r="T2094" s="39"/>
      <c r="U2094" s="20"/>
      <c r="V2094" s="20"/>
      <c r="W2094" s="39"/>
      <c r="X2094" s="20"/>
      <c r="Y2094" s="20"/>
      <c r="Z2094" s="20"/>
      <c r="AA2094" s="39"/>
    </row>
    <row r="2095" spans="2:27" ht="15.75" customHeight="1">
      <c r="B2095" s="39"/>
      <c r="C2095" s="20"/>
      <c r="D2095" s="20"/>
      <c r="E2095" s="39"/>
      <c r="F2095" s="20"/>
      <c r="G2095" s="20"/>
      <c r="H2095" s="20"/>
      <c r="I2095" s="39"/>
      <c r="J2095" s="20"/>
      <c r="K2095" s="20"/>
      <c r="L2095" s="20"/>
      <c r="M2095" s="20"/>
      <c r="N2095" s="39"/>
      <c r="O2095" s="20" t="s">
        <v>488</v>
      </c>
      <c r="P2095" s="20" t="s">
        <v>558</v>
      </c>
      <c r="Q2095" s="20" t="s">
        <v>1030</v>
      </c>
      <c r="R2095" s="20" t="s">
        <v>2771</v>
      </c>
      <c r="S2095" s="20">
        <v>30545499</v>
      </c>
      <c r="T2095" s="39"/>
      <c r="U2095" s="20"/>
      <c r="V2095" s="20"/>
      <c r="W2095" s="39"/>
      <c r="X2095" s="20"/>
      <c r="Y2095" s="20"/>
      <c r="Z2095" s="20"/>
      <c r="AA2095" s="39"/>
    </row>
    <row r="2096" spans="2:27" ht="15.75" customHeight="1">
      <c r="B2096" s="39"/>
      <c r="C2096" s="20"/>
      <c r="D2096" s="20"/>
      <c r="E2096" s="39"/>
      <c r="F2096" s="20"/>
      <c r="G2096" s="20"/>
      <c r="H2096" s="20"/>
      <c r="I2096" s="39"/>
      <c r="J2096" s="20"/>
      <c r="K2096" s="20"/>
      <c r="L2096" s="20"/>
      <c r="M2096" s="20"/>
      <c r="N2096" s="39"/>
      <c r="O2096" s="20" t="s">
        <v>488</v>
      </c>
      <c r="P2096" s="20" t="s">
        <v>558</v>
      </c>
      <c r="Q2096" s="20" t="s">
        <v>1030</v>
      </c>
      <c r="R2096" s="20" t="s">
        <v>2772</v>
      </c>
      <c r="S2096" s="20">
        <v>30545471</v>
      </c>
      <c r="T2096" s="39"/>
      <c r="U2096" s="20"/>
      <c r="V2096" s="20"/>
      <c r="W2096" s="39"/>
      <c r="X2096" s="20"/>
      <c r="Y2096" s="20"/>
      <c r="Z2096" s="20"/>
      <c r="AA2096" s="39"/>
    </row>
    <row r="2097" spans="2:27" ht="15.75" customHeight="1">
      <c r="B2097" s="39"/>
      <c r="C2097" s="20"/>
      <c r="D2097" s="20"/>
      <c r="E2097" s="39"/>
      <c r="F2097" s="20"/>
      <c r="G2097" s="20"/>
      <c r="H2097" s="20"/>
      <c r="I2097" s="39"/>
      <c r="J2097" s="20"/>
      <c r="K2097" s="20"/>
      <c r="L2097" s="20"/>
      <c r="M2097" s="20"/>
      <c r="N2097" s="39"/>
      <c r="O2097" s="20" t="s">
        <v>488</v>
      </c>
      <c r="P2097" s="20" t="s">
        <v>558</v>
      </c>
      <c r="Q2097" s="20" t="s">
        <v>1030</v>
      </c>
      <c r="R2097" s="20" t="s">
        <v>2773</v>
      </c>
      <c r="S2097" s="20">
        <v>30545477</v>
      </c>
      <c r="T2097" s="39"/>
      <c r="U2097" s="20"/>
      <c r="V2097" s="20"/>
      <c r="W2097" s="39"/>
      <c r="X2097" s="20"/>
      <c r="Y2097" s="20"/>
      <c r="Z2097" s="20"/>
      <c r="AA2097" s="39"/>
    </row>
    <row r="2098" spans="2:27" ht="15.75" customHeight="1">
      <c r="B2098" s="39"/>
      <c r="C2098" s="20"/>
      <c r="D2098" s="20"/>
      <c r="E2098" s="39"/>
      <c r="F2098" s="20"/>
      <c r="G2098" s="20"/>
      <c r="H2098" s="20"/>
      <c r="I2098" s="39"/>
      <c r="J2098" s="20"/>
      <c r="K2098" s="20"/>
      <c r="L2098" s="20"/>
      <c r="M2098" s="20"/>
      <c r="N2098" s="39"/>
      <c r="O2098" s="20" t="s">
        <v>488</v>
      </c>
      <c r="P2098" s="20" t="s">
        <v>558</v>
      </c>
      <c r="Q2098" s="20" t="s">
        <v>1030</v>
      </c>
      <c r="R2098" s="20" t="s">
        <v>2774</v>
      </c>
      <c r="S2098" s="20">
        <v>30545483</v>
      </c>
      <c r="T2098" s="39"/>
      <c r="U2098" s="20"/>
      <c r="V2098" s="20"/>
      <c r="W2098" s="39"/>
      <c r="X2098" s="20"/>
      <c r="Y2098" s="20"/>
      <c r="Z2098" s="20"/>
      <c r="AA2098" s="39"/>
    </row>
    <row r="2099" spans="2:27" ht="15.75" customHeight="1">
      <c r="B2099" s="39"/>
      <c r="C2099" s="20"/>
      <c r="D2099" s="20"/>
      <c r="E2099" s="39"/>
      <c r="F2099" s="20"/>
      <c r="G2099" s="20"/>
      <c r="H2099" s="20"/>
      <c r="I2099" s="39"/>
      <c r="J2099" s="20"/>
      <c r="K2099" s="20"/>
      <c r="L2099" s="20"/>
      <c r="M2099" s="20"/>
      <c r="N2099" s="39"/>
      <c r="O2099" s="20" t="s">
        <v>488</v>
      </c>
      <c r="P2099" s="20" t="s">
        <v>558</v>
      </c>
      <c r="Q2099" s="20" t="s">
        <v>1030</v>
      </c>
      <c r="R2099" s="20" t="s">
        <v>2775</v>
      </c>
      <c r="S2099" s="20">
        <v>30545489</v>
      </c>
      <c r="T2099" s="39"/>
      <c r="U2099" s="20"/>
      <c r="V2099" s="20"/>
      <c r="W2099" s="39"/>
      <c r="X2099" s="20"/>
      <c r="Y2099" s="20"/>
      <c r="Z2099" s="20"/>
      <c r="AA2099" s="39"/>
    </row>
    <row r="2100" spans="2:27" ht="15.75" customHeight="1">
      <c r="B2100" s="39"/>
      <c r="C2100" s="20"/>
      <c r="D2100" s="20"/>
      <c r="E2100" s="39"/>
      <c r="F2100" s="20"/>
      <c r="G2100" s="20"/>
      <c r="H2100" s="20"/>
      <c r="I2100" s="39"/>
      <c r="J2100" s="20"/>
      <c r="K2100" s="20"/>
      <c r="L2100" s="20"/>
      <c r="M2100" s="20"/>
      <c r="N2100" s="39"/>
      <c r="O2100" s="20" t="s">
        <v>488</v>
      </c>
      <c r="P2100" s="20" t="s">
        <v>558</v>
      </c>
      <c r="Q2100" s="20" t="s">
        <v>1030</v>
      </c>
      <c r="R2100" s="20" t="s">
        <v>2776</v>
      </c>
      <c r="S2100" s="20">
        <v>30545494</v>
      </c>
      <c r="T2100" s="39"/>
      <c r="U2100" s="20"/>
      <c r="V2100" s="20"/>
      <c r="W2100" s="39"/>
      <c r="X2100" s="20"/>
      <c r="Y2100" s="20"/>
      <c r="Z2100" s="20"/>
      <c r="AA2100" s="39"/>
    </row>
    <row r="2101" spans="2:27" ht="15.75" customHeight="1">
      <c r="B2101" s="39"/>
      <c r="C2101" s="20"/>
      <c r="D2101" s="20"/>
      <c r="E2101" s="39"/>
      <c r="F2101" s="20"/>
      <c r="G2101" s="20"/>
      <c r="H2101" s="20"/>
      <c r="I2101" s="39"/>
      <c r="J2101" s="20"/>
      <c r="K2101" s="20"/>
      <c r="L2101" s="20"/>
      <c r="M2101" s="20"/>
      <c r="N2101" s="39"/>
      <c r="O2101" s="20" t="s">
        <v>488</v>
      </c>
      <c r="P2101" s="20" t="s">
        <v>558</v>
      </c>
      <c r="Q2101" s="20" t="s">
        <v>1032</v>
      </c>
      <c r="R2101" s="20" t="s">
        <v>2777</v>
      </c>
      <c r="S2101" s="20">
        <v>30548013</v>
      </c>
      <c r="T2101" s="39"/>
      <c r="U2101" s="20"/>
      <c r="V2101" s="20"/>
      <c r="W2101" s="39"/>
      <c r="X2101" s="20"/>
      <c r="Y2101" s="20"/>
      <c r="Z2101" s="20"/>
      <c r="AA2101" s="39"/>
    </row>
    <row r="2102" spans="2:27" ht="15.75" customHeight="1">
      <c r="B2102" s="39"/>
      <c r="C2102" s="20"/>
      <c r="D2102" s="20"/>
      <c r="E2102" s="39"/>
      <c r="F2102" s="20"/>
      <c r="G2102" s="20"/>
      <c r="H2102" s="20"/>
      <c r="I2102" s="39"/>
      <c r="J2102" s="20"/>
      <c r="K2102" s="20"/>
      <c r="L2102" s="20"/>
      <c r="M2102" s="20"/>
      <c r="N2102" s="39"/>
      <c r="O2102" s="20" t="s">
        <v>488</v>
      </c>
      <c r="P2102" s="20" t="s">
        <v>558</v>
      </c>
      <c r="Q2102" s="20" t="s">
        <v>1032</v>
      </c>
      <c r="R2102" s="20" t="s">
        <v>2778</v>
      </c>
      <c r="S2102" s="20">
        <v>30548019</v>
      </c>
      <c r="T2102" s="39"/>
      <c r="U2102" s="20"/>
      <c r="V2102" s="20"/>
      <c r="W2102" s="39"/>
      <c r="X2102" s="20"/>
      <c r="Y2102" s="20"/>
      <c r="Z2102" s="20"/>
      <c r="AA2102" s="39"/>
    </row>
    <row r="2103" spans="2:27" ht="15.75" customHeight="1">
      <c r="B2103" s="39"/>
      <c r="C2103" s="20"/>
      <c r="D2103" s="20"/>
      <c r="E2103" s="39"/>
      <c r="F2103" s="20"/>
      <c r="G2103" s="20"/>
      <c r="H2103" s="20"/>
      <c r="I2103" s="39"/>
      <c r="J2103" s="20"/>
      <c r="K2103" s="20"/>
      <c r="L2103" s="20"/>
      <c r="M2103" s="20"/>
      <c r="N2103" s="39"/>
      <c r="O2103" s="20" t="s">
        <v>488</v>
      </c>
      <c r="P2103" s="20" t="s">
        <v>558</v>
      </c>
      <c r="Q2103" s="20" t="s">
        <v>1032</v>
      </c>
      <c r="R2103" s="20" t="s">
        <v>1008</v>
      </c>
      <c r="S2103" s="20">
        <v>30548028</v>
      </c>
      <c r="T2103" s="39"/>
      <c r="U2103" s="20"/>
      <c r="V2103" s="20"/>
      <c r="W2103" s="39"/>
      <c r="X2103" s="20"/>
      <c r="Y2103" s="20"/>
      <c r="Z2103" s="20"/>
      <c r="AA2103" s="39"/>
    </row>
    <row r="2104" spans="2:27" ht="15.75" customHeight="1">
      <c r="B2104" s="39"/>
      <c r="C2104" s="20"/>
      <c r="D2104" s="20"/>
      <c r="E2104" s="39"/>
      <c r="F2104" s="20"/>
      <c r="G2104" s="20"/>
      <c r="H2104" s="20"/>
      <c r="I2104" s="39"/>
      <c r="J2104" s="20"/>
      <c r="K2104" s="20"/>
      <c r="L2104" s="20"/>
      <c r="M2104" s="20"/>
      <c r="N2104" s="39"/>
      <c r="O2104" s="20" t="s">
        <v>488</v>
      </c>
      <c r="P2104" s="20" t="s">
        <v>558</v>
      </c>
      <c r="Q2104" s="20" t="s">
        <v>1032</v>
      </c>
      <c r="R2104" s="20" t="s">
        <v>2779</v>
      </c>
      <c r="S2104" s="20">
        <v>30548031</v>
      </c>
      <c r="T2104" s="39"/>
      <c r="U2104" s="20"/>
      <c r="V2104" s="20"/>
      <c r="W2104" s="39"/>
      <c r="X2104" s="20"/>
      <c r="Y2104" s="20"/>
      <c r="Z2104" s="20"/>
      <c r="AA2104" s="39"/>
    </row>
    <row r="2105" spans="2:27" ht="15.75" customHeight="1">
      <c r="B2105" s="39"/>
      <c r="C2105" s="20"/>
      <c r="D2105" s="20"/>
      <c r="E2105" s="39"/>
      <c r="F2105" s="20"/>
      <c r="G2105" s="20"/>
      <c r="H2105" s="20"/>
      <c r="I2105" s="39"/>
      <c r="J2105" s="20"/>
      <c r="K2105" s="20"/>
      <c r="L2105" s="20"/>
      <c r="M2105" s="20"/>
      <c r="N2105" s="39"/>
      <c r="O2105" s="20" t="s">
        <v>488</v>
      </c>
      <c r="P2105" s="20" t="s">
        <v>558</v>
      </c>
      <c r="Q2105" s="20" t="s">
        <v>1032</v>
      </c>
      <c r="R2105" s="20" t="s">
        <v>1012</v>
      </c>
      <c r="S2105" s="20">
        <v>30548038</v>
      </c>
      <c r="T2105" s="39"/>
      <c r="U2105" s="20"/>
      <c r="V2105" s="20"/>
      <c r="W2105" s="39"/>
      <c r="X2105" s="20"/>
      <c r="Y2105" s="20"/>
      <c r="Z2105" s="20"/>
      <c r="AA2105" s="39"/>
    </row>
    <row r="2106" spans="2:27" ht="15.75" customHeight="1">
      <c r="B2106" s="39"/>
      <c r="C2106" s="20"/>
      <c r="D2106" s="20"/>
      <c r="E2106" s="39"/>
      <c r="F2106" s="20"/>
      <c r="G2106" s="20"/>
      <c r="H2106" s="20"/>
      <c r="I2106" s="39"/>
      <c r="J2106" s="20"/>
      <c r="K2106" s="20"/>
      <c r="L2106" s="20"/>
      <c r="M2106" s="20"/>
      <c r="N2106" s="39"/>
      <c r="O2106" s="20" t="s">
        <v>488</v>
      </c>
      <c r="P2106" s="20" t="s">
        <v>558</v>
      </c>
      <c r="Q2106" s="20" t="s">
        <v>1032</v>
      </c>
      <c r="R2106" s="20" t="s">
        <v>2780</v>
      </c>
      <c r="S2106" s="20">
        <v>30548047</v>
      </c>
      <c r="T2106" s="39"/>
      <c r="U2106" s="20"/>
      <c r="V2106" s="20"/>
      <c r="W2106" s="39"/>
      <c r="X2106" s="20"/>
      <c r="Y2106" s="20"/>
      <c r="Z2106" s="20"/>
      <c r="AA2106" s="39"/>
    </row>
    <row r="2107" spans="2:27" ht="15.75" customHeight="1">
      <c r="B2107" s="39"/>
      <c r="C2107" s="20"/>
      <c r="D2107" s="20"/>
      <c r="E2107" s="39"/>
      <c r="F2107" s="20"/>
      <c r="G2107" s="20"/>
      <c r="H2107" s="20"/>
      <c r="I2107" s="39"/>
      <c r="J2107" s="20"/>
      <c r="K2107" s="20"/>
      <c r="L2107" s="20"/>
      <c r="M2107" s="20"/>
      <c r="N2107" s="39"/>
      <c r="O2107" s="20" t="s">
        <v>488</v>
      </c>
      <c r="P2107" s="20" t="s">
        <v>558</v>
      </c>
      <c r="Q2107" s="20" t="s">
        <v>1032</v>
      </c>
      <c r="R2107" s="20" t="s">
        <v>2781</v>
      </c>
      <c r="S2107" s="20">
        <v>30548057</v>
      </c>
      <c r="T2107" s="39"/>
      <c r="U2107" s="20"/>
      <c r="V2107" s="20"/>
      <c r="W2107" s="39"/>
      <c r="X2107" s="20"/>
      <c r="Y2107" s="20"/>
      <c r="Z2107" s="20"/>
      <c r="AA2107" s="39"/>
    </row>
    <row r="2108" spans="2:27" ht="15.75" customHeight="1">
      <c r="B2108" s="39"/>
      <c r="C2108" s="20"/>
      <c r="D2108" s="20"/>
      <c r="E2108" s="39"/>
      <c r="F2108" s="20"/>
      <c r="G2108" s="20"/>
      <c r="H2108" s="20"/>
      <c r="I2108" s="39"/>
      <c r="J2108" s="20"/>
      <c r="K2108" s="20"/>
      <c r="L2108" s="20"/>
      <c r="M2108" s="20"/>
      <c r="N2108" s="39"/>
      <c r="O2108" s="20" t="s">
        <v>488</v>
      </c>
      <c r="P2108" s="20" t="s">
        <v>558</v>
      </c>
      <c r="Q2108" s="20" t="s">
        <v>1032</v>
      </c>
      <c r="R2108" s="20" t="s">
        <v>2782</v>
      </c>
      <c r="S2108" s="20">
        <v>30548066</v>
      </c>
      <c r="T2108" s="39"/>
      <c r="U2108" s="20"/>
      <c r="V2108" s="20"/>
      <c r="W2108" s="39"/>
      <c r="X2108" s="20"/>
      <c r="Y2108" s="20"/>
      <c r="Z2108" s="20"/>
      <c r="AA2108" s="39"/>
    </row>
    <row r="2109" spans="2:27" ht="15.75" customHeight="1">
      <c r="B2109" s="39"/>
      <c r="C2109" s="20"/>
      <c r="D2109" s="20"/>
      <c r="E2109" s="39"/>
      <c r="F2109" s="20"/>
      <c r="G2109" s="20"/>
      <c r="H2109" s="20"/>
      <c r="I2109" s="39"/>
      <c r="J2109" s="20"/>
      <c r="K2109" s="20"/>
      <c r="L2109" s="20"/>
      <c r="M2109" s="20"/>
      <c r="N2109" s="39"/>
      <c r="O2109" s="20" t="s">
        <v>488</v>
      </c>
      <c r="P2109" s="20" t="s">
        <v>558</v>
      </c>
      <c r="Q2109" s="20" t="s">
        <v>1032</v>
      </c>
      <c r="R2109" s="20" t="s">
        <v>2783</v>
      </c>
      <c r="S2109" s="20">
        <v>30548076</v>
      </c>
      <c r="T2109" s="39"/>
      <c r="U2109" s="20"/>
      <c r="V2109" s="20"/>
      <c r="W2109" s="39"/>
      <c r="X2109" s="20"/>
      <c r="Y2109" s="20"/>
      <c r="Z2109" s="20"/>
      <c r="AA2109" s="39"/>
    </row>
    <row r="2110" spans="2:27" ht="15.75" customHeight="1">
      <c r="B2110" s="39"/>
      <c r="C2110" s="20"/>
      <c r="D2110" s="20"/>
      <c r="E2110" s="39"/>
      <c r="F2110" s="20"/>
      <c r="G2110" s="20"/>
      <c r="H2110" s="20"/>
      <c r="I2110" s="39"/>
      <c r="J2110" s="20"/>
      <c r="K2110" s="20"/>
      <c r="L2110" s="20"/>
      <c r="M2110" s="20"/>
      <c r="N2110" s="39"/>
      <c r="O2110" s="20" t="s">
        <v>488</v>
      </c>
      <c r="P2110" s="20" t="s">
        <v>558</v>
      </c>
      <c r="Q2110" s="20" t="s">
        <v>1032</v>
      </c>
      <c r="R2110" s="20" t="s">
        <v>2784</v>
      </c>
      <c r="S2110" s="20">
        <v>30548085</v>
      </c>
      <c r="T2110" s="39"/>
      <c r="U2110" s="20"/>
      <c r="V2110" s="20"/>
      <c r="W2110" s="39"/>
      <c r="X2110" s="20"/>
      <c r="Y2110" s="20"/>
      <c r="Z2110" s="20"/>
      <c r="AA2110" s="39"/>
    </row>
    <row r="2111" spans="2:27" ht="15.75" customHeight="1">
      <c r="B2111" s="39"/>
      <c r="C2111" s="20"/>
      <c r="D2111" s="20"/>
      <c r="E2111" s="39"/>
      <c r="F2111" s="20"/>
      <c r="G2111" s="20"/>
      <c r="H2111" s="20"/>
      <c r="I2111" s="39"/>
      <c r="J2111" s="20"/>
      <c r="K2111" s="20"/>
      <c r="L2111" s="20"/>
      <c r="M2111" s="20"/>
      <c r="N2111" s="39"/>
      <c r="O2111" s="20" t="s">
        <v>488</v>
      </c>
      <c r="P2111" s="20" t="s">
        <v>558</v>
      </c>
      <c r="Q2111" s="20" t="s">
        <v>1032</v>
      </c>
      <c r="R2111" s="20" t="s">
        <v>1032</v>
      </c>
      <c r="S2111" s="20">
        <v>30548095</v>
      </c>
      <c r="T2111" s="39"/>
      <c r="U2111" s="20"/>
      <c r="V2111" s="20"/>
      <c r="W2111" s="39"/>
      <c r="X2111" s="20"/>
      <c r="Y2111" s="20"/>
      <c r="Z2111" s="20"/>
      <c r="AA2111" s="39"/>
    </row>
    <row r="2112" spans="2:27" ht="15.75" customHeight="1">
      <c r="B2112" s="39"/>
      <c r="C2112" s="20"/>
      <c r="D2112" s="20"/>
      <c r="E2112" s="39"/>
      <c r="F2112" s="20"/>
      <c r="G2112" s="20"/>
      <c r="H2112" s="20"/>
      <c r="I2112" s="39"/>
      <c r="J2112" s="20"/>
      <c r="K2112" s="20"/>
      <c r="L2112" s="20"/>
      <c r="M2112" s="20"/>
      <c r="N2112" s="39"/>
      <c r="O2112" s="20" t="s">
        <v>488</v>
      </c>
      <c r="P2112" s="20" t="s">
        <v>558</v>
      </c>
      <c r="Q2112" s="20" t="s">
        <v>1033</v>
      </c>
      <c r="R2112" s="20" t="s">
        <v>2785</v>
      </c>
      <c r="S2112" s="20">
        <v>30548711</v>
      </c>
      <c r="T2112" s="39"/>
      <c r="U2112" s="20"/>
      <c r="V2112" s="20"/>
      <c r="W2112" s="39"/>
      <c r="X2112" s="20"/>
      <c r="Y2112" s="20"/>
      <c r="Z2112" s="20"/>
      <c r="AA2112" s="39"/>
    </row>
    <row r="2113" spans="2:27" ht="15.75" customHeight="1">
      <c r="B2113" s="39"/>
      <c r="C2113" s="20"/>
      <c r="D2113" s="20"/>
      <c r="E2113" s="39"/>
      <c r="F2113" s="20"/>
      <c r="G2113" s="20"/>
      <c r="H2113" s="20"/>
      <c r="I2113" s="39"/>
      <c r="J2113" s="20"/>
      <c r="K2113" s="20"/>
      <c r="L2113" s="20"/>
      <c r="M2113" s="20"/>
      <c r="N2113" s="39"/>
      <c r="O2113" s="20" t="s">
        <v>488</v>
      </c>
      <c r="P2113" s="20" t="s">
        <v>558</v>
      </c>
      <c r="Q2113" s="20" t="s">
        <v>1033</v>
      </c>
      <c r="R2113" s="20" t="s">
        <v>2786</v>
      </c>
      <c r="S2113" s="20">
        <v>30548713</v>
      </c>
      <c r="T2113" s="39"/>
      <c r="U2113" s="20"/>
      <c r="V2113" s="20"/>
      <c r="W2113" s="39"/>
      <c r="X2113" s="20"/>
      <c r="Y2113" s="20"/>
      <c r="Z2113" s="20"/>
      <c r="AA2113" s="39"/>
    </row>
    <row r="2114" spans="2:27" ht="15.75" customHeight="1">
      <c r="B2114" s="39"/>
      <c r="C2114" s="20"/>
      <c r="D2114" s="20"/>
      <c r="E2114" s="39"/>
      <c r="F2114" s="20"/>
      <c r="G2114" s="20"/>
      <c r="H2114" s="20"/>
      <c r="I2114" s="39"/>
      <c r="J2114" s="20"/>
      <c r="K2114" s="20"/>
      <c r="L2114" s="20"/>
      <c r="M2114" s="20"/>
      <c r="N2114" s="39"/>
      <c r="O2114" s="20" t="s">
        <v>488</v>
      </c>
      <c r="P2114" s="20" t="s">
        <v>558</v>
      </c>
      <c r="Q2114" s="20" t="s">
        <v>1033</v>
      </c>
      <c r="R2114" s="20" t="s">
        <v>2787</v>
      </c>
      <c r="S2114" s="20">
        <v>30548715</v>
      </c>
      <c r="T2114" s="39"/>
      <c r="U2114" s="20"/>
      <c r="V2114" s="20"/>
      <c r="W2114" s="39"/>
      <c r="X2114" s="20"/>
      <c r="Y2114" s="20"/>
      <c r="Z2114" s="20"/>
      <c r="AA2114" s="39"/>
    </row>
    <row r="2115" spans="2:27" ht="15.75" customHeight="1">
      <c r="B2115" s="39"/>
      <c r="C2115" s="20"/>
      <c r="D2115" s="20"/>
      <c r="E2115" s="39"/>
      <c r="F2115" s="20"/>
      <c r="G2115" s="20"/>
      <c r="H2115" s="20"/>
      <c r="I2115" s="39"/>
      <c r="J2115" s="20"/>
      <c r="K2115" s="20"/>
      <c r="L2115" s="20"/>
      <c r="M2115" s="20"/>
      <c r="N2115" s="39"/>
      <c r="O2115" s="20" t="s">
        <v>488</v>
      </c>
      <c r="P2115" s="20" t="s">
        <v>558</v>
      </c>
      <c r="Q2115" s="20" t="s">
        <v>1033</v>
      </c>
      <c r="R2115" s="20" t="s">
        <v>2788</v>
      </c>
      <c r="S2115" s="20">
        <v>30548718</v>
      </c>
      <c r="T2115" s="39"/>
      <c r="U2115" s="20"/>
      <c r="V2115" s="20"/>
      <c r="W2115" s="39"/>
      <c r="X2115" s="20"/>
      <c r="Y2115" s="20"/>
      <c r="Z2115" s="20"/>
      <c r="AA2115" s="39"/>
    </row>
    <row r="2116" spans="2:27" ht="15.75" customHeight="1">
      <c r="B2116" s="39"/>
      <c r="C2116" s="20"/>
      <c r="D2116" s="20"/>
      <c r="E2116" s="39"/>
      <c r="F2116" s="20"/>
      <c r="G2116" s="20"/>
      <c r="H2116" s="20"/>
      <c r="I2116" s="39"/>
      <c r="J2116" s="20"/>
      <c r="K2116" s="20"/>
      <c r="L2116" s="20"/>
      <c r="M2116" s="20"/>
      <c r="N2116" s="39"/>
      <c r="O2116" s="20" t="s">
        <v>488</v>
      </c>
      <c r="P2116" s="20" t="s">
        <v>558</v>
      </c>
      <c r="Q2116" s="20" t="s">
        <v>1033</v>
      </c>
      <c r="R2116" s="20" t="s">
        <v>2789</v>
      </c>
      <c r="S2116" s="20">
        <v>30548721</v>
      </c>
      <c r="T2116" s="39"/>
      <c r="U2116" s="20"/>
      <c r="V2116" s="20"/>
      <c r="W2116" s="39"/>
      <c r="X2116" s="20"/>
      <c r="Y2116" s="20"/>
      <c r="Z2116" s="20"/>
      <c r="AA2116" s="39"/>
    </row>
    <row r="2117" spans="2:27" ht="15.75" customHeight="1">
      <c r="B2117" s="39"/>
      <c r="C2117" s="20"/>
      <c r="D2117" s="20"/>
      <c r="E2117" s="39"/>
      <c r="F2117" s="20"/>
      <c r="G2117" s="20"/>
      <c r="H2117" s="20"/>
      <c r="I2117" s="39"/>
      <c r="J2117" s="20"/>
      <c r="K2117" s="20"/>
      <c r="L2117" s="20"/>
      <c r="M2117" s="20"/>
      <c r="N2117" s="39"/>
      <c r="O2117" s="20" t="s">
        <v>488</v>
      </c>
      <c r="P2117" s="20" t="s">
        <v>558</v>
      </c>
      <c r="Q2117" s="20" t="s">
        <v>1033</v>
      </c>
      <c r="R2117" s="20" t="s">
        <v>2790</v>
      </c>
      <c r="S2117" s="20">
        <v>30548726</v>
      </c>
      <c r="T2117" s="39"/>
      <c r="U2117" s="20"/>
      <c r="V2117" s="20"/>
      <c r="W2117" s="39"/>
      <c r="X2117" s="20"/>
      <c r="Y2117" s="20"/>
      <c r="Z2117" s="20"/>
      <c r="AA2117" s="39"/>
    </row>
    <row r="2118" spans="2:27" ht="15.75" customHeight="1">
      <c r="B2118" s="39"/>
      <c r="C2118" s="20"/>
      <c r="D2118" s="20"/>
      <c r="E2118" s="39"/>
      <c r="F2118" s="20"/>
      <c r="G2118" s="20"/>
      <c r="H2118" s="20"/>
      <c r="I2118" s="39"/>
      <c r="J2118" s="20"/>
      <c r="K2118" s="20"/>
      <c r="L2118" s="20"/>
      <c r="M2118" s="20"/>
      <c r="N2118" s="39"/>
      <c r="O2118" s="20" t="s">
        <v>488</v>
      </c>
      <c r="P2118" s="20" t="s">
        <v>558</v>
      </c>
      <c r="Q2118" s="20" t="s">
        <v>1033</v>
      </c>
      <c r="R2118" s="20" t="s">
        <v>2791</v>
      </c>
      <c r="S2118" s="20">
        <v>30548731</v>
      </c>
      <c r="T2118" s="39"/>
      <c r="U2118" s="20"/>
      <c r="V2118" s="20"/>
      <c r="W2118" s="39"/>
      <c r="X2118" s="20"/>
      <c r="Y2118" s="20"/>
      <c r="Z2118" s="20"/>
      <c r="AA2118" s="39"/>
    </row>
    <row r="2119" spans="2:27" ht="15.75" customHeight="1">
      <c r="B2119" s="39"/>
      <c r="C2119" s="20"/>
      <c r="D2119" s="20"/>
      <c r="E2119" s="39"/>
      <c r="F2119" s="20"/>
      <c r="G2119" s="20"/>
      <c r="H2119" s="20"/>
      <c r="I2119" s="39"/>
      <c r="J2119" s="20"/>
      <c r="K2119" s="20"/>
      <c r="L2119" s="20"/>
      <c r="M2119" s="20"/>
      <c r="N2119" s="39"/>
      <c r="O2119" s="20" t="s">
        <v>488</v>
      </c>
      <c r="P2119" s="20" t="s">
        <v>558</v>
      </c>
      <c r="Q2119" s="20" t="s">
        <v>1033</v>
      </c>
      <c r="R2119" s="20" t="s">
        <v>2119</v>
      </c>
      <c r="S2119" s="20">
        <v>30548736</v>
      </c>
      <c r="T2119" s="39"/>
      <c r="U2119" s="20"/>
      <c r="V2119" s="20"/>
      <c r="W2119" s="39"/>
      <c r="X2119" s="20"/>
      <c r="Y2119" s="20"/>
      <c r="Z2119" s="20"/>
      <c r="AA2119" s="39"/>
    </row>
    <row r="2120" spans="2:27" ht="15.75" customHeight="1">
      <c r="B2120" s="39"/>
      <c r="C2120" s="20"/>
      <c r="D2120" s="20"/>
      <c r="E2120" s="39"/>
      <c r="F2120" s="20"/>
      <c r="G2120" s="20"/>
      <c r="H2120" s="20"/>
      <c r="I2120" s="39"/>
      <c r="J2120" s="20"/>
      <c r="K2120" s="20"/>
      <c r="L2120" s="20"/>
      <c r="M2120" s="20"/>
      <c r="N2120" s="39"/>
      <c r="O2120" s="20" t="s">
        <v>488</v>
      </c>
      <c r="P2120" s="20" t="s">
        <v>558</v>
      </c>
      <c r="Q2120" s="20" t="s">
        <v>1033</v>
      </c>
      <c r="R2120" s="20" t="s">
        <v>2792</v>
      </c>
      <c r="S2120" s="20">
        <v>30548742</v>
      </c>
      <c r="T2120" s="39"/>
      <c r="U2120" s="20"/>
      <c r="V2120" s="20"/>
      <c r="W2120" s="39"/>
      <c r="X2120" s="20"/>
      <c r="Y2120" s="20"/>
      <c r="Z2120" s="20"/>
      <c r="AA2120" s="39"/>
    </row>
    <row r="2121" spans="2:27" ht="15.75" customHeight="1">
      <c r="B2121" s="39"/>
      <c r="C2121" s="20"/>
      <c r="D2121" s="20"/>
      <c r="E2121" s="39"/>
      <c r="F2121" s="20"/>
      <c r="G2121" s="20"/>
      <c r="H2121" s="20"/>
      <c r="I2121" s="39"/>
      <c r="J2121" s="20"/>
      <c r="K2121" s="20"/>
      <c r="L2121" s="20"/>
      <c r="M2121" s="20"/>
      <c r="N2121" s="39"/>
      <c r="O2121" s="20" t="s">
        <v>488</v>
      </c>
      <c r="P2121" s="20" t="s">
        <v>558</v>
      </c>
      <c r="Q2121" s="20" t="s">
        <v>1033</v>
      </c>
      <c r="R2121" s="20" t="s">
        <v>2166</v>
      </c>
      <c r="S2121" s="20">
        <v>30548747</v>
      </c>
      <c r="T2121" s="39"/>
      <c r="U2121" s="20"/>
      <c r="V2121" s="20"/>
      <c r="W2121" s="39"/>
      <c r="X2121" s="20"/>
      <c r="Y2121" s="20"/>
      <c r="Z2121" s="20"/>
      <c r="AA2121" s="39"/>
    </row>
    <row r="2122" spans="2:27" ht="15.75" customHeight="1">
      <c r="B2122" s="39"/>
      <c r="C2122" s="20"/>
      <c r="D2122" s="20"/>
      <c r="E2122" s="39"/>
      <c r="F2122" s="20"/>
      <c r="G2122" s="20"/>
      <c r="H2122" s="20"/>
      <c r="I2122" s="39"/>
      <c r="J2122" s="20"/>
      <c r="K2122" s="20"/>
      <c r="L2122" s="20"/>
      <c r="M2122" s="20"/>
      <c r="N2122" s="39"/>
      <c r="O2122" s="20" t="s">
        <v>488</v>
      </c>
      <c r="P2122" s="20" t="s">
        <v>558</v>
      </c>
      <c r="Q2122" s="20" t="s">
        <v>1033</v>
      </c>
      <c r="R2122" s="20" t="s">
        <v>2793</v>
      </c>
      <c r="S2122" s="20">
        <v>30548752</v>
      </c>
      <c r="T2122" s="39"/>
      <c r="U2122" s="20"/>
      <c r="V2122" s="20"/>
      <c r="W2122" s="39"/>
      <c r="X2122" s="20"/>
      <c r="Y2122" s="20"/>
      <c r="Z2122" s="20"/>
      <c r="AA2122" s="39"/>
    </row>
    <row r="2123" spans="2:27" ht="15.75" customHeight="1">
      <c r="B2123" s="39"/>
      <c r="C2123" s="20"/>
      <c r="D2123" s="20"/>
      <c r="E2123" s="39"/>
      <c r="F2123" s="20"/>
      <c r="G2123" s="20"/>
      <c r="H2123" s="20"/>
      <c r="I2123" s="39"/>
      <c r="J2123" s="20"/>
      <c r="K2123" s="20"/>
      <c r="L2123" s="20"/>
      <c r="M2123" s="20"/>
      <c r="N2123" s="39"/>
      <c r="O2123" s="20" t="s">
        <v>488</v>
      </c>
      <c r="P2123" s="20" t="s">
        <v>558</v>
      </c>
      <c r="Q2123" s="20" t="s">
        <v>1033</v>
      </c>
      <c r="R2123" s="20" t="s">
        <v>2167</v>
      </c>
      <c r="S2123" s="20">
        <v>30548758</v>
      </c>
      <c r="T2123" s="39"/>
      <c r="U2123" s="20"/>
      <c r="V2123" s="20"/>
      <c r="W2123" s="39"/>
      <c r="X2123" s="20"/>
      <c r="Y2123" s="20"/>
      <c r="Z2123" s="20"/>
      <c r="AA2123" s="39"/>
    </row>
    <row r="2124" spans="2:27" ht="15.75" customHeight="1">
      <c r="B2124" s="39"/>
      <c r="C2124" s="20"/>
      <c r="D2124" s="20"/>
      <c r="E2124" s="39"/>
      <c r="F2124" s="20"/>
      <c r="G2124" s="20"/>
      <c r="H2124" s="20"/>
      <c r="I2124" s="39"/>
      <c r="J2124" s="20"/>
      <c r="K2124" s="20"/>
      <c r="L2124" s="20"/>
      <c r="M2124" s="20"/>
      <c r="N2124" s="39"/>
      <c r="O2124" s="20" t="s">
        <v>488</v>
      </c>
      <c r="P2124" s="20" t="s">
        <v>558</v>
      </c>
      <c r="Q2124" s="20" t="s">
        <v>1033</v>
      </c>
      <c r="R2124" s="20" t="s">
        <v>2794</v>
      </c>
      <c r="S2124" s="20">
        <v>30548763</v>
      </c>
      <c r="T2124" s="39"/>
      <c r="U2124" s="20"/>
      <c r="V2124" s="20"/>
      <c r="W2124" s="39"/>
      <c r="X2124" s="20"/>
      <c r="Y2124" s="20"/>
      <c r="Z2124" s="20"/>
      <c r="AA2124" s="39"/>
    </row>
    <row r="2125" spans="2:27" ht="15.75" customHeight="1">
      <c r="B2125" s="39"/>
      <c r="C2125" s="20"/>
      <c r="D2125" s="20"/>
      <c r="E2125" s="39"/>
      <c r="F2125" s="20"/>
      <c r="G2125" s="20"/>
      <c r="H2125" s="20"/>
      <c r="I2125" s="39"/>
      <c r="J2125" s="20"/>
      <c r="K2125" s="20"/>
      <c r="L2125" s="20"/>
      <c r="M2125" s="20"/>
      <c r="N2125" s="39"/>
      <c r="O2125" s="20" t="s">
        <v>488</v>
      </c>
      <c r="P2125" s="20" t="s">
        <v>558</v>
      </c>
      <c r="Q2125" s="20" t="s">
        <v>1033</v>
      </c>
      <c r="R2125" s="20" t="s">
        <v>1968</v>
      </c>
      <c r="S2125" s="20">
        <v>30548768</v>
      </c>
      <c r="T2125" s="39"/>
      <c r="U2125" s="20"/>
      <c r="V2125" s="20"/>
      <c r="W2125" s="39"/>
      <c r="X2125" s="20"/>
      <c r="Y2125" s="20"/>
      <c r="Z2125" s="20"/>
      <c r="AA2125" s="39"/>
    </row>
    <row r="2126" spans="2:27" ht="15.75" customHeight="1">
      <c r="B2126" s="39"/>
      <c r="C2126" s="20"/>
      <c r="D2126" s="20"/>
      <c r="E2126" s="39"/>
      <c r="F2126" s="20"/>
      <c r="G2126" s="20"/>
      <c r="H2126" s="20"/>
      <c r="I2126" s="39"/>
      <c r="J2126" s="20"/>
      <c r="K2126" s="20"/>
      <c r="L2126" s="20"/>
      <c r="M2126" s="20"/>
      <c r="N2126" s="39"/>
      <c r="O2126" s="20" t="s">
        <v>488</v>
      </c>
      <c r="P2126" s="20" t="s">
        <v>558</v>
      </c>
      <c r="Q2126" s="20" t="s">
        <v>1033</v>
      </c>
      <c r="R2126" s="20" t="s">
        <v>2795</v>
      </c>
      <c r="S2126" s="20">
        <v>30548773</v>
      </c>
      <c r="T2126" s="39"/>
      <c r="U2126" s="20"/>
      <c r="V2126" s="20"/>
      <c r="W2126" s="39"/>
      <c r="X2126" s="20"/>
      <c r="Y2126" s="20"/>
      <c r="Z2126" s="20"/>
      <c r="AA2126" s="39"/>
    </row>
    <row r="2127" spans="2:27" ht="15.75" customHeight="1">
      <c r="B2127" s="39"/>
      <c r="C2127" s="20"/>
      <c r="D2127" s="20"/>
      <c r="E2127" s="39"/>
      <c r="F2127" s="20"/>
      <c r="G2127" s="20"/>
      <c r="H2127" s="20"/>
      <c r="I2127" s="39"/>
      <c r="J2127" s="20"/>
      <c r="K2127" s="20"/>
      <c r="L2127" s="20"/>
      <c r="M2127" s="20"/>
      <c r="N2127" s="39"/>
      <c r="O2127" s="20" t="s">
        <v>488</v>
      </c>
      <c r="P2127" s="20" t="s">
        <v>558</v>
      </c>
      <c r="Q2127" s="20" t="s">
        <v>1033</v>
      </c>
      <c r="R2127" s="20" t="s">
        <v>2796</v>
      </c>
      <c r="S2127" s="20">
        <v>30548779</v>
      </c>
      <c r="T2127" s="39"/>
      <c r="U2127" s="20"/>
      <c r="V2127" s="20"/>
      <c r="W2127" s="39"/>
      <c r="X2127" s="20"/>
      <c r="Y2127" s="20"/>
      <c r="Z2127" s="20"/>
      <c r="AA2127" s="39"/>
    </row>
    <row r="2128" spans="2:27" ht="15.75" customHeight="1">
      <c r="B2128" s="39"/>
      <c r="C2128" s="20"/>
      <c r="D2128" s="20"/>
      <c r="E2128" s="39"/>
      <c r="F2128" s="20"/>
      <c r="G2128" s="20"/>
      <c r="H2128" s="20"/>
      <c r="I2128" s="39"/>
      <c r="J2128" s="20"/>
      <c r="K2128" s="20"/>
      <c r="L2128" s="20"/>
      <c r="M2128" s="20"/>
      <c r="N2128" s="39"/>
      <c r="O2128" s="20" t="s">
        <v>488</v>
      </c>
      <c r="P2128" s="20" t="s">
        <v>558</v>
      </c>
      <c r="Q2128" s="20" t="s">
        <v>1033</v>
      </c>
      <c r="R2128" s="20" t="s">
        <v>2797</v>
      </c>
      <c r="S2128" s="20">
        <v>30548799</v>
      </c>
      <c r="T2128" s="39"/>
      <c r="U2128" s="20"/>
      <c r="V2128" s="20"/>
      <c r="W2128" s="39"/>
      <c r="X2128" s="20"/>
      <c r="Y2128" s="20"/>
      <c r="Z2128" s="20"/>
      <c r="AA2128" s="39"/>
    </row>
    <row r="2129" spans="2:27" ht="15.75" customHeight="1">
      <c r="B2129" s="39"/>
      <c r="C2129" s="20"/>
      <c r="D2129" s="20"/>
      <c r="E2129" s="39"/>
      <c r="F2129" s="20"/>
      <c r="G2129" s="20"/>
      <c r="H2129" s="20"/>
      <c r="I2129" s="39"/>
      <c r="J2129" s="20"/>
      <c r="K2129" s="20"/>
      <c r="L2129" s="20"/>
      <c r="M2129" s="20"/>
      <c r="N2129" s="39"/>
      <c r="O2129" s="20" t="s">
        <v>488</v>
      </c>
      <c r="P2129" s="20" t="s">
        <v>558</v>
      </c>
      <c r="Q2129" s="20" t="s">
        <v>1033</v>
      </c>
      <c r="R2129" s="20" t="s">
        <v>2798</v>
      </c>
      <c r="S2129" s="20">
        <v>30548784</v>
      </c>
      <c r="T2129" s="39"/>
      <c r="U2129" s="20"/>
      <c r="V2129" s="20"/>
      <c r="W2129" s="39"/>
      <c r="X2129" s="20"/>
      <c r="Y2129" s="20"/>
      <c r="Z2129" s="20"/>
      <c r="AA2129" s="39"/>
    </row>
    <row r="2130" spans="2:27" ht="15.75" customHeight="1">
      <c r="B2130" s="39"/>
      <c r="C2130" s="20"/>
      <c r="D2130" s="20"/>
      <c r="E2130" s="39"/>
      <c r="F2130" s="20"/>
      <c r="G2130" s="20"/>
      <c r="H2130" s="20"/>
      <c r="I2130" s="39"/>
      <c r="J2130" s="20"/>
      <c r="K2130" s="20"/>
      <c r="L2130" s="20"/>
      <c r="M2130" s="20"/>
      <c r="N2130" s="39"/>
      <c r="O2130" s="20" t="s">
        <v>488</v>
      </c>
      <c r="P2130" s="20" t="s">
        <v>558</v>
      </c>
      <c r="Q2130" s="20" t="s">
        <v>1033</v>
      </c>
      <c r="R2130" s="20" t="s">
        <v>2799</v>
      </c>
      <c r="S2130" s="20">
        <v>30548789</v>
      </c>
      <c r="T2130" s="39"/>
      <c r="U2130" s="20"/>
      <c r="V2130" s="20"/>
      <c r="W2130" s="39"/>
      <c r="X2130" s="20"/>
      <c r="Y2130" s="20"/>
      <c r="Z2130" s="20"/>
      <c r="AA2130" s="39"/>
    </row>
    <row r="2131" spans="2:27" ht="15.75" customHeight="1">
      <c r="B2131" s="39"/>
      <c r="C2131" s="20"/>
      <c r="D2131" s="20"/>
      <c r="E2131" s="39"/>
      <c r="F2131" s="20"/>
      <c r="G2131" s="20"/>
      <c r="H2131" s="20"/>
      <c r="I2131" s="39"/>
      <c r="J2131" s="20"/>
      <c r="K2131" s="20"/>
      <c r="L2131" s="20"/>
      <c r="M2131" s="20"/>
      <c r="N2131" s="39"/>
      <c r="O2131" s="20" t="s">
        <v>488</v>
      </c>
      <c r="P2131" s="20" t="s">
        <v>558</v>
      </c>
      <c r="Q2131" s="20" t="s">
        <v>1033</v>
      </c>
      <c r="R2131" s="20" t="s">
        <v>2800</v>
      </c>
      <c r="S2131" s="20">
        <v>30548794</v>
      </c>
      <c r="T2131" s="39"/>
      <c r="U2131" s="20"/>
      <c r="V2131" s="20"/>
      <c r="W2131" s="39"/>
      <c r="X2131" s="20"/>
      <c r="Y2131" s="20"/>
      <c r="Z2131" s="20"/>
      <c r="AA2131" s="39"/>
    </row>
    <row r="2132" spans="2:27" ht="15.75" customHeight="1">
      <c r="B2132" s="39"/>
      <c r="C2132" s="20"/>
      <c r="D2132" s="20"/>
      <c r="E2132" s="39"/>
      <c r="F2132" s="20"/>
      <c r="G2132" s="20"/>
      <c r="H2132" s="20"/>
      <c r="I2132" s="39"/>
      <c r="J2132" s="20"/>
      <c r="K2132" s="20"/>
      <c r="L2132" s="20"/>
      <c r="M2132" s="20"/>
      <c r="N2132" s="39"/>
      <c r="O2132" s="20" t="s">
        <v>488</v>
      </c>
      <c r="P2132" s="20" t="s">
        <v>562</v>
      </c>
      <c r="Q2132" s="20" t="s">
        <v>1035</v>
      </c>
      <c r="R2132" s="20" t="s">
        <v>2801</v>
      </c>
      <c r="S2132" s="20">
        <v>30561017</v>
      </c>
      <c r="T2132" s="39"/>
      <c r="U2132" s="20"/>
      <c r="V2132" s="20"/>
      <c r="W2132" s="39"/>
      <c r="X2132" s="20"/>
      <c r="Y2132" s="20"/>
      <c r="Z2132" s="20"/>
      <c r="AA2132" s="39"/>
    </row>
    <row r="2133" spans="2:27" ht="15.75" customHeight="1">
      <c r="B2133" s="39"/>
      <c r="C2133" s="20"/>
      <c r="D2133" s="20"/>
      <c r="E2133" s="39"/>
      <c r="F2133" s="20"/>
      <c r="G2133" s="20"/>
      <c r="H2133" s="20"/>
      <c r="I2133" s="39"/>
      <c r="J2133" s="20"/>
      <c r="K2133" s="20"/>
      <c r="L2133" s="20"/>
      <c r="M2133" s="20"/>
      <c r="N2133" s="39"/>
      <c r="O2133" s="20" t="s">
        <v>488</v>
      </c>
      <c r="P2133" s="20" t="s">
        <v>562</v>
      </c>
      <c r="Q2133" s="20" t="s">
        <v>1035</v>
      </c>
      <c r="R2133" s="20" t="s">
        <v>2802</v>
      </c>
      <c r="S2133" s="20">
        <v>30561019</v>
      </c>
      <c r="T2133" s="39"/>
      <c r="U2133" s="20"/>
      <c r="V2133" s="20"/>
      <c r="W2133" s="39"/>
      <c r="X2133" s="20"/>
      <c r="Y2133" s="20"/>
      <c r="Z2133" s="20"/>
      <c r="AA2133" s="39"/>
    </row>
    <row r="2134" spans="2:27" ht="15.75" customHeight="1">
      <c r="B2134" s="39"/>
      <c r="C2134" s="20"/>
      <c r="D2134" s="20"/>
      <c r="E2134" s="39"/>
      <c r="F2134" s="20"/>
      <c r="G2134" s="20"/>
      <c r="H2134" s="20"/>
      <c r="I2134" s="39"/>
      <c r="J2134" s="20"/>
      <c r="K2134" s="20"/>
      <c r="L2134" s="20"/>
      <c r="M2134" s="20"/>
      <c r="N2134" s="39"/>
      <c r="O2134" s="20" t="s">
        <v>488</v>
      </c>
      <c r="P2134" s="20" t="s">
        <v>562</v>
      </c>
      <c r="Q2134" s="20" t="s">
        <v>1035</v>
      </c>
      <c r="R2134" s="20" t="s">
        <v>2803</v>
      </c>
      <c r="S2134" s="20">
        <v>30561028</v>
      </c>
      <c r="T2134" s="39"/>
      <c r="U2134" s="20"/>
      <c r="V2134" s="20"/>
      <c r="W2134" s="39"/>
      <c r="X2134" s="20"/>
      <c r="Y2134" s="20"/>
      <c r="Z2134" s="20"/>
      <c r="AA2134" s="39"/>
    </row>
    <row r="2135" spans="2:27" ht="15.75" customHeight="1">
      <c r="B2135" s="39"/>
      <c r="C2135" s="20"/>
      <c r="D2135" s="20"/>
      <c r="E2135" s="39"/>
      <c r="F2135" s="20"/>
      <c r="G2135" s="20"/>
      <c r="H2135" s="20"/>
      <c r="I2135" s="39"/>
      <c r="J2135" s="20"/>
      <c r="K2135" s="20"/>
      <c r="L2135" s="20"/>
      <c r="M2135" s="20"/>
      <c r="N2135" s="39"/>
      <c r="O2135" s="20" t="s">
        <v>488</v>
      </c>
      <c r="P2135" s="20" t="s">
        <v>562</v>
      </c>
      <c r="Q2135" s="20" t="s">
        <v>1035</v>
      </c>
      <c r="R2135" s="20" t="s">
        <v>2804</v>
      </c>
      <c r="S2135" s="20">
        <v>30561038</v>
      </c>
      <c r="T2135" s="39"/>
      <c r="U2135" s="20"/>
      <c r="V2135" s="20"/>
      <c r="W2135" s="39"/>
      <c r="X2135" s="20"/>
      <c r="Y2135" s="20"/>
      <c r="Z2135" s="20"/>
      <c r="AA2135" s="39"/>
    </row>
    <row r="2136" spans="2:27" ht="15.75" customHeight="1">
      <c r="B2136" s="39"/>
      <c r="C2136" s="20"/>
      <c r="D2136" s="20"/>
      <c r="E2136" s="39"/>
      <c r="F2136" s="20"/>
      <c r="G2136" s="20"/>
      <c r="H2136" s="20"/>
      <c r="I2136" s="39"/>
      <c r="J2136" s="20"/>
      <c r="K2136" s="20"/>
      <c r="L2136" s="20"/>
      <c r="M2136" s="20"/>
      <c r="N2136" s="39"/>
      <c r="O2136" s="20" t="s">
        <v>488</v>
      </c>
      <c r="P2136" s="20" t="s">
        <v>562</v>
      </c>
      <c r="Q2136" s="20" t="s">
        <v>1035</v>
      </c>
      <c r="R2136" s="20" t="s">
        <v>2805</v>
      </c>
      <c r="S2136" s="20">
        <v>30561057</v>
      </c>
      <c r="T2136" s="39"/>
      <c r="U2136" s="20"/>
      <c r="V2136" s="20"/>
      <c r="W2136" s="39"/>
      <c r="X2136" s="20"/>
      <c r="Y2136" s="20"/>
      <c r="Z2136" s="20"/>
      <c r="AA2136" s="39"/>
    </row>
    <row r="2137" spans="2:27" ht="15.75" customHeight="1">
      <c r="B2137" s="39"/>
      <c r="C2137" s="20"/>
      <c r="D2137" s="20"/>
      <c r="E2137" s="39"/>
      <c r="F2137" s="20"/>
      <c r="G2137" s="20"/>
      <c r="H2137" s="20"/>
      <c r="I2137" s="39"/>
      <c r="J2137" s="20"/>
      <c r="K2137" s="20"/>
      <c r="L2137" s="20"/>
      <c r="M2137" s="20"/>
      <c r="N2137" s="39"/>
      <c r="O2137" s="20" t="s">
        <v>488</v>
      </c>
      <c r="P2137" s="20" t="s">
        <v>562</v>
      </c>
      <c r="Q2137" s="20" t="s">
        <v>1035</v>
      </c>
      <c r="R2137" s="20" t="s">
        <v>2806</v>
      </c>
      <c r="S2137" s="20">
        <v>30561066</v>
      </c>
      <c r="T2137" s="39"/>
      <c r="U2137" s="20"/>
      <c r="V2137" s="20"/>
      <c r="W2137" s="39"/>
      <c r="X2137" s="20"/>
      <c r="Y2137" s="20"/>
      <c r="Z2137" s="20"/>
      <c r="AA2137" s="39"/>
    </row>
    <row r="2138" spans="2:27" ht="15.75" customHeight="1">
      <c r="B2138" s="39"/>
      <c r="C2138" s="20"/>
      <c r="D2138" s="20"/>
      <c r="E2138" s="39"/>
      <c r="F2138" s="20"/>
      <c r="G2138" s="20"/>
      <c r="H2138" s="20"/>
      <c r="I2138" s="39"/>
      <c r="J2138" s="20"/>
      <c r="K2138" s="20"/>
      <c r="L2138" s="20"/>
      <c r="M2138" s="20"/>
      <c r="N2138" s="39"/>
      <c r="O2138" s="20" t="s">
        <v>488</v>
      </c>
      <c r="P2138" s="20" t="s">
        <v>562</v>
      </c>
      <c r="Q2138" s="20" t="s">
        <v>1035</v>
      </c>
      <c r="R2138" s="20" t="s">
        <v>1258</v>
      </c>
      <c r="S2138" s="20">
        <v>30561076</v>
      </c>
      <c r="T2138" s="39"/>
      <c r="U2138" s="20"/>
      <c r="V2138" s="20"/>
      <c r="W2138" s="39"/>
      <c r="X2138" s="20"/>
      <c r="Y2138" s="20"/>
      <c r="Z2138" s="20"/>
      <c r="AA2138" s="39"/>
    </row>
    <row r="2139" spans="2:27" ht="15.75" customHeight="1">
      <c r="B2139" s="39"/>
      <c r="C2139" s="20"/>
      <c r="D2139" s="20"/>
      <c r="E2139" s="39"/>
      <c r="F2139" s="20"/>
      <c r="G2139" s="20"/>
      <c r="H2139" s="20"/>
      <c r="I2139" s="39"/>
      <c r="J2139" s="20"/>
      <c r="K2139" s="20"/>
      <c r="L2139" s="20"/>
      <c r="M2139" s="20"/>
      <c r="N2139" s="39"/>
      <c r="O2139" s="20" t="s">
        <v>488</v>
      </c>
      <c r="P2139" s="20" t="s">
        <v>562</v>
      </c>
      <c r="Q2139" s="20" t="s">
        <v>1035</v>
      </c>
      <c r="R2139" s="20" t="s">
        <v>2807</v>
      </c>
      <c r="S2139" s="20">
        <v>30561085</v>
      </c>
      <c r="T2139" s="39"/>
      <c r="U2139" s="20"/>
      <c r="V2139" s="20"/>
      <c r="W2139" s="39"/>
      <c r="X2139" s="20"/>
      <c r="Y2139" s="20"/>
      <c r="Z2139" s="20"/>
      <c r="AA2139" s="39"/>
    </row>
    <row r="2140" spans="2:27" ht="15.75" customHeight="1">
      <c r="B2140" s="39"/>
      <c r="C2140" s="20"/>
      <c r="D2140" s="20"/>
      <c r="E2140" s="39"/>
      <c r="F2140" s="20"/>
      <c r="G2140" s="20"/>
      <c r="H2140" s="20"/>
      <c r="I2140" s="39"/>
      <c r="J2140" s="20"/>
      <c r="K2140" s="20"/>
      <c r="L2140" s="20"/>
      <c r="M2140" s="20"/>
      <c r="N2140" s="39"/>
      <c r="O2140" s="20" t="s">
        <v>488</v>
      </c>
      <c r="P2140" s="20" t="s">
        <v>562</v>
      </c>
      <c r="Q2140" s="20" t="s">
        <v>1037</v>
      </c>
      <c r="R2140" s="20" t="s">
        <v>2808</v>
      </c>
      <c r="S2140" s="20">
        <v>30562211</v>
      </c>
      <c r="T2140" s="39"/>
      <c r="U2140" s="20"/>
      <c r="V2140" s="20"/>
      <c r="W2140" s="39"/>
      <c r="X2140" s="20"/>
      <c r="Y2140" s="20"/>
      <c r="Z2140" s="20"/>
      <c r="AA2140" s="39"/>
    </row>
    <row r="2141" spans="2:27" ht="15.75" customHeight="1">
      <c r="B2141" s="39"/>
      <c r="C2141" s="20"/>
      <c r="D2141" s="20"/>
      <c r="E2141" s="39"/>
      <c r="F2141" s="20"/>
      <c r="G2141" s="20"/>
      <c r="H2141" s="20"/>
      <c r="I2141" s="39"/>
      <c r="J2141" s="20"/>
      <c r="K2141" s="20"/>
      <c r="L2141" s="20"/>
      <c r="M2141" s="20"/>
      <c r="N2141" s="39"/>
      <c r="O2141" s="20" t="s">
        <v>488</v>
      </c>
      <c r="P2141" s="20" t="s">
        <v>562</v>
      </c>
      <c r="Q2141" s="20" t="s">
        <v>1037</v>
      </c>
      <c r="R2141" s="20" t="s">
        <v>2809</v>
      </c>
      <c r="S2141" s="20">
        <v>30562223</v>
      </c>
      <c r="T2141" s="39"/>
      <c r="U2141" s="20"/>
      <c r="V2141" s="20"/>
      <c r="W2141" s="39"/>
      <c r="X2141" s="20"/>
      <c r="Y2141" s="20"/>
      <c r="Z2141" s="20"/>
      <c r="AA2141" s="39"/>
    </row>
    <row r="2142" spans="2:27" ht="15.75" customHeight="1">
      <c r="B2142" s="39"/>
      <c r="C2142" s="20"/>
      <c r="D2142" s="20"/>
      <c r="E2142" s="39"/>
      <c r="F2142" s="20"/>
      <c r="G2142" s="20"/>
      <c r="H2142" s="20"/>
      <c r="I2142" s="39"/>
      <c r="J2142" s="20"/>
      <c r="K2142" s="20"/>
      <c r="L2142" s="20"/>
      <c r="M2142" s="20"/>
      <c r="N2142" s="39"/>
      <c r="O2142" s="20" t="s">
        <v>488</v>
      </c>
      <c r="P2142" s="20" t="s">
        <v>562</v>
      </c>
      <c r="Q2142" s="20" t="s">
        <v>1037</v>
      </c>
      <c r="R2142" s="20" t="s">
        <v>2810</v>
      </c>
      <c r="S2142" s="20">
        <v>30562235</v>
      </c>
      <c r="T2142" s="39"/>
      <c r="U2142" s="20"/>
      <c r="V2142" s="20"/>
      <c r="W2142" s="39"/>
      <c r="X2142" s="20"/>
      <c r="Y2142" s="20"/>
      <c r="Z2142" s="20"/>
      <c r="AA2142" s="39"/>
    </row>
    <row r="2143" spans="2:27" ht="15.75" customHeight="1">
      <c r="B2143" s="39"/>
      <c r="C2143" s="20"/>
      <c r="D2143" s="20"/>
      <c r="E2143" s="39"/>
      <c r="F2143" s="20"/>
      <c r="G2143" s="20"/>
      <c r="H2143" s="20"/>
      <c r="I2143" s="39"/>
      <c r="J2143" s="20"/>
      <c r="K2143" s="20"/>
      <c r="L2143" s="20"/>
      <c r="M2143" s="20"/>
      <c r="N2143" s="39"/>
      <c r="O2143" s="20" t="s">
        <v>488</v>
      </c>
      <c r="P2143" s="20" t="s">
        <v>562</v>
      </c>
      <c r="Q2143" s="20" t="s">
        <v>1037</v>
      </c>
      <c r="R2143" s="20" t="s">
        <v>1037</v>
      </c>
      <c r="S2143" s="20">
        <v>30562247</v>
      </c>
      <c r="T2143" s="39"/>
      <c r="U2143" s="20"/>
      <c r="V2143" s="20"/>
      <c r="W2143" s="39"/>
      <c r="X2143" s="20"/>
      <c r="Y2143" s="20"/>
      <c r="Z2143" s="20"/>
      <c r="AA2143" s="39"/>
    </row>
    <row r="2144" spans="2:27" ht="15.75" customHeight="1">
      <c r="B2144" s="39"/>
      <c r="C2144" s="20"/>
      <c r="D2144" s="20"/>
      <c r="E2144" s="39"/>
      <c r="F2144" s="20"/>
      <c r="G2144" s="20"/>
      <c r="H2144" s="20"/>
      <c r="I2144" s="39"/>
      <c r="J2144" s="20"/>
      <c r="K2144" s="20"/>
      <c r="L2144" s="20"/>
      <c r="M2144" s="20"/>
      <c r="N2144" s="39"/>
      <c r="O2144" s="20" t="s">
        <v>488</v>
      </c>
      <c r="P2144" s="20" t="s">
        <v>562</v>
      </c>
      <c r="Q2144" s="20" t="s">
        <v>1037</v>
      </c>
      <c r="R2144" s="20" t="s">
        <v>2811</v>
      </c>
      <c r="S2144" s="20">
        <v>30562259</v>
      </c>
      <c r="T2144" s="39"/>
      <c r="U2144" s="20"/>
      <c r="V2144" s="20"/>
      <c r="W2144" s="39"/>
      <c r="X2144" s="20"/>
      <c r="Y2144" s="20"/>
      <c r="Z2144" s="20"/>
      <c r="AA2144" s="39"/>
    </row>
    <row r="2145" spans="2:27" ht="15.75" customHeight="1">
      <c r="B2145" s="39"/>
      <c r="C2145" s="20"/>
      <c r="D2145" s="20"/>
      <c r="E2145" s="39"/>
      <c r="F2145" s="20"/>
      <c r="G2145" s="20"/>
      <c r="H2145" s="20"/>
      <c r="I2145" s="39"/>
      <c r="J2145" s="20"/>
      <c r="K2145" s="20"/>
      <c r="L2145" s="20"/>
      <c r="M2145" s="20"/>
      <c r="N2145" s="39"/>
      <c r="O2145" s="20" t="s">
        <v>488</v>
      </c>
      <c r="P2145" s="20" t="s">
        <v>562</v>
      </c>
      <c r="Q2145" s="20" t="s">
        <v>1037</v>
      </c>
      <c r="R2145" s="20" t="s">
        <v>2812</v>
      </c>
      <c r="S2145" s="20">
        <v>30562271</v>
      </c>
      <c r="T2145" s="39"/>
      <c r="U2145" s="20"/>
      <c r="V2145" s="20"/>
      <c r="W2145" s="39"/>
      <c r="X2145" s="20"/>
      <c r="Y2145" s="20"/>
      <c r="Z2145" s="20"/>
      <c r="AA2145" s="39"/>
    </row>
    <row r="2146" spans="2:27" ht="15.75" customHeight="1">
      <c r="B2146" s="39"/>
      <c r="C2146" s="20"/>
      <c r="D2146" s="20"/>
      <c r="E2146" s="39"/>
      <c r="F2146" s="20"/>
      <c r="G2146" s="20"/>
      <c r="H2146" s="20"/>
      <c r="I2146" s="39"/>
      <c r="J2146" s="20"/>
      <c r="K2146" s="20"/>
      <c r="L2146" s="20"/>
      <c r="M2146" s="20"/>
      <c r="N2146" s="39"/>
      <c r="O2146" s="20" t="s">
        <v>488</v>
      </c>
      <c r="P2146" s="20" t="s">
        <v>562</v>
      </c>
      <c r="Q2146" s="20" t="s">
        <v>1037</v>
      </c>
      <c r="R2146" s="20" t="s">
        <v>2813</v>
      </c>
      <c r="S2146" s="20">
        <v>30562283</v>
      </c>
      <c r="T2146" s="39"/>
      <c r="U2146" s="20"/>
      <c r="V2146" s="20"/>
      <c r="W2146" s="39"/>
      <c r="X2146" s="20"/>
      <c r="Y2146" s="20"/>
      <c r="Z2146" s="20"/>
      <c r="AA2146" s="39"/>
    </row>
    <row r="2147" spans="2:27" ht="15.75" customHeight="1">
      <c r="B2147" s="39"/>
      <c r="C2147" s="20"/>
      <c r="D2147" s="20"/>
      <c r="E2147" s="39"/>
      <c r="F2147" s="20"/>
      <c r="G2147" s="20"/>
      <c r="H2147" s="20"/>
      <c r="I2147" s="39"/>
      <c r="J2147" s="20"/>
      <c r="K2147" s="20"/>
      <c r="L2147" s="20"/>
      <c r="M2147" s="20"/>
      <c r="N2147" s="39"/>
      <c r="O2147" s="20" t="s">
        <v>488</v>
      </c>
      <c r="P2147" s="20" t="s">
        <v>562</v>
      </c>
      <c r="Q2147" s="20" t="s">
        <v>1039</v>
      </c>
      <c r="R2147" s="20" t="s">
        <v>2428</v>
      </c>
      <c r="S2147" s="20">
        <v>30562811</v>
      </c>
      <c r="T2147" s="39"/>
      <c r="U2147" s="20"/>
      <c r="V2147" s="20"/>
      <c r="W2147" s="39"/>
      <c r="X2147" s="20"/>
      <c r="Y2147" s="20"/>
      <c r="Z2147" s="20"/>
      <c r="AA2147" s="39"/>
    </row>
    <row r="2148" spans="2:27" ht="15.75" customHeight="1">
      <c r="B2148" s="39"/>
      <c r="C2148" s="20"/>
      <c r="D2148" s="20"/>
      <c r="E2148" s="39"/>
      <c r="F2148" s="20"/>
      <c r="G2148" s="20"/>
      <c r="H2148" s="20"/>
      <c r="I2148" s="39"/>
      <c r="J2148" s="20"/>
      <c r="K2148" s="20"/>
      <c r="L2148" s="20"/>
      <c r="M2148" s="20"/>
      <c r="N2148" s="39"/>
      <c r="O2148" s="20" t="s">
        <v>488</v>
      </c>
      <c r="P2148" s="20" t="s">
        <v>562</v>
      </c>
      <c r="Q2148" s="20" t="s">
        <v>1039</v>
      </c>
      <c r="R2148" s="20" t="s">
        <v>2814</v>
      </c>
      <c r="S2148" s="20">
        <v>30562821</v>
      </c>
      <c r="T2148" s="39"/>
      <c r="U2148" s="20"/>
      <c r="V2148" s="20"/>
      <c r="W2148" s="39"/>
      <c r="X2148" s="20"/>
      <c r="Y2148" s="20"/>
      <c r="Z2148" s="20"/>
      <c r="AA2148" s="39"/>
    </row>
    <row r="2149" spans="2:27" ht="15.75" customHeight="1">
      <c r="B2149" s="39"/>
      <c r="C2149" s="20"/>
      <c r="D2149" s="20"/>
      <c r="E2149" s="39"/>
      <c r="F2149" s="20"/>
      <c r="G2149" s="20"/>
      <c r="H2149" s="20"/>
      <c r="I2149" s="39"/>
      <c r="J2149" s="20"/>
      <c r="K2149" s="20"/>
      <c r="L2149" s="20"/>
      <c r="M2149" s="20"/>
      <c r="N2149" s="39"/>
      <c r="O2149" s="20" t="s">
        <v>488</v>
      </c>
      <c r="P2149" s="20" t="s">
        <v>562</v>
      </c>
      <c r="Q2149" s="20" t="s">
        <v>1039</v>
      </c>
      <c r="R2149" s="20" t="s">
        <v>2815</v>
      </c>
      <c r="S2149" s="20">
        <v>30562814</v>
      </c>
      <c r="T2149" s="39"/>
      <c r="U2149" s="20"/>
      <c r="V2149" s="20"/>
      <c r="W2149" s="39"/>
      <c r="X2149" s="20"/>
      <c r="Y2149" s="20"/>
      <c r="Z2149" s="20"/>
      <c r="AA2149" s="39"/>
    </row>
    <row r="2150" spans="2:27" ht="15.75" customHeight="1">
      <c r="B2150" s="39"/>
      <c r="C2150" s="20"/>
      <c r="D2150" s="20"/>
      <c r="E2150" s="39"/>
      <c r="F2150" s="20"/>
      <c r="G2150" s="20"/>
      <c r="H2150" s="20"/>
      <c r="I2150" s="39"/>
      <c r="J2150" s="20"/>
      <c r="K2150" s="20"/>
      <c r="L2150" s="20"/>
      <c r="M2150" s="20"/>
      <c r="N2150" s="39"/>
      <c r="O2150" s="20" t="s">
        <v>488</v>
      </c>
      <c r="P2150" s="20" t="s">
        <v>562</v>
      </c>
      <c r="Q2150" s="20" t="s">
        <v>1039</v>
      </c>
      <c r="R2150" s="20" t="s">
        <v>2816</v>
      </c>
      <c r="S2150" s="20">
        <v>30562829</v>
      </c>
      <c r="T2150" s="39"/>
      <c r="U2150" s="20"/>
      <c r="V2150" s="20"/>
      <c r="W2150" s="39"/>
      <c r="X2150" s="20"/>
      <c r="Y2150" s="20"/>
      <c r="Z2150" s="20"/>
      <c r="AA2150" s="39"/>
    </row>
    <row r="2151" spans="2:27" ht="15.75" customHeight="1">
      <c r="B2151" s="39"/>
      <c r="C2151" s="20"/>
      <c r="D2151" s="20"/>
      <c r="E2151" s="39"/>
      <c r="F2151" s="20"/>
      <c r="G2151" s="20"/>
      <c r="H2151" s="20"/>
      <c r="I2151" s="39"/>
      <c r="J2151" s="20"/>
      <c r="K2151" s="20"/>
      <c r="L2151" s="20"/>
      <c r="M2151" s="20"/>
      <c r="N2151" s="39"/>
      <c r="O2151" s="20" t="s">
        <v>488</v>
      </c>
      <c r="P2151" s="20" t="s">
        <v>562</v>
      </c>
      <c r="Q2151" s="20" t="s">
        <v>1039</v>
      </c>
      <c r="R2151" s="20" t="s">
        <v>2817</v>
      </c>
      <c r="S2151" s="20">
        <v>30562836</v>
      </c>
      <c r="T2151" s="39"/>
      <c r="U2151" s="20"/>
      <c r="V2151" s="20"/>
      <c r="W2151" s="39"/>
      <c r="X2151" s="20"/>
      <c r="Y2151" s="20"/>
      <c r="Z2151" s="20"/>
      <c r="AA2151" s="39"/>
    </row>
    <row r="2152" spans="2:27" ht="15.75" customHeight="1">
      <c r="B2152" s="39"/>
      <c r="C2152" s="20"/>
      <c r="D2152" s="20"/>
      <c r="E2152" s="39"/>
      <c r="F2152" s="20"/>
      <c r="G2152" s="20"/>
      <c r="H2152" s="20"/>
      <c r="I2152" s="39"/>
      <c r="J2152" s="20"/>
      <c r="K2152" s="20"/>
      <c r="L2152" s="20"/>
      <c r="M2152" s="20"/>
      <c r="N2152" s="39"/>
      <c r="O2152" s="20" t="s">
        <v>488</v>
      </c>
      <c r="P2152" s="20" t="s">
        <v>562</v>
      </c>
      <c r="Q2152" s="20" t="s">
        <v>1039</v>
      </c>
      <c r="R2152" s="20" t="s">
        <v>2818</v>
      </c>
      <c r="S2152" s="20">
        <v>30562843</v>
      </c>
      <c r="T2152" s="39"/>
      <c r="U2152" s="20"/>
      <c r="V2152" s="20"/>
      <c r="W2152" s="39"/>
      <c r="X2152" s="20"/>
      <c r="Y2152" s="20"/>
      <c r="Z2152" s="20"/>
      <c r="AA2152" s="39"/>
    </row>
    <row r="2153" spans="2:27" ht="15.75" customHeight="1">
      <c r="B2153" s="39"/>
      <c r="C2153" s="20"/>
      <c r="D2153" s="20"/>
      <c r="E2153" s="39"/>
      <c r="F2153" s="20"/>
      <c r="G2153" s="20"/>
      <c r="H2153" s="20"/>
      <c r="I2153" s="39"/>
      <c r="J2153" s="20"/>
      <c r="K2153" s="20"/>
      <c r="L2153" s="20"/>
      <c r="M2153" s="20"/>
      <c r="N2153" s="39"/>
      <c r="O2153" s="20" t="s">
        <v>488</v>
      </c>
      <c r="P2153" s="20" t="s">
        <v>562</v>
      </c>
      <c r="Q2153" s="20" t="s">
        <v>1039</v>
      </c>
      <c r="R2153" s="20" t="s">
        <v>2819</v>
      </c>
      <c r="S2153" s="20">
        <v>30562851</v>
      </c>
      <c r="T2153" s="39"/>
      <c r="U2153" s="20"/>
      <c r="V2153" s="20"/>
      <c r="W2153" s="39"/>
      <c r="X2153" s="20"/>
      <c r="Y2153" s="20"/>
      <c r="Z2153" s="20"/>
      <c r="AA2153" s="39"/>
    </row>
    <row r="2154" spans="2:27" ht="15.75" customHeight="1">
      <c r="B2154" s="39"/>
      <c r="C2154" s="20"/>
      <c r="D2154" s="20"/>
      <c r="E2154" s="39"/>
      <c r="F2154" s="20"/>
      <c r="G2154" s="20"/>
      <c r="H2154" s="20"/>
      <c r="I2154" s="39"/>
      <c r="J2154" s="20"/>
      <c r="K2154" s="20"/>
      <c r="L2154" s="20"/>
      <c r="M2154" s="20"/>
      <c r="N2154" s="39"/>
      <c r="O2154" s="20" t="s">
        <v>488</v>
      </c>
      <c r="P2154" s="20" t="s">
        <v>562</v>
      </c>
      <c r="Q2154" s="20" t="s">
        <v>1039</v>
      </c>
      <c r="R2154" s="20" t="s">
        <v>1473</v>
      </c>
      <c r="S2154" s="20">
        <v>30562858</v>
      </c>
      <c r="T2154" s="39"/>
      <c r="U2154" s="20"/>
      <c r="V2154" s="20"/>
      <c r="W2154" s="39"/>
      <c r="X2154" s="20"/>
      <c r="Y2154" s="20"/>
      <c r="Z2154" s="20"/>
      <c r="AA2154" s="39"/>
    </row>
    <row r="2155" spans="2:27" ht="15.75" customHeight="1">
      <c r="B2155" s="39"/>
      <c r="C2155" s="20"/>
      <c r="D2155" s="20"/>
      <c r="E2155" s="39"/>
      <c r="F2155" s="20"/>
      <c r="G2155" s="20"/>
      <c r="H2155" s="20"/>
      <c r="I2155" s="39"/>
      <c r="J2155" s="20"/>
      <c r="K2155" s="20"/>
      <c r="L2155" s="20"/>
      <c r="M2155" s="20"/>
      <c r="N2155" s="39"/>
      <c r="O2155" s="20" t="s">
        <v>488</v>
      </c>
      <c r="P2155" s="20" t="s">
        <v>562</v>
      </c>
      <c r="Q2155" s="20" t="s">
        <v>1039</v>
      </c>
      <c r="R2155" s="20" t="s">
        <v>2820</v>
      </c>
      <c r="S2155" s="20">
        <v>30562865</v>
      </c>
      <c r="T2155" s="39"/>
      <c r="U2155" s="20"/>
      <c r="V2155" s="20"/>
      <c r="W2155" s="39"/>
      <c r="X2155" s="20"/>
      <c r="Y2155" s="20"/>
      <c r="Z2155" s="20"/>
      <c r="AA2155" s="39"/>
    </row>
    <row r="2156" spans="2:27" ht="15.75" customHeight="1">
      <c r="B2156" s="39"/>
      <c r="C2156" s="20"/>
      <c r="D2156" s="20"/>
      <c r="E2156" s="39"/>
      <c r="F2156" s="20"/>
      <c r="G2156" s="20"/>
      <c r="H2156" s="20"/>
      <c r="I2156" s="39"/>
      <c r="J2156" s="20"/>
      <c r="K2156" s="20"/>
      <c r="L2156" s="20"/>
      <c r="M2156" s="20"/>
      <c r="N2156" s="39"/>
      <c r="O2156" s="20" t="s">
        <v>488</v>
      </c>
      <c r="P2156" s="20" t="s">
        <v>562</v>
      </c>
      <c r="Q2156" s="20" t="s">
        <v>1039</v>
      </c>
      <c r="R2156" s="20" t="s">
        <v>2138</v>
      </c>
      <c r="S2156" s="20">
        <v>30562873</v>
      </c>
      <c r="T2156" s="39"/>
      <c r="U2156" s="20"/>
      <c r="V2156" s="20"/>
      <c r="W2156" s="39"/>
      <c r="X2156" s="20"/>
      <c r="Y2156" s="20"/>
      <c r="Z2156" s="20"/>
      <c r="AA2156" s="39"/>
    </row>
    <row r="2157" spans="2:27" ht="15.75" customHeight="1">
      <c r="B2157" s="39"/>
      <c r="C2157" s="20"/>
      <c r="D2157" s="20"/>
      <c r="E2157" s="39"/>
      <c r="F2157" s="20"/>
      <c r="G2157" s="20"/>
      <c r="H2157" s="20"/>
      <c r="I2157" s="39"/>
      <c r="J2157" s="20"/>
      <c r="K2157" s="20"/>
      <c r="L2157" s="20"/>
      <c r="M2157" s="20"/>
      <c r="N2157" s="39"/>
      <c r="O2157" s="20" t="s">
        <v>488</v>
      </c>
      <c r="P2157" s="20" t="s">
        <v>562</v>
      </c>
      <c r="Q2157" s="20" t="s">
        <v>1039</v>
      </c>
      <c r="R2157" s="20" t="s">
        <v>2821</v>
      </c>
      <c r="S2157" s="20">
        <v>30562880</v>
      </c>
      <c r="T2157" s="39"/>
      <c r="U2157" s="20"/>
      <c r="V2157" s="20"/>
      <c r="W2157" s="39"/>
      <c r="X2157" s="20"/>
      <c r="Y2157" s="20"/>
      <c r="Z2157" s="20"/>
      <c r="AA2157" s="39"/>
    </row>
    <row r="2158" spans="2:27" ht="15.75" customHeight="1">
      <c r="B2158" s="39"/>
      <c r="C2158" s="20"/>
      <c r="D2158" s="20"/>
      <c r="E2158" s="39"/>
      <c r="F2158" s="20"/>
      <c r="G2158" s="20"/>
      <c r="H2158" s="20"/>
      <c r="I2158" s="39"/>
      <c r="J2158" s="20"/>
      <c r="K2158" s="20"/>
      <c r="L2158" s="20"/>
      <c r="M2158" s="20"/>
      <c r="N2158" s="39"/>
      <c r="O2158" s="20" t="s">
        <v>488</v>
      </c>
      <c r="P2158" s="20" t="s">
        <v>562</v>
      </c>
      <c r="Q2158" s="20" t="s">
        <v>1039</v>
      </c>
      <c r="R2158" s="20" t="s">
        <v>2822</v>
      </c>
      <c r="S2158" s="20">
        <v>30562887</v>
      </c>
      <c r="T2158" s="39"/>
      <c r="U2158" s="20"/>
      <c r="V2158" s="20"/>
      <c r="W2158" s="39"/>
      <c r="X2158" s="20"/>
      <c r="Y2158" s="20"/>
      <c r="Z2158" s="20"/>
      <c r="AA2158" s="39"/>
    </row>
    <row r="2159" spans="2:27" ht="15.75" customHeight="1">
      <c r="B2159" s="39"/>
      <c r="C2159" s="20"/>
      <c r="D2159" s="20"/>
      <c r="E2159" s="39"/>
      <c r="F2159" s="20"/>
      <c r="G2159" s="20"/>
      <c r="H2159" s="20"/>
      <c r="I2159" s="39"/>
      <c r="J2159" s="20"/>
      <c r="K2159" s="20"/>
      <c r="L2159" s="20"/>
      <c r="M2159" s="20"/>
      <c r="N2159" s="39"/>
      <c r="O2159" s="20" t="s">
        <v>488</v>
      </c>
      <c r="P2159" s="20" t="s">
        <v>562</v>
      </c>
      <c r="Q2159" s="20" t="s">
        <v>1039</v>
      </c>
      <c r="R2159" s="20" t="s">
        <v>2823</v>
      </c>
      <c r="S2159" s="20">
        <v>30562894</v>
      </c>
      <c r="T2159" s="39"/>
      <c r="U2159" s="20"/>
      <c r="V2159" s="20"/>
      <c r="W2159" s="39"/>
      <c r="X2159" s="20"/>
      <c r="Y2159" s="20"/>
      <c r="Z2159" s="20"/>
      <c r="AA2159" s="39"/>
    </row>
    <row r="2160" spans="2:27" ht="15.75" customHeight="1">
      <c r="B2160" s="39"/>
      <c r="C2160" s="20"/>
      <c r="D2160" s="20"/>
      <c r="E2160" s="39"/>
      <c r="F2160" s="20"/>
      <c r="G2160" s="20"/>
      <c r="H2160" s="20"/>
      <c r="I2160" s="39"/>
      <c r="J2160" s="20"/>
      <c r="K2160" s="20"/>
      <c r="L2160" s="20"/>
      <c r="M2160" s="20"/>
      <c r="N2160" s="39"/>
      <c r="O2160" s="20" t="s">
        <v>488</v>
      </c>
      <c r="P2160" s="20" t="s">
        <v>562</v>
      </c>
      <c r="Q2160" s="20" t="s">
        <v>1041</v>
      </c>
      <c r="R2160" s="20" t="s">
        <v>2824</v>
      </c>
      <c r="S2160" s="20">
        <v>30564613</v>
      </c>
      <c r="T2160" s="39"/>
      <c r="U2160" s="20"/>
      <c r="V2160" s="20"/>
      <c r="W2160" s="39"/>
      <c r="X2160" s="20"/>
      <c r="Y2160" s="20"/>
      <c r="Z2160" s="20"/>
      <c r="AA2160" s="39"/>
    </row>
    <row r="2161" spans="2:27" ht="15.75" customHeight="1">
      <c r="B2161" s="39"/>
      <c r="C2161" s="20"/>
      <c r="D2161" s="20"/>
      <c r="E2161" s="39"/>
      <c r="F2161" s="20"/>
      <c r="G2161" s="20"/>
      <c r="H2161" s="20"/>
      <c r="I2161" s="39"/>
      <c r="J2161" s="20"/>
      <c r="K2161" s="20"/>
      <c r="L2161" s="20"/>
      <c r="M2161" s="20"/>
      <c r="N2161" s="39"/>
      <c r="O2161" s="20" t="s">
        <v>488</v>
      </c>
      <c r="P2161" s="20" t="s">
        <v>562</v>
      </c>
      <c r="Q2161" s="20" t="s">
        <v>1041</v>
      </c>
      <c r="R2161" s="20" t="s">
        <v>2825</v>
      </c>
      <c r="S2161" s="20">
        <v>30564611</v>
      </c>
      <c r="T2161" s="39"/>
      <c r="U2161" s="20"/>
      <c r="V2161" s="20"/>
      <c r="W2161" s="39"/>
      <c r="X2161" s="20"/>
      <c r="Y2161" s="20"/>
      <c r="Z2161" s="20"/>
      <c r="AA2161" s="39"/>
    </row>
    <row r="2162" spans="2:27" ht="15.75" customHeight="1">
      <c r="B2162" s="39"/>
      <c r="C2162" s="20"/>
      <c r="D2162" s="20"/>
      <c r="E2162" s="39"/>
      <c r="F2162" s="20"/>
      <c r="G2162" s="20"/>
      <c r="H2162" s="20"/>
      <c r="I2162" s="39"/>
      <c r="J2162" s="20"/>
      <c r="K2162" s="20"/>
      <c r="L2162" s="20"/>
      <c r="M2162" s="20"/>
      <c r="N2162" s="39"/>
      <c r="O2162" s="20" t="s">
        <v>488</v>
      </c>
      <c r="P2162" s="20" t="s">
        <v>562</v>
      </c>
      <c r="Q2162" s="20" t="s">
        <v>1041</v>
      </c>
      <c r="R2162" s="20" t="s">
        <v>2307</v>
      </c>
      <c r="S2162" s="20">
        <v>30564615</v>
      </c>
      <c r="T2162" s="39"/>
      <c r="U2162" s="20"/>
      <c r="V2162" s="20"/>
      <c r="W2162" s="39"/>
      <c r="X2162" s="20"/>
      <c r="Y2162" s="20"/>
      <c r="Z2162" s="20"/>
      <c r="AA2162" s="39"/>
    </row>
    <row r="2163" spans="2:27" ht="15.75" customHeight="1">
      <c r="B2163" s="39"/>
      <c r="C2163" s="20"/>
      <c r="D2163" s="20"/>
      <c r="E2163" s="39"/>
      <c r="F2163" s="20"/>
      <c r="G2163" s="20"/>
      <c r="H2163" s="20"/>
      <c r="I2163" s="39"/>
      <c r="J2163" s="20"/>
      <c r="K2163" s="20"/>
      <c r="L2163" s="20"/>
      <c r="M2163" s="20"/>
      <c r="N2163" s="39"/>
      <c r="O2163" s="20" t="s">
        <v>488</v>
      </c>
      <c r="P2163" s="20" t="s">
        <v>562</v>
      </c>
      <c r="Q2163" s="20" t="s">
        <v>1041</v>
      </c>
      <c r="R2163" s="20" t="s">
        <v>2826</v>
      </c>
      <c r="S2163" s="20">
        <v>30564623</v>
      </c>
      <c r="T2163" s="39"/>
      <c r="U2163" s="20"/>
      <c r="V2163" s="20"/>
      <c r="W2163" s="39"/>
      <c r="X2163" s="20"/>
      <c r="Y2163" s="20"/>
      <c r="Z2163" s="20"/>
      <c r="AA2163" s="39"/>
    </row>
    <row r="2164" spans="2:27" ht="15.75" customHeight="1">
      <c r="B2164" s="39"/>
      <c r="C2164" s="20"/>
      <c r="D2164" s="20"/>
      <c r="E2164" s="39"/>
      <c r="F2164" s="20"/>
      <c r="G2164" s="20"/>
      <c r="H2164" s="20"/>
      <c r="I2164" s="39"/>
      <c r="J2164" s="20"/>
      <c r="K2164" s="20"/>
      <c r="L2164" s="20"/>
      <c r="M2164" s="20"/>
      <c r="N2164" s="39"/>
      <c r="O2164" s="20" t="s">
        <v>488</v>
      </c>
      <c r="P2164" s="20" t="s">
        <v>562</v>
      </c>
      <c r="Q2164" s="20" t="s">
        <v>1041</v>
      </c>
      <c r="R2164" s="20" t="s">
        <v>2827</v>
      </c>
      <c r="S2164" s="20">
        <v>30564631</v>
      </c>
      <c r="T2164" s="39"/>
      <c r="U2164" s="20"/>
      <c r="V2164" s="20"/>
      <c r="W2164" s="39"/>
      <c r="X2164" s="20"/>
      <c r="Y2164" s="20"/>
      <c r="Z2164" s="20"/>
      <c r="AA2164" s="39"/>
    </row>
    <row r="2165" spans="2:27" ht="15.75" customHeight="1">
      <c r="B2165" s="39"/>
      <c r="C2165" s="20"/>
      <c r="D2165" s="20"/>
      <c r="E2165" s="39"/>
      <c r="F2165" s="20"/>
      <c r="G2165" s="20"/>
      <c r="H2165" s="20"/>
      <c r="I2165" s="39"/>
      <c r="J2165" s="20"/>
      <c r="K2165" s="20"/>
      <c r="L2165" s="20"/>
      <c r="M2165" s="20"/>
      <c r="N2165" s="39"/>
      <c r="O2165" s="20" t="s">
        <v>488</v>
      </c>
      <c r="P2165" s="20" t="s">
        <v>562</v>
      </c>
      <c r="Q2165" s="20" t="s">
        <v>1041</v>
      </c>
      <c r="R2165" s="20" t="s">
        <v>2828</v>
      </c>
      <c r="S2165" s="20">
        <v>30564639</v>
      </c>
      <c r="T2165" s="39"/>
      <c r="U2165" s="20"/>
      <c r="V2165" s="20"/>
      <c r="W2165" s="39"/>
      <c r="X2165" s="20"/>
      <c r="Y2165" s="20"/>
      <c r="Z2165" s="20"/>
      <c r="AA2165" s="39"/>
    </row>
    <row r="2166" spans="2:27" ht="15.75" customHeight="1">
      <c r="B2166" s="39"/>
      <c r="C2166" s="20"/>
      <c r="D2166" s="20"/>
      <c r="E2166" s="39"/>
      <c r="F2166" s="20"/>
      <c r="G2166" s="20"/>
      <c r="H2166" s="20"/>
      <c r="I2166" s="39"/>
      <c r="J2166" s="20"/>
      <c r="K2166" s="20"/>
      <c r="L2166" s="20"/>
      <c r="M2166" s="20"/>
      <c r="N2166" s="39"/>
      <c r="O2166" s="20" t="s">
        <v>488</v>
      </c>
      <c r="P2166" s="20" t="s">
        <v>562</v>
      </c>
      <c r="Q2166" s="20" t="s">
        <v>1041</v>
      </c>
      <c r="R2166" s="20" t="s">
        <v>2829</v>
      </c>
      <c r="S2166" s="20">
        <v>30564655</v>
      </c>
      <c r="T2166" s="39"/>
      <c r="U2166" s="20"/>
      <c r="V2166" s="20"/>
      <c r="W2166" s="39"/>
      <c r="X2166" s="20"/>
      <c r="Y2166" s="20"/>
      <c r="Z2166" s="20"/>
      <c r="AA2166" s="39"/>
    </row>
    <row r="2167" spans="2:27" ht="15.75" customHeight="1">
      <c r="B2167" s="39"/>
      <c r="C2167" s="20"/>
      <c r="D2167" s="20"/>
      <c r="E2167" s="39"/>
      <c r="F2167" s="20"/>
      <c r="G2167" s="20"/>
      <c r="H2167" s="20"/>
      <c r="I2167" s="39"/>
      <c r="J2167" s="20"/>
      <c r="K2167" s="20"/>
      <c r="L2167" s="20"/>
      <c r="M2167" s="20"/>
      <c r="N2167" s="39"/>
      <c r="O2167" s="20" t="s">
        <v>488</v>
      </c>
      <c r="P2167" s="20" t="s">
        <v>562</v>
      </c>
      <c r="Q2167" s="20" t="s">
        <v>1041</v>
      </c>
      <c r="R2167" s="20" t="s">
        <v>2483</v>
      </c>
      <c r="S2167" s="20">
        <v>30564671</v>
      </c>
      <c r="T2167" s="39"/>
      <c r="U2167" s="20"/>
      <c r="V2167" s="20"/>
      <c r="W2167" s="39"/>
      <c r="X2167" s="20"/>
      <c r="Y2167" s="20"/>
      <c r="Z2167" s="20"/>
      <c r="AA2167" s="39"/>
    </row>
    <row r="2168" spans="2:27" ht="15.75" customHeight="1">
      <c r="B2168" s="39"/>
      <c r="C2168" s="20"/>
      <c r="D2168" s="20"/>
      <c r="E2168" s="39"/>
      <c r="F2168" s="20"/>
      <c r="G2168" s="20"/>
      <c r="H2168" s="20"/>
      <c r="I2168" s="39"/>
      <c r="J2168" s="20"/>
      <c r="K2168" s="20"/>
      <c r="L2168" s="20"/>
      <c r="M2168" s="20"/>
      <c r="N2168" s="39"/>
      <c r="O2168" s="20" t="s">
        <v>488</v>
      </c>
      <c r="P2168" s="20" t="s">
        <v>562</v>
      </c>
      <c r="Q2168" s="20" t="s">
        <v>1041</v>
      </c>
      <c r="R2168" s="20" t="s">
        <v>2830</v>
      </c>
      <c r="S2168" s="20">
        <v>30564699</v>
      </c>
      <c r="T2168" s="39"/>
      <c r="U2168" s="20"/>
      <c r="V2168" s="20"/>
      <c r="W2168" s="39"/>
      <c r="X2168" s="20"/>
      <c r="Y2168" s="20"/>
      <c r="Z2168" s="20"/>
      <c r="AA2168" s="39"/>
    </row>
    <row r="2169" spans="2:27" ht="15.75" customHeight="1">
      <c r="B2169" s="39"/>
      <c r="C2169" s="20"/>
      <c r="D2169" s="20"/>
      <c r="E2169" s="39"/>
      <c r="F2169" s="20"/>
      <c r="G2169" s="20"/>
      <c r="H2169" s="20"/>
      <c r="I2169" s="39"/>
      <c r="J2169" s="20"/>
      <c r="K2169" s="20"/>
      <c r="L2169" s="20"/>
      <c r="M2169" s="20"/>
      <c r="N2169" s="39"/>
      <c r="O2169" s="20" t="s">
        <v>488</v>
      </c>
      <c r="P2169" s="20" t="s">
        <v>562</v>
      </c>
      <c r="Q2169" s="20" t="s">
        <v>1041</v>
      </c>
      <c r="R2169" s="20" t="s">
        <v>1050</v>
      </c>
      <c r="S2169" s="20">
        <v>30564687</v>
      </c>
      <c r="T2169" s="39"/>
      <c r="U2169" s="20"/>
      <c r="V2169" s="20"/>
      <c r="W2169" s="39"/>
      <c r="X2169" s="20"/>
      <c r="Y2169" s="20"/>
      <c r="Z2169" s="20"/>
      <c r="AA2169" s="39"/>
    </row>
    <row r="2170" spans="2:27" ht="15.75" customHeight="1">
      <c r="B2170" s="39"/>
      <c r="C2170" s="20"/>
      <c r="D2170" s="20"/>
      <c r="E2170" s="39"/>
      <c r="F2170" s="20"/>
      <c r="G2170" s="20"/>
      <c r="H2170" s="20"/>
      <c r="I2170" s="39"/>
      <c r="J2170" s="20"/>
      <c r="K2170" s="20"/>
      <c r="L2170" s="20"/>
      <c r="M2170" s="20"/>
      <c r="N2170" s="39"/>
      <c r="O2170" s="20" t="s">
        <v>488</v>
      </c>
      <c r="P2170" s="20" t="s">
        <v>562</v>
      </c>
      <c r="Q2170" s="20" t="s">
        <v>1041</v>
      </c>
      <c r="R2170" s="20" t="s">
        <v>2831</v>
      </c>
      <c r="S2170" s="20">
        <v>30564694</v>
      </c>
      <c r="T2170" s="39"/>
      <c r="U2170" s="20"/>
      <c r="V2170" s="20"/>
      <c r="W2170" s="39"/>
      <c r="X2170" s="20"/>
      <c r="Y2170" s="20"/>
      <c r="Z2170" s="20"/>
      <c r="AA2170" s="39"/>
    </row>
    <row r="2171" spans="2:27" ht="15.75" customHeight="1">
      <c r="B2171" s="39"/>
      <c r="C2171" s="20"/>
      <c r="D2171" s="20"/>
      <c r="E2171" s="39"/>
      <c r="F2171" s="20"/>
      <c r="G2171" s="20"/>
      <c r="H2171" s="20"/>
      <c r="I2171" s="39"/>
      <c r="J2171" s="20"/>
      <c r="K2171" s="20"/>
      <c r="L2171" s="20"/>
      <c r="M2171" s="20"/>
      <c r="N2171" s="39"/>
      <c r="O2171" s="20" t="s">
        <v>488</v>
      </c>
      <c r="P2171" s="20" t="s">
        <v>562</v>
      </c>
      <c r="Q2171" s="20" t="s">
        <v>1043</v>
      </c>
      <c r="R2171" s="20" t="s">
        <v>2832</v>
      </c>
      <c r="S2171" s="20">
        <v>30567019</v>
      </c>
      <c r="T2171" s="39"/>
      <c r="U2171" s="20"/>
      <c r="V2171" s="20"/>
      <c r="W2171" s="39"/>
      <c r="X2171" s="20"/>
      <c r="Y2171" s="20"/>
      <c r="Z2171" s="20"/>
      <c r="AA2171" s="39"/>
    </row>
    <row r="2172" spans="2:27" ht="15.75" customHeight="1">
      <c r="B2172" s="39"/>
      <c r="C2172" s="20"/>
      <c r="D2172" s="20"/>
      <c r="E2172" s="39"/>
      <c r="F2172" s="20"/>
      <c r="G2172" s="20"/>
      <c r="H2172" s="20"/>
      <c r="I2172" s="39"/>
      <c r="J2172" s="20"/>
      <c r="K2172" s="20"/>
      <c r="L2172" s="20"/>
      <c r="M2172" s="20"/>
      <c r="N2172" s="39"/>
      <c r="O2172" s="20" t="s">
        <v>488</v>
      </c>
      <c r="P2172" s="20" t="s">
        <v>562</v>
      </c>
      <c r="Q2172" s="20" t="s">
        <v>1043</v>
      </c>
      <c r="R2172" s="20" t="s">
        <v>2833</v>
      </c>
      <c r="S2172" s="20">
        <v>30567028</v>
      </c>
      <c r="T2172" s="39"/>
      <c r="U2172" s="20"/>
      <c r="V2172" s="20"/>
      <c r="W2172" s="39"/>
      <c r="X2172" s="20"/>
      <c r="Y2172" s="20"/>
      <c r="Z2172" s="20"/>
      <c r="AA2172" s="39"/>
    </row>
    <row r="2173" spans="2:27" ht="15.75" customHeight="1">
      <c r="B2173" s="39"/>
      <c r="C2173" s="20"/>
      <c r="D2173" s="20"/>
      <c r="E2173" s="39"/>
      <c r="F2173" s="20"/>
      <c r="G2173" s="20"/>
      <c r="H2173" s="20"/>
      <c r="I2173" s="39"/>
      <c r="J2173" s="20"/>
      <c r="K2173" s="20"/>
      <c r="L2173" s="20"/>
      <c r="M2173" s="20"/>
      <c r="N2173" s="39"/>
      <c r="O2173" s="20" t="s">
        <v>488</v>
      </c>
      <c r="P2173" s="20" t="s">
        <v>562</v>
      </c>
      <c r="Q2173" s="20" t="s">
        <v>1043</v>
      </c>
      <c r="R2173" s="20" t="s">
        <v>2834</v>
      </c>
      <c r="S2173" s="20">
        <v>30567038</v>
      </c>
      <c r="T2173" s="39"/>
      <c r="U2173" s="20"/>
      <c r="V2173" s="20"/>
      <c r="W2173" s="39"/>
      <c r="X2173" s="20"/>
      <c r="Y2173" s="20"/>
      <c r="Z2173" s="20"/>
      <c r="AA2173" s="39"/>
    </row>
    <row r="2174" spans="2:27" ht="15.75" customHeight="1">
      <c r="B2174" s="39"/>
      <c r="C2174" s="20"/>
      <c r="D2174" s="20"/>
      <c r="E2174" s="39"/>
      <c r="F2174" s="20"/>
      <c r="G2174" s="20"/>
      <c r="H2174" s="20"/>
      <c r="I2174" s="39"/>
      <c r="J2174" s="20"/>
      <c r="K2174" s="20"/>
      <c r="L2174" s="20"/>
      <c r="M2174" s="20"/>
      <c r="N2174" s="39"/>
      <c r="O2174" s="20" t="s">
        <v>488</v>
      </c>
      <c r="P2174" s="20" t="s">
        <v>562</v>
      </c>
      <c r="Q2174" s="20" t="s">
        <v>1043</v>
      </c>
      <c r="R2174" s="20" t="s">
        <v>2835</v>
      </c>
      <c r="S2174" s="20">
        <v>30567057</v>
      </c>
      <c r="T2174" s="39"/>
      <c r="U2174" s="20"/>
      <c r="V2174" s="20"/>
      <c r="W2174" s="39"/>
      <c r="X2174" s="20"/>
      <c r="Y2174" s="20"/>
      <c r="Z2174" s="20"/>
      <c r="AA2174" s="39"/>
    </row>
    <row r="2175" spans="2:27" ht="15.75" customHeight="1">
      <c r="B2175" s="39"/>
      <c r="C2175" s="20"/>
      <c r="D2175" s="20"/>
      <c r="E2175" s="39"/>
      <c r="F2175" s="20"/>
      <c r="G2175" s="20"/>
      <c r="H2175" s="20"/>
      <c r="I2175" s="39"/>
      <c r="J2175" s="20"/>
      <c r="K2175" s="20"/>
      <c r="L2175" s="20"/>
      <c r="M2175" s="20"/>
      <c r="N2175" s="39"/>
      <c r="O2175" s="20" t="s">
        <v>488</v>
      </c>
      <c r="P2175" s="20" t="s">
        <v>562</v>
      </c>
      <c r="Q2175" s="20" t="s">
        <v>1043</v>
      </c>
      <c r="R2175" s="20" t="s">
        <v>1221</v>
      </c>
      <c r="S2175" s="20">
        <v>30567047</v>
      </c>
      <c r="T2175" s="39"/>
      <c r="U2175" s="20"/>
      <c r="V2175" s="20"/>
      <c r="W2175" s="39"/>
      <c r="X2175" s="20"/>
      <c r="Y2175" s="20"/>
      <c r="Z2175" s="20"/>
      <c r="AA2175" s="39"/>
    </row>
    <row r="2176" spans="2:27" ht="15.75" customHeight="1">
      <c r="B2176" s="39"/>
      <c r="C2176" s="20"/>
      <c r="D2176" s="20"/>
      <c r="E2176" s="39"/>
      <c r="F2176" s="20"/>
      <c r="G2176" s="20"/>
      <c r="H2176" s="20"/>
      <c r="I2176" s="39"/>
      <c r="J2176" s="20"/>
      <c r="K2176" s="20"/>
      <c r="L2176" s="20"/>
      <c r="M2176" s="20"/>
      <c r="N2176" s="39"/>
      <c r="O2176" s="20" t="s">
        <v>488</v>
      </c>
      <c r="P2176" s="20" t="s">
        <v>562</v>
      </c>
      <c r="Q2176" s="20" t="s">
        <v>1043</v>
      </c>
      <c r="R2176" s="20" t="s">
        <v>2836</v>
      </c>
      <c r="S2176" s="20">
        <v>30567066</v>
      </c>
      <c r="T2176" s="39"/>
      <c r="U2176" s="20"/>
      <c r="V2176" s="20"/>
      <c r="W2176" s="39"/>
      <c r="X2176" s="20"/>
      <c r="Y2176" s="20"/>
      <c r="Z2176" s="20"/>
      <c r="AA2176" s="39"/>
    </row>
    <row r="2177" spans="2:27" ht="15.75" customHeight="1">
      <c r="B2177" s="39"/>
      <c r="C2177" s="20"/>
      <c r="D2177" s="20"/>
      <c r="E2177" s="39"/>
      <c r="F2177" s="20"/>
      <c r="G2177" s="20"/>
      <c r="H2177" s="20"/>
      <c r="I2177" s="39"/>
      <c r="J2177" s="20"/>
      <c r="K2177" s="20"/>
      <c r="L2177" s="20"/>
      <c r="M2177" s="20"/>
      <c r="N2177" s="39"/>
      <c r="O2177" s="20" t="s">
        <v>488</v>
      </c>
      <c r="P2177" s="20" t="s">
        <v>562</v>
      </c>
      <c r="Q2177" s="20" t="s">
        <v>1043</v>
      </c>
      <c r="R2177" s="20" t="s">
        <v>2837</v>
      </c>
      <c r="S2177" s="20">
        <v>30567076</v>
      </c>
      <c r="T2177" s="39"/>
      <c r="U2177" s="20"/>
      <c r="V2177" s="20"/>
      <c r="W2177" s="39"/>
      <c r="X2177" s="20"/>
      <c r="Y2177" s="20"/>
      <c r="Z2177" s="20"/>
      <c r="AA2177" s="39"/>
    </row>
    <row r="2178" spans="2:27" ht="15.75" customHeight="1">
      <c r="B2178" s="39"/>
      <c r="C2178" s="20"/>
      <c r="D2178" s="20"/>
      <c r="E2178" s="39"/>
      <c r="F2178" s="20"/>
      <c r="G2178" s="20"/>
      <c r="H2178" s="20"/>
      <c r="I2178" s="39"/>
      <c r="J2178" s="20"/>
      <c r="K2178" s="20"/>
      <c r="L2178" s="20"/>
      <c r="M2178" s="20"/>
      <c r="N2178" s="39"/>
      <c r="O2178" s="20" t="s">
        <v>488</v>
      </c>
      <c r="P2178" s="20" t="s">
        <v>562</v>
      </c>
      <c r="Q2178" s="20" t="s">
        <v>1043</v>
      </c>
      <c r="R2178" s="20" t="s">
        <v>1043</v>
      </c>
      <c r="S2178" s="20">
        <v>30567085</v>
      </c>
      <c r="T2178" s="39"/>
      <c r="U2178" s="20"/>
      <c r="V2178" s="20"/>
      <c r="W2178" s="39"/>
      <c r="X2178" s="20"/>
      <c r="Y2178" s="20"/>
      <c r="Z2178" s="20"/>
      <c r="AA2178" s="39"/>
    </row>
    <row r="2179" spans="2:27" ht="15.75" customHeight="1">
      <c r="B2179" s="39"/>
      <c r="C2179" s="20"/>
      <c r="D2179" s="20"/>
      <c r="E2179" s="39"/>
      <c r="F2179" s="20"/>
      <c r="G2179" s="20"/>
      <c r="H2179" s="20"/>
      <c r="I2179" s="39"/>
      <c r="J2179" s="20"/>
      <c r="K2179" s="20"/>
      <c r="L2179" s="20"/>
      <c r="M2179" s="20"/>
      <c r="N2179" s="39"/>
      <c r="O2179" s="20" t="s">
        <v>488</v>
      </c>
      <c r="P2179" s="20" t="s">
        <v>562</v>
      </c>
      <c r="Q2179" s="20" t="s">
        <v>1043</v>
      </c>
      <c r="R2179" s="20" t="s">
        <v>2838</v>
      </c>
      <c r="S2179" s="20">
        <v>30567095</v>
      </c>
      <c r="T2179" s="39"/>
      <c r="U2179" s="20"/>
      <c r="V2179" s="20"/>
      <c r="W2179" s="39"/>
      <c r="X2179" s="20"/>
      <c r="Y2179" s="20"/>
      <c r="Z2179" s="20"/>
      <c r="AA2179" s="39"/>
    </row>
    <row r="2180" spans="2:27" ht="15.75" customHeight="1">
      <c r="B2180" s="39"/>
      <c r="C2180" s="20"/>
      <c r="D2180" s="20"/>
      <c r="E2180" s="39"/>
      <c r="F2180" s="20"/>
      <c r="G2180" s="20"/>
      <c r="H2180" s="20"/>
      <c r="I2180" s="39"/>
      <c r="J2180" s="20"/>
      <c r="K2180" s="20"/>
      <c r="L2180" s="20"/>
      <c r="M2180" s="20"/>
      <c r="N2180" s="39"/>
      <c r="O2180" s="20" t="s">
        <v>488</v>
      </c>
      <c r="P2180" s="20" t="s">
        <v>562</v>
      </c>
      <c r="Q2180" s="20" t="s">
        <v>1045</v>
      </c>
      <c r="R2180" s="20" t="s">
        <v>2839</v>
      </c>
      <c r="S2180" s="20">
        <v>30567811</v>
      </c>
      <c r="T2180" s="39"/>
      <c r="U2180" s="20"/>
      <c r="V2180" s="20"/>
      <c r="W2180" s="39"/>
      <c r="X2180" s="20"/>
      <c r="Y2180" s="20"/>
      <c r="Z2180" s="20"/>
      <c r="AA2180" s="39"/>
    </row>
    <row r="2181" spans="2:27" ht="15.75" customHeight="1">
      <c r="B2181" s="39"/>
      <c r="C2181" s="20"/>
      <c r="D2181" s="20"/>
      <c r="E2181" s="39"/>
      <c r="F2181" s="20"/>
      <c r="G2181" s="20"/>
      <c r="H2181" s="20"/>
      <c r="I2181" s="39"/>
      <c r="J2181" s="20"/>
      <c r="K2181" s="20"/>
      <c r="L2181" s="20"/>
      <c r="M2181" s="20"/>
      <c r="N2181" s="39"/>
      <c r="O2181" s="20" t="s">
        <v>488</v>
      </c>
      <c r="P2181" s="20" t="s">
        <v>562</v>
      </c>
      <c r="Q2181" s="20" t="s">
        <v>1045</v>
      </c>
      <c r="R2181" s="20" t="s">
        <v>2840</v>
      </c>
      <c r="S2181" s="20">
        <v>30567823</v>
      </c>
      <c r="T2181" s="39"/>
      <c r="U2181" s="20"/>
      <c r="V2181" s="20"/>
      <c r="W2181" s="39"/>
      <c r="X2181" s="20"/>
      <c r="Y2181" s="20"/>
      <c r="Z2181" s="20"/>
      <c r="AA2181" s="39"/>
    </row>
    <row r="2182" spans="2:27" ht="15.75" customHeight="1">
      <c r="B2182" s="39"/>
      <c r="C2182" s="20"/>
      <c r="D2182" s="20"/>
      <c r="E2182" s="39"/>
      <c r="F2182" s="20"/>
      <c r="G2182" s="20"/>
      <c r="H2182" s="20"/>
      <c r="I2182" s="39"/>
      <c r="J2182" s="20"/>
      <c r="K2182" s="20"/>
      <c r="L2182" s="20"/>
      <c r="M2182" s="20"/>
      <c r="N2182" s="39"/>
      <c r="O2182" s="20" t="s">
        <v>488</v>
      </c>
      <c r="P2182" s="20" t="s">
        <v>562</v>
      </c>
      <c r="Q2182" s="20" t="s">
        <v>1045</v>
      </c>
      <c r="R2182" s="20" t="s">
        <v>1045</v>
      </c>
      <c r="S2182" s="20">
        <v>30567847</v>
      </c>
      <c r="T2182" s="39"/>
      <c r="U2182" s="20"/>
      <c r="V2182" s="20"/>
      <c r="W2182" s="39"/>
      <c r="X2182" s="20"/>
      <c r="Y2182" s="20"/>
      <c r="Z2182" s="20"/>
      <c r="AA2182" s="39"/>
    </row>
    <row r="2183" spans="2:27" ht="15.75" customHeight="1">
      <c r="B2183" s="39"/>
      <c r="C2183" s="20"/>
      <c r="D2183" s="20"/>
      <c r="E2183" s="39"/>
      <c r="F2183" s="20"/>
      <c r="G2183" s="20"/>
      <c r="H2183" s="20"/>
      <c r="I2183" s="39"/>
      <c r="J2183" s="20"/>
      <c r="K2183" s="20"/>
      <c r="L2183" s="20"/>
      <c r="M2183" s="20"/>
      <c r="N2183" s="39"/>
      <c r="O2183" s="20" t="s">
        <v>488</v>
      </c>
      <c r="P2183" s="20" t="s">
        <v>562</v>
      </c>
      <c r="Q2183" s="20" t="s">
        <v>1045</v>
      </c>
      <c r="R2183" s="20" t="s">
        <v>2406</v>
      </c>
      <c r="S2183" s="20">
        <v>30567835</v>
      </c>
      <c r="T2183" s="39"/>
      <c r="U2183" s="20"/>
      <c r="V2183" s="20"/>
      <c r="W2183" s="39"/>
      <c r="X2183" s="20"/>
      <c r="Y2183" s="20"/>
      <c r="Z2183" s="20"/>
      <c r="AA2183" s="39"/>
    </row>
    <row r="2184" spans="2:27" ht="15.75" customHeight="1">
      <c r="B2184" s="39"/>
      <c r="C2184" s="20"/>
      <c r="D2184" s="20"/>
      <c r="E2184" s="39"/>
      <c r="F2184" s="20"/>
      <c r="G2184" s="20"/>
      <c r="H2184" s="20"/>
      <c r="I2184" s="39"/>
      <c r="J2184" s="20"/>
      <c r="K2184" s="20"/>
      <c r="L2184" s="20"/>
      <c r="M2184" s="20"/>
      <c r="N2184" s="39"/>
      <c r="O2184" s="20" t="s">
        <v>488</v>
      </c>
      <c r="P2184" s="20" t="s">
        <v>562</v>
      </c>
      <c r="Q2184" s="20" t="s">
        <v>1045</v>
      </c>
      <c r="R2184" s="20" t="s">
        <v>2841</v>
      </c>
      <c r="S2184" s="20">
        <v>30567859</v>
      </c>
      <c r="T2184" s="39"/>
      <c r="U2184" s="20"/>
      <c r="V2184" s="20"/>
      <c r="W2184" s="39"/>
      <c r="X2184" s="20"/>
      <c r="Y2184" s="20"/>
      <c r="Z2184" s="20"/>
      <c r="AA2184" s="39"/>
    </row>
    <row r="2185" spans="2:27" ht="15.75" customHeight="1">
      <c r="B2185" s="39"/>
      <c r="C2185" s="20"/>
      <c r="D2185" s="20"/>
      <c r="E2185" s="39"/>
      <c r="F2185" s="20"/>
      <c r="G2185" s="20"/>
      <c r="H2185" s="20"/>
      <c r="I2185" s="39"/>
      <c r="J2185" s="20"/>
      <c r="K2185" s="20"/>
      <c r="L2185" s="20"/>
      <c r="M2185" s="20"/>
      <c r="N2185" s="39"/>
      <c r="O2185" s="20" t="s">
        <v>488</v>
      </c>
      <c r="P2185" s="20" t="s">
        <v>562</v>
      </c>
      <c r="Q2185" s="20" t="s">
        <v>1045</v>
      </c>
      <c r="R2185" s="20" t="s">
        <v>2842</v>
      </c>
      <c r="S2185" s="20">
        <v>30567871</v>
      </c>
      <c r="T2185" s="39"/>
      <c r="U2185" s="20"/>
      <c r="V2185" s="20"/>
      <c r="W2185" s="39"/>
      <c r="X2185" s="20"/>
      <c r="Y2185" s="20"/>
      <c r="Z2185" s="20"/>
      <c r="AA2185" s="39"/>
    </row>
    <row r="2186" spans="2:27" ht="15.75" customHeight="1">
      <c r="B2186" s="39"/>
      <c r="C2186" s="20"/>
      <c r="D2186" s="20"/>
      <c r="E2186" s="39"/>
      <c r="F2186" s="20"/>
      <c r="G2186" s="20"/>
      <c r="H2186" s="20"/>
      <c r="I2186" s="39"/>
      <c r="J2186" s="20"/>
      <c r="K2186" s="20"/>
      <c r="L2186" s="20"/>
      <c r="M2186" s="20"/>
      <c r="N2186" s="39"/>
      <c r="O2186" s="20" t="s">
        <v>488</v>
      </c>
      <c r="P2186" s="20" t="s">
        <v>562</v>
      </c>
      <c r="Q2186" s="20" t="s">
        <v>1045</v>
      </c>
      <c r="R2186" s="20" t="s">
        <v>2843</v>
      </c>
      <c r="S2186" s="20">
        <v>30567883</v>
      </c>
      <c r="T2186" s="39"/>
      <c r="U2186" s="20"/>
      <c r="V2186" s="20"/>
      <c r="W2186" s="39"/>
      <c r="X2186" s="20"/>
      <c r="Y2186" s="20"/>
      <c r="Z2186" s="20"/>
      <c r="AA2186" s="39"/>
    </row>
    <row r="2187" spans="2:27" ht="15.75" customHeight="1">
      <c r="B2187" s="39"/>
      <c r="C2187" s="20"/>
      <c r="D2187" s="20"/>
      <c r="E2187" s="39"/>
      <c r="F2187" s="20"/>
      <c r="G2187" s="20"/>
      <c r="H2187" s="20"/>
      <c r="I2187" s="39"/>
      <c r="J2187" s="20"/>
      <c r="K2187" s="20"/>
      <c r="L2187" s="20"/>
      <c r="M2187" s="20"/>
      <c r="N2187" s="39"/>
      <c r="O2187" s="20" t="s">
        <v>488</v>
      </c>
      <c r="P2187" s="20" t="s">
        <v>562</v>
      </c>
      <c r="Q2187" s="20" t="s">
        <v>1047</v>
      </c>
      <c r="R2187" s="20" t="s">
        <v>2844</v>
      </c>
      <c r="S2187" s="20">
        <v>30568217</v>
      </c>
      <c r="T2187" s="39"/>
      <c r="U2187" s="20"/>
      <c r="V2187" s="20"/>
      <c r="W2187" s="39"/>
      <c r="X2187" s="20"/>
      <c r="Y2187" s="20"/>
      <c r="Z2187" s="20"/>
      <c r="AA2187" s="39"/>
    </row>
    <row r="2188" spans="2:27" ht="15.75" customHeight="1">
      <c r="B2188" s="39"/>
      <c r="C2188" s="20"/>
      <c r="D2188" s="20"/>
      <c r="E2188" s="39"/>
      <c r="F2188" s="20"/>
      <c r="G2188" s="20"/>
      <c r="H2188" s="20"/>
      <c r="I2188" s="39"/>
      <c r="J2188" s="20"/>
      <c r="K2188" s="20"/>
      <c r="L2188" s="20"/>
      <c r="M2188" s="20"/>
      <c r="N2188" s="39"/>
      <c r="O2188" s="20" t="s">
        <v>488</v>
      </c>
      <c r="P2188" s="20" t="s">
        <v>562</v>
      </c>
      <c r="Q2188" s="20" t="s">
        <v>1047</v>
      </c>
      <c r="R2188" s="20" t="s">
        <v>2816</v>
      </c>
      <c r="S2188" s="20">
        <v>30568219</v>
      </c>
      <c r="T2188" s="39"/>
      <c r="U2188" s="20"/>
      <c r="V2188" s="20"/>
      <c r="W2188" s="39"/>
      <c r="X2188" s="20"/>
      <c r="Y2188" s="20"/>
      <c r="Z2188" s="20"/>
      <c r="AA2188" s="39"/>
    </row>
    <row r="2189" spans="2:27" ht="15.75" customHeight="1">
      <c r="B2189" s="39"/>
      <c r="C2189" s="20"/>
      <c r="D2189" s="20"/>
      <c r="E2189" s="39"/>
      <c r="F2189" s="20"/>
      <c r="G2189" s="20"/>
      <c r="H2189" s="20"/>
      <c r="I2189" s="39"/>
      <c r="J2189" s="20"/>
      <c r="K2189" s="20"/>
      <c r="L2189" s="20"/>
      <c r="M2189" s="20"/>
      <c r="N2189" s="39"/>
      <c r="O2189" s="20" t="s">
        <v>488</v>
      </c>
      <c r="P2189" s="20" t="s">
        <v>562</v>
      </c>
      <c r="Q2189" s="20" t="s">
        <v>1047</v>
      </c>
      <c r="R2189" s="20" t="s">
        <v>2845</v>
      </c>
      <c r="S2189" s="20">
        <v>30568225</v>
      </c>
      <c r="T2189" s="39"/>
      <c r="U2189" s="20"/>
      <c r="V2189" s="20"/>
      <c r="W2189" s="39"/>
      <c r="X2189" s="20"/>
      <c r="Y2189" s="20"/>
      <c r="Z2189" s="20"/>
      <c r="AA2189" s="39"/>
    </row>
    <row r="2190" spans="2:27" ht="15.75" customHeight="1">
      <c r="B2190" s="39"/>
      <c r="C2190" s="20"/>
      <c r="D2190" s="20"/>
      <c r="E2190" s="39"/>
      <c r="F2190" s="20"/>
      <c r="G2190" s="20"/>
      <c r="H2190" s="20"/>
      <c r="I2190" s="39"/>
      <c r="J2190" s="20"/>
      <c r="K2190" s="20"/>
      <c r="L2190" s="20"/>
      <c r="M2190" s="20"/>
      <c r="N2190" s="39"/>
      <c r="O2190" s="20" t="s">
        <v>488</v>
      </c>
      <c r="P2190" s="20" t="s">
        <v>562</v>
      </c>
      <c r="Q2190" s="20" t="s">
        <v>1047</v>
      </c>
      <c r="R2190" s="20" t="s">
        <v>2846</v>
      </c>
      <c r="S2190" s="20">
        <v>30568234</v>
      </c>
      <c r="T2190" s="39"/>
      <c r="U2190" s="20"/>
      <c r="V2190" s="20"/>
      <c r="W2190" s="39"/>
      <c r="X2190" s="20"/>
      <c r="Y2190" s="20"/>
      <c r="Z2190" s="20"/>
      <c r="AA2190" s="39"/>
    </row>
    <row r="2191" spans="2:27" ht="15.75" customHeight="1">
      <c r="B2191" s="39"/>
      <c r="C2191" s="20"/>
      <c r="D2191" s="20"/>
      <c r="E2191" s="39"/>
      <c r="F2191" s="20"/>
      <c r="G2191" s="20"/>
      <c r="H2191" s="20"/>
      <c r="I2191" s="39"/>
      <c r="J2191" s="20"/>
      <c r="K2191" s="20"/>
      <c r="L2191" s="20"/>
      <c r="M2191" s="20"/>
      <c r="N2191" s="39"/>
      <c r="O2191" s="20" t="s">
        <v>488</v>
      </c>
      <c r="P2191" s="20" t="s">
        <v>562</v>
      </c>
      <c r="Q2191" s="20" t="s">
        <v>1047</v>
      </c>
      <c r="R2191" s="20" t="s">
        <v>2847</v>
      </c>
      <c r="S2191" s="20">
        <v>30568243</v>
      </c>
      <c r="T2191" s="39"/>
      <c r="U2191" s="20"/>
      <c r="V2191" s="20"/>
      <c r="W2191" s="39"/>
      <c r="X2191" s="20"/>
      <c r="Y2191" s="20"/>
      <c r="Z2191" s="20"/>
      <c r="AA2191" s="39"/>
    </row>
    <row r="2192" spans="2:27" ht="15.75" customHeight="1">
      <c r="B2192" s="39"/>
      <c r="C2192" s="20"/>
      <c r="D2192" s="20"/>
      <c r="E2192" s="39"/>
      <c r="F2192" s="20"/>
      <c r="G2192" s="20"/>
      <c r="H2192" s="20"/>
      <c r="I2192" s="39"/>
      <c r="J2192" s="20"/>
      <c r="K2192" s="20"/>
      <c r="L2192" s="20"/>
      <c r="M2192" s="20"/>
      <c r="N2192" s="39"/>
      <c r="O2192" s="20" t="s">
        <v>488</v>
      </c>
      <c r="P2192" s="20" t="s">
        <v>562</v>
      </c>
      <c r="Q2192" s="20" t="s">
        <v>1047</v>
      </c>
      <c r="R2192" s="20" t="s">
        <v>2848</v>
      </c>
      <c r="S2192" s="20">
        <v>30568260</v>
      </c>
      <c r="T2192" s="39"/>
      <c r="U2192" s="20"/>
      <c r="V2192" s="20"/>
      <c r="W2192" s="39"/>
      <c r="X2192" s="20"/>
      <c r="Y2192" s="20"/>
      <c r="Z2192" s="20"/>
      <c r="AA2192" s="39"/>
    </row>
    <row r="2193" spans="2:27" ht="15.75" customHeight="1">
      <c r="B2193" s="39"/>
      <c r="C2193" s="20"/>
      <c r="D2193" s="20"/>
      <c r="E2193" s="39"/>
      <c r="F2193" s="20"/>
      <c r="G2193" s="20"/>
      <c r="H2193" s="20"/>
      <c r="I2193" s="39"/>
      <c r="J2193" s="20"/>
      <c r="K2193" s="20"/>
      <c r="L2193" s="20"/>
      <c r="M2193" s="20"/>
      <c r="N2193" s="39"/>
      <c r="O2193" s="20" t="s">
        <v>488</v>
      </c>
      <c r="P2193" s="20" t="s">
        <v>562</v>
      </c>
      <c r="Q2193" s="20" t="s">
        <v>1047</v>
      </c>
      <c r="R2193" s="20" t="s">
        <v>2849</v>
      </c>
      <c r="S2193" s="20">
        <v>30568269</v>
      </c>
      <c r="T2193" s="39"/>
      <c r="U2193" s="20"/>
      <c r="V2193" s="20"/>
      <c r="W2193" s="39"/>
      <c r="X2193" s="20"/>
      <c r="Y2193" s="20"/>
      <c r="Z2193" s="20"/>
      <c r="AA2193" s="39"/>
    </row>
    <row r="2194" spans="2:27" ht="15.75" customHeight="1">
      <c r="B2194" s="39"/>
      <c r="C2194" s="20"/>
      <c r="D2194" s="20"/>
      <c r="E2194" s="39"/>
      <c r="F2194" s="20"/>
      <c r="G2194" s="20"/>
      <c r="H2194" s="20"/>
      <c r="I2194" s="39"/>
      <c r="J2194" s="20"/>
      <c r="K2194" s="20"/>
      <c r="L2194" s="20"/>
      <c r="M2194" s="20"/>
      <c r="N2194" s="39"/>
      <c r="O2194" s="20" t="s">
        <v>488</v>
      </c>
      <c r="P2194" s="20" t="s">
        <v>562</v>
      </c>
      <c r="Q2194" s="20" t="s">
        <v>1047</v>
      </c>
      <c r="R2194" s="20" t="s">
        <v>2850</v>
      </c>
      <c r="S2194" s="20">
        <v>30568251</v>
      </c>
      <c r="T2194" s="39"/>
      <c r="U2194" s="20"/>
      <c r="V2194" s="20"/>
      <c r="W2194" s="39"/>
      <c r="X2194" s="20"/>
      <c r="Y2194" s="20"/>
      <c r="Z2194" s="20"/>
      <c r="AA2194" s="39"/>
    </row>
    <row r="2195" spans="2:27" ht="15.75" customHeight="1">
      <c r="B2195" s="39"/>
      <c r="C2195" s="20"/>
      <c r="D2195" s="20"/>
      <c r="E2195" s="39"/>
      <c r="F2195" s="20"/>
      <c r="G2195" s="20"/>
      <c r="H2195" s="20"/>
      <c r="I2195" s="39"/>
      <c r="J2195" s="20"/>
      <c r="K2195" s="20"/>
      <c r="L2195" s="20"/>
      <c r="M2195" s="20"/>
      <c r="N2195" s="39"/>
      <c r="O2195" s="20" t="s">
        <v>488</v>
      </c>
      <c r="P2195" s="20" t="s">
        <v>562</v>
      </c>
      <c r="Q2195" s="20" t="s">
        <v>1047</v>
      </c>
      <c r="R2195" s="20" t="s">
        <v>2851</v>
      </c>
      <c r="S2195" s="20">
        <v>30568277</v>
      </c>
      <c r="T2195" s="39"/>
      <c r="U2195" s="20"/>
      <c r="V2195" s="20"/>
      <c r="W2195" s="39"/>
      <c r="X2195" s="20"/>
      <c r="Y2195" s="20"/>
      <c r="Z2195" s="20"/>
      <c r="AA2195" s="39"/>
    </row>
    <row r="2196" spans="2:27" ht="15.75" customHeight="1">
      <c r="B2196" s="39"/>
      <c r="C2196" s="20"/>
      <c r="D2196" s="20"/>
      <c r="E2196" s="39"/>
      <c r="F2196" s="20"/>
      <c r="G2196" s="20"/>
      <c r="H2196" s="20"/>
      <c r="I2196" s="39"/>
      <c r="J2196" s="20"/>
      <c r="K2196" s="20"/>
      <c r="L2196" s="20"/>
      <c r="M2196" s="20"/>
      <c r="N2196" s="39"/>
      <c r="O2196" s="20" t="s">
        <v>488</v>
      </c>
      <c r="P2196" s="20" t="s">
        <v>562</v>
      </c>
      <c r="Q2196" s="20" t="s">
        <v>1047</v>
      </c>
      <c r="R2196" s="20" t="s">
        <v>1047</v>
      </c>
      <c r="S2196" s="20">
        <v>30568286</v>
      </c>
      <c r="T2196" s="39"/>
      <c r="U2196" s="20"/>
      <c r="V2196" s="20"/>
      <c r="W2196" s="39"/>
      <c r="X2196" s="20"/>
      <c r="Y2196" s="20"/>
      <c r="Z2196" s="20"/>
      <c r="AA2196" s="39"/>
    </row>
    <row r="2197" spans="2:27" ht="15.75" customHeight="1">
      <c r="B2197" s="39"/>
      <c r="C2197" s="20"/>
      <c r="D2197" s="20"/>
      <c r="E2197" s="39"/>
      <c r="F2197" s="20"/>
      <c r="G2197" s="20"/>
      <c r="H2197" s="20"/>
      <c r="I2197" s="39"/>
      <c r="J2197" s="20"/>
      <c r="K2197" s="20"/>
      <c r="L2197" s="20"/>
      <c r="M2197" s="20"/>
      <c r="N2197" s="39"/>
      <c r="O2197" s="20" t="s">
        <v>488</v>
      </c>
      <c r="P2197" s="20" t="s">
        <v>562</v>
      </c>
      <c r="Q2197" s="20" t="s">
        <v>1047</v>
      </c>
      <c r="R2197" s="20" t="s">
        <v>2852</v>
      </c>
      <c r="S2197" s="20">
        <v>30568299</v>
      </c>
      <c r="T2197" s="39"/>
      <c r="U2197" s="20"/>
      <c r="V2197" s="20"/>
      <c r="W2197" s="39"/>
      <c r="X2197" s="20"/>
      <c r="Y2197" s="20"/>
      <c r="Z2197" s="20"/>
      <c r="AA2197" s="39"/>
    </row>
    <row r="2198" spans="2:27" ht="15.75" customHeight="1">
      <c r="B2198" s="39"/>
      <c r="C2198" s="20"/>
      <c r="D2198" s="20"/>
      <c r="E2198" s="39"/>
      <c r="F2198" s="20"/>
      <c r="G2198" s="20"/>
      <c r="H2198" s="20"/>
      <c r="I2198" s="39"/>
      <c r="J2198" s="20"/>
      <c r="K2198" s="20"/>
      <c r="L2198" s="20"/>
      <c r="M2198" s="20"/>
      <c r="N2198" s="39"/>
      <c r="O2198" s="20" t="s">
        <v>488</v>
      </c>
      <c r="P2198" s="20" t="s">
        <v>562</v>
      </c>
      <c r="Q2198" s="20" t="s">
        <v>1047</v>
      </c>
      <c r="R2198" s="20" t="s">
        <v>2853</v>
      </c>
      <c r="S2198" s="20">
        <v>30568294</v>
      </c>
      <c r="T2198" s="39"/>
      <c r="U2198" s="20"/>
      <c r="V2198" s="20"/>
      <c r="W2198" s="39"/>
      <c r="X2198" s="20"/>
      <c r="Y2198" s="20"/>
      <c r="Z2198" s="20"/>
      <c r="AA2198" s="39"/>
    </row>
    <row r="2199" spans="2:27" ht="15.75" customHeight="1">
      <c r="B2199" s="39"/>
      <c r="C2199" s="20"/>
      <c r="D2199" s="20"/>
      <c r="E2199" s="39"/>
      <c r="F2199" s="20"/>
      <c r="G2199" s="20"/>
      <c r="H2199" s="20"/>
      <c r="I2199" s="39"/>
      <c r="J2199" s="20"/>
      <c r="K2199" s="20"/>
      <c r="L2199" s="20"/>
      <c r="M2199" s="20"/>
      <c r="N2199" s="39"/>
      <c r="O2199" s="20" t="s">
        <v>488</v>
      </c>
      <c r="P2199" s="20" t="s">
        <v>566</v>
      </c>
      <c r="Q2199" s="20" t="s">
        <v>1049</v>
      </c>
      <c r="R2199" s="20" t="s">
        <v>2854</v>
      </c>
      <c r="S2199" s="20">
        <v>30592410</v>
      </c>
      <c r="T2199" s="39"/>
      <c r="U2199" s="20"/>
      <c r="V2199" s="20"/>
      <c r="W2199" s="39"/>
      <c r="X2199" s="20"/>
      <c r="Y2199" s="20"/>
      <c r="Z2199" s="20"/>
      <c r="AA2199" s="39"/>
    </row>
    <row r="2200" spans="2:27" ht="15.75" customHeight="1">
      <c r="B2200" s="39"/>
      <c r="C2200" s="20"/>
      <c r="D2200" s="20"/>
      <c r="E2200" s="39"/>
      <c r="F2200" s="20"/>
      <c r="G2200" s="20"/>
      <c r="H2200" s="20"/>
      <c r="I2200" s="39"/>
      <c r="J2200" s="20"/>
      <c r="K2200" s="20"/>
      <c r="L2200" s="20"/>
      <c r="M2200" s="20"/>
      <c r="N2200" s="39"/>
      <c r="O2200" s="20" t="s">
        <v>488</v>
      </c>
      <c r="P2200" s="20" t="s">
        <v>566</v>
      </c>
      <c r="Q2200" s="20" t="s">
        <v>1049</v>
      </c>
      <c r="R2200" s="20" t="s">
        <v>2855</v>
      </c>
      <c r="S2200" s="20">
        <v>30592421</v>
      </c>
      <c r="T2200" s="39"/>
      <c r="U2200" s="20"/>
      <c r="V2200" s="20"/>
      <c r="W2200" s="39"/>
      <c r="X2200" s="20"/>
      <c r="Y2200" s="20"/>
      <c r="Z2200" s="20"/>
      <c r="AA2200" s="39"/>
    </row>
    <row r="2201" spans="2:27" ht="15.75" customHeight="1">
      <c r="B2201" s="39"/>
      <c r="C2201" s="20"/>
      <c r="D2201" s="20"/>
      <c r="E2201" s="39"/>
      <c r="F2201" s="20"/>
      <c r="G2201" s="20"/>
      <c r="H2201" s="20"/>
      <c r="I2201" s="39"/>
      <c r="J2201" s="20"/>
      <c r="K2201" s="20"/>
      <c r="L2201" s="20"/>
      <c r="M2201" s="20"/>
      <c r="N2201" s="39"/>
      <c r="O2201" s="20" t="s">
        <v>488</v>
      </c>
      <c r="P2201" s="20" t="s">
        <v>566</v>
      </c>
      <c r="Q2201" s="20" t="s">
        <v>1049</v>
      </c>
      <c r="R2201" s="20" t="s">
        <v>2856</v>
      </c>
      <c r="S2201" s="20">
        <v>30592431</v>
      </c>
      <c r="T2201" s="39"/>
      <c r="U2201" s="20"/>
      <c r="V2201" s="20"/>
      <c r="W2201" s="39"/>
      <c r="X2201" s="20"/>
      <c r="Y2201" s="20"/>
      <c r="Z2201" s="20"/>
      <c r="AA2201" s="39"/>
    </row>
    <row r="2202" spans="2:27" ht="15.75" customHeight="1">
      <c r="B2202" s="39"/>
      <c r="C2202" s="20"/>
      <c r="D2202" s="20"/>
      <c r="E2202" s="39"/>
      <c r="F2202" s="20"/>
      <c r="G2202" s="20"/>
      <c r="H2202" s="20"/>
      <c r="I2202" s="39"/>
      <c r="J2202" s="20"/>
      <c r="K2202" s="20"/>
      <c r="L2202" s="20"/>
      <c r="M2202" s="20"/>
      <c r="N2202" s="39"/>
      <c r="O2202" s="20" t="s">
        <v>488</v>
      </c>
      <c r="P2202" s="20" t="s">
        <v>566</v>
      </c>
      <c r="Q2202" s="20" t="s">
        <v>1049</v>
      </c>
      <c r="R2202" s="20" t="s">
        <v>1049</v>
      </c>
      <c r="S2202" s="20">
        <v>30592442</v>
      </c>
      <c r="T2202" s="39"/>
      <c r="U2202" s="20"/>
      <c r="V2202" s="20"/>
      <c r="W2202" s="39"/>
      <c r="X2202" s="20"/>
      <c r="Y2202" s="20"/>
      <c r="Z2202" s="20"/>
      <c r="AA2202" s="39"/>
    </row>
    <row r="2203" spans="2:27" ht="15.75" customHeight="1">
      <c r="B2203" s="39"/>
      <c r="C2203" s="20"/>
      <c r="D2203" s="20"/>
      <c r="E2203" s="39"/>
      <c r="F2203" s="20"/>
      <c r="G2203" s="20"/>
      <c r="H2203" s="20"/>
      <c r="I2203" s="39"/>
      <c r="J2203" s="20"/>
      <c r="K2203" s="20"/>
      <c r="L2203" s="20"/>
      <c r="M2203" s="20"/>
      <c r="N2203" s="39"/>
      <c r="O2203" s="20" t="s">
        <v>488</v>
      </c>
      <c r="P2203" s="20" t="s">
        <v>566</v>
      </c>
      <c r="Q2203" s="20" t="s">
        <v>1049</v>
      </c>
      <c r="R2203" s="20" t="s">
        <v>2857</v>
      </c>
      <c r="S2203" s="20">
        <v>30592452</v>
      </c>
      <c r="T2203" s="39"/>
      <c r="U2203" s="20"/>
      <c r="V2203" s="20"/>
      <c r="W2203" s="39"/>
      <c r="X2203" s="20"/>
      <c r="Y2203" s="20"/>
      <c r="Z2203" s="20"/>
      <c r="AA2203" s="39"/>
    </row>
    <row r="2204" spans="2:27" ht="15.75" customHeight="1">
      <c r="B2204" s="39"/>
      <c r="C2204" s="20"/>
      <c r="D2204" s="20"/>
      <c r="E2204" s="39"/>
      <c r="F2204" s="20"/>
      <c r="G2204" s="20"/>
      <c r="H2204" s="20"/>
      <c r="I2204" s="39"/>
      <c r="J2204" s="20"/>
      <c r="K2204" s="20"/>
      <c r="L2204" s="20"/>
      <c r="M2204" s="20"/>
      <c r="N2204" s="39"/>
      <c r="O2204" s="20" t="s">
        <v>488</v>
      </c>
      <c r="P2204" s="20" t="s">
        <v>566</v>
      </c>
      <c r="Q2204" s="20" t="s">
        <v>1049</v>
      </c>
      <c r="R2204" s="20" t="s">
        <v>2858</v>
      </c>
      <c r="S2204" s="20">
        <v>30592463</v>
      </c>
      <c r="T2204" s="39"/>
      <c r="U2204" s="20"/>
      <c r="V2204" s="20"/>
      <c r="W2204" s="39"/>
      <c r="X2204" s="20"/>
      <c r="Y2204" s="20"/>
      <c r="Z2204" s="20"/>
      <c r="AA2204" s="39"/>
    </row>
    <row r="2205" spans="2:27" ht="15.75" customHeight="1">
      <c r="B2205" s="39"/>
      <c r="C2205" s="20"/>
      <c r="D2205" s="20"/>
      <c r="E2205" s="39"/>
      <c r="F2205" s="20"/>
      <c r="G2205" s="20"/>
      <c r="H2205" s="20"/>
      <c r="I2205" s="39"/>
      <c r="J2205" s="20"/>
      <c r="K2205" s="20"/>
      <c r="L2205" s="20"/>
      <c r="M2205" s="20"/>
      <c r="N2205" s="39"/>
      <c r="O2205" s="20" t="s">
        <v>488</v>
      </c>
      <c r="P2205" s="20" t="s">
        <v>566</v>
      </c>
      <c r="Q2205" s="20" t="s">
        <v>1049</v>
      </c>
      <c r="R2205" s="20" t="s">
        <v>2859</v>
      </c>
      <c r="S2205" s="20">
        <v>30592473</v>
      </c>
      <c r="T2205" s="39"/>
      <c r="U2205" s="20"/>
      <c r="V2205" s="20"/>
      <c r="W2205" s="39"/>
      <c r="X2205" s="20"/>
      <c r="Y2205" s="20"/>
      <c r="Z2205" s="20"/>
      <c r="AA2205" s="39"/>
    </row>
    <row r="2206" spans="2:27" ht="15.75" customHeight="1">
      <c r="B2206" s="39"/>
      <c r="C2206" s="20"/>
      <c r="D2206" s="20"/>
      <c r="E2206" s="39"/>
      <c r="F2206" s="20"/>
      <c r="G2206" s="20"/>
      <c r="H2206" s="20"/>
      <c r="I2206" s="39"/>
      <c r="J2206" s="20"/>
      <c r="K2206" s="20"/>
      <c r="L2206" s="20"/>
      <c r="M2206" s="20"/>
      <c r="N2206" s="39"/>
      <c r="O2206" s="20" t="s">
        <v>488</v>
      </c>
      <c r="P2206" s="20" t="s">
        <v>566</v>
      </c>
      <c r="Q2206" s="20" t="s">
        <v>1049</v>
      </c>
      <c r="R2206" s="20" t="s">
        <v>2860</v>
      </c>
      <c r="S2206" s="20">
        <v>30592484</v>
      </c>
      <c r="T2206" s="39"/>
      <c r="U2206" s="20"/>
      <c r="V2206" s="20"/>
      <c r="W2206" s="39"/>
      <c r="X2206" s="20"/>
      <c r="Y2206" s="20"/>
      <c r="Z2206" s="20"/>
      <c r="AA2206" s="39"/>
    </row>
    <row r="2207" spans="2:27" ht="15.75" customHeight="1">
      <c r="B2207" s="39"/>
      <c r="C2207" s="20"/>
      <c r="D2207" s="20"/>
      <c r="E2207" s="39"/>
      <c r="F2207" s="20"/>
      <c r="G2207" s="20"/>
      <c r="H2207" s="20"/>
      <c r="I2207" s="39"/>
      <c r="J2207" s="20"/>
      <c r="K2207" s="20"/>
      <c r="L2207" s="20"/>
      <c r="M2207" s="20"/>
      <c r="N2207" s="39"/>
      <c r="O2207" s="20" t="s">
        <v>488</v>
      </c>
      <c r="P2207" s="20" t="s">
        <v>566</v>
      </c>
      <c r="Q2207" s="20" t="s">
        <v>1051</v>
      </c>
      <c r="R2207" s="20" t="s">
        <v>2531</v>
      </c>
      <c r="S2207" s="20">
        <v>30594415</v>
      </c>
      <c r="T2207" s="39"/>
      <c r="U2207" s="20"/>
      <c r="V2207" s="20"/>
      <c r="W2207" s="39"/>
      <c r="X2207" s="20"/>
      <c r="Y2207" s="20"/>
      <c r="Z2207" s="20"/>
      <c r="AA2207" s="39"/>
    </row>
    <row r="2208" spans="2:27" ht="15.75" customHeight="1">
      <c r="B2208" s="39"/>
      <c r="C2208" s="20"/>
      <c r="D2208" s="20"/>
      <c r="E2208" s="39"/>
      <c r="F2208" s="20"/>
      <c r="G2208" s="20"/>
      <c r="H2208" s="20"/>
      <c r="I2208" s="39"/>
      <c r="J2208" s="20"/>
      <c r="K2208" s="20"/>
      <c r="L2208" s="20"/>
      <c r="M2208" s="20"/>
      <c r="N2208" s="39"/>
      <c r="O2208" s="20" t="s">
        <v>488</v>
      </c>
      <c r="P2208" s="20" t="s">
        <v>566</v>
      </c>
      <c r="Q2208" s="20" t="s">
        <v>1051</v>
      </c>
      <c r="R2208" s="20" t="s">
        <v>2861</v>
      </c>
      <c r="S2208" s="20">
        <v>30594413</v>
      </c>
      <c r="T2208" s="39"/>
      <c r="U2208" s="20"/>
      <c r="V2208" s="20"/>
      <c r="W2208" s="39"/>
      <c r="X2208" s="20"/>
      <c r="Y2208" s="20"/>
      <c r="Z2208" s="20"/>
      <c r="AA2208" s="39"/>
    </row>
    <row r="2209" spans="2:27" ht="15.75" customHeight="1">
      <c r="B2209" s="39"/>
      <c r="C2209" s="20"/>
      <c r="D2209" s="20"/>
      <c r="E2209" s="39"/>
      <c r="F2209" s="20"/>
      <c r="G2209" s="20"/>
      <c r="H2209" s="20"/>
      <c r="I2209" s="39"/>
      <c r="J2209" s="20"/>
      <c r="K2209" s="20"/>
      <c r="L2209" s="20"/>
      <c r="M2209" s="20"/>
      <c r="N2209" s="39"/>
      <c r="O2209" s="20" t="s">
        <v>488</v>
      </c>
      <c r="P2209" s="20" t="s">
        <v>566</v>
      </c>
      <c r="Q2209" s="20" t="s">
        <v>1051</v>
      </c>
      <c r="R2209" s="20" t="s">
        <v>2862</v>
      </c>
      <c r="S2209" s="20">
        <v>30594431</v>
      </c>
      <c r="T2209" s="39"/>
      <c r="U2209" s="20"/>
      <c r="V2209" s="20"/>
      <c r="W2209" s="39"/>
      <c r="X2209" s="20"/>
      <c r="Y2209" s="20"/>
      <c r="Z2209" s="20"/>
      <c r="AA2209" s="39"/>
    </row>
    <row r="2210" spans="2:27" ht="15.75" customHeight="1">
      <c r="B2210" s="39"/>
      <c r="C2210" s="20"/>
      <c r="D2210" s="20"/>
      <c r="E2210" s="39"/>
      <c r="F2210" s="20"/>
      <c r="G2210" s="20"/>
      <c r="H2210" s="20"/>
      <c r="I2210" s="39"/>
      <c r="J2210" s="20"/>
      <c r="K2210" s="20"/>
      <c r="L2210" s="20"/>
      <c r="M2210" s="20"/>
      <c r="N2210" s="39"/>
      <c r="O2210" s="20" t="s">
        <v>488</v>
      </c>
      <c r="P2210" s="20" t="s">
        <v>566</v>
      </c>
      <c r="Q2210" s="20" t="s">
        <v>1051</v>
      </c>
      <c r="R2210" s="20" t="s">
        <v>511</v>
      </c>
      <c r="S2210" s="20">
        <v>30594439</v>
      </c>
      <c r="T2210" s="39"/>
      <c r="U2210" s="20"/>
      <c r="V2210" s="20"/>
      <c r="W2210" s="39"/>
      <c r="X2210" s="20"/>
      <c r="Y2210" s="20"/>
      <c r="Z2210" s="20"/>
      <c r="AA2210" s="39"/>
    </row>
    <row r="2211" spans="2:27" ht="15.75" customHeight="1">
      <c r="B2211" s="39"/>
      <c r="C2211" s="20"/>
      <c r="D2211" s="20"/>
      <c r="E2211" s="39"/>
      <c r="F2211" s="20"/>
      <c r="G2211" s="20"/>
      <c r="H2211" s="20"/>
      <c r="I2211" s="39"/>
      <c r="J2211" s="20"/>
      <c r="K2211" s="20"/>
      <c r="L2211" s="20"/>
      <c r="M2211" s="20"/>
      <c r="N2211" s="39"/>
      <c r="O2211" s="20" t="s">
        <v>488</v>
      </c>
      <c r="P2211" s="20" t="s">
        <v>566</v>
      </c>
      <c r="Q2211" s="20" t="s">
        <v>1051</v>
      </c>
      <c r="R2211" s="20" t="s">
        <v>1013</v>
      </c>
      <c r="S2211" s="20">
        <v>30594447</v>
      </c>
      <c r="T2211" s="39"/>
      <c r="U2211" s="20"/>
      <c r="V2211" s="20"/>
      <c r="W2211" s="39"/>
      <c r="X2211" s="20"/>
      <c r="Y2211" s="20"/>
      <c r="Z2211" s="20"/>
      <c r="AA2211" s="39"/>
    </row>
    <row r="2212" spans="2:27" ht="15.75" customHeight="1">
      <c r="B2212" s="39"/>
      <c r="C2212" s="20"/>
      <c r="D2212" s="20"/>
      <c r="E2212" s="39"/>
      <c r="F2212" s="20"/>
      <c r="G2212" s="20"/>
      <c r="H2212" s="20"/>
      <c r="I2212" s="39"/>
      <c r="J2212" s="20"/>
      <c r="K2212" s="20"/>
      <c r="L2212" s="20"/>
      <c r="M2212" s="20"/>
      <c r="N2212" s="39"/>
      <c r="O2212" s="20" t="s">
        <v>488</v>
      </c>
      <c r="P2212" s="20" t="s">
        <v>566</v>
      </c>
      <c r="Q2212" s="20" t="s">
        <v>1051</v>
      </c>
      <c r="R2212" s="20" t="s">
        <v>2863</v>
      </c>
      <c r="S2212" s="20">
        <v>30594455</v>
      </c>
      <c r="T2212" s="39"/>
      <c r="U2212" s="20"/>
      <c r="V2212" s="20"/>
      <c r="W2212" s="39"/>
      <c r="X2212" s="20"/>
      <c r="Y2212" s="20"/>
      <c r="Z2212" s="20"/>
      <c r="AA2212" s="39"/>
    </row>
    <row r="2213" spans="2:27" ht="15.75" customHeight="1">
      <c r="B2213" s="39"/>
      <c r="C2213" s="20"/>
      <c r="D2213" s="20"/>
      <c r="E2213" s="39"/>
      <c r="F2213" s="20"/>
      <c r="G2213" s="20"/>
      <c r="H2213" s="20"/>
      <c r="I2213" s="39"/>
      <c r="J2213" s="20"/>
      <c r="K2213" s="20"/>
      <c r="L2213" s="20"/>
      <c r="M2213" s="20"/>
      <c r="N2213" s="39"/>
      <c r="O2213" s="20" t="s">
        <v>488</v>
      </c>
      <c r="P2213" s="20" t="s">
        <v>566</v>
      </c>
      <c r="Q2213" s="20" t="s">
        <v>1051</v>
      </c>
      <c r="R2213" s="20" t="s">
        <v>2864</v>
      </c>
      <c r="S2213" s="20">
        <v>30594463</v>
      </c>
      <c r="T2213" s="39"/>
      <c r="U2213" s="20"/>
      <c r="V2213" s="20"/>
      <c r="W2213" s="39"/>
      <c r="X2213" s="20"/>
      <c r="Y2213" s="20"/>
      <c r="Z2213" s="20"/>
      <c r="AA2213" s="39"/>
    </row>
    <row r="2214" spans="2:27" ht="15.75" customHeight="1">
      <c r="B2214" s="39"/>
      <c r="C2214" s="20"/>
      <c r="D2214" s="20"/>
      <c r="E2214" s="39"/>
      <c r="F2214" s="20"/>
      <c r="G2214" s="20"/>
      <c r="H2214" s="20"/>
      <c r="I2214" s="39"/>
      <c r="J2214" s="20"/>
      <c r="K2214" s="20"/>
      <c r="L2214" s="20"/>
      <c r="M2214" s="20"/>
      <c r="N2214" s="39"/>
      <c r="O2214" s="20" t="s">
        <v>488</v>
      </c>
      <c r="P2214" s="20" t="s">
        <v>566</v>
      </c>
      <c r="Q2214" s="20" t="s">
        <v>1051</v>
      </c>
      <c r="R2214" s="20" t="s">
        <v>2865</v>
      </c>
      <c r="S2214" s="20">
        <v>30594471</v>
      </c>
      <c r="T2214" s="39"/>
      <c r="U2214" s="20"/>
      <c r="V2214" s="20"/>
      <c r="W2214" s="39"/>
      <c r="X2214" s="20"/>
      <c r="Y2214" s="20"/>
      <c r="Z2214" s="20"/>
      <c r="AA2214" s="39"/>
    </row>
    <row r="2215" spans="2:27" ht="15.75" customHeight="1">
      <c r="B2215" s="39"/>
      <c r="C2215" s="20"/>
      <c r="D2215" s="20"/>
      <c r="E2215" s="39"/>
      <c r="F2215" s="20"/>
      <c r="G2215" s="20"/>
      <c r="H2215" s="20"/>
      <c r="I2215" s="39"/>
      <c r="J2215" s="20"/>
      <c r="K2215" s="20"/>
      <c r="L2215" s="20"/>
      <c r="M2215" s="20"/>
      <c r="N2215" s="39"/>
      <c r="O2215" s="20" t="s">
        <v>488</v>
      </c>
      <c r="P2215" s="20" t="s">
        <v>566</v>
      </c>
      <c r="Q2215" s="20" t="s">
        <v>1051</v>
      </c>
      <c r="R2215" s="20" t="s">
        <v>2866</v>
      </c>
      <c r="S2215" s="20">
        <v>30594494</v>
      </c>
      <c r="T2215" s="39"/>
      <c r="U2215" s="20"/>
      <c r="V2215" s="20"/>
      <c r="W2215" s="39"/>
      <c r="X2215" s="20"/>
      <c r="Y2215" s="20"/>
      <c r="Z2215" s="20"/>
      <c r="AA2215" s="39"/>
    </row>
    <row r="2216" spans="2:27" ht="15.75" customHeight="1">
      <c r="B2216" s="39"/>
      <c r="C2216" s="20"/>
      <c r="D2216" s="20"/>
      <c r="E2216" s="39"/>
      <c r="F2216" s="20"/>
      <c r="G2216" s="20"/>
      <c r="H2216" s="20"/>
      <c r="I2216" s="39"/>
      <c r="J2216" s="20"/>
      <c r="K2216" s="20"/>
      <c r="L2216" s="20"/>
      <c r="M2216" s="20"/>
      <c r="N2216" s="39"/>
      <c r="O2216" s="20" t="s">
        <v>488</v>
      </c>
      <c r="P2216" s="20" t="s">
        <v>566</v>
      </c>
      <c r="Q2216" s="20" t="s">
        <v>1051</v>
      </c>
      <c r="R2216" s="20" t="s">
        <v>2867</v>
      </c>
      <c r="S2216" s="20">
        <v>30594487</v>
      </c>
      <c r="T2216" s="39"/>
      <c r="U2216" s="20"/>
      <c r="V2216" s="20"/>
      <c r="W2216" s="39"/>
      <c r="X2216" s="20"/>
      <c r="Y2216" s="20"/>
      <c r="Z2216" s="20"/>
      <c r="AA2216" s="39"/>
    </row>
    <row r="2217" spans="2:27" ht="15.75" customHeight="1">
      <c r="B2217" s="39"/>
      <c r="C2217" s="20"/>
      <c r="D2217" s="20"/>
      <c r="E2217" s="39"/>
      <c r="F2217" s="20"/>
      <c r="G2217" s="20"/>
      <c r="H2217" s="20"/>
      <c r="I2217" s="39"/>
      <c r="J2217" s="20"/>
      <c r="K2217" s="20"/>
      <c r="L2217" s="20"/>
      <c r="M2217" s="20"/>
      <c r="N2217" s="39"/>
      <c r="O2217" s="20" t="s">
        <v>488</v>
      </c>
      <c r="P2217" s="20" t="s">
        <v>566</v>
      </c>
      <c r="Q2217" s="20" t="s">
        <v>1053</v>
      </c>
      <c r="R2217" s="20" t="s">
        <v>2868</v>
      </c>
      <c r="S2217" s="20">
        <v>30595620</v>
      </c>
      <c r="T2217" s="39"/>
      <c r="U2217" s="20"/>
      <c r="V2217" s="20"/>
      <c r="W2217" s="39"/>
      <c r="X2217" s="20"/>
      <c r="Y2217" s="20"/>
      <c r="Z2217" s="20"/>
      <c r="AA2217" s="39"/>
    </row>
    <row r="2218" spans="2:27" ht="15.75" customHeight="1">
      <c r="B2218" s="39"/>
      <c r="C2218" s="20"/>
      <c r="D2218" s="20"/>
      <c r="E2218" s="39"/>
      <c r="F2218" s="20"/>
      <c r="G2218" s="20"/>
      <c r="H2218" s="20"/>
      <c r="I2218" s="39"/>
      <c r="J2218" s="20"/>
      <c r="K2218" s="20"/>
      <c r="L2218" s="20"/>
      <c r="M2218" s="20"/>
      <c r="N2218" s="39"/>
      <c r="O2218" s="20" t="s">
        <v>488</v>
      </c>
      <c r="P2218" s="20" t="s">
        <v>566</v>
      </c>
      <c r="Q2218" s="20" t="s">
        <v>1053</v>
      </c>
      <c r="R2218" s="20" t="s">
        <v>2869</v>
      </c>
      <c r="S2218" s="20">
        <v>30595622</v>
      </c>
      <c r="T2218" s="39"/>
      <c r="U2218" s="20"/>
      <c r="V2218" s="20"/>
      <c r="W2218" s="39"/>
      <c r="X2218" s="20"/>
      <c r="Y2218" s="20"/>
      <c r="Z2218" s="20"/>
      <c r="AA2218" s="39"/>
    </row>
    <row r="2219" spans="2:27" ht="15.75" customHeight="1">
      <c r="B2219" s="39"/>
      <c r="C2219" s="20"/>
      <c r="D2219" s="20"/>
      <c r="E2219" s="39"/>
      <c r="F2219" s="20"/>
      <c r="G2219" s="20"/>
      <c r="H2219" s="20"/>
      <c r="I2219" s="39"/>
      <c r="J2219" s="20"/>
      <c r="K2219" s="20"/>
      <c r="L2219" s="20"/>
      <c r="M2219" s="20"/>
      <c r="N2219" s="39"/>
      <c r="O2219" s="20" t="s">
        <v>488</v>
      </c>
      <c r="P2219" s="20" t="s">
        <v>566</v>
      </c>
      <c r="Q2219" s="20" t="s">
        <v>1053</v>
      </c>
      <c r="R2219" s="20" t="s">
        <v>2870</v>
      </c>
      <c r="S2219" s="20">
        <v>30595623</v>
      </c>
      <c r="T2219" s="39"/>
      <c r="U2219" s="20"/>
      <c r="V2219" s="20"/>
      <c r="W2219" s="39"/>
      <c r="X2219" s="20"/>
      <c r="Y2219" s="20"/>
      <c r="Z2219" s="20"/>
      <c r="AA2219" s="39"/>
    </row>
    <row r="2220" spans="2:27" ht="15.75" customHeight="1">
      <c r="B2220" s="39"/>
      <c r="C2220" s="20"/>
      <c r="D2220" s="20"/>
      <c r="E2220" s="39"/>
      <c r="F2220" s="20"/>
      <c r="G2220" s="20"/>
      <c r="H2220" s="20"/>
      <c r="I2220" s="39"/>
      <c r="J2220" s="20"/>
      <c r="K2220" s="20"/>
      <c r="L2220" s="20"/>
      <c r="M2220" s="20"/>
      <c r="N2220" s="39"/>
      <c r="O2220" s="20" t="s">
        <v>488</v>
      </c>
      <c r="P2220" s="20" t="s">
        <v>566</v>
      </c>
      <c r="Q2220" s="20" t="s">
        <v>1053</v>
      </c>
      <c r="R2220" s="20" t="s">
        <v>2871</v>
      </c>
      <c r="S2220" s="20">
        <v>30595628</v>
      </c>
      <c r="T2220" s="39"/>
      <c r="U2220" s="20"/>
      <c r="V2220" s="20"/>
      <c r="W2220" s="39"/>
      <c r="X2220" s="20"/>
      <c r="Y2220" s="20"/>
      <c r="Z2220" s="20"/>
      <c r="AA2220" s="39"/>
    </row>
    <row r="2221" spans="2:27" ht="15.75" customHeight="1">
      <c r="B2221" s="39"/>
      <c r="C2221" s="20"/>
      <c r="D2221" s="20"/>
      <c r="E2221" s="39"/>
      <c r="F2221" s="20"/>
      <c r="G2221" s="20"/>
      <c r="H2221" s="20"/>
      <c r="I2221" s="39"/>
      <c r="J2221" s="20"/>
      <c r="K2221" s="20"/>
      <c r="L2221" s="20"/>
      <c r="M2221" s="20"/>
      <c r="N2221" s="39"/>
      <c r="O2221" s="20" t="s">
        <v>488</v>
      </c>
      <c r="P2221" s="20" t="s">
        <v>566</v>
      </c>
      <c r="Q2221" s="20" t="s">
        <v>1053</v>
      </c>
      <c r="R2221" s="20" t="s">
        <v>2872</v>
      </c>
      <c r="S2221" s="20">
        <v>30595647</v>
      </c>
      <c r="T2221" s="39"/>
      <c r="U2221" s="20"/>
      <c r="V2221" s="20"/>
      <c r="W2221" s="39"/>
      <c r="X2221" s="20"/>
      <c r="Y2221" s="20"/>
      <c r="Z2221" s="20"/>
      <c r="AA2221" s="39"/>
    </row>
    <row r="2222" spans="2:27" ht="15.75" customHeight="1">
      <c r="B2222" s="39"/>
      <c r="C2222" s="20"/>
      <c r="D2222" s="20"/>
      <c r="E2222" s="39"/>
      <c r="F2222" s="20"/>
      <c r="G2222" s="20"/>
      <c r="H2222" s="20"/>
      <c r="I2222" s="39"/>
      <c r="J2222" s="20"/>
      <c r="K2222" s="20"/>
      <c r="L2222" s="20"/>
      <c r="M2222" s="20"/>
      <c r="N2222" s="39"/>
      <c r="O2222" s="20" t="s">
        <v>488</v>
      </c>
      <c r="P2222" s="20" t="s">
        <v>566</v>
      </c>
      <c r="Q2222" s="20" t="s">
        <v>1053</v>
      </c>
      <c r="R2222" s="20" t="s">
        <v>2873</v>
      </c>
      <c r="S2222" s="20">
        <v>30595600</v>
      </c>
      <c r="T2222" s="39"/>
      <c r="U2222" s="20"/>
      <c r="V2222" s="20"/>
      <c r="W2222" s="39"/>
      <c r="X2222" s="20"/>
      <c r="Y2222" s="20"/>
      <c r="Z2222" s="20"/>
      <c r="AA2222" s="39"/>
    </row>
    <row r="2223" spans="2:27" ht="15.75" customHeight="1">
      <c r="B2223" s="39"/>
      <c r="C2223" s="20"/>
      <c r="D2223" s="20"/>
      <c r="E2223" s="39"/>
      <c r="F2223" s="20"/>
      <c r="G2223" s="20"/>
      <c r="H2223" s="20"/>
      <c r="I2223" s="39"/>
      <c r="J2223" s="20"/>
      <c r="K2223" s="20"/>
      <c r="L2223" s="20"/>
      <c r="M2223" s="20"/>
      <c r="N2223" s="39"/>
      <c r="O2223" s="20" t="s">
        <v>488</v>
      </c>
      <c r="P2223" s="20" t="s">
        <v>566</v>
      </c>
      <c r="Q2223" s="20" t="s">
        <v>1053</v>
      </c>
      <c r="R2223" s="20" t="s">
        <v>2874</v>
      </c>
      <c r="S2223" s="20">
        <v>30595657</v>
      </c>
      <c r="T2223" s="39"/>
      <c r="U2223" s="20"/>
      <c r="V2223" s="20"/>
      <c r="W2223" s="39"/>
      <c r="X2223" s="20"/>
      <c r="Y2223" s="20"/>
      <c r="Z2223" s="20"/>
      <c r="AA2223" s="39"/>
    </row>
    <row r="2224" spans="2:27" ht="15.75" customHeight="1">
      <c r="B2224" s="39"/>
      <c r="C2224" s="20"/>
      <c r="D2224" s="20"/>
      <c r="E2224" s="39"/>
      <c r="F2224" s="20"/>
      <c r="G2224" s="20"/>
      <c r="H2224" s="20"/>
      <c r="I2224" s="39"/>
      <c r="J2224" s="20"/>
      <c r="K2224" s="20"/>
      <c r="L2224" s="20"/>
      <c r="M2224" s="20"/>
      <c r="N2224" s="39"/>
      <c r="O2224" s="20" t="s">
        <v>488</v>
      </c>
      <c r="P2224" s="20" t="s">
        <v>566</v>
      </c>
      <c r="Q2224" s="20" t="s">
        <v>1053</v>
      </c>
      <c r="R2224" s="20" t="s">
        <v>2875</v>
      </c>
      <c r="S2224" s="20">
        <v>30595699</v>
      </c>
      <c r="T2224" s="39"/>
      <c r="U2224" s="20"/>
      <c r="V2224" s="20"/>
      <c r="W2224" s="39"/>
      <c r="X2224" s="20"/>
      <c r="Y2224" s="20"/>
      <c r="Z2224" s="20"/>
      <c r="AA2224" s="39"/>
    </row>
    <row r="2225" spans="2:27" ht="15.75" customHeight="1">
      <c r="B2225" s="39"/>
      <c r="C2225" s="20"/>
      <c r="D2225" s="20"/>
      <c r="E2225" s="39"/>
      <c r="F2225" s="20"/>
      <c r="G2225" s="20"/>
      <c r="H2225" s="20"/>
      <c r="I2225" s="39"/>
      <c r="J2225" s="20"/>
      <c r="K2225" s="20"/>
      <c r="L2225" s="20"/>
      <c r="M2225" s="20"/>
      <c r="N2225" s="39"/>
      <c r="O2225" s="20" t="s">
        <v>488</v>
      </c>
      <c r="P2225" s="20" t="s">
        <v>566</v>
      </c>
      <c r="Q2225" s="20" t="s">
        <v>1053</v>
      </c>
      <c r="R2225" s="20" t="s">
        <v>2876</v>
      </c>
      <c r="S2225" s="20">
        <v>30595676</v>
      </c>
      <c r="T2225" s="39"/>
      <c r="U2225" s="20"/>
      <c r="V2225" s="20"/>
      <c r="W2225" s="39"/>
      <c r="X2225" s="20"/>
      <c r="Y2225" s="20"/>
      <c r="Z2225" s="20"/>
      <c r="AA2225" s="39"/>
    </row>
    <row r="2226" spans="2:27" ht="15.75" customHeight="1">
      <c r="B2226" s="39"/>
      <c r="C2226" s="20"/>
      <c r="D2226" s="20"/>
      <c r="E2226" s="39"/>
      <c r="F2226" s="20"/>
      <c r="G2226" s="20"/>
      <c r="H2226" s="20"/>
      <c r="I2226" s="39"/>
      <c r="J2226" s="20"/>
      <c r="K2226" s="20"/>
      <c r="L2226" s="20"/>
      <c r="M2226" s="20"/>
      <c r="N2226" s="39"/>
      <c r="O2226" s="20" t="s">
        <v>488</v>
      </c>
      <c r="P2226" s="20" t="s">
        <v>566</v>
      </c>
      <c r="Q2226" s="20" t="s">
        <v>1053</v>
      </c>
      <c r="R2226" s="20" t="s">
        <v>1183</v>
      </c>
      <c r="S2226" s="20">
        <v>30595685</v>
      </c>
      <c r="T2226" s="39"/>
      <c r="U2226" s="20"/>
      <c r="V2226" s="20"/>
      <c r="W2226" s="39"/>
      <c r="X2226" s="20"/>
      <c r="Y2226" s="20"/>
      <c r="Z2226" s="20"/>
      <c r="AA2226" s="39"/>
    </row>
    <row r="2227" spans="2:27" ht="15.75" customHeight="1">
      <c r="B2227" s="39"/>
      <c r="C2227" s="20"/>
      <c r="D2227" s="20"/>
      <c r="E2227" s="39"/>
      <c r="F2227" s="20"/>
      <c r="G2227" s="20"/>
      <c r="H2227" s="20"/>
      <c r="I2227" s="39"/>
      <c r="J2227" s="20"/>
      <c r="K2227" s="20"/>
      <c r="L2227" s="20"/>
      <c r="M2227" s="20"/>
      <c r="N2227" s="39"/>
      <c r="O2227" s="20" t="s">
        <v>488</v>
      </c>
      <c r="P2227" s="20" t="s">
        <v>566</v>
      </c>
      <c r="Q2227" s="20" t="s">
        <v>1053</v>
      </c>
      <c r="R2227" s="20" t="s">
        <v>2877</v>
      </c>
      <c r="S2227" s="20">
        <v>30595638</v>
      </c>
      <c r="T2227" s="39"/>
      <c r="U2227" s="20"/>
      <c r="V2227" s="20"/>
      <c r="W2227" s="39"/>
      <c r="X2227" s="20"/>
      <c r="Y2227" s="20"/>
      <c r="Z2227" s="20"/>
      <c r="AA2227" s="39"/>
    </row>
    <row r="2228" spans="2:27" ht="15.75" customHeight="1">
      <c r="B2228" s="39"/>
      <c r="C2228" s="20"/>
      <c r="D2228" s="20"/>
      <c r="E2228" s="39"/>
      <c r="F2228" s="20"/>
      <c r="G2228" s="20"/>
      <c r="H2228" s="20"/>
      <c r="I2228" s="39"/>
      <c r="J2228" s="20"/>
      <c r="K2228" s="20"/>
      <c r="L2228" s="20"/>
      <c r="M2228" s="20"/>
      <c r="N2228" s="39"/>
      <c r="O2228" s="20" t="s">
        <v>488</v>
      </c>
      <c r="P2228" s="20" t="s">
        <v>566</v>
      </c>
      <c r="Q2228" s="20" t="s">
        <v>1054</v>
      </c>
      <c r="R2228" s="20" t="s">
        <v>2878</v>
      </c>
      <c r="S2228" s="20">
        <v>30597411</v>
      </c>
      <c r="T2228" s="39"/>
      <c r="U2228" s="20"/>
      <c r="V2228" s="20"/>
      <c r="W2228" s="39"/>
      <c r="X2228" s="20"/>
      <c r="Y2228" s="20"/>
      <c r="Z2228" s="20"/>
      <c r="AA2228" s="39"/>
    </row>
    <row r="2229" spans="2:27" ht="15.75" customHeight="1">
      <c r="B2229" s="39"/>
      <c r="C2229" s="20"/>
      <c r="D2229" s="20"/>
      <c r="E2229" s="39"/>
      <c r="F2229" s="20"/>
      <c r="G2229" s="20"/>
      <c r="H2229" s="20"/>
      <c r="I2229" s="39"/>
      <c r="J2229" s="20"/>
      <c r="K2229" s="20"/>
      <c r="L2229" s="20"/>
      <c r="M2229" s="20"/>
      <c r="N2229" s="39"/>
      <c r="O2229" s="20" t="s">
        <v>488</v>
      </c>
      <c r="P2229" s="20" t="s">
        <v>566</v>
      </c>
      <c r="Q2229" s="20" t="s">
        <v>1054</v>
      </c>
      <c r="R2229" s="20" t="s">
        <v>1150</v>
      </c>
      <c r="S2229" s="20">
        <v>30597413</v>
      </c>
      <c r="T2229" s="39"/>
      <c r="U2229" s="20"/>
      <c r="V2229" s="20"/>
      <c r="W2229" s="39"/>
      <c r="X2229" s="20"/>
      <c r="Y2229" s="20"/>
      <c r="Z2229" s="20"/>
      <c r="AA2229" s="39"/>
    </row>
    <row r="2230" spans="2:27" ht="15.75" customHeight="1">
      <c r="B2230" s="39"/>
      <c r="C2230" s="20"/>
      <c r="D2230" s="20"/>
      <c r="E2230" s="39"/>
      <c r="F2230" s="20"/>
      <c r="G2230" s="20"/>
      <c r="H2230" s="20"/>
      <c r="I2230" s="39"/>
      <c r="J2230" s="20"/>
      <c r="K2230" s="20"/>
      <c r="L2230" s="20"/>
      <c r="M2230" s="20"/>
      <c r="N2230" s="39"/>
      <c r="O2230" s="20" t="s">
        <v>488</v>
      </c>
      <c r="P2230" s="20" t="s">
        <v>566</v>
      </c>
      <c r="Q2230" s="20" t="s">
        <v>1054</v>
      </c>
      <c r="R2230" s="20" t="s">
        <v>2879</v>
      </c>
      <c r="S2230" s="20">
        <v>30597420</v>
      </c>
      <c r="T2230" s="39"/>
      <c r="U2230" s="20"/>
      <c r="V2230" s="20"/>
      <c r="W2230" s="39"/>
      <c r="X2230" s="20"/>
      <c r="Y2230" s="20"/>
      <c r="Z2230" s="20"/>
      <c r="AA2230" s="39"/>
    </row>
    <row r="2231" spans="2:27" ht="15.75" customHeight="1">
      <c r="B2231" s="39"/>
      <c r="C2231" s="20"/>
      <c r="D2231" s="20"/>
      <c r="E2231" s="39"/>
      <c r="F2231" s="20"/>
      <c r="G2231" s="20"/>
      <c r="H2231" s="20"/>
      <c r="I2231" s="39"/>
      <c r="J2231" s="20"/>
      <c r="K2231" s="20"/>
      <c r="L2231" s="20"/>
      <c r="M2231" s="20"/>
      <c r="N2231" s="39"/>
      <c r="O2231" s="20" t="s">
        <v>488</v>
      </c>
      <c r="P2231" s="20" t="s">
        <v>566</v>
      </c>
      <c r="Q2231" s="20" t="s">
        <v>1054</v>
      </c>
      <c r="R2231" s="20" t="s">
        <v>2880</v>
      </c>
      <c r="S2231" s="20">
        <v>30597427</v>
      </c>
      <c r="T2231" s="39"/>
      <c r="U2231" s="20"/>
      <c r="V2231" s="20"/>
      <c r="W2231" s="39"/>
      <c r="X2231" s="20"/>
      <c r="Y2231" s="20"/>
      <c r="Z2231" s="20"/>
      <c r="AA2231" s="39"/>
    </row>
    <row r="2232" spans="2:27" ht="15.75" customHeight="1">
      <c r="B2232" s="39"/>
      <c r="C2232" s="20"/>
      <c r="D2232" s="20"/>
      <c r="E2232" s="39"/>
      <c r="F2232" s="20"/>
      <c r="G2232" s="20"/>
      <c r="H2232" s="20"/>
      <c r="I2232" s="39"/>
      <c r="J2232" s="20"/>
      <c r="K2232" s="20"/>
      <c r="L2232" s="20"/>
      <c r="M2232" s="20"/>
      <c r="N2232" s="39"/>
      <c r="O2232" s="20" t="s">
        <v>488</v>
      </c>
      <c r="P2232" s="20" t="s">
        <v>566</v>
      </c>
      <c r="Q2232" s="20" t="s">
        <v>1054</v>
      </c>
      <c r="R2232" s="20" t="s">
        <v>2137</v>
      </c>
      <c r="S2232" s="20">
        <v>30597433</v>
      </c>
      <c r="T2232" s="39"/>
      <c r="U2232" s="20"/>
      <c r="V2232" s="20"/>
      <c r="W2232" s="39"/>
      <c r="X2232" s="20"/>
      <c r="Y2232" s="20"/>
      <c r="Z2232" s="20"/>
      <c r="AA2232" s="39"/>
    </row>
    <row r="2233" spans="2:27" ht="15.75" customHeight="1">
      <c r="B2233" s="39"/>
      <c r="C2233" s="20"/>
      <c r="D2233" s="20"/>
      <c r="E2233" s="39"/>
      <c r="F2233" s="20"/>
      <c r="G2233" s="20"/>
      <c r="H2233" s="20"/>
      <c r="I2233" s="39"/>
      <c r="J2233" s="20"/>
      <c r="K2233" s="20"/>
      <c r="L2233" s="20"/>
      <c r="M2233" s="20"/>
      <c r="N2233" s="39"/>
      <c r="O2233" s="20" t="s">
        <v>488</v>
      </c>
      <c r="P2233" s="20" t="s">
        <v>566</v>
      </c>
      <c r="Q2233" s="20" t="s">
        <v>1054</v>
      </c>
      <c r="R2233" s="20" t="s">
        <v>2881</v>
      </c>
      <c r="S2233" s="20">
        <v>30597440</v>
      </c>
      <c r="T2233" s="39"/>
      <c r="U2233" s="20"/>
      <c r="V2233" s="20"/>
      <c r="W2233" s="39"/>
      <c r="X2233" s="20"/>
      <c r="Y2233" s="20"/>
      <c r="Z2233" s="20"/>
      <c r="AA2233" s="39"/>
    </row>
    <row r="2234" spans="2:27" ht="15.75" customHeight="1">
      <c r="B2234" s="39"/>
      <c r="C2234" s="20"/>
      <c r="D2234" s="20"/>
      <c r="E2234" s="39"/>
      <c r="F2234" s="20"/>
      <c r="G2234" s="20"/>
      <c r="H2234" s="20"/>
      <c r="I2234" s="39"/>
      <c r="J2234" s="20"/>
      <c r="K2234" s="20"/>
      <c r="L2234" s="20"/>
      <c r="M2234" s="20"/>
      <c r="N2234" s="39"/>
      <c r="O2234" s="20" t="s">
        <v>488</v>
      </c>
      <c r="P2234" s="20" t="s">
        <v>566</v>
      </c>
      <c r="Q2234" s="20" t="s">
        <v>1054</v>
      </c>
      <c r="R2234" s="20" t="s">
        <v>2882</v>
      </c>
      <c r="S2234" s="20">
        <v>30597447</v>
      </c>
      <c r="T2234" s="39"/>
      <c r="U2234" s="20"/>
      <c r="V2234" s="20"/>
      <c r="W2234" s="39"/>
      <c r="X2234" s="20"/>
      <c r="Y2234" s="20"/>
      <c r="Z2234" s="20"/>
      <c r="AA2234" s="39"/>
    </row>
    <row r="2235" spans="2:27" ht="15.75" customHeight="1">
      <c r="B2235" s="39"/>
      <c r="C2235" s="20"/>
      <c r="D2235" s="20"/>
      <c r="E2235" s="39"/>
      <c r="F2235" s="20"/>
      <c r="G2235" s="20"/>
      <c r="H2235" s="20"/>
      <c r="I2235" s="39"/>
      <c r="J2235" s="20"/>
      <c r="K2235" s="20"/>
      <c r="L2235" s="20"/>
      <c r="M2235" s="20"/>
      <c r="N2235" s="39"/>
      <c r="O2235" s="20" t="s">
        <v>488</v>
      </c>
      <c r="P2235" s="20" t="s">
        <v>566</v>
      </c>
      <c r="Q2235" s="20" t="s">
        <v>1054</v>
      </c>
      <c r="R2235" s="20" t="s">
        <v>2883</v>
      </c>
      <c r="S2235" s="20">
        <v>30597454</v>
      </c>
      <c r="T2235" s="39"/>
      <c r="U2235" s="20"/>
      <c r="V2235" s="20"/>
      <c r="W2235" s="39"/>
      <c r="X2235" s="20"/>
      <c r="Y2235" s="20"/>
      <c r="Z2235" s="20"/>
      <c r="AA2235" s="39"/>
    </row>
    <row r="2236" spans="2:27" ht="15.75" customHeight="1">
      <c r="B2236" s="39"/>
      <c r="C2236" s="20"/>
      <c r="D2236" s="20"/>
      <c r="E2236" s="39"/>
      <c r="F2236" s="20"/>
      <c r="G2236" s="20"/>
      <c r="H2236" s="20"/>
      <c r="I2236" s="39"/>
      <c r="J2236" s="20"/>
      <c r="K2236" s="20"/>
      <c r="L2236" s="20"/>
      <c r="M2236" s="20"/>
      <c r="N2236" s="39"/>
      <c r="O2236" s="20" t="s">
        <v>488</v>
      </c>
      <c r="P2236" s="20" t="s">
        <v>566</v>
      </c>
      <c r="Q2236" s="20" t="s">
        <v>1054</v>
      </c>
      <c r="R2236" s="20" t="s">
        <v>2884</v>
      </c>
      <c r="S2236" s="20">
        <v>30597461</v>
      </c>
      <c r="T2236" s="39"/>
      <c r="U2236" s="20"/>
      <c r="V2236" s="20"/>
      <c r="W2236" s="39"/>
      <c r="X2236" s="20"/>
      <c r="Y2236" s="20"/>
      <c r="Z2236" s="20"/>
      <c r="AA2236" s="39"/>
    </row>
    <row r="2237" spans="2:27" ht="15.75" customHeight="1">
      <c r="B2237" s="39"/>
      <c r="C2237" s="20"/>
      <c r="D2237" s="20"/>
      <c r="E2237" s="39"/>
      <c r="F2237" s="20"/>
      <c r="G2237" s="20"/>
      <c r="H2237" s="20"/>
      <c r="I2237" s="39"/>
      <c r="J2237" s="20"/>
      <c r="K2237" s="20"/>
      <c r="L2237" s="20"/>
      <c r="M2237" s="20"/>
      <c r="N2237" s="39"/>
      <c r="O2237" s="20" t="s">
        <v>488</v>
      </c>
      <c r="P2237" s="20" t="s">
        <v>566</v>
      </c>
      <c r="Q2237" s="20" t="s">
        <v>1054</v>
      </c>
      <c r="R2237" s="20" t="s">
        <v>2506</v>
      </c>
      <c r="S2237" s="20">
        <v>30597467</v>
      </c>
      <c r="T2237" s="39"/>
      <c r="U2237" s="20"/>
      <c r="V2237" s="20"/>
      <c r="W2237" s="39"/>
      <c r="X2237" s="20"/>
      <c r="Y2237" s="20"/>
      <c r="Z2237" s="20"/>
      <c r="AA2237" s="39"/>
    </row>
    <row r="2238" spans="2:27" ht="15.75" customHeight="1">
      <c r="B2238" s="39"/>
      <c r="C2238" s="20"/>
      <c r="D2238" s="20"/>
      <c r="E2238" s="39"/>
      <c r="F2238" s="20"/>
      <c r="G2238" s="20"/>
      <c r="H2238" s="20"/>
      <c r="I2238" s="39"/>
      <c r="J2238" s="20"/>
      <c r="K2238" s="20"/>
      <c r="L2238" s="20"/>
      <c r="M2238" s="20"/>
      <c r="N2238" s="39"/>
      <c r="O2238" s="20" t="s">
        <v>488</v>
      </c>
      <c r="P2238" s="20" t="s">
        <v>566</v>
      </c>
      <c r="Q2238" s="20" t="s">
        <v>1054</v>
      </c>
      <c r="R2238" s="20" t="s">
        <v>2885</v>
      </c>
      <c r="S2238" s="20">
        <v>30597474</v>
      </c>
      <c r="T2238" s="39"/>
      <c r="U2238" s="20"/>
      <c r="V2238" s="20"/>
      <c r="W2238" s="39"/>
      <c r="X2238" s="20"/>
      <c r="Y2238" s="20"/>
      <c r="Z2238" s="20"/>
      <c r="AA2238" s="39"/>
    </row>
    <row r="2239" spans="2:27" ht="15.75" customHeight="1">
      <c r="B2239" s="39"/>
      <c r="C2239" s="20"/>
      <c r="D2239" s="20"/>
      <c r="E2239" s="39"/>
      <c r="F2239" s="20"/>
      <c r="G2239" s="20"/>
      <c r="H2239" s="20"/>
      <c r="I2239" s="39"/>
      <c r="J2239" s="20"/>
      <c r="K2239" s="20"/>
      <c r="L2239" s="20"/>
      <c r="M2239" s="20"/>
      <c r="N2239" s="39"/>
      <c r="O2239" s="20" t="s">
        <v>488</v>
      </c>
      <c r="P2239" s="20" t="s">
        <v>566</v>
      </c>
      <c r="Q2239" s="20" t="s">
        <v>1054</v>
      </c>
      <c r="R2239" s="20" t="s">
        <v>1802</v>
      </c>
      <c r="S2239" s="20">
        <v>30597481</v>
      </c>
      <c r="T2239" s="39"/>
      <c r="U2239" s="20"/>
      <c r="V2239" s="20"/>
      <c r="W2239" s="39"/>
      <c r="X2239" s="20"/>
      <c r="Y2239" s="20"/>
      <c r="Z2239" s="20"/>
      <c r="AA2239" s="39"/>
    </row>
    <row r="2240" spans="2:27" ht="15.75" customHeight="1">
      <c r="B2240" s="39"/>
      <c r="C2240" s="20"/>
      <c r="D2240" s="20"/>
      <c r="E2240" s="39"/>
      <c r="F2240" s="20"/>
      <c r="G2240" s="20"/>
      <c r="H2240" s="20"/>
      <c r="I2240" s="39"/>
      <c r="J2240" s="20"/>
      <c r="K2240" s="20"/>
      <c r="L2240" s="20"/>
      <c r="M2240" s="20"/>
      <c r="N2240" s="39"/>
      <c r="O2240" s="20" t="s">
        <v>488</v>
      </c>
      <c r="P2240" s="20" t="s">
        <v>566</v>
      </c>
      <c r="Q2240" s="20" t="s">
        <v>1054</v>
      </c>
      <c r="R2240" s="20" t="s">
        <v>2886</v>
      </c>
      <c r="S2240" s="20">
        <v>30597488</v>
      </c>
      <c r="T2240" s="39"/>
      <c r="U2240" s="20"/>
      <c r="V2240" s="20"/>
      <c r="W2240" s="39"/>
      <c r="X2240" s="20"/>
      <c r="Y2240" s="20"/>
      <c r="Z2240" s="20"/>
      <c r="AA2240" s="39"/>
    </row>
    <row r="2241" spans="2:27" ht="15.75" customHeight="1">
      <c r="B2241" s="39"/>
      <c r="C2241" s="20"/>
      <c r="D2241" s="20"/>
      <c r="E2241" s="39"/>
      <c r="F2241" s="20"/>
      <c r="G2241" s="20"/>
      <c r="H2241" s="20"/>
      <c r="I2241" s="39"/>
      <c r="J2241" s="20"/>
      <c r="K2241" s="20"/>
      <c r="L2241" s="20"/>
      <c r="M2241" s="20"/>
      <c r="N2241" s="39"/>
      <c r="O2241" s="20" t="s">
        <v>488</v>
      </c>
      <c r="P2241" s="20" t="s">
        <v>566</v>
      </c>
      <c r="Q2241" s="20" t="s">
        <v>1054</v>
      </c>
      <c r="R2241" s="20" t="s">
        <v>2887</v>
      </c>
      <c r="S2241" s="20">
        <v>30597494</v>
      </c>
      <c r="T2241" s="39"/>
      <c r="U2241" s="20"/>
      <c r="V2241" s="20"/>
      <c r="W2241" s="39"/>
      <c r="X2241" s="20"/>
      <c r="Y2241" s="20"/>
      <c r="Z2241" s="20"/>
      <c r="AA2241" s="39"/>
    </row>
    <row r="2242" spans="2:27" ht="15.75" customHeight="1">
      <c r="B2242" s="39"/>
      <c r="C2242" s="20"/>
      <c r="D2242" s="20"/>
      <c r="E2242" s="39"/>
      <c r="F2242" s="20"/>
      <c r="G2242" s="20"/>
      <c r="H2242" s="20"/>
      <c r="I2242" s="39"/>
      <c r="J2242" s="20"/>
      <c r="K2242" s="20"/>
      <c r="L2242" s="20"/>
      <c r="M2242" s="20"/>
      <c r="N2242" s="39"/>
      <c r="O2242" s="20" t="s">
        <v>488</v>
      </c>
      <c r="P2242" s="20" t="s">
        <v>566</v>
      </c>
      <c r="Q2242" s="20" t="s">
        <v>1056</v>
      </c>
      <c r="R2242" s="20" t="s">
        <v>1102</v>
      </c>
      <c r="S2242" s="20">
        <v>30598411</v>
      </c>
      <c r="T2242" s="39"/>
      <c r="U2242" s="20"/>
      <c r="V2242" s="20"/>
      <c r="W2242" s="39"/>
      <c r="X2242" s="20"/>
      <c r="Y2242" s="20"/>
      <c r="Z2242" s="20"/>
      <c r="AA2242" s="39"/>
    </row>
    <row r="2243" spans="2:27" ht="15.75" customHeight="1">
      <c r="B2243" s="39"/>
      <c r="C2243" s="20"/>
      <c r="D2243" s="20"/>
      <c r="E2243" s="39"/>
      <c r="F2243" s="20"/>
      <c r="G2243" s="20"/>
      <c r="H2243" s="20"/>
      <c r="I2243" s="39"/>
      <c r="J2243" s="20"/>
      <c r="K2243" s="20"/>
      <c r="L2243" s="20"/>
      <c r="M2243" s="20"/>
      <c r="N2243" s="39"/>
      <c r="O2243" s="20" t="s">
        <v>488</v>
      </c>
      <c r="P2243" s="20" t="s">
        <v>566</v>
      </c>
      <c r="Q2243" s="20" t="s">
        <v>1056</v>
      </c>
      <c r="R2243" s="20" t="s">
        <v>2888</v>
      </c>
      <c r="S2243" s="20">
        <v>30598413</v>
      </c>
      <c r="T2243" s="39"/>
      <c r="U2243" s="20"/>
      <c r="V2243" s="20"/>
      <c r="W2243" s="39"/>
      <c r="X2243" s="20"/>
      <c r="Y2243" s="20"/>
      <c r="Z2243" s="20"/>
      <c r="AA2243" s="39"/>
    </row>
    <row r="2244" spans="2:27" ht="15.75" customHeight="1">
      <c r="B2244" s="39"/>
      <c r="C2244" s="20"/>
      <c r="D2244" s="20"/>
      <c r="E2244" s="39"/>
      <c r="F2244" s="20"/>
      <c r="G2244" s="20"/>
      <c r="H2244" s="20"/>
      <c r="I2244" s="39"/>
      <c r="J2244" s="20"/>
      <c r="K2244" s="20"/>
      <c r="L2244" s="20"/>
      <c r="M2244" s="20"/>
      <c r="N2244" s="39"/>
      <c r="O2244" s="20" t="s">
        <v>488</v>
      </c>
      <c r="P2244" s="20" t="s">
        <v>566</v>
      </c>
      <c r="Q2244" s="20" t="s">
        <v>1056</v>
      </c>
      <c r="R2244" s="20" t="s">
        <v>2889</v>
      </c>
      <c r="S2244" s="20">
        <v>30598420</v>
      </c>
      <c r="T2244" s="39"/>
      <c r="U2244" s="20"/>
      <c r="V2244" s="20"/>
      <c r="W2244" s="39"/>
      <c r="X2244" s="20"/>
      <c r="Y2244" s="20"/>
      <c r="Z2244" s="20"/>
      <c r="AA2244" s="39"/>
    </row>
    <row r="2245" spans="2:27" ht="15.75" customHeight="1">
      <c r="B2245" s="39"/>
      <c r="C2245" s="20"/>
      <c r="D2245" s="20"/>
      <c r="E2245" s="39"/>
      <c r="F2245" s="20"/>
      <c r="G2245" s="20"/>
      <c r="H2245" s="20"/>
      <c r="I2245" s="39"/>
      <c r="J2245" s="20"/>
      <c r="K2245" s="20"/>
      <c r="L2245" s="20"/>
      <c r="M2245" s="20"/>
      <c r="N2245" s="39"/>
      <c r="O2245" s="20" t="s">
        <v>488</v>
      </c>
      <c r="P2245" s="20" t="s">
        <v>566</v>
      </c>
      <c r="Q2245" s="20" t="s">
        <v>1056</v>
      </c>
      <c r="R2245" s="20" t="s">
        <v>2890</v>
      </c>
      <c r="S2245" s="20">
        <v>30598427</v>
      </c>
      <c r="T2245" s="39"/>
      <c r="U2245" s="20"/>
      <c r="V2245" s="20"/>
      <c r="W2245" s="39"/>
      <c r="X2245" s="20"/>
      <c r="Y2245" s="20"/>
      <c r="Z2245" s="20"/>
      <c r="AA2245" s="39"/>
    </row>
    <row r="2246" spans="2:27" ht="15.75" customHeight="1">
      <c r="B2246" s="39"/>
      <c r="C2246" s="20"/>
      <c r="D2246" s="20"/>
      <c r="E2246" s="39"/>
      <c r="F2246" s="20"/>
      <c r="G2246" s="20"/>
      <c r="H2246" s="20"/>
      <c r="I2246" s="39"/>
      <c r="J2246" s="20"/>
      <c r="K2246" s="20"/>
      <c r="L2246" s="20"/>
      <c r="M2246" s="20"/>
      <c r="N2246" s="39"/>
      <c r="O2246" s="20" t="s">
        <v>488</v>
      </c>
      <c r="P2246" s="20" t="s">
        <v>566</v>
      </c>
      <c r="Q2246" s="20" t="s">
        <v>1056</v>
      </c>
      <c r="R2246" s="20" t="s">
        <v>2891</v>
      </c>
      <c r="S2246" s="20">
        <v>30598433</v>
      </c>
      <c r="T2246" s="39"/>
      <c r="U2246" s="20"/>
      <c r="V2246" s="20"/>
      <c r="W2246" s="39"/>
      <c r="X2246" s="20"/>
      <c r="Y2246" s="20"/>
      <c r="Z2246" s="20"/>
      <c r="AA2246" s="39"/>
    </row>
    <row r="2247" spans="2:27" ht="15.75" customHeight="1">
      <c r="B2247" s="39"/>
      <c r="C2247" s="20"/>
      <c r="D2247" s="20"/>
      <c r="E2247" s="39"/>
      <c r="F2247" s="20"/>
      <c r="G2247" s="20"/>
      <c r="H2247" s="20"/>
      <c r="I2247" s="39"/>
      <c r="J2247" s="20"/>
      <c r="K2247" s="20"/>
      <c r="L2247" s="20"/>
      <c r="M2247" s="20"/>
      <c r="N2247" s="39"/>
      <c r="O2247" s="20" t="s">
        <v>488</v>
      </c>
      <c r="P2247" s="20" t="s">
        <v>566</v>
      </c>
      <c r="Q2247" s="20" t="s">
        <v>1056</v>
      </c>
      <c r="R2247" s="20" t="s">
        <v>2892</v>
      </c>
      <c r="S2247" s="20">
        <v>30598440</v>
      </c>
      <c r="T2247" s="39"/>
      <c r="U2247" s="20"/>
      <c r="V2247" s="20"/>
      <c r="W2247" s="39"/>
      <c r="X2247" s="20"/>
      <c r="Y2247" s="20"/>
      <c r="Z2247" s="20"/>
      <c r="AA2247" s="39"/>
    </row>
    <row r="2248" spans="2:27" ht="15.75" customHeight="1">
      <c r="B2248" s="39"/>
      <c r="C2248" s="20"/>
      <c r="D2248" s="20"/>
      <c r="E2248" s="39"/>
      <c r="F2248" s="20"/>
      <c r="G2248" s="20"/>
      <c r="H2248" s="20"/>
      <c r="I2248" s="39"/>
      <c r="J2248" s="20"/>
      <c r="K2248" s="20"/>
      <c r="L2248" s="20"/>
      <c r="M2248" s="20"/>
      <c r="N2248" s="39"/>
      <c r="O2248" s="20" t="s">
        <v>488</v>
      </c>
      <c r="P2248" s="20" t="s">
        <v>566</v>
      </c>
      <c r="Q2248" s="20" t="s">
        <v>1056</v>
      </c>
      <c r="R2248" s="20" t="s">
        <v>2893</v>
      </c>
      <c r="S2248" s="20">
        <v>30598447</v>
      </c>
      <c r="T2248" s="39"/>
      <c r="U2248" s="20"/>
      <c r="V2248" s="20"/>
      <c r="W2248" s="39"/>
      <c r="X2248" s="20"/>
      <c r="Y2248" s="20"/>
      <c r="Z2248" s="20"/>
      <c r="AA2248" s="39"/>
    </row>
    <row r="2249" spans="2:27" ht="15.75" customHeight="1">
      <c r="B2249" s="39"/>
      <c r="C2249" s="20"/>
      <c r="D2249" s="20"/>
      <c r="E2249" s="39"/>
      <c r="F2249" s="20"/>
      <c r="G2249" s="20"/>
      <c r="H2249" s="20"/>
      <c r="I2249" s="39"/>
      <c r="J2249" s="20"/>
      <c r="K2249" s="20"/>
      <c r="L2249" s="20"/>
      <c r="M2249" s="20"/>
      <c r="N2249" s="39"/>
      <c r="O2249" s="20" t="s">
        <v>488</v>
      </c>
      <c r="P2249" s="20" t="s">
        <v>566</v>
      </c>
      <c r="Q2249" s="20" t="s">
        <v>1056</v>
      </c>
      <c r="R2249" s="20" t="s">
        <v>2894</v>
      </c>
      <c r="S2249" s="20">
        <v>30598454</v>
      </c>
      <c r="T2249" s="39"/>
      <c r="U2249" s="20"/>
      <c r="V2249" s="20"/>
      <c r="W2249" s="39"/>
      <c r="X2249" s="20"/>
      <c r="Y2249" s="20"/>
      <c r="Z2249" s="20"/>
      <c r="AA2249" s="39"/>
    </row>
    <row r="2250" spans="2:27" ht="15.75" customHeight="1">
      <c r="B2250" s="39"/>
      <c r="C2250" s="20"/>
      <c r="D2250" s="20"/>
      <c r="E2250" s="39"/>
      <c r="F2250" s="20"/>
      <c r="G2250" s="20"/>
      <c r="H2250" s="20"/>
      <c r="I2250" s="39"/>
      <c r="J2250" s="20"/>
      <c r="K2250" s="20"/>
      <c r="L2250" s="20"/>
      <c r="M2250" s="20"/>
      <c r="N2250" s="39"/>
      <c r="O2250" s="20" t="s">
        <v>488</v>
      </c>
      <c r="P2250" s="20" t="s">
        <v>566</v>
      </c>
      <c r="Q2250" s="20" t="s">
        <v>1056</v>
      </c>
      <c r="R2250" s="20" t="s">
        <v>2895</v>
      </c>
      <c r="S2250" s="20">
        <v>30598461</v>
      </c>
      <c r="T2250" s="39"/>
      <c r="U2250" s="20"/>
      <c r="V2250" s="20"/>
      <c r="W2250" s="39"/>
      <c r="X2250" s="20"/>
      <c r="Y2250" s="20"/>
      <c r="Z2250" s="20"/>
      <c r="AA2250" s="39"/>
    </row>
    <row r="2251" spans="2:27" ht="15.75" customHeight="1">
      <c r="B2251" s="39"/>
      <c r="C2251" s="20"/>
      <c r="D2251" s="20"/>
      <c r="E2251" s="39"/>
      <c r="F2251" s="20"/>
      <c r="G2251" s="20"/>
      <c r="H2251" s="20"/>
      <c r="I2251" s="39"/>
      <c r="J2251" s="20"/>
      <c r="K2251" s="20"/>
      <c r="L2251" s="20"/>
      <c r="M2251" s="20"/>
      <c r="N2251" s="39"/>
      <c r="O2251" s="20" t="s">
        <v>488</v>
      </c>
      <c r="P2251" s="20" t="s">
        <v>566</v>
      </c>
      <c r="Q2251" s="20" t="s">
        <v>1056</v>
      </c>
      <c r="R2251" s="20" t="s">
        <v>2896</v>
      </c>
      <c r="S2251" s="20">
        <v>30598467</v>
      </c>
      <c r="T2251" s="39"/>
      <c r="U2251" s="20"/>
      <c r="V2251" s="20"/>
      <c r="W2251" s="39"/>
      <c r="X2251" s="20"/>
      <c r="Y2251" s="20"/>
      <c r="Z2251" s="20"/>
      <c r="AA2251" s="39"/>
    </row>
    <row r="2252" spans="2:27" ht="15.75" customHeight="1">
      <c r="B2252" s="39"/>
      <c r="C2252" s="20"/>
      <c r="D2252" s="20"/>
      <c r="E2252" s="39"/>
      <c r="F2252" s="20"/>
      <c r="G2252" s="20"/>
      <c r="H2252" s="20"/>
      <c r="I2252" s="39"/>
      <c r="J2252" s="20"/>
      <c r="K2252" s="20"/>
      <c r="L2252" s="20"/>
      <c r="M2252" s="20"/>
      <c r="N2252" s="39"/>
      <c r="O2252" s="20" t="s">
        <v>488</v>
      </c>
      <c r="P2252" s="20" t="s">
        <v>566</v>
      </c>
      <c r="Q2252" s="20" t="s">
        <v>1056</v>
      </c>
      <c r="R2252" s="20" t="s">
        <v>2897</v>
      </c>
      <c r="S2252" s="20">
        <v>30598481</v>
      </c>
      <c r="T2252" s="39"/>
      <c r="U2252" s="20"/>
      <c r="V2252" s="20"/>
      <c r="W2252" s="39"/>
      <c r="X2252" s="20"/>
      <c r="Y2252" s="20"/>
      <c r="Z2252" s="20"/>
      <c r="AA2252" s="39"/>
    </row>
    <row r="2253" spans="2:27" ht="15.75" customHeight="1">
      <c r="B2253" s="39"/>
      <c r="C2253" s="20"/>
      <c r="D2253" s="20"/>
      <c r="E2253" s="39"/>
      <c r="F2253" s="20"/>
      <c r="G2253" s="20"/>
      <c r="H2253" s="20"/>
      <c r="I2253" s="39"/>
      <c r="J2253" s="20"/>
      <c r="K2253" s="20"/>
      <c r="L2253" s="20"/>
      <c r="M2253" s="20"/>
      <c r="N2253" s="39"/>
      <c r="O2253" s="20" t="s">
        <v>488</v>
      </c>
      <c r="P2253" s="20" t="s">
        <v>566</v>
      </c>
      <c r="Q2253" s="20" t="s">
        <v>1056</v>
      </c>
      <c r="R2253" s="20" t="s">
        <v>2898</v>
      </c>
      <c r="S2253" s="20">
        <v>30598488</v>
      </c>
      <c r="T2253" s="39"/>
      <c r="U2253" s="20"/>
      <c r="V2253" s="20"/>
      <c r="W2253" s="39"/>
      <c r="X2253" s="20"/>
      <c r="Y2253" s="20"/>
      <c r="Z2253" s="20"/>
      <c r="AA2253" s="39"/>
    </row>
    <row r="2254" spans="2:27" ht="15.75" customHeight="1">
      <c r="B2254" s="39"/>
      <c r="C2254" s="20"/>
      <c r="D2254" s="20"/>
      <c r="E2254" s="39"/>
      <c r="F2254" s="20"/>
      <c r="G2254" s="20"/>
      <c r="H2254" s="20"/>
      <c r="I2254" s="39"/>
      <c r="J2254" s="20"/>
      <c r="K2254" s="20"/>
      <c r="L2254" s="20"/>
      <c r="M2254" s="20"/>
      <c r="N2254" s="39"/>
      <c r="O2254" s="20" t="s">
        <v>488</v>
      </c>
      <c r="P2254" s="20" t="s">
        <v>566</v>
      </c>
      <c r="Q2254" s="20" t="s">
        <v>1056</v>
      </c>
      <c r="R2254" s="20" t="s">
        <v>1056</v>
      </c>
      <c r="S2254" s="20">
        <v>30598474</v>
      </c>
      <c r="T2254" s="39"/>
      <c r="U2254" s="20"/>
      <c r="V2254" s="20"/>
      <c r="W2254" s="39"/>
      <c r="X2254" s="20"/>
      <c r="Y2254" s="20"/>
      <c r="Z2254" s="20"/>
      <c r="AA2254" s="39"/>
    </row>
    <row r="2255" spans="2:27" ht="15.75" customHeight="1">
      <c r="B2255" s="39"/>
      <c r="C2255" s="20"/>
      <c r="D2255" s="20"/>
      <c r="E2255" s="39"/>
      <c r="F2255" s="20"/>
      <c r="G2255" s="20"/>
      <c r="H2255" s="20"/>
      <c r="I2255" s="39"/>
      <c r="J2255" s="20"/>
      <c r="K2255" s="20"/>
      <c r="L2255" s="20"/>
      <c r="M2255" s="20"/>
      <c r="N2255" s="39"/>
      <c r="O2255" s="20" t="s">
        <v>488</v>
      </c>
      <c r="P2255" s="20" t="s">
        <v>566</v>
      </c>
      <c r="Q2255" s="20" t="s">
        <v>1056</v>
      </c>
      <c r="R2255" s="20" t="s">
        <v>2899</v>
      </c>
      <c r="S2255" s="20">
        <v>30598494</v>
      </c>
      <c r="T2255" s="39"/>
      <c r="U2255" s="20"/>
      <c r="V2255" s="20"/>
      <c r="W2255" s="39"/>
      <c r="X2255" s="20"/>
      <c r="Y2255" s="20"/>
      <c r="Z2255" s="20"/>
      <c r="AA2255" s="39"/>
    </row>
    <row r="2256" spans="2:27" ht="15.75" customHeight="1">
      <c r="B2256" s="39"/>
      <c r="C2256" s="20"/>
      <c r="D2256" s="20"/>
      <c r="E2256" s="39"/>
      <c r="F2256" s="20"/>
      <c r="G2256" s="20"/>
      <c r="H2256" s="20"/>
      <c r="I2256" s="39"/>
      <c r="J2256" s="20"/>
      <c r="K2256" s="20"/>
      <c r="L2256" s="20"/>
      <c r="M2256" s="20"/>
      <c r="N2256" s="39"/>
      <c r="O2256" s="20" t="s">
        <v>488</v>
      </c>
      <c r="P2256" s="20" t="s">
        <v>566</v>
      </c>
      <c r="Q2256" s="20" t="s">
        <v>1058</v>
      </c>
      <c r="R2256" s="20" t="s">
        <v>2900</v>
      </c>
      <c r="S2256" s="20">
        <v>30599411</v>
      </c>
      <c r="T2256" s="39"/>
      <c r="U2256" s="20"/>
      <c r="V2256" s="20"/>
      <c r="W2256" s="39"/>
      <c r="X2256" s="20"/>
      <c r="Y2256" s="20"/>
      <c r="Z2256" s="20"/>
      <c r="AA2256" s="39"/>
    </row>
    <row r="2257" spans="2:27" ht="15.75" customHeight="1">
      <c r="B2257" s="39"/>
      <c r="C2257" s="20"/>
      <c r="D2257" s="20"/>
      <c r="E2257" s="39"/>
      <c r="F2257" s="20"/>
      <c r="G2257" s="20"/>
      <c r="H2257" s="20"/>
      <c r="I2257" s="39"/>
      <c r="J2257" s="20"/>
      <c r="K2257" s="20"/>
      <c r="L2257" s="20"/>
      <c r="M2257" s="20"/>
      <c r="N2257" s="39"/>
      <c r="O2257" s="20" t="s">
        <v>488</v>
      </c>
      <c r="P2257" s="20" t="s">
        <v>566</v>
      </c>
      <c r="Q2257" s="20" t="s">
        <v>1058</v>
      </c>
      <c r="R2257" s="20" t="s">
        <v>2901</v>
      </c>
      <c r="S2257" s="20">
        <v>30599415</v>
      </c>
      <c r="T2257" s="39"/>
      <c r="U2257" s="20"/>
      <c r="V2257" s="20"/>
      <c r="W2257" s="39"/>
      <c r="X2257" s="20"/>
      <c r="Y2257" s="20"/>
      <c r="Z2257" s="20"/>
      <c r="AA2257" s="39"/>
    </row>
    <row r="2258" spans="2:27" ht="15.75" customHeight="1">
      <c r="B2258" s="39"/>
      <c r="C2258" s="20"/>
      <c r="D2258" s="20"/>
      <c r="E2258" s="39"/>
      <c r="F2258" s="20"/>
      <c r="G2258" s="20"/>
      <c r="H2258" s="20"/>
      <c r="I2258" s="39"/>
      <c r="J2258" s="20"/>
      <c r="K2258" s="20"/>
      <c r="L2258" s="20"/>
      <c r="M2258" s="20"/>
      <c r="N2258" s="39"/>
      <c r="O2258" s="20" t="s">
        <v>488</v>
      </c>
      <c r="P2258" s="20" t="s">
        <v>566</v>
      </c>
      <c r="Q2258" s="20" t="s">
        <v>1058</v>
      </c>
      <c r="R2258" s="20" t="s">
        <v>2902</v>
      </c>
      <c r="S2258" s="20">
        <v>30599423</v>
      </c>
      <c r="T2258" s="39"/>
      <c r="U2258" s="20"/>
      <c r="V2258" s="20"/>
      <c r="W2258" s="39"/>
      <c r="X2258" s="20"/>
      <c r="Y2258" s="20"/>
      <c r="Z2258" s="20"/>
      <c r="AA2258" s="39"/>
    </row>
    <row r="2259" spans="2:27" ht="15.75" customHeight="1">
      <c r="B2259" s="39"/>
      <c r="C2259" s="20"/>
      <c r="D2259" s="20"/>
      <c r="E2259" s="39"/>
      <c r="F2259" s="20"/>
      <c r="G2259" s="20"/>
      <c r="H2259" s="20"/>
      <c r="I2259" s="39"/>
      <c r="J2259" s="20"/>
      <c r="K2259" s="20"/>
      <c r="L2259" s="20"/>
      <c r="M2259" s="20"/>
      <c r="N2259" s="39"/>
      <c r="O2259" s="20" t="s">
        <v>488</v>
      </c>
      <c r="P2259" s="20" t="s">
        <v>566</v>
      </c>
      <c r="Q2259" s="20" t="s">
        <v>1058</v>
      </c>
      <c r="R2259" s="20" t="s">
        <v>2903</v>
      </c>
      <c r="S2259" s="20">
        <v>30599431</v>
      </c>
      <c r="T2259" s="39"/>
      <c r="U2259" s="20"/>
      <c r="V2259" s="20"/>
      <c r="W2259" s="39"/>
      <c r="X2259" s="20"/>
      <c r="Y2259" s="20"/>
      <c r="Z2259" s="20"/>
      <c r="AA2259" s="39"/>
    </row>
    <row r="2260" spans="2:27" ht="15.75" customHeight="1">
      <c r="B2260" s="39"/>
      <c r="C2260" s="20"/>
      <c r="D2260" s="20"/>
      <c r="E2260" s="39"/>
      <c r="F2260" s="20"/>
      <c r="G2260" s="20"/>
      <c r="H2260" s="20"/>
      <c r="I2260" s="39"/>
      <c r="J2260" s="20"/>
      <c r="K2260" s="20"/>
      <c r="L2260" s="20"/>
      <c r="M2260" s="20"/>
      <c r="N2260" s="39"/>
      <c r="O2260" s="20" t="s">
        <v>488</v>
      </c>
      <c r="P2260" s="20" t="s">
        <v>566</v>
      </c>
      <c r="Q2260" s="20" t="s">
        <v>1058</v>
      </c>
      <c r="R2260" s="20" t="s">
        <v>2904</v>
      </c>
      <c r="S2260" s="20">
        <v>30599439</v>
      </c>
      <c r="T2260" s="39"/>
      <c r="U2260" s="20"/>
      <c r="V2260" s="20"/>
      <c r="W2260" s="39"/>
      <c r="X2260" s="20"/>
      <c r="Y2260" s="20"/>
      <c r="Z2260" s="20"/>
      <c r="AA2260" s="39"/>
    </row>
    <row r="2261" spans="2:27" ht="15.75" customHeight="1">
      <c r="B2261" s="39"/>
      <c r="C2261" s="20"/>
      <c r="D2261" s="20"/>
      <c r="E2261" s="39"/>
      <c r="F2261" s="20"/>
      <c r="G2261" s="20"/>
      <c r="H2261" s="20"/>
      <c r="I2261" s="39"/>
      <c r="J2261" s="20"/>
      <c r="K2261" s="20"/>
      <c r="L2261" s="20"/>
      <c r="M2261" s="20"/>
      <c r="N2261" s="39"/>
      <c r="O2261" s="20" t="s">
        <v>488</v>
      </c>
      <c r="P2261" s="20" t="s">
        <v>566</v>
      </c>
      <c r="Q2261" s="20" t="s">
        <v>1058</v>
      </c>
      <c r="R2261" s="20" t="s">
        <v>2905</v>
      </c>
      <c r="S2261" s="20">
        <v>30599447</v>
      </c>
      <c r="T2261" s="39"/>
      <c r="U2261" s="20"/>
      <c r="V2261" s="20"/>
      <c r="W2261" s="39"/>
      <c r="X2261" s="20"/>
      <c r="Y2261" s="20"/>
      <c r="Z2261" s="20"/>
      <c r="AA2261" s="39"/>
    </row>
    <row r="2262" spans="2:27" ht="15.75" customHeight="1">
      <c r="B2262" s="39"/>
      <c r="C2262" s="20"/>
      <c r="D2262" s="20"/>
      <c r="E2262" s="39"/>
      <c r="F2262" s="20"/>
      <c r="G2262" s="20"/>
      <c r="H2262" s="20"/>
      <c r="I2262" s="39"/>
      <c r="J2262" s="20"/>
      <c r="K2262" s="20"/>
      <c r="L2262" s="20"/>
      <c r="M2262" s="20"/>
      <c r="N2262" s="39"/>
      <c r="O2262" s="20" t="s">
        <v>488</v>
      </c>
      <c r="P2262" s="20" t="s">
        <v>566</v>
      </c>
      <c r="Q2262" s="20" t="s">
        <v>1058</v>
      </c>
      <c r="R2262" s="20" t="s">
        <v>2906</v>
      </c>
      <c r="S2262" s="20">
        <v>30599455</v>
      </c>
      <c r="T2262" s="39"/>
      <c r="U2262" s="20"/>
      <c r="V2262" s="20"/>
      <c r="W2262" s="39"/>
      <c r="X2262" s="20"/>
      <c r="Y2262" s="20"/>
      <c r="Z2262" s="20"/>
      <c r="AA2262" s="39"/>
    </row>
    <row r="2263" spans="2:27" ht="15.75" customHeight="1">
      <c r="B2263" s="39"/>
      <c r="C2263" s="20"/>
      <c r="D2263" s="20"/>
      <c r="E2263" s="39"/>
      <c r="F2263" s="20"/>
      <c r="G2263" s="20"/>
      <c r="H2263" s="20"/>
      <c r="I2263" s="39"/>
      <c r="J2263" s="20"/>
      <c r="K2263" s="20"/>
      <c r="L2263" s="20"/>
      <c r="M2263" s="20"/>
      <c r="N2263" s="39"/>
      <c r="O2263" s="20" t="s">
        <v>488</v>
      </c>
      <c r="P2263" s="20" t="s">
        <v>566</v>
      </c>
      <c r="Q2263" s="20" t="s">
        <v>1058</v>
      </c>
      <c r="R2263" s="20" t="s">
        <v>2907</v>
      </c>
      <c r="S2263" s="20">
        <v>30599463</v>
      </c>
      <c r="T2263" s="39"/>
      <c r="U2263" s="20"/>
      <c r="V2263" s="20"/>
      <c r="W2263" s="39"/>
      <c r="X2263" s="20"/>
      <c r="Y2263" s="20"/>
      <c r="Z2263" s="20"/>
      <c r="AA2263" s="39"/>
    </row>
    <row r="2264" spans="2:27" ht="15.75" customHeight="1">
      <c r="B2264" s="39"/>
      <c r="C2264" s="20"/>
      <c r="D2264" s="20"/>
      <c r="E2264" s="39"/>
      <c r="F2264" s="20"/>
      <c r="G2264" s="20"/>
      <c r="H2264" s="20"/>
      <c r="I2264" s="39"/>
      <c r="J2264" s="20"/>
      <c r="K2264" s="20"/>
      <c r="L2264" s="20"/>
      <c r="M2264" s="20"/>
      <c r="N2264" s="39"/>
      <c r="O2264" s="20" t="s">
        <v>488</v>
      </c>
      <c r="P2264" s="20" t="s">
        <v>566</v>
      </c>
      <c r="Q2264" s="20" t="s">
        <v>1058</v>
      </c>
      <c r="R2264" s="20" t="s">
        <v>2908</v>
      </c>
      <c r="S2264" s="20">
        <v>30599471</v>
      </c>
      <c r="T2264" s="39"/>
      <c r="U2264" s="20"/>
      <c r="V2264" s="20"/>
      <c r="W2264" s="39"/>
      <c r="X2264" s="20"/>
      <c r="Y2264" s="20"/>
      <c r="Z2264" s="20"/>
      <c r="AA2264" s="39"/>
    </row>
    <row r="2265" spans="2:27" ht="15.75" customHeight="1">
      <c r="B2265" s="39"/>
      <c r="C2265" s="20"/>
      <c r="D2265" s="20"/>
      <c r="E2265" s="39"/>
      <c r="F2265" s="20"/>
      <c r="G2265" s="20"/>
      <c r="H2265" s="20"/>
      <c r="I2265" s="39"/>
      <c r="J2265" s="20"/>
      <c r="K2265" s="20"/>
      <c r="L2265" s="20"/>
      <c r="M2265" s="20"/>
      <c r="N2265" s="39"/>
      <c r="O2265" s="20" t="s">
        <v>488</v>
      </c>
      <c r="P2265" s="20" t="s">
        <v>566</v>
      </c>
      <c r="Q2265" s="20" t="s">
        <v>1058</v>
      </c>
      <c r="R2265" s="20" t="s">
        <v>2909</v>
      </c>
      <c r="S2265" s="20">
        <v>30599479</v>
      </c>
      <c r="T2265" s="39"/>
      <c r="U2265" s="20"/>
      <c r="V2265" s="20"/>
      <c r="W2265" s="39"/>
      <c r="X2265" s="20"/>
      <c r="Y2265" s="20"/>
      <c r="Z2265" s="20"/>
      <c r="AA2265" s="39"/>
    </row>
    <row r="2266" spans="2:27" ht="15.75" customHeight="1">
      <c r="B2266" s="39"/>
      <c r="C2266" s="20"/>
      <c r="D2266" s="20"/>
      <c r="E2266" s="39"/>
      <c r="F2266" s="20"/>
      <c r="G2266" s="20"/>
      <c r="H2266" s="20"/>
      <c r="I2266" s="39"/>
      <c r="J2266" s="20"/>
      <c r="K2266" s="20"/>
      <c r="L2266" s="20"/>
      <c r="M2266" s="20"/>
      <c r="N2266" s="39"/>
      <c r="O2266" s="20" t="s">
        <v>488</v>
      </c>
      <c r="P2266" s="20" t="s">
        <v>566</v>
      </c>
      <c r="Q2266" s="20" t="s">
        <v>1058</v>
      </c>
      <c r="R2266" s="20" t="s">
        <v>2176</v>
      </c>
      <c r="S2266" s="20">
        <v>30599487</v>
      </c>
      <c r="T2266" s="39"/>
      <c r="U2266" s="20"/>
      <c r="V2266" s="20"/>
      <c r="W2266" s="39"/>
      <c r="X2266" s="20"/>
      <c r="Y2266" s="20"/>
      <c r="Z2266" s="20"/>
      <c r="AA2266" s="39"/>
    </row>
    <row r="2267" spans="2:27" ht="15.75" customHeight="1">
      <c r="B2267" s="39"/>
      <c r="C2267" s="20"/>
      <c r="D2267" s="20"/>
      <c r="E2267" s="39"/>
      <c r="F2267" s="20"/>
      <c r="G2267" s="20"/>
      <c r="H2267" s="20"/>
      <c r="I2267" s="39"/>
      <c r="J2267" s="20"/>
      <c r="K2267" s="20"/>
      <c r="L2267" s="20"/>
      <c r="M2267" s="20"/>
      <c r="N2267" s="39"/>
      <c r="O2267" s="20" t="s">
        <v>488</v>
      </c>
      <c r="P2267" s="20" t="s">
        <v>566</v>
      </c>
      <c r="Q2267" s="20" t="s">
        <v>1058</v>
      </c>
      <c r="R2267" s="20" t="s">
        <v>2910</v>
      </c>
      <c r="S2267" s="20">
        <v>30599494</v>
      </c>
      <c r="T2267" s="39"/>
      <c r="U2267" s="20"/>
      <c r="V2267" s="20"/>
      <c r="W2267" s="39"/>
      <c r="X2267" s="20"/>
      <c r="Y2267" s="20"/>
      <c r="Z2267" s="20"/>
      <c r="AA2267" s="39"/>
    </row>
    <row r="2268" spans="2:27" ht="15.75" customHeight="1">
      <c r="B2268" s="39"/>
      <c r="C2268" s="20"/>
      <c r="D2268" s="20"/>
      <c r="E2268" s="39"/>
      <c r="F2268" s="20"/>
      <c r="G2268" s="20"/>
      <c r="H2268" s="20"/>
      <c r="I2268" s="39"/>
      <c r="J2268" s="20"/>
      <c r="K2268" s="20"/>
      <c r="L2268" s="20"/>
      <c r="M2268" s="20"/>
      <c r="N2268" s="39"/>
      <c r="O2268" s="20" t="s">
        <v>488</v>
      </c>
      <c r="P2268" s="20" t="s">
        <v>497</v>
      </c>
      <c r="Q2268" s="20" t="s">
        <v>1060</v>
      </c>
      <c r="R2268" s="20" t="s">
        <v>1060</v>
      </c>
      <c r="S2268" s="20">
        <v>30611314</v>
      </c>
      <c r="T2268" s="39"/>
      <c r="U2268" s="20"/>
      <c r="V2268" s="20"/>
      <c r="W2268" s="39"/>
      <c r="X2268" s="20"/>
      <c r="Y2268" s="20"/>
      <c r="Z2268" s="20"/>
      <c r="AA2268" s="39"/>
    </row>
    <row r="2269" spans="2:27" ht="15.75" customHeight="1">
      <c r="B2269" s="39"/>
      <c r="C2269" s="20"/>
      <c r="D2269" s="20"/>
      <c r="E2269" s="39"/>
      <c r="F2269" s="20"/>
      <c r="G2269" s="20"/>
      <c r="H2269" s="20"/>
      <c r="I2269" s="39"/>
      <c r="J2269" s="20"/>
      <c r="K2269" s="20"/>
      <c r="L2269" s="20"/>
      <c r="M2269" s="20"/>
      <c r="N2269" s="39"/>
      <c r="O2269" s="20" t="s">
        <v>488</v>
      </c>
      <c r="P2269" s="20" t="s">
        <v>497</v>
      </c>
      <c r="Q2269" s="20" t="s">
        <v>1060</v>
      </c>
      <c r="R2269" s="20" t="s">
        <v>2911</v>
      </c>
      <c r="S2269" s="20">
        <v>30611399</v>
      </c>
      <c r="T2269" s="39"/>
      <c r="U2269" s="20"/>
      <c r="V2269" s="20"/>
      <c r="W2269" s="39"/>
      <c r="X2269" s="20"/>
      <c r="Y2269" s="20"/>
      <c r="Z2269" s="20"/>
      <c r="AA2269" s="39"/>
    </row>
    <row r="2270" spans="2:27" ht="15.75" customHeight="1">
      <c r="B2270" s="39"/>
      <c r="C2270" s="20"/>
      <c r="D2270" s="20"/>
      <c r="E2270" s="39"/>
      <c r="F2270" s="20"/>
      <c r="G2270" s="20"/>
      <c r="H2270" s="20"/>
      <c r="I2270" s="39"/>
      <c r="J2270" s="20"/>
      <c r="K2270" s="20"/>
      <c r="L2270" s="20"/>
      <c r="M2270" s="20"/>
      <c r="N2270" s="39"/>
      <c r="O2270" s="20" t="s">
        <v>488</v>
      </c>
      <c r="P2270" s="20" t="s">
        <v>497</v>
      </c>
      <c r="Q2270" s="20" t="s">
        <v>1060</v>
      </c>
      <c r="R2270" s="20" t="s">
        <v>2912</v>
      </c>
      <c r="S2270" s="20">
        <v>30611317</v>
      </c>
      <c r="T2270" s="39"/>
      <c r="U2270" s="20"/>
      <c r="V2270" s="20"/>
      <c r="W2270" s="39"/>
      <c r="X2270" s="20"/>
      <c r="Y2270" s="20"/>
      <c r="Z2270" s="20"/>
      <c r="AA2270" s="39"/>
    </row>
    <row r="2271" spans="2:27" ht="15.75" customHeight="1">
      <c r="B2271" s="39"/>
      <c r="C2271" s="20"/>
      <c r="D2271" s="20"/>
      <c r="E2271" s="39"/>
      <c r="F2271" s="20"/>
      <c r="G2271" s="20"/>
      <c r="H2271" s="20"/>
      <c r="I2271" s="39"/>
      <c r="J2271" s="20"/>
      <c r="K2271" s="20"/>
      <c r="L2271" s="20"/>
      <c r="M2271" s="20"/>
      <c r="N2271" s="39"/>
      <c r="O2271" s="20" t="s">
        <v>488</v>
      </c>
      <c r="P2271" s="20" t="s">
        <v>497</v>
      </c>
      <c r="Q2271" s="20" t="s">
        <v>1060</v>
      </c>
      <c r="R2271" s="20" t="s">
        <v>2913</v>
      </c>
      <c r="S2271" s="20">
        <v>30611325</v>
      </c>
      <c r="T2271" s="39"/>
      <c r="U2271" s="20"/>
      <c r="V2271" s="20"/>
      <c r="W2271" s="39"/>
      <c r="X2271" s="20"/>
      <c r="Y2271" s="20"/>
      <c r="Z2271" s="20"/>
      <c r="AA2271" s="39"/>
    </row>
    <row r="2272" spans="2:27" ht="15.75" customHeight="1">
      <c r="B2272" s="39"/>
      <c r="C2272" s="20"/>
      <c r="D2272" s="20"/>
      <c r="E2272" s="39"/>
      <c r="F2272" s="20"/>
      <c r="G2272" s="20"/>
      <c r="H2272" s="20"/>
      <c r="I2272" s="39"/>
      <c r="J2272" s="20"/>
      <c r="K2272" s="20"/>
      <c r="L2272" s="20"/>
      <c r="M2272" s="20"/>
      <c r="N2272" s="39"/>
      <c r="O2272" s="20" t="s">
        <v>488</v>
      </c>
      <c r="P2272" s="20" t="s">
        <v>497</v>
      </c>
      <c r="Q2272" s="20" t="s">
        <v>1060</v>
      </c>
      <c r="R2272" s="20" t="s">
        <v>2914</v>
      </c>
      <c r="S2272" s="20">
        <v>30611334</v>
      </c>
      <c r="T2272" s="39"/>
      <c r="U2272" s="20"/>
      <c r="V2272" s="20"/>
      <c r="W2272" s="39"/>
      <c r="X2272" s="20"/>
      <c r="Y2272" s="20"/>
      <c r="Z2272" s="20"/>
      <c r="AA2272" s="39"/>
    </row>
    <row r="2273" spans="2:27" ht="15.75" customHeight="1">
      <c r="B2273" s="39"/>
      <c r="C2273" s="20"/>
      <c r="D2273" s="20"/>
      <c r="E2273" s="39"/>
      <c r="F2273" s="20"/>
      <c r="G2273" s="20"/>
      <c r="H2273" s="20"/>
      <c r="I2273" s="39"/>
      <c r="J2273" s="20"/>
      <c r="K2273" s="20"/>
      <c r="L2273" s="20"/>
      <c r="M2273" s="20"/>
      <c r="N2273" s="39"/>
      <c r="O2273" s="20" t="s">
        <v>488</v>
      </c>
      <c r="P2273" s="20" t="s">
        <v>497</v>
      </c>
      <c r="Q2273" s="20" t="s">
        <v>1060</v>
      </c>
      <c r="R2273" s="20" t="s">
        <v>2915</v>
      </c>
      <c r="S2273" s="20">
        <v>30611343</v>
      </c>
      <c r="T2273" s="39"/>
      <c r="U2273" s="20"/>
      <c r="V2273" s="20"/>
      <c r="W2273" s="39"/>
      <c r="X2273" s="20"/>
      <c r="Y2273" s="20"/>
      <c r="Z2273" s="20"/>
      <c r="AA2273" s="39"/>
    </row>
    <row r="2274" spans="2:27" ht="15.75" customHeight="1">
      <c r="B2274" s="39"/>
      <c r="C2274" s="20"/>
      <c r="D2274" s="20"/>
      <c r="E2274" s="39"/>
      <c r="F2274" s="20"/>
      <c r="G2274" s="20"/>
      <c r="H2274" s="20"/>
      <c r="I2274" s="39"/>
      <c r="J2274" s="20"/>
      <c r="K2274" s="20"/>
      <c r="L2274" s="20"/>
      <c r="M2274" s="20"/>
      <c r="N2274" s="39"/>
      <c r="O2274" s="20" t="s">
        <v>488</v>
      </c>
      <c r="P2274" s="20" t="s">
        <v>497</v>
      </c>
      <c r="Q2274" s="20" t="s">
        <v>1060</v>
      </c>
      <c r="R2274" s="20" t="s">
        <v>2916</v>
      </c>
      <c r="S2274" s="20">
        <v>30611351</v>
      </c>
      <c r="T2274" s="39"/>
      <c r="U2274" s="20"/>
      <c r="V2274" s="20"/>
      <c r="W2274" s="39"/>
      <c r="X2274" s="20"/>
      <c r="Y2274" s="20"/>
      <c r="Z2274" s="20"/>
      <c r="AA2274" s="39"/>
    </row>
    <row r="2275" spans="2:27" ht="15.75" customHeight="1">
      <c r="B2275" s="39"/>
      <c r="C2275" s="20"/>
      <c r="D2275" s="20"/>
      <c r="E2275" s="39"/>
      <c r="F2275" s="20"/>
      <c r="G2275" s="20"/>
      <c r="H2275" s="20"/>
      <c r="I2275" s="39"/>
      <c r="J2275" s="20"/>
      <c r="K2275" s="20"/>
      <c r="L2275" s="20"/>
      <c r="M2275" s="20"/>
      <c r="N2275" s="39"/>
      <c r="O2275" s="20" t="s">
        <v>488</v>
      </c>
      <c r="P2275" s="20" t="s">
        <v>497</v>
      </c>
      <c r="Q2275" s="20" t="s">
        <v>1060</v>
      </c>
      <c r="R2275" s="20" t="s">
        <v>2917</v>
      </c>
      <c r="S2275" s="20">
        <v>30611360</v>
      </c>
      <c r="T2275" s="39"/>
      <c r="U2275" s="20"/>
      <c r="V2275" s="20"/>
      <c r="W2275" s="39"/>
      <c r="X2275" s="20"/>
      <c r="Y2275" s="20"/>
      <c r="Z2275" s="20"/>
      <c r="AA2275" s="39"/>
    </row>
    <row r="2276" spans="2:27" ht="15.75" customHeight="1">
      <c r="B2276" s="39"/>
      <c r="C2276" s="20"/>
      <c r="D2276" s="20"/>
      <c r="E2276" s="39"/>
      <c r="F2276" s="20"/>
      <c r="G2276" s="20"/>
      <c r="H2276" s="20"/>
      <c r="I2276" s="39"/>
      <c r="J2276" s="20"/>
      <c r="K2276" s="20"/>
      <c r="L2276" s="20"/>
      <c r="M2276" s="20"/>
      <c r="N2276" s="39"/>
      <c r="O2276" s="20" t="s">
        <v>488</v>
      </c>
      <c r="P2276" s="20" t="s">
        <v>497</v>
      </c>
      <c r="Q2276" s="20" t="s">
        <v>1060</v>
      </c>
      <c r="R2276" s="20" t="s">
        <v>2918</v>
      </c>
      <c r="S2276" s="20">
        <v>30611369</v>
      </c>
      <c r="T2276" s="39"/>
      <c r="U2276" s="20"/>
      <c r="V2276" s="20"/>
      <c r="W2276" s="39"/>
      <c r="X2276" s="20"/>
      <c r="Y2276" s="20"/>
      <c r="Z2276" s="20"/>
      <c r="AA2276" s="39"/>
    </row>
    <row r="2277" spans="2:27" ht="15.75" customHeight="1">
      <c r="B2277" s="39"/>
      <c r="C2277" s="20"/>
      <c r="D2277" s="20"/>
      <c r="E2277" s="39"/>
      <c r="F2277" s="20"/>
      <c r="G2277" s="20"/>
      <c r="H2277" s="20"/>
      <c r="I2277" s="39"/>
      <c r="J2277" s="20"/>
      <c r="K2277" s="20"/>
      <c r="L2277" s="20"/>
      <c r="M2277" s="20"/>
      <c r="N2277" s="39"/>
      <c r="O2277" s="20" t="s">
        <v>488</v>
      </c>
      <c r="P2277" s="20" t="s">
        <v>497</v>
      </c>
      <c r="Q2277" s="20" t="s">
        <v>1060</v>
      </c>
      <c r="R2277" s="20" t="s">
        <v>2919</v>
      </c>
      <c r="S2277" s="20">
        <v>30611377</v>
      </c>
      <c r="T2277" s="39"/>
      <c r="U2277" s="20"/>
      <c r="V2277" s="20"/>
      <c r="W2277" s="39"/>
      <c r="X2277" s="20"/>
      <c r="Y2277" s="20"/>
      <c r="Z2277" s="20"/>
      <c r="AA2277" s="39"/>
    </row>
    <row r="2278" spans="2:27" ht="15.75" customHeight="1">
      <c r="B2278" s="39"/>
      <c r="C2278" s="20"/>
      <c r="D2278" s="20"/>
      <c r="E2278" s="39"/>
      <c r="F2278" s="20"/>
      <c r="G2278" s="20"/>
      <c r="H2278" s="20"/>
      <c r="I2278" s="39"/>
      <c r="J2278" s="20"/>
      <c r="K2278" s="20"/>
      <c r="L2278" s="20"/>
      <c r="M2278" s="20"/>
      <c r="N2278" s="39"/>
      <c r="O2278" s="20" t="s">
        <v>488</v>
      </c>
      <c r="P2278" s="20" t="s">
        <v>497</v>
      </c>
      <c r="Q2278" s="20" t="s">
        <v>1060</v>
      </c>
      <c r="R2278" s="20" t="s">
        <v>2920</v>
      </c>
      <c r="S2278" s="20">
        <v>30611386</v>
      </c>
      <c r="T2278" s="39"/>
      <c r="U2278" s="20"/>
      <c r="V2278" s="20"/>
      <c r="W2278" s="39"/>
      <c r="X2278" s="20"/>
      <c r="Y2278" s="20"/>
      <c r="Z2278" s="20"/>
      <c r="AA2278" s="39"/>
    </row>
    <row r="2279" spans="2:27" ht="15.75" customHeight="1">
      <c r="B2279" s="39"/>
      <c r="C2279" s="20"/>
      <c r="D2279" s="20"/>
      <c r="E2279" s="39"/>
      <c r="F2279" s="20"/>
      <c r="G2279" s="20"/>
      <c r="H2279" s="20"/>
      <c r="I2279" s="39"/>
      <c r="J2279" s="20"/>
      <c r="K2279" s="20"/>
      <c r="L2279" s="20"/>
      <c r="M2279" s="20"/>
      <c r="N2279" s="39"/>
      <c r="O2279" s="20" t="s">
        <v>488</v>
      </c>
      <c r="P2279" s="20" t="s">
        <v>497</v>
      </c>
      <c r="Q2279" s="20" t="s">
        <v>1060</v>
      </c>
      <c r="R2279" s="20" t="s">
        <v>2921</v>
      </c>
      <c r="S2279" s="20">
        <v>30611394</v>
      </c>
      <c r="T2279" s="39"/>
      <c r="U2279" s="20"/>
      <c r="V2279" s="20"/>
      <c r="W2279" s="39"/>
      <c r="X2279" s="20"/>
      <c r="Y2279" s="20"/>
      <c r="Z2279" s="20"/>
      <c r="AA2279" s="39"/>
    </row>
    <row r="2280" spans="2:27" ht="15.75" customHeight="1">
      <c r="B2280" s="39"/>
      <c r="C2280" s="20"/>
      <c r="D2280" s="20"/>
      <c r="E2280" s="39"/>
      <c r="F2280" s="20"/>
      <c r="G2280" s="20"/>
      <c r="H2280" s="20"/>
      <c r="I2280" s="39"/>
      <c r="J2280" s="20"/>
      <c r="K2280" s="20"/>
      <c r="L2280" s="20"/>
      <c r="M2280" s="20"/>
      <c r="N2280" s="39"/>
      <c r="O2280" s="20" t="s">
        <v>488</v>
      </c>
      <c r="P2280" s="20" t="s">
        <v>497</v>
      </c>
      <c r="Q2280" s="20" t="s">
        <v>1062</v>
      </c>
      <c r="R2280" s="20" t="s">
        <v>2922</v>
      </c>
      <c r="S2280" s="20">
        <v>30611610</v>
      </c>
      <c r="T2280" s="39"/>
      <c r="U2280" s="20"/>
      <c r="V2280" s="20"/>
      <c r="W2280" s="39"/>
      <c r="X2280" s="20"/>
      <c r="Y2280" s="20"/>
      <c r="Z2280" s="20"/>
      <c r="AA2280" s="39"/>
    </row>
    <row r="2281" spans="2:27" ht="15.75" customHeight="1">
      <c r="B2281" s="39"/>
      <c r="C2281" s="20"/>
      <c r="D2281" s="20"/>
      <c r="E2281" s="39"/>
      <c r="F2281" s="20"/>
      <c r="G2281" s="20"/>
      <c r="H2281" s="20"/>
      <c r="I2281" s="39"/>
      <c r="J2281" s="20"/>
      <c r="K2281" s="20"/>
      <c r="L2281" s="20"/>
      <c r="M2281" s="20"/>
      <c r="N2281" s="39"/>
      <c r="O2281" s="20" t="s">
        <v>488</v>
      </c>
      <c r="P2281" s="20" t="s">
        <v>497</v>
      </c>
      <c r="Q2281" s="20" t="s">
        <v>1062</v>
      </c>
      <c r="R2281" s="20" t="s">
        <v>2923</v>
      </c>
      <c r="S2281" s="20">
        <v>30611631</v>
      </c>
      <c r="T2281" s="39"/>
      <c r="U2281" s="20"/>
      <c r="V2281" s="20"/>
      <c r="W2281" s="39"/>
      <c r="X2281" s="20"/>
      <c r="Y2281" s="20"/>
      <c r="Z2281" s="20"/>
      <c r="AA2281" s="39"/>
    </row>
    <row r="2282" spans="2:27" ht="15.75" customHeight="1">
      <c r="B2282" s="39"/>
      <c r="C2282" s="20"/>
      <c r="D2282" s="20"/>
      <c r="E2282" s="39"/>
      <c r="F2282" s="20"/>
      <c r="G2282" s="20"/>
      <c r="H2282" s="20"/>
      <c r="I2282" s="39"/>
      <c r="J2282" s="20"/>
      <c r="K2282" s="20"/>
      <c r="L2282" s="20"/>
      <c r="M2282" s="20"/>
      <c r="N2282" s="39"/>
      <c r="O2282" s="20" t="s">
        <v>488</v>
      </c>
      <c r="P2282" s="20" t="s">
        <v>497</v>
      </c>
      <c r="Q2282" s="20" t="s">
        <v>1062</v>
      </c>
      <c r="R2282" s="20" t="s">
        <v>2924</v>
      </c>
      <c r="S2282" s="20">
        <v>30611636</v>
      </c>
      <c r="T2282" s="39"/>
      <c r="U2282" s="20"/>
      <c r="V2282" s="20"/>
      <c r="W2282" s="39"/>
      <c r="X2282" s="20"/>
      <c r="Y2282" s="20"/>
      <c r="Z2282" s="20"/>
      <c r="AA2282" s="39"/>
    </row>
    <row r="2283" spans="2:27" ht="15.75" customHeight="1">
      <c r="B2283" s="39"/>
      <c r="C2283" s="20"/>
      <c r="D2283" s="20"/>
      <c r="E2283" s="39"/>
      <c r="F2283" s="20"/>
      <c r="G2283" s="20"/>
      <c r="H2283" s="20"/>
      <c r="I2283" s="39"/>
      <c r="J2283" s="20"/>
      <c r="K2283" s="20"/>
      <c r="L2283" s="20"/>
      <c r="M2283" s="20"/>
      <c r="N2283" s="39"/>
      <c r="O2283" s="20" t="s">
        <v>488</v>
      </c>
      <c r="P2283" s="20" t="s">
        <v>497</v>
      </c>
      <c r="Q2283" s="20" t="s">
        <v>1062</v>
      </c>
      <c r="R2283" s="20" t="s">
        <v>2925</v>
      </c>
      <c r="S2283" s="20">
        <v>30611642</v>
      </c>
      <c r="T2283" s="39"/>
      <c r="U2283" s="20"/>
      <c r="V2283" s="20"/>
      <c r="W2283" s="39"/>
      <c r="X2283" s="20"/>
      <c r="Y2283" s="20"/>
      <c r="Z2283" s="20"/>
      <c r="AA2283" s="39"/>
    </row>
    <row r="2284" spans="2:27" ht="15.75" customHeight="1">
      <c r="B2284" s="39"/>
      <c r="C2284" s="20"/>
      <c r="D2284" s="20"/>
      <c r="E2284" s="39"/>
      <c r="F2284" s="20"/>
      <c r="G2284" s="20"/>
      <c r="H2284" s="20"/>
      <c r="I2284" s="39"/>
      <c r="J2284" s="20"/>
      <c r="K2284" s="20"/>
      <c r="L2284" s="20"/>
      <c r="M2284" s="20"/>
      <c r="N2284" s="39"/>
      <c r="O2284" s="20" t="s">
        <v>488</v>
      </c>
      <c r="P2284" s="20" t="s">
        <v>497</v>
      </c>
      <c r="Q2284" s="20" t="s">
        <v>1062</v>
      </c>
      <c r="R2284" s="20" t="s">
        <v>2926</v>
      </c>
      <c r="S2284" s="20">
        <v>30611652</v>
      </c>
      <c r="T2284" s="39"/>
      <c r="U2284" s="20"/>
      <c r="V2284" s="20"/>
      <c r="W2284" s="39"/>
      <c r="X2284" s="20"/>
      <c r="Y2284" s="20"/>
      <c r="Z2284" s="20"/>
      <c r="AA2284" s="39"/>
    </row>
    <row r="2285" spans="2:27" ht="15.75" customHeight="1">
      <c r="B2285" s="39"/>
      <c r="C2285" s="20"/>
      <c r="D2285" s="20"/>
      <c r="E2285" s="39"/>
      <c r="F2285" s="20"/>
      <c r="G2285" s="20"/>
      <c r="H2285" s="20"/>
      <c r="I2285" s="39"/>
      <c r="J2285" s="20"/>
      <c r="K2285" s="20"/>
      <c r="L2285" s="20"/>
      <c r="M2285" s="20"/>
      <c r="N2285" s="39"/>
      <c r="O2285" s="20" t="s">
        <v>488</v>
      </c>
      <c r="P2285" s="20" t="s">
        <v>497</v>
      </c>
      <c r="Q2285" s="20" t="s">
        <v>1062</v>
      </c>
      <c r="R2285" s="20" t="s">
        <v>2927</v>
      </c>
      <c r="S2285" s="20">
        <v>30611647</v>
      </c>
      <c r="T2285" s="39"/>
      <c r="U2285" s="20"/>
      <c r="V2285" s="20"/>
      <c r="W2285" s="39"/>
      <c r="X2285" s="20"/>
      <c r="Y2285" s="20"/>
      <c r="Z2285" s="20"/>
      <c r="AA2285" s="39"/>
    </row>
    <row r="2286" spans="2:27" ht="15.75" customHeight="1">
      <c r="B2286" s="39"/>
      <c r="C2286" s="20"/>
      <c r="D2286" s="20"/>
      <c r="E2286" s="39"/>
      <c r="F2286" s="20"/>
      <c r="G2286" s="20"/>
      <c r="H2286" s="20"/>
      <c r="I2286" s="39"/>
      <c r="J2286" s="20"/>
      <c r="K2286" s="20"/>
      <c r="L2286" s="20"/>
      <c r="M2286" s="20"/>
      <c r="N2286" s="39"/>
      <c r="O2286" s="20" t="s">
        <v>488</v>
      </c>
      <c r="P2286" s="20" t="s">
        <v>497</v>
      </c>
      <c r="Q2286" s="20" t="s">
        <v>1062</v>
      </c>
      <c r="R2286" s="20" t="s">
        <v>2928</v>
      </c>
      <c r="S2286" s="20">
        <v>30611673</v>
      </c>
      <c r="T2286" s="39"/>
      <c r="U2286" s="20"/>
      <c r="V2286" s="20"/>
      <c r="W2286" s="39"/>
      <c r="X2286" s="20"/>
      <c r="Y2286" s="20"/>
      <c r="Z2286" s="20"/>
      <c r="AA2286" s="39"/>
    </row>
    <row r="2287" spans="2:27" ht="15.75" customHeight="1">
      <c r="B2287" s="39"/>
      <c r="C2287" s="20"/>
      <c r="D2287" s="20"/>
      <c r="E2287" s="39"/>
      <c r="F2287" s="20"/>
      <c r="G2287" s="20"/>
      <c r="H2287" s="20"/>
      <c r="I2287" s="39"/>
      <c r="J2287" s="20"/>
      <c r="K2287" s="20"/>
      <c r="L2287" s="20"/>
      <c r="M2287" s="20"/>
      <c r="N2287" s="39"/>
      <c r="O2287" s="20" t="s">
        <v>488</v>
      </c>
      <c r="P2287" s="20" t="s">
        <v>497</v>
      </c>
      <c r="Q2287" s="20" t="s">
        <v>1064</v>
      </c>
      <c r="R2287" s="20" t="s">
        <v>2929</v>
      </c>
      <c r="S2287" s="20">
        <v>30612011</v>
      </c>
      <c r="T2287" s="39"/>
      <c r="U2287" s="20"/>
      <c r="V2287" s="20"/>
      <c r="W2287" s="39"/>
      <c r="X2287" s="20"/>
      <c r="Y2287" s="20"/>
      <c r="Z2287" s="20"/>
      <c r="AA2287" s="39"/>
    </row>
    <row r="2288" spans="2:27" ht="15.75" customHeight="1">
      <c r="B2288" s="39"/>
      <c r="C2288" s="20"/>
      <c r="D2288" s="20"/>
      <c r="E2288" s="39"/>
      <c r="F2288" s="20"/>
      <c r="G2288" s="20"/>
      <c r="H2288" s="20"/>
      <c r="I2288" s="39"/>
      <c r="J2288" s="20"/>
      <c r="K2288" s="20"/>
      <c r="L2288" s="20"/>
      <c r="M2288" s="20"/>
      <c r="N2288" s="39"/>
      <c r="O2288" s="20" t="s">
        <v>488</v>
      </c>
      <c r="P2288" s="20" t="s">
        <v>497</v>
      </c>
      <c r="Q2288" s="20" t="s">
        <v>1064</v>
      </c>
      <c r="R2288" s="20" t="s">
        <v>2930</v>
      </c>
      <c r="S2288" s="20">
        <v>30612017</v>
      </c>
      <c r="T2288" s="39"/>
      <c r="U2288" s="20"/>
      <c r="V2288" s="20"/>
      <c r="W2288" s="39"/>
      <c r="X2288" s="20"/>
      <c r="Y2288" s="20"/>
      <c r="Z2288" s="20"/>
      <c r="AA2288" s="39"/>
    </row>
    <row r="2289" spans="2:27" ht="15.75" customHeight="1">
      <c r="B2289" s="39"/>
      <c r="C2289" s="20"/>
      <c r="D2289" s="20"/>
      <c r="E2289" s="39"/>
      <c r="F2289" s="20"/>
      <c r="G2289" s="20"/>
      <c r="H2289" s="20"/>
      <c r="I2289" s="39"/>
      <c r="J2289" s="20"/>
      <c r="K2289" s="20"/>
      <c r="L2289" s="20"/>
      <c r="M2289" s="20"/>
      <c r="N2289" s="39"/>
      <c r="O2289" s="20" t="s">
        <v>488</v>
      </c>
      <c r="P2289" s="20" t="s">
        <v>497</v>
      </c>
      <c r="Q2289" s="20" t="s">
        <v>1064</v>
      </c>
      <c r="R2289" s="20" t="s">
        <v>2931</v>
      </c>
      <c r="S2289" s="20">
        <v>30612023</v>
      </c>
      <c r="T2289" s="39"/>
      <c r="U2289" s="20"/>
      <c r="V2289" s="20"/>
      <c r="W2289" s="39"/>
      <c r="X2289" s="20"/>
      <c r="Y2289" s="20"/>
      <c r="Z2289" s="20"/>
      <c r="AA2289" s="39"/>
    </row>
    <row r="2290" spans="2:27" ht="15.75" customHeight="1">
      <c r="B2290" s="39"/>
      <c r="C2290" s="20"/>
      <c r="D2290" s="20"/>
      <c r="E2290" s="39"/>
      <c r="F2290" s="20"/>
      <c r="G2290" s="20"/>
      <c r="H2290" s="20"/>
      <c r="I2290" s="39"/>
      <c r="J2290" s="20"/>
      <c r="K2290" s="20"/>
      <c r="L2290" s="20"/>
      <c r="M2290" s="20"/>
      <c r="N2290" s="39"/>
      <c r="O2290" s="20" t="s">
        <v>488</v>
      </c>
      <c r="P2290" s="20" t="s">
        <v>497</v>
      </c>
      <c r="Q2290" s="20" t="s">
        <v>1064</v>
      </c>
      <c r="R2290" s="20" t="s">
        <v>987</v>
      </c>
      <c r="S2290" s="20">
        <v>30612029</v>
      </c>
      <c r="T2290" s="39"/>
      <c r="U2290" s="20"/>
      <c r="V2290" s="20"/>
      <c r="W2290" s="39"/>
      <c r="X2290" s="20"/>
      <c r="Y2290" s="20"/>
      <c r="Z2290" s="20"/>
      <c r="AA2290" s="39"/>
    </row>
    <row r="2291" spans="2:27" ht="15.75" customHeight="1">
      <c r="B2291" s="39"/>
      <c r="C2291" s="20"/>
      <c r="D2291" s="20"/>
      <c r="E2291" s="39"/>
      <c r="F2291" s="20"/>
      <c r="G2291" s="20"/>
      <c r="H2291" s="20"/>
      <c r="I2291" s="39"/>
      <c r="J2291" s="20"/>
      <c r="K2291" s="20"/>
      <c r="L2291" s="20"/>
      <c r="M2291" s="20"/>
      <c r="N2291" s="39"/>
      <c r="O2291" s="20" t="s">
        <v>488</v>
      </c>
      <c r="P2291" s="20" t="s">
        <v>497</v>
      </c>
      <c r="Q2291" s="20" t="s">
        <v>1064</v>
      </c>
      <c r="R2291" s="20" t="s">
        <v>2932</v>
      </c>
      <c r="S2291" s="20">
        <v>30612035</v>
      </c>
      <c r="T2291" s="39"/>
      <c r="U2291" s="20"/>
      <c r="V2291" s="20"/>
      <c r="W2291" s="39"/>
      <c r="X2291" s="20"/>
      <c r="Y2291" s="20"/>
      <c r="Z2291" s="20"/>
      <c r="AA2291" s="39"/>
    </row>
    <row r="2292" spans="2:27" ht="15.75" customHeight="1">
      <c r="B2292" s="39"/>
      <c r="C2292" s="20"/>
      <c r="D2292" s="20"/>
      <c r="E2292" s="39"/>
      <c r="F2292" s="20"/>
      <c r="G2292" s="20"/>
      <c r="H2292" s="20"/>
      <c r="I2292" s="39"/>
      <c r="J2292" s="20"/>
      <c r="K2292" s="20"/>
      <c r="L2292" s="20"/>
      <c r="M2292" s="20"/>
      <c r="N2292" s="39"/>
      <c r="O2292" s="20" t="s">
        <v>488</v>
      </c>
      <c r="P2292" s="20" t="s">
        <v>497</v>
      </c>
      <c r="Q2292" s="20" t="s">
        <v>1064</v>
      </c>
      <c r="R2292" s="20" t="s">
        <v>2933</v>
      </c>
      <c r="S2292" s="20">
        <v>30612041</v>
      </c>
      <c r="T2292" s="39"/>
      <c r="U2292" s="20"/>
      <c r="V2292" s="20"/>
      <c r="W2292" s="39"/>
      <c r="X2292" s="20"/>
      <c r="Y2292" s="20"/>
      <c r="Z2292" s="20"/>
      <c r="AA2292" s="39"/>
    </row>
    <row r="2293" spans="2:27" ht="15.75" customHeight="1">
      <c r="B2293" s="39"/>
      <c r="C2293" s="20"/>
      <c r="D2293" s="20"/>
      <c r="E2293" s="39"/>
      <c r="F2293" s="20"/>
      <c r="G2293" s="20"/>
      <c r="H2293" s="20"/>
      <c r="I2293" s="39"/>
      <c r="J2293" s="20"/>
      <c r="K2293" s="20"/>
      <c r="L2293" s="20"/>
      <c r="M2293" s="20"/>
      <c r="N2293" s="39"/>
      <c r="O2293" s="20" t="s">
        <v>488</v>
      </c>
      <c r="P2293" s="20" t="s">
        <v>497</v>
      </c>
      <c r="Q2293" s="20" t="s">
        <v>1064</v>
      </c>
      <c r="R2293" s="20" t="s">
        <v>1064</v>
      </c>
      <c r="S2293" s="20">
        <v>30612047</v>
      </c>
      <c r="T2293" s="39"/>
      <c r="U2293" s="20"/>
      <c r="V2293" s="20"/>
      <c r="W2293" s="39"/>
      <c r="X2293" s="20"/>
      <c r="Y2293" s="20"/>
      <c r="Z2293" s="20"/>
      <c r="AA2293" s="39"/>
    </row>
    <row r="2294" spans="2:27" ht="15.75" customHeight="1">
      <c r="B2294" s="39"/>
      <c r="C2294" s="20"/>
      <c r="D2294" s="20"/>
      <c r="E2294" s="39"/>
      <c r="F2294" s="20"/>
      <c r="G2294" s="20"/>
      <c r="H2294" s="20"/>
      <c r="I2294" s="39"/>
      <c r="J2294" s="20"/>
      <c r="K2294" s="20"/>
      <c r="L2294" s="20"/>
      <c r="M2294" s="20"/>
      <c r="N2294" s="39"/>
      <c r="O2294" s="20" t="s">
        <v>488</v>
      </c>
      <c r="P2294" s="20" t="s">
        <v>497</v>
      </c>
      <c r="Q2294" s="20" t="s">
        <v>1064</v>
      </c>
      <c r="R2294" s="20" t="s">
        <v>2934</v>
      </c>
      <c r="S2294" s="20">
        <v>30612099</v>
      </c>
      <c r="T2294" s="39"/>
      <c r="U2294" s="20"/>
      <c r="V2294" s="20"/>
      <c r="W2294" s="39"/>
      <c r="X2294" s="20"/>
      <c r="Y2294" s="20"/>
      <c r="Z2294" s="20"/>
      <c r="AA2294" s="39"/>
    </row>
    <row r="2295" spans="2:27" ht="15.75" customHeight="1">
      <c r="B2295" s="39"/>
      <c r="C2295" s="20"/>
      <c r="D2295" s="20"/>
      <c r="E2295" s="39"/>
      <c r="F2295" s="20"/>
      <c r="G2295" s="20"/>
      <c r="H2295" s="20"/>
      <c r="I2295" s="39"/>
      <c r="J2295" s="20"/>
      <c r="K2295" s="20"/>
      <c r="L2295" s="20"/>
      <c r="M2295" s="20"/>
      <c r="N2295" s="39"/>
      <c r="O2295" s="20" t="s">
        <v>488</v>
      </c>
      <c r="P2295" s="20" t="s">
        <v>497</v>
      </c>
      <c r="Q2295" s="20" t="s">
        <v>1064</v>
      </c>
      <c r="R2295" s="20" t="s">
        <v>2935</v>
      </c>
      <c r="S2295" s="20">
        <v>30612053</v>
      </c>
      <c r="T2295" s="39"/>
      <c r="U2295" s="20"/>
      <c r="V2295" s="20"/>
      <c r="W2295" s="39"/>
      <c r="X2295" s="20"/>
      <c r="Y2295" s="20"/>
      <c r="Z2295" s="20"/>
      <c r="AA2295" s="39"/>
    </row>
    <row r="2296" spans="2:27" ht="15.75" customHeight="1">
      <c r="B2296" s="39"/>
      <c r="C2296" s="20"/>
      <c r="D2296" s="20"/>
      <c r="E2296" s="39"/>
      <c r="F2296" s="20"/>
      <c r="G2296" s="20"/>
      <c r="H2296" s="20"/>
      <c r="I2296" s="39"/>
      <c r="J2296" s="20"/>
      <c r="K2296" s="20"/>
      <c r="L2296" s="20"/>
      <c r="M2296" s="20"/>
      <c r="N2296" s="39"/>
      <c r="O2296" s="20" t="s">
        <v>488</v>
      </c>
      <c r="P2296" s="20" t="s">
        <v>497</v>
      </c>
      <c r="Q2296" s="20" t="s">
        <v>1064</v>
      </c>
      <c r="R2296" s="20" t="s">
        <v>2936</v>
      </c>
      <c r="S2296" s="20">
        <v>30612059</v>
      </c>
      <c r="T2296" s="39"/>
      <c r="U2296" s="20"/>
      <c r="V2296" s="20"/>
      <c r="W2296" s="39"/>
      <c r="X2296" s="20"/>
      <c r="Y2296" s="20"/>
      <c r="Z2296" s="20"/>
      <c r="AA2296" s="39"/>
    </row>
    <row r="2297" spans="2:27" ht="15.75" customHeight="1">
      <c r="B2297" s="39"/>
      <c r="C2297" s="20"/>
      <c r="D2297" s="20"/>
      <c r="E2297" s="39"/>
      <c r="F2297" s="20"/>
      <c r="G2297" s="20"/>
      <c r="H2297" s="20"/>
      <c r="I2297" s="39"/>
      <c r="J2297" s="20"/>
      <c r="K2297" s="20"/>
      <c r="L2297" s="20"/>
      <c r="M2297" s="20"/>
      <c r="N2297" s="39"/>
      <c r="O2297" s="20" t="s">
        <v>488</v>
      </c>
      <c r="P2297" s="20" t="s">
        <v>497</v>
      </c>
      <c r="Q2297" s="20" t="s">
        <v>1064</v>
      </c>
      <c r="R2297" s="20" t="s">
        <v>642</v>
      </c>
      <c r="S2297" s="20">
        <v>30612077</v>
      </c>
      <c r="T2297" s="39"/>
      <c r="U2297" s="20"/>
      <c r="V2297" s="20"/>
      <c r="W2297" s="39"/>
      <c r="X2297" s="20"/>
      <c r="Y2297" s="20"/>
      <c r="Z2297" s="20"/>
      <c r="AA2297" s="39"/>
    </row>
    <row r="2298" spans="2:27" ht="15.75" customHeight="1">
      <c r="B2298" s="39"/>
      <c r="C2298" s="20"/>
      <c r="D2298" s="20"/>
      <c r="E2298" s="39"/>
      <c r="F2298" s="20"/>
      <c r="G2298" s="20"/>
      <c r="H2298" s="20"/>
      <c r="I2298" s="39"/>
      <c r="J2298" s="20"/>
      <c r="K2298" s="20"/>
      <c r="L2298" s="20"/>
      <c r="M2298" s="20"/>
      <c r="N2298" s="39"/>
      <c r="O2298" s="20" t="s">
        <v>488</v>
      </c>
      <c r="P2298" s="20" t="s">
        <v>497</v>
      </c>
      <c r="Q2298" s="20" t="s">
        <v>1064</v>
      </c>
      <c r="R2298" s="20" t="s">
        <v>2937</v>
      </c>
      <c r="S2298" s="20">
        <v>30612083</v>
      </c>
      <c r="T2298" s="39"/>
      <c r="U2298" s="20"/>
      <c r="V2298" s="20"/>
      <c r="W2298" s="39"/>
      <c r="X2298" s="20"/>
      <c r="Y2298" s="20"/>
      <c r="Z2298" s="20"/>
      <c r="AA2298" s="39"/>
    </row>
    <row r="2299" spans="2:27" ht="15.75" customHeight="1">
      <c r="B2299" s="39"/>
      <c r="C2299" s="20"/>
      <c r="D2299" s="20"/>
      <c r="E2299" s="39"/>
      <c r="F2299" s="20"/>
      <c r="G2299" s="20"/>
      <c r="H2299" s="20"/>
      <c r="I2299" s="39"/>
      <c r="J2299" s="20"/>
      <c r="K2299" s="20"/>
      <c r="L2299" s="20"/>
      <c r="M2299" s="20"/>
      <c r="N2299" s="39"/>
      <c r="O2299" s="20" t="s">
        <v>488</v>
      </c>
      <c r="P2299" s="20" t="s">
        <v>497</v>
      </c>
      <c r="Q2299" s="20" t="s">
        <v>1064</v>
      </c>
      <c r="R2299" s="20" t="s">
        <v>2938</v>
      </c>
      <c r="S2299" s="20">
        <v>30612089</v>
      </c>
      <c r="T2299" s="39"/>
      <c r="U2299" s="20"/>
      <c r="V2299" s="20"/>
      <c r="W2299" s="39"/>
      <c r="X2299" s="20"/>
      <c r="Y2299" s="20"/>
      <c r="Z2299" s="20"/>
      <c r="AA2299" s="39"/>
    </row>
    <row r="2300" spans="2:27" ht="15.75" customHeight="1">
      <c r="B2300" s="39"/>
      <c r="C2300" s="20"/>
      <c r="D2300" s="20"/>
      <c r="E2300" s="39"/>
      <c r="F2300" s="20"/>
      <c r="G2300" s="20"/>
      <c r="H2300" s="20"/>
      <c r="I2300" s="39"/>
      <c r="J2300" s="20"/>
      <c r="K2300" s="20"/>
      <c r="L2300" s="20"/>
      <c r="M2300" s="20"/>
      <c r="N2300" s="39"/>
      <c r="O2300" s="20" t="s">
        <v>488</v>
      </c>
      <c r="P2300" s="20" t="s">
        <v>497</v>
      </c>
      <c r="Q2300" s="20" t="s">
        <v>1064</v>
      </c>
      <c r="R2300" s="20" t="s">
        <v>1723</v>
      </c>
      <c r="S2300" s="20">
        <v>30612094</v>
      </c>
      <c r="T2300" s="39"/>
      <c r="U2300" s="20"/>
      <c r="V2300" s="20"/>
      <c r="W2300" s="39"/>
      <c r="X2300" s="20"/>
      <c r="Y2300" s="20"/>
      <c r="Z2300" s="20"/>
      <c r="AA2300" s="39"/>
    </row>
    <row r="2301" spans="2:27" ht="15.75" customHeight="1">
      <c r="B2301" s="39"/>
      <c r="C2301" s="20"/>
      <c r="D2301" s="20"/>
      <c r="E2301" s="39"/>
      <c r="F2301" s="20"/>
      <c r="G2301" s="20"/>
      <c r="H2301" s="20"/>
      <c r="I2301" s="39"/>
      <c r="J2301" s="20"/>
      <c r="K2301" s="20"/>
      <c r="L2301" s="20"/>
      <c r="M2301" s="20"/>
      <c r="N2301" s="39"/>
      <c r="O2301" s="20" t="s">
        <v>488</v>
      </c>
      <c r="P2301" s="20" t="s">
        <v>497</v>
      </c>
      <c r="Q2301" s="20" t="s">
        <v>1065</v>
      </c>
      <c r="R2301" s="20" t="s">
        <v>2939</v>
      </c>
      <c r="S2301" s="20">
        <v>30612211</v>
      </c>
      <c r="T2301" s="39"/>
      <c r="U2301" s="20"/>
      <c r="V2301" s="20"/>
      <c r="W2301" s="39"/>
      <c r="X2301" s="20"/>
      <c r="Y2301" s="20"/>
      <c r="Z2301" s="20"/>
      <c r="AA2301" s="39"/>
    </row>
    <row r="2302" spans="2:27" ht="15.75" customHeight="1">
      <c r="B2302" s="39"/>
      <c r="C2302" s="20"/>
      <c r="D2302" s="20"/>
      <c r="E2302" s="39"/>
      <c r="F2302" s="20"/>
      <c r="G2302" s="20"/>
      <c r="H2302" s="20"/>
      <c r="I2302" s="39"/>
      <c r="J2302" s="20"/>
      <c r="K2302" s="20"/>
      <c r="L2302" s="20"/>
      <c r="M2302" s="20"/>
      <c r="N2302" s="39"/>
      <c r="O2302" s="20" t="s">
        <v>488</v>
      </c>
      <c r="P2302" s="20" t="s">
        <v>497</v>
      </c>
      <c r="Q2302" s="20" t="s">
        <v>1065</v>
      </c>
      <c r="R2302" s="20" t="s">
        <v>2145</v>
      </c>
      <c r="S2302" s="20">
        <v>30612212</v>
      </c>
      <c r="T2302" s="39"/>
      <c r="U2302" s="20"/>
      <c r="V2302" s="20"/>
      <c r="W2302" s="39"/>
      <c r="X2302" s="20"/>
      <c r="Y2302" s="20"/>
      <c r="Z2302" s="20"/>
      <c r="AA2302" s="39"/>
    </row>
    <row r="2303" spans="2:27" ht="15.75" customHeight="1">
      <c r="B2303" s="39"/>
      <c r="C2303" s="20"/>
      <c r="D2303" s="20"/>
      <c r="E2303" s="39"/>
      <c r="F2303" s="20"/>
      <c r="G2303" s="20"/>
      <c r="H2303" s="20"/>
      <c r="I2303" s="39"/>
      <c r="J2303" s="20"/>
      <c r="K2303" s="20"/>
      <c r="L2303" s="20"/>
      <c r="M2303" s="20"/>
      <c r="N2303" s="39"/>
      <c r="O2303" s="20" t="s">
        <v>488</v>
      </c>
      <c r="P2303" s="20" t="s">
        <v>497</v>
      </c>
      <c r="Q2303" s="20" t="s">
        <v>1065</v>
      </c>
      <c r="R2303" s="20" t="s">
        <v>2940</v>
      </c>
      <c r="S2303" s="20">
        <v>30612218</v>
      </c>
      <c r="T2303" s="39"/>
      <c r="U2303" s="20"/>
      <c r="V2303" s="20"/>
      <c r="W2303" s="39"/>
      <c r="X2303" s="20"/>
      <c r="Y2303" s="20"/>
      <c r="Z2303" s="20"/>
      <c r="AA2303" s="39"/>
    </row>
    <row r="2304" spans="2:27" ht="15.75" customHeight="1">
      <c r="B2304" s="39"/>
      <c r="C2304" s="20"/>
      <c r="D2304" s="20"/>
      <c r="E2304" s="39"/>
      <c r="F2304" s="20"/>
      <c r="G2304" s="20"/>
      <c r="H2304" s="20"/>
      <c r="I2304" s="39"/>
      <c r="J2304" s="20"/>
      <c r="K2304" s="20"/>
      <c r="L2304" s="20"/>
      <c r="M2304" s="20"/>
      <c r="N2304" s="39"/>
      <c r="O2304" s="20" t="s">
        <v>488</v>
      </c>
      <c r="P2304" s="20" t="s">
        <v>497</v>
      </c>
      <c r="Q2304" s="20" t="s">
        <v>1065</v>
      </c>
      <c r="R2304" s="20" t="s">
        <v>1065</v>
      </c>
      <c r="S2304" s="20">
        <v>30612225</v>
      </c>
      <c r="T2304" s="39"/>
      <c r="U2304" s="20"/>
      <c r="V2304" s="20"/>
      <c r="W2304" s="39"/>
      <c r="X2304" s="20"/>
      <c r="Y2304" s="20"/>
      <c r="Z2304" s="20"/>
      <c r="AA2304" s="39"/>
    </row>
    <row r="2305" spans="2:27" ht="15.75" customHeight="1">
      <c r="B2305" s="39"/>
      <c r="C2305" s="20"/>
      <c r="D2305" s="20"/>
      <c r="E2305" s="39"/>
      <c r="F2305" s="20"/>
      <c r="G2305" s="20"/>
      <c r="H2305" s="20"/>
      <c r="I2305" s="39"/>
      <c r="J2305" s="20"/>
      <c r="K2305" s="20"/>
      <c r="L2305" s="20"/>
      <c r="M2305" s="20"/>
      <c r="N2305" s="39"/>
      <c r="O2305" s="20" t="s">
        <v>488</v>
      </c>
      <c r="P2305" s="20" t="s">
        <v>497</v>
      </c>
      <c r="Q2305" s="20" t="s">
        <v>1065</v>
      </c>
      <c r="R2305" s="20" t="s">
        <v>2941</v>
      </c>
      <c r="S2305" s="20">
        <v>30612299</v>
      </c>
      <c r="T2305" s="39"/>
      <c r="U2305" s="20"/>
      <c r="V2305" s="20"/>
      <c r="W2305" s="39"/>
      <c r="X2305" s="20"/>
      <c r="Y2305" s="20"/>
      <c r="Z2305" s="20"/>
      <c r="AA2305" s="39"/>
    </row>
    <row r="2306" spans="2:27" ht="15.75" customHeight="1">
      <c r="B2306" s="39"/>
      <c r="C2306" s="20"/>
      <c r="D2306" s="20"/>
      <c r="E2306" s="39"/>
      <c r="F2306" s="20"/>
      <c r="G2306" s="20"/>
      <c r="H2306" s="20"/>
      <c r="I2306" s="39"/>
      <c r="J2306" s="20"/>
      <c r="K2306" s="20"/>
      <c r="L2306" s="20"/>
      <c r="M2306" s="20"/>
      <c r="N2306" s="39"/>
      <c r="O2306" s="20" t="s">
        <v>488</v>
      </c>
      <c r="P2306" s="20" t="s">
        <v>497</v>
      </c>
      <c r="Q2306" s="20" t="s">
        <v>1065</v>
      </c>
      <c r="R2306" s="20" t="s">
        <v>2942</v>
      </c>
      <c r="S2306" s="20">
        <v>30612231</v>
      </c>
      <c r="T2306" s="39"/>
      <c r="U2306" s="20"/>
      <c r="V2306" s="20"/>
      <c r="W2306" s="39"/>
      <c r="X2306" s="20"/>
      <c r="Y2306" s="20"/>
      <c r="Z2306" s="20"/>
      <c r="AA2306" s="39"/>
    </row>
    <row r="2307" spans="2:27" ht="15.75" customHeight="1">
      <c r="B2307" s="39"/>
      <c r="C2307" s="20"/>
      <c r="D2307" s="20"/>
      <c r="E2307" s="39"/>
      <c r="F2307" s="20"/>
      <c r="G2307" s="20"/>
      <c r="H2307" s="20"/>
      <c r="I2307" s="39"/>
      <c r="J2307" s="20"/>
      <c r="K2307" s="20"/>
      <c r="L2307" s="20"/>
      <c r="M2307" s="20"/>
      <c r="N2307" s="39"/>
      <c r="O2307" s="20" t="s">
        <v>488</v>
      </c>
      <c r="P2307" s="20" t="s">
        <v>497</v>
      </c>
      <c r="Q2307" s="20" t="s">
        <v>1065</v>
      </c>
      <c r="R2307" s="20" t="s">
        <v>2943</v>
      </c>
      <c r="S2307" s="20">
        <v>30612237</v>
      </c>
      <c r="T2307" s="39"/>
      <c r="U2307" s="20"/>
      <c r="V2307" s="20"/>
      <c r="W2307" s="39"/>
      <c r="X2307" s="20"/>
      <c r="Y2307" s="20"/>
      <c r="Z2307" s="20"/>
      <c r="AA2307" s="39"/>
    </row>
    <row r="2308" spans="2:27" ht="15.75" customHeight="1">
      <c r="B2308" s="39"/>
      <c r="C2308" s="20"/>
      <c r="D2308" s="20"/>
      <c r="E2308" s="39"/>
      <c r="F2308" s="20"/>
      <c r="G2308" s="20"/>
      <c r="H2308" s="20"/>
      <c r="I2308" s="39"/>
      <c r="J2308" s="20"/>
      <c r="K2308" s="20"/>
      <c r="L2308" s="20"/>
      <c r="M2308" s="20"/>
      <c r="N2308" s="39"/>
      <c r="O2308" s="20" t="s">
        <v>488</v>
      </c>
      <c r="P2308" s="20" t="s">
        <v>497</v>
      </c>
      <c r="Q2308" s="20" t="s">
        <v>1065</v>
      </c>
      <c r="R2308" s="20" t="s">
        <v>2944</v>
      </c>
      <c r="S2308" s="20">
        <v>30612244</v>
      </c>
      <c r="T2308" s="39"/>
      <c r="U2308" s="20"/>
      <c r="V2308" s="20"/>
      <c r="W2308" s="39"/>
      <c r="X2308" s="20"/>
      <c r="Y2308" s="20"/>
      <c r="Z2308" s="20"/>
      <c r="AA2308" s="39"/>
    </row>
    <row r="2309" spans="2:27" ht="15.75" customHeight="1">
      <c r="B2309" s="39"/>
      <c r="C2309" s="20"/>
      <c r="D2309" s="20"/>
      <c r="E2309" s="39"/>
      <c r="F2309" s="20"/>
      <c r="G2309" s="20"/>
      <c r="H2309" s="20"/>
      <c r="I2309" s="39"/>
      <c r="J2309" s="20"/>
      <c r="K2309" s="20"/>
      <c r="L2309" s="20"/>
      <c r="M2309" s="20"/>
      <c r="N2309" s="39"/>
      <c r="O2309" s="20" t="s">
        <v>488</v>
      </c>
      <c r="P2309" s="20" t="s">
        <v>497</v>
      </c>
      <c r="Q2309" s="20" t="s">
        <v>1065</v>
      </c>
      <c r="R2309" s="20" t="s">
        <v>2945</v>
      </c>
      <c r="S2309" s="20">
        <v>30612250</v>
      </c>
      <c r="T2309" s="39"/>
      <c r="U2309" s="20"/>
      <c r="V2309" s="20"/>
      <c r="W2309" s="39"/>
      <c r="X2309" s="20"/>
      <c r="Y2309" s="20"/>
      <c r="Z2309" s="20"/>
      <c r="AA2309" s="39"/>
    </row>
    <row r="2310" spans="2:27" ht="15.75" customHeight="1">
      <c r="B2310" s="39"/>
      <c r="C2310" s="20"/>
      <c r="D2310" s="20"/>
      <c r="E2310" s="39"/>
      <c r="F2310" s="20"/>
      <c r="G2310" s="20"/>
      <c r="H2310" s="20"/>
      <c r="I2310" s="39"/>
      <c r="J2310" s="20"/>
      <c r="K2310" s="20"/>
      <c r="L2310" s="20"/>
      <c r="M2310" s="20"/>
      <c r="N2310" s="39"/>
      <c r="O2310" s="20" t="s">
        <v>488</v>
      </c>
      <c r="P2310" s="20" t="s">
        <v>497</v>
      </c>
      <c r="Q2310" s="20" t="s">
        <v>1065</v>
      </c>
      <c r="R2310" s="20" t="s">
        <v>2946</v>
      </c>
      <c r="S2310" s="20">
        <v>30612256</v>
      </c>
      <c r="T2310" s="39"/>
      <c r="U2310" s="20"/>
      <c r="V2310" s="20"/>
      <c r="W2310" s="39"/>
      <c r="X2310" s="20"/>
      <c r="Y2310" s="20"/>
      <c r="Z2310" s="20"/>
      <c r="AA2310" s="39"/>
    </row>
    <row r="2311" spans="2:27" ht="15.75" customHeight="1">
      <c r="B2311" s="39"/>
      <c r="C2311" s="20"/>
      <c r="D2311" s="20"/>
      <c r="E2311" s="39"/>
      <c r="F2311" s="20"/>
      <c r="G2311" s="20"/>
      <c r="H2311" s="20"/>
      <c r="I2311" s="39"/>
      <c r="J2311" s="20"/>
      <c r="K2311" s="20"/>
      <c r="L2311" s="20"/>
      <c r="M2311" s="20"/>
      <c r="N2311" s="39"/>
      <c r="O2311" s="20" t="s">
        <v>488</v>
      </c>
      <c r="P2311" s="20" t="s">
        <v>497</v>
      </c>
      <c r="Q2311" s="20" t="s">
        <v>1065</v>
      </c>
      <c r="R2311" s="20" t="s">
        <v>2947</v>
      </c>
      <c r="S2311" s="20">
        <v>30612263</v>
      </c>
      <c r="T2311" s="39"/>
      <c r="U2311" s="20"/>
      <c r="V2311" s="20"/>
      <c r="W2311" s="39"/>
      <c r="X2311" s="20"/>
      <c r="Y2311" s="20"/>
      <c r="Z2311" s="20"/>
      <c r="AA2311" s="39"/>
    </row>
    <row r="2312" spans="2:27" ht="15.75" customHeight="1">
      <c r="B2312" s="39"/>
      <c r="C2312" s="20"/>
      <c r="D2312" s="20"/>
      <c r="E2312" s="39"/>
      <c r="F2312" s="20"/>
      <c r="G2312" s="20"/>
      <c r="H2312" s="20"/>
      <c r="I2312" s="39"/>
      <c r="J2312" s="20"/>
      <c r="K2312" s="20"/>
      <c r="L2312" s="20"/>
      <c r="M2312" s="20"/>
      <c r="N2312" s="39"/>
      <c r="O2312" s="20" t="s">
        <v>488</v>
      </c>
      <c r="P2312" s="20" t="s">
        <v>497</v>
      </c>
      <c r="Q2312" s="20" t="s">
        <v>1065</v>
      </c>
      <c r="R2312" s="20" t="s">
        <v>2948</v>
      </c>
      <c r="S2312" s="20">
        <v>30612275</v>
      </c>
      <c r="T2312" s="39"/>
      <c r="U2312" s="20"/>
      <c r="V2312" s="20"/>
      <c r="W2312" s="39"/>
      <c r="X2312" s="20"/>
      <c r="Y2312" s="20"/>
      <c r="Z2312" s="20"/>
      <c r="AA2312" s="39"/>
    </row>
    <row r="2313" spans="2:27" ht="15.75" customHeight="1">
      <c r="B2313" s="39"/>
      <c r="C2313" s="20"/>
      <c r="D2313" s="20"/>
      <c r="E2313" s="39"/>
      <c r="F2313" s="20"/>
      <c r="G2313" s="20"/>
      <c r="H2313" s="20"/>
      <c r="I2313" s="39"/>
      <c r="J2313" s="20"/>
      <c r="K2313" s="20"/>
      <c r="L2313" s="20"/>
      <c r="M2313" s="20"/>
      <c r="N2313" s="39"/>
      <c r="O2313" s="20" t="s">
        <v>488</v>
      </c>
      <c r="P2313" s="20" t="s">
        <v>497</v>
      </c>
      <c r="Q2313" s="20" t="s">
        <v>1065</v>
      </c>
      <c r="R2313" s="20" t="s">
        <v>1954</v>
      </c>
      <c r="S2313" s="20">
        <v>30612269</v>
      </c>
      <c r="T2313" s="39"/>
      <c r="U2313" s="20"/>
      <c r="V2313" s="20"/>
      <c r="W2313" s="39"/>
      <c r="X2313" s="20"/>
      <c r="Y2313" s="20"/>
      <c r="Z2313" s="20"/>
      <c r="AA2313" s="39"/>
    </row>
    <row r="2314" spans="2:27" ht="15.75" customHeight="1">
      <c r="B2314" s="39"/>
      <c r="C2314" s="20"/>
      <c r="D2314" s="20"/>
      <c r="E2314" s="39"/>
      <c r="F2314" s="20"/>
      <c r="G2314" s="20"/>
      <c r="H2314" s="20"/>
      <c r="I2314" s="39"/>
      <c r="J2314" s="20"/>
      <c r="K2314" s="20"/>
      <c r="L2314" s="20"/>
      <c r="M2314" s="20"/>
      <c r="N2314" s="39"/>
      <c r="O2314" s="20" t="s">
        <v>488</v>
      </c>
      <c r="P2314" s="20" t="s">
        <v>497</v>
      </c>
      <c r="Q2314" s="20" t="s">
        <v>1065</v>
      </c>
      <c r="R2314" s="20" t="s">
        <v>2949</v>
      </c>
      <c r="S2314" s="20">
        <v>30612282</v>
      </c>
      <c r="T2314" s="39"/>
      <c r="U2314" s="20"/>
      <c r="V2314" s="20"/>
      <c r="W2314" s="39"/>
      <c r="X2314" s="20"/>
      <c r="Y2314" s="20"/>
      <c r="Z2314" s="20"/>
      <c r="AA2314" s="39"/>
    </row>
    <row r="2315" spans="2:27" ht="15.75" customHeight="1">
      <c r="B2315" s="39"/>
      <c r="C2315" s="20"/>
      <c r="D2315" s="20"/>
      <c r="E2315" s="39"/>
      <c r="F2315" s="20"/>
      <c r="G2315" s="20"/>
      <c r="H2315" s="20"/>
      <c r="I2315" s="39"/>
      <c r="J2315" s="20"/>
      <c r="K2315" s="20"/>
      <c r="L2315" s="20"/>
      <c r="M2315" s="20"/>
      <c r="N2315" s="39"/>
      <c r="O2315" s="20" t="s">
        <v>488</v>
      </c>
      <c r="P2315" s="20" t="s">
        <v>497</v>
      </c>
      <c r="Q2315" s="20" t="s">
        <v>1065</v>
      </c>
      <c r="R2315" s="20" t="s">
        <v>2950</v>
      </c>
      <c r="S2315" s="20">
        <v>30612288</v>
      </c>
      <c r="T2315" s="39"/>
      <c r="U2315" s="20"/>
      <c r="V2315" s="20"/>
      <c r="W2315" s="39"/>
      <c r="X2315" s="20"/>
      <c r="Y2315" s="20"/>
      <c r="Z2315" s="20"/>
      <c r="AA2315" s="39"/>
    </row>
    <row r="2316" spans="2:27" ht="15.75" customHeight="1">
      <c r="B2316" s="39"/>
      <c r="C2316" s="20"/>
      <c r="D2316" s="20"/>
      <c r="E2316" s="39"/>
      <c r="F2316" s="20"/>
      <c r="G2316" s="20"/>
      <c r="H2316" s="20"/>
      <c r="I2316" s="39"/>
      <c r="J2316" s="20"/>
      <c r="K2316" s="20"/>
      <c r="L2316" s="20"/>
      <c r="M2316" s="20"/>
      <c r="N2316" s="39"/>
      <c r="O2316" s="20" t="s">
        <v>488</v>
      </c>
      <c r="P2316" s="20" t="s">
        <v>497</v>
      </c>
      <c r="Q2316" s="20" t="s">
        <v>1065</v>
      </c>
      <c r="R2316" s="20" t="s">
        <v>2951</v>
      </c>
      <c r="S2316" s="20">
        <v>30612294</v>
      </c>
      <c r="T2316" s="39"/>
      <c r="U2316" s="20"/>
      <c r="V2316" s="20"/>
      <c r="W2316" s="39"/>
      <c r="X2316" s="20"/>
      <c r="Y2316" s="20"/>
      <c r="Z2316" s="20"/>
      <c r="AA2316" s="39"/>
    </row>
    <row r="2317" spans="2:27" ht="15.75" customHeight="1">
      <c r="B2317" s="39"/>
      <c r="C2317" s="20"/>
      <c r="D2317" s="20"/>
      <c r="E2317" s="39"/>
      <c r="F2317" s="20"/>
      <c r="G2317" s="20"/>
      <c r="H2317" s="20"/>
      <c r="I2317" s="39"/>
      <c r="J2317" s="20"/>
      <c r="K2317" s="20"/>
      <c r="L2317" s="20"/>
      <c r="M2317" s="20"/>
      <c r="N2317" s="39"/>
      <c r="O2317" s="20" t="s">
        <v>488</v>
      </c>
      <c r="P2317" s="20" t="s">
        <v>497</v>
      </c>
      <c r="Q2317" s="20" t="s">
        <v>1067</v>
      </c>
      <c r="R2317" s="20" t="s">
        <v>2952</v>
      </c>
      <c r="S2317" s="20">
        <v>30612315</v>
      </c>
      <c r="T2317" s="39"/>
      <c r="U2317" s="20"/>
      <c r="V2317" s="20"/>
      <c r="W2317" s="39"/>
      <c r="X2317" s="20"/>
      <c r="Y2317" s="20"/>
      <c r="Z2317" s="20"/>
      <c r="AA2317" s="39"/>
    </row>
    <row r="2318" spans="2:27" ht="15.75" customHeight="1">
      <c r="B2318" s="39"/>
      <c r="C2318" s="20"/>
      <c r="D2318" s="20"/>
      <c r="E2318" s="39"/>
      <c r="F2318" s="20"/>
      <c r="G2318" s="20"/>
      <c r="H2318" s="20"/>
      <c r="I2318" s="39"/>
      <c r="J2318" s="20"/>
      <c r="K2318" s="20"/>
      <c r="L2318" s="20"/>
      <c r="M2318" s="20"/>
      <c r="N2318" s="39"/>
      <c r="O2318" s="20" t="s">
        <v>488</v>
      </c>
      <c r="P2318" s="20" t="s">
        <v>497</v>
      </c>
      <c r="Q2318" s="20" t="s">
        <v>1067</v>
      </c>
      <c r="R2318" s="20" t="s">
        <v>2953</v>
      </c>
      <c r="S2318" s="20">
        <v>30612318</v>
      </c>
      <c r="T2318" s="39"/>
      <c r="U2318" s="20"/>
      <c r="V2318" s="20"/>
      <c r="W2318" s="39"/>
      <c r="X2318" s="20"/>
      <c r="Y2318" s="20"/>
      <c r="Z2318" s="20"/>
      <c r="AA2318" s="39"/>
    </row>
    <row r="2319" spans="2:27" ht="15.75" customHeight="1">
      <c r="B2319" s="39"/>
      <c r="C2319" s="20"/>
      <c r="D2319" s="20"/>
      <c r="E2319" s="39"/>
      <c r="F2319" s="20"/>
      <c r="G2319" s="20"/>
      <c r="H2319" s="20"/>
      <c r="I2319" s="39"/>
      <c r="J2319" s="20"/>
      <c r="K2319" s="20"/>
      <c r="L2319" s="20"/>
      <c r="M2319" s="20"/>
      <c r="N2319" s="39"/>
      <c r="O2319" s="20" t="s">
        <v>488</v>
      </c>
      <c r="P2319" s="20" t="s">
        <v>497</v>
      </c>
      <c r="Q2319" s="20" t="s">
        <v>1067</v>
      </c>
      <c r="R2319" s="20" t="s">
        <v>2954</v>
      </c>
      <c r="S2319" s="20">
        <v>30612322</v>
      </c>
      <c r="T2319" s="39"/>
      <c r="U2319" s="20"/>
      <c r="V2319" s="20"/>
      <c r="W2319" s="39"/>
      <c r="X2319" s="20"/>
      <c r="Y2319" s="20"/>
      <c r="Z2319" s="20"/>
      <c r="AA2319" s="39"/>
    </row>
    <row r="2320" spans="2:27" ht="15.75" customHeight="1">
      <c r="B2320" s="39"/>
      <c r="C2320" s="20"/>
      <c r="D2320" s="20"/>
      <c r="E2320" s="39"/>
      <c r="F2320" s="20"/>
      <c r="G2320" s="20"/>
      <c r="H2320" s="20"/>
      <c r="I2320" s="39"/>
      <c r="J2320" s="20"/>
      <c r="K2320" s="20"/>
      <c r="L2320" s="20"/>
      <c r="M2320" s="20"/>
      <c r="N2320" s="39"/>
      <c r="O2320" s="20" t="s">
        <v>488</v>
      </c>
      <c r="P2320" s="20" t="s">
        <v>497</v>
      </c>
      <c r="Q2320" s="20" t="s">
        <v>1067</v>
      </c>
      <c r="R2320" s="20" t="s">
        <v>2955</v>
      </c>
      <c r="S2320" s="20">
        <v>30612327</v>
      </c>
      <c r="T2320" s="39"/>
      <c r="U2320" s="20"/>
      <c r="V2320" s="20"/>
      <c r="W2320" s="39"/>
      <c r="X2320" s="20"/>
      <c r="Y2320" s="20"/>
      <c r="Z2320" s="20"/>
      <c r="AA2320" s="39"/>
    </row>
    <row r="2321" spans="2:27" ht="15.75" customHeight="1">
      <c r="B2321" s="39"/>
      <c r="C2321" s="20"/>
      <c r="D2321" s="20"/>
      <c r="E2321" s="39"/>
      <c r="F2321" s="20"/>
      <c r="G2321" s="20"/>
      <c r="H2321" s="20"/>
      <c r="I2321" s="39"/>
      <c r="J2321" s="20"/>
      <c r="K2321" s="20"/>
      <c r="L2321" s="20"/>
      <c r="M2321" s="20"/>
      <c r="N2321" s="39"/>
      <c r="O2321" s="20" t="s">
        <v>488</v>
      </c>
      <c r="P2321" s="20" t="s">
        <v>497</v>
      </c>
      <c r="Q2321" s="20" t="s">
        <v>1067</v>
      </c>
      <c r="R2321" s="20" t="s">
        <v>1067</v>
      </c>
      <c r="S2321" s="20">
        <v>30612331</v>
      </c>
      <c r="T2321" s="39"/>
      <c r="U2321" s="20"/>
      <c r="V2321" s="20"/>
      <c r="W2321" s="39"/>
      <c r="X2321" s="20"/>
      <c r="Y2321" s="20"/>
      <c r="Z2321" s="20"/>
      <c r="AA2321" s="39"/>
    </row>
    <row r="2322" spans="2:27" ht="15.75" customHeight="1">
      <c r="B2322" s="39"/>
      <c r="C2322" s="20"/>
      <c r="D2322" s="20"/>
      <c r="E2322" s="39"/>
      <c r="F2322" s="20"/>
      <c r="G2322" s="20"/>
      <c r="H2322" s="20"/>
      <c r="I2322" s="39"/>
      <c r="J2322" s="20"/>
      <c r="K2322" s="20"/>
      <c r="L2322" s="20"/>
      <c r="M2322" s="20"/>
      <c r="N2322" s="39"/>
      <c r="O2322" s="20" t="s">
        <v>488</v>
      </c>
      <c r="P2322" s="20" t="s">
        <v>497</v>
      </c>
      <c r="Q2322" s="20" t="s">
        <v>1067</v>
      </c>
      <c r="R2322" s="20" t="s">
        <v>2956</v>
      </c>
      <c r="S2322" s="20">
        <v>30612399</v>
      </c>
      <c r="T2322" s="39"/>
      <c r="U2322" s="20"/>
      <c r="V2322" s="20"/>
      <c r="W2322" s="39"/>
      <c r="X2322" s="20"/>
      <c r="Y2322" s="20"/>
      <c r="Z2322" s="20"/>
      <c r="AA2322" s="39"/>
    </row>
    <row r="2323" spans="2:27" ht="15.75" customHeight="1">
      <c r="B2323" s="39"/>
      <c r="C2323" s="20"/>
      <c r="D2323" s="20"/>
      <c r="E2323" s="39"/>
      <c r="F2323" s="20"/>
      <c r="G2323" s="20"/>
      <c r="H2323" s="20"/>
      <c r="I2323" s="39"/>
      <c r="J2323" s="20"/>
      <c r="K2323" s="20"/>
      <c r="L2323" s="20"/>
      <c r="M2323" s="20"/>
      <c r="N2323" s="39"/>
      <c r="O2323" s="20" t="s">
        <v>488</v>
      </c>
      <c r="P2323" s="20" t="s">
        <v>497</v>
      </c>
      <c r="Q2323" s="20" t="s">
        <v>1067</v>
      </c>
      <c r="R2323" s="20" t="s">
        <v>2957</v>
      </c>
      <c r="S2323" s="20">
        <v>30612349</v>
      </c>
      <c r="T2323" s="39"/>
      <c r="U2323" s="20"/>
      <c r="V2323" s="20"/>
      <c r="W2323" s="39"/>
      <c r="X2323" s="20"/>
      <c r="Y2323" s="20"/>
      <c r="Z2323" s="20"/>
      <c r="AA2323" s="39"/>
    </row>
    <row r="2324" spans="2:27" ht="15.75" customHeight="1">
      <c r="B2324" s="39"/>
      <c r="C2324" s="20"/>
      <c r="D2324" s="20"/>
      <c r="E2324" s="39"/>
      <c r="F2324" s="20"/>
      <c r="G2324" s="20"/>
      <c r="H2324" s="20"/>
      <c r="I2324" s="39"/>
      <c r="J2324" s="20"/>
      <c r="K2324" s="20"/>
      <c r="L2324" s="20"/>
      <c r="M2324" s="20"/>
      <c r="N2324" s="39"/>
      <c r="O2324" s="20" t="s">
        <v>488</v>
      </c>
      <c r="P2324" s="20" t="s">
        <v>497</v>
      </c>
      <c r="Q2324" s="20" t="s">
        <v>1067</v>
      </c>
      <c r="R2324" s="20" t="s">
        <v>2958</v>
      </c>
      <c r="S2324" s="20">
        <v>30612358</v>
      </c>
      <c r="T2324" s="39"/>
      <c r="U2324" s="20"/>
      <c r="V2324" s="20"/>
      <c r="W2324" s="39"/>
      <c r="X2324" s="20"/>
      <c r="Y2324" s="20"/>
      <c r="Z2324" s="20"/>
      <c r="AA2324" s="39"/>
    </row>
    <row r="2325" spans="2:27" ht="15.75" customHeight="1">
      <c r="B2325" s="39"/>
      <c r="C2325" s="20"/>
      <c r="D2325" s="20"/>
      <c r="E2325" s="39"/>
      <c r="F2325" s="20"/>
      <c r="G2325" s="20"/>
      <c r="H2325" s="20"/>
      <c r="I2325" s="39"/>
      <c r="J2325" s="20"/>
      <c r="K2325" s="20"/>
      <c r="L2325" s="20"/>
      <c r="M2325" s="20"/>
      <c r="N2325" s="39"/>
      <c r="O2325" s="20" t="s">
        <v>488</v>
      </c>
      <c r="P2325" s="20" t="s">
        <v>497</v>
      </c>
      <c r="Q2325" s="20" t="s">
        <v>1067</v>
      </c>
      <c r="R2325" s="20" t="s">
        <v>2959</v>
      </c>
      <c r="S2325" s="20">
        <v>30612372</v>
      </c>
      <c r="T2325" s="39"/>
      <c r="U2325" s="20"/>
      <c r="V2325" s="20"/>
      <c r="W2325" s="39"/>
      <c r="X2325" s="20"/>
      <c r="Y2325" s="20"/>
      <c r="Z2325" s="20"/>
      <c r="AA2325" s="39"/>
    </row>
    <row r="2326" spans="2:27" ht="15.75" customHeight="1">
      <c r="B2326" s="39"/>
      <c r="C2326" s="20"/>
      <c r="D2326" s="20"/>
      <c r="E2326" s="39"/>
      <c r="F2326" s="20"/>
      <c r="G2326" s="20"/>
      <c r="H2326" s="20"/>
      <c r="I2326" s="39"/>
      <c r="J2326" s="20"/>
      <c r="K2326" s="20"/>
      <c r="L2326" s="20"/>
      <c r="M2326" s="20"/>
      <c r="N2326" s="39"/>
      <c r="O2326" s="20" t="s">
        <v>488</v>
      </c>
      <c r="P2326" s="20" t="s">
        <v>497</v>
      </c>
      <c r="Q2326" s="20" t="s">
        <v>1067</v>
      </c>
      <c r="R2326" s="20" t="s">
        <v>2960</v>
      </c>
      <c r="S2326" s="20">
        <v>30612381</v>
      </c>
      <c r="T2326" s="39"/>
      <c r="U2326" s="20"/>
      <c r="V2326" s="20"/>
      <c r="W2326" s="39"/>
      <c r="X2326" s="20"/>
      <c r="Y2326" s="20"/>
      <c r="Z2326" s="20"/>
      <c r="AA2326" s="39"/>
    </row>
    <row r="2327" spans="2:27" ht="15.75" customHeight="1">
      <c r="B2327" s="39"/>
      <c r="C2327" s="20"/>
      <c r="D2327" s="20"/>
      <c r="E2327" s="39"/>
      <c r="F2327" s="20"/>
      <c r="G2327" s="20"/>
      <c r="H2327" s="20"/>
      <c r="I2327" s="39"/>
      <c r="J2327" s="20"/>
      <c r="K2327" s="20"/>
      <c r="L2327" s="20"/>
      <c r="M2327" s="20"/>
      <c r="N2327" s="39"/>
      <c r="O2327" s="20" t="s">
        <v>488</v>
      </c>
      <c r="P2327" s="20" t="s">
        <v>497</v>
      </c>
      <c r="Q2327" s="20" t="s">
        <v>1067</v>
      </c>
      <c r="R2327" s="20" t="s">
        <v>2681</v>
      </c>
      <c r="S2327" s="20">
        <v>30612385</v>
      </c>
      <c r="T2327" s="39"/>
      <c r="U2327" s="20"/>
      <c r="V2327" s="20"/>
      <c r="W2327" s="39"/>
      <c r="X2327" s="20"/>
      <c r="Y2327" s="20"/>
      <c r="Z2327" s="20"/>
      <c r="AA2327" s="39"/>
    </row>
    <row r="2328" spans="2:27" ht="15.75" customHeight="1">
      <c r="B2328" s="39"/>
      <c r="C2328" s="20"/>
      <c r="D2328" s="20"/>
      <c r="E2328" s="39"/>
      <c r="F2328" s="20"/>
      <c r="G2328" s="20"/>
      <c r="H2328" s="20"/>
      <c r="I2328" s="39"/>
      <c r="J2328" s="20"/>
      <c r="K2328" s="20"/>
      <c r="L2328" s="20"/>
      <c r="M2328" s="20"/>
      <c r="N2328" s="39"/>
      <c r="O2328" s="20" t="s">
        <v>488</v>
      </c>
      <c r="P2328" s="20" t="s">
        <v>497</v>
      </c>
      <c r="Q2328" s="20" t="s">
        <v>1069</v>
      </c>
      <c r="R2328" s="20" t="s">
        <v>2961</v>
      </c>
      <c r="S2328" s="20">
        <v>30612417</v>
      </c>
      <c r="T2328" s="39"/>
      <c r="U2328" s="20"/>
      <c r="V2328" s="20"/>
      <c r="W2328" s="39"/>
      <c r="X2328" s="20"/>
      <c r="Y2328" s="20"/>
      <c r="Z2328" s="20"/>
      <c r="AA2328" s="39"/>
    </row>
    <row r="2329" spans="2:27" ht="15.75" customHeight="1">
      <c r="B2329" s="39"/>
      <c r="C2329" s="20"/>
      <c r="D2329" s="20"/>
      <c r="E2329" s="39"/>
      <c r="F2329" s="20"/>
      <c r="G2329" s="20"/>
      <c r="H2329" s="20"/>
      <c r="I2329" s="39"/>
      <c r="J2329" s="20"/>
      <c r="K2329" s="20"/>
      <c r="L2329" s="20"/>
      <c r="M2329" s="20"/>
      <c r="N2329" s="39"/>
      <c r="O2329" s="20" t="s">
        <v>488</v>
      </c>
      <c r="P2329" s="20" t="s">
        <v>497</v>
      </c>
      <c r="Q2329" s="20" t="s">
        <v>1069</v>
      </c>
      <c r="R2329" s="20" t="s">
        <v>2962</v>
      </c>
      <c r="S2329" s="20">
        <v>30612420</v>
      </c>
      <c r="T2329" s="39"/>
      <c r="U2329" s="20"/>
      <c r="V2329" s="20"/>
      <c r="W2329" s="39"/>
      <c r="X2329" s="20"/>
      <c r="Y2329" s="20"/>
      <c r="Z2329" s="20"/>
      <c r="AA2329" s="39"/>
    </row>
    <row r="2330" spans="2:27" ht="15.75" customHeight="1">
      <c r="B2330" s="39"/>
      <c r="C2330" s="20"/>
      <c r="D2330" s="20"/>
      <c r="E2330" s="39"/>
      <c r="F2330" s="20"/>
      <c r="G2330" s="20"/>
      <c r="H2330" s="20"/>
      <c r="I2330" s="39"/>
      <c r="J2330" s="20"/>
      <c r="K2330" s="20"/>
      <c r="L2330" s="20"/>
      <c r="M2330" s="20"/>
      <c r="N2330" s="39"/>
      <c r="O2330" s="20" t="s">
        <v>488</v>
      </c>
      <c r="P2330" s="20" t="s">
        <v>497</v>
      </c>
      <c r="Q2330" s="20" t="s">
        <v>1069</v>
      </c>
      <c r="R2330" s="20" t="s">
        <v>2963</v>
      </c>
      <c r="S2330" s="20">
        <v>30612421</v>
      </c>
      <c r="T2330" s="39"/>
      <c r="U2330" s="20"/>
      <c r="V2330" s="20"/>
      <c r="W2330" s="39"/>
      <c r="X2330" s="20"/>
      <c r="Y2330" s="20"/>
      <c r="Z2330" s="20"/>
      <c r="AA2330" s="39"/>
    </row>
    <row r="2331" spans="2:27" ht="15.75" customHeight="1">
      <c r="B2331" s="39"/>
      <c r="C2331" s="20"/>
      <c r="D2331" s="20"/>
      <c r="E2331" s="39"/>
      <c r="F2331" s="20"/>
      <c r="G2331" s="20"/>
      <c r="H2331" s="20"/>
      <c r="I2331" s="39"/>
      <c r="J2331" s="20"/>
      <c r="K2331" s="20"/>
      <c r="L2331" s="20"/>
      <c r="M2331" s="20"/>
      <c r="N2331" s="39"/>
      <c r="O2331" s="20" t="s">
        <v>488</v>
      </c>
      <c r="P2331" s="20" t="s">
        <v>497</v>
      </c>
      <c r="Q2331" s="20" t="s">
        <v>1069</v>
      </c>
      <c r="R2331" s="20" t="s">
        <v>2964</v>
      </c>
      <c r="S2331" s="20">
        <v>30612433</v>
      </c>
      <c r="T2331" s="39"/>
      <c r="U2331" s="20"/>
      <c r="V2331" s="20"/>
      <c r="W2331" s="39"/>
      <c r="X2331" s="20"/>
      <c r="Y2331" s="20"/>
      <c r="Z2331" s="20"/>
      <c r="AA2331" s="39"/>
    </row>
    <row r="2332" spans="2:27" ht="15.75" customHeight="1">
      <c r="B2332" s="39"/>
      <c r="C2332" s="20"/>
      <c r="D2332" s="20"/>
      <c r="E2332" s="39"/>
      <c r="F2332" s="20"/>
      <c r="G2332" s="20"/>
      <c r="H2332" s="20"/>
      <c r="I2332" s="39"/>
      <c r="J2332" s="20"/>
      <c r="K2332" s="20"/>
      <c r="L2332" s="20"/>
      <c r="M2332" s="20"/>
      <c r="N2332" s="39"/>
      <c r="O2332" s="20" t="s">
        <v>488</v>
      </c>
      <c r="P2332" s="20" t="s">
        <v>497</v>
      </c>
      <c r="Q2332" s="20" t="s">
        <v>1069</v>
      </c>
      <c r="R2332" s="20" t="s">
        <v>2765</v>
      </c>
      <c r="S2332" s="20">
        <v>30612440</v>
      </c>
      <c r="T2332" s="39"/>
      <c r="U2332" s="20"/>
      <c r="V2332" s="20"/>
      <c r="W2332" s="39"/>
      <c r="X2332" s="20"/>
      <c r="Y2332" s="20"/>
      <c r="Z2332" s="20"/>
      <c r="AA2332" s="39"/>
    </row>
    <row r="2333" spans="2:27" ht="15.75" customHeight="1">
      <c r="B2333" s="39"/>
      <c r="C2333" s="20"/>
      <c r="D2333" s="20"/>
      <c r="E2333" s="39"/>
      <c r="F2333" s="20"/>
      <c r="G2333" s="20"/>
      <c r="H2333" s="20"/>
      <c r="I2333" s="39"/>
      <c r="J2333" s="20"/>
      <c r="K2333" s="20"/>
      <c r="L2333" s="20"/>
      <c r="M2333" s="20"/>
      <c r="N2333" s="39"/>
      <c r="O2333" s="20" t="s">
        <v>488</v>
      </c>
      <c r="P2333" s="20" t="s">
        <v>497</v>
      </c>
      <c r="Q2333" s="20" t="s">
        <v>1069</v>
      </c>
      <c r="R2333" s="20" t="s">
        <v>2965</v>
      </c>
      <c r="S2333" s="20">
        <v>30612447</v>
      </c>
      <c r="T2333" s="39"/>
      <c r="U2333" s="20"/>
      <c r="V2333" s="20"/>
      <c r="W2333" s="39"/>
      <c r="X2333" s="20"/>
      <c r="Y2333" s="20"/>
      <c r="Z2333" s="20"/>
      <c r="AA2333" s="39"/>
    </row>
    <row r="2334" spans="2:27" ht="15.75" customHeight="1">
      <c r="B2334" s="39"/>
      <c r="C2334" s="20"/>
      <c r="D2334" s="20"/>
      <c r="E2334" s="39"/>
      <c r="F2334" s="20"/>
      <c r="G2334" s="20"/>
      <c r="H2334" s="20"/>
      <c r="I2334" s="39"/>
      <c r="J2334" s="20"/>
      <c r="K2334" s="20"/>
      <c r="L2334" s="20"/>
      <c r="M2334" s="20"/>
      <c r="N2334" s="39"/>
      <c r="O2334" s="20" t="s">
        <v>488</v>
      </c>
      <c r="P2334" s="20" t="s">
        <v>497</v>
      </c>
      <c r="Q2334" s="20" t="s">
        <v>1069</v>
      </c>
      <c r="R2334" s="20" t="s">
        <v>1069</v>
      </c>
      <c r="S2334" s="20">
        <v>30612461</v>
      </c>
      <c r="T2334" s="39"/>
      <c r="U2334" s="20"/>
      <c r="V2334" s="20"/>
      <c r="W2334" s="39"/>
      <c r="X2334" s="20"/>
      <c r="Y2334" s="20"/>
      <c r="Z2334" s="20"/>
      <c r="AA2334" s="39"/>
    </row>
    <row r="2335" spans="2:27" ht="15.75" customHeight="1">
      <c r="B2335" s="39"/>
      <c r="C2335" s="20"/>
      <c r="D2335" s="20"/>
      <c r="E2335" s="39"/>
      <c r="F2335" s="20"/>
      <c r="G2335" s="20"/>
      <c r="H2335" s="20"/>
      <c r="I2335" s="39"/>
      <c r="J2335" s="20"/>
      <c r="K2335" s="20"/>
      <c r="L2335" s="20"/>
      <c r="M2335" s="20"/>
      <c r="N2335" s="39"/>
      <c r="O2335" s="20" t="s">
        <v>488</v>
      </c>
      <c r="P2335" s="20" t="s">
        <v>497</v>
      </c>
      <c r="Q2335" s="20" t="s">
        <v>1069</v>
      </c>
      <c r="R2335" s="20" t="s">
        <v>2966</v>
      </c>
      <c r="S2335" s="20">
        <v>30612467</v>
      </c>
      <c r="T2335" s="39"/>
      <c r="U2335" s="20"/>
      <c r="V2335" s="20"/>
      <c r="W2335" s="39"/>
      <c r="X2335" s="20"/>
      <c r="Y2335" s="20"/>
      <c r="Z2335" s="20"/>
      <c r="AA2335" s="39"/>
    </row>
    <row r="2336" spans="2:27" ht="15.75" customHeight="1">
      <c r="B2336" s="39"/>
      <c r="C2336" s="20"/>
      <c r="D2336" s="20"/>
      <c r="E2336" s="39"/>
      <c r="F2336" s="20"/>
      <c r="G2336" s="20"/>
      <c r="H2336" s="20"/>
      <c r="I2336" s="39"/>
      <c r="J2336" s="20"/>
      <c r="K2336" s="20"/>
      <c r="L2336" s="20"/>
      <c r="M2336" s="20"/>
      <c r="N2336" s="39"/>
      <c r="O2336" s="20" t="s">
        <v>488</v>
      </c>
      <c r="P2336" s="20" t="s">
        <v>497</v>
      </c>
      <c r="Q2336" s="20" t="s">
        <v>1069</v>
      </c>
      <c r="R2336" s="20" t="s">
        <v>2967</v>
      </c>
      <c r="S2336" s="20">
        <v>30612474</v>
      </c>
      <c r="T2336" s="39"/>
      <c r="U2336" s="20"/>
      <c r="V2336" s="20"/>
      <c r="W2336" s="39"/>
      <c r="X2336" s="20"/>
      <c r="Y2336" s="20"/>
      <c r="Z2336" s="20"/>
      <c r="AA2336" s="39"/>
    </row>
    <row r="2337" spans="2:27" ht="15.75" customHeight="1">
      <c r="B2337" s="39"/>
      <c r="C2337" s="20"/>
      <c r="D2337" s="20"/>
      <c r="E2337" s="39"/>
      <c r="F2337" s="20"/>
      <c r="G2337" s="20"/>
      <c r="H2337" s="20"/>
      <c r="I2337" s="39"/>
      <c r="J2337" s="20"/>
      <c r="K2337" s="20"/>
      <c r="L2337" s="20"/>
      <c r="M2337" s="20"/>
      <c r="N2337" s="39"/>
      <c r="O2337" s="20" t="s">
        <v>488</v>
      </c>
      <c r="P2337" s="20" t="s">
        <v>497</v>
      </c>
      <c r="Q2337" s="20" t="s">
        <v>1069</v>
      </c>
      <c r="R2337" s="20" t="s">
        <v>613</v>
      </c>
      <c r="S2337" s="20">
        <v>30612481</v>
      </c>
      <c r="T2337" s="39"/>
      <c r="U2337" s="20"/>
      <c r="V2337" s="20"/>
      <c r="W2337" s="39"/>
      <c r="X2337" s="20"/>
      <c r="Y2337" s="20"/>
      <c r="Z2337" s="20"/>
      <c r="AA2337" s="39"/>
    </row>
    <row r="2338" spans="2:27" ht="15.75" customHeight="1">
      <c r="B2338" s="39"/>
      <c r="C2338" s="20"/>
      <c r="D2338" s="20"/>
      <c r="E2338" s="39"/>
      <c r="F2338" s="20"/>
      <c r="G2338" s="20"/>
      <c r="H2338" s="20"/>
      <c r="I2338" s="39"/>
      <c r="J2338" s="20"/>
      <c r="K2338" s="20"/>
      <c r="L2338" s="20"/>
      <c r="M2338" s="20"/>
      <c r="N2338" s="39"/>
      <c r="O2338" s="20" t="s">
        <v>488</v>
      </c>
      <c r="P2338" s="20" t="s">
        <v>497</v>
      </c>
      <c r="Q2338" s="20" t="s">
        <v>1069</v>
      </c>
      <c r="R2338" s="20" t="s">
        <v>2968</v>
      </c>
      <c r="S2338" s="20">
        <v>30612484</v>
      </c>
      <c r="T2338" s="39"/>
      <c r="U2338" s="20"/>
      <c r="V2338" s="20"/>
      <c r="W2338" s="39"/>
      <c r="X2338" s="20"/>
      <c r="Y2338" s="20"/>
      <c r="Z2338" s="20"/>
      <c r="AA2338" s="39"/>
    </row>
    <row r="2339" spans="2:27" ht="15.75" customHeight="1">
      <c r="B2339" s="39"/>
      <c r="C2339" s="20"/>
      <c r="D2339" s="20"/>
      <c r="E2339" s="39"/>
      <c r="F2339" s="20"/>
      <c r="G2339" s="20"/>
      <c r="H2339" s="20"/>
      <c r="I2339" s="39"/>
      <c r="J2339" s="20"/>
      <c r="K2339" s="20"/>
      <c r="L2339" s="20"/>
      <c r="M2339" s="20"/>
      <c r="N2339" s="39"/>
      <c r="O2339" s="20" t="s">
        <v>488</v>
      </c>
      <c r="P2339" s="20" t="s">
        <v>497</v>
      </c>
      <c r="Q2339" s="20" t="s">
        <v>1069</v>
      </c>
      <c r="R2339" s="20" t="s">
        <v>2969</v>
      </c>
      <c r="S2339" s="20">
        <v>30612494</v>
      </c>
      <c r="T2339" s="39"/>
      <c r="U2339" s="20"/>
      <c r="V2339" s="20"/>
      <c r="W2339" s="39"/>
      <c r="X2339" s="20"/>
      <c r="Y2339" s="20"/>
      <c r="Z2339" s="20"/>
      <c r="AA2339" s="39"/>
    </row>
    <row r="2340" spans="2:27" ht="15.75" customHeight="1">
      <c r="B2340" s="39"/>
      <c r="C2340" s="20"/>
      <c r="D2340" s="20"/>
      <c r="E2340" s="39"/>
      <c r="F2340" s="20"/>
      <c r="G2340" s="20"/>
      <c r="H2340" s="20"/>
      <c r="I2340" s="39"/>
      <c r="J2340" s="20"/>
      <c r="K2340" s="20"/>
      <c r="L2340" s="20"/>
      <c r="M2340" s="20"/>
      <c r="N2340" s="39"/>
      <c r="O2340" s="20" t="s">
        <v>488</v>
      </c>
      <c r="P2340" s="20" t="s">
        <v>497</v>
      </c>
      <c r="Q2340" s="20" t="s">
        <v>1071</v>
      </c>
      <c r="R2340" s="20" t="s">
        <v>2970</v>
      </c>
      <c r="S2340" s="20">
        <v>30613111</v>
      </c>
      <c r="T2340" s="39"/>
      <c r="U2340" s="20"/>
      <c r="V2340" s="20"/>
      <c r="W2340" s="39"/>
      <c r="X2340" s="20"/>
      <c r="Y2340" s="20"/>
      <c r="Z2340" s="20"/>
      <c r="AA2340" s="39"/>
    </row>
    <row r="2341" spans="2:27" ht="15.75" customHeight="1">
      <c r="B2341" s="39"/>
      <c r="C2341" s="20"/>
      <c r="D2341" s="20"/>
      <c r="E2341" s="39"/>
      <c r="F2341" s="20"/>
      <c r="G2341" s="20"/>
      <c r="H2341" s="20"/>
      <c r="I2341" s="39"/>
      <c r="J2341" s="20"/>
      <c r="K2341" s="20"/>
      <c r="L2341" s="20"/>
      <c r="M2341" s="20"/>
      <c r="N2341" s="39"/>
      <c r="O2341" s="20" t="s">
        <v>488</v>
      </c>
      <c r="P2341" s="20" t="s">
        <v>497</v>
      </c>
      <c r="Q2341" s="20" t="s">
        <v>1071</v>
      </c>
      <c r="R2341" s="20" t="s">
        <v>2971</v>
      </c>
      <c r="S2341" s="20">
        <v>30613113</v>
      </c>
      <c r="T2341" s="39"/>
      <c r="U2341" s="20"/>
      <c r="V2341" s="20"/>
      <c r="W2341" s="39"/>
      <c r="X2341" s="20"/>
      <c r="Y2341" s="20"/>
      <c r="Z2341" s="20"/>
      <c r="AA2341" s="39"/>
    </row>
    <row r="2342" spans="2:27" ht="15.75" customHeight="1">
      <c r="B2342" s="39"/>
      <c r="C2342" s="20"/>
      <c r="D2342" s="20"/>
      <c r="E2342" s="39"/>
      <c r="F2342" s="20"/>
      <c r="G2342" s="20"/>
      <c r="H2342" s="20"/>
      <c r="I2342" s="39"/>
      <c r="J2342" s="20"/>
      <c r="K2342" s="20"/>
      <c r="L2342" s="20"/>
      <c r="M2342" s="20"/>
      <c r="N2342" s="39"/>
      <c r="O2342" s="20" t="s">
        <v>488</v>
      </c>
      <c r="P2342" s="20" t="s">
        <v>497</v>
      </c>
      <c r="Q2342" s="20" t="s">
        <v>1071</v>
      </c>
      <c r="R2342" s="20" t="s">
        <v>1071</v>
      </c>
      <c r="S2342" s="20">
        <v>30613140</v>
      </c>
      <c r="T2342" s="39"/>
      <c r="U2342" s="20"/>
      <c r="V2342" s="20"/>
      <c r="W2342" s="39"/>
      <c r="X2342" s="20"/>
      <c r="Y2342" s="20"/>
      <c r="Z2342" s="20"/>
      <c r="AA2342" s="39"/>
    </row>
    <row r="2343" spans="2:27" ht="15.75" customHeight="1">
      <c r="B2343" s="39"/>
      <c r="C2343" s="20"/>
      <c r="D2343" s="20"/>
      <c r="E2343" s="39"/>
      <c r="F2343" s="20"/>
      <c r="G2343" s="20"/>
      <c r="H2343" s="20"/>
      <c r="I2343" s="39"/>
      <c r="J2343" s="20"/>
      <c r="K2343" s="20"/>
      <c r="L2343" s="20"/>
      <c r="M2343" s="20"/>
      <c r="N2343" s="39"/>
      <c r="O2343" s="20" t="s">
        <v>488</v>
      </c>
      <c r="P2343" s="20" t="s">
        <v>497</v>
      </c>
      <c r="Q2343" s="20" t="s">
        <v>1071</v>
      </c>
      <c r="R2343" s="20" t="s">
        <v>2972</v>
      </c>
      <c r="S2343" s="20">
        <v>30613199</v>
      </c>
      <c r="T2343" s="39"/>
      <c r="U2343" s="20"/>
      <c r="V2343" s="20"/>
      <c r="W2343" s="39"/>
      <c r="X2343" s="20"/>
      <c r="Y2343" s="20"/>
      <c r="Z2343" s="20"/>
      <c r="AA2343" s="39"/>
    </row>
    <row r="2344" spans="2:27" ht="15.75" customHeight="1">
      <c r="B2344" s="39"/>
      <c r="C2344" s="20"/>
      <c r="D2344" s="20"/>
      <c r="E2344" s="39"/>
      <c r="F2344" s="20"/>
      <c r="G2344" s="20"/>
      <c r="H2344" s="20"/>
      <c r="I2344" s="39"/>
      <c r="J2344" s="20"/>
      <c r="K2344" s="20"/>
      <c r="L2344" s="20"/>
      <c r="M2344" s="20"/>
      <c r="N2344" s="39"/>
      <c r="O2344" s="20" t="s">
        <v>488</v>
      </c>
      <c r="P2344" s="20" t="s">
        <v>497</v>
      </c>
      <c r="Q2344" s="20" t="s">
        <v>1071</v>
      </c>
      <c r="R2344" s="20" t="s">
        <v>2973</v>
      </c>
      <c r="S2344" s="20">
        <v>30613145</v>
      </c>
      <c r="T2344" s="39"/>
      <c r="U2344" s="20"/>
      <c r="V2344" s="20"/>
      <c r="W2344" s="39"/>
      <c r="X2344" s="20"/>
      <c r="Y2344" s="20"/>
      <c r="Z2344" s="20"/>
      <c r="AA2344" s="39"/>
    </row>
    <row r="2345" spans="2:27" ht="15.75" customHeight="1">
      <c r="B2345" s="39"/>
      <c r="C2345" s="20"/>
      <c r="D2345" s="20"/>
      <c r="E2345" s="39"/>
      <c r="F2345" s="20"/>
      <c r="G2345" s="20"/>
      <c r="H2345" s="20"/>
      <c r="I2345" s="39"/>
      <c r="J2345" s="20"/>
      <c r="K2345" s="20"/>
      <c r="L2345" s="20"/>
      <c r="M2345" s="20"/>
      <c r="N2345" s="39"/>
      <c r="O2345" s="20" t="s">
        <v>488</v>
      </c>
      <c r="P2345" s="20" t="s">
        <v>497</v>
      </c>
      <c r="Q2345" s="20" t="s">
        <v>1071</v>
      </c>
      <c r="R2345" s="20" t="s">
        <v>2974</v>
      </c>
      <c r="S2345" s="20">
        <v>30613163</v>
      </c>
      <c r="T2345" s="39"/>
      <c r="U2345" s="20"/>
      <c r="V2345" s="20"/>
      <c r="W2345" s="39"/>
      <c r="X2345" s="20"/>
      <c r="Y2345" s="20"/>
      <c r="Z2345" s="20"/>
      <c r="AA2345" s="39"/>
    </row>
    <row r="2346" spans="2:27" ht="15.75" customHeight="1">
      <c r="B2346" s="39"/>
      <c r="C2346" s="20"/>
      <c r="D2346" s="20"/>
      <c r="E2346" s="39"/>
      <c r="F2346" s="20"/>
      <c r="G2346" s="20"/>
      <c r="H2346" s="20"/>
      <c r="I2346" s="39"/>
      <c r="J2346" s="20"/>
      <c r="K2346" s="20"/>
      <c r="L2346" s="20"/>
      <c r="M2346" s="20"/>
      <c r="N2346" s="39"/>
      <c r="O2346" s="20" t="s">
        <v>488</v>
      </c>
      <c r="P2346" s="20" t="s">
        <v>497</v>
      </c>
      <c r="Q2346" s="20" t="s">
        <v>1071</v>
      </c>
      <c r="R2346" s="20" t="s">
        <v>2975</v>
      </c>
      <c r="S2346" s="20">
        <v>30613154</v>
      </c>
      <c r="T2346" s="39"/>
      <c r="U2346" s="20"/>
      <c r="V2346" s="20"/>
      <c r="W2346" s="39"/>
      <c r="X2346" s="20"/>
      <c r="Y2346" s="20"/>
      <c r="Z2346" s="20"/>
      <c r="AA2346" s="39"/>
    </row>
    <row r="2347" spans="2:27" ht="15.75" customHeight="1">
      <c r="B2347" s="39"/>
      <c r="C2347" s="20"/>
      <c r="D2347" s="20"/>
      <c r="E2347" s="39"/>
      <c r="F2347" s="20"/>
      <c r="G2347" s="20"/>
      <c r="H2347" s="20"/>
      <c r="I2347" s="39"/>
      <c r="J2347" s="20"/>
      <c r="K2347" s="20"/>
      <c r="L2347" s="20"/>
      <c r="M2347" s="20"/>
      <c r="N2347" s="39"/>
      <c r="O2347" s="20" t="s">
        <v>488</v>
      </c>
      <c r="P2347" s="20" t="s">
        <v>497</v>
      </c>
      <c r="Q2347" s="20" t="s">
        <v>1071</v>
      </c>
      <c r="R2347" s="20" t="s">
        <v>2976</v>
      </c>
      <c r="S2347" s="20">
        <v>30613167</v>
      </c>
      <c r="T2347" s="39"/>
      <c r="U2347" s="20"/>
      <c r="V2347" s="20"/>
      <c r="W2347" s="39"/>
      <c r="X2347" s="20"/>
      <c r="Y2347" s="20"/>
      <c r="Z2347" s="20"/>
      <c r="AA2347" s="39"/>
    </row>
    <row r="2348" spans="2:27" ht="15.75" customHeight="1">
      <c r="B2348" s="39"/>
      <c r="C2348" s="20"/>
      <c r="D2348" s="20"/>
      <c r="E2348" s="39"/>
      <c r="F2348" s="20"/>
      <c r="G2348" s="20"/>
      <c r="H2348" s="20"/>
      <c r="I2348" s="39"/>
      <c r="J2348" s="20"/>
      <c r="K2348" s="20"/>
      <c r="L2348" s="20"/>
      <c r="M2348" s="20"/>
      <c r="N2348" s="39"/>
      <c r="O2348" s="20" t="s">
        <v>488</v>
      </c>
      <c r="P2348" s="20" t="s">
        <v>497</v>
      </c>
      <c r="Q2348" s="20" t="s">
        <v>1071</v>
      </c>
      <c r="R2348" s="20" t="s">
        <v>2977</v>
      </c>
      <c r="S2348" s="20">
        <v>30613176</v>
      </c>
      <c r="T2348" s="39"/>
      <c r="U2348" s="20"/>
      <c r="V2348" s="20"/>
      <c r="W2348" s="39"/>
      <c r="X2348" s="20"/>
      <c r="Y2348" s="20"/>
      <c r="Z2348" s="20"/>
      <c r="AA2348" s="39"/>
    </row>
    <row r="2349" spans="2:27" ht="15.75" customHeight="1">
      <c r="B2349" s="39"/>
      <c r="C2349" s="20"/>
      <c r="D2349" s="20"/>
      <c r="E2349" s="39"/>
      <c r="F2349" s="20"/>
      <c r="G2349" s="20"/>
      <c r="H2349" s="20"/>
      <c r="I2349" s="39"/>
      <c r="J2349" s="20"/>
      <c r="K2349" s="20"/>
      <c r="L2349" s="20"/>
      <c r="M2349" s="20"/>
      <c r="N2349" s="39"/>
      <c r="O2349" s="20" t="s">
        <v>488</v>
      </c>
      <c r="P2349" s="20" t="s">
        <v>497</v>
      </c>
      <c r="Q2349" s="20" t="s">
        <v>1071</v>
      </c>
      <c r="R2349" s="20" t="s">
        <v>2978</v>
      </c>
      <c r="S2349" s="20">
        <v>30613185</v>
      </c>
      <c r="T2349" s="39"/>
      <c r="U2349" s="20"/>
      <c r="V2349" s="20"/>
      <c r="W2349" s="39"/>
      <c r="X2349" s="20"/>
      <c r="Y2349" s="20"/>
      <c r="Z2349" s="20"/>
      <c r="AA2349" s="39"/>
    </row>
    <row r="2350" spans="2:27" ht="15.75" customHeight="1">
      <c r="B2350" s="39"/>
      <c r="C2350" s="20"/>
      <c r="D2350" s="20"/>
      <c r="E2350" s="39"/>
      <c r="F2350" s="20"/>
      <c r="G2350" s="20"/>
      <c r="H2350" s="20"/>
      <c r="I2350" s="39"/>
      <c r="J2350" s="20"/>
      <c r="K2350" s="20"/>
      <c r="L2350" s="20"/>
      <c r="M2350" s="20"/>
      <c r="N2350" s="39"/>
      <c r="O2350" s="20" t="s">
        <v>488</v>
      </c>
      <c r="P2350" s="20" t="s">
        <v>497</v>
      </c>
      <c r="Q2350" s="20" t="s">
        <v>1071</v>
      </c>
      <c r="R2350" s="20" t="s">
        <v>2979</v>
      </c>
      <c r="S2350" s="20">
        <v>30613190</v>
      </c>
      <c r="T2350" s="39"/>
      <c r="U2350" s="20"/>
      <c r="V2350" s="20"/>
      <c r="W2350" s="39"/>
      <c r="X2350" s="20"/>
      <c r="Y2350" s="20"/>
      <c r="Z2350" s="20"/>
      <c r="AA2350" s="39"/>
    </row>
    <row r="2351" spans="2:27" ht="15.75" customHeight="1">
      <c r="B2351" s="39"/>
      <c r="C2351" s="20"/>
      <c r="D2351" s="20"/>
      <c r="E2351" s="39"/>
      <c r="F2351" s="20"/>
      <c r="G2351" s="20"/>
      <c r="H2351" s="20"/>
      <c r="I2351" s="39"/>
      <c r="J2351" s="20"/>
      <c r="K2351" s="20"/>
      <c r="L2351" s="20"/>
      <c r="M2351" s="20"/>
      <c r="N2351" s="39"/>
      <c r="O2351" s="20" t="s">
        <v>488</v>
      </c>
      <c r="P2351" s="20" t="s">
        <v>497</v>
      </c>
      <c r="Q2351" s="20" t="s">
        <v>1071</v>
      </c>
      <c r="R2351" s="20" t="s">
        <v>2980</v>
      </c>
      <c r="S2351" s="20">
        <v>30613194</v>
      </c>
      <c r="T2351" s="39"/>
      <c r="U2351" s="20"/>
      <c r="V2351" s="20"/>
      <c r="W2351" s="39"/>
      <c r="X2351" s="20"/>
      <c r="Y2351" s="20"/>
      <c r="Z2351" s="20"/>
      <c r="AA2351" s="39"/>
    </row>
    <row r="2352" spans="2:27" ht="15.75" customHeight="1">
      <c r="B2352" s="39"/>
      <c r="C2352" s="20"/>
      <c r="D2352" s="20"/>
      <c r="E2352" s="39"/>
      <c r="F2352" s="20"/>
      <c r="G2352" s="20"/>
      <c r="H2352" s="20"/>
      <c r="I2352" s="39"/>
      <c r="J2352" s="20"/>
      <c r="K2352" s="20"/>
      <c r="L2352" s="20"/>
      <c r="M2352" s="20"/>
      <c r="N2352" s="39"/>
      <c r="O2352" s="20" t="s">
        <v>488</v>
      </c>
      <c r="P2352" s="20" t="s">
        <v>497</v>
      </c>
      <c r="Q2352" s="20" t="s">
        <v>1073</v>
      </c>
      <c r="R2352" s="20" t="s">
        <v>2981</v>
      </c>
      <c r="S2352" s="20">
        <v>30616516</v>
      </c>
      <c r="T2352" s="39"/>
      <c r="U2352" s="20"/>
      <c r="V2352" s="20"/>
      <c r="W2352" s="39"/>
      <c r="X2352" s="20"/>
      <c r="Y2352" s="20"/>
      <c r="Z2352" s="20"/>
      <c r="AA2352" s="39"/>
    </row>
    <row r="2353" spans="2:27" ht="15.75" customHeight="1">
      <c r="B2353" s="39"/>
      <c r="C2353" s="20"/>
      <c r="D2353" s="20"/>
      <c r="E2353" s="39"/>
      <c r="F2353" s="20"/>
      <c r="G2353" s="20"/>
      <c r="H2353" s="20"/>
      <c r="I2353" s="39"/>
      <c r="J2353" s="20"/>
      <c r="K2353" s="20"/>
      <c r="L2353" s="20"/>
      <c r="M2353" s="20"/>
      <c r="N2353" s="39"/>
      <c r="O2353" s="20" t="s">
        <v>488</v>
      </c>
      <c r="P2353" s="20" t="s">
        <v>497</v>
      </c>
      <c r="Q2353" s="20" t="s">
        <v>1073</v>
      </c>
      <c r="R2353" s="20" t="s">
        <v>2982</v>
      </c>
      <c r="S2353" s="20">
        <v>30616517</v>
      </c>
      <c r="T2353" s="39"/>
      <c r="U2353" s="20"/>
      <c r="V2353" s="20"/>
      <c r="W2353" s="39"/>
      <c r="X2353" s="20"/>
      <c r="Y2353" s="20"/>
      <c r="Z2353" s="20"/>
      <c r="AA2353" s="39"/>
    </row>
    <row r="2354" spans="2:27" ht="15.75" customHeight="1">
      <c r="B2354" s="39"/>
      <c r="C2354" s="20"/>
      <c r="D2354" s="20"/>
      <c r="E2354" s="39"/>
      <c r="F2354" s="20"/>
      <c r="G2354" s="20"/>
      <c r="H2354" s="20"/>
      <c r="I2354" s="39"/>
      <c r="J2354" s="20"/>
      <c r="K2354" s="20"/>
      <c r="L2354" s="20"/>
      <c r="M2354" s="20"/>
      <c r="N2354" s="39"/>
      <c r="O2354" s="20" t="s">
        <v>488</v>
      </c>
      <c r="P2354" s="20" t="s">
        <v>497</v>
      </c>
      <c r="Q2354" s="20" t="s">
        <v>1073</v>
      </c>
      <c r="R2354" s="20" t="s">
        <v>2983</v>
      </c>
      <c r="S2354" s="20">
        <v>30616525</v>
      </c>
      <c r="T2354" s="39"/>
      <c r="U2354" s="20"/>
      <c r="V2354" s="20"/>
      <c r="W2354" s="39"/>
      <c r="X2354" s="20"/>
      <c r="Y2354" s="20"/>
      <c r="Z2354" s="20"/>
      <c r="AA2354" s="39"/>
    </row>
    <row r="2355" spans="2:27" ht="15.75" customHeight="1">
      <c r="B2355" s="39"/>
      <c r="C2355" s="20"/>
      <c r="D2355" s="20"/>
      <c r="E2355" s="39"/>
      <c r="F2355" s="20"/>
      <c r="G2355" s="20"/>
      <c r="H2355" s="20"/>
      <c r="I2355" s="39"/>
      <c r="J2355" s="20"/>
      <c r="K2355" s="20"/>
      <c r="L2355" s="20"/>
      <c r="M2355" s="20"/>
      <c r="N2355" s="39"/>
      <c r="O2355" s="20" t="s">
        <v>488</v>
      </c>
      <c r="P2355" s="20" t="s">
        <v>497</v>
      </c>
      <c r="Q2355" s="20" t="s">
        <v>1073</v>
      </c>
      <c r="R2355" s="20" t="s">
        <v>2984</v>
      </c>
      <c r="S2355" s="20">
        <v>30616534</v>
      </c>
      <c r="T2355" s="39"/>
      <c r="U2355" s="20"/>
      <c r="V2355" s="20"/>
      <c r="W2355" s="39"/>
      <c r="X2355" s="20"/>
      <c r="Y2355" s="20"/>
      <c r="Z2355" s="20"/>
      <c r="AA2355" s="39"/>
    </row>
    <row r="2356" spans="2:27" ht="15.75" customHeight="1">
      <c r="B2356" s="39"/>
      <c r="C2356" s="20"/>
      <c r="D2356" s="20"/>
      <c r="E2356" s="39"/>
      <c r="F2356" s="20"/>
      <c r="G2356" s="20"/>
      <c r="H2356" s="20"/>
      <c r="I2356" s="39"/>
      <c r="J2356" s="20"/>
      <c r="K2356" s="20"/>
      <c r="L2356" s="20"/>
      <c r="M2356" s="20"/>
      <c r="N2356" s="39"/>
      <c r="O2356" s="20" t="s">
        <v>488</v>
      </c>
      <c r="P2356" s="20" t="s">
        <v>497</v>
      </c>
      <c r="Q2356" s="20" t="s">
        <v>1073</v>
      </c>
      <c r="R2356" s="20" t="s">
        <v>2985</v>
      </c>
      <c r="S2356" s="20">
        <v>30616543</v>
      </c>
      <c r="T2356" s="39"/>
      <c r="U2356" s="20"/>
      <c r="V2356" s="20"/>
      <c r="W2356" s="39"/>
      <c r="X2356" s="20"/>
      <c r="Y2356" s="20"/>
      <c r="Z2356" s="20"/>
      <c r="AA2356" s="39"/>
    </row>
    <row r="2357" spans="2:27" ht="15.75" customHeight="1">
      <c r="B2357" s="39"/>
      <c r="C2357" s="20"/>
      <c r="D2357" s="20"/>
      <c r="E2357" s="39"/>
      <c r="F2357" s="20"/>
      <c r="G2357" s="20"/>
      <c r="H2357" s="20"/>
      <c r="I2357" s="39"/>
      <c r="J2357" s="20"/>
      <c r="K2357" s="20"/>
      <c r="L2357" s="20"/>
      <c r="M2357" s="20"/>
      <c r="N2357" s="39"/>
      <c r="O2357" s="20" t="s">
        <v>488</v>
      </c>
      <c r="P2357" s="20" t="s">
        <v>497</v>
      </c>
      <c r="Q2357" s="20" t="s">
        <v>1073</v>
      </c>
      <c r="R2357" s="20" t="s">
        <v>2496</v>
      </c>
      <c r="S2357" s="20">
        <v>30616551</v>
      </c>
      <c r="T2357" s="39"/>
      <c r="U2357" s="20"/>
      <c r="V2357" s="20"/>
      <c r="W2357" s="39"/>
      <c r="X2357" s="20"/>
      <c r="Y2357" s="20"/>
      <c r="Z2357" s="20"/>
      <c r="AA2357" s="39"/>
    </row>
    <row r="2358" spans="2:27" ht="15.75" customHeight="1">
      <c r="B2358" s="39"/>
      <c r="C2358" s="20"/>
      <c r="D2358" s="20"/>
      <c r="E2358" s="39"/>
      <c r="F2358" s="20"/>
      <c r="G2358" s="20"/>
      <c r="H2358" s="20"/>
      <c r="I2358" s="39"/>
      <c r="J2358" s="20"/>
      <c r="K2358" s="20"/>
      <c r="L2358" s="20"/>
      <c r="M2358" s="20"/>
      <c r="N2358" s="39"/>
      <c r="O2358" s="20" t="s">
        <v>488</v>
      </c>
      <c r="P2358" s="20" t="s">
        <v>497</v>
      </c>
      <c r="Q2358" s="20" t="s">
        <v>1073</v>
      </c>
      <c r="R2358" s="20" t="s">
        <v>2986</v>
      </c>
      <c r="S2358" s="20">
        <v>30616560</v>
      </c>
      <c r="T2358" s="39"/>
      <c r="U2358" s="20"/>
      <c r="V2358" s="20"/>
      <c r="W2358" s="39"/>
      <c r="X2358" s="20"/>
      <c r="Y2358" s="20"/>
      <c r="Z2358" s="20"/>
      <c r="AA2358" s="39"/>
    </row>
    <row r="2359" spans="2:27" ht="15.75" customHeight="1">
      <c r="B2359" s="39"/>
      <c r="C2359" s="20"/>
      <c r="D2359" s="20"/>
      <c r="E2359" s="39"/>
      <c r="F2359" s="20"/>
      <c r="G2359" s="20"/>
      <c r="H2359" s="20"/>
      <c r="I2359" s="39"/>
      <c r="J2359" s="20"/>
      <c r="K2359" s="20"/>
      <c r="L2359" s="20"/>
      <c r="M2359" s="20"/>
      <c r="N2359" s="39"/>
      <c r="O2359" s="20" t="s">
        <v>488</v>
      </c>
      <c r="P2359" s="20" t="s">
        <v>497</v>
      </c>
      <c r="Q2359" s="20" t="s">
        <v>1073</v>
      </c>
      <c r="R2359" s="20" t="s">
        <v>2987</v>
      </c>
      <c r="S2359" s="20">
        <v>30616569</v>
      </c>
      <c r="T2359" s="39"/>
      <c r="U2359" s="20"/>
      <c r="V2359" s="20"/>
      <c r="W2359" s="39"/>
      <c r="X2359" s="20"/>
      <c r="Y2359" s="20"/>
      <c r="Z2359" s="20"/>
      <c r="AA2359" s="39"/>
    </row>
    <row r="2360" spans="2:27" ht="15.75" customHeight="1">
      <c r="B2360" s="39"/>
      <c r="C2360" s="20"/>
      <c r="D2360" s="20"/>
      <c r="E2360" s="39"/>
      <c r="F2360" s="20"/>
      <c r="G2360" s="20"/>
      <c r="H2360" s="20"/>
      <c r="I2360" s="39"/>
      <c r="J2360" s="20"/>
      <c r="K2360" s="20"/>
      <c r="L2360" s="20"/>
      <c r="M2360" s="20"/>
      <c r="N2360" s="39"/>
      <c r="O2360" s="20" t="s">
        <v>488</v>
      </c>
      <c r="P2360" s="20" t="s">
        <v>497</v>
      </c>
      <c r="Q2360" s="20" t="s">
        <v>1073</v>
      </c>
      <c r="R2360" s="20" t="s">
        <v>2988</v>
      </c>
      <c r="S2360" s="20">
        <v>30616577</v>
      </c>
      <c r="T2360" s="39"/>
      <c r="U2360" s="20"/>
      <c r="V2360" s="20"/>
      <c r="W2360" s="39"/>
      <c r="X2360" s="20"/>
      <c r="Y2360" s="20"/>
      <c r="Z2360" s="20"/>
      <c r="AA2360" s="39"/>
    </row>
    <row r="2361" spans="2:27" ht="15.75" customHeight="1">
      <c r="B2361" s="39"/>
      <c r="C2361" s="20"/>
      <c r="D2361" s="20"/>
      <c r="E2361" s="39"/>
      <c r="F2361" s="20"/>
      <c r="G2361" s="20"/>
      <c r="H2361" s="20"/>
      <c r="I2361" s="39"/>
      <c r="J2361" s="20"/>
      <c r="K2361" s="20"/>
      <c r="L2361" s="20"/>
      <c r="M2361" s="20"/>
      <c r="N2361" s="39"/>
      <c r="O2361" s="20" t="s">
        <v>488</v>
      </c>
      <c r="P2361" s="20" t="s">
        <v>497</v>
      </c>
      <c r="Q2361" s="20" t="s">
        <v>1073</v>
      </c>
      <c r="R2361" s="20" t="s">
        <v>2989</v>
      </c>
      <c r="S2361" s="20">
        <v>30616599</v>
      </c>
      <c r="T2361" s="39"/>
      <c r="U2361" s="20"/>
      <c r="V2361" s="20"/>
      <c r="W2361" s="39"/>
      <c r="X2361" s="20"/>
      <c r="Y2361" s="20"/>
      <c r="Z2361" s="20"/>
      <c r="AA2361" s="39"/>
    </row>
    <row r="2362" spans="2:27" ht="15.75" customHeight="1">
      <c r="B2362" s="39"/>
      <c r="C2362" s="20"/>
      <c r="D2362" s="20"/>
      <c r="E2362" s="39"/>
      <c r="F2362" s="20"/>
      <c r="G2362" s="20"/>
      <c r="H2362" s="20"/>
      <c r="I2362" s="39"/>
      <c r="J2362" s="20"/>
      <c r="K2362" s="20"/>
      <c r="L2362" s="20"/>
      <c r="M2362" s="20"/>
      <c r="N2362" s="39"/>
      <c r="O2362" s="20" t="s">
        <v>488</v>
      </c>
      <c r="P2362" s="20" t="s">
        <v>497</v>
      </c>
      <c r="Q2362" s="20" t="s">
        <v>1073</v>
      </c>
      <c r="R2362" s="20" t="s">
        <v>2990</v>
      </c>
      <c r="S2362" s="20">
        <v>30616594</v>
      </c>
      <c r="T2362" s="39"/>
      <c r="U2362" s="20"/>
      <c r="V2362" s="20"/>
      <c r="W2362" s="39"/>
      <c r="X2362" s="20"/>
      <c r="Y2362" s="20"/>
      <c r="Z2362" s="20"/>
      <c r="AA2362" s="39"/>
    </row>
    <row r="2363" spans="2:27" ht="15.75" customHeight="1">
      <c r="B2363" s="39"/>
      <c r="C2363" s="20"/>
      <c r="D2363" s="20"/>
      <c r="E2363" s="39"/>
      <c r="F2363" s="20"/>
      <c r="G2363" s="20"/>
      <c r="H2363" s="20"/>
      <c r="I2363" s="39"/>
      <c r="J2363" s="20"/>
      <c r="K2363" s="20"/>
      <c r="L2363" s="20"/>
      <c r="M2363" s="20"/>
      <c r="N2363" s="39"/>
      <c r="O2363" s="20" t="s">
        <v>488</v>
      </c>
      <c r="P2363" s="20" t="s">
        <v>497</v>
      </c>
      <c r="Q2363" s="20" t="s">
        <v>1075</v>
      </c>
      <c r="R2363" s="20" t="s">
        <v>2991</v>
      </c>
      <c r="S2363" s="20">
        <v>30615223</v>
      </c>
      <c r="T2363" s="39"/>
      <c r="U2363" s="20"/>
      <c r="V2363" s="20"/>
      <c r="W2363" s="39"/>
      <c r="X2363" s="20"/>
      <c r="Y2363" s="20"/>
      <c r="Z2363" s="20"/>
      <c r="AA2363" s="39"/>
    </row>
    <row r="2364" spans="2:27" ht="15.75" customHeight="1">
      <c r="B2364" s="39"/>
      <c r="C2364" s="20"/>
      <c r="D2364" s="20"/>
      <c r="E2364" s="39"/>
      <c r="F2364" s="20"/>
      <c r="G2364" s="20"/>
      <c r="H2364" s="20"/>
      <c r="I2364" s="39"/>
      <c r="J2364" s="20"/>
      <c r="K2364" s="20"/>
      <c r="L2364" s="20"/>
      <c r="M2364" s="20"/>
      <c r="N2364" s="39"/>
      <c r="O2364" s="20" t="s">
        <v>488</v>
      </c>
      <c r="P2364" s="20" t="s">
        <v>497</v>
      </c>
      <c r="Q2364" s="20" t="s">
        <v>1075</v>
      </c>
      <c r="R2364" s="20" t="s">
        <v>2992</v>
      </c>
      <c r="S2364" s="20">
        <v>30615225</v>
      </c>
      <c r="T2364" s="39"/>
      <c r="U2364" s="20"/>
      <c r="V2364" s="20"/>
      <c r="W2364" s="39"/>
      <c r="X2364" s="20"/>
      <c r="Y2364" s="20"/>
      <c r="Z2364" s="20"/>
      <c r="AA2364" s="39"/>
    </row>
    <row r="2365" spans="2:27" ht="15.75" customHeight="1">
      <c r="B2365" s="39"/>
      <c r="C2365" s="20"/>
      <c r="D2365" s="20"/>
      <c r="E2365" s="39"/>
      <c r="F2365" s="20"/>
      <c r="G2365" s="20"/>
      <c r="H2365" s="20"/>
      <c r="I2365" s="39"/>
      <c r="J2365" s="20"/>
      <c r="K2365" s="20"/>
      <c r="L2365" s="20"/>
      <c r="M2365" s="20"/>
      <c r="N2365" s="39"/>
      <c r="O2365" s="20" t="s">
        <v>488</v>
      </c>
      <c r="P2365" s="20" t="s">
        <v>497</v>
      </c>
      <c r="Q2365" s="20" t="s">
        <v>1075</v>
      </c>
      <c r="R2365" s="20" t="s">
        <v>2993</v>
      </c>
      <c r="S2365" s="20">
        <v>30615227</v>
      </c>
      <c r="T2365" s="39"/>
      <c r="U2365" s="20"/>
      <c r="V2365" s="20"/>
      <c r="W2365" s="39"/>
      <c r="X2365" s="20"/>
      <c r="Y2365" s="20"/>
      <c r="Z2365" s="20"/>
      <c r="AA2365" s="39"/>
    </row>
    <row r="2366" spans="2:27" ht="15.75" customHeight="1">
      <c r="B2366" s="39"/>
      <c r="C2366" s="20"/>
      <c r="D2366" s="20"/>
      <c r="E2366" s="39"/>
      <c r="F2366" s="20"/>
      <c r="G2366" s="20"/>
      <c r="H2366" s="20"/>
      <c r="I2366" s="39"/>
      <c r="J2366" s="20"/>
      <c r="K2366" s="20"/>
      <c r="L2366" s="20"/>
      <c r="M2366" s="20"/>
      <c r="N2366" s="39"/>
      <c r="O2366" s="20" t="s">
        <v>488</v>
      </c>
      <c r="P2366" s="20" t="s">
        <v>497</v>
      </c>
      <c r="Q2366" s="20" t="s">
        <v>1075</v>
      </c>
      <c r="R2366" s="20" t="s">
        <v>2994</v>
      </c>
      <c r="S2366" s="20">
        <v>30615229</v>
      </c>
      <c r="T2366" s="39"/>
      <c r="U2366" s="20"/>
      <c r="V2366" s="20"/>
      <c r="W2366" s="39"/>
      <c r="X2366" s="20"/>
      <c r="Y2366" s="20"/>
      <c r="Z2366" s="20"/>
      <c r="AA2366" s="39"/>
    </row>
    <row r="2367" spans="2:27" ht="15.75" customHeight="1">
      <c r="B2367" s="39"/>
      <c r="C2367" s="20"/>
      <c r="D2367" s="20"/>
      <c r="E2367" s="39"/>
      <c r="F2367" s="20"/>
      <c r="G2367" s="20"/>
      <c r="H2367" s="20"/>
      <c r="I2367" s="39"/>
      <c r="J2367" s="20"/>
      <c r="K2367" s="20"/>
      <c r="L2367" s="20"/>
      <c r="M2367" s="20"/>
      <c r="N2367" s="39"/>
      <c r="O2367" s="20" t="s">
        <v>488</v>
      </c>
      <c r="P2367" s="20" t="s">
        <v>497</v>
      </c>
      <c r="Q2367" s="20" t="s">
        <v>1075</v>
      </c>
      <c r="R2367" s="20" t="s">
        <v>2995</v>
      </c>
      <c r="S2367" s="20">
        <v>30615231</v>
      </c>
      <c r="T2367" s="39"/>
      <c r="U2367" s="20"/>
      <c r="V2367" s="20"/>
      <c r="W2367" s="39"/>
      <c r="X2367" s="20"/>
      <c r="Y2367" s="20"/>
      <c r="Z2367" s="20"/>
      <c r="AA2367" s="39"/>
    </row>
    <row r="2368" spans="2:27" ht="15.75" customHeight="1">
      <c r="B2368" s="39"/>
      <c r="C2368" s="20"/>
      <c r="D2368" s="20"/>
      <c r="E2368" s="39"/>
      <c r="F2368" s="20"/>
      <c r="G2368" s="20"/>
      <c r="H2368" s="20"/>
      <c r="I2368" s="39"/>
      <c r="J2368" s="20"/>
      <c r="K2368" s="20"/>
      <c r="L2368" s="20"/>
      <c r="M2368" s="20"/>
      <c r="N2368" s="39"/>
      <c r="O2368" s="20" t="s">
        <v>488</v>
      </c>
      <c r="P2368" s="20" t="s">
        <v>497</v>
      </c>
      <c r="Q2368" s="20" t="s">
        <v>1075</v>
      </c>
      <c r="R2368" s="20" t="s">
        <v>2996</v>
      </c>
      <c r="S2368" s="20">
        <v>30615233</v>
      </c>
      <c r="T2368" s="39"/>
      <c r="U2368" s="20"/>
      <c r="V2368" s="20"/>
      <c r="W2368" s="39"/>
      <c r="X2368" s="20"/>
      <c r="Y2368" s="20"/>
      <c r="Z2368" s="20"/>
      <c r="AA2368" s="39"/>
    </row>
    <row r="2369" spans="2:27" ht="15.75" customHeight="1">
      <c r="B2369" s="39"/>
      <c r="C2369" s="20"/>
      <c r="D2369" s="20"/>
      <c r="E2369" s="39"/>
      <c r="F2369" s="20"/>
      <c r="G2369" s="20"/>
      <c r="H2369" s="20"/>
      <c r="I2369" s="39"/>
      <c r="J2369" s="20"/>
      <c r="K2369" s="20"/>
      <c r="L2369" s="20"/>
      <c r="M2369" s="20"/>
      <c r="N2369" s="39"/>
      <c r="O2369" s="20" t="s">
        <v>488</v>
      </c>
      <c r="P2369" s="20" t="s">
        <v>497</v>
      </c>
      <c r="Q2369" s="20" t="s">
        <v>1075</v>
      </c>
      <c r="R2369" s="20" t="s">
        <v>2997</v>
      </c>
      <c r="S2369" s="20">
        <v>30615240</v>
      </c>
      <c r="T2369" s="39"/>
      <c r="U2369" s="20"/>
      <c r="V2369" s="20"/>
      <c r="W2369" s="39"/>
      <c r="X2369" s="20"/>
      <c r="Y2369" s="20"/>
      <c r="Z2369" s="20"/>
      <c r="AA2369" s="39"/>
    </row>
    <row r="2370" spans="2:27" ht="15.75" customHeight="1">
      <c r="B2370" s="39"/>
      <c r="C2370" s="20"/>
      <c r="D2370" s="20"/>
      <c r="E2370" s="39"/>
      <c r="F2370" s="20"/>
      <c r="G2370" s="20"/>
      <c r="H2370" s="20"/>
      <c r="I2370" s="39"/>
      <c r="J2370" s="20"/>
      <c r="K2370" s="20"/>
      <c r="L2370" s="20"/>
      <c r="M2370" s="20"/>
      <c r="N2370" s="39"/>
      <c r="O2370" s="20" t="s">
        <v>488</v>
      </c>
      <c r="P2370" s="20" t="s">
        <v>497</v>
      </c>
      <c r="Q2370" s="20" t="s">
        <v>1075</v>
      </c>
      <c r="R2370" s="20" t="s">
        <v>2998</v>
      </c>
      <c r="S2370" s="20">
        <v>30615247</v>
      </c>
      <c r="T2370" s="39"/>
      <c r="U2370" s="20"/>
      <c r="V2370" s="20"/>
      <c r="W2370" s="39"/>
      <c r="X2370" s="20"/>
      <c r="Y2370" s="20"/>
      <c r="Z2370" s="20"/>
      <c r="AA2370" s="39"/>
    </row>
    <row r="2371" spans="2:27" ht="15.75" customHeight="1">
      <c r="B2371" s="39"/>
      <c r="C2371" s="20"/>
      <c r="D2371" s="20"/>
      <c r="E2371" s="39"/>
      <c r="F2371" s="20"/>
      <c r="G2371" s="20"/>
      <c r="H2371" s="20"/>
      <c r="I2371" s="39"/>
      <c r="J2371" s="20"/>
      <c r="K2371" s="20"/>
      <c r="L2371" s="20"/>
      <c r="M2371" s="20"/>
      <c r="N2371" s="39"/>
      <c r="O2371" s="20" t="s">
        <v>488</v>
      </c>
      <c r="P2371" s="20" t="s">
        <v>497</v>
      </c>
      <c r="Q2371" s="20" t="s">
        <v>1075</v>
      </c>
      <c r="R2371" s="20" t="s">
        <v>2262</v>
      </c>
      <c r="S2371" s="20">
        <v>30615254</v>
      </c>
      <c r="T2371" s="39"/>
      <c r="U2371" s="20"/>
      <c r="V2371" s="20"/>
      <c r="W2371" s="39"/>
      <c r="X2371" s="20"/>
      <c r="Y2371" s="20"/>
      <c r="Z2371" s="20"/>
      <c r="AA2371" s="39"/>
    </row>
    <row r="2372" spans="2:27" ht="15.75" customHeight="1">
      <c r="B2372" s="39"/>
      <c r="C2372" s="20"/>
      <c r="D2372" s="20"/>
      <c r="E2372" s="39"/>
      <c r="F2372" s="20"/>
      <c r="G2372" s="20"/>
      <c r="H2372" s="20"/>
      <c r="I2372" s="39"/>
      <c r="J2372" s="20"/>
      <c r="K2372" s="20"/>
      <c r="L2372" s="20"/>
      <c r="M2372" s="20"/>
      <c r="N2372" s="39"/>
      <c r="O2372" s="20" t="s">
        <v>488</v>
      </c>
      <c r="P2372" s="20" t="s">
        <v>497</v>
      </c>
      <c r="Q2372" s="20" t="s">
        <v>1075</v>
      </c>
      <c r="R2372" s="20" t="s">
        <v>2999</v>
      </c>
      <c r="S2372" s="20">
        <v>30615267</v>
      </c>
      <c r="T2372" s="39"/>
      <c r="U2372" s="20"/>
      <c r="V2372" s="20"/>
      <c r="W2372" s="39"/>
      <c r="X2372" s="20"/>
      <c r="Y2372" s="20"/>
      <c r="Z2372" s="20"/>
      <c r="AA2372" s="39"/>
    </row>
    <row r="2373" spans="2:27" ht="15.75" customHeight="1">
      <c r="B2373" s="39"/>
      <c r="C2373" s="20"/>
      <c r="D2373" s="20"/>
      <c r="E2373" s="39"/>
      <c r="F2373" s="20"/>
      <c r="G2373" s="20"/>
      <c r="H2373" s="20"/>
      <c r="I2373" s="39"/>
      <c r="J2373" s="20"/>
      <c r="K2373" s="20"/>
      <c r="L2373" s="20"/>
      <c r="M2373" s="20"/>
      <c r="N2373" s="39"/>
      <c r="O2373" s="20" t="s">
        <v>488</v>
      </c>
      <c r="P2373" s="20" t="s">
        <v>497</v>
      </c>
      <c r="Q2373" s="20" t="s">
        <v>1075</v>
      </c>
      <c r="R2373" s="20" t="s">
        <v>605</v>
      </c>
      <c r="S2373" s="20">
        <v>30615274</v>
      </c>
      <c r="T2373" s="39"/>
      <c r="U2373" s="20"/>
      <c r="V2373" s="20"/>
      <c r="W2373" s="39"/>
      <c r="X2373" s="20"/>
      <c r="Y2373" s="20"/>
      <c r="Z2373" s="20"/>
      <c r="AA2373" s="39"/>
    </row>
    <row r="2374" spans="2:27" ht="15.75" customHeight="1">
      <c r="B2374" s="39"/>
      <c r="C2374" s="20"/>
      <c r="D2374" s="20"/>
      <c r="E2374" s="39"/>
      <c r="F2374" s="20"/>
      <c r="G2374" s="20"/>
      <c r="H2374" s="20"/>
      <c r="I2374" s="39"/>
      <c r="J2374" s="20"/>
      <c r="K2374" s="20"/>
      <c r="L2374" s="20"/>
      <c r="M2374" s="20"/>
      <c r="N2374" s="39"/>
      <c r="O2374" s="20" t="s">
        <v>488</v>
      </c>
      <c r="P2374" s="20" t="s">
        <v>497</v>
      </c>
      <c r="Q2374" s="20" t="s">
        <v>1075</v>
      </c>
      <c r="R2374" s="20" t="s">
        <v>3000</v>
      </c>
      <c r="S2374" s="20">
        <v>30615299</v>
      </c>
      <c r="T2374" s="39"/>
      <c r="U2374" s="20"/>
      <c r="V2374" s="20"/>
      <c r="W2374" s="39"/>
      <c r="X2374" s="20"/>
      <c r="Y2374" s="20"/>
      <c r="Z2374" s="20"/>
      <c r="AA2374" s="39"/>
    </row>
    <row r="2375" spans="2:27" ht="15.75" customHeight="1">
      <c r="B2375" s="39"/>
      <c r="C2375" s="20"/>
      <c r="D2375" s="20"/>
      <c r="E2375" s="39"/>
      <c r="F2375" s="20"/>
      <c r="G2375" s="20"/>
      <c r="H2375" s="20"/>
      <c r="I2375" s="39"/>
      <c r="J2375" s="20"/>
      <c r="K2375" s="20"/>
      <c r="L2375" s="20"/>
      <c r="M2375" s="20"/>
      <c r="N2375" s="39"/>
      <c r="O2375" s="20" t="s">
        <v>488</v>
      </c>
      <c r="P2375" s="20" t="s">
        <v>497</v>
      </c>
      <c r="Q2375" s="20" t="s">
        <v>1075</v>
      </c>
      <c r="R2375" s="20" t="s">
        <v>3001</v>
      </c>
      <c r="S2375" s="20">
        <v>30615288</v>
      </c>
      <c r="T2375" s="39"/>
      <c r="U2375" s="20"/>
      <c r="V2375" s="20"/>
      <c r="W2375" s="39"/>
      <c r="X2375" s="20"/>
      <c r="Y2375" s="20"/>
      <c r="Z2375" s="20"/>
      <c r="AA2375" s="39"/>
    </row>
    <row r="2376" spans="2:27" ht="15.75" customHeight="1">
      <c r="B2376" s="39"/>
      <c r="C2376" s="20"/>
      <c r="D2376" s="20"/>
      <c r="E2376" s="39"/>
      <c r="F2376" s="20"/>
      <c r="G2376" s="20"/>
      <c r="H2376" s="20"/>
      <c r="I2376" s="39"/>
      <c r="J2376" s="20"/>
      <c r="K2376" s="20"/>
      <c r="L2376" s="20"/>
      <c r="M2376" s="20"/>
      <c r="N2376" s="39"/>
      <c r="O2376" s="20" t="s">
        <v>488</v>
      </c>
      <c r="P2376" s="20" t="s">
        <v>497</v>
      </c>
      <c r="Q2376" s="20" t="s">
        <v>1075</v>
      </c>
      <c r="R2376" s="20" t="s">
        <v>3002</v>
      </c>
      <c r="S2376" s="20">
        <v>30615294</v>
      </c>
      <c r="T2376" s="39"/>
      <c r="U2376" s="20"/>
      <c r="V2376" s="20"/>
      <c r="W2376" s="39"/>
      <c r="X2376" s="20"/>
      <c r="Y2376" s="20"/>
      <c r="Z2376" s="20"/>
      <c r="AA2376" s="39"/>
    </row>
    <row r="2377" spans="2:27" ht="15.75" customHeight="1">
      <c r="B2377" s="39"/>
      <c r="C2377" s="20"/>
      <c r="D2377" s="20"/>
      <c r="E2377" s="39"/>
      <c r="F2377" s="20"/>
      <c r="G2377" s="20"/>
      <c r="H2377" s="20"/>
      <c r="I2377" s="39"/>
      <c r="J2377" s="20"/>
      <c r="K2377" s="20"/>
      <c r="L2377" s="20"/>
      <c r="M2377" s="20"/>
      <c r="N2377" s="39"/>
      <c r="O2377" s="20" t="s">
        <v>488</v>
      </c>
      <c r="P2377" s="20" t="s">
        <v>497</v>
      </c>
      <c r="Q2377" s="20" t="s">
        <v>1077</v>
      </c>
      <c r="R2377" s="20" t="s">
        <v>3003</v>
      </c>
      <c r="S2377" s="20">
        <v>30617213</v>
      </c>
      <c r="T2377" s="39"/>
      <c r="U2377" s="20"/>
      <c r="V2377" s="20"/>
      <c r="W2377" s="39"/>
      <c r="X2377" s="20"/>
      <c r="Y2377" s="20"/>
      <c r="Z2377" s="20"/>
      <c r="AA2377" s="39"/>
    </row>
    <row r="2378" spans="2:27" ht="15.75" customHeight="1">
      <c r="B2378" s="39"/>
      <c r="C2378" s="20"/>
      <c r="D2378" s="20"/>
      <c r="E2378" s="39"/>
      <c r="F2378" s="20"/>
      <c r="G2378" s="20"/>
      <c r="H2378" s="20"/>
      <c r="I2378" s="39"/>
      <c r="J2378" s="20"/>
      <c r="K2378" s="20"/>
      <c r="L2378" s="20"/>
      <c r="M2378" s="20"/>
      <c r="N2378" s="39"/>
      <c r="O2378" s="20" t="s">
        <v>488</v>
      </c>
      <c r="P2378" s="20" t="s">
        <v>497</v>
      </c>
      <c r="Q2378" s="20" t="s">
        <v>1077</v>
      </c>
      <c r="R2378" s="20" t="s">
        <v>3004</v>
      </c>
      <c r="S2378" s="20">
        <v>30617215</v>
      </c>
      <c r="T2378" s="39"/>
      <c r="U2378" s="20"/>
      <c r="V2378" s="20"/>
      <c r="W2378" s="39"/>
      <c r="X2378" s="20"/>
      <c r="Y2378" s="20"/>
      <c r="Z2378" s="20"/>
      <c r="AA2378" s="39"/>
    </row>
    <row r="2379" spans="2:27" ht="15.75" customHeight="1">
      <c r="B2379" s="39"/>
      <c r="C2379" s="20"/>
      <c r="D2379" s="20"/>
      <c r="E2379" s="39"/>
      <c r="F2379" s="20"/>
      <c r="G2379" s="20"/>
      <c r="H2379" s="20"/>
      <c r="I2379" s="39"/>
      <c r="J2379" s="20"/>
      <c r="K2379" s="20"/>
      <c r="L2379" s="20"/>
      <c r="M2379" s="20"/>
      <c r="N2379" s="39"/>
      <c r="O2379" s="20" t="s">
        <v>488</v>
      </c>
      <c r="P2379" s="20" t="s">
        <v>497</v>
      </c>
      <c r="Q2379" s="20" t="s">
        <v>1077</v>
      </c>
      <c r="R2379" s="20" t="s">
        <v>3005</v>
      </c>
      <c r="S2379" s="20">
        <v>30617223</v>
      </c>
      <c r="T2379" s="39"/>
      <c r="U2379" s="20"/>
      <c r="V2379" s="20"/>
      <c r="W2379" s="39"/>
      <c r="X2379" s="20"/>
      <c r="Y2379" s="20"/>
      <c r="Z2379" s="20"/>
      <c r="AA2379" s="39"/>
    </row>
    <row r="2380" spans="2:27" ht="15.75" customHeight="1">
      <c r="B2380" s="39"/>
      <c r="C2380" s="20"/>
      <c r="D2380" s="20"/>
      <c r="E2380" s="39"/>
      <c r="F2380" s="20"/>
      <c r="G2380" s="20"/>
      <c r="H2380" s="20"/>
      <c r="I2380" s="39"/>
      <c r="J2380" s="20"/>
      <c r="K2380" s="20"/>
      <c r="L2380" s="20"/>
      <c r="M2380" s="20"/>
      <c r="N2380" s="39"/>
      <c r="O2380" s="20" t="s">
        <v>488</v>
      </c>
      <c r="P2380" s="20" t="s">
        <v>497</v>
      </c>
      <c r="Q2380" s="20" t="s">
        <v>1077</v>
      </c>
      <c r="R2380" s="20" t="s">
        <v>3006</v>
      </c>
      <c r="S2380" s="20">
        <v>30617231</v>
      </c>
      <c r="T2380" s="39"/>
      <c r="U2380" s="20"/>
      <c r="V2380" s="20"/>
      <c r="W2380" s="39"/>
      <c r="X2380" s="20"/>
      <c r="Y2380" s="20"/>
      <c r="Z2380" s="20"/>
      <c r="AA2380" s="39"/>
    </row>
    <row r="2381" spans="2:27" ht="15.75" customHeight="1">
      <c r="B2381" s="39"/>
      <c r="C2381" s="20"/>
      <c r="D2381" s="20"/>
      <c r="E2381" s="39"/>
      <c r="F2381" s="20"/>
      <c r="G2381" s="20"/>
      <c r="H2381" s="20"/>
      <c r="I2381" s="39"/>
      <c r="J2381" s="20"/>
      <c r="K2381" s="20"/>
      <c r="L2381" s="20"/>
      <c r="M2381" s="20"/>
      <c r="N2381" s="39"/>
      <c r="O2381" s="20" t="s">
        <v>488</v>
      </c>
      <c r="P2381" s="20" t="s">
        <v>497</v>
      </c>
      <c r="Q2381" s="20" t="s">
        <v>1077</v>
      </c>
      <c r="R2381" s="20" t="s">
        <v>3007</v>
      </c>
      <c r="S2381" s="20">
        <v>30617239</v>
      </c>
      <c r="T2381" s="39"/>
      <c r="U2381" s="20"/>
      <c r="V2381" s="20"/>
      <c r="W2381" s="39"/>
      <c r="X2381" s="20"/>
      <c r="Y2381" s="20"/>
      <c r="Z2381" s="20"/>
      <c r="AA2381" s="39"/>
    </row>
    <row r="2382" spans="2:27" ht="15.75" customHeight="1">
      <c r="B2382" s="39"/>
      <c r="C2382" s="20"/>
      <c r="D2382" s="20"/>
      <c r="E2382" s="39"/>
      <c r="F2382" s="20"/>
      <c r="G2382" s="20"/>
      <c r="H2382" s="20"/>
      <c r="I2382" s="39"/>
      <c r="J2382" s="20"/>
      <c r="K2382" s="20"/>
      <c r="L2382" s="20"/>
      <c r="M2382" s="20"/>
      <c r="N2382" s="39"/>
      <c r="O2382" s="20" t="s">
        <v>488</v>
      </c>
      <c r="P2382" s="20" t="s">
        <v>497</v>
      </c>
      <c r="Q2382" s="20" t="s">
        <v>1077</v>
      </c>
      <c r="R2382" s="20" t="s">
        <v>3008</v>
      </c>
      <c r="S2382" s="20">
        <v>30617247</v>
      </c>
      <c r="T2382" s="39"/>
      <c r="U2382" s="20"/>
      <c r="V2382" s="20"/>
      <c r="W2382" s="39"/>
      <c r="X2382" s="20"/>
      <c r="Y2382" s="20"/>
      <c r="Z2382" s="20"/>
      <c r="AA2382" s="39"/>
    </row>
    <row r="2383" spans="2:27" ht="15.75" customHeight="1">
      <c r="B2383" s="39"/>
      <c r="C2383" s="20"/>
      <c r="D2383" s="20"/>
      <c r="E2383" s="39"/>
      <c r="F2383" s="20"/>
      <c r="G2383" s="20"/>
      <c r="H2383" s="20"/>
      <c r="I2383" s="39"/>
      <c r="J2383" s="20"/>
      <c r="K2383" s="20"/>
      <c r="L2383" s="20"/>
      <c r="M2383" s="20"/>
      <c r="N2383" s="39"/>
      <c r="O2383" s="20" t="s">
        <v>488</v>
      </c>
      <c r="P2383" s="20" t="s">
        <v>497</v>
      </c>
      <c r="Q2383" s="20" t="s">
        <v>1077</v>
      </c>
      <c r="R2383" s="20" t="s">
        <v>3009</v>
      </c>
      <c r="S2383" s="20">
        <v>30617255</v>
      </c>
      <c r="T2383" s="39"/>
      <c r="U2383" s="20"/>
      <c r="V2383" s="20"/>
      <c r="W2383" s="39"/>
      <c r="X2383" s="20"/>
      <c r="Y2383" s="20"/>
      <c r="Z2383" s="20"/>
      <c r="AA2383" s="39"/>
    </row>
    <row r="2384" spans="2:27" ht="15.75" customHeight="1">
      <c r="B2384" s="39"/>
      <c r="C2384" s="20"/>
      <c r="D2384" s="20"/>
      <c r="E2384" s="39"/>
      <c r="F2384" s="20"/>
      <c r="G2384" s="20"/>
      <c r="H2384" s="20"/>
      <c r="I2384" s="39"/>
      <c r="J2384" s="20"/>
      <c r="K2384" s="20"/>
      <c r="L2384" s="20"/>
      <c r="M2384" s="20"/>
      <c r="N2384" s="39"/>
      <c r="O2384" s="20" t="s">
        <v>488</v>
      </c>
      <c r="P2384" s="20" t="s">
        <v>497</v>
      </c>
      <c r="Q2384" s="20" t="s">
        <v>1077</v>
      </c>
      <c r="R2384" s="20" t="s">
        <v>3010</v>
      </c>
      <c r="S2384" s="20">
        <v>30617263</v>
      </c>
      <c r="T2384" s="39"/>
      <c r="U2384" s="20"/>
      <c r="V2384" s="20"/>
      <c r="W2384" s="39"/>
      <c r="X2384" s="20"/>
      <c r="Y2384" s="20"/>
      <c r="Z2384" s="20"/>
      <c r="AA2384" s="39"/>
    </row>
    <row r="2385" spans="2:27" ht="15.75" customHeight="1">
      <c r="B2385" s="39"/>
      <c r="C2385" s="20"/>
      <c r="D2385" s="20"/>
      <c r="E2385" s="39"/>
      <c r="F2385" s="20"/>
      <c r="G2385" s="20"/>
      <c r="H2385" s="20"/>
      <c r="I2385" s="39"/>
      <c r="J2385" s="20"/>
      <c r="K2385" s="20"/>
      <c r="L2385" s="20"/>
      <c r="M2385" s="20"/>
      <c r="N2385" s="39"/>
      <c r="O2385" s="20" t="s">
        <v>488</v>
      </c>
      <c r="P2385" s="20" t="s">
        <v>497</v>
      </c>
      <c r="Q2385" s="20" t="s">
        <v>1077</v>
      </c>
      <c r="R2385" s="20" t="s">
        <v>1077</v>
      </c>
      <c r="S2385" s="20">
        <v>30617271</v>
      </c>
      <c r="T2385" s="39"/>
      <c r="U2385" s="20"/>
      <c r="V2385" s="20"/>
      <c r="W2385" s="39"/>
      <c r="X2385" s="20"/>
      <c r="Y2385" s="20"/>
      <c r="Z2385" s="20"/>
      <c r="AA2385" s="39"/>
    </row>
    <row r="2386" spans="2:27" ht="15.75" customHeight="1">
      <c r="B2386" s="39"/>
      <c r="C2386" s="20"/>
      <c r="D2386" s="20"/>
      <c r="E2386" s="39"/>
      <c r="F2386" s="20"/>
      <c r="G2386" s="20"/>
      <c r="H2386" s="20"/>
      <c r="I2386" s="39"/>
      <c r="J2386" s="20"/>
      <c r="K2386" s="20"/>
      <c r="L2386" s="20"/>
      <c r="M2386" s="20"/>
      <c r="N2386" s="39"/>
      <c r="O2386" s="20" t="s">
        <v>488</v>
      </c>
      <c r="P2386" s="20" t="s">
        <v>497</v>
      </c>
      <c r="Q2386" s="20" t="s">
        <v>1077</v>
      </c>
      <c r="R2386" s="20" t="s">
        <v>3011</v>
      </c>
      <c r="S2386" s="20">
        <v>30617299</v>
      </c>
      <c r="T2386" s="39"/>
      <c r="U2386" s="20"/>
      <c r="V2386" s="20"/>
      <c r="W2386" s="39"/>
      <c r="X2386" s="20"/>
      <c r="Y2386" s="20"/>
      <c r="Z2386" s="20"/>
      <c r="AA2386" s="39"/>
    </row>
    <row r="2387" spans="2:27" ht="15.75" customHeight="1">
      <c r="B2387" s="39"/>
      <c r="C2387" s="20"/>
      <c r="D2387" s="20"/>
      <c r="E2387" s="39"/>
      <c r="F2387" s="20"/>
      <c r="G2387" s="20"/>
      <c r="H2387" s="20"/>
      <c r="I2387" s="39"/>
      <c r="J2387" s="20"/>
      <c r="K2387" s="20"/>
      <c r="L2387" s="20"/>
      <c r="M2387" s="20"/>
      <c r="N2387" s="39"/>
      <c r="O2387" s="20" t="s">
        <v>488</v>
      </c>
      <c r="P2387" s="20" t="s">
        <v>497</v>
      </c>
      <c r="Q2387" s="20" t="s">
        <v>1077</v>
      </c>
      <c r="R2387" s="20" t="s">
        <v>3012</v>
      </c>
      <c r="S2387" s="20">
        <v>30617279</v>
      </c>
      <c r="T2387" s="39"/>
      <c r="U2387" s="20"/>
      <c r="V2387" s="20"/>
      <c r="W2387" s="39"/>
      <c r="X2387" s="20"/>
      <c r="Y2387" s="20"/>
      <c r="Z2387" s="20"/>
      <c r="AA2387" s="39"/>
    </row>
    <row r="2388" spans="2:27" ht="15.75" customHeight="1">
      <c r="B2388" s="39"/>
      <c r="C2388" s="20"/>
      <c r="D2388" s="20"/>
      <c r="E2388" s="39"/>
      <c r="F2388" s="20"/>
      <c r="G2388" s="20"/>
      <c r="H2388" s="20"/>
      <c r="I2388" s="39"/>
      <c r="J2388" s="20"/>
      <c r="K2388" s="20"/>
      <c r="L2388" s="20"/>
      <c r="M2388" s="20"/>
      <c r="N2388" s="39"/>
      <c r="O2388" s="20" t="s">
        <v>488</v>
      </c>
      <c r="P2388" s="20" t="s">
        <v>497</v>
      </c>
      <c r="Q2388" s="20" t="s">
        <v>1077</v>
      </c>
      <c r="R2388" s="20" t="s">
        <v>630</v>
      </c>
      <c r="S2388" s="20">
        <v>30617287</v>
      </c>
      <c r="T2388" s="39"/>
      <c r="U2388" s="20"/>
      <c r="V2388" s="20"/>
      <c r="W2388" s="39"/>
      <c r="X2388" s="20"/>
      <c r="Y2388" s="20"/>
      <c r="Z2388" s="20"/>
      <c r="AA2388" s="39"/>
    </row>
    <row r="2389" spans="2:27" ht="15.75" customHeight="1">
      <c r="B2389" s="39"/>
      <c r="C2389" s="20"/>
      <c r="D2389" s="20"/>
      <c r="E2389" s="39"/>
      <c r="F2389" s="20"/>
      <c r="G2389" s="20"/>
      <c r="H2389" s="20"/>
      <c r="I2389" s="39"/>
      <c r="J2389" s="20"/>
      <c r="K2389" s="20"/>
      <c r="L2389" s="20"/>
      <c r="M2389" s="20"/>
      <c r="N2389" s="39"/>
      <c r="O2389" s="20" t="s">
        <v>488</v>
      </c>
      <c r="P2389" s="20" t="s">
        <v>497</v>
      </c>
      <c r="Q2389" s="20" t="s">
        <v>1077</v>
      </c>
      <c r="R2389" s="20" t="s">
        <v>3013</v>
      </c>
      <c r="S2389" s="20">
        <v>30617294</v>
      </c>
      <c r="T2389" s="39"/>
      <c r="U2389" s="20"/>
      <c r="V2389" s="20"/>
      <c r="W2389" s="39"/>
      <c r="X2389" s="20"/>
      <c r="Y2389" s="20"/>
      <c r="Z2389" s="20"/>
      <c r="AA2389" s="39"/>
    </row>
    <row r="2390" spans="2:27" ht="15.75" customHeight="1">
      <c r="B2390" s="39"/>
      <c r="C2390" s="20"/>
      <c r="D2390" s="20"/>
      <c r="E2390" s="39"/>
      <c r="F2390" s="20"/>
      <c r="G2390" s="20"/>
      <c r="H2390" s="20"/>
      <c r="I2390" s="39"/>
      <c r="J2390" s="20"/>
      <c r="K2390" s="20"/>
      <c r="L2390" s="20"/>
      <c r="M2390" s="20"/>
      <c r="N2390" s="39"/>
      <c r="O2390" s="20" t="s">
        <v>488</v>
      </c>
      <c r="P2390" s="20" t="s">
        <v>497</v>
      </c>
      <c r="Q2390" s="20" t="s">
        <v>1079</v>
      </c>
      <c r="R2390" s="20" t="s">
        <v>1574</v>
      </c>
      <c r="S2390" s="20">
        <v>30618111</v>
      </c>
      <c r="T2390" s="39"/>
      <c r="U2390" s="20"/>
      <c r="V2390" s="20"/>
      <c r="W2390" s="39"/>
      <c r="X2390" s="20"/>
      <c r="Y2390" s="20"/>
      <c r="Z2390" s="20"/>
      <c r="AA2390" s="39"/>
    </row>
    <row r="2391" spans="2:27" ht="15.75" customHeight="1">
      <c r="B2391" s="39"/>
      <c r="C2391" s="20"/>
      <c r="D2391" s="20"/>
      <c r="E2391" s="39"/>
      <c r="F2391" s="20"/>
      <c r="G2391" s="20"/>
      <c r="H2391" s="20"/>
      <c r="I2391" s="39"/>
      <c r="J2391" s="20"/>
      <c r="K2391" s="20"/>
      <c r="L2391" s="20"/>
      <c r="M2391" s="20"/>
      <c r="N2391" s="39"/>
      <c r="O2391" s="20" t="s">
        <v>488</v>
      </c>
      <c r="P2391" s="20" t="s">
        <v>497</v>
      </c>
      <c r="Q2391" s="20" t="s">
        <v>1079</v>
      </c>
      <c r="R2391" s="20" t="s">
        <v>3014</v>
      </c>
      <c r="S2391" s="20">
        <v>30618112</v>
      </c>
      <c r="T2391" s="39"/>
      <c r="U2391" s="20"/>
      <c r="V2391" s="20"/>
      <c r="W2391" s="39"/>
      <c r="X2391" s="20"/>
      <c r="Y2391" s="20"/>
      <c r="Z2391" s="20"/>
      <c r="AA2391" s="39"/>
    </row>
    <row r="2392" spans="2:27" ht="15.75" customHeight="1">
      <c r="B2392" s="39"/>
      <c r="C2392" s="20"/>
      <c r="D2392" s="20"/>
      <c r="E2392" s="39"/>
      <c r="F2392" s="20"/>
      <c r="G2392" s="20"/>
      <c r="H2392" s="20"/>
      <c r="I2392" s="39"/>
      <c r="J2392" s="20"/>
      <c r="K2392" s="20"/>
      <c r="L2392" s="20"/>
      <c r="M2392" s="20"/>
      <c r="N2392" s="39"/>
      <c r="O2392" s="20" t="s">
        <v>488</v>
      </c>
      <c r="P2392" s="20" t="s">
        <v>497</v>
      </c>
      <c r="Q2392" s="20" t="s">
        <v>1079</v>
      </c>
      <c r="R2392" s="20" t="s">
        <v>3015</v>
      </c>
      <c r="S2392" s="20">
        <v>30618113</v>
      </c>
      <c r="T2392" s="39"/>
      <c r="U2392" s="20"/>
      <c r="V2392" s="20"/>
      <c r="W2392" s="39"/>
      <c r="X2392" s="20"/>
      <c r="Y2392" s="20"/>
      <c r="Z2392" s="20"/>
      <c r="AA2392" s="39"/>
    </row>
    <row r="2393" spans="2:27" ht="15.75" customHeight="1">
      <c r="B2393" s="39"/>
      <c r="C2393" s="20"/>
      <c r="D2393" s="20"/>
      <c r="E2393" s="39"/>
      <c r="F2393" s="20"/>
      <c r="G2393" s="20"/>
      <c r="H2393" s="20"/>
      <c r="I2393" s="39"/>
      <c r="J2393" s="20"/>
      <c r="K2393" s="20"/>
      <c r="L2393" s="20"/>
      <c r="M2393" s="20"/>
      <c r="N2393" s="39"/>
      <c r="O2393" s="20" t="s">
        <v>488</v>
      </c>
      <c r="P2393" s="20" t="s">
        <v>497</v>
      </c>
      <c r="Q2393" s="20" t="s">
        <v>1079</v>
      </c>
      <c r="R2393" s="20" t="s">
        <v>3016</v>
      </c>
      <c r="S2393" s="20">
        <v>30618127</v>
      </c>
      <c r="T2393" s="39"/>
      <c r="U2393" s="20"/>
      <c r="V2393" s="20"/>
      <c r="W2393" s="39"/>
      <c r="X2393" s="20"/>
      <c r="Y2393" s="20"/>
      <c r="Z2393" s="20"/>
      <c r="AA2393" s="39"/>
    </row>
    <row r="2394" spans="2:27" ht="15.75" customHeight="1">
      <c r="B2394" s="39"/>
      <c r="C2394" s="20"/>
      <c r="D2394" s="20"/>
      <c r="E2394" s="39"/>
      <c r="F2394" s="20"/>
      <c r="G2394" s="20"/>
      <c r="H2394" s="20"/>
      <c r="I2394" s="39"/>
      <c r="J2394" s="20"/>
      <c r="K2394" s="20"/>
      <c r="L2394" s="20"/>
      <c r="M2394" s="20"/>
      <c r="N2394" s="39"/>
      <c r="O2394" s="20" t="s">
        <v>488</v>
      </c>
      <c r="P2394" s="20" t="s">
        <v>497</v>
      </c>
      <c r="Q2394" s="20" t="s">
        <v>1079</v>
      </c>
      <c r="R2394" s="20" t="s">
        <v>3017</v>
      </c>
      <c r="S2394" s="20">
        <v>30618118</v>
      </c>
      <c r="T2394" s="39"/>
      <c r="U2394" s="20"/>
      <c r="V2394" s="20"/>
      <c r="W2394" s="39"/>
      <c r="X2394" s="20"/>
      <c r="Y2394" s="20"/>
      <c r="Z2394" s="20"/>
      <c r="AA2394" s="39"/>
    </row>
    <row r="2395" spans="2:27" ht="15.75" customHeight="1">
      <c r="B2395" s="39"/>
      <c r="C2395" s="20"/>
      <c r="D2395" s="20"/>
      <c r="E2395" s="39"/>
      <c r="F2395" s="20"/>
      <c r="G2395" s="20"/>
      <c r="H2395" s="20"/>
      <c r="I2395" s="39"/>
      <c r="J2395" s="20"/>
      <c r="K2395" s="20"/>
      <c r="L2395" s="20"/>
      <c r="M2395" s="20"/>
      <c r="N2395" s="39"/>
      <c r="O2395" s="20" t="s">
        <v>488</v>
      </c>
      <c r="P2395" s="20" t="s">
        <v>497</v>
      </c>
      <c r="Q2395" s="20" t="s">
        <v>1079</v>
      </c>
      <c r="R2395" s="20" t="s">
        <v>3018</v>
      </c>
      <c r="S2395" s="20">
        <v>30618122</v>
      </c>
      <c r="T2395" s="39"/>
      <c r="U2395" s="20"/>
      <c r="V2395" s="20"/>
      <c r="W2395" s="39"/>
      <c r="X2395" s="20"/>
      <c r="Y2395" s="20"/>
      <c r="Z2395" s="20"/>
      <c r="AA2395" s="39"/>
    </row>
    <row r="2396" spans="2:27" ht="15.75" customHeight="1">
      <c r="B2396" s="39"/>
      <c r="C2396" s="20"/>
      <c r="D2396" s="20"/>
      <c r="E2396" s="39"/>
      <c r="F2396" s="20"/>
      <c r="G2396" s="20"/>
      <c r="H2396" s="20"/>
      <c r="I2396" s="39"/>
      <c r="J2396" s="20"/>
      <c r="K2396" s="20"/>
      <c r="L2396" s="20"/>
      <c r="M2396" s="20"/>
      <c r="N2396" s="39"/>
      <c r="O2396" s="20" t="s">
        <v>488</v>
      </c>
      <c r="P2396" s="20" t="s">
        <v>497</v>
      </c>
      <c r="Q2396" s="20" t="s">
        <v>1079</v>
      </c>
      <c r="R2396" s="20" t="s">
        <v>3019</v>
      </c>
      <c r="S2396" s="20">
        <v>30618131</v>
      </c>
      <c r="T2396" s="39"/>
      <c r="U2396" s="20"/>
      <c r="V2396" s="20"/>
      <c r="W2396" s="39"/>
      <c r="X2396" s="20"/>
      <c r="Y2396" s="20"/>
      <c r="Z2396" s="20"/>
      <c r="AA2396" s="39"/>
    </row>
    <row r="2397" spans="2:27" ht="15.75" customHeight="1">
      <c r="B2397" s="39"/>
      <c r="C2397" s="20"/>
      <c r="D2397" s="20"/>
      <c r="E2397" s="39"/>
      <c r="F2397" s="20"/>
      <c r="G2397" s="20"/>
      <c r="H2397" s="20"/>
      <c r="I2397" s="39"/>
      <c r="J2397" s="20"/>
      <c r="K2397" s="20"/>
      <c r="L2397" s="20"/>
      <c r="M2397" s="20"/>
      <c r="N2397" s="39"/>
      <c r="O2397" s="20" t="s">
        <v>488</v>
      </c>
      <c r="P2397" s="20" t="s">
        <v>497</v>
      </c>
      <c r="Q2397" s="20" t="s">
        <v>1079</v>
      </c>
      <c r="R2397" s="20" t="s">
        <v>3020</v>
      </c>
      <c r="S2397" s="20">
        <v>30618136</v>
      </c>
      <c r="T2397" s="39"/>
      <c r="U2397" s="20"/>
      <c r="V2397" s="20"/>
      <c r="W2397" s="39"/>
      <c r="X2397" s="20"/>
      <c r="Y2397" s="20"/>
      <c r="Z2397" s="20"/>
      <c r="AA2397" s="39"/>
    </row>
    <row r="2398" spans="2:27" ht="15.75" customHeight="1">
      <c r="B2398" s="39"/>
      <c r="C2398" s="20"/>
      <c r="D2398" s="20"/>
      <c r="E2398" s="39"/>
      <c r="F2398" s="20"/>
      <c r="G2398" s="20"/>
      <c r="H2398" s="20"/>
      <c r="I2398" s="39"/>
      <c r="J2398" s="20"/>
      <c r="K2398" s="20"/>
      <c r="L2398" s="20"/>
      <c r="M2398" s="20"/>
      <c r="N2398" s="39"/>
      <c r="O2398" s="20" t="s">
        <v>488</v>
      </c>
      <c r="P2398" s="20" t="s">
        <v>497</v>
      </c>
      <c r="Q2398" s="20" t="s">
        <v>1079</v>
      </c>
      <c r="R2398" s="20" t="s">
        <v>3021</v>
      </c>
      <c r="S2398" s="20">
        <v>30618140</v>
      </c>
      <c r="T2398" s="39"/>
      <c r="U2398" s="20"/>
      <c r="V2398" s="20"/>
      <c r="W2398" s="39"/>
      <c r="X2398" s="20"/>
      <c r="Y2398" s="20"/>
      <c r="Z2398" s="20"/>
      <c r="AA2398" s="39"/>
    </row>
    <row r="2399" spans="2:27" ht="15.75" customHeight="1">
      <c r="B2399" s="39"/>
      <c r="C2399" s="20"/>
      <c r="D2399" s="20"/>
      <c r="E2399" s="39"/>
      <c r="F2399" s="20"/>
      <c r="G2399" s="20"/>
      <c r="H2399" s="20"/>
      <c r="I2399" s="39"/>
      <c r="J2399" s="20"/>
      <c r="K2399" s="20"/>
      <c r="L2399" s="20"/>
      <c r="M2399" s="20"/>
      <c r="N2399" s="39"/>
      <c r="O2399" s="20" t="s">
        <v>488</v>
      </c>
      <c r="P2399" s="20" t="s">
        <v>497</v>
      </c>
      <c r="Q2399" s="20" t="s">
        <v>1079</v>
      </c>
      <c r="R2399" s="20" t="s">
        <v>3022</v>
      </c>
      <c r="S2399" s="20">
        <v>30618145</v>
      </c>
      <c r="T2399" s="39"/>
      <c r="U2399" s="20"/>
      <c r="V2399" s="20"/>
      <c r="W2399" s="39"/>
      <c r="X2399" s="20"/>
      <c r="Y2399" s="20"/>
      <c r="Z2399" s="20"/>
      <c r="AA2399" s="39"/>
    </row>
    <row r="2400" spans="2:27" ht="15.75" customHeight="1">
      <c r="B2400" s="39"/>
      <c r="C2400" s="20"/>
      <c r="D2400" s="20"/>
      <c r="E2400" s="39"/>
      <c r="F2400" s="20"/>
      <c r="G2400" s="20"/>
      <c r="H2400" s="20"/>
      <c r="I2400" s="39"/>
      <c r="J2400" s="20"/>
      <c r="K2400" s="20"/>
      <c r="L2400" s="20"/>
      <c r="M2400" s="20"/>
      <c r="N2400" s="39"/>
      <c r="O2400" s="20" t="s">
        <v>488</v>
      </c>
      <c r="P2400" s="20" t="s">
        <v>497</v>
      </c>
      <c r="Q2400" s="20" t="s">
        <v>1079</v>
      </c>
      <c r="R2400" s="20" t="s">
        <v>3023</v>
      </c>
      <c r="S2400" s="20">
        <v>30618149</v>
      </c>
      <c r="T2400" s="39"/>
      <c r="U2400" s="20"/>
      <c r="V2400" s="20"/>
      <c r="W2400" s="39"/>
      <c r="X2400" s="20"/>
      <c r="Y2400" s="20"/>
      <c r="Z2400" s="20"/>
      <c r="AA2400" s="39"/>
    </row>
    <row r="2401" spans="2:27" ht="15.75" customHeight="1">
      <c r="B2401" s="39"/>
      <c r="C2401" s="20"/>
      <c r="D2401" s="20"/>
      <c r="E2401" s="39"/>
      <c r="F2401" s="20"/>
      <c r="G2401" s="20"/>
      <c r="H2401" s="20"/>
      <c r="I2401" s="39"/>
      <c r="J2401" s="20"/>
      <c r="K2401" s="20"/>
      <c r="L2401" s="20"/>
      <c r="M2401" s="20"/>
      <c r="N2401" s="39"/>
      <c r="O2401" s="20" t="s">
        <v>488</v>
      </c>
      <c r="P2401" s="20" t="s">
        <v>497</v>
      </c>
      <c r="Q2401" s="20" t="s">
        <v>1079</v>
      </c>
      <c r="R2401" s="20" t="s">
        <v>3024</v>
      </c>
      <c r="S2401" s="20">
        <v>30618154</v>
      </c>
      <c r="T2401" s="39"/>
      <c r="U2401" s="20"/>
      <c r="V2401" s="20"/>
      <c r="W2401" s="39"/>
      <c r="X2401" s="20"/>
      <c r="Y2401" s="20"/>
      <c r="Z2401" s="20"/>
      <c r="AA2401" s="39"/>
    </row>
    <row r="2402" spans="2:27" ht="15.75" customHeight="1">
      <c r="B2402" s="39"/>
      <c r="C2402" s="20"/>
      <c r="D2402" s="20"/>
      <c r="E2402" s="39"/>
      <c r="F2402" s="20"/>
      <c r="G2402" s="20"/>
      <c r="H2402" s="20"/>
      <c r="I2402" s="39"/>
      <c r="J2402" s="20"/>
      <c r="K2402" s="20"/>
      <c r="L2402" s="20"/>
      <c r="M2402" s="20"/>
      <c r="N2402" s="39"/>
      <c r="O2402" s="20" t="s">
        <v>488</v>
      </c>
      <c r="P2402" s="20" t="s">
        <v>497</v>
      </c>
      <c r="Q2402" s="20" t="s">
        <v>1079</v>
      </c>
      <c r="R2402" s="20" t="s">
        <v>1079</v>
      </c>
      <c r="S2402" s="20">
        <v>30618158</v>
      </c>
      <c r="T2402" s="39"/>
      <c r="U2402" s="20"/>
      <c r="V2402" s="20"/>
      <c r="W2402" s="39"/>
      <c r="X2402" s="20"/>
      <c r="Y2402" s="20"/>
      <c r="Z2402" s="20"/>
      <c r="AA2402" s="39"/>
    </row>
    <row r="2403" spans="2:27" ht="15.75" customHeight="1">
      <c r="B2403" s="39"/>
      <c r="C2403" s="20"/>
      <c r="D2403" s="20"/>
      <c r="E2403" s="39"/>
      <c r="F2403" s="20"/>
      <c r="G2403" s="20"/>
      <c r="H2403" s="20"/>
      <c r="I2403" s="39"/>
      <c r="J2403" s="20"/>
      <c r="K2403" s="20"/>
      <c r="L2403" s="20"/>
      <c r="M2403" s="20"/>
      <c r="N2403" s="39"/>
      <c r="O2403" s="20" t="s">
        <v>488</v>
      </c>
      <c r="P2403" s="20" t="s">
        <v>497</v>
      </c>
      <c r="Q2403" s="20" t="s">
        <v>1079</v>
      </c>
      <c r="R2403" s="20" t="s">
        <v>3025</v>
      </c>
      <c r="S2403" s="20">
        <v>30618199</v>
      </c>
      <c r="T2403" s="39"/>
      <c r="U2403" s="20"/>
      <c r="V2403" s="20"/>
      <c r="W2403" s="39"/>
      <c r="X2403" s="20"/>
      <c r="Y2403" s="20"/>
      <c r="Z2403" s="20"/>
      <c r="AA2403" s="39"/>
    </row>
    <row r="2404" spans="2:27" ht="15.75" customHeight="1">
      <c r="B2404" s="39"/>
      <c r="C2404" s="20"/>
      <c r="D2404" s="20"/>
      <c r="E2404" s="39"/>
      <c r="F2404" s="20"/>
      <c r="G2404" s="20"/>
      <c r="H2404" s="20"/>
      <c r="I2404" s="39"/>
      <c r="J2404" s="20"/>
      <c r="K2404" s="20"/>
      <c r="L2404" s="20"/>
      <c r="M2404" s="20"/>
      <c r="N2404" s="39"/>
      <c r="O2404" s="20" t="s">
        <v>488</v>
      </c>
      <c r="P2404" s="20" t="s">
        <v>497</v>
      </c>
      <c r="Q2404" s="20" t="s">
        <v>1079</v>
      </c>
      <c r="R2404" s="20" t="s">
        <v>3026</v>
      </c>
      <c r="S2404" s="20">
        <v>30618163</v>
      </c>
      <c r="T2404" s="39"/>
      <c r="U2404" s="20"/>
      <c r="V2404" s="20"/>
      <c r="W2404" s="39"/>
      <c r="X2404" s="20"/>
      <c r="Y2404" s="20"/>
      <c r="Z2404" s="20"/>
      <c r="AA2404" s="39"/>
    </row>
    <row r="2405" spans="2:27" ht="15.75" customHeight="1">
      <c r="B2405" s="39"/>
      <c r="C2405" s="20"/>
      <c r="D2405" s="20"/>
      <c r="E2405" s="39"/>
      <c r="F2405" s="20"/>
      <c r="G2405" s="20"/>
      <c r="H2405" s="20"/>
      <c r="I2405" s="39"/>
      <c r="J2405" s="20"/>
      <c r="K2405" s="20"/>
      <c r="L2405" s="20"/>
      <c r="M2405" s="20"/>
      <c r="N2405" s="39"/>
      <c r="O2405" s="20" t="s">
        <v>488</v>
      </c>
      <c r="P2405" s="20" t="s">
        <v>497</v>
      </c>
      <c r="Q2405" s="20" t="s">
        <v>1079</v>
      </c>
      <c r="R2405" s="20" t="s">
        <v>3027</v>
      </c>
      <c r="S2405" s="20">
        <v>30618167</v>
      </c>
      <c r="T2405" s="39"/>
      <c r="U2405" s="20"/>
      <c r="V2405" s="20"/>
      <c r="W2405" s="39"/>
      <c r="X2405" s="20"/>
      <c r="Y2405" s="20"/>
      <c r="Z2405" s="20"/>
      <c r="AA2405" s="39"/>
    </row>
    <row r="2406" spans="2:27" ht="15.75" customHeight="1">
      <c r="B2406" s="39"/>
      <c r="C2406" s="20"/>
      <c r="D2406" s="20"/>
      <c r="E2406" s="39"/>
      <c r="F2406" s="20"/>
      <c r="G2406" s="20"/>
      <c r="H2406" s="20"/>
      <c r="I2406" s="39"/>
      <c r="J2406" s="20"/>
      <c r="K2406" s="20"/>
      <c r="L2406" s="20"/>
      <c r="M2406" s="20"/>
      <c r="N2406" s="39"/>
      <c r="O2406" s="20" t="s">
        <v>488</v>
      </c>
      <c r="P2406" s="20" t="s">
        <v>497</v>
      </c>
      <c r="Q2406" s="20" t="s">
        <v>1079</v>
      </c>
      <c r="R2406" s="20" t="s">
        <v>1583</v>
      </c>
      <c r="S2406" s="20">
        <v>30618172</v>
      </c>
      <c r="T2406" s="39"/>
      <c r="U2406" s="20"/>
      <c r="V2406" s="20"/>
      <c r="W2406" s="39"/>
      <c r="X2406" s="20"/>
      <c r="Y2406" s="20"/>
      <c r="Z2406" s="20"/>
      <c r="AA2406" s="39"/>
    </row>
    <row r="2407" spans="2:27" ht="15.75" customHeight="1">
      <c r="B2407" s="39"/>
      <c r="C2407" s="20"/>
      <c r="D2407" s="20"/>
      <c r="E2407" s="39"/>
      <c r="F2407" s="20"/>
      <c r="G2407" s="20"/>
      <c r="H2407" s="20"/>
      <c r="I2407" s="39"/>
      <c r="J2407" s="20"/>
      <c r="K2407" s="20"/>
      <c r="L2407" s="20"/>
      <c r="M2407" s="20"/>
      <c r="N2407" s="39"/>
      <c r="O2407" s="20" t="s">
        <v>488</v>
      </c>
      <c r="P2407" s="20" t="s">
        <v>497</v>
      </c>
      <c r="Q2407" s="20" t="s">
        <v>1079</v>
      </c>
      <c r="R2407" s="20" t="s">
        <v>3028</v>
      </c>
      <c r="S2407" s="20">
        <v>30618176</v>
      </c>
      <c r="T2407" s="39"/>
      <c r="U2407" s="20"/>
      <c r="V2407" s="20"/>
      <c r="W2407" s="39"/>
      <c r="X2407" s="20"/>
      <c r="Y2407" s="20"/>
      <c r="Z2407" s="20"/>
      <c r="AA2407" s="39"/>
    </row>
    <row r="2408" spans="2:27" ht="15.75" customHeight="1">
      <c r="B2408" s="39"/>
      <c r="C2408" s="20"/>
      <c r="D2408" s="20"/>
      <c r="E2408" s="39"/>
      <c r="F2408" s="20"/>
      <c r="G2408" s="20"/>
      <c r="H2408" s="20"/>
      <c r="I2408" s="39"/>
      <c r="J2408" s="20"/>
      <c r="K2408" s="20"/>
      <c r="L2408" s="20"/>
      <c r="M2408" s="20"/>
      <c r="N2408" s="39"/>
      <c r="O2408" s="20" t="s">
        <v>488</v>
      </c>
      <c r="P2408" s="20" t="s">
        <v>497</v>
      </c>
      <c r="Q2408" s="20" t="s">
        <v>1079</v>
      </c>
      <c r="R2408" s="20" t="s">
        <v>3029</v>
      </c>
      <c r="S2408" s="20">
        <v>30618181</v>
      </c>
      <c r="T2408" s="39"/>
      <c r="U2408" s="20"/>
      <c r="V2408" s="20"/>
      <c r="W2408" s="39"/>
      <c r="X2408" s="20"/>
      <c r="Y2408" s="20"/>
      <c r="Z2408" s="20"/>
      <c r="AA2408" s="39"/>
    </row>
    <row r="2409" spans="2:27" ht="15.75" customHeight="1">
      <c r="B2409" s="39"/>
      <c r="C2409" s="20"/>
      <c r="D2409" s="20"/>
      <c r="E2409" s="39"/>
      <c r="F2409" s="20"/>
      <c r="G2409" s="20"/>
      <c r="H2409" s="20"/>
      <c r="I2409" s="39"/>
      <c r="J2409" s="20"/>
      <c r="K2409" s="20"/>
      <c r="L2409" s="20"/>
      <c r="M2409" s="20"/>
      <c r="N2409" s="39"/>
      <c r="O2409" s="20" t="s">
        <v>488</v>
      </c>
      <c r="P2409" s="20" t="s">
        <v>497</v>
      </c>
      <c r="Q2409" s="20" t="s">
        <v>1079</v>
      </c>
      <c r="R2409" s="20" t="s">
        <v>3030</v>
      </c>
      <c r="S2409" s="20">
        <v>30618190</v>
      </c>
      <c r="T2409" s="39"/>
      <c r="U2409" s="20"/>
      <c r="V2409" s="20"/>
      <c r="W2409" s="39"/>
      <c r="X2409" s="20"/>
      <c r="Y2409" s="20"/>
      <c r="Z2409" s="20"/>
      <c r="AA2409" s="39"/>
    </row>
    <row r="2410" spans="2:27" ht="15.75" customHeight="1">
      <c r="B2410" s="39"/>
      <c r="C2410" s="20"/>
      <c r="D2410" s="20"/>
      <c r="E2410" s="39"/>
      <c r="F2410" s="20"/>
      <c r="G2410" s="20"/>
      <c r="H2410" s="20"/>
      <c r="I2410" s="39"/>
      <c r="J2410" s="20"/>
      <c r="K2410" s="20"/>
      <c r="L2410" s="20"/>
      <c r="M2410" s="20"/>
      <c r="N2410" s="39"/>
      <c r="O2410" s="20" t="s">
        <v>488</v>
      </c>
      <c r="P2410" s="20" t="s">
        <v>497</v>
      </c>
      <c r="Q2410" s="20" t="s">
        <v>1079</v>
      </c>
      <c r="R2410" s="20" t="s">
        <v>3031</v>
      </c>
      <c r="S2410" s="20">
        <v>30618194</v>
      </c>
      <c r="T2410" s="39"/>
      <c r="U2410" s="20"/>
      <c r="V2410" s="20"/>
      <c r="W2410" s="39"/>
      <c r="X2410" s="20"/>
      <c r="Y2410" s="20"/>
      <c r="Z2410" s="20"/>
      <c r="AA2410" s="39"/>
    </row>
    <row r="2411" spans="2:27" ht="15.75" customHeight="1">
      <c r="B2411" s="39"/>
      <c r="C2411" s="20"/>
      <c r="D2411" s="20"/>
      <c r="E2411" s="39"/>
      <c r="F2411" s="20"/>
      <c r="G2411" s="20"/>
      <c r="H2411" s="20"/>
      <c r="I2411" s="39"/>
      <c r="J2411" s="20"/>
      <c r="K2411" s="20"/>
      <c r="L2411" s="20"/>
      <c r="M2411" s="20"/>
      <c r="N2411" s="39"/>
      <c r="O2411" s="20" t="s">
        <v>488</v>
      </c>
      <c r="P2411" s="20" t="s">
        <v>497</v>
      </c>
      <c r="Q2411" s="20" t="s">
        <v>1081</v>
      </c>
      <c r="R2411" s="20" t="s">
        <v>3032</v>
      </c>
      <c r="S2411" s="20">
        <v>30619413</v>
      </c>
      <c r="T2411" s="39"/>
      <c r="U2411" s="20"/>
      <c r="V2411" s="20"/>
      <c r="W2411" s="39"/>
      <c r="X2411" s="20"/>
      <c r="Y2411" s="20"/>
      <c r="Z2411" s="20"/>
      <c r="AA2411" s="39"/>
    </row>
    <row r="2412" spans="2:27" ht="15.75" customHeight="1">
      <c r="B2412" s="39"/>
      <c r="C2412" s="20"/>
      <c r="D2412" s="20"/>
      <c r="E2412" s="39"/>
      <c r="F2412" s="20"/>
      <c r="G2412" s="20"/>
      <c r="H2412" s="20"/>
      <c r="I2412" s="39"/>
      <c r="J2412" s="20"/>
      <c r="K2412" s="20"/>
      <c r="L2412" s="20"/>
      <c r="M2412" s="20"/>
      <c r="N2412" s="39"/>
      <c r="O2412" s="20" t="s">
        <v>488</v>
      </c>
      <c r="P2412" s="20" t="s">
        <v>497</v>
      </c>
      <c r="Q2412" s="20" t="s">
        <v>1081</v>
      </c>
      <c r="R2412" s="20" t="s">
        <v>3033</v>
      </c>
      <c r="S2412" s="20">
        <v>30619415</v>
      </c>
      <c r="T2412" s="39"/>
      <c r="U2412" s="20"/>
      <c r="V2412" s="20"/>
      <c r="W2412" s="39"/>
      <c r="X2412" s="20"/>
      <c r="Y2412" s="20"/>
      <c r="Z2412" s="20"/>
      <c r="AA2412" s="39"/>
    </row>
    <row r="2413" spans="2:27" ht="15.75" customHeight="1">
      <c r="B2413" s="39"/>
      <c r="C2413" s="20"/>
      <c r="D2413" s="20"/>
      <c r="E2413" s="39"/>
      <c r="F2413" s="20"/>
      <c r="G2413" s="20"/>
      <c r="H2413" s="20"/>
      <c r="I2413" s="39"/>
      <c r="J2413" s="20"/>
      <c r="K2413" s="20"/>
      <c r="L2413" s="20"/>
      <c r="M2413" s="20"/>
      <c r="N2413" s="39"/>
      <c r="O2413" s="20" t="s">
        <v>488</v>
      </c>
      <c r="P2413" s="20" t="s">
        <v>497</v>
      </c>
      <c r="Q2413" s="20" t="s">
        <v>1081</v>
      </c>
      <c r="R2413" s="20" t="s">
        <v>1314</v>
      </c>
      <c r="S2413" s="20">
        <v>30619419</v>
      </c>
      <c r="T2413" s="39"/>
      <c r="U2413" s="20"/>
      <c r="V2413" s="20"/>
      <c r="W2413" s="39"/>
      <c r="X2413" s="20"/>
      <c r="Y2413" s="20"/>
      <c r="Z2413" s="20"/>
      <c r="AA2413" s="39"/>
    </row>
    <row r="2414" spans="2:27" ht="15.75" customHeight="1">
      <c r="B2414" s="39"/>
      <c r="C2414" s="20"/>
      <c r="D2414" s="20"/>
      <c r="E2414" s="39"/>
      <c r="F2414" s="20"/>
      <c r="G2414" s="20"/>
      <c r="H2414" s="20"/>
      <c r="I2414" s="39"/>
      <c r="J2414" s="20"/>
      <c r="K2414" s="20"/>
      <c r="L2414" s="20"/>
      <c r="M2414" s="20"/>
      <c r="N2414" s="39"/>
      <c r="O2414" s="20" t="s">
        <v>488</v>
      </c>
      <c r="P2414" s="20" t="s">
        <v>497</v>
      </c>
      <c r="Q2414" s="20" t="s">
        <v>1081</v>
      </c>
      <c r="R2414" s="20" t="s">
        <v>3034</v>
      </c>
      <c r="S2414" s="20">
        <v>30619428</v>
      </c>
      <c r="T2414" s="39"/>
      <c r="U2414" s="20"/>
      <c r="V2414" s="20"/>
      <c r="W2414" s="39"/>
      <c r="X2414" s="20"/>
      <c r="Y2414" s="20"/>
      <c r="Z2414" s="20"/>
      <c r="AA2414" s="39"/>
    </row>
    <row r="2415" spans="2:27" ht="15.75" customHeight="1">
      <c r="B2415" s="39"/>
      <c r="C2415" s="20"/>
      <c r="D2415" s="20"/>
      <c r="E2415" s="39"/>
      <c r="F2415" s="20"/>
      <c r="G2415" s="20"/>
      <c r="H2415" s="20"/>
      <c r="I2415" s="39"/>
      <c r="J2415" s="20"/>
      <c r="K2415" s="20"/>
      <c r="L2415" s="20"/>
      <c r="M2415" s="20"/>
      <c r="N2415" s="39"/>
      <c r="O2415" s="20" t="s">
        <v>488</v>
      </c>
      <c r="P2415" s="20" t="s">
        <v>497</v>
      </c>
      <c r="Q2415" s="20" t="s">
        <v>1081</v>
      </c>
      <c r="R2415" s="20" t="s">
        <v>1039</v>
      </c>
      <c r="S2415" s="20">
        <v>30619438</v>
      </c>
      <c r="T2415" s="39"/>
      <c r="U2415" s="20"/>
      <c r="V2415" s="20"/>
      <c r="W2415" s="39"/>
      <c r="X2415" s="20"/>
      <c r="Y2415" s="20"/>
      <c r="Z2415" s="20"/>
      <c r="AA2415" s="39"/>
    </row>
    <row r="2416" spans="2:27" ht="15.75" customHeight="1">
      <c r="B2416" s="39"/>
      <c r="C2416" s="20"/>
      <c r="D2416" s="20"/>
      <c r="E2416" s="39"/>
      <c r="F2416" s="20"/>
      <c r="G2416" s="20"/>
      <c r="H2416" s="20"/>
      <c r="I2416" s="39"/>
      <c r="J2416" s="20"/>
      <c r="K2416" s="20"/>
      <c r="L2416" s="20"/>
      <c r="M2416" s="20"/>
      <c r="N2416" s="39"/>
      <c r="O2416" s="20" t="s">
        <v>488</v>
      </c>
      <c r="P2416" s="20" t="s">
        <v>497</v>
      </c>
      <c r="Q2416" s="20" t="s">
        <v>1081</v>
      </c>
      <c r="R2416" s="20" t="s">
        <v>3035</v>
      </c>
      <c r="S2416" s="20">
        <v>30619447</v>
      </c>
      <c r="T2416" s="39"/>
      <c r="U2416" s="20"/>
      <c r="V2416" s="20"/>
      <c r="W2416" s="39"/>
      <c r="X2416" s="20"/>
      <c r="Y2416" s="20"/>
      <c r="Z2416" s="20"/>
      <c r="AA2416" s="39"/>
    </row>
    <row r="2417" spans="2:27" ht="15.75" customHeight="1">
      <c r="B2417" s="39"/>
      <c r="C2417" s="20"/>
      <c r="D2417" s="20"/>
      <c r="E2417" s="39"/>
      <c r="F2417" s="20"/>
      <c r="G2417" s="20"/>
      <c r="H2417" s="20"/>
      <c r="I2417" s="39"/>
      <c r="J2417" s="20"/>
      <c r="K2417" s="20"/>
      <c r="L2417" s="20"/>
      <c r="M2417" s="20"/>
      <c r="N2417" s="39"/>
      <c r="O2417" s="20" t="s">
        <v>488</v>
      </c>
      <c r="P2417" s="20" t="s">
        <v>497</v>
      </c>
      <c r="Q2417" s="20" t="s">
        <v>1081</v>
      </c>
      <c r="R2417" s="20" t="s">
        <v>3036</v>
      </c>
      <c r="S2417" s="20">
        <v>30619457</v>
      </c>
      <c r="T2417" s="39"/>
      <c r="U2417" s="20"/>
      <c r="V2417" s="20"/>
      <c r="W2417" s="39"/>
      <c r="X2417" s="20"/>
      <c r="Y2417" s="20"/>
      <c r="Z2417" s="20"/>
      <c r="AA2417" s="39"/>
    </row>
    <row r="2418" spans="2:27" ht="15.75" customHeight="1">
      <c r="B2418" s="39"/>
      <c r="C2418" s="20"/>
      <c r="D2418" s="20"/>
      <c r="E2418" s="39"/>
      <c r="F2418" s="20"/>
      <c r="G2418" s="20"/>
      <c r="H2418" s="20"/>
      <c r="I2418" s="39"/>
      <c r="J2418" s="20"/>
      <c r="K2418" s="20"/>
      <c r="L2418" s="20"/>
      <c r="M2418" s="20"/>
      <c r="N2418" s="39"/>
      <c r="O2418" s="20" t="s">
        <v>488</v>
      </c>
      <c r="P2418" s="20" t="s">
        <v>497</v>
      </c>
      <c r="Q2418" s="20" t="s">
        <v>1081</v>
      </c>
      <c r="R2418" s="20" t="s">
        <v>1095</v>
      </c>
      <c r="S2418" s="20">
        <v>30619461</v>
      </c>
      <c r="T2418" s="39"/>
      <c r="U2418" s="20"/>
      <c r="V2418" s="20"/>
      <c r="W2418" s="39"/>
      <c r="X2418" s="20"/>
      <c r="Y2418" s="20"/>
      <c r="Z2418" s="20"/>
      <c r="AA2418" s="39"/>
    </row>
    <row r="2419" spans="2:27" ht="15.75" customHeight="1">
      <c r="B2419" s="39"/>
      <c r="C2419" s="20"/>
      <c r="D2419" s="20"/>
      <c r="E2419" s="39"/>
      <c r="F2419" s="20"/>
      <c r="G2419" s="20"/>
      <c r="H2419" s="20"/>
      <c r="I2419" s="39"/>
      <c r="J2419" s="20"/>
      <c r="K2419" s="20"/>
      <c r="L2419" s="20"/>
      <c r="M2419" s="20"/>
      <c r="N2419" s="39"/>
      <c r="O2419" s="20" t="s">
        <v>488</v>
      </c>
      <c r="P2419" s="20" t="s">
        <v>497</v>
      </c>
      <c r="Q2419" s="20" t="s">
        <v>1081</v>
      </c>
      <c r="R2419" s="20" t="s">
        <v>3037</v>
      </c>
      <c r="S2419" s="20">
        <v>30619463</v>
      </c>
      <c r="T2419" s="39"/>
      <c r="U2419" s="20"/>
      <c r="V2419" s="20"/>
      <c r="W2419" s="39"/>
      <c r="X2419" s="20"/>
      <c r="Y2419" s="20"/>
      <c r="Z2419" s="20"/>
      <c r="AA2419" s="39"/>
    </row>
    <row r="2420" spans="2:27" ht="15.75" customHeight="1">
      <c r="B2420" s="39"/>
      <c r="C2420" s="20"/>
      <c r="D2420" s="20"/>
      <c r="E2420" s="39"/>
      <c r="F2420" s="20"/>
      <c r="G2420" s="20"/>
      <c r="H2420" s="20"/>
      <c r="I2420" s="39"/>
      <c r="J2420" s="20"/>
      <c r="K2420" s="20"/>
      <c r="L2420" s="20"/>
      <c r="M2420" s="20"/>
      <c r="N2420" s="39"/>
      <c r="O2420" s="20" t="s">
        <v>488</v>
      </c>
      <c r="P2420" s="20" t="s">
        <v>497</v>
      </c>
      <c r="Q2420" s="20" t="s">
        <v>1081</v>
      </c>
      <c r="R2420" s="20" t="s">
        <v>1583</v>
      </c>
      <c r="S2420" s="20">
        <v>30619466</v>
      </c>
      <c r="T2420" s="39"/>
      <c r="U2420" s="20"/>
      <c r="V2420" s="20"/>
      <c r="W2420" s="39"/>
      <c r="X2420" s="20"/>
      <c r="Y2420" s="20"/>
      <c r="Z2420" s="20"/>
      <c r="AA2420" s="39"/>
    </row>
    <row r="2421" spans="2:27" ht="15.75" customHeight="1">
      <c r="B2421" s="39"/>
      <c r="C2421" s="20"/>
      <c r="D2421" s="20"/>
      <c r="E2421" s="39"/>
      <c r="F2421" s="20"/>
      <c r="G2421" s="20"/>
      <c r="H2421" s="20"/>
      <c r="I2421" s="39"/>
      <c r="J2421" s="20"/>
      <c r="K2421" s="20"/>
      <c r="L2421" s="20"/>
      <c r="M2421" s="20"/>
      <c r="N2421" s="39"/>
      <c r="O2421" s="20" t="s">
        <v>488</v>
      </c>
      <c r="P2421" s="20" t="s">
        <v>497</v>
      </c>
      <c r="Q2421" s="20" t="s">
        <v>1081</v>
      </c>
      <c r="R2421" s="20" t="s">
        <v>1584</v>
      </c>
      <c r="S2421" s="20">
        <v>30619476</v>
      </c>
      <c r="T2421" s="39"/>
      <c r="U2421" s="20"/>
      <c r="V2421" s="20"/>
      <c r="W2421" s="39"/>
      <c r="X2421" s="20"/>
      <c r="Y2421" s="20"/>
      <c r="Z2421" s="20"/>
      <c r="AA2421" s="39"/>
    </row>
    <row r="2422" spans="2:27" ht="15.75" customHeight="1">
      <c r="B2422" s="39"/>
      <c r="C2422" s="20"/>
      <c r="D2422" s="20"/>
      <c r="E2422" s="39"/>
      <c r="F2422" s="20"/>
      <c r="G2422" s="20"/>
      <c r="H2422" s="20"/>
      <c r="I2422" s="39"/>
      <c r="J2422" s="20"/>
      <c r="K2422" s="20"/>
      <c r="L2422" s="20"/>
      <c r="M2422" s="20"/>
      <c r="N2422" s="39"/>
      <c r="O2422" s="20" t="s">
        <v>488</v>
      </c>
      <c r="P2422" s="20" t="s">
        <v>497</v>
      </c>
      <c r="Q2422" s="20" t="s">
        <v>1081</v>
      </c>
      <c r="R2422" s="20" t="s">
        <v>1081</v>
      </c>
      <c r="S2422" s="20">
        <v>30619485</v>
      </c>
      <c r="T2422" s="39"/>
      <c r="U2422" s="20"/>
      <c r="V2422" s="20"/>
      <c r="W2422" s="39"/>
      <c r="X2422" s="20"/>
      <c r="Y2422" s="20"/>
      <c r="Z2422" s="20"/>
      <c r="AA2422" s="39"/>
    </row>
    <row r="2423" spans="2:27" ht="15.75" customHeight="1">
      <c r="B2423" s="39"/>
      <c r="C2423" s="20"/>
      <c r="D2423" s="20"/>
      <c r="E2423" s="39"/>
      <c r="F2423" s="20"/>
      <c r="G2423" s="20"/>
      <c r="H2423" s="20"/>
      <c r="I2423" s="39"/>
      <c r="J2423" s="20"/>
      <c r="K2423" s="20"/>
      <c r="L2423" s="20"/>
      <c r="M2423" s="20"/>
      <c r="N2423" s="39"/>
      <c r="O2423" s="20" t="s">
        <v>488</v>
      </c>
      <c r="P2423" s="20" t="s">
        <v>497</v>
      </c>
      <c r="Q2423" s="20" t="s">
        <v>1081</v>
      </c>
      <c r="R2423" s="20" t="s">
        <v>3038</v>
      </c>
      <c r="S2423" s="20">
        <v>30619499</v>
      </c>
      <c r="T2423" s="39"/>
      <c r="U2423" s="20"/>
      <c r="V2423" s="20"/>
      <c r="W2423" s="39"/>
      <c r="X2423" s="20"/>
      <c r="Y2423" s="20"/>
      <c r="Z2423" s="20"/>
      <c r="AA2423" s="39"/>
    </row>
    <row r="2424" spans="2:27" ht="15.75" customHeight="1">
      <c r="B2424" s="39"/>
      <c r="C2424" s="20"/>
      <c r="D2424" s="20"/>
      <c r="E2424" s="39"/>
      <c r="F2424" s="20"/>
      <c r="G2424" s="20"/>
      <c r="H2424" s="20"/>
      <c r="I2424" s="39"/>
      <c r="J2424" s="20"/>
      <c r="K2424" s="20"/>
      <c r="L2424" s="20"/>
      <c r="M2424" s="20"/>
      <c r="N2424" s="39"/>
      <c r="O2424" s="20" t="s">
        <v>488</v>
      </c>
      <c r="P2424" s="20" t="s">
        <v>570</v>
      </c>
      <c r="Q2424" s="20" t="s">
        <v>1083</v>
      </c>
      <c r="R2424" s="20" t="s">
        <v>1083</v>
      </c>
      <c r="S2424" s="20">
        <v>30670223</v>
      </c>
      <c r="T2424" s="39"/>
      <c r="U2424" s="20"/>
      <c r="V2424" s="20"/>
      <c r="W2424" s="39"/>
      <c r="X2424" s="20"/>
      <c r="Y2424" s="20"/>
      <c r="Z2424" s="20"/>
      <c r="AA2424" s="39"/>
    </row>
    <row r="2425" spans="2:27" ht="15.75" customHeight="1">
      <c r="B2425" s="39"/>
      <c r="C2425" s="20"/>
      <c r="D2425" s="20"/>
      <c r="E2425" s="39"/>
      <c r="F2425" s="20"/>
      <c r="G2425" s="20"/>
      <c r="H2425" s="20"/>
      <c r="I2425" s="39"/>
      <c r="J2425" s="20"/>
      <c r="K2425" s="20"/>
      <c r="L2425" s="20"/>
      <c r="M2425" s="20"/>
      <c r="N2425" s="39"/>
      <c r="O2425" s="20" t="s">
        <v>488</v>
      </c>
      <c r="P2425" s="20" t="s">
        <v>570</v>
      </c>
      <c r="Q2425" s="20" t="s">
        <v>1083</v>
      </c>
      <c r="R2425" s="20" t="s">
        <v>3039</v>
      </c>
      <c r="S2425" s="20">
        <v>30670226</v>
      </c>
      <c r="T2425" s="39"/>
      <c r="U2425" s="20"/>
      <c r="V2425" s="20"/>
      <c r="W2425" s="39"/>
      <c r="X2425" s="20"/>
      <c r="Y2425" s="20"/>
      <c r="Z2425" s="20"/>
      <c r="AA2425" s="39"/>
    </row>
    <row r="2426" spans="2:27" ht="15.75" customHeight="1">
      <c r="B2426" s="39"/>
      <c r="C2426" s="20"/>
      <c r="D2426" s="20"/>
      <c r="E2426" s="39"/>
      <c r="F2426" s="20"/>
      <c r="G2426" s="20"/>
      <c r="H2426" s="20"/>
      <c r="I2426" s="39"/>
      <c r="J2426" s="20"/>
      <c r="K2426" s="20"/>
      <c r="L2426" s="20"/>
      <c r="M2426" s="20"/>
      <c r="N2426" s="39"/>
      <c r="O2426" s="20" t="s">
        <v>488</v>
      </c>
      <c r="P2426" s="20" t="s">
        <v>570</v>
      </c>
      <c r="Q2426" s="20" t="s">
        <v>1083</v>
      </c>
      <c r="R2426" s="20" t="s">
        <v>3040</v>
      </c>
      <c r="S2426" s="20">
        <v>30670229</v>
      </c>
      <c r="T2426" s="39"/>
      <c r="U2426" s="20"/>
      <c r="V2426" s="20"/>
      <c r="W2426" s="39"/>
      <c r="X2426" s="20"/>
      <c r="Y2426" s="20"/>
      <c r="Z2426" s="20"/>
      <c r="AA2426" s="39"/>
    </row>
    <row r="2427" spans="2:27" ht="15.75" customHeight="1">
      <c r="B2427" s="39"/>
      <c r="C2427" s="20"/>
      <c r="D2427" s="20"/>
      <c r="E2427" s="39"/>
      <c r="F2427" s="20"/>
      <c r="G2427" s="20"/>
      <c r="H2427" s="20"/>
      <c r="I2427" s="39"/>
      <c r="J2427" s="20"/>
      <c r="K2427" s="20"/>
      <c r="L2427" s="20"/>
      <c r="M2427" s="20"/>
      <c r="N2427" s="39"/>
      <c r="O2427" s="20" t="s">
        <v>488</v>
      </c>
      <c r="P2427" s="20" t="s">
        <v>570</v>
      </c>
      <c r="Q2427" s="20" t="s">
        <v>1083</v>
      </c>
      <c r="R2427" s="20" t="s">
        <v>3041</v>
      </c>
      <c r="S2427" s="20">
        <v>30670231</v>
      </c>
      <c r="T2427" s="39"/>
      <c r="U2427" s="20"/>
      <c r="V2427" s="20"/>
      <c r="W2427" s="39"/>
      <c r="X2427" s="20"/>
      <c r="Y2427" s="20"/>
      <c r="Z2427" s="20"/>
      <c r="AA2427" s="39"/>
    </row>
    <row r="2428" spans="2:27" ht="15.75" customHeight="1">
      <c r="B2428" s="39"/>
      <c r="C2428" s="20"/>
      <c r="D2428" s="20"/>
      <c r="E2428" s="39"/>
      <c r="F2428" s="20"/>
      <c r="G2428" s="20"/>
      <c r="H2428" s="20"/>
      <c r="I2428" s="39"/>
      <c r="J2428" s="20"/>
      <c r="K2428" s="20"/>
      <c r="L2428" s="20"/>
      <c r="M2428" s="20"/>
      <c r="N2428" s="39"/>
      <c r="O2428" s="20" t="s">
        <v>488</v>
      </c>
      <c r="P2428" s="20" t="s">
        <v>570</v>
      </c>
      <c r="Q2428" s="20" t="s">
        <v>1083</v>
      </c>
      <c r="R2428" s="20" t="s">
        <v>1733</v>
      </c>
      <c r="S2428" s="20">
        <v>30670239</v>
      </c>
      <c r="T2428" s="39"/>
      <c r="U2428" s="20"/>
      <c r="V2428" s="20"/>
      <c r="W2428" s="39"/>
      <c r="X2428" s="20"/>
      <c r="Y2428" s="20"/>
      <c r="Z2428" s="20"/>
      <c r="AA2428" s="39"/>
    </row>
    <row r="2429" spans="2:27" ht="15.75" customHeight="1">
      <c r="B2429" s="39"/>
      <c r="C2429" s="20"/>
      <c r="D2429" s="20"/>
      <c r="E2429" s="39"/>
      <c r="F2429" s="20"/>
      <c r="G2429" s="20"/>
      <c r="H2429" s="20"/>
      <c r="I2429" s="39"/>
      <c r="J2429" s="20"/>
      <c r="K2429" s="20"/>
      <c r="L2429" s="20"/>
      <c r="M2429" s="20"/>
      <c r="N2429" s="39"/>
      <c r="O2429" s="20" t="s">
        <v>488</v>
      </c>
      <c r="P2429" s="20" t="s">
        <v>570</v>
      </c>
      <c r="Q2429" s="20" t="s">
        <v>1083</v>
      </c>
      <c r="R2429" s="20" t="s">
        <v>3042</v>
      </c>
      <c r="S2429" s="20">
        <v>30670247</v>
      </c>
      <c r="T2429" s="39"/>
      <c r="U2429" s="20"/>
      <c r="V2429" s="20"/>
      <c r="W2429" s="39"/>
      <c r="X2429" s="20"/>
      <c r="Y2429" s="20"/>
      <c r="Z2429" s="20"/>
      <c r="AA2429" s="39"/>
    </row>
    <row r="2430" spans="2:27" ht="15.75" customHeight="1">
      <c r="B2430" s="39"/>
      <c r="C2430" s="20"/>
      <c r="D2430" s="20"/>
      <c r="E2430" s="39"/>
      <c r="F2430" s="20"/>
      <c r="G2430" s="20"/>
      <c r="H2430" s="20"/>
      <c r="I2430" s="39"/>
      <c r="J2430" s="20"/>
      <c r="K2430" s="20"/>
      <c r="L2430" s="20"/>
      <c r="M2430" s="20"/>
      <c r="N2430" s="39"/>
      <c r="O2430" s="20" t="s">
        <v>488</v>
      </c>
      <c r="P2430" s="20" t="s">
        <v>570</v>
      </c>
      <c r="Q2430" s="20" t="s">
        <v>1083</v>
      </c>
      <c r="R2430" s="20" t="s">
        <v>3043</v>
      </c>
      <c r="S2430" s="20">
        <v>30670255</v>
      </c>
      <c r="T2430" s="39"/>
      <c r="U2430" s="20"/>
      <c r="V2430" s="20"/>
      <c r="W2430" s="39"/>
      <c r="X2430" s="20"/>
      <c r="Y2430" s="20"/>
      <c r="Z2430" s="20"/>
      <c r="AA2430" s="39"/>
    </row>
    <row r="2431" spans="2:27" ht="15.75" customHeight="1">
      <c r="B2431" s="39"/>
      <c r="C2431" s="20"/>
      <c r="D2431" s="20"/>
      <c r="E2431" s="39"/>
      <c r="F2431" s="20"/>
      <c r="G2431" s="20"/>
      <c r="H2431" s="20"/>
      <c r="I2431" s="39"/>
      <c r="J2431" s="20"/>
      <c r="K2431" s="20"/>
      <c r="L2431" s="20"/>
      <c r="M2431" s="20"/>
      <c r="N2431" s="39"/>
      <c r="O2431" s="20" t="s">
        <v>488</v>
      </c>
      <c r="P2431" s="20" t="s">
        <v>570</v>
      </c>
      <c r="Q2431" s="20" t="s">
        <v>1083</v>
      </c>
      <c r="R2431" s="20" t="s">
        <v>3044</v>
      </c>
      <c r="S2431" s="20">
        <v>30670263</v>
      </c>
      <c r="T2431" s="39"/>
      <c r="U2431" s="20"/>
      <c r="V2431" s="20"/>
      <c r="W2431" s="39"/>
      <c r="X2431" s="20"/>
      <c r="Y2431" s="20"/>
      <c r="Z2431" s="20"/>
      <c r="AA2431" s="39"/>
    </row>
    <row r="2432" spans="2:27" ht="15.75" customHeight="1">
      <c r="B2432" s="39"/>
      <c r="C2432" s="20"/>
      <c r="D2432" s="20"/>
      <c r="E2432" s="39"/>
      <c r="F2432" s="20"/>
      <c r="G2432" s="20"/>
      <c r="H2432" s="20"/>
      <c r="I2432" s="39"/>
      <c r="J2432" s="20"/>
      <c r="K2432" s="20"/>
      <c r="L2432" s="20"/>
      <c r="M2432" s="20"/>
      <c r="N2432" s="39"/>
      <c r="O2432" s="20" t="s">
        <v>488</v>
      </c>
      <c r="P2432" s="20" t="s">
        <v>570</v>
      </c>
      <c r="Q2432" s="20" t="s">
        <v>1083</v>
      </c>
      <c r="R2432" s="20" t="s">
        <v>2326</v>
      </c>
      <c r="S2432" s="20">
        <v>30670271</v>
      </c>
      <c r="T2432" s="39"/>
      <c r="U2432" s="20"/>
      <c r="V2432" s="20"/>
      <c r="W2432" s="39"/>
      <c r="X2432" s="20"/>
      <c r="Y2432" s="20"/>
      <c r="Z2432" s="20"/>
      <c r="AA2432" s="39"/>
    </row>
    <row r="2433" spans="2:27" ht="15.75" customHeight="1">
      <c r="B2433" s="39"/>
      <c r="C2433" s="20"/>
      <c r="D2433" s="20"/>
      <c r="E2433" s="39"/>
      <c r="F2433" s="20"/>
      <c r="G2433" s="20"/>
      <c r="H2433" s="20"/>
      <c r="I2433" s="39"/>
      <c r="J2433" s="20"/>
      <c r="K2433" s="20"/>
      <c r="L2433" s="20"/>
      <c r="M2433" s="20"/>
      <c r="N2433" s="39"/>
      <c r="O2433" s="20" t="s">
        <v>488</v>
      </c>
      <c r="P2433" s="20" t="s">
        <v>570</v>
      </c>
      <c r="Q2433" s="20" t="s">
        <v>1083</v>
      </c>
      <c r="R2433" s="20" t="s">
        <v>3045</v>
      </c>
      <c r="S2433" s="20">
        <v>30670279</v>
      </c>
      <c r="T2433" s="39"/>
      <c r="U2433" s="20"/>
      <c r="V2433" s="20"/>
      <c r="W2433" s="39"/>
      <c r="X2433" s="20"/>
      <c r="Y2433" s="20"/>
      <c r="Z2433" s="20"/>
      <c r="AA2433" s="39"/>
    </row>
    <row r="2434" spans="2:27" ht="15.75" customHeight="1">
      <c r="B2434" s="39"/>
      <c r="C2434" s="20"/>
      <c r="D2434" s="20"/>
      <c r="E2434" s="39"/>
      <c r="F2434" s="20"/>
      <c r="G2434" s="20"/>
      <c r="H2434" s="20"/>
      <c r="I2434" s="39"/>
      <c r="J2434" s="20"/>
      <c r="K2434" s="20"/>
      <c r="L2434" s="20"/>
      <c r="M2434" s="20"/>
      <c r="N2434" s="39"/>
      <c r="O2434" s="20" t="s">
        <v>488</v>
      </c>
      <c r="P2434" s="20" t="s">
        <v>570</v>
      </c>
      <c r="Q2434" s="20" t="s">
        <v>1083</v>
      </c>
      <c r="R2434" s="20" t="s">
        <v>3046</v>
      </c>
      <c r="S2434" s="20">
        <v>30670287</v>
      </c>
      <c r="T2434" s="39"/>
      <c r="U2434" s="20"/>
      <c r="V2434" s="20"/>
      <c r="W2434" s="39"/>
      <c r="X2434" s="20"/>
      <c r="Y2434" s="20"/>
      <c r="Z2434" s="20"/>
      <c r="AA2434" s="39"/>
    </row>
    <row r="2435" spans="2:27" ht="15.75" customHeight="1">
      <c r="B2435" s="39"/>
      <c r="C2435" s="20"/>
      <c r="D2435" s="20"/>
      <c r="E2435" s="39"/>
      <c r="F2435" s="20"/>
      <c r="G2435" s="20"/>
      <c r="H2435" s="20"/>
      <c r="I2435" s="39"/>
      <c r="J2435" s="20"/>
      <c r="K2435" s="20"/>
      <c r="L2435" s="20"/>
      <c r="M2435" s="20"/>
      <c r="N2435" s="39"/>
      <c r="O2435" s="20" t="s">
        <v>488</v>
      </c>
      <c r="P2435" s="20" t="s">
        <v>570</v>
      </c>
      <c r="Q2435" s="20" t="s">
        <v>1083</v>
      </c>
      <c r="R2435" s="20" t="s">
        <v>3047</v>
      </c>
      <c r="S2435" s="20">
        <v>30670294</v>
      </c>
      <c r="T2435" s="39"/>
      <c r="U2435" s="20"/>
      <c r="V2435" s="20"/>
      <c r="W2435" s="39"/>
      <c r="X2435" s="20"/>
      <c r="Y2435" s="20"/>
      <c r="Z2435" s="20"/>
      <c r="AA2435" s="39"/>
    </row>
    <row r="2436" spans="2:27" ht="15.75" customHeight="1">
      <c r="B2436" s="39"/>
      <c r="C2436" s="20"/>
      <c r="D2436" s="20"/>
      <c r="E2436" s="39"/>
      <c r="F2436" s="20"/>
      <c r="G2436" s="20"/>
      <c r="H2436" s="20"/>
      <c r="I2436" s="39"/>
      <c r="J2436" s="20"/>
      <c r="K2436" s="20"/>
      <c r="L2436" s="20"/>
      <c r="M2436" s="20"/>
      <c r="N2436" s="39"/>
      <c r="O2436" s="20" t="s">
        <v>488</v>
      </c>
      <c r="P2436" s="20" t="s">
        <v>570</v>
      </c>
      <c r="Q2436" s="20" t="s">
        <v>1084</v>
      </c>
      <c r="R2436" s="20" t="s">
        <v>1084</v>
      </c>
      <c r="S2436" s="20">
        <v>30670615</v>
      </c>
      <c r="T2436" s="39"/>
      <c r="U2436" s="20"/>
      <c r="V2436" s="20"/>
      <c r="W2436" s="39"/>
      <c r="X2436" s="20"/>
      <c r="Y2436" s="20"/>
      <c r="Z2436" s="20"/>
      <c r="AA2436" s="39"/>
    </row>
    <row r="2437" spans="2:27" ht="15.75" customHeight="1">
      <c r="B2437" s="39"/>
      <c r="C2437" s="20"/>
      <c r="D2437" s="20"/>
      <c r="E2437" s="39"/>
      <c r="F2437" s="20"/>
      <c r="G2437" s="20"/>
      <c r="H2437" s="20"/>
      <c r="I2437" s="39"/>
      <c r="J2437" s="20"/>
      <c r="K2437" s="20"/>
      <c r="L2437" s="20"/>
      <c r="M2437" s="20"/>
      <c r="N2437" s="39"/>
      <c r="O2437" s="20" t="s">
        <v>488</v>
      </c>
      <c r="P2437" s="20" t="s">
        <v>570</v>
      </c>
      <c r="Q2437" s="20" t="s">
        <v>1084</v>
      </c>
      <c r="R2437" s="20" t="s">
        <v>3048</v>
      </c>
      <c r="S2437" s="20">
        <v>30670631</v>
      </c>
      <c r="T2437" s="39"/>
      <c r="U2437" s="20"/>
      <c r="V2437" s="20"/>
      <c r="W2437" s="39"/>
      <c r="X2437" s="20"/>
      <c r="Y2437" s="20"/>
      <c r="Z2437" s="20"/>
      <c r="AA2437" s="39"/>
    </row>
    <row r="2438" spans="2:27" ht="15.75" customHeight="1">
      <c r="B2438" s="39"/>
      <c r="C2438" s="20"/>
      <c r="D2438" s="20"/>
      <c r="E2438" s="39"/>
      <c r="F2438" s="20"/>
      <c r="G2438" s="20"/>
      <c r="H2438" s="20"/>
      <c r="I2438" s="39"/>
      <c r="J2438" s="20"/>
      <c r="K2438" s="20"/>
      <c r="L2438" s="20"/>
      <c r="M2438" s="20"/>
      <c r="N2438" s="39"/>
      <c r="O2438" s="20" t="s">
        <v>488</v>
      </c>
      <c r="P2438" s="20" t="s">
        <v>570</v>
      </c>
      <c r="Q2438" s="20" t="s">
        <v>1084</v>
      </c>
      <c r="R2438" s="20" t="s">
        <v>3049</v>
      </c>
      <c r="S2438" s="20">
        <v>30670699</v>
      </c>
      <c r="T2438" s="39"/>
      <c r="U2438" s="20"/>
      <c r="V2438" s="20"/>
      <c r="W2438" s="39"/>
      <c r="X2438" s="20"/>
      <c r="Y2438" s="20"/>
      <c r="Z2438" s="20"/>
      <c r="AA2438" s="39"/>
    </row>
    <row r="2439" spans="2:27" ht="15.75" customHeight="1">
      <c r="B2439" s="39"/>
      <c r="C2439" s="20"/>
      <c r="D2439" s="20"/>
      <c r="E2439" s="39"/>
      <c r="F2439" s="20"/>
      <c r="G2439" s="20"/>
      <c r="H2439" s="20"/>
      <c r="I2439" s="39"/>
      <c r="J2439" s="20"/>
      <c r="K2439" s="20"/>
      <c r="L2439" s="20"/>
      <c r="M2439" s="20"/>
      <c r="N2439" s="39"/>
      <c r="O2439" s="20" t="s">
        <v>488</v>
      </c>
      <c r="P2439" s="20" t="s">
        <v>570</v>
      </c>
      <c r="Q2439" s="20" t="s">
        <v>1084</v>
      </c>
      <c r="R2439" s="20" t="s">
        <v>3050</v>
      </c>
      <c r="S2439" s="20">
        <v>30670647</v>
      </c>
      <c r="T2439" s="39"/>
      <c r="U2439" s="20"/>
      <c r="V2439" s="20"/>
      <c r="W2439" s="39"/>
      <c r="X2439" s="20"/>
      <c r="Y2439" s="20"/>
      <c r="Z2439" s="20"/>
      <c r="AA2439" s="39"/>
    </row>
    <row r="2440" spans="2:27" ht="15.75" customHeight="1">
      <c r="B2440" s="39"/>
      <c r="C2440" s="20"/>
      <c r="D2440" s="20"/>
      <c r="E2440" s="39"/>
      <c r="F2440" s="20"/>
      <c r="G2440" s="20"/>
      <c r="H2440" s="20"/>
      <c r="I2440" s="39"/>
      <c r="J2440" s="20"/>
      <c r="K2440" s="20"/>
      <c r="L2440" s="20"/>
      <c r="M2440" s="20"/>
      <c r="N2440" s="39"/>
      <c r="O2440" s="20" t="s">
        <v>488</v>
      </c>
      <c r="P2440" s="20" t="s">
        <v>570</v>
      </c>
      <c r="Q2440" s="20" t="s">
        <v>1084</v>
      </c>
      <c r="R2440" s="20" t="s">
        <v>997</v>
      </c>
      <c r="S2440" s="20">
        <v>30670663</v>
      </c>
      <c r="T2440" s="39"/>
      <c r="U2440" s="20"/>
      <c r="V2440" s="20"/>
      <c r="W2440" s="39"/>
      <c r="X2440" s="20"/>
      <c r="Y2440" s="20"/>
      <c r="Z2440" s="20"/>
      <c r="AA2440" s="39"/>
    </row>
    <row r="2441" spans="2:27" ht="15.75" customHeight="1">
      <c r="B2441" s="39"/>
      <c r="C2441" s="20"/>
      <c r="D2441" s="20"/>
      <c r="E2441" s="39"/>
      <c r="F2441" s="20"/>
      <c r="G2441" s="20"/>
      <c r="H2441" s="20"/>
      <c r="I2441" s="39"/>
      <c r="J2441" s="20"/>
      <c r="K2441" s="20"/>
      <c r="L2441" s="20"/>
      <c r="M2441" s="20"/>
      <c r="N2441" s="39"/>
      <c r="O2441" s="20" t="s">
        <v>488</v>
      </c>
      <c r="P2441" s="20" t="s">
        <v>570</v>
      </c>
      <c r="Q2441" s="20" t="s">
        <v>1084</v>
      </c>
      <c r="R2441" s="20" t="s">
        <v>1828</v>
      </c>
      <c r="S2441" s="20">
        <v>30670679</v>
      </c>
      <c r="T2441" s="39"/>
      <c r="U2441" s="20"/>
      <c r="V2441" s="20"/>
      <c r="W2441" s="39"/>
      <c r="X2441" s="20"/>
      <c r="Y2441" s="20"/>
      <c r="Z2441" s="20"/>
      <c r="AA2441" s="39"/>
    </row>
    <row r="2442" spans="2:27" ht="15.75" customHeight="1">
      <c r="B2442" s="39"/>
      <c r="C2442" s="20"/>
      <c r="D2442" s="20"/>
      <c r="E2442" s="39"/>
      <c r="F2442" s="20"/>
      <c r="G2442" s="20"/>
      <c r="H2442" s="20"/>
      <c r="I2442" s="39"/>
      <c r="J2442" s="20"/>
      <c r="K2442" s="20"/>
      <c r="L2442" s="20"/>
      <c r="M2442" s="20"/>
      <c r="N2442" s="39"/>
      <c r="O2442" s="20" t="s">
        <v>488</v>
      </c>
      <c r="P2442" s="20" t="s">
        <v>570</v>
      </c>
      <c r="Q2442" s="20" t="s">
        <v>888</v>
      </c>
      <c r="R2442" s="20" t="s">
        <v>3051</v>
      </c>
      <c r="S2442" s="20">
        <v>30261293</v>
      </c>
      <c r="T2442" s="39"/>
      <c r="U2442" s="20"/>
      <c r="V2442" s="20"/>
      <c r="W2442" s="39"/>
      <c r="X2442" s="20"/>
      <c r="Y2442" s="20"/>
      <c r="Z2442" s="20"/>
      <c r="AA2442" s="39"/>
    </row>
    <row r="2443" spans="2:27" ht="15.75" customHeight="1">
      <c r="B2443" s="39"/>
      <c r="C2443" s="20"/>
      <c r="D2443" s="20"/>
      <c r="E2443" s="39"/>
      <c r="F2443" s="20"/>
      <c r="G2443" s="20"/>
      <c r="H2443" s="20"/>
      <c r="I2443" s="39"/>
      <c r="J2443" s="20"/>
      <c r="K2443" s="20"/>
      <c r="L2443" s="20"/>
      <c r="M2443" s="20"/>
      <c r="N2443" s="39"/>
      <c r="O2443" s="20" t="s">
        <v>488</v>
      </c>
      <c r="P2443" s="20" t="s">
        <v>570</v>
      </c>
      <c r="Q2443" s="20" t="s">
        <v>1086</v>
      </c>
      <c r="R2443" s="20" t="s">
        <v>3052</v>
      </c>
      <c r="S2443" s="20">
        <v>30675820</v>
      </c>
      <c r="T2443" s="39"/>
      <c r="U2443" s="20"/>
      <c r="V2443" s="20"/>
      <c r="W2443" s="39"/>
      <c r="X2443" s="20"/>
      <c r="Y2443" s="20"/>
      <c r="Z2443" s="20"/>
      <c r="AA2443" s="39"/>
    </row>
    <row r="2444" spans="2:27" ht="15.75" customHeight="1">
      <c r="B2444" s="39"/>
      <c r="C2444" s="20"/>
      <c r="D2444" s="20"/>
      <c r="E2444" s="39"/>
      <c r="F2444" s="20"/>
      <c r="G2444" s="20"/>
      <c r="H2444" s="20"/>
      <c r="I2444" s="39"/>
      <c r="J2444" s="20"/>
      <c r="K2444" s="20"/>
      <c r="L2444" s="20"/>
      <c r="M2444" s="20"/>
      <c r="N2444" s="39"/>
      <c r="O2444" s="20" t="s">
        <v>488</v>
      </c>
      <c r="P2444" s="20" t="s">
        <v>570</v>
      </c>
      <c r="Q2444" s="20" t="s">
        <v>1086</v>
      </c>
      <c r="R2444" s="20" t="s">
        <v>3053</v>
      </c>
      <c r="S2444" s="20">
        <v>30675825</v>
      </c>
      <c r="T2444" s="39"/>
      <c r="U2444" s="20"/>
      <c r="V2444" s="20"/>
      <c r="W2444" s="39"/>
      <c r="X2444" s="20"/>
      <c r="Y2444" s="20"/>
      <c r="Z2444" s="20"/>
      <c r="AA2444" s="39"/>
    </row>
    <row r="2445" spans="2:27" ht="15.75" customHeight="1">
      <c r="B2445" s="39"/>
      <c r="C2445" s="20"/>
      <c r="D2445" s="20"/>
      <c r="E2445" s="39"/>
      <c r="F2445" s="20"/>
      <c r="G2445" s="20"/>
      <c r="H2445" s="20"/>
      <c r="I2445" s="39"/>
      <c r="J2445" s="20"/>
      <c r="K2445" s="20"/>
      <c r="L2445" s="20"/>
      <c r="M2445" s="20"/>
      <c r="N2445" s="39"/>
      <c r="O2445" s="20" t="s">
        <v>488</v>
      </c>
      <c r="P2445" s="20" t="s">
        <v>570</v>
      </c>
      <c r="Q2445" s="20" t="s">
        <v>1086</v>
      </c>
      <c r="R2445" s="20" t="s">
        <v>2756</v>
      </c>
      <c r="S2445" s="20">
        <v>30675831</v>
      </c>
      <c r="T2445" s="39"/>
      <c r="U2445" s="20"/>
      <c r="V2445" s="20"/>
      <c r="W2445" s="39"/>
      <c r="X2445" s="20"/>
      <c r="Y2445" s="20"/>
      <c r="Z2445" s="20"/>
      <c r="AA2445" s="39"/>
    </row>
    <row r="2446" spans="2:27" ht="15.75" customHeight="1">
      <c r="B2446" s="39"/>
      <c r="C2446" s="20"/>
      <c r="D2446" s="20"/>
      <c r="E2446" s="39"/>
      <c r="F2446" s="20"/>
      <c r="G2446" s="20"/>
      <c r="H2446" s="20"/>
      <c r="I2446" s="39"/>
      <c r="J2446" s="20"/>
      <c r="K2446" s="20"/>
      <c r="L2446" s="20"/>
      <c r="M2446" s="20"/>
      <c r="N2446" s="39"/>
      <c r="O2446" s="20" t="s">
        <v>488</v>
      </c>
      <c r="P2446" s="20" t="s">
        <v>570</v>
      </c>
      <c r="Q2446" s="20" t="s">
        <v>1086</v>
      </c>
      <c r="R2446" s="20" t="s">
        <v>3054</v>
      </c>
      <c r="S2446" s="20">
        <v>30675837</v>
      </c>
      <c r="T2446" s="39"/>
      <c r="U2446" s="20"/>
      <c r="V2446" s="20"/>
      <c r="W2446" s="39"/>
      <c r="X2446" s="20"/>
      <c r="Y2446" s="20"/>
      <c r="Z2446" s="20"/>
      <c r="AA2446" s="39"/>
    </row>
    <row r="2447" spans="2:27" ht="15.75" customHeight="1">
      <c r="B2447" s="39"/>
      <c r="C2447" s="20"/>
      <c r="D2447" s="20"/>
      <c r="E2447" s="39"/>
      <c r="F2447" s="20"/>
      <c r="G2447" s="20"/>
      <c r="H2447" s="20"/>
      <c r="I2447" s="39"/>
      <c r="J2447" s="20"/>
      <c r="K2447" s="20"/>
      <c r="L2447" s="20"/>
      <c r="M2447" s="20"/>
      <c r="N2447" s="39"/>
      <c r="O2447" s="20" t="s">
        <v>488</v>
      </c>
      <c r="P2447" s="20" t="s">
        <v>570</v>
      </c>
      <c r="Q2447" s="20" t="s">
        <v>1086</v>
      </c>
      <c r="R2447" s="20" t="s">
        <v>3055</v>
      </c>
      <c r="S2447" s="20">
        <v>30675847</v>
      </c>
      <c r="T2447" s="39"/>
      <c r="U2447" s="20"/>
      <c r="V2447" s="20"/>
      <c r="W2447" s="39"/>
      <c r="X2447" s="20"/>
      <c r="Y2447" s="20"/>
      <c r="Z2447" s="20"/>
      <c r="AA2447" s="39"/>
    </row>
    <row r="2448" spans="2:27" ht="15.75" customHeight="1">
      <c r="B2448" s="39"/>
      <c r="C2448" s="20"/>
      <c r="D2448" s="20"/>
      <c r="E2448" s="39"/>
      <c r="F2448" s="20"/>
      <c r="G2448" s="20"/>
      <c r="H2448" s="20"/>
      <c r="I2448" s="39"/>
      <c r="J2448" s="20"/>
      <c r="K2448" s="20"/>
      <c r="L2448" s="20"/>
      <c r="M2448" s="20"/>
      <c r="N2448" s="39"/>
      <c r="O2448" s="20" t="s">
        <v>488</v>
      </c>
      <c r="P2448" s="20" t="s">
        <v>570</v>
      </c>
      <c r="Q2448" s="20" t="s">
        <v>1086</v>
      </c>
      <c r="R2448" s="20" t="s">
        <v>764</v>
      </c>
      <c r="S2448" s="20">
        <v>30675863</v>
      </c>
      <c r="T2448" s="39"/>
      <c r="U2448" s="20"/>
      <c r="V2448" s="20"/>
      <c r="W2448" s="39"/>
      <c r="X2448" s="20"/>
      <c r="Y2448" s="20"/>
      <c r="Z2448" s="20"/>
      <c r="AA2448" s="39"/>
    </row>
    <row r="2449" spans="2:27" ht="15.75" customHeight="1">
      <c r="B2449" s="39"/>
      <c r="C2449" s="20"/>
      <c r="D2449" s="20"/>
      <c r="E2449" s="39"/>
      <c r="F2449" s="20"/>
      <c r="G2449" s="20"/>
      <c r="H2449" s="20"/>
      <c r="I2449" s="39"/>
      <c r="J2449" s="20"/>
      <c r="K2449" s="20"/>
      <c r="L2449" s="20"/>
      <c r="M2449" s="20"/>
      <c r="N2449" s="39"/>
      <c r="O2449" s="20" t="s">
        <v>488</v>
      </c>
      <c r="P2449" s="20" t="s">
        <v>570</v>
      </c>
      <c r="Q2449" s="20" t="s">
        <v>1086</v>
      </c>
      <c r="R2449" s="20" t="s">
        <v>2167</v>
      </c>
      <c r="S2449" s="20">
        <v>30675879</v>
      </c>
      <c r="T2449" s="39"/>
      <c r="U2449" s="20"/>
      <c r="V2449" s="20"/>
      <c r="W2449" s="39"/>
      <c r="X2449" s="20"/>
      <c r="Y2449" s="20"/>
      <c r="Z2449" s="20"/>
      <c r="AA2449" s="39"/>
    </row>
    <row r="2450" spans="2:27" ht="15.75" customHeight="1">
      <c r="B2450" s="39"/>
      <c r="C2450" s="20"/>
      <c r="D2450" s="20"/>
      <c r="E2450" s="39"/>
      <c r="F2450" s="20"/>
      <c r="G2450" s="20"/>
      <c r="H2450" s="20"/>
      <c r="I2450" s="39"/>
      <c r="J2450" s="20"/>
      <c r="K2450" s="20"/>
      <c r="L2450" s="20"/>
      <c r="M2450" s="20"/>
      <c r="N2450" s="39"/>
      <c r="O2450" s="20" t="s">
        <v>488</v>
      </c>
      <c r="P2450" s="20" t="s">
        <v>570</v>
      </c>
      <c r="Q2450" s="20" t="s">
        <v>1086</v>
      </c>
      <c r="R2450" s="20" t="s">
        <v>3056</v>
      </c>
      <c r="S2450" s="20">
        <v>30675899</v>
      </c>
      <c r="T2450" s="39"/>
      <c r="U2450" s="20"/>
      <c r="V2450" s="20"/>
      <c r="W2450" s="39"/>
      <c r="X2450" s="20"/>
      <c r="Y2450" s="20"/>
      <c r="Z2450" s="20"/>
      <c r="AA2450" s="39"/>
    </row>
    <row r="2451" spans="2:27" ht="15.75" customHeight="1">
      <c r="B2451" s="39"/>
      <c r="C2451" s="20"/>
      <c r="D2451" s="20"/>
      <c r="E2451" s="39"/>
      <c r="F2451" s="20"/>
      <c r="G2451" s="20"/>
      <c r="H2451" s="20"/>
      <c r="I2451" s="39"/>
      <c r="J2451" s="20"/>
      <c r="K2451" s="20"/>
      <c r="L2451" s="20"/>
      <c r="M2451" s="20"/>
      <c r="N2451" s="39"/>
      <c r="O2451" s="20" t="s">
        <v>488</v>
      </c>
      <c r="P2451" s="20" t="s">
        <v>570</v>
      </c>
      <c r="Q2451" s="20" t="s">
        <v>1086</v>
      </c>
      <c r="R2451" s="20" t="s">
        <v>3057</v>
      </c>
      <c r="S2451" s="20">
        <v>30675800</v>
      </c>
      <c r="T2451" s="39"/>
      <c r="U2451" s="20"/>
      <c r="V2451" s="20"/>
      <c r="W2451" s="39"/>
      <c r="X2451" s="20"/>
      <c r="Y2451" s="20"/>
      <c r="Z2451" s="20"/>
      <c r="AA2451" s="39"/>
    </row>
    <row r="2452" spans="2:27" ht="15.75" customHeight="1">
      <c r="B2452" s="39"/>
      <c r="C2452" s="20"/>
      <c r="D2452" s="20"/>
      <c r="E2452" s="39"/>
      <c r="F2452" s="20"/>
      <c r="G2452" s="20"/>
      <c r="H2452" s="20"/>
      <c r="I2452" s="39"/>
      <c r="J2452" s="20"/>
      <c r="K2452" s="20"/>
      <c r="L2452" s="20"/>
      <c r="M2452" s="20"/>
      <c r="N2452" s="39"/>
      <c r="O2452" s="20" t="s">
        <v>488</v>
      </c>
      <c r="P2452" s="20" t="s">
        <v>570</v>
      </c>
      <c r="Q2452" s="20" t="s">
        <v>1088</v>
      </c>
      <c r="R2452" s="20" t="s">
        <v>3058</v>
      </c>
      <c r="S2452" s="20">
        <v>30676822</v>
      </c>
      <c r="T2452" s="39"/>
      <c r="U2452" s="20"/>
      <c r="V2452" s="20"/>
      <c r="W2452" s="39"/>
      <c r="X2452" s="20"/>
      <c r="Y2452" s="20"/>
      <c r="Z2452" s="20"/>
      <c r="AA2452" s="39"/>
    </row>
    <row r="2453" spans="2:27" ht="15.75" customHeight="1">
      <c r="B2453" s="39"/>
      <c r="C2453" s="20"/>
      <c r="D2453" s="20"/>
      <c r="E2453" s="39"/>
      <c r="F2453" s="20"/>
      <c r="G2453" s="20"/>
      <c r="H2453" s="20"/>
      <c r="I2453" s="39"/>
      <c r="J2453" s="20"/>
      <c r="K2453" s="20"/>
      <c r="L2453" s="20"/>
      <c r="M2453" s="20"/>
      <c r="N2453" s="39"/>
      <c r="O2453" s="20" t="s">
        <v>488</v>
      </c>
      <c r="P2453" s="20" t="s">
        <v>570</v>
      </c>
      <c r="Q2453" s="20" t="s">
        <v>1088</v>
      </c>
      <c r="R2453" s="20" t="s">
        <v>3059</v>
      </c>
      <c r="S2453" s="20">
        <v>30676825</v>
      </c>
      <c r="T2453" s="39"/>
      <c r="U2453" s="20"/>
      <c r="V2453" s="20"/>
      <c r="W2453" s="39"/>
      <c r="X2453" s="20"/>
      <c r="Y2453" s="20"/>
      <c r="Z2453" s="20"/>
      <c r="AA2453" s="39"/>
    </row>
    <row r="2454" spans="2:27" ht="15.75" customHeight="1">
      <c r="B2454" s="39"/>
      <c r="C2454" s="20"/>
      <c r="D2454" s="20"/>
      <c r="E2454" s="39"/>
      <c r="F2454" s="20"/>
      <c r="G2454" s="20"/>
      <c r="H2454" s="20"/>
      <c r="I2454" s="39"/>
      <c r="J2454" s="20"/>
      <c r="K2454" s="20"/>
      <c r="L2454" s="20"/>
      <c r="M2454" s="20"/>
      <c r="N2454" s="39"/>
      <c r="O2454" s="20" t="s">
        <v>488</v>
      </c>
      <c r="P2454" s="20" t="s">
        <v>570</v>
      </c>
      <c r="Q2454" s="20" t="s">
        <v>1088</v>
      </c>
      <c r="R2454" s="20" t="s">
        <v>3060</v>
      </c>
      <c r="S2454" s="20">
        <v>30676831</v>
      </c>
      <c r="T2454" s="39"/>
      <c r="U2454" s="20"/>
      <c r="V2454" s="20"/>
      <c r="W2454" s="39"/>
      <c r="X2454" s="20"/>
      <c r="Y2454" s="20"/>
      <c r="Z2454" s="20"/>
      <c r="AA2454" s="39"/>
    </row>
    <row r="2455" spans="2:27" ht="15.75" customHeight="1">
      <c r="B2455" s="39"/>
      <c r="C2455" s="20"/>
      <c r="D2455" s="20"/>
      <c r="E2455" s="39"/>
      <c r="F2455" s="20"/>
      <c r="G2455" s="20"/>
      <c r="H2455" s="20"/>
      <c r="I2455" s="39"/>
      <c r="J2455" s="20"/>
      <c r="K2455" s="20"/>
      <c r="L2455" s="20"/>
      <c r="M2455" s="20"/>
      <c r="N2455" s="39"/>
      <c r="O2455" s="20" t="s">
        <v>488</v>
      </c>
      <c r="P2455" s="20" t="s">
        <v>570</v>
      </c>
      <c r="Q2455" s="20" t="s">
        <v>1088</v>
      </c>
      <c r="R2455" s="20" t="s">
        <v>3061</v>
      </c>
      <c r="S2455" s="20">
        <v>30676839</v>
      </c>
      <c r="T2455" s="39"/>
      <c r="U2455" s="20"/>
      <c r="V2455" s="20"/>
      <c r="W2455" s="39"/>
      <c r="X2455" s="20"/>
      <c r="Y2455" s="20"/>
      <c r="Z2455" s="20"/>
      <c r="AA2455" s="39"/>
    </row>
    <row r="2456" spans="2:27" ht="15.75" customHeight="1">
      <c r="B2456" s="39"/>
      <c r="C2456" s="20"/>
      <c r="D2456" s="20"/>
      <c r="E2456" s="39"/>
      <c r="F2456" s="20"/>
      <c r="G2456" s="20"/>
      <c r="H2456" s="20"/>
      <c r="I2456" s="39"/>
      <c r="J2456" s="20"/>
      <c r="K2456" s="20"/>
      <c r="L2456" s="20"/>
      <c r="M2456" s="20"/>
      <c r="N2456" s="39"/>
      <c r="O2456" s="20" t="s">
        <v>488</v>
      </c>
      <c r="P2456" s="20" t="s">
        <v>570</v>
      </c>
      <c r="Q2456" s="20" t="s">
        <v>1088</v>
      </c>
      <c r="R2456" s="20" t="s">
        <v>3062</v>
      </c>
      <c r="S2456" s="20">
        <v>30676800</v>
      </c>
      <c r="T2456" s="39"/>
      <c r="U2456" s="20"/>
      <c r="V2456" s="20"/>
      <c r="W2456" s="39"/>
      <c r="X2456" s="20"/>
      <c r="Y2456" s="20"/>
      <c r="Z2456" s="20"/>
      <c r="AA2456" s="39"/>
    </row>
    <row r="2457" spans="2:27" ht="15.75" customHeight="1">
      <c r="B2457" s="39"/>
      <c r="C2457" s="20"/>
      <c r="D2457" s="20"/>
      <c r="E2457" s="39"/>
      <c r="F2457" s="20"/>
      <c r="G2457" s="20"/>
      <c r="H2457" s="20"/>
      <c r="I2457" s="39"/>
      <c r="J2457" s="20"/>
      <c r="K2457" s="20"/>
      <c r="L2457" s="20"/>
      <c r="M2457" s="20"/>
      <c r="N2457" s="39"/>
      <c r="O2457" s="20" t="s">
        <v>488</v>
      </c>
      <c r="P2457" s="20" t="s">
        <v>570</v>
      </c>
      <c r="Q2457" s="20" t="s">
        <v>1088</v>
      </c>
      <c r="R2457" s="20" t="s">
        <v>3063</v>
      </c>
      <c r="S2457" s="20">
        <v>30676855</v>
      </c>
      <c r="T2457" s="39"/>
      <c r="U2457" s="20"/>
      <c r="V2457" s="20"/>
      <c r="W2457" s="39"/>
      <c r="X2457" s="20"/>
      <c r="Y2457" s="20"/>
      <c r="Z2457" s="20"/>
      <c r="AA2457" s="39"/>
    </row>
    <row r="2458" spans="2:27" ht="15.75" customHeight="1">
      <c r="B2458" s="39"/>
      <c r="C2458" s="20"/>
      <c r="D2458" s="20"/>
      <c r="E2458" s="39"/>
      <c r="F2458" s="20"/>
      <c r="G2458" s="20"/>
      <c r="H2458" s="20"/>
      <c r="I2458" s="39"/>
      <c r="J2458" s="20"/>
      <c r="K2458" s="20"/>
      <c r="L2458" s="20"/>
      <c r="M2458" s="20"/>
      <c r="N2458" s="39"/>
      <c r="O2458" s="20" t="s">
        <v>488</v>
      </c>
      <c r="P2458" s="20" t="s">
        <v>570</v>
      </c>
      <c r="Q2458" s="20" t="s">
        <v>1088</v>
      </c>
      <c r="R2458" s="20" t="s">
        <v>3064</v>
      </c>
      <c r="S2458" s="20">
        <v>30676863</v>
      </c>
      <c r="T2458" s="39"/>
      <c r="U2458" s="20"/>
      <c r="V2458" s="20"/>
      <c r="W2458" s="39"/>
      <c r="X2458" s="20"/>
      <c r="Y2458" s="20"/>
      <c r="Z2458" s="20"/>
      <c r="AA2458" s="39"/>
    </row>
    <row r="2459" spans="2:27" ht="15.75" customHeight="1">
      <c r="B2459" s="39"/>
      <c r="C2459" s="20"/>
      <c r="D2459" s="20"/>
      <c r="E2459" s="39"/>
      <c r="F2459" s="20"/>
      <c r="G2459" s="20"/>
      <c r="H2459" s="20"/>
      <c r="I2459" s="39"/>
      <c r="J2459" s="20"/>
      <c r="K2459" s="20"/>
      <c r="L2459" s="20"/>
      <c r="M2459" s="20"/>
      <c r="N2459" s="39"/>
      <c r="O2459" s="20" t="s">
        <v>488</v>
      </c>
      <c r="P2459" s="20" t="s">
        <v>570</v>
      </c>
      <c r="Q2459" s="20" t="s">
        <v>1088</v>
      </c>
      <c r="R2459" s="20" t="s">
        <v>3065</v>
      </c>
      <c r="S2459" s="20">
        <v>30676899</v>
      </c>
      <c r="T2459" s="39"/>
      <c r="U2459" s="20"/>
      <c r="V2459" s="20"/>
      <c r="W2459" s="39"/>
      <c r="X2459" s="20"/>
      <c r="Y2459" s="20"/>
      <c r="Z2459" s="20"/>
      <c r="AA2459" s="39"/>
    </row>
    <row r="2460" spans="2:27" ht="15.75" customHeight="1">
      <c r="B2460" s="39"/>
      <c r="C2460" s="20"/>
      <c r="D2460" s="20"/>
      <c r="E2460" s="39"/>
      <c r="F2460" s="20"/>
      <c r="G2460" s="20"/>
      <c r="H2460" s="20"/>
      <c r="I2460" s="39"/>
      <c r="J2460" s="20"/>
      <c r="K2460" s="20"/>
      <c r="L2460" s="20"/>
      <c r="M2460" s="20"/>
      <c r="N2460" s="39"/>
      <c r="O2460" s="20" t="s">
        <v>488</v>
      </c>
      <c r="P2460" s="20" t="s">
        <v>570</v>
      </c>
      <c r="Q2460" s="20" t="s">
        <v>1090</v>
      </c>
      <c r="R2460" s="20" t="s">
        <v>3066</v>
      </c>
      <c r="S2460" s="20">
        <v>30670424</v>
      </c>
      <c r="T2460" s="39"/>
      <c r="U2460" s="20"/>
      <c r="V2460" s="20"/>
      <c r="W2460" s="39"/>
      <c r="X2460" s="20"/>
      <c r="Y2460" s="20"/>
      <c r="Z2460" s="20"/>
      <c r="AA2460" s="39"/>
    </row>
    <row r="2461" spans="2:27" ht="15.75" customHeight="1">
      <c r="B2461" s="39"/>
      <c r="C2461" s="20"/>
      <c r="D2461" s="20"/>
      <c r="E2461" s="39"/>
      <c r="F2461" s="20"/>
      <c r="G2461" s="20"/>
      <c r="H2461" s="20"/>
      <c r="I2461" s="39"/>
      <c r="J2461" s="20"/>
      <c r="K2461" s="20"/>
      <c r="L2461" s="20"/>
      <c r="M2461" s="20"/>
      <c r="N2461" s="39"/>
      <c r="O2461" s="20" t="s">
        <v>488</v>
      </c>
      <c r="P2461" s="20" t="s">
        <v>570</v>
      </c>
      <c r="Q2461" s="20" t="s">
        <v>1090</v>
      </c>
      <c r="R2461" s="20" t="s">
        <v>3067</v>
      </c>
      <c r="S2461" s="20">
        <v>30670427</v>
      </c>
      <c r="T2461" s="39"/>
      <c r="U2461" s="20"/>
      <c r="V2461" s="20"/>
      <c r="W2461" s="39"/>
      <c r="X2461" s="20"/>
      <c r="Y2461" s="20"/>
      <c r="Z2461" s="20"/>
      <c r="AA2461" s="39"/>
    </row>
    <row r="2462" spans="2:27" ht="15.75" customHeight="1">
      <c r="B2462" s="39"/>
      <c r="C2462" s="20"/>
      <c r="D2462" s="20"/>
      <c r="E2462" s="39"/>
      <c r="F2462" s="20"/>
      <c r="G2462" s="20"/>
      <c r="H2462" s="20"/>
      <c r="I2462" s="39"/>
      <c r="J2462" s="20"/>
      <c r="K2462" s="20"/>
      <c r="L2462" s="20"/>
      <c r="M2462" s="20"/>
      <c r="N2462" s="39"/>
      <c r="O2462" s="20" t="s">
        <v>488</v>
      </c>
      <c r="P2462" s="20" t="s">
        <v>570</v>
      </c>
      <c r="Q2462" s="20" t="s">
        <v>1090</v>
      </c>
      <c r="R2462" s="20" t="s">
        <v>3068</v>
      </c>
      <c r="S2462" s="20">
        <v>30670434</v>
      </c>
      <c r="T2462" s="39"/>
      <c r="U2462" s="20"/>
      <c r="V2462" s="20"/>
      <c r="W2462" s="39"/>
      <c r="X2462" s="20"/>
      <c r="Y2462" s="20"/>
      <c r="Z2462" s="20"/>
      <c r="AA2462" s="39"/>
    </row>
    <row r="2463" spans="2:27" ht="15.75" customHeight="1">
      <c r="B2463" s="39"/>
      <c r="C2463" s="20"/>
      <c r="D2463" s="20"/>
      <c r="E2463" s="39"/>
      <c r="F2463" s="20"/>
      <c r="G2463" s="20"/>
      <c r="H2463" s="20"/>
      <c r="I2463" s="39"/>
      <c r="J2463" s="20"/>
      <c r="K2463" s="20"/>
      <c r="L2463" s="20"/>
      <c r="M2463" s="20"/>
      <c r="N2463" s="39"/>
      <c r="O2463" s="20" t="s">
        <v>488</v>
      </c>
      <c r="P2463" s="20" t="s">
        <v>570</v>
      </c>
      <c r="Q2463" s="20" t="s">
        <v>1090</v>
      </c>
      <c r="R2463" s="20" t="s">
        <v>3069</v>
      </c>
      <c r="S2463" s="20">
        <v>30670443</v>
      </c>
      <c r="T2463" s="39"/>
      <c r="U2463" s="20"/>
      <c r="V2463" s="20"/>
      <c r="W2463" s="39"/>
      <c r="X2463" s="20"/>
      <c r="Y2463" s="20"/>
      <c r="Z2463" s="20"/>
      <c r="AA2463" s="39"/>
    </row>
    <row r="2464" spans="2:27" ht="15.75" customHeight="1">
      <c r="B2464" s="39"/>
      <c r="C2464" s="20"/>
      <c r="D2464" s="20"/>
      <c r="E2464" s="39"/>
      <c r="F2464" s="20"/>
      <c r="G2464" s="20"/>
      <c r="H2464" s="20"/>
      <c r="I2464" s="39"/>
      <c r="J2464" s="20"/>
      <c r="K2464" s="20"/>
      <c r="L2464" s="20"/>
      <c r="M2464" s="20"/>
      <c r="N2464" s="39"/>
      <c r="O2464" s="20" t="s">
        <v>488</v>
      </c>
      <c r="P2464" s="20" t="s">
        <v>570</v>
      </c>
      <c r="Q2464" s="20" t="s">
        <v>1090</v>
      </c>
      <c r="R2464" s="20" t="s">
        <v>3070</v>
      </c>
      <c r="S2464" s="20">
        <v>30670451</v>
      </c>
      <c r="T2464" s="39"/>
      <c r="U2464" s="20"/>
      <c r="V2464" s="20"/>
      <c r="W2464" s="39"/>
      <c r="X2464" s="20"/>
      <c r="Y2464" s="20"/>
      <c r="Z2464" s="20"/>
      <c r="AA2464" s="39"/>
    </row>
    <row r="2465" spans="2:27" ht="15.75" customHeight="1">
      <c r="B2465" s="39"/>
      <c r="C2465" s="20"/>
      <c r="D2465" s="20"/>
      <c r="E2465" s="39"/>
      <c r="F2465" s="20"/>
      <c r="G2465" s="20"/>
      <c r="H2465" s="20"/>
      <c r="I2465" s="39"/>
      <c r="J2465" s="20"/>
      <c r="K2465" s="20"/>
      <c r="L2465" s="20"/>
      <c r="M2465" s="20"/>
      <c r="N2465" s="39"/>
      <c r="O2465" s="20" t="s">
        <v>488</v>
      </c>
      <c r="P2465" s="20" t="s">
        <v>570</v>
      </c>
      <c r="Q2465" s="20" t="s">
        <v>1090</v>
      </c>
      <c r="R2465" s="20" t="s">
        <v>1560</v>
      </c>
      <c r="S2465" s="20">
        <v>30670460</v>
      </c>
      <c r="T2465" s="39"/>
      <c r="U2465" s="20"/>
      <c r="V2465" s="20"/>
      <c r="W2465" s="39"/>
      <c r="X2465" s="20"/>
      <c r="Y2465" s="20"/>
      <c r="Z2465" s="20"/>
      <c r="AA2465" s="39"/>
    </row>
    <row r="2466" spans="2:27" ht="15.75" customHeight="1">
      <c r="B2466" s="39"/>
      <c r="C2466" s="20"/>
      <c r="D2466" s="20"/>
      <c r="E2466" s="39"/>
      <c r="F2466" s="20"/>
      <c r="G2466" s="20"/>
      <c r="H2466" s="20"/>
      <c r="I2466" s="39"/>
      <c r="J2466" s="20"/>
      <c r="K2466" s="20"/>
      <c r="L2466" s="20"/>
      <c r="M2466" s="20"/>
      <c r="N2466" s="39"/>
      <c r="O2466" s="20" t="s">
        <v>488</v>
      </c>
      <c r="P2466" s="20" t="s">
        <v>570</v>
      </c>
      <c r="Q2466" s="20" t="s">
        <v>1090</v>
      </c>
      <c r="R2466" s="20" t="s">
        <v>2670</v>
      </c>
      <c r="S2466" s="20">
        <v>30670469</v>
      </c>
      <c r="T2466" s="39"/>
      <c r="U2466" s="20"/>
      <c r="V2466" s="20"/>
      <c r="W2466" s="39"/>
      <c r="X2466" s="20"/>
      <c r="Y2466" s="20"/>
      <c r="Z2466" s="20"/>
      <c r="AA2466" s="39"/>
    </row>
    <row r="2467" spans="2:27" ht="15.75" customHeight="1">
      <c r="B2467" s="39"/>
      <c r="C2467" s="20"/>
      <c r="D2467" s="20"/>
      <c r="E2467" s="39"/>
      <c r="F2467" s="20"/>
      <c r="G2467" s="20"/>
      <c r="H2467" s="20"/>
      <c r="I2467" s="39"/>
      <c r="J2467" s="20"/>
      <c r="K2467" s="20"/>
      <c r="L2467" s="20"/>
      <c r="M2467" s="20"/>
      <c r="N2467" s="39"/>
      <c r="O2467" s="20" t="s">
        <v>488</v>
      </c>
      <c r="P2467" s="20" t="s">
        <v>570</v>
      </c>
      <c r="Q2467" s="20" t="s">
        <v>1090</v>
      </c>
      <c r="R2467" s="20" t="s">
        <v>3071</v>
      </c>
      <c r="S2467" s="20">
        <v>30670477</v>
      </c>
      <c r="T2467" s="39"/>
      <c r="U2467" s="20"/>
      <c r="V2467" s="20"/>
      <c r="W2467" s="39"/>
      <c r="X2467" s="20"/>
      <c r="Y2467" s="20"/>
      <c r="Z2467" s="20"/>
      <c r="AA2467" s="39"/>
    </row>
    <row r="2468" spans="2:27" ht="15.75" customHeight="1">
      <c r="B2468" s="39"/>
      <c r="C2468" s="20"/>
      <c r="D2468" s="20"/>
      <c r="E2468" s="39"/>
      <c r="F2468" s="20"/>
      <c r="G2468" s="20"/>
      <c r="H2468" s="20"/>
      <c r="I2468" s="39"/>
      <c r="J2468" s="20"/>
      <c r="K2468" s="20"/>
      <c r="L2468" s="20"/>
      <c r="M2468" s="20"/>
      <c r="N2468" s="39"/>
      <c r="O2468" s="20" t="s">
        <v>488</v>
      </c>
      <c r="P2468" s="20" t="s">
        <v>570</v>
      </c>
      <c r="Q2468" s="20" t="s">
        <v>1090</v>
      </c>
      <c r="R2468" s="20" t="s">
        <v>3072</v>
      </c>
      <c r="S2468" s="20">
        <v>30670494</v>
      </c>
      <c r="T2468" s="39"/>
      <c r="U2468" s="20"/>
      <c r="V2468" s="20"/>
      <c r="W2468" s="39"/>
      <c r="X2468" s="20"/>
      <c r="Y2468" s="20"/>
      <c r="Z2468" s="20"/>
      <c r="AA2468" s="39"/>
    </row>
    <row r="2469" spans="2:27" ht="15.75" customHeight="1">
      <c r="B2469" s="39"/>
      <c r="C2469" s="20"/>
      <c r="D2469" s="20"/>
      <c r="E2469" s="39"/>
      <c r="F2469" s="20"/>
      <c r="G2469" s="20"/>
      <c r="H2469" s="20"/>
      <c r="I2469" s="39"/>
      <c r="J2469" s="20"/>
      <c r="K2469" s="20"/>
      <c r="L2469" s="20"/>
      <c r="M2469" s="20"/>
      <c r="N2469" s="39"/>
      <c r="O2469" s="20" t="s">
        <v>488</v>
      </c>
      <c r="P2469" s="20" t="s">
        <v>570</v>
      </c>
      <c r="Q2469" s="20" t="s">
        <v>1090</v>
      </c>
      <c r="R2469" s="20" t="s">
        <v>3073</v>
      </c>
      <c r="S2469" s="20">
        <v>30670486</v>
      </c>
      <c r="T2469" s="39"/>
      <c r="U2469" s="20"/>
      <c r="V2469" s="20"/>
      <c r="W2469" s="39"/>
      <c r="X2469" s="20"/>
      <c r="Y2469" s="20"/>
      <c r="Z2469" s="20"/>
      <c r="AA2469" s="39"/>
    </row>
    <row r="2470" spans="2:27" ht="15.75" customHeight="1">
      <c r="B2470" s="39"/>
      <c r="C2470" s="20"/>
      <c r="D2470" s="20"/>
      <c r="E2470" s="39"/>
      <c r="F2470" s="20"/>
      <c r="G2470" s="20"/>
      <c r="H2470" s="20"/>
      <c r="I2470" s="39"/>
      <c r="J2470" s="20"/>
      <c r="K2470" s="20"/>
      <c r="L2470" s="20"/>
      <c r="M2470" s="20"/>
      <c r="N2470" s="39"/>
      <c r="O2470" s="20" t="s">
        <v>488</v>
      </c>
      <c r="P2470" s="20" t="s">
        <v>570</v>
      </c>
      <c r="Q2470" s="20" t="s">
        <v>1090</v>
      </c>
      <c r="R2470" s="20" t="s">
        <v>3074</v>
      </c>
      <c r="S2470" s="20">
        <v>30670499</v>
      </c>
      <c r="T2470" s="39"/>
      <c r="U2470" s="20"/>
      <c r="V2470" s="20"/>
      <c r="W2470" s="39"/>
      <c r="X2470" s="20"/>
      <c r="Y2470" s="20"/>
      <c r="Z2470" s="20"/>
      <c r="AA2470" s="39"/>
    </row>
    <row r="2471" spans="2:27" ht="15.75" customHeight="1">
      <c r="B2471" s="39"/>
      <c r="C2471" s="20"/>
      <c r="D2471" s="20"/>
      <c r="E2471" s="39"/>
      <c r="F2471" s="20"/>
      <c r="G2471" s="20"/>
      <c r="H2471" s="20"/>
      <c r="I2471" s="39"/>
      <c r="J2471" s="20"/>
      <c r="K2471" s="20"/>
      <c r="L2471" s="20"/>
      <c r="M2471" s="20"/>
      <c r="N2471" s="39"/>
      <c r="O2471" s="20" t="s">
        <v>488</v>
      </c>
      <c r="P2471" s="20" t="s">
        <v>573</v>
      </c>
      <c r="Q2471" s="20" t="s">
        <v>1092</v>
      </c>
      <c r="R2471" s="20" t="s">
        <v>3075</v>
      </c>
      <c r="S2471" s="20">
        <v>30680711</v>
      </c>
      <c r="T2471" s="39"/>
      <c r="U2471" s="20"/>
      <c r="V2471" s="20"/>
      <c r="W2471" s="39"/>
      <c r="X2471" s="20"/>
      <c r="Y2471" s="20"/>
      <c r="Z2471" s="20"/>
      <c r="AA2471" s="39"/>
    </row>
    <row r="2472" spans="2:27" ht="15.75" customHeight="1">
      <c r="B2472" s="39"/>
      <c r="C2472" s="20"/>
      <c r="D2472" s="20"/>
      <c r="E2472" s="39"/>
      <c r="F2472" s="20"/>
      <c r="G2472" s="20"/>
      <c r="H2472" s="20"/>
      <c r="I2472" s="39"/>
      <c r="J2472" s="20"/>
      <c r="K2472" s="20"/>
      <c r="L2472" s="20"/>
      <c r="M2472" s="20"/>
      <c r="N2472" s="39"/>
      <c r="O2472" s="20" t="s">
        <v>488</v>
      </c>
      <c r="P2472" s="20" t="s">
        <v>573</v>
      </c>
      <c r="Q2472" s="20" t="s">
        <v>1092</v>
      </c>
      <c r="R2472" s="20" t="s">
        <v>3076</v>
      </c>
      <c r="S2472" s="20">
        <v>30680713</v>
      </c>
      <c r="T2472" s="39"/>
      <c r="U2472" s="20"/>
      <c r="V2472" s="20"/>
      <c r="W2472" s="39"/>
      <c r="X2472" s="20"/>
      <c r="Y2472" s="20"/>
      <c r="Z2472" s="20"/>
      <c r="AA2472" s="39"/>
    </row>
    <row r="2473" spans="2:27" ht="15.75" customHeight="1">
      <c r="B2473" s="39"/>
      <c r="C2473" s="20"/>
      <c r="D2473" s="20"/>
      <c r="E2473" s="39"/>
      <c r="F2473" s="20"/>
      <c r="G2473" s="20"/>
      <c r="H2473" s="20"/>
      <c r="I2473" s="39"/>
      <c r="J2473" s="20"/>
      <c r="K2473" s="20"/>
      <c r="L2473" s="20"/>
      <c r="M2473" s="20"/>
      <c r="N2473" s="39"/>
      <c r="O2473" s="20" t="s">
        <v>488</v>
      </c>
      <c r="P2473" s="20" t="s">
        <v>573</v>
      </c>
      <c r="Q2473" s="20" t="s">
        <v>1092</v>
      </c>
      <c r="R2473" s="20" t="s">
        <v>1092</v>
      </c>
      <c r="S2473" s="20">
        <v>30680720</v>
      </c>
      <c r="T2473" s="39"/>
      <c r="U2473" s="20"/>
      <c r="V2473" s="20"/>
      <c r="W2473" s="39"/>
      <c r="X2473" s="20"/>
      <c r="Y2473" s="20"/>
      <c r="Z2473" s="20"/>
      <c r="AA2473" s="39"/>
    </row>
    <row r="2474" spans="2:27" ht="15.75" customHeight="1">
      <c r="B2474" s="39"/>
      <c r="C2474" s="20"/>
      <c r="D2474" s="20"/>
      <c r="E2474" s="39"/>
      <c r="F2474" s="20"/>
      <c r="G2474" s="20"/>
      <c r="H2474" s="20"/>
      <c r="I2474" s="39"/>
      <c r="J2474" s="20"/>
      <c r="K2474" s="20"/>
      <c r="L2474" s="20"/>
      <c r="M2474" s="20"/>
      <c r="N2474" s="39"/>
      <c r="O2474" s="20" t="s">
        <v>488</v>
      </c>
      <c r="P2474" s="20" t="s">
        <v>573</v>
      </c>
      <c r="Q2474" s="20" t="s">
        <v>1092</v>
      </c>
      <c r="R2474" s="20" t="s">
        <v>3077</v>
      </c>
      <c r="S2474" s="20">
        <v>30680725</v>
      </c>
      <c r="T2474" s="39"/>
      <c r="U2474" s="20"/>
      <c r="V2474" s="20"/>
      <c r="W2474" s="39"/>
      <c r="X2474" s="20"/>
      <c r="Y2474" s="20"/>
      <c r="Z2474" s="20"/>
      <c r="AA2474" s="39"/>
    </row>
    <row r="2475" spans="2:27" ht="15.75" customHeight="1">
      <c r="B2475" s="39"/>
      <c r="C2475" s="20"/>
      <c r="D2475" s="20"/>
      <c r="E2475" s="39"/>
      <c r="F2475" s="20"/>
      <c r="G2475" s="20"/>
      <c r="H2475" s="20"/>
      <c r="I2475" s="39"/>
      <c r="J2475" s="20"/>
      <c r="K2475" s="20"/>
      <c r="L2475" s="20"/>
      <c r="M2475" s="20"/>
      <c r="N2475" s="39"/>
      <c r="O2475" s="20" t="s">
        <v>488</v>
      </c>
      <c r="P2475" s="20" t="s">
        <v>573</v>
      </c>
      <c r="Q2475" s="20" t="s">
        <v>1092</v>
      </c>
      <c r="R2475" s="20" t="s">
        <v>3078</v>
      </c>
      <c r="S2475" s="20">
        <v>30680731</v>
      </c>
      <c r="T2475" s="39"/>
      <c r="U2475" s="20"/>
      <c r="V2475" s="20"/>
      <c r="W2475" s="39"/>
      <c r="X2475" s="20"/>
      <c r="Y2475" s="20"/>
      <c r="Z2475" s="20"/>
      <c r="AA2475" s="39"/>
    </row>
    <row r="2476" spans="2:27" ht="15.75" customHeight="1">
      <c r="B2476" s="39"/>
      <c r="C2476" s="20"/>
      <c r="D2476" s="20"/>
      <c r="E2476" s="39"/>
      <c r="F2476" s="20"/>
      <c r="G2476" s="20"/>
      <c r="H2476" s="20"/>
      <c r="I2476" s="39"/>
      <c r="J2476" s="20"/>
      <c r="K2476" s="20"/>
      <c r="L2476" s="20"/>
      <c r="M2476" s="20"/>
      <c r="N2476" s="39"/>
      <c r="O2476" s="20" t="s">
        <v>488</v>
      </c>
      <c r="P2476" s="20" t="s">
        <v>573</v>
      </c>
      <c r="Q2476" s="20" t="s">
        <v>1092</v>
      </c>
      <c r="R2476" s="20" t="s">
        <v>1634</v>
      </c>
      <c r="S2476" s="20">
        <v>30680759</v>
      </c>
      <c r="T2476" s="39"/>
      <c r="U2476" s="20"/>
      <c r="V2476" s="20"/>
      <c r="W2476" s="39"/>
      <c r="X2476" s="20"/>
      <c r="Y2476" s="20"/>
      <c r="Z2476" s="20"/>
      <c r="AA2476" s="39"/>
    </row>
    <row r="2477" spans="2:27" ht="15.75" customHeight="1">
      <c r="B2477" s="39"/>
      <c r="C2477" s="20"/>
      <c r="D2477" s="20"/>
      <c r="E2477" s="39"/>
      <c r="F2477" s="20"/>
      <c r="G2477" s="20"/>
      <c r="H2477" s="20"/>
      <c r="I2477" s="39"/>
      <c r="J2477" s="20"/>
      <c r="K2477" s="20"/>
      <c r="L2477" s="20"/>
      <c r="M2477" s="20"/>
      <c r="N2477" s="39"/>
      <c r="O2477" s="20" t="s">
        <v>488</v>
      </c>
      <c r="P2477" s="20" t="s">
        <v>573</v>
      </c>
      <c r="Q2477" s="20" t="s">
        <v>1092</v>
      </c>
      <c r="R2477" s="20" t="s">
        <v>3079</v>
      </c>
      <c r="S2477" s="20">
        <v>30680771</v>
      </c>
      <c r="T2477" s="39"/>
      <c r="U2477" s="20"/>
      <c r="V2477" s="20"/>
      <c r="W2477" s="39"/>
      <c r="X2477" s="20"/>
      <c r="Y2477" s="20"/>
      <c r="Z2477" s="20"/>
      <c r="AA2477" s="39"/>
    </row>
    <row r="2478" spans="2:27" ht="15.75" customHeight="1">
      <c r="B2478" s="39"/>
      <c r="C2478" s="20"/>
      <c r="D2478" s="20"/>
      <c r="E2478" s="39"/>
      <c r="F2478" s="20"/>
      <c r="G2478" s="20"/>
      <c r="H2478" s="20"/>
      <c r="I2478" s="39"/>
      <c r="J2478" s="20"/>
      <c r="K2478" s="20"/>
      <c r="L2478" s="20"/>
      <c r="M2478" s="20"/>
      <c r="N2478" s="39"/>
      <c r="O2478" s="20" t="s">
        <v>488</v>
      </c>
      <c r="P2478" s="20" t="s">
        <v>573</v>
      </c>
      <c r="Q2478" s="20" t="s">
        <v>1092</v>
      </c>
      <c r="R2478" s="20" t="s">
        <v>3080</v>
      </c>
      <c r="S2478" s="20">
        <v>30680783</v>
      </c>
      <c r="T2478" s="39"/>
      <c r="U2478" s="20"/>
      <c r="V2478" s="20"/>
      <c r="W2478" s="39"/>
      <c r="X2478" s="20"/>
      <c r="Y2478" s="20"/>
      <c r="Z2478" s="20"/>
      <c r="AA2478" s="39"/>
    </row>
    <row r="2479" spans="2:27" ht="15.75" customHeight="1">
      <c r="B2479" s="39"/>
      <c r="C2479" s="20"/>
      <c r="D2479" s="20"/>
      <c r="E2479" s="39"/>
      <c r="F2479" s="20"/>
      <c r="G2479" s="20"/>
      <c r="H2479" s="20"/>
      <c r="I2479" s="39"/>
      <c r="J2479" s="20"/>
      <c r="K2479" s="20"/>
      <c r="L2479" s="20"/>
      <c r="M2479" s="20"/>
      <c r="N2479" s="39"/>
      <c r="O2479" s="20" t="s">
        <v>488</v>
      </c>
      <c r="P2479" s="20" t="s">
        <v>573</v>
      </c>
      <c r="Q2479" s="20" t="s">
        <v>1094</v>
      </c>
      <c r="R2479" s="20" t="s">
        <v>3081</v>
      </c>
      <c r="S2479" s="20">
        <v>30685221</v>
      </c>
      <c r="T2479" s="39"/>
      <c r="U2479" s="20"/>
      <c r="V2479" s="20"/>
      <c r="W2479" s="39"/>
      <c r="X2479" s="20"/>
      <c r="Y2479" s="20"/>
      <c r="Z2479" s="20"/>
      <c r="AA2479" s="39"/>
    </row>
    <row r="2480" spans="2:27" ht="15.75" customHeight="1">
      <c r="B2480" s="39"/>
      <c r="C2480" s="20"/>
      <c r="D2480" s="20"/>
      <c r="E2480" s="39"/>
      <c r="F2480" s="20"/>
      <c r="G2480" s="20"/>
      <c r="H2480" s="20"/>
      <c r="I2480" s="39"/>
      <c r="J2480" s="20"/>
      <c r="K2480" s="20"/>
      <c r="L2480" s="20"/>
      <c r="M2480" s="20"/>
      <c r="N2480" s="39"/>
      <c r="O2480" s="20" t="s">
        <v>488</v>
      </c>
      <c r="P2480" s="20" t="s">
        <v>573</v>
      </c>
      <c r="Q2480" s="20" t="s">
        <v>1094</v>
      </c>
      <c r="R2480" s="20" t="s">
        <v>3082</v>
      </c>
      <c r="S2480" s="20">
        <v>30685227</v>
      </c>
      <c r="T2480" s="39"/>
      <c r="U2480" s="20"/>
      <c r="V2480" s="20"/>
      <c r="W2480" s="39"/>
      <c r="X2480" s="20"/>
      <c r="Y2480" s="20"/>
      <c r="Z2480" s="20"/>
      <c r="AA2480" s="39"/>
    </row>
    <row r="2481" spans="2:27" ht="15.75" customHeight="1">
      <c r="B2481" s="39"/>
      <c r="C2481" s="20"/>
      <c r="D2481" s="20"/>
      <c r="E2481" s="39"/>
      <c r="F2481" s="20"/>
      <c r="G2481" s="20"/>
      <c r="H2481" s="20"/>
      <c r="I2481" s="39"/>
      <c r="J2481" s="20"/>
      <c r="K2481" s="20"/>
      <c r="L2481" s="20"/>
      <c r="M2481" s="20"/>
      <c r="N2481" s="39"/>
      <c r="O2481" s="20" t="s">
        <v>488</v>
      </c>
      <c r="P2481" s="20" t="s">
        <v>573</v>
      </c>
      <c r="Q2481" s="20" t="s">
        <v>1094</v>
      </c>
      <c r="R2481" s="20" t="s">
        <v>3083</v>
      </c>
      <c r="S2481" s="20">
        <v>30685233</v>
      </c>
      <c r="T2481" s="39"/>
      <c r="U2481" s="20"/>
      <c r="V2481" s="20"/>
      <c r="W2481" s="39"/>
      <c r="X2481" s="20"/>
      <c r="Y2481" s="20"/>
      <c r="Z2481" s="20"/>
      <c r="AA2481" s="39"/>
    </row>
    <row r="2482" spans="2:27" ht="15.75" customHeight="1">
      <c r="B2482" s="39"/>
      <c r="C2482" s="20"/>
      <c r="D2482" s="20"/>
      <c r="E2482" s="39"/>
      <c r="F2482" s="20"/>
      <c r="G2482" s="20"/>
      <c r="H2482" s="20"/>
      <c r="I2482" s="39"/>
      <c r="J2482" s="20"/>
      <c r="K2482" s="20"/>
      <c r="L2482" s="20"/>
      <c r="M2482" s="20"/>
      <c r="N2482" s="39"/>
      <c r="O2482" s="20" t="s">
        <v>488</v>
      </c>
      <c r="P2482" s="20" t="s">
        <v>573</v>
      </c>
      <c r="Q2482" s="20" t="s">
        <v>1094</v>
      </c>
      <c r="R2482" s="20" t="s">
        <v>3084</v>
      </c>
      <c r="S2482" s="20">
        <v>30685240</v>
      </c>
      <c r="T2482" s="39"/>
      <c r="U2482" s="20"/>
      <c r="V2482" s="20"/>
      <c r="W2482" s="39"/>
      <c r="X2482" s="20"/>
      <c r="Y2482" s="20"/>
      <c r="Z2482" s="20"/>
      <c r="AA2482" s="39"/>
    </row>
    <row r="2483" spans="2:27" ht="15.75" customHeight="1">
      <c r="B2483" s="39"/>
      <c r="C2483" s="20"/>
      <c r="D2483" s="20"/>
      <c r="E2483" s="39"/>
      <c r="F2483" s="20"/>
      <c r="G2483" s="20"/>
      <c r="H2483" s="20"/>
      <c r="I2483" s="39"/>
      <c r="J2483" s="20"/>
      <c r="K2483" s="20"/>
      <c r="L2483" s="20"/>
      <c r="M2483" s="20"/>
      <c r="N2483" s="39"/>
      <c r="O2483" s="20" t="s">
        <v>488</v>
      </c>
      <c r="P2483" s="20" t="s">
        <v>573</v>
      </c>
      <c r="Q2483" s="20" t="s">
        <v>1094</v>
      </c>
      <c r="R2483" s="20" t="s">
        <v>1035</v>
      </c>
      <c r="S2483" s="20">
        <v>30685247</v>
      </c>
      <c r="T2483" s="39"/>
      <c r="U2483" s="20"/>
      <c r="V2483" s="20"/>
      <c r="W2483" s="39"/>
      <c r="X2483" s="20"/>
      <c r="Y2483" s="20"/>
      <c r="Z2483" s="20"/>
      <c r="AA2483" s="39"/>
    </row>
    <row r="2484" spans="2:27" ht="15.75" customHeight="1">
      <c r="B2484" s="39"/>
      <c r="C2484" s="20"/>
      <c r="D2484" s="20"/>
      <c r="E2484" s="39"/>
      <c r="F2484" s="20"/>
      <c r="G2484" s="20"/>
      <c r="H2484" s="20"/>
      <c r="I2484" s="39"/>
      <c r="J2484" s="20"/>
      <c r="K2484" s="20"/>
      <c r="L2484" s="20"/>
      <c r="M2484" s="20"/>
      <c r="N2484" s="39"/>
      <c r="O2484" s="20" t="s">
        <v>488</v>
      </c>
      <c r="P2484" s="20" t="s">
        <v>573</v>
      </c>
      <c r="Q2484" s="20" t="s">
        <v>1094</v>
      </c>
      <c r="R2484" s="20" t="s">
        <v>3085</v>
      </c>
      <c r="S2484" s="20">
        <v>30685254</v>
      </c>
      <c r="T2484" s="39"/>
      <c r="U2484" s="20"/>
      <c r="V2484" s="20"/>
      <c r="W2484" s="39"/>
      <c r="X2484" s="20"/>
      <c r="Y2484" s="20"/>
      <c r="Z2484" s="20"/>
      <c r="AA2484" s="39"/>
    </row>
    <row r="2485" spans="2:27" ht="15.75" customHeight="1">
      <c r="B2485" s="39"/>
      <c r="C2485" s="20"/>
      <c r="D2485" s="20"/>
      <c r="E2485" s="39"/>
      <c r="F2485" s="20"/>
      <c r="G2485" s="20"/>
      <c r="H2485" s="20"/>
      <c r="I2485" s="39"/>
      <c r="J2485" s="20"/>
      <c r="K2485" s="20"/>
      <c r="L2485" s="20"/>
      <c r="M2485" s="20"/>
      <c r="N2485" s="39"/>
      <c r="O2485" s="20" t="s">
        <v>488</v>
      </c>
      <c r="P2485" s="20" t="s">
        <v>573</v>
      </c>
      <c r="Q2485" s="20" t="s">
        <v>1094</v>
      </c>
      <c r="R2485" s="20" t="s">
        <v>3086</v>
      </c>
      <c r="S2485" s="20">
        <v>30685261</v>
      </c>
      <c r="T2485" s="39"/>
      <c r="U2485" s="20"/>
      <c r="V2485" s="20"/>
      <c r="W2485" s="39"/>
      <c r="X2485" s="20"/>
      <c r="Y2485" s="20"/>
      <c r="Z2485" s="20"/>
      <c r="AA2485" s="39"/>
    </row>
    <row r="2486" spans="2:27" ht="15.75" customHeight="1">
      <c r="B2486" s="39"/>
      <c r="C2486" s="20"/>
      <c r="D2486" s="20"/>
      <c r="E2486" s="39"/>
      <c r="F2486" s="20"/>
      <c r="G2486" s="20"/>
      <c r="H2486" s="20"/>
      <c r="I2486" s="39"/>
      <c r="J2486" s="20"/>
      <c r="K2486" s="20"/>
      <c r="L2486" s="20"/>
      <c r="M2486" s="20"/>
      <c r="N2486" s="39"/>
      <c r="O2486" s="20" t="s">
        <v>488</v>
      </c>
      <c r="P2486" s="20" t="s">
        <v>573</v>
      </c>
      <c r="Q2486" s="20" t="s">
        <v>1094</v>
      </c>
      <c r="R2486" s="20" t="s">
        <v>3087</v>
      </c>
      <c r="S2486" s="20">
        <v>30685267</v>
      </c>
      <c r="T2486" s="39"/>
      <c r="U2486" s="20"/>
      <c r="V2486" s="20"/>
      <c r="W2486" s="39"/>
      <c r="X2486" s="20"/>
      <c r="Y2486" s="20"/>
      <c r="Z2486" s="20"/>
      <c r="AA2486" s="39"/>
    </row>
    <row r="2487" spans="2:27" ht="15.75" customHeight="1">
      <c r="B2487" s="39"/>
      <c r="C2487" s="20"/>
      <c r="D2487" s="20"/>
      <c r="E2487" s="39"/>
      <c r="F2487" s="20"/>
      <c r="G2487" s="20"/>
      <c r="H2487" s="20"/>
      <c r="I2487" s="39"/>
      <c r="J2487" s="20"/>
      <c r="K2487" s="20"/>
      <c r="L2487" s="20"/>
      <c r="M2487" s="20"/>
      <c r="N2487" s="39"/>
      <c r="O2487" s="20" t="s">
        <v>488</v>
      </c>
      <c r="P2487" s="20" t="s">
        <v>573</v>
      </c>
      <c r="Q2487" s="20" t="s">
        <v>1094</v>
      </c>
      <c r="R2487" s="20" t="s">
        <v>3088</v>
      </c>
      <c r="S2487" s="20">
        <v>30685274</v>
      </c>
      <c r="T2487" s="39"/>
      <c r="U2487" s="20"/>
      <c r="V2487" s="20"/>
      <c r="W2487" s="39"/>
      <c r="X2487" s="20"/>
      <c r="Y2487" s="20"/>
      <c r="Z2487" s="20"/>
      <c r="AA2487" s="39"/>
    </row>
    <row r="2488" spans="2:27" ht="15.75" customHeight="1">
      <c r="B2488" s="39"/>
      <c r="C2488" s="20"/>
      <c r="D2488" s="20"/>
      <c r="E2488" s="39"/>
      <c r="F2488" s="20"/>
      <c r="G2488" s="20"/>
      <c r="H2488" s="20"/>
      <c r="I2488" s="39"/>
      <c r="J2488" s="20"/>
      <c r="K2488" s="20"/>
      <c r="L2488" s="20"/>
      <c r="M2488" s="20"/>
      <c r="N2488" s="39"/>
      <c r="O2488" s="20" t="s">
        <v>488</v>
      </c>
      <c r="P2488" s="20" t="s">
        <v>573</v>
      </c>
      <c r="Q2488" s="20" t="s">
        <v>1094</v>
      </c>
      <c r="R2488" s="20" t="s">
        <v>3089</v>
      </c>
      <c r="S2488" s="20">
        <v>30685281</v>
      </c>
      <c r="T2488" s="39"/>
      <c r="U2488" s="20"/>
      <c r="V2488" s="20"/>
      <c r="W2488" s="39"/>
      <c r="X2488" s="20"/>
      <c r="Y2488" s="20"/>
      <c r="Z2488" s="20"/>
      <c r="AA2488" s="39"/>
    </row>
    <row r="2489" spans="2:27" ht="15.75" customHeight="1">
      <c r="B2489" s="39"/>
      <c r="C2489" s="20"/>
      <c r="D2489" s="20"/>
      <c r="E2489" s="39"/>
      <c r="F2489" s="20"/>
      <c r="G2489" s="20"/>
      <c r="H2489" s="20"/>
      <c r="I2489" s="39"/>
      <c r="J2489" s="20"/>
      <c r="K2489" s="20"/>
      <c r="L2489" s="20"/>
      <c r="M2489" s="20"/>
      <c r="N2489" s="39"/>
      <c r="O2489" s="20" t="s">
        <v>488</v>
      </c>
      <c r="P2489" s="20" t="s">
        <v>573</v>
      </c>
      <c r="Q2489" s="20" t="s">
        <v>1094</v>
      </c>
      <c r="R2489" s="20" t="s">
        <v>3090</v>
      </c>
      <c r="S2489" s="20">
        <v>30685299</v>
      </c>
      <c r="T2489" s="39"/>
      <c r="U2489" s="20"/>
      <c r="V2489" s="20"/>
      <c r="W2489" s="39"/>
      <c r="X2489" s="20"/>
      <c r="Y2489" s="20"/>
      <c r="Z2489" s="20"/>
      <c r="AA2489" s="39"/>
    </row>
    <row r="2490" spans="2:27" ht="15.75" customHeight="1">
      <c r="B2490" s="39"/>
      <c r="C2490" s="20"/>
      <c r="D2490" s="20"/>
      <c r="E2490" s="39"/>
      <c r="F2490" s="20"/>
      <c r="G2490" s="20"/>
      <c r="H2490" s="20"/>
      <c r="I2490" s="39"/>
      <c r="J2490" s="20"/>
      <c r="K2490" s="20"/>
      <c r="L2490" s="20"/>
      <c r="M2490" s="20"/>
      <c r="N2490" s="39"/>
      <c r="O2490" s="20" t="s">
        <v>488</v>
      </c>
      <c r="P2490" s="20" t="s">
        <v>573</v>
      </c>
      <c r="Q2490" s="20" t="s">
        <v>1094</v>
      </c>
      <c r="R2490" s="20" t="s">
        <v>3091</v>
      </c>
      <c r="S2490" s="20">
        <v>30685294</v>
      </c>
      <c r="T2490" s="39"/>
      <c r="U2490" s="20"/>
      <c r="V2490" s="20"/>
      <c r="W2490" s="39"/>
      <c r="X2490" s="20"/>
      <c r="Y2490" s="20"/>
      <c r="Z2490" s="20"/>
      <c r="AA2490" s="39"/>
    </row>
    <row r="2491" spans="2:27" ht="15.75" customHeight="1">
      <c r="B2491" s="39"/>
      <c r="C2491" s="20"/>
      <c r="D2491" s="20"/>
      <c r="E2491" s="39"/>
      <c r="F2491" s="20"/>
      <c r="G2491" s="20"/>
      <c r="H2491" s="20"/>
      <c r="I2491" s="39"/>
      <c r="J2491" s="20"/>
      <c r="K2491" s="20"/>
      <c r="L2491" s="20"/>
      <c r="M2491" s="20"/>
      <c r="N2491" s="39"/>
      <c r="O2491" s="20" t="s">
        <v>488</v>
      </c>
      <c r="P2491" s="20" t="s">
        <v>573</v>
      </c>
      <c r="Q2491" s="20" t="s">
        <v>1096</v>
      </c>
      <c r="R2491" s="20" t="s">
        <v>3092</v>
      </c>
      <c r="S2491" s="20">
        <v>30686020</v>
      </c>
      <c r="T2491" s="39"/>
      <c r="U2491" s="20"/>
      <c r="V2491" s="20"/>
      <c r="W2491" s="39"/>
      <c r="X2491" s="20"/>
      <c r="Y2491" s="20"/>
      <c r="Z2491" s="20"/>
      <c r="AA2491" s="39"/>
    </row>
    <row r="2492" spans="2:27" ht="15.75" customHeight="1">
      <c r="B2492" s="39"/>
      <c r="C2492" s="20"/>
      <c r="D2492" s="20"/>
      <c r="E2492" s="39"/>
      <c r="F2492" s="20"/>
      <c r="G2492" s="20"/>
      <c r="H2492" s="20"/>
      <c r="I2492" s="39"/>
      <c r="J2492" s="20"/>
      <c r="K2492" s="20"/>
      <c r="L2492" s="20"/>
      <c r="M2492" s="20"/>
      <c r="N2492" s="39"/>
      <c r="O2492" s="20" t="s">
        <v>488</v>
      </c>
      <c r="P2492" s="20" t="s">
        <v>573</v>
      </c>
      <c r="Q2492" s="20" t="s">
        <v>1096</v>
      </c>
      <c r="R2492" s="20" t="s">
        <v>3093</v>
      </c>
      <c r="S2492" s="20">
        <v>30686021</v>
      </c>
      <c r="T2492" s="39"/>
      <c r="U2492" s="20"/>
      <c r="V2492" s="20"/>
      <c r="W2492" s="39"/>
      <c r="X2492" s="20"/>
      <c r="Y2492" s="20"/>
      <c r="Z2492" s="20"/>
      <c r="AA2492" s="39"/>
    </row>
    <row r="2493" spans="2:27" ht="15.75" customHeight="1">
      <c r="B2493" s="39"/>
      <c r="C2493" s="20"/>
      <c r="D2493" s="20"/>
      <c r="E2493" s="39"/>
      <c r="F2493" s="20"/>
      <c r="G2493" s="20"/>
      <c r="H2493" s="20"/>
      <c r="I2493" s="39"/>
      <c r="J2493" s="20"/>
      <c r="K2493" s="20"/>
      <c r="L2493" s="20"/>
      <c r="M2493" s="20"/>
      <c r="N2493" s="39"/>
      <c r="O2493" s="20" t="s">
        <v>488</v>
      </c>
      <c r="P2493" s="20" t="s">
        <v>573</v>
      </c>
      <c r="Q2493" s="20" t="s">
        <v>1096</v>
      </c>
      <c r="R2493" s="20" t="s">
        <v>3094</v>
      </c>
      <c r="S2493" s="20">
        <v>30686023</v>
      </c>
      <c r="T2493" s="39"/>
      <c r="U2493" s="20"/>
      <c r="V2493" s="20"/>
      <c r="W2493" s="39"/>
      <c r="X2493" s="20"/>
      <c r="Y2493" s="20"/>
      <c r="Z2493" s="20"/>
      <c r="AA2493" s="39"/>
    </row>
    <row r="2494" spans="2:27" ht="15.75" customHeight="1">
      <c r="B2494" s="39"/>
      <c r="C2494" s="20"/>
      <c r="D2494" s="20"/>
      <c r="E2494" s="39"/>
      <c r="F2494" s="20"/>
      <c r="G2494" s="20"/>
      <c r="H2494" s="20"/>
      <c r="I2494" s="39"/>
      <c r="J2494" s="20"/>
      <c r="K2494" s="20"/>
      <c r="L2494" s="20"/>
      <c r="M2494" s="20"/>
      <c r="N2494" s="39"/>
      <c r="O2494" s="20" t="s">
        <v>488</v>
      </c>
      <c r="P2494" s="20" t="s">
        <v>573</v>
      </c>
      <c r="Q2494" s="20" t="s">
        <v>1096</v>
      </c>
      <c r="R2494" s="20" t="s">
        <v>3095</v>
      </c>
      <c r="S2494" s="20">
        <v>30686025</v>
      </c>
      <c r="T2494" s="39"/>
      <c r="U2494" s="20"/>
      <c r="V2494" s="20"/>
      <c r="W2494" s="39"/>
      <c r="X2494" s="20"/>
      <c r="Y2494" s="20"/>
      <c r="Z2494" s="20"/>
      <c r="AA2494" s="39"/>
    </row>
    <row r="2495" spans="2:27" ht="15.75" customHeight="1">
      <c r="B2495" s="39"/>
      <c r="C2495" s="20"/>
      <c r="D2495" s="20"/>
      <c r="E2495" s="39"/>
      <c r="F2495" s="20"/>
      <c r="G2495" s="20"/>
      <c r="H2495" s="20"/>
      <c r="I2495" s="39"/>
      <c r="J2495" s="20"/>
      <c r="K2495" s="20"/>
      <c r="L2495" s="20"/>
      <c r="M2495" s="20"/>
      <c r="N2495" s="39"/>
      <c r="O2495" s="20" t="s">
        <v>488</v>
      </c>
      <c r="P2495" s="20" t="s">
        <v>573</v>
      </c>
      <c r="Q2495" s="20" t="s">
        <v>1096</v>
      </c>
      <c r="R2495" s="20" t="s">
        <v>995</v>
      </c>
      <c r="S2495" s="20">
        <v>30686029</v>
      </c>
      <c r="T2495" s="39"/>
      <c r="U2495" s="20"/>
      <c r="V2495" s="20"/>
      <c r="W2495" s="39"/>
      <c r="X2495" s="20"/>
      <c r="Y2495" s="20"/>
      <c r="Z2495" s="20"/>
      <c r="AA2495" s="39"/>
    </row>
    <row r="2496" spans="2:27" ht="15.75" customHeight="1">
      <c r="B2496" s="39"/>
      <c r="C2496" s="20"/>
      <c r="D2496" s="20"/>
      <c r="E2496" s="39"/>
      <c r="F2496" s="20"/>
      <c r="G2496" s="20"/>
      <c r="H2496" s="20"/>
      <c r="I2496" s="39"/>
      <c r="J2496" s="20"/>
      <c r="K2496" s="20"/>
      <c r="L2496" s="20"/>
      <c r="M2496" s="20"/>
      <c r="N2496" s="39"/>
      <c r="O2496" s="20" t="s">
        <v>488</v>
      </c>
      <c r="P2496" s="20" t="s">
        <v>573</v>
      </c>
      <c r="Q2496" s="20" t="s">
        <v>1096</v>
      </c>
      <c r="R2496" s="20" t="s">
        <v>563</v>
      </c>
      <c r="S2496" s="20">
        <v>30686047</v>
      </c>
      <c r="T2496" s="39"/>
      <c r="U2496" s="20"/>
      <c r="V2496" s="20"/>
      <c r="W2496" s="39"/>
      <c r="X2496" s="20"/>
      <c r="Y2496" s="20"/>
      <c r="Z2496" s="20"/>
      <c r="AA2496" s="39"/>
    </row>
    <row r="2497" spans="2:27" ht="15.75" customHeight="1">
      <c r="B2497" s="39"/>
      <c r="C2497" s="20"/>
      <c r="D2497" s="20"/>
      <c r="E2497" s="39"/>
      <c r="F2497" s="20"/>
      <c r="G2497" s="20"/>
      <c r="H2497" s="20"/>
      <c r="I2497" s="39"/>
      <c r="J2497" s="20"/>
      <c r="K2497" s="20"/>
      <c r="L2497" s="20"/>
      <c r="M2497" s="20"/>
      <c r="N2497" s="39"/>
      <c r="O2497" s="20" t="s">
        <v>488</v>
      </c>
      <c r="P2497" s="20" t="s">
        <v>573</v>
      </c>
      <c r="Q2497" s="20" t="s">
        <v>1096</v>
      </c>
      <c r="R2497" s="20" t="s">
        <v>3096</v>
      </c>
      <c r="S2497" s="20">
        <v>30686041</v>
      </c>
      <c r="T2497" s="39"/>
      <c r="U2497" s="20"/>
      <c r="V2497" s="20"/>
      <c r="W2497" s="39"/>
      <c r="X2497" s="20"/>
      <c r="Y2497" s="20"/>
      <c r="Z2497" s="20"/>
      <c r="AA2497" s="39"/>
    </row>
    <row r="2498" spans="2:27" ht="15.75" customHeight="1">
      <c r="B2498" s="39"/>
      <c r="C2498" s="20"/>
      <c r="D2498" s="20"/>
      <c r="E2498" s="39"/>
      <c r="F2498" s="20"/>
      <c r="G2498" s="20"/>
      <c r="H2498" s="20"/>
      <c r="I2498" s="39"/>
      <c r="J2498" s="20"/>
      <c r="K2498" s="20"/>
      <c r="L2498" s="20"/>
      <c r="M2498" s="20"/>
      <c r="N2498" s="39"/>
      <c r="O2498" s="20" t="s">
        <v>488</v>
      </c>
      <c r="P2498" s="20" t="s">
        <v>573</v>
      </c>
      <c r="Q2498" s="20" t="s">
        <v>1096</v>
      </c>
      <c r="R2498" s="20" t="s">
        <v>3097</v>
      </c>
      <c r="S2498" s="20">
        <v>30686000</v>
      </c>
      <c r="T2498" s="39"/>
      <c r="U2498" s="20"/>
      <c r="V2498" s="20"/>
      <c r="W2498" s="39"/>
      <c r="X2498" s="20"/>
      <c r="Y2498" s="20"/>
      <c r="Z2498" s="20"/>
      <c r="AA2498" s="39"/>
    </row>
    <row r="2499" spans="2:27" ht="15.75" customHeight="1">
      <c r="B2499" s="39"/>
      <c r="C2499" s="20"/>
      <c r="D2499" s="20"/>
      <c r="E2499" s="39"/>
      <c r="F2499" s="20"/>
      <c r="G2499" s="20"/>
      <c r="H2499" s="20"/>
      <c r="I2499" s="39"/>
      <c r="J2499" s="20"/>
      <c r="K2499" s="20"/>
      <c r="L2499" s="20"/>
      <c r="M2499" s="20"/>
      <c r="N2499" s="39"/>
      <c r="O2499" s="20" t="s">
        <v>488</v>
      </c>
      <c r="P2499" s="20" t="s">
        <v>573</v>
      </c>
      <c r="Q2499" s="20" t="s">
        <v>1096</v>
      </c>
      <c r="R2499" s="20" t="s">
        <v>3098</v>
      </c>
      <c r="S2499" s="20">
        <v>30686059</v>
      </c>
      <c r="T2499" s="39"/>
      <c r="U2499" s="20"/>
      <c r="V2499" s="20"/>
      <c r="W2499" s="39"/>
      <c r="X2499" s="20"/>
      <c r="Y2499" s="20"/>
      <c r="Z2499" s="20"/>
      <c r="AA2499" s="39"/>
    </row>
    <row r="2500" spans="2:27" ht="15.75" customHeight="1">
      <c r="B2500" s="39"/>
      <c r="C2500" s="20"/>
      <c r="D2500" s="20"/>
      <c r="E2500" s="39"/>
      <c r="F2500" s="20"/>
      <c r="G2500" s="20"/>
      <c r="H2500" s="20"/>
      <c r="I2500" s="39"/>
      <c r="J2500" s="20"/>
      <c r="K2500" s="20"/>
      <c r="L2500" s="20"/>
      <c r="M2500" s="20"/>
      <c r="N2500" s="39"/>
      <c r="O2500" s="20" t="s">
        <v>488</v>
      </c>
      <c r="P2500" s="20" t="s">
        <v>573</v>
      </c>
      <c r="Q2500" s="20" t="s">
        <v>1096</v>
      </c>
      <c r="R2500" s="20" t="s">
        <v>3099</v>
      </c>
      <c r="S2500" s="20">
        <v>30686065</v>
      </c>
      <c r="T2500" s="39"/>
      <c r="U2500" s="20"/>
      <c r="V2500" s="20"/>
      <c r="W2500" s="39"/>
      <c r="X2500" s="20"/>
      <c r="Y2500" s="20"/>
      <c r="Z2500" s="20"/>
      <c r="AA2500" s="39"/>
    </row>
    <row r="2501" spans="2:27" ht="15.75" customHeight="1">
      <c r="B2501" s="39"/>
      <c r="C2501" s="20"/>
      <c r="D2501" s="20"/>
      <c r="E2501" s="39"/>
      <c r="F2501" s="20"/>
      <c r="G2501" s="20"/>
      <c r="H2501" s="20"/>
      <c r="I2501" s="39"/>
      <c r="J2501" s="20"/>
      <c r="K2501" s="20"/>
      <c r="L2501" s="20"/>
      <c r="M2501" s="20"/>
      <c r="N2501" s="39"/>
      <c r="O2501" s="20" t="s">
        <v>488</v>
      </c>
      <c r="P2501" s="20" t="s">
        <v>573</v>
      </c>
      <c r="Q2501" s="20" t="s">
        <v>1096</v>
      </c>
      <c r="R2501" s="20" t="s">
        <v>3100</v>
      </c>
      <c r="S2501" s="20">
        <v>30686099</v>
      </c>
      <c r="T2501" s="39"/>
      <c r="U2501" s="20"/>
      <c r="V2501" s="20"/>
      <c r="W2501" s="39"/>
      <c r="X2501" s="20"/>
      <c r="Y2501" s="20"/>
      <c r="Z2501" s="20"/>
      <c r="AA2501" s="39"/>
    </row>
    <row r="2502" spans="2:27" ht="15.75" customHeight="1">
      <c r="B2502" s="39"/>
      <c r="C2502" s="20"/>
      <c r="D2502" s="20"/>
      <c r="E2502" s="39"/>
      <c r="F2502" s="20"/>
      <c r="G2502" s="20"/>
      <c r="H2502" s="20"/>
      <c r="I2502" s="39"/>
      <c r="J2502" s="20"/>
      <c r="K2502" s="20"/>
      <c r="L2502" s="20"/>
      <c r="M2502" s="20"/>
      <c r="N2502" s="39"/>
      <c r="O2502" s="20" t="s">
        <v>488</v>
      </c>
      <c r="P2502" s="20" t="s">
        <v>573</v>
      </c>
      <c r="Q2502" s="20" t="s">
        <v>1096</v>
      </c>
      <c r="R2502" s="20" t="s">
        <v>3101</v>
      </c>
      <c r="S2502" s="20">
        <v>30686077</v>
      </c>
      <c r="T2502" s="39"/>
      <c r="U2502" s="20"/>
      <c r="V2502" s="20"/>
      <c r="W2502" s="39"/>
      <c r="X2502" s="20"/>
      <c r="Y2502" s="20"/>
      <c r="Z2502" s="20"/>
      <c r="AA2502" s="39"/>
    </row>
    <row r="2503" spans="2:27" ht="15.75" customHeight="1">
      <c r="B2503" s="39"/>
      <c r="C2503" s="20"/>
      <c r="D2503" s="20"/>
      <c r="E2503" s="39"/>
      <c r="F2503" s="20"/>
      <c r="G2503" s="20"/>
      <c r="H2503" s="20"/>
      <c r="I2503" s="39"/>
      <c r="J2503" s="20"/>
      <c r="K2503" s="20"/>
      <c r="L2503" s="20"/>
      <c r="M2503" s="20"/>
      <c r="N2503" s="39"/>
      <c r="O2503" s="20" t="s">
        <v>488</v>
      </c>
      <c r="P2503" s="20" t="s">
        <v>573</v>
      </c>
      <c r="Q2503" s="20" t="s">
        <v>1096</v>
      </c>
      <c r="R2503" s="20" t="s">
        <v>3102</v>
      </c>
      <c r="S2503" s="20">
        <v>30686053</v>
      </c>
      <c r="T2503" s="39"/>
      <c r="U2503" s="20"/>
      <c r="V2503" s="20"/>
      <c r="W2503" s="39"/>
      <c r="X2503" s="20"/>
      <c r="Y2503" s="20"/>
      <c r="Z2503" s="20"/>
      <c r="AA2503" s="39"/>
    </row>
    <row r="2504" spans="2:27" ht="15.75" customHeight="1">
      <c r="B2504" s="39"/>
      <c r="C2504" s="20"/>
      <c r="D2504" s="20"/>
      <c r="E2504" s="39"/>
      <c r="F2504" s="20"/>
      <c r="G2504" s="20"/>
      <c r="H2504" s="20"/>
      <c r="I2504" s="39"/>
      <c r="J2504" s="20"/>
      <c r="K2504" s="20"/>
      <c r="L2504" s="20"/>
      <c r="M2504" s="20"/>
      <c r="N2504" s="39"/>
      <c r="O2504" s="20" t="s">
        <v>488</v>
      </c>
      <c r="P2504" s="20" t="s">
        <v>573</v>
      </c>
      <c r="Q2504" s="20" t="s">
        <v>1096</v>
      </c>
      <c r="R2504" s="20" t="s">
        <v>3103</v>
      </c>
      <c r="S2504" s="20">
        <v>30686083</v>
      </c>
      <c r="T2504" s="39"/>
      <c r="U2504" s="20"/>
      <c r="V2504" s="20"/>
      <c r="W2504" s="39"/>
      <c r="X2504" s="20"/>
      <c r="Y2504" s="20"/>
      <c r="Z2504" s="20"/>
      <c r="AA2504" s="39"/>
    </row>
    <row r="2505" spans="2:27" ht="15.75" customHeight="1">
      <c r="B2505" s="39"/>
      <c r="C2505" s="20"/>
      <c r="D2505" s="20"/>
      <c r="E2505" s="39"/>
      <c r="F2505" s="20"/>
      <c r="G2505" s="20"/>
      <c r="H2505" s="20"/>
      <c r="I2505" s="39"/>
      <c r="J2505" s="20"/>
      <c r="K2505" s="20"/>
      <c r="L2505" s="20"/>
      <c r="M2505" s="20"/>
      <c r="N2505" s="39"/>
      <c r="O2505" s="20" t="s">
        <v>488</v>
      </c>
      <c r="P2505" s="20" t="s">
        <v>573</v>
      </c>
      <c r="Q2505" s="20" t="s">
        <v>1096</v>
      </c>
      <c r="R2505" s="20" t="s">
        <v>3104</v>
      </c>
      <c r="S2505" s="20">
        <v>30686089</v>
      </c>
      <c r="T2505" s="39"/>
      <c r="U2505" s="20"/>
      <c r="V2505" s="20"/>
      <c r="W2505" s="39"/>
      <c r="X2505" s="20"/>
      <c r="Y2505" s="20"/>
      <c r="Z2505" s="20"/>
      <c r="AA2505" s="39"/>
    </row>
    <row r="2506" spans="2:27" ht="15.75" customHeight="1">
      <c r="B2506" s="39"/>
      <c r="C2506" s="20"/>
      <c r="D2506" s="20"/>
      <c r="E2506" s="39"/>
      <c r="F2506" s="20"/>
      <c r="G2506" s="20"/>
      <c r="H2506" s="20"/>
      <c r="I2506" s="39"/>
      <c r="J2506" s="20"/>
      <c r="K2506" s="20"/>
      <c r="L2506" s="20"/>
      <c r="M2506" s="20"/>
      <c r="N2506" s="39"/>
      <c r="O2506" s="20" t="s">
        <v>488</v>
      </c>
      <c r="P2506" s="20" t="s">
        <v>573</v>
      </c>
      <c r="Q2506" s="20" t="s">
        <v>1096</v>
      </c>
      <c r="R2506" s="20" t="s">
        <v>3105</v>
      </c>
      <c r="S2506" s="20">
        <v>30686095</v>
      </c>
      <c r="T2506" s="39"/>
      <c r="U2506" s="20"/>
      <c r="V2506" s="20"/>
      <c r="W2506" s="39"/>
      <c r="X2506" s="20"/>
      <c r="Y2506" s="20"/>
      <c r="Z2506" s="20"/>
      <c r="AA2506" s="39"/>
    </row>
    <row r="2507" spans="2:27" ht="15.75" customHeight="1">
      <c r="B2507" s="39"/>
      <c r="C2507" s="20"/>
      <c r="D2507" s="20"/>
      <c r="E2507" s="39"/>
      <c r="F2507" s="20"/>
      <c r="G2507" s="20"/>
      <c r="H2507" s="20"/>
      <c r="I2507" s="39"/>
      <c r="J2507" s="20"/>
      <c r="K2507" s="20"/>
      <c r="L2507" s="20"/>
      <c r="M2507" s="20"/>
      <c r="N2507" s="39"/>
      <c r="O2507" s="20" t="s">
        <v>488</v>
      </c>
      <c r="P2507" s="20" t="s">
        <v>573</v>
      </c>
      <c r="Q2507" s="20" t="s">
        <v>1097</v>
      </c>
      <c r="R2507" s="20" t="s">
        <v>3106</v>
      </c>
      <c r="S2507" s="20">
        <v>30686315</v>
      </c>
      <c r="T2507" s="39"/>
      <c r="U2507" s="20"/>
      <c r="V2507" s="20"/>
      <c r="W2507" s="39"/>
      <c r="X2507" s="20"/>
      <c r="Y2507" s="20"/>
      <c r="Z2507" s="20"/>
      <c r="AA2507" s="39"/>
    </row>
    <row r="2508" spans="2:27" ht="15.75" customHeight="1">
      <c r="B2508" s="39"/>
      <c r="C2508" s="20"/>
      <c r="D2508" s="20"/>
      <c r="E2508" s="39"/>
      <c r="F2508" s="20"/>
      <c r="G2508" s="20"/>
      <c r="H2508" s="20"/>
      <c r="I2508" s="39"/>
      <c r="J2508" s="20"/>
      <c r="K2508" s="20"/>
      <c r="L2508" s="20"/>
      <c r="M2508" s="20"/>
      <c r="N2508" s="39"/>
      <c r="O2508" s="20" t="s">
        <v>488</v>
      </c>
      <c r="P2508" s="20" t="s">
        <v>573</v>
      </c>
      <c r="Q2508" s="20" t="s">
        <v>1097</v>
      </c>
      <c r="R2508" s="20" t="s">
        <v>3107</v>
      </c>
      <c r="S2508" s="20">
        <v>30686331</v>
      </c>
      <c r="T2508" s="39"/>
      <c r="U2508" s="20"/>
      <c r="V2508" s="20"/>
      <c r="W2508" s="39"/>
      <c r="X2508" s="20"/>
      <c r="Y2508" s="20"/>
      <c r="Z2508" s="20"/>
      <c r="AA2508" s="39"/>
    </row>
    <row r="2509" spans="2:27" ht="15.75" customHeight="1">
      <c r="B2509" s="39"/>
      <c r="C2509" s="20"/>
      <c r="D2509" s="20"/>
      <c r="E2509" s="39"/>
      <c r="F2509" s="20"/>
      <c r="G2509" s="20"/>
      <c r="H2509" s="20"/>
      <c r="I2509" s="39"/>
      <c r="J2509" s="20"/>
      <c r="K2509" s="20"/>
      <c r="L2509" s="20"/>
      <c r="M2509" s="20"/>
      <c r="N2509" s="39"/>
      <c r="O2509" s="20" t="s">
        <v>488</v>
      </c>
      <c r="P2509" s="20" t="s">
        <v>573</v>
      </c>
      <c r="Q2509" s="20" t="s">
        <v>1097</v>
      </c>
      <c r="R2509" s="20" t="s">
        <v>1049</v>
      </c>
      <c r="S2509" s="20">
        <v>30686347</v>
      </c>
      <c r="T2509" s="39"/>
      <c r="U2509" s="20"/>
      <c r="V2509" s="20"/>
      <c r="W2509" s="39"/>
      <c r="X2509" s="20"/>
      <c r="Y2509" s="20"/>
      <c r="Z2509" s="20"/>
      <c r="AA2509" s="39"/>
    </row>
    <row r="2510" spans="2:27" ht="15.75" customHeight="1">
      <c r="B2510" s="39"/>
      <c r="C2510" s="20"/>
      <c r="D2510" s="20"/>
      <c r="E2510" s="39"/>
      <c r="F2510" s="20"/>
      <c r="G2510" s="20"/>
      <c r="H2510" s="20"/>
      <c r="I2510" s="39"/>
      <c r="J2510" s="20"/>
      <c r="K2510" s="20"/>
      <c r="L2510" s="20"/>
      <c r="M2510" s="20"/>
      <c r="N2510" s="39"/>
      <c r="O2510" s="20" t="s">
        <v>488</v>
      </c>
      <c r="P2510" s="20" t="s">
        <v>573</v>
      </c>
      <c r="Q2510" s="20" t="s">
        <v>1097</v>
      </c>
      <c r="R2510" s="20" t="s">
        <v>3108</v>
      </c>
      <c r="S2510" s="20">
        <v>30686399</v>
      </c>
      <c r="T2510" s="39"/>
      <c r="U2510" s="20"/>
      <c r="V2510" s="20"/>
      <c r="W2510" s="39"/>
      <c r="X2510" s="20"/>
      <c r="Y2510" s="20"/>
      <c r="Z2510" s="20"/>
      <c r="AA2510" s="39"/>
    </row>
    <row r="2511" spans="2:27" ht="15.75" customHeight="1">
      <c r="B2511" s="39"/>
      <c r="C2511" s="20"/>
      <c r="D2511" s="20"/>
      <c r="E2511" s="39"/>
      <c r="F2511" s="20"/>
      <c r="G2511" s="20"/>
      <c r="H2511" s="20"/>
      <c r="I2511" s="39"/>
      <c r="J2511" s="20"/>
      <c r="K2511" s="20"/>
      <c r="L2511" s="20"/>
      <c r="M2511" s="20"/>
      <c r="N2511" s="39"/>
      <c r="O2511" s="20" t="s">
        <v>488</v>
      </c>
      <c r="P2511" s="20" t="s">
        <v>573</v>
      </c>
      <c r="Q2511" s="20" t="s">
        <v>1097</v>
      </c>
      <c r="R2511" s="20" t="s">
        <v>3109</v>
      </c>
      <c r="S2511" s="20">
        <v>30686379</v>
      </c>
      <c r="T2511" s="39"/>
      <c r="U2511" s="20"/>
      <c r="V2511" s="20"/>
      <c r="W2511" s="39"/>
      <c r="X2511" s="20"/>
      <c r="Y2511" s="20"/>
      <c r="Z2511" s="20"/>
      <c r="AA2511" s="39"/>
    </row>
    <row r="2512" spans="2:27" ht="15.75" customHeight="1">
      <c r="B2512" s="39"/>
      <c r="C2512" s="20"/>
      <c r="D2512" s="20"/>
      <c r="E2512" s="39"/>
      <c r="F2512" s="20"/>
      <c r="G2512" s="20"/>
      <c r="H2512" s="20"/>
      <c r="I2512" s="39"/>
      <c r="J2512" s="20"/>
      <c r="K2512" s="20"/>
      <c r="L2512" s="20"/>
      <c r="M2512" s="20"/>
      <c r="N2512" s="39"/>
      <c r="O2512" s="20" t="s">
        <v>488</v>
      </c>
      <c r="P2512" s="20" t="s">
        <v>573</v>
      </c>
      <c r="Q2512" s="20" t="s">
        <v>1098</v>
      </c>
      <c r="R2512" s="20" t="s">
        <v>3110</v>
      </c>
      <c r="S2512" s="20">
        <v>30686412</v>
      </c>
      <c r="T2512" s="39"/>
      <c r="U2512" s="20"/>
      <c r="V2512" s="20"/>
      <c r="W2512" s="39"/>
      <c r="X2512" s="20"/>
      <c r="Y2512" s="20"/>
      <c r="Z2512" s="20"/>
      <c r="AA2512" s="39"/>
    </row>
    <row r="2513" spans="2:27" ht="15.75" customHeight="1">
      <c r="B2513" s="39"/>
      <c r="C2513" s="20"/>
      <c r="D2513" s="20"/>
      <c r="E2513" s="39"/>
      <c r="F2513" s="20"/>
      <c r="G2513" s="20"/>
      <c r="H2513" s="20"/>
      <c r="I2513" s="39"/>
      <c r="J2513" s="20"/>
      <c r="K2513" s="20"/>
      <c r="L2513" s="20"/>
      <c r="M2513" s="20"/>
      <c r="N2513" s="39"/>
      <c r="O2513" s="20" t="s">
        <v>488</v>
      </c>
      <c r="P2513" s="20" t="s">
        <v>573</v>
      </c>
      <c r="Q2513" s="20" t="s">
        <v>1098</v>
      </c>
      <c r="R2513" s="20" t="s">
        <v>3111</v>
      </c>
      <c r="S2513" s="20">
        <v>30686414</v>
      </c>
      <c r="T2513" s="39"/>
      <c r="U2513" s="20"/>
      <c r="V2513" s="20"/>
      <c r="W2513" s="39"/>
      <c r="X2513" s="20"/>
      <c r="Y2513" s="20"/>
      <c r="Z2513" s="20"/>
      <c r="AA2513" s="39"/>
    </row>
    <row r="2514" spans="2:27" ht="15.75" customHeight="1">
      <c r="B2514" s="39"/>
      <c r="C2514" s="20"/>
      <c r="D2514" s="20"/>
      <c r="E2514" s="39"/>
      <c r="F2514" s="20"/>
      <c r="G2514" s="20"/>
      <c r="H2514" s="20"/>
      <c r="I2514" s="39"/>
      <c r="J2514" s="20"/>
      <c r="K2514" s="20"/>
      <c r="L2514" s="20"/>
      <c r="M2514" s="20"/>
      <c r="N2514" s="39"/>
      <c r="O2514" s="20" t="s">
        <v>488</v>
      </c>
      <c r="P2514" s="20" t="s">
        <v>573</v>
      </c>
      <c r="Q2514" s="20" t="s">
        <v>1098</v>
      </c>
      <c r="R2514" s="20" t="s">
        <v>3112</v>
      </c>
      <c r="S2514" s="20">
        <v>30686410</v>
      </c>
      <c r="T2514" s="39"/>
      <c r="U2514" s="20"/>
      <c r="V2514" s="20"/>
      <c r="W2514" s="39"/>
      <c r="X2514" s="20"/>
      <c r="Y2514" s="20"/>
      <c r="Z2514" s="20"/>
      <c r="AA2514" s="39"/>
    </row>
    <row r="2515" spans="2:27" ht="15.75" customHeight="1">
      <c r="B2515" s="39"/>
      <c r="C2515" s="20"/>
      <c r="D2515" s="20"/>
      <c r="E2515" s="39"/>
      <c r="F2515" s="20"/>
      <c r="G2515" s="20"/>
      <c r="H2515" s="20"/>
      <c r="I2515" s="39"/>
      <c r="J2515" s="20"/>
      <c r="K2515" s="20"/>
      <c r="L2515" s="20"/>
      <c r="M2515" s="20"/>
      <c r="N2515" s="39"/>
      <c r="O2515" s="20" t="s">
        <v>488</v>
      </c>
      <c r="P2515" s="20" t="s">
        <v>573</v>
      </c>
      <c r="Q2515" s="20" t="s">
        <v>1098</v>
      </c>
      <c r="R2515" s="20" t="s">
        <v>2753</v>
      </c>
      <c r="S2515" s="20">
        <v>30686416</v>
      </c>
      <c r="T2515" s="39"/>
      <c r="U2515" s="20"/>
      <c r="V2515" s="20"/>
      <c r="W2515" s="39"/>
      <c r="X2515" s="20"/>
      <c r="Y2515" s="20"/>
      <c r="Z2515" s="20"/>
      <c r="AA2515" s="39"/>
    </row>
    <row r="2516" spans="2:27" ht="15.75" customHeight="1">
      <c r="B2516" s="39"/>
      <c r="C2516" s="20"/>
      <c r="D2516" s="20"/>
      <c r="E2516" s="39"/>
      <c r="F2516" s="20"/>
      <c r="G2516" s="20"/>
      <c r="H2516" s="20"/>
      <c r="I2516" s="39"/>
      <c r="J2516" s="20"/>
      <c r="K2516" s="20"/>
      <c r="L2516" s="20"/>
      <c r="M2516" s="20"/>
      <c r="N2516" s="39"/>
      <c r="O2516" s="20" t="s">
        <v>488</v>
      </c>
      <c r="P2516" s="20" t="s">
        <v>573</v>
      </c>
      <c r="Q2516" s="20" t="s">
        <v>1098</v>
      </c>
      <c r="R2516" s="20" t="s">
        <v>3113</v>
      </c>
      <c r="S2516" s="20">
        <v>30686423</v>
      </c>
      <c r="T2516" s="39"/>
      <c r="U2516" s="20"/>
      <c r="V2516" s="20"/>
      <c r="W2516" s="39"/>
      <c r="X2516" s="20"/>
      <c r="Y2516" s="20"/>
      <c r="Z2516" s="20"/>
      <c r="AA2516" s="39"/>
    </row>
    <row r="2517" spans="2:27" ht="15.75" customHeight="1">
      <c r="B2517" s="39"/>
      <c r="C2517" s="20"/>
      <c r="D2517" s="20"/>
      <c r="E2517" s="39"/>
      <c r="F2517" s="20"/>
      <c r="G2517" s="20"/>
      <c r="H2517" s="20"/>
      <c r="I2517" s="39"/>
      <c r="J2517" s="20"/>
      <c r="K2517" s="20"/>
      <c r="L2517" s="20"/>
      <c r="M2517" s="20"/>
      <c r="N2517" s="39"/>
      <c r="O2517" s="20" t="s">
        <v>488</v>
      </c>
      <c r="P2517" s="20" t="s">
        <v>573</v>
      </c>
      <c r="Q2517" s="20" t="s">
        <v>1098</v>
      </c>
      <c r="R2517" s="20" t="s">
        <v>512</v>
      </c>
      <c r="S2517" s="20">
        <v>30686427</v>
      </c>
      <c r="T2517" s="39"/>
      <c r="U2517" s="20"/>
      <c r="V2517" s="20"/>
      <c r="W2517" s="39"/>
      <c r="X2517" s="20"/>
      <c r="Y2517" s="20"/>
      <c r="Z2517" s="20"/>
      <c r="AA2517" s="39"/>
    </row>
    <row r="2518" spans="2:27" ht="15.75" customHeight="1">
      <c r="B2518" s="39"/>
      <c r="C2518" s="20"/>
      <c r="D2518" s="20"/>
      <c r="E2518" s="39"/>
      <c r="F2518" s="20"/>
      <c r="G2518" s="20"/>
      <c r="H2518" s="20"/>
      <c r="I2518" s="39"/>
      <c r="J2518" s="20"/>
      <c r="K2518" s="20"/>
      <c r="L2518" s="20"/>
      <c r="M2518" s="20"/>
      <c r="N2518" s="39"/>
      <c r="O2518" s="20" t="s">
        <v>488</v>
      </c>
      <c r="P2518" s="20" t="s">
        <v>573</v>
      </c>
      <c r="Q2518" s="20" t="s">
        <v>1098</v>
      </c>
      <c r="R2518" s="20" t="s">
        <v>3114</v>
      </c>
      <c r="S2518" s="20">
        <v>30686430</v>
      </c>
      <c r="T2518" s="39"/>
      <c r="U2518" s="20"/>
      <c r="V2518" s="20"/>
      <c r="W2518" s="39"/>
      <c r="X2518" s="20"/>
      <c r="Y2518" s="20"/>
      <c r="Z2518" s="20"/>
      <c r="AA2518" s="39"/>
    </row>
    <row r="2519" spans="2:27" ht="15.75" customHeight="1">
      <c r="B2519" s="39"/>
      <c r="C2519" s="20"/>
      <c r="D2519" s="20"/>
      <c r="E2519" s="39"/>
      <c r="F2519" s="20"/>
      <c r="G2519" s="20"/>
      <c r="H2519" s="20"/>
      <c r="I2519" s="39"/>
      <c r="J2519" s="20"/>
      <c r="K2519" s="20"/>
      <c r="L2519" s="20"/>
      <c r="M2519" s="20"/>
      <c r="N2519" s="39"/>
      <c r="O2519" s="20" t="s">
        <v>488</v>
      </c>
      <c r="P2519" s="20" t="s">
        <v>573</v>
      </c>
      <c r="Q2519" s="20" t="s">
        <v>1098</v>
      </c>
      <c r="R2519" s="20" t="s">
        <v>3115</v>
      </c>
      <c r="S2519" s="20">
        <v>30686433</v>
      </c>
      <c r="T2519" s="39"/>
      <c r="U2519" s="20"/>
      <c r="V2519" s="20"/>
      <c r="W2519" s="39"/>
      <c r="X2519" s="20"/>
      <c r="Y2519" s="20"/>
      <c r="Z2519" s="20"/>
      <c r="AA2519" s="39"/>
    </row>
    <row r="2520" spans="2:27" ht="15.75" customHeight="1">
      <c r="B2520" s="39"/>
      <c r="C2520" s="20"/>
      <c r="D2520" s="20"/>
      <c r="E2520" s="39"/>
      <c r="F2520" s="20"/>
      <c r="G2520" s="20"/>
      <c r="H2520" s="20"/>
      <c r="I2520" s="39"/>
      <c r="J2520" s="20"/>
      <c r="K2520" s="20"/>
      <c r="L2520" s="20"/>
      <c r="M2520" s="20"/>
      <c r="N2520" s="39"/>
      <c r="O2520" s="20" t="s">
        <v>488</v>
      </c>
      <c r="P2520" s="20" t="s">
        <v>573</v>
      </c>
      <c r="Q2520" s="20" t="s">
        <v>1098</v>
      </c>
      <c r="R2520" s="20" t="s">
        <v>3116</v>
      </c>
      <c r="S2520" s="20">
        <v>30686437</v>
      </c>
      <c r="T2520" s="39"/>
      <c r="U2520" s="20"/>
      <c r="V2520" s="20"/>
      <c r="W2520" s="39"/>
      <c r="X2520" s="20"/>
      <c r="Y2520" s="20"/>
      <c r="Z2520" s="20"/>
      <c r="AA2520" s="39"/>
    </row>
    <row r="2521" spans="2:27" ht="15.75" customHeight="1">
      <c r="B2521" s="39"/>
      <c r="C2521" s="20"/>
      <c r="D2521" s="20"/>
      <c r="E2521" s="39"/>
      <c r="F2521" s="20"/>
      <c r="G2521" s="20"/>
      <c r="H2521" s="20"/>
      <c r="I2521" s="39"/>
      <c r="J2521" s="20"/>
      <c r="K2521" s="20"/>
      <c r="L2521" s="20"/>
      <c r="M2521" s="20"/>
      <c r="N2521" s="39"/>
      <c r="O2521" s="20" t="s">
        <v>488</v>
      </c>
      <c r="P2521" s="20" t="s">
        <v>573</v>
      </c>
      <c r="Q2521" s="20" t="s">
        <v>1098</v>
      </c>
      <c r="R2521" s="20" t="s">
        <v>3117</v>
      </c>
      <c r="S2521" s="20">
        <v>30686440</v>
      </c>
      <c r="T2521" s="39"/>
      <c r="U2521" s="20"/>
      <c r="V2521" s="20"/>
      <c r="W2521" s="39"/>
      <c r="X2521" s="20"/>
      <c r="Y2521" s="20"/>
      <c r="Z2521" s="20"/>
      <c r="AA2521" s="39"/>
    </row>
    <row r="2522" spans="2:27" ht="15.75" customHeight="1">
      <c r="B2522" s="39"/>
      <c r="C2522" s="20"/>
      <c r="D2522" s="20"/>
      <c r="E2522" s="39"/>
      <c r="F2522" s="20"/>
      <c r="G2522" s="20"/>
      <c r="H2522" s="20"/>
      <c r="I2522" s="39"/>
      <c r="J2522" s="20"/>
      <c r="K2522" s="20"/>
      <c r="L2522" s="20"/>
      <c r="M2522" s="20"/>
      <c r="N2522" s="39"/>
      <c r="O2522" s="20" t="s">
        <v>488</v>
      </c>
      <c r="P2522" s="20" t="s">
        <v>573</v>
      </c>
      <c r="Q2522" s="20" t="s">
        <v>1098</v>
      </c>
      <c r="R2522" s="20" t="s">
        <v>3118</v>
      </c>
      <c r="S2522" s="20">
        <v>30686444</v>
      </c>
      <c r="T2522" s="39"/>
      <c r="U2522" s="20"/>
      <c r="V2522" s="20"/>
      <c r="W2522" s="39"/>
      <c r="X2522" s="20"/>
      <c r="Y2522" s="20"/>
      <c r="Z2522" s="20"/>
      <c r="AA2522" s="39"/>
    </row>
    <row r="2523" spans="2:27" ht="15.75" customHeight="1">
      <c r="B2523" s="39"/>
      <c r="C2523" s="20"/>
      <c r="D2523" s="20"/>
      <c r="E2523" s="39"/>
      <c r="F2523" s="20"/>
      <c r="G2523" s="20"/>
      <c r="H2523" s="20"/>
      <c r="I2523" s="39"/>
      <c r="J2523" s="20"/>
      <c r="K2523" s="20"/>
      <c r="L2523" s="20"/>
      <c r="M2523" s="20"/>
      <c r="N2523" s="39"/>
      <c r="O2523" s="20" t="s">
        <v>488</v>
      </c>
      <c r="P2523" s="20" t="s">
        <v>573</v>
      </c>
      <c r="Q2523" s="20" t="s">
        <v>1098</v>
      </c>
      <c r="R2523" s="20" t="s">
        <v>1212</v>
      </c>
      <c r="S2523" s="20">
        <v>30686447</v>
      </c>
      <c r="T2523" s="39"/>
      <c r="U2523" s="20"/>
      <c r="V2523" s="20"/>
      <c r="W2523" s="39"/>
      <c r="X2523" s="20"/>
      <c r="Y2523" s="20"/>
      <c r="Z2523" s="20"/>
      <c r="AA2523" s="39"/>
    </row>
    <row r="2524" spans="2:27" ht="15.75" customHeight="1">
      <c r="B2524" s="39"/>
      <c r="C2524" s="20"/>
      <c r="D2524" s="20"/>
      <c r="E2524" s="39"/>
      <c r="F2524" s="20"/>
      <c r="G2524" s="20"/>
      <c r="H2524" s="20"/>
      <c r="I2524" s="39"/>
      <c r="J2524" s="20"/>
      <c r="K2524" s="20"/>
      <c r="L2524" s="20"/>
      <c r="M2524" s="20"/>
      <c r="N2524" s="39"/>
      <c r="O2524" s="20" t="s">
        <v>488</v>
      </c>
      <c r="P2524" s="20" t="s">
        <v>573</v>
      </c>
      <c r="Q2524" s="20" t="s">
        <v>1098</v>
      </c>
      <c r="R2524" s="20" t="s">
        <v>3119</v>
      </c>
      <c r="S2524" s="20">
        <v>30686450</v>
      </c>
      <c r="T2524" s="39"/>
      <c r="U2524" s="20"/>
      <c r="V2524" s="20"/>
      <c r="W2524" s="39"/>
      <c r="X2524" s="20"/>
      <c r="Y2524" s="20"/>
      <c r="Z2524" s="20"/>
      <c r="AA2524" s="39"/>
    </row>
    <row r="2525" spans="2:27" ht="15.75" customHeight="1">
      <c r="B2525" s="39"/>
      <c r="C2525" s="20"/>
      <c r="D2525" s="20"/>
      <c r="E2525" s="39"/>
      <c r="F2525" s="20"/>
      <c r="G2525" s="20"/>
      <c r="H2525" s="20"/>
      <c r="I2525" s="39"/>
      <c r="J2525" s="20"/>
      <c r="K2525" s="20"/>
      <c r="L2525" s="20"/>
      <c r="M2525" s="20"/>
      <c r="N2525" s="39"/>
      <c r="O2525" s="20" t="s">
        <v>488</v>
      </c>
      <c r="P2525" s="20" t="s">
        <v>573</v>
      </c>
      <c r="Q2525" s="20" t="s">
        <v>1098</v>
      </c>
      <c r="R2525" s="20" t="s">
        <v>2061</v>
      </c>
      <c r="S2525" s="20">
        <v>30686454</v>
      </c>
      <c r="T2525" s="39"/>
      <c r="U2525" s="20"/>
      <c r="V2525" s="20"/>
      <c r="W2525" s="39"/>
      <c r="X2525" s="20"/>
      <c r="Y2525" s="20"/>
      <c r="Z2525" s="20"/>
      <c r="AA2525" s="39"/>
    </row>
    <row r="2526" spans="2:27" ht="15.75" customHeight="1">
      <c r="B2526" s="39"/>
      <c r="C2526" s="20"/>
      <c r="D2526" s="20"/>
      <c r="E2526" s="39"/>
      <c r="F2526" s="20"/>
      <c r="G2526" s="20"/>
      <c r="H2526" s="20"/>
      <c r="I2526" s="39"/>
      <c r="J2526" s="20"/>
      <c r="K2526" s="20"/>
      <c r="L2526" s="20"/>
      <c r="M2526" s="20"/>
      <c r="N2526" s="39"/>
      <c r="O2526" s="20" t="s">
        <v>488</v>
      </c>
      <c r="P2526" s="20" t="s">
        <v>573</v>
      </c>
      <c r="Q2526" s="20" t="s">
        <v>1098</v>
      </c>
      <c r="R2526" s="20" t="s">
        <v>1166</v>
      </c>
      <c r="S2526" s="20">
        <v>30686457</v>
      </c>
      <c r="T2526" s="39"/>
      <c r="U2526" s="20"/>
      <c r="V2526" s="20"/>
      <c r="W2526" s="39"/>
      <c r="X2526" s="20"/>
      <c r="Y2526" s="20"/>
      <c r="Z2526" s="20"/>
      <c r="AA2526" s="39"/>
    </row>
    <row r="2527" spans="2:27" ht="15.75" customHeight="1">
      <c r="B2527" s="39"/>
      <c r="C2527" s="20"/>
      <c r="D2527" s="20"/>
      <c r="E2527" s="39"/>
      <c r="F2527" s="20"/>
      <c r="G2527" s="20"/>
      <c r="H2527" s="20"/>
      <c r="I2527" s="39"/>
      <c r="J2527" s="20"/>
      <c r="K2527" s="20"/>
      <c r="L2527" s="20"/>
      <c r="M2527" s="20"/>
      <c r="N2527" s="39"/>
      <c r="O2527" s="20" t="s">
        <v>488</v>
      </c>
      <c r="P2527" s="20" t="s">
        <v>573</v>
      </c>
      <c r="Q2527" s="20" t="s">
        <v>1098</v>
      </c>
      <c r="R2527" s="20" t="s">
        <v>3120</v>
      </c>
      <c r="S2527" s="20">
        <v>30686461</v>
      </c>
      <c r="T2527" s="39"/>
      <c r="U2527" s="20"/>
      <c r="V2527" s="20"/>
      <c r="W2527" s="39"/>
      <c r="X2527" s="20"/>
      <c r="Y2527" s="20"/>
      <c r="Z2527" s="20"/>
      <c r="AA2527" s="39"/>
    </row>
    <row r="2528" spans="2:27" ht="15.75" customHeight="1">
      <c r="B2528" s="39"/>
      <c r="C2528" s="20"/>
      <c r="D2528" s="20"/>
      <c r="E2528" s="39"/>
      <c r="F2528" s="20"/>
      <c r="G2528" s="20"/>
      <c r="H2528" s="20"/>
      <c r="I2528" s="39"/>
      <c r="J2528" s="20"/>
      <c r="K2528" s="20"/>
      <c r="L2528" s="20"/>
      <c r="M2528" s="20"/>
      <c r="N2528" s="39"/>
      <c r="O2528" s="20" t="s">
        <v>488</v>
      </c>
      <c r="P2528" s="20" t="s">
        <v>573</v>
      </c>
      <c r="Q2528" s="20" t="s">
        <v>1098</v>
      </c>
      <c r="R2528" s="20" t="s">
        <v>1828</v>
      </c>
      <c r="S2528" s="20">
        <v>30686464</v>
      </c>
      <c r="T2528" s="39"/>
      <c r="U2528" s="20"/>
      <c r="V2528" s="20"/>
      <c r="W2528" s="39"/>
      <c r="X2528" s="20"/>
      <c r="Y2528" s="20"/>
      <c r="Z2528" s="20"/>
      <c r="AA2528" s="39"/>
    </row>
    <row r="2529" spans="2:27" ht="15.75" customHeight="1">
      <c r="B2529" s="39"/>
      <c r="C2529" s="20"/>
      <c r="D2529" s="20"/>
      <c r="E2529" s="39"/>
      <c r="F2529" s="20"/>
      <c r="G2529" s="20"/>
      <c r="H2529" s="20"/>
      <c r="I2529" s="39"/>
      <c r="J2529" s="20"/>
      <c r="K2529" s="20"/>
      <c r="L2529" s="20"/>
      <c r="M2529" s="20"/>
      <c r="N2529" s="39"/>
      <c r="O2529" s="20" t="s">
        <v>488</v>
      </c>
      <c r="P2529" s="20" t="s">
        <v>573</v>
      </c>
      <c r="Q2529" s="20" t="s">
        <v>1098</v>
      </c>
      <c r="R2529" s="20" t="s">
        <v>3121</v>
      </c>
      <c r="S2529" s="20">
        <v>30686471</v>
      </c>
      <c r="T2529" s="39"/>
      <c r="U2529" s="20"/>
      <c r="V2529" s="20"/>
      <c r="W2529" s="39"/>
      <c r="X2529" s="20"/>
      <c r="Y2529" s="20"/>
      <c r="Z2529" s="20"/>
      <c r="AA2529" s="39"/>
    </row>
    <row r="2530" spans="2:27" ht="15.75" customHeight="1">
      <c r="B2530" s="39"/>
      <c r="C2530" s="20"/>
      <c r="D2530" s="20"/>
      <c r="E2530" s="39"/>
      <c r="F2530" s="20"/>
      <c r="G2530" s="20"/>
      <c r="H2530" s="20"/>
      <c r="I2530" s="39"/>
      <c r="J2530" s="20"/>
      <c r="K2530" s="20"/>
      <c r="L2530" s="20"/>
      <c r="M2530" s="20"/>
      <c r="N2530" s="39"/>
      <c r="O2530" s="20" t="s">
        <v>488</v>
      </c>
      <c r="P2530" s="20" t="s">
        <v>573</v>
      </c>
      <c r="Q2530" s="20" t="s">
        <v>1098</v>
      </c>
      <c r="R2530" s="20" t="s">
        <v>3122</v>
      </c>
      <c r="S2530" s="20">
        <v>30686474</v>
      </c>
      <c r="T2530" s="39"/>
      <c r="U2530" s="20"/>
      <c r="V2530" s="20"/>
      <c r="W2530" s="39"/>
      <c r="X2530" s="20"/>
      <c r="Y2530" s="20"/>
      <c r="Z2530" s="20"/>
      <c r="AA2530" s="39"/>
    </row>
    <row r="2531" spans="2:27" ht="15.75" customHeight="1">
      <c r="B2531" s="39"/>
      <c r="C2531" s="20"/>
      <c r="D2531" s="20"/>
      <c r="E2531" s="39"/>
      <c r="F2531" s="20"/>
      <c r="G2531" s="20"/>
      <c r="H2531" s="20"/>
      <c r="I2531" s="39"/>
      <c r="J2531" s="20"/>
      <c r="K2531" s="20"/>
      <c r="L2531" s="20"/>
      <c r="M2531" s="20"/>
      <c r="N2531" s="39"/>
      <c r="O2531" s="20" t="s">
        <v>488</v>
      </c>
      <c r="P2531" s="20" t="s">
        <v>573</v>
      </c>
      <c r="Q2531" s="20" t="s">
        <v>1098</v>
      </c>
      <c r="R2531" s="20" t="s">
        <v>3123</v>
      </c>
      <c r="S2531" s="20">
        <v>30686478</v>
      </c>
      <c r="T2531" s="39"/>
      <c r="U2531" s="20"/>
      <c r="V2531" s="20"/>
      <c r="W2531" s="39"/>
      <c r="X2531" s="20"/>
      <c r="Y2531" s="20"/>
      <c r="Z2531" s="20"/>
      <c r="AA2531" s="39"/>
    </row>
    <row r="2532" spans="2:27" ht="15.75" customHeight="1">
      <c r="B2532" s="39"/>
      <c r="C2532" s="20"/>
      <c r="D2532" s="20"/>
      <c r="E2532" s="39"/>
      <c r="F2532" s="20"/>
      <c r="G2532" s="20"/>
      <c r="H2532" s="20"/>
      <c r="I2532" s="39"/>
      <c r="J2532" s="20"/>
      <c r="K2532" s="20"/>
      <c r="L2532" s="20"/>
      <c r="M2532" s="20"/>
      <c r="N2532" s="39"/>
      <c r="O2532" s="20" t="s">
        <v>488</v>
      </c>
      <c r="P2532" s="20" t="s">
        <v>573</v>
      </c>
      <c r="Q2532" s="20" t="s">
        <v>1098</v>
      </c>
      <c r="R2532" s="20" t="s">
        <v>1991</v>
      </c>
      <c r="S2532" s="20">
        <v>30686481</v>
      </c>
      <c r="T2532" s="39"/>
      <c r="U2532" s="20"/>
      <c r="V2532" s="20"/>
      <c r="W2532" s="39"/>
      <c r="X2532" s="20"/>
      <c r="Y2532" s="20"/>
      <c r="Z2532" s="20"/>
      <c r="AA2532" s="39"/>
    </row>
    <row r="2533" spans="2:27" ht="15.75" customHeight="1">
      <c r="B2533" s="39"/>
      <c r="C2533" s="20"/>
      <c r="D2533" s="20"/>
      <c r="E2533" s="39"/>
      <c r="F2533" s="20"/>
      <c r="G2533" s="20"/>
      <c r="H2533" s="20"/>
      <c r="I2533" s="39"/>
      <c r="J2533" s="20"/>
      <c r="K2533" s="20"/>
      <c r="L2533" s="20"/>
      <c r="M2533" s="20"/>
      <c r="N2533" s="39"/>
      <c r="O2533" s="20" t="s">
        <v>488</v>
      </c>
      <c r="P2533" s="20" t="s">
        <v>573</v>
      </c>
      <c r="Q2533" s="20" t="s">
        <v>1098</v>
      </c>
      <c r="R2533" s="20" t="s">
        <v>1098</v>
      </c>
      <c r="S2533" s="20">
        <v>30686484</v>
      </c>
      <c r="T2533" s="39"/>
      <c r="U2533" s="20"/>
      <c r="V2533" s="20"/>
      <c r="W2533" s="39"/>
      <c r="X2533" s="20"/>
      <c r="Y2533" s="20"/>
      <c r="Z2533" s="20"/>
      <c r="AA2533" s="39"/>
    </row>
    <row r="2534" spans="2:27" ht="15.75" customHeight="1">
      <c r="B2534" s="39"/>
      <c r="C2534" s="20"/>
      <c r="D2534" s="20"/>
      <c r="E2534" s="39"/>
      <c r="F2534" s="20"/>
      <c r="G2534" s="20"/>
      <c r="H2534" s="20"/>
      <c r="I2534" s="39"/>
      <c r="J2534" s="20"/>
      <c r="K2534" s="20"/>
      <c r="L2534" s="20"/>
      <c r="M2534" s="20"/>
      <c r="N2534" s="39"/>
      <c r="O2534" s="20" t="s">
        <v>488</v>
      </c>
      <c r="P2534" s="20" t="s">
        <v>573</v>
      </c>
      <c r="Q2534" s="20" t="s">
        <v>1098</v>
      </c>
      <c r="R2534" s="20" t="s">
        <v>3124</v>
      </c>
      <c r="S2534" s="20">
        <v>30686499</v>
      </c>
      <c r="T2534" s="39"/>
      <c r="U2534" s="20"/>
      <c r="V2534" s="20"/>
      <c r="W2534" s="39"/>
      <c r="X2534" s="20"/>
      <c r="Y2534" s="20"/>
      <c r="Z2534" s="20"/>
      <c r="AA2534" s="39"/>
    </row>
    <row r="2535" spans="2:27" ht="15.75" customHeight="1">
      <c r="B2535" s="39"/>
      <c r="C2535" s="20"/>
      <c r="D2535" s="20"/>
      <c r="E2535" s="39"/>
      <c r="F2535" s="20"/>
      <c r="G2535" s="20"/>
      <c r="H2535" s="20"/>
      <c r="I2535" s="39"/>
      <c r="J2535" s="20"/>
      <c r="K2535" s="20"/>
      <c r="L2535" s="20"/>
      <c r="M2535" s="20"/>
      <c r="N2535" s="39"/>
      <c r="O2535" s="20" t="s">
        <v>488</v>
      </c>
      <c r="P2535" s="20" t="s">
        <v>573</v>
      </c>
      <c r="Q2535" s="20" t="s">
        <v>1098</v>
      </c>
      <c r="R2535" s="20" t="s">
        <v>1056</v>
      </c>
      <c r="S2535" s="20">
        <v>30686491</v>
      </c>
      <c r="T2535" s="39"/>
      <c r="U2535" s="20"/>
      <c r="V2535" s="20"/>
      <c r="W2535" s="39"/>
      <c r="X2535" s="20"/>
      <c r="Y2535" s="20"/>
      <c r="Z2535" s="20"/>
      <c r="AA2535" s="39"/>
    </row>
    <row r="2536" spans="2:27" ht="15.75" customHeight="1">
      <c r="B2536" s="39"/>
      <c r="C2536" s="20"/>
      <c r="D2536" s="20"/>
      <c r="E2536" s="39"/>
      <c r="F2536" s="20"/>
      <c r="G2536" s="20"/>
      <c r="H2536" s="20"/>
      <c r="I2536" s="39"/>
      <c r="J2536" s="20"/>
      <c r="K2536" s="20"/>
      <c r="L2536" s="20"/>
      <c r="M2536" s="20"/>
      <c r="N2536" s="39"/>
      <c r="O2536" s="20" t="s">
        <v>488</v>
      </c>
      <c r="P2536" s="20" t="s">
        <v>573</v>
      </c>
      <c r="Q2536" s="20" t="s">
        <v>1098</v>
      </c>
      <c r="R2536" s="20" t="s">
        <v>3125</v>
      </c>
      <c r="S2536" s="20">
        <v>30686494</v>
      </c>
      <c r="T2536" s="39"/>
      <c r="U2536" s="20"/>
      <c r="V2536" s="20"/>
      <c r="W2536" s="39"/>
      <c r="X2536" s="20"/>
      <c r="Y2536" s="20"/>
      <c r="Z2536" s="20"/>
      <c r="AA2536" s="39"/>
    </row>
    <row r="2537" spans="2:27" ht="15.75" customHeight="1">
      <c r="B2537" s="39"/>
      <c r="C2537" s="20"/>
      <c r="D2537" s="20"/>
      <c r="E2537" s="39"/>
      <c r="F2537" s="20"/>
      <c r="G2537" s="20"/>
      <c r="H2537" s="20"/>
      <c r="I2537" s="39"/>
      <c r="J2537" s="20"/>
      <c r="K2537" s="20"/>
      <c r="L2537" s="20"/>
      <c r="M2537" s="20"/>
      <c r="N2537" s="39"/>
      <c r="O2537" s="20" t="s">
        <v>488</v>
      </c>
      <c r="P2537" s="20" t="s">
        <v>573</v>
      </c>
      <c r="Q2537" s="20" t="s">
        <v>1100</v>
      </c>
      <c r="R2537" s="20" t="s">
        <v>3126</v>
      </c>
      <c r="S2537" s="20">
        <v>30687610</v>
      </c>
      <c r="T2537" s="39"/>
      <c r="U2537" s="20"/>
      <c r="V2537" s="20"/>
      <c r="W2537" s="39"/>
      <c r="X2537" s="20"/>
      <c r="Y2537" s="20"/>
      <c r="Z2537" s="20"/>
      <c r="AA2537" s="39"/>
    </row>
    <row r="2538" spans="2:27" ht="15.75" customHeight="1">
      <c r="B2538" s="39"/>
      <c r="C2538" s="20"/>
      <c r="D2538" s="20"/>
      <c r="E2538" s="39"/>
      <c r="F2538" s="20"/>
      <c r="G2538" s="20"/>
      <c r="H2538" s="20"/>
      <c r="I2538" s="39"/>
      <c r="J2538" s="20"/>
      <c r="K2538" s="20"/>
      <c r="L2538" s="20"/>
      <c r="M2538" s="20"/>
      <c r="N2538" s="39"/>
      <c r="O2538" s="20" t="s">
        <v>488</v>
      </c>
      <c r="P2538" s="20" t="s">
        <v>573</v>
      </c>
      <c r="Q2538" s="20" t="s">
        <v>1100</v>
      </c>
      <c r="R2538" s="20" t="s">
        <v>3127</v>
      </c>
      <c r="S2538" s="20">
        <v>30687621</v>
      </c>
      <c r="T2538" s="39"/>
      <c r="U2538" s="20"/>
      <c r="V2538" s="20"/>
      <c r="W2538" s="39"/>
      <c r="X2538" s="20"/>
      <c r="Y2538" s="20"/>
      <c r="Z2538" s="20"/>
      <c r="AA2538" s="39"/>
    </row>
    <row r="2539" spans="2:27" ht="15.75" customHeight="1">
      <c r="B2539" s="39"/>
      <c r="C2539" s="20"/>
      <c r="D2539" s="20"/>
      <c r="E2539" s="39"/>
      <c r="F2539" s="20"/>
      <c r="G2539" s="20"/>
      <c r="H2539" s="20"/>
      <c r="I2539" s="39"/>
      <c r="J2539" s="20"/>
      <c r="K2539" s="20"/>
      <c r="L2539" s="20"/>
      <c r="M2539" s="20"/>
      <c r="N2539" s="39"/>
      <c r="O2539" s="20" t="s">
        <v>488</v>
      </c>
      <c r="P2539" s="20" t="s">
        <v>573</v>
      </c>
      <c r="Q2539" s="20" t="s">
        <v>1100</v>
      </c>
      <c r="R2539" s="20" t="s">
        <v>3128</v>
      </c>
      <c r="S2539" s="20">
        <v>30687631</v>
      </c>
      <c r="T2539" s="39"/>
      <c r="U2539" s="20"/>
      <c r="V2539" s="20"/>
      <c r="W2539" s="39"/>
      <c r="X2539" s="20"/>
      <c r="Y2539" s="20"/>
      <c r="Z2539" s="20"/>
      <c r="AA2539" s="39"/>
    </row>
    <row r="2540" spans="2:27" ht="15.75" customHeight="1">
      <c r="B2540" s="39"/>
      <c r="C2540" s="20"/>
      <c r="D2540" s="20"/>
      <c r="E2540" s="39"/>
      <c r="F2540" s="20"/>
      <c r="G2540" s="20"/>
      <c r="H2540" s="20"/>
      <c r="I2540" s="39"/>
      <c r="J2540" s="20"/>
      <c r="K2540" s="20"/>
      <c r="L2540" s="20"/>
      <c r="M2540" s="20"/>
      <c r="N2540" s="39"/>
      <c r="O2540" s="20" t="s">
        <v>488</v>
      </c>
      <c r="P2540" s="20" t="s">
        <v>573</v>
      </c>
      <c r="Q2540" s="20" t="s">
        <v>1100</v>
      </c>
      <c r="R2540" s="20" t="s">
        <v>1870</v>
      </c>
      <c r="S2540" s="20">
        <v>30687642</v>
      </c>
      <c r="T2540" s="39"/>
      <c r="U2540" s="20"/>
      <c r="V2540" s="20"/>
      <c r="W2540" s="39"/>
      <c r="X2540" s="20"/>
      <c r="Y2540" s="20"/>
      <c r="Z2540" s="20"/>
      <c r="AA2540" s="39"/>
    </row>
    <row r="2541" spans="2:27" ht="15.75" customHeight="1">
      <c r="B2541" s="39"/>
      <c r="C2541" s="20"/>
      <c r="D2541" s="20"/>
      <c r="E2541" s="39"/>
      <c r="F2541" s="20"/>
      <c r="G2541" s="20"/>
      <c r="H2541" s="20"/>
      <c r="I2541" s="39"/>
      <c r="J2541" s="20"/>
      <c r="K2541" s="20"/>
      <c r="L2541" s="20"/>
      <c r="M2541" s="20"/>
      <c r="N2541" s="39"/>
      <c r="O2541" s="20" t="s">
        <v>488</v>
      </c>
      <c r="P2541" s="20" t="s">
        <v>573</v>
      </c>
      <c r="Q2541" s="20" t="s">
        <v>1100</v>
      </c>
      <c r="R2541" s="20" t="s">
        <v>3129</v>
      </c>
      <c r="S2541" s="20">
        <v>30687652</v>
      </c>
      <c r="T2541" s="39"/>
      <c r="U2541" s="20"/>
      <c r="V2541" s="20"/>
      <c r="W2541" s="39"/>
      <c r="X2541" s="20"/>
      <c r="Y2541" s="20"/>
      <c r="Z2541" s="20"/>
      <c r="AA2541" s="39"/>
    </row>
    <row r="2542" spans="2:27" ht="15.75" customHeight="1">
      <c r="B2542" s="39"/>
      <c r="C2542" s="20"/>
      <c r="D2542" s="20"/>
      <c r="E2542" s="39"/>
      <c r="F2542" s="20"/>
      <c r="G2542" s="20"/>
      <c r="H2542" s="20"/>
      <c r="I2542" s="39"/>
      <c r="J2542" s="20"/>
      <c r="K2542" s="20"/>
      <c r="L2542" s="20"/>
      <c r="M2542" s="20"/>
      <c r="N2542" s="39"/>
      <c r="O2542" s="20" t="s">
        <v>488</v>
      </c>
      <c r="P2542" s="20" t="s">
        <v>573</v>
      </c>
      <c r="Q2542" s="20" t="s">
        <v>1100</v>
      </c>
      <c r="R2542" s="20" t="s">
        <v>3130</v>
      </c>
      <c r="S2542" s="20">
        <v>30687663</v>
      </c>
      <c r="T2542" s="39"/>
      <c r="U2542" s="20"/>
      <c r="V2542" s="20"/>
      <c r="W2542" s="39"/>
      <c r="X2542" s="20"/>
      <c r="Y2542" s="20"/>
      <c r="Z2542" s="20"/>
      <c r="AA2542" s="39"/>
    </row>
    <row r="2543" spans="2:27" ht="15.75" customHeight="1">
      <c r="B2543" s="39"/>
      <c r="C2543" s="20"/>
      <c r="D2543" s="20"/>
      <c r="E2543" s="39"/>
      <c r="F2543" s="20"/>
      <c r="G2543" s="20"/>
      <c r="H2543" s="20"/>
      <c r="I2543" s="39"/>
      <c r="J2543" s="20"/>
      <c r="K2543" s="20"/>
      <c r="L2543" s="20"/>
      <c r="M2543" s="20"/>
      <c r="N2543" s="39"/>
      <c r="O2543" s="20" t="s">
        <v>488</v>
      </c>
      <c r="P2543" s="20" t="s">
        <v>573</v>
      </c>
      <c r="Q2543" s="20" t="s">
        <v>1100</v>
      </c>
      <c r="R2543" s="20" t="s">
        <v>3131</v>
      </c>
      <c r="S2543" s="20">
        <v>30687673</v>
      </c>
      <c r="T2543" s="39"/>
      <c r="U2543" s="20"/>
      <c r="V2543" s="20"/>
      <c r="W2543" s="39"/>
      <c r="X2543" s="20"/>
      <c r="Y2543" s="20"/>
      <c r="Z2543" s="20"/>
      <c r="AA2543" s="39"/>
    </row>
    <row r="2544" spans="2:27" ht="15.75" customHeight="1">
      <c r="B2544" s="39"/>
      <c r="C2544" s="20"/>
      <c r="D2544" s="20"/>
      <c r="E2544" s="39"/>
      <c r="F2544" s="20"/>
      <c r="G2544" s="20"/>
      <c r="H2544" s="20"/>
      <c r="I2544" s="39"/>
      <c r="J2544" s="20"/>
      <c r="K2544" s="20"/>
      <c r="L2544" s="20"/>
      <c r="M2544" s="20"/>
      <c r="N2544" s="39"/>
      <c r="O2544" s="20" t="s">
        <v>488</v>
      </c>
      <c r="P2544" s="20" t="s">
        <v>573</v>
      </c>
      <c r="Q2544" s="20" t="s">
        <v>1100</v>
      </c>
      <c r="R2544" s="20" t="s">
        <v>3132</v>
      </c>
      <c r="S2544" s="20">
        <v>30687684</v>
      </c>
      <c r="T2544" s="39"/>
      <c r="U2544" s="20"/>
      <c r="V2544" s="20"/>
      <c r="W2544" s="39"/>
      <c r="X2544" s="20"/>
      <c r="Y2544" s="20"/>
      <c r="Z2544" s="20"/>
      <c r="AA2544" s="39"/>
    </row>
    <row r="2545" spans="2:27" ht="15.75" customHeight="1">
      <c r="B2545" s="39"/>
      <c r="C2545" s="20"/>
      <c r="D2545" s="20"/>
      <c r="E2545" s="39"/>
      <c r="F2545" s="20"/>
      <c r="G2545" s="20"/>
      <c r="H2545" s="20"/>
      <c r="I2545" s="39"/>
      <c r="J2545" s="20"/>
      <c r="K2545" s="20"/>
      <c r="L2545" s="20"/>
      <c r="M2545" s="20"/>
      <c r="N2545" s="39"/>
      <c r="O2545" s="20" t="s">
        <v>488</v>
      </c>
      <c r="P2545" s="20" t="s">
        <v>573</v>
      </c>
      <c r="Q2545" s="20" t="s">
        <v>1100</v>
      </c>
      <c r="R2545" s="20" t="s">
        <v>3133</v>
      </c>
      <c r="S2545" s="20">
        <v>30687694</v>
      </c>
      <c r="T2545" s="39"/>
      <c r="U2545" s="20"/>
      <c r="V2545" s="20"/>
      <c r="W2545" s="39"/>
      <c r="X2545" s="20"/>
      <c r="Y2545" s="20"/>
      <c r="Z2545" s="20"/>
      <c r="AA2545" s="39"/>
    </row>
    <row r="2546" spans="2:27" ht="15.75" customHeight="1">
      <c r="B2546" s="39"/>
      <c r="C2546" s="20"/>
      <c r="D2546" s="20"/>
      <c r="E2546" s="39"/>
      <c r="F2546" s="20"/>
      <c r="G2546" s="20"/>
      <c r="H2546" s="20"/>
      <c r="I2546" s="39"/>
      <c r="J2546" s="20"/>
      <c r="K2546" s="20"/>
      <c r="L2546" s="20"/>
      <c r="M2546" s="20"/>
      <c r="N2546" s="39"/>
      <c r="O2546" s="20" t="s">
        <v>488</v>
      </c>
      <c r="P2546" s="20" t="s">
        <v>573</v>
      </c>
      <c r="Q2546" s="20" t="s">
        <v>1100</v>
      </c>
      <c r="R2546" s="20" t="s">
        <v>3134</v>
      </c>
      <c r="S2546" s="20">
        <v>30687699</v>
      </c>
      <c r="T2546" s="39"/>
      <c r="U2546" s="20"/>
      <c r="V2546" s="20"/>
      <c r="W2546" s="39"/>
      <c r="X2546" s="20"/>
      <c r="Y2546" s="20"/>
      <c r="Z2546" s="20"/>
      <c r="AA2546" s="39"/>
    </row>
    <row r="2547" spans="2:27" ht="15.75" customHeight="1">
      <c r="B2547" s="39"/>
      <c r="C2547" s="20"/>
      <c r="D2547" s="20"/>
      <c r="E2547" s="39"/>
      <c r="F2547" s="20"/>
      <c r="G2547" s="20"/>
      <c r="H2547" s="20"/>
      <c r="I2547" s="39"/>
      <c r="J2547" s="20"/>
      <c r="K2547" s="20"/>
      <c r="L2547" s="20"/>
      <c r="M2547" s="20"/>
      <c r="N2547" s="39"/>
      <c r="O2547" s="20" t="s">
        <v>488</v>
      </c>
      <c r="P2547" s="20" t="s">
        <v>627</v>
      </c>
      <c r="Q2547" s="20" t="s">
        <v>1102</v>
      </c>
      <c r="R2547" s="20" t="s">
        <v>3135</v>
      </c>
      <c r="S2547" s="20">
        <v>30720411</v>
      </c>
      <c r="T2547" s="39"/>
      <c r="U2547" s="20"/>
      <c r="V2547" s="20"/>
      <c r="W2547" s="39"/>
      <c r="X2547" s="20"/>
      <c r="Y2547" s="20"/>
      <c r="Z2547" s="20"/>
      <c r="AA2547" s="39"/>
    </row>
    <row r="2548" spans="2:27" ht="15.75" customHeight="1">
      <c r="B2548" s="39"/>
      <c r="C2548" s="20"/>
      <c r="D2548" s="20"/>
      <c r="E2548" s="39"/>
      <c r="F2548" s="20"/>
      <c r="G2548" s="20"/>
      <c r="H2548" s="20"/>
      <c r="I2548" s="39"/>
      <c r="J2548" s="20"/>
      <c r="K2548" s="20"/>
      <c r="L2548" s="20"/>
      <c r="M2548" s="20"/>
      <c r="N2548" s="39"/>
      <c r="O2548" s="20" t="s">
        <v>488</v>
      </c>
      <c r="P2548" s="20" t="s">
        <v>627</v>
      </c>
      <c r="Q2548" s="20" t="s">
        <v>1102</v>
      </c>
      <c r="R2548" s="20" t="s">
        <v>3136</v>
      </c>
      <c r="S2548" s="20">
        <v>30720423</v>
      </c>
      <c r="T2548" s="39"/>
      <c r="U2548" s="20"/>
      <c r="V2548" s="20"/>
      <c r="W2548" s="39"/>
      <c r="X2548" s="20"/>
      <c r="Y2548" s="20"/>
      <c r="Z2548" s="20"/>
      <c r="AA2548" s="39"/>
    </row>
    <row r="2549" spans="2:27" ht="15.75" customHeight="1">
      <c r="B2549" s="39"/>
      <c r="C2549" s="20"/>
      <c r="D2549" s="20"/>
      <c r="E2549" s="39"/>
      <c r="F2549" s="20"/>
      <c r="G2549" s="20"/>
      <c r="H2549" s="20"/>
      <c r="I2549" s="39"/>
      <c r="J2549" s="20"/>
      <c r="K2549" s="20"/>
      <c r="L2549" s="20"/>
      <c r="M2549" s="20"/>
      <c r="N2549" s="39"/>
      <c r="O2549" s="20" t="s">
        <v>488</v>
      </c>
      <c r="P2549" s="20" t="s">
        <v>627</v>
      </c>
      <c r="Q2549" s="20" t="s">
        <v>1102</v>
      </c>
      <c r="R2549" s="20" t="s">
        <v>3137</v>
      </c>
      <c r="S2549" s="20">
        <v>30720435</v>
      </c>
      <c r="T2549" s="39"/>
      <c r="U2549" s="20"/>
      <c r="V2549" s="20"/>
      <c r="W2549" s="39"/>
      <c r="X2549" s="20"/>
      <c r="Y2549" s="20"/>
      <c r="Z2549" s="20"/>
      <c r="AA2549" s="39"/>
    </row>
    <row r="2550" spans="2:27" ht="15.75" customHeight="1">
      <c r="B2550" s="39"/>
      <c r="C2550" s="20"/>
      <c r="D2550" s="20"/>
      <c r="E2550" s="39"/>
      <c r="F2550" s="20"/>
      <c r="G2550" s="20"/>
      <c r="H2550" s="20"/>
      <c r="I2550" s="39"/>
      <c r="J2550" s="20"/>
      <c r="K2550" s="20"/>
      <c r="L2550" s="20"/>
      <c r="M2550" s="20"/>
      <c r="N2550" s="39"/>
      <c r="O2550" s="20" t="s">
        <v>488</v>
      </c>
      <c r="P2550" s="20" t="s">
        <v>627</v>
      </c>
      <c r="Q2550" s="20" t="s">
        <v>1102</v>
      </c>
      <c r="R2550" s="20" t="s">
        <v>3138</v>
      </c>
      <c r="S2550" s="20">
        <v>30720447</v>
      </c>
      <c r="T2550" s="39"/>
      <c r="U2550" s="20"/>
      <c r="V2550" s="20"/>
      <c r="W2550" s="39"/>
      <c r="X2550" s="20"/>
      <c r="Y2550" s="20"/>
      <c r="Z2550" s="20"/>
      <c r="AA2550" s="39"/>
    </row>
    <row r="2551" spans="2:27" ht="15.75" customHeight="1">
      <c r="B2551" s="39"/>
      <c r="C2551" s="20"/>
      <c r="D2551" s="20"/>
      <c r="E2551" s="39"/>
      <c r="F2551" s="20"/>
      <c r="G2551" s="20"/>
      <c r="H2551" s="20"/>
      <c r="I2551" s="39"/>
      <c r="J2551" s="20"/>
      <c r="K2551" s="20"/>
      <c r="L2551" s="20"/>
      <c r="M2551" s="20"/>
      <c r="N2551" s="39"/>
      <c r="O2551" s="20" t="s">
        <v>488</v>
      </c>
      <c r="P2551" s="20" t="s">
        <v>627</v>
      </c>
      <c r="Q2551" s="20" t="s">
        <v>1102</v>
      </c>
      <c r="R2551" s="20" t="s">
        <v>3139</v>
      </c>
      <c r="S2551" s="20">
        <v>30720471</v>
      </c>
      <c r="T2551" s="39"/>
      <c r="U2551" s="20"/>
      <c r="V2551" s="20"/>
      <c r="W2551" s="39"/>
      <c r="X2551" s="20"/>
      <c r="Y2551" s="20"/>
      <c r="Z2551" s="20"/>
      <c r="AA2551" s="39"/>
    </row>
    <row r="2552" spans="2:27" ht="15.75" customHeight="1">
      <c r="B2552" s="39"/>
      <c r="C2552" s="20"/>
      <c r="D2552" s="20"/>
      <c r="E2552" s="39"/>
      <c r="F2552" s="20"/>
      <c r="G2552" s="20"/>
      <c r="H2552" s="20"/>
      <c r="I2552" s="39"/>
      <c r="J2552" s="20"/>
      <c r="K2552" s="20"/>
      <c r="L2552" s="20"/>
      <c r="M2552" s="20"/>
      <c r="N2552" s="39"/>
      <c r="O2552" s="20" t="s">
        <v>488</v>
      </c>
      <c r="P2552" s="20" t="s">
        <v>627</v>
      </c>
      <c r="Q2552" s="20" t="s">
        <v>1102</v>
      </c>
      <c r="R2552" s="20" t="s">
        <v>3140</v>
      </c>
      <c r="S2552" s="20">
        <v>30720459</v>
      </c>
      <c r="T2552" s="39"/>
      <c r="U2552" s="20"/>
      <c r="V2552" s="20"/>
      <c r="W2552" s="39"/>
      <c r="X2552" s="20"/>
      <c r="Y2552" s="20"/>
      <c r="Z2552" s="20"/>
      <c r="AA2552" s="39"/>
    </row>
    <row r="2553" spans="2:27" ht="15.75" customHeight="1">
      <c r="B2553" s="39"/>
      <c r="C2553" s="20"/>
      <c r="D2553" s="20"/>
      <c r="E2553" s="39"/>
      <c r="F2553" s="20"/>
      <c r="G2553" s="20"/>
      <c r="H2553" s="20"/>
      <c r="I2553" s="39"/>
      <c r="J2553" s="20"/>
      <c r="K2553" s="20"/>
      <c r="L2553" s="20"/>
      <c r="M2553" s="20"/>
      <c r="N2553" s="39"/>
      <c r="O2553" s="20" t="s">
        <v>488</v>
      </c>
      <c r="P2553" s="20" t="s">
        <v>627</v>
      </c>
      <c r="Q2553" s="20" t="s">
        <v>1102</v>
      </c>
      <c r="R2553" s="20" t="s">
        <v>3141</v>
      </c>
      <c r="S2553" s="20">
        <v>30720483</v>
      </c>
      <c r="T2553" s="39"/>
      <c r="U2553" s="20"/>
      <c r="V2553" s="20"/>
      <c r="W2553" s="39"/>
      <c r="X2553" s="20"/>
      <c r="Y2553" s="20"/>
      <c r="Z2553" s="20"/>
      <c r="AA2553" s="39"/>
    </row>
    <row r="2554" spans="2:27" ht="15.75" customHeight="1">
      <c r="B2554" s="39"/>
      <c r="C2554" s="20"/>
      <c r="D2554" s="20"/>
      <c r="E2554" s="39"/>
      <c r="F2554" s="20"/>
      <c r="G2554" s="20"/>
      <c r="H2554" s="20"/>
      <c r="I2554" s="39"/>
      <c r="J2554" s="20"/>
      <c r="K2554" s="20"/>
      <c r="L2554" s="20"/>
      <c r="M2554" s="20"/>
      <c r="N2554" s="39"/>
      <c r="O2554" s="20" t="s">
        <v>488</v>
      </c>
      <c r="P2554" s="20" t="s">
        <v>627</v>
      </c>
      <c r="Q2554" s="20" t="s">
        <v>1104</v>
      </c>
      <c r="R2554" s="20" t="s">
        <v>3142</v>
      </c>
      <c r="S2554" s="20">
        <v>30720911</v>
      </c>
      <c r="T2554" s="39"/>
      <c r="U2554" s="20"/>
      <c r="V2554" s="20"/>
      <c r="W2554" s="39"/>
      <c r="X2554" s="20"/>
      <c r="Y2554" s="20"/>
      <c r="Z2554" s="20"/>
      <c r="AA2554" s="39"/>
    </row>
    <row r="2555" spans="2:27" ht="15.75" customHeight="1">
      <c r="B2555" s="39"/>
      <c r="C2555" s="20"/>
      <c r="D2555" s="20"/>
      <c r="E2555" s="39"/>
      <c r="F2555" s="20"/>
      <c r="G2555" s="20"/>
      <c r="H2555" s="20"/>
      <c r="I2555" s="39"/>
      <c r="J2555" s="20"/>
      <c r="K2555" s="20"/>
      <c r="L2555" s="20"/>
      <c r="M2555" s="20"/>
      <c r="N2555" s="39"/>
      <c r="O2555" s="20" t="s">
        <v>488</v>
      </c>
      <c r="P2555" s="20" t="s">
        <v>627</v>
      </c>
      <c r="Q2555" s="20" t="s">
        <v>1104</v>
      </c>
      <c r="R2555" s="20" t="s">
        <v>1104</v>
      </c>
      <c r="S2555" s="20">
        <v>30720923</v>
      </c>
      <c r="T2555" s="39"/>
      <c r="U2555" s="20"/>
      <c r="V2555" s="20"/>
      <c r="W2555" s="39"/>
      <c r="X2555" s="20"/>
      <c r="Y2555" s="20"/>
      <c r="Z2555" s="20"/>
      <c r="AA2555" s="39"/>
    </row>
    <row r="2556" spans="2:27" ht="15.75" customHeight="1">
      <c r="B2556" s="39"/>
      <c r="C2556" s="20"/>
      <c r="D2556" s="20"/>
      <c r="E2556" s="39"/>
      <c r="F2556" s="20"/>
      <c r="G2556" s="20"/>
      <c r="H2556" s="20"/>
      <c r="I2556" s="39"/>
      <c r="J2556" s="20"/>
      <c r="K2556" s="20"/>
      <c r="L2556" s="20"/>
      <c r="M2556" s="20"/>
      <c r="N2556" s="39"/>
      <c r="O2556" s="20" t="s">
        <v>488</v>
      </c>
      <c r="P2556" s="20" t="s">
        <v>627</v>
      </c>
      <c r="Q2556" s="20" t="s">
        <v>1104</v>
      </c>
      <c r="R2556" s="20" t="s">
        <v>3143</v>
      </c>
      <c r="S2556" s="20">
        <v>30720935</v>
      </c>
      <c r="T2556" s="39"/>
      <c r="U2556" s="20"/>
      <c r="V2556" s="20"/>
      <c r="W2556" s="39"/>
      <c r="X2556" s="20"/>
      <c r="Y2556" s="20"/>
      <c r="Z2556" s="20"/>
      <c r="AA2556" s="39"/>
    </row>
    <row r="2557" spans="2:27" ht="15.75" customHeight="1">
      <c r="B2557" s="39"/>
      <c r="C2557" s="20"/>
      <c r="D2557" s="20"/>
      <c r="E2557" s="39"/>
      <c r="F2557" s="20"/>
      <c r="G2557" s="20"/>
      <c r="H2557" s="20"/>
      <c r="I2557" s="39"/>
      <c r="J2557" s="20"/>
      <c r="K2557" s="20"/>
      <c r="L2557" s="20"/>
      <c r="M2557" s="20"/>
      <c r="N2557" s="39"/>
      <c r="O2557" s="20" t="s">
        <v>488</v>
      </c>
      <c r="P2557" s="20" t="s">
        <v>627</v>
      </c>
      <c r="Q2557" s="20" t="s">
        <v>1104</v>
      </c>
      <c r="R2557" s="20" t="s">
        <v>3144</v>
      </c>
      <c r="S2557" s="20">
        <v>30720947</v>
      </c>
      <c r="T2557" s="39"/>
      <c r="U2557" s="20"/>
      <c r="V2557" s="20"/>
      <c r="W2557" s="39"/>
      <c r="X2557" s="20"/>
      <c r="Y2557" s="20"/>
      <c r="Z2557" s="20"/>
      <c r="AA2557" s="39"/>
    </row>
    <row r="2558" spans="2:27" ht="15.75" customHeight="1">
      <c r="B2558" s="39"/>
      <c r="C2558" s="20"/>
      <c r="D2558" s="20"/>
      <c r="E2558" s="39"/>
      <c r="F2558" s="20"/>
      <c r="G2558" s="20"/>
      <c r="H2558" s="20"/>
      <c r="I2558" s="39"/>
      <c r="J2558" s="20"/>
      <c r="K2558" s="20"/>
      <c r="L2558" s="20"/>
      <c r="M2558" s="20"/>
      <c r="N2558" s="39"/>
      <c r="O2558" s="20" t="s">
        <v>488</v>
      </c>
      <c r="P2558" s="20" t="s">
        <v>627</v>
      </c>
      <c r="Q2558" s="20" t="s">
        <v>1104</v>
      </c>
      <c r="R2558" s="20" t="s">
        <v>838</v>
      </c>
      <c r="S2558" s="20">
        <v>30720959</v>
      </c>
      <c r="T2558" s="39"/>
      <c r="U2558" s="20"/>
      <c r="V2558" s="20"/>
      <c r="W2558" s="39"/>
      <c r="X2558" s="20"/>
      <c r="Y2558" s="20"/>
      <c r="Z2558" s="20"/>
      <c r="AA2558" s="39"/>
    </row>
    <row r="2559" spans="2:27" ht="15.75" customHeight="1">
      <c r="B2559" s="39"/>
      <c r="C2559" s="20"/>
      <c r="D2559" s="20"/>
      <c r="E2559" s="39"/>
      <c r="F2559" s="20"/>
      <c r="G2559" s="20"/>
      <c r="H2559" s="20"/>
      <c r="I2559" s="39"/>
      <c r="J2559" s="20"/>
      <c r="K2559" s="20"/>
      <c r="L2559" s="20"/>
      <c r="M2559" s="20"/>
      <c r="N2559" s="39"/>
      <c r="O2559" s="20" t="s">
        <v>488</v>
      </c>
      <c r="P2559" s="20" t="s">
        <v>627</v>
      </c>
      <c r="Q2559" s="20" t="s">
        <v>1104</v>
      </c>
      <c r="R2559" s="20" t="s">
        <v>3145</v>
      </c>
      <c r="S2559" s="20">
        <v>30720971</v>
      </c>
      <c r="T2559" s="39"/>
      <c r="U2559" s="20"/>
      <c r="V2559" s="20"/>
      <c r="W2559" s="39"/>
      <c r="X2559" s="20"/>
      <c r="Y2559" s="20"/>
      <c r="Z2559" s="20"/>
      <c r="AA2559" s="39"/>
    </row>
    <row r="2560" spans="2:27" ht="15.75" customHeight="1">
      <c r="B2560" s="39"/>
      <c r="C2560" s="20"/>
      <c r="D2560" s="20"/>
      <c r="E2560" s="39"/>
      <c r="F2560" s="20"/>
      <c r="G2560" s="20"/>
      <c r="H2560" s="20"/>
      <c r="I2560" s="39"/>
      <c r="J2560" s="20"/>
      <c r="K2560" s="20"/>
      <c r="L2560" s="20"/>
      <c r="M2560" s="20"/>
      <c r="N2560" s="39"/>
      <c r="O2560" s="20" t="s">
        <v>488</v>
      </c>
      <c r="P2560" s="20" t="s">
        <v>627</v>
      </c>
      <c r="Q2560" s="20" t="s">
        <v>1104</v>
      </c>
      <c r="R2560" s="20" t="s">
        <v>3146</v>
      </c>
      <c r="S2560" s="20">
        <v>30720983</v>
      </c>
      <c r="T2560" s="39"/>
      <c r="U2560" s="20"/>
      <c r="V2560" s="20"/>
      <c r="W2560" s="39"/>
      <c r="X2560" s="20"/>
      <c r="Y2560" s="20"/>
      <c r="Z2560" s="20"/>
      <c r="AA2560" s="39"/>
    </row>
    <row r="2561" spans="2:27" ht="15.75" customHeight="1">
      <c r="B2561" s="39"/>
      <c r="C2561" s="20"/>
      <c r="D2561" s="20"/>
      <c r="E2561" s="39"/>
      <c r="F2561" s="20"/>
      <c r="G2561" s="20"/>
      <c r="H2561" s="20"/>
      <c r="I2561" s="39"/>
      <c r="J2561" s="20"/>
      <c r="K2561" s="20"/>
      <c r="L2561" s="20"/>
      <c r="M2561" s="20"/>
      <c r="N2561" s="39"/>
      <c r="O2561" s="20" t="s">
        <v>488</v>
      </c>
      <c r="P2561" s="20" t="s">
        <v>627</v>
      </c>
      <c r="Q2561" s="20" t="s">
        <v>1105</v>
      </c>
      <c r="R2561" s="20" t="s">
        <v>3147</v>
      </c>
      <c r="S2561" s="20">
        <v>30721812</v>
      </c>
      <c r="T2561" s="39"/>
      <c r="U2561" s="20"/>
      <c r="V2561" s="20"/>
      <c r="W2561" s="39"/>
      <c r="X2561" s="20"/>
      <c r="Y2561" s="20"/>
      <c r="Z2561" s="20"/>
      <c r="AA2561" s="39"/>
    </row>
    <row r="2562" spans="2:27" ht="15.75" customHeight="1">
      <c r="B2562" s="39"/>
      <c r="C2562" s="20"/>
      <c r="D2562" s="20"/>
      <c r="E2562" s="39"/>
      <c r="F2562" s="20"/>
      <c r="G2562" s="20"/>
      <c r="H2562" s="20"/>
      <c r="I2562" s="39"/>
      <c r="J2562" s="20"/>
      <c r="K2562" s="20"/>
      <c r="L2562" s="20"/>
      <c r="M2562" s="20"/>
      <c r="N2562" s="39"/>
      <c r="O2562" s="20" t="s">
        <v>488</v>
      </c>
      <c r="P2562" s="20" t="s">
        <v>627</v>
      </c>
      <c r="Q2562" s="20" t="s">
        <v>1105</v>
      </c>
      <c r="R2562" s="20" t="s">
        <v>3148</v>
      </c>
      <c r="S2562" s="20">
        <v>30721817</v>
      </c>
      <c r="T2562" s="39"/>
      <c r="U2562" s="20"/>
      <c r="V2562" s="20"/>
      <c r="W2562" s="39"/>
      <c r="X2562" s="20"/>
      <c r="Y2562" s="20"/>
      <c r="Z2562" s="20"/>
      <c r="AA2562" s="39"/>
    </row>
    <row r="2563" spans="2:27" ht="15.75" customHeight="1">
      <c r="B2563" s="39"/>
      <c r="C2563" s="20"/>
      <c r="D2563" s="20"/>
      <c r="E2563" s="39"/>
      <c r="F2563" s="20"/>
      <c r="G2563" s="20"/>
      <c r="H2563" s="20"/>
      <c r="I2563" s="39"/>
      <c r="J2563" s="20"/>
      <c r="K2563" s="20"/>
      <c r="L2563" s="20"/>
      <c r="M2563" s="20"/>
      <c r="N2563" s="39"/>
      <c r="O2563" s="20" t="s">
        <v>488</v>
      </c>
      <c r="P2563" s="20" t="s">
        <v>627</v>
      </c>
      <c r="Q2563" s="20" t="s">
        <v>1105</v>
      </c>
      <c r="R2563" s="20" t="s">
        <v>3149</v>
      </c>
      <c r="S2563" s="20">
        <v>30721825</v>
      </c>
      <c r="T2563" s="39"/>
      <c r="U2563" s="20"/>
      <c r="V2563" s="20"/>
      <c r="W2563" s="39"/>
      <c r="X2563" s="20"/>
      <c r="Y2563" s="20"/>
      <c r="Z2563" s="20"/>
      <c r="AA2563" s="39"/>
    </row>
    <row r="2564" spans="2:27" ht="15.75" customHeight="1">
      <c r="B2564" s="39"/>
      <c r="C2564" s="20"/>
      <c r="D2564" s="20"/>
      <c r="E2564" s="39"/>
      <c r="F2564" s="20"/>
      <c r="G2564" s="20"/>
      <c r="H2564" s="20"/>
      <c r="I2564" s="39"/>
      <c r="J2564" s="20"/>
      <c r="K2564" s="20"/>
      <c r="L2564" s="20"/>
      <c r="M2564" s="20"/>
      <c r="N2564" s="39"/>
      <c r="O2564" s="20" t="s">
        <v>488</v>
      </c>
      <c r="P2564" s="20" t="s">
        <v>627</v>
      </c>
      <c r="Q2564" s="20" t="s">
        <v>1105</v>
      </c>
      <c r="R2564" s="20" t="s">
        <v>1105</v>
      </c>
      <c r="S2564" s="20">
        <v>30721851</v>
      </c>
      <c r="T2564" s="39"/>
      <c r="U2564" s="20"/>
      <c r="V2564" s="20"/>
      <c r="W2564" s="39"/>
      <c r="X2564" s="20"/>
      <c r="Y2564" s="20"/>
      <c r="Z2564" s="20"/>
      <c r="AA2564" s="39"/>
    </row>
    <row r="2565" spans="2:27" ht="15.75" customHeight="1">
      <c r="B2565" s="39"/>
      <c r="C2565" s="20"/>
      <c r="D2565" s="20"/>
      <c r="E2565" s="39"/>
      <c r="F2565" s="20"/>
      <c r="G2565" s="20"/>
      <c r="H2565" s="20"/>
      <c r="I2565" s="39"/>
      <c r="J2565" s="20"/>
      <c r="K2565" s="20"/>
      <c r="L2565" s="20"/>
      <c r="M2565" s="20"/>
      <c r="N2565" s="39"/>
      <c r="O2565" s="20" t="s">
        <v>488</v>
      </c>
      <c r="P2565" s="20" t="s">
        <v>627</v>
      </c>
      <c r="Q2565" s="20" t="s">
        <v>1105</v>
      </c>
      <c r="R2565" s="20" t="s">
        <v>3150</v>
      </c>
      <c r="S2565" s="20">
        <v>30721899</v>
      </c>
      <c r="T2565" s="39"/>
      <c r="U2565" s="20"/>
      <c r="V2565" s="20"/>
      <c r="W2565" s="39"/>
      <c r="X2565" s="20"/>
      <c r="Y2565" s="20"/>
      <c r="Z2565" s="20"/>
      <c r="AA2565" s="39"/>
    </row>
    <row r="2566" spans="2:27" ht="15.75" customHeight="1">
      <c r="B2566" s="39"/>
      <c r="C2566" s="20"/>
      <c r="D2566" s="20"/>
      <c r="E2566" s="39"/>
      <c r="F2566" s="20"/>
      <c r="G2566" s="20"/>
      <c r="H2566" s="20"/>
      <c r="I2566" s="39"/>
      <c r="J2566" s="20"/>
      <c r="K2566" s="20"/>
      <c r="L2566" s="20"/>
      <c r="M2566" s="20"/>
      <c r="N2566" s="39"/>
      <c r="O2566" s="20" t="s">
        <v>488</v>
      </c>
      <c r="P2566" s="20" t="s">
        <v>627</v>
      </c>
      <c r="Q2566" s="20" t="s">
        <v>1105</v>
      </c>
      <c r="R2566" s="20" t="s">
        <v>3151</v>
      </c>
      <c r="S2566" s="20">
        <v>30721869</v>
      </c>
      <c r="T2566" s="39"/>
      <c r="U2566" s="20"/>
      <c r="V2566" s="20"/>
      <c r="W2566" s="39"/>
      <c r="X2566" s="20"/>
      <c r="Y2566" s="20"/>
      <c r="Z2566" s="20"/>
      <c r="AA2566" s="39"/>
    </row>
    <row r="2567" spans="2:27" ht="15.75" customHeight="1">
      <c r="B2567" s="39"/>
      <c r="C2567" s="20"/>
      <c r="D2567" s="20"/>
      <c r="E2567" s="39"/>
      <c r="F2567" s="20"/>
      <c r="G2567" s="20"/>
      <c r="H2567" s="20"/>
      <c r="I2567" s="39"/>
      <c r="J2567" s="20"/>
      <c r="K2567" s="20"/>
      <c r="L2567" s="20"/>
      <c r="M2567" s="20"/>
      <c r="N2567" s="39"/>
      <c r="O2567" s="20" t="s">
        <v>488</v>
      </c>
      <c r="P2567" s="20" t="s">
        <v>627</v>
      </c>
      <c r="Q2567" s="20" t="s">
        <v>1105</v>
      </c>
      <c r="R2567" s="20" t="s">
        <v>3152</v>
      </c>
      <c r="S2567" s="20">
        <v>30721877</v>
      </c>
      <c r="T2567" s="39"/>
      <c r="U2567" s="20"/>
      <c r="V2567" s="20"/>
      <c r="W2567" s="39"/>
      <c r="X2567" s="20"/>
      <c r="Y2567" s="20"/>
      <c r="Z2567" s="20"/>
      <c r="AA2567" s="39"/>
    </row>
    <row r="2568" spans="2:27" ht="15.75" customHeight="1">
      <c r="B2568" s="39"/>
      <c r="C2568" s="20"/>
      <c r="D2568" s="20"/>
      <c r="E2568" s="39"/>
      <c r="F2568" s="20"/>
      <c r="G2568" s="20"/>
      <c r="H2568" s="20"/>
      <c r="I2568" s="39"/>
      <c r="J2568" s="20"/>
      <c r="K2568" s="20"/>
      <c r="L2568" s="20"/>
      <c r="M2568" s="20"/>
      <c r="N2568" s="39"/>
      <c r="O2568" s="20" t="s">
        <v>488</v>
      </c>
      <c r="P2568" s="20" t="s">
        <v>627</v>
      </c>
      <c r="Q2568" s="20" t="s">
        <v>1105</v>
      </c>
      <c r="R2568" s="20" t="s">
        <v>3153</v>
      </c>
      <c r="S2568" s="20">
        <v>30721886</v>
      </c>
      <c r="T2568" s="39"/>
      <c r="U2568" s="20"/>
      <c r="V2568" s="20"/>
      <c r="W2568" s="39"/>
      <c r="X2568" s="20"/>
      <c r="Y2568" s="20"/>
      <c r="Z2568" s="20"/>
      <c r="AA2568" s="39"/>
    </row>
    <row r="2569" spans="2:27" ht="15.75" customHeight="1">
      <c r="B2569" s="39"/>
      <c r="C2569" s="20"/>
      <c r="D2569" s="20"/>
      <c r="E2569" s="39"/>
      <c r="F2569" s="20"/>
      <c r="G2569" s="20"/>
      <c r="H2569" s="20"/>
      <c r="I2569" s="39"/>
      <c r="J2569" s="20"/>
      <c r="K2569" s="20"/>
      <c r="L2569" s="20"/>
      <c r="M2569" s="20"/>
      <c r="N2569" s="39"/>
      <c r="O2569" s="20" t="s">
        <v>488</v>
      </c>
      <c r="P2569" s="20" t="s">
        <v>627</v>
      </c>
      <c r="Q2569" s="20" t="s">
        <v>1107</v>
      </c>
      <c r="R2569" s="20" t="s">
        <v>3154</v>
      </c>
      <c r="S2569" s="20">
        <v>30724011</v>
      </c>
      <c r="T2569" s="39"/>
      <c r="U2569" s="20"/>
      <c r="V2569" s="20"/>
      <c r="W2569" s="39"/>
      <c r="X2569" s="20"/>
      <c r="Y2569" s="20"/>
      <c r="Z2569" s="20"/>
      <c r="AA2569" s="39"/>
    </row>
    <row r="2570" spans="2:27" ht="15.75" customHeight="1">
      <c r="B2570" s="39"/>
      <c r="C2570" s="20"/>
      <c r="D2570" s="20"/>
      <c r="E2570" s="39"/>
      <c r="F2570" s="20"/>
      <c r="G2570" s="20"/>
      <c r="H2570" s="20"/>
      <c r="I2570" s="39"/>
      <c r="J2570" s="20"/>
      <c r="K2570" s="20"/>
      <c r="L2570" s="20"/>
      <c r="M2570" s="20"/>
      <c r="N2570" s="39"/>
      <c r="O2570" s="20" t="s">
        <v>488</v>
      </c>
      <c r="P2570" s="20" t="s">
        <v>627</v>
      </c>
      <c r="Q2570" s="20" t="s">
        <v>1107</v>
      </c>
      <c r="R2570" s="20" t="s">
        <v>3155</v>
      </c>
      <c r="S2570" s="20">
        <v>30724023</v>
      </c>
      <c r="T2570" s="39"/>
      <c r="U2570" s="20"/>
      <c r="V2570" s="20"/>
      <c r="W2570" s="39"/>
      <c r="X2570" s="20"/>
      <c r="Y2570" s="20"/>
      <c r="Z2570" s="20"/>
      <c r="AA2570" s="39"/>
    </row>
    <row r="2571" spans="2:27" ht="15.75" customHeight="1">
      <c r="B2571" s="39"/>
      <c r="C2571" s="20"/>
      <c r="D2571" s="20"/>
      <c r="E2571" s="39"/>
      <c r="F2571" s="20"/>
      <c r="G2571" s="20"/>
      <c r="H2571" s="20"/>
      <c r="I2571" s="39"/>
      <c r="J2571" s="20"/>
      <c r="K2571" s="20"/>
      <c r="L2571" s="20"/>
      <c r="M2571" s="20"/>
      <c r="N2571" s="39"/>
      <c r="O2571" s="20" t="s">
        <v>488</v>
      </c>
      <c r="P2571" s="20" t="s">
        <v>627</v>
      </c>
      <c r="Q2571" s="20" t="s">
        <v>1107</v>
      </c>
      <c r="R2571" s="20" t="s">
        <v>1107</v>
      </c>
      <c r="S2571" s="20">
        <v>30724035</v>
      </c>
      <c r="T2571" s="39"/>
      <c r="U2571" s="20"/>
      <c r="V2571" s="20"/>
      <c r="W2571" s="39"/>
      <c r="X2571" s="20"/>
      <c r="Y2571" s="20"/>
      <c r="Z2571" s="20"/>
      <c r="AA2571" s="39"/>
    </row>
    <row r="2572" spans="2:27" ht="15.75" customHeight="1">
      <c r="B2572" s="39"/>
      <c r="C2572" s="20"/>
      <c r="D2572" s="20"/>
      <c r="E2572" s="39"/>
      <c r="F2572" s="20"/>
      <c r="G2572" s="20"/>
      <c r="H2572" s="20"/>
      <c r="I2572" s="39"/>
      <c r="J2572" s="20"/>
      <c r="K2572" s="20"/>
      <c r="L2572" s="20"/>
      <c r="M2572" s="20"/>
      <c r="N2572" s="39"/>
      <c r="O2572" s="20" t="s">
        <v>488</v>
      </c>
      <c r="P2572" s="20" t="s">
        <v>627</v>
      </c>
      <c r="Q2572" s="20" t="s">
        <v>1107</v>
      </c>
      <c r="R2572" s="20" t="s">
        <v>3156</v>
      </c>
      <c r="S2572" s="20">
        <v>30724047</v>
      </c>
      <c r="T2572" s="39"/>
      <c r="U2572" s="20"/>
      <c r="V2572" s="20"/>
      <c r="W2572" s="39"/>
      <c r="X2572" s="20"/>
      <c r="Y2572" s="20"/>
      <c r="Z2572" s="20"/>
      <c r="AA2572" s="39"/>
    </row>
    <row r="2573" spans="2:27" ht="15.75" customHeight="1">
      <c r="B2573" s="39"/>
      <c r="C2573" s="20"/>
      <c r="D2573" s="20"/>
      <c r="E2573" s="39"/>
      <c r="F2573" s="20"/>
      <c r="G2573" s="20"/>
      <c r="H2573" s="20"/>
      <c r="I2573" s="39"/>
      <c r="J2573" s="20"/>
      <c r="K2573" s="20"/>
      <c r="L2573" s="20"/>
      <c r="M2573" s="20"/>
      <c r="N2573" s="39"/>
      <c r="O2573" s="20" t="s">
        <v>488</v>
      </c>
      <c r="P2573" s="20" t="s">
        <v>627</v>
      </c>
      <c r="Q2573" s="20" t="s">
        <v>1107</v>
      </c>
      <c r="R2573" s="20" t="s">
        <v>3157</v>
      </c>
      <c r="S2573" s="20">
        <v>30724059</v>
      </c>
      <c r="T2573" s="39"/>
      <c r="U2573" s="20"/>
      <c r="V2573" s="20"/>
      <c r="W2573" s="39"/>
      <c r="X2573" s="20"/>
      <c r="Y2573" s="20"/>
      <c r="Z2573" s="20"/>
      <c r="AA2573" s="39"/>
    </row>
    <row r="2574" spans="2:27" ht="15.75" customHeight="1">
      <c r="B2574" s="39"/>
      <c r="C2574" s="20"/>
      <c r="D2574" s="20"/>
      <c r="E2574" s="39"/>
      <c r="F2574" s="20"/>
      <c r="G2574" s="20"/>
      <c r="H2574" s="20"/>
      <c r="I2574" s="39"/>
      <c r="J2574" s="20"/>
      <c r="K2574" s="20"/>
      <c r="L2574" s="20"/>
      <c r="M2574" s="20"/>
      <c r="N2574" s="39"/>
      <c r="O2574" s="20" t="s">
        <v>488</v>
      </c>
      <c r="P2574" s="20" t="s">
        <v>627</v>
      </c>
      <c r="Q2574" s="20" t="s">
        <v>1107</v>
      </c>
      <c r="R2574" s="20" t="s">
        <v>609</v>
      </c>
      <c r="S2574" s="20">
        <v>30724071</v>
      </c>
      <c r="T2574" s="39"/>
      <c r="U2574" s="20"/>
      <c r="V2574" s="20"/>
      <c r="W2574" s="39"/>
      <c r="X2574" s="20"/>
      <c r="Y2574" s="20"/>
      <c r="Z2574" s="20"/>
      <c r="AA2574" s="39"/>
    </row>
    <row r="2575" spans="2:27" ht="15.75" customHeight="1">
      <c r="B2575" s="39"/>
      <c r="C2575" s="20"/>
      <c r="D2575" s="20"/>
      <c r="E2575" s="39"/>
      <c r="F2575" s="20"/>
      <c r="G2575" s="20"/>
      <c r="H2575" s="20"/>
      <c r="I2575" s="39"/>
      <c r="J2575" s="20"/>
      <c r="K2575" s="20"/>
      <c r="L2575" s="20"/>
      <c r="M2575" s="20"/>
      <c r="N2575" s="39"/>
      <c r="O2575" s="20" t="s">
        <v>488</v>
      </c>
      <c r="P2575" s="20" t="s">
        <v>627</v>
      </c>
      <c r="Q2575" s="20" t="s">
        <v>1107</v>
      </c>
      <c r="R2575" s="20" t="s">
        <v>3158</v>
      </c>
      <c r="S2575" s="20">
        <v>30724083</v>
      </c>
      <c r="T2575" s="39"/>
      <c r="U2575" s="20"/>
      <c r="V2575" s="20"/>
      <c r="W2575" s="39"/>
      <c r="X2575" s="20"/>
      <c r="Y2575" s="20"/>
      <c r="Z2575" s="20"/>
      <c r="AA2575" s="39"/>
    </row>
    <row r="2576" spans="2:27" ht="15.75" customHeight="1">
      <c r="B2576" s="39"/>
      <c r="C2576" s="20"/>
      <c r="D2576" s="20"/>
      <c r="E2576" s="39"/>
      <c r="F2576" s="20"/>
      <c r="G2576" s="20"/>
      <c r="H2576" s="20"/>
      <c r="I2576" s="39"/>
      <c r="J2576" s="20"/>
      <c r="K2576" s="20"/>
      <c r="L2576" s="20"/>
      <c r="M2576" s="20"/>
      <c r="N2576" s="39"/>
      <c r="O2576" s="20" t="s">
        <v>488</v>
      </c>
      <c r="P2576" s="20" t="s">
        <v>627</v>
      </c>
      <c r="Q2576" s="20" t="s">
        <v>1107</v>
      </c>
      <c r="R2576" s="20" t="s">
        <v>3159</v>
      </c>
      <c r="S2576" s="20">
        <v>30724095</v>
      </c>
      <c r="T2576" s="39"/>
      <c r="U2576" s="20"/>
      <c r="V2576" s="20"/>
      <c r="W2576" s="39"/>
      <c r="X2576" s="20"/>
      <c r="Y2576" s="20"/>
      <c r="Z2576" s="20"/>
      <c r="AA2576" s="39"/>
    </row>
    <row r="2577" spans="2:27" ht="15.75" customHeight="1">
      <c r="B2577" s="39"/>
      <c r="C2577" s="20"/>
      <c r="D2577" s="20"/>
      <c r="E2577" s="39"/>
      <c r="F2577" s="20"/>
      <c r="G2577" s="20"/>
      <c r="H2577" s="20"/>
      <c r="I2577" s="39"/>
      <c r="J2577" s="20"/>
      <c r="K2577" s="20"/>
      <c r="L2577" s="20"/>
      <c r="M2577" s="20"/>
      <c r="N2577" s="39"/>
      <c r="O2577" s="20" t="s">
        <v>488</v>
      </c>
      <c r="P2577" s="20" t="s">
        <v>627</v>
      </c>
      <c r="Q2577" s="20" t="s">
        <v>1109</v>
      </c>
      <c r="R2577" s="20" t="s">
        <v>3160</v>
      </c>
      <c r="S2577" s="20">
        <v>30724711</v>
      </c>
      <c r="T2577" s="39"/>
      <c r="U2577" s="20"/>
      <c r="V2577" s="20"/>
      <c r="W2577" s="39"/>
      <c r="X2577" s="20"/>
      <c r="Y2577" s="20"/>
      <c r="Z2577" s="20"/>
      <c r="AA2577" s="39"/>
    </row>
    <row r="2578" spans="2:27" ht="15.75" customHeight="1">
      <c r="B2578" s="39"/>
      <c r="C2578" s="20"/>
      <c r="D2578" s="20"/>
      <c r="E2578" s="39"/>
      <c r="F2578" s="20"/>
      <c r="G2578" s="20"/>
      <c r="H2578" s="20"/>
      <c r="I2578" s="39"/>
      <c r="J2578" s="20"/>
      <c r="K2578" s="20"/>
      <c r="L2578" s="20"/>
      <c r="M2578" s="20"/>
      <c r="N2578" s="39"/>
      <c r="O2578" s="20" t="s">
        <v>488</v>
      </c>
      <c r="P2578" s="20" t="s">
        <v>627</v>
      </c>
      <c r="Q2578" s="20" t="s">
        <v>1109</v>
      </c>
      <c r="R2578" s="20" t="s">
        <v>3161</v>
      </c>
      <c r="S2578" s="20">
        <v>30724713</v>
      </c>
      <c r="T2578" s="39"/>
      <c r="U2578" s="20"/>
      <c r="V2578" s="20"/>
      <c r="W2578" s="39"/>
      <c r="X2578" s="20"/>
      <c r="Y2578" s="20"/>
      <c r="Z2578" s="20"/>
      <c r="AA2578" s="39"/>
    </row>
    <row r="2579" spans="2:27" ht="15.75" customHeight="1">
      <c r="B2579" s="39"/>
      <c r="C2579" s="20"/>
      <c r="D2579" s="20"/>
      <c r="E2579" s="39"/>
      <c r="F2579" s="20"/>
      <c r="G2579" s="20"/>
      <c r="H2579" s="20"/>
      <c r="I2579" s="39"/>
      <c r="J2579" s="20"/>
      <c r="K2579" s="20"/>
      <c r="L2579" s="20"/>
      <c r="M2579" s="20"/>
      <c r="N2579" s="39"/>
      <c r="O2579" s="20" t="s">
        <v>488</v>
      </c>
      <c r="P2579" s="20" t="s">
        <v>627</v>
      </c>
      <c r="Q2579" s="20" t="s">
        <v>1109</v>
      </c>
      <c r="R2579" s="20" t="s">
        <v>3162</v>
      </c>
      <c r="S2579" s="20">
        <v>30724720</v>
      </c>
      <c r="T2579" s="39"/>
      <c r="U2579" s="20"/>
      <c r="V2579" s="20"/>
      <c r="W2579" s="39"/>
      <c r="X2579" s="20"/>
      <c r="Y2579" s="20"/>
      <c r="Z2579" s="20"/>
      <c r="AA2579" s="39"/>
    </row>
    <row r="2580" spans="2:27" ht="15.75" customHeight="1">
      <c r="B2580" s="39"/>
      <c r="C2580" s="20"/>
      <c r="D2580" s="20"/>
      <c r="E2580" s="39"/>
      <c r="F2580" s="20"/>
      <c r="G2580" s="20"/>
      <c r="H2580" s="20"/>
      <c r="I2580" s="39"/>
      <c r="J2580" s="20"/>
      <c r="K2580" s="20"/>
      <c r="L2580" s="20"/>
      <c r="M2580" s="20"/>
      <c r="N2580" s="39"/>
      <c r="O2580" s="20" t="s">
        <v>488</v>
      </c>
      <c r="P2580" s="20" t="s">
        <v>627</v>
      </c>
      <c r="Q2580" s="20" t="s">
        <v>1109</v>
      </c>
      <c r="R2580" s="20" t="s">
        <v>3163</v>
      </c>
      <c r="S2580" s="20">
        <v>30724727</v>
      </c>
      <c r="T2580" s="39"/>
      <c r="U2580" s="20"/>
      <c r="V2580" s="20"/>
      <c r="W2580" s="39"/>
      <c r="X2580" s="20"/>
      <c r="Y2580" s="20"/>
      <c r="Z2580" s="20"/>
      <c r="AA2580" s="39"/>
    </row>
    <row r="2581" spans="2:27" ht="15.75" customHeight="1">
      <c r="B2581" s="39"/>
      <c r="C2581" s="20"/>
      <c r="D2581" s="20"/>
      <c r="E2581" s="39"/>
      <c r="F2581" s="20"/>
      <c r="G2581" s="20"/>
      <c r="H2581" s="20"/>
      <c r="I2581" s="39"/>
      <c r="J2581" s="20"/>
      <c r="K2581" s="20"/>
      <c r="L2581" s="20"/>
      <c r="M2581" s="20"/>
      <c r="N2581" s="39"/>
      <c r="O2581" s="20" t="s">
        <v>488</v>
      </c>
      <c r="P2581" s="20" t="s">
        <v>627</v>
      </c>
      <c r="Q2581" s="20" t="s">
        <v>1109</v>
      </c>
      <c r="R2581" s="20" t="s">
        <v>3164</v>
      </c>
      <c r="S2581" s="20">
        <v>30724740</v>
      </c>
      <c r="T2581" s="39"/>
      <c r="U2581" s="20"/>
      <c r="V2581" s="20"/>
      <c r="W2581" s="39"/>
      <c r="X2581" s="20"/>
      <c r="Y2581" s="20"/>
      <c r="Z2581" s="20"/>
      <c r="AA2581" s="39"/>
    </row>
    <row r="2582" spans="2:27" ht="15.75" customHeight="1">
      <c r="B2582" s="39"/>
      <c r="C2582" s="20"/>
      <c r="D2582" s="20"/>
      <c r="E2582" s="39"/>
      <c r="F2582" s="20"/>
      <c r="G2582" s="20"/>
      <c r="H2582" s="20"/>
      <c r="I2582" s="39"/>
      <c r="J2582" s="20"/>
      <c r="K2582" s="20"/>
      <c r="L2582" s="20"/>
      <c r="M2582" s="20"/>
      <c r="N2582" s="39"/>
      <c r="O2582" s="20" t="s">
        <v>488</v>
      </c>
      <c r="P2582" s="20" t="s">
        <v>627</v>
      </c>
      <c r="Q2582" s="20" t="s">
        <v>1109</v>
      </c>
      <c r="R2582" s="20" t="s">
        <v>3165</v>
      </c>
      <c r="S2582" s="20">
        <v>30724733</v>
      </c>
      <c r="T2582" s="39"/>
      <c r="U2582" s="20"/>
      <c r="V2582" s="20"/>
      <c r="W2582" s="39"/>
      <c r="X2582" s="20"/>
      <c r="Y2582" s="20"/>
      <c r="Z2582" s="20"/>
      <c r="AA2582" s="39"/>
    </row>
    <row r="2583" spans="2:27" ht="15.75" customHeight="1">
      <c r="B2583" s="39"/>
      <c r="C2583" s="20"/>
      <c r="D2583" s="20"/>
      <c r="E2583" s="39"/>
      <c r="F2583" s="20"/>
      <c r="G2583" s="20"/>
      <c r="H2583" s="20"/>
      <c r="I2583" s="39"/>
      <c r="J2583" s="20"/>
      <c r="K2583" s="20"/>
      <c r="L2583" s="20"/>
      <c r="M2583" s="20"/>
      <c r="N2583" s="39"/>
      <c r="O2583" s="20" t="s">
        <v>488</v>
      </c>
      <c r="P2583" s="20" t="s">
        <v>627</v>
      </c>
      <c r="Q2583" s="20" t="s">
        <v>1109</v>
      </c>
      <c r="R2583" s="20" t="s">
        <v>3166</v>
      </c>
      <c r="S2583" s="20">
        <v>30724747</v>
      </c>
      <c r="T2583" s="39"/>
      <c r="U2583" s="20"/>
      <c r="V2583" s="20"/>
      <c r="W2583" s="39"/>
      <c r="X2583" s="20"/>
      <c r="Y2583" s="20"/>
      <c r="Z2583" s="20"/>
      <c r="AA2583" s="39"/>
    </row>
    <row r="2584" spans="2:27" ht="15.75" customHeight="1">
      <c r="B2584" s="39"/>
      <c r="C2584" s="20"/>
      <c r="D2584" s="20"/>
      <c r="E2584" s="39"/>
      <c r="F2584" s="20"/>
      <c r="G2584" s="20"/>
      <c r="H2584" s="20"/>
      <c r="I2584" s="39"/>
      <c r="J2584" s="20"/>
      <c r="K2584" s="20"/>
      <c r="L2584" s="20"/>
      <c r="M2584" s="20"/>
      <c r="N2584" s="39"/>
      <c r="O2584" s="20" t="s">
        <v>488</v>
      </c>
      <c r="P2584" s="20" t="s">
        <v>627</v>
      </c>
      <c r="Q2584" s="20" t="s">
        <v>1109</v>
      </c>
      <c r="R2584" s="20" t="s">
        <v>3167</v>
      </c>
      <c r="S2584" s="20">
        <v>30724799</v>
      </c>
      <c r="T2584" s="39"/>
      <c r="U2584" s="20"/>
      <c r="V2584" s="20"/>
      <c r="W2584" s="39"/>
      <c r="X2584" s="20"/>
      <c r="Y2584" s="20"/>
      <c r="Z2584" s="20"/>
      <c r="AA2584" s="39"/>
    </row>
    <row r="2585" spans="2:27" ht="15.75" customHeight="1">
      <c r="B2585" s="39"/>
      <c r="C2585" s="20"/>
      <c r="D2585" s="20"/>
      <c r="E2585" s="39"/>
      <c r="F2585" s="20"/>
      <c r="G2585" s="20"/>
      <c r="H2585" s="20"/>
      <c r="I2585" s="39"/>
      <c r="J2585" s="20"/>
      <c r="K2585" s="20"/>
      <c r="L2585" s="20"/>
      <c r="M2585" s="20"/>
      <c r="N2585" s="39"/>
      <c r="O2585" s="20" t="s">
        <v>488</v>
      </c>
      <c r="P2585" s="20" t="s">
        <v>627</v>
      </c>
      <c r="Q2585" s="20" t="s">
        <v>1109</v>
      </c>
      <c r="R2585" s="20" t="s">
        <v>3168</v>
      </c>
      <c r="S2585" s="20">
        <v>30724761</v>
      </c>
      <c r="T2585" s="39"/>
      <c r="U2585" s="20"/>
      <c r="V2585" s="20"/>
      <c r="W2585" s="39"/>
      <c r="X2585" s="20"/>
      <c r="Y2585" s="20"/>
      <c r="Z2585" s="20"/>
      <c r="AA2585" s="39"/>
    </row>
    <row r="2586" spans="2:27" ht="15.75" customHeight="1">
      <c r="B2586" s="39"/>
      <c r="C2586" s="20"/>
      <c r="D2586" s="20"/>
      <c r="E2586" s="39"/>
      <c r="F2586" s="20"/>
      <c r="G2586" s="20"/>
      <c r="H2586" s="20"/>
      <c r="I2586" s="39"/>
      <c r="J2586" s="20"/>
      <c r="K2586" s="20"/>
      <c r="L2586" s="20"/>
      <c r="M2586" s="20"/>
      <c r="N2586" s="39"/>
      <c r="O2586" s="20" t="s">
        <v>488</v>
      </c>
      <c r="P2586" s="20" t="s">
        <v>627</v>
      </c>
      <c r="Q2586" s="20" t="s">
        <v>1109</v>
      </c>
      <c r="R2586" s="20" t="s">
        <v>3169</v>
      </c>
      <c r="S2586" s="20">
        <v>30724767</v>
      </c>
      <c r="T2586" s="39"/>
      <c r="U2586" s="20"/>
      <c r="V2586" s="20"/>
      <c r="W2586" s="39"/>
      <c r="X2586" s="20"/>
      <c r="Y2586" s="20"/>
      <c r="Z2586" s="20"/>
      <c r="AA2586" s="39"/>
    </row>
    <row r="2587" spans="2:27" ht="15.75" customHeight="1">
      <c r="B2587" s="39"/>
      <c r="C2587" s="20"/>
      <c r="D2587" s="20"/>
      <c r="E2587" s="39"/>
      <c r="F2587" s="20"/>
      <c r="G2587" s="20"/>
      <c r="H2587" s="20"/>
      <c r="I2587" s="39"/>
      <c r="J2587" s="20"/>
      <c r="K2587" s="20"/>
      <c r="L2587" s="20"/>
      <c r="M2587" s="20"/>
      <c r="N2587" s="39"/>
      <c r="O2587" s="20" t="s">
        <v>488</v>
      </c>
      <c r="P2587" s="20" t="s">
        <v>627</v>
      </c>
      <c r="Q2587" s="20" t="s">
        <v>1109</v>
      </c>
      <c r="R2587" s="20" t="s">
        <v>2466</v>
      </c>
      <c r="S2587" s="20">
        <v>30724774</v>
      </c>
      <c r="T2587" s="39"/>
      <c r="U2587" s="20"/>
      <c r="V2587" s="20"/>
      <c r="W2587" s="39"/>
      <c r="X2587" s="20"/>
      <c r="Y2587" s="20"/>
      <c r="Z2587" s="20"/>
      <c r="AA2587" s="39"/>
    </row>
    <row r="2588" spans="2:27" ht="15.75" customHeight="1">
      <c r="B2588" s="39"/>
      <c r="C2588" s="20"/>
      <c r="D2588" s="20"/>
      <c r="E2588" s="39"/>
      <c r="F2588" s="20"/>
      <c r="G2588" s="20"/>
      <c r="H2588" s="20"/>
      <c r="I2588" s="39"/>
      <c r="J2588" s="20"/>
      <c r="K2588" s="20"/>
      <c r="L2588" s="20"/>
      <c r="M2588" s="20"/>
      <c r="N2588" s="39"/>
      <c r="O2588" s="20" t="s">
        <v>488</v>
      </c>
      <c r="P2588" s="20" t="s">
        <v>627</v>
      </c>
      <c r="Q2588" s="20" t="s">
        <v>1109</v>
      </c>
      <c r="R2588" s="20" t="s">
        <v>3170</v>
      </c>
      <c r="S2588" s="20">
        <v>30724781</v>
      </c>
      <c r="T2588" s="39"/>
      <c r="U2588" s="20"/>
      <c r="V2588" s="20"/>
      <c r="W2588" s="39"/>
      <c r="X2588" s="20"/>
      <c r="Y2588" s="20"/>
      <c r="Z2588" s="20"/>
      <c r="AA2588" s="39"/>
    </row>
    <row r="2589" spans="2:27" ht="15.75" customHeight="1">
      <c r="B2589" s="39"/>
      <c r="C2589" s="20"/>
      <c r="D2589" s="20"/>
      <c r="E2589" s="39"/>
      <c r="F2589" s="20"/>
      <c r="G2589" s="20"/>
      <c r="H2589" s="20"/>
      <c r="I2589" s="39"/>
      <c r="J2589" s="20"/>
      <c r="K2589" s="20"/>
      <c r="L2589" s="20"/>
      <c r="M2589" s="20"/>
      <c r="N2589" s="39"/>
      <c r="O2589" s="20" t="s">
        <v>488</v>
      </c>
      <c r="P2589" s="20" t="s">
        <v>627</v>
      </c>
      <c r="Q2589" s="20" t="s">
        <v>1109</v>
      </c>
      <c r="R2589" s="20" t="s">
        <v>3171</v>
      </c>
      <c r="S2589" s="20">
        <v>30724788</v>
      </c>
      <c r="T2589" s="39"/>
      <c r="U2589" s="20"/>
      <c r="V2589" s="20"/>
      <c r="W2589" s="39"/>
      <c r="X2589" s="20"/>
      <c r="Y2589" s="20"/>
      <c r="Z2589" s="20"/>
      <c r="AA2589" s="39"/>
    </row>
    <row r="2590" spans="2:27" ht="15.75" customHeight="1">
      <c r="B2590" s="39"/>
      <c r="C2590" s="20"/>
      <c r="D2590" s="20"/>
      <c r="E2590" s="39"/>
      <c r="F2590" s="20"/>
      <c r="G2590" s="20"/>
      <c r="H2590" s="20"/>
      <c r="I2590" s="39"/>
      <c r="J2590" s="20"/>
      <c r="K2590" s="20"/>
      <c r="L2590" s="20"/>
      <c r="M2590" s="20"/>
      <c r="N2590" s="39"/>
      <c r="O2590" s="20" t="s">
        <v>488</v>
      </c>
      <c r="P2590" s="20" t="s">
        <v>627</v>
      </c>
      <c r="Q2590" s="20" t="s">
        <v>1109</v>
      </c>
      <c r="R2590" s="20" t="s">
        <v>3172</v>
      </c>
      <c r="S2590" s="20">
        <v>30724794</v>
      </c>
      <c r="T2590" s="39"/>
      <c r="U2590" s="20"/>
      <c r="V2590" s="20"/>
      <c r="W2590" s="39"/>
      <c r="X2590" s="20"/>
      <c r="Y2590" s="20"/>
      <c r="Z2590" s="20"/>
      <c r="AA2590" s="39"/>
    </row>
    <row r="2591" spans="2:27" ht="15.75" customHeight="1">
      <c r="B2591" s="39"/>
      <c r="C2591" s="20"/>
      <c r="D2591" s="20"/>
      <c r="E2591" s="39"/>
      <c r="F2591" s="20"/>
      <c r="G2591" s="20"/>
      <c r="H2591" s="20"/>
      <c r="I2591" s="39"/>
      <c r="J2591" s="20"/>
      <c r="K2591" s="20"/>
      <c r="L2591" s="20"/>
      <c r="M2591" s="20"/>
      <c r="N2591" s="39"/>
      <c r="O2591" s="20" t="s">
        <v>488</v>
      </c>
      <c r="P2591" s="20" t="s">
        <v>627</v>
      </c>
      <c r="Q2591" s="20" t="s">
        <v>1111</v>
      </c>
      <c r="R2591" s="20" t="s">
        <v>3173</v>
      </c>
      <c r="S2591" s="20">
        <v>30723813</v>
      </c>
      <c r="T2591" s="39"/>
      <c r="U2591" s="20"/>
      <c r="V2591" s="20"/>
      <c r="W2591" s="39"/>
      <c r="X2591" s="20"/>
      <c r="Y2591" s="20"/>
      <c r="Z2591" s="20"/>
      <c r="AA2591" s="39"/>
    </row>
    <row r="2592" spans="2:27" ht="15.75" customHeight="1">
      <c r="B2592" s="39"/>
      <c r="C2592" s="20"/>
      <c r="D2592" s="20"/>
      <c r="E2592" s="39"/>
      <c r="F2592" s="20"/>
      <c r="G2592" s="20"/>
      <c r="H2592" s="20"/>
      <c r="I2592" s="39"/>
      <c r="J2592" s="20"/>
      <c r="K2592" s="20"/>
      <c r="L2592" s="20"/>
      <c r="M2592" s="20"/>
      <c r="N2592" s="39"/>
      <c r="O2592" s="20" t="s">
        <v>488</v>
      </c>
      <c r="P2592" s="20" t="s">
        <v>627</v>
      </c>
      <c r="Q2592" s="20" t="s">
        <v>1111</v>
      </c>
      <c r="R2592" s="20" t="s">
        <v>548</v>
      </c>
      <c r="S2592" s="20">
        <v>30723827</v>
      </c>
      <c r="T2592" s="39"/>
      <c r="U2592" s="20"/>
      <c r="V2592" s="20"/>
      <c r="W2592" s="39"/>
      <c r="X2592" s="20"/>
      <c r="Y2592" s="20"/>
      <c r="Z2592" s="20"/>
      <c r="AA2592" s="39"/>
    </row>
    <row r="2593" spans="2:27" ht="15.75" customHeight="1">
      <c r="B2593" s="39"/>
      <c r="C2593" s="20"/>
      <c r="D2593" s="20"/>
      <c r="E2593" s="39"/>
      <c r="F2593" s="20"/>
      <c r="G2593" s="20"/>
      <c r="H2593" s="20"/>
      <c r="I2593" s="39"/>
      <c r="J2593" s="20"/>
      <c r="K2593" s="20"/>
      <c r="L2593" s="20"/>
      <c r="M2593" s="20"/>
      <c r="N2593" s="39"/>
      <c r="O2593" s="20" t="s">
        <v>488</v>
      </c>
      <c r="P2593" s="20" t="s">
        <v>627</v>
      </c>
      <c r="Q2593" s="20" t="s">
        <v>1111</v>
      </c>
      <c r="R2593" s="20" t="s">
        <v>1111</v>
      </c>
      <c r="S2593" s="20">
        <v>30723840</v>
      </c>
      <c r="T2593" s="39"/>
      <c r="U2593" s="20"/>
      <c r="V2593" s="20"/>
      <c r="W2593" s="39"/>
      <c r="X2593" s="20"/>
      <c r="Y2593" s="20"/>
      <c r="Z2593" s="20"/>
      <c r="AA2593" s="39"/>
    </row>
    <row r="2594" spans="2:27" ht="15.75" customHeight="1">
      <c r="B2594" s="39"/>
      <c r="C2594" s="20"/>
      <c r="D2594" s="20"/>
      <c r="E2594" s="39"/>
      <c r="F2594" s="20"/>
      <c r="G2594" s="20"/>
      <c r="H2594" s="20"/>
      <c r="I2594" s="39"/>
      <c r="J2594" s="20"/>
      <c r="K2594" s="20"/>
      <c r="L2594" s="20"/>
      <c r="M2594" s="20"/>
      <c r="N2594" s="39"/>
      <c r="O2594" s="20" t="s">
        <v>488</v>
      </c>
      <c r="P2594" s="20" t="s">
        <v>627</v>
      </c>
      <c r="Q2594" s="20" t="s">
        <v>1111</v>
      </c>
      <c r="R2594" s="20" t="s">
        <v>2483</v>
      </c>
      <c r="S2594" s="20">
        <v>30723854</v>
      </c>
      <c r="T2594" s="39"/>
      <c r="U2594" s="20"/>
      <c r="V2594" s="20"/>
      <c r="W2594" s="39"/>
      <c r="X2594" s="20"/>
      <c r="Y2594" s="20"/>
      <c r="Z2594" s="20"/>
      <c r="AA2594" s="39"/>
    </row>
    <row r="2595" spans="2:27" ht="15.75" customHeight="1">
      <c r="B2595" s="39"/>
      <c r="C2595" s="20"/>
      <c r="D2595" s="20"/>
      <c r="E2595" s="39"/>
      <c r="F2595" s="20"/>
      <c r="G2595" s="20"/>
      <c r="H2595" s="20"/>
      <c r="I2595" s="39"/>
      <c r="J2595" s="20"/>
      <c r="K2595" s="20"/>
      <c r="L2595" s="20"/>
      <c r="M2595" s="20"/>
      <c r="N2595" s="39"/>
      <c r="O2595" s="20" t="s">
        <v>488</v>
      </c>
      <c r="P2595" s="20" t="s">
        <v>627</v>
      </c>
      <c r="Q2595" s="20" t="s">
        <v>1111</v>
      </c>
      <c r="R2595" s="20" t="s">
        <v>3174</v>
      </c>
      <c r="S2595" s="20">
        <v>30723867</v>
      </c>
      <c r="T2595" s="39"/>
      <c r="U2595" s="20"/>
      <c r="V2595" s="20"/>
      <c r="W2595" s="39"/>
      <c r="X2595" s="20"/>
      <c r="Y2595" s="20"/>
      <c r="Z2595" s="20"/>
      <c r="AA2595" s="39"/>
    </row>
    <row r="2596" spans="2:27" ht="15.75" customHeight="1">
      <c r="B2596" s="39"/>
      <c r="C2596" s="20"/>
      <c r="D2596" s="20"/>
      <c r="E2596" s="39"/>
      <c r="F2596" s="20"/>
      <c r="G2596" s="20"/>
      <c r="H2596" s="20"/>
      <c r="I2596" s="39"/>
      <c r="J2596" s="20"/>
      <c r="K2596" s="20"/>
      <c r="L2596" s="20"/>
      <c r="M2596" s="20"/>
      <c r="N2596" s="39"/>
      <c r="O2596" s="20" t="s">
        <v>488</v>
      </c>
      <c r="P2596" s="20" t="s">
        <v>627</v>
      </c>
      <c r="Q2596" s="20" t="s">
        <v>1111</v>
      </c>
      <c r="R2596" s="20" t="s">
        <v>3175</v>
      </c>
      <c r="S2596" s="20">
        <v>30723881</v>
      </c>
      <c r="T2596" s="39"/>
      <c r="U2596" s="20"/>
      <c r="V2596" s="20"/>
      <c r="W2596" s="39"/>
      <c r="X2596" s="20"/>
      <c r="Y2596" s="20"/>
      <c r="Z2596" s="20"/>
      <c r="AA2596" s="39"/>
    </row>
    <row r="2597" spans="2:27" ht="15.75" customHeight="1">
      <c r="B2597" s="39"/>
      <c r="C2597" s="20"/>
      <c r="D2597" s="20"/>
      <c r="E2597" s="39"/>
      <c r="F2597" s="20"/>
      <c r="G2597" s="20"/>
      <c r="H2597" s="20"/>
      <c r="I2597" s="39"/>
      <c r="J2597" s="20"/>
      <c r="K2597" s="20"/>
      <c r="L2597" s="20"/>
      <c r="M2597" s="20"/>
      <c r="N2597" s="39"/>
      <c r="O2597" s="20" t="s">
        <v>488</v>
      </c>
      <c r="P2597" s="20" t="s">
        <v>627</v>
      </c>
      <c r="Q2597" s="20" t="s">
        <v>1113</v>
      </c>
      <c r="R2597" s="20" t="s">
        <v>723</v>
      </c>
      <c r="S2597" s="20">
        <v>30725631</v>
      </c>
      <c r="T2597" s="39"/>
      <c r="U2597" s="20"/>
      <c r="V2597" s="20"/>
      <c r="W2597" s="39"/>
      <c r="X2597" s="20"/>
      <c r="Y2597" s="20"/>
      <c r="Z2597" s="20"/>
      <c r="AA2597" s="39"/>
    </row>
    <row r="2598" spans="2:27" ht="15.75" customHeight="1">
      <c r="B2598" s="39"/>
      <c r="C2598" s="20"/>
      <c r="D2598" s="20"/>
      <c r="E2598" s="39"/>
      <c r="F2598" s="20"/>
      <c r="G2598" s="20"/>
      <c r="H2598" s="20"/>
      <c r="I2598" s="39"/>
      <c r="J2598" s="20"/>
      <c r="K2598" s="20"/>
      <c r="L2598" s="20"/>
      <c r="M2598" s="20"/>
      <c r="N2598" s="39"/>
      <c r="O2598" s="20" t="s">
        <v>488</v>
      </c>
      <c r="P2598" s="20" t="s">
        <v>627</v>
      </c>
      <c r="Q2598" s="20" t="s">
        <v>1113</v>
      </c>
      <c r="R2598" s="20" t="s">
        <v>1733</v>
      </c>
      <c r="S2598" s="20">
        <v>30725610</v>
      </c>
      <c r="T2598" s="39"/>
      <c r="U2598" s="20"/>
      <c r="V2598" s="20"/>
      <c r="W2598" s="39"/>
      <c r="X2598" s="20"/>
      <c r="Y2598" s="20"/>
      <c r="Z2598" s="20"/>
      <c r="AA2598" s="39"/>
    </row>
    <row r="2599" spans="2:27" ht="15.75" customHeight="1">
      <c r="B2599" s="39"/>
      <c r="C2599" s="20"/>
      <c r="D2599" s="20"/>
      <c r="E2599" s="39"/>
      <c r="F2599" s="20"/>
      <c r="G2599" s="20"/>
      <c r="H2599" s="20"/>
      <c r="I2599" s="39"/>
      <c r="J2599" s="20"/>
      <c r="K2599" s="20"/>
      <c r="L2599" s="20"/>
      <c r="M2599" s="20"/>
      <c r="N2599" s="39"/>
      <c r="O2599" s="20" t="s">
        <v>488</v>
      </c>
      <c r="P2599" s="20" t="s">
        <v>627</v>
      </c>
      <c r="Q2599" s="20" t="s">
        <v>1113</v>
      </c>
      <c r="R2599" s="20" t="s">
        <v>3176</v>
      </c>
      <c r="S2599" s="20">
        <v>30725621</v>
      </c>
      <c r="T2599" s="39"/>
      <c r="U2599" s="20"/>
      <c r="V2599" s="20"/>
      <c r="W2599" s="39"/>
      <c r="X2599" s="20"/>
      <c r="Y2599" s="20"/>
      <c r="Z2599" s="20"/>
      <c r="AA2599" s="39"/>
    </row>
    <row r="2600" spans="2:27" ht="15.75" customHeight="1">
      <c r="B2600" s="39"/>
      <c r="C2600" s="20"/>
      <c r="D2600" s="20"/>
      <c r="E2600" s="39"/>
      <c r="F2600" s="20"/>
      <c r="G2600" s="20"/>
      <c r="H2600" s="20"/>
      <c r="I2600" s="39"/>
      <c r="J2600" s="20"/>
      <c r="K2600" s="20"/>
      <c r="L2600" s="20"/>
      <c r="M2600" s="20"/>
      <c r="N2600" s="39"/>
      <c r="O2600" s="20" t="s">
        <v>488</v>
      </c>
      <c r="P2600" s="20" t="s">
        <v>627</v>
      </c>
      <c r="Q2600" s="20" t="s">
        <v>1113</v>
      </c>
      <c r="R2600" s="20" t="s">
        <v>3177</v>
      </c>
      <c r="S2600" s="20">
        <v>30725642</v>
      </c>
      <c r="T2600" s="39"/>
      <c r="U2600" s="20"/>
      <c r="V2600" s="20"/>
      <c r="W2600" s="39"/>
      <c r="X2600" s="20"/>
      <c r="Y2600" s="20"/>
      <c r="Z2600" s="20"/>
      <c r="AA2600" s="39"/>
    </row>
    <row r="2601" spans="2:27" ht="15.75" customHeight="1">
      <c r="B2601" s="39"/>
      <c r="C2601" s="20"/>
      <c r="D2601" s="20"/>
      <c r="E2601" s="39"/>
      <c r="F2601" s="20"/>
      <c r="G2601" s="20"/>
      <c r="H2601" s="20"/>
      <c r="I2601" s="39"/>
      <c r="J2601" s="20"/>
      <c r="K2601" s="20"/>
      <c r="L2601" s="20"/>
      <c r="M2601" s="20"/>
      <c r="N2601" s="39"/>
      <c r="O2601" s="20" t="s">
        <v>488</v>
      </c>
      <c r="P2601" s="20" t="s">
        <v>627</v>
      </c>
      <c r="Q2601" s="20" t="s">
        <v>1113</v>
      </c>
      <c r="R2601" s="20" t="s">
        <v>1113</v>
      </c>
      <c r="S2601" s="20">
        <v>30725652</v>
      </c>
      <c r="T2601" s="39"/>
      <c r="U2601" s="20"/>
      <c r="V2601" s="20"/>
      <c r="W2601" s="39"/>
      <c r="X2601" s="20"/>
      <c r="Y2601" s="20"/>
      <c r="Z2601" s="20"/>
      <c r="AA2601" s="39"/>
    </row>
    <row r="2602" spans="2:27" ht="15.75" customHeight="1">
      <c r="B2602" s="39"/>
      <c r="C2602" s="20"/>
      <c r="D2602" s="20"/>
      <c r="E2602" s="39"/>
      <c r="F2602" s="20"/>
      <c r="G2602" s="20"/>
      <c r="H2602" s="20"/>
      <c r="I2602" s="39"/>
      <c r="J2602" s="20"/>
      <c r="K2602" s="20"/>
      <c r="L2602" s="20"/>
      <c r="M2602" s="20"/>
      <c r="N2602" s="39"/>
      <c r="O2602" s="20" t="s">
        <v>488</v>
      </c>
      <c r="P2602" s="20" t="s">
        <v>627</v>
      </c>
      <c r="Q2602" s="20" t="s">
        <v>1113</v>
      </c>
      <c r="R2602" s="20" t="s">
        <v>3178</v>
      </c>
      <c r="S2602" s="20">
        <v>30725699</v>
      </c>
      <c r="T2602" s="39"/>
      <c r="U2602" s="20"/>
      <c r="V2602" s="20"/>
      <c r="W2602" s="39"/>
      <c r="X2602" s="20"/>
      <c r="Y2602" s="20"/>
      <c r="Z2602" s="20"/>
      <c r="AA2602" s="39"/>
    </row>
    <row r="2603" spans="2:27" ht="15.75" customHeight="1">
      <c r="B2603" s="39"/>
      <c r="C2603" s="20"/>
      <c r="D2603" s="20"/>
      <c r="E2603" s="39"/>
      <c r="F2603" s="20"/>
      <c r="G2603" s="20"/>
      <c r="H2603" s="20"/>
      <c r="I2603" s="39"/>
      <c r="J2603" s="20"/>
      <c r="K2603" s="20"/>
      <c r="L2603" s="20"/>
      <c r="M2603" s="20"/>
      <c r="N2603" s="39"/>
      <c r="O2603" s="20" t="s">
        <v>488</v>
      </c>
      <c r="P2603" s="20" t="s">
        <v>627</v>
      </c>
      <c r="Q2603" s="20" t="s">
        <v>1113</v>
      </c>
      <c r="R2603" s="20" t="s">
        <v>3179</v>
      </c>
      <c r="S2603" s="20">
        <v>30725663</v>
      </c>
      <c r="T2603" s="39"/>
      <c r="U2603" s="20"/>
      <c r="V2603" s="20"/>
      <c r="W2603" s="39"/>
      <c r="X2603" s="20"/>
      <c r="Y2603" s="20"/>
      <c r="Z2603" s="20"/>
      <c r="AA2603" s="39"/>
    </row>
    <row r="2604" spans="2:27" ht="15.75" customHeight="1">
      <c r="B2604" s="39"/>
      <c r="C2604" s="20"/>
      <c r="D2604" s="20"/>
      <c r="E2604" s="39"/>
      <c r="F2604" s="20"/>
      <c r="G2604" s="20"/>
      <c r="H2604" s="20"/>
      <c r="I2604" s="39"/>
      <c r="J2604" s="20"/>
      <c r="K2604" s="20"/>
      <c r="L2604" s="20"/>
      <c r="M2604" s="20"/>
      <c r="N2604" s="39"/>
      <c r="O2604" s="20" t="s">
        <v>488</v>
      </c>
      <c r="P2604" s="20" t="s">
        <v>627</v>
      </c>
      <c r="Q2604" s="20" t="s">
        <v>1113</v>
      </c>
      <c r="R2604" s="20" t="s">
        <v>3180</v>
      </c>
      <c r="S2604" s="20">
        <v>30725673</v>
      </c>
      <c r="T2604" s="39"/>
      <c r="U2604" s="20"/>
      <c r="V2604" s="20"/>
      <c r="W2604" s="39"/>
      <c r="X2604" s="20"/>
      <c r="Y2604" s="20"/>
      <c r="Z2604" s="20"/>
      <c r="AA2604" s="39"/>
    </row>
    <row r="2605" spans="2:27" ht="15.75" customHeight="1">
      <c r="B2605" s="39"/>
      <c r="C2605" s="20"/>
      <c r="D2605" s="20"/>
      <c r="E2605" s="39"/>
      <c r="F2605" s="20"/>
      <c r="G2605" s="20"/>
      <c r="H2605" s="20"/>
      <c r="I2605" s="39"/>
      <c r="J2605" s="20"/>
      <c r="K2605" s="20"/>
      <c r="L2605" s="20"/>
      <c r="M2605" s="20"/>
      <c r="N2605" s="39"/>
      <c r="O2605" s="20" t="s">
        <v>488</v>
      </c>
      <c r="P2605" s="20" t="s">
        <v>627</v>
      </c>
      <c r="Q2605" s="20" t="s">
        <v>1113</v>
      </c>
      <c r="R2605" s="20" t="s">
        <v>3181</v>
      </c>
      <c r="S2605" s="20">
        <v>30725684</v>
      </c>
      <c r="T2605" s="39"/>
      <c r="U2605" s="20"/>
      <c r="V2605" s="20"/>
      <c r="W2605" s="39"/>
      <c r="X2605" s="20"/>
      <c r="Y2605" s="20"/>
      <c r="Z2605" s="20"/>
      <c r="AA2605" s="39"/>
    </row>
    <row r="2606" spans="2:27" ht="15.75" customHeight="1">
      <c r="B2606" s="39"/>
      <c r="C2606" s="20"/>
      <c r="D2606" s="20"/>
      <c r="E2606" s="39"/>
      <c r="F2606" s="20"/>
      <c r="G2606" s="20"/>
      <c r="H2606" s="20"/>
      <c r="I2606" s="39"/>
      <c r="J2606" s="20"/>
      <c r="K2606" s="20"/>
      <c r="L2606" s="20"/>
      <c r="M2606" s="20"/>
      <c r="N2606" s="39"/>
      <c r="O2606" s="20" t="s">
        <v>488</v>
      </c>
      <c r="P2606" s="20" t="s">
        <v>627</v>
      </c>
      <c r="Q2606" s="20" t="s">
        <v>1115</v>
      </c>
      <c r="R2606" s="20" t="s">
        <v>3182</v>
      </c>
      <c r="S2606" s="20">
        <v>30726321</v>
      </c>
      <c r="T2606" s="39"/>
      <c r="U2606" s="20"/>
      <c r="V2606" s="20"/>
      <c r="W2606" s="39"/>
      <c r="X2606" s="20"/>
      <c r="Y2606" s="20"/>
      <c r="Z2606" s="20"/>
      <c r="AA2606" s="39"/>
    </row>
    <row r="2607" spans="2:27" ht="15.75" customHeight="1">
      <c r="B2607" s="39"/>
      <c r="C2607" s="20"/>
      <c r="D2607" s="20"/>
      <c r="E2607" s="39"/>
      <c r="F2607" s="20"/>
      <c r="G2607" s="20"/>
      <c r="H2607" s="20"/>
      <c r="I2607" s="39"/>
      <c r="J2607" s="20"/>
      <c r="K2607" s="20"/>
      <c r="L2607" s="20"/>
      <c r="M2607" s="20"/>
      <c r="N2607" s="39"/>
      <c r="O2607" s="20" t="s">
        <v>488</v>
      </c>
      <c r="P2607" s="20" t="s">
        <v>627</v>
      </c>
      <c r="Q2607" s="20" t="s">
        <v>1115</v>
      </c>
      <c r="R2607" s="20" t="s">
        <v>3183</v>
      </c>
      <c r="S2607" s="20">
        <v>30726310</v>
      </c>
      <c r="T2607" s="39"/>
      <c r="U2607" s="20"/>
      <c r="V2607" s="20"/>
      <c r="W2607" s="39"/>
      <c r="X2607" s="20"/>
      <c r="Y2607" s="20"/>
      <c r="Z2607" s="20"/>
      <c r="AA2607" s="39"/>
    </row>
    <row r="2608" spans="2:27" ht="15.75" customHeight="1">
      <c r="B2608" s="39"/>
      <c r="C2608" s="20"/>
      <c r="D2608" s="20"/>
      <c r="E2608" s="39"/>
      <c r="F2608" s="20"/>
      <c r="G2608" s="20"/>
      <c r="H2608" s="20"/>
      <c r="I2608" s="39"/>
      <c r="J2608" s="20"/>
      <c r="K2608" s="20"/>
      <c r="L2608" s="20"/>
      <c r="M2608" s="20"/>
      <c r="N2608" s="39"/>
      <c r="O2608" s="20" t="s">
        <v>488</v>
      </c>
      <c r="P2608" s="20" t="s">
        <v>627</v>
      </c>
      <c r="Q2608" s="20" t="s">
        <v>1115</v>
      </c>
      <c r="R2608" s="20" t="s">
        <v>3184</v>
      </c>
      <c r="S2608" s="20">
        <v>30726331</v>
      </c>
      <c r="T2608" s="39"/>
      <c r="U2608" s="20"/>
      <c r="V2608" s="20"/>
      <c r="W2608" s="39"/>
      <c r="X2608" s="20"/>
      <c r="Y2608" s="20"/>
      <c r="Z2608" s="20"/>
      <c r="AA2608" s="39"/>
    </row>
    <row r="2609" spans="2:27" ht="15.75" customHeight="1">
      <c r="B2609" s="39"/>
      <c r="C2609" s="20"/>
      <c r="D2609" s="20"/>
      <c r="E2609" s="39"/>
      <c r="F2609" s="20"/>
      <c r="G2609" s="20"/>
      <c r="H2609" s="20"/>
      <c r="I2609" s="39"/>
      <c r="J2609" s="20"/>
      <c r="K2609" s="20"/>
      <c r="L2609" s="20"/>
      <c r="M2609" s="20"/>
      <c r="N2609" s="39"/>
      <c r="O2609" s="20" t="s">
        <v>488</v>
      </c>
      <c r="P2609" s="20" t="s">
        <v>627</v>
      </c>
      <c r="Q2609" s="20" t="s">
        <v>1115</v>
      </c>
      <c r="R2609" s="20" t="s">
        <v>3185</v>
      </c>
      <c r="S2609" s="20">
        <v>30726342</v>
      </c>
      <c r="T2609" s="39"/>
      <c r="U2609" s="20"/>
      <c r="V2609" s="20"/>
      <c r="W2609" s="39"/>
      <c r="X2609" s="20"/>
      <c r="Y2609" s="20"/>
      <c r="Z2609" s="20"/>
      <c r="AA2609" s="39"/>
    </row>
    <row r="2610" spans="2:27" ht="15.75" customHeight="1">
      <c r="B2610" s="39"/>
      <c r="C2610" s="20"/>
      <c r="D2610" s="20"/>
      <c r="E2610" s="39"/>
      <c r="F2610" s="20"/>
      <c r="G2610" s="20"/>
      <c r="H2610" s="20"/>
      <c r="I2610" s="39"/>
      <c r="J2610" s="20"/>
      <c r="K2610" s="20"/>
      <c r="L2610" s="20"/>
      <c r="M2610" s="20"/>
      <c r="N2610" s="39"/>
      <c r="O2610" s="20" t="s">
        <v>488</v>
      </c>
      <c r="P2610" s="20" t="s">
        <v>627</v>
      </c>
      <c r="Q2610" s="20" t="s">
        <v>1115</v>
      </c>
      <c r="R2610" s="20" t="s">
        <v>3186</v>
      </c>
      <c r="S2610" s="20">
        <v>30726399</v>
      </c>
      <c r="T2610" s="39"/>
      <c r="U2610" s="20"/>
      <c r="V2610" s="20"/>
      <c r="W2610" s="39"/>
      <c r="X2610" s="20"/>
      <c r="Y2610" s="20"/>
      <c r="Z2610" s="20"/>
      <c r="AA2610" s="39"/>
    </row>
    <row r="2611" spans="2:27" ht="15.75" customHeight="1">
      <c r="B2611" s="39"/>
      <c r="C2611" s="20"/>
      <c r="D2611" s="20"/>
      <c r="E2611" s="39"/>
      <c r="F2611" s="20"/>
      <c r="G2611" s="20"/>
      <c r="H2611" s="20"/>
      <c r="I2611" s="39"/>
      <c r="J2611" s="20"/>
      <c r="K2611" s="20"/>
      <c r="L2611" s="20"/>
      <c r="M2611" s="20"/>
      <c r="N2611" s="39"/>
      <c r="O2611" s="20" t="s">
        <v>488</v>
      </c>
      <c r="P2611" s="20" t="s">
        <v>627</v>
      </c>
      <c r="Q2611" s="20" t="s">
        <v>1115</v>
      </c>
      <c r="R2611" s="20" t="s">
        <v>3187</v>
      </c>
      <c r="S2611" s="20">
        <v>30726363</v>
      </c>
      <c r="T2611" s="39"/>
      <c r="U2611" s="20"/>
      <c r="V2611" s="20"/>
      <c r="W2611" s="39"/>
      <c r="X2611" s="20"/>
      <c r="Y2611" s="20"/>
      <c r="Z2611" s="20"/>
      <c r="AA2611" s="39"/>
    </row>
    <row r="2612" spans="2:27" ht="15.75" customHeight="1">
      <c r="B2612" s="39"/>
      <c r="C2612" s="20"/>
      <c r="D2612" s="20"/>
      <c r="E2612" s="39"/>
      <c r="F2612" s="20"/>
      <c r="G2612" s="20"/>
      <c r="H2612" s="20"/>
      <c r="I2612" s="39"/>
      <c r="J2612" s="20"/>
      <c r="K2612" s="20"/>
      <c r="L2612" s="20"/>
      <c r="M2612" s="20"/>
      <c r="N2612" s="39"/>
      <c r="O2612" s="20" t="s">
        <v>488</v>
      </c>
      <c r="P2612" s="20" t="s">
        <v>627</v>
      </c>
      <c r="Q2612" s="20" t="s">
        <v>1115</v>
      </c>
      <c r="R2612" s="20" t="s">
        <v>3188</v>
      </c>
      <c r="S2612" s="20">
        <v>30726373</v>
      </c>
      <c r="T2612" s="39"/>
      <c r="U2612" s="20"/>
      <c r="V2612" s="20"/>
      <c r="W2612" s="39"/>
      <c r="X2612" s="20"/>
      <c r="Y2612" s="20"/>
      <c r="Z2612" s="20"/>
      <c r="AA2612" s="39"/>
    </row>
    <row r="2613" spans="2:27" ht="15.75" customHeight="1">
      <c r="B2613" s="39"/>
      <c r="C2613" s="20"/>
      <c r="D2613" s="20"/>
      <c r="E2613" s="39"/>
      <c r="F2613" s="20"/>
      <c r="G2613" s="20"/>
      <c r="H2613" s="20"/>
      <c r="I2613" s="39"/>
      <c r="J2613" s="20"/>
      <c r="K2613" s="20"/>
      <c r="L2613" s="20"/>
      <c r="M2613" s="20"/>
      <c r="N2613" s="39"/>
      <c r="O2613" s="20" t="s">
        <v>488</v>
      </c>
      <c r="P2613" s="20" t="s">
        <v>627</v>
      </c>
      <c r="Q2613" s="20" t="s">
        <v>1115</v>
      </c>
      <c r="R2613" s="20" t="s">
        <v>1481</v>
      </c>
      <c r="S2613" s="20">
        <v>30726384</v>
      </c>
      <c r="T2613" s="39"/>
      <c r="U2613" s="20"/>
      <c r="V2613" s="20"/>
      <c r="W2613" s="39"/>
      <c r="X2613" s="20"/>
      <c r="Y2613" s="20"/>
      <c r="Z2613" s="20"/>
      <c r="AA2613" s="39"/>
    </row>
    <row r="2614" spans="2:27" ht="15.75" customHeight="1">
      <c r="B2614" s="39"/>
      <c r="C2614" s="20"/>
      <c r="D2614" s="20"/>
      <c r="E2614" s="39"/>
      <c r="F2614" s="20"/>
      <c r="G2614" s="20"/>
      <c r="H2614" s="20"/>
      <c r="I2614" s="39"/>
      <c r="J2614" s="20"/>
      <c r="K2614" s="20"/>
      <c r="L2614" s="20"/>
      <c r="M2614" s="20"/>
      <c r="N2614" s="39"/>
      <c r="O2614" s="20" t="s">
        <v>488</v>
      </c>
      <c r="P2614" s="20" t="s">
        <v>627</v>
      </c>
      <c r="Q2614" s="20" t="s">
        <v>1117</v>
      </c>
      <c r="R2614" s="20" t="s">
        <v>3189</v>
      </c>
      <c r="S2614" s="20">
        <v>30727413</v>
      </c>
      <c r="T2614" s="39"/>
      <c r="U2614" s="20"/>
      <c r="V2614" s="20"/>
      <c r="W2614" s="39"/>
      <c r="X2614" s="20"/>
      <c r="Y2614" s="20"/>
      <c r="Z2614" s="20"/>
      <c r="AA2614" s="39"/>
    </row>
    <row r="2615" spans="2:27" ht="15.75" customHeight="1">
      <c r="B2615" s="39"/>
      <c r="C2615" s="20"/>
      <c r="D2615" s="20"/>
      <c r="E2615" s="39"/>
      <c r="F2615" s="20"/>
      <c r="G2615" s="20"/>
      <c r="H2615" s="20"/>
      <c r="I2615" s="39"/>
      <c r="J2615" s="20"/>
      <c r="K2615" s="20"/>
      <c r="L2615" s="20"/>
      <c r="M2615" s="20"/>
      <c r="N2615" s="39"/>
      <c r="O2615" s="20" t="s">
        <v>488</v>
      </c>
      <c r="P2615" s="20" t="s">
        <v>627</v>
      </c>
      <c r="Q2615" s="20" t="s">
        <v>1117</v>
      </c>
      <c r="R2615" s="20" t="s">
        <v>3190</v>
      </c>
      <c r="S2615" s="20">
        <v>30727415</v>
      </c>
      <c r="T2615" s="39"/>
      <c r="U2615" s="20"/>
      <c r="V2615" s="20"/>
      <c r="W2615" s="39"/>
      <c r="X2615" s="20"/>
      <c r="Y2615" s="20"/>
      <c r="Z2615" s="20"/>
      <c r="AA2615" s="39"/>
    </row>
    <row r="2616" spans="2:27" ht="15.75" customHeight="1">
      <c r="B2616" s="39"/>
      <c r="C2616" s="20"/>
      <c r="D2616" s="20"/>
      <c r="E2616" s="39"/>
      <c r="F2616" s="20"/>
      <c r="G2616" s="20"/>
      <c r="H2616" s="20"/>
      <c r="I2616" s="39"/>
      <c r="J2616" s="20"/>
      <c r="K2616" s="20"/>
      <c r="L2616" s="20"/>
      <c r="M2616" s="20"/>
      <c r="N2616" s="39"/>
      <c r="O2616" s="20" t="s">
        <v>488</v>
      </c>
      <c r="P2616" s="20" t="s">
        <v>627</v>
      </c>
      <c r="Q2616" s="20" t="s">
        <v>1117</v>
      </c>
      <c r="R2616" s="20" t="s">
        <v>3191</v>
      </c>
      <c r="S2616" s="20">
        <v>30727423</v>
      </c>
      <c r="T2616" s="39"/>
      <c r="U2616" s="20"/>
      <c r="V2616" s="20"/>
      <c r="W2616" s="39"/>
      <c r="X2616" s="20"/>
      <c r="Y2616" s="20"/>
      <c r="Z2616" s="20"/>
      <c r="AA2616" s="39"/>
    </row>
    <row r="2617" spans="2:27" ht="15.75" customHeight="1">
      <c r="B2617" s="39"/>
      <c r="C2617" s="20"/>
      <c r="D2617" s="20"/>
      <c r="E2617" s="39"/>
      <c r="F2617" s="20"/>
      <c r="G2617" s="20"/>
      <c r="H2617" s="20"/>
      <c r="I2617" s="39"/>
      <c r="J2617" s="20"/>
      <c r="K2617" s="20"/>
      <c r="L2617" s="20"/>
      <c r="M2617" s="20"/>
      <c r="N2617" s="39"/>
      <c r="O2617" s="20" t="s">
        <v>488</v>
      </c>
      <c r="P2617" s="20" t="s">
        <v>627</v>
      </c>
      <c r="Q2617" s="20" t="s">
        <v>1117</v>
      </c>
      <c r="R2617" s="20" t="s">
        <v>3155</v>
      </c>
      <c r="S2617" s="20">
        <v>30727431</v>
      </c>
      <c r="T2617" s="39"/>
      <c r="U2617" s="20"/>
      <c r="V2617" s="20"/>
      <c r="W2617" s="39"/>
      <c r="X2617" s="20"/>
      <c r="Y2617" s="20"/>
      <c r="Z2617" s="20"/>
      <c r="AA2617" s="39"/>
    </row>
    <row r="2618" spans="2:27" ht="15.75" customHeight="1">
      <c r="B2618" s="39"/>
      <c r="C2618" s="20"/>
      <c r="D2618" s="20"/>
      <c r="E2618" s="39"/>
      <c r="F2618" s="20"/>
      <c r="G2618" s="20"/>
      <c r="H2618" s="20"/>
      <c r="I2618" s="39"/>
      <c r="J2618" s="20"/>
      <c r="K2618" s="20"/>
      <c r="L2618" s="20"/>
      <c r="M2618" s="20"/>
      <c r="N2618" s="39"/>
      <c r="O2618" s="20" t="s">
        <v>488</v>
      </c>
      <c r="P2618" s="20" t="s">
        <v>627</v>
      </c>
      <c r="Q2618" s="20" t="s">
        <v>1117</v>
      </c>
      <c r="R2618" s="20" t="s">
        <v>3192</v>
      </c>
      <c r="S2618" s="20">
        <v>30727439</v>
      </c>
      <c r="T2618" s="39"/>
      <c r="U2618" s="20"/>
      <c r="V2618" s="20"/>
      <c r="W2618" s="39"/>
      <c r="X2618" s="20"/>
      <c r="Y2618" s="20"/>
      <c r="Z2618" s="20"/>
      <c r="AA2618" s="39"/>
    </row>
    <row r="2619" spans="2:27" ht="15.75" customHeight="1">
      <c r="B2619" s="39"/>
      <c r="C2619" s="20"/>
      <c r="D2619" s="20"/>
      <c r="E2619" s="39"/>
      <c r="F2619" s="20"/>
      <c r="G2619" s="20"/>
      <c r="H2619" s="20"/>
      <c r="I2619" s="39"/>
      <c r="J2619" s="20"/>
      <c r="K2619" s="20"/>
      <c r="L2619" s="20"/>
      <c r="M2619" s="20"/>
      <c r="N2619" s="39"/>
      <c r="O2619" s="20" t="s">
        <v>488</v>
      </c>
      <c r="P2619" s="20" t="s">
        <v>627</v>
      </c>
      <c r="Q2619" s="20" t="s">
        <v>1117</v>
      </c>
      <c r="R2619" s="20" t="s">
        <v>3193</v>
      </c>
      <c r="S2619" s="20">
        <v>30727447</v>
      </c>
      <c r="T2619" s="39"/>
      <c r="U2619" s="20"/>
      <c r="V2619" s="20"/>
      <c r="W2619" s="39"/>
      <c r="X2619" s="20"/>
      <c r="Y2619" s="20"/>
      <c r="Z2619" s="20"/>
      <c r="AA2619" s="39"/>
    </row>
    <row r="2620" spans="2:27" ht="15.75" customHeight="1">
      <c r="B2620" s="39"/>
      <c r="C2620" s="20"/>
      <c r="D2620" s="20"/>
      <c r="E2620" s="39"/>
      <c r="F2620" s="20"/>
      <c r="G2620" s="20"/>
      <c r="H2620" s="20"/>
      <c r="I2620" s="39"/>
      <c r="J2620" s="20"/>
      <c r="K2620" s="20"/>
      <c r="L2620" s="20"/>
      <c r="M2620" s="20"/>
      <c r="N2620" s="39"/>
      <c r="O2620" s="20" t="s">
        <v>488</v>
      </c>
      <c r="P2620" s="20" t="s">
        <v>627</v>
      </c>
      <c r="Q2620" s="20" t="s">
        <v>1117</v>
      </c>
      <c r="R2620" s="20" t="s">
        <v>997</v>
      </c>
      <c r="S2620" s="20">
        <v>30727454</v>
      </c>
      <c r="T2620" s="39"/>
      <c r="U2620" s="20"/>
      <c r="V2620" s="20"/>
      <c r="W2620" s="39"/>
      <c r="X2620" s="20"/>
      <c r="Y2620" s="20"/>
      <c r="Z2620" s="20"/>
      <c r="AA2620" s="39"/>
    </row>
    <row r="2621" spans="2:27" ht="15.75" customHeight="1">
      <c r="B2621" s="39"/>
      <c r="C2621" s="20"/>
      <c r="D2621" s="20"/>
      <c r="E2621" s="39"/>
      <c r="F2621" s="20"/>
      <c r="G2621" s="20"/>
      <c r="H2621" s="20"/>
      <c r="I2621" s="39"/>
      <c r="J2621" s="20"/>
      <c r="K2621" s="20"/>
      <c r="L2621" s="20"/>
      <c r="M2621" s="20"/>
      <c r="N2621" s="39"/>
      <c r="O2621" s="20" t="s">
        <v>488</v>
      </c>
      <c r="P2621" s="20" t="s">
        <v>627</v>
      </c>
      <c r="Q2621" s="20" t="s">
        <v>1117</v>
      </c>
      <c r="R2621" s="20" t="s">
        <v>3194</v>
      </c>
      <c r="S2621" s="20">
        <v>30727463</v>
      </c>
      <c r="T2621" s="39"/>
      <c r="U2621" s="20"/>
      <c r="V2621" s="20"/>
      <c r="W2621" s="39"/>
      <c r="X2621" s="20"/>
      <c r="Y2621" s="20"/>
      <c r="Z2621" s="20"/>
      <c r="AA2621" s="39"/>
    </row>
    <row r="2622" spans="2:27" ht="15.75" customHeight="1">
      <c r="B2622" s="39"/>
      <c r="C2622" s="20"/>
      <c r="D2622" s="20"/>
      <c r="E2622" s="39"/>
      <c r="F2622" s="20"/>
      <c r="G2622" s="20"/>
      <c r="H2622" s="20"/>
      <c r="I2622" s="39"/>
      <c r="J2622" s="20"/>
      <c r="K2622" s="20"/>
      <c r="L2622" s="20"/>
      <c r="M2622" s="20"/>
      <c r="N2622" s="39"/>
      <c r="O2622" s="20" t="s">
        <v>488</v>
      </c>
      <c r="P2622" s="20" t="s">
        <v>627</v>
      </c>
      <c r="Q2622" s="20" t="s">
        <v>1117</v>
      </c>
      <c r="R2622" s="20" t="s">
        <v>3195</v>
      </c>
      <c r="S2622" s="20">
        <v>30727455</v>
      </c>
      <c r="T2622" s="39"/>
      <c r="U2622" s="20"/>
      <c r="V2622" s="20"/>
      <c r="W2622" s="39"/>
      <c r="X2622" s="20"/>
      <c r="Y2622" s="20"/>
      <c r="Z2622" s="20"/>
      <c r="AA2622" s="39"/>
    </row>
    <row r="2623" spans="2:27" ht="15.75" customHeight="1">
      <c r="B2623" s="39"/>
      <c r="C2623" s="20"/>
      <c r="D2623" s="20"/>
      <c r="E2623" s="39"/>
      <c r="F2623" s="20"/>
      <c r="G2623" s="20"/>
      <c r="H2623" s="20"/>
      <c r="I2623" s="39"/>
      <c r="J2623" s="20"/>
      <c r="K2623" s="20"/>
      <c r="L2623" s="20"/>
      <c r="M2623" s="20"/>
      <c r="N2623" s="39"/>
      <c r="O2623" s="20" t="s">
        <v>488</v>
      </c>
      <c r="P2623" s="20" t="s">
        <v>627</v>
      </c>
      <c r="Q2623" s="20" t="s">
        <v>1117</v>
      </c>
      <c r="R2623" s="20" t="s">
        <v>3196</v>
      </c>
      <c r="S2623" s="20">
        <v>30727499</v>
      </c>
      <c r="T2623" s="39"/>
      <c r="U2623" s="20"/>
      <c r="V2623" s="20"/>
      <c r="W2623" s="39"/>
      <c r="X2623" s="20"/>
      <c r="Y2623" s="20"/>
      <c r="Z2623" s="20"/>
      <c r="AA2623" s="39"/>
    </row>
    <row r="2624" spans="2:27" ht="15.75" customHeight="1">
      <c r="B2624" s="39"/>
      <c r="C2624" s="20"/>
      <c r="D2624" s="20"/>
      <c r="E2624" s="39"/>
      <c r="F2624" s="20"/>
      <c r="G2624" s="20"/>
      <c r="H2624" s="20"/>
      <c r="I2624" s="39"/>
      <c r="J2624" s="20"/>
      <c r="K2624" s="20"/>
      <c r="L2624" s="20"/>
      <c r="M2624" s="20"/>
      <c r="N2624" s="39"/>
      <c r="O2624" s="20" t="s">
        <v>488</v>
      </c>
      <c r="P2624" s="20" t="s">
        <v>627</v>
      </c>
      <c r="Q2624" s="20" t="s">
        <v>1117</v>
      </c>
      <c r="R2624" s="20" t="s">
        <v>3197</v>
      </c>
      <c r="S2624" s="20">
        <v>30727479</v>
      </c>
      <c r="T2624" s="39"/>
      <c r="U2624" s="20"/>
      <c r="V2624" s="20"/>
      <c r="W2624" s="39"/>
      <c r="X2624" s="20"/>
      <c r="Y2624" s="20"/>
      <c r="Z2624" s="20"/>
      <c r="AA2624" s="39"/>
    </row>
    <row r="2625" spans="2:27" ht="15.75" customHeight="1">
      <c r="B2625" s="39"/>
      <c r="C2625" s="20"/>
      <c r="D2625" s="20"/>
      <c r="E2625" s="39"/>
      <c r="F2625" s="20"/>
      <c r="G2625" s="20"/>
      <c r="H2625" s="20"/>
      <c r="I2625" s="39"/>
      <c r="J2625" s="20"/>
      <c r="K2625" s="20"/>
      <c r="L2625" s="20"/>
      <c r="M2625" s="20"/>
      <c r="N2625" s="39"/>
      <c r="O2625" s="20" t="s">
        <v>488</v>
      </c>
      <c r="P2625" s="20" t="s">
        <v>627</v>
      </c>
      <c r="Q2625" s="20" t="s">
        <v>1117</v>
      </c>
      <c r="R2625" s="20" t="s">
        <v>3198</v>
      </c>
      <c r="S2625" s="20">
        <v>30727487</v>
      </c>
      <c r="T2625" s="39"/>
      <c r="U2625" s="20"/>
      <c r="V2625" s="20"/>
      <c r="W2625" s="39"/>
      <c r="X2625" s="20"/>
      <c r="Y2625" s="20"/>
      <c r="Z2625" s="20"/>
      <c r="AA2625" s="39"/>
    </row>
    <row r="2626" spans="2:27" ht="15.75" customHeight="1">
      <c r="B2626" s="39"/>
      <c r="C2626" s="20"/>
      <c r="D2626" s="20"/>
      <c r="E2626" s="39"/>
      <c r="F2626" s="20"/>
      <c r="G2626" s="20"/>
      <c r="H2626" s="20"/>
      <c r="I2626" s="39"/>
      <c r="J2626" s="20"/>
      <c r="K2626" s="20"/>
      <c r="L2626" s="20"/>
      <c r="M2626" s="20"/>
      <c r="N2626" s="39"/>
      <c r="O2626" s="20" t="s">
        <v>488</v>
      </c>
      <c r="P2626" s="20" t="s">
        <v>627</v>
      </c>
      <c r="Q2626" s="20" t="s">
        <v>1117</v>
      </c>
      <c r="R2626" s="20" t="s">
        <v>3199</v>
      </c>
      <c r="S2626" s="20">
        <v>30727494</v>
      </c>
      <c r="T2626" s="39"/>
      <c r="U2626" s="20"/>
      <c r="V2626" s="20"/>
      <c r="W2626" s="39"/>
      <c r="X2626" s="20"/>
      <c r="Y2626" s="20"/>
      <c r="Z2626" s="20"/>
      <c r="AA2626" s="39"/>
    </row>
    <row r="2627" spans="2:27" ht="15.75" customHeight="1">
      <c r="B2627" s="39"/>
      <c r="C2627" s="20"/>
      <c r="D2627" s="20"/>
      <c r="E2627" s="39"/>
      <c r="F2627" s="20"/>
      <c r="G2627" s="20"/>
      <c r="H2627" s="20"/>
      <c r="I2627" s="39"/>
      <c r="J2627" s="20"/>
      <c r="K2627" s="20"/>
      <c r="L2627" s="20"/>
      <c r="M2627" s="20"/>
      <c r="N2627" s="39"/>
      <c r="O2627" s="20" t="s">
        <v>488</v>
      </c>
      <c r="P2627" s="20" t="s">
        <v>627</v>
      </c>
      <c r="Q2627" s="20" t="s">
        <v>1119</v>
      </c>
      <c r="R2627" s="20" t="s">
        <v>3200</v>
      </c>
      <c r="S2627" s="20">
        <v>30728313</v>
      </c>
      <c r="T2627" s="39"/>
      <c r="U2627" s="20"/>
      <c r="V2627" s="20"/>
      <c r="W2627" s="39"/>
      <c r="X2627" s="20"/>
      <c r="Y2627" s="20"/>
      <c r="Z2627" s="20"/>
      <c r="AA2627" s="39"/>
    </row>
    <row r="2628" spans="2:27" ht="15.75" customHeight="1">
      <c r="B2628" s="39"/>
      <c r="C2628" s="20"/>
      <c r="D2628" s="20"/>
      <c r="E2628" s="39"/>
      <c r="F2628" s="20"/>
      <c r="G2628" s="20"/>
      <c r="H2628" s="20"/>
      <c r="I2628" s="39"/>
      <c r="J2628" s="20"/>
      <c r="K2628" s="20"/>
      <c r="L2628" s="20"/>
      <c r="M2628" s="20"/>
      <c r="N2628" s="39"/>
      <c r="O2628" s="20" t="s">
        <v>488</v>
      </c>
      <c r="P2628" s="20" t="s">
        <v>627</v>
      </c>
      <c r="Q2628" s="20" t="s">
        <v>1119</v>
      </c>
      <c r="R2628" s="20" t="s">
        <v>2725</v>
      </c>
      <c r="S2628" s="20">
        <v>30728315</v>
      </c>
      <c r="T2628" s="39"/>
      <c r="U2628" s="20"/>
      <c r="V2628" s="20"/>
      <c r="W2628" s="39"/>
      <c r="X2628" s="20"/>
      <c r="Y2628" s="20"/>
      <c r="Z2628" s="20"/>
      <c r="AA2628" s="39"/>
    </row>
    <row r="2629" spans="2:27" ht="15.75" customHeight="1">
      <c r="B2629" s="39"/>
      <c r="C2629" s="20"/>
      <c r="D2629" s="20"/>
      <c r="E2629" s="39"/>
      <c r="F2629" s="20"/>
      <c r="G2629" s="20"/>
      <c r="H2629" s="20"/>
      <c r="I2629" s="39"/>
      <c r="J2629" s="20"/>
      <c r="K2629" s="20"/>
      <c r="L2629" s="20"/>
      <c r="M2629" s="20"/>
      <c r="N2629" s="39"/>
      <c r="O2629" s="20" t="s">
        <v>488</v>
      </c>
      <c r="P2629" s="20" t="s">
        <v>627</v>
      </c>
      <c r="Q2629" s="20" t="s">
        <v>1119</v>
      </c>
      <c r="R2629" s="20" t="s">
        <v>3201</v>
      </c>
      <c r="S2629" s="20">
        <v>30728323</v>
      </c>
      <c r="T2629" s="39"/>
      <c r="U2629" s="20"/>
      <c r="V2629" s="20"/>
      <c r="W2629" s="39"/>
      <c r="X2629" s="20"/>
      <c r="Y2629" s="20"/>
      <c r="Z2629" s="20"/>
      <c r="AA2629" s="39"/>
    </row>
    <row r="2630" spans="2:27" ht="15.75" customHeight="1">
      <c r="B2630" s="39"/>
      <c r="C2630" s="20"/>
      <c r="D2630" s="20"/>
      <c r="E2630" s="39"/>
      <c r="F2630" s="20"/>
      <c r="G2630" s="20"/>
      <c r="H2630" s="20"/>
      <c r="I2630" s="39"/>
      <c r="J2630" s="20"/>
      <c r="K2630" s="20"/>
      <c r="L2630" s="20"/>
      <c r="M2630" s="20"/>
      <c r="N2630" s="39"/>
      <c r="O2630" s="20" t="s">
        <v>488</v>
      </c>
      <c r="P2630" s="20" t="s">
        <v>627</v>
      </c>
      <c r="Q2630" s="20" t="s">
        <v>1119</v>
      </c>
      <c r="R2630" s="20" t="s">
        <v>3202</v>
      </c>
      <c r="S2630" s="20">
        <v>30728331</v>
      </c>
      <c r="T2630" s="39"/>
      <c r="U2630" s="20"/>
      <c r="V2630" s="20"/>
      <c r="W2630" s="39"/>
      <c r="X2630" s="20"/>
      <c r="Y2630" s="20"/>
      <c r="Z2630" s="20"/>
      <c r="AA2630" s="39"/>
    </row>
    <row r="2631" spans="2:27" ht="15.75" customHeight="1">
      <c r="B2631" s="39"/>
      <c r="C2631" s="20"/>
      <c r="D2631" s="20"/>
      <c r="E2631" s="39"/>
      <c r="F2631" s="20"/>
      <c r="G2631" s="20"/>
      <c r="H2631" s="20"/>
      <c r="I2631" s="39"/>
      <c r="J2631" s="20"/>
      <c r="K2631" s="20"/>
      <c r="L2631" s="20"/>
      <c r="M2631" s="20"/>
      <c r="N2631" s="39"/>
      <c r="O2631" s="20" t="s">
        <v>488</v>
      </c>
      <c r="P2631" s="20" t="s">
        <v>627</v>
      </c>
      <c r="Q2631" s="20" t="s">
        <v>1119</v>
      </c>
      <c r="R2631" s="20" t="s">
        <v>2262</v>
      </c>
      <c r="S2631" s="20">
        <v>30728339</v>
      </c>
      <c r="T2631" s="39"/>
      <c r="U2631" s="20"/>
      <c r="V2631" s="20"/>
      <c r="W2631" s="39"/>
      <c r="X2631" s="20"/>
      <c r="Y2631" s="20"/>
      <c r="Z2631" s="20"/>
      <c r="AA2631" s="39"/>
    </row>
    <row r="2632" spans="2:27" ht="15.75" customHeight="1">
      <c r="B2632" s="39"/>
      <c r="C2632" s="20"/>
      <c r="D2632" s="20"/>
      <c r="E2632" s="39"/>
      <c r="F2632" s="20"/>
      <c r="G2632" s="20"/>
      <c r="H2632" s="20"/>
      <c r="I2632" s="39"/>
      <c r="J2632" s="20"/>
      <c r="K2632" s="20"/>
      <c r="L2632" s="20"/>
      <c r="M2632" s="20"/>
      <c r="N2632" s="39"/>
      <c r="O2632" s="20" t="s">
        <v>488</v>
      </c>
      <c r="P2632" s="20" t="s">
        <v>627</v>
      </c>
      <c r="Q2632" s="20" t="s">
        <v>1119</v>
      </c>
      <c r="R2632" s="20" t="s">
        <v>3203</v>
      </c>
      <c r="S2632" s="20">
        <v>30728355</v>
      </c>
      <c r="T2632" s="39"/>
      <c r="U2632" s="20"/>
      <c r="V2632" s="20"/>
      <c r="W2632" s="39"/>
      <c r="X2632" s="20"/>
      <c r="Y2632" s="20"/>
      <c r="Z2632" s="20"/>
      <c r="AA2632" s="39"/>
    </row>
    <row r="2633" spans="2:27" ht="15.75" customHeight="1">
      <c r="B2633" s="39"/>
      <c r="C2633" s="20"/>
      <c r="D2633" s="20"/>
      <c r="E2633" s="39"/>
      <c r="F2633" s="20"/>
      <c r="G2633" s="20"/>
      <c r="H2633" s="20"/>
      <c r="I2633" s="39"/>
      <c r="J2633" s="20"/>
      <c r="K2633" s="20"/>
      <c r="L2633" s="20"/>
      <c r="M2633" s="20"/>
      <c r="N2633" s="39"/>
      <c r="O2633" s="20" t="s">
        <v>488</v>
      </c>
      <c r="P2633" s="20" t="s">
        <v>627</v>
      </c>
      <c r="Q2633" s="20" t="s">
        <v>1119</v>
      </c>
      <c r="R2633" s="20" t="s">
        <v>3204</v>
      </c>
      <c r="S2633" s="20">
        <v>30728363</v>
      </c>
      <c r="T2633" s="39"/>
      <c r="U2633" s="20"/>
      <c r="V2633" s="20"/>
      <c r="W2633" s="39"/>
      <c r="X2633" s="20"/>
      <c r="Y2633" s="20"/>
      <c r="Z2633" s="20"/>
      <c r="AA2633" s="39"/>
    </row>
    <row r="2634" spans="2:27" ht="15.75" customHeight="1">
      <c r="B2634" s="39"/>
      <c r="C2634" s="20"/>
      <c r="D2634" s="20"/>
      <c r="E2634" s="39"/>
      <c r="F2634" s="20"/>
      <c r="G2634" s="20"/>
      <c r="H2634" s="20"/>
      <c r="I2634" s="39"/>
      <c r="J2634" s="20"/>
      <c r="K2634" s="20"/>
      <c r="L2634" s="20"/>
      <c r="M2634" s="20"/>
      <c r="N2634" s="39"/>
      <c r="O2634" s="20" t="s">
        <v>488</v>
      </c>
      <c r="P2634" s="20" t="s">
        <v>627</v>
      </c>
      <c r="Q2634" s="20" t="s">
        <v>1119</v>
      </c>
      <c r="R2634" s="20" t="s">
        <v>3205</v>
      </c>
      <c r="S2634" s="20">
        <v>30728371</v>
      </c>
      <c r="T2634" s="39"/>
      <c r="U2634" s="20"/>
      <c r="V2634" s="20"/>
      <c r="W2634" s="39"/>
      <c r="X2634" s="20"/>
      <c r="Y2634" s="20"/>
      <c r="Z2634" s="20"/>
      <c r="AA2634" s="39"/>
    </row>
    <row r="2635" spans="2:27" ht="15.75" customHeight="1">
      <c r="B2635" s="39"/>
      <c r="C2635" s="20"/>
      <c r="D2635" s="20"/>
      <c r="E2635" s="39"/>
      <c r="F2635" s="20"/>
      <c r="G2635" s="20"/>
      <c r="H2635" s="20"/>
      <c r="I2635" s="39"/>
      <c r="J2635" s="20"/>
      <c r="K2635" s="20"/>
      <c r="L2635" s="20"/>
      <c r="M2635" s="20"/>
      <c r="N2635" s="39"/>
      <c r="O2635" s="20" t="s">
        <v>488</v>
      </c>
      <c r="P2635" s="20" t="s">
        <v>627</v>
      </c>
      <c r="Q2635" s="20" t="s">
        <v>1119</v>
      </c>
      <c r="R2635" s="20" t="s">
        <v>3206</v>
      </c>
      <c r="S2635" s="20">
        <v>30728379</v>
      </c>
      <c r="T2635" s="39"/>
      <c r="U2635" s="20"/>
      <c r="V2635" s="20"/>
      <c r="W2635" s="39"/>
      <c r="X2635" s="20"/>
      <c r="Y2635" s="20"/>
      <c r="Z2635" s="20"/>
      <c r="AA2635" s="39"/>
    </row>
    <row r="2636" spans="2:27" ht="15.75" customHeight="1">
      <c r="B2636" s="39"/>
      <c r="C2636" s="20"/>
      <c r="D2636" s="20"/>
      <c r="E2636" s="39"/>
      <c r="F2636" s="20"/>
      <c r="G2636" s="20"/>
      <c r="H2636" s="20"/>
      <c r="I2636" s="39"/>
      <c r="J2636" s="20"/>
      <c r="K2636" s="20"/>
      <c r="L2636" s="20"/>
      <c r="M2636" s="20"/>
      <c r="N2636" s="39"/>
      <c r="O2636" s="20" t="s">
        <v>488</v>
      </c>
      <c r="P2636" s="20" t="s">
        <v>627</v>
      </c>
      <c r="Q2636" s="20" t="s">
        <v>1119</v>
      </c>
      <c r="R2636" s="20" t="s">
        <v>3207</v>
      </c>
      <c r="S2636" s="20">
        <v>30728387</v>
      </c>
      <c r="T2636" s="39"/>
      <c r="U2636" s="20"/>
      <c r="V2636" s="20"/>
      <c r="W2636" s="39"/>
      <c r="X2636" s="20"/>
      <c r="Y2636" s="20"/>
      <c r="Z2636" s="20"/>
      <c r="AA2636" s="39"/>
    </row>
    <row r="2637" spans="2:27" ht="15.75" customHeight="1">
      <c r="B2637" s="39"/>
      <c r="C2637" s="20"/>
      <c r="D2637" s="20"/>
      <c r="E2637" s="39"/>
      <c r="F2637" s="20"/>
      <c r="G2637" s="20"/>
      <c r="H2637" s="20"/>
      <c r="I2637" s="39"/>
      <c r="J2637" s="20"/>
      <c r="K2637" s="20"/>
      <c r="L2637" s="20"/>
      <c r="M2637" s="20"/>
      <c r="N2637" s="39"/>
      <c r="O2637" s="20" t="s">
        <v>488</v>
      </c>
      <c r="P2637" s="20" t="s">
        <v>627</v>
      </c>
      <c r="Q2637" s="20" t="s">
        <v>1119</v>
      </c>
      <c r="R2637" s="20" t="s">
        <v>1119</v>
      </c>
      <c r="S2637" s="20">
        <v>30728394</v>
      </c>
      <c r="T2637" s="39"/>
      <c r="U2637" s="20"/>
      <c r="V2637" s="20"/>
      <c r="W2637" s="39"/>
      <c r="X2637" s="20"/>
      <c r="Y2637" s="20"/>
      <c r="Z2637" s="20"/>
      <c r="AA2637" s="39"/>
    </row>
    <row r="2638" spans="2:27" ht="15.75" customHeight="1">
      <c r="B2638" s="39"/>
      <c r="C2638" s="20"/>
      <c r="D2638" s="20"/>
      <c r="E2638" s="39"/>
      <c r="F2638" s="20"/>
      <c r="G2638" s="20"/>
      <c r="H2638" s="20"/>
      <c r="I2638" s="39"/>
      <c r="J2638" s="20"/>
      <c r="K2638" s="20"/>
      <c r="L2638" s="20"/>
      <c r="M2638" s="20"/>
      <c r="N2638" s="39"/>
      <c r="O2638" s="20" t="s">
        <v>488</v>
      </c>
      <c r="P2638" s="20" t="s">
        <v>627</v>
      </c>
      <c r="Q2638" s="20" t="s">
        <v>1119</v>
      </c>
      <c r="R2638" s="20" t="s">
        <v>3208</v>
      </c>
      <c r="S2638" s="20">
        <v>30728399</v>
      </c>
      <c r="T2638" s="39"/>
      <c r="U2638" s="20"/>
      <c r="V2638" s="20"/>
      <c r="W2638" s="39"/>
      <c r="X2638" s="20"/>
      <c r="Y2638" s="20"/>
      <c r="Z2638" s="20"/>
      <c r="AA2638" s="39"/>
    </row>
    <row r="2639" spans="2:27" ht="15.75" customHeight="1">
      <c r="B2639" s="39"/>
      <c r="C2639" s="20"/>
      <c r="D2639" s="20"/>
      <c r="E2639" s="39"/>
      <c r="F2639" s="20"/>
      <c r="G2639" s="20"/>
      <c r="H2639" s="20"/>
      <c r="I2639" s="39"/>
      <c r="J2639" s="20"/>
      <c r="K2639" s="20"/>
      <c r="L2639" s="20"/>
      <c r="M2639" s="20"/>
      <c r="N2639" s="39"/>
      <c r="O2639" s="20" t="s">
        <v>488</v>
      </c>
      <c r="P2639" s="20" t="s">
        <v>577</v>
      </c>
      <c r="Q2639" s="20" t="s">
        <v>1121</v>
      </c>
      <c r="R2639" s="20" t="s">
        <v>3209</v>
      </c>
      <c r="S2639" s="20">
        <v>30820717</v>
      </c>
      <c r="T2639" s="39"/>
      <c r="U2639" s="20"/>
      <c r="V2639" s="20"/>
      <c r="W2639" s="39"/>
      <c r="X2639" s="20"/>
      <c r="Y2639" s="20"/>
      <c r="Z2639" s="20"/>
      <c r="AA2639" s="39"/>
    </row>
    <row r="2640" spans="2:27" ht="15.75" customHeight="1">
      <c r="B2640" s="39"/>
      <c r="C2640" s="20"/>
      <c r="D2640" s="20"/>
      <c r="E2640" s="39"/>
      <c r="F2640" s="20"/>
      <c r="G2640" s="20"/>
      <c r="H2640" s="20"/>
      <c r="I2640" s="39"/>
      <c r="J2640" s="20"/>
      <c r="K2640" s="20"/>
      <c r="L2640" s="20"/>
      <c r="M2640" s="20"/>
      <c r="N2640" s="39"/>
      <c r="O2640" s="20" t="s">
        <v>488</v>
      </c>
      <c r="P2640" s="20" t="s">
        <v>577</v>
      </c>
      <c r="Q2640" s="20" t="s">
        <v>1121</v>
      </c>
      <c r="R2640" s="20" t="s">
        <v>3210</v>
      </c>
      <c r="S2640" s="20">
        <v>30820719</v>
      </c>
      <c r="T2640" s="39"/>
      <c r="U2640" s="20"/>
      <c r="V2640" s="20"/>
      <c r="W2640" s="39"/>
      <c r="X2640" s="20"/>
      <c r="Y2640" s="20"/>
      <c r="Z2640" s="20"/>
      <c r="AA2640" s="39"/>
    </row>
    <row r="2641" spans="2:27" ht="15.75" customHeight="1">
      <c r="B2641" s="39"/>
      <c r="C2641" s="20"/>
      <c r="D2641" s="20"/>
      <c r="E2641" s="39"/>
      <c r="F2641" s="20"/>
      <c r="G2641" s="20"/>
      <c r="H2641" s="20"/>
      <c r="I2641" s="39"/>
      <c r="J2641" s="20"/>
      <c r="K2641" s="20"/>
      <c r="L2641" s="20"/>
      <c r="M2641" s="20"/>
      <c r="N2641" s="39"/>
      <c r="O2641" s="20" t="s">
        <v>488</v>
      </c>
      <c r="P2641" s="20" t="s">
        <v>577</v>
      </c>
      <c r="Q2641" s="20" t="s">
        <v>1121</v>
      </c>
      <c r="R2641" s="20" t="s">
        <v>229</v>
      </c>
      <c r="S2641" s="20">
        <v>30820747</v>
      </c>
      <c r="T2641" s="39"/>
      <c r="U2641" s="20"/>
      <c r="V2641" s="20"/>
      <c r="W2641" s="39"/>
      <c r="X2641" s="20"/>
      <c r="Y2641" s="20"/>
      <c r="Z2641" s="20"/>
      <c r="AA2641" s="39"/>
    </row>
    <row r="2642" spans="2:27" ht="15.75" customHeight="1">
      <c r="B2642" s="39"/>
      <c r="C2642" s="20"/>
      <c r="D2642" s="20"/>
      <c r="E2642" s="39"/>
      <c r="F2642" s="20"/>
      <c r="G2642" s="20"/>
      <c r="H2642" s="20"/>
      <c r="I2642" s="39"/>
      <c r="J2642" s="20"/>
      <c r="K2642" s="20"/>
      <c r="L2642" s="20"/>
      <c r="M2642" s="20"/>
      <c r="N2642" s="39"/>
      <c r="O2642" s="20" t="s">
        <v>488</v>
      </c>
      <c r="P2642" s="20" t="s">
        <v>577</v>
      </c>
      <c r="Q2642" s="20" t="s">
        <v>1121</v>
      </c>
      <c r="R2642" s="20" t="s">
        <v>621</v>
      </c>
      <c r="S2642" s="20">
        <v>30820757</v>
      </c>
      <c r="T2642" s="39"/>
      <c r="U2642" s="20"/>
      <c r="V2642" s="20"/>
      <c r="W2642" s="39"/>
      <c r="X2642" s="20"/>
      <c r="Y2642" s="20"/>
      <c r="Z2642" s="20"/>
      <c r="AA2642" s="39"/>
    </row>
    <row r="2643" spans="2:27" ht="15.75" customHeight="1">
      <c r="B2643" s="39"/>
      <c r="C2643" s="20"/>
      <c r="D2643" s="20"/>
      <c r="E2643" s="39"/>
      <c r="F2643" s="20"/>
      <c r="G2643" s="20"/>
      <c r="H2643" s="20"/>
      <c r="I2643" s="39"/>
      <c r="J2643" s="20"/>
      <c r="K2643" s="20"/>
      <c r="L2643" s="20"/>
      <c r="M2643" s="20"/>
      <c r="N2643" s="39"/>
      <c r="O2643" s="20" t="s">
        <v>488</v>
      </c>
      <c r="P2643" s="20" t="s">
        <v>577</v>
      </c>
      <c r="Q2643" s="20" t="s">
        <v>1121</v>
      </c>
      <c r="R2643" s="20" t="s">
        <v>3211</v>
      </c>
      <c r="S2643" s="20">
        <v>30820766</v>
      </c>
      <c r="T2643" s="39"/>
      <c r="U2643" s="20"/>
      <c r="V2643" s="20"/>
      <c r="W2643" s="39"/>
      <c r="X2643" s="20"/>
      <c r="Y2643" s="20"/>
      <c r="Z2643" s="20"/>
      <c r="AA2643" s="39"/>
    </row>
    <row r="2644" spans="2:27" ht="15.75" customHeight="1">
      <c r="B2644" s="39"/>
      <c r="C2644" s="20"/>
      <c r="D2644" s="20"/>
      <c r="E2644" s="39"/>
      <c r="F2644" s="20"/>
      <c r="G2644" s="20"/>
      <c r="H2644" s="20"/>
      <c r="I2644" s="39"/>
      <c r="J2644" s="20"/>
      <c r="K2644" s="20"/>
      <c r="L2644" s="20"/>
      <c r="M2644" s="20"/>
      <c r="N2644" s="39"/>
      <c r="O2644" s="20" t="s">
        <v>488</v>
      </c>
      <c r="P2644" s="20" t="s">
        <v>577</v>
      </c>
      <c r="Q2644" s="20" t="s">
        <v>1121</v>
      </c>
      <c r="R2644" s="20" t="s">
        <v>3212</v>
      </c>
      <c r="S2644" s="20">
        <v>30820785</v>
      </c>
      <c r="T2644" s="39"/>
      <c r="U2644" s="20"/>
      <c r="V2644" s="20"/>
      <c r="W2644" s="39"/>
      <c r="X2644" s="20"/>
      <c r="Y2644" s="20"/>
      <c r="Z2644" s="20"/>
      <c r="AA2644" s="39"/>
    </row>
    <row r="2645" spans="2:27" ht="15.75" customHeight="1">
      <c r="B2645" s="39"/>
      <c r="C2645" s="20"/>
      <c r="D2645" s="20"/>
      <c r="E2645" s="39"/>
      <c r="F2645" s="20"/>
      <c r="G2645" s="20"/>
      <c r="H2645" s="20"/>
      <c r="I2645" s="39"/>
      <c r="J2645" s="20"/>
      <c r="K2645" s="20"/>
      <c r="L2645" s="20"/>
      <c r="M2645" s="20"/>
      <c r="N2645" s="39"/>
      <c r="O2645" s="20" t="s">
        <v>488</v>
      </c>
      <c r="P2645" s="20" t="s">
        <v>577</v>
      </c>
      <c r="Q2645" s="20" t="s">
        <v>1121</v>
      </c>
      <c r="R2645" s="20" t="s">
        <v>2069</v>
      </c>
      <c r="S2645" s="20">
        <v>30820795</v>
      </c>
      <c r="T2645" s="39"/>
      <c r="U2645" s="20"/>
      <c r="V2645" s="20"/>
      <c r="W2645" s="39"/>
      <c r="X2645" s="20"/>
      <c r="Y2645" s="20"/>
      <c r="Z2645" s="20"/>
      <c r="AA2645" s="39"/>
    </row>
    <row r="2646" spans="2:27" ht="15.75" customHeight="1">
      <c r="B2646" s="39"/>
      <c r="C2646" s="20"/>
      <c r="D2646" s="20"/>
      <c r="E2646" s="39"/>
      <c r="F2646" s="20"/>
      <c r="G2646" s="20"/>
      <c r="H2646" s="20"/>
      <c r="I2646" s="39"/>
      <c r="J2646" s="20"/>
      <c r="K2646" s="20"/>
      <c r="L2646" s="20"/>
      <c r="M2646" s="20"/>
      <c r="N2646" s="39"/>
      <c r="O2646" s="20" t="s">
        <v>488</v>
      </c>
      <c r="P2646" s="20" t="s">
        <v>577</v>
      </c>
      <c r="Q2646" s="20" t="s">
        <v>1122</v>
      </c>
      <c r="R2646" s="20" t="s">
        <v>3213</v>
      </c>
      <c r="S2646" s="20">
        <v>30822919</v>
      </c>
      <c r="T2646" s="39"/>
      <c r="U2646" s="20"/>
      <c r="V2646" s="20"/>
      <c r="W2646" s="39"/>
      <c r="X2646" s="20"/>
      <c r="Y2646" s="20"/>
      <c r="Z2646" s="20"/>
      <c r="AA2646" s="39"/>
    </row>
    <row r="2647" spans="2:27" ht="15.75" customHeight="1">
      <c r="B2647" s="39"/>
      <c r="C2647" s="20"/>
      <c r="D2647" s="20"/>
      <c r="E2647" s="39"/>
      <c r="F2647" s="20"/>
      <c r="G2647" s="20"/>
      <c r="H2647" s="20"/>
      <c r="I2647" s="39"/>
      <c r="J2647" s="20"/>
      <c r="K2647" s="20"/>
      <c r="L2647" s="20"/>
      <c r="M2647" s="20"/>
      <c r="N2647" s="39"/>
      <c r="O2647" s="20" t="s">
        <v>488</v>
      </c>
      <c r="P2647" s="20" t="s">
        <v>577</v>
      </c>
      <c r="Q2647" s="20" t="s">
        <v>1122</v>
      </c>
      <c r="R2647" s="20" t="s">
        <v>3214</v>
      </c>
      <c r="S2647" s="20">
        <v>30822938</v>
      </c>
      <c r="T2647" s="39"/>
      <c r="U2647" s="20"/>
      <c r="V2647" s="20"/>
      <c r="W2647" s="39"/>
      <c r="X2647" s="20"/>
      <c r="Y2647" s="20"/>
      <c r="Z2647" s="20"/>
      <c r="AA2647" s="39"/>
    </row>
    <row r="2648" spans="2:27" ht="15.75" customHeight="1">
      <c r="B2648" s="39"/>
      <c r="C2648" s="20"/>
      <c r="D2648" s="20"/>
      <c r="E2648" s="39"/>
      <c r="F2648" s="20"/>
      <c r="G2648" s="20"/>
      <c r="H2648" s="20"/>
      <c r="I2648" s="39"/>
      <c r="J2648" s="20"/>
      <c r="K2648" s="20"/>
      <c r="L2648" s="20"/>
      <c r="M2648" s="20"/>
      <c r="N2648" s="39"/>
      <c r="O2648" s="20" t="s">
        <v>488</v>
      </c>
      <c r="P2648" s="20" t="s">
        <v>577</v>
      </c>
      <c r="Q2648" s="20" t="s">
        <v>1122</v>
      </c>
      <c r="R2648" s="20" t="s">
        <v>3215</v>
      </c>
      <c r="S2648" s="20">
        <v>30822957</v>
      </c>
      <c r="T2648" s="39"/>
      <c r="U2648" s="20"/>
      <c r="V2648" s="20"/>
      <c r="W2648" s="39"/>
      <c r="X2648" s="20"/>
      <c r="Y2648" s="20"/>
      <c r="Z2648" s="20"/>
      <c r="AA2648" s="39"/>
    </row>
    <row r="2649" spans="2:27" ht="15.75" customHeight="1">
      <c r="B2649" s="39"/>
      <c r="C2649" s="20"/>
      <c r="D2649" s="20"/>
      <c r="E2649" s="39"/>
      <c r="F2649" s="20"/>
      <c r="G2649" s="20"/>
      <c r="H2649" s="20"/>
      <c r="I2649" s="39"/>
      <c r="J2649" s="20"/>
      <c r="K2649" s="20"/>
      <c r="L2649" s="20"/>
      <c r="M2649" s="20"/>
      <c r="N2649" s="39"/>
      <c r="O2649" s="20" t="s">
        <v>488</v>
      </c>
      <c r="P2649" s="20" t="s">
        <v>577</v>
      </c>
      <c r="Q2649" s="20" t="s">
        <v>1122</v>
      </c>
      <c r="R2649" s="20" t="s">
        <v>3216</v>
      </c>
      <c r="S2649" s="20">
        <v>30822999</v>
      </c>
      <c r="T2649" s="39"/>
      <c r="U2649" s="20"/>
      <c r="V2649" s="20"/>
      <c r="W2649" s="39"/>
      <c r="X2649" s="20"/>
      <c r="Y2649" s="20"/>
      <c r="Z2649" s="20"/>
      <c r="AA2649" s="39"/>
    </row>
    <row r="2650" spans="2:27" ht="15.75" customHeight="1">
      <c r="B2650" s="39"/>
      <c r="C2650" s="20"/>
      <c r="D2650" s="20"/>
      <c r="E2650" s="39"/>
      <c r="F2650" s="20"/>
      <c r="G2650" s="20"/>
      <c r="H2650" s="20"/>
      <c r="I2650" s="39"/>
      <c r="J2650" s="20"/>
      <c r="K2650" s="20"/>
      <c r="L2650" s="20"/>
      <c r="M2650" s="20"/>
      <c r="N2650" s="39"/>
      <c r="O2650" s="20" t="s">
        <v>488</v>
      </c>
      <c r="P2650" s="20" t="s">
        <v>577</v>
      </c>
      <c r="Q2650" s="20" t="s">
        <v>1122</v>
      </c>
      <c r="R2650" s="20" t="s">
        <v>3217</v>
      </c>
      <c r="S2650" s="20">
        <v>30822976</v>
      </c>
      <c r="T2650" s="39"/>
      <c r="U2650" s="20"/>
      <c r="V2650" s="20"/>
      <c r="W2650" s="39"/>
      <c r="X2650" s="20"/>
      <c r="Y2650" s="20"/>
      <c r="Z2650" s="20"/>
      <c r="AA2650" s="39"/>
    </row>
    <row r="2651" spans="2:27" ht="15.75" customHeight="1">
      <c r="B2651" s="39"/>
      <c r="C2651" s="20"/>
      <c r="D2651" s="20"/>
      <c r="E2651" s="39"/>
      <c r="F2651" s="20"/>
      <c r="G2651" s="20"/>
      <c r="H2651" s="20"/>
      <c r="I2651" s="39"/>
      <c r="J2651" s="20"/>
      <c r="K2651" s="20"/>
      <c r="L2651" s="20"/>
      <c r="M2651" s="20"/>
      <c r="N2651" s="39"/>
      <c r="O2651" s="20" t="s">
        <v>488</v>
      </c>
      <c r="P2651" s="20" t="s">
        <v>577</v>
      </c>
      <c r="Q2651" s="20" t="s">
        <v>1124</v>
      </c>
      <c r="R2651" s="20" t="s">
        <v>1362</v>
      </c>
      <c r="S2651" s="20">
        <v>30824718</v>
      </c>
      <c r="T2651" s="39"/>
      <c r="U2651" s="20"/>
      <c r="V2651" s="20"/>
      <c r="W2651" s="39"/>
      <c r="X2651" s="20"/>
      <c r="Y2651" s="20"/>
      <c r="Z2651" s="20"/>
      <c r="AA2651" s="39"/>
    </row>
    <row r="2652" spans="2:27" ht="15.75" customHeight="1">
      <c r="B2652" s="39"/>
      <c r="C2652" s="20"/>
      <c r="D2652" s="20"/>
      <c r="E2652" s="39"/>
      <c r="F2652" s="20"/>
      <c r="G2652" s="20"/>
      <c r="H2652" s="20"/>
      <c r="I2652" s="39"/>
      <c r="J2652" s="20"/>
      <c r="K2652" s="20"/>
      <c r="L2652" s="20"/>
      <c r="M2652" s="20"/>
      <c r="N2652" s="39"/>
      <c r="O2652" s="20" t="s">
        <v>488</v>
      </c>
      <c r="P2652" s="20" t="s">
        <v>577</v>
      </c>
      <c r="Q2652" s="20" t="s">
        <v>1124</v>
      </c>
      <c r="R2652" s="20" t="s">
        <v>1219</v>
      </c>
      <c r="S2652" s="20">
        <v>30824730</v>
      </c>
      <c r="T2652" s="39"/>
      <c r="U2652" s="20"/>
      <c r="V2652" s="20"/>
      <c r="W2652" s="39"/>
      <c r="X2652" s="20"/>
      <c r="Y2652" s="20"/>
      <c r="Z2652" s="20"/>
      <c r="AA2652" s="39"/>
    </row>
    <row r="2653" spans="2:27" ht="15.75" customHeight="1">
      <c r="B2653" s="39"/>
      <c r="C2653" s="20"/>
      <c r="D2653" s="20"/>
      <c r="E2653" s="39"/>
      <c r="F2653" s="20"/>
      <c r="G2653" s="20"/>
      <c r="H2653" s="20"/>
      <c r="I2653" s="39"/>
      <c r="J2653" s="20"/>
      <c r="K2653" s="20"/>
      <c r="L2653" s="20"/>
      <c r="M2653" s="20"/>
      <c r="N2653" s="39"/>
      <c r="O2653" s="20" t="s">
        <v>488</v>
      </c>
      <c r="P2653" s="20" t="s">
        <v>577</v>
      </c>
      <c r="Q2653" s="20" t="s">
        <v>1124</v>
      </c>
      <c r="R2653" s="20" t="s">
        <v>3218</v>
      </c>
      <c r="S2653" s="20">
        <v>30824760</v>
      </c>
      <c r="T2653" s="39"/>
      <c r="U2653" s="20"/>
      <c r="V2653" s="20"/>
      <c r="W2653" s="39"/>
      <c r="X2653" s="20"/>
      <c r="Y2653" s="20"/>
      <c r="Z2653" s="20"/>
      <c r="AA2653" s="39"/>
    </row>
    <row r="2654" spans="2:27" ht="15.75" customHeight="1">
      <c r="B2654" s="39"/>
      <c r="C2654" s="20"/>
      <c r="D2654" s="20"/>
      <c r="E2654" s="39"/>
      <c r="F2654" s="20"/>
      <c r="G2654" s="20"/>
      <c r="H2654" s="20"/>
      <c r="I2654" s="39"/>
      <c r="J2654" s="20"/>
      <c r="K2654" s="20"/>
      <c r="L2654" s="20"/>
      <c r="M2654" s="20"/>
      <c r="N2654" s="39"/>
      <c r="O2654" s="20" t="s">
        <v>488</v>
      </c>
      <c r="P2654" s="20" t="s">
        <v>577</v>
      </c>
      <c r="Q2654" s="20" t="s">
        <v>1124</v>
      </c>
      <c r="R2654" s="20" t="s">
        <v>3219</v>
      </c>
      <c r="S2654" s="20">
        <v>30824755</v>
      </c>
      <c r="T2654" s="39"/>
      <c r="U2654" s="20"/>
      <c r="V2654" s="20"/>
      <c r="W2654" s="39"/>
      <c r="X2654" s="20"/>
      <c r="Y2654" s="20"/>
      <c r="Z2654" s="20"/>
      <c r="AA2654" s="39"/>
    </row>
    <row r="2655" spans="2:27" ht="15.75" customHeight="1">
      <c r="B2655" s="39"/>
      <c r="C2655" s="20"/>
      <c r="D2655" s="20"/>
      <c r="E2655" s="39"/>
      <c r="F2655" s="20"/>
      <c r="G2655" s="20"/>
      <c r="H2655" s="20"/>
      <c r="I2655" s="39"/>
      <c r="J2655" s="20"/>
      <c r="K2655" s="20"/>
      <c r="L2655" s="20"/>
      <c r="M2655" s="20"/>
      <c r="N2655" s="39"/>
      <c r="O2655" s="20" t="s">
        <v>488</v>
      </c>
      <c r="P2655" s="20" t="s">
        <v>577</v>
      </c>
      <c r="Q2655" s="20" t="s">
        <v>1124</v>
      </c>
      <c r="R2655" s="20" t="s">
        <v>3220</v>
      </c>
      <c r="S2655" s="20">
        <v>30824770</v>
      </c>
      <c r="T2655" s="39"/>
      <c r="U2655" s="20"/>
      <c r="V2655" s="20"/>
      <c r="W2655" s="39"/>
      <c r="X2655" s="20"/>
      <c r="Y2655" s="20"/>
      <c r="Z2655" s="20"/>
      <c r="AA2655" s="39"/>
    </row>
    <row r="2656" spans="2:27" ht="15.75" customHeight="1">
      <c r="B2656" s="39"/>
      <c r="C2656" s="20"/>
      <c r="D2656" s="20"/>
      <c r="E2656" s="39"/>
      <c r="F2656" s="20"/>
      <c r="G2656" s="20"/>
      <c r="H2656" s="20"/>
      <c r="I2656" s="39"/>
      <c r="J2656" s="20"/>
      <c r="K2656" s="20"/>
      <c r="L2656" s="20"/>
      <c r="M2656" s="20"/>
      <c r="N2656" s="39"/>
      <c r="O2656" s="20" t="s">
        <v>488</v>
      </c>
      <c r="P2656" s="20" t="s">
        <v>577</v>
      </c>
      <c r="Q2656" s="20" t="s">
        <v>1124</v>
      </c>
      <c r="R2656" s="20" t="s">
        <v>3221</v>
      </c>
      <c r="S2656" s="20">
        <v>30824785</v>
      </c>
      <c r="T2656" s="39"/>
      <c r="U2656" s="20"/>
      <c r="V2656" s="20"/>
      <c r="W2656" s="39"/>
      <c r="X2656" s="20"/>
      <c r="Y2656" s="20"/>
      <c r="Z2656" s="20"/>
      <c r="AA2656" s="39"/>
    </row>
    <row r="2657" spans="2:27" ht="15.75" customHeight="1">
      <c r="B2657" s="39"/>
      <c r="C2657" s="20"/>
      <c r="D2657" s="20"/>
      <c r="E2657" s="39"/>
      <c r="F2657" s="20"/>
      <c r="G2657" s="20"/>
      <c r="H2657" s="20"/>
      <c r="I2657" s="39"/>
      <c r="J2657" s="20"/>
      <c r="K2657" s="20"/>
      <c r="L2657" s="20"/>
      <c r="M2657" s="20"/>
      <c r="N2657" s="39"/>
      <c r="O2657" s="20" t="s">
        <v>488</v>
      </c>
      <c r="P2657" s="20" t="s">
        <v>577</v>
      </c>
      <c r="Q2657" s="20" t="s">
        <v>1124</v>
      </c>
      <c r="R2657" s="20" t="s">
        <v>3222</v>
      </c>
      <c r="S2657" s="20">
        <v>30824795</v>
      </c>
      <c r="T2657" s="39"/>
      <c r="U2657" s="20"/>
      <c r="V2657" s="20"/>
      <c r="W2657" s="39"/>
      <c r="X2657" s="20"/>
      <c r="Y2657" s="20"/>
      <c r="Z2657" s="20"/>
      <c r="AA2657" s="39"/>
    </row>
    <row r="2658" spans="2:27" ht="15.75" customHeight="1">
      <c r="B2658" s="39"/>
      <c r="C2658" s="20"/>
      <c r="D2658" s="20"/>
      <c r="E2658" s="39"/>
      <c r="F2658" s="20"/>
      <c r="G2658" s="20"/>
      <c r="H2658" s="20"/>
      <c r="I2658" s="39"/>
      <c r="J2658" s="20"/>
      <c r="K2658" s="20"/>
      <c r="L2658" s="20"/>
      <c r="M2658" s="20"/>
      <c r="N2658" s="39"/>
      <c r="O2658" s="20" t="s">
        <v>488</v>
      </c>
      <c r="P2658" s="20" t="s">
        <v>577</v>
      </c>
      <c r="Q2658" s="20" t="s">
        <v>1125</v>
      </c>
      <c r="R2658" s="20" t="s">
        <v>3223</v>
      </c>
      <c r="S2658" s="20">
        <v>30827375</v>
      </c>
      <c r="T2658" s="39"/>
      <c r="U2658" s="20"/>
      <c r="V2658" s="20"/>
      <c r="W2658" s="39"/>
      <c r="X2658" s="20"/>
      <c r="Y2658" s="20"/>
      <c r="Z2658" s="20"/>
      <c r="AA2658" s="39"/>
    </row>
    <row r="2659" spans="2:27" ht="15.75" customHeight="1">
      <c r="B2659" s="39"/>
      <c r="C2659" s="20"/>
      <c r="D2659" s="20"/>
      <c r="E2659" s="39"/>
      <c r="F2659" s="20"/>
      <c r="G2659" s="20"/>
      <c r="H2659" s="20"/>
      <c r="I2659" s="39"/>
      <c r="J2659" s="20"/>
      <c r="K2659" s="20"/>
      <c r="L2659" s="20"/>
      <c r="M2659" s="20"/>
      <c r="N2659" s="39"/>
      <c r="O2659" s="20" t="s">
        <v>488</v>
      </c>
      <c r="P2659" s="20" t="s">
        <v>577</v>
      </c>
      <c r="Q2659" s="20" t="s">
        <v>1125</v>
      </c>
      <c r="R2659" s="20" t="s">
        <v>2763</v>
      </c>
      <c r="S2659" s="20">
        <v>30827316</v>
      </c>
      <c r="T2659" s="39"/>
      <c r="U2659" s="20"/>
      <c r="V2659" s="20"/>
      <c r="W2659" s="39"/>
      <c r="X2659" s="20"/>
      <c r="Y2659" s="20"/>
      <c r="Z2659" s="20"/>
      <c r="AA2659" s="39"/>
    </row>
    <row r="2660" spans="2:27" ht="15.75" customHeight="1">
      <c r="B2660" s="39"/>
      <c r="C2660" s="20"/>
      <c r="D2660" s="20"/>
      <c r="E2660" s="39"/>
      <c r="F2660" s="20"/>
      <c r="G2660" s="20"/>
      <c r="H2660" s="20"/>
      <c r="I2660" s="39"/>
      <c r="J2660" s="20"/>
      <c r="K2660" s="20"/>
      <c r="L2660" s="20"/>
      <c r="M2660" s="20"/>
      <c r="N2660" s="39"/>
      <c r="O2660" s="20" t="s">
        <v>488</v>
      </c>
      <c r="P2660" s="20" t="s">
        <v>577</v>
      </c>
      <c r="Q2660" s="20" t="s">
        <v>1125</v>
      </c>
      <c r="R2660" s="20" t="s">
        <v>3224</v>
      </c>
      <c r="S2660" s="20">
        <v>30827320</v>
      </c>
      <c r="T2660" s="39"/>
      <c r="U2660" s="20"/>
      <c r="V2660" s="20"/>
      <c r="W2660" s="39"/>
      <c r="X2660" s="20"/>
      <c r="Y2660" s="20"/>
      <c r="Z2660" s="20"/>
      <c r="AA2660" s="39"/>
    </row>
    <row r="2661" spans="2:27" ht="15.75" customHeight="1">
      <c r="B2661" s="39"/>
      <c r="C2661" s="20"/>
      <c r="D2661" s="20"/>
      <c r="E2661" s="39"/>
      <c r="F2661" s="20"/>
      <c r="G2661" s="20"/>
      <c r="H2661" s="20"/>
      <c r="I2661" s="39"/>
      <c r="J2661" s="20"/>
      <c r="K2661" s="20"/>
      <c r="L2661" s="20"/>
      <c r="M2661" s="20"/>
      <c r="N2661" s="39"/>
      <c r="O2661" s="20" t="s">
        <v>488</v>
      </c>
      <c r="P2661" s="20" t="s">
        <v>577</v>
      </c>
      <c r="Q2661" s="20" t="s">
        <v>1125</v>
      </c>
      <c r="R2661" s="20" t="s">
        <v>3225</v>
      </c>
      <c r="S2661" s="20">
        <v>30827325</v>
      </c>
      <c r="T2661" s="39"/>
      <c r="U2661" s="20"/>
      <c r="V2661" s="20"/>
      <c r="W2661" s="39"/>
      <c r="X2661" s="20"/>
      <c r="Y2661" s="20"/>
      <c r="Z2661" s="20"/>
      <c r="AA2661" s="39"/>
    </row>
    <row r="2662" spans="2:27" ht="15.75" customHeight="1">
      <c r="B2662" s="39"/>
      <c r="C2662" s="20"/>
      <c r="D2662" s="20"/>
      <c r="E2662" s="39"/>
      <c r="F2662" s="20"/>
      <c r="G2662" s="20"/>
      <c r="H2662" s="20"/>
      <c r="I2662" s="39"/>
      <c r="J2662" s="20"/>
      <c r="K2662" s="20"/>
      <c r="L2662" s="20"/>
      <c r="M2662" s="20"/>
      <c r="N2662" s="39"/>
      <c r="O2662" s="20" t="s">
        <v>488</v>
      </c>
      <c r="P2662" s="20" t="s">
        <v>577</v>
      </c>
      <c r="Q2662" s="20" t="s">
        <v>1125</v>
      </c>
      <c r="R2662" s="20" t="s">
        <v>3226</v>
      </c>
      <c r="S2662" s="20">
        <v>30827335</v>
      </c>
      <c r="T2662" s="39"/>
      <c r="U2662" s="20"/>
      <c r="V2662" s="20"/>
      <c r="W2662" s="39"/>
      <c r="X2662" s="20"/>
      <c r="Y2662" s="20"/>
      <c r="Z2662" s="20"/>
      <c r="AA2662" s="39"/>
    </row>
    <row r="2663" spans="2:27" ht="15.75" customHeight="1">
      <c r="B2663" s="39"/>
      <c r="C2663" s="20"/>
      <c r="D2663" s="20"/>
      <c r="E2663" s="39"/>
      <c r="F2663" s="20"/>
      <c r="G2663" s="20"/>
      <c r="H2663" s="20"/>
      <c r="I2663" s="39"/>
      <c r="J2663" s="20"/>
      <c r="K2663" s="20"/>
      <c r="L2663" s="20"/>
      <c r="M2663" s="20"/>
      <c r="N2663" s="39"/>
      <c r="O2663" s="20" t="s">
        <v>488</v>
      </c>
      <c r="P2663" s="20" t="s">
        <v>577</v>
      </c>
      <c r="Q2663" s="20" t="s">
        <v>1125</v>
      </c>
      <c r="R2663" s="20" t="s">
        <v>3227</v>
      </c>
      <c r="S2663" s="20">
        <v>30827340</v>
      </c>
      <c r="T2663" s="39"/>
      <c r="U2663" s="20"/>
      <c r="V2663" s="20"/>
      <c r="W2663" s="39"/>
      <c r="X2663" s="20"/>
      <c r="Y2663" s="20"/>
      <c r="Z2663" s="20"/>
      <c r="AA2663" s="39"/>
    </row>
    <row r="2664" spans="2:27" ht="15.75" customHeight="1">
      <c r="B2664" s="39"/>
      <c r="C2664" s="20"/>
      <c r="D2664" s="20"/>
      <c r="E2664" s="39"/>
      <c r="F2664" s="20"/>
      <c r="G2664" s="20"/>
      <c r="H2664" s="20"/>
      <c r="I2664" s="39"/>
      <c r="J2664" s="20"/>
      <c r="K2664" s="20"/>
      <c r="L2664" s="20"/>
      <c r="M2664" s="20"/>
      <c r="N2664" s="39"/>
      <c r="O2664" s="20" t="s">
        <v>488</v>
      </c>
      <c r="P2664" s="20" t="s">
        <v>577</v>
      </c>
      <c r="Q2664" s="20" t="s">
        <v>1125</v>
      </c>
      <c r="R2664" s="20" t="s">
        <v>3228</v>
      </c>
      <c r="S2664" s="20">
        <v>30827350</v>
      </c>
      <c r="T2664" s="39"/>
      <c r="U2664" s="20"/>
      <c r="V2664" s="20"/>
      <c r="W2664" s="39"/>
      <c r="X2664" s="20"/>
      <c r="Y2664" s="20"/>
      <c r="Z2664" s="20"/>
      <c r="AA2664" s="39"/>
    </row>
    <row r="2665" spans="2:27" ht="15.75" customHeight="1">
      <c r="B2665" s="39"/>
      <c r="C2665" s="20"/>
      <c r="D2665" s="20"/>
      <c r="E2665" s="39"/>
      <c r="F2665" s="20"/>
      <c r="G2665" s="20"/>
      <c r="H2665" s="20"/>
      <c r="I2665" s="39"/>
      <c r="J2665" s="20"/>
      <c r="K2665" s="20"/>
      <c r="L2665" s="20"/>
      <c r="M2665" s="20"/>
      <c r="N2665" s="39"/>
      <c r="O2665" s="20" t="s">
        <v>488</v>
      </c>
      <c r="P2665" s="20" t="s">
        <v>577</v>
      </c>
      <c r="Q2665" s="20" t="s">
        <v>1125</v>
      </c>
      <c r="R2665" s="20" t="s">
        <v>3229</v>
      </c>
      <c r="S2665" s="20">
        <v>30827365</v>
      </c>
      <c r="T2665" s="39"/>
      <c r="U2665" s="20"/>
      <c r="V2665" s="20"/>
      <c r="W2665" s="39"/>
      <c r="X2665" s="20"/>
      <c r="Y2665" s="20"/>
      <c r="Z2665" s="20"/>
      <c r="AA2665" s="39"/>
    </row>
    <row r="2666" spans="2:27" ht="15.75" customHeight="1">
      <c r="B2666" s="39"/>
      <c r="C2666" s="20"/>
      <c r="D2666" s="20"/>
      <c r="E2666" s="39"/>
      <c r="F2666" s="20"/>
      <c r="G2666" s="20"/>
      <c r="H2666" s="20"/>
      <c r="I2666" s="39"/>
      <c r="J2666" s="20"/>
      <c r="K2666" s="20"/>
      <c r="L2666" s="20"/>
      <c r="M2666" s="20"/>
      <c r="N2666" s="39"/>
      <c r="O2666" s="20" t="s">
        <v>488</v>
      </c>
      <c r="P2666" s="20" t="s">
        <v>577</v>
      </c>
      <c r="Q2666" s="20" t="s">
        <v>1125</v>
      </c>
      <c r="R2666" s="20" t="s">
        <v>3230</v>
      </c>
      <c r="S2666" s="20">
        <v>30827399</v>
      </c>
      <c r="T2666" s="39"/>
      <c r="U2666" s="20"/>
      <c r="V2666" s="20"/>
      <c r="W2666" s="39"/>
      <c r="X2666" s="20"/>
      <c r="Y2666" s="20"/>
      <c r="Z2666" s="20"/>
      <c r="AA2666" s="39"/>
    </row>
    <row r="2667" spans="2:27" ht="15.75" customHeight="1">
      <c r="B2667" s="39"/>
      <c r="C2667" s="20"/>
      <c r="D2667" s="20"/>
      <c r="E2667" s="39"/>
      <c r="F2667" s="20"/>
      <c r="G2667" s="20"/>
      <c r="H2667" s="20"/>
      <c r="I2667" s="39"/>
      <c r="J2667" s="20"/>
      <c r="K2667" s="20"/>
      <c r="L2667" s="20"/>
      <c r="M2667" s="20"/>
      <c r="N2667" s="39"/>
      <c r="O2667" s="20" t="s">
        <v>488</v>
      </c>
      <c r="P2667" s="20" t="s">
        <v>577</v>
      </c>
      <c r="Q2667" s="20" t="s">
        <v>1125</v>
      </c>
      <c r="R2667" s="20" t="s">
        <v>3231</v>
      </c>
      <c r="S2667" s="20">
        <v>30827380</v>
      </c>
      <c r="T2667" s="39"/>
      <c r="U2667" s="20"/>
      <c r="V2667" s="20"/>
      <c r="W2667" s="39"/>
      <c r="X2667" s="20"/>
      <c r="Y2667" s="20"/>
      <c r="Z2667" s="20"/>
      <c r="AA2667" s="39"/>
    </row>
    <row r="2668" spans="2:27" ht="15.75" customHeight="1">
      <c r="B2668" s="39"/>
      <c r="C2668" s="20"/>
      <c r="D2668" s="20"/>
      <c r="E2668" s="39"/>
      <c r="F2668" s="20"/>
      <c r="G2668" s="20"/>
      <c r="H2668" s="20"/>
      <c r="I2668" s="39"/>
      <c r="J2668" s="20"/>
      <c r="K2668" s="20"/>
      <c r="L2668" s="20"/>
      <c r="M2668" s="20"/>
      <c r="N2668" s="39"/>
      <c r="O2668" s="20" t="s">
        <v>488</v>
      </c>
      <c r="P2668" s="20" t="s">
        <v>577</v>
      </c>
      <c r="Q2668" s="20" t="s">
        <v>1125</v>
      </c>
      <c r="R2668" s="20" t="s">
        <v>2977</v>
      </c>
      <c r="S2668" s="20">
        <v>30827390</v>
      </c>
      <c r="T2668" s="39"/>
      <c r="U2668" s="20"/>
      <c r="V2668" s="20"/>
      <c r="W2668" s="39"/>
      <c r="X2668" s="20"/>
      <c r="Y2668" s="20"/>
      <c r="Z2668" s="20"/>
      <c r="AA2668" s="39"/>
    </row>
    <row r="2669" spans="2:27" ht="15.75" customHeight="1">
      <c r="B2669" s="39"/>
      <c r="C2669" s="20"/>
      <c r="D2669" s="20"/>
      <c r="E2669" s="39"/>
      <c r="F2669" s="20"/>
      <c r="G2669" s="20"/>
      <c r="H2669" s="20"/>
      <c r="I2669" s="39"/>
      <c r="J2669" s="20"/>
      <c r="K2669" s="20"/>
      <c r="L2669" s="20"/>
      <c r="M2669" s="20"/>
      <c r="N2669" s="39"/>
      <c r="O2669" s="20" t="s">
        <v>488</v>
      </c>
      <c r="P2669" s="20" t="s">
        <v>577</v>
      </c>
      <c r="Q2669" s="20" t="s">
        <v>1127</v>
      </c>
      <c r="R2669" s="20" t="s">
        <v>1128</v>
      </c>
      <c r="S2669" s="20">
        <v>30827612</v>
      </c>
      <c r="T2669" s="39"/>
      <c r="U2669" s="20"/>
      <c r="V2669" s="20"/>
      <c r="W2669" s="39"/>
      <c r="X2669" s="20"/>
      <c r="Y2669" s="20"/>
      <c r="Z2669" s="20"/>
      <c r="AA2669" s="39"/>
    </row>
    <row r="2670" spans="2:27" ht="15.75" customHeight="1">
      <c r="B2670" s="39"/>
      <c r="C2670" s="20"/>
      <c r="D2670" s="20"/>
      <c r="E2670" s="39"/>
      <c r="F2670" s="20"/>
      <c r="G2670" s="20"/>
      <c r="H2670" s="20"/>
      <c r="I2670" s="39"/>
      <c r="J2670" s="20"/>
      <c r="K2670" s="20"/>
      <c r="L2670" s="20"/>
      <c r="M2670" s="20"/>
      <c r="N2670" s="39"/>
      <c r="O2670" s="20" t="s">
        <v>488</v>
      </c>
      <c r="P2670" s="20" t="s">
        <v>577</v>
      </c>
      <c r="Q2670" s="20" t="s">
        <v>1127</v>
      </c>
      <c r="R2670" s="20" t="s">
        <v>3232</v>
      </c>
      <c r="S2670" s="20">
        <v>30827614</v>
      </c>
      <c r="T2670" s="39"/>
      <c r="U2670" s="20"/>
      <c r="V2670" s="20"/>
      <c r="W2670" s="39"/>
      <c r="X2670" s="20"/>
      <c r="Y2670" s="20"/>
      <c r="Z2670" s="20"/>
      <c r="AA2670" s="39"/>
    </row>
    <row r="2671" spans="2:27" ht="15.75" customHeight="1">
      <c r="B2671" s="39"/>
      <c r="C2671" s="20"/>
      <c r="D2671" s="20"/>
      <c r="E2671" s="39"/>
      <c r="F2671" s="20"/>
      <c r="G2671" s="20"/>
      <c r="H2671" s="20"/>
      <c r="I2671" s="39"/>
      <c r="J2671" s="20"/>
      <c r="K2671" s="20"/>
      <c r="L2671" s="20"/>
      <c r="M2671" s="20"/>
      <c r="N2671" s="39"/>
      <c r="O2671" s="20" t="s">
        <v>488</v>
      </c>
      <c r="P2671" s="20" t="s">
        <v>577</v>
      </c>
      <c r="Q2671" s="20" t="s">
        <v>1127</v>
      </c>
      <c r="R2671" s="20" t="s">
        <v>3233</v>
      </c>
      <c r="S2671" s="20">
        <v>30827621</v>
      </c>
      <c r="T2671" s="39"/>
      <c r="U2671" s="20"/>
      <c r="V2671" s="20"/>
      <c r="W2671" s="39"/>
      <c r="X2671" s="20"/>
      <c r="Y2671" s="20"/>
      <c r="Z2671" s="20"/>
      <c r="AA2671" s="39"/>
    </row>
    <row r="2672" spans="2:27" ht="15.75" customHeight="1">
      <c r="B2672" s="39"/>
      <c r="C2672" s="20"/>
      <c r="D2672" s="20"/>
      <c r="E2672" s="39"/>
      <c r="F2672" s="20"/>
      <c r="G2672" s="20"/>
      <c r="H2672" s="20"/>
      <c r="I2672" s="39"/>
      <c r="J2672" s="20"/>
      <c r="K2672" s="20"/>
      <c r="L2672" s="20"/>
      <c r="M2672" s="20"/>
      <c r="N2672" s="39"/>
      <c r="O2672" s="20" t="s">
        <v>488</v>
      </c>
      <c r="P2672" s="20" t="s">
        <v>577</v>
      </c>
      <c r="Q2672" s="20" t="s">
        <v>1127</v>
      </c>
      <c r="R2672" s="20" t="s">
        <v>3234</v>
      </c>
      <c r="S2672" s="20">
        <v>30827629</v>
      </c>
      <c r="T2672" s="39"/>
      <c r="U2672" s="20"/>
      <c r="V2672" s="20"/>
      <c r="W2672" s="39"/>
      <c r="X2672" s="20"/>
      <c r="Y2672" s="20"/>
      <c r="Z2672" s="20"/>
      <c r="AA2672" s="39"/>
    </row>
    <row r="2673" spans="2:27" ht="15.75" customHeight="1">
      <c r="B2673" s="39"/>
      <c r="C2673" s="20"/>
      <c r="D2673" s="20"/>
      <c r="E2673" s="39"/>
      <c r="F2673" s="20"/>
      <c r="G2673" s="20"/>
      <c r="H2673" s="20"/>
      <c r="I2673" s="39"/>
      <c r="J2673" s="20"/>
      <c r="K2673" s="20"/>
      <c r="L2673" s="20"/>
      <c r="M2673" s="20"/>
      <c r="N2673" s="39"/>
      <c r="O2673" s="20" t="s">
        <v>488</v>
      </c>
      <c r="P2673" s="20" t="s">
        <v>577</v>
      </c>
      <c r="Q2673" s="20" t="s">
        <v>1127</v>
      </c>
      <c r="R2673" s="20" t="s">
        <v>3235</v>
      </c>
      <c r="S2673" s="20">
        <v>30827632</v>
      </c>
      <c r="T2673" s="39"/>
      <c r="U2673" s="20"/>
      <c r="V2673" s="20"/>
      <c r="W2673" s="39"/>
      <c r="X2673" s="20"/>
      <c r="Y2673" s="20"/>
      <c r="Z2673" s="20"/>
      <c r="AA2673" s="39"/>
    </row>
    <row r="2674" spans="2:27" ht="15.75" customHeight="1">
      <c r="B2674" s="39"/>
      <c r="C2674" s="20"/>
      <c r="D2674" s="20"/>
      <c r="E2674" s="39"/>
      <c r="F2674" s="20"/>
      <c r="G2674" s="20"/>
      <c r="H2674" s="20"/>
      <c r="I2674" s="39"/>
      <c r="J2674" s="20"/>
      <c r="K2674" s="20"/>
      <c r="L2674" s="20"/>
      <c r="M2674" s="20"/>
      <c r="N2674" s="39"/>
      <c r="O2674" s="20" t="s">
        <v>488</v>
      </c>
      <c r="P2674" s="20" t="s">
        <v>577</v>
      </c>
      <c r="Q2674" s="20" t="s">
        <v>1127</v>
      </c>
      <c r="R2674" s="20" t="s">
        <v>3236</v>
      </c>
      <c r="S2674" s="20">
        <v>30827636</v>
      </c>
      <c r="T2674" s="39"/>
      <c r="U2674" s="20"/>
      <c r="V2674" s="20"/>
      <c r="W2674" s="39"/>
      <c r="X2674" s="20"/>
      <c r="Y2674" s="20"/>
      <c r="Z2674" s="20"/>
      <c r="AA2674" s="39"/>
    </row>
    <row r="2675" spans="2:27" ht="15.75" customHeight="1">
      <c r="B2675" s="39"/>
      <c r="C2675" s="20"/>
      <c r="D2675" s="20"/>
      <c r="E2675" s="39"/>
      <c r="F2675" s="20"/>
      <c r="G2675" s="20"/>
      <c r="H2675" s="20"/>
      <c r="I2675" s="39"/>
      <c r="J2675" s="20"/>
      <c r="K2675" s="20"/>
      <c r="L2675" s="20"/>
      <c r="M2675" s="20"/>
      <c r="N2675" s="39"/>
      <c r="O2675" s="20" t="s">
        <v>488</v>
      </c>
      <c r="P2675" s="20" t="s">
        <v>577</v>
      </c>
      <c r="Q2675" s="20" t="s">
        <v>1127</v>
      </c>
      <c r="R2675" s="20" t="s">
        <v>3237</v>
      </c>
      <c r="S2675" s="20">
        <v>30827645</v>
      </c>
      <c r="T2675" s="39"/>
      <c r="U2675" s="20"/>
      <c r="V2675" s="20"/>
      <c r="W2675" s="39"/>
      <c r="X2675" s="20"/>
      <c r="Y2675" s="20"/>
      <c r="Z2675" s="20"/>
      <c r="AA2675" s="39"/>
    </row>
    <row r="2676" spans="2:27" ht="15.75" customHeight="1">
      <c r="B2676" s="39"/>
      <c r="C2676" s="20"/>
      <c r="D2676" s="20"/>
      <c r="E2676" s="39"/>
      <c r="F2676" s="20"/>
      <c r="G2676" s="20"/>
      <c r="H2676" s="20"/>
      <c r="I2676" s="39"/>
      <c r="J2676" s="20"/>
      <c r="K2676" s="20"/>
      <c r="L2676" s="20"/>
      <c r="M2676" s="20"/>
      <c r="N2676" s="39"/>
      <c r="O2676" s="20" t="s">
        <v>488</v>
      </c>
      <c r="P2676" s="20" t="s">
        <v>577</v>
      </c>
      <c r="Q2676" s="20" t="s">
        <v>1127</v>
      </c>
      <c r="R2676" s="20" t="s">
        <v>3238</v>
      </c>
      <c r="S2676" s="20">
        <v>30827643</v>
      </c>
      <c r="T2676" s="39"/>
      <c r="U2676" s="20"/>
      <c r="V2676" s="20"/>
      <c r="W2676" s="39"/>
      <c r="X2676" s="20"/>
      <c r="Y2676" s="20"/>
      <c r="Z2676" s="20"/>
      <c r="AA2676" s="39"/>
    </row>
    <row r="2677" spans="2:27" ht="15.75" customHeight="1">
      <c r="B2677" s="39"/>
      <c r="C2677" s="20"/>
      <c r="D2677" s="20"/>
      <c r="E2677" s="39"/>
      <c r="F2677" s="20"/>
      <c r="G2677" s="20"/>
      <c r="H2677" s="20"/>
      <c r="I2677" s="39"/>
      <c r="J2677" s="20"/>
      <c r="K2677" s="20"/>
      <c r="L2677" s="20"/>
      <c r="M2677" s="20"/>
      <c r="N2677" s="39"/>
      <c r="O2677" s="20" t="s">
        <v>488</v>
      </c>
      <c r="P2677" s="20" t="s">
        <v>577</v>
      </c>
      <c r="Q2677" s="20" t="s">
        <v>1127</v>
      </c>
      <c r="R2677" s="20" t="s">
        <v>3239</v>
      </c>
      <c r="S2677" s="20">
        <v>30827651</v>
      </c>
      <c r="T2677" s="39"/>
      <c r="U2677" s="20"/>
      <c r="V2677" s="20"/>
      <c r="W2677" s="39"/>
      <c r="X2677" s="20"/>
      <c r="Y2677" s="20"/>
      <c r="Z2677" s="20"/>
      <c r="AA2677" s="39"/>
    </row>
    <row r="2678" spans="2:27" ht="15.75" customHeight="1">
      <c r="B2678" s="39"/>
      <c r="C2678" s="20"/>
      <c r="D2678" s="20"/>
      <c r="E2678" s="39"/>
      <c r="F2678" s="20"/>
      <c r="G2678" s="20"/>
      <c r="H2678" s="20"/>
      <c r="I2678" s="39"/>
      <c r="J2678" s="20"/>
      <c r="K2678" s="20"/>
      <c r="L2678" s="20"/>
      <c r="M2678" s="20"/>
      <c r="N2678" s="39"/>
      <c r="O2678" s="20" t="s">
        <v>488</v>
      </c>
      <c r="P2678" s="20" t="s">
        <v>577</v>
      </c>
      <c r="Q2678" s="20" t="s">
        <v>1127</v>
      </c>
      <c r="R2678" s="20" t="s">
        <v>3240</v>
      </c>
      <c r="S2678" s="20">
        <v>30827658</v>
      </c>
      <c r="T2678" s="39"/>
      <c r="U2678" s="20"/>
      <c r="V2678" s="20"/>
      <c r="W2678" s="39"/>
      <c r="X2678" s="20"/>
      <c r="Y2678" s="20"/>
      <c r="Z2678" s="20"/>
      <c r="AA2678" s="39"/>
    </row>
    <row r="2679" spans="2:27" ht="15.75" customHeight="1">
      <c r="B2679" s="39"/>
      <c r="C2679" s="20"/>
      <c r="D2679" s="20"/>
      <c r="E2679" s="39"/>
      <c r="F2679" s="20"/>
      <c r="G2679" s="20"/>
      <c r="H2679" s="20"/>
      <c r="I2679" s="39"/>
      <c r="J2679" s="20"/>
      <c r="K2679" s="20"/>
      <c r="L2679" s="20"/>
      <c r="M2679" s="20"/>
      <c r="N2679" s="39"/>
      <c r="O2679" s="20" t="s">
        <v>488</v>
      </c>
      <c r="P2679" s="20" t="s">
        <v>577</v>
      </c>
      <c r="Q2679" s="20" t="s">
        <v>1127</v>
      </c>
      <c r="R2679" s="20" t="s">
        <v>2425</v>
      </c>
      <c r="S2679" s="20">
        <v>30827665</v>
      </c>
      <c r="T2679" s="39"/>
      <c r="U2679" s="20"/>
      <c r="V2679" s="20"/>
      <c r="W2679" s="39"/>
      <c r="X2679" s="20"/>
      <c r="Y2679" s="20"/>
      <c r="Z2679" s="20"/>
      <c r="AA2679" s="39"/>
    </row>
    <row r="2680" spans="2:27" ht="15.75" customHeight="1">
      <c r="B2680" s="39"/>
      <c r="C2680" s="20"/>
      <c r="D2680" s="20"/>
      <c r="E2680" s="39"/>
      <c r="F2680" s="20"/>
      <c r="G2680" s="20"/>
      <c r="H2680" s="20"/>
      <c r="I2680" s="39"/>
      <c r="J2680" s="20"/>
      <c r="K2680" s="20"/>
      <c r="L2680" s="20"/>
      <c r="M2680" s="20"/>
      <c r="N2680" s="39"/>
      <c r="O2680" s="20" t="s">
        <v>488</v>
      </c>
      <c r="P2680" s="20" t="s">
        <v>577</v>
      </c>
      <c r="Q2680" s="20" t="s">
        <v>1127</v>
      </c>
      <c r="R2680" s="20" t="s">
        <v>3241</v>
      </c>
      <c r="S2680" s="20">
        <v>30827699</v>
      </c>
      <c r="T2680" s="39"/>
      <c r="U2680" s="20"/>
      <c r="V2680" s="20"/>
      <c r="W2680" s="39"/>
      <c r="X2680" s="20"/>
      <c r="Y2680" s="20"/>
      <c r="Z2680" s="20"/>
      <c r="AA2680" s="39"/>
    </row>
    <row r="2681" spans="2:27" ht="15.75" customHeight="1">
      <c r="B2681" s="39"/>
      <c r="C2681" s="20"/>
      <c r="D2681" s="20"/>
      <c r="E2681" s="39"/>
      <c r="F2681" s="20"/>
      <c r="G2681" s="20"/>
      <c r="H2681" s="20"/>
      <c r="I2681" s="39"/>
      <c r="J2681" s="20"/>
      <c r="K2681" s="20"/>
      <c r="L2681" s="20"/>
      <c r="M2681" s="20"/>
      <c r="N2681" s="39"/>
      <c r="O2681" s="20" t="s">
        <v>488</v>
      </c>
      <c r="P2681" s="20" t="s">
        <v>577</v>
      </c>
      <c r="Q2681" s="20" t="s">
        <v>1127</v>
      </c>
      <c r="R2681" s="20" t="s">
        <v>2491</v>
      </c>
      <c r="S2681" s="20">
        <v>30827680</v>
      </c>
      <c r="T2681" s="39"/>
      <c r="U2681" s="20"/>
      <c r="V2681" s="20"/>
      <c r="W2681" s="39"/>
      <c r="X2681" s="20"/>
      <c r="Y2681" s="20"/>
      <c r="Z2681" s="20"/>
      <c r="AA2681" s="39"/>
    </row>
    <row r="2682" spans="2:27" ht="15.75" customHeight="1">
      <c r="B2682" s="39"/>
      <c r="C2682" s="20"/>
      <c r="D2682" s="20"/>
      <c r="E2682" s="39"/>
      <c r="F2682" s="20"/>
      <c r="G2682" s="20"/>
      <c r="H2682" s="20"/>
      <c r="I2682" s="39"/>
      <c r="J2682" s="20"/>
      <c r="K2682" s="20"/>
      <c r="L2682" s="20"/>
      <c r="M2682" s="20"/>
      <c r="N2682" s="39"/>
      <c r="O2682" s="20" t="s">
        <v>488</v>
      </c>
      <c r="P2682" s="20" t="s">
        <v>577</v>
      </c>
      <c r="Q2682" s="20" t="s">
        <v>1127</v>
      </c>
      <c r="R2682" s="20" t="s">
        <v>3242</v>
      </c>
      <c r="S2682" s="20">
        <v>30827687</v>
      </c>
      <c r="T2682" s="39"/>
      <c r="U2682" s="20"/>
      <c r="V2682" s="20"/>
      <c r="W2682" s="39"/>
      <c r="X2682" s="20"/>
      <c r="Y2682" s="20"/>
      <c r="Z2682" s="20"/>
      <c r="AA2682" s="39"/>
    </row>
    <row r="2683" spans="2:27" ht="15.75" customHeight="1">
      <c r="B2683" s="39"/>
      <c r="C2683" s="20"/>
      <c r="D2683" s="20"/>
      <c r="E2683" s="39"/>
      <c r="F2683" s="20"/>
      <c r="G2683" s="20"/>
      <c r="H2683" s="20"/>
      <c r="I2683" s="39"/>
      <c r="J2683" s="20"/>
      <c r="K2683" s="20"/>
      <c r="L2683" s="20"/>
      <c r="M2683" s="20"/>
      <c r="N2683" s="39"/>
      <c r="O2683" s="20" t="s">
        <v>488</v>
      </c>
      <c r="P2683" s="20" t="s">
        <v>577</v>
      </c>
      <c r="Q2683" s="20" t="s">
        <v>1127</v>
      </c>
      <c r="R2683" s="20" t="s">
        <v>1465</v>
      </c>
      <c r="S2683" s="20">
        <v>30827694</v>
      </c>
      <c r="T2683" s="39"/>
      <c r="U2683" s="20"/>
      <c r="V2683" s="20"/>
      <c r="W2683" s="39"/>
      <c r="X2683" s="20"/>
      <c r="Y2683" s="20"/>
      <c r="Z2683" s="20"/>
      <c r="AA2683" s="39"/>
    </row>
    <row r="2684" spans="2:27" ht="15.75" customHeight="1">
      <c r="B2684" s="39"/>
      <c r="C2684" s="20"/>
      <c r="D2684" s="20"/>
      <c r="E2684" s="39"/>
      <c r="F2684" s="20"/>
      <c r="G2684" s="20"/>
      <c r="H2684" s="20"/>
      <c r="I2684" s="39"/>
      <c r="J2684" s="20"/>
      <c r="K2684" s="20"/>
      <c r="L2684" s="20"/>
      <c r="M2684" s="20"/>
      <c r="N2684" s="39"/>
      <c r="O2684" s="20" t="s">
        <v>488</v>
      </c>
      <c r="P2684" s="20" t="s">
        <v>581</v>
      </c>
      <c r="Q2684" s="20" t="s">
        <v>1129</v>
      </c>
      <c r="R2684" s="20" t="s">
        <v>3243</v>
      </c>
      <c r="S2684" s="20">
        <v>30861412</v>
      </c>
      <c r="T2684" s="39"/>
      <c r="U2684" s="20"/>
      <c r="V2684" s="20"/>
      <c r="W2684" s="39"/>
      <c r="X2684" s="20"/>
      <c r="Y2684" s="20"/>
      <c r="Z2684" s="20"/>
      <c r="AA2684" s="39"/>
    </row>
    <row r="2685" spans="2:27" ht="15.75" customHeight="1">
      <c r="B2685" s="39"/>
      <c r="C2685" s="20"/>
      <c r="D2685" s="20"/>
      <c r="E2685" s="39"/>
      <c r="F2685" s="20"/>
      <c r="G2685" s="20"/>
      <c r="H2685" s="20"/>
      <c r="I2685" s="39"/>
      <c r="J2685" s="20"/>
      <c r="K2685" s="20"/>
      <c r="L2685" s="20"/>
      <c r="M2685" s="20"/>
      <c r="N2685" s="39"/>
      <c r="O2685" s="20" t="s">
        <v>488</v>
      </c>
      <c r="P2685" s="20" t="s">
        <v>581</v>
      </c>
      <c r="Q2685" s="20" t="s">
        <v>1129</v>
      </c>
      <c r="R2685" s="20" t="s">
        <v>3244</v>
      </c>
      <c r="S2685" s="20">
        <v>30861499</v>
      </c>
      <c r="T2685" s="39"/>
      <c r="U2685" s="20"/>
      <c r="V2685" s="20"/>
      <c r="W2685" s="39"/>
      <c r="X2685" s="20"/>
      <c r="Y2685" s="20"/>
      <c r="Z2685" s="20"/>
      <c r="AA2685" s="39"/>
    </row>
    <row r="2686" spans="2:27" ht="15.75" customHeight="1">
      <c r="B2686" s="39"/>
      <c r="C2686" s="20"/>
      <c r="D2686" s="20"/>
      <c r="E2686" s="39"/>
      <c r="F2686" s="20"/>
      <c r="G2686" s="20"/>
      <c r="H2686" s="20"/>
      <c r="I2686" s="39"/>
      <c r="J2686" s="20"/>
      <c r="K2686" s="20"/>
      <c r="L2686" s="20"/>
      <c r="M2686" s="20"/>
      <c r="N2686" s="39"/>
      <c r="O2686" s="20" t="s">
        <v>488</v>
      </c>
      <c r="P2686" s="20" t="s">
        <v>581</v>
      </c>
      <c r="Q2686" s="20" t="s">
        <v>1129</v>
      </c>
      <c r="R2686" s="20" t="s">
        <v>3245</v>
      </c>
      <c r="S2686" s="20">
        <v>30861415</v>
      </c>
      <c r="T2686" s="39"/>
      <c r="U2686" s="20"/>
      <c r="V2686" s="20"/>
      <c r="W2686" s="39"/>
      <c r="X2686" s="20"/>
      <c r="Y2686" s="20"/>
      <c r="Z2686" s="20"/>
      <c r="AA2686" s="39"/>
    </row>
    <row r="2687" spans="2:27" ht="15.75" customHeight="1">
      <c r="B2687" s="39"/>
      <c r="C2687" s="20"/>
      <c r="D2687" s="20"/>
      <c r="E2687" s="39"/>
      <c r="F2687" s="20"/>
      <c r="G2687" s="20"/>
      <c r="H2687" s="20"/>
      <c r="I2687" s="39"/>
      <c r="J2687" s="20"/>
      <c r="K2687" s="20"/>
      <c r="L2687" s="20"/>
      <c r="M2687" s="20"/>
      <c r="N2687" s="39"/>
      <c r="O2687" s="20" t="s">
        <v>488</v>
      </c>
      <c r="P2687" s="20" t="s">
        <v>581</v>
      </c>
      <c r="Q2687" s="20" t="s">
        <v>1129</v>
      </c>
      <c r="R2687" s="20" t="s">
        <v>3246</v>
      </c>
      <c r="S2687" s="20">
        <v>30861428</v>
      </c>
      <c r="T2687" s="39"/>
      <c r="U2687" s="20"/>
      <c r="V2687" s="20"/>
      <c r="W2687" s="39"/>
      <c r="X2687" s="20"/>
      <c r="Y2687" s="20"/>
      <c r="Z2687" s="20"/>
      <c r="AA2687" s="39"/>
    </row>
    <row r="2688" spans="2:27" ht="15.75" customHeight="1">
      <c r="B2688" s="39"/>
      <c r="C2688" s="20"/>
      <c r="D2688" s="20"/>
      <c r="E2688" s="39"/>
      <c r="F2688" s="20"/>
      <c r="G2688" s="20"/>
      <c r="H2688" s="20"/>
      <c r="I2688" s="39"/>
      <c r="J2688" s="20"/>
      <c r="K2688" s="20"/>
      <c r="L2688" s="20"/>
      <c r="M2688" s="20"/>
      <c r="N2688" s="39"/>
      <c r="O2688" s="20" t="s">
        <v>488</v>
      </c>
      <c r="P2688" s="20" t="s">
        <v>581</v>
      </c>
      <c r="Q2688" s="20" t="s">
        <v>1129</v>
      </c>
      <c r="R2688" s="20" t="s">
        <v>3247</v>
      </c>
      <c r="S2688" s="20">
        <v>30861417</v>
      </c>
      <c r="T2688" s="39"/>
      <c r="U2688" s="20"/>
      <c r="V2688" s="20"/>
      <c r="W2688" s="39"/>
      <c r="X2688" s="20"/>
      <c r="Y2688" s="20"/>
      <c r="Z2688" s="20"/>
      <c r="AA2688" s="39"/>
    </row>
    <row r="2689" spans="2:27" ht="15.75" customHeight="1">
      <c r="B2689" s="39"/>
      <c r="C2689" s="20"/>
      <c r="D2689" s="20"/>
      <c r="E2689" s="39"/>
      <c r="F2689" s="20"/>
      <c r="G2689" s="20"/>
      <c r="H2689" s="20"/>
      <c r="I2689" s="39"/>
      <c r="J2689" s="20"/>
      <c r="K2689" s="20"/>
      <c r="L2689" s="20"/>
      <c r="M2689" s="20"/>
      <c r="N2689" s="39"/>
      <c r="O2689" s="20" t="s">
        <v>488</v>
      </c>
      <c r="P2689" s="20" t="s">
        <v>581</v>
      </c>
      <c r="Q2689" s="20" t="s">
        <v>1129</v>
      </c>
      <c r="R2689" s="20" t="s">
        <v>3248</v>
      </c>
      <c r="S2689" s="20">
        <v>30861425</v>
      </c>
      <c r="T2689" s="39"/>
      <c r="U2689" s="20"/>
      <c r="V2689" s="20"/>
      <c r="W2689" s="39"/>
      <c r="X2689" s="20"/>
      <c r="Y2689" s="20"/>
      <c r="Z2689" s="20"/>
      <c r="AA2689" s="39"/>
    </row>
    <row r="2690" spans="2:27" ht="15.75" customHeight="1">
      <c r="B2690" s="39"/>
      <c r="C2690" s="20"/>
      <c r="D2690" s="20"/>
      <c r="E2690" s="39"/>
      <c r="F2690" s="20"/>
      <c r="G2690" s="20"/>
      <c r="H2690" s="20"/>
      <c r="I2690" s="39"/>
      <c r="J2690" s="20"/>
      <c r="K2690" s="20"/>
      <c r="L2690" s="20"/>
      <c r="M2690" s="20"/>
      <c r="N2690" s="39"/>
      <c r="O2690" s="20" t="s">
        <v>488</v>
      </c>
      <c r="P2690" s="20" t="s">
        <v>581</v>
      </c>
      <c r="Q2690" s="20" t="s">
        <v>1129</v>
      </c>
      <c r="R2690" s="20" t="s">
        <v>3249</v>
      </c>
      <c r="S2690" s="20">
        <v>30861432</v>
      </c>
      <c r="T2690" s="39"/>
      <c r="U2690" s="20"/>
      <c r="V2690" s="20"/>
      <c r="W2690" s="39"/>
      <c r="X2690" s="20"/>
      <c r="Y2690" s="20"/>
      <c r="Z2690" s="20"/>
      <c r="AA2690" s="39"/>
    </row>
    <row r="2691" spans="2:27" ht="15.75" customHeight="1">
      <c r="B2691" s="39"/>
      <c r="C2691" s="20"/>
      <c r="D2691" s="20"/>
      <c r="E2691" s="39"/>
      <c r="F2691" s="20"/>
      <c r="G2691" s="20"/>
      <c r="H2691" s="20"/>
      <c r="I2691" s="39"/>
      <c r="J2691" s="20"/>
      <c r="K2691" s="20"/>
      <c r="L2691" s="20"/>
      <c r="M2691" s="20"/>
      <c r="N2691" s="39"/>
      <c r="O2691" s="20" t="s">
        <v>488</v>
      </c>
      <c r="P2691" s="20" t="s">
        <v>581</v>
      </c>
      <c r="Q2691" s="20" t="s">
        <v>1129</v>
      </c>
      <c r="R2691" s="20" t="s">
        <v>3250</v>
      </c>
      <c r="S2691" s="20">
        <v>30861443</v>
      </c>
      <c r="T2691" s="39"/>
      <c r="U2691" s="20"/>
      <c r="V2691" s="20"/>
      <c r="W2691" s="39"/>
      <c r="X2691" s="20"/>
      <c r="Y2691" s="20"/>
      <c r="Z2691" s="20"/>
      <c r="AA2691" s="39"/>
    </row>
    <row r="2692" spans="2:27" ht="15.75" customHeight="1">
      <c r="B2692" s="39"/>
      <c r="C2692" s="20"/>
      <c r="D2692" s="20"/>
      <c r="E2692" s="39"/>
      <c r="F2692" s="20"/>
      <c r="G2692" s="20"/>
      <c r="H2692" s="20"/>
      <c r="I2692" s="39"/>
      <c r="J2692" s="20"/>
      <c r="K2692" s="20"/>
      <c r="L2692" s="20"/>
      <c r="M2692" s="20"/>
      <c r="N2692" s="39"/>
      <c r="O2692" s="20" t="s">
        <v>488</v>
      </c>
      <c r="P2692" s="20" t="s">
        <v>581</v>
      </c>
      <c r="Q2692" s="20" t="s">
        <v>1129</v>
      </c>
      <c r="R2692" s="20" t="s">
        <v>3251</v>
      </c>
      <c r="S2692" s="20">
        <v>30861451</v>
      </c>
      <c r="T2692" s="39"/>
      <c r="U2692" s="20"/>
      <c r="V2692" s="20"/>
      <c r="W2692" s="39"/>
      <c r="X2692" s="20"/>
      <c r="Y2692" s="20"/>
      <c r="Z2692" s="20"/>
      <c r="AA2692" s="39"/>
    </row>
    <row r="2693" spans="2:27" ht="15.75" customHeight="1">
      <c r="B2693" s="39"/>
      <c r="C2693" s="20"/>
      <c r="D2693" s="20"/>
      <c r="E2693" s="39"/>
      <c r="F2693" s="20"/>
      <c r="G2693" s="20"/>
      <c r="H2693" s="20"/>
      <c r="I2693" s="39"/>
      <c r="J2693" s="20"/>
      <c r="K2693" s="20"/>
      <c r="L2693" s="20"/>
      <c r="M2693" s="20"/>
      <c r="N2693" s="39"/>
      <c r="O2693" s="20" t="s">
        <v>488</v>
      </c>
      <c r="P2693" s="20" t="s">
        <v>581</v>
      </c>
      <c r="Q2693" s="20" t="s">
        <v>1129</v>
      </c>
      <c r="R2693" s="20" t="s">
        <v>3252</v>
      </c>
      <c r="S2693" s="20">
        <v>30861460</v>
      </c>
      <c r="T2693" s="39"/>
      <c r="U2693" s="20"/>
      <c r="V2693" s="20"/>
      <c r="W2693" s="39"/>
      <c r="X2693" s="20"/>
      <c r="Y2693" s="20"/>
      <c r="Z2693" s="20"/>
      <c r="AA2693" s="39"/>
    </row>
    <row r="2694" spans="2:27" ht="15.75" customHeight="1">
      <c r="B2694" s="39"/>
      <c r="C2694" s="20"/>
      <c r="D2694" s="20"/>
      <c r="E2694" s="39"/>
      <c r="F2694" s="20"/>
      <c r="G2694" s="20"/>
      <c r="H2694" s="20"/>
      <c r="I2694" s="39"/>
      <c r="J2694" s="20"/>
      <c r="K2694" s="20"/>
      <c r="L2694" s="20"/>
      <c r="M2694" s="20"/>
      <c r="N2694" s="39"/>
      <c r="O2694" s="20" t="s">
        <v>488</v>
      </c>
      <c r="P2694" s="20" t="s">
        <v>581</v>
      </c>
      <c r="Q2694" s="20" t="s">
        <v>1129</v>
      </c>
      <c r="R2694" s="20" t="s">
        <v>1634</v>
      </c>
      <c r="S2694" s="20">
        <v>30861469</v>
      </c>
      <c r="T2694" s="39"/>
      <c r="U2694" s="20"/>
      <c r="V2694" s="20"/>
      <c r="W2694" s="39"/>
      <c r="X2694" s="20"/>
      <c r="Y2694" s="20"/>
      <c r="Z2694" s="20"/>
      <c r="AA2694" s="39"/>
    </row>
    <row r="2695" spans="2:27" ht="15.75" customHeight="1">
      <c r="B2695" s="39"/>
      <c r="C2695" s="20"/>
      <c r="D2695" s="20"/>
      <c r="E2695" s="39"/>
      <c r="F2695" s="20"/>
      <c r="G2695" s="20"/>
      <c r="H2695" s="20"/>
      <c r="I2695" s="39"/>
      <c r="J2695" s="20"/>
      <c r="K2695" s="20"/>
      <c r="L2695" s="20"/>
      <c r="M2695" s="20"/>
      <c r="N2695" s="39"/>
      <c r="O2695" s="20" t="s">
        <v>488</v>
      </c>
      <c r="P2695" s="20" t="s">
        <v>581</v>
      </c>
      <c r="Q2695" s="20" t="s">
        <v>1129</v>
      </c>
      <c r="R2695" s="20" t="s">
        <v>3027</v>
      </c>
      <c r="S2695" s="20">
        <v>30861477</v>
      </c>
      <c r="T2695" s="39"/>
      <c r="U2695" s="20"/>
      <c r="V2695" s="20"/>
      <c r="W2695" s="39"/>
      <c r="X2695" s="20"/>
      <c r="Y2695" s="20"/>
      <c r="Z2695" s="20"/>
      <c r="AA2695" s="39"/>
    </row>
    <row r="2696" spans="2:27" ht="15.75" customHeight="1">
      <c r="B2696" s="39"/>
      <c r="C2696" s="20"/>
      <c r="D2696" s="20"/>
      <c r="E2696" s="39"/>
      <c r="F2696" s="20"/>
      <c r="G2696" s="20"/>
      <c r="H2696" s="20"/>
      <c r="I2696" s="39"/>
      <c r="J2696" s="20"/>
      <c r="K2696" s="20"/>
      <c r="L2696" s="20"/>
      <c r="M2696" s="20"/>
      <c r="N2696" s="39"/>
      <c r="O2696" s="20" t="s">
        <v>488</v>
      </c>
      <c r="P2696" s="20" t="s">
        <v>581</v>
      </c>
      <c r="Q2696" s="20" t="s">
        <v>1129</v>
      </c>
      <c r="R2696" s="20" t="s">
        <v>1169</v>
      </c>
      <c r="S2696" s="20">
        <v>30861486</v>
      </c>
      <c r="T2696" s="39"/>
      <c r="U2696" s="20"/>
      <c r="V2696" s="20"/>
      <c r="W2696" s="39"/>
      <c r="X2696" s="20"/>
      <c r="Y2696" s="20"/>
      <c r="Z2696" s="20"/>
      <c r="AA2696" s="39"/>
    </row>
    <row r="2697" spans="2:27" ht="15.75" customHeight="1">
      <c r="B2697" s="39"/>
      <c r="C2697" s="20"/>
      <c r="D2697" s="20"/>
      <c r="E2697" s="39"/>
      <c r="F2697" s="20"/>
      <c r="G2697" s="20"/>
      <c r="H2697" s="20"/>
      <c r="I2697" s="39"/>
      <c r="J2697" s="20"/>
      <c r="K2697" s="20"/>
      <c r="L2697" s="20"/>
      <c r="M2697" s="20"/>
      <c r="N2697" s="39"/>
      <c r="O2697" s="20" t="s">
        <v>488</v>
      </c>
      <c r="P2697" s="20" t="s">
        <v>581</v>
      </c>
      <c r="Q2697" s="20" t="s">
        <v>1129</v>
      </c>
      <c r="R2697" s="20" t="s">
        <v>3253</v>
      </c>
      <c r="S2697" s="20">
        <v>30861494</v>
      </c>
      <c r="T2697" s="39"/>
      <c r="U2697" s="20"/>
      <c r="V2697" s="20"/>
      <c r="W2697" s="39"/>
      <c r="X2697" s="20"/>
      <c r="Y2697" s="20"/>
      <c r="Z2697" s="20"/>
      <c r="AA2697" s="39"/>
    </row>
    <row r="2698" spans="2:27" ht="15.75" customHeight="1">
      <c r="B2698" s="39"/>
      <c r="C2698" s="20"/>
      <c r="D2698" s="20"/>
      <c r="E2698" s="39"/>
      <c r="F2698" s="20"/>
      <c r="G2698" s="20"/>
      <c r="H2698" s="20"/>
      <c r="I2698" s="39"/>
      <c r="J2698" s="20"/>
      <c r="K2698" s="20"/>
      <c r="L2698" s="20"/>
      <c r="M2698" s="20"/>
      <c r="N2698" s="39"/>
      <c r="O2698" s="20" t="s">
        <v>488</v>
      </c>
      <c r="P2698" s="20" t="s">
        <v>581</v>
      </c>
      <c r="Q2698" s="20" t="s">
        <v>1131</v>
      </c>
      <c r="R2698" s="20" t="s">
        <v>3254</v>
      </c>
      <c r="S2698" s="20">
        <v>30862599</v>
      </c>
      <c r="T2698" s="39"/>
      <c r="U2698" s="20"/>
      <c r="V2698" s="20"/>
      <c r="W2698" s="39"/>
      <c r="X2698" s="20"/>
      <c r="Y2698" s="20"/>
      <c r="Z2698" s="20"/>
      <c r="AA2698" s="39"/>
    </row>
    <row r="2699" spans="2:27" ht="15.75" customHeight="1">
      <c r="B2699" s="39"/>
      <c r="C2699" s="20"/>
      <c r="D2699" s="20"/>
      <c r="E2699" s="39"/>
      <c r="F2699" s="20"/>
      <c r="G2699" s="20"/>
      <c r="H2699" s="20"/>
      <c r="I2699" s="39"/>
      <c r="J2699" s="20"/>
      <c r="K2699" s="20"/>
      <c r="L2699" s="20"/>
      <c r="M2699" s="20"/>
      <c r="N2699" s="39"/>
      <c r="O2699" s="20" t="s">
        <v>488</v>
      </c>
      <c r="P2699" s="20" t="s">
        <v>581</v>
      </c>
      <c r="Q2699" s="20" t="s">
        <v>1131</v>
      </c>
      <c r="R2699" s="20" t="s">
        <v>3255</v>
      </c>
      <c r="S2699" s="20">
        <v>30862523</v>
      </c>
      <c r="T2699" s="39"/>
      <c r="U2699" s="20"/>
      <c r="V2699" s="20"/>
      <c r="W2699" s="39"/>
      <c r="X2699" s="20"/>
      <c r="Y2699" s="20"/>
      <c r="Z2699" s="20"/>
      <c r="AA2699" s="39"/>
    </row>
    <row r="2700" spans="2:27" ht="15.75" customHeight="1">
      <c r="B2700" s="39"/>
      <c r="C2700" s="20"/>
      <c r="D2700" s="20"/>
      <c r="E2700" s="39"/>
      <c r="F2700" s="20"/>
      <c r="G2700" s="20"/>
      <c r="H2700" s="20"/>
      <c r="I2700" s="39"/>
      <c r="J2700" s="20"/>
      <c r="K2700" s="20"/>
      <c r="L2700" s="20"/>
      <c r="M2700" s="20"/>
      <c r="N2700" s="39"/>
      <c r="O2700" s="20" t="s">
        <v>488</v>
      </c>
      <c r="P2700" s="20" t="s">
        <v>581</v>
      </c>
      <c r="Q2700" s="20" t="s">
        <v>1131</v>
      </c>
      <c r="R2700" s="20" t="s">
        <v>3256</v>
      </c>
      <c r="S2700" s="20">
        <v>30862535</v>
      </c>
      <c r="T2700" s="39"/>
      <c r="U2700" s="20"/>
      <c r="V2700" s="20"/>
      <c r="W2700" s="39"/>
      <c r="X2700" s="20"/>
      <c r="Y2700" s="20"/>
      <c r="Z2700" s="20"/>
      <c r="AA2700" s="39"/>
    </row>
    <row r="2701" spans="2:27" ht="15.75" customHeight="1">
      <c r="B2701" s="39"/>
      <c r="C2701" s="20"/>
      <c r="D2701" s="20"/>
      <c r="E2701" s="39"/>
      <c r="F2701" s="20"/>
      <c r="G2701" s="20"/>
      <c r="H2701" s="20"/>
      <c r="I2701" s="39"/>
      <c r="J2701" s="20"/>
      <c r="K2701" s="20"/>
      <c r="L2701" s="20"/>
      <c r="M2701" s="20"/>
      <c r="N2701" s="39"/>
      <c r="O2701" s="20" t="s">
        <v>488</v>
      </c>
      <c r="P2701" s="20" t="s">
        <v>581</v>
      </c>
      <c r="Q2701" s="20" t="s">
        <v>1131</v>
      </c>
      <c r="R2701" s="20" t="s">
        <v>3257</v>
      </c>
      <c r="S2701" s="20">
        <v>30862540</v>
      </c>
      <c r="T2701" s="39"/>
      <c r="U2701" s="20"/>
      <c r="V2701" s="20"/>
      <c r="W2701" s="39"/>
      <c r="X2701" s="20"/>
      <c r="Y2701" s="20"/>
      <c r="Z2701" s="20"/>
      <c r="AA2701" s="39"/>
    </row>
    <row r="2702" spans="2:27" ht="15.75" customHeight="1">
      <c r="B2702" s="39"/>
      <c r="C2702" s="20"/>
      <c r="D2702" s="20"/>
      <c r="E2702" s="39"/>
      <c r="F2702" s="20"/>
      <c r="G2702" s="20"/>
      <c r="H2702" s="20"/>
      <c r="I2702" s="39"/>
      <c r="J2702" s="20"/>
      <c r="K2702" s="20"/>
      <c r="L2702" s="20"/>
      <c r="M2702" s="20"/>
      <c r="N2702" s="39"/>
      <c r="O2702" s="20" t="s">
        <v>488</v>
      </c>
      <c r="P2702" s="20" t="s">
        <v>581</v>
      </c>
      <c r="Q2702" s="20" t="s">
        <v>1131</v>
      </c>
      <c r="R2702" s="20" t="s">
        <v>3258</v>
      </c>
      <c r="S2702" s="20">
        <v>30862547</v>
      </c>
      <c r="T2702" s="39"/>
      <c r="U2702" s="20"/>
      <c r="V2702" s="20"/>
      <c r="W2702" s="39"/>
      <c r="X2702" s="20"/>
      <c r="Y2702" s="20"/>
      <c r="Z2702" s="20"/>
      <c r="AA2702" s="39"/>
    </row>
    <row r="2703" spans="2:27" ht="15.75" customHeight="1">
      <c r="B2703" s="39"/>
      <c r="C2703" s="20"/>
      <c r="D2703" s="20"/>
      <c r="E2703" s="39"/>
      <c r="F2703" s="20"/>
      <c r="G2703" s="20"/>
      <c r="H2703" s="20"/>
      <c r="I2703" s="39"/>
      <c r="J2703" s="20"/>
      <c r="K2703" s="20"/>
      <c r="L2703" s="20"/>
      <c r="M2703" s="20"/>
      <c r="N2703" s="39"/>
      <c r="O2703" s="20" t="s">
        <v>488</v>
      </c>
      <c r="P2703" s="20" t="s">
        <v>581</v>
      </c>
      <c r="Q2703" s="20" t="s">
        <v>1131</v>
      </c>
      <c r="R2703" s="20" t="s">
        <v>3259</v>
      </c>
      <c r="S2703" s="20">
        <v>30862559</v>
      </c>
      <c r="T2703" s="39"/>
      <c r="U2703" s="20"/>
      <c r="V2703" s="20"/>
      <c r="W2703" s="39"/>
      <c r="X2703" s="20"/>
      <c r="Y2703" s="20"/>
      <c r="Z2703" s="20"/>
      <c r="AA2703" s="39"/>
    </row>
    <row r="2704" spans="2:27" ht="15.75" customHeight="1">
      <c r="B2704" s="39"/>
      <c r="C2704" s="20"/>
      <c r="D2704" s="20"/>
      <c r="E2704" s="39"/>
      <c r="F2704" s="20"/>
      <c r="G2704" s="20"/>
      <c r="H2704" s="20"/>
      <c r="I2704" s="39"/>
      <c r="J2704" s="20"/>
      <c r="K2704" s="20"/>
      <c r="L2704" s="20"/>
      <c r="M2704" s="20"/>
      <c r="N2704" s="39"/>
      <c r="O2704" s="20" t="s">
        <v>488</v>
      </c>
      <c r="P2704" s="20" t="s">
        <v>581</v>
      </c>
      <c r="Q2704" s="20" t="s">
        <v>1131</v>
      </c>
      <c r="R2704" s="20" t="s">
        <v>3260</v>
      </c>
      <c r="S2704" s="20">
        <v>30862571</v>
      </c>
      <c r="T2704" s="39"/>
      <c r="U2704" s="20"/>
      <c r="V2704" s="20"/>
      <c r="W2704" s="39"/>
      <c r="X2704" s="20"/>
      <c r="Y2704" s="20"/>
      <c r="Z2704" s="20"/>
      <c r="AA2704" s="39"/>
    </row>
    <row r="2705" spans="2:27" ht="15.75" customHeight="1">
      <c r="B2705" s="39"/>
      <c r="C2705" s="20"/>
      <c r="D2705" s="20"/>
      <c r="E2705" s="39"/>
      <c r="F2705" s="20"/>
      <c r="G2705" s="20"/>
      <c r="H2705" s="20"/>
      <c r="I2705" s="39"/>
      <c r="J2705" s="20"/>
      <c r="K2705" s="20"/>
      <c r="L2705" s="20"/>
      <c r="M2705" s="20"/>
      <c r="N2705" s="39"/>
      <c r="O2705" s="20" t="s">
        <v>488</v>
      </c>
      <c r="P2705" s="20" t="s">
        <v>581</v>
      </c>
      <c r="Q2705" s="20" t="s">
        <v>1131</v>
      </c>
      <c r="R2705" s="20" t="s">
        <v>3261</v>
      </c>
      <c r="S2705" s="20">
        <v>30862583</v>
      </c>
      <c r="T2705" s="39"/>
      <c r="U2705" s="20"/>
      <c r="V2705" s="20"/>
      <c r="W2705" s="39"/>
      <c r="X2705" s="20"/>
      <c r="Y2705" s="20"/>
      <c r="Z2705" s="20"/>
      <c r="AA2705" s="39"/>
    </row>
    <row r="2706" spans="2:27" ht="15.75" customHeight="1">
      <c r="B2706" s="39"/>
      <c r="C2706" s="20"/>
      <c r="D2706" s="20"/>
      <c r="E2706" s="39"/>
      <c r="F2706" s="20"/>
      <c r="G2706" s="20"/>
      <c r="H2706" s="20"/>
      <c r="I2706" s="39"/>
      <c r="J2706" s="20"/>
      <c r="K2706" s="20"/>
      <c r="L2706" s="20"/>
      <c r="M2706" s="20"/>
      <c r="N2706" s="39"/>
      <c r="O2706" s="20" t="s">
        <v>488</v>
      </c>
      <c r="P2706" s="20" t="s">
        <v>581</v>
      </c>
      <c r="Q2706" s="20" t="s">
        <v>1133</v>
      </c>
      <c r="R2706" s="20" t="s">
        <v>3262</v>
      </c>
      <c r="S2706" s="20">
        <v>30863611</v>
      </c>
      <c r="T2706" s="39"/>
      <c r="U2706" s="20"/>
      <c r="V2706" s="20"/>
      <c r="W2706" s="39"/>
      <c r="X2706" s="20"/>
      <c r="Y2706" s="20"/>
      <c r="Z2706" s="20"/>
      <c r="AA2706" s="39"/>
    </row>
    <row r="2707" spans="2:27" ht="15.75" customHeight="1">
      <c r="B2707" s="39"/>
      <c r="C2707" s="20"/>
      <c r="D2707" s="20"/>
      <c r="E2707" s="39"/>
      <c r="F2707" s="20"/>
      <c r="G2707" s="20"/>
      <c r="H2707" s="20"/>
      <c r="I2707" s="39"/>
      <c r="J2707" s="20"/>
      <c r="K2707" s="20"/>
      <c r="L2707" s="20"/>
      <c r="M2707" s="20"/>
      <c r="N2707" s="39"/>
      <c r="O2707" s="20" t="s">
        <v>488</v>
      </c>
      <c r="P2707" s="20" t="s">
        <v>581</v>
      </c>
      <c r="Q2707" s="20" t="s">
        <v>1133</v>
      </c>
      <c r="R2707" s="20" t="s">
        <v>1133</v>
      </c>
      <c r="S2707" s="20">
        <v>30863623</v>
      </c>
      <c r="T2707" s="39"/>
      <c r="U2707" s="20"/>
      <c r="V2707" s="20"/>
      <c r="W2707" s="39"/>
      <c r="X2707" s="20"/>
      <c r="Y2707" s="20"/>
      <c r="Z2707" s="20"/>
      <c r="AA2707" s="39"/>
    </row>
    <row r="2708" spans="2:27" ht="15.75" customHeight="1">
      <c r="B2708" s="39"/>
      <c r="C2708" s="20"/>
      <c r="D2708" s="20"/>
      <c r="E2708" s="39"/>
      <c r="F2708" s="20"/>
      <c r="G2708" s="20"/>
      <c r="H2708" s="20"/>
      <c r="I2708" s="39"/>
      <c r="J2708" s="20"/>
      <c r="K2708" s="20"/>
      <c r="L2708" s="20"/>
      <c r="M2708" s="20"/>
      <c r="N2708" s="39"/>
      <c r="O2708" s="20" t="s">
        <v>488</v>
      </c>
      <c r="P2708" s="20" t="s">
        <v>581</v>
      </c>
      <c r="Q2708" s="20" t="s">
        <v>1133</v>
      </c>
      <c r="R2708" s="20" t="s">
        <v>3263</v>
      </c>
      <c r="S2708" s="20">
        <v>30863635</v>
      </c>
      <c r="T2708" s="39"/>
      <c r="U2708" s="20"/>
      <c r="V2708" s="20"/>
      <c r="W2708" s="39"/>
      <c r="X2708" s="20"/>
      <c r="Y2708" s="20"/>
      <c r="Z2708" s="20"/>
      <c r="AA2708" s="39"/>
    </row>
    <row r="2709" spans="2:27" ht="15.75" customHeight="1">
      <c r="B2709" s="39"/>
      <c r="C2709" s="20"/>
      <c r="D2709" s="20"/>
      <c r="E2709" s="39"/>
      <c r="F2709" s="20"/>
      <c r="G2709" s="20"/>
      <c r="H2709" s="20"/>
      <c r="I2709" s="39"/>
      <c r="J2709" s="20"/>
      <c r="K2709" s="20"/>
      <c r="L2709" s="20"/>
      <c r="M2709" s="20"/>
      <c r="N2709" s="39"/>
      <c r="O2709" s="20" t="s">
        <v>488</v>
      </c>
      <c r="P2709" s="20" t="s">
        <v>581</v>
      </c>
      <c r="Q2709" s="20" t="s">
        <v>1133</v>
      </c>
      <c r="R2709" s="20" t="s">
        <v>3264</v>
      </c>
      <c r="S2709" s="20">
        <v>30863647</v>
      </c>
      <c r="T2709" s="39"/>
      <c r="U2709" s="20"/>
      <c r="V2709" s="20"/>
      <c r="W2709" s="39"/>
      <c r="X2709" s="20"/>
      <c r="Y2709" s="20"/>
      <c r="Z2709" s="20"/>
      <c r="AA2709" s="39"/>
    </row>
    <row r="2710" spans="2:27" ht="15.75" customHeight="1">
      <c r="B2710" s="39"/>
      <c r="C2710" s="20"/>
      <c r="D2710" s="20"/>
      <c r="E2710" s="39"/>
      <c r="F2710" s="20"/>
      <c r="G2710" s="20"/>
      <c r="H2710" s="20"/>
      <c r="I2710" s="39"/>
      <c r="J2710" s="20"/>
      <c r="K2710" s="20"/>
      <c r="L2710" s="20"/>
      <c r="M2710" s="20"/>
      <c r="N2710" s="39"/>
      <c r="O2710" s="20" t="s">
        <v>488</v>
      </c>
      <c r="P2710" s="20" t="s">
        <v>581</v>
      </c>
      <c r="Q2710" s="20" t="s">
        <v>1133</v>
      </c>
      <c r="R2710" s="20" t="s">
        <v>3265</v>
      </c>
      <c r="S2710" s="20">
        <v>30863651</v>
      </c>
      <c r="T2710" s="39"/>
      <c r="U2710" s="20"/>
      <c r="V2710" s="20"/>
      <c r="W2710" s="39"/>
      <c r="X2710" s="20"/>
      <c r="Y2710" s="20"/>
      <c r="Z2710" s="20"/>
      <c r="AA2710" s="39"/>
    </row>
    <row r="2711" spans="2:27" ht="15.75" customHeight="1">
      <c r="B2711" s="39"/>
      <c r="C2711" s="20"/>
      <c r="D2711" s="20"/>
      <c r="E2711" s="39"/>
      <c r="F2711" s="20"/>
      <c r="G2711" s="20"/>
      <c r="H2711" s="20"/>
      <c r="I2711" s="39"/>
      <c r="J2711" s="20"/>
      <c r="K2711" s="20"/>
      <c r="L2711" s="20"/>
      <c r="M2711" s="20"/>
      <c r="N2711" s="39"/>
      <c r="O2711" s="20" t="s">
        <v>488</v>
      </c>
      <c r="P2711" s="20" t="s">
        <v>581</v>
      </c>
      <c r="Q2711" s="20" t="s">
        <v>1133</v>
      </c>
      <c r="R2711" s="20" t="s">
        <v>3266</v>
      </c>
      <c r="S2711" s="20">
        <v>30863659</v>
      </c>
      <c r="T2711" s="39"/>
      <c r="U2711" s="20"/>
      <c r="V2711" s="20"/>
      <c r="W2711" s="39"/>
      <c r="X2711" s="20"/>
      <c r="Y2711" s="20"/>
      <c r="Z2711" s="20"/>
      <c r="AA2711" s="39"/>
    </row>
    <row r="2712" spans="2:27" ht="15.75" customHeight="1">
      <c r="B2712" s="39"/>
      <c r="C2712" s="20"/>
      <c r="D2712" s="20"/>
      <c r="E2712" s="39"/>
      <c r="F2712" s="20"/>
      <c r="G2712" s="20"/>
      <c r="H2712" s="20"/>
      <c r="I2712" s="39"/>
      <c r="J2712" s="20"/>
      <c r="K2712" s="20"/>
      <c r="L2712" s="20"/>
      <c r="M2712" s="20"/>
      <c r="N2712" s="39"/>
      <c r="O2712" s="20" t="s">
        <v>488</v>
      </c>
      <c r="P2712" s="20" t="s">
        <v>581</v>
      </c>
      <c r="Q2712" s="20" t="s">
        <v>1133</v>
      </c>
      <c r="R2712" s="20" t="s">
        <v>3267</v>
      </c>
      <c r="S2712" s="20">
        <v>30863671</v>
      </c>
      <c r="T2712" s="39"/>
      <c r="U2712" s="20"/>
      <c r="V2712" s="20"/>
      <c r="W2712" s="39"/>
      <c r="X2712" s="20"/>
      <c r="Y2712" s="20"/>
      <c r="Z2712" s="20"/>
      <c r="AA2712" s="39"/>
    </row>
    <row r="2713" spans="2:27" ht="15.75" customHeight="1">
      <c r="B2713" s="39"/>
      <c r="C2713" s="20"/>
      <c r="D2713" s="20"/>
      <c r="E2713" s="39"/>
      <c r="F2713" s="20"/>
      <c r="G2713" s="20"/>
      <c r="H2713" s="20"/>
      <c r="I2713" s="39"/>
      <c r="J2713" s="20"/>
      <c r="K2713" s="20"/>
      <c r="L2713" s="20"/>
      <c r="M2713" s="20"/>
      <c r="N2713" s="39"/>
      <c r="O2713" s="20" t="s">
        <v>488</v>
      </c>
      <c r="P2713" s="20" t="s">
        <v>581</v>
      </c>
      <c r="Q2713" s="20" t="s">
        <v>1133</v>
      </c>
      <c r="R2713" s="20" t="s">
        <v>3268</v>
      </c>
      <c r="S2713" s="20">
        <v>30863683</v>
      </c>
      <c r="T2713" s="39"/>
      <c r="U2713" s="20"/>
      <c r="V2713" s="20"/>
      <c r="W2713" s="39"/>
      <c r="X2713" s="20"/>
      <c r="Y2713" s="20"/>
      <c r="Z2713" s="20"/>
      <c r="AA2713" s="39"/>
    </row>
    <row r="2714" spans="2:27" ht="15.75" customHeight="1">
      <c r="B2714" s="39"/>
      <c r="C2714" s="20"/>
      <c r="D2714" s="20"/>
      <c r="E2714" s="39"/>
      <c r="F2714" s="20"/>
      <c r="G2714" s="20"/>
      <c r="H2714" s="20"/>
      <c r="I2714" s="39"/>
      <c r="J2714" s="20"/>
      <c r="K2714" s="20"/>
      <c r="L2714" s="20"/>
      <c r="M2714" s="20"/>
      <c r="N2714" s="39"/>
      <c r="O2714" s="20" t="s">
        <v>488</v>
      </c>
      <c r="P2714" s="20" t="s">
        <v>581</v>
      </c>
      <c r="Q2714" s="20" t="s">
        <v>1135</v>
      </c>
      <c r="R2714" s="20" t="s">
        <v>3269</v>
      </c>
      <c r="S2714" s="20">
        <v>30866511</v>
      </c>
      <c r="T2714" s="39"/>
      <c r="U2714" s="20"/>
      <c r="V2714" s="20"/>
      <c r="W2714" s="39"/>
      <c r="X2714" s="20"/>
      <c r="Y2714" s="20"/>
      <c r="Z2714" s="20"/>
      <c r="AA2714" s="39"/>
    </row>
    <row r="2715" spans="2:27" ht="15.75" customHeight="1">
      <c r="B2715" s="39"/>
      <c r="C2715" s="20"/>
      <c r="D2715" s="20"/>
      <c r="E2715" s="39"/>
      <c r="F2715" s="20"/>
      <c r="G2715" s="20"/>
      <c r="H2715" s="20"/>
      <c r="I2715" s="39"/>
      <c r="J2715" s="20"/>
      <c r="K2715" s="20"/>
      <c r="L2715" s="20"/>
      <c r="M2715" s="20"/>
      <c r="N2715" s="39"/>
      <c r="O2715" s="20" t="s">
        <v>488</v>
      </c>
      <c r="P2715" s="20" t="s">
        <v>581</v>
      </c>
      <c r="Q2715" s="20" t="s">
        <v>1135</v>
      </c>
      <c r="R2715" s="20" t="s">
        <v>3270</v>
      </c>
      <c r="S2715" s="20">
        <v>30866512</v>
      </c>
      <c r="T2715" s="39"/>
      <c r="U2715" s="20"/>
      <c r="V2715" s="20"/>
      <c r="W2715" s="39"/>
      <c r="X2715" s="20"/>
      <c r="Y2715" s="20"/>
      <c r="Z2715" s="20"/>
      <c r="AA2715" s="39"/>
    </row>
    <row r="2716" spans="2:27" ht="15.75" customHeight="1">
      <c r="B2716" s="39"/>
      <c r="C2716" s="20"/>
      <c r="D2716" s="20"/>
      <c r="E2716" s="39"/>
      <c r="F2716" s="20"/>
      <c r="G2716" s="20"/>
      <c r="H2716" s="20"/>
      <c r="I2716" s="39"/>
      <c r="J2716" s="20"/>
      <c r="K2716" s="20"/>
      <c r="L2716" s="20"/>
      <c r="M2716" s="20"/>
      <c r="N2716" s="39"/>
      <c r="O2716" s="20" t="s">
        <v>488</v>
      </c>
      <c r="P2716" s="20" t="s">
        <v>581</v>
      </c>
      <c r="Q2716" s="20" t="s">
        <v>1135</v>
      </c>
      <c r="R2716" s="20" t="s">
        <v>3271</v>
      </c>
      <c r="S2716" s="20">
        <v>30866518</v>
      </c>
      <c r="T2716" s="39"/>
      <c r="U2716" s="20"/>
      <c r="V2716" s="20"/>
      <c r="W2716" s="39"/>
      <c r="X2716" s="20"/>
      <c r="Y2716" s="20"/>
      <c r="Z2716" s="20"/>
      <c r="AA2716" s="39"/>
    </row>
    <row r="2717" spans="2:27" ht="15.75" customHeight="1">
      <c r="B2717" s="39"/>
      <c r="C2717" s="20"/>
      <c r="D2717" s="20"/>
      <c r="E2717" s="39"/>
      <c r="F2717" s="20"/>
      <c r="G2717" s="20"/>
      <c r="H2717" s="20"/>
      <c r="I2717" s="39"/>
      <c r="J2717" s="20"/>
      <c r="K2717" s="20"/>
      <c r="L2717" s="20"/>
      <c r="M2717" s="20"/>
      <c r="N2717" s="39"/>
      <c r="O2717" s="20" t="s">
        <v>488</v>
      </c>
      <c r="P2717" s="20" t="s">
        <v>581</v>
      </c>
      <c r="Q2717" s="20" t="s">
        <v>1135</v>
      </c>
      <c r="R2717" s="20" t="s">
        <v>3272</v>
      </c>
      <c r="S2717" s="20">
        <v>30866525</v>
      </c>
      <c r="T2717" s="39"/>
      <c r="U2717" s="20"/>
      <c r="V2717" s="20"/>
      <c r="W2717" s="39"/>
      <c r="X2717" s="20"/>
      <c r="Y2717" s="20"/>
      <c r="Z2717" s="20"/>
      <c r="AA2717" s="39"/>
    </row>
    <row r="2718" spans="2:27" ht="15.75" customHeight="1">
      <c r="B2718" s="39"/>
      <c r="C2718" s="20"/>
      <c r="D2718" s="20"/>
      <c r="E2718" s="39"/>
      <c r="F2718" s="20"/>
      <c r="G2718" s="20"/>
      <c r="H2718" s="20"/>
      <c r="I2718" s="39"/>
      <c r="J2718" s="20"/>
      <c r="K2718" s="20"/>
      <c r="L2718" s="20"/>
      <c r="M2718" s="20"/>
      <c r="N2718" s="39"/>
      <c r="O2718" s="20" t="s">
        <v>488</v>
      </c>
      <c r="P2718" s="20" t="s">
        <v>581</v>
      </c>
      <c r="Q2718" s="20" t="s">
        <v>1135</v>
      </c>
      <c r="R2718" s="20" t="s">
        <v>3273</v>
      </c>
      <c r="S2718" s="20">
        <v>30866531</v>
      </c>
      <c r="T2718" s="39"/>
      <c r="U2718" s="20"/>
      <c r="V2718" s="20"/>
      <c r="W2718" s="39"/>
      <c r="X2718" s="20"/>
      <c r="Y2718" s="20"/>
      <c r="Z2718" s="20"/>
      <c r="AA2718" s="39"/>
    </row>
    <row r="2719" spans="2:27" ht="15.75" customHeight="1">
      <c r="B2719" s="39"/>
      <c r="C2719" s="20"/>
      <c r="D2719" s="20"/>
      <c r="E2719" s="39"/>
      <c r="F2719" s="20"/>
      <c r="G2719" s="20"/>
      <c r="H2719" s="20"/>
      <c r="I2719" s="39"/>
      <c r="J2719" s="20"/>
      <c r="K2719" s="20"/>
      <c r="L2719" s="20"/>
      <c r="M2719" s="20"/>
      <c r="N2719" s="39"/>
      <c r="O2719" s="20" t="s">
        <v>488</v>
      </c>
      <c r="P2719" s="20" t="s">
        <v>581</v>
      </c>
      <c r="Q2719" s="20" t="s">
        <v>1135</v>
      </c>
      <c r="R2719" s="20" t="s">
        <v>3274</v>
      </c>
      <c r="S2719" s="20">
        <v>30866537</v>
      </c>
      <c r="T2719" s="39"/>
      <c r="U2719" s="20"/>
      <c r="V2719" s="20"/>
      <c r="W2719" s="39"/>
      <c r="X2719" s="20"/>
      <c r="Y2719" s="20"/>
      <c r="Z2719" s="20"/>
      <c r="AA2719" s="39"/>
    </row>
    <row r="2720" spans="2:27" ht="15.75" customHeight="1">
      <c r="B2720" s="39"/>
      <c r="C2720" s="20"/>
      <c r="D2720" s="20"/>
      <c r="E2720" s="39"/>
      <c r="F2720" s="20"/>
      <c r="G2720" s="20"/>
      <c r="H2720" s="20"/>
      <c r="I2720" s="39"/>
      <c r="J2720" s="20"/>
      <c r="K2720" s="20"/>
      <c r="L2720" s="20"/>
      <c r="M2720" s="20"/>
      <c r="N2720" s="39"/>
      <c r="O2720" s="20" t="s">
        <v>488</v>
      </c>
      <c r="P2720" s="20" t="s">
        <v>581</v>
      </c>
      <c r="Q2720" s="20" t="s">
        <v>1135</v>
      </c>
      <c r="R2720" s="20" t="s">
        <v>3275</v>
      </c>
      <c r="S2720" s="20">
        <v>30866544</v>
      </c>
      <c r="T2720" s="39"/>
      <c r="U2720" s="20"/>
      <c r="V2720" s="20"/>
      <c r="W2720" s="39"/>
      <c r="X2720" s="20"/>
      <c r="Y2720" s="20"/>
      <c r="Z2720" s="20"/>
      <c r="AA2720" s="39"/>
    </row>
    <row r="2721" spans="2:27" ht="15.75" customHeight="1">
      <c r="B2721" s="39"/>
      <c r="C2721" s="20"/>
      <c r="D2721" s="20"/>
      <c r="E2721" s="39"/>
      <c r="F2721" s="20"/>
      <c r="G2721" s="20"/>
      <c r="H2721" s="20"/>
      <c r="I2721" s="39"/>
      <c r="J2721" s="20"/>
      <c r="K2721" s="20"/>
      <c r="L2721" s="20"/>
      <c r="M2721" s="20"/>
      <c r="N2721" s="39"/>
      <c r="O2721" s="20" t="s">
        <v>488</v>
      </c>
      <c r="P2721" s="20" t="s">
        <v>581</v>
      </c>
      <c r="Q2721" s="20" t="s">
        <v>1135</v>
      </c>
      <c r="R2721" s="20" t="s">
        <v>3276</v>
      </c>
      <c r="S2721" s="20">
        <v>30866550</v>
      </c>
      <c r="T2721" s="39"/>
      <c r="U2721" s="20"/>
      <c r="V2721" s="20"/>
      <c r="W2721" s="39"/>
      <c r="X2721" s="20"/>
      <c r="Y2721" s="20"/>
      <c r="Z2721" s="20"/>
      <c r="AA2721" s="39"/>
    </row>
    <row r="2722" spans="2:27" ht="15.75" customHeight="1">
      <c r="B2722" s="39"/>
      <c r="C2722" s="20"/>
      <c r="D2722" s="20"/>
      <c r="E2722" s="39"/>
      <c r="F2722" s="20"/>
      <c r="G2722" s="20"/>
      <c r="H2722" s="20"/>
      <c r="I2722" s="39"/>
      <c r="J2722" s="20"/>
      <c r="K2722" s="20"/>
      <c r="L2722" s="20"/>
      <c r="M2722" s="20"/>
      <c r="N2722" s="39"/>
      <c r="O2722" s="20" t="s">
        <v>488</v>
      </c>
      <c r="P2722" s="20" t="s">
        <v>581</v>
      </c>
      <c r="Q2722" s="20" t="s">
        <v>1135</v>
      </c>
      <c r="R2722" s="20" t="s">
        <v>3277</v>
      </c>
      <c r="S2722" s="20">
        <v>30866556</v>
      </c>
      <c r="T2722" s="39"/>
      <c r="U2722" s="20"/>
      <c r="V2722" s="20"/>
      <c r="W2722" s="39"/>
      <c r="X2722" s="20"/>
      <c r="Y2722" s="20"/>
      <c r="Z2722" s="20"/>
      <c r="AA2722" s="39"/>
    </row>
    <row r="2723" spans="2:27" ht="15.75" customHeight="1">
      <c r="B2723" s="39"/>
      <c r="C2723" s="20"/>
      <c r="D2723" s="20"/>
      <c r="E2723" s="39"/>
      <c r="F2723" s="20"/>
      <c r="G2723" s="20"/>
      <c r="H2723" s="20"/>
      <c r="I2723" s="39"/>
      <c r="J2723" s="20"/>
      <c r="K2723" s="20"/>
      <c r="L2723" s="20"/>
      <c r="M2723" s="20"/>
      <c r="N2723" s="39"/>
      <c r="O2723" s="20" t="s">
        <v>488</v>
      </c>
      <c r="P2723" s="20" t="s">
        <v>581</v>
      </c>
      <c r="Q2723" s="20" t="s">
        <v>1135</v>
      </c>
      <c r="R2723" s="20" t="s">
        <v>679</v>
      </c>
      <c r="S2723" s="20">
        <v>30866563</v>
      </c>
      <c r="T2723" s="39"/>
      <c r="U2723" s="20"/>
      <c r="V2723" s="20"/>
      <c r="W2723" s="39"/>
      <c r="X2723" s="20"/>
      <c r="Y2723" s="20"/>
      <c r="Z2723" s="20"/>
      <c r="AA2723" s="39"/>
    </row>
    <row r="2724" spans="2:27" ht="15.75" customHeight="1">
      <c r="B2724" s="39"/>
      <c r="C2724" s="20"/>
      <c r="D2724" s="20"/>
      <c r="E2724" s="39"/>
      <c r="F2724" s="20"/>
      <c r="G2724" s="20"/>
      <c r="H2724" s="20"/>
      <c r="I2724" s="39"/>
      <c r="J2724" s="20"/>
      <c r="K2724" s="20"/>
      <c r="L2724" s="20"/>
      <c r="M2724" s="20"/>
      <c r="N2724" s="39"/>
      <c r="O2724" s="20" t="s">
        <v>488</v>
      </c>
      <c r="P2724" s="20" t="s">
        <v>581</v>
      </c>
      <c r="Q2724" s="20" t="s">
        <v>1135</v>
      </c>
      <c r="R2724" s="20" t="s">
        <v>3278</v>
      </c>
      <c r="S2724" s="20">
        <v>30866569</v>
      </c>
      <c r="T2724" s="39"/>
      <c r="U2724" s="20"/>
      <c r="V2724" s="20"/>
      <c r="W2724" s="39"/>
      <c r="X2724" s="20"/>
      <c r="Y2724" s="20"/>
      <c r="Z2724" s="20"/>
      <c r="AA2724" s="39"/>
    </row>
    <row r="2725" spans="2:27" ht="15.75" customHeight="1">
      <c r="B2725" s="39"/>
      <c r="C2725" s="20"/>
      <c r="D2725" s="20"/>
      <c r="E2725" s="39"/>
      <c r="F2725" s="20"/>
      <c r="G2725" s="20"/>
      <c r="H2725" s="20"/>
      <c r="I2725" s="39"/>
      <c r="J2725" s="20"/>
      <c r="K2725" s="20"/>
      <c r="L2725" s="20"/>
      <c r="M2725" s="20"/>
      <c r="N2725" s="39"/>
      <c r="O2725" s="20" t="s">
        <v>488</v>
      </c>
      <c r="P2725" s="20" t="s">
        <v>581</v>
      </c>
      <c r="Q2725" s="20" t="s">
        <v>1135</v>
      </c>
      <c r="R2725" s="20" t="s">
        <v>3279</v>
      </c>
      <c r="S2725" s="20">
        <v>30866599</v>
      </c>
      <c r="T2725" s="39"/>
      <c r="U2725" s="20"/>
      <c r="V2725" s="20"/>
      <c r="W2725" s="39"/>
      <c r="X2725" s="20"/>
      <c r="Y2725" s="20"/>
      <c r="Z2725" s="20"/>
      <c r="AA2725" s="39"/>
    </row>
    <row r="2726" spans="2:27" ht="15.75" customHeight="1">
      <c r="B2726" s="39"/>
      <c r="C2726" s="20"/>
      <c r="D2726" s="20"/>
      <c r="E2726" s="39"/>
      <c r="F2726" s="20"/>
      <c r="G2726" s="20"/>
      <c r="H2726" s="20"/>
      <c r="I2726" s="39"/>
      <c r="J2726" s="20"/>
      <c r="K2726" s="20"/>
      <c r="L2726" s="20"/>
      <c r="M2726" s="20"/>
      <c r="N2726" s="39"/>
      <c r="O2726" s="20" t="s">
        <v>488</v>
      </c>
      <c r="P2726" s="20" t="s">
        <v>581</v>
      </c>
      <c r="Q2726" s="20" t="s">
        <v>1135</v>
      </c>
      <c r="R2726" s="20" t="s">
        <v>3280</v>
      </c>
      <c r="S2726" s="20">
        <v>30866582</v>
      </c>
      <c r="T2726" s="39"/>
      <c r="U2726" s="20"/>
      <c r="V2726" s="20"/>
      <c r="W2726" s="39"/>
      <c r="X2726" s="20"/>
      <c r="Y2726" s="20"/>
      <c r="Z2726" s="20"/>
      <c r="AA2726" s="39"/>
    </row>
    <row r="2727" spans="2:27" ht="15.75" customHeight="1">
      <c r="B2727" s="39"/>
      <c r="C2727" s="20"/>
      <c r="D2727" s="20"/>
      <c r="E2727" s="39"/>
      <c r="F2727" s="20"/>
      <c r="G2727" s="20"/>
      <c r="H2727" s="20"/>
      <c r="I2727" s="39"/>
      <c r="J2727" s="20"/>
      <c r="K2727" s="20"/>
      <c r="L2727" s="20"/>
      <c r="M2727" s="20"/>
      <c r="N2727" s="39"/>
      <c r="O2727" s="20" t="s">
        <v>488</v>
      </c>
      <c r="P2727" s="20" t="s">
        <v>581</v>
      </c>
      <c r="Q2727" s="20" t="s">
        <v>1135</v>
      </c>
      <c r="R2727" s="20" t="s">
        <v>2466</v>
      </c>
      <c r="S2727" s="20">
        <v>30866588</v>
      </c>
      <c r="T2727" s="39"/>
      <c r="U2727" s="20"/>
      <c r="V2727" s="20"/>
      <c r="W2727" s="39"/>
      <c r="X2727" s="20"/>
      <c r="Y2727" s="20"/>
      <c r="Z2727" s="20"/>
      <c r="AA2727" s="39"/>
    </row>
    <row r="2728" spans="2:27" ht="15.75" customHeight="1">
      <c r="B2728" s="39"/>
      <c r="C2728" s="20"/>
      <c r="D2728" s="20"/>
      <c r="E2728" s="39"/>
      <c r="F2728" s="20"/>
      <c r="G2728" s="20"/>
      <c r="H2728" s="20"/>
      <c r="I2728" s="39"/>
      <c r="J2728" s="20"/>
      <c r="K2728" s="20"/>
      <c r="L2728" s="20"/>
      <c r="M2728" s="20"/>
      <c r="N2728" s="39"/>
      <c r="O2728" s="20" t="s">
        <v>488</v>
      </c>
      <c r="P2728" s="20" t="s">
        <v>581</v>
      </c>
      <c r="Q2728" s="20" t="s">
        <v>1135</v>
      </c>
      <c r="R2728" s="20" t="s">
        <v>1533</v>
      </c>
      <c r="S2728" s="20">
        <v>30866594</v>
      </c>
      <c r="T2728" s="39"/>
      <c r="U2728" s="20"/>
      <c r="V2728" s="20"/>
      <c r="W2728" s="39"/>
      <c r="X2728" s="20"/>
      <c r="Y2728" s="20"/>
      <c r="Z2728" s="20"/>
      <c r="AA2728" s="39"/>
    </row>
    <row r="2729" spans="2:27" ht="15.75" customHeight="1">
      <c r="B2729" s="39"/>
      <c r="C2729" s="20"/>
      <c r="D2729" s="20"/>
      <c r="E2729" s="39"/>
      <c r="F2729" s="20"/>
      <c r="G2729" s="20"/>
      <c r="H2729" s="20"/>
      <c r="I2729" s="39"/>
      <c r="J2729" s="20"/>
      <c r="K2729" s="20"/>
      <c r="L2729" s="20"/>
      <c r="M2729" s="20"/>
      <c r="N2729" s="39"/>
      <c r="O2729" s="20" t="s">
        <v>488</v>
      </c>
      <c r="P2729" s="20" t="s">
        <v>581</v>
      </c>
      <c r="Q2729" s="20" t="s">
        <v>1136</v>
      </c>
      <c r="R2729" s="20" t="s">
        <v>1139</v>
      </c>
      <c r="S2729" s="20">
        <v>30866917</v>
      </c>
      <c r="T2729" s="39"/>
      <c r="U2729" s="20"/>
      <c r="V2729" s="20"/>
      <c r="W2729" s="39"/>
      <c r="X2729" s="20"/>
      <c r="Y2729" s="20"/>
      <c r="Z2729" s="20"/>
      <c r="AA2729" s="39"/>
    </row>
    <row r="2730" spans="2:27" ht="15.75" customHeight="1">
      <c r="B2730" s="39"/>
      <c r="C2730" s="20"/>
      <c r="D2730" s="20"/>
      <c r="E2730" s="39"/>
      <c r="F2730" s="20"/>
      <c r="G2730" s="20"/>
      <c r="H2730" s="20"/>
      <c r="I2730" s="39"/>
      <c r="J2730" s="20"/>
      <c r="K2730" s="20"/>
      <c r="L2730" s="20"/>
      <c r="M2730" s="20"/>
      <c r="N2730" s="39"/>
      <c r="O2730" s="20" t="s">
        <v>488</v>
      </c>
      <c r="P2730" s="20" t="s">
        <v>581</v>
      </c>
      <c r="Q2730" s="20" t="s">
        <v>1136</v>
      </c>
      <c r="R2730" s="20" t="s">
        <v>2205</v>
      </c>
      <c r="S2730" s="20">
        <v>30866919</v>
      </c>
      <c r="T2730" s="39"/>
      <c r="U2730" s="20"/>
      <c r="V2730" s="20"/>
      <c r="W2730" s="39"/>
      <c r="X2730" s="20"/>
      <c r="Y2730" s="20"/>
      <c r="Z2730" s="20"/>
      <c r="AA2730" s="39"/>
    </row>
    <row r="2731" spans="2:27" ht="15.75" customHeight="1">
      <c r="B2731" s="39"/>
      <c r="C2731" s="20"/>
      <c r="D2731" s="20"/>
      <c r="E2731" s="39"/>
      <c r="F2731" s="20"/>
      <c r="G2731" s="20"/>
      <c r="H2731" s="20"/>
      <c r="I2731" s="39"/>
      <c r="J2731" s="20"/>
      <c r="K2731" s="20"/>
      <c r="L2731" s="20"/>
      <c r="M2731" s="20"/>
      <c r="N2731" s="39"/>
      <c r="O2731" s="20" t="s">
        <v>488</v>
      </c>
      <c r="P2731" s="20" t="s">
        <v>581</v>
      </c>
      <c r="Q2731" s="20" t="s">
        <v>1136</v>
      </c>
      <c r="R2731" s="20" t="s">
        <v>3281</v>
      </c>
      <c r="S2731" s="20">
        <v>30866928</v>
      </c>
      <c r="T2731" s="39"/>
      <c r="U2731" s="20"/>
      <c r="V2731" s="20"/>
      <c r="W2731" s="39"/>
      <c r="X2731" s="20"/>
      <c r="Y2731" s="20"/>
      <c r="Z2731" s="20"/>
      <c r="AA2731" s="39"/>
    </row>
    <row r="2732" spans="2:27" ht="15.75" customHeight="1">
      <c r="B2732" s="39"/>
      <c r="C2732" s="20"/>
      <c r="D2732" s="20"/>
      <c r="E2732" s="39"/>
      <c r="F2732" s="20"/>
      <c r="G2732" s="20"/>
      <c r="H2732" s="20"/>
      <c r="I2732" s="39"/>
      <c r="J2732" s="20"/>
      <c r="K2732" s="20"/>
      <c r="L2732" s="20"/>
      <c r="M2732" s="20"/>
      <c r="N2732" s="39"/>
      <c r="O2732" s="20" t="s">
        <v>488</v>
      </c>
      <c r="P2732" s="20" t="s">
        <v>581</v>
      </c>
      <c r="Q2732" s="20" t="s">
        <v>1136</v>
      </c>
      <c r="R2732" s="20" t="s">
        <v>3282</v>
      </c>
      <c r="S2732" s="20">
        <v>30866938</v>
      </c>
      <c r="T2732" s="39"/>
      <c r="U2732" s="20"/>
      <c r="V2732" s="20"/>
      <c r="W2732" s="39"/>
      <c r="X2732" s="20"/>
      <c r="Y2732" s="20"/>
      <c r="Z2732" s="20"/>
      <c r="AA2732" s="39"/>
    </row>
    <row r="2733" spans="2:27" ht="15.75" customHeight="1">
      <c r="B2733" s="39"/>
      <c r="C2733" s="20"/>
      <c r="D2733" s="20"/>
      <c r="E2733" s="39"/>
      <c r="F2733" s="20"/>
      <c r="G2733" s="20"/>
      <c r="H2733" s="20"/>
      <c r="I2733" s="39"/>
      <c r="J2733" s="20"/>
      <c r="K2733" s="20"/>
      <c r="L2733" s="20"/>
      <c r="M2733" s="20"/>
      <c r="N2733" s="39"/>
      <c r="O2733" s="20" t="s">
        <v>488</v>
      </c>
      <c r="P2733" s="20" t="s">
        <v>581</v>
      </c>
      <c r="Q2733" s="20" t="s">
        <v>1136</v>
      </c>
      <c r="R2733" s="20" t="s">
        <v>3283</v>
      </c>
      <c r="S2733" s="20">
        <v>30866947</v>
      </c>
      <c r="T2733" s="39"/>
      <c r="U2733" s="20"/>
      <c r="V2733" s="20"/>
      <c r="W2733" s="39"/>
      <c r="X2733" s="20"/>
      <c r="Y2733" s="20"/>
      <c r="Z2733" s="20"/>
      <c r="AA2733" s="39"/>
    </row>
    <row r="2734" spans="2:27" ht="15.75" customHeight="1">
      <c r="B2734" s="39"/>
      <c r="C2734" s="20"/>
      <c r="D2734" s="20"/>
      <c r="E2734" s="39"/>
      <c r="F2734" s="20"/>
      <c r="G2734" s="20"/>
      <c r="H2734" s="20"/>
      <c r="I2734" s="39"/>
      <c r="J2734" s="20"/>
      <c r="K2734" s="20"/>
      <c r="L2734" s="20"/>
      <c r="M2734" s="20"/>
      <c r="N2734" s="39"/>
      <c r="O2734" s="20" t="s">
        <v>488</v>
      </c>
      <c r="P2734" s="20" t="s">
        <v>581</v>
      </c>
      <c r="Q2734" s="20" t="s">
        <v>1136</v>
      </c>
      <c r="R2734" s="20" t="s">
        <v>3284</v>
      </c>
      <c r="S2734" s="20">
        <v>30866957</v>
      </c>
      <c r="T2734" s="39"/>
      <c r="U2734" s="20"/>
      <c r="V2734" s="20"/>
      <c r="W2734" s="39"/>
      <c r="X2734" s="20"/>
      <c r="Y2734" s="20"/>
      <c r="Z2734" s="20"/>
      <c r="AA2734" s="39"/>
    </row>
    <row r="2735" spans="2:27" ht="15.75" customHeight="1">
      <c r="B2735" s="39"/>
      <c r="C2735" s="20"/>
      <c r="D2735" s="20"/>
      <c r="E2735" s="39"/>
      <c r="F2735" s="20"/>
      <c r="G2735" s="20"/>
      <c r="H2735" s="20"/>
      <c r="I2735" s="39"/>
      <c r="J2735" s="20"/>
      <c r="K2735" s="20"/>
      <c r="L2735" s="20"/>
      <c r="M2735" s="20"/>
      <c r="N2735" s="39"/>
      <c r="O2735" s="20" t="s">
        <v>488</v>
      </c>
      <c r="P2735" s="20" t="s">
        <v>581</v>
      </c>
      <c r="Q2735" s="20" t="s">
        <v>1136</v>
      </c>
      <c r="R2735" s="20" t="s">
        <v>923</v>
      </c>
      <c r="S2735" s="20">
        <v>30866962</v>
      </c>
      <c r="T2735" s="39"/>
      <c r="U2735" s="20"/>
      <c r="V2735" s="20"/>
      <c r="W2735" s="39"/>
      <c r="X2735" s="20"/>
      <c r="Y2735" s="20"/>
      <c r="Z2735" s="20"/>
      <c r="AA2735" s="39"/>
    </row>
    <row r="2736" spans="2:27" ht="15.75" customHeight="1">
      <c r="B2736" s="39"/>
      <c r="C2736" s="20"/>
      <c r="D2736" s="20"/>
      <c r="E2736" s="39"/>
      <c r="F2736" s="20"/>
      <c r="G2736" s="20"/>
      <c r="H2736" s="20"/>
      <c r="I2736" s="39"/>
      <c r="J2736" s="20"/>
      <c r="K2736" s="20"/>
      <c r="L2736" s="20"/>
      <c r="M2736" s="20"/>
      <c r="N2736" s="39"/>
      <c r="O2736" s="20" t="s">
        <v>488</v>
      </c>
      <c r="P2736" s="20" t="s">
        <v>581</v>
      </c>
      <c r="Q2736" s="20" t="s">
        <v>1136</v>
      </c>
      <c r="R2736" s="20" t="s">
        <v>3285</v>
      </c>
      <c r="S2736" s="20">
        <v>30866966</v>
      </c>
      <c r="T2736" s="39"/>
      <c r="U2736" s="20"/>
      <c r="V2736" s="20"/>
      <c r="W2736" s="39"/>
      <c r="X2736" s="20"/>
      <c r="Y2736" s="20"/>
      <c r="Z2736" s="20"/>
      <c r="AA2736" s="39"/>
    </row>
    <row r="2737" spans="2:27" ht="15.75" customHeight="1">
      <c r="B2737" s="39"/>
      <c r="C2737" s="20"/>
      <c r="D2737" s="20"/>
      <c r="E2737" s="39"/>
      <c r="F2737" s="20"/>
      <c r="G2737" s="20"/>
      <c r="H2737" s="20"/>
      <c r="I2737" s="39"/>
      <c r="J2737" s="20"/>
      <c r="K2737" s="20"/>
      <c r="L2737" s="20"/>
      <c r="M2737" s="20"/>
      <c r="N2737" s="39"/>
      <c r="O2737" s="20" t="s">
        <v>488</v>
      </c>
      <c r="P2737" s="20" t="s">
        <v>581</v>
      </c>
      <c r="Q2737" s="20" t="s">
        <v>1136</v>
      </c>
      <c r="R2737" s="20" t="s">
        <v>3286</v>
      </c>
      <c r="S2737" s="20">
        <v>30866976</v>
      </c>
      <c r="T2737" s="39"/>
      <c r="U2737" s="20"/>
      <c r="V2737" s="20"/>
      <c r="W2737" s="39"/>
      <c r="X2737" s="20"/>
      <c r="Y2737" s="20"/>
      <c r="Z2737" s="20"/>
      <c r="AA2737" s="39"/>
    </row>
    <row r="2738" spans="2:27" ht="15.75" customHeight="1">
      <c r="B2738" s="39"/>
      <c r="C2738" s="20"/>
      <c r="D2738" s="20"/>
      <c r="E2738" s="39"/>
      <c r="F2738" s="20"/>
      <c r="G2738" s="20"/>
      <c r="H2738" s="20"/>
      <c r="I2738" s="39"/>
      <c r="J2738" s="20"/>
      <c r="K2738" s="20"/>
      <c r="L2738" s="20"/>
      <c r="M2738" s="20"/>
      <c r="N2738" s="39"/>
      <c r="O2738" s="20" t="s">
        <v>488</v>
      </c>
      <c r="P2738" s="20" t="s">
        <v>581</v>
      </c>
      <c r="Q2738" s="20" t="s">
        <v>1136</v>
      </c>
      <c r="R2738" s="20" t="s">
        <v>3287</v>
      </c>
      <c r="S2738" s="20">
        <v>30866999</v>
      </c>
      <c r="T2738" s="39"/>
      <c r="U2738" s="20"/>
      <c r="V2738" s="20"/>
      <c r="W2738" s="39"/>
      <c r="X2738" s="20"/>
      <c r="Y2738" s="20"/>
      <c r="Z2738" s="20"/>
      <c r="AA2738" s="39"/>
    </row>
    <row r="2739" spans="2:27" ht="15.75" customHeight="1">
      <c r="B2739" s="39"/>
      <c r="C2739" s="20"/>
      <c r="D2739" s="20"/>
      <c r="E2739" s="39"/>
      <c r="F2739" s="20"/>
      <c r="G2739" s="20"/>
      <c r="H2739" s="20"/>
      <c r="I2739" s="39"/>
      <c r="J2739" s="20"/>
      <c r="K2739" s="20"/>
      <c r="L2739" s="20"/>
      <c r="M2739" s="20"/>
      <c r="N2739" s="39"/>
      <c r="O2739" s="20" t="s">
        <v>488</v>
      </c>
      <c r="P2739" s="20" t="s">
        <v>581</v>
      </c>
      <c r="Q2739" s="20" t="s">
        <v>1136</v>
      </c>
      <c r="R2739" s="20" t="s">
        <v>3288</v>
      </c>
      <c r="S2739" s="20">
        <v>30866985</v>
      </c>
      <c r="T2739" s="39"/>
      <c r="U2739" s="20"/>
      <c r="V2739" s="20"/>
      <c r="W2739" s="39"/>
      <c r="X2739" s="20"/>
      <c r="Y2739" s="20"/>
      <c r="Z2739" s="20"/>
      <c r="AA2739" s="39"/>
    </row>
    <row r="2740" spans="2:27" ht="15.75" customHeight="1">
      <c r="B2740" s="39"/>
      <c r="C2740" s="20"/>
      <c r="D2740" s="20"/>
      <c r="E2740" s="39"/>
      <c r="F2740" s="20"/>
      <c r="G2740" s="20"/>
      <c r="H2740" s="20"/>
      <c r="I2740" s="39"/>
      <c r="J2740" s="20"/>
      <c r="K2740" s="20"/>
      <c r="L2740" s="20"/>
      <c r="M2740" s="20"/>
      <c r="N2740" s="39"/>
      <c r="O2740" s="20" t="s">
        <v>488</v>
      </c>
      <c r="P2740" s="20" t="s">
        <v>581</v>
      </c>
      <c r="Q2740" s="20" t="s">
        <v>1136</v>
      </c>
      <c r="R2740" s="20" t="s">
        <v>3289</v>
      </c>
      <c r="S2740" s="20">
        <v>30866995</v>
      </c>
      <c r="T2740" s="39"/>
      <c r="U2740" s="20"/>
      <c r="V2740" s="20"/>
      <c r="W2740" s="39"/>
      <c r="X2740" s="20"/>
      <c r="Y2740" s="20"/>
      <c r="Z2740" s="20"/>
      <c r="AA2740" s="39"/>
    </row>
    <row r="2741" spans="2:27" ht="15.75" customHeight="1">
      <c r="B2741" s="39"/>
      <c r="C2741" s="20"/>
      <c r="D2741" s="20"/>
      <c r="E2741" s="39"/>
      <c r="F2741" s="20"/>
      <c r="G2741" s="20"/>
      <c r="H2741" s="20"/>
      <c r="I2741" s="39"/>
      <c r="J2741" s="20"/>
      <c r="K2741" s="20"/>
      <c r="L2741" s="20"/>
      <c r="M2741" s="20"/>
      <c r="N2741" s="39"/>
      <c r="O2741" s="20" t="s">
        <v>488</v>
      </c>
      <c r="P2741" s="20" t="s">
        <v>581</v>
      </c>
      <c r="Q2741" s="20" t="s">
        <v>1138</v>
      </c>
      <c r="R2741" s="20" t="s">
        <v>3290</v>
      </c>
      <c r="S2741" s="20">
        <v>30869412</v>
      </c>
      <c r="T2741" s="39"/>
      <c r="U2741" s="20"/>
      <c r="V2741" s="20"/>
      <c r="W2741" s="39"/>
      <c r="X2741" s="20"/>
      <c r="Y2741" s="20"/>
      <c r="Z2741" s="20"/>
      <c r="AA2741" s="39"/>
    </row>
    <row r="2742" spans="2:27" ht="15.75" customHeight="1">
      <c r="B2742" s="39"/>
      <c r="C2742" s="20"/>
      <c r="D2742" s="20"/>
      <c r="E2742" s="39"/>
      <c r="F2742" s="20"/>
      <c r="G2742" s="20"/>
      <c r="H2742" s="20"/>
      <c r="I2742" s="39"/>
      <c r="J2742" s="20"/>
      <c r="K2742" s="20"/>
      <c r="L2742" s="20"/>
      <c r="M2742" s="20"/>
      <c r="N2742" s="39"/>
      <c r="O2742" s="20" t="s">
        <v>488</v>
      </c>
      <c r="P2742" s="20" t="s">
        <v>581</v>
      </c>
      <c r="Q2742" s="20" t="s">
        <v>1138</v>
      </c>
      <c r="R2742" s="20" t="s">
        <v>3291</v>
      </c>
      <c r="S2742" s="20">
        <v>30869421</v>
      </c>
      <c r="T2742" s="39"/>
      <c r="U2742" s="20"/>
      <c r="V2742" s="20"/>
      <c r="W2742" s="39"/>
      <c r="X2742" s="20"/>
      <c r="Y2742" s="20"/>
      <c r="Z2742" s="20"/>
      <c r="AA2742" s="39"/>
    </row>
    <row r="2743" spans="2:27" ht="15.75" customHeight="1">
      <c r="B2743" s="39"/>
      <c r="C2743" s="20"/>
      <c r="D2743" s="20"/>
      <c r="E2743" s="39"/>
      <c r="F2743" s="20"/>
      <c r="G2743" s="20"/>
      <c r="H2743" s="20"/>
      <c r="I2743" s="39"/>
      <c r="J2743" s="20"/>
      <c r="K2743" s="20"/>
      <c r="L2743" s="20"/>
      <c r="M2743" s="20"/>
      <c r="N2743" s="39"/>
      <c r="O2743" s="20" t="s">
        <v>488</v>
      </c>
      <c r="P2743" s="20" t="s">
        <v>581</v>
      </c>
      <c r="Q2743" s="20" t="s">
        <v>1138</v>
      </c>
      <c r="R2743" s="20" t="s">
        <v>3292</v>
      </c>
      <c r="S2743" s="20">
        <v>30869414</v>
      </c>
      <c r="T2743" s="39"/>
      <c r="U2743" s="20"/>
      <c r="V2743" s="20"/>
      <c r="W2743" s="39"/>
      <c r="X2743" s="20"/>
      <c r="Y2743" s="20"/>
      <c r="Z2743" s="20"/>
      <c r="AA2743" s="39"/>
    </row>
    <row r="2744" spans="2:27" ht="15.75" customHeight="1">
      <c r="B2744" s="39"/>
      <c r="C2744" s="20"/>
      <c r="D2744" s="20"/>
      <c r="E2744" s="39"/>
      <c r="F2744" s="20"/>
      <c r="G2744" s="20"/>
      <c r="H2744" s="20"/>
      <c r="I2744" s="39"/>
      <c r="J2744" s="20"/>
      <c r="K2744" s="20"/>
      <c r="L2744" s="20"/>
      <c r="M2744" s="20"/>
      <c r="N2744" s="39"/>
      <c r="O2744" s="20" t="s">
        <v>488</v>
      </c>
      <c r="P2744" s="20" t="s">
        <v>581</v>
      </c>
      <c r="Q2744" s="20" t="s">
        <v>1138</v>
      </c>
      <c r="R2744" s="20" t="s">
        <v>2323</v>
      </c>
      <c r="S2744" s="20">
        <v>30869429</v>
      </c>
      <c r="T2744" s="39"/>
      <c r="U2744" s="20"/>
      <c r="V2744" s="20"/>
      <c r="W2744" s="39"/>
      <c r="X2744" s="20"/>
      <c r="Y2744" s="20"/>
      <c r="Z2744" s="20"/>
      <c r="AA2744" s="39"/>
    </row>
    <row r="2745" spans="2:27" ht="15.75" customHeight="1">
      <c r="B2745" s="39"/>
      <c r="C2745" s="20"/>
      <c r="D2745" s="20"/>
      <c r="E2745" s="39"/>
      <c r="F2745" s="20"/>
      <c r="G2745" s="20"/>
      <c r="H2745" s="20"/>
      <c r="I2745" s="39"/>
      <c r="J2745" s="20"/>
      <c r="K2745" s="20"/>
      <c r="L2745" s="20"/>
      <c r="M2745" s="20"/>
      <c r="N2745" s="39"/>
      <c r="O2745" s="20" t="s">
        <v>488</v>
      </c>
      <c r="P2745" s="20" t="s">
        <v>581</v>
      </c>
      <c r="Q2745" s="20" t="s">
        <v>1138</v>
      </c>
      <c r="R2745" s="20" t="s">
        <v>3130</v>
      </c>
      <c r="S2745" s="20">
        <v>30869443</v>
      </c>
      <c r="T2745" s="39"/>
      <c r="U2745" s="20"/>
      <c r="V2745" s="20"/>
      <c r="W2745" s="39"/>
      <c r="X2745" s="20"/>
      <c r="Y2745" s="20"/>
      <c r="Z2745" s="20"/>
      <c r="AA2745" s="39"/>
    </row>
    <row r="2746" spans="2:27" ht="15.75" customHeight="1">
      <c r="B2746" s="39"/>
      <c r="C2746" s="20"/>
      <c r="D2746" s="20"/>
      <c r="E2746" s="39"/>
      <c r="F2746" s="20"/>
      <c r="G2746" s="20"/>
      <c r="H2746" s="20"/>
      <c r="I2746" s="39"/>
      <c r="J2746" s="20"/>
      <c r="K2746" s="20"/>
      <c r="L2746" s="20"/>
      <c r="M2746" s="20"/>
      <c r="N2746" s="39"/>
      <c r="O2746" s="20" t="s">
        <v>488</v>
      </c>
      <c r="P2746" s="20" t="s">
        <v>581</v>
      </c>
      <c r="Q2746" s="20" t="s">
        <v>1138</v>
      </c>
      <c r="R2746" s="20" t="s">
        <v>3293</v>
      </c>
      <c r="S2746" s="20">
        <v>30869451</v>
      </c>
      <c r="T2746" s="39"/>
      <c r="U2746" s="20"/>
      <c r="V2746" s="20"/>
      <c r="W2746" s="39"/>
      <c r="X2746" s="20"/>
      <c r="Y2746" s="20"/>
      <c r="Z2746" s="20"/>
      <c r="AA2746" s="39"/>
    </row>
    <row r="2747" spans="2:27" ht="15.75" customHeight="1">
      <c r="B2747" s="39"/>
      <c r="C2747" s="20"/>
      <c r="D2747" s="20"/>
      <c r="E2747" s="39"/>
      <c r="F2747" s="20"/>
      <c r="G2747" s="20"/>
      <c r="H2747" s="20"/>
      <c r="I2747" s="39"/>
      <c r="J2747" s="20"/>
      <c r="K2747" s="20"/>
      <c r="L2747" s="20"/>
      <c r="M2747" s="20"/>
      <c r="N2747" s="39"/>
      <c r="O2747" s="20" t="s">
        <v>488</v>
      </c>
      <c r="P2747" s="20" t="s">
        <v>581</v>
      </c>
      <c r="Q2747" s="20" t="s">
        <v>1138</v>
      </c>
      <c r="R2747" s="20" t="s">
        <v>3294</v>
      </c>
      <c r="S2747" s="20">
        <v>30869458</v>
      </c>
      <c r="T2747" s="39"/>
      <c r="U2747" s="20"/>
      <c r="V2747" s="20"/>
      <c r="W2747" s="39"/>
      <c r="X2747" s="20"/>
      <c r="Y2747" s="20"/>
      <c r="Z2747" s="20"/>
      <c r="AA2747" s="39"/>
    </row>
    <row r="2748" spans="2:27" ht="15.75" customHeight="1">
      <c r="B2748" s="39"/>
      <c r="C2748" s="20"/>
      <c r="D2748" s="20"/>
      <c r="E2748" s="39"/>
      <c r="F2748" s="20"/>
      <c r="G2748" s="20"/>
      <c r="H2748" s="20"/>
      <c r="I2748" s="39"/>
      <c r="J2748" s="20"/>
      <c r="K2748" s="20"/>
      <c r="L2748" s="20"/>
      <c r="M2748" s="20"/>
      <c r="N2748" s="39"/>
      <c r="O2748" s="20" t="s">
        <v>488</v>
      </c>
      <c r="P2748" s="20" t="s">
        <v>581</v>
      </c>
      <c r="Q2748" s="20" t="s">
        <v>1138</v>
      </c>
      <c r="R2748" s="20" t="s">
        <v>3295</v>
      </c>
      <c r="S2748" s="20">
        <v>30869465</v>
      </c>
      <c r="T2748" s="39"/>
      <c r="U2748" s="20"/>
      <c r="V2748" s="20"/>
      <c r="W2748" s="39"/>
      <c r="X2748" s="20"/>
      <c r="Y2748" s="20"/>
      <c r="Z2748" s="20"/>
      <c r="AA2748" s="39"/>
    </row>
    <row r="2749" spans="2:27" ht="15.75" customHeight="1">
      <c r="B2749" s="39"/>
      <c r="C2749" s="20"/>
      <c r="D2749" s="20"/>
      <c r="E2749" s="39"/>
      <c r="F2749" s="20"/>
      <c r="G2749" s="20"/>
      <c r="H2749" s="20"/>
      <c r="I2749" s="39"/>
      <c r="J2749" s="20"/>
      <c r="K2749" s="20"/>
      <c r="L2749" s="20"/>
      <c r="M2749" s="20"/>
      <c r="N2749" s="39"/>
      <c r="O2749" s="20" t="s">
        <v>488</v>
      </c>
      <c r="P2749" s="20" t="s">
        <v>581</v>
      </c>
      <c r="Q2749" s="20" t="s">
        <v>1138</v>
      </c>
      <c r="R2749" s="20" t="s">
        <v>3296</v>
      </c>
      <c r="S2749" s="20">
        <v>30869473</v>
      </c>
      <c r="T2749" s="39"/>
      <c r="U2749" s="20"/>
      <c r="V2749" s="20"/>
      <c r="W2749" s="39"/>
      <c r="X2749" s="20"/>
      <c r="Y2749" s="20"/>
      <c r="Z2749" s="20"/>
      <c r="AA2749" s="39"/>
    </row>
    <row r="2750" spans="2:27" ht="15.75" customHeight="1">
      <c r="B2750" s="39"/>
      <c r="C2750" s="20"/>
      <c r="D2750" s="20"/>
      <c r="E2750" s="39"/>
      <c r="F2750" s="20"/>
      <c r="G2750" s="20"/>
      <c r="H2750" s="20"/>
      <c r="I2750" s="39"/>
      <c r="J2750" s="20"/>
      <c r="K2750" s="20"/>
      <c r="L2750" s="20"/>
      <c r="M2750" s="20"/>
      <c r="N2750" s="39"/>
      <c r="O2750" s="20" t="s">
        <v>488</v>
      </c>
      <c r="P2750" s="20" t="s">
        <v>581</v>
      </c>
      <c r="Q2750" s="20" t="s">
        <v>1138</v>
      </c>
      <c r="R2750" s="20" t="s">
        <v>3297</v>
      </c>
      <c r="S2750" s="20">
        <v>30869480</v>
      </c>
      <c r="T2750" s="39"/>
      <c r="U2750" s="20"/>
      <c r="V2750" s="20"/>
      <c r="W2750" s="39"/>
      <c r="X2750" s="20"/>
      <c r="Y2750" s="20"/>
      <c r="Z2750" s="20"/>
      <c r="AA2750" s="39"/>
    </row>
    <row r="2751" spans="2:27" ht="15.75" customHeight="1">
      <c r="B2751" s="39"/>
      <c r="C2751" s="20"/>
      <c r="D2751" s="20"/>
      <c r="E2751" s="39"/>
      <c r="F2751" s="20"/>
      <c r="G2751" s="20"/>
      <c r="H2751" s="20"/>
      <c r="I2751" s="39"/>
      <c r="J2751" s="20"/>
      <c r="K2751" s="20"/>
      <c r="L2751" s="20"/>
      <c r="M2751" s="20"/>
      <c r="N2751" s="39"/>
      <c r="O2751" s="20" t="s">
        <v>488</v>
      </c>
      <c r="P2751" s="20" t="s">
        <v>581</v>
      </c>
      <c r="Q2751" s="20" t="s">
        <v>1138</v>
      </c>
      <c r="R2751" s="20" t="s">
        <v>3298</v>
      </c>
      <c r="S2751" s="20">
        <v>30869487</v>
      </c>
      <c r="T2751" s="39"/>
      <c r="U2751" s="20"/>
      <c r="V2751" s="20"/>
      <c r="W2751" s="39"/>
      <c r="X2751" s="20"/>
      <c r="Y2751" s="20"/>
      <c r="Z2751" s="20"/>
      <c r="AA2751" s="39"/>
    </row>
    <row r="2752" spans="2:27" ht="15.75" customHeight="1">
      <c r="B2752" s="39"/>
      <c r="C2752" s="20"/>
      <c r="D2752" s="20"/>
      <c r="E2752" s="39"/>
      <c r="F2752" s="20"/>
      <c r="G2752" s="20"/>
      <c r="H2752" s="20"/>
      <c r="I2752" s="39"/>
      <c r="J2752" s="20"/>
      <c r="K2752" s="20"/>
      <c r="L2752" s="20"/>
      <c r="M2752" s="20"/>
      <c r="N2752" s="39"/>
      <c r="O2752" s="20" t="s">
        <v>488</v>
      </c>
      <c r="P2752" s="20" t="s">
        <v>581</v>
      </c>
      <c r="Q2752" s="20" t="s">
        <v>1138</v>
      </c>
      <c r="R2752" s="20" t="s">
        <v>1138</v>
      </c>
      <c r="S2752" s="20">
        <v>30869494</v>
      </c>
      <c r="T2752" s="39"/>
      <c r="U2752" s="20"/>
      <c r="V2752" s="20"/>
      <c r="W2752" s="39"/>
      <c r="X2752" s="20"/>
      <c r="Y2752" s="20"/>
      <c r="Z2752" s="20"/>
      <c r="AA2752" s="39"/>
    </row>
    <row r="2753" spans="2:27" ht="15.75" customHeight="1">
      <c r="B2753" s="39"/>
      <c r="C2753" s="20"/>
      <c r="D2753" s="20"/>
      <c r="E2753" s="39"/>
      <c r="F2753" s="20"/>
      <c r="G2753" s="20"/>
      <c r="H2753" s="20"/>
      <c r="I2753" s="39"/>
      <c r="J2753" s="20"/>
      <c r="K2753" s="20"/>
      <c r="L2753" s="20"/>
      <c r="M2753" s="20"/>
      <c r="N2753" s="39"/>
      <c r="O2753" s="20" t="s">
        <v>488</v>
      </c>
      <c r="P2753" s="20" t="s">
        <v>581</v>
      </c>
      <c r="Q2753" s="20" t="s">
        <v>1138</v>
      </c>
      <c r="R2753" s="20" t="s">
        <v>3299</v>
      </c>
      <c r="S2753" s="20">
        <v>30869499</v>
      </c>
      <c r="T2753" s="39"/>
      <c r="U2753" s="20"/>
      <c r="V2753" s="20"/>
      <c r="W2753" s="39"/>
      <c r="X2753" s="20"/>
      <c r="Y2753" s="20"/>
      <c r="Z2753" s="20"/>
      <c r="AA2753" s="39"/>
    </row>
    <row r="2754" spans="2:27" ht="15.75" customHeight="1">
      <c r="B2754" s="39"/>
      <c r="C2754" s="20"/>
      <c r="D2754" s="20"/>
      <c r="E2754" s="39"/>
      <c r="F2754" s="20"/>
      <c r="G2754" s="20"/>
      <c r="H2754" s="20"/>
      <c r="I2754" s="39"/>
      <c r="J2754" s="20"/>
      <c r="K2754" s="20"/>
      <c r="L2754" s="20"/>
      <c r="M2754" s="20"/>
      <c r="N2754" s="39"/>
      <c r="O2754" s="20" t="s">
        <v>488</v>
      </c>
      <c r="P2754" s="20" t="s">
        <v>630</v>
      </c>
      <c r="Q2754" s="20" t="s">
        <v>1140</v>
      </c>
      <c r="R2754" s="20" t="s">
        <v>3300</v>
      </c>
      <c r="S2754" s="20">
        <v>30893712</v>
      </c>
      <c r="T2754" s="39"/>
      <c r="U2754" s="20"/>
      <c r="V2754" s="20"/>
      <c r="W2754" s="39"/>
      <c r="X2754" s="20"/>
      <c r="Y2754" s="20"/>
      <c r="Z2754" s="20"/>
      <c r="AA2754" s="39"/>
    </row>
    <row r="2755" spans="2:27" ht="15.75" customHeight="1">
      <c r="B2755" s="39"/>
      <c r="C2755" s="20"/>
      <c r="D2755" s="20"/>
      <c r="E2755" s="39"/>
      <c r="F2755" s="20"/>
      <c r="G2755" s="20"/>
      <c r="H2755" s="20"/>
      <c r="I2755" s="39"/>
      <c r="J2755" s="20"/>
      <c r="K2755" s="20"/>
      <c r="L2755" s="20"/>
      <c r="M2755" s="20"/>
      <c r="N2755" s="39"/>
      <c r="O2755" s="20" t="s">
        <v>488</v>
      </c>
      <c r="P2755" s="20" t="s">
        <v>630</v>
      </c>
      <c r="Q2755" s="20" t="s">
        <v>1140</v>
      </c>
      <c r="R2755" s="20" t="s">
        <v>1067</v>
      </c>
      <c r="S2755" s="20">
        <v>30893715</v>
      </c>
      <c r="T2755" s="39"/>
      <c r="U2755" s="20"/>
      <c r="V2755" s="20"/>
      <c r="W2755" s="39"/>
      <c r="X2755" s="20"/>
      <c r="Y2755" s="20"/>
      <c r="Z2755" s="20"/>
      <c r="AA2755" s="39"/>
    </row>
    <row r="2756" spans="2:27" ht="15.75" customHeight="1">
      <c r="B2756" s="39"/>
      <c r="C2756" s="20"/>
      <c r="D2756" s="20"/>
      <c r="E2756" s="39"/>
      <c r="F2756" s="20"/>
      <c r="G2756" s="20"/>
      <c r="H2756" s="20"/>
      <c r="I2756" s="39"/>
      <c r="J2756" s="20"/>
      <c r="K2756" s="20"/>
      <c r="L2756" s="20"/>
      <c r="M2756" s="20"/>
      <c r="N2756" s="39"/>
      <c r="O2756" s="20" t="s">
        <v>488</v>
      </c>
      <c r="P2756" s="20" t="s">
        <v>630</v>
      </c>
      <c r="Q2756" s="20" t="s">
        <v>1140</v>
      </c>
      <c r="R2756" s="20" t="s">
        <v>3301</v>
      </c>
      <c r="S2756" s="20">
        <v>30893717</v>
      </c>
      <c r="T2756" s="39"/>
      <c r="U2756" s="20"/>
      <c r="V2756" s="20"/>
      <c r="W2756" s="39"/>
      <c r="X2756" s="20"/>
      <c r="Y2756" s="20"/>
      <c r="Z2756" s="20"/>
      <c r="AA2756" s="39"/>
    </row>
    <row r="2757" spans="2:27" ht="15.75" customHeight="1">
      <c r="B2757" s="39"/>
      <c r="C2757" s="20"/>
      <c r="D2757" s="20"/>
      <c r="E2757" s="39"/>
      <c r="F2757" s="20"/>
      <c r="G2757" s="20"/>
      <c r="H2757" s="20"/>
      <c r="I2757" s="39"/>
      <c r="J2757" s="20"/>
      <c r="K2757" s="20"/>
      <c r="L2757" s="20"/>
      <c r="M2757" s="20"/>
      <c r="N2757" s="39"/>
      <c r="O2757" s="20" t="s">
        <v>488</v>
      </c>
      <c r="P2757" s="20" t="s">
        <v>630</v>
      </c>
      <c r="Q2757" s="20" t="s">
        <v>1140</v>
      </c>
      <c r="R2757" s="20" t="s">
        <v>1140</v>
      </c>
      <c r="S2757" s="20">
        <v>30893725</v>
      </c>
      <c r="T2757" s="39"/>
      <c r="U2757" s="20"/>
      <c r="V2757" s="20"/>
      <c r="W2757" s="39"/>
      <c r="X2757" s="20"/>
      <c r="Y2757" s="20"/>
      <c r="Z2757" s="20"/>
      <c r="AA2757" s="39"/>
    </row>
    <row r="2758" spans="2:27" ht="15.75" customHeight="1">
      <c r="B2758" s="39"/>
      <c r="C2758" s="20"/>
      <c r="D2758" s="20"/>
      <c r="E2758" s="39"/>
      <c r="F2758" s="20"/>
      <c r="G2758" s="20"/>
      <c r="H2758" s="20"/>
      <c r="I2758" s="39"/>
      <c r="J2758" s="20"/>
      <c r="K2758" s="20"/>
      <c r="L2758" s="20"/>
      <c r="M2758" s="20"/>
      <c r="N2758" s="39"/>
      <c r="O2758" s="20" t="s">
        <v>488</v>
      </c>
      <c r="P2758" s="20" t="s">
        <v>630</v>
      </c>
      <c r="Q2758" s="20" t="s">
        <v>1140</v>
      </c>
      <c r="R2758" s="20" t="s">
        <v>3302</v>
      </c>
      <c r="S2758" s="20">
        <v>30893743</v>
      </c>
      <c r="T2758" s="39"/>
      <c r="U2758" s="20"/>
      <c r="V2758" s="20"/>
      <c r="W2758" s="39"/>
      <c r="X2758" s="20"/>
      <c r="Y2758" s="20"/>
      <c r="Z2758" s="20"/>
      <c r="AA2758" s="39"/>
    </row>
    <row r="2759" spans="2:27" ht="15.75" customHeight="1">
      <c r="B2759" s="39"/>
      <c r="C2759" s="20"/>
      <c r="D2759" s="20"/>
      <c r="E2759" s="39"/>
      <c r="F2759" s="20"/>
      <c r="G2759" s="20"/>
      <c r="H2759" s="20"/>
      <c r="I2759" s="39"/>
      <c r="J2759" s="20"/>
      <c r="K2759" s="20"/>
      <c r="L2759" s="20"/>
      <c r="M2759" s="20"/>
      <c r="N2759" s="39"/>
      <c r="O2759" s="20" t="s">
        <v>488</v>
      </c>
      <c r="P2759" s="20" t="s">
        <v>630</v>
      </c>
      <c r="Q2759" s="20" t="s">
        <v>1140</v>
      </c>
      <c r="R2759" s="20" t="s">
        <v>3303</v>
      </c>
      <c r="S2759" s="20">
        <v>30893750</v>
      </c>
      <c r="T2759" s="39"/>
      <c r="U2759" s="20"/>
      <c r="V2759" s="20"/>
      <c r="W2759" s="39"/>
      <c r="X2759" s="20"/>
      <c r="Y2759" s="20"/>
      <c r="Z2759" s="20"/>
      <c r="AA2759" s="39"/>
    </row>
    <row r="2760" spans="2:27" ht="15.75" customHeight="1">
      <c r="B2760" s="39"/>
      <c r="C2760" s="20"/>
      <c r="D2760" s="20"/>
      <c r="E2760" s="39"/>
      <c r="F2760" s="20"/>
      <c r="G2760" s="20"/>
      <c r="H2760" s="20"/>
      <c r="I2760" s="39"/>
      <c r="J2760" s="20"/>
      <c r="K2760" s="20"/>
      <c r="L2760" s="20"/>
      <c r="M2760" s="20"/>
      <c r="N2760" s="39"/>
      <c r="O2760" s="20" t="s">
        <v>488</v>
      </c>
      <c r="P2760" s="20" t="s">
        <v>630</v>
      </c>
      <c r="Q2760" s="20" t="s">
        <v>1140</v>
      </c>
      <c r="R2760" s="20" t="s">
        <v>3304</v>
      </c>
      <c r="S2760" s="20">
        <v>30893760</v>
      </c>
      <c r="T2760" s="39"/>
      <c r="U2760" s="20"/>
      <c r="V2760" s="20"/>
      <c r="W2760" s="39"/>
      <c r="X2760" s="20"/>
      <c r="Y2760" s="20"/>
      <c r="Z2760" s="20"/>
      <c r="AA2760" s="39"/>
    </row>
    <row r="2761" spans="2:27" ht="15.75" customHeight="1">
      <c r="B2761" s="39"/>
      <c r="C2761" s="20"/>
      <c r="D2761" s="20"/>
      <c r="E2761" s="39"/>
      <c r="F2761" s="20"/>
      <c r="G2761" s="20"/>
      <c r="H2761" s="20"/>
      <c r="I2761" s="39"/>
      <c r="J2761" s="20"/>
      <c r="K2761" s="20"/>
      <c r="L2761" s="20"/>
      <c r="M2761" s="20"/>
      <c r="N2761" s="39"/>
      <c r="O2761" s="20" t="s">
        <v>488</v>
      </c>
      <c r="P2761" s="20" t="s">
        <v>630</v>
      </c>
      <c r="Q2761" s="20" t="s">
        <v>1142</v>
      </c>
      <c r="R2761" s="20" t="s">
        <v>3305</v>
      </c>
      <c r="S2761" s="20">
        <v>30896717</v>
      </c>
      <c r="T2761" s="39"/>
      <c r="U2761" s="20"/>
      <c r="V2761" s="20"/>
      <c r="W2761" s="39"/>
      <c r="X2761" s="20"/>
      <c r="Y2761" s="20"/>
      <c r="Z2761" s="20"/>
      <c r="AA2761" s="39"/>
    </row>
    <row r="2762" spans="2:27" ht="15.75" customHeight="1">
      <c r="B2762" s="39"/>
      <c r="C2762" s="20"/>
      <c r="D2762" s="20"/>
      <c r="E2762" s="39"/>
      <c r="F2762" s="20"/>
      <c r="G2762" s="20"/>
      <c r="H2762" s="20"/>
      <c r="I2762" s="39"/>
      <c r="J2762" s="20"/>
      <c r="K2762" s="20"/>
      <c r="L2762" s="20"/>
      <c r="M2762" s="20"/>
      <c r="N2762" s="39"/>
      <c r="O2762" s="20" t="s">
        <v>488</v>
      </c>
      <c r="P2762" s="20" t="s">
        <v>630</v>
      </c>
      <c r="Q2762" s="20" t="s">
        <v>1142</v>
      </c>
      <c r="R2762" s="20" t="s">
        <v>3306</v>
      </c>
      <c r="S2762" s="20">
        <v>30896719</v>
      </c>
      <c r="T2762" s="39"/>
      <c r="U2762" s="20"/>
      <c r="V2762" s="20"/>
      <c r="W2762" s="39"/>
      <c r="X2762" s="20"/>
      <c r="Y2762" s="20"/>
      <c r="Z2762" s="20"/>
      <c r="AA2762" s="39"/>
    </row>
    <row r="2763" spans="2:27" ht="15.75" customHeight="1">
      <c r="B2763" s="39"/>
      <c r="C2763" s="20"/>
      <c r="D2763" s="20"/>
      <c r="E2763" s="39"/>
      <c r="F2763" s="20"/>
      <c r="G2763" s="20"/>
      <c r="H2763" s="20"/>
      <c r="I2763" s="39"/>
      <c r="J2763" s="20"/>
      <c r="K2763" s="20"/>
      <c r="L2763" s="20"/>
      <c r="M2763" s="20"/>
      <c r="N2763" s="39"/>
      <c r="O2763" s="20" t="s">
        <v>488</v>
      </c>
      <c r="P2763" s="20" t="s">
        <v>630</v>
      </c>
      <c r="Q2763" s="20" t="s">
        <v>1142</v>
      </c>
      <c r="R2763" s="20" t="s">
        <v>3307</v>
      </c>
      <c r="S2763" s="20">
        <v>30896728</v>
      </c>
      <c r="T2763" s="39"/>
      <c r="U2763" s="20"/>
      <c r="V2763" s="20"/>
      <c r="W2763" s="39"/>
      <c r="X2763" s="20"/>
      <c r="Y2763" s="20"/>
      <c r="Z2763" s="20"/>
      <c r="AA2763" s="39"/>
    </row>
    <row r="2764" spans="2:27" ht="15.75" customHeight="1">
      <c r="B2764" s="39"/>
      <c r="C2764" s="20"/>
      <c r="D2764" s="20"/>
      <c r="E2764" s="39"/>
      <c r="F2764" s="20"/>
      <c r="G2764" s="20"/>
      <c r="H2764" s="20"/>
      <c r="I2764" s="39"/>
      <c r="J2764" s="20"/>
      <c r="K2764" s="20"/>
      <c r="L2764" s="20"/>
      <c r="M2764" s="20"/>
      <c r="N2764" s="39"/>
      <c r="O2764" s="20" t="s">
        <v>488</v>
      </c>
      <c r="P2764" s="20" t="s">
        <v>630</v>
      </c>
      <c r="Q2764" s="20" t="s">
        <v>1142</v>
      </c>
      <c r="R2764" s="20" t="s">
        <v>3308</v>
      </c>
      <c r="S2764" s="20">
        <v>30896738</v>
      </c>
      <c r="T2764" s="39"/>
      <c r="U2764" s="20"/>
      <c r="V2764" s="20"/>
      <c r="W2764" s="39"/>
      <c r="X2764" s="20"/>
      <c r="Y2764" s="20"/>
      <c r="Z2764" s="20"/>
      <c r="AA2764" s="39"/>
    </row>
    <row r="2765" spans="2:27" ht="15.75" customHeight="1">
      <c r="B2765" s="39"/>
      <c r="C2765" s="20"/>
      <c r="D2765" s="20"/>
      <c r="E2765" s="39"/>
      <c r="F2765" s="20"/>
      <c r="G2765" s="20"/>
      <c r="H2765" s="20"/>
      <c r="I2765" s="39"/>
      <c r="J2765" s="20"/>
      <c r="K2765" s="20"/>
      <c r="L2765" s="20"/>
      <c r="M2765" s="20"/>
      <c r="N2765" s="39"/>
      <c r="O2765" s="20" t="s">
        <v>488</v>
      </c>
      <c r="P2765" s="20" t="s">
        <v>630</v>
      </c>
      <c r="Q2765" s="20" t="s">
        <v>1142</v>
      </c>
      <c r="R2765" s="20" t="s">
        <v>3309</v>
      </c>
      <c r="S2765" s="20">
        <v>30896747</v>
      </c>
      <c r="T2765" s="39"/>
      <c r="U2765" s="20"/>
      <c r="V2765" s="20"/>
      <c r="W2765" s="39"/>
      <c r="X2765" s="20"/>
      <c r="Y2765" s="20"/>
      <c r="Z2765" s="20"/>
      <c r="AA2765" s="39"/>
    </row>
    <row r="2766" spans="2:27" ht="15.75" customHeight="1">
      <c r="B2766" s="39"/>
      <c r="C2766" s="20"/>
      <c r="D2766" s="20"/>
      <c r="E2766" s="39"/>
      <c r="F2766" s="20"/>
      <c r="G2766" s="20"/>
      <c r="H2766" s="20"/>
      <c r="I2766" s="39"/>
      <c r="J2766" s="20"/>
      <c r="K2766" s="20"/>
      <c r="L2766" s="20"/>
      <c r="M2766" s="20"/>
      <c r="N2766" s="39"/>
      <c r="O2766" s="20" t="s">
        <v>488</v>
      </c>
      <c r="P2766" s="20" t="s">
        <v>630</v>
      </c>
      <c r="Q2766" s="20" t="s">
        <v>1142</v>
      </c>
      <c r="R2766" s="20" t="s">
        <v>1142</v>
      </c>
      <c r="S2766" s="20">
        <v>30896757</v>
      </c>
      <c r="T2766" s="39"/>
      <c r="U2766" s="20"/>
      <c r="V2766" s="20"/>
      <c r="W2766" s="39"/>
      <c r="X2766" s="20"/>
      <c r="Y2766" s="20"/>
      <c r="Z2766" s="20"/>
      <c r="AA2766" s="39"/>
    </row>
    <row r="2767" spans="2:27" ht="15.75" customHeight="1">
      <c r="B2767" s="39"/>
      <c r="C2767" s="20"/>
      <c r="D2767" s="20"/>
      <c r="E2767" s="39"/>
      <c r="F2767" s="20"/>
      <c r="G2767" s="20"/>
      <c r="H2767" s="20"/>
      <c r="I2767" s="39"/>
      <c r="J2767" s="20"/>
      <c r="K2767" s="20"/>
      <c r="L2767" s="20"/>
      <c r="M2767" s="20"/>
      <c r="N2767" s="39"/>
      <c r="O2767" s="20" t="s">
        <v>488</v>
      </c>
      <c r="P2767" s="20" t="s">
        <v>630</v>
      </c>
      <c r="Q2767" s="20" t="s">
        <v>1142</v>
      </c>
      <c r="R2767" s="20" t="s">
        <v>3310</v>
      </c>
      <c r="S2767" s="20">
        <v>30896799</v>
      </c>
      <c r="T2767" s="39"/>
      <c r="U2767" s="20"/>
      <c r="V2767" s="20"/>
      <c r="W2767" s="39"/>
      <c r="X2767" s="20"/>
      <c r="Y2767" s="20"/>
      <c r="Z2767" s="20"/>
      <c r="AA2767" s="39"/>
    </row>
    <row r="2768" spans="2:27" ht="15.75" customHeight="1">
      <c r="B2768" s="39"/>
      <c r="C2768" s="20"/>
      <c r="D2768" s="20"/>
      <c r="E2768" s="39"/>
      <c r="F2768" s="20"/>
      <c r="G2768" s="20"/>
      <c r="H2768" s="20"/>
      <c r="I2768" s="39"/>
      <c r="J2768" s="20"/>
      <c r="K2768" s="20"/>
      <c r="L2768" s="20"/>
      <c r="M2768" s="20"/>
      <c r="N2768" s="39"/>
      <c r="O2768" s="20" t="s">
        <v>488</v>
      </c>
      <c r="P2768" s="20" t="s">
        <v>630</v>
      </c>
      <c r="Q2768" s="20" t="s">
        <v>1142</v>
      </c>
      <c r="R2768" s="20" t="s">
        <v>3311</v>
      </c>
      <c r="S2768" s="20">
        <v>30896766</v>
      </c>
      <c r="T2768" s="39"/>
      <c r="U2768" s="20"/>
      <c r="V2768" s="20"/>
      <c r="W2768" s="39"/>
      <c r="X2768" s="20"/>
      <c r="Y2768" s="20"/>
      <c r="Z2768" s="20"/>
      <c r="AA2768" s="39"/>
    </row>
    <row r="2769" spans="2:27" ht="15.75" customHeight="1">
      <c r="B2769" s="39"/>
      <c r="C2769" s="20"/>
      <c r="D2769" s="20"/>
      <c r="E2769" s="39"/>
      <c r="F2769" s="20"/>
      <c r="G2769" s="20"/>
      <c r="H2769" s="20"/>
      <c r="I2769" s="39"/>
      <c r="J2769" s="20"/>
      <c r="K2769" s="20"/>
      <c r="L2769" s="20"/>
      <c r="M2769" s="20"/>
      <c r="N2769" s="39"/>
      <c r="O2769" s="20" t="s">
        <v>488</v>
      </c>
      <c r="P2769" s="20" t="s">
        <v>630</v>
      </c>
      <c r="Q2769" s="20" t="s">
        <v>1142</v>
      </c>
      <c r="R2769" s="20" t="s">
        <v>3312</v>
      </c>
      <c r="S2769" s="20">
        <v>30896776</v>
      </c>
      <c r="T2769" s="39"/>
      <c r="U2769" s="20"/>
      <c r="V2769" s="20"/>
      <c r="W2769" s="39"/>
      <c r="X2769" s="20"/>
      <c r="Y2769" s="20"/>
      <c r="Z2769" s="20"/>
      <c r="AA2769" s="39"/>
    </row>
    <row r="2770" spans="2:27" ht="15.75" customHeight="1">
      <c r="B2770" s="39"/>
      <c r="C2770" s="20"/>
      <c r="D2770" s="20"/>
      <c r="E2770" s="39"/>
      <c r="F2770" s="20"/>
      <c r="G2770" s="20"/>
      <c r="H2770" s="20"/>
      <c r="I2770" s="39"/>
      <c r="J2770" s="20"/>
      <c r="K2770" s="20"/>
      <c r="L2770" s="20"/>
      <c r="M2770" s="20"/>
      <c r="N2770" s="39"/>
      <c r="O2770" s="20" t="s">
        <v>488</v>
      </c>
      <c r="P2770" s="20" t="s">
        <v>630</v>
      </c>
      <c r="Q2770" s="20" t="s">
        <v>1142</v>
      </c>
      <c r="R2770" s="20" t="s">
        <v>3313</v>
      </c>
      <c r="S2770" s="20">
        <v>30896785</v>
      </c>
      <c r="T2770" s="39"/>
      <c r="U2770" s="20"/>
      <c r="V2770" s="20"/>
      <c r="W2770" s="39"/>
      <c r="X2770" s="20"/>
      <c r="Y2770" s="20"/>
      <c r="Z2770" s="20"/>
      <c r="AA2770" s="39"/>
    </row>
    <row r="2771" spans="2:27" ht="15.75" customHeight="1">
      <c r="B2771" s="39"/>
      <c r="C2771" s="20"/>
      <c r="D2771" s="20"/>
      <c r="E2771" s="39"/>
      <c r="F2771" s="20"/>
      <c r="G2771" s="20"/>
      <c r="H2771" s="20"/>
      <c r="I2771" s="39"/>
      <c r="J2771" s="20"/>
      <c r="K2771" s="20"/>
      <c r="L2771" s="20"/>
      <c r="M2771" s="20"/>
      <c r="N2771" s="39"/>
      <c r="O2771" s="20" t="s">
        <v>488</v>
      </c>
      <c r="P2771" s="20" t="s">
        <v>630</v>
      </c>
      <c r="Q2771" s="20" t="s">
        <v>1144</v>
      </c>
      <c r="R2771" s="20" t="s">
        <v>2922</v>
      </c>
      <c r="S2771" s="20">
        <v>30897030</v>
      </c>
      <c r="T2771" s="39"/>
      <c r="U2771" s="20"/>
      <c r="V2771" s="20"/>
      <c r="W2771" s="39"/>
      <c r="X2771" s="20"/>
      <c r="Y2771" s="20"/>
      <c r="Z2771" s="20"/>
      <c r="AA2771" s="39"/>
    </row>
    <row r="2772" spans="2:27" ht="15.75" customHeight="1">
      <c r="B2772" s="39"/>
      <c r="C2772" s="20"/>
      <c r="D2772" s="20"/>
      <c r="E2772" s="39"/>
      <c r="F2772" s="20"/>
      <c r="G2772" s="20"/>
      <c r="H2772" s="20"/>
      <c r="I2772" s="39"/>
      <c r="J2772" s="20"/>
      <c r="K2772" s="20"/>
      <c r="L2772" s="20"/>
      <c r="M2772" s="20"/>
      <c r="N2772" s="39"/>
      <c r="O2772" s="20" t="s">
        <v>488</v>
      </c>
      <c r="P2772" s="20" t="s">
        <v>630</v>
      </c>
      <c r="Q2772" s="20" t="s">
        <v>1144</v>
      </c>
      <c r="R2772" s="20" t="s">
        <v>3314</v>
      </c>
      <c r="S2772" s="20">
        <v>30897034</v>
      </c>
      <c r="T2772" s="39"/>
      <c r="U2772" s="20"/>
      <c r="V2772" s="20"/>
      <c r="W2772" s="39"/>
      <c r="X2772" s="20"/>
      <c r="Y2772" s="20"/>
      <c r="Z2772" s="20"/>
      <c r="AA2772" s="39"/>
    </row>
    <row r="2773" spans="2:27" ht="15.75" customHeight="1">
      <c r="B2773" s="39"/>
      <c r="C2773" s="20"/>
      <c r="D2773" s="20"/>
      <c r="E2773" s="39"/>
      <c r="F2773" s="20"/>
      <c r="G2773" s="20"/>
      <c r="H2773" s="20"/>
      <c r="I2773" s="39"/>
      <c r="J2773" s="20"/>
      <c r="K2773" s="20"/>
      <c r="L2773" s="20"/>
      <c r="M2773" s="20"/>
      <c r="N2773" s="39"/>
      <c r="O2773" s="20" t="s">
        <v>488</v>
      </c>
      <c r="P2773" s="20" t="s">
        <v>630</v>
      </c>
      <c r="Q2773" s="20" t="s">
        <v>1144</v>
      </c>
      <c r="R2773" s="20" t="s">
        <v>3315</v>
      </c>
      <c r="S2773" s="20">
        <v>30897038</v>
      </c>
      <c r="T2773" s="39"/>
      <c r="U2773" s="20"/>
      <c r="V2773" s="20"/>
      <c r="W2773" s="39"/>
      <c r="X2773" s="20"/>
      <c r="Y2773" s="20"/>
      <c r="Z2773" s="20"/>
      <c r="AA2773" s="39"/>
    </row>
    <row r="2774" spans="2:27" ht="15.75" customHeight="1">
      <c r="B2774" s="39"/>
      <c r="C2774" s="20"/>
      <c r="D2774" s="20"/>
      <c r="E2774" s="39"/>
      <c r="F2774" s="20"/>
      <c r="G2774" s="20"/>
      <c r="H2774" s="20"/>
      <c r="I2774" s="39"/>
      <c r="J2774" s="20"/>
      <c r="K2774" s="20"/>
      <c r="L2774" s="20"/>
      <c r="M2774" s="20"/>
      <c r="N2774" s="39"/>
      <c r="O2774" s="20" t="s">
        <v>488</v>
      </c>
      <c r="P2774" s="20" t="s">
        <v>630</v>
      </c>
      <c r="Q2774" s="20" t="s">
        <v>1144</v>
      </c>
      <c r="R2774" s="20" t="s">
        <v>3316</v>
      </c>
      <c r="S2774" s="20">
        <v>30897041</v>
      </c>
      <c r="T2774" s="39"/>
      <c r="U2774" s="20"/>
      <c r="V2774" s="20"/>
      <c r="W2774" s="39"/>
      <c r="X2774" s="20"/>
      <c r="Y2774" s="20"/>
      <c r="Z2774" s="20"/>
      <c r="AA2774" s="39"/>
    </row>
    <row r="2775" spans="2:27" ht="15.75" customHeight="1">
      <c r="B2775" s="39"/>
      <c r="C2775" s="20"/>
      <c r="D2775" s="20"/>
      <c r="E2775" s="39"/>
      <c r="F2775" s="20"/>
      <c r="G2775" s="20"/>
      <c r="H2775" s="20"/>
      <c r="I2775" s="39"/>
      <c r="J2775" s="20"/>
      <c r="K2775" s="20"/>
      <c r="L2775" s="20"/>
      <c r="M2775" s="20"/>
      <c r="N2775" s="39"/>
      <c r="O2775" s="20" t="s">
        <v>488</v>
      </c>
      <c r="P2775" s="20" t="s">
        <v>630</v>
      </c>
      <c r="Q2775" s="20" t="s">
        <v>1144</v>
      </c>
      <c r="R2775" s="20" t="s">
        <v>3317</v>
      </c>
      <c r="S2775" s="20">
        <v>30897072</v>
      </c>
      <c r="T2775" s="39"/>
      <c r="U2775" s="20"/>
      <c r="V2775" s="20"/>
      <c r="W2775" s="39"/>
      <c r="X2775" s="20"/>
      <c r="Y2775" s="20"/>
      <c r="Z2775" s="20"/>
      <c r="AA2775" s="39"/>
    </row>
    <row r="2776" spans="2:27" ht="15.75" customHeight="1">
      <c r="B2776" s="39"/>
      <c r="C2776" s="20"/>
      <c r="D2776" s="20"/>
      <c r="E2776" s="39"/>
      <c r="F2776" s="20"/>
      <c r="G2776" s="20"/>
      <c r="H2776" s="20"/>
      <c r="I2776" s="39"/>
      <c r="J2776" s="20"/>
      <c r="K2776" s="20"/>
      <c r="L2776" s="20"/>
      <c r="M2776" s="20"/>
      <c r="N2776" s="39"/>
      <c r="O2776" s="20" t="s">
        <v>488</v>
      </c>
      <c r="P2776" s="20" t="s">
        <v>630</v>
      </c>
      <c r="Q2776" s="20" t="s">
        <v>1144</v>
      </c>
      <c r="R2776" s="20" t="s">
        <v>1144</v>
      </c>
      <c r="S2776" s="20">
        <v>30897051</v>
      </c>
      <c r="T2776" s="39"/>
      <c r="U2776" s="20"/>
      <c r="V2776" s="20"/>
      <c r="W2776" s="39"/>
      <c r="X2776" s="20"/>
      <c r="Y2776" s="20"/>
      <c r="Z2776" s="20"/>
      <c r="AA2776" s="39"/>
    </row>
    <row r="2777" spans="2:27" ht="15.75" customHeight="1">
      <c r="B2777" s="39"/>
      <c r="C2777" s="20"/>
      <c r="D2777" s="20"/>
      <c r="E2777" s="39"/>
      <c r="F2777" s="20"/>
      <c r="G2777" s="20"/>
      <c r="H2777" s="20"/>
      <c r="I2777" s="39"/>
      <c r="J2777" s="20"/>
      <c r="K2777" s="20"/>
      <c r="L2777" s="20"/>
      <c r="M2777" s="20"/>
      <c r="N2777" s="39"/>
      <c r="O2777" s="20" t="s">
        <v>488</v>
      </c>
      <c r="P2777" s="20" t="s">
        <v>630</v>
      </c>
      <c r="Q2777" s="20" t="s">
        <v>1144</v>
      </c>
      <c r="R2777" s="20" t="s">
        <v>3318</v>
      </c>
      <c r="S2777" s="20">
        <v>30897099</v>
      </c>
      <c r="T2777" s="39"/>
      <c r="U2777" s="20"/>
      <c r="V2777" s="20"/>
      <c r="W2777" s="39"/>
      <c r="X2777" s="20"/>
      <c r="Y2777" s="20"/>
      <c r="Z2777" s="20"/>
      <c r="AA2777" s="39"/>
    </row>
    <row r="2778" spans="2:27" ht="15.75" customHeight="1">
      <c r="B2778" s="39"/>
      <c r="C2778" s="20"/>
      <c r="D2778" s="20"/>
      <c r="E2778" s="39"/>
      <c r="F2778" s="20"/>
      <c r="G2778" s="20"/>
      <c r="H2778" s="20"/>
      <c r="I2778" s="39"/>
      <c r="J2778" s="20"/>
      <c r="K2778" s="20"/>
      <c r="L2778" s="20"/>
      <c r="M2778" s="20"/>
      <c r="N2778" s="39"/>
      <c r="O2778" s="20" t="s">
        <v>488</v>
      </c>
      <c r="P2778" s="20" t="s">
        <v>630</v>
      </c>
      <c r="Q2778" s="20" t="s">
        <v>1144</v>
      </c>
      <c r="R2778" s="20" t="s">
        <v>3319</v>
      </c>
      <c r="S2778" s="20">
        <v>30897055</v>
      </c>
      <c r="T2778" s="39"/>
      <c r="U2778" s="20"/>
      <c r="V2778" s="20"/>
      <c r="W2778" s="39"/>
      <c r="X2778" s="20"/>
      <c r="Y2778" s="20"/>
      <c r="Z2778" s="20"/>
      <c r="AA2778" s="39"/>
    </row>
    <row r="2779" spans="2:27" ht="15.75" customHeight="1">
      <c r="B2779" s="39"/>
      <c r="C2779" s="20"/>
      <c r="D2779" s="20"/>
      <c r="E2779" s="39"/>
      <c r="F2779" s="20"/>
      <c r="G2779" s="20"/>
      <c r="H2779" s="20"/>
      <c r="I2779" s="39"/>
      <c r="J2779" s="20"/>
      <c r="K2779" s="20"/>
      <c r="L2779" s="20"/>
      <c r="M2779" s="20"/>
      <c r="N2779" s="39"/>
      <c r="O2779" s="20" t="s">
        <v>488</v>
      </c>
      <c r="P2779" s="20" t="s">
        <v>630</v>
      </c>
      <c r="Q2779" s="20" t="s">
        <v>1144</v>
      </c>
      <c r="R2779" s="20" t="s">
        <v>3320</v>
      </c>
      <c r="S2779" s="20">
        <v>30897069</v>
      </c>
      <c r="T2779" s="39"/>
      <c r="U2779" s="20"/>
      <c r="V2779" s="20"/>
      <c r="W2779" s="39"/>
      <c r="X2779" s="20"/>
      <c r="Y2779" s="20"/>
      <c r="Z2779" s="20"/>
      <c r="AA2779" s="39"/>
    </row>
    <row r="2780" spans="2:27" ht="15.75" customHeight="1">
      <c r="B2780" s="39"/>
      <c r="C2780" s="20"/>
      <c r="D2780" s="20"/>
      <c r="E2780" s="39"/>
      <c r="F2780" s="20"/>
      <c r="G2780" s="20"/>
      <c r="H2780" s="20"/>
      <c r="I2780" s="39"/>
      <c r="J2780" s="20"/>
      <c r="K2780" s="20"/>
      <c r="L2780" s="20"/>
      <c r="M2780" s="20"/>
      <c r="N2780" s="39"/>
      <c r="O2780" s="20" t="s">
        <v>488</v>
      </c>
      <c r="P2780" s="20" t="s">
        <v>630</v>
      </c>
      <c r="Q2780" s="20" t="s">
        <v>1144</v>
      </c>
      <c r="R2780" s="20" t="s">
        <v>3321</v>
      </c>
      <c r="S2780" s="20">
        <v>30897075</v>
      </c>
      <c r="T2780" s="39"/>
      <c r="U2780" s="20"/>
      <c r="V2780" s="20"/>
      <c r="W2780" s="39"/>
      <c r="X2780" s="20"/>
      <c r="Y2780" s="20"/>
      <c r="Z2780" s="20"/>
      <c r="AA2780" s="39"/>
    </row>
    <row r="2781" spans="2:27" ht="15.75" customHeight="1">
      <c r="B2781" s="39"/>
      <c r="C2781" s="20"/>
      <c r="D2781" s="20"/>
      <c r="E2781" s="39"/>
      <c r="F2781" s="20"/>
      <c r="G2781" s="20"/>
      <c r="H2781" s="20"/>
      <c r="I2781" s="39"/>
      <c r="J2781" s="20"/>
      <c r="K2781" s="20"/>
      <c r="L2781" s="20"/>
      <c r="M2781" s="20"/>
      <c r="N2781" s="39"/>
      <c r="O2781" s="20" t="s">
        <v>488</v>
      </c>
      <c r="P2781" s="20" t="s">
        <v>630</v>
      </c>
      <c r="Q2781" s="20" t="s">
        <v>1144</v>
      </c>
      <c r="R2781" s="20" t="s">
        <v>1533</v>
      </c>
      <c r="S2781" s="20">
        <v>30897077</v>
      </c>
      <c r="T2781" s="39"/>
      <c r="U2781" s="20"/>
      <c r="V2781" s="20"/>
      <c r="W2781" s="39"/>
      <c r="X2781" s="20"/>
      <c r="Y2781" s="20"/>
      <c r="Z2781" s="20"/>
      <c r="AA2781" s="39"/>
    </row>
    <row r="2782" spans="2:27" ht="15.75" customHeight="1">
      <c r="B2782" s="39"/>
      <c r="C2782" s="20"/>
      <c r="D2782" s="20"/>
      <c r="E2782" s="39"/>
      <c r="F2782" s="20"/>
      <c r="G2782" s="20"/>
      <c r="H2782" s="20"/>
      <c r="I2782" s="39"/>
      <c r="J2782" s="20"/>
      <c r="K2782" s="20"/>
      <c r="L2782" s="20"/>
      <c r="M2782" s="20"/>
      <c r="N2782" s="39"/>
      <c r="O2782" s="20" t="s">
        <v>488</v>
      </c>
      <c r="P2782" s="20" t="s">
        <v>630</v>
      </c>
      <c r="Q2782" s="20" t="s">
        <v>1144</v>
      </c>
      <c r="R2782" s="20" t="s">
        <v>3322</v>
      </c>
      <c r="S2782" s="20">
        <v>30897086</v>
      </c>
      <c r="T2782" s="39"/>
      <c r="U2782" s="20"/>
      <c r="V2782" s="20"/>
      <c r="W2782" s="39"/>
      <c r="X2782" s="20"/>
      <c r="Y2782" s="20"/>
      <c r="Z2782" s="20"/>
      <c r="AA2782" s="39"/>
    </row>
    <row r="2783" spans="2:27" ht="15.75" customHeight="1">
      <c r="B2783" s="39"/>
      <c r="C2783" s="20"/>
      <c r="D2783" s="20"/>
      <c r="E2783" s="39"/>
      <c r="F2783" s="20"/>
      <c r="G2783" s="20"/>
      <c r="H2783" s="20"/>
      <c r="I2783" s="39"/>
      <c r="J2783" s="20"/>
      <c r="K2783" s="20"/>
      <c r="L2783" s="20"/>
      <c r="M2783" s="20"/>
      <c r="N2783" s="39"/>
      <c r="O2783" s="20" t="s">
        <v>488</v>
      </c>
      <c r="P2783" s="20" t="s">
        <v>630</v>
      </c>
      <c r="Q2783" s="20" t="s">
        <v>1144</v>
      </c>
      <c r="R2783" s="20" t="s">
        <v>3323</v>
      </c>
      <c r="S2783" s="20">
        <v>30897094</v>
      </c>
      <c r="T2783" s="39"/>
      <c r="U2783" s="20"/>
      <c r="V2783" s="20"/>
      <c r="W2783" s="39"/>
      <c r="X2783" s="20"/>
      <c r="Y2783" s="20"/>
      <c r="Z2783" s="20"/>
      <c r="AA2783" s="39"/>
    </row>
    <row r="2784" spans="2:27" ht="15.75" customHeight="1">
      <c r="B2784" s="39"/>
      <c r="C2784" s="20"/>
      <c r="D2784" s="20"/>
      <c r="E2784" s="39"/>
      <c r="F2784" s="20"/>
      <c r="G2784" s="20"/>
      <c r="H2784" s="20"/>
      <c r="I2784" s="39"/>
      <c r="J2784" s="20"/>
      <c r="K2784" s="20"/>
      <c r="L2784" s="20"/>
      <c r="M2784" s="20"/>
      <c r="N2784" s="39"/>
      <c r="O2784" s="20" t="s">
        <v>488</v>
      </c>
      <c r="P2784" s="20" t="s">
        <v>630</v>
      </c>
      <c r="Q2784" s="20" t="s">
        <v>1146</v>
      </c>
      <c r="R2784" s="20" t="s">
        <v>3324</v>
      </c>
      <c r="S2784" s="20">
        <v>30898811</v>
      </c>
      <c r="T2784" s="39"/>
      <c r="U2784" s="20"/>
      <c r="V2784" s="20"/>
      <c r="W2784" s="39"/>
      <c r="X2784" s="20"/>
      <c r="Y2784" s="20"/>
      <c r="Z2784" s="20"/>
      <c r="AA2784" s="39"/>
    </row>
    <row r="2785" spans="2:27" ht="15.75" customHeight="1">
      <c r="B2785" s="39"/>
      <c r="C2785" s="20"/>
      <c r="D2785" s="20"/>
      <c r="E2785" s="39"/>
      <c r="F2785" s="20"/>
      <c r="G2785" s="20"/>
      <c r="H2785" s="20"/>
      <c r="I2785" s="39"/>
      <c r="J2785" s="20"/>
      <c r="K2785" s="20"/>
      <c r="L2785" s="20"/>
      <c r="M2785" s="20"/>
      <c r="N2785" s="39"/>
      <c r="O2785" s="20" t="s">
        <v>488</v>
      </c>
      <c r="P2785" s="20" t="s">
        <v>630</v>
      </c>
      <c r="Q2785" s="20" t="s">
        <v>1146</v>
      </c>
      <c r="R2785" s="20" t="s">
        <v>3325</v>
      </c>
      <c r="S2785" s="20">
        <v>30898813</v>
      </c>
      <c r="T2785" s="39"/>
      <c r="U2785" s="20"/>
      <c r="V2785" s="20"/>
      <c r="W2785" s="39"/>
      <c r="X2785" s="20"/>
      <c r="Y2785" s="20"/>
      <c r="Z2785" s="20"/>
      <c r="AA2785" s="39"/>
    </row>
    <row r="2786" spans="2:27" ht="15.75" customHeight="1">
      <c r="B2786" s="39"/>
      <c r="C2786" s="20"/>
      <c r="D2786" s="20"/>
      <c r="E2786" s="39"/>
      <c r="F2786" s="20"/>
      <c r="G2786" s="20"/>
      <c r="H2786" s="20"/>
      <c r="I2786" s="39"/>
      <c r="J2786" s="20"/>
      <c r="K2786" s="20"/>
      <c r="L2786" s="20"/>
      <c r="M2786" s="20"/>
      <c r="N2786" s="39"/>
      <c r="O2786" s="20" t="s">
        <v>488</v>
      </c>
      <c r="P2786" s="20" t="s">
        <v>630</v>
      </c>
      <c r="Q2786" s="20" t="s">
        <v>1146</v>
      </c>
      <c r="R2786" s="20" t="s">
        <v>3326</v>
      </c>
      <c r="S2786" s="20">
        <v>30898815</v>
      </c>
      <c r="T2786" s="39"/>
      <c r="U2786" s="20"/>
      <c r="V2786" s="20"/>
      <c r="W2786" s="39"/>
      <c r="X2786" s="20"/>
      <c r="Y2786" s="20"/>
      <c r="Z2786" s="20"/>
      <c r="AA2786" s="39"/>
    </row>
    <row r="2787" spans="2:27" ht="15.75" customHeight="1">
      <c r="B2787" s="39"/>
      <c r="C2787" s="20"/>
      <c r="D2787" s="20"/>
      <c r="E2787" s="39"/>
      <c r="F2787" s="20"/>
      <c r="G2787" s="20"/>
      <c r="H2787" s="20"/>
      <c r="I2787" s="39"/>
      <c r="J2787" s="20"/>
      <c r="K2787" s="20"/>
      <c r="L2787" s="20"/>
      <c r="M2787" s="20"/>
      <c r="N2787" s="39"/>
      <c r="O2787" s="20" t="s">
        <v>488</v>
      </c>
      <c r="P2787" s="20" t="s">
        <v>630</v>
      </c>
      <c r="Q2787" s="20" t="s">
        <v>1146</v>
      </c>
      <c r="R2787" s="20" t="s">
        <v>3327</v>
      </c>
      <c r="S2787" s="20">
        <v>30898820</v>
      </c>
      <c r="T2787" s="39"/>
      <c r="U2787" s="20"/>
      <c r="V2787" s="20"/>
      <c r="W2787" s="39"/>
      <c r="X2787" s="20"/>
      <c r="Y2787" s="20"/>
      <c r="Z2787" s="20"/>
      <c r="AA2787" s="39"/>
    </row>
    <row r="2788" spans="2:27" ht="15.75" customHeight="1">
      <c r="B2788" s="39"/>
      <c r="C2788" s="20"/>
      <c r="D2788" s="20"/>
      <c r="E2788" s="39"/>
      <c r="F2788" s="20"/>
      <c r="G2788" s="20"/>
      <c r="H2788" s="20"/>
      <c r="I2788" s="39"/>
      <c r="J2788" s="20"/>
      <c r="K2788" s="20"/>
      <c r="L2788" s="20"/>
      <c r="M2788" s="20"/>
      <c r="N2788" s="39"/>
      <c r="O2788" s="20" t="s">
        <v>488</v>
      </c>
      <c r="P2788" s="20" t="s">
        <v>630</v>
      </c>
      <c r="Q2788" s="20" t="s">
        <v>1146</v>
      </c>
      <c r="R2788" s="20" t="s">
        <v>3328</v>
      </c>
      <c r="S2788" s="20">
        <v>30898827</v>
      </c>
      <c r="T2788" s="39"/>
      <c r="U2788" s="20"/>
      <c r="V2788" s="20"/>
      <c r="W2788" s="39"/>
      <c r="X2788" s="20"/>
      <c r="Y2788" s="20"/>
      <c r="Z2788" s="20"/>
      <c r="AA2788" s="39"/>
    </row>
    <row r="2789" spans="2:27" ht="15.75" customHeight="1">
      <c r="B2789" s="39"/>
      <c r="C2789" s="20"/>
      <c r="D2789" s="20"/>
      <c r="E2789" s="39"/>
      <c r="F2789" s="20"/>
      <c r="G2789" s="20"/>
      <c r="H2789" s="20"/>
      <c r="I2789" s="39"/>
      <c r="J2789" s="20"/>
      <c r="K2789" s="20"/>
      <c r="L2789" s="20"/>
      <c r="M2789" s="20"/>
      <c r="N2789" s="39"/>
      <c r="O2789" s="20" t="s">
        <v>488</v>
      </c>
      <c r="P2789" s="20" t="s">
        <v>630</v>
      </c>
      <c r="Q2789" s="20" t="s">
        <v>1146</v>
      </c>
      <c r="R2789" s="20" t="s">
        <v>3329</v>
      </c>
      <c r="S2789" s="20">
        <v>30898833</v>
      </c>
      <c r="T2789" s="39"/>
      <c r="U2789" s="20"/>
      <c r="V2789" s="20"/>
      <c r="W2789" s="39"/>
      <c r="X2789" s="20"/>
      <c r="Y2789" s="20"/>
      <c r="Z2789" s="20"/>
      <c r="AA2789" s="39"/>
    </row>
    <row r="2790" spans="2:27" ht="15.75" customHeight="1">
      <c r="B2790" s="39"/>
      <c r="C2790" s="20"/>
      <c r="D2790" s="20"/>
      <c r="E2790" s="39"/>
      <c r="F2790" s="20"/>
      <c r="G2790" s="20"/>
      <c r="H2790" s="20"/>
      <c r="I2790" s="39"/>
      <c r="J2790" s="20"/>
      <c r="K2790" s="20"/>
      <c r="L2790" s="20"/>
      <c r="M2790" s="20"/>
      <c r="N2790" s="39"/>
      <c r="O2790" s="20" t="s">
        <v>488</v>
      </c>
      <c r="P2790" s="20" t="s">
        <v>630</v>
      </c>
      <c r="Q2790" s="20" t="s">
        <v>1146</v>
      </c>
      <c r="R2790" s="20" t="s">
        <v>3330</v>
      </c>
      <c r="S2790" s="20">
        <v>30898840</v>
      </c>
      <c r="T2790" s="39"/>
      <c r="U2790" s="20"/>
      <c r="V2790" s="20"/>
      <c r="W2790" s="39"/>
      <c r="X2790" s="20"/>
      <c r="Y2790" s="20"/>
      <c r="Z2790" s="20"/>
      <c r="AA2790" s="39"/>
    </row>
    <row r="2791" spans="2:27" ht="15.75" customHeight="1">
      <c r="B2791" s="39"/>
      <c r="C2791" s="20"/>
      <c r="D2791" s="20"/>
      <c r="E2791" s="39"/>
      <c r="F2791" s="20"/>
      <c r="G2791" s="20"/>
      <c r="H2791" s="20"/>
      <c r="I2791" s="39"/>
      <c r="J2791" s="20"/>
      <c r="K2791" s="20"/>
      <c r="L2791" s="20"/>
      <c r="M2791" s="20"/>
      <c r="N2791" s="39"/>
      <c r="O2791" s="20" t="s">
        <v>488</v>
      </c>
      <c r="P2791" s="20" t="s">
        <v>630</v>
      </c>
      <c r="Q2791" s="20" t="s">
        <v>1146</v>
      </c>
      <c r="R2791" s="20" t="s">
        <v>2746</v>
      </c>
      <c r="S2791" s="20">
        <v>30898847</v>
      </c>
      <c r="T2791" s="39"/>
      <c r="U2791" s="20"/>
      <c r="V2791" s="20"/>
      <c r="W2791" s="39"/>
      <c r="X2791" s="20"/>
      <c r="Y2791" s="20"/>
      <c r="Z2791" s="20"/>
      <c r="AA2791" s="39"/>
    </row>
    <row r="2792" spans="2:27" ht="15.75" customHeight="1">
      <c r="B2792" s="39"/>
      <c r="C2792" s="20"/>
      <c r="D2792" s="20"/>
      <c r="E2792" s="39"/>
      <c r="F2792" s="20"/>
      <c r="G2792" s="20"/>
      <c r="H2792" s="20"/>
      <c r="I2792" s="39"/>
      <c r="J2792" s="20"/>
      <c r="K2792" s="20"/>
      <c r="L2792" s="20"/>
      <c r="M2792" s="20"/>
      <c r="N2792" s="39"/>
      <c r="O2792" s="20" t="s">
        <v>488</v>
      </c>
      <c r="P2792" s="20" t="s">
        <v>630</v>
      </c>
      <c r="Q2792" s="20" t="s">
        <v>1146</v>
      </c>
      <c r="R2792" s="20" t="s">
        <v>3331</v>
      </c>
      <c r="S2792" s="20">
        <v>30898854</v>
      </c>
      <c r="T2792" s="39"/>
      <c r="U2792" s="20"/>
      <c r="V2792" s="20"/>
      <c r="W2792" s="39"/>
      <c r="X2792" s="20"/>
      <c r="Y2792" s="20"/>
      <c r="Z2792" s="20"/>
      <c r="AA2792" s="39"/>
    </row>
    <row r="2793" spans="2:27" ht="15.75" customHeight="1">
      <c r="B2793" s="39"/>
      <c r="C2793" s="20"/>
      <c r="D2793" s="20"/>
      <c r="E2793" s="39"/>
      <c r="F2793" s="20"/>
      <c r="G2793" s="20"/>
      <c r="H2793" s="20"/>
      <c r="I2793" s="39"/>
      <c r="J2793" s="20"/>
      <c r="K2793" s="20"/>
      <c r="L2793" s="20"/>
      <c r="M2793" s="20"/>
      <c r="N2793" s="39"/>
      <c r="O2793" s="20" t="s">
        <v>488</v>
      </c>
      <c r="P2793" s="20" t="s">
        <v>630</v>
      </c>
      <c r="Q2793" s="20" t="s">
        <v>1146</v>
      </c>
      <c r="R2793" s="20" t="s">
        <v>3332</v>
      </c>
      <c r="S2793" s="20">
        <v>30898861</v>
      </c>
      <c r="T2793" s="39"/>
      <c r="U2793" s="20"/>
      <c r="V2793" s="20"/>
      <c r="W2793" s="39"/>
      <c r="X2793" s="20"/>
      <c r="Y2793" s="20"/>
      <c r="Z2793" s="20"/>
      <c r="AA2793" s="39"/>
    </row>
    <row r="2794" spans="2:27" ht="15.75" customHeight="1">
      <c r="B2794" s="39"/>
      <c r="C2794" s="20"/>
      <c r="D2794" s="20"/>
      <c r="E2794" s="39"/>
      <c r="F2794" s="20"/>
      <c r="G2794" s="20"/>
      <c r="H2794" s="20"/>
      <c r="I2794" s="39"/>
      <c r="J2794" s="20"/>
      <c r="K2794" s="20"/>
      <c r="L2794" s="20"/>
      <c r="M2794" s="20"/>
      <c r="N2794" s="39"/>
      <c r="O2794" s="20" t="s">
        <v>488</v>
      </c>
      <c r="P2794" s="20" t="s">
        <v>630</v>
      </c>
      <c r="Q2794" s="20" t="s">
        <v>1146</v>
      </c>
      <c r="R2794" s="20" t="s">
        <v>3023</v>
      </c>
      <c r="S2794" s="20">
        <v>30898867</v>
      </c>
      <c r="T2794" s="39"/>
      <c r="U2794" s="20"/>
      <c r="V2794" s="20"/>
      <c r="W2794" s="39"/>
      <c r="X2794" s="20"/>
      <c r="Y2794" s="20"/>
      <c r="Z2794" s="20"/>
      <c r="AA2794" s="39"/>
    </row>
    <row r="2795" spans="2:27" ht="15.75" customHeight="1">
      <c r="B2795" s="39"/>
      <c r="C2795" s="20"/>
      <c r="D2795" s="20"/>
      <c r="E2795" s="39"/>
      <c r="F2795" s="20"/>
      <c r="G2795" s="20"/>
      <c r="H2795" s="20"/>
      <c r="I2795" s="39"/>
      <c r="J2795" s="20"/>
      <c r="K2795" s="20"/>
      <c r="L2795" s="20"/>
      <c r="M2795" s="20"/>
      <c r="N2795" s="39"/>
      <c r="O2795" s="20" t="s">
        <v>488</v>
      </c>
      <c r="P2795" s="20" t="s">
        <v>630</v>
      </c>
      <c r="Q2795" s="20" t="s">
        <v>1146</v>
      </c>
      <c r="R2795" s="20" t="s">
        <v>1980</v>
      </c>
      <c r="S2795" s="20">
        <v>30898874</v>
      </c>
      <c r="T2795" s="39"/>
      <c r="U2795" s="20"/>
      <c r="V2795" s="20"/>
      <c r="W2795" s="39"/>
      <c r="X2795" s="20"/>
      <c r="Y2795" s="20"/>
      <c r="Z2795" s="20"/>
      <c r="AA2795" s="39"/>
    </row>
    <row r="2796" spans="2:27" ht="15.75" customHeight="1">
      <c r="B2796" s="39"/>
      <c r="C2796" s="20"/>
      <c r="D2796" s="20"/>
      <c r="E2796" s="39"/>
      <c r="F2796" s="20"/>
      <c r="G2796" s="20"/>
      <c r="H2796" s="20"/>
      <c r="I2796" s="39"/>
      <c r="J2796" s="20"/>
      <c r="K2796" s="20"/>
      <c r="L2796" s="20"/>
      <c r="M2796" s="20"/>
      <c r="N2796" s="39"/>
      <c r="O2796" s="20" t="s">
        <v>488</v>
      </c>
      <c r="P2796" s="20" t="s">
        <v>630</v>
      </c>
      <c r="Q2796" s="20" t="s">
        <v>1146</v>
      </c>
      <c r="R2796" s="20" t="s">
        <v>3333</v>
      </c>
      <c r="S2796" s="20">
        <v>30898881</v>
      </c>
      <c r="T2796" s="39"/>
      <c r="U2796" s="20"/>
      <c r="V2796" s="20"/>
      <c r="W2796" s="39"/>
      <c r="X2796" s="20"/>
      <c r="Y2796" s="20"/>
      <c r="Z2796" s="20"/>
      <c r="AA2796" s="39"/>
    </row>
    <row r="2797" spans="2:27" ht="15.75" customHeight="1">
      <c r="B2797" s="39"/>
      <c r="C2797" s="20"/>
      <c r="D2797" s="20"/>
      <c r="E2797" s="39"/>
      <c r="F2797" s="20"/>
      <c r="G2797" s="20"/>
      <c r="H2797" s="20"/>
      <c r="I2797" s="39"/>
      <c r="J2797" s="20"/>
      <c r="K2797" s="20"/>
      <c r="L2797" s="20"/>
      <c r="M2797" s="20"/>
      <c r="N2797" s="39"/>
      <c r="O2797" s="20" t="s">
        <v>488</v>
      </c>
      <c r="P2797" s="20" t="s">
        <v>630</v>
      </c>
      <c r="Q2797" s="20" t="s">
        <v>1146</v>
      </c>
      <c r="R2797" s="20" t="s">
        <v>3334</v>
      </c>
      <c r="S2797" s="20">
        <v>30898888</v>
      </c>
      <c r="T2797" s="39"/>
      <c r="U2797" s="20"/>
      <c r="V2797" s="20"/>
      <c r="W2797" s="39"/>
      <c r="X2797" s="20"/>
      <c r="Y2797" s="20"/>
      <c r="Z2797" s="20"/>
      <c r="AA2797" s="39"/>
    </row>
    <row r="2798" spans="2:27" ht="15.75" customHeight="1">
      <c r="B2798" s="39"/>
      <c r="C2798" s="20"/>
      <c r="D2798" s="20"/>
      <c r="E2798" s="39"/>
      <c r="F2798" s="20"/>
      <c r="G2798" s="20"/>
      <c r="H2798" s="20"/>
      <c r="I2798" s="39"/>
      <c r="J2798" s="20"/>
      <c r="K2798" s="20"/>
      <c r="L2798" s="20"/>
      <c r="M2798" s="20"/>
      <c r="N2798" s="39"/>
      <c r="O2798" s="20" t="s">
        <v>488</v>
      </c>
      <c r="P2798" s="20" t="s">
        <v>630</v>
      </c>
      <c r="Q2798" s="20" t="s">
        <v>1146</v>
      </c>
      <c r="R2798" s="20" t="s">
        <v>3335</v>
      </c>
      <c r="S2798" s="20">
        <v>30898899</v>
      </c>
      <c r="T2798" s="39"/>
      <c r="U2798" s="20"/>
      <c r="V2798" s="20"/>
      <c r="W2798" s="39"/>
      <c r="X2798" s="20"/>
      <c r="Y2798" s="20"/>
      <c r="Z2798" s="20"/>
      <c r="AA2798" s="39"/>
    </row>
    <row r="2799" spans="2:27" ht="15.75" customHeight="1">
      <c r="B2799" s="39"/>
      <c r="C2799" s="20"/>
      <c r="D2799" s="20"/>
      <c r="E2799" s="39"/>
      <c r="F2799" s="20"/>
      <c r="G2799" s="20"/>
      <c r="H2799" s="20"/>
      <c r="I2799" s="39"/>
      <c r="J2799" s="20"/>
      <c r="K2799" s="20"/>
      <c r="L2799" s="20"/>
      <c r="M2799" s="20"/>
      <c r="N2799" s="39"/>
      <c r="O2799" s="20" t="s">
        <v>488</v>
      </c>
      <c r="P2799" s="20" t="s">
        <v>630</v>
      </c>
      <c r="Q2799" s="20" t="s">
        <v>1148</v>
      </c>
      <c r="R2799" s="20" t="s">
        <v>3336</v>
      </c>
      <c r="S2799" s="20">
        <v>30899015</v>
      </c>
      <c r="T2799" s="39"/>
      <c r="U2799" s="20"/>
      <c r="V2799" s="20"/>
      <c r="W2799" s="39"/>
      <c r="X2799" s="20"/>
      <c r="Y2799" s="20"/>
      <c r="Z2799" s="20"/>
      <c r="AA2799" s="39"/>
    </row>
    <row r="2800" spans="2:27" ht="15.75" customHeight="1">
      <c r="B2800" s="39"/>
      <c r="C2800" s="20"/>
      <c r="D2800" s="20"/>
      <c r="E2800" s="39"/>
      <c r="F2800" s="20"/>
      <c r="G2800" s="20"/>
      <c r="H2800" s="20"/>
      <c r="I2800" s="39"/>
      <c r="J2800" s="20"/>
      <c r="K2800" s="20"/>
      <c r="L2800" s="20"/>
      <c r="M2800" s="20"/>
      <c r="N2800" s="39"/>
      <c r="O2800" s="20" t="s">
        <v>488</v>
      </c>
      <c r="P2800" s="20" t="s">
        <v>630</v>
      </c>
      <c r="Q2800" s="20" t="s">
        <v>1148</v>
      </c>
      <c r="R2800" s="20" t="s">
        <v>3337</v>
      </c>
      <c r="S2800" s="20">
        <v>30899031</v>
      </c>
      <c r="T2800" s="39"/>
      <c r="U2800" s="20"/>
      <c r="V2800" s="20"/>
      <c r="W2800" s="39"/>
      <c r="X2800" s="20"/>
      <c r="Y2800" s="20"/>
      <c r="Z2800" s="20"/>
      <c r="AA2800" s="39"/>
    </row>
    <row r="2801" spans="2:27" ht="15.75" customHeight="1">
      <c r="B2801" s="39"/>
      <c r="C2801" s="20"/>
      <c r="D2801" s="20"/>
      <c r="E2801" s="39"/>
      <c r="F2801" s="20"/>
      <c r="G2801" s="20"/>
      <c r="H2801" s="20"/>
      <c r="I2801" s="39"/>
      <c r="J2801" s="20"/>
      <c r="K2801" s="20"/>
      <c r="L2801" s="20"/>
      <c r="M2801" s="20"/>
      <c r="N2801" s="39"/>
      <c r="O2801" s="20" t="s">
        <v>488</v>
      </c>
      <c r="P2801" s="20" t="s">
        <v>630</v>
      </c>
      <c r="Q2801" s="20" t="s">
        <v>1148</v>
      </c>
      <c r="R2801" s="20" t="s">
        <v>3338</v>
      </c>
      <c r="S2801" s="20">
        <v>30899039</v>
      </c>
      <c r="T2801" s="39"/>
      <c r="U2801" s="20"/>
      <c r="V2801" s="20"/>
      <c r="W2801" s="39"/>
      <c r="X2801" s="20"/>
      <c r="Y2801" s="20"/>
      <c r="Z2801" s="20"/>
      <c r="AA2801" s="39"/>
    </row>
    <row r="2802" spans="2:27" ht="15.75" customHeight="1">
      <c r="B2802" s="39"/>
      <c r="C2802" s="20"/>
      <c r="D2802" s="20"/>
      <c r="E2802" s="39"/>
      <c r="F2802" s="20"/>
      <c r="G2802" s="20"/>
      <c r="H2802" s="20"/>
      <c r="I2802" s="39"/>
      <c r="J2802" s="20"/>
      <c r="K2802" s="20"/>
      <c r="L2802" s="20"/>
      <c r="M2802" s="20"/>
      <c r="N2802" s="39"/>
      <c r="O2802" s="20" t="s">
        <v>488</v>
      </c>
      <c r="P2802" s="20" t="s">
        <v>630</v>
      </c>
      <c r="Q2802" s="20" t="s">
        <v>1148</v>
      </c>
      <c r="R2802" s="20" t="s">
        <v>3339</v>
      </c>
      <c r="S2802" s="20">
        <v>30899047</v>
      </c>
      <c r="T2802" s="39"/>
      <c r="U2802" s="20"/>
      <c r="V2802" s="20"/>
      <c r="W2802" s="39"/>
      <c r="X2802" s="20"/>
      <c r="Y2802" s="20"/>
      <c r="Z2802" s="20"/>
      <c r="AA2802" s="39"/>
    </row>
    <row r="2803" spans="2:27" ht="15.75" customHeight="1">
      <c r="B2803" s="39"/>
      <c r="C2803" s="20"/>
      <c r="D2803" s="20"/>
      <c r="E2803" s="39"/>
      <c r="F2803" s="20"/>
      <c r="G2803" s="20"/>
      <c r="H2803" s="20"/>
      <c r="I2803" s="39"/>
      <c r="J2803" s="20"/>
      <c r="K2803" s="20"/>
      <c r="L2803" s="20"/>
      <c r="M2803" s="20"/>
      <c r="N2803" s="39"/>
      <c r="O2803" s="20" t="s">
        <v>488</v>
      </c>
      <c r="P2803" s="20" t="s">
        <v>630</v>
      </c>
      <c r="Q2803" s="20" t="s">
        <v>1148</v>
      </c>
      <c r="R2803" s="20" t="s">
        <v>3340</v>
      </c>
      <c r="S2803" s="20">
        <v>30899055</v>
      </c>
      <c r="T2803" s="39"/>
      <c r="U2803" s="20"/>
      <c r="V2803" s="20"/>
      <c r="W2803" s="39"/>
      <c r="X2803" s="20"/>
      <c r="Y2803" s="20"/>
      <c r="Z2803" s="20"/>
      <c r="AA2803" s="39"/>
    </row>
    <row r="2804" spans="2:27" ht="15.75" customHeight="1">
      <c r="B2804" s="39"/>
      <c r="C2804" s="20"/>
      <c r="D2804" s="20"/>
      <c r="E2804" s="39"/>
      <c r="F2804" s="20"/>
      <c r="G2804" s="20"/>
      <c r="H2804" s="20"/>
      <c r="I2804" s="39"/>
      <c r="J2804" s="20"/>
      <c r="K2804" s="20"/>
      <c r="L2804" s="20"/>
      <c r="M2804" s="20"/>
      <c r="N2804" s="39"/>
      <c r="O2804" s="20" t="s">
        <v>488</v>
      </c>
      <c r="P2804" s="20" t="s">
        <v>630</v>
      </c>
      <c r="Q2804" s="20" t="s">
        <v>1148</v>
      </c>
      <c r="R2804" s="20" t="s">
        <v>3341</v>
      </c>
      <c r="S2804" s="20">
        <v>30899063</v>
      </c>
      <c r="T2804" s="39"/>
      <c r="U2804" s="20"/>
      <c r="V2804" s="20"/>
      <c r="W2804" s="39"/>
      <c r="X2804" s="20"/>
      <c r="Y2804" s="20"/>
      <c r="Z2804" s="20"/>
      <c r="AA2804" s="39"/>
    </row>
    <row r="2805" spans="2:27" ht="15.75" customHeight="1">
      <c r="B2805" s="39"/>
      <c r="C2805" s="20"/>
      <c r="D2805" s="20"/>
      <c r="E2805" s="39"/>
      <c r="F2805" s="20"/>
      <c r="G2805" s="20"/>
      <c r="H2805" s="20"/>
      <c r="I2805" s="39"/>
      <c r="J2805" s="20"/>
      <c r="K2805" s="20"/>
      <c r="L2805" s="20"/>
      <c r="M2805" s="20"/>
      <c r="N2805" s="39"/>
      <c r="O2805" s="20" t="s">
        <v>488</v>
      </c>
      <c r="P2805" s="20" t="s">
        <v>630</v>
      </c>
      <c r="Q2805" s="20" t="s">
        <v>1148</v>
      </c>
      <c r="R2805" s="20" t="s">
        <v>3342</v>
      </c>
      <c r="S2805" s="20">
        <v>30899071</v>
      </c>
      <c r="T2805" s="39"/>
      <c r="U2805" s="20"/>
      <c r="V2805" s="20"/>
      <c r="W2805" s="39"/>
      <c r="X2805" s="20"/>
      <c r="Y2805" s="20"/>
      <c r="Z2805" s="20"/>
      <c r="AA2805" s="39"/>
    </row>
    <row r="2806" spans="2:27" ht="15.75" customHeight="1">
      <c r="B2806" s="39"/>
      <c r="C2806" s="20"/>
      <c r="D2806" s="20"/>
      <c r="E2806" s="39"/>
      <c r="F2806" s="20"/>
      <c r="G2806" s="20"/>
      <c r="H2806" s="20"/>
      <c r="I2806" s="39"/>
      <c r="J2806" s="20"/>
      <c r="K2806" s="20"/>
      <c r="L2806" s="20"/>
      <c r="M2806" s="20"/>
      <c r="N2806" s="39"/>
      <c r="O2806" s="20" t="s">
        <v>488</v>
      </c>
      <c r="P2806" s="20" t="s">
        <v>630</v>
      </c>
      <c r="Q2806" s="20" t="s">
        <v>1148</v>
      </c>
      <c r="R2806" s="20" t="s">
        <v>3343</v>
      </c>
      <c r="S2806" s="20">
        <v>30899079</v>
      </c>
      <c r="T2806" s="39"/>
      <c r="U2806" s="20"/>
      <c r="V2806" s="20"/>
      <c r="W2806" s="39"/>
      <c r="X2806" s="20"/>
      <c r="Y2806" s="20"/>
      <c r="Z2806" s="20"/>
      <c r="AA2806" s="39"/>
    </row>
    <row r="2807" spans="2:27" ht="15.75" customHeight="1">
      <c r="B2807" s="39"/>
      <c r="C2807" s="20"/>
      <c r="D2807" s="20"/>
      <c r="E2807" s="39"/>
      <c r="F2807" s="20"/>
      <c r="G2807" s="20"/>
      <c r="H2807" s="20"/>
      <c r="I2807" s="39"/>
      <c r="J2807" s="20"/>
      <c r="K2807" s="20"/>
      <c r="L2807" s="20"/>
      <c r="M2807" s="20"/>
      <c r="N2807" s="39"/>
      <c r="O2807" s="20" t="s">
        <v>488</v>
      </c>
      <c r="P2807" s="20" t="s">
        <v>630</v>
      </c>
      <c r="Q2807" s="20" t="s">
        <v>1148</v>
      </c>
      <c r="R2807" s="20" t="s">
        <v>1148</v>
      </c>
      <c r="S2807" s="20">
        <v>30899086</v>
      </c>
      <c r="T2807" s="39"/>
      <c r="U2807" s="20"/>
      <c r="V2807" s="20"/>
      <c r="W2807" s="39"/>
      <c r="X2807" s="20"/>
      <c r="Y2807" s="20"/>
      <c r="Z2807" s="20"/>
      <c r="AA2807" s="39"/>
    </row>
    <row r="2808" spans="2:27" ht="15.75" customHeight="1">
      <c r="B2808" s="39"/>
      <c r="C2808" s="20"/>
      <c r="D2808" s="20"/>
      <c r="E2808" s="39"/>
      <c r="F2808" s="20"/>
      <c r="G2808" s="20"/>
      <c r="H2808" s="20"/>
      <c r="I2808" s="39"/>
      <c r="J2808" s="20"/>
      <c r="K2808" s="20"/>
      <c r="L2808" s="20"/>
      <c r="M2808" s="20"/>
      <c r="N2808" s="39"/>
      <c r="O2808" s="20" t="s">
        <v>488</v>
      </c>
      <c r="P2808" s="20" t="s">
        <v>630</v>
      </c>
      <c r="Q2808" s="20" t="s">
        <v>1148</v>
      </c>
      <c r="R2808" s="20" t="s">
        <v>3344</v>
      </c>
      <c r="S2808" s="20">
        <v>30899099</v>
      </c>
      <c r="T2808" s="39"/>
      <c r="U2808" s="20"/>
      <c r="V2808" s="20"/>
      <c r="W2808" s="39"/>
      <c r="X2808" s="20"/>
      <c r="Y2808" s="20"/>
      <c r="Z2808" s="20"/>
      <c r="AA2808" s="39"/>
    </row>
    <row r="2809" spans="2:27" ht="15.75" customHeight="1">
      <c r="B2809" s="39"/>
      <c r="C2809" s="20"/>
      <c r="D2809" s="20"/>
      <c r="E2809" s="39"/>
      <c r="F2809" s="20"/>
      <c r="G2809" s="20"/>
      <c r="H2809" s="20"/>
      <c r="I2809" s="39"/>
      <c r="J2809" s="20"/>
      <c r="K2809" s="20"/>
      <c r="L2809" s="20"/>
      <c r="M2809" s="20"/>
      <c r="N2809" s="39"/>
      <c r="O2809" s="20" t="s">
        <v>488</v>
      </c>
      <c r="P2809" s="20" t="s">
        <v>630</v>
      </c>
      <c r="Q2809" s="20" t="s">
        <v>1148</v>
      </c>
      <c r="R2809" s="20" t="s">
        <v>3345</v>
      </c>
      <c r="S2809" s="20">
        <v>30899094</v>
      </c>
      <c r="T2809" s="39"/>
      <c r="U2809" s="20"/>
      <c r="V2809" s="20"/>
      <c r="W2809" s="39"/>
      <c r="X2809" s="20"/>
      <c r="Y2809" s="20"/>
      <c r="Z2809" s="20"/>
      <c r="AA2809" s="39"/>
    </row>
    <row r="2810" spans="2:27" ht="15.75" customHeight="1">
      <c r="B2810" s="39"/>
      <c r="C2810" s="20"/>
      <c r="D2810" s="20"/>
      <c r="E2810" s="39"/>
      <c r="F2810" s="20"/>
      <c r="G2810" s="20"/>
      <c r="H2810" s="20"/>
      <c r="I2810" s="39"/>
      <c r="J2810" s="20"/>
      <c r="K2810" s="20"/>
      <c r="L2810" s="20"/>
      <c r="M2810" s="20"/>
      <c r="N2810" s="39"/>
      <c r="O2810" s="20" t="s">
        <v>488</v>
      </c>
      <c r="P2810" s="20" t="s">
        <v>584</v>
      </c>
      <c r="Q2810" s="20" t="s">
        <v>1150</v>
      </c>
      <c r="R2810" s="20" t="s">
        <v>1150</v>
      </c>
      <c r="S2810" s="20">
        <v>30930911</v>
      </c>
      <c r="T2810" s="39"/>
      <c r="U2810" s="20"/>
      <c r="V2810" s="20"/>
      <c r="W2810" s="39"/>
      <c r="X2810" s="20"/>
      <c r="Y2810" s="20"/>
      <c r="Z2810" s="20"/>
      <c r="AA2810" s="39"/>
    </row>
    <row r="2811" spans="2:27" ht="15.75" customHeight="1">
      <c r="B2811" s="39"/>
      <c r="C2811" s="20"/>
      <c r="D2811" s="20"/>
      <c r="E2811" s="39"/>
      <c r="F2811" s="20"/>
      <c r="G2811" s="20"/>
      <c r="H2811" s="20"/>
      <c r="I2811" s="39"/>
      <c r="J2811" s="20"/>
      <c r="K2811" s="20"/>
      <c r="L2811" s="20"/>
      <c r="M2811" s="20"/>
      <c r="N2811" s="39"/>
      <c r="O2811" s="20" t="s">
        <v>488</v>
      </c>
      <c r="P2811" s="20" t="s">
        <v>584</v>
      </c>
      <c r="Q2811" s="20" t="s">
        <v>1150</v>
      </c>
      <c r="R2811" s="20" t="s">
        <v>3346</v>
      </c>
      <c r="S2811" s="20">
        <v>30930935</v>
      </c>
      <c r="T2811" s="39"/>
      <c r="U2811" s="20"/>
      <c r="V2811" s="20"/>
      <c r="W2811" s="39"/>
      <c r="X2811" s="20"/>
      <c r="Y2811" s="20"/>
      <c r="Z2811" s="20"/>
      <c r="AA2811" s="39"/>
    </row>
    <row r="2812" spans="2:27" ht="15.75" customHeight="1">
      <c r="B2812" s="39"/>
      <c r="C2812" s="20"/>
      <c r="D2812" s="20"/>
      <c r="E2812" s="39"/>
      <c r="F2812" s="20"/>
      <c r="G2812" s="20"/>
      <c r="H2812" s="20"/>
      <c r="I2812" s="39"/>
      <c r="J2812" s="20"/>
      <c r="K2812" s="20"/>
      <c r="L2812" s="20"/>
      <c r="M2812" s="20"/>
      <c r="N2812" s="39"/>
      <c r="O2812" s="20" t="s">
        <v>488</v>
      </c>
      <c r="P2812" s="20" t="s">
        <v>584</v>
      </c>
      <c r="Q2812" s="20" t="s">
        <v>1150</v>
      </c>
      <c r="R2812" s="20" t="s">
        <v>3347</v>
      </c>
      <c r="S2812" s="20">
        <v>30930947</v>
      </c>
      <c r="T2812" s="39"/>
      <c r="U2812" s="20"/>
      <c r="V2812" s="20"/>
      <c r="W2812" s="39"/>
      <c r="X2812" s="20"/>
      <c r="Y2812" s="20"/>
      <c r="Z2812" s="20"/>
      <c r="AA2812" s="39"/>
    </row>
    <row r="2813" spans="2:27" ht="15.75" customHeight="1">
      <c r="B2813" s="39"/>
      <c r="C2813" s="20"/>
      <c r="D2813" s="20"/>
      <c r="E2813" s="39"/>
      <c r="F2813" s="20"/>
      <c r="G2813" s="20"/>
      <c r="H2813" s="20"/>
      <c r="I2813" s="39"/>
      <c r="J2813" s="20"/>
      <c r="K2813" s="20"/>
      <c r="L2813" s="20"/>
      <c r="M2813" s="20"/>
      <c r="N2813" s="39"/>
      <c r="O2813" s="20" t="s">
        <v>488</v>
      </c>
      <c r="P2813" s="20" t="s">
        <v>584</v>
      </c>
      <c r="Q2813" s="20" t="s">
        <v>1150</v>
      </c>
      <c r="R2813" s="20" t="s">
        <v>2138</v>
      </c>
      <c r="S2813" s="20">
        <v>30930959</v>
      </c>
      <c r="T2813" s="39"/>
      <c r="U2813" s="20"/>
      <c r="V2813" s="20"/>
      <c r="W2813" s="39"/>
      <c r="X2813" s="20"/>
      <c r="Y2813" s="20"/>
      <c r="Z2813" s="20"/>
      <c r="AA2813" s="39"/>
    </row>
    <row r="2814" spans="2:27" ht="15.75" customHeight="1">
      <c r="B2814" s="39"/>
      <c r="C2814" s="20"/>
      <c r="D2814" s="20"/>
      <c r="E2814" s="39"/>
      <c r="F2814" s="20"/>
      <c r="G2814" s="20"/>
      <c r="H2814" s="20"/>
      <c r="I2814" s="39"/>
      <c r="J2814" s="20"/>
      <c r="K2814" s="20"/>
      <c r="L2814" s="20"/>
      <c r="M2814" s="20"/>
      <c r="N2814" s="39"/>
      <c r="O2814" s="20" t="s">
        <v>488</v>
      </c>
      <c r="P2814" s="20" t="s">
        <v>584</v>
      </c>
      <c r="Q2814" s="20" t="s">
        <v>1150</v>
      </c>
      <c r="R2814" s="20" t="s">
        <v>3348</v>
      </c>
      <c r="S2814" s="20">
        <v>30930983</v>
      </c>
      <c r="T2814" s="39"/>
      <c r="U2814" s="20"/>
      <c r="V2814" s="20"/>
      <c r="W2814" s="39"/>
      <c r="X2814" s="20"/>
      <c r="Y2814" s="20"/>
      <c r="Z2814" s="20"/>
      <c r="AA2814" s="39"/>
    </row>
    <row r="2815" spans="2:27" ht="15.75" customHeight="1">
      <c r="B2815" s="39"/>
      <c r="C2815" s="20"/>
      <c r="D2815" s="20"/>
      <c r="E2815" s="39"/>
      <c r="F2815" s="20"/>
      <c r="G2815" s="20"/>
      <c r="H2815" s="20"/>
      <c r="I2815" s="39"/>
      <c r="J2815" s="20"/>
      <c r="K2815" s="20"/>
      <c r="L2815" s="20"/>
      <c r="M2815" s="20"/>
      <c r="N2815" s="39"/>
      <c r="O2815" s="20" t="s">
        <v>488</v>
      </c>
      <c r="P2815" s="20" t="s">
        <v>584</v>
      </c>
      <c r="Q2815" s="20" t="s">
        <v>1150</v>
      </c>
      <c r="R2815" s="20" t="s">
        <v>3349</v>
      </c>
      <c r="S2815" s="20">
        <v>30930971</v>
      </c>
      <c r="T2815" s="39"/>
      <c r="U2815" s="20"/>
      <c r="V2815" s="20"/>
      <c r="W2815" s="39"/>
      <c r="X2815" s="20"/>
      <c r="Y2815" s="20"/>
      <c r="Z2815" s="20"/>
      <c r="AA2815" s="39"/>
    </row>
    <row r="2816" spans="2:27" ht="15.75" customHeight="1">
      <c r="B2816" s="39"/>
      <c r="C2816" s="20"/>
      <c r="D2816" s="20"/>
      <c r="E2816" s="39"/>
      <c r="F2816" s="20"/>
      <c r="G2816" s="20"/>
      <c r="H2816" s="20"/>
      <c r="I2816" s="39"/>
      <c r="J2816" s="20"/>
      <c r="K2816" s="20"/>
      <c r="L2816" s="20"/>
      <c r="M2816" s="20"/>
      <c r="N2816" s="39"/>
      <c r="O2816" s="20" t="s">
        <v>488</v>
      </c>
      <c r="P2816" s="20" t="s">
        <v>584</v>
      </c>
      <c r="Q2816" s="20" t="s">
        <v>1152</v>
      </c>
      <c r="R2816" s="20" t="s">
        <v>3350</v>
      </c>
      <c r="S2816" s="20">
        <v>30931913</v>
      </c>
      <c r="T2816" s="39"/>
      <c r="U2816" s="20"/>
      <c r="V2816" s="20"/>
      <c r="W2816" s="39"/>
      <c r="X2816" s="20"/>
      <c r="Y2816" s="20"/>
      <c r="Z2816" s="20"/>
      <c r="AA2816" s="39"/>
    </row>
    <row r="2817" spans="2:27" ht="15.75" customHeight="1">
      <c r="B2817" s="39"/>
      <c r="C2817" s="20"/>
      <c r="D2817" s="20"/>
      <c r="E2817" s="39"/>
      <c r="F2817" s="20"/>
      <c r="G2817" s="20"/>
      <c r="H2817" s="20"/>
      <c r="I2817" s="39"/>
      <c r="J2817" s="20"/>
      <c r="K2817" s="20"/>
      <c r="L2817" s="20"/>
      <c r="M2817" s="20"/>
      <c r="N2817" s="39"/>
      <c r="O2817" s="20" t="s">
        <v>488</v>
      </c>
      <c r="P2817" s="20" t="s">
        <v>584</v>
      </c>
      <c r="Q2817" s="20" t="s">
        <v>1152</v>
      </c>
      <c r="R2817" s="20" t="s">
        <v>3351</v>
      </c>
      <c r="S2817" s="20">
        <v>30931999</v>
      </c>
      <c r="T2817" s="39"/>
      <c r="U2817" s="20"/>
      <c r="V2817" s="20"/>
      <c r="W2817" s="39"/>
      <c r="X2817" s="20"/>
      <c r="Y2817" s="20"/>
      <c r="Z2817" s="20"/>
      <c r="AA2817" s="39"/>
    </row>
    <row r="2818" spans="2:27" ht="15.75" customHeight="1">
      <c r="B2818" s="39"/>
      <c r="C2818" s="20"/>
      <c r="D2818" s="20"/>
      <c r="E2818" s="39"/>
      <c r="F2818" s="20"/>
      <c r="G2818" s="20"/>
      <c r="H2818" s="20"/>
      <c r="I2818" s="39"/>
      <c r="J2818" s="20"/>
      <c r="K2818" s="20"/>
      <c r="L2818" s="20"/>
      <c r="M2818" s="20"/>
      <c r="N2818" s="39"/>
      <c r="O2818" s="20" t="s">
        <v>488</v>
      </c>
      <c r="P2818" s="20" t="s">
        <v>584</v>
      </c>
      <c r="Q2818" s="20" t="s">
        <v>1152</v>
      </c>
      <c r="R2818" s="20" t="s">
        <v>3352</v>
      </c>
      <c r="S2818" s="20">
        <v>30931927</v>
      </c>
      <c r="T2818" s="39"/>
      <c r="U2818" s="20"/>
      <c r="V2818" s="20"/>
      <c r="W2818" s="39"/>
      <c r="X2818" s="20"/>
      <c r="Y2818" s="20"/>
      <c r="Z2818" s="20"/>
      <c r="AA2818" s="39"/>
    </row>
    <row r="2819" spans="2:27" ht="15.75" customHeight="1">
      <c r="B2819" s="39"/>
      <c r="C2819" s="20"/>
      <c r="D2819" s="20"/>
      <c r="E2819" s="39"/>
      <c r="F2819" s="20"/>
      <c r="G2819" s="20"/>
      <c r="H2819" s="20"/>
      <c r="I2819" s="39"/>
      <c r="J2819" s="20"/>
      <c r="K2819" s="20"/>
      <c r="L2819" s="20"/>
      <c r="M2819" s="20"/>
      <c r="N2819" s="39"/>
      <c r="O2819" s="20" t="s">
        <v>488</v>
      </c>
      <c r="P2819" s="20" t="s">
        <v>584</v>
      </c>
      <c r="Q2819" s="20" t="s">
        <v>1152</v>
      </c>
      <c r="R2819" s="20" t="s">
        <v>3353</v>
      </c>
      <c r="S2819" s="20">
        <v>30931940</v>
      </c>
      <c r="T2819" s="39"/>
      <c r="U2819" s="20"/>
      <c r="V2819" s="20"/>
      <c r="W2819" s="39"/>
      <c r="X2819" s="20"/>
      <c r="Y2819" s="20"/>
      <c r="Z2819" s="20"/>
      <c r="AA2819" s="39"/>
    </row>
    <row r="2820" spans="2:27" ht="15.75" customHeight="1">
      <c r="B2820" s="39"/>
      <c r="C2820" s="20"/>
      <c r="D2820" s="20"/>
      <c r="E2820" s="39"/>
      <c r="F2820" s="20"/>
      <c r="G2820" s="20"/>
      <c r="H2820" s="20"/>
      <c r="I2820" s="39"/>
      <c r="J2820" s="20"/>
      <c r="K2820" s="20"/>
      <c r="L2820" s="20"/>
      <c r="M2820" s="20"/>
      <c r="N2820" s="39"/>
      <c r="O2820" s="20" t="s">
        <v>488</v>
      </c>
      <c r="P2820" s="20" t="s">
        <v>584</v>
      </c>
      <c r="Q2820" s="20" t="s">
        <v>1152</v>
      </c>
      <c r="R2820" s="20" t="s">
        <v>3354</v>
      </c>
      <c r="S2820" s="20">
        <v>30931954</v>
      </c>
      <c r="T2820" s="39"/>
      <c r="U2820" s="20"/>
      <c r="V2820" s="20"/>
      <c r="W2820" s="39"/>
      <c r="X2820" s="20"/>
      <c r="Y2820" s="20"/>
      <c r="Z2820" s="20"/>
      <c r="AA2820" s="39"/>
    </row>
    <row r="2821" spans="2:27" ht="15.75" customHeight="1">
      <c r="B2821" s="39"/>
      <c r="C2821" s="20"/>
      <c r="D2821" s="20"/>
      <c r="E2821" s="39"/>
      <c r="F2821" s="20"/>
      <c r="G2821" s="20"/>
      <c r="H2821" s="20"/>
      <c r="I2821" s="39"/>
      <c r="J2821" s="20"/>
      <c r="K2821" s="20"/>
      <c r="L2821" s="20"/>
      <c r="M2821" s="20"/>
      <c r="N2821" s="39"/>
      <c r="O2821" s="20" t="s">
        <v>488</v>
      </c>
      <c r="P2821" s="20" t="s">
        <v>584</v>
      </c>
      <c r="Q2821" s="20" t="s">
        <v>1152</v>
      </c>
      <c r="R2821" s="20" t="s">
        <v>3355</v>
      </c>
      <c r="S2821" s="20">
        <v>30931967</v>
      </c>
      <c r="T2821" s="39"/>
      <c r="U2821" s="20"/>
      <c r="V2821" s="20"/>
      <c r="W2821" s="39"/>
      <c r="X2821" s="20"/>
      <c r="Y2821" s="20"/>
      <c r="Z2821" s="20"/>
      <c r="AA2821" s="39"/>
    </row>
    <row r="2822" spans="2:27" ht="15.75" customHeight="1">
      <c r="B2822" s="39"/>
      <c r="C2822" s="20"/>
      <c r="D2822" s="20"/>
      <c r="E2822" s="39"/>
      <c r="F2822" s="20"/>
      <c r="G2822" s="20"/>
      <c r="H2822" s="20"/>
      <c r="I2822" s="39"/>
      <c r="J2822" s="20"/>
      <c r="K2822" s="20"/>
      <c r="L2822" s="20"/>
      <c r="M2822" s="20"/>
      <c r="N2822" s="39"/>
      <c r="O2822" s="20" t="s">
        <v>488</v>
      </c>
      <c r="P2822" s="20" t="s">
        <v>584</v>
      </c>
      <c r="Q2822" s="20" t="s">
        <v>1152</v>
      </c>
      <c r="R2822" s="20" t="s">
        <v>3356</v>
      </c>
      <c r="S2822" s="20">
        <v>30931981</v>
      </c>
      <c r="T2822" s="39"/>
      <c r="U2822" s="20"/>
      <c r="V2822" s="20"/>
      <c r="W2822" s="39"/>
      <c r="X2822" s="20"/>
      <c r="Y2822" s="20"/>
      <c r="Z2822" s="20"/>
      <c r="AA2822" s="39"/>
    </row>
    <row r="2823" spans="2:27" ht="15.75" customHeight="1">
      <c r="B2823" s="39"/>
      <c r="C2823" s="20"/>
      <c r="D2823" s="20"/>
      <c r="E2823" s="39"/>
      <c r="F2823" s="20"/>
      <c r="G2823" s="20"/>
      <c r="H2823" s="20"/>
      <c r="I2823" s="39"/>
      <c r="J2823" s="20"/>
      <c r="K2823" s="20"/>
      <c r="L2823" s="20"/>
      <c r="M2823" s="20"/>
      <c r="N2823" s="39"/>
      <c r="O2823" s="20" t="s">
        <v>488</v>
      </c>
      <c r="P2823" s="20" t="s">
        <v>584</v>
      </c>
      <c r="Q2823" s="20" t="s">
        <v>1154</v>
      </c>
      <c r="R2823" s="20" t="s">
        <v>3357</v>
      </c>
      <c r="S2823" s="20">
        <v>30932311</v>
      </c>
      <c r="T2823" s="39"/>
      <c r="U2823" s="20"/>
      <c r="V2823" s="20"/>
      <c r="W2823" s="39"/>
      <c r="X2823" s="20"/>
      <c r="Y2823" s="20"/>
      <c r="Z2823" s="20"/>
      <c r="AA2823" s="39"/>
    </row>
    <row r="2824" spans="2:27" ht="15.75" customHeight="1">
      <c r="B2824" s="39"/>
      <c r="C2824" s="20"/>
      <c r="D2824" s="20"/>
      <c r="E2824" s="39"/>
      <c r="F2824" s="20"/>
      <c r="G2824" s="20"/>
      <c r="H2824" s="20"/>
      <c r="I2824" s="39"/>
      <c r="J2824" s="20"/>
      <c r="K2824" s="20"/>
      <c r="L2824" s="20"/>
      <c r="M2824" s="20"/>
      <c r="N2824" s="39"/>
      <c r="O2824" s="20" t="s">
        <v>488</v>
      </c>
      <c r="P2824" s="20" t="s">
        <v>584</v>
      </c>
      <c r="Q2824" s="20" t="s">
        <v>1154</v>
      </c>
      <c r="R2824" s="20" t="s">
        <v>1154</v>
      </c>
      <c r="S2824" s="20">
        <v>30932323</v>
      </c>
      <c r="T2824" s="39"/>
      <c r="U2824" s="20"/>
      <c r="V2824" s="20"/>
      <c r="W2824" s="39"/>
      <c r="X2824" s="20"/>
      <c r="Y2824" s="20"/>
      <c r="Z2824" s="20"/>
      <c r="AA2824" s="39"/>
    </row>
    <row r="2825" spans="2:27" ht="15.75" customHeight="1">
      <c r="B2825" s="39"/>
      <c r="C2825" s="20"/>
      <c r="D2825" s="20"/>
      <c r="E2825" s="39"/>
      <c r="F2825" s="20"/>
      <c r="G2825" s="20"/>
      <c r="H2825" s="20"/>
      <c r="I2825" s="39"/>
      <c r="J2825" s="20"/>
      <c r="K2825" s="20"/>
      <c r="L2825" s="20"/>
      <c r="M2825" s="20"/>
      <c r="N2825" s="39"/>
      <c r="O2825" s="20" t="s">
        <v>488</v>
      </c>
      <c r="P2825" s="20" t="s">
        <v>584</v>
      </c>
      <c r="Q2825" s="20" t="s">
        <v>1154</v>
      </c>
      <c r="R2825" s="20" t="s">
        <v>3358</v>
      </c>
      <c r="S2825" s="20">
        <v>30932335</v>
      </c>
      <c r="T2825" s="39"/>
      <c r="U2825" s="20"/>
      <c r="V2825" s="20"/>
      <c r="W2825" s="39"/>
      <c r="X2825" s="20"/>
      <c r="Y2825" s="20"/>
      <c r="Z2825" s="20"/>
      <c r="AA2825" s="39"/>
    </row>
    <row r="2826" spans="2:27" ht="15.75" customHeight="1">
      <c r="B2826" s="39"/>
      <c r="C2826" s="20"/>
      <c r="D2826" s="20"/>
      <c r="E2826" s="39"/>
      <c r="F2826" s="20"/>
      <c r="G2826" s="20"/>
      <c r="H2826" s="20"/>
      <c r="I2826" s="39"/>
      <c r="J2826" s="20"/>
      <c r="K2826" s="20"/>
      <c r="L2826" s="20"/>
      <c r="M2826" s="20"/>
      <c r="N2826" s="39"/>
      <c r="O2826" s="20" t="s">
        <v>488</v>
      </c>
      <c r="P2826" s="20" t="s">
        <v>584</v>
      </c>
      <c r="Q2826" s="20" t="s">
        <v>1154</v>
      </c>
      <c r="R2826" s="20" t="s">
        <v>3359</v>
      </c>
      <c r="S2826" s="20">
        <v>30932341</v>
      </c>
      <c r="T2826" s="39"/>
      <c r="U2826" s="20"/>
      <c r="V2826" s="20"/>
      <c r="W2826" s="39"/>
      <c r="X2826" s="20"/>
      <c r="Y2826" s="20"/>
      <c r="Z2826" s="20"/>
      <c r="AA2826" s="39"/>
    </row>
    <row r="2827" spans="2:27" ht="15.75" customHeight="1">
      <c r="B2827" s="39"/>
      <c r="C2827" s="20"/>
      <c r="D2827" s="20"/>
      <c r="E2827" s="39"/>
      <c r="F2827" s="20"/>
      <c r="G2827" s="20"/>
      <c r="H2827" s="20"/>
      <c r="I2827" s="39"/>
      <c r="J2827" s="20"/>
      <c r="K2827" s="20"/>
      <c r="L2827" s="20"/>
      <c r="M2827" s="20"/>
      <c r="N2827" s="39"/>
      <c r="O2827" s="20" t="s">
        <v>488</v>
      </c>
      <c r="P2827" s="20" t="s">
        <v>584</v>
      </c>
      <c r="Q2827" s="20" t="s">
        <v>1154</v>
      </c>
      <c r="R2827" s="20" t="s">
        <v>3360</v>
      </c>
      <c r="S2827" s="20">
        <v>30932347</v>
      </c>
      <c r="T2827" s="39"/>
      <c r="U2827" s="20"/>
      <c r="V2827" s="20"/>
      <c r="W2827" s="39"/>
      <c r="X2827" s="20"/>
      <c r="Y2827" s="20"/>
      <c r="Z2827" s="20"/>
      <c r="AA2827" s="39"/>
    </row>
    <row r="2828" spans="2:27" ht="15.75" customHeight="1">
      <c r="B2828" s="39"/>
      <c r="C2828" s="20"/>
      <c r="D2828" s="20"/>
      <c r="E2828" s="39"/>
      <c r="F2828" s="20"/>
      <c r="G2828" s="20"/>
      <c r="H2828" s="20"/>
      <c r="I2828" s="39"/>
      <c r="J2828" s="20"/>
      <c r="K2828" s="20"/>
      <c r="L2828" s="20"/>
      <c r="M2828" s="20"/>
      <c r="N2828" s="39"/>
      <c r="O2828" s="20" t="s">
        <v>488</v>
      </c>
      <c r="P2828" s="20" t="s">
        <v>584</v>
      </c>
      <c r="Q2828" s="20" t="s">
        <v>1154</v>
      </c>
      <c r="R2828" s="20" t="s">
        <v>3361</v>
      </c>
      <c r="S2828" s="20">
        <v>30932359</v>
      </c>
      <c r="T2828" s="39"/>
      <c r="U2828" s="20"/>
      <c r="V2828" s="20"/>
      <c r="W2828" s="39"/>
      <c r="X2828" s="20"/>
      <c r="Y2828" s="20"/>
      <c r="Z2828" s="20"/>
      <c r="AA2828" s="39"/>
    </row>
    <row r="2829" spans="2:27" ht="15.75" customHeight="1">
      <c r="B2829" s="39"/>
      <c r="C2829" s="20"/>
      <c r="D2829" s="20"/>
      <c r="E2829" s="39"/>
      <c r="F2829" s="20"/>
      <c r="G2829" s="20"/>
      <c r="H2829" s="20"/>
      <c r="I2829" s="39"/>
      <c r="J2829" s="20"/>
      <c r="K2829" s="20"/>
      <c r="L2829" s="20"/>
      <c r="M2829" s="20"/>
      <c r="N2829" s="39"/>
      <c r="O2829" s="20" t="s">
        <v>488</v>
      </c>
      <c r="P2829" s="20" t="s">
        <v>584</v>
      </c>
      <c r="Q2829" s="20" t="s">
        <v>1154</v>
      </c>
      <c r="R2829" s="20" t="s">
        <v>3362</v>
      </c>
      <c r="S2829" s="20">
        <v>30932365</v>
      </c>
      <c r="T2829" s="39"/>
      <c r="U2829" s="20"/>
      <c r="V2829" s="20"/>
      <c r="W2829" s="39"/>
      <c r="X2829" s="20"/>
      <c r="Y2829" s="20"/>
      <c r="Z2829" s="20"/>
      <c r="AA2829" s="39"/>
    </row>
    <row r="2830" spans="2:27" ht="15.75" customHeight="1">
      <c r="B2830" s="39"/>
      <c r="C2830" s="20"/>
      <c r="D2830" s="20"/>
      <c r="E2830" s="39"/>
      <c r="F2830" s="20"/>
      <c r="G2830" s="20"/>
      <c r="H2830" s="20"/>
      <c r="I2830" s="39"/>
      <c r="J2830" s="20"/>
      <c r="K2830" s="20"/>
      <c r="L2830" s="20"/>
      <c r="M2830" s="20"/>
      <c r="N2830" s="39"/>
      <c r="O2830" s="20" t="s">
        <v>488</v>
      </c>
      <c r="P2830" s="20" t="s">
        <v>584</v>
      </c>
      <c r="Q2830" s="20" t="s">
        <v>1154</v>
      </c>
      <c r="R2830" s="20" t="s">
        <v>3363</v>
      </c>
      <c r="S2830" s="20">
        <v>30932371</v>
      </c>
      <c r="T2830" s="39"/>
      <c r="U2830" s="20"/>
      <c r="V2830" s="20"/>
      <c r="W2830" s="39"/>
      <c r="X2830" s="20"/>
      <c r="Y2830" s="20"/>
      <c r="Z2830" s="20"/>
      <c r="AA2830" s="39"/>
    </row>
    <row r="2831" spans="2:27" ht="15.75" customHeight="1">
      <c r="B2831" s="39"/>
      <c r="C2831" s="20"/>
      <c r="D2831" s="20"/>
      <c r="E2831" s="39"/>
      <c r="F2831" s="20"/>
      <c r="G2831" s="20"/>
      <c r="H2831" s="20"/>
      <c r="I2831" s="39"/>
      <c r="J2831" s="20"/>
      <c r="K2831" s="20"/>
      <c r="L2831" s="20"/>
      <c r="M2831" s="20"/>
      <c r="N2831" s="39"/>
      <c r="O2831" s="20" t="s">
        <v>488</v>
      </c>
      <c r="P2831" s="20" t="s">
        <v>584</v>
      </c>
      <c r="Q2831" s="20" t="s">
        <v>1156</v>
      </c>
      <c r="R2831" s="20" t="s">
        <v>3364</v>
      </c>
      <c r="S2831" s="20">
        <v>30932521</v>
      </c>
      <c r="T2831" s="39"/>
      <c r="U2831" s="20"/>
      <c r="V2831" s="20"/>
      <c r="W2831" s="39"/>
      <c r="X2831" s="20"/>
      <c r="Y2831" s="20"/>
      <c r="Z2831" s="20"/>
      <c r="AA2831" s="39"/>
    </row>
    <row r="2832" spans="2:27" ht="15.75" customHeight="1">
      <c r="B2832" s="39"/>
      <c r="C2832" s="20"/>
      <c r="D2832" s="20"/>
      <c r="E2832" s="39"/>
      <c r="F2832" s="20"/>
      <c r="G2832" s="20"/>
      <c r="H2832" s="20"/>
      <c r="I2832" s="39"/>
      <c r="J2832" s="20"/>
      <c r="K2832" s="20"/>
      <c r="L2832" s="20"/>
      <c r="M2832" s="20"/>
      <c r="N2832" s="39"/>
      <c r="O2832" s="20" t="s">
        <v>488</v>
      </c>
      <c r="P2832" s="20" t="s">
        <v>584</v>
      </c>
      <c r="Q2832" s="20" t="s">
        <v>1156</v>
      </c>
      <c r="R2832" s="20" t="s">
        <v>3135</v>
      </c>
      <c r="S2832" s="20">
        <v>30932525</v>
      </c>
      <c r="T2832" s="39"/>
      <c r="U2832" s="20"/>
      <c r="V2832" s="20"/>
      <c r="W2832" s="39"/>
      <c r="X2832" s="20"/>
      <c r="Y2832" s="20"/>
      <c r="Z2832" s="20"/>
      <c r="AA2832" s="39"/>
    </row>
    <row r="2833" spans="2:27" ht="15.75" customHeight="1">
      <c r="B2833" s="39"/>
      <c r="C2833" s="20"/>
      <c r="D2833" s="20"/>
      <c r="E2833" s="39"/>
      <c r="F2833" s="20"/>
      <c r="G2833" s="20"/>
      <c r="H2833" s="20"/>
      <c r="I2833" s="39"/>
      <c r="J2833" s="20"/>
      <c r="K2833" s="20"/>
      <c r="L2833" s="20"/>
      <c r="M2833" s="20"/>
      <c r="N2833" s="39"/>
      <c r="O2833" s="20" t="s">
        <v>488</v>
      </c>
      <c r="P2833" s="20" t="s">
        <v>584</v>
      </c>
      <c r="Q2833" s="20" t="s">
        <v>1156</v>
      </c>
      <c r="R2833" s="20" t="s">
        <v>2891</v>
      </c>
      <c r="S2833" s="20">
        <v>30932538</v>
      </c>
      <c r="T2833" s="39"/>
      <c r="U2833" s="20"/>
      <c r="V2833" s="20"/>
      <c r="W2833" s="39"/>
      <c r="X2833" s="20"/>
      <c r="Y2833" s="20"/>
      <c r="Z2833" s="20"/>
      <c r="AA2833" s="39"/>
    </row>
    <row r="2834" spans="2:27" ht="15.75" customHeight="1">
      <c r="B2834" s="39"/>
      <c r="C2834" s="20"/>
      <c r="D2834" s="20"/>
      <c r="E2834" s="39"/>
      <c r="F2834" s="20"/>
      <c r="G2834" s="20"/>
      <c r="H2834" s="20"/>
      <c r="I2834" s="39"/>
      <c r="J2834" s="20"/>
      <c r="K2834" s="20"/>
      <c r="L2834" s="20"/>
      <c r="M2834" s="20"/>
      <c r="N2834" s="39"/>
      <c r="O2834" s="20" t="s">
        <v>488</v>
      </c>
      <c r="P2834" s="20" t="s">
        <v>584</v>
      </c>
      <c r="Q2834" s="20" t="s">
        <v>1156</v>
      </c>
      <c r="R2834" s="20" t="s">
        <v>1156</v>
      </c>
      <c r="S2834" s="20">
        <v>30932547</v>
      </c>
      <c r="T2834" s="39"/>
      <c r="U2834" s="20"/>
      <c r="V2834" s="20"/>
      <c r="W2834" s="39"/>
      <c r="X2834" s="20"/>
      <c r="Y2834" s="20"/>
      <c r="Z2834" s="20"/>
      <c r="AA2834" s="39"/>
    </row>
    <row r="2835" spans="2:27" ht="15.75" customHeight="1">
      <c r="B2835" s="39"/>
      <c r="C2835" s="20"/>
      <c r="D2835" s="20"/>
      <c r="E2835" s="39"/>
      <c r="F2835" s="20"/>
      <c r="G2835" s="20"/>
      <c r="H2835" s="20"/>
      <c r="I2835" s="39"/>
      <c r="J2835" s="20"/>
      <c r="K2835" s="20"/>
      <c r="L2835" s="20"/>
      <c r="M2835" s="20"/>
      <c r="N2835" s="39"/>
      <c r="O2835" s="20" t="s">
        <v>488</v>
      </c>
      <c r="P2835" s="20" t="s">
        <v>584</v>
      </c>
      <c r="Q2835" s="20" t="s">
        <v>1156</v>
      </c>
      <c r="R2835" s="20" t="s">
        <v>3365</v>
      </c>
      <c r="S2835" s="20">
        <v>30932599</v>
      </c>
      <c r="T2835" s="39"/>
      <c r="U2835" s="20"/>
      <c r="V2835" s="20"/>
      <c r="W2835" s="39"/>
      <c r="X2835" s="20"/>
      <c r="Y2835" s="20"/>
      <c r="Z2835" s="20"/>
      <c r="AA2835" s="39"/>
    </row>
    <row r="2836" spans="2:27" ht="15.75" customHeight="1">
      <c r="B2836" s="39"/>
      <c r="C2836" s="20"/>
      <c r="D2836" s="20"/>
      <c r="E2836" s="39"/>
      <c r="F2836" s="20"/>
      <c r="G2836" s="20"/>
      <c r="H2836" s="20"/>
      <c r="I2836" s="39"/>
      <c r="J2836" s="20"/>
      <c r="K2836" s="20"/>
      <c r="L2836" s="20"/>
      <c r="M2836" s="20"/>
      <c r="N2836" s="39"/>
      <c r="O2836" s="20" t="s">
        <v>488</v>
      </c>
      <c r="P2836" s="20" t="s">
        <v>584</v>
      </c>
      <c r="Q2836" s="20" t="s">
        <v>1156</v>
      </c>
      <c r="R2836" s="20" t="s">
        <v>3366</v>
      </c>
      <c r="S2836" s="20">
        <v>30932557</v>
      </c>
      <c r="T2836" s="39"/>
      <c r="U2836" s="20"/>
      <c r="V2836" s="20"/>
      <c r="W2836" s="39"/>
      <c r="X2836" s="20"/>
      <c r="Y2836" s="20"/>
      <c r="Z2836" s="20"/>
      <c r="AA2836" s="39"/>
    </row>
    <row r="2837" spans="2:27" ht="15.75" customHeight="1">
      <c r="B2837" s="39"/>
      <c r="C2837" s="20"/>
      <c r="D2837" s="20"/>
      <c r="E2837" s="39"/>
      <c r="F2837" s="20"/>
      <c r="G2837" s="20"/>
      <c r="H2837" s="20"/>
      <c r="I2837" s="39"/>
      <c r="J2837" s="20"/>
      <c r="K2837" s="20"/>
      <c r="L2837" s="20"/>
      <c r="M2837" s="20"/>
      <c r="N2837" s="39"/>
      <c r="O2837" s="20" t="s">
        <v>488</v>
      </c>
      <c r="P2837" s="20" t="s">
        <v>584</v>
      </c>
      <c r="Q2837" s="20" t="s">
        <v>1156</v>
      </c>
      <c r="R2837" s="20" t="s">
        <v>3367</v>
      </c>
      <c r="S2837" s="20">
        <v>30932580</v>
      </c>
      <c r="T2837" s="39"/>
      <c r="U2837" s="20"/>
      <c r="V2837" s="20"/>
      <c r="W2837" s="39"/>
      <c r="X2837" s="20"/>
      <c r="Y2837" s="20"/>
      <c r="Z2837" s="20"/>
      <c r="AA2837" s="39"/>
    </row>
    <row r="2838" spans="2:27" ht="15.75" customHeight="1">
      <c r="B2838" s="39"/>
      <c r="C2838" s="20"/>
      <c r="D2838" s="20"/>
      <c r="E2838" s="39"/>
      <c r="F2838" s="20"/>
      <c r="G2838" s="20"/>
      <c r="H2838" s="20"/>
      <c r="I2838" s="39"/>
      <c r="J2838" s="20"/>
      <c r="K2838" s="20"/>
      <c r="L2838" s="20"/>
      <c r="M2838" s="20"/>
      <c r="N2838" s="39"/>
      <c r="O2838" s="20" t="s">
        <v>488</v>
      </c>
      <c r="P2838" s="20" t="s">
        <v>584</v>
      </c>
      <c r="Q2838" s="20" t="s">
        <v>1156</v>
      </c>
      <c r="R2838" s="20" t="s">
        <v>3368</v>
      </c>
      <c r="S2838" s="20">
        <v>30932585</v>
      </c>
      <c r="T2838" s="39"/>
      <c r="U2838" s="20"/>
      <c r="V2838" s="20"/>
      <c r="W2838" s="39"/>
      <c r="X2838" s="20"/>
      <c r="Y2838" s="20"/>
      <c r="Z2838" s="20"/>
      <c r="AA2838" s="39"/>
    </row>
    <row r="2839" spans="2:27" ht="15.75" customHeight="1">
      <c r="B2839" s="39"/>
      <c r="C2839" s="20"/>
      <c r="D2839" s="20"/>
      <c r="E2839" s="39"/>
      <c r="F2839" s="20"/>
      <c r="G2839" s="20"/>
      <c r="H2839" s="20"/>
      <c r="I2839" s="39"/>
      <c r="J2839" s="20"/>
      <c r="K2839" s="20"/>
      <c r="L2839" s="20"/>
      <c r="M2839" s="20"/>
      <c r="N2839" s="39"/>
      <c r="O2839" s="20" t="s">
        <v>488</v>
      </c>
      <c r="P2839" s="20" t="s">
        <v>584</v>
      </c>
      <c r="Q2839" s="20" t="s">
        <v>1158</v>
      </c>
      <c r="R2839" s="20" t="s">
        <v>3369</v>
      </c>
      <c r="S2839" s="20">
        <v>30932815</v>
      </c>
      <c r="T2839" s="39"/>
      <c r="U2839" s="20"/>
      <c r="V2839" s="20"/>
      <c r="W2839" s="39"/>
      <c r="X2839" s="20"/>
      <c r="Y2839" s="20"/>
      <c r="Z2839" s="20"/>
      <c r="AA2839" s="39"/>
    </row>
    <row r="2840" spans="2:27" ht="15.75" customHeight="1">
      <c r="B2840" s="39"/>
      <c r="C2840" s="20"/>
      <c r="D2840" s="20"/>
      <c r="E2840" s="39"/>
      <c r="F2840" s="20"/>
      <c r="G2840" s="20"/>
      <c r="H2840" s="20"/>
      <c r="I2840" s="39"/>
      <c r="J2840" s="20"/>
      <c r="K2840" s="20"/>
      <c r="L2840" s="20"/>
      <c r="M2840" s="20"/>
      <c r="N2840" s="39"/>
      <c r="O2840" s="20" t="s">
        <v>488</v>
      </c>
      <c r="P2840" s="20" t="s">
        <v>584</v>
      </c>
      <c r="Q2840" s="20" t="s">
        <v>1158</v>
      </c>
      <c r="R2840" s="20" t="s">
        <v>3370</v>
      </c>
      <c r="S2840" s="20">
        <v>30932825</v>
      </c>
      <c r="T2840" s="39"/>
      <c r="U2840" s="20"/>
      <c r="V2840" s="20"/>
      <c r="W2840" s="39"/>
      <c r="X2840" s="20"/>
      <c r="Y2840" s="20"/>
      <c r="Z2840" s="20"/>
      <c r="AA2840" s="39"/>
    </row>
    <row r="2841" spans="2:27" ht="15.75" customHeight="1">
      <c r="B2841" s="39"/>
      <c r="C2841" s="20"/>
      <c r="D2841" s="20"/>
      <c r="E2841" s="39"/>
      <c r="F2841" s="20"/>
      <c r="G2841" s="20"/>
      <c r="H2841" s="20"/>
      <c r="I2841" s="39"/>
      <c r="J2841" s="20"/>
      <c r="K2841" s="20"/>
      <c r="L2841" s="20"/>
      <c r="M2841" s="20"/>
      <c r="N2841" s="39"/>
      <c r="O2841" s="20" t="s">
        <v>488</v>
      </c>
      <c r="P2841" s="20" t="s">
        <v>584</v>
      </c>
      <c r="Q2841" s="20" t="s">
        <v>1158</v>
      </c>
      <c r="R2841" s="20" t="s">
        <v>3371</v>
      </c>
      <c r="S2841" s="20">
        <v>30932817</v>
      </c>
      <c r="T2841" s="39"/>
      <c r="U2841" s="20"/>
      <c r="V2841" s="20"/>
      <c r="W2841" s="39"/>
      <c r="X2841" s="20"/>
      <c r="Y2841" s="20"/>
      <c r="Z2841" s="20"/>
      <c r="AA2841" s="39"/>
    </row>
    <row r="2842" spans="2:27" ht="15.75" customHeight="1">
      <c r="B2842" s="39"/>
      <c r="C2842" s="20"/>
      <c r="D2842" s="20"/>
      <c r="E2842" s="39"/>
      <c r="F2842" s="20"/>
      <c r="G2842" s="20"/>
      <c r="H2842" s="20"/>
      <c r="I2842" s="39"/>
      <c r="J2842" s="20"/>
      <c r="K2842" s="20"/>
      <c r="L2842" s="20"/>
      <c r="M2842" s="20"/>
      <c r="N2842" s="39"/>
      <c r="O2842" s="20" t="s">
        <v>488</v>
      </c>
      <c r="P2842" s="20" t="s">
        <v>584</v>
      </c>
      <c r="Q2842" s="20" t="s">
        <v>1158</v>
      </c>
      <c r="R2842" s="20" t="s">
        <v>3372</v>
      </c>
      <c r="S2842" s="20">
        <v>30932834</v>
      </c>
      <c r="T2842" s="39"/>
      <c r="U2842" s="20"/>
      <c r="V2842" s="20"/>
      <c r="W2842" s="39"/>
      <c r="X2842" s="20"/>
      <c r="Y2842" s="20"/>
      <c r="Z2842" s="20"/>
      <c r="AA2842" s="39"/>
    </row>
    <row r="2843" spans="2:27" ht="15.75" customHeight="1">
      <c r="B2843" s="39"/>
      <c r="C2843" s="20"/>
      <c r="D2843" s="20"/>
      <c r="E2843" s="39"/>
      <c r="F2843" s="20"/>
      <c r="G2843" s="20"/>
      <c r="H2843" s="20"/>
      <c r="I2843" s="39"/>
      <c r="J2843" s="20"/>
      <c r="K2843" s="20"/>
      <c r="L2843" s="20"/>
      <c r="M2843" s="20"/>
      <c r="N2843" s="39"/>
      <c r="O2843" s="20" t="s">
        <v>488</v>
      </c>
      <c r="P2843" s="20" t="s">
        <v>584</v>
      </c>
      <c r="Q2843" s="20" t="s">
        <v>1158</v>
      </c>
      <c r="R2843" s="20" t="s">
        <v>3373</v>
      </c>
      <c r="S2843" s="20">
        <v>30932843</v>
      </c>
      <c r="T2843" s="39"/>
      <c r="U2843" s="20"/>
      <c r="V2843" s="20"/>
      <c r="W2843" s="39"/>
      <c r="X2843" s="20"/>
      <c r="Y2843" s="20"/>
      <c r="Z2843" s="20"/>
      <c r="AA2843" s="39"/>
    </row>
    <row r="2844" spans="2:27" ht="15.75" customHeight="1">
      <c r="B2844" s="39"/>
      <c r="C2844" s="20"/>
      <c r="D2844" s="20"/>
      <c r="E2844" s="39"/>
      <c r="F2844" s="20"/>
      <c r="G2844" s="20"/>
      <c r="H2844" s="20"/>
      <c r="I2844" s="39"/>
      <c r="J2844" s="20"/>
      <c r="K2844" s="20"/>
      <c r="L2844" s="20"/>
      <c r="M2844" s="20"/>
      <c r="N2844" s="39"/>
      <c r="O2844" s="20" t="s">
        <v>488</v>
      </c>
      <c r="P2844" s="20" t="s">
        <v>584</v>
      </c>
      <c r="Q2844" s="20" t="s">
        <v>1158</v>
      </c>
      <c r="R2844" s="20" t="s">
        <v>3374</v>
      </c>
      <c r="S2844" s="20">
        <v>30932851</v>
      </c>
      <c r="T2844" s="39"/>
      <c r="U2844" s="20"/>
      <c r="V2844" s="20"/>
      <c r="W2844" s="39"/>
      <c r="X2844" s="20"/>
      <c r="Y2844" s="20"/>
      <c r="Z2844" s="20"/>
      <c r="AA2844" s="39"/>
    </row>
    <row r="2845" spans="2:27" ht="15.75" customHeight="1">
      <c r="B2845" s="39"/>
      <c r="C2845" s="20"/>
      <c r="D2845" s="20"/>
      <c r="E2845" s="39"/>
      <c r="F2845" s="20"/>
      <c r="G2845" s="20"/>
      <c r="H2845" s="20"/>
      <c r="I2845" s="39"/>
      <c r="J2845" s="20"/>
      <c r="K2845" s="20"/>
      <c r="L2845" s="20"/>
      <c r="M2845" s="20"/>
      <c r="N2845" s="39"/>
      <c r="O2845" s="20" t="s">
        <v>488</v>
      </c>
      <c r="P2845" s="20" t="s">
        <v>584</v>
      </c>
      <c r="Q2845" s="20" t="s">
        <v>1158</v>
      </c>
      <c r="R2845" s="20" t="s">
        <v>1158</v>
      </c>
      <c r="S2845" s="20">
        <v>30932860</v>
      </c>
      <c r="T2845" s="39"/>
      <c r="U2845" s="20"/>
      <c r="V2845" s="20"/>
      <c r="W2845" s="39"/>
      <c r="X2845" s="20"/>
      <c r="Y2845" s="20"/>
      <c r="Z2845" s="20"/>
      <c r="AA2845" s="39"/>
    </row>
    <row r="2846" spans="2:27" ht="15.75" customHeight="1">
      <c r="B2846" s="39"/>
      <c r="C2846" s="20"/>
      <c r="D2846" s="20"/>
      <c r="E2846" s="39"/>
      <c r="F2846" s="20"/>
      <c r="G2846" s="20"/>
      <c r="H2846" s="20"/>
      <c r="I2846" s="39"/>
      <c r="J2846" s="20"/>
      <c r="K2846" s="20"/>
      <c r="L2846" s="20"/>
      <c r="M2846" s="20"/>
      <c r="N2846" s="39"/>
      <c r="O2846" s="20" t="s">
        <v>488</v>
      </c>
      <c r="P2846" s="20" t="s">
        <v>584</v>
      </c>
      <c r="Q2846" s="20" t="s">
        <v>1158</v>
      </c>
      <c r="R2846" s="20" t="s">
        <v>3375</v>
      </c>
      <c r="S2846" s="20">
        <v>30932899</v>
      </c>
      <c r="T2846" s="39"/>
      <c r="U2846" s="20"/>
      <c r="V2846" s="20"/>
      <c r="W2846" s="39"/>
      <c r="X2846" s="20"/>
      <c r="Y2846" s="20"/>
      <c r="Z2846" s="20"/>
      <c r="AA2846" s="39"/>
    </row>
    <row r="2847" spans="2:27" ht="15.75" customHeight="1">
      <c r="B2847" s="39"/>
      <c r="C2847" s="20"/>
      <c r="D2847" s="20"/>
      <c r="E2847" s="39"/>
      <c r="F2847" s="20"/>
      <c r="G2847" s="20"/>
      <c r="H2847" s="20"/>
      <c r="I2847" s="39"/>
      <c r="J2847" s="20"/>
      <c r="K2847" s="20"/>
      <c r="L2847" s="20"/>
      <c r="M2847" s="20"/>
      <c r="N2847" s="39"/>
      <c r="O2847" s="20" t="s">
        <v>488</v>
      </c>
      <c r="P2847" s="20" t="s">
        <v>584</v>
      </c>
      <c r="Q2847" s="20" t="s">
        <v>1158</v>
      </c>
      <c r="R2847" s="20" t="s">
        <v>3376</v>
      </c>
      <c r="S2847" s="20">
        <v>30932869</v>
      </c>
      <c r="T2847" s="39"/>
      <c r="U2847" s="20"/>
      <c r="V2847" s="20"/>
      <c r="W2847" s="39"/>
      <c r="X2847" s="20"/>
      <c r="Y2847" s="20"/>
      <c r="Z2847" s="20"/>
      <c r="AA2847" s="39"/>
    </row>
    <row r="2848" spans="2:27" ht="15.75" customHeight="1">
      <c r="B2848" s="39"/>
      <c r="C2848" s="20"/>
      <c r="D2848" s="20"/>
      <c r="E2848" s="39"/>
      <c r="F2848" s="20"/>
      <c r="G2848" s="20"/>
      <c r="H2848" s="20"/>
      <c r="I2848" s="39"/>
      <c r="J2848" s="20"/>
      <c r="K2848" s="20"/>
      <c r="L2848" s="20"/>
      <c r="M2848" s="20"/>
      <c r="N2848" s="39"/>
      <c r="O2848" s="20" t="s">
        <v>488</v>
      </c>
      <c r="P2848" s="20" t="s">
        <v>584</v>
      </c>
      <c r="Q2848" s="20" t="s">
        <v>1158</v>
      </c>
      <c r="R2848" s="20" t="s">
        <v>3377</v>
      </c>
      <c r="S2848" s="20">
        <v>30932877</v>
      </c>
      <c r="T2848" s="39"/>
      <c r="U2848" s="20"/>
      <c r="V2848" s="20"/>
      <c r="W2848" s="39"/>
      <c r="X2848" s="20"/>
      <c r="Y2848" s="20"/>
      <c r="Z2848" s="20"/>
      <c r="AA2848" s="39"/>
    </row>
    <row r="2849" spans="2:27" ht="15.75" customHeight="1">
      <c r="B2849" s="39"/>
      <c r="C2849" s="20"/>
      <c r="D2849" s="20"/>
      <c r="E2849" s="39"/>
      <c r="F2849" s="20"/>
      <c r="G2849" s="20"/>
      <c r="H2849" s="20"/>
      <c r="I2849" s="39"/>
      <c r="J2849" s="20"/>
      <c r="K2849" s="20"/>
      <c r="L2849" s="20"/>
      <c r="M2849" s="20"/>
      <c r="N2849" s="39"/>
      <c r="O2849" s="20" t="s">
        <v>488</v>
      </c>
      <c r="P2849" s="20" t="s">
        <v>584</v>
      </c>
      <c r="Q2849" s="20" t="s">
        <v>1158</v>
      </c>
      <c r="R2849" s="20" t="s">
        <v>1954</v>
      </c>
      <c r="S2849" s="20">
        <v>30932886</v>
      </c>
      <c r="T2849" s="39"/>
      <c r="U2849" s="20"/>
      <c r="V2849" s="20"/>
      <c r="W2849" s="39"/>
      <c r="X2849" s="20"/>
      <c r="Y2849" s="20"/>
      <c r="Z2849" s="20"/>
      <c r="AA2849" s="39"/>
    </row>
    <row r="2850" spans="2:27" ht="15.75" customHeight="1">
      <c r="B2850" s="39"/>
      <c r="C2850" s="20"/>
      <c r="D2850" s="20"/>
      <c r="E2850" s="39"/>
      <c r="F2850" s="20"/>
      <c r="G2850" s="20"/>
      <c r="H2850" s="20"/>
      <c r="I2850" s="39"/>
      <c r="J2850" s="20"/>
      <c r="K2850" s="20"/>
      <c r="L2850" s="20"/>
      <c r="M2850" s="20"/>
      <c r="N2850" s="39"/>
      <c r="O2850" s="20" t="s">
        <v>488</v>
      </c>
      <c r="P2850" s="20" t="s">
        <v>584</v>
      </c>
      <c r="Q2850" s="20" t="s">
        <v>1158</v>
      </c>
      <c r="R2850" s="20" t="s">
        <v>3378</v>
      </c>
      <c r="S2850" s="20">
        <v>30932894</v>
      </c>
      <c r="T2850" s="39"/>
      <c r="U2850" s="20"/>
      <c r="V2850" s="20"/>
      <c r="W2850" s="39"/>
      <c r="X2850" s="20"/>
      <c r="Y2850" s="20"/>
      <c r="Z2850" s="20"/>
      <c r="AA2850" s="39"/>
    </row>
    <row r="2851" spans="2:27" ht="15.75" customHeight="1">
      <c r="B2851" s="39"/>
      <c r="C2851" s="20"/>
      <c r="D2851" s="20"/>
      <c r="E2851" s="39"/>
      <c r="F2851" s="20"/>
      <c r="G2851" s="20"/>
      <c r="H2851" s="20"/>
      <c r="I2851" s="39"/>
      <c r="J2851" s="20"/>
      <c r="K2851" s="20"/>
      <c r="L2851" s="20"/>
      <c r="M2851" s="20"/>
      <c r="N2851" s="39"/>
      <c r="O2851" s="20" t="s">
        <v>488</v>
      </c>
      <c r="P2851" s="20" t="s">
        <v>584</v>
      </c>
      <c r="Q2851" s="20" t="s">
        <v>1160</v>
      </c>
      <c r="R2851" s="20" t="s">
        <v>3379</v>
      </c>
      <c r="S2851" s="20">
        <v>30933817</v>
      </c>
      <c r="T2851" s="39"/>
      <c r="U2851" s="20"/>
      <c r="V2851" s="20"/>
      <c r="W2851" s="39"/>
      <c r="X2851" s="20"/>
      <c r="Y2851" s="20"/>
      <c r="Z2851" s="20"/>
      <c r="AA2851" s="39"/>
    </row>
    <row r="2852" spans="2:27" ht="15.75" customHeight="1">
      <c r="B2852" s="39"/>
      <c r="C2852" s="20"/>
      <c r="D2852" s="20"/>
      <c r="E2852" s="39"/>
      <c r="F2852" s="20"/>
      <c r="G2852" s="20"/>
      <c r="H2852" s="20"/>
      <c r="I2852" s="39"/>
      <c r="J2852" s="20"/>
      <c r="K2852" s="20"/>
      <c r="L2852" s="20"/>
      <c r="M2852" s="20"/>
      <c r="N2852" s="39"/>
      <c r="O2852" s="20" t="s">
        <v>488</v>
      </c>
      <c r="P2852" s="20" t="s">
        <v>584</v>
      </c>
      <c r="Q2852" s="20" t="s">
        <v>1160</v>
      </c>
      <c r="R2852" s="20" t="s">
        <v>3380</v>
      </c>
      <c r="S2852" s="20">
        <v>30933821</v>
      </c>
      <c r="T2852" s="39"/>
      <c r="U2852" s="20"/>
      <c r="V2852" s="20"/>
      <c r="W2852" s="39"/>
      <c r="X2852" s="20"/>
      <c r="Y2852" s="20"/>
      <c r="Z2852" s="20"/>
      <c r="AA2852" s="39"/>
    </row>
    <row r="2853" spans="2:27" ht="15.75" customHeight="1">
      <c r="B2853" s="39"/>
      <c r="C2853" s="20"/>
      <c r="D2853" s="20"/>
      <c r="E2853" s="39"/>
      <c r="F2853" s="20"/>
      <c r="G2853" s="20"/>
      <c r="H2853" s="20"/>
      <c r="I2853" s="39"/>
      <c r="J2853" s="20"/>
      <c r="K2853" s="20"/>
      <c r="L2853" s="20"/>
      <c r="M2853" s="20"/>
      <c r="N2853" s="39"/>
      <c r="O2853" s="20" t="s">
        <v>488</v>
      </c>
      <c r="P2853" s="20" t="s">
        <v>584</v>
      </c>
      <c r="Q2853" s="20" t="s">
        <v>1160</v>
      </c>
      <c r="R2853" s="20" t="s">
        <v>3381</v>
      </c>
      <c r="S2853" s="20">
        <v>30933899</v>
      </c>
      <c r="T2853" s="39"/>
      <c r="U2853" s="20"/>
      <c r="V2853" s="20"/>
      <c r="W2853" s="39"/>
      <c r="X2853" s="20"/>
      <c r="Y2853" s="20"/>
      <c r="Z2853" s="20"/>
      <c r="AA2853" s="39"/>
    </row>
    <row r="2854" spans="2:27" ht="15.75" customHeight="1">
      <c r="B2854" s="39"/>
      <c r="C2854" s="20"/>
      <c r="D2854" s="20"/>
      <c r="E2854" s="39"/>
      <c r="F2854" s="20"/>
      <c r="G2854" s="20"/>
      <c r="H2854" s="20"/>
      <c r="I2854" s="39"/>
      <c r="J2854" s="20"/>
      <c r="K2854" s="20"/>
      <c r="L2854" s="20"/>
      <c r="M2854" s="20"/>
      <c r="N2854" s="39"/>
      <c r="O2854" s="20" t="s">
        <v>488</v>
      </c>
      <c r="P2854" s="20" t="s">
        <v>584</v>
      </c>
      <c r="Q2854" s="20" t="s">
        <v>1160</v>
      </c>
      <c r="R2854" s="20" t="s">
        <v>3382</v>
      </c>
      <c r="S2854" s="20">
        <v>30933858</v>
      </c>
      <c r="T2854" s="39"/>
      <c r="U2854" s="20"/>
      <c r="V2854" s="20"/>
      <c r="W2854" s="39"/>
      <c r="X2854" s="20"/>
      <c r="Y2854" s="20"/>
      <c r="Z2854" s="20"/>
      <c r="AA2854" s="39"/>
    </row>
    <row r="2855" spans="2:27" ht="15.75" customHeight="1">
      <c r="B2855" s="39"/>
      <c r="C2855" s="20"/>
      <c r="D2855" s="20"/>
      <c r="E2855" s="39"/>
      <c r="F2855" s="20"/>
      <c r="G2855" s="20"/>
      <c r="H2855" s="20"/>
      <c r="I2855" s="39"/>
      <c r="J2855" s="20"/>
      <c r="K2855" s="20"/>
      <c r="L2855" s="20"/>
      <c r="M2855" s="20"/>
      <c r="N2855" s="39"/>
      <c r="O2855" s="20" t="s">
        <v>488</v>
      </c>
      <c r="P2855" s="20" t="s">
        <v>584</v>
      </c>
      <c r="Q2855" s="20" t="s">
        <v>1160</v>
      </c>
      <c r="R2855" s="20" t="s">
        <v>3383</v>
      </c>
      <c r="S2855" s="20">
        <v>30933865</v>
      </c>
      <c r="T2855" s="39"/>
      <c r="U2855" s="20"/>
      <c r="V2855" s="20"/>
      <c r="W2855" s="39"/>
      <c r="X2855" s="20"/>
      <c r="Y2855" s="20"/>
      <c r="Z2855" s="20"/>
      <c r="AA2855" s="39"/>
    </row>
    <row r="2856" spans="2:27" ht="15.75" customHeight="1">
      <c r="B2856" s="39"/>
      <c r="C2856" s="20"/>
      <c r="D2856" s="20"/>
      <c r="E2856" s="39"/>
      <c r="F2856" s="20"/>
      <c r="G2856" s="20"/>
      <c r="H2856" s="20"/>
      <c r="I2856" s="39"/>
      <c r="J2856" s="20"/>
      <c r="K2856" s="20"/>
      <c r="L2856" s="20"/>
      <c r="M2856" s="20"/>
      <c r="N2856" s="39"/>
      <c r="O2856" s="20" t="s">
        <v>488</v>
      </c>
      <c r="P2856" s="20" t="s">
        <v>584</v>
      </c>
      <c r="Q2856" s="20" t="s">
        <v>1160</v>
      </c>
      <c r="R2856" s="20" t="s">
        <v>3384</v>
      </c>
      <c r="S2856" s="20">
        <v>30933873</v>
      </c>
      <c r="T2856" s="39"/>
      <c r="U2856" s="20"/>
      <c r="V2856" s="20"/>
      <c r="W2856" s="39"/>
      <c r="X2856" s="20"/>
      <c r="Y2856" s="20"/>
      <c r="Z2856" s="20"/>
      <c r="AA2856" s="39"/>
    </row>
    <row r="2857" spans="2:27" ht="15.75" customHeight="1">
      <c r="B2857" s="39"/>
      <c r="C2857" s="20"/>
      <c r="D2857" s="20"/>
      <c r="E2857" s="39"/>
      <c r="F2857" s="20"/>
      <c r="G2857" s="20"/>
      <c r="H2857" s="20"/>
      <c r="I2857" s="39"/>
      <c r="J2857" s="20"/>
      <c r="K2857" s="20"/>
      <c r="L2857" s="20"/>
      <c r="M2857" s="20"/>
      <c r="N2857" s="39"/>
      <c r="O2857" s="20" t="s">
        <v>488</v>
      </c>
      <c r="P2857" s="20" t="s">
        <v>584</v>
      </c>
      <c r="Q2857" s="20" t="s">
        <v>1160</v>
      </c>
      <c r="R2857" s="20" t="s">
        <v>1166</v>
      </c>
      <c r="S2857" s="20">
        <v>30933880</v>
      </c>
      <c r="T2857" s="39"/>
      <c r="U2857" s="20"/>
      <c r="V2857" s="20"/>
      <c r="W2857" s="39"/>
      <c r="X2857" s="20"/>
      <c r="Y2857" s="20"/>
      <c r="Z2857" s="20"/>
      <c r="AA2857" s="39"/>
    </row>
    <row r="2858" spans="2:27" ht="15.75" customHeight="1">
      <c r="B2858" s="39"/>
      <c r="C2858" s="20"/>
      <c r="D2858" s="20"/>
      <c r="E2858" s="39"/>
      <c r="F2858" s="20"/>
      <c r="G2858" s="20"/>
      <c r="H2858" s="20"/>
      <c r="I2858" s="39"/>
      <c r="J2858" s="20"/>
      <c r="K2858" s="20"/>
      <c r="L2858" s="20"/>
      <c r="M2858" s="20"/>
      <c r="N2858" s="39"/>
      <c r="O2858" s="20" t="s">
        <v>488</v>
      </c>
      <c r="P2858" s="20" t="s">
        <v>584</v>
      </c>
      <c r="Q2858" s="20" t="s">
        <v>1160</v>
      </c>
      <c r="R2858" s="20" t="s">
        <v>3385</v>
      </c>
      <c r="S2858" s="20">
        <v>30933894</v>
      </c>
      <c r="T2858" s="39"/>
      <c r="U2858" s="20"/>
      <c r="V2858" s="20"/>
      <c r="W2858" s="39"/>
      <c r="X2858" s="20"/>
      <c r="Y2858" s="20"/>
      <c r="Z2858" s="20"/>
      <c r="AA2858" s="39"/>
    </row>
    <row r="2859" spans="2:27" ht="15.75" customHeight="1">
      <c r="B2859" s="39"/>
      <c r="C2859" s="20"/>
      <c r="D2859" s="20"/>
      <c r="E2859" s="39"/>
      <c r="F2859" s="20"/>
      <c r="G2859" s="20"/>
      <c r="H2859" s="20"/>
      <c r="I2859" s="39"/>
      <c r="J2859" s="20"/>
      <c r="K2859" s="20"/>
      <c r="L2859" s="20"/>
      <c r="M2859" s="20"/>
      <c r="N2859" s="39"/>
      <c r="O2859" s="20" t="s">
        <v>488</v>
      </c>
      <c r="P2859" s="20" t="s">
        <v>584</v>
      </c>
      <c r="Q2859" s="20" t="s">
        <v>1162</v>
      </c>
      <c r="R2859" s="20" t="s">
        <v>2815</v>
      </c>
      <c r="S2859" s="20">
        <v>30934712</v>
      </c>
      <c r="T2859" s="39"/>
      <c r="U2859" s="20"/>
      <c r="V2859" s="20"/>
      <c r="W2859" s="39"/>
      <c r="X2859" s="20"/>
      <c r="Y2859" s="20"/>
      <c r="Z2859" s="20"/>
      <c r="AA2859" s="39"/>
    </row>
    <row r="2860" spans="2:27" ht="15.75" customHeight="1">
      <c r="B2860" s="39"/>
      <c r="C2860" s="20"/>
      <c r="D2860" s="20"/>
      <c r="E2860" s="39"/>
      <c r="F2860" s="20"/>
      <c r="G2860" s="20"/>
      <c r="H2860" s="20"/>
      <c r="I2860" s="39"/>
      <c r="J2860" s="20"/>
      <c r="K2860" s="20"/>
      <c r="L2860" s="20"/>
      <c r="M2860" s="20"/>
      <c r="N2860" s="39"/>
      <c r="O2860" s="20" t="s">
        <v>488</v>
      </c>
      <c r="P2860" s="20" t="s">
        <v>584</v>
      </c>
      <c r="Q2860" s="20" t="s">
        <v>1162</v>
      </c>
      <c r="R2860" s="20" t="s">
        <v>3386</v>
      </c>
      <c r="S2860" s="20">
        <v>30934714</v>
      </c>
      <c r="T2860" s="39"/>
      <c r="U2860" s="20"/>
      <c r="V2860" s="20"/>
      <c r="W2860" s="39"/>
      <c r="X2860" s="20"/>
      <c r="Y2860" s="20"/>
      <c r="Z2860" s="20"/>
      <c r="AA2860" s="39"/>
    </row>
    <row r="2861" spans="2:27" ht="15.75" customHeight="1">
      <c r="B2861" s="39"/>
      <c r="C2861" s="20"/>
      <c r="D2861" s="20"/>
      <c r="E2861" s="39"/>
      <c r="F2861" s="20"/>
      <c r="G2861" s="20"/>
      <c r="H2861" s="20"/>
      <c r="I2861" s="39"/>
      <c r="J2861" s="20"/>
      <c r="K2861" s="20"/>
      <c r="L2861" s="20"/>
      <c r="M2861" s="20"/>
      <c r="N2861" s="39"/>
      <c r="O2861" s="20" t="s">
        <v>488</v>
      </c>
      <c r="P2861" s="20" t="s">
        <v>584</v>
      </c>
      <c r="Q2861" s="20" t="s">
        <v>1162</v>
      </c>
      <c r="R2861" s="20" t="s">
        <v>3387</v>
      </c>
      <c r="S2861" s="20">
        <v>30934725</v>
      </c>
      <c r="T2861" s="39"/>
      <c r="U2861" s="20"/>
      <c r="V2861" s="20"/>
      <c r="W2861" s="39"/>
      <c r="X2861" s="20"/>
      <c r="Y2861" s="20"/>
      <c r="Z2861" s="20"/>
      <c r="AA2861" s="39"/>
    </row>
    <row r="2862" spans="2:27" ht="15.75" customHeight="1">
      <c r="B2862" s="39"/>
      <c r="C2862" s="20"/>
      <c r="D2862" s="20"/>
      <c r="E2862" s="39"/>
      <c r="F2862" s="20"/>
      <c r="G2862" s="20"/>
      <c r="H2862" s="20"/>
      <c r="I2862" s="39"/>
      <c r="J2862" s="20"/>
      <c r="K2862" s="20"/>
      <c r="L2862" s="20"/>
      <c r="M2862" s="20"/>
      <c r="N2862" s="39"/>
      <c r="O2862" s="20" t="s">
        <v>488</v>
      </c>
      <c r="P2862" s="20" t="s">
        <v>584</v>
      </c>
      <c r="Q2862" s="20" t="s">
        <v>1162</v>
      </c>
      <c r="R2862" s="20" t="s">
        <v>1105</v>
      </c>
      <c r="S2862" s="20">
        <v>30934729</v>
      </c>
      <c r="T2862" s="39"/>
      <c r="U2862" s="20"/>
      <c r="V2862" s="20"/>
      <c r="W2862" s="39"/>
      <c r="X2862" s="20"/>
      <c r="Y2862" s="20"/>
      <c r="Z2862" s="20"/>
      <c r="AA2862" s="39"/>
    </row>
    <row r="2863" spans="2:27" ht="15.75" customHeight="1">
      <c r="B2863" s="39"/>
      <c r="C2863" s="20"/>
      <c r="D2863" s="20"/>
      <c r="E2863" s="39"/>
      <c r="F2863" s="20"/>
      <c r="G2863" s="20"/>
      <c r="H2863" s="20"/>
      <c r="I2863" s="39"/>
      <c r="J2863" s="20"/>
      <c r="K2863" s="20"/>
      <c r="L2863" s="20"/>
      <c r="M2863" s="20"/>
      <c r="N2863" s="39"/>
      <c r="O2863" s="20" t="s">
        <v>488</v>
      </c>
      <c r="P2863" s="20" t="s">
        <v>584</v>
      </c>
      <c r="Q2863" s="20" t="s">
        <v>1162</v>
      </c>
      <c r="R2863" s="20" t="s">
        <v>3388</v>
      </c>
      <c r="S2863" s="20">
        <v>30934736</v>
      </c>
      <c r="T2863" s="39"/>
      <c r="U2863" s="20"/>
      <c r="V2863" s="20"/>
      <c r="W2863" s="39"/>
      <c r="X2863" s="20"/>
      <c r="Y2863" s="20"/>
      <c r="Z2863" s="20"/>
      <c r="AA2863" s="39"/>
    </row>
    <row r="2864" spans="2:27" ht="15.75" customHeight="1">
      <c r="B2864" s="39"/>
      <c r="C2864" s="20"/>
      <c r="D2864" s="20"/>
      <c r="E2864" s="39"/>
      <c r="F2864" s="20"/>
      <c r="G2864" s="20"/>
      <c r="H2864" s="20"/>
      <c r="I2864" s="39"/>
      <c r="J2864" s="20"/>
      <c r="K2864" s="20"/>
      <c r="L2864" s="20"/>
      <c r="M2864" s="20"/>
      <c r="N2864" s="39"/>
      <c r="O2864" s="20" t="s">
        <v>488</v>
      </c>
      <c r="P2864" s="20" t="s">
        <v>584</v>
      </c>
      <c r="Q2864" s="20" t="s">
        <v>1162</v>
      </c>
      <c r="R2864" s="20" t="s">
        <v>3389</v>
      </c>
      <c r="S2864" s="20">
        <v>30934743</v>
      </c>
      <c r="T2864" s="39"/>
      <c r="U2864" s="20"/>
      <c r="V2864" s="20"/>
      <c r="W2864" s="39"/>
      <c r="X2864" s="20"/>
      <c r="Y2864" s="20"/>
      <c r="Z2864" s="20"/>
      <c r="AA2864" s="39"/>
    </row>
    <row r="2865" spans="2:27" ht="15.75" customHeight="1">
      <c r="B2865" s="39"/>
      <c r="C2865" s="20"/>
      <c r="D2865" s="20"/>
      <c r="E2865" s="39"/>
      <c r="F2865" s="20"/>
      <c r="G2865" s="20"/>
      <c r="H2865" s="20"/>
      <c r="I2865" s="39"/>
      <c r="J2865" s="20"/>
      <c r="K2865" s="20"/>
      <c r="L2865" s="20"/>
      <c r="M2865" s="20"/>
      <c r="N2865" s="39"/>
      <c r="O2865" s="20" t="s">
        <v>488</v>
      </c>
      <c r="P2865" s="20" t="s">
        <v>584</v>
      </c>
      <c r="Q2865" s="20" t="s">
        <v>1162</v>
      </c>
      <c r="R2865" s="20" t="s">
        <v>3390</v>
      </c>
      <c r="S2865" s="20">
        <v>30934799</v>
      </c>
      <c r="T2865" s="39"/>
      <c r="U2865" s="20"/>
      <c r="V2865" s="20"/>
      <c r="W2865" s="39"/>
      <c r="X2865" s="20"/>
      <c r="Y2865" s="20"/>
      <c r="Z2865" s="20"/>
      <c r="AA2865" s="39"/>
    </row>
    <row r="2866" spans="2:27" ht="15.75" customHeight="1">
      <c r="B2866" s="39"/>
      <c r="C2866" s="20"/>
      <c r="D2866" s="20"/>
      <c r="E2866" s="39"/>
      <c r="F2866" s="20"/>
      <c r="G2866" s="20"/>
      <c r="H2866" s="20"/>
      <c r="I2866" s="39"/>
      <c r="J2866" s="20"/>
      <c r="K2866" s="20"/>
      <c r="L2866" s="20"/>
      <c r="M2866" s="20"/>
      <c r="N2866" s="39"/>
      <c r="O2866" s="20" t="s">
        <v>488</v>
      </c>
      <c r="P2866" s="20" t="s">
        <v>584</v>
      </c>
      <c r="Q2866" s="20" t="s">
        <v>1162</v>
      </c>
      <c r="R2866" s="20" t="s">
        <v>3391</v>
      </c>
      <c r="S2866" s="20">
        <v>30934758</v>
      </c>
      <c r="T2866" s="39"/>
      <c r="U2866" s="20"/>
      <c r="V2866" s="20"/>
      <c r="W2866" s="39"/>
      <c r="X2866" s="20"/>
      <c r="Y2866" s="20"/>
      <c r="Z2866" s="20"/>
      <c r="AA2866" s="39"/>
    </row>
    <row r="2867" spans="2:27" ht="15.75" customHeight="1">
      <c r="B2867" s="39"/>
      <c r="C2867" s="20"/>
      <c r="D2867" s="20"/>
      <c r="E2867" s="39"/>
      <c r="F2867" s="20"/>
      <c r="G2867" s="20"/>
      <c r="H2867" s="20"/>
      <c r="I2867" s="39"/>
      <c r="J2867" s="20"/>
      <c r="K2867" s="20"/>
      <c r="L2867" s="20"/>
      <c r="M2867" s="20"/>
      <c r="N2867" s="39"/>
      <c r="O2867" s="20" t="s">
        <v>488</v>
      </c>
      <c r="P2867" s="20" t="s">
        <v>584</v>
      </c>
      <c r="Q2867" s="20" t="s">
        <v>1162</v>
      </c>
      <c r="R2867" s="20" t="s">
        <v>3392</v>
      </c>
      <c r="S2867" s="20">
        <v>30934765</v>
      </c>
      <c r="T2867" s="39"/>
      <c r="U2867" s="20"/>
      <c r="V2867" s="20"/>
      <c r="W2867" s="39"/>
      <c r="X2867" s="20"/>
      <c r="Y2867" s="20"/>
      <c r="Z2867" s="20"/>
      <c r="AA2867" s="39"/>
    </row>
    <row r="2868" spans="2:27" ht="15.75" customHeight="1">
      <c r="B2868" s="39"/>
      <c r="C2868" s="20"/>
      <c r="D2868" s="20"/>
      <c r="E2868" s="39"/>
      <c r="F2868" s="20"/>
      <c r="G2868" s="20"/>
      <c r="H2868" s="20"/>
      <c r="I2868" s="39"/>
      <c r="J2868" s="20"/>
      <c r="K2868" s="20"/>
      <c r="L2868" s="20"/>
      <c r="M2868" s="20"/>
      <c r="N2868" s="39"/>
      <c r="O2868" s="20" t="s">
        <v>488</v>
      </c>
      <c r="P2868" s="20" t="s">
        <v>584</v>
      </c>
      <c r="Q2868" s="20" t="s">
        <v>1162</v>
      </c>
      <c r="R2868" s="20" t="s">
        <v>3207</v>
      </c>
      <c r="S2868" s="20">
        <v>30934773</v>
      </c>
      <c r="T2868" s="39"/>
      <c r="U2868" s="20"/>
      <c r="V2868" s="20"/>
      <c r="W2868" s="39"/>
      <c r="X2868" s="20"/>
      <c r="Y2868" s="20"/>
      <c r="Z2868" s="20"/>
      <c r="AA2868" s="39"/>
    </row>
    <row r="2869" spans="2:27" ht="15.75" customHeight="1">
      <c r="B2869" s="39"/>
      <c r="C2869" s="20"/>
      <c r="D2869" s="20"/>
      <c r="E2869" s="39"/>
      <c r="F2869" s="20"/>
      <c r="G2869" s="20"/>
      <c r="H2869" s="20"/>
      <c r="I2869" s="39"/>
      <c r="J2869" s="20"/>
      <c r="K2869" s="20"/>
      <c r="L2869" s="20"/>
      <c r="M2869" s="20"/>
      <c r="N2869" s="39"/>
      <c r="O2869" s="20" t="s">
        <v>488</v>
      </c>
      <c r="P2869" s="20" t="s">
        <v>584</v>
      </c>
      <c r="Q2869" s="20" t="s">
        <v>1162</v>
      </c>
      <c r="R2869" s="20" t="s">
        <v>3393</v>
      </c>
      <c r="S2869" s="20">
        <v>30934780</v>
      </c>
      <c r="T2869" s="39"/>
      <c r="U2869" s="20"/>
      <c r="V2869" s="20"/>
      <c r="W2869" s="39"/>
      <c r="X2869" s="20"/>
      <c r="Y2869" s="20"/>
      <c r="Z2869" s="20"/>
      <c r="AA2869" s="39"/>
    </row>
    <row r="2870" spans="2:27" ht="15.75" customHeight="1">
      <c r="B2870" s="39"/>
      <c r="C2870" s="20"/>
      <c r="D2870" s="20"/>
      <c r="E2870" s="39"/>
      <c r="F2870" s="20"/>
      <c r="G2870" s="20"/>
      <c r="H2870" s="20"/>
      <c r="I2870" s="39"/>
      <c r="J2870" s="20"/>
      <c r="K2870" s="20"/>
      <c r="L2870" s="20"/>
      <c r="M2870" s="20"/>
      <c r="N2870" s="39"/>
      <c r="O2870" s="20" t="s">
        <v>488</v>
      </c>
      <c r="P2870" s="20" t="s">
        <v>584</v>
      </c>
      <c r="Q2870" s="20" t="s">
        <v>1162</v>
      </c>
      <c r="R2870" s="20" t="s">
        <v>3394</v>
      </c>
      <c r="S2870" s="20">
        <v>30934721</v>
      </c>
      <c r="T2870" s="39"/>
      <c r="U2870" s="20"/>
      <c r="V2870" s="20"/>
      <c r="W2870" s="39"/>
      <c r="X2870" s="20"/>
      <c r="Y2870" s="20"/>
      <c r="Z2870" s="20"/>
      <c r="AA2870" s="39"/>
    </row>
    <row r="2871" spans="2:27" ht="15.75" customHeight="1">
      <c r="B2871" s="39"/>
      <c r="C2871" s="20"/>
      <c r="D2871" s="20"/>
      <c r="E2871" s="39"/>
      <c r="F2871" s="20"/>
      <c r="G2871" s="20"/>
      <c r="H2871" s="20"/>
      <c r="I2871" s="39"/>
      <c r="J2871" s="20"/>
      <c r="K2871" s="20"/>
      <c r="L2871" s="20"/>
      <c r="M2871" s="20"/>
      <c r="N2871" s="39"/>
      <c r="O2871" s="20" t="s">
        <v>488</v>
      </c>
      <c r="P2871" s="20" t="s">
        <v>584</v>
      </c>
      <c r="Q2871" s="20" t="s">
        <v>1162</v>
      </c>
      <c r="R2871" s="20" t="s">
        <v>3394</v>
      </c>
      <c r="S2871" s="20">
        <v>30934783</v>
      </c>
      <c r="T2871" s="39"/>
      <c r="U2871" s="20"/>
      <c r="V2871" s="20"/>
      <c r="W2871" s="39"/>
      <c r="X2871" s="20"/>
      <c r="Y2871" s="20"/>
      <c r="Z2871" s="20"/>
      <c r="AA2871" s="39"/>
    </row>
    <row r="2872" spans="2:27" ht="15.75" customHeight="1">
      <c r="B2872" s="39"/>
      <c r="C2872" s="20"/>
      <c r="D2872" s="20"/>
      <c r="E2872" s="39"/>
      <c r="F2872" s="20"/>
      <c r="G2872" s="20"/>
      <c r="H2872" s="20"/>
      <c r="I2872" s="39"/>
      <c r="J2872" s="20"/>
      <c r="K2872" s="20"/>
      <c r="L2872" s="20"/>
      <c r="M2872" s="20"/>
      <c r="N2872" s="39"/>
      <c r="O2872" s="20" t="s">
        <v>488</v>
      </c>
      <c r="P2872" s="20" t="s">
        <v>584</v>
      </c>
      <c r="Q2872" s="20" t="s">
        <v>1162</v>
      </c>
      <c r="R2872" s="20" t="s">
        <v>3395</v>
      </c>
      <c r="S2872" s="20">
        <v>30934794</v>
      </c>
      <c r="T2872" s="39"/>
      <c r="U2872" s="20"/>
      <c r="V2872" s="20"/>
      <c r="W2872" s="39"/>
      <c r="X2872" s="20"/>
      <c r="Y2872" s="20"/>
      <c r="Z2872" s="20"/>
      <c r="AA2872" s="39"/>
    </row>
    <row r="2873" spans="2:27" ht="15.75" customHeight="1">
      <c r="B2873" s="39"/>
      <c r="C2873" s="20"/>
      <c r="D2873" s="20"/>
      <c r="E2873" s="39"/>
      <c r="F2873" s="20"/>
      <c r="G2873" s="20"/>
      <c r="H2873" s="20"/>
      <c r="I2873" s="39"/>
      <c r="J2873" s="20"/>
      <c r="K2873" s="20"/>
      <c r="L2873" s="20"/>
      <c r="M2873" s="20"/>
      <c r="N2873" s="39"/>
      <c r="O2873" s="20" t="s">
        <v>488</v>
      </c>
      <c r="P2873" s="20" t="s">
        <v>584</v>
      </c>
      <c r="Q2873" s="20" t="s">
        <v>1162</v>
      </c>
      <c r="R2873" s="20" t="s">
        <v>3396</v>
      </c>
      <c r="S2873" s="20">
        <v>30934787</v>
      </c>
      <c r="T2873" s="39"/>
      <c r="U2873" s="20"/>
      <c r="V2873" s="20"/>
      <c r="W2873" s="39"/>
      <c r="X2873" s="20"/>
      <c r="Y2873" s="20"/>
      <c r="Z2873" s="20"/>
      <c r="AA2873" s="39"/>
    </row>
    <row r="2874" spans="2:27" ht="15.75" customHeight="1">
      <c r="B2874" s="39"/>
      <c r="C2874" s="20"/>
      <c r="D2874" s="20"/>
      <c r="E2874" s="39"/>
      <c r="F2874" s="20"/>
      <c r="G2874" s="20"/>
      <c r="H2874" s="20"/>
      <c r="I2874" s="39"/>
      <c r="J2874" s="20"/>
      <c r="K2874" s="20"/>
      <c r="L2874" s="20"/>
      <c r="M2874" s="20"/>
      <c r="N2874" s="39"/>
      <c r="O2874" s="20" t="s">
        <v>488</v>
      </c>
      <c r="P2874" s="20" t="s">
        <v>584</v>
      </c>
      <c r="Q2874" s="20" t="s">
        <v>1164</v>
      </c>
      <c r="R2874" s="20" t="s">
        <v>3397</v>
      </c>
      <c r="S2874" s="20">
        <v>30935721</v>
      </c>
      <c r="T2874" s="39"/>
      <c r="U2874" s="20"/>
      <c r="V2874" s="20"/>
      <c r="W2874" s="39"/>
      <c r="X2874" s="20"/>
      <c r="Y2874" s="20"/>
      <c r="Z2874" s="20"/>
      <c r="AA2874" s="39"/>
    </row>
    <row r="2875" spans="2:27" ht="15.75" customHeight="1">
      <c r="B2875" s="39"/>
      <c r="C2875" s="20"/>
      <c r="D2875" s="20"/>
      <c r="E2875" s="39"/>
      <c r="F2875" s="20"/>
      <c r="G2875" s="20"/>
      <c r="H2875" s="20"/>
      <c r="I2875" s="39"/>
      <c r="J2875" s="20"/>
      <c r="K2875" s="20"/>
      <c r="L2875" s="20"/>
      <c r="M2875" s="20"/>
      <c r="N2875" s="39"/>
      <c r="O2875" s="20" t="s">
        <v>488</v>
      </c>
      <c r="P2875" s="20" t="s">
        <v>584</v>
      </c>
      <c r="Q2875" s="20" t="s">
        <v>1164</v>
      </c>
      <c r="R2875" s="20" t="s">
        <v>3398</v>
      </c>
      <c r="S2875" s="20">
        <v>30935724</v>
      </c>
      <c r="T2875" s="39"/>
      <c r="U2875" s="20"/>
      <c r="V2875" s="20"/>
      <c r="W2875" s="39"/>
      <c r="X2875" s="20"/>
      <c r="Y2875" s="20"/>
      <c r="Z2875" s="20"/>
      <c r="AA2875" s="39"/>
    </row>
    <row r="2876" spans="2:27" ht="15.75" customHeight="1">
      <c r="B2876" s="39"/>
      <c r="C2876" s="20"/>
      <c r="D2876" s="20"/>
      <c r="E2876" s="39"/>
      <c r="F2876" s="20"/>
      <c r="G2876" s="20"/>
      <c r="H2876" s="20"/>
      <c r="I2876" s="39"/>
      <c r="J2876" s="20"/>
      <c r="K2876" s="20"/>
      <c r="L2876" s="20"/>
      <c r="M2876" s="20"/>
      <c r="N2876" s="39"/>
      <c r="O2876" s="20" t="s">
        <v>488</v>
      </c>
      <c r="P2876" s="20" t="s">
        <v>584</v>
      </c>
      <c r="Q2876" s="20" t="s">
        <v>1164</v>
      </c>
      <c r="R2876" s="20" t="s">
        <v>3399</v>
      </c>
      <c r="S2876" s="20">
        <v>30935728</v>
      </c>
      <c r="T2876" s="39"/>
      <c r="U2876" s="20"/>
      <c r="V2876" s="20"/>
      <c r="W2876" s="39"/>
      <c r="X2876" s="20"/>
      <c r="Y2876" s="20"/>
      <c r="Z2876" s="20"/>
      <c r="AA2876" s="39"/>
    </row>
    <row r="2877" spans="2:27" ht="15.75" customHeight="1">
      <c r="B2877" s="39"/>
      <c r="C2877" s="20"/>
      <c r="D2877" s="20"/>
      <c r="E2877" s="39"/>
      <c r="F2877" s="20"/>
      <c r="G2877" s="20"/>
      <c r="H2877" s="20"/>
      <c r="I2877" s="39"/>
      <c r="J2877" s="20"/>
      <c r="K2877" s="20"/>
      <c r="L2877" s="20"/>
      <c r="M2877" s="20"/>
      <c r="N2877" s="39"/>
      <c r="O2877" s="20" t="s">
        <v>488</v>
      </c>
      <c r="P2877" s="20" t="s">
        <v>584</v>
      </c>
      <c r="Q2877" s="20" t="s">
        <v>1164</v>
      </c>
      <c r="R2877" s="20" t="s">
        <v>2075</v>
      </c>
      <c r="S2877" s="20">
        <v>30935766</v>
      </c>
      <c r="T2877" s="39"/>
      <c r="U2877" s="20"/>
      <c r="V2877" s="20"/>
      <c r="W2877" s="39"/>
      <c r="X2877" s="20"/>
      <c r="Y2877" s="20"/>
      <c r="Z2877" s="20"/>
      <c r="AA2877" s="39"/>
    </row>
    <row r="2878" spans="2:27" ht="15.75" customHeight="1">
      <c r="B2878" s="39"/>
      <c r="C2878" s="20"/>
      <c r="D2878" s="20"/>
      <c r="E2878" s="39"/>
      <c r="F2878" s="20"/>
      <c r="G2878" s="20"/>
      <c r="H2878" s="20"/>
      <c r="I2878" s="39"/>
      <c r="J2878" s="20"/>
      <c r="K2878" s="20"/>
      <c r="L2878" s="20"/>
      <c r="M2878" s="20"/>
      <c r="N2878" s="39"/>
      <c r="O2878" s="20" t="s">
        <v>488</v>
      </c>
      <c r="P2878" s="20" t="s">
        <v>584</v>
      </c>
      <c r="Q2878" s="20" t="s">
        <v>1164</v>
      </c>
      <c r="R2878" s="20" t="s">
        <v>3400</v>
      </c>
      <c r="S2878" s="20">
        <v>30935799</v>
      </c>
      <c r="T2878" s="39"/>
      <c r="U2878" s="20"/>
      <c r="V2878" s="20"/>
      <c r="W2878" s="39"/>
      <c r="X2878" s="20"/>
      <c r="Y2878" s="20"/>
      <c r="Z2878" s="20"/>
      <c r="AA2878" s="39"/>
    </row>
    <row r="2879" spans="2:27" ht="15.75" customHeight="1">
      <c r="B2879" s="39"/>
      <c r="C2879" s="20"/>
      <c r="D2879" s="20"/>
      <c r="E2879" s="39"/>
      <c r="F2879" s="20"/>
      <c r="G2879" s="20"/>
      <c r="H2879" s="20"/>
      <c r="I2879" s="39"/>
      <c r="J2879" s="20"/>
      <c r="K2879" s="20"/>
      <c r="L2879" s="20"/>
      <c r="M2879" s="20"/>
      <c r="N2879" s="39"/>
      <c r="O2879" s="20" t="s">
        <v>488</v>
      </c>
      <c r="P2879" s="20" t="s">
        <v>584</v>
      </c>
      <c r="Q2879" s="20" t="s">
        <v>1164</v>
      </c>
      <c r="R2879" s="20" t="s">
        <v>3401</v>
      </c>
      <c r="S2879" s="20">
        <v>30935778</v>
      </c>
      <c r="T2879" s="39"/>
      <c r="U2879" s="20"/>
      <c r="V2879" s="20"/>
      <c r="W2879" s="39"/>
      <c r="X2879" s="20"/>
      <c r="Y2879" s="20"/>
      <c r="Z2879" s="20"/>
      <c r="AA2879" s="39"/>
    </row>
    <row r="2880" spans="2:27" ht="15.75" customHeight="1">
      <c r="B2880" s="39"/>
      <c r="C2880" s="20"/>
      <c r="D2880" s="20"/>
      <c r="E2880" s="39"/>
      <c r="F2880" s="20"/>
      <c r="G2880" s="20"/>
      <c r="H2880" s="20"/>
      <c r="I2880" s="39"/>
      <c r="J2880" s="20"/>
      <c r="K2880" s="20"/>
      <c r="L2880" s="20"/>
      <c r="M2880" s="20"/>
      <c r="N2880" s="39"/>
      <c r="O2880" s="20" t="s">
        <v>488</v>
      </c>
      <c r="P2880" s="20" t="s">
        <v>584</v>
      </c>
      <c r="Q2880" s="20" t="s">
        <v>1164</v>
      </c>
      <c r="R2880" s="20" t="s">
        <v>3402</v>
      </c>
      <c r="S2880" s="20">
        <v>30935792</v>
      </c>
      <c r="T2880" s="39"/>
      <c r="U2880" s="20"/>
      <c r="V2880" s="20"/>
      <c r="W2880" s="39"/>
      <c r="X2880" s="20"/>
      <c r="Y2880" s="20"/>
      <c r="Z2880" s="20"/>
      <c r="AA2880" s="39"/>
    </row>
    <row r="2881" spans="2:27" ht="15.75" customHeight="1">
      <c r="B2881" s="39"/>
      <c r="C2881" s="20"/>
      <c r="D2881" s="20"/>
      <c r="E2881" s="39"/>
      <c r="F2881" s="20"/>
      <c r="G2881" s="20"/>
      <c r="H2881" s="20"/>
      <c r="I2881" s="39"/>
      <c r="J2881" s="20"/>
      <c r="K2881" s="20"/>
      <c r="L2881" s="20"/>
      <c r="M2881" s="20"/>
      <c r="N2881" s="39"/>
      <c r="O2881" s="20" t="s">
        <v>488</v>
      </c>
      <c r="P2881" s="20" t="s">
        <v>584</v>
      </c>
      <c r="Q2881" s="20" t="s">
        <v>1166</v>
      </c>
      <c r="R2881" s="20" t="s">
        <v>3403</v>
      </c>
      <c r="S2881" s="20">
        <v>30936613</v>
      </c>
      <c r="T2881" s="39"/>
      <c r="U2881" s="20"/>
      <c r="V2881" s="20"/>
      <c r="W2881" s="39"/>
      <c r="X2881" s="20"/>
      <c r="Y2881" s="20"/>
      <c r="Z2881" s="20"/>
      <c r="AA2881" s="39"/>
    </row>
    <row r="2882" spans="2:27" ht="15.75" customHeight="1">
      <c r="B2882" s="39"/>
      <c r="C2882" s="20"/>
      <c r="D2882" s="20"/>
      <c r="E2882" s="39"/>
      <c r="F2882" s="20"/>
      <c r="G2882" s="20"/>
      <c r="H2882" s="20"/>
      <c r="I2882" s="39"/>
      <c r="J2882" s="20"/>
      <c r="K2882" s="20"/>
      <c r="L2882" s="20"/>
      <c r="M2882" s="20"/>
      <c r="N2882" s="39"/>
      <c r="O2882" s="20" t="s">
        <v>488</v>
      </c>
      <c r="P2882" s="20" t="s">
        <v>584</v>
      </c>
      <c r="Q2882" s="20" t="s">
        <v>1166</v>
      </c>
      <c r="R2882" s="20" t="s">
        <v>3404</v>
      </c>
      <c r="S2882" s="20">
        <v>30936615</v>
      </c>
      <c r="T2882" s="39"/>
      <c r="U2882" s="20"/>
      <c r="V2882" s="20"/>
      <c r="W2882" s="39"/>
      <c r="X2882" s="20"/>
      <c r="Y2882" s="20"/>
      <c r="Z2882" s="20"/>
      <c r="AA2882" s="39"/>
    </row>
    <row r="2883" spans="2:27" ht="15.75" customHeight="1">
      <c r="B2883" s="39"/>
      <c r="C2883" s="20"/>
      <c r="D2883" s="20"/>
      <c r="E2883" s="39"/>
      <c r="F2883" s="20"/>
      <c r="G2883" s="20"/>
      <c r="H2883" s="20"/>
      <c r="I2883" s="39"/>
      <c r="J2883" s="20"/>
      <c r="K2883" s="20"/>
      <c r="L2883" s="20"/>
      <c r="M2883" s="20"/>
      <c r="N2883" s="39"/>
      <c r="O2883" s="20" t="s">
        <v>488</v>
      </c>
      <c r="P2883" s="20" t="s">
        <v>584</v>
      </c>
      <c r="Q2883" s="20" t="s">
        <v>1166</v>
      </c>
      <c r="R2883" s="20" t="s">
        <v>3405</v>
      </c>
      <c r="S2883" s="20">
        <v>30936623</v>
      </c>
      <c r="T2883" s="39"/>
      <c r="U2883" s="20"/>
      <c r="V2883" s="20"/>
      <c r="W2883" s="39"/>
      <c r="X2883" s="20"/>
      <c r="Y2883" s="20"/>
      <c r="Z2883" s="20"/>
      <c r="AA2883" s="39"/>
    </row>
    <row r="2884" spans="2:27" ht="15.75" customHeight="1">
      <c r="B2884" s="39"/>
      <c r="C2884" s="20"/>
      <c r="D2884" s="20"/>
      <c r="E2884" s="39"/>
      <c r="F2884" s="20"/>
      <c r="G2884" s="20"/>
      <c r="H2884" s="20"/>
      <c r="I2884" s="39"/>
      <c r="J2884" s="20"/>
      <c r="K2884" s="20"/>
      <c r="L2884" s="20"/>
      <c r="M2884" s="20"/>
      <c r="N2884" s="39"/>
      <c r="O2884" s="20" t="s">
        <v>488</v>
      </c>
      <c r="P2884" s="20" t="s">
        <v>584</v>
      </c>
      <c r="Q2884" s="20" t="s">
        <v>1166</v>
      </c>
      <c r="R2884" s="20" t="s">
        <v>3406</v>
      </c>
      <c r="S2884" s="20">
        <v>30936631</v>
      </c>
      <c r="T2884" s="39"/>
      <c r="U2884" s="20"/>
      <c r="V2884" s="20"/>
      <c r="W2884" s="39"/>
      <c r="X2884" s="20"/>
      <c r="Y2884" s="20"/>
      <c r="Z2884" s="20"/>
      <c r="AA2884" s="39"/>
    </row>
    <row r="2885" spans="2:27" ht="15.75" customHeight="1">
      <c r="B2885" s="39"/>
      <c r="C2885" s="20"/>
      <c r="D2885" s="20"/>
      <c r="E2885" s="39"/>
      <c r="F2885" s="20"/>
      <c r="G2885" s="20"/>
      <c r="H2885" s="20"/>
      <c r="I2885" s="39"/>
      <c r="J2885" s="20"/>
      <c r="K2885" s="20"/>
      <c r="L2885" s="20"/>
      <c r="M2885" s="20"/>
      <c r="N2885" s="39"/>
      <c r="O2885" s="20" t="s">
        <v>488</v>
      </c>
      <c r="P2885" s="20" t="s">
        <v>584</v>
      </c>
      <c r="Q2885" s="20" t="s">
        <v>1166</v>
      </c>
      <c r="R2885" s="20" t="s">
        <v>3407</v>
      </c>
      <c r="S2885" s="20">
        <v>30936634</v>
      </c>
      <c r="T2885" s="39"/>
      <c r="U2885" s="20"/>
      <c r="V2885" s="20"/>
      <c r="W2885" s="39"/>
      <c r="X2885" s="20"/>
      <c r="Y2885" s="20"/>
      <c r="Z2885" s="20"/>
      <c r="AA2885" s="39"/>
    </row>
    <row r="2886" spans="2:27" ht="15.75" customHeight="1">
      <c r="B2886" s="39"/>
      <c r="C2886" s="20"/>
      <c r="D2886" s="20"/>
      <c r="E2886" s="39"/>
      <c r="F2886" s="20"/>
      <c r="G2886" s="20"/>
      <c r="H2886" s="20"/>
      <c r="I2886" s="39"/>
      <c r="J2886" s="20"/>
      <c r="K2886" s="20"/>
      <c r="L2886" s="20"/>
      <c r="M2886" s="20"/>
      <c r="N2886" s="39"/>
      <c r="O2886" s="20" t="s">
        <v>488</v>
      </c>
      <c r="P2886" s="20" t="s">
        <v>584</v>
      </c>
      <c r="Q2886" s="20" t="s">
        <v>1166</v>
      </c>
      <c r="R2886" s="20" t="s">
        <v>3408</v>
      </c>
      <c r="S2886" s="20">
        <v>30936636</v>
      </c>
      <c r="T2886" s="39"/>
      <c r="U2886" s="20"/>
      <c r="V2886" s="20"/>
      <c r="W2886" s="39"/>
      <c r="X2886" s="20"/>
      <c r="Y2886" s="20"/>
      <c r="Z2886" s="20"/>
      <c r="AA2886" s="39"/>
    </row>
    <row r="2887" spans="2:27" ht="15.75" customHeight="1">
      <c r="B2887" s="39"/>
      <c r="C2887" s="20"/>
      <c r="D2887" s="20"/>
      <c r="E2887" s="39"/>
      <c r="F2887" s="20"/>
      <c r="G2887" s="20"/>
      <c r="H2887" s="20"/>
      <c r="I2887" s="39"/>
      <c r="J2887" s="20"/>
      <c r="K2887" s="20"/>
      <c r="L2887" s="20"/>
      <c r="M2887" s="20"/>
      <c r="N2887" s="39"/>
      <c r="O2887" s="20" t="s">
        <v>488</v>
      </c>
      <c r="P2887" s="20" t="s">
        <v>584</v>
      </c>
      <c r="Q2887" s="20" t="s">
        <v>1166</v>
      </c>
      <c r="R2887" s="20" t="s">
        <v>3409</v>
      </c>
      <c r="S2887" s="20">
        <v>30936639</v>
      </c>
      <c r="T2887" s="39"/>
      <c r="U2887" s="20"/>
      <c r="V2887" s="20"/>
      <c r="W2887" s="39"/>
      <c r="X2887" s="20"/>
      <c r="Y2887" s="20"/>
      <c r="Z2887" s="20"/>
      <c r="AA2887" s="39"/>
    </row>
    <row r="2888" spans="2:27" ht="15.75" customHeight="1">
      <c r="B2888" s="39"/>
      <c r="C2888" s="20"/>
      <c r="D2888" s="20"/>
      <c r="E2888" s="39"/>
      <c r="F2888" s="20"/>
      <c r="G2888" s="20"/>
      <c r="H2888" s="20"/>
      <c r="I2888" s="39"/>
      <c r="J2888" s="20"/>
      <c r="K2888" s="20"/>
      <c r="L2888" s="20"/>
      <c r="M2888" s="20"/>
      <c r="N2888" s="39"/>
      <c r="O2888" s="20" t="s">
        <v>488</v>
      </c>
      <c r="P2888" s="20" t="s">
        <v>584</v>
      </c>
      <c r="Q2888" s="20" t="s">
        <v>1166</v>
      </c>
      <c r="R2888" s="20" t="s">
        <v>1733</v>
      </c>
      <c r="S2888" s="20">
        <v>30936647</v>
      </c>
      <c r="T2888" s="39"/>
      <c r="U2888" s="20"/>
      <c r="V2888" s="20"/>
      <c r="W2888" s="39"/>
      <c r="X2888" s="20"/>
      <c r="Y2888" s="20"/>
      <c r="Z2888" s="20"/>
      <c r="AA2888" s="39"/>
    </row>
    <row r="2889" spans="2:27" ht="15.75" customHeight="1">
      <c r="B2889" s="39"/>
      <c r="C2889" s="20"/>
      <c r="D2889" s="20"/>
      <c r="E2889" s="39"/>
      <c r="F2889" s="20"/>
      <c r="G2889" s="20"/>
      <c r="H2889" s="20"/>
      <c r="I2889" s="39"/>
      <c r="J2889" s="20"/>
      <c r="K2889" s="20"/>
      <c r="L2889" s="20"/>
      <c r="M2889" s="20"/>
      <c r="N2889" s="39"/>
      <c r="O2889" s="20" t="s">
        <v>488</v>
      </c>
      <c r="P2889" s="20" t="s">
        <v>584</v>
      </c>
      <c r="Q2889" s="20" t="s">
        <v>1166</v>
      </c>
      <c r="R2889" s="20" t="s">
        <v>3410</v>
      </c>
      <c r="S2889" s="20">
        <v>30936655</v>
      </c>
      <c r="T2889" s="39"/>
      <c r="U2889" s="20"/>
      <c r="V2889" s="20"/>
      <c r="W2889" s="39"/>
      <c r="X2889" s="20"/>
      <c r="Y2889" s="20"/>
      <c r="Z2889" s="20"/>
      <c r="AA2889" s="39"/>
    </row>
    <row r="2890" spans="2:27" ht="15.75" customHeight="1">
      <c r="B2890" s="39"/>
      <c r="C2890" s="20"/>
      <c r="D2890" s="20"/>
      <c r="E2890" s="39"/>
      <c r="F2890" s="20"/>
      <c r="G2890" s="20"/>
      <c r="H2890" s="20"/>
      <c r="I2890" s="39"/>
      <c r="J2890" s="20"/>
      <c r="K2890" s="20"/>
      <c r="L2890" s="20"/>
      <c r="M2890" s="20"/>
      <c r="N2890" s="39"/>
      <c r="O2890" s="20" t="s">
        <v>488</v>
      </c>
      <c r="P2890" s="20" t="s">
        <v>584</v>
      </c>
      <c r="Q2890" s="20" t="s">
        <v>1166</v>
      </c>
      <c r="R2890" s="20" t="s">
        <v>3411</v>
      </c>
      <c r="S2890" s="20">
        <v>30936663</v>
      </c>
      <c r="T2890" s="39"/>
      <c r="U2890" s="20"/>
      <c r="V2890" s="20"/>
      <c r="W2890" s="39"/>
      <c r="X2890" s="20"/>
      <c r="Y2890" s="20"/>
      <c r="Z2890" s="20"/>
      <c r="AA2890" s="39"/>
    </row>
    <row r="2891" spans="2:27" ht="15.75" customHeight="1">
      <c r="B2891" s="39"/>
      <c r="C2891" s="20"/>
      <c r="D2891" s="20"/>
      <c r="E2891" s="39"/>
      <c r="F2891" s="20"/>
      <c r="G2891" s="20"/>
      <c r="H2891" s="20"/>
      <c r="I2891" s="39"/>
      <c r="J2891" s="20"/>
      <c r="K2891" s="20"/>
      <c r="L2891" s="20"/>
      <c r="M2891" s="20"/>
      <c r="N2891" s="39"/>
      <c r="O2891" s="20" t="s">
        <v>488</v>
      </c>
      <c r="P2891" s="20" t="s">
        <v>584</v>
      </c>
      <c r="Q2891" s="20" t="s">
        <v>1166</v>
      </c>
      <c r="R2891" s="20" t="s">
        <v>2539</v>
      </c>
      <c r="S2891" s="20">
        <v>30936667</v>
      </c>
      <c r="T2891" s="39"/>
      <c r="U2891" s="20"/>
      <c r="V2891" s="20"/>
      <c r="W2891" s="39"/>
      <c r="X2891" s="20"/>
      <c r="Y2891" s="20"/>
      <c r="Z2891" s="20"/>
      <c r="AA2891" s="39"/>
    </row>
    <row r="2892" spans="2:27" ht="15.75" customHeight="1">
      <c r="B2892" s="39"/>
      <c r="C2892" s="20"/>
      <c r="D2892" s="20"/>
      <c r="E2892" s="39"/>
      <c r="F2892" s="20"/>
      <c r="G2892" s="20"/>
      <c r="H2892" s="20"/>
      <c r="I2892" s="39"/>
      <c r="J2892" s="20"/>
      <c r="K2892" s="20"/>
      <c r="L2892" s="20"/>
      <c r="M2892" s="20"/>
      <c r="N2892" s="39"/>
      <c r="O2892" s="20" t="s">
        <v>488</v>
      </c>
      <c r="P2892" s="20" t="s">
        <v>584</v>
      </c>
      <c r="Q2892" s="20" t="s">
        <v>1166</v>
      </c>
      <c r="R2892" s="20" t="s">
        <v>3412</v>
      </c>
      <c r="S2892" s="20">
        <v>30936671</v>
      </c>
      <c r="T2892" s="39"/>
      <c r="U2892" s="20"/>
      <c r="V2892" s="20"/>
      <c r="W2892" s="39"/>
      <c r="X2892" s="20"/>
      <c r="Y2892" s="20"/>
      <c r="Z2892" s="20"/>
      <c r="AA2892" s="39"/>
    </row>
    <row r="2893" spans="2:27" ht="15.75" customHeight="1">
      <c r="B2893" s="39"/>
      <c r="C2893" s="20"/>
      <c r="D2893" s="20"/>
      <c r="E2893" s="39"/>
      <c r="F2893" s="20"/>
      <c r="G2893" s="20"/>
      <c r="H2893" s="20"/>
      <c r="I2893" s="39"/>
      <c r="J2893" s="20"/>
      <c r="K2893" s="20"/>
      <c r="L2893" s="20"/>
      <c r="M2893" s="20"/>
      <c r="N2893" s="39"/>
      <c r="O2893" s="20" t="s">
        <v>488</v>
      </c>
      <c r="P2893" s="20" t="s">
        <v>584</v>
      </c>
      <c r="Q2893" s="20" t="s">
        <v>1166</v>
      </c>
      <c r="R2893" s="20" t="s">
        <v>3413</v>
      </c>
      <c r="S2893" s="20">
        <v>30936699</v>
      </c>
      <c r="T2893" s="39"/>
      <c r="U2893" s="20"/>
      <c r="V2893" s="20"/>
      <c r="W2893" s="39"/>
      <c r="X2893" s="20"/>
      <c r="Y2893" s="20"/>
      <c r="Z2893" s="20"/>
      <c r="AA2893" s="39"/>
    </row>
    <row r="2894" spans="2:27" ht="15.75" customHeight="1">
      <c r="B2894" s="39"/>
      <c r="C2894" s="20"/>
      <c r="D2894" s="20"/>
      <c r="E2894" s="39"/>
      <c r="F2894" s="20"/>
      <c r="G2894" s="20"/>
      <c r="H2894" s="20"/>
      <c r="I2894" s="39"/>
      <c r="J2894" s="20"/>
      <c r="K2894" s="20"/>
      <c r="L2894" s="20"/>
      <c r="M2894" s="20"/>
      <c r="N2894" s="39"/>
      <c r="O2894" s="20" t="s">
        <v>488</v>
      </c>
      <c r="P2894" s="20" t="s">
        <v>584</v>
      </c>
      <c r="Q2894" s="20" t="s">
        <v>1166</v>
      </c>
      <c r="R2894" s="20" t="s">
        <v>3414</v>
      </c>
      <c r="S2894" s="20">
        <v>30936687</v>
      </c>
      <c r="T2894" s="39"/>
      <c r="U2894" s="20"/>
      <c r="V2894" s="20"/>
      <c r="W2894" s="39"/>
      <c r="X2894" s="20"/>
      <c r="Y2894" s="20"/>
      <c r="Z2894" s="20"/>
      <c r="AA2894" s="39"/>
    </row>
    <row r="2895" spans="2:27" ht="15.75" customHeight="1">
      <c r="B2895" s="39"/>
      <c r="C2895" s="20"/>
      <c r="D2895" s="20"/>
      <c r="E2895" s="39"/>
      <c r="F2895" s="20"/>
      <c r="G2895" s="20"/>
      <c r="H2895" s="20"/>
      <c r="I2895" s="39"/>
      <c r="J2895" s="20"/>
      <c r="K2895" s="20"/>
      <c r="L2895" s="20"/>
      <c r="M2895" s="20"/>
      <c r="N2895" s="39"/>
      <c r="O2895" s="20" t="s">
        <v>488</v>
      </c>
      <c r="P2895" s="20" t="s">
        <v>584</v>
      </c>
      <c r="Q2895" s="20" t="s">
        <v>1166</v>
      </c>
      <c r="R2895" s="20" t="s">
        <v>3415</v>
      </c>
      <c r="S2895" s="20">
        <v>30936694</v>
      </c>
      <c r="T2895" s="39"/>
      <c r="U2895" s="20"/>
      <c r="V2895" s="20"/>
      <c r="W2895" s="39"/>
      <c r="X2895" s="20"/>
      <c r="Y2895" s="20"/>
      <c r="Z2895" s="20"/>
      <c r="AA2895" s="39"/>
    </row>
    <row r="2896" spans="2:27" ht="15.75" customHeight="1">
      <c r="B2896" s="39"/>
      <c r="C2896" s="20"/>
      <c r="D2896" s="20"/>
      <c r="E2896" s="39"/>
      <c r="F2896" s="20"/>
      <c r="G2896" s="20"/>
      <c r="H2896" s="20"/>
      <c r="I2896" s="39"/>
      <c r="J2896" s="20"/>
      <c r="K2896" s="20"/>
      <c r="L2896" s="20"/>
      <c r="M2896" s="20"/>
      <c r="N2896" s="39"/>
      <c r="O2896" s="20" t="s">
        <v>488</v>
      </c>
      <c r="P2896" s="20" t="s">
        <v>584</v>
      </c>
      <c r="Q2896" s="20" t="s">
        <v>1167</v>
      </c>
      <c r="R2896" s="20" t="s">
        <v>3416</v>
      </c>
      <c r="S2896" s="20">
        <v>30937610</v>
      </c>
      <c r="T2896" s="39"/>
      <c r="U2896" s="20"/>
      <c r="V2896" s="20"/>
      <c r="W2896" s="39"/>
      <c r="X2896" s="20"/>
      <c r="Y2896" s="20"/>
      <c r="Z2896" s="20"/>
      <c r="AA2896" s="39"/>
    </row>
    <row r="2897" spans="2:27" ht="15.75" customHeight="1">
      <c r="B2897" s="39"/>
      <c r="C2897" s="20"/>
      <c r="D2897" s="20"/>
      <c r="E2897" s="39"/>
      <c r="F2897" s="20"/>
      <c r="G2897" s="20"/>
      <c r="H2897" s="20"/>
      <c r="I2897" s="39"/>
      <c r="J2897" s="20"/>
      <c r="K2897" s="20"/>
      <c r="L2897" s="20"/>
      <c r="M2897" s="20"/>
      <c r="N2897" s="39"/>
      <c r="O2897" s="20" t="s">
        <v>488</v>
      </c>
      <c r="P2897" s="20" t="s">
        <v>584</v>
      </c>
      <c r="Q2897" s="20" t="s">
        <v>1167</v>
      </c>
      <c r="R2897" s="20" t="s">
        <v>3417</v>
      </c>
      <c r="S2897" s="20">
        <v>30937612</v>
      </c>
      <c r="T2897" s="39"/>
      <c r="U2897" s="20"/>
      <c r="V2897" s="20"/>
      <c r="W2897" s="39"/>
      <c r="X2897" s="20"/>
      <c r="Y2897" s="20"/>
      <c r="Z2897" s="20"/>
      <c r="AA2897" s="39"/>
    </row>
    <row r="2898" spans="2:27" ht="15.75" customHeight="1">
      <c r="B2898" s="39"/>
      <c r="C2898" s="20"/>
      <c r="D2898" s="20"/>
      <c r="E2898" s="39"/>
      <c r="F2898" s="20"/>
      <c r="G2898" s="20"/>
      <c r="H2898" s="20"/>
      <c r="I2898" s="39"/>
      <c r="J2898" s="20"/>
      <c r="K2898" s="20"/>
      <c r="L2898" s="20"/>
      <c r="M2898" s="20"/>
      <c r="N2898" s="39"/>
      <c r="O2898" s="20" t="s">
        <v>488</v>
      </c>
      <c r="P2898" s="20" t="s">
        <v>584</v>
      </c>
      <c r="Q2898" s="20" t="s">
        <v>1167</v>
      </c>
      <c r="R2898" s="20" t="s">
        <v>3418</v>
      </c>
      <c r="S2898" s="20">
        <v>30937614</v>
      </c>
      <c r="T2898" s="39"/>
      <c r="U2898" s="20"/>
      <c r="V2898" s="20"/>
      <c r="W2898" s="39"/>
      <c r="X2898" s="20"/>
      <c r="Y2898" s="20"/>
      <c r="Z2898" s="20"/>
      <c r="AA2898" s="39"/>
    </row>
    <row r="2899" spans="2:27" ht="15.75" customHeight="1">
      <c r="B2899" s="39"/>
      <c r="C2899" s="20"/>
      <c r="D2899" s="20"/>
      <c r="E2899" s="39"/>
      <c r="F2899" s="20"/>
      <c r="G2899" s="20"/>
      <c r="H2899" s="20"/>
      <c r="I2899" s="39"/>
      <c r="J2899" s="20"/>
      <c r="K2899" s="20"/>
      <c r="L2899" s="20"/>
      <c r="M2899" s="20"/>
      <c r="N2899" s="39"/>
      <c r="O2899" s="20" t="s">
        <v>488</v>
      </c>
      <c r="P2899" s="20" t="s">
        <v>584</v>
      </c>
      <c r="Q2899" s="20" t="s">
        <v>1167</v>
      </c>
      <c r="R2899" s="20" t="s">
        <v>3419</v>
      </c>
      <c r="S2899" s="20">
        <v>30937636</v>
      </c>
      <c r="T2899" s="39"/>
      <c r="U2899" s="20"/>
      <c r="V2899" s="20"/>
      <c r="W2899" s="39"/>
      <c r="X2899" s="20"/>
      <c r="Y2899" s="20"/>
      <c r="Z2899" s="20"/>
      <c r="AA2899" s="39"/>
    </row>
    <row r="2900" spans="2:27" ht="15.75" customHeight="1">
      <c r="B2900" s="39"/>
      <c r="C2900" s="20"/>
      <c r="D2900" s="20"/>
      <c r="E2900" s="39"/>
      <c r="F2900" s="20"/>
      <c r="G2900" s="20"/>
      <c r="H2900" s="20"/>
      <c r="I2900" s="39"/>
      <c r="J2900" s="20"/>
      <c r="K2900" s="20"/>
      <c r="L2900" s="20"/>
      <c r="M2900" s="20"/>
      <c r="N2900" s="39"/>
      <c r="O2900" s="20" t="s">
        <v>488</v>
      </c>
      <c r="P2900" s="20" t="s">
        <v>584</v>
      </c>
      <c r="Q2900" s="20" t="s">
        <v>1167</v>
      </c>
      <c r="R2900" s="20" t="s">
        <v>3420</v>
      </c>
      <c r="S2900" s="20">
        <v>30937621</v>
      </c>
      <c r="T2900" s="39"/>
      <c r="U2900" s="20"/>
      <c r="V2900" s="20"/>
      <c r="W2900" s="39"/>
      <c r="X2900" s="20"/>
      <c r="Y2900" s="20"/>
      <c r="Z2900" s="20"/>
      <c r="AA2900" s="39"/>
    </row>
    <row r="2901" spans="2:27" ht="15.75" customHeight="1">
      <c r="B2901" s="39"/>
      <c r="C2901" s="20"/>
      <c r="D2901" s="20"/>
      <c r="E2901" s="39"/>
      <c r="F2901" s="20"/>
      <c r="G2901" s="20"/>
      <c r="H2901" s="20"/>
      <c r="I2901" s="39"/>
      <c r="J2901" s="20"/>
      <c r="K2901" s="20"/>
      <c r="L2901" s="20"/>
      <c r="M2901" s="20"/>
      <c r="N2901" s="39"/>
      <c r="O2901" s="20" t="s">
        <v>488</v>
      </c>
      <c r="P2901" s="20" t="s">
        <v>584</v>
      </c>
      <c r="Q2901" s="20" t="s">
        <v>1167</v>
      </c>
      <c r="R2901" s="20" t="s">
        <v>3421</v>
      </c>
      <c r="S2901" s="20">
        <v>30937643</v>
      </c>
      <c r="T2901" s="39"/>
      <c r="U2901" s="20"/>
      <c r="V2901" s="20"/>
      <c r="W2901" s="39"/>
      <c r="X2901" s="20"/>
      <c r="Y2901" s="20"/>
      <c r="Z2901" s="20"/>
      <c r="AA2901" s="39"/>
    </row>
    <row r="2902" spans="2:27" ht="15.75" customHeight="1">
      <c r="B2902" s="39"/>
      <c r="C2902" s="20"/>
      <c r="D2902" s="20"/>
      <c r="E2902" s="39"/>
      <c r="F2902" s="20"/>
      <c r="G2902" s="20"/>
      <c r="H2902" s="20"/>
      <c r="I2902" s="39"/>
      <c r="J2902" s="20"/>
      <c r="K2902" s="20"/>
      <c r="L2902" s="20"/>
      <c r="M2902" s="20"/>
      <c r="N2902" s="39"/>
      <c r="O2902" s="20" t="s">
        <v>488</v>
      </c>
      <c r="P2902" s="20" t="s">
        <v>584</v>
      </c>
      <c r="Q2902" s="20" t="s">
        <v>1167</v>
      </c>
      <c r="R2902" s="20" t="s">
        <v>3422</v>
      </c>
      <c r="S2902" s="20">
        <v>30937658</v>
      </c>
      <c r="T2902" s="39"/>
      <c r="U2902" s="20"/>
      <c r="V2902" s="20"/>
      <c r="W2902" s="39"/>
      <c r="X2902" s="20"/>
      <c r="Y2902" s="20"/>
      <c r="Z2902" s="20"/>
      <c r="AA2902" s="39"/>
    </row>
    <row r="2903" spans="2:27" ht="15.75" customHeight="1">
      <c r="B2903" s="39"/>
      <c r="C2903" s="20"/>
      <c r="D2903" s="20"/>
      <c r="E2903" s="39"/>
      <c r="F2903" s="20"/>
      <c r="G2903" s="20"/>
      <c r="H2903" s="20"/>
      <c r="I2903" s="39"/>
      <c r="J2903" s="20"/>
      <c r="K2903" s="20"/>
      <c r="L2903" s="20"/>
      <c r="M2903" s="20"/>
      <c r="N2903" s="39"/>
      <c r="O2903" s="20" t="s">
        <v>488</v>
      </c>
      <c r="P2903" s="20" t="s">
        <v>584</v>
      </c>
      <c r="Q2903" s="20" t="s">
        <v>1167</v>
      </c>
      <c r="R2903" s="20" t="s">
        <v>3423</v>
      </c>
      <c r="S2903" s="20">
        <v>30937665</v>
      </c>
      <c r="T2903" s="39"/>
      <c r="U2903" s="20"/>
      <c r="V2903" s="20"/>
      <c r="W2903" s="39"/>
      <c r="X2903" s="20"/>
      <c r="Y2903" s="20"/>
      <c r="Z2903" s="20"/>
      <c r="AA2903" s="39"/>
    </row>
    <row r="2904" spans="2:27" ht="15.75" customHeight="1">
      <c r="B2904" s="39"/>
      <c r="C2904" s="20"/>
      <c r="D2904" s="20"/>
      <c r="E2904" s="39"/>
      <c r="F2904" s="20"/>
      <c r="G2904" s="20"/>
      <c r="H2904" s="20"/>
      <c r="I2904" s="39"/>
      <c r="J2904" s="20"/>
      <c r="K2904" s="20"/>
      <c r="L2904" s="20"/>
      <c r="M2904" s="20"/>
      <c r="N2904" s="39"/>
      <c r="O2904" s="20" t="s">
        <v>488</v>
      </c>
      <c r="P2904" s="20" t="s">
        <v>584</v>
      </c>
      <c r="Q2904" s="20" t="s">
        <v>1167</v>
      </c>
      <c r="R2904" s="20" t="s">
        <v>1167</v>
      </c>
      <c r="S2904" s="20">
        <v>30937673</v>
      </c>
      <c r="T2904" s="39"/>
      <c r="U2904" s="20"/>
      <c r="V2904" s="20"/>
      <c r="W2904" s="39"/>
      <c r="X2904" s="20"/>
      <c r="Y2904" s="20"/>
      <c r="Z2904" s="20"/>
      <c r="AA2904" s="39"/>
    </row>
    <row r="2905" spans="2:27" ht="15.75" customHeight="1">
      <c r="B2905" s="39"/>
      <c r="C2905" s="20"/>
      <c r="D2905" s="20"/>
      <c r="E2905" s="39"/>
      <c r="F2905" s="20"/>
      <c r="G2905" s="20"/>
      <c r="H2905" s="20"/>
      <c r="I2905" s="39"/>
      <c r="J2905" s="20"/>
      <c r="K2905" s="20"/>
      <c r="L2905" s="20"/>
      <c r="M2905" s="20"/>
      <c r="N2905" s="39"/>
      <c r="O2905" s="20" t="s">
        <v>488</v>
      </c>
      <c r="P2905" s="20" t="s">
        <v>584</v>
      </c>
      <c r="Q2905" s="20" t="s">
        <v>1167</v>
      </c>
      <c r="R2905" s="20" t="s">
        <v>3424</v>
      </c>
      <c r="S2905" s="20">
        <v>30937680</v>
      </c>
      <c r="T2905" s="39"/>
      <c r="U2905" s="20"/>
      <c r="V2905" s="20"/>
      <c r="W2905" s="39"/>
      <c r="X2905" s="20"/>
      <c r="Y2905" s="20"/>
      <c r="Z2905" s="20"/>
      <c r="AA2905" s="39"/>
    </row>
    <row r="2906" spans="2:27" ht="15.75" customHeight="1">
      <c r="B2906" s="39"/>
      <c r="C2906" s="20"/>
      <c r="D2906" s="20"/>
      <c r="E2906" s="39"/>
      <c r="F2906" s="20"/>
      <c r="G2906" s="20"/>
      <c r="H2906" s="20"/>
      <c r="I2906" s="39"/>
      <c r="J2906" s="20"/>
      <c r="K2906" s="20"/>
      <c r="L2906" s="20"/>
      <c r="M2906" s="20"/>
      <c r="N2906" s="39"/>
      <c r="O2906" s="20" t="s">
        <v>488</v>
      </c>
      <c r="P2906" s="20" t="s">
        <v>584</v>
      </c>
      <c r="Q2906" s="20" t="s">
        <v>1167</v>
      </c>
      <c r="R2906" s="20" t="s">
        <v>3425</v>
      </c>
      <c r="S2906" s="20">
        <v>30937687</v>
      </c>
      <c r="T2906" s="39"/>
      <c r="U2906" s="20"/>
      <c r="V2906" s="20"/>
      <c r="W2906" s="39"/>
      <c r="X2906" s="20"/>
      <c r="Y2906" s="20"/>
      <c r="Z2906" s="20"/>
      <c r="AA2906" s="39"/>
    </row>
    <row r="2907" spans="2:27" ht="15.75" customHeight="1">
      <c r="B2907" s="39"/>
      <c r="C2907" s="20"/>
      <c r="D2907" s="20"/>
      <c r="E2907" s="39"/>
      <c r="F2907" s="20"/>
      <c r="G2907" s="20"/>
      <c r="H2907" s="20"/>
      <c r="I2907" s="39"/>
      <c r="J2907" s="20"/>
      <c r="K2907" s="20"/>
      <c r="L2907" s="20"/>
      <c r="M2907" s="20"/>
      <c r="N2907" s="39"/>
      <c r="O2907" s="20" t="s">
        <v>488</v>
      </c>
      <c r="P2907" s="20" t="s">
        <v>584</v>
      </c>
      <c r="Q2907" s="20" t="s">
        <v>1167</v>
      </c>
      <c r="R2907" s="20" t="s">
        <v>1419</v>
      </c>
      <c r="S2907" s="20">
        <v>30937694</v>
      </c>
      <c r="T2907" s="39"/>
      <c r="U2907" s="20"/>
      <c r="V2907" s="20"/>
      <c r="W2907" s="39"/>
      <c r="X2907" s="20"/>
      <c r="Y2907" s="20"/>
      <c r="Z2907" s="20"/>
      <c r="AA2907" s="39"/>
    </row>
    <row r="2908" spans="2:27" ht="15.75" customHeight="1">
      <c r="B2908" s="39"/>
      <c r="C2908" s="20"/>
      <c r="D2908" s="20"/>
      <c r="E2908" s="39"/>
      <c r="F2908" s="20"/>
      <c r="G2908" s="20"/>
      <c r="H2908" s="20"/>
      <c r="I2908" s="39"/>
      <c r="J2908" s="20"/>
      <c r="K2908" s="20"/>
      <c r="L2908" s="20"/>
      <c r="M2908" s="20"/>
      <c r="N2908" s="39"/>
      <c r="O2908" s="20" t="s">
        <v>488</v>
      </c>
      <c r="P2908" s="20" t="s">
        <v>584</v>
      </c>
      <c r="Q2908" s="20" t="s">
        <v>1169</v>
      </c>
      <c r="R2908" s="20" t="s">
        <v>3426</v>
      </c>
      <c r="S2908" s="20">
        <v>30938513</v>
      </c>
      <c r="T2908" s="39"/>
      <c r="U2908" s="20"/>
      <c r="V2908" s="20"/>
      <c r="W2908" s="39"/>
      <c r="X2908" s="20"/>
      <c r="Y2908" s="20"/>
      <c r="Z2908" s="20"/>
      <c r="AA2908" s="39"/>
    </row>
    <row r="2909" spans="2:27" ht="15.75" customHeight="1">
      <c r="B2909" s="39"/>
      <c r="C2909" s="20"/>
      <c r="D2909" s="20"/>
      <c r="E2909" s="39"/>
      <c r="F2909" s="20"/>
      <c r="G2909" s="20"/>
      <c r="H2909" s="20"/>
      <c r="I2909" s="39"/>
      <c r="J2909" s="20"/>
      <c r="K2909" s="20"/>
      <c r="L2909" s="20"/>
      <c r="M2909" s="20"/>
      <c r="N2909" s="39"/>
      <c r="O2909" s="20" t="s">
        <v>488</v>
      </c>
      <c r="P2909" s="20" t="s">
        <v>584</v>
      </c>
      <c r="Q2909" s="20" t="s">
        <v>1169</v>
      </c>
      <c r="R2909" s="20" t="s">
        <v>1049</v>
      </c>
      <c r="S2909" s="20">
        <v>30938527</v>
      </c>
      <c r="T2909" s="39"/>
      <c r="U2909" s="20"/>
      <c r="V2909" s="20"/>
      <c r="W2909" s="39"/>
      <c r="X2909" s="20"/>
      <c r="Y2909" s="20"/>
      <c r="Z2909" s="20"/>
      <c r="AA2909" s="39"/>
    </row>
    <row r="2910" spans="2:27" ht="15.75" customHeight="1">
      <c r="B2910" s="39"/>
      <c r="C2910" s="20"/>
      <c r="D2910" s="20"/>
      <c r="E2910" s="39"/>
      <c r="F2910" s="20"/>
      <c r="G2910" s="20"/>
      <c r="H2910" s="20"/>
      <c r="I2910" s="39"/>
      <c r="J2910" s="20"/>
      <c r="K2910" s="20"/>
      <c r="L2910" s="20"/>
      <c r="M2910" s="20"/>
      <c r="N2910" s="39"/>
      <c r="O2910" s="20" t="s">
        <v>488</v>
      </c>
      <c r="P2910" s="20" t="s">
        <v>584</v>
      </c>
      <c r="Q2910" s="20" t="s">
        <v>1169</v>
      </c>
      <c r="R2910" s="20" t="s">
        <v>1457</v>
      </c>
      <c r="S2910" s="20">
        <v>30938540</v>
      </c>
      <c r="T2910" s="39"/>
      <c r="U2910" s="20"/>
      <c r="V2910" s="20"/>
      <c r="W2910" s="39"/>
      <c r="X2910" s="20"/>
      <c r="Y2910" s="20"/>
      <c r="Z2910" s="20"/>
      <c r="AA2910" s="39"/>
    </row>
    <row r="2911" spans="2:27" ht="15.75" customHeight="1">
      <c r="B2911" s="39"/>
      <c r="C2911" s="20"/>
      <c r="D2911" s="20"/>
      <c r="E2911" s="39"/>
      <c r="F2911" s="20"/>
      <c r="G2911" s="20"/>
      <c r="H2911" s="20"/>
      <c r="I2911" s="39"/>
      <c r="J2911" s="20"/>
      <c r="K2911" s="20"/>
      <c r="L2911" s="20"/>
      <c r="M2911" s="20"/>
      <c r="N2911" s="39"/>
      <c r="O2911" s="20" t="s">
        <v>488</v>
      </c>
      <c r="P2911" s="20" t="s">
        <v>584</v>
      </c>
      <c r="Q2911" s="20" t="s">
        <v>1169</v>
      </c>
      <c r="R2911" s="20" t="s">
        <v>2311</v>
      </c>
      <c r="S2911" s="20">
        <v>30938554</v>
      </c>
      <c r="T2911" s="39"/>
      <c r="U2911" s="20"/>
      <c r="V2911" s="20"/>
      <c r="W2911" s="39"/>
      <c r="X2911" s="20"/>
      <c r="Y2911" s="20"/>
      <c r="Z2911" s="20"/>
      <c r="AA2911" s="39"/>
    </row>
    <row r="2912" spans="2:27" ht="15.75" customHeight="1">
      <c r="B2912" s="39"/>
      <c r="C2912" s="20"/>
      <c r="D2912" s="20"/>
      <c r="E2912" s="39"/>
      <c r="F2912" s="20"/>
      <c r="G2912" s="20"/>
      <c r="H2912" s="20"/>
      <c r="I2912" s="39"/>
      <c r="J2912" s="20"/>
      <c r="K2912" s="20"/>
      <c r="L2912" s="20"/>
      <c r="M2912" s="20"/>
      <c r="N2912" s="39"/>
      <c r="O2912" s="20" t="s">
        <v>488</v>
      </c>
      <c r="P2912" s="20" t="s">
        <v>584</v>
      </c>
      <c r="Q2912" s="20" t="s">
        <v>1169</v>
      </c>
      <c r="R2912" s="20" t="s">
        <v>3427</v>
      </c>
      <c r="S2912" s="20">
        <v>30938567</v>
      </c>
      <c r="T2912" s="39"/>
      <c r="U2912" s="20"/>
      <c r="V2912" s="20"/>
      <c r="W2912" s="39"/>
      <c r="X2912" s="20"/>
      <c r="Y2912" s="20"/>
      <c r="Z2912" s="20"/>
      <c r="AA2912" s="39"/>
    </row>
    <row r="2913" spans="2:27" ht="15.75" customHeight="1">
      <c r="B2913" s="39"/>
      <c r="C2913" s="20"/>
      <c r="D2913" s="20"/>
      <c r="E2913" s="39"/>
      <c r="F2913" s="20"/>
      <c r="G2913" s="20"/>
      <c r="H2913" s="20"/>
      <c r="I2913" s="39"/>
      <c r="J2913" s="20"/>
      <c r="K2913" s="20"/>
      <c r="L2913" s="20"/>
      <c r="M2913" s="20"/>
      <c r="N2913" s="39"/>
      <c r="O2913" s="20" t="s">
        <v>488</v>
      </c>
      <c r="P2913" s="20" t="s">
        <v>584</v>
      </c>
      <c r="Q2913" s="20" t="s">
        <v>1169</v>
      </c>
      <c r="R2913" s="20" t="s">
        <v>1258</v>
      </c>
      <c r="S2913" s="20">
        <v>30938581</v>
      </c>
      <c r="T2913" s="39"/>
      <c r="U2913" s="20"/>
      <c r="V2913" s="20"/>
      <c r="W2913" s="39"/>
      <c r="X2913" s="20"/>
      <c r="Y2913" s="20"/>
      <c r="Z2913" s="20"/>
      <c r="AA2913" s="39"/>
    </row>
    <row r="2914" spans="2:27" ht="15.75" customHeight="1">
      <c r="B2914" s="39"/>
      <c r="C2914" s="20"/>
      <c r="D2914" s="20"/>
      <c r="E2914" s="39"/>
      <c r="F2914" s="20"/>
      <c r="G2914" s="20"/>
      <c r="H2914" s="20"/>
      <c r="I2914" s="39"/>
      <c r="J2914" s="20"/>
      <c r="K2914" s="20"/>
      <c r="L2914" s="20"/>
      <c r="M2914" s="20"/>
      <c r="N2914" s="39"/>
      <c r="O2914" s="20" t="s">
        <v>488</v>
      </c>
      <c r="P2914" s="20" t="s">
        <v>584</v>
      </c>
      <c r="Q2914" s="20" t="s">
        <v>1169</v>
      </c>
      <c r="R2914" s="20" t="s">
        <v>3428</v>
      </c>
      <c r="S2914" s="20">
        <v>30938599</v>
      </c>
      <c r="T2914" s="39"/>
      <c r="U2914" s="20"/>
      <c r="V2914" s="20"/>
      <c r="W2914" s="39"/>
      <c r="X2914" s="20"/>
      <c r="Y2914" s="20"/>
      <c r="Z2914" s="20"/>
      <c r="AA2914" s="39"/>
    </row>
    <row r="2915" spans="2:27" ht="15.75" customHeight="1">
      <c r="B2915" s="39"/>
      <c r="C2915" s="20"/>
      <c r="D2915" s="20"/>
      <c r="E2915" s="39"/>
      <c r="F2915" s="20"/>
      <c r="G2915" s="20"/>
      <c r="H2915" s="20"/>
      <c r="I2915" s="39"/>
      <c r="J2915" s="20"/>
      <c r="K2915" s="20"/>
      <c r="L2915" s="20"/>
      <c r="M2915" s="20"/>
      <c r="N2915" s="39"/>
      <c r="O2915" s="20" t="s">
        <v>488</v>
      </c>
      <c r="P2915" s="20" t="s">
        <v>584</v>
      </c>
      <c r="Q2915" s="20" t="s">
        <v>1171</v>
      </c>
      <c r="R2915" s="20" t="s">
        <v>3429</v>
      </c>
      <c r="S2915" s="20">
        <v>30939537</v>
      </c>
      <c r="T2915" s="39"/>
      <c r="U2915" s="20"/>
      <c r="V2915" s="20"/>
      <c r="W2915" s="39"/>
      <c r="X2915" s="20"/>
      <c r="Y2915" s="20"/>
      <c r="Z2915" s="20"/>
      <c r="AA2915" s="39"/>
    </row>
    <row r="2916" spans="2:27" ht="15.75" customHeight="1">
      <c r="B2916" s="39"/>
      <c r="C2916" s="20"/>
      <c r="D2916" s="20"/>
      <c r="E2916" s="39"/>
      <c r="F2916" s="20"/>
      <c r="G2916" s="20"/>
      <c r="H2916" s="20"/>
      <c r="I2916" s="39"/>
      <c r="J2916" s="20"/>
      <c r="K2916" s="20"/>
      <c r="L2916" s="20"/>
      <c r="M2916" s="20"/>
      <c r="N2916" s="39"/>
      <c r="O2916" s="20" t="s">
        <v>488</v>
      </c>
      <c r="P2916" s="20" t="s">
        <v>584</v>
      </c>
      <c r="Q2916" s="20" t="s">
        <v>1171</v>
      </c>
      <c r="R2916" s="20" t="s">
        <v>3430</v>
      </c>
      <c r="S2916" s="20">
        <v>30939539</v>
      </c>
      <c r="T2916" s="39"/>
      <c r="U2916" s="20"/>
      <c r="V2916" s="20"/>
      <c r="W2916" s="39"/>
      <c r="X2916" s="20"/>
      <c r="Y2916" s="20"/>
      <c r="Z2916" s="20"/>
      <c r="AA2916" s="39"/>
    </row>
    <row r="2917" spans="2:27" ht="15.75" customHeight="1">
      <c r="B2917" s="39"/>
      <c r="C2917" s="20"/>
      <c r="D2917" s="20"/>
      <c r="E2917" s="39"/>
      <c r="F2917" s="20"/>
      <c r="G2917" s="20"/>
      <c r="H2917" s="20"/>
      <c r="I2917" s="39"/>
      <c r="J2917" s="20"/>
      <c r="K2917" s="20"/>
      <c r="L2917" s="20"/>
      <c r="M2917" s="20"/>
      <c r="N2917" s="39"/>
      <c r="O2917" s="20" t="s">
        <v>488</v>
      </c>
      <c r="P2917" s="20" t="s">
        <v>584</v>
      </c>
      <c r="Q2917" s="20" t="s">
        <v>1171</v>
      </c>
      <c r="R2917" s="20" t="s">
        <v>2819</v>
      </c>
      <c r="S2917" s="20">
        <v>30939541</v>
      </c>
      <c r="T2917" s="39"/>
      <c r="U2917" s="20"/>
      <c r="V2917" s="20"/>
      <c r="W2917" s="39"/>
      <c r="X2917" s="20"/>
      <c r="Y2917" s="20"/>
      <c r="Z2917" s="20"/>
      <c r="AA2917" s="39"/>
    </row>
    <row r="2918" spans="2:27" ht="15.75" customHeight="1">
      <c r="B2918" s="39"/>
      <c r="C2918" s="20"/>
      <c r="D2918" s="20"/>
      <c r="E2918" s="39"/>
      <c r="F2918" s="20"/>
      <c r="G2918" s="20"/>
      <c r="H2918" s="20"/>
      <c r="I2918" s="39"/>
      <c r="J2918" s="20"/>
      <c r="K2918" s="20"/>
      <c r="L2918" s="20"/>
      <c r="M2918" s="20"/>
      <c r="N2918" s="39"/>
      <c r="O2918" s="20" t="s">
        <v>488</v>
      </c>
      <c r="P2918" s="20" t="s">
        <v>584</v>
      </c>
      <c r="Q2918" s="20" t="s">
        <v>1171</v>
      </c>
      <c r="R2918" s="20" t="s">
        <v>3431</v>
      </c>
      <c r="S2918" s="20">
        <v>30939547</v>
      </c>
      <c r="T2918" s="39"/>
      <c r="U2918" s="20"/>
      <c r="V2918" s="20"/>
      <c r="W2918" s="39"/>
      <c r="X2918" s="20"/>
      <c r="Y2918" s="20"/>
      <c r="Z2918" s="20"/>
      <c r="AA2918" s="39"/>
    </row>
    <row r="2919" spans="2:27" ht="15.75" customHeight="1">
      <c r="B2919" s="39"/>
      <c r="C2919" s="20"/>
      <c r="D2919" s="20"/>
      <c r="E2919" s="39"/>
      <c r="F2919" s="20"/>
      <c r="G2919" s="20"/>
      <c r="H2919" s="20"/>
      <c r="I2919" s="39"/>
      <c r="J2919" s="20"/>
      <c r="K2919" s="20"/>
      <c r="L2919" s="20"/>
      <c r="M2919" s="20"/>
      <c r="N2919" s="39"/>
      <c r="O2919" s="20" t="s">
        <v>488</v>
      </c>
      <c r="P2919" s="20" t="s">
        <v>584</v>
      </c>
      <c r="Q2919" s="20" t="s">
        <v>1171</v>
      </c>
      <c r="R2919" s="20" t="s">
        <v>3432</v>
      </c>
      <c r="S2919" s="20">
        <v>30939553</v>
      </c>
      <c r="T2919" s="39"/>
      <c r="U2919" s="20"/>
      <c r="V2919" s="20"/>
      <c r="W2919" s="39"/>
      <c r="X2919" s="20"/>
      <c r="Y2919" s="20"/>
      <c r="Z2919" s="20"/>
      <c r="AA2919" s="39"/>
    </row>
    <row r="2920" spans="2:27" ht="15.75" customHeight="1">
      <c r="B2920" s="39"/>
      <c r="C2920" s="20"/>
      <c r="D2920" s="20"/>
      <c r="E2920" s="39"/>
      <c r="F2920" s="20"/>
      <c r="G2920" s="20"/>
      <c r="H2920" s="20"/>
      <c r="I2920" s="39"/>
      <c r="J2920" s="20"/>
      <c r="K2920" s="20"/>
      <c r="L2920" s="20"/>
      <c r="M2920" s="20"/>
      <c r="N2920" s="39"/>
      <c r="O2920" s="20" t="s">
        <v>488</v>
      </c>
      <c r="P2920" s="20" t="s">
        <v>584</v>
      </c>
      <c r="Q2920" s="20" t="s">
        <v>1171</v>
      </c>
      <c r="R2920" s="20" t="s">
        <v>3433</v>
      </c>
      <c r="S2920" s="20">
        <v>30939571</v>
      </c>
      <c r="T2920" s="39"/>
      <c r="U2920" s="20"/>
      <c r="V2920" s="20"/>
      <c r="W2920" s="39"/>
      <c r="X2920" s="20"/>
      <c r="Y2920" s="20"/>
      <c r="Z2920" s="20"/>
      <c r="AA2920" s="39"/>
    </row>
    <row r="2921" spans="2:27" ht="15.75" customHeight="1">
      <c r="B2921" s="39"/>
      <c r="C2921" s="20"/>
      <c r="D2921" s="20"/>
      <c r="E2921" s="39"/>
      <c r="F2921" s="20"/>
      <c r="G2921" s="20"/>
      <c r="H2921" s="20"/>
      <c r="I2921" s="39"/>
      <c r="J2921" s="20"/>
      <c r="K2921" s="20"/>
      <c r="L2921" s="20"/>
      <c r="M2921" s="20"/>
      <c r="N2921" s="39"/>
      <c r="O2921" s="20" t="s">
        <v>488</v>
      </c>
      <c r="P2921" s="20" t="s">
        <v>584</v>
      </c>
      <c r="Q2921" s="20" t="s">
        <v>1171</v>
      </c>
      <c r="R2921" s="20" t="s">
        <v>3434</v>
      </c>
      <c r="S2921" s="20">
        <v>30939559</v>
      </c>
      <c r="T2921" s="39"/>
      <c r="U2921" s="20"/>
      <c r="V2921" s="20"/>
      <c r="W2921" s="39"/>
      <c r="X2921" s="20"/>
      <c r="Y2921" s="20"/>
      <c r="Z2921" s="20"/>
      <c r="AA2921" s="39"/>
    </row>
    <row r="2922" spans="2:27" ht="15.75" customHeight="1">
      <c r="B2922" s="39"/>
      <c r="C2922" s="20"/>
      <c r="D2922" s="20"/>
      <c r="E2922" s="39"/>
      <c r="F2922" s="20"/>
      <c r="G2922" s="20"/>
      <c r="H2922" s="20"/>
      <c r="I2922" s="39"/>
      <c r="J2922" s="20"/>
      <c r="K2922" s="20"/>
      <c r="L2922" s="20"/>
      <c r="M2922" s="20"/>
      <c r="N2922" s="39"/>
      <c r="O2922" s="20" t="s">
        <v>488</v>
      </c>
      <c r="P2922" s="20" t="s">
        <v>584</v>
      </c>
      <c r="Q2922" s="20" t="s">
        <v>1171</v>
      </c>
      <c r="R2922" s="20" t="s">
        <v>3435</v>
      </c>
      <c r="S2922" s="20">
        <v>30939565</v>
      </c>
      <c r="T2922" s="39"/>
      <c r="U2922" s="20"/>
      <c r="V2922" s="20"/>
      <c r="W2922" s="39"/>
      <c r="X2922" s="20"/>
      <c r="Y2922" s="20"/>
      <c r="Z2922" s="20"/>
      <c r="AA2922" s="39"/>
    </row>
    <row r="2923" spans="2:27" ht="15.75" customHeight="1">
      <c r="B2923" s="39"/>
      <c r="C2923" s="20"/>
      <c r="D2923" s="20"/>
      <c r="E2923" s="39"/>
      <c r="F2923" s="20"/>
      <c r="G2923" s="20"/>
      <c r="H2923" s="20"/>
      <c r="I2923" s="39"/>
      <c r="J2923" s="20"/>
      <c r="K2923" s="20"/>
      <c r="L2923" s="20"/>
      <c r="M2923" s="20"/>
      <c r="N2923" s="39"/>
      <c r="O2923" s="20" t="s">
        <v>488</v>
      </c>
      <c r="P2923" s="20" t="s">
        <v>584</v>
      </c>
      <c r="Q2923" s="20" t="s">
        <v>1171</v>
      </c>
      <c r="R2923" s="20" t="s">
        <v>3436</v>
      </c>
      <c r="S2923" s="20">
        <v>30939577</v>
      </c>
      <c r="T2923" s="39"/>
      <c r="U2923" s="20"/>
      <c r="V2923" s="20"/>
      <c r="W2923" s="39"/>
      <c r="X2923" s="20"/>
      <c r="Y2923" s="20"/>
      <c r="Z2923" s="20"/>
      <c r="AA2923" s="39"/>
    </row>
    <row r="2924" spans="2:27" ht="15.75" customHeight="1">
      <c r="B2924" s="39"/>
      <c r="C2924" s="20"/>
      <c r="D2924" s="20"/>
      <c r="E2924" s="39"/>
      <c r="F2924" s="20"/>
      <c r="G2924" s="20"/>
      <c r="H2924" s="20"/>
      <c r="I2924" s="39"/>
      <c r="J2924" s="20"/>
      <c r="K2924" s="20"/>
      <c r="L2924" s="20"/>
      <c r="M2924" s="20"/>
      <c r="N2924" s="39"/>
      <c r="O2924" s="20" t="s">
        <v>488</v>
      </c>
      <c r="P2924" s="20" t="s">
        <v>584</v>
      </c>
      <c r="Q2924" s="20" t="s">
        <v>1171</v>
      </c>
      <c r="R2924" s="20" t="s">
        <v>3437</v>
      </c>
      <c r="S2924" s="20">
        <v>30939580</v>
      </c>
      <c r="T2924" s="39"/>
      <c r="U2924" s="20"/>
      <c r="V2924" s="20"/>
      <c r="W2924" s="39"/>
      <c r="X2924" s="20"/>
      <c r="Y2924" s="20"/>
      <c r="Z2924" s="20"/>
      <c r="AA2924" s="39"/>
    </row>
    <row r="2925" spans="2:27" ht="15.75" customHeight="1">
      <c r="B2925" s="39"/>
      <c r="C2925" s="20"/>
      <c r="D2925" s="20"/>
      <c r="E2925" s="39"/>
      <c r="F2925" s="20"/>
      <c r="G2925" s="20"/>
      <c r="H2925" s="20"/>
      <c r="I2925" s="39"/>
      <c r="J2925" s="20"/>
      <c r="K2925" s="20"/>
      <c r="L2925" s="20"/>
      <c r="M2925" s="20"/>
      <c r="N2925" s="39"/>
      <c r="O2925" s="20" t="s">
        <v>488</v>
      </c>
      <c r="P2925" s="20" t="s">
        <v>584</v>
      </c>
      <c r="Q2925" s="20" t="s">
        <v>1171</v>
      </c>
      <c r="R2925" s="20" t="s">
        <v>3438</v>
      </c>
      <c r="S2925" s="20">
        <v>30939590</v>
      </c>
      <c r="T2925" s="39"/>
      <c r="U2925" s="20"/>
      <c r="V2925" s="20"/>
      <c r="W2925" s="39"/>
      <c r="X2925" s="20"/>
      <c r="Y2925" s="20"/>
      <c r="Z2925" s="20"/>
      <c r="AA2925" s="39"/>
    </row>
    <row r="2926" spans="2:27" ht="15.75" customHeight="1">
      <c r="B2926" s="39"/>
      <c r="C2926" s="20"/>
      <c r="D2926" s="20"/>
      <c r="E2926" s="39"/>
      <c r="F2926" s="20"/>
      <c r="G2926" s="20"/>
      <c r="H2926" s="20"/>
      <c r="I2926" s="39"/>
      <c r="J2926" s="20"/>
      <c r="K2926" s="20"/>
      <c r="L2926" s="20"/>
      <c r="M2926" s="20"/>
      <c r="N2926" s="39"/>
      <c r="O2926" s="20" t="s">
        <v>488</v>
      </c>
      <c r="P2926" s="20" t="s">
        <v>584</v>
      </c>
      <c r="Q2926" s="20" t="s">
        <v>1171</v>
      </c>
      <c r="R2926" s="20" t="s">
        <v>3439</v>
      </c>
      <c r="S2926" s="20">
        <v>30939583</v>
      </c>
      <c r="T2926" s="39"/>
      <c r="U2926" s="20"/>
      <c r="V2926" s="20"/>
      <c r="W2926" s="39"/>
      <c r="X2926" s="20"/>
      <c r="Y2926" s="20"/>
      <c r="Z2926" s="20"/>
      <c r="AA2926" s="39"/>
    </row>
    <row r="2927" spans="2:27" ht="15.75" customHeight="1">
      <c r="B2927" s="39"/>
      <c r="C2927" s="20"/>
      <c r="D2927" s="20"/>
      <c r="E2927" s="39"/>
      <c r="F2927" s="20"/>
      <c r="G2927" s="20"/>
      <c r="H2927" s="20"/>
      <c r="I2927" s="39"/>
      <c r="J2927" s="20"/>
      <c r="K2927" s="20"/>
      <c r="L2927" s="20"/>
      <c r="M2927" s="20"/>
      <c r="N2927" s="39"/>
      <c r="O2927" s="20" t="s">
        <v>488</v>
      </c>
      <c r="P2927" s="20" t="s">
        <v>584</v>
      </c>
      <c r="Q2927" s="20" t="s">
        <v>1171</v>
      </c>
      <c r="R2927" s="20" t="s">
        <v>3440</v>
      </c>
      <c r="S2927" s="20">
        <v>30939599</v>
      </c>
      <c r="T2927" s="39"/>
      <c r="U2927" s="20"/>
      <c r="V2927" s="20"/>
      <c r="W2927" s="39"/>
      <c r="X2927" s="20"/>
      <c r="Y2927" s="20"/>
      <c r="Z2927" s="20"/>
      <c r="AA2927" s="39"/>
    </row>
    <row r="2928" spans="2:27" ht="15.75" customHeight="1">
      <c r="B2928" s="39"/>
      <c r="C2928" s="20"/>
      <c r="D2928" s="20"/>
      <c r="E2928" s="39"/>
      <c r="F2928" s="20"/>
      <c r="G2928" s="20"/>
      <c r="H2928" s="20"/>
      <c r="I2928" s="39"/>
      <c r="J2928" s="20"/>
      <c r="K2928" s="20"/>
      <c r="L2928" s="20"/>
      <c r="M2928" s="20"/>
      <c r="N2928" s="39"/>
      <c r="O2928" s="20" t="s">
        <v>492</v>
      </c>
      <c r="P2928" s="20" t="s">
        <v>588</v>
      </c>
      <c r="Q2928" s="20" t="s">
        <v>1173</v>
      </c>
      <c r="R2928" s="20" t="s">
        <v>3441</v>
      </c>
      <c r="S2928" s="20">
        <v>40010899</v>
      </c>
      <c r="T2928" s="39"/>
      <c r="U2928" s="20"/>
      <c r="V2928" s="20"/>
      <c r="W2928" s="39"/>
      <c r="X2928" s="20"/>
      <c r="Y2928" s="20"/>
      <c r="Z2928" s="20"/>
      <c r="AA2928" s="39"/>
    </row>
    <row r="2929" spans="2:27" ht="15.75" customHeight="1">
      <c r="B2929" s="39"/>
      <c r="C2929" s="20"/>
      <c r="D2929" s="20"/>
      <c r="E2929" s="39"/>
      <c r="F2929" s="20"/>
      <c r="G2929" s="20"/>
      <c r="H2929" s="20"/>
      <c r="I2929" s="39"/>
      <c r="J2929" s="20"/>
      <c r="K2929" s="20"/>
      <c r="L2929" s="20"/>
      <c r="M2929" s="20"/>
      <c r="N2929" s="39"/>
      <c r="O2929" s="20" t="s">
        <v>492</v>
      </c>
      <c r="P2929" s="20" t="s">
        <v>588</v>
      </c>
      <c r="Q2929" s="20" t="s">
        <v>1173</v>
      </c>
      <c r="R2929" s="20" t="s">
        <v>3442</v>
      </c>
      <c r="S2929" s="20">
        <v>40010817</v>
      </c>
      <c r="T2929" s="39"/>
      <c r="U2929" s="20"/>
      <c r="V2929" s="20"/>
      <c r="W2929" s="39"/>
      <c r="X2929" s="20"/>
      <c r="Y2929" s="20"/>
      <c r="Z2929" s="20"/>
      <c r="AA2929" s="39"/>
    </row>
    <row r="2930" spans="2:27" ht="15.75" customHeight="1">
      <c r="B2930" s="39"/>
      <c r="C2930" s="20"/>
      <c r="D2930" s="20"/>
      <c r="E2930" s="39"/>
      <c r="F2930" s="20"/>
      <c r="G2930" s="20"/>
      <c r="H2930" s="20"/>
      <c r="I2930" s="39"/>
      <c r="J2930" s="20"/>
      <c r="K2930" s="20"/>
      <c r="L2930" s="20"/>
      <c r="M2930" s="20"/>
      <c r="N2930" s="39"/>
      <c r="O2930" s="20" t="s">
        <v>492</v>
      </c>
      <c r="P2930" s="20" t="s">
        <v>588</v>
      </c>
      <c r="Q2930" s="20" t="s">
        <v>1173</v>
      </c>
      <c r="R2930" s="20" t="s">
        <v>3443</v>
      </c>
      <c r="S2930" s="20">
        <v>40010825</v>
      </c>
      <c r="T2930" s="39"/>
      <c r="U2930" s="20"/>
      <c r="V2930" s="20"/>
      <c r="W2930" s="39"/>
      <c r="X2930" s="20"/>
      <c r="Y2930" s="20"/>
      <c r="Z2930" s="20"/>
      <c r="AA2930" s="39"/>
    </row>
    <row r="2931" spans="2:27" ht="15.75" customHeight="1">
      <c r="B2931" s="39"/>
      <c r="C2931" s="20"/>
      <c r="D2931" s="20"/>
      <c r="E2931" s="39"/>
      <c r="F2931" s="20"/>
      <c r="G2931" s="20"/>
      <c r="H2931" s="20"/>
      <c r="I2931" s="39"/>
      <c r="J2931" s="20"/>
      <c r="K2931" s="20"/>
      <c r="L2931" s="20"/>
      <c r="M2931" s="20"/>
      <c r="N2931" s="39"/>
      <c r="O2931" s="20" t="s">
        <v>492</v>
      </c>
      <c r="P2931" s="20" t="s">
        <v>588</v>
      </c>
      <c r="Q2931" s="20" t="s">
        <v>1173</v>
      </c>
      <c r="R2931" s="20" t="s">
        <v>1426</v>
      </c>
      <c r="S2931" s="20">
        <v>40010834</v>
      </c>
      <c r="T2931" s="39"/>
      <c r="U2931" s="20"/>
      <c r="V2931" s="20"/>
      <c r="W2931" s="39"/>
      <c r="X2931" s="20"/>
      <c r="Y2931" s="20"/>
      <c r="Z2931" s="20"/>
      <c r="AA2931" s="39"/>
    </row>
    <row r="2932" spans="2:27" ht="15.75" customHeight="1">
      <c r="B2932" s="39"/>
      <c r="C2932" s="20"/>
      <c r="D2932" s="20"/>
      <c r="E2932" s="39"/>
      <c r="F2932" s="20"/>
      <c r="G2932" s="20"/>
      <c r="H2932" s="20"/>
      <c r="I2932" s="39"/>
      <c r="J2932" s="20"/>
      <c r="K2932" s="20"/>
      <c r="L2932" s="20"/>
      <c r="M2932" s="20"/>
      <c r="N2932" s="39"/>
      <c r="O2932" s="20" t="s">
        <v>492</v>
      </c>
      <c r="P2932" s="20" t="s">
        <v>588</v>
      </c>
      <c r="Q2932" s="20" t="s">
        <v>1173</v>
      </c>
      <c r="R2932" s="20" t="s">
        <v>3444</v>
      </c>
      <c r="S2932" s="20">
        <v>40010835</v>
      </c>
      <c r="T2932" s="39"/>
      <c r="U2932" s="20"/>
      <c r="V2932" s="20"/>
      <c r="W2932" s="39"/>
      <c r="X2932" s="20"/>
      <c r="Y2932" s="20"/>
      <c r="Z2932" s="20"/>
      <c r="AA2932" s="39"/>
    </row>
    <row r="2933" spans="2:27" ht="15.75" customHeight="1">
      <c r="B2933" s="39"/>
      <c r="C2933" s="20"/>
      <c r="D2933" s="20"/>
      <c r="E2933" s="39"/>
      <c r="F2933" s="20"/>
      <c r="G2933" s="20"/>
      <c r="H2933" s="20"/>
      <c r="I2933" s="39"/>
      <c r="J2933" s="20"/>
      <c r="K2933" s="20"/>
      <c r="L2933" s="20"/>
      <c r="M2933" s="20"/>
      <c r="N2933" s="39"/>
      <c r="O2933" s="20" t="s">
        <v>492</v>
      </c>
      <c r="P2933" s="20" t="s">
        <v>588</v>
      </c>
      <c r="Q2933" s="20" t="s">
        <v>1173</v>
      </c>
      <c r="R2933" s="20" t="s">
        <v>3445</v>
      </c>
      <c r="S2933" s="20">
        <v>40010851</v>
      </c>
      <c r="T2933" s="39"/>
      <c r="U2933" s="20"/>
      <c r="V2933" s="20"/>
      <c r="W2933" s="39"/>
      <c r="X2933" s="20"/>
      <c r="Y2933" s="20"/>
      <c r="Z2933" s="20"/>
      <c r="AA2933" s="39"/>
    </row>
    <row r="2934" spans="2:27" ht="15.75" customHeight="1">
      <c r="B2934" s="39"/>
      <c r="C2934" s="20"/>
      <c r="D2934" s="20"/>
      <c r="E2934" s="39"/>
      <c r="F2934" s="20"/>
      <c r="G2934" s="20"/>
      <c r="H2934" s="20"/>
      <c r="I2934" s="39"/>
      <c r="J2934" s="20"/>
      <c r="K2934" s="20"/>
      <c r="L2934" s="20"/>
      <c r="M2934" s="20"/>
      <c r="N2934" s="39"/>
      <c r="O2934" s="20" t="s">
        <v>492</v>
      </c>
      <c r="P2934" s="20" t="s">
        <v>588</v>
      </c>
      <c r="Q2934" s="20" t="s">
        <v>1173</v>
      </c>
      <c r="R2934" s="20" t="s">
        <v>2001</v>
      </c>
      <c r="S2934" s="20">
        <v>40010860</v>
      </c>
      <c r="T2934" s="39"/>
      <c r="U2934" s="20"/>
      <c r="V2934" s="20"/>
      <c r="W2934" s="39"/>
      <c r="X2934" s="20"/>
      <c r="Y2934" s="20"/>
      <c r="Z2934" s="20"/>
      <c r="AA2934" s="39"/>
    </row>
    <row r="2935" spans="2:27" ht="15.75" customHeight="1">
      <c r="B2935" s="39"/>
      <c r="C2935" s="20"/>
      <c r="D2935" s="20"/>
      <c r="E2935" s="39"/>
      <c r="F2935" s="20"/>
      <c r="G2935" s="20"/>
      <c r="H2935" s="20"/>
      <c r="I2935" s="39"/>
      <c r="J2935" s="20"/>
      <c r="K2935" s="20"/>
      <c r="L2935" s="20"/>
      <c r="M2935" s="20"/>
      <c r="N2935" s="39"/>
      <c r="O2935" s="20" t="s">
        <v>492</v>
      </c>
      <c r="P2935" s="20" t="s">
        <v>588</v>
      </c>
      <c r="Q2935" s="20" t="s">
        <v>1173</v>
      </c>
      <c r="R2935" s="20" t="s">
        <v>3446</v>
      </c>
      <c r="S2935" s="20">
        <v>40010869</v>
      </c>
      <c r="T2935" s="39"/>
      <c r="U2935" s="20"/>
      <c r="V2935" s="20"/>
      <c r="W2935" s="39"/>
      <c r="X2935" s="20"/>
      <c r="Y2935" s="20"/>
      <c r="Z2935" s="20"/>
      <c r="AA2935" s="39"/>
    </row>
    <row r="2936" spans="2:27" ht="15.75" customHeight="1">
      <c r="B2936" s="39"/>
      <c r="C2936" s="20"/>
      <c r="D2936" s="20"/>
      <c r="E2936" s="39"/>
      <c r="F2936" s="20"/>
      <c r="G2936" s="20"/>
      <c r="H2936" s="20"/>
      <c r="I2936" s="39"/>
      <c r="J2936" s="20"/>
      <c r="K2936" s="20"/>
      <c r="L2936" s="20"/>
      <c r="M2936" s="20"/>
      <c r="N2936" s="39"/>
      <c r="O2936" s="20" t="s">
        <v>492</v>
      </c>
      <c r="P2936" s="20" t="s">
        <v>588</v>
      </c>
      <c r="Q2936" s="20" t="s">
        <v>1173</v>
      </c>
      <c r="R2936" s="20" t="s">
        <v>3447</v>
      </c>
      <c r="S2936" s="20">
        <v>40010877</v>
      </c>
      <c r="T2936" s="39"/>
      <c r="U2936" s="20"/>
      <c r="V2936" s="20"/>
      <c r="W2936" s="39"/>
      <c r="X2936" s="20"/>
      <c r="Y2936" s="20"/>
      <c r="Z2936" s="20"/>
      <c r="AA2936" s="39"/>
    </row>
    <row r="2937" spans="2:27" ht="15.75" customHeight="1">
      <c r="B2937" s="39"/>
      <c r="C2937" s="20"/>
      <c r="D2937" s="20"/>
      <c r="E2937" s="39"/>
      <c r="F2937" s="20"/>
      <c r="G2937" s="20"/>
      <c r="H2937" s="20"/>
      <c r="I2937" s="39"/>
      <c r="J2937" s="20"/>
      <c r="K2937" s="20"/>
      <c r="L2937" s="20"/>
      <c r="M2937" s="20"/>
      <c r="N2937" s="39"/>
      <c r="O2937" s="20" t="s">
        <v>492</v>
      </c>
      <c r="P2937" s="20" t="s">
        <v>588</v>
      </c>
      <c r="Q2937" s="20" t="s">
        <v>1173</v>
      </c>
      <c r="R2937" s="20" t="s">
        <v>3448</v>
      </c>
      <c r="S2937" s="20">
        <v>40010886</v>
      </c>
      <c r="T2937" s="39"/>
      <c r="U2937" s="20"/>
      <c r="V2937" s="20"/>
      <c r="W2937" s="39"/>
      <c r="X2937" s="20"/>
      <c r="Y2937" s="20"/>
      <c r="Z2937" s="20"/>
      <c r="AA2937" s="39"/>
    </row>
    <row r="2938" spans="2:27" ht="15.75" customHeight="1">
      <c r="B2938" s="39"/>
      <c r="C2938" s="20"/>
      <c r="D2938" s="20"/>
      <c r="E2938" s="39"/>
      <c r="F2938" s="20"/>
      <c r="G2938" s="20"/>
      <c r="H2938" s="20"/>
      <c r="I2938" s="39"/>
      <c r="J2938" s="20"/>
      <c r="K2938" s="20"/>
      <c r="L2938" s="20"/>
      <c r="M2938" s="20"/>
      <c r="N2938" s="39"/>
      <c r="O2938" s="20" t="s">
        <v>492</v>
      </c>
      <c r="P2938" s="20" t="s">
        <v>588</v>
      </c>
      <c r="Q2938" s="20" t="s">
        <v>1173</v>
      </c>
      <c r="R2938" s="20" t="s">
        <v>3449</v>
      </c>
      <c r="S2938" s="20">
        <v>40010894</v>
      </c>
      <c r="T2938" s="39"/>
      <c r="U2938" s="20"/>
      <c r="V2938" s="20"/>
      <c r="W2938" s="39"/>
      <c r="X2938" s="20"/>
      <c r="Y2938" s="20"/>
      <c r="Z2938" s="20"/>
      <c r="AA2938" s="39"/>
    </row>
    <row r="2939" spans="2:27" ht="15.75" customHeight="1">
      <c r="B2939" s="39"/>
      <c r="C2939" s="20"/>
      <c r="D2939" s="20"/>
      <c r="E2939" s="39"/>
      <c r="F2939" s="20"/>
      <c r="G2939" s="20"/>
      <c r="H2939" s="20"/>
      <c r="I2939" s="39"/>
      <c r="J2939" s="20"/>
      <c r="K2939" s="20"/>
      <c r="L2939" s="20"/>
      <c r="M2939" s="20"/>
      <c r="N2939" s="39"/>
      <c r="O2939" s="20" t="s">
        <v>492</v>
      </c>
      <c r="P2939" s="20" t="s">
        <v>588</v>
      </c>
      <c r="Q2939" s="20" t="s">
        <v>1175</v>
      </c>
      <c r="R2939" s="20" t="s">
        <v>3450</v>
      </c>
      <c r="S2939" s="20">
        <v>40011419</v>
      </c>
      <c r="T2939" s="39"/>
      <c r="U2939" s="20"/>
      <c r="V2939" s="20"/>
      <c r="W2939" s="39"/>
      <c r="X2939" s="20"/>
      <c r="Y2939" s="20"/>
      <c r="Z2939" s="20"/>
      <c r="AA2939" s="39"/>
    </row>
    <row r="2940" spans="2:27" ht="15.75" customHeight="1">
      <c r="B2940" s="39"/>
      <c r="C2940" s="20"/>
      <c r="D2940" s="20"/>
      <c r="E2940" s="39"/>
      <c r="F2940" s="20"/>
      <c r="G2940" s="20"/>
      <c r="H2940" s="20"/>
      <c r="I2940" s="39"/>
      <c r="J2940" s="20"/>
      <c r="K2940" s="20"/>
      <c r="L2940" s="20"/>
      <c r="M2940" s="20"/>
      <c r="N2940" s="39"/>
      <c r="O2940" s="20" t="s">
        <v>492</v>
      </c>
      <c r="P2940" s="20" t="s">
        <v>588</v>
      </c>
      <c r="Q2940" s="20" t="s">
        <v>1175</v>
      </c>
      <c r="R2940" s="20" t="s">
        <v>3451</v>
      </c>
      <c r="S2940" s="20">
        <v>40011415</v>
      </c>
      <c r="T2940" s="39"/>
      <c r="U2940" s="20"/>
      <c r="V2940" s="20"/>
      <c r="W2940" s="39"/>
      <c r="X2940" s="20"/>
      <c r="Y2940" s="20"/>
      <c r="Z2940" s="20"/>
      <c r="AA2940" s="39"/>
    </row>
    <row r="2941" spans="2:27" ht="15.75" customHeight="1">
      <c r="B2941" s="39"/>
      <c r="C2941" s="20"/>
      <c r="D2941" s="20"/>
      <c r="E2941" s="39"/>
      <c r="F2941" s="20"/>
      <c r="G2941" s="20"/>
      <c r="H2941" s="20"/>
      <c r="I2941" s="39"/>
      <c r="J2941" s="20"/>
      <c r="K2941" s="20"/>
      <c r="L2941" s="20"/>
      <c r="M2941" s="20"/>
      <c r="N2941" s="39"/>
      <c r="O2941" s="20" t="s">
        <v>492</v>
      </c>
      <c r="P2941" s="20" t="s">
        <v>588</v>
      </c>
      <c r="Q2941" s="20" t="s">
        <v>1175</v>
      </c>
      <c r="R2941" s="20" t="s">
        <v>1175</v>
      </c>
      <c r="S2941" s="20">
        <v>40011431</v>
      </c>
      <c r="T2941" s="39"/>
      <c r="U2941" s="20"/>
      <c r="V2941" s="20"/>
      <c r="W2941" s="39"/>
      <c r="X2941" s="20"/>
      <c r="Y2941" s="20"/>
      <c r="Z2941" s="20"/>
      <c r="AA2941" s="39"/>
    </row>
    <row r="2942" spans="2:27" ht="15.75" customHeight="1">
      <c r="B2942" s="39"/>
      <c r="C2942" s="20"/>
      <c r="D2942" s="20"/>
      <c r="E2942" s="39"/>
      <c r="F2942" s="20"/>
      <c r="G2942" s="20"/>
      <c r="H2942" s="20"/>
      <c r="I2942" s="39"/>
      <c r="J2942" s="20"/>
      <c r="K2942" s="20"/>
      <c r="L2942" s="20"/>
      <c r="M2942" s="20"/>
      <c r="N2942" s="39"/>
      <c r="O2942" s="20" t="s">
        <v>492</v>
      </c>
      <c r="P2942" s="20" t="s">
        <v>588</v>
      </c>
      <c r="Q2942" s="20" t="s">
        <v>1175</v>
      </c>
      <c r="R2942" s="20" t="s">
        <v>521</v>
      </c>
      <c r="S2942" s="20">
        <v>40011447</v>
      </c>
      <c r="T2942" s="39"/>
      <c r="U2942" s="20"/>
      <c r="V2942" s="20"/>
      <c r="W2942" s="39"/>
      <c r="X2942" s="20"/>
      <c r="Y2942" s="20"/>
      <c r="Z2942" s="20"/>
      <c r="AA2942" s="39"/>
    </row>
    <row r="2943" spans="2:27" ht="15.75" customHeight="1">
      <c r="B2943" s="39"/>
      <c r="C2943" s="20"/>
      <c r="D2943" s="20"/>
      <c r="E2943" s="39"/>
      <c r="F2943" s="20"/>
      <c r="G2943" s="20"/>
      <c r="H2943" s="20"/>
      <c r="I2943" s="39"/>
      <c r="J2943" s="20"/>
      <c r="K2943" s="20"/>
      <c r="L2943" s="20"/>
      <c r="M2943" s="20"/>
      <c r="N2943" s="39"/>
      <c r="O2943" s="20" t="s">
        <v>492</v>
      </c>
      <c r="P2943" s="20" t="s">
        <v>588</v>
      </c>
      <c r="Q2943" s="20" t="s">
        <v>1175</v>
      </c>
      <c r="R2943" s="20" t="s">
        <v>3452</v>
      </c>
      <c r="S2943" s="20">
        <v>40011466</v>
      </c>
      <c r="T2943" s="39"/>
      <c r="U2943" s="20"/>
      <c r="V2943" s="20"/>
      <c r="W2943" s="39"/>
      <c r="X2943" s="20"/>
      <c r="Y2943" s="20"/>
      <c r="Z2943" s="20"/>
      <c r="AA2943" s="39"/>
    </row>
    <row r="2944" spans="2:27" ht="15.75" customHeight="1">
      <c r="B2944" s="39"/>
      <c r="C2944" s="20"/>
      <c r="D2944" s="20"/>
      <c r="E2944" s="39"/>
      <c r="F2944" s="20"/>
      <c r="G2944" s="20"/>
      <c r="H2944" s="20"/>
      <c r="I2944" s="39"/>
      <c r="J2944" s="20"/>
      <c r="K2944" s="20"/>
      <c r="L2944" s="20"/>
      <c r="M2944" s="20"/>
      <c r="N2944" s="39"/>
      <c r="O2944" s="20" t="s">
        <v>492</v>
      </c>
      <c r="P2944" s="20" t="s">
        <v>588</v>
      </c>
      <c r="Q2944" s="20" t="s">
        <v>1175</v>
      </c>
      <c r="R2944" s="20" t="s">
        <v>1830</v>
      </c>
      <c r="S2944" s="20">
        <v>40011463</v>
      </c>
      <c r="T2944" s="39"/>
      <c r="U2944" s="20"/>
      <c r="V2944" s="20"/>
      <c r="W2944" s="39"/>
      <c r="X2944" s="20"/>
      <c r="Y2944" s="20"/>
      <c r="Z2944" s="20"/>
      <c r="AA2944" s="39"/>
    </row>
    <row r="2945" spans="2:27" ht="15.75" customHeight="1">
      <c r="B2945" s="39"/>
      <c r="C2945" s="20"/>
      <c r="D2945" s="20"/>
      <c r="E2945" s="39"/>
      <c r="F2945" s="20"/>
      <c r="G2945" s="20"/>
      <c r="H2945" s="20"/>
      <c r="I2945" s="39"/>
      <c r="J2945" s="20"/>
      <c r="K2945" s="20"/>
      <c r="L2945" s="20"/>
      <c r="M2945" s="20"/>
      <c r="N2945" s="39"/>
      <c r="O2945" s="20" t="s">
        <v>492</v>
      </c>
      <c r="P2945" s="20" t="s">
        <v>588</v>
      </c>
      <c r="Q2945" s="20" t="s">
        <v>1175</v>
      </c>
      <c r="R2945" s="20" t="s">
        <v>1100</v>
      </c>
      <c r="S2945" s="20">
        <v>40011479</v>
      </c>
      <c r="T2945" s="39"/>
      <c r="U2945" s="20"/>
      <c r="V2945" s="20"/>
      <c r="W2945" s="39"/>
      <c r="X2945" s="20"/>
      <c r="Y2945" s="20"/>
      <c r="Z2945" s="20"/>
      <c r="AA2945" s="39"/>
    </row>
    <row r="2946" spans="2:27" ht="15.75" customHeight="1">
      <c r="B2946" s="39"/>
      <c r="C2946" s="20"/>
      <c r="D2946" s="20"/>
      <c r="E2946" s="39"/>
      <c r="F2946" s="20"/>
      <c r="G2946" s="20"/>
      <c r="H2946" s="20"/>
      <c r="I2946" s="39"/>
      <c r="J2946" s="20"/>
      <c r="K2946" s="20"/>
      <c r="L2946" s="20"/>
      <c r="M2946" s="20"/>
      <c r="N2946" s="39"/>
      <c r="O2946" s="20" t="s">
        <v>492</v>
      </c>
      <c r="P2946" s="20" t="s">
        <v>588</v>
      </c>
      <c r="Q2946" s="20" t="s">
        <v>1176</v>
      </c>
      <c r="R2946" s="20" t="s">
        <v>3453</v>
      </c>
      <c r="S2946" s="20">
        <v>40013410</v>
      </c>
      <c r="T2946" s="39"/>
      <c r="U2946" s="20"/>
      <c r="V2946" s="20"/>
      <c r="W2946" s="39"/>
      <c r="X2946" s="20"/>
      <c r="Y2946" s="20"/>
      <c r="Z2946" s="20"/>
      <c r="AA2946" s="39"/>
    </row>
    <row r="2947" spans="2:27" ht="15.75" customHeight="1">
      <c r="B2947" s="39"/>
      <c r="C2947" s="20"/>
      <c r="D2947" s="20"/>
      <c r="E2947" s="39"/>
      <c r="F2947" s="20"/>
      <c r="G2947" s="20"/>
      <c r="H2947" s="20"/>
      <c r="I2947" s="39"/>
      <c r="J2947" s="20"/>
      <c r="K2947" s="20"/>
      <c r="L2947" s="20"/>
      <c r="M2947" s="20"/>
      <c r="N2947" s="39"/>
      <c r="O2947" s="20" t="s">
        <v>492</v>
      </c>
      <c r="P2947" s="20" t="s">
        <v>588</v>
      </c>
      <c r="Q2947" s="20" t="s">
        <v>1176</v>
      </c>
      <c r="R2947" s="20" t="s">
        <v>3454</v>
      </c>
      <c r="S2947" s="20">
        <v>40013421</v>
      </c>
      <c r="T2947" s="39"/>
      <c r="U2947" s="20"/>
      <c r="V2947" s="20"/>
      <c r="W2947" s="39"/>
      <c r="X2947" s="20"/>
      <c r="Y2947" s="20"/>
      <c r="Z2947" s="20"/>
      <c r="AA2947" s="39"/>
    </row>
    <row r="2948" spans="2:27" ht="15.75" customHeight="1">
      <c r="B2948" s="39"/>
      <c r="C2948" s="20"/>
      <c r="D2948" s="20"/>
      <c r="E2948" s="39"/>
      <c r="F2948" s="20"/>
      <c r="G2948" s="20"/>
      <c r="H2948" s="20"/>
      <c r="I2948" s="39"/>
      <c r="J2948" s="20"/>
      <c r="K2948" s="20"/>
      <c r="L2948" s="20"/>
      <c r="M2948" s="20"/>
      <c r="N2948" s="39"/>
      <c r="O2948" s="20" t="s">
        <v>492</v>
      </c>
      <c r="P2948" s="20" t="s">
        <v>588</v>
      </c>
      <c r="Q2948" s="20" t="s">
        <v>1176</v>
      </c>
      <c r="R2948" s="20" t="s">
        <v>1176</v>
      </c>
      <c r="S2948" s="20">
        <v>40013431</v>
      </c>
      <c r="T2948" s="39"/>
      <c r="U2948" s="20"/>
      <c r="V2948" s="20"/>
      <c r="W2948" s="39"/>
      <c r="X2948" s="20"/>
      <c r="Y2948" s="20"/>
      <c r="Z2948" s="20"/>
      <c r="AA2948" s="39"/>
    </row>
    <row r="2949" spans="2:27" ht="15.75" customHeight="1">
      <c r="B2949" s="39"/>
      <c r="C2949" s="20"/>
      <c r="D2949" s="20"/>
      <c r="E2949" s="39"/>
      <c r="F2949" s="20"/>
      <c r="G2949" s="20"/>
      <c r="H2949" s="20"/>
      <c r="I2949" s="39"/>
      <c r="J2949" s="20"/>
      <c r="K2949" s="20"/>
      <c r="L2949" s="20"/>
      <c r="M2949" s="20"/>
      <c r="N2949" s="39"/>
      <c r="O2949" s="20" t="s">
        <v>492</v>
      </c>
      <c r="P2949" s="20" t="s">
        <v>588</v>
      </c>
      <c r="Q2949" s="20" t="s">
        <v>1176</v>
      </c>
      <c r="R2949" s="20" t="s">
        <v>3455</v>
      </c>
      <c r="S2949" s="20">
        <v>40013442</v>
      </c>
      <c r="T2949" s="39"/>
      <c r="U2949" s="20"/>
      <c r="V2949" s="20"/>
      <c r="W2949" s="39"/>
      <c r="X2949" s="20"/>
      <c r="Y2949" s="20"/>
      <c r="Z2949" s="20"/>
      <c r="AA2949" s="39"/>
    </row>
    <row r="2950" spans="2:27" ht="15.75" customHeight="1">
      <c r="B2950" s="39"/>
      <c r="C2950" s="20"/>
      <c r="D2950" s="20"/>
      <c r="E2950" s="39"/>
      <c r="F2950" s="20"/>
      <c r="G2950" s="20"/>
      <c r="H2950" s="20"/>
      <c r="I2950" s="39"/>
      <c r="J2950" s="20"/>
      <c r="K2950" s="20"/>
      <c r="L2950" s="20"/>
      <c r="M2950" s="20"/>
      <c r="N2950" s="39"/>
      <c r="O2950" s="20" t="s">
        <v>492</v>
      </c>
      <c r="P2950" s="20" t="s">
        <v>588</v>
      </c>
      <c r="Q2950" s="20" t="s">
        <v>1176</v>
      </c>
      <c r="R2950" s="20" t="s">
        <v>3240</v>
      </c>
      <c r="S2950" s="20">
        <v>40013452</v>
      </c>
      <c r="T2950" s="39"/>
      <c r="U2950" s="20"/>
      <c r="V2950" s="20"/>
      <c r="W2950" s="39"/>
      <c r="X2950" s="20"/>
      <c r="Y2950" s="20"/>
      <c r="Z2950" s="20"/>
      <c r="AA2950" s="39"/>
    </row>
    <row r="2951" spans="2:27" ht="15.75" customHeight="1">
      <c r="B2951" s="39"/>
      <c r="C2951" s="20"/>
      <c r="D2951" s="20"/>
      <c r="E2951" s="39"/>
      <c r="F2951" s="20"/>
      <c r="G2951" s="20"/>
      <c r="H2951" s="20"/>
      <c r="I2951" s="39"/>
      <c r="J2951" s="20"/>
      <c r="K2951" s="20"/>
      <c r="L2951" s="20"/>
      <c r="M2951" s="20"/>
      <c r="N2951" s="39"/>
      <c r="O2951" s="20" t="s">
        <v>492</v>
      </c>
      <c r="P2951" s="20" t="s">
        <v>588</v>
      </c>
      <c r="Q2951" s="20" t="s">
        <v>1176</v>
      </c>
      <c r="R2951" s="20" t="s">
        <v>3456</v>
      </c>
      <c r="S2951" s="20">
        <v>40013463</v>
      </c>
      <c r="T2951" s="39"/>
      <c r="U2951" s="20"/>
      <c r="V2951" s="20"/>
      <c r="W2951" s="39"/>
      <c r="X2951" s="20"/>
      <c r="Y2951" s="20"/>
      <c r="Z2951" s="20"/>
      <c r="AA2951" s="39"/>
    </row>
    <row r="2952" spans="2:27" ht="15.75" customHeight="1">
      <c r="B2952" s="39"/>
      <c r="C2952" s="20"/>
      <c r="D2952" s="20"/>
      <c r="E2952" s="39"/>
      <c r="F2952" s="20"/>
      <c r="G2952" s="20"/>
      <c r="H2952" s="20"/>
      <c r="I2952" s="39"/>
      <c r="J2952" s="20"/>
      <c r="K2952" s="20"/>
      <c r="L2952" s="20"/>
      <c r="M2952" s="20"/>
      <c r="N2952" s="39"/>
      <c r="O2952" s="20" t="s">
        <v>492</v>
      </c>
      <c r="P2952" s="20" t="s">
        <v>588</v>
      </c>
      <c r="Q2952" s="20" t="s">
        <v>1176</v>
      </c>
      <c r="R2952" s="20" t="s">
        <v>3457</v>
      </c>
      <c r="S2952" s="20">
        <v>40013473</v>
      </c>
      <c r="T2952" s="39"/>
      <c r="U2952" s="20"/>
      <c r="V2952" s="20"/>
      <c r="W2952" s="39"/>
      <c r="X2952" s="20"/>
      <c r="Y2952" s="20"/>
      <c r="Z2952" s="20"/>
      <c r="AA2952" s="39"/>
    </row>
    <row r="2953" spans="2:27" ht="15.75" customHeight="1">
      <c r="B2953" s="39"/>
      <c r="C2953" s="20"/>
      <c r="D2953" s="20"/>
      <c r="E2953" s="39"/>
      <c r="F2953" s="20"/>
      <c r="G2953" s="20"/>
      <c r="H2953" s="20"/>
      <c r="I2953" s="39"/>
      <c r="J2953" s="20"/>
      <c r="K2953" s="20"/>
      <c r="L2953" s="20"/>
      <c r="M2953" s="20"/>
      <c r="N2953" s="39"/>
      <c r="O2953" s="20" t="s">
        <v>492</v>
      </c>
      <c r="P2953" s="20" t="s">
        <v>588</v>
      </c>
      <c r="Q2953" s="20" t="s">
        <v>1176</v>
      </c>
      <c r="R2953" s="20" t="s">
        <v>3458</v>
      </c>
      <c r="S2953" s="20">
        <v>40013484</v>
      </c>
      <c r="T2953" s="39"/>
      <c r="U2953" s="20"/>
      <c r="V2953" s="20"/>
      <c r="W2953" s="39"/>
      <c r="X2953" s="20"/>
      <c r="Y2953" s="20"/>
      <c r="Z2953" s="20"/>
      <c r="AA2953" s="39"/>
    </row>
    <row r="2954" spans="2:27" ht="15.75" customHeight="1">
      <c r="B2954" s="39"/>
      <c r="C2954" s="20"/>
      <c r="D2954" s="20"/>
      <c r="E2954" s="39"/>
      <c r="F2954" s="20"/>
      <c r="G2954" s="20"/>
      <c r="H2954" s="20"/>
      <c r="I2954" s="39"/>
      <c r="J2954" s="20"/>
      <c r="K2954" s="20"/>
      <c r="L2954" s="20"/>
      <c r="M2954" s="20"/>
      <c r="N2954" s="39"/>
      <c r="O2954" s="20" t="s">
        <v>492</v>
      </c>
      <c r="P2954" s="20" t="s">
        <v>588</v>
      </c>
      <c r="Q2954" s="20" t="s">
        <v>692</v>
      </c>
      <c r="R2954" s="20" t="s">
        <v>3459</v>
      </c>
      <c r="S2954" s="20">
        <v>40013815</v>
      </c>
      <c r="T2954" s="39"/>
      <c r="U2954" s="20"/>
      <c r="V2954" s="20"/>
      <c r="W2954" s="39"/>
      <c r="X2954" s="20"/>
      <c r="Y2954" s="20"/>
      <c r="Z2954" s="20"/>
      <c r="AA2954" s="39"/>
    </row>
    <row r="2955" spans="2:27" ht="15.75" customHeight="1">
      <c r="B2955" s="39"/>
      <c r="C2955" s="20"/>
      <c r="D2955" s="20"/>
      <c r="E2955" s="39"/>
      <c r="F2955" s="20"/>
      <c r="G2955" s="20"/>
      <c r="H2955" s="20"/>
      <c r="I2955" s="39"/>
      <c r="J2955" s="20"/>
      <c r="K2955" s="20"/>
      <c r="L2955" s="20"/>
      <c r="M2955" s="20"/>
      <c r="N2955" s="39"/>
      <c r="O2955" s="20" t="s">
        <v>492</v>
      </c>
      <c r="P2955" s="20" t="s">
        <v>588</v>
      </c>
      <c r="Q2955" s="20" t="s">
        <v>692</v>
      </c>
      <c r="R2955" s="20" t="s">
        <v>3366</v>
      </c>
      <c r="S2955" s="20">
        <v>40013828</v>
      </c>
      <c r="T2955" s="39"/>
      <c r="U2955" s="20"/>
      <c r="V2955" s="20"/>
      <c r="W2955" s="39"/>
      <c r="X2955" s="20"/>
      <c r="Y2955" s="20"/>
      <c r="Z2955" s="20"/>
      <c r="AA2955" s="39"/>
    </row>
    <row r="2956" spans="2:27" ht="15.75" customHeight="1">
      <c r="B2956" s="39"/>
      <c r="C2956" s="20"/>
      <c r="D2956" s="20"/>
      <c r="E2956" s="39"/>
      <c r="F2956" s="20"/>
      <c r="G2956" s="20"/>
      <c r="H2956" s="20"/>
      <c r="I2956" s="39"/>
      <c r="J2956" s="20"/>
      <c r="K2956" s="20"/>
      <c r="L2956" s="20"/>
      <c r="M2956" s="20"/>
      <c r="N2956" s="39"/>
      <c r="O2956" s="20" t="s">
        <v>492</v>
      </c>
      <c r="P2956" s="20" t="s">
        <v>588</v>
      </c>
      <c r="Q2956" s="20" t="s">
        <v>692</v>
      </c>
      <c r="R2956" s="20" t="s">
        <v>1168</v>
      </c>
      <c r="S2956" s="20">
        <v>40013838</v>
      </c>
      <c r="T2956" s="39"/>
      <c r="U2956" s="20"/>
      <c r="V2956" s="20"/>
      <c r="W2956" s="39"/>
      <c r="X2956" s="20"/>
      <c r="Y2956" s="20"/>
      <c r="Z2956" s="20"/>
      <c r="AA2956" s="39"/>
    </row>
    <row r="2957" spans="2:27" ht="15.75" customHeight="1">
      <c r="B2957" s="39"/>
      <c r="C2957" s="20"/>
      <c r="D2957" s="20"/>
      <c r="E2957" s="39"/>
      <c r="F2957" s="20"/>
      <c r="G2957" s="20"/>
      <c r="H2957" s="20"/>
      <c r="I2957" s="39"/>
      <c r="J2957" s="20"/>
      <c r="K2957" s="20"/>
      <c r="L2957" s="20"/>
      <c r="M2957" s="20"/>
      <c r="N2957" s="39"/>
      <c r="O2957" s="20" t="s">
        <v>492</v>
      </c>
      <c r="P2957" s="20" t="s">
        <v>588</v>
      </c>
      <c r="Q2957" s="20" t="s">
        <v>692</v>
      </c>
      <c r="R2957" s="20" t="s">
        <v>1160</v>
      </c>
      <c r="S2957" s="20">
        <v>40013847</v>
      </c>
      <c r="T2957" s="39"/>
      <c r="U2957" s="20"/>
      <c r="V2957" s="20"/>
      <c r="W2957" s="39"/>
      <c r="X2957" s="20"/>
      <c r="Y2957" s="20"/>
      <c r="Z2957" s="20"/>
      <c r="AA2957" s="39"/>
    </row>
    <row r="2958" spans="2:27" ht="15.75" customHeight="1">
      <c r="B2958" s="39"/>
      <c r="C2958" s="20"/>
      <c r="D2958" s="20"/>
      <c r="E2958" s="39"/>
      <c r="F2958" s="20"/>
      <c r="G2958" s="20"/>
      <c r="H2958" s="20"/>
      <c r="I2958" s="39"/>
      <c r="J2958" s="20"/>
      <c r="K2958" s="20"/>
      <c r="L2958" s="20"/>
      <c r="M2958" s="20"/>
      <c r="N2958" s="39"/>
      <c r="O2958" s="20" t="s">
        <v>492</v>
      </c>
      <c r="P2958" s="20" t="s">
        <v>588</v>
      </c>
      <c r="Q2958" s="20" t="s">
        <v>692</v>
      </c>
      <c r="R2958" s="20" t="s">
        <v>692</v>
      </c>
      <c r="S2958" s="20">
        <v>40013857</v>
      </c>
      <c r="T2958" s="39"/>
      <c r="U2958" s="20"/>
      <c r="V2958" s="20"/>
      <c r="W2958" s="39"/>
      <c r="X2958" s="20"/>
      <c r="Y2958" s="20"/>
      <c r="Z2958" s="20"/>
      <c r="AA2958" s="39"/>
    </row>
    <row r="2959" spans="2:27" ht="15.75" customHeight="1">
      <c r="B2959" s="39"/>
      <c r="C2959" s="20"/>
      <c r="D2959" s="20"/>
      <c r="E2959" s="39"/>
      <c r="F2959" s="20"/>
      <c r="G2959" s="20"/>
      <c r="H2959" s="20"/>
      <c r="I2959" s="39"/>
      <c r="J2959" s="20"/>
      <c r="K2959" s="20"/>
      <c r="L2959" s="20"/>
      <c r="M2959" s="20"/>
      <c r="N2959" s="39"/>
      <c r="O2959" s="20" t="s">
        <v>492</v>
      </c>
      <c r="P2959" s="20" t="s">
        <v>588</v>
      </c>
      <c r="Q2959" s="20" t="s">
        <v>692</v>
      </c>
      <c r="R2959" s="20" t="s">
        <v>3460</v>
      </c>
      <c r="S2959" s="20">
        <v>40013866</v>
      </c>
      <c r="T2959" s="39"/>
      <c r="U2959" s="20"/>
      <c r="V2959" s="20"/>
      <c r="W2959" s="39"/>
      <c r="X2959" s="20"/>
      <c r="Y2959" s="20"/>
      <c r="Z2959" s="20"/>
      <c r="AA2959" s="39"/>
    </row>
    <row r="2960" spans="2:27" ht="15.75" customHeight="1">
      <c r="B2960" s="39"/>
      <c r="C2960" s="20"/>
      <c r="D2960" s="20"/>
      <c r="E2960" s="39"/>
      <c r="F2960" s="20"/>
      <c r="G2960" s="20"/>
      <c r="H2960" s="20"/>
      <c r="I2960" s="39"/>
      <c r="J2960" s="20"/>
      <c r="K2960" s="20"/>
      <c r="L2960" s="20"/>
      <c r="M2960" s="20"/>
      <c r="N2960" s="39"/>
      <c r="O2960" s="20" t="s">
        <v>492</v>
      </c>
      <c r="P2960" s="20" t="s">
        <v>588</v>
      </c>
      <c r="Q2960" s="20" t="s">
        <v>692</v>
      </c>
      <c r="R2960" s="20" t="s">
        <v>3461</v>
      </c>
      <c r="S2960" s="20">
        <v>40013876</v>
      </c>
      <c r="T2960" s="39"/>
      <c r="U2960" s="20"/>
      <c r="V2960" s="20"/>
      <c r="W2960" s="39"/>
      <c r="X2960" s="20"/>
      <c r="Y2960" s="20"/>
      <c r="Z2960" s="20"/>
      <c r="AA2960" s="39"/>
    </row>
    <row r="2961" spans="2:27" ht="15.75" customHeight="1">
      <c r="B2961" s="39"/>
      <c r="C2961" s="20"/>
      <c r="D2961" s="20"/>
      <c r="E2961" s="39"/>
      <c r="F2961" s="20"/>
      <c r="G2961" s="20"/>
      <c r="H2961" s="20"/>
      <c r="I2961" s="39"/>
      <c r="J2961" s="20"/>
      <c r="K2961" s="20"/>
      <c r="L2961" s="20"/>
      <c r="M2961" s="20"/>
      <c r="N2961" s="39"/>
      <c r="O2961" s="20" t="s">
        <v>492</v>
      </c>
      <c r="P2961" s="20" t="s">
        <v>588</v>
      </c>
      <c r="Q2961" s="20" t="s">
        <v>1080</v>
      </c>
      <c r="R2961" s="20" t="s">
        <v>3462</v>
      </c>
      <c r="S2961" s="20">
        <v>40015617</v>
      </c>
      <c r="T2961" s="39"/>
      <c r="U2961" s="20"/>
      <c r="V2961" s="20"/>
      <c r="W2961" s="39"/>
      <c r="X2961" s="20"/>
      <c r="Y2961" s="20"/>
      <c r="Z2961" s="20"/>
      <c r="AA2961" s="39"/>
    </row>
    <row r="2962" spans="2:27" ht="15.75" customHeight="1">
      <c r="B2962" s="39"/>
      <c r="C2962" s="20"/>
      <c r="D2962" s="20"/>
      <c r="E2962" s="39"/>
      <c r="F2962" s="20"/>
      <c r="G2962" s="20"/>
      <c r="H2962" s="20"/>
      <c r="I2962" s="39"/>
      <c r="J2962" s="20"/>
      <c r="K2962" s="20"/>
      <c r="L2962" s="20"/>
      <c r="M2962" s="20"/>
      <c r="N2962" s="39"/>
      <c r="O2962" s="20" t="s">
        <v>492</v>
      </c>
      <c r="P2962" s="20" t="s">
        <v>588</v>
      </c>
      <c r="Q2962" s="20" t="s">
        <v>1080</v>
      </c>
      <c r="R2962" s="20" t="s">
        <v>3463</v>
      </c>
      <c r="S2962" s="20">
        <v>40015628</v>
      </c>
      <c r="T2962" s="39"/>
      <c r="U2962" s="20"/>
      <c r="V2962" s="20"/>
      <c r="W2962" s="39"/>
      <c r="X2962" s="20"/>
      <c r="Y2962" s="20"/>
      <c r="Z2962" s="20"/>
      <c r="AA2962" s="39"/>
    </row>
    <row r="2963" spans="2:27" ht="15.75" customHeight="1">
      <c r="B2963" s="39"/>
      <c r="C2963" s="20"/>
      <c r="D2963" s="20"/>
      <c r="E2963" s="39"/>
      <c r="F2963" s="20"/>
      <c r="G2963" s="20"/>
      <c r="H2963" s="20"/>
      <c r="I2963" s="39"/>
      <c r="J2963" s="20"/>
      <c r="K2963" s="20"/>
      <c r="L2963" s="20"/>
      <c r="M2963" s="20"/>
      <c r="N2963" s="39"/>
      <c r="O2963" s="20" t="s">
        <v>492</v>
      </c>
      <c r="P2963" s="20" t="s">
        <v>588</v>
      </c>
      <c r="Q2963" s="20" t="s">
        <v>1080</v>
      </c>
      <c r="R2963" s="20" t="s">
        <v>1254</v>
      </c>
      <c r="S2963" s="20">
        <v>40015638</v>
      </c>
      <c r="T2963" s="39"/>
      <c r="U2963" s="20"/>
      <c r="V2963" s="20"/>
      <c r="W2963" s="39"/>
      <c r="X2963" s="20"/>
      <c r="Y2963" s="20"/>
      <c r="Z2963" s="20"/>
      <c r="AA2963" s="39"/>
    </row>
    <row r="2964" spans="2:27" ht="15.75" customHeight="1">
      <c r="B2964" s="39"/>
      <c r="C2964" s="20"/>
      <c r="D2964" s="20"/>
      <c r="E2964" s="39"/>
      <c r="F2964" s="20"/>
      <c r="G2964" s="20"/>
      <c r="H2964" s="20"/>
      <c r="I2964" s="39"/>
      <c r="J2964" s="20"/>
      <c r="K2964" s="20"/>
      <c r="L2964" s="20"/>
      <c r="M2964" s="20"/>
      <c r="N2964" s="39"/>
      <c r="O2964" s="20" t="s">
        <v>492</v>
      </c>
      <c r="P2964" s="20" t="s">
        <v>588</v>
      </c>
      <c r="Q2964" s="20" t="s">
        <v>1080</v>
      </c>
      <c r="R2964" s="20" t="s">
        <v>3464</v>
      </c>
      <c r="S2964" s="20">
        <v>40015647</v>
      </c>
      <c r="T2964" s="39"/>
      <c r="U2964" s="20"/>
      <c r="V2964" s="20"/>
      <c r="W2964" s="39"/>
      <c r="X2964" s="20"/>
      <c r="Y2964" s="20"/>
      <c r="Z2964" s="20"/>
      <c r="AA2964" s="39"/>
    </row>
    <row r="2965" spans="2:27" ht="15.75" customHeight="1">
      <c r="B2965" s="39"/>
      <c r="C2965" s="20"/>
      <c r="D2965" s="20"/>
      <c r="E2965" s="39"/>
      <c r="F2965" s="20"/>
      <c r="G2965" s="20"/>
      <c r="H2965" s="20"/>
      <c r="I2965" s="39"/>
      <c r="J2965" s="20"/>
      <c r="K2965" s="20"/>
      <c r="L2965" s="20"/>
      <c r="M2965" s="20"/>
      <c r="N2965" s="39"/>
      <c r="O2965" s="20" t="s">
        <v>492</v>
      </c>
      <c r="P2965" s="20" t="s">
        <v>588</v>
      </c>
      <c r="Q2965" s="20" t="s">
        <v>1080</v>
      </c>
      <c r="R2965" s="20" t="s">
        <v>3465</v>
      </c>
      <c r="S2965" s="20">
        <v>40015676</v>
      </c>
      <c r="T2965" s="39"/>
      <c r="U2965" s="20"/>
      <c r="V2965" s="20"/>
      <c r="W2965" s="39"/>
      <c r="X2965" s="20"/>
      <c r="Y2965" s="20"/>
      <c r="Z2965" s="20"/>
      <c r="AA2965" s="39"/>
    </row>
    <row r="2966" spans="2:27" ht="15.75" customHeight="1">
      <c r="B2966" s="39"/>
      <c r="C2966" s="20"/>
      <c r="D2966" s="20"/>
      <c r="E2966" s="39"/>
      <c r="F2966" s="20"/>
      <c r="G2966" s="20"/>
      <c r="H2966" s="20"/>
      <c r="I2966" s="39"/>
      <c r="J2966" s="20"/>
      <c r="K2966" s="20"/>
      <c r="L2966" s="20"/>
      <c r="M2966" s="20"/>
      <c r="N2966" s="39"/>
      <c r="O2966" s="20" t="s">
        <v>492</v>
      </c>
      <c r="P2966" s="20" t="s">
        <v>588</v>
      </c>
      <c r="Q2966" s="20" t="s">
        <v>1080</v>
      </c>
      <c r="R2966" s="20" t="s">
        <v>2641</v>
      </c>
      <c r="S2966" s="20">
        <v>40015685</v>
      </c>
      <c r="T2966" s="39"/>
      <c r="U2966" s="20"/>
      <c r="V2966" s="20"/>
      <c r="W2966" s="39"/>
      <c r="X2966" s="20"/>
      <c r="Y2966" s="20"/>
      <c r="Z2966" s="20"/>
      <c r="AA2966" s="39"/>
    </row>
    <row r="2967" spans="2:27" ht="15.75" customHeight="1">
      <c r="B2967" s="39"/>
      <c r="C2967" s="20"/>
      <c r="D2967" s="20"/>
      <c r="E2967" s="39"/>
      <c r="F2967" s="20"/>
      <c r="G2967" s="20"/>
      <c r="H2967" s="20"/>
      <c r="I2967" s="39"/>
      <c r="J2967" s="20"/>
      <c r="K2967" s="20"/>
      <c r="L2967" s="20"/>
      <c r="M2967" s="20"/>
      <c r="N2967" s="39"/>
      <c r="O2967" s="20" t="s">
        <v>492</v>
      </c>
      <c r="P2967" s="20" t="s">
        <v>588</v>
      </c>
      <c r="Q2967" s="20" t="s">
        <v>1080</v>
      </c>
      <c r="R2967" s="20" t="s">
        <v>3466</v>
      </c>
      <c r="S2967" s="20">
        <v>40015695</v>
      </c>
      <c r="T2967" s="39"/>
      <c r="U2967" s="20"/>
      <c r="V2967" s="20"/>
      <c r="W2967" s="39"/>
      <c r="X2967" s="20"/>
      <c r="Y2967" s="20"/>
      <c r="Z2967" s="20"/>
      <c r="AA2967" s="39"/>
    </row>
    <row r="2968" spans="2:27" ht="15.75" customHeight="1">
      <c r="B2968" s="39"/>
      <c r="C2968" s="20"/>
      <c r="D2968" s="20"/>
      <c r="E2968" s="39"/>
      <c r="F2968" s="20"/>
      <c r="G2968" s="20"/>
      <c r="H2968" s="20"/>
      <c r="I2968" s="39"/>
      <c r="J2968" s="20"/>
      <c r="K2968" s="20"/>
      <c r="L2968" s="20"/>
      <c r="M2968" s="20"/>
      <c r="N2968" s="39"/>
      <c r="O2968" s="20" t="s">
        <v>492</v>
      </c>
      <c r="P2968" s="20" t="s">
        <v>588</v>
      </c>
      <c r="Q2968" s="20" t="s">
        <v>1180</v>
      </c>
      <c r="R2968" s="20" t="s">
        <v>3467</v>
      </c>
      <c r="S2968" s="20">
        <v>40015827</v>
      </c>
      <c r="T2968" s="39"/>
      <c r="U2968" s="20"/>
      <c r="V2968" s="20"/>
      <c r="W2968" s="39"/>
      <c r="X2968" s="20"/>
      <c r="Y2968" s="20"/>
      <c r="Z2968" s="20"/>
      <c r="AA2968" s="39"/>
    </row>
    <row r="2969" spans="2:27" ht="15.75" customHeight="1">
      <c r="B2969" s="39"/>
      <c r="C2969" s="20"/>
      <c r="D2969" s="20"/>
      <c r="E2969" s="39"/>
      <c r="F2969" s="20"/>
      <c r="G2969" s="20"/>
      <c r="H2969" s="20"/>
      <c r="I2969" s="39"/>
      <c r="J2969" s="20"/>
      <c r="K2969" s="20"/>
      <c r="L2969" s="20"/>
      <c r="M2969" s="20"/>
      <c r="N2969" s="39"/>
      <c r="O2969" s="20" t="s">
        <v>492</v>
      </c>
      <c r="P2969" s="20" t="s">
        <v>588</v>
      </c>
      <c r="Q2969" s="20" t="s">
        <v>1180</v>
      </c>
      <c r="R2969" s="20" t="s">
        <v>3468</v>
      </c>
      <c r="S2969" s="20">
        <v>40015897</v>
      </c>
      <c r="T2969" s="39"/>
      <c r="U2969" s="20"/>
      <c r="V2969" s="20"/>
      <c r="W2969" s="39"/>
      <c r="X2969" s="20"/>
      <c r="Y2969" s="20"/>
      <c r="Z2969" s="20"/>
      <c r="AA2969" s="39"/>
    </row>
    <row r="2970" spans="2:27" ht="15.75" customHeight="1">
      <c r="B2970" s="39"/>
      <c r="C2970" s="20"/>
      <c r="D2970" s="20"/>
      <c r="E2970" s="39"/>
      <c r="F2970" s="20"/>
      <c r="G2970" s="20"/>
      <c r="H2970" s="20"/>
      <c r="I2970" s="39"/>
      <c r="J2970" s="20"/>
      <c r="K2970" s="20"/>
      <c r="L2970" s="20"/>
      <c r="M2970" s="20"/>
      <c r="N2970" s="39"/>
      <c r="O2970" s="20" t="s">
        <v>492</v>
      </c>
      <c r="P2970" s="20" t="s">
        <v>588</v>
      </c>
      <c r="Q2970" s="20" t="s">
        <v>1180</v>
      </c>
      <c r="R2970" s="20" t="s">
        <v>3469</v>
      </c>
      <c r="S2970" s="20">
        <v>40015823</v>
      </c>
      <c r="T2970" s="39"/>
      <c r="U2970" s="20"/>
      <c r="V2970" s="20"/>
      <c r="W2970" s="39"/>
      <c r="X2970" s="20"/>
      <c r="Y2970" s="20"/>
      <c r="Z2970" s="20"/>
      <c r="AA2970" s="39"/>
    </row>
    <row r="2971" spans="2:27" ht="15.75" customHeight="1">
      <c r="B2971" s="39"/>
      <c r="C2971" s="20"/>
      <c r="D2971" s="20"/>
      <c r="E2971" s="39"/>
      <c r="F2971" s="20"/>
      <c r="G2971" s="20"/>
      <c r="H2971" s="20"/>
      <c r="I2971" s="39"/>
      <c r="J2971" s="20"/>
      <c r="K2971" s="20"/>
      <c r="L2971" s="20"/>
      <c r="M2971" s="20"/>
      <c r="N2971" s="39"/>
      <c r="O2971" s="20" t="s">
        <v>492</v>
      </c>
      <c r="P2971" s="20" t="s">
        <v>588</v>
      </c>
      <c r="Q2971" s="20" t="s">
        <v>1180</v>
      </c>
      <c r="R2971" s="20" t="s">
        <v>3470</v>
      </c>
      <c r="S2971" s="20">
        <v>40015829</v>
      </c>
      <c r="T2971" s="39"/>
      <c r="U2971" s="20"/>
      <c r="V2971" s="20"/>
      <c r="W2971" s="39"/>
      <c r="X2971" s="20"/>
      <c r="Y2971" s="20"/>
      <c r="Z2971" s="20"/>
      <c r="AA2971" s="39"/>
    </row>
    <row r="2972" spans="2:27" ht="15.75" customHeight="1">
      <c r="B2972" s="39"/>
      <c r="C2972" s="20"/>
      <c r="D2972" s="20"/>
      <c r="E2972" s="39"/>
      <c r="F2972" s="20"/>
      <c r="G2972" s="20"/>
      <c r="H2972" s="20"/>
      <c r="I2972" s="39"/>
      <c r="J2972" s="20"/>
      <c r="K2972" s="20"/>
      <c r="L2972" s="20"/>
      <c r="M2972" s="20"/>
      <c r="N2972" s="39"/>
      <c r="O2972" s="20" t="s">
        <v>492</v>
      </c>
      <c r="P2972" s="20" t="s">
        <v>588</v>
      </c>
      <c r="Q2972" s="20" t="s">
        <v>1180</v>
      </c>
      <c r="R2972" s="20" t="s">
        <v>3471</v>
      </c>
      <c r="S2972" s="20">
        <v>40015859</v>
      </c>
      <c r="T2972" s="39"/>
      <c r="U2972" s="20"/>
      <c r="V2972" s="20"/>
      <c r="W2972" s="39"/>
      <c r="X2972" s="20"/>
      <c r="Y2972" s="20"/>
      <c r="Z2972" s="20"/>
      <c r="AA2972" s="39"/>
    </row>
    <row r="2973" spans="2:27" ht="15.75" customHeight="1">
      <c r="B2973" s="39"/>
      <c r="C2973" s="20"/>
      <c r="D2973" s="20"/>
      <c r="E2973" s="39"/>
      <c r="F2973" s="20"/>
      <c r="G2973" s="20"/>
      <c r="H2973" s="20"/>
      <c r="I2973" s="39"/>
      <c r="J2973" s="20"/>
      <c r="K2973" s="20"/>
      <c r="L2973" s="20"/>
      <c r="M2973" s="20"/>
      <c r="N2973" s="39"/>
      <c r="O2973" s="20" t="s">
        <v>492</v>
      </c>
      <c r="P2973" s="20" t="s">
        <v>588</v>
      </c>
      <c r="Q2973" s="20" t="s">
        <v>1180</v>
      </c>
      <c r="R2973" s="20" t="s">
        <v>3472</v>
      </c>
      <c r="S2973" s="20">
        <v>40015899</v>
      </c>
      <c r="T2973" s="39"/>
      <c r="U2973" s="20"/>
      <c r="V2973" s="20"/>
      <c r="W2973" s="39"/>
      <c r="X2973" s="20"/>
      <c r="Y2973" s="20"/>
      <c r="Z2973" s="20"/>
      <c r="AA2973" s="39"/>
    </row>
    <row r="2974" spans="2:27" ht="15.75" customHeight="1">
      <c r="B2974" s="39"/>
      <c r="C2974" s="20"/>
      <c r="D2974" s="20"/>
      <c r="E2974" s="39"/>
      <c r="F2974" s="20"/>
      <c r="G2974" s="20"/>
      <c r="H2974" s="20"/>
      <c r="I2974" s="39"/>
      <c r="J2974" s="20"/>
      <c r="K2974" s="20"/>
      <c r="L2974" s="20"/>
      <c r="M2974" s="20"/>
      <c r="N2974" s="39"/>
      <c r="O2974" s="20" t="s">
        <v>492</v>
      </c>
      <c r="P2974" s="20" t="s">
        <v>588</v>
      </c>
      <c r="Q2974" s="20" t="s">
        <v>1180</v>
      </c>
      <c r="R2974" s="20" t="s">
        <v>3473</v>
      </c>
      <c r="S2974" s="20">
        <v>40015889</v>
      </c>
      <c r="T2974" s="39"/>
      <c r="U2974" s="20"/>
      <c r="V2974" s="20"/>
      <c r="W2974" s="39"/>
      <c r="X2974" s="20"/>
      <c r="Y2974" s="20"/>
      <c r="Z2974" s="20"/>
      <c r="AA2974" s="39"/>
    </row>
    <row r="2975" spans="2:27" ht="15.75" customHeight="1">
      <c r="B2975" s="39"/>
      <c r="C2975" s="20"/>
      <c r="D2975" s="20"/>
      <c r="E2975" s="39"/>
      <c r="F2975" s="20"/>
      <c r="G2975" s="20"/>
      <c r="H2975" s="20"/>
      <c r="I2975" s="39"/>
      <c r="J2975" s="20"/>
      <c r="K2975" s="20"/>
      <c r="L2975" s="20"/>
      <c r="M2975" s="20"/>
      <c r="N2975" s="39"/>
      <c r="O2975" s="20" t="s">
        <v>492</v>
      </c>
      <c r="P2975" s="20" t="s">
        <v>588</v>
      </c>
      <c r="Q2975" s="20" t="s">
        <v>1180</v>
      </c>
      <c r="R2975" s="20" t="s">
        <v>3474</v>
      </c>
      <c r="S2975" s="20">
        <v>40015883</v>
      </c>
      <c r="T2975" s="39"/>
      <c r="U2975" s="20"/>
      <c r="V2975" s="20"/>
      <c r="W2975" s="39"/>
      <c r="X2975" s="20"/>
      <c r="Y2975" s="20"/>
      <c r="Z2975" s="20"/>
      <c r="AA2975" s="39"/>
    </row>
    <row r="2976" spans="2:27" ht="15.75" customHeight="1">
      <c r="B2976" s="39"/>
      <c r="C2976" s="20"/>
      <c r="D2976" s="20"/>
      <c r="E2976" s="39"/>
      <c r="F2976" s="20"/>
      <c r="G2976" s="20"/>
      <c r="H2976" s="20"/>
      <c r="I2976" s="39"/>
      <c r="J2976" s="20"/>
      <c r="K2976" s="20"/>
      <c r="L2976" s="20"/>
      <c r="M2976" s="20"/>
      <c r="N2976" s="39"/>
      <c r="O2976" s="20" t="s">
        <v>492</v>
      </c>
      <c r="P2976" s="20" t="s">
        <v>588</v>
      </c>
      <c r="Q2976" s="20" t="s">
        <v>1182</v>
      </c>
      <c r="R2976" s="20" t="s">
        <v>3475</v>
      </c>
      <c r="S2976" s="20">
        <v>40016010</v>
      </c>
      <c r="T2976" s="39"/>
      <c r="U2976" s="20"/>
      <c r="V2976" s="20"/>
      <c r="W2976" s="39"/>
      <c r="X2976" s="20"/>
      <c r="Y2976" s="20"/>
      <c r="Z2976" s="20"/>
      <c r="AA2976" s="39"/>
    </row>
    <row r="2977" spans="2:27" ht="15.75" customHeight="1">
      <c r="B2977" s="39"/>
      <c r="C2977" s="20"/>
      <c r="D2977" s="20"/>
      <c r="E2977" s="39"/>
      <c r="F2977" s="20"/>
      <c r="G2977" s="20"/>
      <c r="H2977" s="20"/>
      <c r="I2977" s="39"/>
      <c r="J2977" s="20"/>
      <c r="K2977" s="20"/>
      <c r="L2977" s="20"/>
      <c r="M2977" s="20"/>
      <c r="N2977" s="39"/>
      <c r="O2977" s="20" t="s">
        <v>492</v>
      </c>
      <c r="P2977" s="20" t="s">
        <v>588</v>
      </c>
      <c r="Q2977" s="20" t="s">
        <v>1182</v>
      </c>
      <c r="R2977" s="20" t="s">
        <v>3476</v>
      </c>
      <c r="S2977" s="20">
        <v>40016011</v>
      </c>
      <c r="T2977" s="39"/>
      <c r="U2977" s="20"/>
      <c r="V2977" s="20"/>
      <c r="W2977" s="39"/>
      <c r="X2977" s="20"/>
      <c r="Y2977" s="20"/>
      <c r="Z2977" s="20"/>
      <c r="AA2977" s="39"/>
    </row>
    <row r="2978" spans="2:27" ht="15.75" customHeight="1">
      <c r="B2978" s="39"/>
      <c r="C2978" s="20"/>
      <c r="D2978" s="20"/>
      <c r="E2978" s="39"/>
      <c r="F2978" s="20"/>
      <c r="G2978" s="20"/>
      <c r="H2978" s="20"/>
      <c r="I2978" s="39"/>
      <c r="J2978" s="20"/>
      <c r="K2978" s="20"/>
      <c r="L2978" s="20"/>
      <c r="M2978" s="20"/>
      <c r="N2978" s="39"/>
      <c r="O2978" s="20" t="s">
        <v>492</v>
      </c>
      <c r="P2978" s="20" t="s">
        <v>588</v>
      </c>
      <c r="Q2978" s="20" t="s">
        <v>1182</v>
      </c>
      <c r="R2978" s="20" t="s">
        <v>2399</v>
      </c>
      <c r="S2978" s="20">
        <v>40016017</v>
      </c>
      <c r="T2978" s="39"/>
      <c r="U2978" s="20"/>
      <c r="V2978" s="20"/>
      <c r="W2978" s="39"/>
      <c r="X2978" s="20"/>
      <c r="Y2978" s="20"/>
      <c r="Z2978" s="20"/>
      <c r="AA2978" s="39"/>
    </row>
    <row r="2979" spans="2:27" ht="15.75" customHeight="1">
      <c r="B2979" s="39"/>
      <c r="C2979" s="20"/>
      <c r="D2979" s="20"/>
      <c r="E2979" s="39"/>
      <c r="F2979" s="20"/>
      <c r="G2979" s="20"/>
      <c r="H2979" s="20"/>
      <c r="I2979" s="39"/>
      <c r="J2979" s="20"/>
      <c r="K2979" s="20"/>
      <c r="L2979" s="20"/>
      <c r="M2979" s="20"/>
      <c r="N2979" s="39"/>
      <c r="O2979" s="20" t="s">
        <v>492</v>
      </c>
      <c r="P2979" s="20" t="s">
        <v>588</v>
      </c>
      <c r="Q2979" s="20" t="s">
        <v>1182</v>
      </c>
      <c r="R2979" s="20" t="s">
        <v>2889</v>
      </c>
      <c r="S2979" s="20">
        <v>40016023</v>
      </c>
      <c r="T2979" s="39"/>
      <c r="U2979" s="20"/>
      <c r="V2979" s="20"/>
      <c r="W2979" s="39"/>
      <c r="X2979" s="20"/>
      <c r="Y2979" s="20"/>
      <c r="Z2979" s="20"/>
      <c r="AA2979" s="39"/>
    </row>
    <row r="2980" spans="2:27" ht="15.75" customHeight="1">
      <c r="B2980" s="39"/>
      <c r="C2980" s="20"/>
      <c r="D2980" s="20"/>
      <c r="E2980" s="39"/>
      <c r="F2980" s="20"/>
      <c r="G2980" s="20"/>
      <c r="H2980" s="20"/>
      <c r="I2980" s="39"/>
      <c r="J2980" s="20"/>
      <c r="K2980" s="20"/>
      <c r="L2980" s="20"/>
      <c r="M2980" s="20"/>
      <c r="N2980" s="39"/>
      <c r="O2980" s="20" t="s">
        <v>492</v>
      </c>
      <c r="P2980" s="20" t="s">
        <v>588</v>
      </c>
      <c r="Q2980" s="20" t="s">
        <v>1182</v>
      </c>
      <c r="R2980" s="20" t="s">
        <v>3477</v>
      </c>
      <c r="S2980" s="20">
        <v>40016029</v>
      </c>
      <c r="T2980" s="39"/>
      <c r="U2980" s="20"/>
      <c r="V2980" s="20"/>
      <c r="W2980" s="39"/>
      <c r="X2980" s="20"/>
      <c r="Y2980" s="20"/>
      <c r="Z2980" s="20"/>
      <c r="AA2980" s="39"/>
    </row>
    <row r="2981" spans="2:27" ht="15.75" customHeight="1">
      <c r="B2981" s="39"/>
      <c r="C2981" s="20"/>
      <c r="D2981" s="20"/>
      <c r="E2981" s="39"/>
      <c r="F2981" s="20"/>
      <c r="G2981" s="20"/>
      <c r="H2981" s="20"/>
      <c r="I2981" s="39"/>
      <c r="J2981" s="20"/>
      <c r="K2981" s="20"/>
      <c r="L2981" s="20"/>
      <c r="M2981" s="20"/>
      <c r="N2981" s="39"/>
      <c r="O2981" s="20" t="s">
        <v>492</v>
      </c>
      <c r="P2981" s="20" t="s">
        <v>588</v>
      </c>
      <c r="Q2981" s="20" t="s">
        <v>1182</v>
      </c>
      <c r="R2981" s="20" t="s">
        <v>3478</v>
      </c>
      <c r="S2981" s="20">
        <v>40016035</v>
      </c>
      <c r="T2981" s="39"/>
      <c r="U2981" s="20"/>
      <c r="V2981" s="20"/>
      <c r="W2981" s="39"/>
      <c r="X2981" s="20"/>
      <c r="Y2981" s="20"/>
      <c r="Z2981" s="20"/>
      <c r="AA2981" s="39"/>
    </row>
    <row r="2982" spans="2:27" ht="15.75" customHeight="1">
      <c r="B2982" s="39"/>
      <c r="C2982" s="20"/>
      <c r="D2982" s="20"/>
      <c r="E2982" s="39"/>
      <c r="F2982" s="20"/>
      <c r="G2982" s="20"/>
      <c r="H2982" s="20"/>
      <c r="I2982" s="39"/>
      <c r="J2982" s="20"/>
      <c r="K2982" s="20"/>
      <c r="L2982" s="20"/>
      <c r="M2982" s="20"/>
      <c r="N2982" s="39"/>
      <c r="O2982" s="20" t="s">
        <v>492</v>
      </c>
      <c r="P2982" s="20" t="s">
        <v>588</v>
      </c>
      <c r="Q2982" s="20" t="s">
        <v>1182</v>
      </c>
      <c r="R2982" s="20" t="s">
        <v>3479</v>
      </c>
      <c r="S2982" s="20">
        <v>40016047</v>
      </c>
      <c r="T2982" s="39"/>
      <c r="U2982" s="20"/>
      <c r="V2982" s="20"/>
      <c r="W2982" s="39"/>
      <c r="X2982" s="20"/>
      <c r="Y2982" s="20"/>
      <c r="Z2982" s="20"/>
      <c r="AA2982" s="39"/>
    </row>
    <row r="2983" spans="2:27" ht="15.75" customHeight="1">
      <c r="B2983" s="39"/>
      <c r="C2983" s="20"/>
      <c r="D2983" s="20"/>
      <c r="E2983" s="39"/>
      <c r="F2983" s="20"/>
      <c r="G2983" s="20"/>
      <c r="H2983" s="20"/>
      <c r="I2983" s="39"/>
      <c r="J2983" s="20"/>
      <c r="K2983" s="20"/>
      <c r="L2983" s="20"/>
      <c r="M2983" s="20"/>
      <c r="N2983" s="39"/>
      <c r="O2983" s="20" t="s">
        <v>492</v>
      </c>
      <c r="P2983" s="20" t="s">
        <v>588</v>
      </c>
      <c r="Q2983" s="20" t="s">
        <v>1182</v>
      </c>
      <c r="R2983" s="20" t="s">
        <v>3480</v>
      </c>
      <c r="S2983" s="20">
        <v>40016041</v>
      </c>
      <c r="T2983" s="39"/>
      <c r="U2983" s="20"/>
      <c r="V2983" s="20"/>
      <c r="W2983" s="39"/>
      <c r="X2983" s="20"/>
      <c r="Y2983" s="20"/>
      <c r="Z2983" s="20"/>
      <c r="AA2983" s="39"/>
    </row>
    <row r="2984" spans="2:27" ht="15.75" customHeight="1">
      <c r="B2984" s="39"/>
      <c r="C2984" s="20"/>
      <c r="D2984" s="20"/>
      <c r="E2984" s="39"/>
      <c r="F2984" s="20"/>
      <c r="G2984" s="20"/>
      <c r="H2984" s="20"/>
      <c r="I2984" s="39"/>
      <c r="J2984" s="20"/>
      <c r="K2984" s="20"/>
      <c r="L2984" s="20"/>
      <c r="M2984" s="20"/>
      <c r="N2984" s="39"/>
      <c r="O2984" s="20" t="s">
        <v>492</v>
      </c>
      <c r="P2984" s="20" t="s">
        <v>588</v>
      </c>
      <c r="Q2984" s="20" t="s">
        <v>1182</v>
      </c>
      <c r="R2984" s="20" t="s">
        <v>3481</v>
      </c>
      <c r="S2984" s="20">
        <v>40016053</v>
      </c>
      <c r="T2984" s="39"/>
      <c r="U2984" s="20"/>
      <c r="V2984" s="20"/>
      <c r="W2984" s="39"/>
      <c r="X2984" s="20"/>
      <c r="Y2984" s="20"/>
      <c r="Z2984" s="20"/>
      <c r="AA2984" s="39"/>
    </row>
    <row r="2985" spans="2:27" ht="15.75" customHeight="1">
      <c r="B2985" s="39"/>
      <c r="C2985" s="20"/>
      <c r="D2985" s="20"/>
      <c r="E2985" s="39"/>
      <c r="F2985" s="20"/>
      <c r="G2985" s="20"/>
      <c r="H2985" s="20"/>
      <c r="I2985" s="39"/>
      <c r="J2985" s="20"/>
      <c r="K2985" s="20"/>
      <c r="L2985" s="20"/>
      <c r="M2985" s="20"/>
      <c r="N2985" s="39"/>
      <c r="O2985" s="20" t="s">
        <v>492</v>
      </c>
      <c r="P2985" s="20" t="s">
        <v>588</v>
      </c>
      <c r="Q2985" s="20" t="s">
        <v>1182</v>
      </c>
      <c r="R2985" s="20" t="s">
        <v>3482</v>
      </c>
      <c r="S2985" s="20">
        <v>40016059</v>
      </c>
      <c r="T2985" s="39"/>
      <c r="U2985" s="20"/>
      <c r="V2985" s="20"/>
      <c r="W2985" s="39"/>
      <c r="X2985" s="20"/>
      <c r="Y2985" s="20"/>
      <c r="Z2985" s="20"/>
      <c r="AA2985" s="39"/>
    </row>
    <row r="2986" spans="2:27" ht="15.75" customHeight="1">
      <c r="B2986" s="39"/>
      <c r="C2986" s="20"/>
      <c r="D2986" s="20"/>
      <c r="E2986" s="39"/>
      <c r="F2986" s="20"/>
      <c r="G2986" s="20"/>
      <c r="H2986" s="20"/>
      <c r="I2986" s="39"/>
      <c r="J2986" s="20"/>
      <c r="K2986" s="20"/>
      <c r="L2986" s="20"/>
      <c r="M2986" s="20"/>
      <c r="N2986" s="39"/>
      <c r="O2986" s="20" t="s">
        <v>492</v>
      </c>
      <c r="P2986" s="20" t="s">
        <v>588</v>
      </c>
      <c r="Q2986" s="20" t="s">
        <v>1182</v>
      </c>
      <c r="R2986" s="20" t="s">
        <v>1182</v>
      </c>
      <c r="S2986" s="20">
        <v>40016065</v>
      </c>
      <c r="T2986" s="39"/>
      <c r="U2986" s="20"/>
      <c r="V2986" s="20"/>
      <c r="W2986" s="39"/>
      <c r="X2986" s="20"/>
      <c r="Y2986" s="20"/>
      <c r="Z2986" s="20"/>
      <c r="AA2986" s="39"/>
    </row>
    <row r="2987" spans="2:27" ht="15.75" customHeight="1">
      <c r="B2987" s="39"/>
      <c r="C2987" s="20"/>
      <c r="D2987" s="20"/>
      <c r="E2987" s="39"/>
      <c r="F2987" s="20"/>
      <c r="G2987" s="20"/>
      <c r="H2987" s="20"/>
      <c r="I2987" s="39"/>
      <c r="J2987" s="20"/>
      <c r="K2987" s="20"/>
      <c r="L2987" s="20"/>
      <c r="M2987" s="20"/>
      <c r="N2987" s="39"/>
      <c r="O2987" s="20" t="s">
        <v>492</v>
      </c>
      <c r="P2987" s="20" t="s">
        <v>588</v>
      </c>
      <c r="Q2987" s="20" t="s">
        <v>1182</v>
      </c>
      <c r="R2987" s="20" t="s">
        <v>3483</v>
      </c>
      <c r="S2987" s="20">
        <v>40016099</v>
      </c>
      <c r="T2987" s="39"/>
      <c r="U2987" s="20"/>
      <c r="V2987" s="20"/>
      <c r="W2987" s="39"/>
      <c r="X2987" s="20"/>
      <c r="Y2987" s="20"/>
      <c r="Z2987" s="20"/>
      <c r="AA2987" s="39"/>
    </row>
    <row r="2988" spans="2:27" ht="15.75" customHeight="1">
      <c r="B2988" s="39"/>
      <c r="C2988" s="20"/>
      <c r="D2988" s="20"/>
      <c r="E2988" s="39"/>
      <c r="F2988" s="20"/>
      <c r="G2988" s="20"/>
      <c r="H2988" s="20"/>
      <c r="I2988" s="39"/>
      <c r="J2988" s="20"/>
      <c r="K2988" s="20"/>
      <c r="L2988" s="20"/>
      <c r="M2988" s="20"/>
      <c r="N2988" s="39"/>
      <c r="O2988" s="20" t="s">
        <v>492</v>
      </c>
      <c r="P2988" s="20" t="s">
        <v>588</v>
      </c>
      <c r="Q2988" s="20" t="s">
        <v>1182</v>
      </c>
      <c r="R2988" s="20" t="s">
        <v>520</v>
      </c>
      <c r="S2988" s="20">
        <v>40016071</v>
      </c>
      <c r="T2988" s="39"/>
      <c r="U2988" s="20"/>
      <c r="V2988" s="20"/>
      <c r="W2988" s="39"/>
      <c r="X2988" s="20"/>
      <c r="Y2988" s="20"/>
      <c r="Z2988" s="20"/>
      <c r="AA2988" s="39"/>
    </row>
    <row r="2989" spans="2:27" ht="15.75" customHeight="1">
      <c r="B2989" s="39"/>
      <c r="C2989" s="20"/>
      <c r="D2989" s="20"/>
      <c r="E2989" s="39"/>
      <c r="F2989" s="20"/>
      <c r="G2989" s="20"/>
      <c r="H2989" s="20"/>
      <c r="I2989" s="39"/>
      <c r="J2989" s="20"/>
      <c r="K2989" s="20"/>
      <c r="L2989" s="20"/>
      <c r="M2989" s="20"/>
      <c r="N2989" s="39"/>
      <c r="O2989" s="20" t="s">
        <v>492</v>
      </c>
      <c r="P2989" s="20" t="s">
        <v>588</v>
      </c>
      <c r="Q2989" s="20" t="s">
        <v>1182</v>
      </c>
      <c r="R2989" s="20" t="s">
        <v>3484</v>
      </c>
      <c r="S2989" s="20">
        <v>40016077</v>
      </c>
      <c r="T2989" s="39"/>
      <c r="U2989" s="20"/>
      <c r="V2989" s="20"/>
      <c r="W2989" s="39"/>
      <c r="X2989" s="20"/>
      <c r="Y2989" s="20"/>
      <c r="Z2989" s="20"/>
      <c r="AA2989" s="39"/>
    </row>
    <row r="2990" spans="2:27" ht="15.75" customHeight="1">
      <c r="B2990" s="39"/>
      <c r="C2990" s="20"/>
      <c r="D2990" s="20"/>
      <c r="E2990" s="39"/>
      <c r="F2990" s="20"/>
      <c r="G2990" s="20"/>
      <c r="H2990" s="20"/>
      <c r="I2990" s="39"/>
      <c r="J2990" s="20"/>
      <c r="K2990" s="20"/>
      <c r="L2990" s="20"/>
      <c r="M2990" s="20"/>
      <c r="N2990" s="39"/>
      <c r="O2990" s="20" t="s">
        <v>492</v>
      </c>
      <c r="P2990" s="20" t="s">
        <v>588</v>
      </c>
      <c r="Q2990" s="20" t="s">
        <v>1182</v>
      </c>
      <c r="R2990" s="20" t="s">
        <v>3485</v>
      </c>
      <c r="S2990" s="20">
        <v>40016083</v>
      </c>
      <c r="T2990" s="39"/>
      <c r="U2990" s="20"/>
      <c r="V2990" s="20"/>
      <c r="W2990" s="39"/>
      <c r="X2990" s="20"/>
      <c r="Y2990" s="20"/>
      <c r="Z2990" s="20"/>
      <c r="AA2990" s="39"/>
    </row>
    <row r="2991" spans="2:27" ht="15.75" customHeight="1">
      <c r="B2991" s="39"/>
      <c r="C2991" s="20"/>
      <c r="D2991" s="20"/>
      <c r="E2991" s="39"/>
      <c r="F2991" s="20"/>
      <c r="G2991" s="20"/>
      <c r="H2991" s="20"/>
      <c r="I2991" s="39"/>
      <c r="J2991" s="20"/>
      <c r="K2991" s="20"/>
      <c r="L2991" s="20"/>
      <c r="M2991" s="20"/>
      <c r="N2991" s="39"/>
      <c r="O2991" s="20" t="s">
        <v>492</v>
      </c>
      <c r="P2991" s="20" t="s">
        <v>588</v>
      </c>
      <c r="Q2991" s="20" t="s">
        <v>1182</v>
      </c>
      <c r="R2991" s="20" t="s">
        <v>3486</v>
      </c>
      <c r="S2991" s="20">
        <v>40016089</v>
      </c>
      <c r="T2991" s="39"/>
      <c r="U2991" s="20"/>
      <c r="V2991" s="20"/>
      <c r="W2991" s="39"/>
      <c r="X2991" s="20"/>
      <c r="Y2991" s="20"/>
      <c r="Z2991" s="20"/>
      <c r="AA2991" s="39"/>
    </row>
    <row r="2992" spans="2:27" ht="15.75" customHeight="1">
      <c r="B2992" s="39"/>
      <c r="C2992" s="20"/>
      <c r="D2992" s="20"/>
      <c r="E2992" s="39"/>
      <c r="F2992" s="20"/>
      <c r="G2992" s="20"/>
      <c r="H2992" s="20"/>
      <c r="I2992" s="39"/>
      <c r="J2992" s="20"/>
      <c r="K2992" s="20"/>
      <c r="L2992" s="20"/>
      <c r="M2992" s="20"/>
      <c r="N2992" s="39"/>
      <c r="O2992" s="20" t="s">
        <v>492</v>
      </c>
      <c r="P2992" s="20" t="s">
        <v>588</v>
      </c>
      <c r="Q2992" s="20" t="s">
        <v>1182</v>
      </c>
      <c r="R2992" s="20" t="s">
        <v>3141</v>
      </c>
      <c r="S2992" s="20">
        <v>40016095</v>
      </c>
      <c r="T2992" s="39"/>
      <c r="U2992" s="20"/>
      <c r="V2992" s="20"/>
      <c r="W2992" s="39"/>
      <c r="X2992" s="20"/>
      <c r="Y2992" s="20"/>
      <c r="Z2992" s="20"/>
      <c r="AA2992" s="39"/>
    </row>
    <row r="2993" spans="2:27" ht="15.75" customHeight="1">
      <c r="B2993" s="39"/>
      <c r="C2993" s="20"/>
      <c r="D2993" s="20"/>
      <c r="E2993" s="39"/>
      <c r="F2993" s="20"/>
      <c r="G2993" s="20"/>
      <c r="H2993" s="20"/>
      <c r="I2993" s="39"/>
      <c r="J2993" s="20"/>
      <c r="K2993" s="20"/>
      <c r="L2993" s="20"/>
      <c r="M2993" s="20"/>
      <c r="N2993" s="39"/>
      <c r="O2993" s="20" t="s">
        <v>492</v>
      </c>
      <c r="P2993" s="20" t="s">
        <v>588</v>
      </c>
      <c r="Q2993" s="20" t="s">
        <v>1183</v>
      </c>
      <c r="R2993" s="20" t="s">
        <v>3487</v>
      </c>
      <c r="S2993" s="20">
        <v>40017310</v>
      </c>
      <c r="T2993" s="39"/>
      <c r="U2993" s="20"/>
      <c r="V2993" s="20"/>
      <c r="W2993" s="39"/>
      <c r="X2993" s="20"/>
      <c r="Y2993" s="20"/>
      <c r="Z2993" s="20"/>
      <c r="AA2993" s="39"/>
    </row>
    <row r="2994" spans="2:27" ht="15.75" customHeight="1">
      <c r="B2994" s="39"/>
      <c r="C2994" s="20"/>
      <c r="D2994" s="20"/>
      <c r="E2994" s="39"/>
      <c r="F2994" s="20"/>
      <c r="G2994" s="20"/>
      <c r="H2994" s="20"/>
      <c r="I2994" s="39"/>
      <c r="J2994" s="20"/>
      <c r="K2994" s="20"/>
      <c r="L2994" s="20"/>
      <c r="M2994" s="20"/>
      <c r="N2994" s="39"/>
      <c r="O2994" s="20" t="s">
        <v>492</v>
      </c>
      <c r="P2994" s="20" t="s">
        <v>588</v>
      </c>
      <c r="Q2994" s="20" t="s">
        <v>1183</v>
      </c>
      <c r="R2994" s="20" t="s">
        <v>3488</v>
      </c>
      <c r="S2994" s="20">
        <v>40017311</v>
      </c>
      <c r="T2994" s="39"/>
      <c r="U2994" s="20"/>
      <c r="V2994" s="20"/>
      <c r="W2994" s="39"/>
      <c r="X2994" s="20"/>
      <c r="Y2994" s="20"/>
      <c r="Z2994" s="20"/>
      <c r="AA2994" s="39"/>
    </row>
    <row r="2995" spans="2:27" ht="15.75" customHeight="1">
      <c r="B2995" s="39"/>
      <c r="C2995" s="20"/>
      <c r="D2995" s="20"/>
      <c r="E2995" s="39"/>
      <c r="F2995" s="20"/>
      <c r="G2995" s="20"/>
      <c r="H2995" s="20"/>
      <c r="I2995" s="39"/>
      <c r="J2995" s="20"/>
      <c r="K2995" s="20"/>
      <c r="L2995" s="20"/>
      <c r="M2995" s="20"/>
      <c r="N2995" s="39"/>
      <c r="O2995" s="20" t="s">
        <v>492</v>
      </c>
      <c r="P2995" s="20" t="s">
        <v>588</v>
      </c>
      <c r="Q2995" s="20" t="s">
        <v>1183</v>
      </c>
      <c r="R2995" s="20" t="s">
        <v>3489</v>
      </c>
      <c r="S2995" s="20">
        <v>40017317</v>
      </c>
      <c r="T2995" s="39"/>
      <c r="U2995" s="20"/>
      <c r="V2995" s="20"/>
      <c r="W2995" s="39"/>
      <c r="X2995" s="20"/>
      <c r="Y2995" s="20"/>
      <c r="Z2995" s="20"/>
      <c r="AA2995" s="39"/>
    </row>
    <row r="2996" spans="2:27" ht="15.75" customHeight="1">
      <c r="B2996" s="39"/>
      <c r="C2996" s="20"/>
      <c r="D2996" s="20"/>
      <c r="E2996" s="39"/>
      <c r="F2996" s="20"/>
      <c r="G2996" s="20"/>
      <c r="H2996" s="20"/>
      <c r="I2996" s="39"/>
      <c r="J2996" s="20"/>
      <c r="K2996" s="20"/>
      <c r="L2996" s="20"/>
      <c r="M2996" s="20"/>
      <c r="N2996" s="39"/>
      <c r="O2996" s="20" t="s">
        <v>492</v>
      </c>
      <c r="P2996" s="20" t="s">
        <v>588</v>
      </c>
      <c r="Q2996" s="20" t="s">
        <v>1183</v>
      </c>
      <c r="R2996" s="20" t="s">
        <v>3490</v>
      </c>
      <c r="S2996" s="20">
        <v>40017341</v>
      </c>
      <c r="T2996" s="39"/>
      <c r="U2996" s="20"/>
      <c r="V2996" s="20"/>
      <c r="W2996" s="39"/>
      <c r="X2996" s="20"/>
      <c r="Y2996" s="20"/>
      <c r="Z2996" s="20"/>
      <c r="AA2996" s="39"/>
    </row>
    <row r="2997" spans="2:27" ht="15.75" customHeight="1">
      <c r="B2997" s="39"/>
      <c r="C2997" s="20"/>
      <c r="D2997" s="20"/>
      <c r="E2997" s="39"/>
      <c r="F2997" s="20"/>
      <c r="G2997" s="20"/>
      <c r="H2997" s="20"/>
      <c r="I2997" s="39"/>
      <c r="J2997" s="20"/>
      <c r="K2997" s="20"/>
      <c r="L2997" s="20"/>
      <c r="M2997" s="20"/>
      <c r="N2997" s="39"/>
      <c r="O2997" s="20" t="s">
        <v>492</v>
      </c>
      <c r="P2997" s="20" t="s">
        <v>588</v>
      </c>
      <c r="Q2997" s="20" t="s">
        <v>1183</v>
      </c>
      <c r="R2997" s="20" t="s">
        <v>3491</v>
      </c>
      <c r="S2997" s="20">
        <v>40017347</v>
      </c>
      <c r="T2997" s="39"/>
      <c r="U2997" s="20"/>
      <c r="V2997" s="20"/>
      <c r="W2997" s="39"/>
      <c r="X2997" s="20"/>
      <c r="Y2997" s="20"/>
      <c r="Z2997" s="20"/>
      <c r="AA2997" s="39"/>
    </row>
    <row r="2998" spans="2:27" ht="15.75" customHeight="1">
      <c r="B2998" s="39"/>
      <c r="C2998" s="20"/>
      <c r="D2998" s="20"/>
      <c r="E2998" s="39"/>
      <c r="F2998" s="20"/>
      <c r="G2998" s="20"/>
      <c r="H2998" s="20"/>
      <c r="I2998" s="39"/>
      <c r="J2998" s="20"/>
      <c r="K2998" s="20"/>
      <c r="L2998" s="20"/>
      <c r="M2998" s="20"/>
      <c r="N2998" s="39"/>
      <c r="O2998" s="20" t="s">
        <v>492</v>
      </c>
      <c r="P2998" s="20" t="s">
        <v>588</v>
      </c>
      <c r="Q2998" s="20" t="s">
        <v>1183</v>
      </c>
      <c r="R2998" s="20" t="s">
        <v>3492</v>
      </c>
      <c r="S2998" s="20">
        <v>40017353</v>
      </c>
      <c r="T2998" s="39"/>
      <c r="U2998" s="20"/>
      <c r="V2998" s="20"/>
      <c r="W2998" s="39"/>
      <c r="X2998" s="20"/>
      <c r="Y2998" s="20"/>
      <c r="Z2998" s="20"/>
      <c r="AA2998" s="39"/>
    </row>
    <row r="2999" spans="2:27" ht="15.75" customHeight="1">
      <c r="B2999" s="39"/>
      <c r="C2999" s="20"/>
      <c r="D2999" s="20"/>
      <c r="E2999" s="39"/>
      <c r="F2999" s="20"/>
      <c r="G2999" s="20"/>
      <c r="H2999" s="20"/>
      <c r="I2999" s="39"/>
      <c r="J2999" s="20"/>
      <c r="K2999" s="20"/>
      <c r="L2999" s="20"/>
      <c r="M2999" s="20"/>
      <c r="N2999" s="39"/>
      <c r="O2999" s="20" t="s">
        <v>492</v>
      </c>
      <c r="P2999" s="20" t="s">
        <v>588</v>
      </c>
      <c r="Q2999" s="20" t="s">
        <v>1183</v>
      </c>
      <c r="R2999" s="20" t="s">
        <v>3493</v>
      </c>
      <c r="S2999" s="20">
        <v>40017371</v>
      </c>
      <c r="T2999" s="39"/>
      <c r="U2999" s="20"/>
      <c r="V2999" s="20"/>
      <c r="W2999" s="39"/>
      <c r="X2999" s="20"/>
      <c r="Y2999" s="20"/>
      <c r="Z2999" s="20"/>
      <c r="AA2999" s="39"/>
    </row>
    <row r="3000" spans="2:27" ht="15.75" customHeight="1">
      <c r="B3000" s="39"/>
      <c r="C3000" s="20"/>
      <c r="D3000" s="20"/>
      <c r="E3000" s="39"/>
      <c r="F3000" s="20"/>
      <c r="G3000" s="20"/>
      <c r="H3000" s="20"/>
      <c r="I3000" s="39"/>
      <c r="J3000" s="20"/>
      <c r="K3000" s="20"/>
      <c r="L3000" s="20"/>
      <c r="M3000" s="20"/>
      <c r="N3000" s="39"/>
      <c r="O3000" s="20" t="s">
        <v>492</v>
      </c>
      <c r="P3000" s="20" t="s">
        <v>588</v>
      </c>
      <c r="Q3000" s="20" t="s">
        <v>1183</v>
      </c>
      <c r="R3000" s="20" t="s">
        <v>1533</v>
      </c>
      <c r="S3000" s="20">
        <v>40017377</v>
      </c>
      <c r="T3000" s="39"/>
      <c r="U3000" s="20"/>
      <c r="V3000" s="20"/>
      <c r="W3000" s="39"/>
      <c r="X3000" s="20"/>
      <c r="Y3000" s="20"/>
      <c r="Z3000" s="20"/>
      <c r="AA3000" s="39"/>
    </row>
    <row r="3001" spans="2:27" ht="15.75" customHeight="1">
      <c r="B3001" s="39"/>
      <c r="C3001" s="20"/>
      <c r="D3001" s="20"/>
      <c r="E3001" s="39"/>
      <c r="F3001" s="20"/>
      <c r="G3001" s="20"/>
      <c r="H3001" s="20"/>
      <c r="I3001" s="39"/>
      <c r="J3001" s="20"/>
      <c r="K3001" s="20"/>
      <c r="L3001" s="20"/>
      <c r="M3001" s="20"/>
      <c r="N3001" s="39"/>
      <c r="O3001" s="20" t="s">
        <v>492</v>
      </c>
      <c r="P3001" s="20" t="s">
        <v>588</v>
      </c>
      <c r="Q3001" s="20" t="s">
        <v>1183</v>
      </c>
      <c r="R3001" s="20" t="s">
        <v>1183</v>
      </c>
      <c r="S3001" s="20">
        <v>40017383</v>
      </c>
      <c r="T3001" s="39"/>
      <c r="U3001" s="20"/>
      <c r="V3001" s="20"/>
      <c r="W3001" s="39"/>
      <c r="X3001" s="20"/>
      <c r="Y3001" s="20"/>
      <c r="Z3001" s="20"/>
      <c r="AA3001" s="39"/>
    </row>
    <row r="3002" spans="2:27" ht="15.75" customHeight="1">
      <c r="B3002" s="39"/>
      <c r="C3002" s="20"/>
      <c r="D3002" s="20"/>
      <c r="E3002" s="39"/>
      <c r="F3002" s="20"/>
      <c r="G3002" s="20"/>
      <c r="H3002" s="20"/>
      <c r="I3002" s="39"/>
      <c r="J3002" s="20"/>
      <c r="K3002" s="20"/>
      <c r="L3002" s="20"/>
      <c r="M3002" s="20"/>
      <c r="N3002" s="39"/>
      <c r="O3002" s="20" t="s">
        <v>492</v>
      </c>
      <c r="P3002" s="20" t="s">
        <v>588</v>
      </c>
      <c r="Q3002" s="20" t="s">
        <v>1183</v>
      </c>
      <c r="R3002" s="20" t="s">
        <v>3494</v>
      </c>
      <c r="S3002" s="20">
        <v>40017394</v>
      </c>
      <c r="T3002" s="39"/>
      <c r="U3002" s="20"/>
      <c r="V3002" s="20"/>
      <c r="W3002" s="39"/>
      <c r="X3002" s="20"/>
      <c r="Y3002" s="20"/>
      <c r="Z3002" s="20"/>
      <c r="AA3002" s="39"/>
    </row>
    <row r="3003" spans="2:27" ht="15.75" customHeight="1">
      <c r="B3003" s="39"/>
      <c r="C3003" s="20"/>
      <c r="D3003" s="20"/>
      <c r="E3003" s="39"/>
      <c r="F3003" s="20"/>
      <c r="G3003" s="20"/>
      <c r="H3003" s="20"/>
      <c r="I3003" s="39"/>
      <c r="J3003" s="20"/>
      <c r="K3003" s="20"/>
      <c r="L3003" s="20"/>
      <c r="M3003" s="20"/>
      <c r="N3003" s="39"/>
      <c r="O3003" s="20" t="s">
        <v>492</v>
      </c>
      <c r="P3003" s="20" t="s">
        <v>588</v>
      </c>
      <c r="Q3003" s="20" t="s">
        <v>1185</v>
      </c>
      <c r="R3003" s="20" t="s">
        <v>3495</v>
      </c>
      <c r="S3003" s="20">
        <v>40017776</v>
      </c>
      <c r="T3003" s="39"/>
      <c r="U3003" s="20"/>
      <c r="V3003" s="20"/>
      <c r="W3003" s="39"/>
      <c r="X3003" s="20"/>
      <c r="Y3003" s="20"/>
      <c r="Z3003" s="20"/>
      <c r="AA3003" s="39"/>
    </row>
    <row r="3004" spans="2:27" ht="15.75" customHeight="1">
      <c r="B3004" s="39"/>
      <c r="C3004" s="20"/>
      <c r="D3004" s="20"/>
      <c r="E3004" s="39"/>
      <c r="F3004" s="20"/>
      <c r="G3004" s="20"/>
      <c r="H3004" s="20"/>
      <c r="I3004" s="39"/>
      <c r="J3004" s="20"/>
      <c r="K3004" s="20"/>
      <c r="L3004" s="20"/>
      <c r="M3004" s="20"/>
      <c r="N3004" s="39"/>
      <c r="O3004" s="20" t="s">
        <v>492</v>
      </c>
      <c r="P3004" s="20" t="s">
        <v>588</v>
      </c>
      <c r="Q3004" s="20" t="s">
        <v>1185</v>
      </c>
      <c r="R3004" s="20" t="s">
        <v>3496</v>
      </c>
      <c r="S3004" s="20">
        <v>40017719</v>
      </c>
      <c r="T3004" s="39"/>
      <c r="U3004" s="20"/>
      <c r="V3004" s="20"/>
      <c r="W3004" s="39"/>
      <c r="X3004" s="20"/>
      <c r="Y3004" s="20"/>
      <c r="Z3004" s="20"/>
      <c r="AA3004" s="39"/>
    </row>
    <row r="3005" spans="2:27" ht="15.75" customHeight="1">
      <c r="B3005" s="39"/>
      <c r="C3005" s="20"/>
      <c r="D3005" s="20"/>
      <c r="E3005" s="39"/>
      <c r="F3005" s="20"/>
      <c r="G3005" s="20"/>
      <c r="H3005" s="20"/>
      <c r="I3005" s="39"/>
      <c r="J3005" s="20"/>
      <c r="K3005" s="20"/>
      <c r="L3005" s="20"/>
      <c r="M3005" s="20"/>
      <c r="N3005" s="39"/>
      <c r="O3005" s="20" t="s">
        <v>492</v>
      </c>
      <c r="P3005" s="20" t="s">
        <v>588</v>
      </c>
      <c r="Q3005" s="20" t="s">
        <v>1185</v>
      </c>
      <c r="R3005" s="20" t="s">
        <v>3497</v>
      </c>
      <c r="S3005" s="20">
        <v>40017738</v>
      </c>
      <c r="T3005" s="39"/>
      <c r="U3005" s="20"/>
      <c r="V3005" s="20"/>
      <c r="W3005" s="39"/>
      <c r="X3005" s="20"/>
      <c r="Y3005" s="20"/>
      <c r="Z3005" s="20"/>
      <c r="AA3005" s="39"/>
    </row>
    <row r="3006" spans="2:27" ht="15.75" customHeight="1">
      <c r="B3006" s="39"/>
      <c r="C3006" s="20"/>
      <c r="D3006" s="20"/>
      <c r="E3006" s="39"/>
      <c r="F3006" s="20"/>
      <c r="G3006" s="20"/>
      <c r="H3006" s="20"/>
      <c r="I3006" s="39"/>
      <c r="J3006" s="20"/>
      <c r="K3006" s="20"/>
      <c r="L3006" s="20"/>
      <c r="M3006" s="20"/>
      <c r="N3006" s="39"/>
      <c r="O3006" s="20" t="s">
        <v>492</v>
      </c>
      <c r="P3006" s="20" t="s">
        <v>588</v>
      </c>
      <c r="Q3006" s="20" t="s">
        <v>1185</v>
      </c>
      <c r="R3006" s="20" t="s">
        <v>3498</v>
      </c>
      <c r="S3006" s="20">
        <v>40017757</v>
      </c>
      <c r="T3006" s="39"/>
      <c r="U3006" s="20"/>
      <c r="V3006" s="20"/>
      <c r="W3006" s="39"/>
      <c r="X3006" s="20"/>
      <c r="Y3006" s="20"/>
      <c r="Z3006" s="20"/>
      <c r="AA3006" s="39"/>
    </row>
    <row r="3007" spans="2:27" ht="15.75" customHeight="1">
      <c r="B3007" s="39"/>
      <c r="C3007" s="20"/>
      <c r="D3007" s="20"/>
      <c r="E3007" s="39"/>
      <c r="F3007" s="20"/>
      <c r="G3007" s="20"/>
      <c r="H3007" s="20"/>
      <c r="I3007" s="39"/>
      <c r="J3007" s="20"/>
      <c r="K3007" s="20"/>
      <c r="L3007" s="20"/>
      <c r="M3007" s="20"/>
      <c r="N3007" s="39"/>
      <c r="O3007" s="20" t="s">
        <v>492</v>
      </c>
      <c r="P3007" s="20" t="s">
        <v>588</v>
      </c>
      <c r="Q3007" s="20" t="s">
        <v>1185</v>
      </c>
      <c r="R3007" s="20" t="s">
        <v>3499</v>
      </c>
      <c r="S3007" s="20">
        <v>40017797</v>
      </c>
      <c r="T3007" s="39"/>
      <c r="U3007" s="20"/>
      <c r="V3007" s="20"/>
      <c r="W3007" s="39"/>
      <c r="X3007" s="20"/>
      <c r="Y3007" s="20"/>
      <c r="Z3007" s="20"/>
      <c r="AA3007" s="39"/>
    </row>
    <row r="3008" spans="2:27" ht="15.75" customHeight="1">
      <c r="B3008" s="39"/>
      <c r="C3008" s="20"/>
      <c r="D3008" s="20"/>
      <c r="E3008" s="39"/>
      <c r="F3008" s="20"/>
      <c r="G3008" s="20"/>
      <c r="H3008" s="20"/>
      <c r="I3008" s="39"/>
      <c r="J3008" s="20"/>
      <c r="K3008" s="20"/>
      <c r="L3008" s="20"/>
      <c r="M3008" s="20"/>
      <c r="N3008" s="39"/>
      <c r="O3008" s="20" t="s">
        <v>492</v>
      </c>
      <c r="P3008" s="20" t="s">
        <v>591</v>
      </c>
      <c r="Q3008" s="20" t="s">
        <v>1187</v>
      </c>
      <c r="R3008" s="20" t="s">
        <v>3500</v>
      </c>
      <c r="S3008" s="20">
        <v>40180799</v>
      </c>
      <c r="T3008" s="39"/>
      <c r="U3008" s="20"/>
      <c r="V3008" s="20"/>
      <c r="W3008" s="39"/>
      <c r="X3008" s="20"/>
      <c r="Y3008" s="20"/>
      <c r="Z3008" s="20"/>
      <c r="AA3008" s="39"/>
    </row>
    <row r="3009" spans="2:27" ht="15.75" customHeight="1">
      <c r="B3009" s="39"/>
      <c r="C3009" s="20"/>
      <c r="D3009" s="20"/>
      <c r="E3009" s="39"/>
      <c r="F3009" s="20"/>
      <c r="G3009" s="20"/>
      <c r="H3009" s="20"/>
      <c r="I3009" s="39"/>
      <c r="J3009" s="20"/>
      <c r="K3009" s="20"/>
      <c r="L3009" s="20"/>
      <c r="M3009" s="20"/>
      <c r="N3009" s="39"/>
      <c r="O3009" s="20" t="s">
        <v>492</v>
      </c>
      <c r="P3009" s="20" t="s">
        <v>591</v>
      </c>
      <c r="Q3009" s="20" t="s">
        <v>1187</v>
      </c>
      <c r="R3009" s="20" t="s">
        <v>3067</v>
      </c>
      <c r="S3009" s="20">
        <v>40180715</v>
      </c>
      <c r="T3009" s="39"/>
      <c r="U3009" s="20"/>
      <c r="V3009" s="20"/>
      <c r="W3009" s="39"/>
      <c r="X3009" s="20"/>
      <c r="Y3009" s="20"/>
      <c r="Z3009" s="20"/>
      <c r="AA3009" s="39"/>
    </row>
    <row r="3010" spans="2:27" ht="15.75" customHeight="1">
      <c r="B3010" s="39"/>
      <c r="C3010" s="20"/>
      <c r="D3010" s="20"/>
      <c r="E3010" s="39"/>
      <c r="F3010" s="20"/>
      <c r="G3010" s="20"/>
      <c r="H3010" s="20"/>
      <c r="I3010" s="39"/>
      <c r="J3010" s="20"/>
      <c r="K3010" s="20"/>
      <c r="L3010" s="20"/>
      <c r="M3010" s="20"/>
      <c r="N3010" s="39"/>
      <c r="O3010" s="20" t="s">
        <v>492</v>
      </c>
      <c r="P3010" s="20" t="s">
        <v>591</v>
      </c>
      <c r="Q3010" s="20" t="s">
        <v>1187</v>
      </c>
      <c r="R3010" s="20" t="s">
        <v>3501</v>
      </c>
      <c r="S3010" s="20">
        <v>40180713</v>
      </c>
      <c r="T3010" s="39"/>
      <c r="U3010" s="20"/>
      <c r="V3010" s="20"/>
      <c r="W3010" s="39"/>
      <c r="X3010" s="20"/>
      <c r="Y3010" s="20"/>
      <c r="Z3010" s="20"/>
      <c r="AA3010" s="39"/>
    </row>
    <row r="3011" spans="2:27" ht="15.75" customHeight="1">
      <c r="B3011" s="39"/>
      <c r="C3011" s="20"/>
      <c r="D3011" s="20"/>
      <c r="E3011" s="39"/>
      <c r="F3011" s="20"/>
      <c r="G3011" s="20"/>
      <c r="H3011" s="20"/>
      <c r="I3011" s="39"/>
      <c r="J3011" s="20"/>
      <c r="K3011" s="20"/>
      <c r="L3011" s="20"/>
      <c r="M3011" s="20"/>
      <c r="N3011" s="39"/>
      <c r="O3011" s="20" t="s">
        <v>492</v>
      </c>
      <c r="P3011" s="20" t="s">
        <v>591</v>
      </c>
      <c r="Q3011" s="20" t="s">
        <v>1187</v>
      </c>
      <c r="R3011" s="20" t="s">
        <v>3502</v>
      </c>
      <c r="S3011" s="20">
        <v>40180723</v>
      </c>
      <c r="T3011" s="39"/>
      <c r="U3011" s="20"/>
      <c r="V3011" s="20"/>
      <c r="W3011" s="39"/>
      <c r="X3011" s="20"/>
      <c r="Y3011" s="20"/>
      <c r="Z3011" s="20"/>
      <c r="AA3011" s="39"/>
    </row>
    <row r="3012" spans="2:27" ht="15.75" customHeight="1">
      <c r="B3012" s="39"/>
      <c r="C3012" s="20"/>
      <c r="D3012" s="20"/>
      <c r="E3012" s="39"/>
      <c r="F3012" s="20"/>
      <c r="G3012" s="20"/>
      <c r="H3012" s="20"/>
      <c r="I3012" s="39"/>
      <c r="J3012" s="20"/>
      <c r="K3012" s="20"/>
      <c r="L3012" s="20"/>
      <c r="M3012" s="20"/>
      <c r="N3012" s="39"/>
      <c r="O3012" s="20" t="s">
        <v>492</v>
      </c>
      <c r="P3012" s="20" t="s">
        <v>591</v>
      </c>
      <c r="Q3012" s="20" t="s">
        <v>1187</v>
      </c>
      <c r="R3012" s="20" t="s">
        <v>3503</v>
      </c>
      <c r="S3012" s="20">
        <v>40180727</v>
      </c>
      <c r="T3012" s="39"/>
      <c r="U3012" s="20"/>
      <c r="V3012" s="20"/>
      <c r="W3012" s="39"/>
      <c r="X3012" s="20"/>
      <c r="Y3012" s="20"/>
      <c r="Z3012" s="20"/>
      <c r="AA3012" s="39"/>
    </row>
    <row r="3013" spans="2:27" ht="15.75" customHeight="1">
      <c r="B3013" s="39"/>
      <c r="C3013" s="20"/>
      <c r="D3013" s="20"/>
      <c r="E3013" s="39"/>
      <c r="F3013" s="20"/>
      <c r="G3013" s="20"/>
      <c r="H3013" s="20"/>
      <c r="I3013" s="39"/>
      <c r="J3013" s="20"/>
      <c r="K3013" s="20"/>
      <c r="L3013" s="20"/>
      <c r="M3013" s="20"/>
      <c r="N3013" s="39"/>
      <c r="O3013" s="20" t="s">
        <v>492</v>
      </c>
      <c r="P3013" s="20" t="s">
        <v>591</v>
      </c>
      <c r="Q3013" s="20" t="s">
        <v>1187</v>
      </c>
      <c r="R3013" s="20" t="s">
        <v>3504</v>
      </c>
      <c r="S3013" s="20">
        <v>40180731</v>
      </c>
      <c r="T3013" s="39"/>
      <c r="U3013" s="20"/>
      <c r="V3013" s="20"/>
      <c r="W3013" s="39"/>
      <c r="X3013" s="20"/>
      <c r="Y3013" s="20"/>
      <c r="Z3013" s="20"/>
      <c r="AA3013" s="39"/>
    </row>
    <row r="3014" spans="2:27" ht="15.75" customHeight="1">
      <c r="B3014" s="39"/>
      <c r="C3014" s="20"/>
      <c r="D3014" s="20"/>
      <c r="E3014" s="39"/>
      <c r="F3014" s="20"/>
      <c r="G3014" s="20"/>
      <c r="H3014" s="20"/>
      <c r="I3014" s="39"/>
      <c r="J3014" s="20"/>
      <c r="K3014" s="20"/>
      <c r="L3014" s="20"/>
      <c r="M3014" s="20"/>
      <c r="N3014" s="39"/>
      <c r="O3014" s="20" t="s">
        <v>492</v>
      </c>
      <c r="P3014" s="20" t="s">
        <v>591</v>
      </c>
      <c r="Q3014" s="20" t="s">
        <v>1187</v>
      </c>
      <c r="R3014" s="20" t="s">
        <v>1254</v>
      </c>
      <c r="S3014" s="20">
        <v>40180739</v>
      </c>
      <c r="T3014" s="39"/>
      <c r="U3014" s="20"/>
      <c r="V3014" s="20"/>
      <c r="W3014" s="39"/>
      <c r="X3014" s="20"/>
      <c r="Y3014" s="20"/>
      <c r="Z3014" s="20"/>
      <c r="AA3014" s="39"/>
    </row>
    <row r="3015" spans="2:27" ht="15.75" customHeight="1">
      <c r="B3015" s="39"/>
      <c r="C3015" s="20"/>
      <c r="D3015" s="20"/>
      <c r="E3015" s="39"/>
      <c r="F3015" s="20"/>
      <c r="G3015" s="20"/>
      <c r="H3015" s="20"/>
      <c r="I3015" s="39"/>
      <c r="J3015" s="20"/>
      <c r="K3015" s="20"/>
      <c r="L3015" s="20"/>
      <c r="M3015" s="20"/>
      <c r="N3015" s="39"/>
      <c r="O3015" s="20" t="s">
        <v>492</v>
      </c>
      <c r="P3015" s="20" t="s">
        <v>591</v>
      </c>
      <c r="Q3015" s="20" t="s">
        <v>1187</v>
      </c>
      <c r="R3015" s="20" t="s">
        <v>3505</v>
      </c>
      <c r="S3015" s="20">
        <v>40180747</v>
      </c>
      <c r="T3015" s="39"/>
      <c r="U3015" s="20"/>
      <c r="V3015" s="20"/>
      <c r="W3015" s="39"/>
      <c r="X3015" s="20"/>
      <c r="Y3015" s="20"/>
      <c r="Z3015" s="20"/>
      <c r="AA3015" s="39"/>
    </row>
    <row r="3016" spans="2:27" ht="15.75" customHeight="1">
      <c r="B3016" s="39"/>
      <c r="C3016" s="20"/>
      <c r="D3016" s="20"/>
      <c r="E3016" s="39"/>
      <c r="F3016" s="20"/>
      <c r="G3016" s="20"/>
      <c r="H3016" s="20"/>
      <c r="I3016" s="39"/>
      <c r="J3016" s="20"/>
      <c r="K3016" s="20"/>
      <c r="L3016" s="20"/>
      <c r="M3016" s="20"/>
      <c r="N3016" s="39"/>
      <c r="O3016" s="20" t="s">
        <v>492</v>
      </c>
      <c r="P3016" s="20" t="s">
        <v>591</v>
      </c>
      <c r="Q3016" s="20" t="s">
        <v>1187</v>
      </c>
      <c r="R3016" s="20" t="s">
        <v>3506</v>
      </c>
      <c r="S3016" s="20">
        <v>40180755</v>
      </c>
      <c r="T3016" s="39"/>
      <c r="U3016" s="20"/>
      <c r="V3016" s="20"/>
      <c r="W3016" s="39"/>
      <c r="X3016" s="20"/>
      <c r="Y3016" s="20"/>
      <c r="Z3016" s="20"/>
      <c r="AA3016" s="39"/>
    </row>
    <row r="3017" spans="2:27" ht="15.75" customHeight="1">
      <c r="B3017" s="39"/>
      <c r="C3017" s="20"/>
      <c r="D3017" s="20"/>
      <c r="E3017" s="39"/>
      <c r="F3017" s="20"/>
      <c r="G3017" s="20"/>
      <c r="H3017" s="20"/>
      <c r="I3017" s="39"/>
      <c r="J3017" s="20"/>
      <c r="K3017" s="20"/>
      <c r="L3017" s="20"/>
      <c r="M3017" s="20"/>
      <c r="N3017" s="39"/>
      <c r="O3017" s="20" t="s">
        <v>492</v>
      </c>
      <c r="P3017" s="20" t="s">
        <v>591</v>
      </c>
      <c r="Q3017" s="20" t="s">
        <v>1187</v>
      </c>
      <c r="R3017" s="20" t="s">
        <v>3507</v>
      </c>
      <c r="S3017" s="20">
        <v>40180763</v>
      </c>
      <c r="T3017" s="39"/>
      <c r="U3017" s="20"/>
      <c r="V3017" s="20"/>
      <c r="W3017" s="39"/>
      <c r="X3017" s="20"/>
      <c r="Y3017" s="20"/>
      <c r="Z3017" s="20"/>
      <c r="AA3017" s="39"/>
    </row>
    <row r="3018" spans="2:27" ht="15.75" customHeight="1">
      <c r="B3018" s="39"/>
      <c r="C3018" s="20"/>
      <c r="D3018" s="20"/>
      <c r="E3018" s="39"/>
      <c r="F3018" s="20"/>
      <c r="G3018" s="20"/>
      <c r="H3018" s="20"/>
      <c r="I3018" s="39"/>
      <c r="J3018" s="20"/>
      <c r="K3018" s="20"/>
      <c r="L3018" s="20"/>
      <c r="M3018" s="20"/>
      <c r="N3018" s="39"/>
      <c r="O3018" s="20" t="s">
        <v>492</v>
      </c>
      <c r="P3018" s="20" t="s">
        <v>591</v>
      </c>
      <c r="Q3018" s="20" t="s">
        <v>1187</v>
      </c>
      <c r="R3018" s="20" t="s">
        <v>3508</v>
      </c>
      <c r="S3018" s="20">
        <v>40180751</v>
      </c>
      <c r="T3018" s="39"/>
      <c r="U3018" s="20"/>
      <c r="V3018" s="20"/>
      <c r="W3018" s="39"/>
      <c r="X3018" s="20"/>
      <c r="Y3018" s="20"/>
      <c r="Z3018" s="20"/>
      <c r="AA3018" s="39"/>
    </row>
    <row r="3019" spans="2:27" ht="15.75" customHeight="1">
      <c r="B3019" s="39"/>
      <c r="C3019" s="20"/>
      <c r="D3019" s="20"/>
      <c r="E3019" s="39"/>
      <c r="F3019" s="20"/>
      <c r="G3019" s="20"/>
      <c r="H3019" s="20"/>
      <c r="I3019" s="39"/>
      <c r="J3019" s="20"/>
      <c r="K3019" s="20"/>
      <c r="L3019" s="20"/>
      <c r="M3019" s="20"/>
      <c r="N3019" s="39"/>
      <c r="O3019" s="20" t="s">
        <v>492</v>
      </c>
      <c r="P3019" s="20" t="s">
        <v>591</v>
      </c>
      <c r="Q3019" s="20" t="s">
        <v>1187</v>
      </c>
      <c r="R3019" s="20" t="s">
        <v>3509</v>
      </c>
      <c r="S3019" s="20">
        <v>40180771</v>
      </c>
      <c r="T3019" s="39"/>
      <c r="U3019" s="20"/>
      <c r="V3019" s="20"/>
      <c r="W3019" s="39"/>
      <c r="X3019" s="20"/>
      <c r="Y3019" s="20"/>
      <c r="Z3019" s="20"/>
      <c r="AA3019" s="39"/>
    </row>
    <row r="3020" spans="2:27" ht="15.75" customHeight="1">
      <c r="B3020" s="39"/>
      <c r="C3020" s="20"/>
      <c r="D3020" s="20"/>
      <c r="E3020" s="39"/>
      <c r="F3020" s="20"/>
      <c r="G3020" s="20"/>
      <c r="H3020" s="20"/>
      <c r="I3020" s="39"/>
      <c r="J3020" s="20"/>
      <c r="K3020" s="20"/>
      <c r="L3020" s="20"/>
      <c r="M3020" s="20"/>
      <c r="N3020" s="39"/>
      <c r="O3020" s="20" t="s">
        <v>492</v>
      </c>
      <c r="P3020" s="20" t="s">
        <v>591</v>
      </c>
      <c r="Q3020" s="20" t="s">
        <v>1187</v>
      </c>
      <c r="R3020" s="20" t="s">
        <v>3510</v>
      </c>
      <c r="S3020" s="20">
        <v>40180779</v>
      </c>
      <c r="T3020" s="39"/>
      <c r="U3020" s="20"/>
      <c r="V3020" s="20"/>
      <c r="W3020" s="39"/>
      <c r="X3020" s="20"/>
      <c r="Y3020" s="20"/>
      <c r="Z3020" s="20"/>
      <c r="AA3020" s="39"/>
    </row>
    <row r="3021" spans="2:27" ht="15.75" customHeight="1">
      <c r="B3021" s="39"/>
      <c r="C3021" s="20"/>
      <c r="D3021" s="20"/>
      <c r="E3021" s="39"/>
      <c r="F3021" s="20"/>
      <c r="G3021" s="20"/>
      <c r="H3021" s="20"/>
      <c r="I3021" s="39"/>
      <c r="J3021" s="20"/>
      <c r="K3021" s="20"/>
      <c r="L3021" s="20"/>
      <c r="M3021" s="20"/>
      <c r="N3021" s="39"/>
      <c r="O3021" s="20" t="s">
        <v>492</v>
      </c>
      <c r="P3021" s="20" t="s">
        <v>591</v>
      </c>
      <c r="Q3021" s="20" t="s">
        <v>1187</v>
      </c>
      <c r="R3021" s="20" t="s">
        <v>3511</v>
      </c>
      <c r="S3021" s="20">
        <v>40180787</v>
      </c>
      <c r="T3021" s="39"/>
      <c r="U3021" s="20"/>
      <c r="V3021" s="20"/>
      <c r="W3021" s="39"/>
      <c r="X3021" s="20"/>
      <c r="Y3021" s="20"/>
      <c r="Z3021" s="20"/>
      <c r="AA3021" s="39"/>
    </row>
    <row r="3022" spans="2:27" ht="15.75" customHeight="1">
      <c r="B3022" s="39"/>
      <c r="C3022" s="20"/>
      <c r="D3022" s="20"/>
      <c r="E3022" s="39"/>
      <c r="F3022" s="20"/>
      <c r="G3022" s="20"/>
      <c r="H3022" s="20"/>
      <c r="I3022" s="39"/>
      <c r="J3022" s="20"/>
      <c r="K3022" s="20"/>
      <c r="L3022" s="20"/>
      <c r="M3022" s="20"/>
      <c r="N3022" s="39"/>
      <c r="O3022" s="20" t="s">
        <v>492</v>
      </c>
      <c r="P3022" s="20" t="s">
        <v>591</v>
      </c>
      <c r="Q3022" s="20" t="s">
        <v>1187</v>
      </c>
      <c r="R3022" s="20" t="s">
        <v>3512</v>
      </c>
      <c r="S3022" s="20">
        <v>40180794</v>
      </c>
      <c r="T3022" s="39"/>
      <c r="U3022" s="20"/>
      <c r="V3022" s="20"/>
      <c r="W3022" s="39"/>
      <c r="X3022" s="20"/>
      <c r="Y3022" s="20"/>
      <c r="Z3022" s="20"/>
      <c r="AA3022" s="39"/>
    </row>
    <row r="3023" spans="2:27" ht="15.75" customHeight="1">
      <c r="B3023" s="39"/>
      <c r="C3023" s="20"/>
      <c r="D3023" s="20"/>
      <c r="E3023" s="39"/>
      <c r="F3023" s="20"/>
      <c r="G3023" s="20"/>
      <c r="H3023" s="20"/>
      <c r="I3023" s="39"/>
      <c r="J3023" s="20"/>
      <c r="K3023" s="20"/>
      <c r="L3023" s="20"/>
      <c r="M3023" s="20"/>
      <c r="N3023" s="39"/>
      <c r="O3023" s="20" t="s">
        <v>492</v>
      </c>
      <c r="P3023" s="20" t="s">
        <v>591</v>
      </c>
      <c r="Q3023" s="20" t="s">
        <v>1189</v>
      </c>
      <c r="R3023" s="20" t="s">
        <v>3397</v>
      </c>
      <c r="S3023" s="20">
        <v>40182311</v>
      </c>
      <c r="T3023" s="39"/>
      <c r="U3023" s="20"/>
      <c r="V3023" s="20"/>
      <c r="W3023" s="39"/>
      <c r="X3023" s="20"/>
      <c r="Y3023" s="20"/>
      <c r="Z3023" s="20"/>
      <c r="AA3023" s="39"/>
    </row>
    <row r="3024" spans="2:27" ht="15.75" customHeight="1">
      <c r="B3024" s="39"/>
      <c r="C3024" s="20"/>
      <c r="D3024" s="20"/>
      <c r="E3024" s="39"/>
      <c r="F3024" s="20"/>
      <c r="G3024" s="20"/>
      <c r="H3024" s="20"/>
      <c r="I3024" s="39"/>
      <c r="J3024" s="20"/>
      <c r="K3024" s="20"/>
      <c r="L3024" s="20"/>
      <c r="M3024" s="20"/>
      <c r="N3024" s="39"/>
      <c r="O3024" s="20" t="s">
        <v>492</v>
      </c>
      <c r="P3024" s="20" t="s">
        <v>591</v>
      </c>
      <c r="Q3024" s="20" t="s">
        <v>1189</v>
      </c>
      <c r="R3024" s="20" t="s">
        <v>3513</v>
      </c>
      <c r="S3024" s="20">
        <v>40182323</v>
      </c>
      <c r="T3024" s="39"/>
      <c r="U3024" s="20"/>
      <c r="V3024" s="20"/>
      <c r="W3024" s="39"/>
      <c r="X3024" s="20"/>
      <c r="Y3024" s="20"/>
      <c r="Z3024" s="20"/>
      <c r="AA3024" s="39"/>
    </row>
    <row r="3025" spans="2:27" ht="15.75" customHeight="1">
      <c r="B3025" s="39"/>
      <c r="C3025" s="20"/>
      <c r="D3025" s="20"/>
      <c r="E3025" s="39"/>
      <c r="F3025" s="20"/>
      <c r="G3025" s="20"/>
      <c r="H3025" s="20"/>
      <c r="I3025" s="39"/>
      <c r="J3025" s="20"/>
      <c r="K3025" s="20"/>
      <c r="L3025" s="20"/>
      <c r="M3025" s="20"/>
      <c r="N3025" s="39"/>
      <c r="O3025" s="20" t="s">
        <v>492</v>
      </c>
      <c r="P3025" s="20" t="s">
        <v>591</v>
      </c>
      <c r="Q3025" s="20" t="s">
        <v>1189</v>
      </c>
      <c r="R3025" s="20" t="s">
        <v>3514</v>
      </c>
      <c r="S3025" s="20">
        <v>40182399</v>
      </c>
      <c r="T3025" s="39"/>
      <c r="U3025" s="20"/>
      <c r="V3025" s="20"/>
      <c r="W3025" s="39"/>
      <c r="X3025" s="20"/>
      <c r="Y3025" s="20"/>
      <c r="Z3025" s="20"/>
      <c r="AA3025" s="39"/>
    </row>
    <row r="3026" spans="2:27" ht="15.75" customHeight="1">
      <c r="B3026" s="39"/>
      <c r="C3026" s="20"/>
      <c r="D3026" s="20"/>
      <c r="E3026" s="39"/>
      <c r="F3026" s="20"/>
      <c r="G3026" s="20"/>
      <c r="H3026" s="20"/>
      <c r="I3026" s="39"/>
      <c r="J3026" s="20"/>
      <c r="K3026" s="20"/>
      <c r="L3026" s="20"/>
      <c r="M3026" s="20"/>
      <c r="N3026" s="39"/>
      <c r="O3026" s="20" t="s">
        <v>492</v>
      </c>
      <c r="P3026" s="20" t="s">
        <v>591</v>
      </c>
      <c r="Q3026" s="20" t="s">
        <v>1189</v>
      </c>
      <c r="R3026" s="20" t="s">
        <v>2167</v>
      </c>
      <c r="S3026" s="20">
        <v>40182347</v>
      </c>
      <c r="T3026" s="39"/>
      <c r="U3026" s="20"/>
      <c r="V3026" s="20"/>
      <c r="W3026" s="39"/>
      <c r="X3026" s="20"/>
      <c r="Y3026" s="20"/>
      <c r="Z3026" s="20"/>
      <c r="AA3026" s="39"/>
    </row>
    <row r="3027" spans="2:27" ht="15.75" customHeight="1">
      <c r="B3027" s="39"/>
      <c r="C3027" s="20"/>
      <c r="D3027" s="20"/>
      <c r="E3027" s="39"/>
      <c r="F3027" s="20"/>
      <c r="G3027" s="20"/>
      <c r="H3027" s="20"/>
      <c r="I3027" s="39"/>
      <c r="J3027" s="20"/>
      <c r="K3027" s="20"/>
      <c r="L3027" s="20"/>
      <c r="M3027" s="20"/>
      <c r="N3027" s="39"/>
      <c r="O3027" s="20" t="s">
        <v>492</v>
      </c>
      <c r="P3027" s="20" t="s">
        <v>591</v>
      </c>
      <c r="Q3027" s="20" t="s">
        <v>1189</v>
      </c>
      <c r="R3027" s="20" t="s">
        <v>3515</v>
      </c>
      <c r="S3027" s="20">
        <v>40182359</v>
      </c>
      <c r="T3027" s="39"/>
      <c r="U3027" s="20"/>
      <c r="V3027" s="20"/>
      <c r="W3027" s="39"/>
      <c r="X3027" s="20"/>
      <c r="Y3027" s="20"/>
      <c r="Z3027" s="20"/>
      <c r="AA3027" s="39"/>
    </row>
    <row r="3028" spans="2:27" ht="15.75" customHeight="1">
      <c r="B3028" s="39"/>
      <c r="C3028" s="20"/>
      <c r="D3028" s="20"/>
      <c r="E3028" s="39"/>
      <c r="F3028" s="20"/>
      <c r="G3028" s="20"/>
      <c r="H3028" s="20"/>
      <c r="I3028" s="39"/>
      <c r="J3028" s="20"/>
      <c r="K3028" s="20"/>
      <c r="L3028" s="20"/>
      <c r="M3028" s="20"/>
      <c r="N3028" s="39"/>
      <c r="O3028" s="20" t="s">
        <v>492</v>
      </c>
      <c r="P3028" s="20" t="s">
        <v>591</v>
      </c>
      <c r="Q3028" s="20" t="s">
        <v>1189</v>
      </c>
      <c r="R3028" s="20" t="s">
        <v>3516</v>
      </c>
      <c r="S3028" s="20">
        <v>40182362</v>
      </c>
      <c r="T3028" s="39"/>
      <c r="U3028" s="20"/>
      <c r="V3028" s="20"/>
      <c r="W3028" s="39"/>
      <c r="X3028" s="20"/>
      <c r="Y3028" s="20"/>
      <c r="Z3028" s="20"/>
      <c r="AA3028" s="39"/>
    </row>
    <row r="3029" spans="2:27" ht="15.75" customHeight="1">
      <c r="B3029" s="39"/>
      <c r="C3029" s="20"/>
      <c r="D3029" s="20"/>
      <c r="E3029" s="39"/>
      <c r="F3029" s="20"/>
      <c r="G3029" s="20"/>
      <c r="H3029" s="20"/>
      <c r="I3029" s="39"/>
      <c r="J3029" s="20"/>
      <c r="K3029" s="20"/>
      <c r="L3029" s="20"/>
      <c r="M3029" s="20"/>
      <c r="N3029" s="39"/>
      <c r="O3029" s="20" t="s">
        <v>492</v>
      </c>
      <c r="P3029" s="20" t="s">
        <v>591</v>
      </c>
      <c r="Q3029" s="20" t="s">
        <v>1189</v>
      </c>
      <c r="R3029" s="20" t="s">
        <v>3517</v>
      </c>
      <c r="S3029" s="20">
        <v>40182371</v>
      </c>
      <c r="T3029" s="39"/>
      <c r="U3029" s="20"/>
      <c r="V3029" s="20"/>
      <c r="W3029" s="39"/>
      <c r="X3029" s="20"/>
      <c r="Y3029" s="20"/>
      <c r="Z3029" s="20"/>
      <c r="AA3029" s="39"/>
    </row>
    <row r="3030" spans="2:27" ht="15.75" customHeight="1">
      <c r="B3030" s="39"/>
      <c r="C3030" s="20"/>
      <c r="D3030" s="20"/>
      <c r="E3030" s="39"/>
      <c r="F3030" s="20"/>
      <c r="G3030" s="20"/>
      <c r="H3030" s="20"/>
      <c r="I3030" s="39"/>
      <c r="J3030" s="20"/>
      <c r="K3030" s="20"/>
      <c r="L3030" s="20"/>
      <c r="M3030" s="20"/>
      <c r="N3030" s="39"/>
      <c r="O3030" s="20" t="s">
        <v>492</v>
      </c>
      <c r="P3030" s="20" t="s">
        <v>591</v>
      </c>
      <c r="Q3030" s="20" t="s">
        <v>1189</v>
      </c>
      <c r="R3030" s="20" t="s">
        <v>3518</v>
      </c>
      <c r="S3030" s="20">
        <v>40182383</v>
      </c>
      <c r="T3030" s="39"/>
      <c r="U3030" s="20"/>
      <c r="V3030" s="20"/>
      <c r="W3030" s="39"/>
      <c r="X3030" s="20"/>
      <c r="Y3030" s="20"/>
      <c r="Z3030" s="20"/>
      <c r="AA3030" s="39"/>
    </row>
    <row r="3031" spans="2:27" ht="15.75" customHeight="1">
      <c r="B3031" s="39"/>
      <c r="C3031" s="20"/>
      <c r="D3031" s="20"/>
      <c r="E3031" s="39"/>
      <c r="F3031" s="20"/>
      <c r="G3031" s="20"/>
      <c r="H3031" s="20"/>
      <c r="I3031" s="39"/>
      <c r="J3031" s="20"/>
      <c r="K3031" s="20"/>
      <c r="L3031" s="20"/>
      <c r="M3031" s="20"/>
      <c r="N3031" s="39"/>
      <c r="O3031" s="20" t="s">
        <v>492</v>
      </c>
      <c r="P3031" s="20" t="s">
        <v>591</v>
      </c>
      <c r="Q3031" s="20" t="s">
        <v>1191</v>
      </c>
      <c r="R3031" s="20" t="s">
        <v>1191</v>
      </c>
      <c r="S3031" s="20">
        <v>40183111</v>
      </c>
      <c r="T3031" s="39"/>
      <c r="U3031" s="20"/>
      <c r="V3031" s="20"/>
      <c r="W3031" s="39"/>
      <c r="X3031" s="20"/>
      <c r="Y3031" s="20"/>
      <c r="Z3031" s="20"/>
      <c r="AA3031" s="39"/>
    </row>
    <row r="3032" spans="2:27" ht="15.75" customHeight="1">
      <c r="B3032" s="39"/>
      <c r="C3032" s="20"/>
      <c r="D3032" s="20"/>
      <c r="E3032" s="39"/>
      <c r="F3032" s="20"/>
      <c r="G3032" s="20"/>
      <c r="H3032" s="20"/>
      <c r="I3032" s="39"/>
      <c r="J3032" s="20"/>
      <c r="K3032" s="20"/>
      <c r="L3032" s="20"/>
      <c r="M3032" s="20"/>
      <c r="N3032" s="39"/>
      <c r="O3032" s="20" t="s">
        <v>492</v>
      </c>
      <c r="P3032" s="20" t="s">
        <v>591</v>
      </c>
      <c r="Q3032" s="20" t="s">
        <v>1191</v>
      </c>
      <c r="R3032" s="20" t="s">
        <v>3519</v>
      </c>
      <c r="S3032" s="20">
        <v>40183199</v>
      </c>
      <c r="T3032" s="39"/>
      <c r="U3032" s="20"/>
      <c r="V3032" s="20"/>
      <c r="W3032" s="39"/>
      <c r="X3032" s="20"/>
      <c r="Y3032" s="20"/>
      <c r="Z3032" s="20"/>
      <c r="AA3032" s="39"/>
    </row>
    <row r="3033" spans="2:27" ht="15.75" customHeight="1">
      <c r="B3033" s="39"/>
      <c r="C3033" s="20"/>
      <c r="D3033" s="20"/>
      <c r="E3033" s="39"/>
      <c r="F3033" s="20"/>
      <c r="G3033" s="20"/>
      <c r="H3033" s="20"/>
      <c r="I3033" s="39"/>
      <c r="J3033" s="20"/>
      <c r="K3033" s="20"/>
      <c r="L3033" s="20"/>
      <c r="M3033" s="20"/>
      <c r="N3033" s="39"/>
      <c r="O3033" s="20" t="s">
        <v>492</v>
      </c>
      <c r="P3033" s="20" t="s">
        <v>591</v>
      </c>
      <c r="Q3033" s="20" t="s">
        <v>1191</v>
      </c>
      <c r="R3033" s="20" t="s">
        <v>3520</v>
      </c>
      <c r="S3033" s="20">
        <v>40183135</v>
      </c>
      <c r="T3033" s="39"/>
      <c r="U3033" s="20"/>
      <c r="V3033" s="20"/>
      <c r="W3033" s="39"/>
      <c r="X3033" s="20"/>
      <c r="Y3033" s="20"/>
      <c r="Z3033" s="20"/>
      <c r="AA3033" s="39"/>
    </row>
    <row r="3034" spans="2:27" ht="15.75" customHeight="1">
      <c r="B3034" s="39"/>
      <c r="C3034" s="20"/>
      <c r="D3034" s="20"/>
      <c r="E3034" s="39"/>
      <c r="F3034" s="20"/>
      <c r="G3034" s="20"/>
      <c r="H3034" s="20"/>
      <c r="I3034" s="39"/>
      <c r="J3034" s="20"/>
      <c r="K3034" s="20"/>
      <c r="L3034" s="20"/>
      <c r="M3034" s="20"/>
      <c r="N3034" s="39"/>
      <c r="O3034" s="20" t="s">
        <v>492</v>
      </c>
      <c r="P3034" s="20" t="s">
        <v>591</v>
      </c>
      <c r="Q3034" s="20" t="s">
        <v>1191</v>
      </c>
      <c r="R3034" s="20" t="s">
        <v>3521</v>
      </c>
      <c r="S3034" s="20">
        <v>40183147</v>
      </c>
      <c r="T3034" s="39"/>
      <c r="U3034" s="20"/>
      <c r="V3034" s="20"/>
      <c r="W3034" s="39"/>
      <c r="X3034" s="20"/>
      <c r="Y3034" s="20"/>
      <c r="Z3034" s="20"/>
      <c r="AA3034" s="39"/>
    </row>
    <row r="3035" spans="2:27" ht="15.75" customHeight="1">
      <c r="B3035" s="39"/>
      <c r="C3035" s="20"/>
      <c r="D3035" s="20"/>
      <c r="E3035" s="39"/>
      <c r="F3035" s="20"/>
      <c r="G3035" s="20"/>
      <c r="H3035" s="20"/>
      <c r="I3035" s="39"/>
      <c r="J3035" s="20"/>
      <c r="K3035" s="20"/>
      <c r="L3035" s="20"/>
      <c r="M3035" s="20"/>
      <c r="N3035" s="39"/>
      <c r="O3035" s="20" t="s">
        <v>492</v>
      </c>
      <c r="P3035" s="20" t="s">
        <v>591</v>
      </c>
      <c r="Q3035" s="20" t="s">
        <v>1191</v>
      </c>
      <c r="R3035" s="20" t="s">
        <v>3522</v>
      </c>
      <c r="S3035" s="20">
        <v>40183159</v>
      </c>
      <c r="T3035" s="39"/>
      <c r="U3035" s="20"/>
      <c r="V3035" s="20"/>
      <c r="W3035" s="39"/>
      <c r="X3035" s="20"/>
      <c r="Y3035" s="20"/>
      <c r="Z3035" s="20"/>
      <c r="AA3035" s="39"/>
    </row>
    <row r="3036" spans="2:27" ht="15.75" customHeight="1">
      <c r="B3036" s="39"/>
      <c r="C3036" s="20"/>
      <c r="D3036" s="20"/>
      <c r="E3036" s="39"/>
      <c r="F3036" s="20"/>
      <c r="G3036" s="20"/>
      <c r="H3036" s="20"/>
      <c r="I3036" s="39"/>
      <c r="J3036" s="20"/>
      <c r="K3036" s="20"/>
      <c r="L3036" s="20"/>
      <c r="M3036" s="20"/>
      <c r="N3036" s="39"/>
      <c r="O3036" s="20" t="s">
        <v>492</v>
      </c>
      <c r="P3036" s="20" t="s">
        <v>591</v>
      </c>
      <c r="Q3036" s="20" t="s">
        <v>1191</v>
      </c>
      <c r="R3036" s="20" t="s">
        <v>3523</v>
      </c>
      <c r="S3036" s="20">
        <v>40183171</v>
      </c>
      <c r="T3036" s="39"/>
      <c r="U3036" s="20"/>
      <c r="V3036" s="20"/>
      <c r="W3036" s="39"/>
      <c r="X3036" s="20"/>
      <c r="Y3036" s="20"/>
      <c r="Z3036" s="20"/>
      <c r="AA3036" s="39"/>
    </row>
    <row r="3037" spans="2:27" ht="15.75" customHeight="1">
      <c r="B3037" s="39"/>
      <c r="C3037" s="20"/>
      <c r="D3037" s="20"/>
      <c r="E3037" s="39"/>
      <c r="F3037" s="20"/>
      <c r="G3037" s="20"/>
      <c r="H3037" s="20"/>
      <c r="I3037" s="39"/>
      <c r="J3037" s="20"/>
      <c r="K3037" s="20"/>
      <c r="L3037" s="20"/>
      <c r="M3037" s="20"/>
      <c r="N3037" s="39"/>
      <c r="O3037" s="20" t="s">
        <v>492</v>
      </c>
      <c r="P3037" s="20" t="s">
        <v>591</v>
      </c>
      <c r="Q3037" s="20" t="s">
        <v>1191</v>
      </c>
      <c r="R3037" s="20" t="s">
        <v>3524</v>
      </c>
      <c r="S3037" s="20">
        <v>40183183</v>
      </c>
      <c r="T3037" s="39"/>
      <c r="U3037" s="20"/>
      <c r="V3037" s="20"/>
      <c r="W3037" s="39"/>
      <c r="X3037" s="20"/>
      <c r="Y3037" s="20"/>
      <c r="Z3037" s="20"/>
      <c r="AA3037" s="39"/>
    </row>
    <row r="3038" spans="2:27" ht="15.75" customHeight="1">
      <c r="B3038" s="39"/>
      <c r="C3038" s="20"/>
      <c r="D3038" s="20"/>
      <c r="E3038" s="39"/>
      <c r="F3038" s="20"/>
      <c r="G3038" s="20"/>
      <c r="H3038" s="20"/>
      <c r="I3038" s="39"/>
      <c r="J3038" s="20"/>
      <c r="K3038" s="20"/>
      <c r="L3038" s="20"/>
      <c r="M3038" s="20"/>
      <c r="N3038" s="39"/>
      <c r="O3038" s="20" t="s">
        <v>492</v>
      </c>
      <c r="P3038" s="20" t="s">
        <v>591</v>
      </c>
      <c r="Q3038" s="20" t="s">
        <v>1191</v>
      </c>
      <c r="R3038" s="20" t="s">
        <v>3525</v>
      </c>
      <c r="S3038" s="20">
        <v>40183123</v>
      </c>
      <c r="T3038" s="39"/>
      <c r="U3038" s="20"/>
      <c r="V3038" s="20"/>
      <c r="W3038" s="39"/>
      <c r="X3038" s="20"/>
      <c r="Y3038" s="20"/>
      <c r="Z3038" s="20"/>
      <c r="AA3038" s="39"/>
    </row>
    <row r="3039" spans="2:27" ht="15.75" customHeight="1">
      <c r="B3039" s="39"/>
      <c r="C3039" s="20"/>
      <c r="D3039" s="20"/>
      <c r="E3039" s="39"/>
      <c r="F3039" s="20"/>
      <c r="G3039" s="20"/>
      <c r="H3039" s="20"/>
      <c r="I3039" s="39"/>
      <c r="J3039" s="20"/>
      <c r="K3039" s="20"/>
      <c r="L3039" s="20"/>
      <c r="M3039" s="20"/>
      <c r="N3039" s="39"/>
      <c r="O3039" s="20" t="s">
        <v>492</v>
      </c>
      <c r="P3039" s="20" t="s">
        <v>591</v>
      </c>
      <c r="Q3039" s="20" t="s">
        <v>1193</v>
      </c>
      <c r="R3039" s="20" t="s">
        <v>3526</v>
      </c>
      <c r="S3039" s="20">
        <v>40185519</v>
      </c>
      <c r="T3039" s="39"/>
      <c r="U3039" s="20"/>
      <c r="V3039" s="20"/>
      <c r="W3039" s="39"/>
      <c r="X3039" s="20"/>
      <c r="Y3039" s="20"/>
      <c r="Z3039" s="20"/>
      <c r="AA3039" s="39"/>
    </row>
    <row r="3040" spans="2:27" ht="15.75" customHeight="1">
      <c r="B3040" s="39"/>
      <c r="C3040" s="20"/>
      <c r="D3040" s="20"/>
      <c r="E3040" s="39"/>
      <c r="F3040" s="20"/>
      <c r="G3040" s="20"/>
      <c r="H3040" s="20"/>
      <c r="I3040" s="39"/>
      <c r="J3040" s="20"/>
      <c r="K3040" s="20"/>
      <c r="L3040" s="20"/>
      <c r="M3040" s="20"/>
      <c r="N3040" s="39"/>
      <c r="O3040" s="20" t="s">
        <v>492</v>
      </c>
      <c r="P3040" s="20" t="s">
        <v>591</v>
      </c>
      <c r="Q3040" s="20" t="s">
        <v>1193</v>
      </c>
      <c r="R3040" s="20" t="s">
        <v>3527</v>
      </c>
      <c r="S3040" s="20">
        <v>40185538</v>
      </c>
      <c r="T3040" s="39"/>
      <c r="U3040" s="20"/>
      <c r="V3040" s="20"/>
      <c r="W3040" s="39"/>
      <c r="X3040" s="20"/>
      <c r="Y3040" s="20"/>
      <c r="Z3040" s="20"/>
      <c r="AA3040" s="39"/>
    </row>
    <row r="3041" spans="2:27" ht="15.75" customHeight="1">
      <c r="B3041" s="39"/>
      <c r="C3041" s="20"/>
      <c r="D3041" s="20"/>
      <c r="E3041" s="39"/>
      <c r="F3041" s="20"/>
      <c r="G3041" s="20"/>
      <c r="H3041" s="20"/>
      <c r="I3041" s="39"/>
      <c r="J3041" s="20"/>
      <c r="K3041" s="20"/>
      <c r="L3041" s="20"/>
      <c r="M3041" s="20"/>
      <c r="N3041" s="39"/>
      <c r="O3041" s="20" t="s">
        <v>492</v>
      </c>
      <c r="P3041" s="20" t="s">
        <v>591</v>
      </c>
      <c r="Q3041" s="20" t="s">
        <v>1193</v>
      </c>
      <c r="R3041" s="20" t="s">
        <v>3528</v>
      </c>
      <c r="S3041" s="20">
        <v>40185599</v>
      </c>
      <c r="T3041" s="39"/>
      <c r="U3041" s="20"/>
      <c r="V3041" s="20"/>
      <c r="W3041" s="39"/>
      <c r="X3041" s="20"/>
      <c r="Y3041" s="20"/>
      <c r="Z3041" s="20"/>
      <c r="AA3041" s="39"/>
    </row>
    <row r="3042" spans="2:27" ht="15.75" customHeight="1">
      <c r="B3042" s="39"/>
      <c r="C3042" s="20"/>
      <c r="D3042" s="20"/>
      <c r="E3042" s="39"/>
      <c r="F3042" s="20"/>
      <c r="G3042" s="20"/>
      <c r="H3042" s="20"/>
      <c r="I3042" s="39"/>
      <c r="J3042" s="20"/>
      <c r="K3042" s="20"/>
      <c r="L3042" s="20"/>
      <c r="M3042" s="20"/>
      <c r="N3042" s="39"/>
      <c r="O3042" s="20" t="s">
        <v>492</v>
      </c>
      <c r="P3042" s="20" t="s">
        <v>591</v>
      </c>
      <c r="Q3042" s="20" t="s">
        <v>1193</v>
      </c>
      <c r="R3042" s="20" t="s">
        <v>3529</v>
      </c>
      <c r="S3042" s="20">
        <v>40185557</v>
      </c>
      <c r="T3042" s="39"/>
      <c r="U3042" s="20"/>
      <c r="V3042" s="20"/>
      <c r="W3042" s="39"/>
      <c r="X3042" s="20"/>
      <c r="Y3042" s="20"/>
      <c r="Z3042" s="20"/>
      <c r="AA3042" s="39"/>
    </row>
    <row r="3043" spans="2:27" ht="15.75" customHeight="1">
      <c r="B3043" s="39"/>
      <c r="C3043" s="20"/>
      <c r="D3043" s="20"/>
      <c r="E3043" s="39"/>
      <c r="F3043" s="20"/>
      <c r="G3043" s="20"/>
      <c r="H3043" s="20"/>
      <c r="I3043" s="39"/>
      <c r="J3043" s="20"/>
      <c r="K3043" s="20"/>
      <c r="L3043" s="20"/>
      <c r="M3043" s="20"/>
      <c r="N3043" s="39"/>
      <c r="O3043" s="20" t="s">
        <v>492</v>
      </c>
      <c r="P3043" s="20" t="s">
        <v>591</v>
      </c>
      <c r="Q3043" s="20" t="s">
        <v>1193</v>
      </c>
      <c r="R3043" s="20" t="s">
        <v>2843</v>
      </c>
      <c r="S3043" s="20">
        <v>40185576</v>
      </c>
      <c r="T3043" s="39"/>
      <c r="U3043" s="20"/>
      <c r="V3043" s="20"/>
      <c r="W3043" s="39"/>
      <c r="X3043" s="20"/>
      <c r="Y3043" s="20"/>
      <c r="Z3043" s="20"/>
      <c r="AA3043" s="39"/>
    </row>
    <row r="3044" spans="2:27" ht="15.75" customHeight="1">
      <c r="B3044" s="39"/>
      <c r="C3044" s="20"/>
      <c r="D3044" s="20"/>
      <c r="E3044" s="39"/>
      <c r="F3044" s="20"/>
      <c r="G3044" s="20"/>
      <c r="H3044" s="20"/>
      <c r="I3044" s="39"/>
      <c r="J3044" s="20"/>
      <c r="K3044" s="20"/>
      <c r="L3044" s="20"/>
      <c r="M3044" s="20"/>
      <c r="N3044" s="39"/>
      <c r="O3044" s="20" t="s">
        <v>492</v>
      </c>
      <c r="P3044" s="20" t="s">
        <v>595</v>
      </c>
      <c r="Q3044" s="20" t="s">
        <v>1195</v>
      </c>
      <c r="R3044" s="20" t="s">
        <v>2802</v>
      </c>
      <c r="S3044" s="20">
        <v>40410410</v>
      </c>
      <c r="T3044" s="39"/>
      <c r="U3044" s="20"/>
      <c r="V3044" s="20"/>
      <c r="W3044" s="39"/>
      <c r="X3044" s="20"/>
      <c r="Y3044" s="20"/>
      <c r="Z3044" s="20"/>
      <c r="AA3044" s="39"/>
    </row>
    <row r="3045" spans="2:27" ht="15.75" customHeight="1">
      <c r="B3045" s="39"/>
      <c r="C3045" s="20"/>
      <c r="D3045" s="20"/>
      <c r="E3045" s="39"/>
      <c r="F3045" s="20"/>
      <c r="G3045" s="20"/>
      <c r="H3045" s="20"/>
      <c r="I3045" s="39"/>
      <c r="J3045" s="20"/>
      <c r="K3045" s="20"/>
      <c r="L3045" s="20"/>
      <c r="M3045" s="20"/>
      <c r="N3045" s="39"/>
      <c r="O3045" s="20" t="s">
        <v>492</v>
      </c>
      <c r="P3045" s="20" t="s">
        <v>595</v>
      </c>
      <c r="Q3045" s="20" t="s">
        <v>1195</v>
      </c>
      <c r="R3045" s="20" t="s">
        <v>3530</v>
      </c>
      <c r="S3045" s="20">
        <v>40410452</v>
      </c>
      <c r="T3045" s="39"/>
      <c r="U3045" s="20"/>
      <c r="V3045" s="20"/>
      <c r="W3045" s="39"/>
      <c r="X3045" s="20"/>
      <c r="Y3045" s="20"/>
      <c r="Z3045" s="20"/>
      <c r="AA3045" s="39"/>
    </row>
    <row r="3046" spans="2:27" ht="15.75" customHeight="1">
      <c r="B3046" s="39"/>
      <c r="C3046" s="20"/>
      <c r="D3046" s="20"/>
      <c r="E3046" s="39"/>
      <c r="F3046" s="20"/>
      <c r="G3046" s="20"/>
      <c r="H3046" s="20"/>
      <c r="I3046" s="39"/>
      <c r="J3046" s="20"/>
      <c r="K3046" s="20"/>
      <c r="L3046" s="20"/>
      <c r="M3046" s="20"/>
      <c r="N3046" s="39"/>
      <c r="O3046" s="20" t="s">
        <v>492</v>
      </c>
      <c r="P3046" s="20" t="s">
        <v>595</v>
      </c>
      <c r="Q3046" s="20" t="s">
        <v>1195</v>
      </c>
      <c r="R3046" s="20" t="s">
        <v>3531</v>
      </c>
      <c r="S3046" s="20">
        <v>40410499</v>
      </c>
      <c r="T3046" s="39"/>
      <c r="U3046" s="20"/>
      <c r="V3046" s="20"/>
      <c r="W3046" s="39"/>
      <c r="X3046" s="20"/>
      <c r="Y3046" s="20"/>
      <c r="Z3046" s="20"/>
      <c r="AA3046" s="39"/>
    </row>
    <row r="3047" spans="2:27" ht="15.75" customHeight="1">
      <c r="B3047" s="39"/>
      <c r="C3047" s="20"/>
      <c r="D3047" s="20"/>
      <c r="E3047" s="39"/>
      <c r="F3047" s="20"/>
      <c r="G3047" s="20"/>
      <c r="H3047" s="20"/>
      <c r="I3047" s="39"/>
      <c r="J3047" s="20"/>
      <c r="K3047" s="20"/>
      <c r="L3047" s="20"/>
      <c r="M3047" s="20"/>
      <c r="N3047" s="39"/>
      <c r="O3047" s="20" t="s">
        <v>492</v>
      </c>
      <c r="P3047" s="20" t="s">
        <v>595</v>
      </c>
      <c r="Q3047" s="20" t="s">
        <v>1195</v>
      </c>
      <c r="R3047" s="20" t="s">
        <v>3532</v>
      </c>
      <c r="S3047" s="20">
        <v>40410442</v>
      </c>
      <c r="T3047" s="39"/>
      <c r="U3047" s="20"/>
      <c r="V3047" s="20"/>
      <c r="W3047" s="39"/>
      <c r="X3047" s="20"/>
      <c r="Y3047" s="20"/>
      <c r="Z3047" s="20"/>
      <c r="AA3047" s="39"/>
    </row>
    <row r="3048" spans="2:27" ht="15.75" customHeight="1">
      <c r="B3048" s="39"/>
      <c r="C3048" s="20"/>
      <c r="D3048" s="20"/>
      <c r="E3048" s="39"/>
      <c r="F3048" s="20"/>
      <c r="G3048" s="20"/>
      <c r="H3048" s="20"/>
      <c r="I3048" s="39"/>
      <c r="J3048" s="20"/>
      <c r="K3048" s="20"/>
      <c r="L3048" s="20"/>
      <c r="M3048" s="20"/>
      <c r="N3048" s="39"/>
      <c r="O3048" s="20" t="s">
        <v>492</v>
      </c>
      <c r="P3048" s="20" t="s">
        <v>595</v>
      </c>
      <c r="Q3048" s="20" t="s">
        <v>1195</v>
      </c>
      <c r="R3048" s="20" t="s">
        <v>3533</v>
      </c>
      <c r="S3048" s="20">
        <v>40410421</v>
      </c>
      <c r="T3048" s="39"/>
      <c r="U3048" s="20"/>
      <c r="V3048" s="20"/>
      <c r="W3048" s="39"/>
      <c r="X3048" s="20"/>
      <c r="Y3048" s="20"/>
      <c r="Z3048" s="20"/>
      <c r="AA3048" s="39"/>
    </row>
    <row r="3049" spans="2:27" ht="15.75" customHeight="1">
      <c r="B3049" s="39"/>
      <c r="C3049" s="20"/>
      <c r="D3049" s="20"/>
      <c r="E3049" s="39"/>
      <c r="F3049" s="20"/>
      <c r="G3049" s="20"/>
      <c r="H3049" s="20"/>
      <c r="I3049" s="39"/>
      <c r="J3049" s="20"/>
      <c r="K3049" s="20"/>
      <c r="L3049" s="20"/>
      <c r="M3049" s="20"/>
      <c r="N3049" s="39"/>
      <c r="O3049" s="20" t="s">
        <v>492</v>
      </c>
      <c r="P3049" s="20" t="s">
        <v>595</v>
      </c>
      <c r="Q3049" s="20" t="s">
        <v>1195</v>
      </c>
      <c r="R3049" s="20" t="s">
        <v>3534</v>
      </c>
      <c r="S3049" s="20">
        <v>40410463</v>
      </c>
      <c r="T3049" s="39"/>
      <c r="U3049" s="20"/>
      <c r="V3049" s="20"/>
      <c r="W3049" s="39"/>
      <c r="X3049" s="20"/>
      <c r="Y3049" s="20"/>
      <c r="Z3049" s="20"/>
      <c r="AA3049" s="39"/>
    </row>
    <row r="3050" spans="2:27" ht="15.75" customHeight="1">
      <c r="B3050" s="39"/>
      <c r="C3050" s="20"/>
      <c r="D3050" s="20"/>
      <c r="E3050" s="39"/>
      <c r="F3050" s="20"/>
      <c r="G3050" s="20"/>
      <c r="H3050" s="20"/>
      <c r="I3050" s="39"/>
      <c r="J3050" s="20"/>
      <c r="K3050" s="20"/>
      <c r="L3050" s="20"/>
      <c r="M3050" s="20"/>
      <c r="N3050" s="39"/>
      <c r="O3050" s="20" t="s">
        <v>492</v>
      </c>
      <c r="P3050" s="20" t="s">
        <v>595</v>
      </c>
      <c r="Q3050" s="20" t="s">
        <v>1195</v>
      </c>
      <c r="R3050" s="20" t="s">
        <v>3535</v>
      </c>
      <c r="S3050" s="20">
        <v>40410473</v>
      </c>
      <c r="T3050" s="39"/>
      <c r="U3050" s="20"/>
      <c r="V3050" s="20"/>
      <c r="W3050" s="39"/>
      <c r="X3050" s="20"/>
      <c r="Y3050" s="20"/>
      <c r="Z3050" s="20"/>
      <c r="AA3050" s="39"/>
    </row>
    <row r="3051" spans="2:27" ht="15.75" customHeight="1">
      <c r="B3051" s="39"/>
      <c r="C3051" s="20"/>
      <c r="D3051" s="20"/>
      <c r="E3051" s="39"/>
      <c r="F3051" s="20"/>
      <c r="G3051" s="20"/>
      <c r="H3051" s="20"/>
      <c r="I3051" s="39"/>
      <c r="J3051" s="20"/>
      <c r="K3051" s="20"/>
      <c r="L3051" s="20"/>
      <c r="M3051" s="20"/>
      <c r="N3051" s="39"/>
      <c r="O3051" s="20" t="s">
        <v>492</v>
      </c>
      <c r="P3051" s="20" t="s">
        <v>595</v>
      </c>
      <c r="Q3051" s="20" t="s">
        <v>1195</v>
      </c>
      <c r="R3051" s="20" t="s">
        <v>3536</v>
      </c>
      <c r="S3051" s="20">
        <v>40410484</v>
      </c>
      <c r="T3051" s="39"/>
      <c r="U3051" s="20"/>
      <c r="V3051" s="20"/>
      <c r="W3051" s="39"/>
      <c r="X3051" s="20"/>
      <c r="Y3051" s="20"/>
      <c r="Z3051" s="20"/>
      <c r="AA3051" s="39"/>
    </row>
    <row r="3052" spans="2:27" ht="15.75" customHeight="1">
      <c r="B3052" s="39"/>
      <c r="C3052" s="20"/>
      <c r="D3052" s="20"/>
      <c r="E3052" s="39"/>
      <c r="F3052" s="20"/>
      <c r="G3052" s="20"/>
      <c r="H3052" s="20"/>
      <c r="I3052" s="39"/>
      <c r="J3052" s="20"/>
      <c r="K3052" s="20"/>
      <c r="L3052" s="20"/>
      <c r="M3052" s="20"/>
      <c r="N3052" s="39"/>
      <c r="O3052" s="20" t="s">
        <v>492</v>
      </c>
      <c r="P3052" s="20" t="s">
        <v>595</v>
      </c>
      <c r="Q3052" s="20" t="s">
        <v>1195</v>
      </c>
      <c r="R3052" s="20" t="s">
        <v>3537</v>
      </c>
      <c r="S3052" s="20">
        <v>40410427</v>
      </c>
      <c r="T3052" s="39"/>
      <c r="U3052" s="20"/>
      <c r="V3052" s="20"/>
      <c r="W3052" s="39"/>
      <c r="X3052" s="20"/>
      <c r="Y3052" s="20"/>
      <c r="Z3052" s="20"/>
      <c r="AA3052" s="39"/>
    </row>
    <row r="3053" spans="2:27" ht="15.75" customHeight="1">
      <c r="B3053" s="39"/>
      <c r="C3053" s="20"/>
      <c r="D3053" s="20"/>
      <c r="E3053" s="39"/>
      <c r="F3053" s="20"/>
      <c r="G3053" s="20"/>
      <c r="H3053" s="20"/>
      <c r="I3053" s="39"/>
      <c r="J3053" s="20"/>
      <c r="K3053" s="20"/>
      <c r="L3053" s="20"/>
      <c r="M3053" s="20"/>
      <c r="N3053" s="39"/>
      <c r="O3053" s="20" t="s">
        <v>492</v>
      </c>
      <c r="P3053" s="20" t="s">
        <v>595</v>
      </c>
      <c r="Q3053" s="20" t="s">
        <v>1196</v>
      </c>
      <c r="R3053" s="20" t="s">
        <v>3538</v>
      </c>
      <c r="S3053" s="20">
        <v>40410999</v>
      </c>
      <c r="T3053" s="39"/>
      <c r="U3053" s="20"/>
      <c r="V3053" s="20"/>
      <c r="W3053" s="39"/>
      <c r="X3053" s="20"/>
      <c r="Y3053" s="20"/>
      <c r="Z3053" s="20"/>
      <c r="AA3053" s="39"/>
    </row>
    <row r="3054" spans="2:27" ht="15.75" customHeight="1">
      <c r="B3054" s="39"/>
      <c r="C3054" s="20"/>
      <c r="D3054" s="20"/>
      <c r="E3054" s="39"/>
      <c r="F3054" s="20"/>
      <c r="G3054" s="20"/>
      <c r="H3054" s="20"/>
      <c r="I3054" s="39"/>
      <c r="J3054" s="20"/>
      <c r="K3054" s="20"/>
      <c r="L3054" s="20"/>
      <c r="M3054" s="20"/>
      <c r="N3054" s="39"/>
      <c r="O3054" s="20" t="s">
        <v>492</v>
      </c>
      <c r="P3054" s="20" t="s">
        <v>595</v>
      </c>
      <c r="Q3054" s="20" t="s">
        <v>1196</v>
      </c>
      <c r="R3054" s="20" t="s">
        <v>3539</v>
      </c>
      <c r="S3054" s="20">
        <v>40410919</v>
      </c>
      <c r="T3054" s="39"/>
      <c r="U3054" s="20"/>
      <c r="V3054" s="20"/>
      <c r="W3054" s="39"/>
      <c r="X3054" s="20"/>
      <c r="Y3054" s="20"/>
      <c r="Z3054" s="20"/>
      <c r="AA3054" s="39"/>
    </row>
    <row r="3055" spans="2:27" ht="15.75" customHeight="1">
      <c r="B3055" s="39"/>
      <c r="C3055" s="20"/>
      <c r="D3055" s="20"/>
      <c r="E3055" s="39"/>
      <c r="F3055" s="20"/>
      <c r="G3055" s="20"/>
      <c r="H3055" s="20"/>
      <c r="I3055" s="39"/>
      <c r="J3055" s="20"/>
      <c r="K3055" s="20"/>
      <c r="L3055" s="20"/>
      <c r="M3055" s="20"/>
      <c r="N3055" s="39"/>
      <c r="O3055" s="20" t="s">
        <v>492</v>
      </c>
      <c r="P3055" s="20" t="s">
        <v>595</v>
      </c>
      <c r="Q3055" s="20" t="s">
        <v>1196</v>
      </c>
      <c r="R3055" s="20" t="s">
        <v>3540</v>
      </c>
      <c r="S3055" s="20">
        <v>40410915</v>
      </c>
      <c r="T3055" s="39"/>
      <c r="U3055" s="20"/>
      <c r="V3055" s="20"/>
      <c r="W3055" s="39"/>
      <c r="X3055" s="20"/>
      <c r="Y3055" s="20"/>
      <c r="Z3055" s="20"/>
      <c r="AA3055" s="39"/>
    </row>
    <row r="3056" spans="2:27" ht="15.75" customHeight="1">
      <c r="B3056" s="39"/>
      <c r="C3056" s="20"/>
      <c r="D3056" s="20"/>
      <c r="E3056" s="39"/>
      <c r="F3056" s="20"/>
      <c r="G3056" s="20"/>
      <c r="H3056" s="20"/>
      <c r="I3056" s="39"/>
      <c r="J3056" s="20"/>
      <c r="K3056" s="20"/>
      <c r="L3056" s="20"/>
      <c r="M3056" s="20"/>
      <c r="N3056" s="39"/>
      <c r="O3056" s="20" t="s">
        <v>492</v>
      </c>
      <c r="P3056" s="20" t="s">
        <v>595</v>
      </c>
      <c r="Q3056" s="20" t="s">
        <v>1196</v>
      </c>
      <c r="R3056" s="20" t="s">
        <v>3541</v>
      </c>
      <c r="S3056" s="20">
        <v>40410928</v>
      </c>
      <c r="T3056" s="39"/>
      <c r="U3056" s="20"/>
      <c r="V3056" s="20"/>
      <c r="W3056" s="39"/>
      <c r="X3056" s="20"/>
      <c r="Y3056" s="20"/>
      <c r="Z3056" s="20"/>
      <c r="AA3056" s="39"/>
    </row>
    <row r="3057" spans="2:27" ht="15.75" customHeight="1">
      <c r="B3057" s="39"/>
      <c r="C3057" s="20"/>
      <c r="D3057" s="20"/>
      <c r="E3057" s="39"/>
      <c r="F3057" s="20"/>
      <c r="G3057" s="20"/>
      <c r="H3057" s="20"/>
      <c r="I3057" s="39"/>
      <c r="J3057" s="20"/>
      <c r="K3057" s="20"/>
      <c r="L3057" s="20"/>
      <c r="M3057" s="20"/>
      <c r="N3057" s="39"/>
      <c r="O3057" s="20" t="s">
        <v>492</v>
      </c>
      <c r="P3057" s="20" t="s">
        <v>595</v>
      </c>
      <c r="Q3057" s="20" t="s">
        <v>1196</v>
      </c>
      <c r="R3057" s="20" t="s">
        <v>3542</v>
      </c>
      <c r="S3057" s="20">
        <v>40410938</v>
      </c>
      <c r="T3057" s="39"/>
      <c r="U3057" s="20"/>
      <c r="V3057" s="20"/>
      <c r="W3057" s="39"/>
      <c r="X3057" s="20"/>
      <c r="Y3057" s="20"/>
      <c r="Z3057" s="20"/>
      <c r="AA3057" s="39"/>
    </row>
    <row r="3058" spans="2:27" ht="15.75" customHeight="1">
      <c r="B3058" s="39"/>
      <c r="C3058" s="20"/>
      <c r="D3058" s="20"/>
      <c r="E3058" s="39"/>
      <c r="F3058" s="20"/>
      <c r="G3058" s="20"/>
      <c r="H3058" s="20"/>
      <c r="I3058" s="39"/>
      <c r="J3058" s="20"/>
      <c r="K3058" s="20"/>
      <c r="L3058" s="20"/>
      <c r="M3058" s="20"/>
      <c r="N3058" s="39"/>
      <c r="O3058" s="20" t="s">
        <v>492</v>
      </c>
      <c r="P3058" s="20" t="s">
        <v>595</v>
      </c>
      <c r="Q3058" s="20" t="s">
        <v>1196</v>
      </c>
      <c r="R3058" s="20" t="s">
        <v>3543</v>
      </c>
      <c r="S3058" s="20">
        <v>40410947</v>
      </c>
      <c r="T3058" s="39"/>
      <c r="U3058" s="20"/>
      <c r="V3058" s="20"/>
      <c r="W3058" s="39"/>
      <c r="X3058" s="20"/>
      <c r="Y3058" s="20"/>
      <c r="Z3058" s="20"/>
      <c r="AA3058" s="39"/>
    </row>
    <row r="3059" spans="2:27" ht="15.75" customHeight="1">
      <c r="B3059" s="39"/>
      <c r="C3059" s="20"/>
      <c r="D3059" s="20"/>
      <c r="E3059" s="39"/>
      <c r="F3059" s="20"/>
      <c r="G3059" s="20"/>
      <c r="H3059" s="20"/>
      <c r="I3059" s="39"/>
      <c r="J3059" s="20"/>
      <c r="K3059" s="20"/>
      <c r="L3059" s="20"/>
      <c r="M3059" s="20"/>
      <c r="N3059" s="39"/>
      <c r="O3059" s="20" t="s">
        <v>492</v>
      </c>
      <c r="P3059" s="20" t="s">
        <v>595</v>
      </c>
      <c r="Q3059" s="20" t="s">
        <v>1196</v>
      </c>
      <c r="R3059" s="20" t="s">
        <v>3544</v>
      </c>
      <c r="S3059" s="20">
        <v>40410966</v>
      </c>
      <c r="T3059" s="39"/>
      <c r="U3059" s="20"/>
      <c r="V3059" s="20"/>
      <c r="W3059" s="39"/>
      <c r="X3059" s="20"/>
      <c r="Y3059" s="20"/>
      <c r="Z3059" s="20"/>
      <c r="AA3059" s="39"/>
    </row>
    <row r="3060" spans="2:27" ht="15.75" customHeight="1">
      <c r="B3060" s="39"/>
      <c r="C3060" s="20"/>
      <c r="D3060" s="20"/>
      <c r="E3060" s="39"/>
      <c r="F3060" s="20"/>
      <c r="G3060" s="20"/>
      <c r="H3060" s="20"/>
      <c r="I3060" s="39"/>
      <c r="J3060" s="20"/>
      <c r="K3060" s="20"/>
      <c r="L3060" s="20"/>
      <c r="M3060" s="20"/>
      <c r="N3060" s="39"/>
      <c r="O3060" s="20" t="s">
        <v>492</v>
      </c>
      <c r="P3060" s="20" t="s">
        <v>595</v>
      </c>
      <c r="Q3060" s="20" t="s">
        <v>1196</v>
      </c>
      <c r="R3060" s="20" t="s">
        <v>3545</v>
      </c>
      <c r="S3060" s="20">
        <v>40410957</v>
      </c>
      <c r="T3060" s="39"/>
      <c r="U3060" s="20"/>
      <c r="V3060" s="20"/>
      <c r="W3060" s="39"/>
      <c r="X3060" s="20"/>
      <c r="Y3060" s="20"/>
      <c r="Z3060" s="20"/>
      <c r="AA3060" s="39"/>
    </row>
    <row r="3061" spans="2:27" ht="15.75" customHeight="1">
      <c r="B3061" s="39"/>
      <c r="C3061" s="20"/>
      <c r="D3061" s="20"/>
      <c r="E3061" s="39"/>
      <c r="F3061" s="20"/>
      <c r="G3061" s="20"/>
      <c r="H3061" s="20"/>
      <c r="I3061" s="39"/>
      <c r="J3061" s="20"/>
      <c r="K3061" s="20"/>
      <c r="L3061" s="20"/>
      <c r="M3061" s="20"/>
      <c r="N3061" s="39"/>
      <c r="O3061" s="20" t="s">
        <v>492</v>
      </c>
      <c r="P3061" s="20" t="s">
        <v>595</v>
      </c>
      <c r="Q3061" s="20" t="s">
        <v>1196</v>
      </c>
      <c r="R3061" s="20" t="s">
        <v>2484</v>
      </c>
      <c r="S3061" s="20">
        <v>40410976</v>
      </c>
      <c r="T3061" s="39"/>
      <c r="U3061" s="20"/>
      <c r="V3061" s="20"/>
      <c r="W3061" s="39"/>
      <c r="X3061" s="20"/>
      <c r="Y3061" s="20"/>
      <c r="Z3061" s="20"/>
      <c r="AA3061" s="39"/>
    </row>
    <row r="3062" spans="2:27" ht="15.75" customHeight="1">
      <c r="B3062" s="39"/>
      <c r="C3062" s="20"/>
      <c r="D3062" s="20"/>
      <c r="E3062" s="39"/>
      <c r="F3062" s="20"/>
      <c r="G3062" s="20"/>
      <c r="H3062" s="20"/>
      <c r="I3062" s="39"/>
      <c r="J3062" s="20"/>
      <c r="K3062" s="20"/>
      <c r="L3062" s="20"/>
      <c r="M3062" s="20"/>
      <c r="N3062" s="39"/>
      <c r="O3062" s="20" t="s">
        <v>492</v>
      </c>
      <c r="P3062" s="20" t="s">
        <v>595</v>
      </c>
      <c r="Q3062" s="20" t="s">
        <v>1196</v>
      </c>
      <c r="R3062" s="20" t="s">
        <v>838</v>
      </c>
      <c r="S3062" s="20">
        <v>40410985</v>
      </c>
      <c r="T3062" s="39"/>
      <c r="U3062" s="20"/>
      <c r="V3062" s="20"/>
      <c r="W3062" s="39"/>
      <c r="X3062" s="20"/>
      <c r="Y3062" s="20"/>
      <c r="Z3062" s="20"/>
      <c r="AA3062" s="39"/>
    </row>
    <row r="3063" spans="2:27" ht="15.75" customHeight="1">
      <c r="B3063" s="39"/>
      <c r="C3063" s="20"/>
      <c r="D3063" s="20"/>
      <c r="E3063" s="39"/>
      <c r="F3063" s="20"/>
      <c r="G3063" s="20"/>
      <c r="H3063" s="20"/>
      <c r="I3063" s="39"/>
      <c r="J3063" s="20"/>
      <c r="K3063" s="20"/>
      <c r="L3063" s="20"/>
      <c r="M3063" s="20"/>
      <c r="N3063" s="39"/>
      <c r="O3063" s="20" t="s">
        <v>492</v>
      </c>
      <c r="P3063" s="20" t="s">
        <v>595</v>
      </c>
      <c r="Q3063" s="20" t="s">
        <v>1197</v>
      </c>
      <c r="R3063" s="20" t="s">
        <v>1197</v>
      </c>
      <c r="S3063" s="20">
        <v>40411114</v>
      </c>
      <c r="T3063" s="39"/>
      <c r="U3063" s="20"/>
      <c r="V3063" s="20"/>
      <c r="W3063" s="39"/>
      <c r="X3063" s="20"/>
      <c r="Y3063" s="20"/>
      <c r="Z3063" s="20"/>
      <c r="AA3063" s="39"/>
    </row>
    <row r="3064" spans="2:27" ht="15.75" customHeight="1">
      <c r="B3064" s="39"/>
      <c r="C3064" s="20"/>
      <c r="D3064" s="20"/>
      <c r="E3064" s="39"/>
      <c r="F3064" s="20"/>
      <c r="G3064" s="20"/>
      <c r="H3064" s="20"/>
      <c r="I3064" s="39"/>
      <c r="J3064" s="20"/>
      <c r="K3064" s="20"/>
      <c r="L3064" s="20"/>
      <c r="M3064" s="20"/>
      <c r="N3064" s="39"/>
      <c r="O3064" s="20" t="s">
        <v>492</v>
      </c>
      <c r="P3064" s="20" t="s">
        <v>595</v>
      </c>
      <c r="Q3064" s="20" t="s">
        <v>1197</v>
      </c>
      <c r="R3064" s="20" t="s">
        <v>3546</v>
      </c>
      <c r="S3064" s="20">
        <v>40411199</v>
      </c>
      <c r="T3064" s="39"/>
      <c r="U3064" s="20"/>
      <c r="V3064" s="20"/>
      <c r="W3064" s="39"/>
      <c r="X3064" s="20"/>
      <c r="Y3064" s="20"/>
      <c r="Z3064" s="20"/>
      <c r="AA3064" s="39"/>
    </row>
    <row r="3065" spans="2:27" ht="15.75" customHeight="1">
      <c r="B3065" s="39"/>
      <c r="C3065" s="20"/>
      <c r="D3065" s="20"/>
      <c r="E3065" s="39"/>
      <c r="F3065" s="20"/>
      <c r="G3065" s="20"/>
      <c r="H3065" s="20"/>
      <c r="I3065" s="39"/>
      <c r="J3065" s="20"/>
      <c r="K3065" s="20"/>
      <c r="L3065" s="20"/>
      <c r="M3065" s="20"/>
      <c r="N3065" s="39"/>
      <c r="O3065" s="20" t="s">
        <v>492</v>
      </c>
      <c r="P3065" s="20" t="s">
        <v>595</v>
      </c>
      <c r="Q3065" s="20" t="s">
        <v>1197</v>
      </c>
      <c r="R3065" s="20" t="s">
        <v>3547</v>
      </c>
      <c r="S3065" s="20">
        <v>40411117</v>
      </c>
      <c r="T3065" s="39"/>
      <c r="U3065" s="20"/>
      <c r="V3065" s="20"/>
      <c r="W3065" s="39"/>
      <c r="X3065" s="20"/>
      <c r="Y3065" s="20"/>
      <c r="Z3065" s="20"/>
      <c r="AA3065" s="39"/>
    </row>
    <row r="3066" spans="2:27" ht="15.75" customHeight="1">
      <c r="B3066" s="39"/>
      <c r="C3066" s="20"/>
      <c r="D3066" s="20"/>
      <c r="E3066" s="39"/>
      <c r="F3066" s="20"/>
      <c r="G3066" s="20"/>
      <c r="H3066" s="20"/>
      <c r="I3066" s="39"/>
      <c r="J3066" s="20"/>
      <c r="K3066" s="20"/>
      <c r="L3066" s="20"/>
      <c r="M3066" s="20"/>
      <c r="N3066" s="39"/>
      <c r="O3066" s="20" t="s">
        <v>492</v>
      </c>
      <c r="P3066" s="20" t="s">
        <v>595</v>
      </c>
      <c r="Q3066" s="20" t="s">
        <v>1197</v>
      </c>
      <c r="R3066" s="20" t="s">
        <v>1414</v>
      </c>
      <c r="S3066" s="20">
        <v>40411125</v>
      </c>
      <c r="T3066" s="39"/>
      <c r="U3066" s="20"/>
      <c r="V3066" s="20"/>
      <c r="W3066" s="39"/>
      <c r="X3066" s="20"/>
      <c r="Y3066" s="20"/>
      <c r="Z3066" s="20"/>
      <c r="AA3066" s="39"/>
    </row>
    <row r="3067" spans="2:27" ht="15.75" customHeight="1">
      <c r="B3067" s="39"/>
      <c r="C3067" s="20"/>
      <c r="D3067" s="20"/>
      <c r="E3067" s="39"/>
      <c r="F3067" s="20"/>
      <c r="G3067" s="20"/>
      <c r="H3067" s="20"/>
      <c r="I3067" s="39"/>
      <c r="J3067" s="20"/>
      <c r="K3067" s="20"/>
      <c r="L3067" s="20"/>
      <c r="M3067" s="20"/>
      <c r="N3067" s="39"/>
      <c r="O3067" s="20" t="s">
        <v>492</v>
      </c>
      <c r="P3067" s="20" t="s">
        <v>595</v>
      </c>
      <c r="Q3067" s="20" t="s">
        <v>1197</v>
      </c>
      <c r="R3067" s="20" t="s">
        <v>3548</v>
      </c>
      <c r="S3067" s="20">
        <v>40411134</v>
      </c>
      <c r="T3067" s="39"/>
      <c r="U3067" s="20"/>
      <c r="V3067" s="20"/>
      <c r="W3067" s="39"/>
      <c r="X3067" s="20"/>
      <c r="Y3067" s="20"/>
      <c r="Z3067" s="20"/>
      <c r="AA3067" s="39"/>
    </row>
    <row r="3068" spans="2:27" ht="15.75" customHeight="1">
      <c r="B3068" s="39"/>
      <c r="C3068" s="20"/>
      <c r="D3068" s="20"/>
      <c r="E3068" s="39"/>
      <c r="F3068" s="20"/>
      <c r="G3068" s="20"/>
      <c r="H3068" s="20"/>
      <c r="I3068" s="39"/>
      <c r="J3068" s="20"/>
      <c r="K3068" s="20"/>
      <c r="L3068" s="20"/>
      <c r="M3068" s="20"/>
      <c r="N3068" s="39"/>
      <c r="O3068" s="20" t="s">
        <v>492</v>
      </c>
      <c r="P3068" s="20" t="s">
        <v>595</v>
      </c>
      <c r="Q3068" s="20" t="s">
        <v>1197</v>
      </c>
      <c r="R3068" s="20" t="s">
        <v>1634</v>
      </c>
      <c r="S3068" s="20">
        <v>40411151</v>
      </c>
      <c r="T3068" s="39"/>
      <c r="U3068" s="20"/>
      <c r="V3068" s="20"/>
      <c r="W3068" s="39"/>
      <c r="X3068" s="20"/>
      <c r="Y3068" s="20"/>
      <c r="Z3068" s="20"/>
      <c r="AA3068" s="39"/>
    </row>
    <row r="3069" spans="2:27" ht="15.75" customHeight="1">
      <c r="B3069" s="39"/>
      <c r="C3069" s="20"/>
      <c r="D3069" s="20"/>
      <c r="E3069" s="39"/>
      <c r="F3069" s="20"/>
      <c r="G3069" s="20"/>
      <c r="H3069" s="20"/>
      <c r="I3069" s="39"/>
      <c r="J3069" s="20"/>
      <c r="K3069" s="20"/>
      <c r="L3069" s="20"/>
      <c r="M3069" s="20"/>
      <c r="N3069" s="39"/>
      <c r="O3069" s="20" t="s">
        <v>492</v>
      </c>
      <c r="P3069" s="20" t="s">
        <v>595</v>
      </c>
      <c r="Q3069" s="20" t="s">
        <v>1197</v>
      </c>
      <c r="R3069" s="20" t="s">
        <v>3549</v>
      </c>
      <c r="S3069" s="20">
        <v>40411160</v>
      </c>
      <c r="T3069" s="39"/>
      <c r="U3069" s="20"/>
      <c r="V3069" s="20"/>
      <c r="W3069" s="39"/>
      <c r="X3069" s="20"/>
      <c r="Y3069" s="20"/>
      <c r="Z3069" s="20"/>
      <c r="AA3069" s="39"/>
    </row>
    <row r="3070" spans="2:27" ht="15.75" customHeight="1">
      <c r="B3070" s="39"/>
      <c r="C3070" s="20"/>
      <c r="D3070" s="20"/>
      <c r="E3070" s="39"/>
      <c r="F3070" s="20"/>
      <c r="G3070" s="20"/>
      <c r="H3070" s="20"/>
      <c r="I3070" s="39"/>
      <c r="J3070" s="20"/>
      <c r="K3070" s="20"/>
      <c r="L3070" s="20"/>
      <c r="M3070" s="20"/>
      <c r="N3070" s="39"/>
      <c r="O3070" s="20" t="s">
        <v>492</v>
      </c>
      <c r="P3070" s="20" t="s">
        <v>595</v>
      </c>
      <c r="Q3070" s="20" t="s">
        <v>1197</v>
      </c>
      <c r="R3070" s="20" t="s">
        <v>3550</v>
      </c>
      <c r="S3070" s="20">
        <v>40411169</v>
      </c>
      <c r="T3070" s="39"/>
      <c r="U3070" s="20"/>
      <c r="V3070" s="20"/>
      <c r="W3070" s="39"/>
      <c r="X3070" s="20"/>
      <c r="Y3070" s="20"/>
      <c r="Z3070" s="20"/>
      <c r="AA3070" s="39"/>
    </row>
    <row r="3071" spans="2:27" ht="15.75" customHeight="1">
      <c r="B3071" s="39"/>
      <c r="C3071" s="20"/>
      <c r="D3071" s="20"/>
      <c r="E3071" s="39"/>
      <c r="F3071" s="20"/>
      <c r="G3071" s="20"/>
      <c r="H3071" s="20"/>
      <c r="I3071" s="39"/>
      <c r="J3071" s="20"/>
      <c r="K3071" s="20"/>
      <c r="L3071" s="20"/>
      <c r="M3071" s="20"/>
      <c r="N3071" s="39"/>
      <c r="O3071" s="20" t="s">
        <v>492</v>
      </c>
      <c r="P3071" s="20" t="s">
        <v>595</v>
      </c>
      <c r="Q3071" s="20" t="s">
        <v>1197</v>
      </c>
      <c r="R3071" s="20" t="s">
        <v>3551</v>
      </c>
      <c r="S3071" s="20">
        <v>40411177</v>
      </c>
      <c r="T3071" s="39"/>
      <c r="U3071" s="20"/>
      <c r="V3071" s="20"/>
      <c r="W3071" s="39"/>
      <c r="X3071" s="20"/>
      <c r="Y3071" s="20"/>
      <c r="Z3071" s="20"/>
      <c r="AA3071" s="39"/>
    </row>
    <row r="3072" spans="2:27" ht="15.75" customHeight="1">
      <c r="B3072" s="39"/>
      <c r="C3072" s="20"/>
      <c r="D3072" s="20"/>
      <c r="E3072" s="39"/>
      <c r="F3072" s="20"/>
      <c r="G3072" s="20"/>
      <c r="H3072" s="20"/>
      <c r="I3072" s="39"/>
      <c r="J3072" s="20"/>
      <c r="K3072" s="20"/>
      <c r="L3072" s="20"/>
      <c r="M3072" s="20"/>
      <c r="N3072" s="39"/>
      <c r="O3072" s="20" t="s">
        <v>492</v>
      </c>
      <c r="P3072" s="20" t="s">
        <v>595</v>
      </c>
      <c r="Q3072" s="20" t="s">
        <v>1197</v>
      </c>
      <c r="R3072" s="20" t="s">
        <v>3552</v>
      </c>
      <c r="S3072" s="20">
        <v>40411186</v>
      </c>
      <c r="T3072" s="39"/>
      <c r="U3072" s="20"/>
      <c r="V3072" s="20"/>
      <c r="W3072" s="39"/>
      <c r="X3072" s="20"/>
      <c r="Y3072" s="20"/>
      <c r="Z3072" s="20"/>
      <c r="AA3072" s="39"/>
    </row>
    <row r="3073" spans="2:27" ht="15.75" customHeight="1">
      <c r="B3073" s="39"/>
      <c r="C3073" s="20"/>
      <c r="D3073" s="20"/>
      <c r="E3073" s="39"/>
      <c r="F3073" s="20"/>
      <c r="G3073" s="20"/>
      <c r="H3073" s="20"/>
      <c r="I3073" s="39"/>
      <c r="J3073" s="20"/>
      <c r="K3073" s="20"/>
      <c r="L3073" s="20"/>
      <c r="M3073" s="20"/>
      <c r="N3073" s="39"/>
      <c r="O3073" s="20" t="s">
        <v>492</v>
      </c>
      <c r="P3073" s="20" t="s">
        <v>595</v>
      </c>
      <c r="Q3073" s="20" t="s">
        <v>1197</v>
      </c>
      <c r="R3073" s="20" t="s">
        <v>3553</v>
      </c>
      <c r="S3073" s="20">
        <v>40411194</v>
      </c>
      <c r="T3073" s="39"/>
      <c r="U3073" s="20"/>
      <c r="V3073" s="20"/>
      <c r="W3073" s="39"/>
      <c r="X3073" s="20"/>
      <c r="Y3073" s="20"/>
      <c r="Z3073" s="20"/>
      <c r="AA3073" s="39"/>
    </row>
    <row r="3074" spans="2:27" ht="15.75" customHeight="1">
      <c r="B3074" s="39"/>
      <c r="C3074" s="20"/>
      <c r="D3074" s="20"/>
      <c r="E3074" s="39"/>
      <c r="F3074" s="20"/>
      <c r="G3074" s="20"/>
      <c r="H3074" s="20"/>
      <c r="I3074" s="39"/>
      <c r="J3074" s="20"/>
      <c r="K3074" s="20"/>
      <c r="L3074" s="20"/>
      <c r="M3074" s="20"/>
      <c r="N3074" s="39"/>
      <c r="O3074" s="20" t="s">
        <v>492</v>
      </c>
      <c r="P3074" s="20" t="s">
        <v>595</v>
      </c>
      <c r="Q3074" s="20" t="s">
        <v>1197</v>
      </c>
      <c r="R3074" s="20" t="s">
        <v>3554</v>
      </c>
      <c r="S3074" s="20">
        <v>40411143</v>
      </c>
      <c r="T3074" s="39"/>
      <c r="U3074" s="20"/>
      <c r="V3074" s="20"/>
      <c r="W3074" s="39"/>
      <c r="X3074" s="20"/>
      <c r="Y3074" s="20"/>
      <c r="Z3074" s="20"/>
      <c r="AA3074" s="39"/>
    </row>
    <row r="3075" spans="2:27" ht="15.75" customHeight="1">
      <c r="B3075" s="39"/>
      <c r="C3075" s="20"/>
      <c r="D3075" s="20"/>
      <c r="E3075" s="39"/>
      <c r="F3075" s="20"/>
      <c r="G3075" s="20"/>
      <c r="H3075" s="20"/>
      <c r="I3075" s="39"/>
      <c r="J3075" s="20"/>
      <c r="K3075" s="20"/>
      <c r="L3075" s="20"/>
      <c r="M3075" s="20"/>
      <c r="N3075" s="39"/>
      <c r="O3075" s="20" t="s">
        <v>492</v>
      </c>
      <c r="P3075" s="20" t="s">
        <v>595</v>
      </c>
      <c r="Q3075" s="20" t="s">
        <v>1199</v>
      </c>
      <c r="R3075" s="20" t="s">
        <v>3555</v>
      </c>
      <c r="S3075" s="20">
        <v>40412325</v>
      </c>
      <c r="T3075" s="39"/>
      <c r="U3075" s="20"/>
      <c r="V3075" s="20"/>
      <c r="W3075" s="39"/>
      <c r="X3075" s="20"/>
      <c r="Y3075" s="20"/>
      <c r="Z3075" s="20"/>
      <c r="AA3075" s="39"/>
    </row>
    <row r="3076" spans="2:27" ht="15.75" customHeight="1">
      <c r="B3076" s="39"/>
      <c r="C3076" s="20"/>
      <c r="D3076" s="20"/>
      <c r="E3076" s="39"/>
      <c r="F3076" s="20"/>
      <c r="G3076" s="20"/>
      <c r="H3076" s="20"/>
      <c r="I3076" s="39"/>
      <c r="J3076" s="20"/>
      <c r="K3076" s="20"/>
      <c r="L3076" s="20"/>
      <c r="M3076" s="20"/>
      <c r="N3076" s="39"/>
      <c r="O3076" s="20" t="s">
        <v>492</v>
      </c>
      <c r="P3076" s="20" t="s">
        <v>595</v>
      </c>
      <c r="Q3076" s="20" t="s">
        <v>1199</v>
      </c>
      <c r="R3076" s="20" t="s">
        <v>3556</v>
      </c>
      <c r="S3076" s="20">
        <v>40412335</v>
      </c>
      <c r="T3076" s="39"/>
      <c r="U3076" s="20"/>
      <c r="V3076" s="20"/>
      <c r="W3076" s="39"/>
      <c r="X3076" s="20"/>
      <c r="Y3076" s="20"/>
      <c r="Z3076" s="20"/>
      <c r="AA3076" s="39"/>
    </row>
    <row r="3077" spans="2:27" ht="15.75" customHeight="1">
      <c r="B3077" s="39"/>
      <c r="C3077" s="20"/>
      <c r="D3077" s="20"/>
      <c r="E3077" s="39"/>
      <c r="F3077" s="20"/>
      <c r="G3077" s="20"/>
      <c r="H3077" s="20"/>
      <c r="I3077" s="39"/>
      <c r="J3077" s="20"/>
      <c r="K3077" s="20"/>
      <c r="L3077" s="20"/>
      <c r="M3077" s="20"/>
      <c r="N3077" s="39"/>
      <c r="O3077" s="20" t="s">
        <v>492</v>
      </c>
      <c r="P3077" s="20" t="s">
        <v>595</v>
      </c>
      <c r="Q3077" s="20" t="s">
        <v>1199</v>
      </c>
      <c r="R3077" s="20" t="s">
        <v>3557</v>
      </c>
      <c r="S3077" s="20">
        <v>40412329</v>
      </c>
      <c r="T3077" s="39"/>
      <c r="U3077" s="20"/>
      <c r="V3077" s="20"/>
      <c r="W3077" s="39"/>
      <c r="X3077" s="20"/>
      <c r="Y3077" s="20"/>
      <c r="Z3077" s="20"/>
      <c r="AA3077" s="39"/>
    </row>
    <row r="3078" spans="2:27" ht="15.75" customHeight="1">
      <c r="B3078" s="39"/>
      <c r="C3078" s="20"/>
      <c r="D3078" s="20"/>
      <c r="E3078" s="39"/>
      <c r="F3078" s="20"/>
      <c r="G3078" s="20"/>
      <c r="H3078" s="20"/>
      <c r="I3078" s="39"/>
      <c r="J3078" s="20"/>
      <c r="K3078" s="20"/>
      <c r="L3078" s="20"/>
      <c r="M3078" s="20"/>
      <c r="N3078" s="39"/>
      <c r="O3078" s="20" t="s">
        <v>492</v>
      </c>
      <c r="P3078" s="20" t="s">
        <v>595</v>
      </c>
      <c r="Q3078" s="20" t="s">
        <v>1199</v>
      </c>
      <c r="R3078" s="20" t="s">
        <v>3558</v>
      </c>
      <c r="S3078" s="20">
        <v>40412341</v>
      </c>
      <c r="T3078" s="39"/>
      <c r="U3078" s="20"/>
      <c r="V3078" s="20"/>
      <c r="W3078" s="39"/>
      <c r="X3078" s="20"/>
      <c r="Y3078" s="20"/>
      <c r="Z3078" s="20"/>
      <c r="AA3078" s="39"/>
    </row>
    <row r="3079" spans="2:27" ht="15.75" customHeight="1">
      <c r="B3079" s="39"/>
      <c r="C3079" s="20"/>
      <c r="D3079" s="20"/>
      <c r="E3079" s="39"/>
      <c r="F3079" s="20"/>
      <c r="G3079" s="20"/>
      <c r="H3079" s="20"/>
      <c r="I3079" s="39"/>
      <c r="J3079" s="20"/>
      <c r="K3079" s="20"/>
      <c r="L3079" s="20"/>
      <c r="M3079" s="20"/>
      <c r="N3079" s="39"/>
      <c r="O3079" s="20" t="s">
        <v>492</v>
      </c>
      <c r="P3079" s="20" t="s">
        <v>595</v>
      </c>
      <c r="Q3079" s="20" t="s">
        <v>1199</v>
      </c>
      <c r="R3079" s="20" t="s">
        <v>1199</v>
      </c>
      <c r="S3079" s="20">
        <v>40412347</v>
      </c>
      <c r="T3079" s="39"/>
      <c r="U3079" s="20"/>
      <c r="V3079" s="20"/>
      <c r="W3079" s="39"/>
      <c r="X3079" s="20"/>
      <c r="Y3079" s="20"/>
      <c r="Z3079" s="20"/>
      <c r="AA3079" s="39"/>
    </row>
    <row r="3080" spans="2:27" ht="15.75" customHeight="1">
      <c r="B3080" s="39"/>
      <c r="C3080" s="20"/>
      <c r="D3080" s="20"/>
      <c r="E3080" s="39"/>
      <c r="F3080" s="20"/>
      <c r="G3080" s="20"/>
      <c r="H3080" s="20"/>
      <c r="I3080" s="39"/>
      <c r="J3080" s="20"/>
      <c r="K3080" s="20"/>
      <c r="L3080" s="20"/>
      <c r="M3080" s="20"/>
      <c r="N3080" s="39"/>
      <c r="O3080" s="20" t="s">
        <v>492</v>
      </c>
      <c r="P3080" s="20" t="s">
        <v>595</v>
      </c>
      <c r="Q3080" s="20" t="s">
        <v>1199</v>
      </c>
      <c r="R3080" s="20" t="s">
        <v>3559</v>
      </c>
      <c r="S3080" s="20">
        <v>40412399</v>
      </c>
      <c r="T3080" s="39"/>
      <c r="U3080" s="20"/>
      <c r="V3080" s="20"/>
      <c r="W3080" s="39"/>
      <c r="X3080" s="20"/>
      <c r="Y3080" s="20"/>
      <c r="Z3080" s="20"/>
      <c r="AA3080" s="39"/>
    </row>
    <row r="3081" spans="2:27" ht="15.75" customHeight="1">
      <c r="B3081" s="39"/>
      <c r="C3081" s="20"/>
      <c r="D3081" s="20"/>
      <c r="E3081" s="39"/>
      <c r="F3081" s="20"/>
      <c r="G3081" s="20"/>
      <c r="H3081" s="20"/>
      <c r="I3081" s="39"/>
      <c r="J3081" s="20"/>
      <c r="K3081" s="20"/>
      <c r="L3081" s="20"/>
      <c r="M3081" s="20"/>
      <c r="N3081" s="39"/>
      <c r="O3081" s="20" t="s">
        <v>492</v>
      </c>
      <c r="P3081" s="20" t="s">
        <v>595</v>
      </c>
      <c r="Q3081" s="20" t="s">
        <v>1199</v>
      </c>
      <c r="R3081" s="20" t="s">
        <v>608</v>
      </c>
      <c r="S3081" s="20">
        <v>40412353</v>
      </c>
      <c r="T3081" s="39"/>
      <c r="U3081" s="20"/>
      <c r="V3081" s="20"/>
      <c r="W3081" s="39"/>
      <c r="X3081" s="20"/>
      <c r="Y3081" s="20"/>
      <c r="Z3081" s="20"/>
      <c r="AA3081" s="39"/>
    </row>
    <row r="3082" spans="2:27" ht="15.75" customHeight="1">
      <c r="B3082" s="39"/>
      <c r="C3082" s="20"/>
      <c r="D3082" s="20"/>
      <c r="E3082" s="39"/>
      <c r="F3082" s="20"/>
      <c r="G3082" s="20"/>
      <c r="H3082" s="20"/>
      <c r="I3082" s="39"/>
      <c r="J3082" s="20"/>
      <c r="K3082" s="20"/>
      <c r="L3082" s="20"/>
      <c r="M3082" s="20"/>
      <c r="N3082" s="39"/>
      <c r="O3082" s="20" t="s">
        <v>492</v>
      </c>
      <c r="P3082" s="20" t="s">
        <v>595</v>
      </c>
      <c r="Q3082" s="20" t="s">
        <v>1199</v>
      </c>
      <c r="R3082" s="20" t="s">
        <v>3560</v>
      </c>
      <c r="S3082" s="20">
        <v>40412359</v>
      </c>
      <c r="T3082" s="39"/>
      <c r="U3082" s="20"/>
      <c r="V3082" s="20"/>
      <c r="W3082" s="39"/>
      <c r="X3082" s="20"/>
      <c r="Y3082" s="20"/>
      <c r="Z3082" s="20"/>
      <c r="AA3082" s="39"/>
    </row>
    <row r="3083" spans="2:27" ht="15.75" customHeight="1">
      <c r="B3083" s="39"/>
      <c r="C3083" s="20"/>
      <c r="D3083" s="20"/>
      <c r="E3083" s="39"/>
      <c r="F3083" s="20"/>
      <c r="G3083" s="20"/>
      <c r="H3083" s="20"/>
      <c r="I3083" s="39"/>
      <c r="J3083" s="20"/>
      <c r="K3083" s="20"/>
      <c r="L3083" s="20"/>
      <c r="M3083" s="20"/>
      <c r="N3083" s="39"/>
      <c r="O3083" s="20" t="s">
        <v>492</v>
      </c>
      <c r="P3083" s="20" t="s">
        <v>595</v>
      </c>
      <c r="Q3083" s="20" t="s">
        <v>1199</v>
      </c>
      <c r="R3083" s="20" t="s">
        <v>3561</v>
      </c>
      <c r="S3083" s="20">
        <v>40412365</v>
      </c>
      <c r="T3083" s="39"/>
      <c r="U3083" s="20"/>
      <c r="V3083" s="20"/>
      <c r="W3083" s="39"/>
      <c r="X3083" s="20"/>
      <c r="Y3083" s="20"/>
      <c r="Z3083" s="20"/>
      <c r="AA3083" s="39"/>
    </row>
    <row r="3084" spans="2:27" ht="15.75" customHeight="1">
      <c r="B3084" s="39"/>
      <c r="C3084" s="20"/>
      <c r="D3084" s="20"/>
      <c r="E3084" s="39"/>
      <c r="F3084" s="20"/>
      <c r="G3084" s="20"/>
      <c r="H3084" s="20"/>
      <c r="I3084" s="39"/>
      <c r="J3084" s="20"/>
      <c r="K3084" s="20"/>
      <c r="L3084" s="20"/>
      <c r="M3084" s="20"/>
      <c r="N3084" s="39"/>
      <c r="O3084" s="20" t="s">
        <v>492</v>
      </c>
      <c r="P3084" s="20" t="s">
        <v>595</v>
      </c>
      <c r="Q3084" s="20" t="s">
        <v>1199</v>
      </c>
      <c r="R3084" s="20" t="s">
        <v>3562</v>
      </c>
      <c r="S3084" s="20">
        <v>40412371</v>
      </c>
      <c r="T3084" s="39"/>
      <c r="U3084" s="20"/>
      <c r="V3084" s="20"/>
      <c r="W3084" s="39"/>
      <c r="X3084" s="20"/>
      <c r="Y3084" s="20"/>
      <c r="Z3084" s="20"/>
      <c r="AA3084" s="39"/>
    </row>
    <row r="3085" spans="2:27" ht="15.75" customHeight="1">
      <c r="B3085" s="39"/>
      <c r="C3085" s="20"/>
      <c r="D3085" s="20"/>
      <c r="E3085" s="39"/>
      <c r="F3085" s="20"/>
      <c r="G3085" s="20"/>
      <c r="H3085" s="20"/>
      <c r="I3085" s="39"/>
      <c r="J3085" s="20"/>
      <c r="K3085" s="20"/>
      <c r="L3085" s="20"/>
      <c r="M3085" s="20"/>
      <c r="N3085" s="39"/>
      <c r="O3085" s="20" t="s">
        <v>492</v>
      </c>
      <c r="P3085" s="20" t="s">
        <v>595</v>
      </c>
      <c r="Q3085" s="20" t="s">
        <v>1199</v>
      </c>
      <c r="R3085" s="20" t="s">
        <v>3563</v>
      </c>
      <c r="S3085" s="20">
        <v>40412383</v>
      </c>
      <c r="T3085" s="39"/>
      <c r="U3085" s="20"/>
      <c r="V3085" s="20"/>
      <c r="W3085" s="39"/>
      <c r="X3085" s="20"/>
      <c r="Y3085" s="20"/>
      <c r="Z3085" s="20"/>
      <c r="AA3085" s="39"/>
    </row>
    <row r="3086" spans="2:27" ht="15.75" customHeight="1">
      <c r="B3086" s="39"/>
      <c r="C3086" s="20"/>
      <c r="D3086" s="20"/>
      <c r="E3086" s="39"/>
      <c r="F3086" s="20"/>
      <c r="G3086" s="20"/>
      <c r="H3086" s="20"/>
      <c r="I3086" s="39"/>
      <c r="J3086" s="20"/>
      <c r="K3086" s="20"/>
      <c r="L3086" s="20"/>
      <c r="M3086" s="20"/>
      <c r="N3086" s="39"/>
      <c r="O3086" s="20" t="s">
        <v>492</v>
      </c>
      <c r="P3086" s="20" t="s">
        <v>595</v>
      </c>
      <c r="Q3086" s="20" t="s">
        <v>1199</v>
      </c>
      <c r="R3086" s="20" t="s">
        <v>2406</v>
      </c>
      <c r="S3086" s="20">
        <v>40412389</v>
      </c>
      <c r="T3086" s="39"/>
      <c r="U3086" s="20"/>
      <c r="V3086" s="20"/>
      <c r="W3086" s="39"/>
      <c r="X3086" s="20"/>
      <c r="Y3086" s="20"/>
      <c r="Z3086" s="20"/>
      <c r="AA3086" s="39"/>
    </row>
    <row r="3087" spans="2:27" ht="15.75" customHeight="1">
      <c r="B3087" s="39"/>
      <c r="C3087" s="20"/>
      <c r="D3087" s="20"/>
      <c r="E3087" s="39"/>
      <c r="F3087" s="20"/>
      <c r="G3087" s="20"/>
      <c r="H3087" s="20"/>
      <c r="I3087" s="39"/>
      <c r="J3087" s="20"/>
      <c r="K3087" s="20"/>
      <c r="L3087" s="20"/>
      <c r="M3087" s="20"/>
      <c r="N3087" s="39"/>
      <c r="O3087" s="20" t="s">
        <v>492</v>
      </c>
      <c r="P3087" s="20" t="s">
        <v>595</v>
      </c>
      <c r="Q3087" s="20" t="s">
        <v>1118</v>
      </c>
      <c r="R3087" s="20" t="s">
        <v>3564</v>
      </c>
      <c r="S3087" s="20">
        <v>40413817</v>
      </c>
      <c r="T3087" s="39"/>
      <c r="U3087" s="20"/>
      <c r="V3087" s="20"/>
      <c r="W3087" s="39"/>
      <c r="X3087" s="20"/>
      <c r="Y3087" s="20"/>
      <c r="Z3087" s="20"/>
      <c r="AA3087" s="39"/>
    </row>
    <row r="3088" spans="2:27" ht="15.75" customHeight="1">
      <c r="B3088" s="39"/>
      <c r="C3088" s="20"/>
      <c r="D3088" s="20"/>
      <c r="E3088" s="39"/>
      <c r="F3088" s="20"/>
      <c r="G3088" s="20"/>
      <c r="H3088" s="20"/>
      <c r="I3088" s="39"/>
      <c r="J3088" s="20"/>
      <c r="K3088" s="20"/>
      <c r="L3088" s="20"/>
      <c r="M3088" s="20"/>
      <c r="N3088" s="39"/>
      <c r="O3088" s="20" t="s">
        <v>492</v>
      </c>
      <c r="P3088" s="20" t="s">
        <v>595</v>
      </c>
      <c r="Q3088" s="20" t="s">
        <v>1118</v>
      </c>
      <c r="R3088" s="20" t="s">
        <v>3565</v>
      </c>
      <c r="S3088" s="20">
        <v>40413819</v>
      </c>
      <c r="T3088" s="39"/>
      <c r="U3088" s="20"/>
      <c r="V3088" s="20"/>
      <c r="W3088" s="39"/>
      <c r="X3088" s="20"/>
      <c r="Y3088" s="20"/>
      <c r="Z3088" s="20"/>
      <c r="AA3088" s="39"/>
    </row>
    <row r="3089" spans="2:27" ht="15.75" customHeight="1">
      <c r="B3089" s="39"/>
      <c r="C3089" s="20"/>
      <c r="D3089" s="20"/>
      <c r="E3089" s="39"/>
      <c r="F3089" s="20"/>
      <c r="G3089" s="20"/>
      <c r="H3089" s="20"/>
      <c r="I3089" s="39"/>
      <c r="J3089" s="20"/>
      <c r="K3089" s="20"/>
      <c r="L3089" s="20"/>
      <c r="M3089" s="20"/>
      <c r="N3089" s="39"/>
      <c r="O3089" s="20" t="s">
        <v>492</v>
      </c>
      <c r="P3089" s="20" t="s">
        <v>595</v>
      </c>
      <c r="Q3089" s="20" t="s">
        <v>1118</v>
      </c>
      <c r="R3089" s="20" t="s">
        <v>1118</v>
      </c>
      <c r="S3089" s="20">
        <v>40413828</v>
      </c>
      <c r="T3089" s="39"/>
      <c r="U3089" s="20"/>
      <c r="V3089" s="20"/>
      <c r="W3089" s="39"/>
      <c r="X3089" s="20"/>
      <c r="Y3089" s="20"/>
      <c r="Z3089" s="20"/>
      <c r="AA3089" s="39"/>
    </row>
    <row r="3090" spans="2:27" ht="15.75" customHeight="1">
      <c r="B3090" s="39"/>
      <c r="C3090" s="20"/>
      <c r="D3090" s="20"/>
      <c r="E3090" s="39"/>
      <c r="F3090" s="20"/>
      <c r="G3090" s="20"/>
      <c r="H3090" s="20"/>
      <c r="I3090" s="39"/>
      <c r="J3090" s="20"/>
      <c r="K3090" s="20"/>
      <c r="L3090" s="20"/>
      <c r="M3090" s="20"/>
      <c r="N3090" s="39"/>
      <c r="O3090" s="20" t="s">
        <v>492</v>
      </c>
      <c r="P3090" s="20" t="s">
        <v>595</v>
      </c>
      <c r="Q3090" s="20" t="s">
        <v>1118</v>
      </c>
      <c r="R3090" s="20" t="s">
        <v>3566</v>
      </c>
      <c r="S3090" s="20">
        <v>40413899</v>
      </c>
      <c r="T3090" s="39"/>
      <c r="U3090" s="20"/>
      <c r="V3090" s="20"/>
      <c r="W3090" s="39"/>
      <c r="X3090" s="20"/>
      <c r="Y3090" s="20"/>
      <c r="Z3090" s="20"/>
      <c r="AA3090" s="39"/>
    </row>
    <row r="3091" spans="2:27" ht="15.75" customHeight="1">
      <c r="B3091" s="39"/>
      <c r="C3091" s="20"/>
      <c r="D3091" s="20"/>
      <c r="E3091" s="39"/>
      <c r="F3091" s="20"/>
      <c r="G3091" s="20"/>
      <c r="H3091" s="20"/>
      <c r="I3091" s="39"/>
      <c r="J3091" s="20"/>
      <c r="K3091" s="20"/>
      <c r="L3091" s="20"/>
      <c r="M3091" s="20"/>
      <c r="N3091" s="39"/>
      <c r="O3091" s="20" t="s">
        <v>492</v>
      </c>
      <c r="P3091" s="20" t="s">
        <v>595</v>
      </c>
      <c r="Q3091" s="20" t="s">
        <v>1118</v>
      </c>
      <c r="R3091" s="20" t="s">
        <v>2028</v>
      </c>
      <c r="S3091" s="20">
        <v>40413838</v>
      </c>
      <c r="T3091" s="39"/>
      <c r="U3091" s="20"/>
      <c r="V3091" s="20"/>
      <c r="W3091" s="39"/>
      <c r="X3091" s="20"/>
      <c r="Y3091" s="20"/>
      <c r="Z3091" s="20"/>
      <c r="AA3091" s="39"/>
    </row>
    <row r="3092" spans="2:27" ht="15.75" customHeight="1">
      <c r="B3092" s="39"/>
      <c r="C3092" s="20"/>
      <c r="D3092" s="20"/>
      <c r="E3092" s="39"/>
      <c r="F3092" s="20"/>
      <c r="G3092" s="20"/>
      <c r="H3092" s="20"/>
      <c r="I3092" s="39"/>
      <c r="J3092" s="20"/>
      <c r="K3092" s="20"/>
      <c r="L3092" s="20"/>
      <c r="M3092" s="20"/>
      <c r="N3092" s="39"/>
      <c r="O3092" s="20" t="s">
        <v>492</v>
      </c>
      <c r="P3092" s="20" t="s">
        <v>595</v>
      </c>
      <c r="Q3092" s="20" t="s">
        <v>1118</v>
      </c>
      <c r="R3092" s="20" t="s">
        <v>3567</v>
      </c>
      <c r="S3092" s="20">
        <v>40413847</v>
      </c>
      <c r="T3092" s="39"/>
      <c r="U3092" s="20"/>
      <c r="V3092" s="20"/>
      <c r="W3092" s="39"/>
      <c r="X3092" s="20"/>
      <c r="Y3092" s="20"/>
      <c r="Z3092" s="20"/>
      <c r="AA3092" s="39"/>
    </row>
    <row r="3093" spans="2:27" ht="15.75" customHeight="1">
      <c r="B3093" s="39"/>
      <c r="C3093" s="20"/>
      <c r="D3093" s="20"/>
      <c r="E3093" s="39"/>
      <c r="F3093" s="20"/>
      <c r="G3093" s="20"/>
      <c r="H3093" s="20"/>
      <c r="I3093" s="39"/>
      <c r="J3093" s="20"/>
      <c r="K3093" s="20"/>
      <c r="L3093" s="20"/>
      <c r="M3093" s="20"/>
      <c r="N3093" s="39"/>
      <c r="O3093" s="20" t="s">
        <v>492</v>
      </c>
      <c r="P3093" s="20" t="s">
        <v>595</v>
      </c>
      <c r="Q3093" s="20" t="s">
        <v>1118</v>
      </c>
      <c r="R3093" s="20" t="s">
        <v>3568</v>
      </c>
      <c r="S3093" s="20">
        <v>40413857</v>
      </c>
      <c r="T3093" s="39"/>
      <c r="U3093" s="20"/>
      <c r="V3093" s="20"/>
      <c r="W3093" s="39"/>
      <c r="X3093" s="20"/>
      <c r="Y3093" s="20"/>
      <c r="Z3093" s="20"/>
      <c r="AA3093" s="39"/>
    </row>
    <row r="3094" spans="2:27" ht="15.75" customHeight="1">
      <c r="B3094" s="39"/>
      <c r="C3094" s="20"/>
      <c r="D3094" s="20"/>
      <c r="E3094" s="39"/>
      <c r="F3094" s="20"/>
      <c r="G3094" s="20"/>
      <c r="H3094" s="20"/>
      <c r="I3094" s="39"/>
      <c r="J3094" s="20"/>
      <c r="K3094" s="20"/>
      <c r="L3094" s="20"/>
      <c r="M3094" s="20"/>
      <c r="N3094" s="39"/>
      <c r="O3094" s="20" t="s">
        <v>492</v>
      </c>
      <c r="P3094" s="20" t="s">
        <v>595</v>
      </c>
      <c r="Q3094" s="20" t="s">
        <v>1118</v>
      </c>
      <c r="R3094" s="20" t="s">
        <v>3569</v>
      </c>
      <c r="S3094" s="20">
        <v>40413866</v>
      </c>
      <c r="T3094" s="39"/>
      <c r="U3094" s="20"/>
      <c r="V3094" s="20"/>
      <c r="W3094" s="39"/>
      <c r="X3094" s="20"/>
      <c r="Y3094" s="20"/>
      <c r="Z3094" s="20"/>
      <c r="AA3094" s="39"/>
    </row>
    <row r="3095" spans="2:27" ht="15.75" customHeight="1">
      <c r="B3095" s="39"/>
      <c r="C3095" s="20"/>
      <c r="D3095" s="20"/>
      <c r="E3095" s="39"/>
      <c r="F3095" s="20"/>
      <c r="G3095" s="20"/>
      <c r="H3095" s="20"/>
      <c r="I3095" s="39"/>
      <c r="J3095" s="20"/>
      <c r="K3095" s="20"/>
      <c r="L3095" s="20"/>
      <c r="M3095" s="20"/>
      <c r="N3095" s="39"/>
      <c r="O3095" s="20" t="s">
        <v>492</v>
      </c>
      <c r="P3095" s="20" t="s">
        <v>595</v>
      </c>
      <c r="Q3095" s="20" t="s">
        <v>1118</v>
      </c>
      <c r="R3095" s="20" t="s">
        <v>3570</v>
      </c>
      <c r="S3095" s="20">
        <v>40413876</v>
      </c>
      <c r="T3095" s="39"/>
      <c r="U3095" s="20"/>
      <c r="V3095" s="20"/>
      <c r="W3095" s="39"/>
      <c r="X3095" s="20"/>
      <c r="Y3095" s="20"/>
      <c r="Z3095" s="20"/>
      <c r="AA3095" s="39"/>
    </row>
    <row r="3096" spans="2:27" ht="15.75" customHeight="1">
      <c r="B3096" s="39"/>
      <c r="C3096" s="20"/>
      <c r="D3096" s="20"/>
      <c r="E3096" s="39"/>
      <c r="F3096" s="20"/>
      <c r="G3096" s="20"/>
      <c r="H3096" s="20"/>
      <c r="I3096" s="39"/>
      <c r="J3096" s="20"/>
      <c r="K3096" s="20"/>
      <c r="L3096" s="20"/>
      <c r="M3096" s="20"/>
      <c r="N3096" s="39"/>
      <c r="O3096" s="20" t="s">
        <v>492</v>
      </c>
      <c r="P3096" s="20" t="s">
        <v>595</v>
      </c>
      <c r="Q3096" s="20" t="s">
        <v>1118</v>
      </c>
      <c r="R3096" s="20" t="s">
        <v>3571</v>
      </c>
      <c r="S3096" s="20">
        <v>40413885</v>
      </c>
      <c r="T3096" s="39"/>
      <c r="U3096" s="20"/>
      <c r="V3096" s="20"/>
      <c r="W3096" s="39"/>
      <c r="X3096" s="20"/>
      <c r="Y3096" s="20"/>
      <c r="Z3096" s="20"/>
      <c r="AA3096" s="39"/>
    </row>
    <row r="3097" spans="2:27" ht="15.75" customHeight="1">
      <c r="B3097" s="39"/>
      <c r="C3097" s="20"/>
      <c r="D3097" s="20"/>
      <c r="E3097" s="39"/>
      <c r="F3097" s="20"/>
      <c r="G3097" s="20"/>
      <c r="H3097" s="20"/>
      <c r="I3097" s="39"/>
      <c r="J3097" s="20"/>
      <c r="K3097" s="20"/>
      <c r="L3097" s="20"/>
      <c r="M3097" s="20"/>
      <c r="N3097" s="39"/>
      <c r="O3097" s="20" t="s">
        <v>492</v>
      </c>
      <c r="P3097" s="20" t="s">
        <v>595</v>
      </c>
      <c r="Q3097" s="20" t="s">
        <v>741</v>
      </c>
      <c r="R3097" s="20" t="s">
        <v>3572</v>
      </c>
      <c r="S3097" s="20">
        <v>40414710</v>
      </c>
      <c r="T3097" s="39"/>
      <c r="U3097" s="20"/>
      <c r="V3097" s="20"/>
      <c r="W3097" s="39"/>
      <c r="X3097" s="20"/>
      <c r="Y3097" s="20"/>
      <c r="Z3097" s="20"/>
      <c r="AA3097" s="39"/>
    </row>
    <row r="3098" spans="2:27" ht="15.75" customHeight="1">
      <c r="B3098" s="39"/>
      <c r="C3098" s="20"/>
      <c r="D3098" s="20"/>
      <c r="E3098" s="39"/>
      <c r="F3098" s="20"/>
      <c r="G3098" s="20"/>
      <c r="H3098" s="20"/>
      <c r="I3098" s="39"/>
      <c r="J3098" s="20"/>
      <c r="K3098" s="20"/>
      <c r="L3098" s="20"/>
      <c r="M3098" s="20"/>
      <c r="N3098" s="39"/>
      <c r="O3098" s="20" t="s">
        <v>492</v>
      </c>
      <c r="P3098" s="20" t="s">
        <v>595</v>
      </c>
      <c r="Q3098" s="20" t="s">
        <v>741</v>
      </c>
      <c r="R3098" s="20" t="s">
        <v>3573</v>
      </c>
      <c r="S3098" s="20">
        <v>40414711</v>
      </c>
      <c r="T3098" s="39"/>
      <c r="U3098" s="20"/>
      <c r="V3098" s="20"/>
      <c r="W3098" s="39"/>
      <c r="X3098" s="20"/>
      <c r="Y3098" s="20"/>
      <c r="Z3098" s="20"/>
      <c r="AA3098" s="39"/>
    </row>
    <row r="3099" spans="2:27" ht="15.75" customHeight="1">
      <c r="B3099" s="39"/>
      <c r="C3099" s="20"/>
      <c r="D3099" s="20"/>
      <c r="E3099" s="39"/>
      <c r="F3099" s="20"/>
      <c r="G3099" s="20"/>
      <c r="H3099" s="20"/>
      <c r="I3099" s="39"/>
      <c r="J3099" s="20"/>
      <c r="K3099" s="20"/>
      <c r="L3099" s="20"/>
      <c r="M3099" s="20"/>
      <c r="N3099" s="39"/>
      <c r="O3099" s="20" t="s">
        <v>492</v>
      </c>
      <c r="P3099" s="20" t="s">
        <v>595</v>
      </c>
      <c r="Q3099" s="20" t="s">
        <v>741</v>
      </c>
      <c r="R3099" s="20" t="s">
        <v>1031</v>
      </c>
      <c r="S3099" s="20">
        <v>40414723</v>
      </c>
      <c r="T3099" s="39"/>
      <c r="U3099" s="20"/>
      <c r="V3099" s="20"/>
      <c r="W3099" s="39"/>
      <c r="X3099" s="20"/>
      <c r="Y3099" s="20"/>
      <c r="Z3099" s="20"/>
      <c r="AA3099" s="39"/>
    </row>
    <row r="3100" spans="2:27" ht="15.75" customHeight="1">
      <c r="B3100" s="39"/>
      <c r="C3100" s="20"/>
      <c r="D3100" s="20"/>
      <c r="E3100" s="39"/>
      <c r="F3100" s="20"/>
      <c r="G3100" s="20"/>
      <c r="H3100" s="20"/>
      <c r="I3100" s="39"/>
      <c r="J3100" s="20"/>
      <c r="K3100" s="20"/>
      <c r="L3100" s="20"/>
      <c r="M3100" s="20"/>
      <c r="N3100" s="39"/>
      <c r="O3100" s="20" t="s">
        <v>492</v>
      </c>
      <c r="P3100" s="20" t="s">
        <v>595</v>
      </c>
      <c r="Q3100" s="20" t="s">
        <v>741</v>
      </c>
      <c r="R3100" s="20" t="s">
        <v>3574</v>
      </c>
      <c r="S3100" s="20">
        <v>40414729</v>
      </c>
      <c r="T3100" s="39"/>
      <c r="U3100" s="20"/>
      <c r="V3100" s="20"/>
      <c r="W3100" s="39"/>
      <c r="X3100" s="20"/>
      <c r="Y3100" s="20"/>
      <c r="Z3100" s="20"/>
      <c r="AA3100" s="39"/>
    </row>
    <row r="3101" spans="2:27" ht="15.75" customHeight="1">
      <c r="B3101" s="39"/>
      <c r="C3101" s="20"/>
      <c r="D3101" s="20"/>
      <c r="E3101" s="39"/>
      <c r="F3101" s="20"/>
      <c r="G3101" s="20"/>
      <c r="H3101" s="20"/>
      <c r="I3101" s="39"/>
      <c r="J3101" s="20"/>
      <c r="K3101" s="20"/>
      <c r="L3101" s="20"/>
      <c r="M3101" s="20"/>
      <c r="N3101" s="39"/>
      <c r="O3101" s="20" t="s">
        <v>492</v>
      </c>
      <c r="P3101" s="20" t="s">
        <v>595</v>
      </c>
      <c r="Q3101" s="20" t="s">
        <v>741</v>
      </c>
      <c r="R3101" s="20" t="s">
        <v>3575</v>
      </c>
      <c r="S3101" s="20">
        <v>40414735</v>
      </c>
      <c r="T3101" s="39"/>
      <c r="U3101" s="20"/>
      <c r="V3101" s="20"/>
      <c r="W3101" s="39"/>
      <c r="X3101" s="20"/>
      <c r="Y3101" s="20"/>
      <c r="Z3101" s="20"/>
      <c r="AA3101" s="39"/>
    </row>
    <row r="3102" spans="2:27" ht="15.75" customHeight="1">
      <c r="B3102" s="39"/>
      <c r="C3102" s="20"/>
      <c r="D3102" s="20"/>
      <c r="E3102" s="39"/>
      <c r="F3102" s="20"/>
      <c r="G3102" s="20"/>
      <c r="H3102" s="20"/>
      <c r="I3102" s="39"/>
      <c r="J3102" s="20"/>
      <c r="K3102" s="20"/>
      <c r="L3102" s="20"/>
      <c r="M3102" s="20"/>
      <c r="N3102" s="39"/>
      <c r="O3102" s="20" t="s">
        <v>492</v>
      </c>
      <c r="P3102" s="20" t="s">
        <v>595</v>
      </c>
      <c r="Q3102" s="20" t="s">
        <v>741</v>
      </c>
      <c r="R3102" s="20" t="s">
        <v>3576</v>
      </c>
      <c r="S3102" s="20">
        <v>40414741</v>
      </c>
      <c r="T3102" s="39"/>
      <c r="U3102" s="20"/>
      <c r="V3102" s="20"/>
      <c r="W3102" s="39"/>
      <c r="X3102" s="20"/>
      <c r="Y3102" s="20"/>
      <c r="Z3102" s="20"/>
      <c r="AA3102" s="39"/>
    </row>
    <row r="3103" spans="2:27" ht="15.75" customHeight="1">
      <c r="B3103" s="39"/>
      <c r="C3103" s="20"/>
      <c r="D3103" s="20"/>
      <c r="E3103" s="39"/>
      <c r="F3103" s="20"/>
      <c r="G3103" s="20"/>
      <c r="H3103" s="20"/>
      <c r="I3103" s="39"/>
      <c r="J3103" s="20"/>
      <c r="K3103" s="20"/>
      <c r="L3103" s="20"/>
      <c r="M3103" s="20"/>
      <c r="N3103" s="39"/>
      <c r="O3103" s="20" t="s">
        <v>492</v>
      </c>
      <c r="P3103" s="20" t="s">
        <v>595</v>
      </c>
      <c r="Q3103" s="20" t="s">
        <v>741</v>
      </c>
      <c r="R3103" s="20" t="s">
        <v>3577</v>
      </c>
      <c r="S3103" s="20">
        <v>40414747</v>
      </c>
      <c r="T3103" s="39"/>
      <c r="U3103" s="20"/>
      <c r="V3103" s="20"/>
      <c r="W3103" s="39"/>
      <c r="X3103" s="20"/>
      <c r="Y3103" s="20"/>
      <c r="Z3103" s="20"/>
      <c r="AA3103" s="39"/>
    </row>
    <row r="3104" spans="2:27" ht="15.75" customHeight="1">
      <c r="B3104" s="39"/>
      <c r="C3104" s="20"/>
      <c r="D3104" s="20"/>
      <c r="E3104" s="39"/>
      <c r="F3104" s="20"/>
      <c r="G3104" s="20"/>
      <c r="H3104" s="20"/>
      <c r="I3104" s="39"/>
      <c r="J3104" s="20"/>
      <c r="K3104" s="20"/>
      <c r="L3104" s="20"/>
      <c r="M3104" s="20"/>
      <c r="N3104" s="39"/>
      <c r="O3104" s="20" t="s">
        <v>492</v>
      </c>
      <c r="P3104" s="20" t="s">
        <v>595</v>
      </c>
      <c r="Q3104" s="20" t="s">
        <v>741</v>
      </c>
      <c r="R3104" s="20" t="s">
        <v>3578</v>
      </c>
      <c r="S3104" s="20">
        <v>40414753</v>
      </c>
      <c r="T3104" s="39"/>
      <c r="U3104" s="20"/>
      <c r="V3104" s="20"/>
      <c r="W3104" s="39"/>
      <c r="X3104" s="20"/>
      <c r="Y3104" s="20"/>
      <c r="Z3104" s="20"/>
      <c r="AA3104" s="39"/>
    </row>
    <row r="3105" spans="2:27" ht="15.75" customHeight="1">
      <c r="B3105" s="39"/>
      <c r="C3105" s="20"/>
      <c r="D3105" s="20"/>
      <c r="E3105" s="39"/>
      <c r="F3105" s="20"/>
      <c r="G3105" s="20"/>
      <c r="H3105" s="20"/>
      <c r="I3105" s="39"/>
      <c r="J3105" s="20"/>
      <c r="K3105" s="20"/>
      <c r="L3105" s="20"/>
      <c r="M3105" s="20"/>
      <c r="N3105" s="39"/>
      <c r="O3105" s="20" t="s">
        <v>492</v>
      </c>
      <c r="P3105" s="20" t="s">
        <v>595</v>
      </c>
      <c r="Q3105" s="20" t="s">
        <v>741</v>
      </c>
      <c r="R3105" s="20" t="s">
        <v>3579</v>
      </c>
      <c r="S3105" s="20">
        <v>40414799</v>
      </c>
      <c r="T3105" s="39"/>
      <c r="U3105" s="20"/>
      <c r="V3105" s="20"/>
      <c r="W3105" s="39"/>
      <c r="X3105" s="20"/>
      <c r="Y3105" s="20"/>
      <c r="Z3105" s="20"/>
      <c r="AA3105" s="39"/>
    </row>
    <row r="3106" spans="2:27" ht="15.75" customHeight="1">
      <c r="B3106" s="39"/>
      <c r="C3106" s="20"/>
      <c r="D3106" s="20"/>
      <c r="E3106" s="39"/>
      <c r="F3106" s="20"/>
      <c r="G3106" s="20"/>
      <c r="H3106" s="20"/>
      <c r="I3106" s="39"/>
      <c r="J3106" s="20"/>
      <c r="K3106" s="20"/>
      <c r="L3106" s="20"/>
      <c r="M3106" s="20"/>
      <c r="N3106" s="39"/>
      <c r="O3106" s="20" t="s">
        <v>492</v>
      </c>
      <c r="P3106" s="20" t="s">
        <v>595</v>
      </c>
      <c r="Q3106" s="20" t="s">
        <v>741</v>
      </c>
      <c r="R3106" s="20" t="s">
        <v>692</v>
      </c>
      <c r="S3106" s="20">
        <v>40414771</v>
      </c>
      <c r="T3106" s="39"/>
      <c r="U3106" s="20"/>
      <c r="V3106" s="20"/>
      <c r="W3106" s="39"/>
      <c r="X3106" s="20"/>
      <c r="Y3106" s="20"/>
      <c r="Z3106" s="20"/>
      <c r="AA3106" s="39"/>
    </row>
    <row r="3107" spans="2:27" ht="15.75" customHeight="1">
      <c r="B3107" s="39"/>
      <c r="C3107" s="20"/>
      <c r="D3107" s="20"/>
      <c r="E3107" s="39"/>
      <c r="F3107" s="20"/>
      <c r="G3107" s="20"/>
      <c r="H3107" s="20"/>
      <c r="I3107" s="39"/>
      <c r="J3107" s="20"/>
      <c r="K3107" s="20"/>
      <c r="L3107" s="20"/>
      <c r="M3107" s="20"/>
      <c r="N3107" s="39"/>
      <c r="O3107" s="20" t="s">
        <v>492</v>
      </c>
      <c r="P3107" s="20" t="s">
        <v>595</v>
      </c>
      <c r="Q3107" s="20" t="s">
        <v>741</v>
      </c>
      <c r="R3107" s="20" t="s">
        <v>2496</v>
      </c>
      <c r="S3107" s="20">
        <v>40414765</v>
      </c>
      <c r="T3107" s="39"/>
      <c r="U3107" s="20"/>
      <c r="V3107" s="20"/>
      <c r="W3107" s="39"/>
      <c r="X3107" s="20"/>
      <c r="Y3107" s="20"/>
      <c r="Z3107" s="20"/>
      <c r="AA3107" s="39"/>
    </row>
    <row r="3108" spans="2:27" ht="15.75" customHeight="1">
      <c r="B3108" s="39"/>
      <c r="C3108" s="20"/>
      <c r="D3108" s="20"/>
      <c r="E3108" s="39"/>
      <c r="F3108" s="20"/>
      <c r="G3108" s="20"/>
      <c r="H3108" s="20"/>
      <c r="I3108" s="39"/>
      <c r="J3108" s="20"/>
      <c r="K3108" s="20"/>
      <c r="L3108" s="20"/>
      <c r="M3108" s="20"/>
      <c r="N3108" s="39"/>
      <c r="O3108" s="20" t="s">
        <v>492</v>
      </c>
      <c r="P3108" s="20" t="s">
        <v>595</v>
      </c>
      <c r="Q3108" s="20" t="s">
        <v>741</v>
      </c>
      <c r="R3108" s="20" t="s">
        <v>3089</v>
      </c>
      <c r="S3108" s="20">
        <v>40414777</v>
      </c>
      <c r="T3108" s="39"/>
      <c r="U3108" s="20"/>
      <c r="V3108" s="20"/>
      <c r="W3108" s="39"/>
      <c r="X3108" s="20"/>
      <c r="Y3108" s="20"/>
      <c r="Z3108" s="20"/>
      <c r="AA3108" s="39"/>
    </row>
    <row r="3109" spans="2:27" ht="15.75" customHeight="1">
      <c r="B3109" s="39"/>
      <c r="C3109" s="20"/>
      <c r="D3109" s="20"/>
      <c r="E3109" s="39"/>
      <c r="F3109" s="20"/>
      <c r="G3109" s="20"/>
      <c r="H3109" s="20"/>
      <c r="I3109" s="39"/>
      <c r="J3109" s="20"/>
      <c r="K3109" s="20"/>
      <c r="L3109" s="20"/>
      <c r="M3109" s="20"/>
      <c r="N3109" s="39"/>
      <c r="O3109" s="20" t="s">
        <v>492</v>
      </c>
      <c r="P3109" s="20" t="s">
        <v>595</v>
      </c>
      <c r="Q3109" s="20" t="s">
        <v>741</v>
      </c>
      <c r="R3109" s="20" t="s">
        <v>3580</v>
      </c>
      <c r="S3109" s="20">
        <v>40414783</v>
      </c>
      <c r="T3109" s="39"/>
      <c r="U3109" s="20"/>
      <c r="V3109" s="20"/>
      <c r="W3109" s="39"/>
      <c r="X3109" s="20"/>
      <c r="Y3109" s="20"/>
      <c r="Z3109" s="20"/>
      <c r="AA3109" s="39"/>
    </row>
    <row r="3110" spans="2:27" ht="15.75" customHeight="1">
      <c r="B3110" s="39"/>
      <c r="C3110" s="20"/>
      <c r="D3110" s="20"/>
      <c r="E3110" s="39"/>
      <c r="F3110" s="20"/>
      <c r="G3110" s="20"/>
      <c r="H3110" s="20"/>
      <c r="I3110" s="39"/>
      <c r="J3110" s="20"/>
      <c r="K3110" s="20"/>
      <c r="L3110" s="20"/>
      <c r="M3110" s="20"/>
      <c r="N3110" s="39"/>
      <c r="O3110" s="20" t="s">
        <v>492</v>
      </c>
      <c r="P3110" s="20" t="s">
        <v>595</v>
      </c>
      <c r="Q3110" s="20" t="s">
        <v>741</v>
      </c>
      <c r="R3110" s="20" t="s">
        <v>2466</v>
      </c>
      <c r="S3110" s="20">
        <v>40414789</v>
      </c>
      <c r="T3110" s="39"/>
      <c r="U3110" s="20"/>
      <c r="V3110" s="20"/>
      <c r="W3110" s="39"/>
      <c r="X3110" s="20"/>
      <c r="Y3110" s="20"/>
      <c r="Z3110" s="20"/>
      <c r="AA3110" s="39"/>
    </row>
    <row r="3111" spans="2:27" ht="15.75" customHeight="1">
      <c r="B3111" s="39"/>
      <c r="C3111" s="20"/>
      <c r="D3111" s="20"/>
      <c r="E3111" s="39"/>
      <c r="F3111" s="20"/>
      <c r="G3111" s="20"/>
      <c r="H3111" s="20"/>
      <c r="I3111" s="39"/>
      <c r="J3111" s="20"/>
      <c r="K3111" s="20"/>
      <c r="L3111" s="20"/>
      <c r="M3111" s="20"/>
      <c r="N3111" s="39"/>
      <c r="O3111" s="20" t="s">
        <v>492</v>
      </c>
      <c r="P3111" s="20" t="s">
        <v>595</v>
      </c>
      <c r="Q3111" s="20" t="s">
        <v>741</v>
      </c>
      <c r="R3111" s="20" t="s">
        <v>2040</v>
      </c>
      <c r="S3111" s="20">
        <v>40414792</v>
      </c>
      <c r="T3111" s="39"/>
      <c r="U3111" s="20"/>
      <c r="V3111" s="20"/>
      <c r="W3111" s="39"/>
      <c r="X3111" s="20"/>
      <c r="Y3111" s="20"/>
      <c r="Z3111" s="20"/>
      <c r="AA3111" s="39"/>
    </row>
    <row r="3112" spans="2:27" ht="15.75" customHeight="1">
      <c r="B3112" s="39"/>
      <c r="C3112" s="20"/>
      <c r="D3112" s="20"/>
      <c r="E3112" s="39"/>
      <c r="F3112" s="20"/>
      <c r="G3112" s="20"/>
      <c r="H3112" s="20"/>
      <c r="I3112" s="39"/>
      <c r="J3112" s="20"/>
      <c r="K3112" s="20"/>
      <c r="L3112" s="20"/>
      <c r="M3112" s="20"/>
      <c r="N3112" s="39"/>
      <c r="O3112" s="20" t="s">
        <v>492</v>
      </c>
      <c r="P3112" s="20" t="s">
        <v>595</v>
      </c>
      <c r="Q3112" s="20" t="s">
        <v>741</v>
      </c>
      <c r="R3112" s="20" t="s">
        <v>3581</v>
      </c>
      <c r="S3112" s="20">
        <v>40414795</v>
      </c>
      <c r="T3112" s="39"/>
      <c r="U3112" s="20"/>
      <c r="V3112" s="20"/>
      <c r="W3112" s="39"/>
      <c r="X3112" s="20"/>
      <c r="Y3112" s="20"/>
      <c r="Z3112" s="20"/>
      <c r="AA3112" s="39"/>
    </row>
    <row r="3113" spans="2:27" ht="15.75" customHeight="1">
      <c r="B3113" s="39"/>
      <c r="C3113" s="20"/>
      <c r="D3113" s="20"/>
      <c r="E3113" s="39"/>
      <c r="F3113" s="20"/>
      <c r="G3113" s="20"/>
      <c r="H3113" s="20"/>
      <c r="I3113" s="39"/>
      <c r="J3113" s="20"/>
      <c r="K3113" s="20"/>
      <c r="L3113" s="20"/>
      <c r="M3113" s="20"/>
      <c r="N3113" s="39"/>
      <c r="O3113" s="20" t="s">
        <v>492</v>
      </c>
      <c r="P3113" s="20" t="s">
        <v>595</v>
      </c>
      <c r="Q3113" s="20" t="s">
        <v>1203</v>
      </c>
      <c r="R3113" s="20" t="s">
        <v>3582</v>
      </c>
      <c r="S3113" s="20">
        <v>40416110</v>
      </c>
      <c r="T3113" s="39"/>
      <c r="U3113" s="20"/>
      <c r="V3113" s="20"/>
      <c r="W3113" s="39"/>
      <c r="X3113" s="20"/>
      <c r="Y3113" s="20"/>
      <c r="Z3113" s="20"/>
      <c r="AA3113" s="39"/>
    </row>
    <row r="3114" spans="2:27" ht="15.75" customHeight="1">
      <c r="B3114" s="39"/>
      <c r="C3114" s="20"/>
      <c r="D3114" s="20"/>
      <c r="E3114" s="39"/>
      <c r="F3114" s="20"/>
      <c r="G3114" s="20"/>
      <c r="H3114" s="20"/>
      <c r="I3114" s="39"/>
      <c r="J3114" s="20"/>
      <c r="K3114" s="20"/>
      <c r="L3114" s="20"/>
      <c r="M3114" s="20"/>
      <c r="N3114" s="39"/>
      <c r="O3114" s="20" t="s">
        <v>492</v>
      </c>
      <c r="P3114" s="20" t="s">
        <v>595</v>
      </c>
      <c r="Q3114" s="20" t="s">
        <v>1203</v>
      </c>
      <c r="R3114" s="20" t="s">
        <v>3583</v>
      </c>
      <c r="S3114" s="20">
        <v>40416111</v>
      </c>
      <c r="T3114" s="39"/>
      <c r="U3114" s="20"/>
      <c r="V3114" s="20"/>
      <c r="W3114" s="39"/>
      <c r="X3114" s="20"/>
      <c r="Y3114" s="20"/>
      <c r="Z3114" s="20"/>
      <c r="AA3114" s="39"/>
    </row>
    <row r="3115" spans="2:27" ht="15.75" customHeight="1">
      <c r="B3115" s="39"/>
      <c r="C3115" s="20"/>
      <c r="D3115" s="20"/>
      <c r="E3115" s="39"/>
      <c r="F3115" s="20"/>
      <c r="G3115" s="20"/>
      <c r="H3115" s="20"/>
      <c r="I3115" s="39"/>
      <c r="J3115" s="20"/>
      <c r="K3115" s="20"/>
      <c r="L3115" s="20"/>
      <c r="M3115" s="20"/>
      <c r="N3115" s="39"/>
      <c r="O3115" s="20" t="s">
        <v>492</v>
      </c>
      <c r="P3115" s="20" t="s">
        <v>595</v>
      </c>
      <c r="Q3115" s="20" t="s">
        <v>1203</v>
      </c>
      <c r="R3115" s="20" t="s">
        <v>3584</v>
      </c>
      <c r="S3115" s="20">
        <v>40416116</v>
      </c>
      <c r="T3115" s="39"/>
      <c r="U3115" s="20"/>
      <c r="V3115" s="20"/>
      <c r="W3115" s="39"/>
      <c r="X3115" s="20"/>
      <c r="Y3115" s="20"/>
      <c r="Z3115" s="20"/>
      <c r="AA3115" s="39"/>
    </row>
    <row r="3116" spans="2:27" ht="15.75" customHeight="1">
      <c r="B3116" s="39"/>
      <c r="C3116" s="20"/>
      <c r="D3116" s="20"/>
      <c r="E3116" s="39"/>
      <c r="F3116" s="20"/>
      <c r="G3116" s="20"/>
      <c r="H3116" s="20"/>
      <c r="I3116" s="39"/>
      <c r="J3116" s="20"/>
      <c r="K3116" s="20"/>
      <c r="L3116" s="20"/>
      <c r="M3116" s="20"/>
      <c r="N3116" s="39"/>
      <c r="O3116" s="20" t="s">
        <v>492</v>
      </c>
      <c r="P3116" s="20" t="s">
        <v>595</v>
      </c>
      <c r="Q3116" s="20" t="s">
        <v>1203</v>
      </c>
      <c r="R3116" s="20" t="s">
        <v>3585</v>
      </c>
      <c r="S3116" s="20">
        <v>40416122</v>
      </c>
      <c r="T3116" s="39"/>
      <c r="U3116" s="20"/>
      <c r="V3116" s="20"/>
      <c r="W3116" s="39"/>
      <c r="X3116" s="20"/>
      <c r="Y3116" s="20"/>
      <c r="Z3116" s="20"/>
      <c r="AA3116" s="39"/>
    </row>
    <row r="3117" spans="2:27" ht="15.75" customHeight="1">
      <c r="B3117" s="39"/>
      <c r="C3117" s="20"/>
      <c r="D3117" s="20"/>
      <c r="E3117" s="39"/>
      <c r="F3117" s="20"/>
      <c r="G3117" s="20"/>
      <c r="H3117" s="20"/>
      <c r="I3117" s="39"/>
      <c r="J3117" s="20"/>
      <c r="K3117" s="20"/>
      <c r="L3117" s="20"/>
      <c r="M3117" s="20"/>
      <c r="N3117" s="39"/>
      <c r="O3117" s="20" t="s">
        <v>492</v>
      </c>
      <c r="P3117" s="20" t="s">
        <v>595</v>
      </c>
      <c r="Q3117" s="20" t="s">
        <v>1203</v>
      </c>
      <c r="R3117" s="20" t="s">
        <v>3586</v>
      </c>
      <c r="S3117" s="20">
        <v>40416127</v>
      </c>
      <c r="T3117" s="39"/>
      <c r="U3117" s="20"/>
      <c r="V3117" s="20"/>
      <c r="W3117" s="39"/>
      <c r="X3117" s="20"/>
      <c r="Y3117" s="20"/>
      <c r="Z3117" s="20"/>
      <c r="AA3117" s="39"/>
    </row>
    <row r="3118" spans="2:27" ht="15.75" customHeight="1">
      <c r="B3118" s="39"/>
      <c r="C3118" s="20"/>
      <c r="D3118" s="20"/>
      <c r="E3118" s="39"/>
      <c r="F3118" s="20"/>
      <c r="G3118" s="20"/>
      <c r="H3118" s="20"/>
      <c r="I3118" s="39"/>
      <c r="J3118" s="20"/>
      <c r="K3118" s="20"/>
      <c r="L3118" s="20"/>
      <c r="M3118" s="20"/>
      <c r="N3118" s="39"/>
      <c r="O3118" s="20" t="s">
        <v>492</v>
      </c>
      <c r="P3118" s="20" t="s">
        <v>595</v>
      </c>
      <c r="Q3118" s="20" t="s">
        <v>1203</v>
      </c>
      <c r="R3118" s="20" t="s">
        <v>3587</v>
      </c>
      <c r="S3118" s="20">
        <v>40416133</v>
      </c>
      <c r="T3118" s="39"/>
      <c r="U3118" s="20"/>
      <c r="V3118" s="20"/>
      <c r="W3118" s="39"/>
      <c r="X3118" s="20"/>
      <c r="Y3118" s="20"/>
      <c r="Z3118" s="20"/>
      <c r="AA3118" s="39"/>
    </row>
    <row r="3119" spans="2:27" ht="15.75" customHeight="1">
      <c r="B3119" s="39"/>
      <c r="C3119" s="20"/>
      <c r="D3119" s="20"/>
      <c r="E3119" s="39"/>
      <c r="F3119" s="20"/>
      <c r="G3119" s="20"/>
      <c r="H3119" s="20"/>
      <c r="I3119" s="39"/>
      <c r="J3119" s="20"/>
      <c r="K3119" s="20"/>
      <c r="L3119" s="20"/>
      <c r="M3119" s="20"/>
      <c r="N3119" s="39"/>
      <c r="O3119" s="20" t="s">
        <v>492</v>
      </c>
      <c r="P3119" s="20" t="s">
        <v>595</v>
      </c>
      <c r="Q3119" s="20" t="s">
        <v>1203</v>
      </c>
      <c r="R3119" s="20" t="s">
        <v>3588</v>
      </c>
      <c r="S3119" s="20">
        <v>40416139</v>
      </c>
      <c r="T3119" s="39"/>
      <c r="U3119" s="20"/>
      <c r="V3119" s="20"/>
      <c r="W3119" s="39"/>
      <c r="X3119" s="20"/>
      <c r="Y3119" s="20"/>
      <c r="Z3119" s="20"/>
      <c r="AA3119" s="39"/>
    </row>
    <row r="3120" spans="2:27" ht="15.75" customHeight="1">
      <c r="B3120" s="39"/>
      <c r="C3120" s="20"/>
      <c r="D3120" s="20"/>
      <c r="E3120" s="39"/>
      <c r="F3120" s="20"/>
      <c r="G3120" s="20"/>
      <c r="H3120" s="20"/>
      <c r="I3120" s="39"/>
      <c r="J3120" s="20"/>
      <c r="K3120" s="20"/>
      <c r="L3120" s="20"/>
      <c r="M3120" s="20"/>
      <c r="N3120" s="39"/>
      <c r="O3120" s="20" t="s">
        <v>492</v>
      </c>
      <c r="P3120" s="20" t="s">
        <v>595</v>
      </c>
      <c r="Q3120" s="20" t="s">
        <v>1203</v>
      </c>
      <c r="R3120" s="20" t="s">
        <v>3589</v>
      </c>
      <c r="S3120" s="20">
        <v>40416144</v>
      </c>
      <c r="T3120" s="39"/>
      <c r="U3120" s="20"/>
      <c r="V3120" s="20"/>
      <c r="W3120" s="39"/>
      <c r="X3120" s="20"/>
      <c r="Y3120" s="20"/>
      <c r="Z3120" s="20"/>
      <c r="AA3120" s="39"/>
    </row>
    <row r="3121" spans="2:27" ht="15.75" customHeight="1">
      <c r="B3121" s="39"/>
      <c r="C3121" s="20"/>
      <c r="D3121" s="20"/>
      <c r="E3121" s="39"/>
      <c r="F3121" s="20"/>
      <c r="G3121" s="20"/>
      <c r="H3121" s="20"/>
      <c r="I3121" s="39"/>
      <c r="J3121" s="20"/>
      <c r="K3121" s="20"/>
      <c r="L3121" s="20"/>
      <c r="M3121" s="20"/>
      <c r="N3121" s="39"/>
      <c r="O3121" s="20" t="s">
        <v>492</v>
      </c>
      <c r="P3121" s="20" t="s">
        <v>595</v>
      </c>
      <c r="Q3121" s="20" t="s">
        <v>1203</v>
      </c>
      <c r="R3121" s="20" t="s">
        <v>3447</v>
      </c>
      <c r="S3121" s="20">
        <v>40416150</v>
      </c>
      <c r="T3121" s="39"/>
      <c r="U3121" s="20"/>
      <c r="V3121" s="20"/>
      <c r="W3121" s="39"/>
      <c r="X3121" s="20"/>
      <c r="Y3121" s="20"/>
      <c r="Z3121" s="20"/>
      <c r="AA3121" s="39"/>
    </row>
    <row r="3122" spans="2:27" ht="15.75" customHeight="1">
      <c r="B3122" s="39"/>
      <c r="C3122" s="20"/>
      <c r="D3122" s="20"/>
      <c r="E3122" s="39"/>
      <c r="F3122" s="20"/>
      <c r="G3122" s="20"/>
      <c r="H3122" s="20"/>
      <c r="I3122" s="39"/>
      <c r="J3122" s="20"/>
      <c r="K3122" s="20"/>
      <c r="L3122" s="20"/>
      <c r="M3122" s="20"/>
      <c r="N3122" s="39"/>
      <c r="O3122" s="20" t="s">
        <v>492</v>
      </c>
      <c r="P3122" s="20" t="s">
        <v>595</v>
      </c>
      <c r="Q3122" s="20" t="s">
        <v>1203</v>
      </c>
      <c r="R3122" s="20" t="s">
        <v>3590</v>
      </c>
      <c r="S3122" s="20">
        <v>40416155</v>
      </c>
      <c r="T3122" s="39"/>
      <c r="U3122" s="20"/>
      <c r="V3122" s="20"/>
      <c r="W3122" s="39"/>
      <c r="X3122" s="20"/>
      <c r="Y3122" s="20"/>
      <c r="Z3122" s="20"/>
      <c r="AA3122" s="39"/>
    </row>
    <row r="3123" spans="2:27" ht="15.75" customHeight="1">
      <c r="B3123" s="39"/>
      <c r="C3123" s="20"/>
      <c r="D3123" s="20"/>
      <c r="E3123" s="39"/>
      <c r="F3123" s="20"/>
      <c r="G3123" s="20"/>
      <c r="H3123" s="20"/>
      <c r="I3123" s="39"/>
      <c r="J3123" s="20"/>
      <c r="K3123" s="20"/>
      <c r="L3123" s="20"/>
      <c r="M3123" s="20"/>
      <c r="N3123" s="39"/>
      <c r="O3123" s="20" t="s">
        <v>492</v>
      </c>
      <c r="P3123" s="20" t="s">
        <v>595</v>
      </c>
      <c r="Q3123" s="20" t="s">
        <v>1203</v>
      </c>
      <c r="R3123" s="20" t="s">
        <v>3591</v>
      </c>
      <c r="S3123" s="20">
        <v>40416161</v>
      </c>
      <c r="T3123" s="39"/>
      <c r="U3123" s="20"/>
      <c r="V3123" s="20"/>
      <c r="W3123" s="39"/>
      <c r="X3123" s="20"/>
      <c r="Y3123" s="20"/>
      <c r="Z3123" s="20"/>
      <c r="AA3123" s="39"/>
    </row>
    <row r="3124" spans="2:27" ht="15.75" customHeight="1">
      <c r="B3124" s="39"/>
      <c r="C3124" s="20"/>
      <c r="D3124" s="20"/>
      <c r="E3124" s="39"/>
      <c r="F3124" s="20"/>
      <c r="G3124" s="20"/>
      <c r="H3124" s="20"/>
      <c r="I3124" s="39"/>
      <c r="J3124" s="20"/>
      <c r="K3124" s="20"/>
      <c r="L3124" s="20"/>
      <c r="M3124" s="20"/>
      <c r="N3124" s="39"/>
      <c r="O3124" s="20" t="s">
        <v>492</v>
      </c>
      <c r="P3124" s="20" t="s">
        <v>595</v>
      </c>
      <c r="Q3124" s="20" t="s">
        <v>1203</v>
      </c>
      <c r="R3124" s="20" t="s">
        <v>1203</v>
      </c>
      <c r="S3124" s="20">
        <v>40416167</v>
      </c>
      <c r="T3124" s="39"/>
      <c r="U3124" s="20"/>
      <c r="V3124" s="20"/>
      <c r="W3124" s="39"/>
      <c r="X3124" s="20"/>
      <c r="Y3124" s="20"/>
      <c r="Z3124" s="20"/>
      <c r="AA3124" s="39"/>
    </row>
    <row r="3125" spans="2:27" ht="15.75" customHeight="1">
      <c r="B3125" s="39"/>
      <c r="C3125" s="20"/>
      <c r="D3125" s="20"/>
      <c r="E3125" s="39"/>
      <c r="F3125" s="20"/>
      <c r="G3125" s="20"/>
      <c r="H3125" s="20"/>
      <c r="I3125" s="39"/>
      <c r="J3125" s="20"/>
      <c r="K3125" s="20"/>
      <c r="L3125" s="20"/>
      <c r="M3125" s="20"/>
      <c r="N3125" s="39"/>
      <c r="O3125" s="20" t="s">
        <v>492</v>
      </c>
      <c r="P3125" s="20" t="s">
        <v>595</v>
      </c>
      <c r="Q3125" s="20" t="s">
        <v>1203</v>
      </c>
      <c r="R3125" s="20" t="s">
        <v>3592</v>
      </c>
      <c r="S3125" s="20">
        <v>40416199</v>
      </c>
      <c r="T3125" s="39"/>
      <c r="U3125" s="20"/>
      <c r="V3125" s="20"/>
      <c r="W3125" s="39"/>
      <c r="X3125" s="20"/>
      <c r="Y3125" s="20"/>
      <c r="Z3125" s="20"/>
      <c r="AA3125" s="39"/>
    </row>
    <row r="3126" spans="2:27" ht="15.75" customHeight="1">
      <c r="B3126" s="39"/>
      <c r="C3126" s="20"/>
      <c r="D3126" s="20"/>
      <c r="E3126" s="39"/>
      <c r="F3126" s="20"/>
      <c r="G3126" s="20"/>
      <c r="H3126" s="20"/>
      <c r="I3126" s="39"/>
      <c r="J3126" s="20"/>
      <c r="K3126" s="20"/>
      <c r="L3126" s="20"/>
      <c r="M3126" s="20"/>
      <c r="N3126" s="39"/>
      <c r="O3126" s="20" t="s">
        <v>492</v>
      </c>
      <c r="P3126" s="20" t="s">
        <v>595</v>
      </c>
      <c r="Q3126" s="20" t="s">
        <v>1203</v>
      </c>
      <c r="R3126" s="20" t="s">
        <v>3593</v>
      </c>
      <c r="S3126" s="20">
        <v>40416172</v>
      </c>
      <c r="T3126" s="39"/>
      <c r="U3126" s="20"/>
      <c r="V3126" s="20"/>
      <c r="W3126" s="39"/>
      <c r="X3126" s="20"/>
      <c r="Y3126" s="20"/>
      <c r="Z3126" s="20"/>
      <c r="AA3126" s="39"/>
    </row>
    <row r="3127" spans="2:27" ht="15.75" customHeight="1">
      <c r="B3127" s="39"/>
      <c r="C3127" s="20"/>
      <c r="D3127" s="20"/>
      <c r="E3127" s="39"/>
      <c r="F3127" s="20"/>
      <c r="G3127" s="20"/>
      <c r="H3127" s="20"/>
      <c r="I3127" s="39"/>
      <c r="J3127" s="20"/>
      <c r="K3127" s="20"/>
      <c r="L3127" s="20"/>
      <c r="M3127" s="20"/>
      <c r="N3127" s="39"/>
      <c r="O3127" s="20" t="s">
        <v>492</v>
      </c>
      <c r="P3127" s="20" t="s">
        <v>595</v>
      </c>
      <c r="Q3127" s="20" t="s">
        <v>1203</v>
      </c>
      <c r="R3127" s="20" t="s">
        <v>3594</v>
      </c>
      <c r="S3127" s="20">
        <v>40416178</v>
      </c>
      <c r="T3127" s="39"/>
      <c r="U3127" s="20"/>
      <c r="V3127" s="20"/>
      <c r="W3127" s="39"/>
      <c r="X3127" s="20"/>
      <c r="Y3127" s="20"/>
      <c r="Z3127" s="20"/>
      <c r="AA3127" s="39"/>
    </row>
    <row r="3128" spans="2:27" ht="15.75" customHeight="1">
      <c r="B3128" s="39"/>
      <c r="C3128" s="20"/>
      <c r="D3128" s="20"/>
      <c r="E3128" s="39"/>
      <c r="F3128" s="20"/>
      <c r="G3128" s="20"/>
      <c r="H3128" s="20"/>
      <c r="I3128" s="39"/>
      <c r="J3128" s="20"/>
      <c r="K3128" s="20"/>
      <c r="L3128" s="20"/>
      <c r="M3128" s="20"/>
      <c r="N3128" s="39"/>
      <c r="O3128" s="20" t="s">
        <v>492</v>
      </c>
      <c r="P3128" s="20" t="s">
        <v>595</v>
      </c>
      <c r="Q3128" s="20" t="s">
        <v>1203</v>
      </c>
      <c r="R3128" s="20" t="s">
        <v>3595</v>
      </c>
      <c r="S3128" s="20">
        <v>40416183</v>
      </c>
      <c r="T3128" s="39"/>
      <c r="U3128" s="20"/>
      <c r="V3128" s="20"/>
      <c r="W3128" s="39"/>
      <c r="X3128" s="20"/>
      <c r="Y3128" s="20"/>
      <c r="Z3128" s="20"/>
      <c r="AA3128" s="39"/>
    </row>
    <row r="3129" spans="2:27" ht="15.75" customHeight="1">
      <c r="B3129" s="39"/>
      <c r="C3129" s="20"/>
      <c r="D3129" s="20"/>
      <c r="E3129" s="39"/>
      <c r="F3129" s="20"/>
      <c r="G3129" s="20"/>
      <c r="H3129" s="20"/>
      <c r="I3129" s="39"/>
      <c r="J3129" s="20"/>
      <c r="K3129" s="20"/>
      <c r="L3129" s="20"/>
      <c r="M3129" s="20"/>
      <c r="N3129" s="39"/>
      <c r="O3129" s="20" t="s">
        <v>492</v>
      </c>
      <c r="P3129" s="20" t="s">
        <v>595</v>
      </c>
      <c r="Q3129" s="20" t="s">
        <v>1203</v>
      </c>
      <c r="R3129" s="20" t="s">
        <v>3596</v>
      </c>
      <c r="S3129" s="20">
        <v>40416189</v>
      </c>
      <c r="T3129" s="39"/>
      <c r="U3129" s="20"/>
      <c r="V3129" s="20"/>
      <c r="W3129" s="39"/>
      <c r="X3129" s="20"/>
      <c r="Y3129" s="20"/>
      <c r="Z3129" s="20"/>
      <c r="AA3129" s="39"/>
    </row>
    <row r="3130" spans="2:27" ht="15.75" customHeight="1">
      <c r="B3130" s="39"/>
      <c r="C3130" s="20"/>
      <c r="D3130" s="20"/>
      <c r="E3130" s="39"/>
      <c r="F3130" s="20"/>
      <c r="G3130" s="20"/>
      <c r="H3130" s="20"/>
      <c r="I3130" s="39"/>
      <c r="J3130" s="20"/>
      <c r="K3130" s="20"/>
      <c r="L3130" s="20"/>
      <c r="M3130" s="20"/>
      <c r="N3130" s="39"/>
      <c r="O3130" s="20" t="s">
        <v>492</v>
      </c>
      <c r="P3130" s="20" t="s">
        <v>595</v>
      </c>
      <c r="Q3130" s="20" t="s">
        <v>1203</v>
      </c>
      <c r="R3130" s="20" t="s">
        <v>3597</v>
      </c>
      <c r="S3130" s="20">
        <v>40416194</v>
      </c>
      <c r="T3130" s="39"/>
      <c r="U3130" s="20"/>
      <c r="V3130" s="20"/>
      <c r="W3130" s="39"/>
      <c r="X3130" s="20"/>
      <c r="Y3130" s="20"/>
      <c r="Z3130" s="20"/>
      <c r="AA3130" s="39"/>
    </row>
    <row r="3131" spans="2:27" ht="15.75" customHeight="1">
      <c r="B3131" s="39"/>
      <c r="C3131" s="20"/>
      <c r="D3131" s="20"/>
      <c r="E3131" s="39"/>
      <c r="F3131" s="20"/>
      <c r="G3131" s="20"/>
      <c r="H3131" s="20"/>
      <c r="I3131" s="39"/>
      <c r="J3131" s="20"/>
      <c r="K3131" s="20"/>
      <c r="L3131" s="20"/>
      <c r="M3131" s="20"/>
      <c r="N3131" s="39"/>
      <c r="O3131" s="20" t="s">
        <v>492</v>
      </c>
      <c r="P3131" s="20" t="s">
        <v>595</v>
      </c>
      <c r="Q3131" s="20" t="s">
        <v>1205</v>
      </c>
      <c r="R3131" s="20" t="s">
        <v>3598</v>
      </c>
      <c r="S3131" s="20">
        <v>40419013</v>
      </c>
      <c r="T3131" s="39"/>
      <c r="U3131" s="20"/>
      <c r="V3131" s="20"/>
      <c r="W3131" s="39"/>
      <c r="X3131" s="20"/>
      <c r="Y3131" s="20"/>
      <c r="Z3131" s="20"/>
      <c r="AA3131" s="39"/>
    </row>
    <row r="3132" spans="2:27" ht="15.75" customHeight="1">
      <c r="B3132" s="39"/>
      <c r="C3132" s="20"/>
      <c r="D3132" s="20"/>
      <c r="E3132" s="39"/>
      <c r="F3132" s="20"/>
      <c r="G3132" s="20"/>
      <c r="H3132" s="20"/>
      <c r="I3132" s="39"/>
      <c r="J3132" s="20"/>
      <c r="K3132" s="20"/>
      <c r="L3132" s="20"/>
      <c r="M3132" s="20"/>
      <c r="N3132" s="39"/>
      <c r="O3132" s="20" t="s">
        <v>492</v>
      </c>
      <c r="P3132" s="20" t="s">
        <v>595</v>
      </c>
      <c r="Q3132" s="20" t="s">
        <v>1205</v>
      </c>
      <c r="R3132" s="20" t="s">
        <v>2763</v>
      </c>
      <c r="S3132" s="20">
        <v>40419017</v>
      </c>
      <c r="T3132" s="39"/>
      <c r="U3132" s="20"/>
      <c r="V3132" s="20"/>
      <c r="W3132" s="39"/>
      <c r="X3132" s="20"/>
      <c r="Y3132" s="20"/>
      <c r="Z3132" s="20"/>
      <c r="AA3132" s="39"/>
    </row>
    <row r="3133" spans="2:27" ht="15.75" customHeight="1">
      <c r="B3133" s="39"/>
      <c r="C3133" s="20"/>
      <c r="D3133" s="20"/>
      <c r="E3133" s="39"/>
      <c r="F3133" s="20"/>
      <c r="G3133" s="20"/>
      <c r="H3133" s="20"/>
      <c r="I3133" s="39"/>
      <c r="J3133" s="20"/>
      <c r="K3133" s="20"/>
      <c r="L3133" s="20"/>
      <c r="M3133" s="20"/>
      <c r="N3133" s="39"/>
      <c r="O3133" s="20" t="s">
        <v>492</v>
      </c>
      <c r="P3133" s="20" t="s">
        <v>595</v>
      </c>
      <c r="Q3133" s="20" t="s">
        <v>1205</v>
      </c>
      <c r="R3133" s="20" t="s">
        <v>3599</v>
      </c>
      <c r="S3133" s="20">
        <v>40419025</v>
      </c>
      <c r="T3133" s="39"/>
      <c r="U3133" s="20"/>
      <c r="V3133" s="20"/>
      <c r="W3133" s="39"/>
      <c r="X3133" s="20"/>
      <c r="Y3133" s="20"/>
      <c r="Z3133" s="20"/>
      <c r="AA3133" s="39"/>
    </row>
    <row r="3134" spans="2:27" ht="15.75" customHeight="1">
      <c r="B3134" s="39"/>
      <c r="C3134" s="20"/>
      <c r="D3134" s="20"/>
      <c r="E3134" s="39"/>
      <c r="F3134" s="20"/>
      <c r="G3134" s="20"/>
      <c r="H3134" s="20"/>
      <c r="I3134" s="39"/>
      <c r="J3134" s="20"/>
      <c r="K3134" s="20"/>
      <c r="L3134" s="20"/>
      <c r="M3134" s="20"/>
      <c r="N3134" s="39"/>
      <c r="O3134" s="20" t="s">
        <v>492</v>
      </c>
      <c r="P3134" s="20" t="s">
        <v>595</v>
      </c>
      <c r="Q3134" s="20" t="s">
        <v>1205</v>
      </c>
      <c r="R3134" s="20" t="s">
        <v>3600</v>
      </c>
      <c r="S3134" s="20">
        <v>40419099</v>
      </c>
      <c r="T3134" s="39"/>
      <c r="U3134" s="20"/>
      <c r="V3134" s="20"/>
      <c r="W3134" s="39"/>
      <c r="X3134" s="20"/>
      <c r="Y3134" s="20"/>
      <c r="Z3134" s="20"/>
      <c r="AA3134" s="39"/>
    </row>
    <row r="3135" spans="2:27" ht="15.75" customHeight="1">
      <c r="B3135" s="39"/>
      <c r="C3135" s="20"/>
      <c r="D3135" s="20"/>
      <c r="E3135" s="39"/>
      <c r="F3135" s="20"/>
      <c r="G3135" s="20"/>
      <c r="H3135" s="20"/>
      <c r="I3135" s="39"/>
      <c r="J3135" s="20"/>
      <c r="K3135" s="20"/>
      <c r="L3135" s="20"/>
      <c r="M3135" s="20"/>
      <c r="N3135" s="39"/>
      <c r="O3135" s="20" t="s">
        <v>492</v>
      </c>
      <c r="P3135" s="20" t="s">
        <v>595</v>
      </c>
      <c r="Q3135" s="20" t="s">
        <v>1205</v>
      </c>
      <c r="R3135" s="20" t="s">
        <v>3601</v>
      </c>
      <c r="S3135" s="20">
        <v>40419034</v>
      </c>
      <c r="T3135" s="39"/>
      <c r="U3135" s="20"/>
      <c r="V3135" s="20"/>
      <c r="W3135" s="39"/>
      <c r="X3135" s="20"/>
      <c r="Y3135" s="20"/>
      <c r="Z3135" s="20"/>
      <c r="AA3135" s="39"/>
    </row>
    <row r="3136" spans="2:27" ht="15.75" customHeight="1">
      <c r="B3136" s="39"/>
      <c r="C3136" s="20"/>
      <c r="D3136" s="20"/>
      <c r="E3136" s="39"/>
      <c r="F3136" s="20"/>
      <c r="G3136" s="20"/>
      <c r="H3136" s="20"/>
      <c r="I3136" s="39"/>
      <c r="J3136" s="20"/>
      <c r="K3136" s="20"/>
      <c r="L3136" s="20"/>
      <c r="M3136" s="20"/>
      <c r="N3136" s="39"/>
      <c r="O3136" s="20" t="s">
        <v>492</v>
      </c>
      <c r="P3136" s="20" t="s">
        <v>595</v>
      </c>
      <c r="Q3136" s="20" t="s">
        <v>1205</v>
      </c>
      <c r="R3136" s="20" t="s">
        <v>3602</v>
      </c>
      <c r="S3136" s="20">
        <v>40419043</v>
      </c>
      <c r="T3136" s="39"/>
      <c r="U3136" s="20"/>
      <c r="V3136" s="20"/>
      <c r="W3136" s="39"/>
      <c r="X3136" s="20"/>
      <c r="Y3136" s="20"/>
      <c r="Z3136" s="20"/>
      <c r="AA3136" s="39"/>
    </row>
    <row r="3137" spans="2:27" ht="15.75" customHeight="1">
      <c r="B3137" s="39"/>
      <c r="C3137" s="20"/>
      <c r="D3137" s="20"/>
      <c r="E3137" s="39"/>
      <c r="F3137" s="20"/>
      <c r="G3137" s="20"/>
      <c r="H3137" s="20"/>
      <c r="I3137" s="39"/>
      <c r="J3137" s="20"/>
      <c r="K3137" s="20"/>
      <c r="L3137" s="20"/>
      <c r="M3137" s="20"/>
      <c r="N3137" s="39"/>
      <c r="O3137" s="20" t="s">
        <v>492</v>
      </c>
      <c r="P3137" s="20" t="s">
        <v>595</v>
      </c>
      <c r="Q3137" s="20" t="s">
        <v>1205</v>
      </c>
      <c r="R3137" s="20" t="s">
        <v>3603</v>
      </c>
      <c r="S3137" s="20">
        <v>40419051</v>
      </c>
      <c r="T3137" s="39"/>
      <c r="U3137" s="20"/>
      <c r="V3137" s="20"/>
      <c r="W3137" s="39"/>
      <c r="X3137" s="20"/>
      <c r="Y3137" s="20"/>
      <c r="Z3137" s="20"/>
      <c r="AA3137" s="39"/>
    </row>
    <row r="3138" spans="2:27" ht="15.75" customHeight="1">
      <c r="B3138" s="39"/>
      <c r="C3138" s="20"/>
      <c r="D3138" s="20"/>
      <c r="E3138" s="39"/>
      <c r="F3138" s="20"/>
      <c r="G3138" s="20"/>
      <c r="H3138" s="20"/>
      <c r="I3138" s="39"/>
      <c r="J3138" s="20"/>
      <c r="K3138" s="20"/>
      <c r="L3138" s="20"/>
      <c r="M3138" s="20"/>
      <c r="N3138" s="39"/>
      <c r="O3138" s="20" t="s">
        <v>492</v>
      </c>
      <c r="P3138" s="20" t="s">
        <v>595</v>
      </c>
      <c r="Q3138" s="20" t="s">
        <v>1205</v>
      </c>
      <c r="R3138" s="20" t="s">
        <v>1980</v>
      </c>
      <c r="S3138" s="20">
        <v>40419060</v>
      </c>
      <c r="T3138" s="39"/>
      <c r="U3138" s="20"/>
      <c r="V3138" s="20"/>
      <c r="W3138" s="39"/>
      <c r="X3138" s="20"/>
      <c r="Y3138" s="20"/>
      <c r="Z3138" s="20"/>
      <c r="AA3138" s="39"/>
    </row>
    <row r="3139" spans="2:27" ht="15.75" customHeight="1">
      <c r="B3139" s="39"/>
      <c r="C3139" s="20"/>
      <c r="D3139" s="20"/>
      <c r="E3139" s="39"/>
      <c r="F3139" s="20"/>
      <c r="G3139" s="20"/>
      <c r="H3139" s="20"/>
      <c r="I3139" s="39"/>
      <c r="J3139" s="20"/>
      <c r="K3139" s="20"/>
      <c r="L3139" s="20"/>
      <c r="M3139" s="20"/>
      <c r="N3139" s="39"/>
      <c r="O3139" s="20" t="s">
        <v>492</v>
      </c>
      <c r="P3139" s="20" t="s">
        <v>595</v>
      </c>
      <c r="Q3139" s="20" t="s">
        <v>1205</v>
      </c>
      <c r="R3139" s="20" t="s">
        <v>3604</v>
      </c>
      <c r="S3139" s="20">
        <v>40419069</v>
      </c>
      <c r="T3139" s="39"/>
      <c r="U3139" s="20"/>
      <c r="V3139" s="20"/>
      <c r="W3139" s="39"/>
      <c r="X3139" s="20"/>
      <c r="Y3139" s="20"/>
      <c r="Z3139" s="20"/>
      <c r="AA3139" s="39"/>
    </row>
    <row r="3140" spans="2:27" ht="15.75" customHeight="1">
      <c r="B3140" s="39"/>
      <c r="C3140" s="20"/>
      <c r="D3140" s="20"/>
      <c r="E3140" s="39"/>
      <c r="F3140" s="20"/>
      <c r="G3140" s="20"/>
      <c r="H3140" s="20"/>
      <c r="I3140" s="39"/>
      <c r="J3140" s="20"/>
      <c r="K3140" s="20"/>
      <c r="L3140" s="20"/>
      <c r="M3140" s="20"/>
      <c r="N3140" s="39"/>
      <c r="O3140" s="20" t="s">
        <v>492</v>
      </c>
      <c r="P3140" s="20" t="s">
        <v>595</v>
      </c>
      <c r="Q3140" s="20" t="s">
        <v>1205</v>
      </c>
      <c r="R3140" s="20" t="s">
        <v>3605</v>
      </c>
      <c r="S3140" s="20">
        <v>40419077</v>
      </c>
      <c r="T3140" s="39"/>
      <c r="U3140" s="20"/>
      <c r="V3140" s="20"/>
      <c r="W3140" s="39"/>
      <c r="X3140" s="20"/>
      <c r="Y3140" s="20"/>
      <c r="Z3140" s="20"/>
      <c r="AA3140" s="39"/>
    </row>
    <row r="3141" spans="2:27" ht="15.75" customHeight="1">
      <c r="B3141" s="39"/>
      <c r="C3141" s="20"/>
      <c r="D3141" s="20"/>
      <c r="E3141" s="39"/>
      <c r="F3141" s="20"/>
      <c r="G3141" s="20"/>
      <c r="H3141" s="20"/>
      <c r="I3141" s="39"/>
      <c r="J3141" s="20"/>
      <c r="K3141" s="20"/>
      <c r="L3141" s="20"/>
      <c r="M3141" s="20"/>
      <c r="N3141" s="39"/>
      <c r="O3141" s="20" t="s">
        <v>492</v>
      </c>
      <c r="P3141" s="20" t="s">
        <v>595</v>
      </c>
      <c r="Q3141" s="20" t="s">
        <v>1205</v>
      </c>
      <c r="R3141" s="20" t="s">
        <v>1205</v>
      </c>
      <c r="S3141" s="20">
        <v>40419086</v>
      </c>
      <c r="T3141" s="39"/>
      <c r="U3141" s="20"/>
      <c r="V3141" s="20"/>
      <c r="W3141" s="39"/>
      <c r="X3141" s="20"/>
      <c r="Y3141" s="20"/>
      <c r="Z3141" s="20"/>
      <c r="AA3141" s="39"/>
    </row>
    <row r="3142" spans="2:27" ht="15.75" customHeight="1">
      <c r="B3142" s="39"/>
      <c r="C3142" s="20"/>
      <c r="D3142" s="20"/>
      <c r="E3142" s="39"/>
      <c r="F3142" s="20"/>
      <c r="G3142" s="20"/>
      <c r="H3142" s="20"/>
      <c r="I3142" s="39"/>
      <c r="J3142" s="20"/>
      <c r="K3142" s="20"/>
      <c r="L3142" s="20"/>
      <c r="M3142" s="20"/>
      <c r="N3142" s="39"/>
      <c r="O3142" s="20" t="s">
        <v>492</v>
      </c>
      <c r="P3142" s="20" t="s">
        <v>595</v>
      </c>
      <c r="Q3142" s="20" t="s">
        <v>1205</v>
      </c>
      <c r="R3142" s="20" t="s">
        <v>3606</v>
      </c>
      <c r="S3142" s="20">
        <v>40419094</v>
      </c>
      <c r="T3142" s="39"/>
      <c r="U3142" s="20"/>
      <c r="V3142" s="20"/>
      <c r="W3142" s="39"/>
      <c r="X3142" s="20"/>
      <c r="Y3142" s="20"/>
      <c r="Z3142" s="20"/>
      <c r="AA3142" s="39"/>
    </row>
    <row r="3143" spans="2:27" ht="15.75" customHeight="1">
      <c r="B3143" s="39"/>
      <c r="C3143" s="20"/>
      <c r="D3143" s="20"/>
      <c r="E3143" s="39"/>
      <c r="F3143" s="20"/>
      <c r="G3143" s="20"/>
      <c r="H3143" s="20"/>
      <c r="I3143" s="39"/>
      <c r="J3143" s="20"/>
      <c r="K3143" s="20"/>
      <c r="L3143" s="20"/>
      <c r="M3143" s="20"/>
      <c r="N3143" s="39"/>
      <c r="O3143" s="20" t="s">
        <v>492</v>
      </c>
      <c r="P3143" s="20" t="s">
        <v>599</v>
      </c>
      <c r="Q3143" s="20" t="s">
        <v>1207</v>
      </c>
      <c r="R3143" s="20" t="s">
        <v>3607</v>
      </c>
      <c r="S3143" s="20">
        <v>40441410</v>
      </c>
      <c r="T3143" s="39"/>
      <c r="U3143" s="20"/>
      <c r="V3143" s="20"/>
      <c r="W3143" s="39"/>
      <c r="X3143" s="20"/>
      <c r="Y3143" s="20"/>
      <c r="Z3143" s="20"/>
      <c r="AA3143" s="39"/>
    </row>
    <row r="3144" spans="2:27" ht="15.75" customHeight="1">
      <c r="B3144" s="39"/>
      <c r="C3144" s="20"/>
      <c r="D3144" s="20"/>
      <c r="E3144" s="39"/>
      <c r="F3144" s="20"/>
      <c r="G3144" s="20"/>
      <c r="H3144" s="20"/>
      <c r="I3144" s="39"/>
      <c r="J3144" s="20"/>
      <c r="K3144" s="20"/>
      <c r="L3144" s="20"/>
      <c r="M3144" s="20"/>
      <c r="N3144" s="39"/>
      <c r="O3144" s="20" t="s">
        <v>492</v>
      </c>
      <c r="P3144" s="20" t="s">
        <v>599</v>
      </c>
      <c r="Q3144" s="20" t="s">
        <v>1207</v>
      </c>
      <c r="R3144" s="20" t="s">
        <v>512</v>
      </c>
      <c r="S3144" s="20">
        <v>40441421</v>
      </c>
      <c r="T3144" s="39"/>
      <c r="U3144" s="20"/>
      <c r="V3144" s="20"/>
      <c r="W3144" s="39"/>
      <c r="X3144" s="20"/>
      <c r="Y3144" s="20"/>
      <c r="Z3144" s="20"/>
      <c r="AA3144" s="39"/>
    </row>
    <row r="3145" spans="2:27" ht="15.75" customHeight="1">
      <c r="B3145" s="39"/>
      <c r="C3145" s="20"/>
      <c r="D3145" s="20"/>
      <c r="E3145" s="39"/>
      <c r="F3145" s="20"/>
      <c r="G3145" s="20"/>
      <c r="H3145" s="20"/>
      <c r="I3145" s="39"/>
      <c r="J3145" s="20"/>
      <c r="K3145" s="20"/>
      <c r="L3145" s="20"/>
      <c r="M3145" s="20"/>
      <c r="N3145" s="39"/>
      <c r="O3145" s="20" t="s">
        <v>492</v>
      </c>
      <c r="P3145" s="20" t="s">
        <v>599</v>
      </c>
      <c r="Q3145" s="20" t="s">
        <v>1207</v>
      </c>
      <c r="R3145" s="20" t="s">
        <v>1035</v>
      </c>
      <c r="S3145" s="20">
        <v>40441431</v>
      </c>
      <c r="T3145" s="39"/>
      <c r="U3145" s="20"/>
      <c r="V3145" s="20"/>
      <c r="W3145" s="39"/>
      <c r="X3145" s="20"/>
      <c r="Y3145" s="20"/>
      <c r="Z3145" s="20"/>
      <c r="AA3145" s="39"/>
    </row>
    <row r="3146" spans="2:27" ht="15.75" customHeight="1">
      <c r="B3146" s="39"/>
      <c r="C3146" s="20"/>
      <c r="D3146" s="20"/>
      <c r="E3146" s="39"/>
      <c r="F3146" s="20"/>
      <c r="G3146" s="20"/>
      <c r="H3146" s="20"/>
      <c r="I3146" s="39"/>
      <c r="J3146" s="20"/>
      <c r="K3146" s="20"/>
      <c r="L3146" s="20"/>
      <c r="M3146" s="20"/>
      <c r="N3146" s="39"/>
      <c r="O3146" s="20" t="s">
        <v>492</v>
      </c>
      <c r="P3146" s="20" t="s">
        <v>599</v>
      </c>
      <c r="Q3146" s="20" t="s">
        <v>1207</v>
      </c>
      <c r="R3146" s="20" t="s">
        <v>3608</v>
      </c>
      <c r="S3146" s="20">
        <v>40441499</v>
      </c>
      <c r="T3146" s="39"/>
      <c r="U3146" s="20"/>
      <c r="V3146" s="20"/>
      <c r="W3146" s="39"/>
      <c r="X3146" s="20"/>
      <c r="Y3146" s="20"/>
      <c r="Z3146" s="20"/>
      <c r="AA3146" s="39"/>
    </row>
    <row r="3147" spans="2:27" ht="15.75" customHeight="1">
      <c r="B3147" s="39"/>
      <c r="C3147" s="20"/>
      <c r="D3147" s="20"/>
      <c r="E3147" s="39"/>
      <c r="F3147" s="20"/>
      <c r="G3147" s="20"/>
      <c r="H3147" s="20"/>
      <c r="I3147" s="39"/>
      <c r="J3147" s="20"/>
      <c r="K3147" s="20"/>
      <c r="L3147" s="20"/>
      <c r="M3147" s="20"/>
      <c r="N3147" s="39"/>
      <c r="O3147" s="20" t="s">
        <v>492</v>
      </c>
      <c r="P3147" s="20" t="s">
        <v>599</v>
      </c>
      <c r="Q3147" s="20" t="s">
        <v>1207</v>
      </c>
      <c r="R3147" s="20" t="s">
        <v>3609</v>
      </c>
      <c r="S3147" s="20">
        <v>40441452</v>
      </c>
      <c r="T3147" s="39"/>
      <c r="U3147" s="20"/>
      <c r="V3147" s="20"/>
      <c r="W3147" s="39"/>
      <c r="X3147" s="20"/>
      <c r="Y3147" s="20"/>
      <c r="Z3147" s="20"/>
      <c r="AA3147" s="39"/>
    </row>
    <row r="3148" spans="2:27" ht="15.75" customHeight="1">
      <c r="B3148" s="39"/>
      <c r="C3148" s="20"/>
      <c r="D3148" s="20"/>
      <c r="E3148" s="39"/>
      <c r="F3148" s="20"/>
      <c r="G3148" s="20"/>
      <c r="H3148" s="20"/>
      <c r="I3148" s="39"/>
      <c r="J3148" s="20"/>
      <c r="K3148" s="20"/>
      <c r="L3148" s="20"/>
      <c r="M3148" s="20"/>
      <c r="N3148" s="39"/>
      <c r="O3148" s="20" t="s">
        <v>492</v>
      </c>
      <c r="P3148" s="20" t="s">
        <v>599</v>
      </c>
      <c r="Q3148" s="20" t="s">
        <v>1207</v>
      </c>
      <c r="R3148" s="20" t="s">
        <v>3610</v>
      </c>
      <c r="S3148" s="20">
        <v>40441463</v>
      </c>
      <c r="T3148" s="39"/>
      <c r="U3148" s="20"/>
      <c r="V3148" s="20"/>
      <c r="W3148" s="39"/>
      <c r="X3148" s="20"/>
      <c r="Y3148" s="20"/>
      <c r="Z3148" s="20"/>
      <c r="AA3148" s="39"/>
    </row>
    <row r="3149" spans="2:27" ht="15.75" customHeight="1">
      <c r="B3149" s="39"/>
      <c r="C3149" s="20"/>
      <c r="D3149" s="20"/>
      <c r="E3149" s="39"/>
      <c r="F3149" s="20"/>
      <c r="G3149" s="20"/>
      <c r="H3149" s="20"/>
      <c r="I3149" s="39"/>
      <c r="J3149" s="20"/>
      <c r="K3149" s="20"/>
      <c r="L3149" s="20"/>
      <c r="M3149" s="20"/>
      <c r="N3149" s="39"/>
      <c r="O3149" s="20" t="s">
        <v>492</v>
      </c>
      <c r="P3149" s="20" t="s">
        <v>599</v>
      </c>
      <c r="Q3149" s="20" t="s">
        <v>1207</v>
      </c>
      <c r="R3149" s="20" t="s">
        <v>3611</v>
      </c>
      <c r="S3149" s="20">
        <v>40441442</v>
      </c>
      <c r="T3149" s="39"/>
      <c r="U3149" s="20"/>
      <c r="V3149" s="20"/>
      <c r="W3149" s="39"/>
      <c r="X3149" s="20"/>
      <c r="Y3149" s="20"/>
      <c r="Z3149" s="20"/>
      <c r="AA3149" s="39"/>
    </row>
    <row r="3150" spans="2:27" ht="15.75" customHeight="1">
      <c r="B3150" s="39"/>
      <c r="C3150" s="20"/>
      <c r="D3150" s="20"/>
      <c r="E3150" s="39"/>
      <c r="F3150" s="20"/>
      <c r="G3150" s="20"/>
      <c r="H3150" s="20"/>
      <c r="I3150" s="39"/>
      <c r="J3150" s="20"/>
      <c r="K3150" s="20"/>
      <c r="L3150" s="20"/>
      <c r="M3150" s="20"/>
      <c r="N3150" s="39"/>
      <c r="O3150" s="20" t="s">
        <v>492</v>
      </c>
      <c r="P3150" s="20" t="s">
        <v>599</v>
      </c>
      <c r="Q3150" s="20" t="s">
        <v>1207</v>
      </c>
      <c r="R3150" s="20" t="s">
        <v>2543</v>
      </c>
      <c r="S3150" s="20">
        <v>40441473</v>
      </c>
      <c r="T3150" s="39"/>
      <c r="U3150" s="20"/>
      <c r="V3150" s="20"/>
      <c r="W3150" s="39"/>
      <c r="X3150" s="20"/>
      <c r="Y3150" s="20"/>
      <c r="Z3150" s="20"/>
      <c r="AA3150" s="39"/>
    </row>
    <row r="3151" spans="2:27" ht="15.75" customHeight="1">
      <c r="B3151" s="39"/>
      <c r="C3151" s="20"/>
      <c r="D3151" s="20"/>
      <c r="E3151" s="39"/>
      <c r="F3151" s="20"/>
      <c r="G3151" s="20"/>
      <c r="H3151" s="20"/>
      <c r="I3151" s="39"/>
      <c r="J3151" s="20"/>
      <c r="K3151" s="20"/>
      <c r="L3151" s="20"/>
      <c r="M3151" s="20"/>
      <c r="N3151" s="39"/>
      <c r="O3151" s="20" t="s">
        <v>492</v>
      </c>
      <c r="P3151" s="20" t="s">
        <v>599</v>
      </c>
      <c r="Q3151" s="20" t="s">
        <v>1207</v>
      </c>
      <c r="R3151" s="20" t="s">
        <v>3612</v>
      </c>
      <c r="S3151" s="20">
        <v>40441484</v>
      </c>
      <c r="T3151" s="39"/>
      <c r="U3151" s="20"/>
      <c r="V3151" s="20"/>
      <c r="W3151" s="39"/>
      <c r="X3151" s="20"/>
      <c r="Y3151" s="20"/>
      <c r="Z3151" s="20"/>
      <c r="AA3151" s="39"/>
    </row>
    <row r="3152" spans="2:27" ht="15.75" customHeight="1">
      <c r="B3152" s="39"/>
      <c r="C3152" s="20"/>
      <c r="D3152" s="20"/>
      <c r="E3152" s="39"/>
      <c r="F3152" s="20"/>
      <c r="G3152" s="20"/>
      <c r="H3152" s="20"/>
      <c r="I3152" s="39"/>
      <c r="J3152" s="20"/>
      <c r="K3152" s="20"/>
      <c r="L3152" s="20"/>
      <c r="M3152" s="20"/>
      <c r="N3152" s="39"/>
      <c r="O3152" s="20" t="s">
        <v>492</v>
      </c>
      <c r="P3152" s="20" t="s">
        <v>599</v>
      </c>
      <c r="Q3152" s="20" t="s">
        <v>1208</v>
      </c>
      <c r="R3152" s="20" t="s">
        <v>3613</v>
      </c>
      <c r="S3152" s="20">
        <v>40441911</v>
      </c>
      <c r="T3152" s="39"/>
      <c r="U3152" s="20"/>
      <c r="V3152" s="20"/>
      <c r="W3152" s="39"/>
      <c r="X3152" s="20"/>
      <c r="Y3152" s="20"/>
      <c r="Z3152" s="20"/>
      <c r="AA3152" s="39"/>
    </row>
    <row r="3153" spans="2:27" ht="15.75" customHeight="1">
      <c r="B3153" s="39"/>
      <c r="C3153" s="20"/>
      <c r="D3153" s="20"/>
      <c r="E3153" s="39"/>
      <c r="F3153" s="20"/>
      <c r="G3153" s="20"/>
      <c r="H3153" s="20"/>
      <c r="I3153" s="39"/>
      <c r="J3153" s="20"/>
      <c r="K3153" s="20"/>
      <c r="L3153" s="20"/>
      <c r="M3153" s="20"/>
      <c r="N3153" s="39"/>
      <c r="O3153" s="20" t="s">
        <v>492</v>
      </c>
      <c r="P3153" s="20" t="s">
        <v>599</v>
      </c>
      <c r="Q3153" s="20" t="s">
        <v>1208</v>
      </c>
      <c r="R3153" s="20" t="s">
        <v>3614</v>
      </c>
      <c r="S3153" s="20">
        <v>40441913</v>
      </c>
      <c r="T3153" s="39"/>
      <c r="U3153" s="20"/>
      <c r="V3153" s="20"/>
      <c r="W3153" s="39"/>
      <c r="X3153" s="20"/>
      <c r="Y3153" s="20"/>
      <c r="Z3153" s="20"/>
      <c r="AA3153" s="39"/>
    </row>
    <row r="3154" spans="2:27" ht="15.75" customHeight="1">
      <c r="B3154" s="39"/>
      <c r="C3154" s="20"/>
      <c r="D3154" s="20"/>
      <c r="E3154" s="39"/>
      <c r="F3154" s="20"/>
      <c r="G3154" s="20"/>
      <c r="H3154" s="20"/>
      <c r="I3154" s="39"/>
      <c r="J3154" s="20"/>
      <c r="K3154" s="20"/>
      <c r="L3154" s="20"/>
      <c r="M3154" s="20"/>
      <c r="N3154" s="39"/>
      <c r="O3154" s="20" t="s">
        <v>492</v>
      </c>
      <c r="P3154" s="20" t="s">
        <v>599</v>
      </c>
      <c r="Q3154" s="20" t="s">
        <v>1208</v>
      </c>
      <c r="R3154" s="20" t="s">
        <v>3615</v>
      </c>
      <c r="S3154" s="20">
        <v>40441915</v>
      </c>
      <c r="T3154" s="39"/>
      <c r="U3154" s="20"/>
      <c r="V3154" s="20"/>
      <c r="W3154" s="39"/>
      <c r="X3154" s="20"/>
      <c r="Y3154" s="20"/>
      <c r="Z3154" s="20"/>
      <c r="AA3154" s="39"/>
    </row>
    <row r="3155" spans="2:27" ht="15.75" customHeight="1">
      <c r="B3155" s="39"/>
      <c r="C3155" s="20"/>
      <c r="D3155" s="20"/>
      <c r="E3155" s="39"/>
      <c r="F3155" s="20"/>
      <c r="G3155" s="20"/>
      <c r="H3155" s="20"/>
      <c r="I3155" s="39"/>
      <c r="J3155" s="20"/>
      <c r="K3155" s="20"/>
      <c r="L3155" s="20"/>
      <c r="M3155" s="20"/>
      <c r="N3155" s="39"/>
      <c r="O3155" s="20" t="s">
        <v>492</v>
      </c>
      <c r="P3155" s="20" t="s">
        <v>599</v>
      </c>
      <c r="Q3155" s="20" t="s">
        <v>1208</v>
      </c>
      <c r="R3155" s="20" t="s">
        <v>3616</v>
      </c>
      <c r="S3155" s="20">
        <v>40441921</v>
      </c>
      <c r="T3155" s="39"/>
      <c r="U3155" s="20"/>
      <c r="V3155" s="20"/>
      <c r="W3155" s="39"/>
      <c r="X3155" s="20"/>
      <c r="Y3155" s="20"/>
      <c r="Z3155" s="20"/>
      <c r="AA3155" s="39"/>
    </row>
    <row r="3156" spans="2:27" ht="15.75" customHeight="1">
      <c r="B3156" s="39"/>
      <c r="C3156" s="20"/>
      <c r="D3156" s="20"/>
      <c r="E3156" s="39"/>
      <c r="F3156" s="20"/>
      <c r="G3156" s="20"/>
      <c r="H3156" s="20"/>
      <c r="I3156" s="39"/>
      <c r="J3156" s="20"/>
      <c r="K3156" s="20"/>
      <c r="L3156" s="20"/>
      <c r="M3156" s="20"/>
      <c r="N3156" s="39"/>
      <c r="O3156" s="20" t="s">
        <v>492</v>
      </c>
      <c r="P3156" s="20" t="s">
        <v>599</v>
      </c>
      <c r="Q3156" s="20" t="s">
        <v>1208</v>
      </c>
      <c r="R3156" s="20" t="s">
        <v>3617</v>
      </c>
      <c r="S3156" s="20">
        <v>40441926</v>
      </c>
      <c r="T3156" s="39"/>
      <c r="U3156" s="20"/>
      <c r="V3156" s="20"/>
      <c r="W3156" s="39"/>
      <c r="X3156" s="20"/>
      <c r="Y3156" s="20"/>
      <c r="Z3156" s="20"/>
      <c r="AA3156" s="39"/>
    </row>
    <row r="3157" spans="2:27" ht="15.75" customHeight="1">
      <c r="B3157" s="39"/>
      <c r="C3157" s="20"/>
      <c r="D3157" s="20"/>
      <c r="E3157" s="39"/>
      <c r="F3157" s="20"/>
      <c r="G3157" s="20"/>
      <c r="H3157" s="20"/>
      <c r="I3157" s="39"/>
      <c r="J3157" s="20"/>
      <c r="K3157" s="20"/>
      <c r="L3157" s="20"/>
      <c r="M3157" s="20"/>
      <c r="N3157" s="39"/>
      <c r="O3157" s="20" t="s">
        <v>492</v>
      </c>
      <c r="P3157" s="20" t="s">
        <v>599</v>
      </c>
      <c r="Q3157" s="20" t="s">
        <v>1208</v>
      </c>
      <c r="R3157" s="20" t="s">
        <v>3618</v>
      </c>
      <c r="S3157" s="20">
        <v>40441931</v>
      </c>
      <c r="T3157" s="39"/>
      <c r="U3157" s="20"/>
      <c r="V3157" s="20"/>
      <c r="W3157" s="39"/>
      <c r="X3157" s="20"/>
      <c r="Y3157" s="20"/>
      <c r="Z3157" s="20"/>
      <c r="AA3157" s="39"/>
    </row>
    <row r="3158" spans="2:27" ht="15.75" customHeight="1">
      <c r="B3158" s="39"/>
      <c r="C3158" s="20"/>
      <c r="D3158" s="20"/>
      <c r="E3158" s="39"/>
      <c r="F3158" s="20"/>
      <c r="G3158" s="20"/>
      <c r="H3158" s="20"/>
      <c r="I3158" s="39"/>
      <c r="J3158" s="20"/>
      <c r="K3158" s="20"/>
      <c r="L3158" s="20"/>
      <c r="M3158" s="20"/>
      <c r="N3158" s="39"/>
      <c r="O3158" s="20" t="s">
        <v>492</v>
      </c>
      <c r="P3158" s="20" t="s">
        <v>599</v>
      </c>
      <c r="Q3158" s="20" t="s">
        <v>1208</v>
      </c>
      <c r="R3158" s="20" t="s">
        <v>3619</v>
      </c>
      <c r="S3158" s="20">
        <v>40441999</v>
      </c>
      <c r="T3158" s="39"/>
      <c r="U3158" s="20"/>
      <c r="V3158" s="20"/>
      <c r="W3158" s="39"/>
      <c r="X3158" s="20"/>
      <c r="Y3158" s="20"/>
      <c r="Z3158" s="20"/>
      <c r="AA3158" s="39"/>
    </row>
    <row r="3159" spans="2:27" ht="15.75" customHeight="1">
      <c r="B3159" s="39"/>
      <c r="C3159" s="20"/>
      <c r="D3159" s="20"/>
      <c r="E3159" s="39"/>
      <c r="F3159" s="20"/>
      <c r="G3159" s="20"/>
      <c r="H3159" s="20"/>
      <c r="I3159" s="39"/>
      <c r="J3159" s="20"/>
      <c r="K3159" s="20"/>
      <c r="L3159" s="20"/>
      <c r="M3159" s="20"/>
      <c r="N3159" s="39"/>
      <c r="O3159" s="20" t="s">
        <v>492</v>
      </c>
      <c r="P3159" s="20" t="s">
        <v>599</v>
      </c>
      <c r="Q3159" s="20" t="s">
        <v>1208</v>
      </c>
      <c r="R3159" s="20" t="s">
        <v>3620</v>
      </c>
      <c r="S3159" s="20">
        <v>40441942</v>
      </c>
      <c r="T3159" s="39"/>
      <c r="U3159" s="20"/>
      <c r="V3159" s="20"/>
      <c r="W3159" s="39"/>
      <c r="X3159" s="20"/>
      <c r="Y3159" s="20"/>
      <c r="Z3159" s="20"/>
      <c r="AA3159" s="39"/>
    </row>
    <row r="3160" spans="2:27" ht="15.75" customHeight="1">
      <c r="B3160" s="39"/>
      <c r="C3160" s="20"/>
      <c r="D3160" s="20"/>
      <c r="E3160" s="39"/>
      <c r="F3160" s="20"/>
      <c r="G3160" s="20"/>
      <c r="H3160" s="20"/>
      <c r="I3160" s="39"/>
      <c r="J3160" s="20"/>
      <c r="K3160" s="20"/>
      <c r="L3160" s="20"/>
      <c r="M3160" s="20"/>
      <c r="N3160" s="39"/>
      <c r="O3160" s="20" t="s">
        <v>492</v>
      </c>
      <c r="P3160" s="20" t="s">
        <v>599</v>
      </c>
      <c r="Q3160" s="20" t="s">
        <v>1208</v>
      </c>
      <c r="R3160" s="20" t="s">
        <v>3621</v>
      </c>
      <c r="S3160" s="20">
        <v>40441947</v>
      </c>
      <c r="T3160" s="39"/>
      <c r="U3160" s="20"/>
      <c r="V3160" s="20"/>
      <c r="W3160" s="39"/>
      <c r="X3160" s="20"/>
      <c r="Y3160" s="20"/>
      <c r="Z3160" s="20"/>
      <c r="AA3160" s="39"/>
    </row>
    <row r="3161" spans="2:27" ht="15.75" customHeight="1">
      <c r="B3161" s="39"/>
      <c r="C3161" s="20"/>
      <c r="D3161" s="20"/>
      <c r="E3161" s="39"/>
      <c r="F3161" s="20"/>
      <c r="G3161" s="20"/>
      <c r="H3161" s="20"/>
      <c r="I3161" s="39"/>
      <c r="J3161" s="20"/>
      <c r="K3161" s="20"/>
      <c r="L3161" s="20"/>
      <c r="M3161" s="20"/>
      <c r="N3161" s="39"/>
      <c r="O3161" s="20" t="s">
        <v>492</v>
      </c>
      <c r="P3161" s="20" t="s">
        <v>599</v>
      </c>
      <c r="Q3161" s="20" t="s">
        <v>1208</v>
      </c>
      <c r="R3161" s="20" t="s">
        <v>3622</v>
      </c>
      <c r="S3161" s="20">
        <v>40441952</v>
      </c>
      <c r="T3161" s="39"/>
      <c r="U3161" s="20"/>
      <c r="V3161" s="20"/>
      <c r="W3161" s="39"/>
      <c r="X3161" s="20"/>
      <c r="Y3161" s="20"/>
      <c r="Z3161" s="20"/>
      <c r="AA3161" s="39"/>
    </row>
    <row r="3162" spans="2:27" ht="15.75" customHeight="1">
      <c r="B3162" s="39"/>
      <c r="C3162" s="20"/>
      <c r="D3162" s="20"/>
      <c r="E3162" s="39"/>
      <c r="F3162" s="20"/>
      <c r="G3162" s="20"/>
      <c r="H3162" s="20"/>
      <c r="I3162" s="39"/>
      <c r="J3162" s="20"/>
      <c r="K3162" s="20"/>
      <c r="L3162" s="20"/>
      <c r="M3162" s="20"/>
      <c r="N3162" s="39"/>
      <c r="O3162" s="20" t="s">
        <v>492</v>
      </c>
      <c r="P3162" s="20" t="s">
        <v>599</v>
      </c>
      <c r="Q3162" s="20" t="s">
        <v>1208</v>
      </c>
      <c r="R3162" s="20" t="s">
        <v>3623</v>
      </c>
      <c r="S3162" s="20">
        <v>40441958</v>
      </c>
      <c r="T3162" s="39"/>
      <c r="U3162" s="20"/>
      <c r="V3162" s="20"/>
      <c r="W3162" s="39"/>
      <c r="X3162" s="20"/>
      <c r="Y3162" s="20"/>
      <c r="Z3162" s="20"/>
      <c r="AA3162" s="39"/>
    </row>
    <row r="3163" spans="2:27" ht="15.75" customHeight="1">
      <c r="B3163" s="39"/>
      <c r="C3163" s="20"/>
      <c r="D3163" s="20"/>
      <c r="E3163" s="39"/>
      <c r="F3163" s="20"/>
      <c r="G3163" s="20"/>
      <c r="H3163" s="20"/>
      <c r="I3163" s="39"/>
      <c r="J3163" s="20"/>
      <c r="K3163" s="20"/>
      <c r="L3163" s="20"/>
      <c r="M3163" s="20"/>
      <c r="N3163" s="39"/>
      <c r="O3163" s="20" t="s">
        <v>492</v>
      </c>
      <c r="P3163" s="20" t="s">
        <v>599</v>
      </c>
      <c r="Q3163" s="20" t="s">
        <v>1208</v>
      </c>
      <c r="R3163" s="20" t="s">
        <v>3624</v>
      </c>
      <c r="S3163" s="20">
        <v>40441963</v>
      </c>
      <c r="T3163" s="39"/>
      <c r="U3163" s="20"/>
      <c r="V3163" s="20"/>
      <c r="W3163" s="39"/>
      <c r="X3163" s="20"/>
      <c r="Y3163" s="20"/>
      <c r="Z3163" s="20"/>
      <c r="AA3163" s="39"/>
    </row>
    <row r="3164" spans="2:27" ht="15.75" customHeight="1">
      <c r="B3164" s="39"/>
      <c r="C3164" s="20"/>
      <c r="D3164" s="20"/>
      <c r="E3164" s="39"/>
      <c r="F3164" s="20"/>
      <c r="G3164" s="20"/>
      <c r="H3164" s="20"/>
      <c r="I3164" s="39"/>
      <c r="J3164" s="20"/>
      <c r="K3164" s="20"/>
      <c r="L3164" s="20"/>
      <c r="M3164" s="20"/>
      <c r="N3164" s="39"/>
      <c r="O3164" s="20" t="s">
        <v>492</v>
      </c>
      <c r="P3164" s="20" t="s">
        <v>599</v>
      </c>
      <c r="Q3164" s="20" t="s">
        <v>1208</v>
      </c>
      <c r="R3164" s="20" t="s">
        <v>3625</v>
      </c>
      <c r="S3164" s="20">
        <v>40441968</v>
      </c>
      <c r="T3164" s="39"/>
      <c r="U3164" s="20"/>
      <c r="V3164" s="20"/>
      <c r="W3164" s="39"/>
      <c r="X3164" s="20"/>
      <c r="Y3164" s="20"/>
      <c r="Z3164" s="20"/>
      <c r="AA3164" s="39"/>
    </row>
    <row r="3165" spans="2:27" ht="15.75" customHeight="1">
      <c r="B3165" s="39"/>
      <c r="C3165" s="20"/>
      <c r="D3165" s="20"/>
      <c r="E3165" s="39"/>
      <c r="F3165" s="20"/>
      <c r="G3165" s="20"/>
      <c r="H3165" s="20"/>
      <c r="I3165" s="39"/>
      <c r="J3165" s="20"/>
      <c r="K3165" s="20"/>
      <c r="L3165" s="20"/>
      <c r="M3165" s="20"/>
      <c r="N3165" s="39"/>
      <c r="O3165" s="20" t="s">
        <v>492</v>
      </c>
      <c r="P3165" s="20" t="s">
        <v>599</v>
      </c>
      <c r="Q3165" s="20" t="s">
        <v>1208</v>
      </c>
      <c r="R3165" s="20" t="s">
        <v>3626</v>
      </c>
      <c r="S3165" s="20">
        <v>40441973</v>
      </c>
      <c r="T3165" s="39"/>
      <c r="U3165" s="20"/>
      <c r="V3165" s="20"/>
      <c r="W3165" s="39"/>
      <c r="X3165" s="20"/>
      <c r="Y3165" s="20"/>
      <c r="Z3165" s="20"/>
      <c r="AA3165" s="39"/>
    </row>
    <row r="3166" spans="2:27" ht="15.75" customHeight="1">
      <c r="B3166" s="39"/>
      <c r="C3166" s="20"/>
      <c r="D3166" s="20"/>
      <c r="E3166" s="39"/>
      <c r="F3166" s="20"/>
      <c r="G3166" s="20"/>
      <c r="H3166" s="20"/>
      <c r="I3166" s="39"/>
      <c r="J3166" s="20"/>
      <c r="K3166" s="20"/>
      <c r="L3166" s="20"/>
      <c r="M3166" s="20"/>
      <c r="N3166" s="39"/>
      <c r="O3166" s="20" t="s">
        <v>492</v>
      </c>
      <c r="P3166" s="20" t="s">
        <v>599</v>
      </c>
      <c r="Q3166" s="20" t="s">
        <v>1208</v>
      </c>
      <c r="R3166" s="20" t="s">
        <v>3627</v>
      </c>
      <c r="S3166" s="20">
        <v>40441979</v>
      </c>
      <c r="T3166" s="39"/>
      <c r="U3166" s="20"/>
      <c r="V3166" s="20"/>
      <c r="W3166" s="39"/>
      <c r="X3166" s="20"/>
      <c r="Y3166" s="20"/>
      <c r="Z3166" s="20"/>
      <c r="AA3166" s="39"/>
    </row>
    <row r="3167" spans="2:27" ht="15.75" customHeight="1">
      <c r="B3167" s="39"/>
      <c r="C3167" s="20"/>
      <c r="D3167" s="20"/>
      <c r="E3167" s="39"/>
      <c r="F3167" s="20"/>
      <c r="G3167" s="20"/>
      <c r="H3167" s="20"/>
      <c r="I3167" s="39"/>
      <c r="J3167" s="20"/>
      <c r="K3167" s="20"/>
      <c r="L3167" s="20"/>
      <c r="M3167" s="20"/>
      <c r="N3167" s="39"/>
      <c r="O3167" s="20" t="s">
        <v>492</v>
      </c>
      <c r="P3167" s="20" t="s">
        <v>599</v>
      </c>
      <c r="Q3167" s="20" t="s">
        <v>1208</v>
      </c>
      <c r="R3167" s="20" t="s">
        <v>3628</v>
      </c>
      <c r="S3167" s="20">
        <v>40441989</v>
      </c>
      <c r="T3167" s="39"/>
      <c r="U3167" s="20"/>
      <c r="V3167" s="20"/>
      <c r="W3167" s="39"/>
      <c r="X3167" s="20"/>
      <c r="Y3167" s="20"/>
      <c r="Z3167" s="20"/>
      <c r="AA3167" s="39"/>
    </row>
    <row r="3168" spans="2:27" ht="15.75" customHeight="1">
      <c r="B3168" s="39"/>
      <c r="C3168" s="20"/>
      <c r="D3168" s="20"/>
      <c r="E3168" s="39"/>
      <c r="F3168" s="20"/>
      <c r="G3168" s="20"/>
      <c r="H3168" s="20"/>
      <c r="I3168" s="39"/>
      <c r="J3168" s="20"/>
      <c r="K3168" s="20"/>
      <c r="L3168" s="20"/>
      <c r="M3168" s="20"/>
      <c r="N3168" s="39"/>
      <c r="O3168" s="20" t="s">
        <v>492</v>
      </c>
      <c r="P3168" s="20" t="s">
        <v>599</v>
      </c>
      <c r="Q3168" s="20" t="s">
        <v>1208</v>
      </c>
      <c r="R3168" s="20" t="s">
        <v>3629</v>
      </c>
      <c r="S3168" s="20">
        <v>40441984</v>
      </c>
      <c r="T3168" s="39"/>
      <c r="U3168" s="20"/>
      <c r="V3168" s="20"/>
      <c r="W3168" s="39"/>
      <c r="X3168" s="20"/>
      <c r="Y3168" s="20"/>
      <c r="Z3168" s="20"/>
      <c r="AA3168" s="39"/>
    </row>
    <row r="3169" spans="2:27" ht="15.75" customHeight="1">
      <c r="B3169" s="39"/>
      <c r="C3169" s="20"/>
      <c r="D3169" s="20"/>
      <c r="E3169" s="39"/>
      <c r="F3169" s="20"/>
      <c r="G3169" s="20"/>
      <c r="H3169" s="20"/>
      <c r="I3169" s="39"/>
      <c r="J3169" s="20"/>
      <c r="K3169" s="20"/>
      <c r="L3169" s="20"/>
      <c r="M3169" s="20"/>
      <c r="N3169" s="39"/>
      <c r="O3169" s="20" t="s">
        <v>492</v>
      </c>
      <c r="P3169" s="20" t="s">
        <v>599</v>
      </c>
      <c r="Q3169" s="20" t="s">
        <v>1208</v>
      </c>
      <c r="R3169" s="20" t="s">
        <v>3630</v>
      </c>
      <c r="S3169" s="20">
        <v>40441994</v>
      </c>
      <c r="T3169" s="39"/>
      <c r="U3169" s="20"/>
      <c r="V3169" s="20"/>
      <c r="W3169" s="39"/>
      <c r="X3169" s="20"/>
      <c r="Y3169" s="20"/>
      <c r="Z3169" s="20"/>
      <c r="AA3169" s="39"/>
    </row>
    <row r="3170" spans="2:27" ht="15.75" customHeight="1">
      <c r="B3170" s="39"/>
      <c r="C3170" s="20"/>
      <c r="D3170" s="20"/>
      <c r="E3170" s="39"/>
      <c r="F3170" s="20"/>
      <c r="G3170" s="20"/>
      <c r="H3170" s="20"/>
      <c r="I3170" s="39"/>
      <c r="J3170" s="20"/>
      <c r="K3170" s="20"/>
      <c r="L3170" s="20"/>
      <c r="M3170" s="20"/>
      <c r="N3170" s="39"/>
      <c r="O3170" s="20" t="s">
        <v>492</v>
      </c>
      <c r="P3170" s="20" t="s">
        <v>599</v>
      </c>
      <c r="Q3170" s="20" t="s">
        <v>979</v>
      </c>
      <c r="R3170" s="20" t="s">
        <v>3631</v>
      </c>
      <c r="S3170" s="20">
        <v>40443310</v>
      </c>
      <c r="T3170" s="39"/>
      <c r="U3170" s="20"/>
      <c r="V3170" s="20"/>
      <c r="W3170" s="39"/>
      <c r="X3170" s="20"/>
      <c r="Y3170" s="20"/>
      <c r="Z3170" s="20"/>
      <c r="AA3170" s="39"/>
    </row>
    <row r="3171" spans="2:27" ht="15.75" customHeight="1">
      <c r="B3171" s="39"/>
      <c r="C3171" s="20"/>
      <c r="D3171" s="20"/>
      <c r="E3171" s="39"/>
      <c r="F3171" s="20"/>
      <c r="G3171" s="20"/>
      <c r="H3171" s="20"/>
      <c r="I3171" s="39"/>
      <c r="J3171" s="20"/>
      <c r="K3171" s="20"/>
      <c r="L3171" s="20"/>
      <c r="M3171" s="20"/>
      <c r="N3171" s="39"/>
      <c r="O3171" s="20" t="s">
        <v>492</v>
      </c>
      <c r="P3171" s="20" t="s">
        <v>599</v>
      </c>
      <c r="Q3171" s="20" t="s">
        <v>979</v>
      </c>
      <c r="R3171" s="20" t="s">
        <v>3632</v>
      </c>
      <c r="S3171" s="20">
        <v>40443320</v>
      </c>
      <c r="T3171" s="39"/>
      <c r="U3171" s="20"/>
      <c r="V3171" s="20"/>
      <c r="W3171" s="39"/>
      <c r="X3171" s="20"/>
      <c r="Y3171" s="20"/>
      <c r="Z3171" s="20"/>
      <c r="AA3171" s="39"/>
    </row>
    <row r="3172" spans="2:27" ht="15.75" customHeight="1">
      <c r="B3172" s="39"/>
      <c r="C3172" s="20"/>
      <c r="D3172" s="20"/>
      <c r="E3172" s="39"/>
      <c r="F3172" s="20"/>
      <c r="G3172" s="20"/>
      <c r="H3172" s="20"/>
      <c r="I3172" s="39"/>
      <c r="J3172" s="20"/>
      <c r="K3172" s="20"/>
      <c r="L3172" s="20"/>
      <c r="M3172" s="20"/>
      <c r="N3172" s="39"/>
      <c r="O3172" s="20" t="s">
        <v>492</v>
      </c>
      <c r="P3172" s="20" t="s">
        <v>599</v>
      </c>
      <c r="Q3172" s="20" t="s">
        <v>979</v>
      </c>
      <c r="R3172" s="20" t="s">
        <v>2514</v>
      </c>
      <c r="S3172" s="20">
        <v>40443399</v>
      </c>
      <c r="T3172" s="39"/>
      <c r="U3172" s="20"/>
      <c r="V3172" s="20"/>
      <c r="W3172" s="39"/>
      <c r="X3172" s="20"/>
      <c r="Y3172" s="20"/>
      <c r="Z3172" s="20"/>
      <c r="AA3172" s="39"/>
    </row>
    <row r="3173" spans="2:27" ht="15.75" customHeight="1">
      <c r="B3173" s="39"/>
      <c r="C3173" s="20"/>
      <c r="D3173" s="20"/>
      <c r="E3173" s="39"/>
      <c r="F3173" s="20"/>
      <c r="G3173" s="20"/>
      <c r="H3173" s="20"/>
      <c r="I3173" s="39"/>
      <c r="J3173" s="20"/>
      <c r="K3173" s="20"/>
      <c r="L3173" s="20"/>
      <c r="M3173" s="20"/>
      <c r="N3173" s="39"/>
      <c r="O3173" s="20" t="s">
        <v>492</v>
      </c>
      <c r="P3173" s="20" t="s">
        <v>599</v>
      </c>
      <c r="Q3173" s="20" t="s">
        <v>979</v>
      </c>
      <c r="R3173" s="20" t="s">
        <v>3633</v>
      </c>
      <c r="S3173" s="20">
        <v>40443340</v>
      </c>
      <c r="T3173" s="39"/>
      <c r="U3173" s="20"/>
      <c r="V3173" s="20"/>
      <c r="W3173" s="39"/>
      <c r="X3173" s="20"/>
      <c r="Y3173" s="20"/>
      <c r="Z3173" s="20"/>
      <c r="AA3173" s="39"/>
    </row>
    <row r="3174" spans="2:27" ht="15.75" customHeight="1">
      <c r="B3174" s="39"/>
      <c r="C3174" s="20"/>
      <c r="D3174" s="20"/>
      <c r="E3174" s="39"/>
      <c r="F3174" s="20"/>
      <c r="G3174" s="20"/>
      <c r="H3174" s="20"/>
      <c r="I3174" s="39"/>
      <c r="J3174" s="20"/>
      <c r="K3174" s="20"/>
      <c r="L3174" s="20"/>
      <c r="M3174" s="20"/>
      <c r="N3174" s="39"/>
      <c r="O3174" s="20" t="s">
        <v>492</v>
      </c>
      <c r="P3174" s="20" t="s">
        <v>599</v>
      </c>
      <c r="Q3174" s="20" t="s">
        <v>979</v>
      </c>
      <c r="R3174" s="20" t="s">
        <v>2883</v>
      </c>
      <c r="S3174" s="20">
        <v>40443347</v>
      </c>
      <c r="T3174" s="39"/>
      <c r="U3174" s="20"/>
      <c r="V3174" s="20"/>
      <c r="W3174" s="39"/>
      <c r="X3174" s="20"/>
      <c r="Y3174" s="20"/>
      <c r="Z3174" s="20"/>
      <c r="AA3174" s="39"/>
    </row>
    <row r="3175" spans="2:27" ht="15.75" customHeight="1">
      <c r="B3175" s="39"/>
      <c r="C3175" s="20"/>
      <c r="D3175" s="20"/>
      <c r="E3175" s="39"/>
      <c r="F3175" s="20"/>
      <c r="G3175" s="20"/>
      <c r="H3175" s="20"/>
      <c r="I3175" s="39"/>
      <c r="J3175" s="20"/>
      <c r="K3175" s="20"/>
      <c r="L3175" s="20"/>
      <c r="M3175" s="20"/>
      <c r="N3175" s="39"/>
      <c r="O3175" s="20" t="s">
        <v>492</v>
      </c>
      <c r="P3175" s="20" t="s">
        <v>599</v>
      </c>
      <c r="Q3175" s="20" t="s">
        <v>979</v>
      </c>
      <c r="R3175" s="20" t="s">
        <v>3634</v>
      </c>
      <c r="S3175" s="20">
        <v>40443354</v>
      </c>
      <c r="T3175" s="39"/>
      <c r="U3175" s="20"/>
      <c r="V3175" s="20"/>
      <c r="W3175" s="39"/>
      <c r="X3175" s="20"/>
      <c r="Y3175" s="20"/>
      <c r="Z3175" s="20"/>
      <c r="AA3175" s="39"/>
    </row>
    <row r="3176" spans="2:27" ht="15.75" customHeight="1">
      <c r="B3176" s="39"/>
      <c r="C3176" s="20"/>
      <c r="D3176" s="20"/>
      <c r="E3176" s="39"/>
      <c r="F3176" s="20"/>
      <c r="G3176" s="20"/>
      <c r="H3176" s="20"/>
      <c r="I3176" s="39"/>
      <c r="J3176" s="20"/>
      <c r="K3176" s="20"/>
      <c r="L3176" s="20"/>
      <c r="M3176" s="20"/>
      <c r="N3176" s="39"/>
      <c r="O3176" s="20" t="s">
        <v>492</v>
      </c>
      <c r="P3176" s="20" t="s">
        <v>599</v>
      </c>
      <c r="Q3176" s="20" t="s">
        <v>979</v>
      </c>
      <c r="R3176" s="20" t="s">
        <v>1315</v>
      </c>
      <c r="S3176" s="20">
        <v>40443361</v>
      </c>
      <c r="T3176" s="39"/>
      <c r="U3176" s="20"/>
      <c r="V3176" s="20"/>
      <c r="W3176" s="39"/>
      <c r="X3176" s="20"/>
      <c r="Y3176" s="20"/>
      <c r="Z3176" s="20"/>
      <c r="AA3176" s="39"/>
    </row>
    <row r="3177" spans="2:27" ht="15.75" customHeight="1">
      <c r="B3177" s="39"/>
      <c r="C3177" s="20"/>
      <c r="D3177" s="20"/>
      <c r="E3177" s="39"/>
      <c r="F3177" s="20"/>
      <c r="G3177" s="20"/>
      <c r="H3177" s="20"/>
      <c r="I3177" s="39"/>
      <c r="J3177" s="20"/>
      <c r="K3177" s="20"/>
      <c r="L3177" s="20"/>
      <c r="M3177" s="20"/>
      <c r="N3177" s="39"/>
      <c r="O3177" s="20" t="s">
        <v>492</v>
      </c>
      <c r="P3177" s="20" t="s">
        <v>599</v>
      </c>
      <c r="Q3177" s="20" t="s">
        <v>979</v>
      </c>
      <c r="R3177" s="20" t="s">
        <v>3448</v>
      </c>
      <c r="S3177" s="20">
        <v>40443381</v>
      </c>
      <c r="T3177" s="39"/>
      <c r="U3177" s="20"/>
      <c r="V3177" s="20"/>
      <c r="W3177" s="39"/>
      <c r="X3177" s="20"/>
      <c r="Y3177" s="20"/>
      <c r="Z3177" s="20"/>
      <c r="AA3177" s="39"/>
    </row>
    <row r="3178" spans="2:27" ht="15.75" customHeight="1">
      <c r="B3178" s="39"/>
      <c r="C3178" s="20"/>
      <c r="D3178" s="20"/>
      <c r="E3178" s="39"/>
      <c r="F3178" s="20"/>
      <c r="G3178" s="20"/>
      <c r="H3178" s="20"/>
      <c r="I3178" s="39"/>
      <c r="J3178" s="20"/>
      <c r="K3178" s="20"/>
      <c r="L3178" s="20"/>
      <c r="M3178" s="20"/>
      <c r="N3178" s="39"/>
      <c r="O3178" s="20" t="s">
        <v>492</v>
      </c>
      <c r="P3178" s="20" t="s">
        <v>599</v>
      </c>
      <c r="Q3178" s="20" t="s">
        <v>979</v>
      </c>
      <c r="R3178" s="20" t="s">
        <v>3635</v>
      </c>
      <c r="S3178" s="20">
        <v>40443374</v>
      </c>
      <c r="T3178" s="39"/>
      <c r="U3178" s="20"/>
      <c r="V3178" s="20"/>
      <c r="W3178" s="39"/>
      <c r="X3178" s="20"/>
      <c r="Y3178" s="20"/>
      <c r="Z3178" s="20"/>
      <c r="AA3178" s="39"/>
    </row>
    <row r="3179" spans="2:27" ht="15.75" customHeight="1">
      <c r="B3179" s="39"/>
      <c r="C3179" s="20"/>
      <c r="D3179" s="20"/>
      <c r="E3179" s="39"/>
      <c r="F3179" s="20"/>
      <c r="G3179" s="20"/>
      <c r="H3179" s="20"/>
      <c r="I3179" s="39"/>
      <c r="J3179" s="20"/>
      <c r="K3179" s="20"/>
      <c r="L3179" s="20"/>
      <c r="M3179" s="20"/>
      <c r="N3179" s="39"/>
      <c r="O3179" s="20" t="s">
        <v>492</v>
      </c>
      <c r="P3179" s="20" t="s">
        <v>599</v>
      </c>
      <c r="Q3179" s="20" t="s">
        <v>979</v>
      </c>
      <c r="R3179" s="20" t="s">
        <v>3636</v>
      </c>
      <c r="S3179" s="20">
        <v>40443388</v>
      </c>
      <c r="T3179" s="39"/>
      <c r="U3179" s="20"/>
      <c r="V3179" s="20"/>
      <c r="W3179" s="39"/>
      <c r="X3179" s="20"/>
      <c r="Y3179" s="20"/>
      <c r="Z3179" s="20"/>
      <c r="AA3179" s="39"/>
    </row>
    <row r="3180" spans="2:27" ht="15.75" customHeight="1">
      <c r="B3180" s="39"/>
      <c r="C3180" s="20"/>
      <c r="D3180" s="20"/>
      <c r="E3180" s="39"/>
      <c r="F3180" s="20"/>
      <c r="G3180" s="20"/>
      <c r="H3180" s="20"/>
      <c r="I3180" s="39"/>
      <c r="J3180" s="20"/>
      <c r="K3180" s="20"/>
      <c r="L3180" s="20"/>
      <c r="M3180" s="20"/>
      <c r="N3180" s="39"/>
      <c r="O3180" s="20" t="s">
        <v>492</v>
      </c>
      <c r="P3180" s="20" t="s">
        <v>599</v>
      </c>
      <c r="Q3180" s="20" t="s">
        <v>979</v>
      </c>
      <c r="R3180" s="20" t="s">
        <v>3637</v>
      </c>
      <c r="S3180" s="20">
        <v>40443333</v>
      </c>
      <c r="T3180" s="39"/>
      <c r="U3180" s="20"/>
      <c r="V3180" s="20"/>
      <c r="W3180" s="39"/>
      <c r="X3180" s="20"/>
      <c r="Y3180" s="20"/>
      <c r="Z3180" s="20"/>
      <c r="AA3180" s="39"/>
    </row>
    <row r="3181" spans="2:27" ht="15.75" customHeight="1">
      <c r="B3181" s="39"/>
      <c r="C3181" s="20"/>
      <c r="D3181" s="20"/>
      <c r="E3181" s="39"/>
      <c r="F3181" s="20"/>
      <c r="G3181" s="20"/>
      <c r="H3181" s="20"/>
      <c r="I3181" s="39"/>
      <c r="J3181" s="20"/>
      <c r="K3181" s="20"/>
      <c r="L3181" s="20"/>
      <c r="M3181" s="20"/>
      <c r="N3181" s="39"/>
      <c r="O3181" s="20" t="s">
        <v>492</v>
      </c>
      <c r="P3181" s="20" t="s">
        <v>599</v>
      </c>
      <c r="Q3181" s="20" t="s">
        <v>979</v>
      </c>
      <c r="R3181" s="20" t="s">
        <v>3638</v>
      </c>
      <c r="S3181" s="20">
        <v>40443394</v>
      </c>
      <c r="T3181" s="39"/>
      <c r="U3181" s="20"/>
      <c r="V3181" s="20"/>
      <c r="W3181" s="39"/>
      <c r="X3181" s="20"/>
      <c r="Y3181" s="20"/>
      <c r="Z3181" s="20"/>
      <c r="AA3181" s="39"/>
    </row>
    <row r="3182" spans="2:27" ht="15.75" customHeight="1">
      <c r="B3182" s="39"/>
      <c r="C3182" s="20"/>
      <c r="D3182" s="20"/>
      <c r="E3182" s="39"/>
      <c r="F3182" s="20"/>
      <c r="G3182" s="20"/>
      <c r="H3182" s="20"/>
      <c r="I3182" s="39"/>
      <c r="J3182" s="20"/>
      <c r="K3182" s="20"/>
      <c r="L3182" s="20"/>
      <c r="M3182" s="20"/>
      <c r="N3182" s="39"/>
      <c r="O3182" s="20" t="s">
        <v>492</v>
      </c>
      <c r="P3182" s="20" t="s">
        <v>599</v>
      </c>
      <c r="Q3182" s="20" t="s">
        <v>1210</v>
      </c>
      <c r="R3182" s="20" t="s">
        <v>3639</v>
      </c>
      <c r="S3182" s="20">
        <v>40444213</v>
      </c>
      <c r="T3182" s="39"/>
      <c r="U3182" s="20"/>
      <c r="V3182" s="20"/>
      <c r="W3182" s="39"/>
      <c r="X3182" s="20"/>
      <c r="Y3182" s="20"/>
      <c r="Z3182" s="20"/>
      <c r="AA3182" s="39"/>
    </row>
    <row r="3183" spans="2:27" ht="15.75" customHeight="1">
      <c r="B3183" s="39"/>
      <c r="C3183" s="20"/>
      <c r="D3183" s="20"/>
      <c r="E3183" s="39"/>
      <c r="F3183" s="20"/>
      <c r="G3183" s="20"/>
      <c r="H3183" s="20"/>
      <c r="I3183" s="39"/>
      <c r="J3183" s="20"/>
      <c r="K3183" s="20"/>
      <c r="L3183" s="20"/>
      <c r="M3183" s="20"/>
      <c r="N3183" s="39"/>
      <c r="O3183" s="20" t="s">
        <v>492</v>
      </c>
      <c r="P3183" s="20" t="s">
        <v>599</v>
      </c>
      <c r="Q3183" s="20" t="s">
        <v>1210</v>
      </c>
      <c r="R3183" s="20" t="s">
        <v>3640</v>
      </c>
      <c r="S3183" s="20">
        <v>40444227</v>
      </c>
      <c r="T3183" s="39"/>
      <c r="U3183" s="20"/>
      <c r="V3183" s="20"/>
      <c r="W3183" s="39"/>
      <c r="X3183" s="20"/>
      <c r="Y3183" s="20"/>
      <c r="Z3183" s="20"/>
      <c r="AA3183" s="39"/>
    </row>
    <row r="3184" spans="2:27" ht="15.75" customHeight="1">
      <c r="B3184" s="39"/>
      <c r="C3184" s="20"/>
      <c r="D3184" s="20"/>
      <c r="E3184" s="39"/>
      <c r="F3184" s="20"/>
      <c r="G3184" s="20"/>
      <c r="H3184" s="20"/>
      <c r="I3184" s="39"/>
      <c r="J3184" s="20"/>
      <c r="K3184" s="20"/>
      <c r="L3184" s="20"/>
      <c r="M3184" s="20"/>
      <c r="N3184" s="39"/>
      <c r="O3184" s="20" t="s">
        <v>492</v>
      </c>
      <c r="P3184" s="20" t="s">
        <v>599</v>
      </c>
      <c r="Q3184" s="20" t="s">
        <v>1210</v>
      </c>
      <c r="R3184" s="20" t="s">
        <v>3641</v>
      </c>
      <c r="S3184" s="20">
        <v>40444240</v>
      </c>
      <c r="T3184" s="39"/>
      <c r="U3184" s="20"/>
      <c r="V3184" s="20"/>
      <c r="W3184" s="39"/>
      <c r="X3184" s="20"/>
      <c r="Y3184" s="20"/>
      <c r="Z3184" s="20"/>
      <c r="AA3184" s="39"/>
    </row>
    <row r="3185" spans="2:27" ht="15.75" customHeight="1">
      <c r="B3185" s="39"/>
      <c r="C3185" s="20"/>
      <c r="D3185" s="20"/>
      <c r="E3185" s="39"/>
      <c r="F3185" s="20"/>
      <c r="G3185" s="20"/>
      <c r="H3185" s="20"/>
      <c r="I3185" s="39"/>
      <c r="J3185" s="20"/>
      <c r="K3185" s="20"/>
      <c r="L3185" s="20"/>
      <c r="M3185" s="20"/>
      <c r="N3185" s="39"/>
      <c r="O3185" s="20" t="s">
        <v>492</v>
      </c>
      <c r="P3185" s="20" t="s">
        <v>599</v>
      </c>
      <c r="Q3185" s="20" t="s">
        <v>1210</v>
      </c>
      <c r="R3185" s="20" t="s">
        <v>3642</v>
      </c>
      <c r="S3185" s="20">
        <v>40444299</v>
      </c>
      <c r="T3185" s="39"/>
      <c r="U3185" s="20"/>
      <c r="V3185" s="20"/>
      <c r="W3185" s="39"/>
      <c r="X3185" s="20"/>
      <c r="Y3185" s="20"/>
      <c r="Z3185" s="20"/>
      <c r="AA3185" s="39"/>
    </row>
    <row r="3186" spans="2:27" ht="15.75" customHeight="1">
      <c r="B3186" s="39"/>
      <c r="C3186" s="20"/>
      <c r="D3186" s="20"/>
      <c r="E3186" s="39"/>
      <c r="F3186" s="20"/>
      <c r="G3186" s="20"/>
      <c r="H3186" s="20"/>
      <c r="I3186" s="39"/>
      <c r="J3186" s="20"/>
      <c r="K3186" s="20"/>
      <c r="L3186" s="20"/>
      <c r="M3186" s="20"/>
      <c r="N3186" s="39"/>
      <c r="O3186" s="20" t="s">
        <v>492</v>
      </c>
      <c r="P3186" s="20" t="s">
        <v>599</v>
      </c>
      <c r="Q3186" s="20" t="s">
        <v>1210</v>
      </c>
      <c r="R3186" s="20" t="s">
        <v>3643</v>
      </c>
      <c r="S3186" s="20">
        <v>40444267</v>
      </c>
      <c r="T3186" s="39"/>
      <c r="U3186" s="20"/>
      <c r="V3186" s="20"/>
      <c r="W3186" s="39"/>
      <c r="X3186" s="20"/>
      <c r="Y3186" s="20"/>
      <c r="Z3186" s="20"/>
      <c r="AA3186" s="39"/>
    </row>
    <row r="3187" spans="2:27" ht="15.75" customHeight="1">
      <c r="B3187" s="39"/>
      <c r="C3187" s="20"/>
      <c r="D3187" s="20"/>
      <c r="E3187" s="39"/>
      <c r="F3187" s="20"/>
      <c r="G3187" s="20"/>
      <c r="H3187" s="20"/>
      <c r="I3187" s="39"/>
      <c r="J3187" s="20"/>
      <c r="K3187" s="20"/>
      <c r="L3187" s="20"/>
      <c r="M3187" s="20"/>
      <c r="N3187" s="39"/>
      <c r="O3187" s="20" t="s">
        <v>492</v>
      </c>
      <c r="P3187" s="20" t="s">
        <v>599</v>
      </c>
      <c r="Q3187" s="20" t="s">
        <v>1210</v>
      </c>
      <c r="R3187" s="20" t="s">
        <v>3644</v>
      </c>
      <c r="S3187" s="20">
        <v>40444281</v>
      </c>
      <c r="T3187" s="39"/>
      <c r="U3187" s="20"/>
      <c r="V3187" s="20"/>
      <c r="W3187" s="39"/>
      <c r="X3187" s="20"/>
      <c r="Y3187" s="20"/>
      <c r="Z3187" s="20"/>
      <c r="AA3187" s="39"/>
    </row>
    <row r="3188" spans="2:27" ht="15.75" customHeight="1">
      <c r="B3188" s="39"/>
      <c r="C3188" s="20"/>
      <c r="D3188" s="20"/>
      <c r="E3188" s="39"/>
      <c r="F3188" s="20"/>
      <c r="G3188" s="20"/>
      <c r="H3188" s="20"/>
      <c r="I3188" s="39"/>
      <c r="J3188" s="20"/>
      <c r="K3188" s="20"/>
      <c r="L3188" s="20"/>
      <c r="M3188" s="20"/>
      <c r="N3188" s="39"/>
      <c r="O3188" s="20" t="s">
        <v>492</v>
      </c>
      <c r="P3188" s="20" t="s">
        <v>599</v>
      </c>
      <c r="Q3188" s="20" t="s">
        <v>1212</v>
      </c>
      <c r="R3188" s="20" t="s">
        <v>3645</v>
      </c>
      <c r="S3188" s="20">
        <v>40447110</v>
      </c>
      <c r="T3188" s="39"/>
      <c r="U3188" s="20"/>
      <c r="V3188" s="20"/>
      <c r="W3188" s="39"/>
      <c r="X3188" s="20"/>
      <c r="Y3188" s="20"/>
      <c r="Z3188" s="20"/>
      <c r="AA3188" s="39"/>
    </row>
    <row r="3189" spans="2:27" ht="15.75" customHeight="1">
      <c r="B3189" s="39"/>
      <c r="C3189" s="20"/>
      <c r="D3189" s="20"/>
      <c r="E3189" s="39"/>
      <c r="F3189" s="20"/>
      <c r="G3189" s="20"/>
      <c r="H3189" s="20"/>
      <c r="I3189" s="39"/>
      <c r="J3189" s="20"/>
      <c r="K3189" s="20"/>
      <c r="L3189" s="20"/>
      <c r="M3189" s="20"/>
      <c r="N3189" s="39"/>
      <c r="O3189" s="20" t="s">
        <v>492</v>
      </c>
      <c r="P3189" s="20" t="s">
        <v>599</v>
      </c>
      <c r="Q3189" s="20" t="s">
        <v>1212</v>
      </c>
      <c r="R3189" s="20" t="s">
        <v>1132</v>
      </c>
      <c r="S3189" s="20">
        <v>40447111</v>
      </c>
      <c r="T3189" s="39"/>
      <c r="U3189" s="20"/>
      <c r="V3189" s="20"/>
      <c r="W3189" s="39"/>
      <c r="X3189" s="20"/>
      <c r="Y3189" s="20"/>
      <c r="Z3189" s="20"/>
      <c r="AA3189" s="39"/>
    </row>
    <row r="3190" spans="2:27" ht="15.75" customHeight="1">
      <c r="B3190" s="39"/>
      <c r="C3190" s="20"/>
      <c r="D3190" s="20"/>
      <c r="E3190" s="39"/>
      <c r="F3190" s="20"/>
      <c r="G3190" s="20"/>
      <c r="H3190" s="20"/>
      <c r="I3190" s="39"/>
      <c r="J3190" s="20"/>
      <c r="K3190" s="20"/>
      <c r="L3190" s="20"/>
      <c r="M3190" s="20"/>
      <c r="N3190" s="39"/>
      <c r="O3190" s="20" t="s">
        <v>492</v>
      </c>
      <c r="P3190" s="20" t="s">
        <v>599</v>
      </c>
      <c r="Q3190" s="20" t="s">
        <v>1212</v>
      </c>
      <c r="R3190" s="20" t="s">
        <v>1733</v>
      </c>
      <c r="S3190" s="20">
        <v>40447117</v>
      </c>
      <c r="T3190" s="39"/>
      <c r="U3190" s="20"/>
      <c r="V3190" s="20"/>
      <c r="W3190" s="39"/>
      <c r="X3190" s="20"/>
      <c r="Y3190" s="20"/>
      <c r="Z3190" s="20"/>
      <c r="AA3190" s="39"/>
    </row>
    <row r="3191" spans="2:27" ht="15.75" customHeight="1">
      <c r="B3191" s="39"/>
      <c r="C3191" s="20"/>
      <c r="D3191" s="20"/>
      <c r="E3191" s="39"/>
      <c r="F3191" s="20"/>
      <c r="G3191" s="20"/>
      <c r="H3191" s="20"/>
      <c r="I3191" s="39"/>
      <c r="J3191" s="20"/>
      <c r="K3191" s="20"/>
      <c r="L3191" s="20"/>
      <c r="M3191" s="20"/>
      <c r="N3191" s="39"/>
      <c r="O3191" s="20" t="s">
        <v>492</v>
      </c>
      <c r="P3191" s="20" t="s">
        <v>599</v>
      </c>
      <c r="Q3191" s="20" t="s">
        <v>1212</v>
      </c>
      <c r="R3191" s="20" t="s">
        <v>2311</v>
      </c>
      <c r="S3191" s="20">
        <v>40447123</v>
      </c>
      <c r="T3191" s="39"/>
      <c r="U3191" s="20"/>
      <c r="V3191" s="20"/>
      <c r="W3191" s="39"/>
      <c r="X3191" s="20"/>
      <c r="Y3191" s="20"/>
      <c r="Z3191" s="20"/>
      <c r="AA3191" s="39"/>
    </row>
    <row r="3192" spans="2:27" ht="15.75" customHeight="1">
      <c r="B3192" s="39"/>
      <c r="C3192" s="20"/>
      <c r="D3192" s="20"/>
      <c r="E3192" s="39"/>
      <c r="F3192" s="20"/>
      <c r="G3192" s="20"/>
      <c r="H3192" s="20"/>
      <c r="I3192" s="39"/>
      <c r="J3192" s="20"/>
      <c r="K3192" s="20"/>
      <c r="L3192" s="20"/>
      <c r="M3192" s="20"/>
      <c r="N3192" s="39"/>
      <c r="O3192" s="20" t="s">
        <v>492</v>
      </c>
      <c r="P3192" s="20" t="s">
        <v>599</v>
      </c>
      <c r="Q3192" s="20" t="s">
        <v>1212</v>
      </c>
      <c r="R3192" s="20" t="s">
        <v>3646</v>
      </c>
      <c r="S3192" s="20">
        <v>40447129</v>
      </c>
      <c r="T3192" s="39"/>
      <c r="U3192" s="20"/>
      <c r="V3192" s="20"/>
      <c r="W3192" s="39"/>
      <c r="X3192" s="20"/>
      <c r="Y3192" s="20"/>
      <c r="Z3192" s="20"/>
      <c r="AA3192" s="39"/>
    </row>
    <row r="3193" spans="2:27" ht="15.75" customHeight="1">
      <c r="B3193" s="39"/>
      <c r="C3193" s="20"/>
      <c r="D3193" s="20"/>
      <c r="E3193" s="39"/>
      <c r="F3193" s="20"/>
      <c r="G3193" s="20"/>
      <c r="H3193" s="20"/>
      <c r="I3193" s="39"/>
      <c r="J3193" s="20"/>
      <c r="K3193" s="20"/>
      <c r="L3193" s="20"/>
      <c r="M3193" s="20"/>
      <c r="N3193" s="39"/>
      <c r="O3193" s="20" t="s">
        <v>492</v>
      </c>
      <c r="P3193" s="20" t="s">
        <v>599</v>
      </c>
      <c r="Q3193" s="20" t="s">
        <v>1212</v>
      </c>
      <c r="R3193" s="20" t="s">
        <v>3647</v>
      </c>
      <c r="S3193" s="20">
        <v>40447199</v>
      </c>
      <c r="T3193" s="39"/>
      <c r="U3193" s="20"/>
      <c r="V3193" s="20"/>
      <c r="W3193" s="39"/>
      <c r="X3193" s="20"/>
      <c r="Y3193" s="20"/>
      <c r="Z3193" s="20"/>
      <c r="AA3193" s="39"/>
    </row>
    <row r="3194" spans="2:27" ht="15.75" customHeight="1">
      <c r="B3194" s="39"/>
      <c r="C3194" s="20"/>
      <c r="D3194" s="20"/>
      <c r="E3194" s="39"/>
      <c r="F3194" s="20"/>
      <c r="G3194" s="20"/>
      <c r="H3194" s="20"/>
      <c r="I3194" s="39"/>
      <c r="J3194" s="20"/>
      <c r="K3194" s="20"/>
      <c r="L3194" s="20"/>
      <c r="M3194" s="20"/>
      <c r="N3194" s="39"/>
      <c r="O3194" s="20" t="s">
        <v>492</v>
      </c>
      <c r="P3194" s="20" t="s">
        <v>599</v>
      </c>
      <c r="Q3194" s="20" t="s">
        <v>1212</v>
      </c>
      <c r="R3194" s="20" t="s">
        <v>3648</v>
      </c>
      <c r="S3194" s="20">
        <v>40447135</v>
      </c>
      <c r="T3194" s="39"/>
      <c r="U3194" s="20"/>
      <c r="V3194" s="20"/>
      <c r="W3194" s="39"/>
      <c r="X3194" s="20"/>
      <c r="Y3194" s="20"/>
      <c r="Z3194" s="20"/>
      <c r="AA3194" s="39"/>
    </row>
    <row r="3195" spans="2:27" ht="15.75" customHeight="1">
      <c r="B3195" s="39"/>
      <c r="C3195" s="20"/>
      <c r="D3195" s="20"/>
      <c r="E3195" s="39"/>
      <c r="F3195" s="20"/>
      <c r="G3195" s="20"/>
      <c r="H3195" s="20"/>
      <c r="I3195" s="39"/>
      <c r="J3195" s="20"/>
      <c r="K3195" s="20"/>
      <c r="L3195" s="20"/>
      <c r="M3195" s="20"/>
      <c r="N3195" s="39"/>
      <c r="O3195" s="20" t="s">
        <v>492</v>
      </c>
      <c r="P3195" s="20" t="s">
        <v>599</v>
      </c>
      <c r="Q3195" s="20" t="s">
        <v>1212</v>
      </c>
      <c r="R3195" s="20" t="s">
        <v>3649</v>
      </c>
      <c r="S3195" s="20">
        <v>40447153</v>
      </c>
      <c r="T3195" s="39"/>
      <c r="U3195" s="20"/>
      <c r="V3195" s="20"/>
      <c r="W3195" s="39"/>
      <c r="X3195" s="20"/>
      <c r="Y3195" s="20"/>
      <c r="Z3195" s="20"/>
      <c r="AA3195" s="39"/>
    </row>
    <row r="3196" spans="2:27" ht="15.75" customHeight="1">
      <c r="B3196" s="39"/>
      <c r="C3196" s="20"/>
      <c r="D3196" s="20"/>
      <c r="E3196" s="39"/>
      <c r="F3196" s="20"/>
      <c r="G3196" s="20"/>
      <c r="H3196" s="20"/>
      <c r="I3196" s="39"/>
      <c r="J3196" s="20"/>
      <c r="K3196" s="20"/>
      <c r="L3196" s="20"/>
      <c r="M3196" s="20"/>
      <c r="N3196" s="39"/>
      <c r="O3196" s="20" t="s">
        <v>492</v>
      </c>
      <c r="P3196" s="20" t="s">
        <v>599</v>
      </c>
      <c r="Q3196" s="20" t="s">
        <v>1212</v>
      </c>
      <c r="R3196" s="20" t="s">
        <v>3650</v>
      </c>
      <c r="S3196" s="20">
        <v>40447159</v>
      </c>
      <c r="T3196" s="39"/>
      <c r="U3196" s="20"/>
      <c r="V3196" s="20"/>
      <c r="W3196" s="39"/>
      <c r="X3196" s="20"/>
      <c r="Y3196" s="20"/>
      <c r="Z3196" s="20"/>
      <c r="AA3196" s="39"/>
    </row>
    <row r="3197" spans="2:27" ht="15.75" customHeight="1">
      <c r="B3197" s="39"/>
      <c r="C3197" s="20"/>
      <c r="D3197" s="20"/>
      <c r="E3197" s="39"/>
      <c r="F3197" s="20"/>
      <c r="G3197" s="20"/>
      <c r="H3197" s="20"/>
      <c r="I3197" s="39"/>
      <c r="J3197" s="20"/>
      <c r="K3197" s="20"/>
      <c r="L3197" s="20"/>
      <c r="M3197" s="20"/>
      <c r="N3197" s="39"/>
      <c r="O3197" s="20" t="s">
        <v>492</v>
      </c>
      <c r="P3197" s="20" t="s">
        <v>599</v>
      </c>
      <c r="Q3197" s="20" t="s">
        <v>1212</v>
      </c>
      <c r="R3197" s="20" t="s">
        <v>3651</v>
      </c>
      <c r="S3197" s="20">
        <v>40447165</v>
      </c>
      <c r="T3197" s="39"/>
      <c r="U3197" s="20"/>
      <c r="V3197" s="20"/>
      <c r="W3197" s="39"/>
      <c r="X3197" s="20"/>
      <c r="Y3197" s="20"/>
      <c r="Z3197" s="20"/>
      <c r="AA3197" s="39"/>
    </row>
    <row r="3198" spans="2:27" ht="15.75" customHeight="1">
      <c r="B3198" s="39"/>
      <c r="C3198" s="20"/>
      <c r="D3198" s="20"/>
      <c r="E3198" s="39"/>
      <c r="F3198" s="20"/>
      <c r="G3198" s="20"/>
      <c r="H3198" s="20"/>
      <c r="I3198" s="39"/>
      <c r="J3198" s="20"/>
      <c r="K3198" s="20"/>
      <c r="L3198" s="20"/>
      <c r="M3198" s="20"/>
      <c r="N3198" s="39"/>
      <c r="O3198" s="20" t="s">
        <v>492</v>
      </c>
      <c r="P3198" s="20" t="s">
        <v>599</v>
      </c>
      <c r="Q3198" s="20" t="s">
        <v>1212</v>
      </c>
      <c r="R3198" s="20" t="s">
        <v>3652</v>
      </c>
      <c r="S3198" s="20">
        <v>40447183</v>
      </c>
      <c r="T3198" s="39"/>
      <c r="U3198" s="20"/>
      <c r="V3198" s="20"/>
      <c r="W3198" s="39"/>
      <c r="X3198" s="20"/>
      <c r="Y3198" s="20"/>
      <c r="Z3198" s="20"/>
      <c r="AA3198" s="39"/>
    </row>
    <row r="3199" spans="2:27" ht="15.75" customHeight="1">
      <c r="B3199" s="39"/>
      <c r="C3199" s="20"/>
      <c r="D3199" s="20"/>
      <c r="E3199" s="39"/>
      <c r="F3199" s="20"/>
      <c r="G3199" s="20"/>
      <c r="H3199" s="20"/>
      <c r="I3199" s="39"/>
      <c r="J3199" s="20"/>
      <c r="K3199" s="20"/>
      <c r="L3199" s="20"/>
      <c r="M3199" s="20"/>
      <c r="N3199" s="39"/>
      <c r="O3199" s="20" t="s">
        <v>492</v>
      </c>
      <c r="P3199" s="20" t="s">
        <v>599</v>
      </c>
      <c r="Q3199" s="20" t="s">
        <v>1212</v>
      </c>
      <c r="R3199" s="20" t="s">
        <v>3597</v>
      </c>
      <c r="S3199" s="20">
        <v>40447177</v>
      </c>
      <c r="T3199" s="39"/>
      <c r="U3199" s="20"/>
      <c r="V3199" s="20"/>
      <c r="W3199" s="39"/>
      <c r="X3199" s="20"/>
      <c r="Y3199" s="20"/>
      <c r="Z3199" s="20"/>
      <c r="AA3199" s="39"/>
    </row>
    <row r="3200" spans="2:27" ht="15.75" customHeight="1">
      <c r="B3200" s="39"/>
      <c r="C3200" s="20"/>
      <c r="D3200" s="20"/>
      <c r="E3200" s="39"/>
      <c r="F3200" s="20"/>
      <c r="G3200" s="20"/>
      <c r="H3200" s="20"/>
      <c r="I3200" s="39"/>
      <c r="J3200" s="20"/>
      <c r="K3200" s="20"/>
      <c r="L3200" s="20"/>
      <c r="M3200" s="20"/>
      <c r="N3200" s="39"/>
      <c r="O3200" s="20" t="s">
        <v>492</v>
      </c>
      <c r="P3200" s="20" t="s">
        <v>599</v>
      </c>
      <c r="Q3200" s="20" t="s">
        <v>1212</v>
      </c>
      <c r="R3200" s="20" t="s">
        <v>3653</v>
      </c>
      <c r="S3200" s="20">
        <v>40447189</v>
      </c>
      <c r="T3200" s="39"/>
      <c r="U3200" s="20"/>
      <c r="V3200" s="20"/>
      <c r="W3200" s="39"/>
      <c r="X3200" s="20"/>
      <c r="Y3200" s="20"/>
      <c r="Z3200" s="20"/>
      <c r="AA3200" s="39"/>
    </row>
    <row r="3201" spans="2:27" ht="15.75" customHeight="1">
      <c r="B3201" s="39"/>
      <c r="C3201" s="20"/>
      <c r="D3201" s="20"/>
      <c r="E3201" s="39"/>
      <c r="F3201" s="20"/>
      <c r="G3201" s="20"/>
      <c r="H3201" s="20"/>
      <c r="I3201" s="39"/>
      <c r="J3201" s="20"/>
      <c r="K3201" s="20"/>
      <c r="L3201" s="20"/>
      <c r="M3201" s="20"/>
      <c r="N3201" s="39"/>
      <c r="O3201" s="20" t="s">
        <v>492</v>
      </c>
      <c r="P3201" s="20" t="s">
        <v>599</v>
      </c>
      <c r="Q3201" s="20" t="s">
        <v>1214</v>
      </c>
      <c r="R3201" s="20" t="s">
        <v>3654</v>
      </c>
      <c r="S3201" s="20">
        <v>40448010</v>
      </c>
      <c r="T3201" s="39"/>
      <c r="U3201" s="20"/>
      <c r="V3201" s="20"/>
      <c r="W3201" s="39"/>
      <c r="X3201" s="20"/>
      <c r="Y3201" s="20"/>
      <c r="Z3201" s="20"/>
      <c r="AA3201" s="39"/>
    </row>
    <row r="3202" spans="2:27" ht="15.75" customHeight="1">
      <c r="B3202" s="39"/>
      <c r="C3202" s="20"/>
      <c r="D3202" s="20"/>
      <c r="E3202" s="39"/>
      <c r="F3202" s="20"/>
      <c r="G3202" s="20"/>
      <c r="H3202" s="20"/>
      <c r="I3202" s="39"/>
      <c r="J3202" s="20"/>
      <c r="K3202" s="20"/>
      <c r="L3202" s="20"/>
      <c r="M3202" s="20"/>
      <c r="N3202" s="39"/>
      <c r="O3202" s="20" t="s">
        <v>492</v>
      </c>
      <c r="P3202" s="20" t="s">
        <v>599</v>
      </c>
      <c r="Q3202" s="20" t="s">
        <v>1214</v>
      </c>
      <c r="R3202" s="20" t="s">
        <v>3655</v>
      </c>
      <c r="S3202" s="20">
        <v>40448012</v>
      </c>
      <c r="T3202" s="39"/>
      <c r="U3202" s="20"/>
      <c r="V3202" s="20"/>
      <c r="W3202" s="39"/>
      <c r="X3202" s="20"/>
      <c r="Y3202" s="20"/>
      <c r="Z3202" s="20"/>
      <c r="AA3202" s="39"/>
    </row>
    <row r="3203" spans="2:27" ht="15.75" customHeight="1">
      <c r="B3203" s="39"/>
      <c r="C3203" s="20"/>
      <c r="D3203" s="20"/>
      <c r="E3203" s="39"/>
      <c r="F3203" s="20"/>
      <c r="G3203" s="20"/>
      <c r="H3203" s="20"/>
      <c r="I3203" s="39"/>
      <c r="J3203" s="20"/>
      <c r="K3203" s="20"/>
      <c r="L3203" s="20"/>
      <c r="M3203" s="20"/>
      <c r="N3203" s="39"/>
      <c r="O3203" s="20" t="s">
        <v>492</v>
      </c>
      <c r="P3203" s="20" t="s">
        <v>599</v>
      </c>
      <c r="Q3203" s="20" t="s">
        <v>1214</v>
      </c>
      <c r="R3203" s="20" t="s">
        <v>3656</v>
      </c>
      <c r="S3203" s="20">
        <v>40448018</v>
      </c>
      <c r="T3203" s="39"/>
      <c r="U3203" s="20"/>
      <c r="V3203" s="20"/>
      <c r="W3203" s="39"/>
      <c r="X3203" s="20"/>
      <c r="Y3203" s="20"/>
      <c r="Z3203" s="20"/>
      <c r="AA3203" s="39"/>
    </row>
    <row r="3204" spans="2:27" ht="15.75" customHeight="1">
      <c r="B3204" s="39"/>
      <c r="C3204" s="20"/>
      <c r="D3204" s="20"/>
      <c r="E3204" s="39"/>
      <c r="F3204" s="20"/>
      <c r="G3204" s="20"/>
      <c r="H3204" s="20"/>
      <c r="I3204" s="39"/>
      <c r="J3204" s="20"/>
      <c r="K3204" s="20"/>
      <c r="L3204" s="20"/>
      <c r="M3204" s="20"/>
      <c r="N3204" s="39"/>
      <c r="O3204" s="20" t="s">
        <v>492</v>
      </c>
      <c r="P3204" s="20" t="s">
        <v>599</v>
      </c>
      <c r="Q3204" s="20" t="s">
        <v>1214</v>
      </c>
      <c r="R3204" s="20" t="s">
        <v>2574</v>
      </c>
      <c r="S3204" s="20">
        <v>40448025</v>
      </c>
      <c r="T3204" s="39"/>
      <c r="U3204" s="20"/>
      <c r="V3204" s="20"/>
      <c r="W3204" s="39"/>
      <c r="X3204" s="20"/>
      <c r="Y3204" s="20"/>
      <c r="Z3204" s="20"/>
      <c r="AA3204" s="39"/>
    </row>
    <row r="3205" spans="2:27" ht="15.75" customHeight="1">
      <c r="B3205" s="39"/>
      <c r="C3205" s="20"/>
      <c r="D3205" s="20"/>
      <c r="E3205" s="39"/>
      <c r="F3205" s="20"/>
      <c r="G3205" s="20"/>
      <c r="H3205" s="20"/>
      <c r="I3205" s="39"/>
      <c r="J3205" s="20"/>
      <c r="K3205" s="20"/>
      <c r="L3205" s="20"/>
      <c r="M3205" s="20"/>
      <c r="N3205" s="39"/>
      <c r="O3205" s="20" t="s">
        <v>492</v>
      </c>
      <c r="P3205" s="20" t="s">
        <v>599</v>
      </c>
      <c r="Q3205" s="20" t="s">
        <v>1214</v>
      </c>
      <c r="R3205" s="20" t="s">
        <v>3657</v>
      </c>
      <c r="S3205" s="20">
        <v>40448031</v>
      </c>
      <c r="T3205" s="39"/>
      <c r="U3205" s="20"/>
      <c r="V3205" s="20"/>
      <c r="W3205" s="39"/>
      <c r="X3205" s="20"/>
      <c r="Y3205" s="20"/>
      <c r="Z3205" s="20"/>
      <c r="AA3205" s="39"/>
    </row>
    <row r="3206" spans="2:27" ht="15.75" customHeight="1">
      <c r="B3206" s="39"/>
      <c r="C3206" s="20"/>
      <c r="D3206" s="20"/>
      <c r="E3206" s="39"/>
      <c r="F3206" s="20"/>
      <c r="G3206" s="20"/>
      <c r="H3206" s="20"/>
      <c r="I3206" s="39"/>
      <c r="J3206" s="20"/>
      <c r="K3206" s="20"/>
      <c r="L3206" s="20"/>
      <c r="M3206" s="20"/>
      <c r="N3206" s="39"/>
      <c r="O3206" s="20" t="s">
        <v>492</v>
      </c>
      <c r="P3206" s="20" t="s">
        <v>599</v>
      </c>
      <c r="Q3206" s="20" t="s">
        <v>1214</v>
      </c>
      <c r="R3206" s="20" t="s">
        <v>3658</v>
      </c>
      <c r="S3206" s="20">
        <v>40448044</v>
      </c>
      <c r="T3206" s="39"/>
      <c r="U3206" s="20"/>
      <c r="V3206" s="20"/>
      <c r="W3206" s="39"/>
      <c r="X3206" s="20"/>
      <c r="Y3206" s="20"/>
      <c r="Z3206" s="20"/>
      <c r="AA3206" s="39"/>
    </row>
    <row r="3207" spans="2:27" ht="15.75" customHeight="1">
      <c r="B3207" s="39"/>
      <c r="C3207" s="20"/>
      <c r="D3207" s="20"/>
      <c r="E3207" s="39"/>
      <c r="F3207" s="20"/>
      <c r="G3207" s="20"/>
      <c r="H3207" s="20"/>
      <c r="I3207" s="39"/>
      <c r="J3207" s="20"/>
      <c r="K3207" s="20"/>
      <c r="L3207" s="20"/>
      <c r="M3207" s="20"/>
      <c r="N3207" s="39"/>
      <c r="O3207" s="20" t="s">
        <v>492</v>
      </c>
      <c r="P3207" s="20" t="s">
        <v>599</v>
      </c>
      <c r="Q3207" s="20" t="s">
        <v>1214</v>
      </c>
      <c r="R3207" s="20" t="s">
        <v>1414</v>
      </c>
      <c r="S3207" s="20">
        <v>40448050</v>
      </c>
      <c r="T3207" s="39"/>
      <c r="U3207" s="20"/>
      <c r="V3207" s="20"/>
      <c r="W3207" s="39"/>
      <c r="X3207" s="20"/>
      <c r="Y3207" s="20"/>
      <c r="Z3207" s="20"/>
      <c r="AA3207" s="39"/>
    </row>
    <row r="3208" spans="2:27" ht="15.75" customHeight="1">
      <c r="B3208" s="39"/>
      <c r="C3208" s="20"/>
      <c r="D3208" s="20"/>
      <c r="E3208" s="39"/>
      <c r="F3208" s="20"/>
      <c r="G3208" s="20"/>
      <c r="H3208" s="20"/>
      <c r="I3208" s="39"/>
      <c r="J3208" s="20"/>
      <c r="K3208" s="20"/>
      <c r="L3208" s="20"/>
      <c r="M3208" s="20"/>
      <c r="N3208" s="39"/>
      <c r="O3208" s="20" t="s">
        <v>492</v>
      </c>
      <c r="P3208" s="20" t="s">
        <v>599</v>
      </c>
      <c r="Q3208" s="20" t="s">
        <v>1214</v>
      </c>
      <c r="R3208" s="20" t="s">
        <v>3659</v>
      </c>
      <c r="S3208" s="20">
        <v>40448056</v>
      </c>
      <c r="T3208" s="39"/>
      <c r="U3208" s="20"/>
      <c r="V3208" s="20"/>
      <c r="W3208" s="39"/>
      <c r="X3208" s="20"/>
      <c r="Y3208" s="20"/>
      <c r="Z3208" s="20"/>
      <c r="AA3208" s="39"/>
    </row>
    <row r="3209" spans="2:27" ht="15.75" customHeight="1">
      <c r="B3209" s="39"/>
      <c r="C3209" s="20"/>
      <c r="D3209" s="20"/>
      <c r="E3209" s="39"/>
      <c r="F3209" s="20"/>
      <c r="G3209" s="20"/>
      <c r="H3209" s="20"/>
      <c r="I3209" s="39"/>
      <c r="J3209" s="20"/>
      <c r="K3209" s="20"/>
      <c r="L3209" s="20"/>
      <c r="M3209" s="20"/>
      <c r="N3209" s="39"/>
      <c r="O3209" s="20" t="s">
        <v>492</v>
      </c>
      <c r="P3209" s="20" t="s">
        <v>599</v>
      </c>
      <c r="Q3209" s="20" t="s">
        <v>1214</v>
      </c>
      <c r="R3209" s="20" t="s">
        <v>3593</v>
      </c>
      <c r="S3209" s="20">
        <v>40448037</v>
      </c>
      <c r="T3209" s="39"/>
      <c r="U3209" s="20"/>
      <c r="V3209" s="20"/>
      <c r="W3209" s="39"/>
      <c r="X3209" s="20"/>
      <c r="Y3209" s="20"/>
      <c r="Z3209" s="20"/>
      <c r="AA3209" s="39"/>
    </row>
    <row r="3210" spans="2:27" ht="15.75" customHeight="1">
      <c r="B3210" s="39"/>
      <c r="C3210" s="20"/>
      <c r="D3210" s="20"/>
      <c r="E3210" s="39"/>
      <c r="F3210" s="20"/>
      <c r="G3210" s="20"/>
      <c r="H3210" s="20"/>
      <c r="I3210" s="39"/>
      <c r="J3210" s="20"/>
      <c r="K3210" s="20"/>
      <c r="L3210" s="20"/>
      <c r="M3210" s="20"/>
      <c r="N3210" s="39"/>
      <c r="O3210" s="20" t="s">
        <v>492</v>
      </c>
      <c r="P3210" s="20" t="s">
        <v>599</v>
      </c>
      <c r="Q3210" s="20" t="s">
        <v>1214</v>
      </c>
      <c r="R3210" s="20" t="s">
        <v>1166</v>
      </c>
      <c r="S3210" s="20">
        <v>40448063</v>
      </c>
      <c r="T3210" s="39"/>
      <c r="U3210" s="20"/>
      <c r="V3210" s="20"/>
      <c r="W3210" s="39"/>
      <c r="X3210" s="20"/>
      <c r="Y3210" s="20"/>
      <c r="Z3210" s="20"/>
      <c r="AA3210" s="39"/>
    </row>
    <row r="3211" spans="2:27" ht="15.75" customHeight="1">
      <c r="B3211" s="39"/>
      <c r="C3211" s="20"/>
      <c r="D3211" s="20"/>
      <c r="E3211" s="39"/>
      <c r="F3211" s="20"/>
      <c r="G3211" s="20"/>
      <c r="H3211" s="20"/>
      <c r="I3211" s="39"/>
      <c r="J3211" s="20"/>
      <c r="K3211" s="20"/>
      <c r="L3211" s="20"/>
      <c r="M3211" s="20"/>
      <c r="N3211" s="39"/>
      <c r="O3211" s="20" t="s">
        <v>492</v>
      </c>
      <c r="P3211" s="20" t="s">
        <v>599</v>
      </c>
      <c r="Q3211" s="20" t="s">
        <v>1214</v>
      </c>
      <c r="R3211" s="20" t="s">
        <v>3660</v>
      </c>
      <c r="S3211" s="20">
        <v>40448069</v>
      </c>
      <c r="T3211" s="39"/>
      <c r="U3211" s="20"/>
      <c r="V3211" s="20"/>
      <c r="W3211" s="39"/>
      <c r="X3211" s="20"/>
      <c r="Y3211" s="20"/>
      <c r="Z3211" s="20"/>
      <c r="AA3211" s="39"/>
    </row>
    <row r="3212" spans="2:27" ht="15.75" customHeight="1">
      <c r="B3212" s="39"/>
      <c r="C3212" s="20"/>
      <c r="D3212" s="20"/>
      <c r="E3212" s="39"/>
      <c r="F3212" s="20"/>
      <c r="G3212" s="20"/>
      <c r="H3212" s="20"/>
      <c r="I3212" s="39"/>
      <c r="J3212" s="20"/>
      <c r="K3212" s="20"/>
      <c r="L3212" s="20"/>
      <c r="M3212" s="20"/>
      <c r="N3212" s="39"/>
      <c r="O3212" s="20" t="s">
        <v>492</v>
      </c>
      <c r="P3212" s="20" t="s">
        <v>599</v>
      </c>
      <c r="Q3212" s="20" t="s">
        <v>1214</v>
      </c>
      <c r="R3212" s="20" t="s">
        <v>3661</v>
      </c>
      <c r="S3212" s="20">
        <v>40448075</v>
      </c>
      <c r="T3212" s="39"/>
      <c r="U3212" s="20"/>
      <c r="V3212" s="20"/>
      <c r="W3212" s="39"/>
      <c r="X3212" s="20"/>
      <c r="Y3212" s="20"/>
      <c r="Z3212" s="20"/>
      <c r="AA3212" s="39"/>
    </row>
    <row r="3213" spans="2:27" ht="15.75" customHeight="1">
      <c r="B3213" s="39"/>
      <c r="C3213" s="20"/>
      <c r="D3213" s="20"/>
      <c r="E3213" s="39"/>
      <c r="F3213" s="20"/>
      <c r="G3213" s="20"/>
      <c r="H3213" s="20"/>
      <c r="I3213" s="39"/>
      <c r="J3213" s="20"/>
      <c r="K3213" s="20"/>
      <c r="L3213" s="20"/>
      <c r="M3213" s="20"/>
      <c r="N3213" s="39"/>
      <c r="O3213" s="20" t="s">
        <v>492</v>
      </c>
      <c r="P3213" s="20" t="s">
        <v>599</v>
      </c>
      <c r="Q3213" s="20" t="s">
        <v>1214</v>
      </c>
      <c r="R3213" s="20" t="s">
        <v>3662</v>
      </c>
      <c r="S3213" s="20">
        <v>40448099</v>
      </c>
      <c r="T3213" s="39"/>
      <c r="U3213" s="20"/>
      <c r="V3213" s="20"/>
      <c r="W3213" s="39"/>
      <c r="X3213" s="20"/>
      <c r="Y3213" s="20"/>
      <c r="Z3213" s="20"/>
      <c r="AA3213" s="39"/>
    </row>
    <row r="3214" spans="2:27" ht="15.75" customHeight="1">
      <c r="B3214" s="39"/>
      <c r="C3214" s="20"/>
      <c r="D3214" s="20"/>
      <c r="E3214" s="39"/>
      <c r="F3214" s="20"/>
      <c r="G3214" s="20"/>
      <c r="H3214" s="20"/>
      <c r="I3214" s="39"/>
      <c r="J3214" s="20"/>
      <c r="K3214" s="20"/>
      <c r="L3214" s="20"/>
      <c r="M3214" s="20"/>
      <c r="N3214" s="39"/>
      <c r="O3214" s="20" t="s">
        <v>492</v>
      </c>
      <c r="P3214" s="20" t="s">
        <v>599</v>
      </c>
      <c r="Q3214" s="20" t="s">
        <v>1214</v>
      </c>
      <c r="R3214" s="20" t="s">
        <v>3663</v>
      </c>
      <c r="S3214" s="20">
        <v>40448088</v>
      </c>
      <c r="T3214" s="39"/>
      <c r="U3214" s="20"/>
      <c r="V3214" s="20"/>
      <c r="W3214" s="39"/>
      <c r="X3214" s="20"/>
      <c r="Y3214" s="20"/>
      <c r="Z3214" s="20"/>
      <c r="AA3214" s="39"/>
    </row>
    <row r="3215" spans="2:27" ht="15.75" customHeight="1">
      <c r="B3215" s="39"/>
      <c r="C3215" s="20"/>
      <c r="D3215" s="20"/>
      <c r="E3215" s="39"/>
      <c r="F3215" s="20"/>
      <c r="G3215" s="20"/>
      <c r="H3215" s="20"/>
      <c r="I3215" s="39"/>
      <c r="J3215" s="20"/>
      <c r="K3215" s="20"/>
      <c r="L3215" s="20"/>
      <c r="M3215" s="20"/>
      <c r="N3215" s="39"/>
      <c r="O3215" s="20" t="s">
        <v>492</v>
      </c>
      <c r="P3215" s="20" t="s">
        <v>599</v>
      </c>
      <c r="Q3215" s="20" t="s">
        <v>1214</v>
      </c>
      <c r="R3215" s="20" t="s">
        <v>2800</v>
      </c>
      <c r="S3215" s="20">
        <v>40448094</v>
      </c>
      <c r="T3215" s="39"/>
      <c r="U3215" s="20"/>
      <c r="V3215" s="20"/>
      <c r="W3215" s="39"/>
      <c r="X3215" s="20"/>
      <c r="Y3215" s="20"/>
      <c r="Z3215" s="20"/>
      <c r="AA3215" s="39"/>
    </row>
    <row r="3216" spans="2:27" ht="15.75" customHeight="1">
      <c r="B3216" s="39"/>
      <c r="C3216" s="20"/>
      <c r="D3216" s="20"/>
      <c r="E3216" s="39"/>
      <c r="F3216" s="20"/>
      <c r="G3216" s="20"/>
      <c r="H3216" s="20"/>
      <c r="I3216" s="39"/>
      <c r="J3216" s="20"/>
      <c r="K3216" s="20"/>
      <c r="L3216" s="20"/>
      <c r="M3216" s="20"/>
      <c r="N3216" s="39"/>
      <c r="O3216" s="20" t="s">
        <v>492</v>
      </c>
      <c r="P3216" s="20" t="s">
        <v>492</v>
      </c>
      <c r="Q3216" s="20" t="s">
        <v>1216</v>
      </c>
      <c r="R3216" s="20" t="s">
        <v>3664</v>
      </c>
      <c r="S3216" s="20">
        <v>40471211</v>
      </c>
      <c r="T3216" s="39"/>
      <c r="U3216" s="20"/>
      <c r="V3216" s="20"/>
      <c r="W3216" s="39"/>
      <c r="X3216" s="20"/>
      <c r="Y3216" s="20"/>
      <c r="Z3216" s="20"/>
      <c r="AA3216" s="39"/>
    </row>
    <row r="3217" spans="2:27" ht="15.75" customHeight="1">
      <c r="B3217" s="39"/>
      <c r="C3217" s="20"/>
      <c r="D3217" s="20"/>
      <c r="E3217" s="39"/>
      <c r="F3217" s="20"/>
      <c r="G3217" s="20"/>
      <c r="H3217" s="20"/>
      <c r="I3217" s="39"/>
      <c r="J3217" s="20"/>
      <c r="K3217" s="20"/>
      <c r="L3217" s="20"/>
      <c r="M3217" s="20"/>
      <c r="N3217" s="39"/>
      <c r="O3217" s="20" t="s">
        <v>492</v>
      </c>
      <c r="P3217" s="20" t="s">
        <v>492</v>
      </c>
      <c r="Q3217" s="20" t="s">
        <v>1216</v>
      </c>
      <c r="R3217" s="20" t="s">
        <v>3665</v>
      </c>
      <c r="S3217" s="20">
        <v>40471223</v>
      </c>
      <c r="T3217" s="39"/>
      <c r="U3217" s="20"/>
      <c r="V3217" s="20"/>
      <c r="W3217" s="39"/>
      <c r="X3217" s="20"/>
      <c r="Y3217" s="20"/>
      <c r="Z3217" s="20"/>
      <c r="AA3217" s="39"/>
    </row>
    <row r="3218" spans="2:27" ht="15.75" customHeight="1">
      <c r="B3218" s="39"/>
      <c r="C3218" s="20"/>
      <c r="D3218" s="20"/>
      <c r="E3218" s="39"/>
      <c r="F3218" s="20"/>
      <c r="G3218" s="20"/>
      <c r="H3218" s="20"/>
      <c r="I3218" s="39"/>
      <c r="J3218" s="20"/>
      <c r="K3218" s="20"/>
      <c r="L3218" s="20"/>
      <c r="M3218" s="20"/>
      <c r="N3218" s="39"/>
      <c r="O3218" s="20" t="s">
        <v>492</v>
      </c>
      <c r="P3218" s="20" t="s">
        <v>492</v>
      </c>
      <c r="Q3218" s="20" t="s">
        <v>1216</v>
      </c>
      <c r="R3218" s="20" t="s">
        <v>1216</v>
      </c>
      <c r="S3218" s="20">
        <v>40471235</v>
      </c>
      <c r="T3218" s="39"/>
      <c r="U3218" s="20"/>
      <c r="V3218" s="20"/>
      <c r="W3218" s="39"/>
      <c r="X3218" s="20"/>
      <c r="Y3218" s="20"/>
      <c r="Z3218" s="20"/>
      <c r="AA3218" s="39"/>
    </row>
    <row r="3219" spans="2:27" ht="15.75" customHeight="1">
      <c r="B3219" s="39"/>
      <c r="C3219" s="20"/>
      <c r="D3219" s="20"/>
      <c r="E3219" s="39"/>
      <c r="F3219" s="20"/>
      <c r="G3219" s="20"/>
      <c r="H3219" s="20"/>
      <c r="I3219" s="39"/>
      <c r="J3219" s="20"/>
      <c r="K3219" s="20"/>
      <c r="L3219" s="20"/>
      <c r="M3219" s="20"/>
      <c r="N3219" s="39"/>
      <c r="O3219" s="20" t="s">
        <v>492</v>
      </c>
      <c r="P3219" s="20" t="s">
        <v>492</v>
      </c>
      <c r="Q3219" s="20" t="s">
        <v>1216</v>
      </c>
      <c r="R3219" s="20" t="s">
        <v>3666</v>
      </c>
      <c r="S3219" s="20">
        <v>40471247</v>
      </c>
      <c r="T3219" s="39"/>
      <c r="U3219" s="20"/>
      <c r="V3219" s="20"/>
      <c r="W3219" s="39"/>
      <c r="X3219" s="20"/>
      <c r="Y3219" s="20"/>
      <c r="Z3219" s="20"/>
      <c r="AA3219" s="39"/>
    </row>
    <row r="3220" spans="2:27" ht="15.75" customHeight="1">
      <c r="B3220" s="39"/>
      <c r="C3220" s="20"/>
      <c r="D3220" s="20"/>
      <c r="E3220" s="39"/>
      <c r="F3220" s="20"/>
      <c r="G3220" s="20"/>
      <c r="H3220" s="20"/>
      <c r="I3220" s="39"/>
      <c r="J3220" s="20"/>
      <c r="K3220" s="20"/>
      <c r="L3220" s="20"/>
      <c r="M3220" s="20"/>
      <c r="N3220" s="39"/>
      <c r="O3220" s="20" t="s">
        <v>492</v>
      </c>
      <c r="P3220" s="20" t="s">
        <v>492</v>
      </c>
      <c r="Q3220" s="20" t="s">
        <v>1216</v>
      </c>
      <c r="R3220" s="20" t="s">
        <v>3667</v>
      </c>
      <c r="S3220" s="20">
        <v>40471259</v>
      </c>
      <c r="T3220" s="39"/>
      <c r="U3220" s="20"/>
      <c r="V3220" s="20"/>
      <c r="W3220" s="39"/>
      <c r="X3220" s="20"/>
      <c r="Y3220" s="20"/>
      <c r="Z3220" s="20"/>
      <c r="AA3220" s="39"/>
    </row>
    <row r="3221" spans="2:27" ht="15.75" customHeight="1">
      <c r="B3221" s="39"/>
      <c r="C3221" s="20"/>
      <c r="D3221" s="20"/>
      <c r="E3221" s="39"/>
      <c r="F3221" s="20"/>
      <c r="G3221" s="20"/>
      <c r="H3221" s="20"/>
      <c r="I3221" s="39"/>
      <c r="J3221" s="20"/>
      <c r="K3221" s="20"/>
      <c r="L3221" s="20"/>
      <c r="M3221" s="20"/>
      <c r="N3221" s="39"/>
      <c r="O3221" s="20" t="s">
        <v>492</v>
      </c>
      <c r="P3221" s="20" t="s">
        <v>492</v>
      </c>
      <c r="Q3221" s="20" t="s">
        <v>1216</v>
      </c>
      <c r="R3221" s="20" t="s">
        <v>3668</v>
      </c>
      <c r="S3221" s="20">
        <v>40471271</v>
      </c>
      <c r="T3221" s="39"/>
      <c r="U3221" s="20"/>
      <c r="V3221" s="20"/>
      <c r="W3221" s="39"/>
      <c r="X3221" s="20"/>
      <c r="Y3221" s="20"/>
      <c r="Z3221" s="20"/>
      <c r="AA3221" s="39"/>
    </row>
    <row r="3222" spans="2:27" ht="15.75" customHeight="1">
      <c r="B3222" s="39"/>
      <c r="C3222" s="20"/>
      <c r="D3222" s="20"/>
      <c r="E3222" s="39"/>
      <c r="F3222" s="20"/>
      <c r="G3222" s="20"/>
      <c r="H3222" s="20"/>
      <c r="I3222" s="39"/>
      <c r="J3222" s="20"/>
      <c r="K3222" s="20"/>
      <c r="L3222" s="20"/>
      <c r="M3222" s="20"/>
      <c r="N3222" s="39"/>
      <c r="O3222" s="20" t="s">
        <v>492</v>
      </c>
      <c r="P3222" s="20" t="s">
        <v>492</v>
      </c>
      <c r="Q3222" s="20" t="s">
        <v>1216</v>
      </c>
      <c r="R3222" s="20" t="s">
        <v>3669</v>
      </c>
      <c r="S3222" s="20">
        <v>40471283</v>
      </c>
      <c r="T3222" s="39"/>
      <c r="U3222" s="20"/>
      <c r="V3222" s="20"/>
      <c r="W3222" s="39"/>
      <c r="X3222" s="20"/>
      <c r="Y3222" s="20"/>
      <c r="Z3222" s="20"/>
      <c r="AA3222" s="39"/>
    </row>
    <row r="3223" spans="2:27" ht="15.75" customHeight="1">
      <c r="B3223" s="39"/>
      <c r="C3223" s="20"/>
      <c r="D3223" s="20"/>
      <c r="E3223" s="39"/>
      <c r="F3223" s="20"/>
      <c r="G3223" s="20"/>
      <c r="H3223" s="20"/>
      <c r="I3223" s="39"/>
      <c r="J3223" s="20"/>
      <c r="K3223" s="20"/>
      <c r="L3223" s="20"/>
      <c r="M3223" s="20"/>
      <c r="N3223" s="39"/>
      <c r="O3223" s="20" t="s">
        <v>492</v>
      </c>
      <c r="P3223" s="20" t="s">
        <v>492</v>
      </c>
      <c r="Q3223" s="20" t="s">
        <v>1218</v>
      </c>
      <c r="R3223" s="20" t="s">
        <v>3670</v>
      </c>
      <c r="S3223" s="20">
        <v>40471710</v>
      </c>
      <c r="T3223" s="39"/>
      <c r="U3223" s="20"/>
      <c r="V3223" s="20"/>
      <c r="W3223" s="39"/>
      <c r="X3223" s="20"/>
      <c r="Y3223" s="20"/>
      <c r="Z3223" s="20"/>
      <c r="AA3223" s="39"/>
    </row>
    <row r="3224" spans="2:27" ht="15.75" customHeight="1">
      <c r="B3224" s="39"/>
      <c r="C3224" s="20"/>
      <c r="D3224" s="20"/>
      <c r="E3224" s="39"/>
      <c r="F3224" s="20"/>
      <c r="G3224" s="20"/>
      <c r="H3224" s="20"/>
      <c r="I3224" s="39"/>
      <c r="J3224" s="20"/>
      <c r="K3224" s="20"/>
      <c r="L3224" s="20"/>
      <c r="M3224" s="20"/>
      <c r="N3224" s="39"/>
      <c r="O3224" s="20" t="s">
        <v>492</v>
      </c>
      <c r="P3224" s="20" t="s">
        <v>492</v>
      </c>
      <c r="Q3224" s="20" t="s">
        <v>1218</v>
      </c>
      <c r="R3224" s="20" t="s">
        <v>3671</v>
      </c>
      <c r="S3224" s="20">
        <v>40471713</v>
      </c>
      <c r="T3224" s="39"/>
      <c r="U3224" s="20"/>
      <c r="V3224" s="20"/>
      <c r="W3224" s="39"/>
      <c r="X3224" s="20"/>
      <c r="Y3224" s="20"/>
      <c r="Z3224" s="20"/>
      <c r="AA3224" s="39"/>
    </row>
    <row r="3225" spans="2:27" ht="15.75" customHeight="1">
      <c r="B3225" s="39"/>
      <c r="C3225" s="20"/>
      <c r="D3225" s="20"/>
      <c r="E3225" s="39"/>
      <c r="F3225" s="20"/>
      <c r="G3225" s="20"/>
      <c r="H3225" s="20"/>
      <c r="I3225" s="39"/>
      <c r="J3225" s="20"/>
      <c r="K3225" s="20"/>
      <c r="L3225" s="20"/>
      <c r="M3225" s="20"/>
      <c r="N3225" s="39"/>
      <c r="O3225" s="20" t="s">
        <v>492</v>
      </c>
      <c r="P3225" s="20" t="s">
        <v>492</v>
      </c>
      <c r="Q3225" s="20" t="s">
        <v>1218</v>
      </c>
      <c r="R3225" s="20" t="s">
        <v>3672</v>
      </c>
      <c r="S3225" s="20">
        <v>40471799</v>
      </c>
      <c r="T3225" s="39"/>
      <c r="U3225" s="20"/>
      <c r="V3225" s="20"/>
      <c r="W3225" s="39"/>
      <c r="X3225" s="20"/>
      <c r="Y3225" s="20"/>
      <c r="Z3225" s="20"/>
      <c r="AA3225" s="39"/>
    </row>
    <row r="3226" spans="2:27" ht="15.75" customHeight="1">
      <c r="B3226" s="39"/>
      <c r="C3226" s="20"/>
      <c r="D3226" s="20"/>
      <c r="E3226" s="39"/>
      <c r="F3226" s="20"/>
      <c r="G3226" s="20"/>
      <c r="H3226" s="20"/>
      <c r="I3226" s="39"/>
      <c r="J3226" s="20"/>
      <c r="K3226" s="20"/>
      <c r="L3226" s="20"/>
      <c r="M3226" s="20"/>
      <c r="N3226" s="39"/>
      <c r="O3226" s="20" t="s">
        <v>492</v>
      </c>
      <c r="P3226" s="20" t="s">
        <v>492</v>
      </c>
      <c r="Q3226" s="20" t="s">
        <v>1218</v>
      </c>
      <c r="R3226" s="20" t="s">
        <v>1218</v>
      </c>
      <c r="S3226" s="20">
        <v>40471742</v>
      </c>
      <c r="T3226" s="39"/>
      <c r="U3226" s="20"/>
      <c r="V3226" s="20"/>
      <c r="W3226" s="39"/>
      <c r="X3226" s="20"/>
      <c r="Y3226" s="20"/>
      <c r="Z3226" s="20"/>
      <c r="AA3226" s="39"/>
    </row>
    <row r="3227" spans="2:27" ht="15.75" customHeight="1">
      <c r="B3227" s="39"/>
      <c r="C3227" s="20"/>
      <c r="D3227" s="20"/>
      <c r="E3227" s="39"/>
      <c r="F3227" s="20"/>
      <c r="G3227" s="20"/>
      <c r="H3227" s="20"/>
      <c r="I3227" s="39"/>
      <c r="J3227" s="20"/>
      <c r="K3227" s="20"/>
      <c r="L3227" s="20"/>
      <c r="M3227" s="20"/>
      <c r="N3227" s="39"/>
      <c r="O3227" s="20" t="s">
        <v>492</v>
      </c>
      <c r="P3227" s="20" t="s">
        <v>492</v>
      </c>
      <c r="Q3227" s="20" t="s">
        <v>1218</v>
      </c>
      <c r="R3227" s="20" t="s">
        <v>3673</v>
      </c>
      <c r="S3227" s="20">
        <v>40471752</v>
      </c>
      <c r="T3227" s="39"/>
      <c r="U3227" s="20"/>
      <c r="V3227" s="20"/>
      <c r="W3227" s="39"/>
      <c r="X3227" s="20"/>
      <c r="Y3227" s="20"/>
      <c r="Z3227" s="20"/>
      <c r="AA3227" s="39"/>
    </row>
    <row r="3228" spans="2:27" ht="15.75" customHeight="1">
      <c r="B3228" s="39"/>
      <c r="C3228" s="20"/>
      <c r="D3228" s="20"/>
      <c r="E3228" s="39"/>
      <c r="F3228" s="20"/>
      <c r="G3228" s="20"/>
      <c r="H3228" s="20"/>
      <c r="I3228" s="39"/>
      <c r="J3228" s="20"/>
      <c r="K3228" s="20"/>
      <c r="L3228" s="20"/>
      <c r="M3228" s="20"/>
      <c r="N3228" s="39"/>
      <c r="O3228" s="20" t="s">
        <v>492</v>
      </c>
      <c r="P3228" s="20" t="s">
        <v>492</v>
      </c>
      <c r="Q3228" s="20" t="s">
        <v>1218</v>
      </c>
      <c r="R3228" s="20" t="s">
        <v>3674</v>
      </c>
      <c r="S3228" s="20">
        <v>40471763</v>
      </c>
      <c r="T3228" s="39"/>
      <c r="U3228" s="20"/>
      <c r="V3228" s="20"/>
      <c r="W3228" s="39"/>
      <c r="X3228" s="20"/>
      <c r="Y3228" s="20"/>
      <c r="Z3228" s="20"/>
      <c r="AA3228" s="39"/>
    </row>
    <row r="3229" spans="2:27" ht="15.75" customHeight="1">
      <c r="B3229" s="39"/>
      <c r="C3229" s="20"/>
      <c r="D3229" s="20"/>
      <c r="E3229" s="39"/>
      <c r="F3229" s="20"/>
      <c r="G3229" s="20"/>
      <c r="H3229" s="20"/>
      <c r="I3229" s="39"/>
      <c r="J3229" s="20"/>
      <c r="K3229" s="20"/>
      <c r="L3229" s="20"/>
      <c r="M3229" s="20"/>
      <c r="N3229" s="39"/>
      <c r="O3229" s="20" t="s">
        <v>492</v>
      </c>
      <c r="P3229" s="20" t="s">
        <v>492</v>
      </c>
      <c r="Q3229" s="20" t="s">
        <v>1218</v>
      </c>
      <c r="R3229" s="20" t="s">
        <v>3675</v>
      </c>
      <c r="S3229" s="20">
        <v>40471797</v>
      </c>
      <c r="T3229" s="39"/>
      <c r="U3229" s="20"/>
      <c r="V3229" s="20"/>
      <c r="W3229" s="39"/>
      <c r="X3229" s="20"/>
      <c r="Y3229" s="20"/>
      <c r="Z3229" s="20"/>
      <c r="AA3229" s="39"/>
    </row>
    <row r="3230" spans="2:27" ht="15.75" customHeight="1">
      <c r="B3230" s="39"/>
      <c r="C3230" s="20"/>
      <c r="D3230" s="20"/>
      <c r="E3230" s="39"/>
      <c r="F3230" s="20"/>
      <c r="G3230" s="20"/>
      <c r="H3230" s="20"/>
      <c r="I3230" s="39"/>
      <c r="J3230" s="20"/>
      <c r="K3230" s="20"/>
      <c r="L3230" s="20"/>
      <c r="M3230" s="20"/>
      <c r="N3230" s="39"/>
      <c r="O3230" s="20" t="s">
        <v>492</v>
      </c>
      <c r="P3230" s="20" t="s">
        <v>492</v>
      </c>
      <c r="Q3230" s="20" t="s">
        <v>1218</v>
      </c>
      <c r="R3230" s="20" t="s">
        <v>3676</v>
      </c>
      <c r="S3230" s="20">
        <v>40471721</v>
      </c>
      <c r="T3230" s="39"/>
      <c r="U3230" s="20"/>
      <c r="V3230" s="20"/>
      <c r="W3230" s="39"/>
      <c r="X3230" s="20"/>
      <c r="Y3230" s="20"/>
      <c r="Z3230" s="20"/>
      <c r="AA3230" s="39"/>
    </row>
    <row r="3231" spans="2:27" ht="15.75" customHeight="1">
      <c r="B3231" s="39"/>
      <c r="C3231" s="20"/>
      <c r="D3231" s="20"/>
      <c r="E3231" s="39"/>
      <c r="F3231" s="20"/>
      <c r="G3231" s="20"/>
      <c r="H3231" s="20"/>
      <c r="I3231" s="39"/>
      <c r="J3231" s="20"/>
      <c r="K3231" s="20"/>
      <c r="L3231" s="20"/>
      <c r="M3231" s="20"/>
      <c r="N3231" s="39"/>
      <c r="O3231" s="20" t="s">
        <v>492</v>
      </c>
      <c r="P3231" s="20" t="s">
        <v>492</v>
      </c>
      <c r="Q3231" s="20" t="s">
        <v>1218</v>
      </c>
      <c r="R3231" s="20" t="s">
        <v>3677</v>
      </c>
      <c r="S3231" s="20">
        <v>40471769</v>
      </c>
      <c r="T3231" s="39"/>
      <c r="U3231" s="20"/>
      <c r="V3231" s="20"/>
      <c r="W3231" s="39"/>
      <c r="X3231" s="20"/>
      <c r="Y3231" s="20"/>
      <c r="Z3231" s="20"/>
      <c r="AA3231" s="39"/>
    </row>
    <row r="3232" spans="2:27" ht="15.75" customHeight="1">
      <c r="B3232" s="39"/>
      <c r="C3232" s="20"/>
      <c r="D3232" s="20"/>
      <c r="E3232" s="39"/>
      <c r="F3232" s="20"/>
      <c r="G3232" s="20"/>
      <c r="H3232" s="20"/>
      <c r="I3232" s="39"/>
      <c r="J3232" s="20"/>
      <c r="K3232" s="20"/>
      <c r="L3232" s="20"/>
      <c r="M3232" s="20"/>
      <c r="N3232" s="39"/>
      <c r="O3232" s="20" t="s">
        <v>492</v>
      </c>
      <c r="P3232" s="20" t="s">
        <v>492</v>
      </c>
      <c r="Q3232" s="20" t="s">
        <v>1218</v>
      </c>
      <c r="R3232" s="20" t="s">
        <v>3678</v>
      </c>
      <c r="S3232" s="20">
        <v>40471773</v>
      </c>
      <c r="T3232" s="39"/>
      <c r="U3232" s="20"/>
      <c r="V3232" s="20"/>
      <c r="W3232" s="39"/>
      <c r="X3232" s="20"/>
      <c r="Y3232" s="20"/>
      <c r="Z3232" s="20"/>
      <c r="AA3232" s="39"/>
    </row>
    <row r="3233" spans="2:27" ht="15.75" customHeight="1">
      <c r="B3233" s="39"/>
      <c r="C3233" s="20"/>
      <c r="D3233" s="20"/>
      <c r="E3233" s="39"/>
      <c r="F3233" s="20"/>
      <c r="G3233" s="20"/>
      <c r="H3233" s="20"/>
      <c r="I3233" s="39"/>
      <c r="J3233" s="20"/>
      <c r="K3233" s="20"/>
      <c r="L3233" s="20"/>
      <c r="M3233" s="20"/>
      <c r="N3233" s="39"/>
      <c r="O3233" s="20" t="s">
        <v>492</v>
      </c>
      <c r="P3233" s="20" t="s">
        <v>492</v>
      </c>
      <c r="Q3233" s="20" t="s">
        <v>1218</v>
      </c>
      <c r="R3233" s="20" t="s">
        <v>3679</v>
      </c>
      <c r="S3233" s="20">
        <v>40471784</v>
      </c>
      <c r="T3233" s="39"/>
      <c r="U3233" s="20"/>
      <c r="V3233" s="20"/>
      <c r="W3233" s="39"/>
      <c r="X3233" s="20"/>
      <c r="Y3233" s="20"/>
      <c r="Z3233" s="20"/>
      <c r="AA3233" s="39"/>
    </row>
    <row r="3234" spans="2:27" ht="15.75" customHeight="1">
      <c r="B3234" s="39"/>
      <c r="C3234" s="20"/>
      <c r="D3234" s="20"/>
      <c r="E3234" s="39"/>
      <c r="F3234" s="20"/>
      <c r="G3234" s="20"/>
      <c r="H3234" s="20"/>
      <c r="I3234" s="39"/>
      <c r="J3234" s="20"/>
      <c r="K3234" s="20"/>
      <c r="L3234" s="20"/>
      <c r="M3234" s="20"/>
      <c r="N3234" s="39"/>
      <c r="O3234" s="20" t="s">
        <v>492</v>
      </c>
      <c r="P3234" s="20" t="s">
        <v>492</v>
      </c>
      <c r="Q3234" s="20" t="s">
        <v>1035</v>
      </c>
      <c r="R3234" s="20" t="s">
        <v>3680</v>
      </c>
      <c r="S3234" s="20">
        <v>40472110</v>
      </c>
      <c r="T3234" s="39"/>
      <c r="U3234" s="20"/>
      <c r="V3234" s="20"/>
      <c r="W3234" s="39"/>
      <c r="X3234" s="20"/>
      <c r="Y3234" s="20"/>
      <c r="Z3234" s="20"/>
      <c r="AA3234" s="39"/>
    </row>
    <row r="3235" spans="2:27" ht="15.75" customHeight="1">
      <c r="B3235" s="39"/>
      <c r="C3235" s="20"/>
      <c r="D3235" s="20"/>
      <c r="E3235" s="39"/>
      <c r="F3235" s="20"/>
      <c r="G3235" s="20"/>
      <c r="H3235" s="20"/>
      <c r="I3235" s="39"/>
      <c r="J3235" s="20"/>
      <c r="K3235" s="20"/>
      <c r="L3235" s="20"/>
      <c r="M3235" s="20"/>
      <c r="N3235" s="39"/>
      <c r="O3235" s="20" t="s">
        <v>492</v>
      </c>
      <c r="P3235" s="20" t="s">
        <v>492</v>
      </c>
      <c r="Q3235" s="20" t="s">
        <v>1035</v>
      </c>
      <c r="R3235" s="20" t="s">
        <v>772</v>
      </c>
      <c r="S3235" s="20">
        <v>40472101</v>
      </c>
      <c r="T3235" s="39"/>
      <c r="U3235" s="20"/>
      <c r="V3235" s="20"/>
      <c r="W3235" s="39"/>
      <c r="X3235" s="20"/>
      <c r="Y3235" s="20"/>
      <c r="Z3235" s="20"/>
      <c r="AA3235" s="39"/>
    </row>
    <row r="3236" spans="2:27" ht="15.75" customHeight="1">
      <c r="B3236" s="39"/>
      <c r="C3236" s="20"/>
      <c r="D3236" s="20"/>
      <c r="E3236" s="39"/>
      <c r="F3236" s="20"/>
      <c r="G3236" s="20"/>
      <c r="H3236" s="20"/>
      <c r="I3236" s="39"/>
      <c r="J3236" s="20"/>
      <c r="K3236" s="20"/>
      <c r="L3236" s="20"/>
      <c r="M3236" s="20"/>
      <c r="N3236" s="39"/>
      <c r="O3236" s="20" t="s">
        <v>492</v>
      </c>
      <c r="P3236" s="20" t="s">
        <v>492</v>
      </c>
      <c r="Q3236" s="20" t="s">
        <v>1035</v>
      </c>
      <c r="R3236" s="20" t="s">
        <v>3681</v>
      </c>
      <c r="S3236" s="20">
        <v>40472102</v>
      </c>
      <c r="T3236" s="39"/>
      <c r="U3236" s="20"/>
      <c r="V3236" s="20"/>
      <c r="W3236" s="39"/>
      <c r="X3236" s="20"/>
      <c r="Y3236" s="20"/>
      <c r="Z3236" s="20"/>
      <c r="AA3236" s="39"/>
    </row>
    <row r="3237" spans="2:27" ht="15.75" customHeight="1">
      <c r="B3237" s="39"/>
      <c r="C3237" s="20"/>
      <c r="D3237" s="20"/>
      <c r="E3237" s="39"/>
      <c r="F3237" s="20"/>
      <c r="G3237" s="20"/>
      <c r="H3237" s="20"/>
      <c r="I3237" s="39"/>
      <c r="J3237" s="20"/>
      <c r="K3237" s="20"/>
      <c r="L3237" s="20"/>
      <c r="M3237" s="20"/>
      <c r="N3237" s="39"/>
      <c r="O3237" s="20" t="s">
        <v>492</v>
      </c>
      <c r="P3237" s="20" t="s">
        <v>492</v>
      </c>
      <c r="Q3237" s="20" t="s">
        <v>1035</v>
      </c>
      <c r="R3237" s="20" t="s">
        <v>776</v>
      </c>
      <c r="S3237" s="20">
        <v>40472103</v>
      </c>
      <c r="T3237" s="39"/>
      <c r="U3237" s="20"/>
      <c r="V3237" s="20"/>
      <c r="W3237" s="39"/>
      <c r="X3237" s="20"/>
      <c r="Y3237" s="20"/>
      <c r="Z3237" s="20"/>
      <c r="AA3237" s="39"/>
    </row>
    <row r="3238" spans="2:27" ht="15.75" customHeight="1">
      <c r="B3238" s="39"/>
      <c r="C3238" s="20"/>
      <c r="D3238" s="20"/>
      <c r="E3238" s="39"/>
      <c r="F3238" s="20"/>
      <c r="G3238" s="20"/>
      <c r="H3238" s="20"/>
      <c r="I3238" s="39"/>
      <c r="J3238" s="20"/>
      <c r="K3238" s="20"/>
      <c r="L3238" s="20"/>
      <c r="M3238" s="20"/>
      <c r="N3238" s="39"/>
      <c r="O3238" s="20" t="s">
        <v>492</v>
      </c>
      <c r="P3238" s="20" t="s">
        <v>492</v>
      </c>
      <c r="Q3238" s="20" t="s">
        <v>1035</v>
      </c>
      <c r="R3238" s="20" t="s">
        <v>778</v>
      </c>
      <c r="S3238" s="20">
        <v>40472104</v>
      </c>
      <c r="T3238" s="39"/>
      <c r="U3238" s="20"/>
      <c r="V3238" s="20"/>
      <c r="W3238" s="39"/>
      <c r="X3238" s="20"/>
      <c r="Y3238" s="20"/>
      <c r="Z3238" s="20"/>
      <c r="AA3238" s="39"/>
    </row>
    <row r="3239" spans="2:27" ht="15.75" customHeight="1">
      <c r="B3239" s="39"/>
      <c r="C3239" s="20"/>
      <c r="D3239" s="20"/>
      <c r="E3239" s="39"/>
      <c r="F3239" s="20"/>
      <c r="G3239" s="20"/>
      <c r="H3239" s="20"/>
      <c r="I3239" s="39"/>
      <c r="J3239" s="20"/>
      <c r="K3239" s="20"/>
      <c r="L3239" s="20"/>
      <c r="M3239" s="20"/>
      <c r="N3239" s="39"/>
      <c r="O3239" s="20" t="s">
        <v>492</v>
      </c>
      <c r="P3239" s="20" t="s">
        <v>492</v>
      </c>
      <c r="Q3239" s="20" t="s">
        <v>1035</v>
      </c>
      <c r="R3239" s="20" t="s">
        <v>780</v>
      </c>
      <c r="S3239" s="20">
        <v>40472105</v>
      </c>
      <c r="T3239" s="39"/>
      <c r="U3239" s="20"/>
      <c r="V3239" s="20"/>
      <c r="W3239" s="39"/>
      <c r="X3239" s="20"/>
      <c r="Y3239" s="20"/>
      <c r="Z3239" s="20"/>
      <c r="AA3239" s="39"/>
    </row>
    <row r="3240" spans="2:27" ht="15.75" customHeight="1">
      <c r="B3240" s="39"/>
      <c r="C3240" s="20"/>
      <c r="D3240" s="20"/>
      <c r="E3240" s="39"/>
      <c r="F3240" s="20"/>
      <c r="G3240" s="20"/>
      <c r="H3240" s="20"/>
      <c r="I3240" s="39"/>
      <c r="J3240" s="20"/>
      <c r="K3240" s="20"/>
      <c r="L3240" s="20"/>
      <c r="M3240" s="20"/>
      <c r="N3240" s="39"/>
      <c r="O3240" s="20" t="s">
        <v>492</v>
      </c>
      <c r="P3240" s="20" t="s">
        <v>492</v>
      </c>
      <c r="Q3240" s="20" t="s">
        <v>1035</v>
      </c>
      <c r="R3240" s="20" t="s">
        <v>782</v>
      </c>
      <c r="S3240" s="20">
        <v>40472106</v>
      </c>
      <c r="T3240" s="39"/>
      <c r="U3240" s="20"/>
      <c r="V3240" s="20"/>
      <c r="W3240" s="39"/>
      <c r="X3240" s="20"/>
      <c r="Y3240" s="20"/>
      <c r="Z3240" s="20"/>
      <c r="AA3240" s="39"/>
    </row>
    <row r="3241" spans="2:27" ht="15.75" customHeight="1">
      <c r="B3241" s="39"/>
      <c r="C3241" s="20"/>
      <c r="D3241" s="20"/>
      <c r="E3241" s="39"/>
      <c r="F3241" s="20"/>
      <c r="G3241" s="20"/>
      <c r="H3241" s="20"/>
      <c r="I3241" s="39"/>
      <c r="J3241" s="20"/>
      <c r="K3241" s="20"/>
      <c r="L3241" s="20"/>
      <c r="M3241" s="20"/>
      <c r="N3241" s="39"/>
      <c r="O3241" s="20" t="s">
        <v>492</v>
      </c>
      <c r="P3241" s="20" t="s">
        <v>492</v>
      </c>
      <c r="Q3241" s="20" t="s">
        <v>1221</v>
      </c>
      <c r="R3241" s="20" t="s">
        <v>3682</v>
      </c>
      <c r="S3241" s="20">
        <v>40474017</v>
      </c>
      <c r="T3241" s="39"/>
      <c r="U3241" s="20"/>
      <c r="V3241" s="20"/>
      <c r="W3241" s="39"/>
      <c r="X3241" s="20"/>
      <c r="Y3241" s="20"/>
      <c r="Z3241" s="20"/>
      <c r="AA3241" s="39"/>
    </row>
    <row r="3242" spans="2:27" ht="15.75" customHeight="1">
      <c r="B3242" s="39"/>
      <c r="C3242" s="20"/>
      <c r="D3242" s="20"/>
      <c r="E3242" s="39"/>
      <c r="F3242" s="20"/>
      <c r="G3242" s="20"/>
      <c r="H3242" s="20"/>
      <c r="I3242" s="39"/>
      <c r="J3242" s="20"/>
      <c r="K3242" s="20"/>
      <c r="L3242" s="20"/>
      <c r="M3242" s="20"/>
      <c r="N3242" s="39"/>
      <c r="O3242" s="20" t="s">
        <v>492</v>
      </c>
      <c r="P3242" s="20" t="s">
        <v>492</v>
      </c>
      <c r="Q3242" s="20" t="s">
        <v>1221</v>
      </c>
      <c r="R3242" s="20" t="s">
        <v>1221</v>
      </c>
      <c r="S3242" s="20">
        <v>40474057</v>
      </c>
      <c r="T3242" s="39"/>
      <c r="U3242" s="20"/>
      <c r="V3242" s="20"/>
      <c r="W3242" s="39"/>
      <c r="X3242" s="20"/>
      <c r="Y3242" s="20"/>
      <c r="Z3242" s="20"/>
      <c r="AA3242" s="39"/>
    </row>
    <row r="3243" spans="2:27" ht="15.75" customHeight="1">
      <c r="B3243" s="39"/>
      <c r="C3243" s="20"/>
      <c r="D3243" s="20"/>
      <c r="E3243" s="39"/>
      <c r="F3243" s="20"/>
      <c r="G3243" s="20"/>
      <c r="H3243" s="20"/>
      <c r="I3243" s="39"/>
      <c r="J3243" s="20"/>
      <c r="K3243" s="20"/>
      <c r="L3243" s="20"/>
      <c r="M3243" s="20"/>
      <c r="N3243" s="39"/>
      <c r="O3243" s="20" t="s">
        <v>492</v>
      </c>
      <c r="P3243" s="20" t="s">
        <v>492</v>
      </c>
      <c r="Q3243" s="20" t="s">
        <v>1221</v>
      </c>
      <c r="R3243" s="20" t="s">
        <v>3683</v>
      </c>
      <c r="S3243" s="20">
        <v>40474066</v>
      </c>
      <c r="T3243" s="39"/>
      <c r="U3243" s="20"/>
      <c r="V3243" s="20"/>
      <c r="W3243" s="39"/>
      <c r="X3243" s="20"/>
      <c r="Y3243" s="20"/>
      <c r="Z3243" s="20"/>
      <c r="AA3243" s="39"/>
    </row>
    <row r="3244" spans="2:27" ht="15.75" customHeight="1">
      <c r="B3244" s="39"/>
      <c r="C3244" s="20"/>
      <c r="D3244" s="20"/>
      <c r="E3244" s="39"/>
      <c r="F3244" s="20"/>
      <c r="G3244" s="20"/>
      <c r="H3244" s="20"/>
      <c r="I3244" s="39"/>
      <c r="J3244" s="20"/>
      <c r="K3244" s="20"/>
      <c r="L3244" s="20"/>
      <c r="M3244" s="20"/>
      <c r="N3244" s="39"/>
      <c r="O3244" s="20" t="s">
        <v>492</v>
      </c>
      <c r="P3244" s="20" t="s">
        <v>492</v>
      </c>
      <c r="Q3244" s="20" t="s">
        <v>1221</v>
      </c>
      <c r="R3244" s="20" t="s">
        <v>3684</v>
      </c>
      <c r="S3244" s="20">
        <v>40474085</v>
      </c>
      <c r="T3244" s="39"/>
      <c r="U3244" s="20"/>
      <c r="V3244" s="20"/>
      <c r="W3244" s="39"/>
      <c r="X3244" s="20"/>
      <c r="Y3244" s="20"/>
      <c r="Z3244" s="20"/>
      <c r="AA3244" s="39"/>
    </row>
    <row r="3245" spans="2:27" ht="15.75" customHeight="1">
      <c r="B3245" s="39"/>
      <c r="C3245" s="20"/>
      <c r="D3245" s="20"/>
      <c r="E3245" s="39"/>
      <c r="F3245" s="20"/>
      <c r="G3245" s="20"/>
      <c r="H3245" s="20"/>
      <c r="I3245" s="39"/>
      <c r="J3245" s="20"/>
      <c r="K3245" s="20"/>
      <c r="L3245" s="20"/>
      <c r="M3245" s="20"/>
      <c r="N3245" s="39"/>
      <c r="O3245" s="20" t="s">
        <v>492</v>
      </c>
      <c r="P3245" s="20" t="s">
        <v>492</v>
      </c>
      <c r="Q3245" s="20" t="s">
        <v>1223</v>
      </c>
      <c r="R3245" s="20" t="s">
        <v>3685</v>
      </c>
      <c r="S3245" s="20">
        <v>40473011</v>
      </c>
      <c r="T3245" s="39"/>
      <c r="U3245" s="20"/>
      <c r="V3245" s="20"/>
      <c r="W3245" s="39"/>
      <c r="X3245" s="20"/>
      <c r="Y3245" s="20"/>
      <c r="Z3245" s="20"/>
      <c r="AA3245" s="39"/>
    </row>
    <row r="3246" spans="2:27" ht="15.75" customHeight="1">
      <c r="B3246" s="39"/>
      <c r="C3246" s="20"/>
      <c r="D3246" s="20"/>
      <c r="E3246" s="39"/>
      <c r="F3246" s="20"/>
      <c r="G3246" s="20"/>
      <c r="H3246" s="20"/>
      <c r="I3246" s="39"/>
      <c r="J3246" s="20"/>
      <c r="K3246" s="20"/>
      <c r="L3246" s="20"/>
      <c r="M3246" s="20"/>
      <c r="N3246" s="39"/>
      <c r="O3246" s="20" t="s">
        <v>492</v>
      </c>
      <c r="P3246" s="20" t="s">
        <v>492</v>
      </c>
      <c r="Q3246" s="20" t="s">
        <v>1223</v>
      </c>
      <c r="R3246" s="20" t="s">
        <v>3686</v>
      </c>
      <c r="S3246" s="20">
        <v>40473013</v>
      </c>
      <c r="T3246" s="39"/>
      <c r="U3246" s="20"/>
      <c r="V3246" s="20"/>
      <c r="W3246" s="39"/>
      <c r="X3246" s="20"/>
      <c r="Y3246" s="20"/>
      <c r="Z3246" s="20"/>
      <c r="AA3246" s="39"/>
    </row>
    <row r="3247" spans="2:27" ht="15.75" customHeight="1">
      <c r="B3247" s="39"/>
      <c r="C3247" s="20"/>
      <c r="D3247" s="20"/>
      <c r="E3247" s="39"/>
      <c r="F3247" s="20"/>
      <c r="G3247" s="20"/>
      <c r="H3247" s="20"/>
      <c r="I3247" s="39"/>
      <c r="J3247" s="20"/>
      <c r="K3247" s="20"/>
      <c r="L3247" s="20"/>
      <c r="M3247" s="20"/>
      <c r="N3247" s="39"/>
      <c r="O3247" s="20" t="s">
        <v>492</v>
      </c>
      <c r="P3247" s="20" t="s">
        <v>492</v>
      </c>
      <c r="Q3247" s="20" t="s">
        <v>1223</v>
      </c>
      <c r="R3247" s="20" t="s">
        <v>3687</v>
      </c>
      <c r="S3247" s="20">
        <v>40473020</v>
      </c>
      <c r="T3247" s="39"/>
      <c r="U3247" s="20"/>
      <c r="V3247" s="20"/>
      <c r="W3247" s="39"/>
      <c r="X3247" s="20"/>
      <c r="Y3247" s="20"/>
      <c r="Z3247" s="20"/>
      <c r="AA3247" s="39"/>
    </row>
    <row r="3248" spans="2:27" ht="15.75" customHeight="1">
      <c r="B3248" s="39"/>
      <c r="C3248" s="20"/>
      <c r="D3248" s="20"/>
      <c r="E3248" s="39"/>
      <c r="F3248" s="20"/>
      <c r="G3248" s="20"/>
      <c r="H3248" s="20"/>
      <c r="I3248" s="39"/>
      <c r="J3248" s="20"/>
      <c r="K3248" s="20"/>
      <c r="L3248" s="20"/>
      <c r="M3248" s="20"/>
      <c r="N3248" s="39"/>
      <c r="O3248" s="20" t="s">
        <v>492</v>
      </c>
      <c r="P3248" s="20" t="s">
        <v>492</v>
      </c>
      <c r="Q3248" s="20" t="s">
        <v>1223</v>
      </c>
      <c r="R3248" s="20" t="s">
        <v>1223</v>
      </c>
      <c r="S3248" s="20">
        <v>40473027</v>
      </c>
      <c r="T3248" s="39"/>
      <c r="U3248" s="20"/>
      <c r="V3248" s="20"/>
      <c r="W3248" s="39"/>
      <c r="X3248" s="20"/>
      <c r="Y3248" s="20"/>
      <c r="Z3248" s="20"/>
      <c r="AA3248" s="39"/>
    </row>
    <row r="3249" spans="2:27" ht="15.75" customHeight="1">
      <c r="B3249" s="39"/>
      <c r="C3249" s="20"/>
      <c r="D3249" s="20"/>
      <c r="E3249" s="39"/>
      <c r="F3249" s="20"/>
      <c r="G3249" s="20"/>
      <c r="H3249" s="20"/>
      <c r="I3249" s="39"/>
      <c r="J3249" s="20"/>
      <c r="K3249" s="20"/>
      <c r="L3249" s="20"/>
      <c r="M3249" s="20"/>
      <c r="N3249" s="39"/>
      <c r="O3249" s="20" t="s">
        <v>492</v>
      </c>
      <c r="P3249" s="20" t="s">
        <v>492</v>
      </c>
      <c r="Q3249" s="20" t="s">
        <v>1223</v>
      </c>
      <c r="R3249" s="20" t="s">
        <v>3688</v>
      </c>
      <c r="S3249" s="20">
        <v>40473033</v>
      </c>
      <c r="T3249" s="39"/>
      <c r="U3249" s="20"/>
      <c r="V3249" s="20"/>
      <c r="W3249" s="39"/>
      <c r="X3249" s="20"/>
      <c r="Y3249" s="20"/>
      <c r="Z3249" s="20"/>
      <c r="AA3249" s="39"/>
    </row>
    <row r="3250" spans="2:27" ht="15.75" customHeight="1">
      <c r="B3250" s="39"/>
      <c r="C3250" s="20"/>
      <c r="D3250" s="20"/>
      <c r="E3250" s="39"/>
      <c r="F3250" s="20"/>
      <c r="G3250" s="20"/>
      <c r="H3250" s="20"/>
      <c r="I3250" s="39"/>
      <c r="J3250" s="20"/>
      <c r="K3250" s="20"/>
      <c r="L3250" s="20"/>
      <c r="M3250" s="20"/>
      <c r="N3250" s="39"/>
      <c r="O3250" s="20" t="s">
        <v>492</v>
      </c>
      <c r="P3250" s="20" t="s">
        <v>492</v>
      </c>
      <c r="Q3250" s="20" t="s">
        <v>1223</v>
      </c>
      <c r="R3250" s="20" t="s">
        <v>3689</v>
      </c>
      <c r="S3250" s="20">
        <v>40473040</v>
      </c>
      <c r="T3250" s="39"/>
      <c r="U3250" s="20"/>
      <c r="V3250" s="20"/>
      <c r="W3250" s="39"/>
      <c r="X3250" s="20"/>
      <c r="Y3250" s="20"/>
      <c r="Z3250" s="20"/>
      <c r="AA3250" s="39"/>
    </row>
    <row r="3251" spans="2:27" ht="15.75" customHeight="1">
      <c r="B3251" s="39"/>
      <c r="C3251" s="20"/>
      <c r="D3251" s="20"/>
      <c r="E3251" s="39"/>
      <c r="F3251" s="20"/>
      <c r="G3251" s="20"/>
      <c r="H3251" s="20"/>
      <c r="I3251" s="39"/>
      <c r="J3251" s="20"/>
      <c r="K3251" s="20"/>
      <c r="L3251" s="20"/>
      <c r="M3251" s="20"/>
      <c r="N3251" s="39"/>
      <c r="O3251" s="20" t="s">
        <v>492</v>
      </c>
      <c r="P3251" s="20" t="s">
        <v>492</v>
      </c>
      <c r="Q3251" s="20" t="s">
        <v>1223</v>
      </c>
      <c r="R3251" s="20" t="s">
        <v>3690</v>
      </c>
      <c r="S3251" s="20">
        <v>40473054</v>
      </c>
      <c r="T3251" s="39"/>
      <c r="U3251" s="20"/>
      <c r="V3251" s="20"/>
      <c r="W3251" s="39"/>
      <c r="X3251" s="20"/>
      <c r="Y3251" s="20"/>
      <c r="Z3251" s="20"/>
      <c r="AA3251" s="39"/>
    </row>
    <row r="3252" spans="2:27" ht="15.75" customHeight="1">
      <c r="B3252" s="39"/>
      <c r="C3252" s="20"/>
      <c r="D3252" s="20"/>
      <c r="E3252" s="39"/>
      <c r="F3252" s="20"/>
      <c r="G3252" s="20"/>
      <c r="H3252" s="20"/>
      <c r="I3252" s="39"/>
      <c r="J3252" s="20"/>
      <c r="K3252" s="20"/>
      <c r="L3252" s="20"/>
      <c r="M3252" s="20"/>
      <c r="N3252" s="39"/>
      <c r="O3252" s="20" t="s">
        <v>492</v>
      </c>
      <c r="P3252" s="20" t="s">
        <v>492</v>
      </c>
      <c r="Q3252" s="20" t="s">
        <v>1223</v>
      </c>
      <c r="R3252" s="20" t="s">
        <v>3691</v>
      </c>
      <c r="S3252" s="20">
        <v>40473047</v>
      </c>
      <c r="T3252" s="39"/>
      <c r="U3252" s="20"/>
      <c r="V3252" s="20"/>
      <c r="W3252" s="39"/>
      <c r="X3252" s="20"/>
      <c r="Y3252" s="20"/>
      <c r="Z3252" s="20"/>
      <c r="AA3252" s="39"/>
    </row>
    <row r="3253" spans="2:27" ht="15.75" customHeight="1">
      <c r="B3253" s="39"/>
      <c r="C3253" s="20"/>
      <c r="D3253" s="20"/>
      <c r="E3253" s="39"/>
      <c r="F3253" s="20"/>
      <c r="G3253" s="20"/>
      <c r="H3253" s="20"/>
      <c r="I3253" s="39"/>
      <c r="J3253" s="20"/>
      <c r="K3253" s="20"/>
      <c r="L3253" s="20"/>
      <c r="M3253" s="20"/>
      <c r="N3253" s="39"/>
      <c r="O3253" s="20" t="s">
        <v>492</v>
      </c>
      <c r="P3253" s="20" t="s">
        <v>492</v>
      </c>
      <c r="Q3253" s="20" t="s">
        <v>1223</v>
      </c>
      <c r="R3253" s="20" t="s">
        <v>2543</v>
      </c>
      <c r="S3253" s="20">
        <v>40473061</v>
      </c>
      <c r="T3253" s="39"/>
      <c r="U3253" s="20"/>
      <c r="V3253" s="20"/>
      <c r="W3253" s="39"/>
      <c r="X3253" s="20"/>
      <c r="Y3253" s="20"/>
      <c r="Z3253" s="20"/>
      <c r="AA3253" s="39"/>
    </row>
    <row r="3254" spans="2:27" ht="15.75" customHeight="1">
      <c r="B3254" s="39"/>
      <c r="C3254" s="20"/>
      <c r="D3254" s="20"/>
      <c r="E3254" s="39"/>
      <c r="F3254" s="20"/>
      <c r="G3254" s="20"/>
      <c r="H3254" s="20"/>
      <c r="I3254" s="39"/>
      <c r="J3254" s="20"/>
      <c r="K3254" s="20"/>
      <c r="L3254" s="20"/>
      <c r="M3254" s="20"/>
      <c r="N3254" s="39"/>
      <c r="O3254" s="20" t="s">
        <v>492</v>
      </c>
      <c r="P3254" s="20" t="s">
        <v>492</v>
      </c>
      <c r="Q3254" s="20" t="s">
        <v>1223</v>
      </c>
      <c r="R3254" s="20" t="s">
        <v>505</v>
      </c>
      <c r="S3254" s="20">
        <v>40473067</v>
      </c>
      <c r="T3254" s="39"/>
      <c r="U3254" s="20"/>
      <c r="V3254" s="20"/>
      <c r="W3254" s="39"/>
      <c r="X3254" s="20"/>
      <c r="Y3254" s="20"/>
      <c r="Z3254" s="20"/>
      <c r="AA3254" s="39"/>
    </row>
    <row r="3255" spans="2:27" ht="15.75" customHeight="1">
      <c r="B3255" s="39"/>
      <c r="C3255" s="20"/>
      <c r="D3255" s="20"/>
      <c r="E3255" s="39"/>
      <c r="F3255" s="20"/>
      <c r="G3255" s="20"/>
      <c r="H3255" s="20"/>
      <c r="I3255" s="39"/>
      <c r="J3255" s="20"/>
      <c r="K3255" s="20"/>
      <c r="L3255" s="20"/>
      <c r="M3255" s="20"/>
      <c r="N3255" s="39"/>
      <c r="O3255" s="20" t="s">
        <v>492</v>
      </c>
      <c r="P3255" s="20" t="s">
        <v>492</v>
      </c>
      <c r="Q3255" s="20" t="s">
        <v>1223</v>
      </c>
      <c r="R3255" s="20" t="s">
        <v>3692</v>
      </c>
      <c r="S3255" s="20">
        <v>40473074</v>
      </c>
      <c r="T3255" s="39"/>
      <c r="U3255" s="20"/>
      <c r="V3255" s="20"/>
      <c r="W3255" s="39"/>
      <c r="X3255" s="20"/>
      <c r="Y3255" s="20"/>
      <c r="Z3255" s="20"/>
      <c r="AA3255" s="39"/>
    </row>
    <row r="3256" spans="2:27" ht="15.75" customHeight="1">
      <c r="B3256" s="39"/>
      <c r="C3256" s="20"/>
      <c r="D3256" s="20"/>
      <c r="E3256" s="39"/>
      <c r="F3256" s="20"/>
      <c r="G3256" s="20"/>
      <c r="H3256" s="20"/>
      <c r="I3256" s="39"/>
      <c r="J3256" s="20"/>
      <c r="K3256" s="20"/>
      <c r="L3256" s="20"/>
      <c r="M3256" s="20"/>
      <c r="N3256" s="39"/>
      <c r="O3256" s="20" t="s">
        <v>492</v>
      </c>
      <c r="P3256" s="20" t="s">
        <v>492</v>
      </c>
      <c r="Q3256" s="20" t="s">
        <v>1223</v>
      </c>
      <c r="R3256" s="20" t="s">
        <v>3693</v>
      </c>
      <c r="S3256" s="20">
        <v>40473081</v>
      </c>
      <c r="T3256" s="39"/>
      <c r="U3256" s="20"/>
      <c r="V3256" s="20"/>
      <c r="W3256" s="39"/>
      <c r="X3256" s="20"/>
      <c r="Y3256" s="20"/>
      <c r="Z3256" s="20"/>
      <c r="AA3256" s="39"/>
    </row>
    <row r="3257" spans="2:27" ht="15.75" customHeight="1">
      <c r="B3257" s="39"/>
      <c r="C3257" s="20"/>
      <c r="D3257" s="20"/>
      <c r="E3257" s="39"/>
      <c r="F3257" s="20"/>
      <c r="G3257" s="20"/>
      <c r="H3257" s="20"/>
      <c r="I3257" s="39"/>
      <c r="J3257" s="20"/>
      <c r="K3257" s="20"/>
      <c r="L3257" s="20"/>
      <c r="M3257" s="20"/>
      <c r="N3257" s="39"/>
      <c r="O3257" s="20" t="s">
        <v>492</v>
      </c>
      <c r="P3257" s="20" t="s">
        <v>492</v>
      </c>
      <c r="Q3257" s="20" t="s">
        <v>1223</v>
      </c>
      <c r="R3257" s="20" t="s">
        <v>3694</v>
      </c>
      <c r="S3257" s="20">
        <v>40473088</v>
      </c>
      <c r="T3257" s="39"/>
      <c r="U3257" s="20"/>
      <c r="V3257" s="20"/>
      <c r="W3257" s="39"/>
      <c r="X3257" s="20"/>
      <c r="Y3257" s="20"/>
      <c r="Z3257" s="20"/>
      <c r="AA3257" s="39"/>
    </row>
    <row r="3258" spans="2:27" ht="15.75" customHeight="1">
      <c r="B3258" s="39"/>
      <c r="C3258" s="20"/>
      <c r="D3258" s="20"/>
      <c r="E3258" s="39"/>
      <c r="F3258" s="20"/>
      <c r="G3258" s="20"/>
      <c r="H3258" s="20"/>
      <c r="I3258" s="39"/>
      <c r="J3258" s="20"/>
      <c r="K3258" s="20"/>
      <c r="L3258" s="20"/>
      <c r="M3258" s="20"/>
      <c r="N3258" s="39"/>
      <c r="O3258" s="20" t="s">
        <v>492</v>
      </c>
      <c r="P3258" s="20" t="s">
        <v>492</v>
      </c>
      <c r="Q3258" s="20" t="s">
        <v>1223</v>
      </c>
      <c r="R3258" s="20" t="s">
        <v>3695</v>
      </c>
      <c r="S3258" s="20">
        <v>40473094</v>
      </c>
      <c r="T3258" s="39"/>
      <c r="U3258" s="20"/>
      <c r="V3258" s="20"/>
      <c r="W3258" s="39"/>
      <c r="X3258" s="20"/>
      <c r="Y3258" s="20"/>
      <c r="Z3258" s="20"/>
      <c r="AA3258" s="39"/>
    </row>
    <row r="3259" spans="2:27" ht="15.75" customHeight="1">
      <c r="B3259" s="39"/>
      <c r="C3259" s="20"/>
      <c r="D3259" s="20"/>
      <c r="E3259" s="39"/>
      <c r="F3259" s="20"/>
      <c r="G3259" s="20"/>
      <c r="H3259" s="20"/>
      <c r="I3259" s="39"/>
      <c r="J3259" s="20"/>
      <c r="K3259" s="20"/>
      <c r="L3259" s="20"/>
      <c r="M3259" s="20"/>
      <c r="N3259" s="39"/>
      <c r="O3259" s="20" t="s">
        <v>492</v>
      </c>
      <c r="P3259" s="20" t="s">
        <v>492</v>
      </c>
      <c r="Q3259" s="20" t="s">
        <v>1225</v>
      </c>
      <c r="R3259" s="20" t="s">
        <v>784</v>
      </c>
      <c r="S3259" s="20">
        <v>40474507</v>
      </c>
      <c r="T3259" s="39"/>
      <c r="U3259" s="20"/>
      <c r="V3259" s="20"/>
      <c r="W3259" s="39"/>
      <c r="X3259" s="20"/>
      <c r="Y3259" s="20"/>
      <c r="Z3259" s="20"/>
      <c r="AA3259" s="39"/>
    </row>
    <row r="3260" spans="2:27" ht="15.75" customHeight="1">
      <c r="B3260" s="39"/>
      <c r="C3260" s="20"/>
      <c r="D3260" s="20"/>
      <c r="E3260" s="39"/>
      <c r="F3260" s="20"/>
      <c r="G3260" s="20"/>
      <c r="H3260" s="20"/>
      <c r="I3260" s="39"/>
      <c r="J3260" s="20"/>
      <c r="K3260" s="20"/>
      <c r="L3260" s="20"/>
      <c r="M3260" s="20"/>
      <c r="N3260" s="39"/>
      <c r="O3260" s="20" t="s">
        <v>492</v>
      </c>
      <c r="P3260" s="20" t="s">
        <v>492</v>
      </c>
      <c r="Q3260" s="20" t="s">
        <v>1225</v>
      </c>
      <c r="R3260" s="20" t="s">
        <v>786</v>
      </c>
      <c r="S3260" s="20">
        <v>40474508</v>
      </c>
      <c r="T3260" s="39"/>
      <c r="U3260" s="20"/>
      <c r="V3260" s="20"/>
      <c r="W3260" s="39"/>
      <c r="X3260" s="20"/>
      <c r="Y3260" s="20"/>
      <c r="Z3260" s="20"/>
      <c r="AA3260" s="39"/>
    </row>
    <row r="3261" spans="2:27" ht="15.75" customHeight="1">
      <c r="B3261" s="39"/>
      <c r="C3261" s="20"/>
      <c r="D3261" s="20"/>
      <c r="E3261" s="39"/>
      <c r="F3261" s="20"/>
      <c r="G3261" s="20"/>
      <c r="H3261" s="20"/>
      <c r="I3261" s="39"/>
      <c r="J3261" s="20"/>
      <c r="K3261" s="20"/>
      <c r="L3261" s="20"/>
      <c r="M3261" s="20"/>
      <c r="N3261" s="39"/>
      <c r="O3261" s="20" t="s">
        <v>492</v>
      </c>
      <c r="P3261" s="20" t="s">
        <v>492</v>
      </c>
      <c r="Q3261" s="20" t="s">
        <v>1225</v>
      </c>
      <c r="R3261" s="20" t="s">
        <v>788</v>
      </c>
      <c r="S3261" s="20">
        <v>40474509</v>
      </c>
      <c r="T3261" s="39"/>
      <c r="U3261" s="20"/>
      <c r="V3261" s="20"/>
      <c r="W3261" s="39"/>
      <c r="X3261" s="20"/>
      <c r="Y3261" s="20"/>
      <c r="Z3261" s="20"/>
      <c r="AA3261" s="39"/>
    </row>
    <row r="3262" spans="2:27" ht="15.75" customHeight="1">
      <c r="B3262" s="39"/>
      <c r="C3262" s="20"/>
      <c r="D3262" s="20"/>
      <c r="E3262" s="39"/>
      <c r="F3262" s="20"/>
      <c r="G3262" s="20"/>
      <c r="H3262" s="20"/>
      <c r="I3262" s="39"/>
      <c r="J3262" s="20"/>
      <c r="K3262" s="20"/>
      <c r="L3262" s="20"/>
      <c r="M3262" s="20"/>
      <c r="N3262" s="39"/>
      <c r="O3262" s="20" t="s">
        <v>492</v>
      </c>
      <c r="P3262" s="20" t="s">
        <v>492</v>
      </c>
      <c r="Q3262" s="20" t="s">
        <v>1225</v>
      </c>
      <c r="R3262" s="20" t="s">
        <v>790</v>
      </c>
      <c r="S3262" s="20">
        <v>40474510</v>
      </c>
      <c r="T3262" s="39"/>
      <c r="U3262" s="20"/>
      <c r="V3262" s="20"/>
      <c r="W3262" s="39"/>
      <c r="X3262" s="20"/>
      <c r="Y3262" s="20"/>
      <c r="Z3262" s="20"/>
      <c r="AA3262" s="39"/>
    </row>
    <row r="3263" spans="2:27" ht="15.75" customHeight="1">
      <c r="B3263" s="39"/>
      <c r="C3263" s="20"/>
      <c r="D3263" s="20"/>
      <c r="E3263" s="39"/>
      <c r="F3263" s="20"/>
      <c r="G3263" s="20"/>
      <c r="H3263" s="20"/>
      <c r="I3263" s="39"/>
      <c r="J3263" s="20"/>
      <c r="K3263" s="20"/>
      <c r="L3263" s="20"/>
      <c r="M3263" s="20"/>
      <c r="N3263" s="39"/>
      <c r="O3263" s="20" t="s">
        <v>492</v>
      </c>
      <c r="P3263" s="20" t="s">
        <v>492</v>
      </c>
      <c r="Q3263" s="20" t="s">
        <v>1225</v>
      </c>
      <c r="R3263" s="20" t="s">
        <v>792</v>
      </c>
      <c r="S3263" s="20">
        <v>40474511</v>
      </c>
      <c r="T3263" s="39"/>
      <c r="U3263" s="20"/>
      <c r="V3263" s="20"/>
      <c r="W3263" s="39"/>
      <c r="X3263" s="20"/>
      <c r="Y3263" s="20"/>
      <c r="Z3263" s="20"/>
      <c r="AA3263" s="39"/>
    </row>
    <row r="3264" spans="2:27" ht="15.75" customHeight="1">
      <c r="B3264" s="39"/>
      <c r="C3264" s="20"/>
      <c r="D3264" s="20"/>
      <c r="E3264" s="39"/>
      <c r="F3264" s="20"/>
      <c r="G3264" s="20"/>
      <c r="H3264" s="20"/>
      <c r="I3264" s="39"/>
      <c r="J3264" s="20"/>
      <c r="K3264" s="20"/>
      <c r="L3264" s="20"/>
      <c r="M3264" s="20"/>
      <c r="N3264" s="39"/>
      <c r="O3264" s="20" t="s">
        <v>492</v>
      </c>
      <c r="P3264" s="20" t="s">
        <v>492</v>
      </c>
      <c r="Q3264" s="20" t="s">
        <v>1225</v>
      </c>
      <c r="R3264" s="20" t="s">
        <v>794</v>
      </c>
      <c r="S3264" s="20">
        <v>40474512</v>
      </c>
      <c r="T3264" s="39"/>
      <c r="U3264" s="20"/>
      <c r="V3264" s="20"/>
      <c r="W3264" s="39"/>
      <c r="X3264" s="20"/>
      <c r="Y3264" s="20"/>
      <c r="Z3264" s="20"/>
      <c r="AA3264" s="39"/>
    </row>
    <row r="3265" spans="2:27" ht="15.75" customHeight="1">
      <c r="B3265" s="39"/>
      <c r="C3265" s="20"/>
      <c r="D3265" s="20"/>
      <c r="E3265" s="39"/>
      <c r="F3265" s="20"/>
      <c r="G3265" s="20"/>
      <c r="H3265" s="20"/>
      <c r="I3265" s="39"/>
      <c r="J3265" s="20"/>
      <c r="K3265" s="20"/>
      <c r="L3265" s="20"/>
      <c r="M3265" s="20"/>
      <c r="N3265" s="39"/>
      <c r="O3265" s="20" t="s">
        <v>492</v>
      </c>
      <c r="P3265" s="20" t="s">
        <v>492</v>
      </c>
      <c r="Q3265" s="20" t="s">
        <v>1225</v>
      </c>
      <c r="R3265" s="20" t="s">
        <v>795</v>
      </c>
      <c r="S3265" s="20">
        <v>40474513</v>
      </c>
      <c r="T3265" s="39"/>
      <c r="U3265" s="20"/>
      <c r="V3265" s="20"/>
      <c r="W3265" s="39"/>
      <c r="X3265" s="20"/>
      <c r="Y3265" s="20"/>
      <c r="Z3265" s="20"/>
      <c r="AA3265" s="39"/>
    </row>
    <row r="3266" spans="2:27" ht="15.75" customHeight="1">
      <c r="B3266" s="39"/>
      <c r="C3266" s="20"/>
      <c r="D3266" s="20"/>
      <c r="E3266" s="39"/>
      <c r="F3266" s="20"/>
      <c r="G3266" s="20"/>
      <c r="H3266" s="20"/>
      <c r="I3266" s="39"/>
      <c r="J3266" s="20"/>
      <c r="K3266" s="20"/>
      <c r="L3266" s="20"/>
      <c r="M3266" s="20"/>
      <c r="N3266" s="39"/>
      <c r="O3266" s="20" t="s">
        <v>492</v>
      </c>
      <c r="P3266" s="20" t="s">
        <v>492</v>
      </c>
      <c r="Q3266" s="20" t="s">
        <v>1225</v>
      </c>
      <c r="R3266" s="20" t="s">
        <v>796</v>
      </c>
      <c r="S3266" s="20">
        <v>40474514</v>
      </c>
      <c r="T3266" s="39"/>
      <c r="U3266" s="20"/>
      <c r="V3266" s="20"/>
      <c r="W3266" s="39"/>
      <c r="X3266" s="20"/>
      <c r="Y3266" s="20"/>
      <c r="Z3266" s="20"/>
      <c r="AA3266" s="39"/>
    </row>
    <row r="3267" spans="2:27" ht="15.75" customHeight="1">
      <c r="B3267" s="39"/>
      <c r="C3267" s="20"/>
      <c r="D3267" s="20"/>
      <c r="E3267" s="39"/>
      <c r="F3267" s="20"/>
      <c r="G3267" s="20"/>
      <c r="H3267" s="20"/>
      <c r="I3267" s="39"/>
      <c r="J3267" s="20"/>
      <c r="K3267" s="20"/>
      <c r="L3267" s="20"/>
      <c r="M3267" s="20"/>
      <c r="N3267" s="39"/>
      <c r="O3267" s="20" t="s">
        <v>492</v>
      </c>
      <c r="P3267" s="20" t="s">
        <v>492</v>
      </c>
      <c r="Q3267" s="20" t="s">
        <v>1225</v>
      </c>
      <c r="R3267" s="20" t="s">
        <v>797</v>
      </c>
      <c r="S3267" s="20">
        <v>40474515</v>
      </c>
      <c r="T3267" s="39"/>
      <c r="U3267" s="20"/>
      <c r="V3267" s="20"/>
      <c r="W3267" s="39"/>
      <c r="X3267" s="20"/>
      <c r="Y3267" s="20"/>
      <c r="Z3267" s="20"/>
      <c r="AA3267" s="39"/>
    </row>
    <row r="3268" spans="2:27" ht="15.75" customHeight="1">
      <c r="B3268" s="39"/>
      <c r="C3268" s="20"/>
      <c r="D3268" s="20"/>
      <c r="E3268" s="39"/>
      <c r="F3268" s="20"/>
      <c r="G3268" s="20"/>
      <c r="H3268" s="20"/>
      <c r="I3268" s="39"/>
      <c r="J3268" s="20"/>
      <c r="K3268" s="20"/>
      <c r="L3268" s="20"/>
      <c r="M3268" s="20"/>
      <c r="N3268" s="39"/>
      <c r="O3268" s="20" t="s">
        <v>492</v>
      </c>
      <c r="P3268" s="20" t="s">
        <v>492</v>
      </c>
      <c r="Q3268" s="20" t="s">
        <v>1227</v>
      </c>
      <c r="R3268" s="20" t="s">
        <v>3696</v>
      </c>
      <c r="S3268" s="20">
        <v>40474819</v>
      </c>
      <c r="T3268" s="39"/>
      <c r="U3268" s="20"/>
      <c r="V3268" s="20"/>
      <c r="W3268" s="39"/>
      <c r="X3268" s="20"/>
      <c r="Y3268" s="20"/>
      <c r="Z3268" s="20"/>
      <c r="AA3268" s="39"/>
    </row>
    <row r="3269" spans="2:27" ht="15.75" customHeight="1">
      <c r="B3269" s="39"/>
      <c r="C3269" s="20"/>
      <c r="D3269" s="20"/>
      <c r="E3269" s="39"/>
      <c r="F3269" s="20"/>
      <c r="G3269" s="20"/>
      <c r="H3269" s="20"/>
      <c r="I3269" s="39"/>
      <c r="J3269" s="20"/>
      <c r="K3269" s="20"/>
      <c r="L3269" s="20"/>
      <c r="M3269" s="20"/>
      <c r="N3269" s="39"/>
      <c r="O3269" s="20" t="s">
        <v>492</v>
      </c>
      <c r="P3269" s="20" t="s">
        <v>492</v>
      </c>
      <c r="Q3269" s="20" t="s">
        <v>1227</v>
      </c>
      <c r="R3269" s="20" t="s">
        <v>3697</v>
      </c>
      <c r="S3269" s="20">
        <v>40474875</v>
      </c>
      <c r="T3269" s="39"/>
      <c r="U3269" s="20"/>
      <c r="V3269" s="20"/>
      <c r="W3269" s="39"/>
      <c r="X3269" s="20"/>
      <c r="Y3269" s="20"/>
      <c r="Z3269" s="20"/>
      <c r="AA3269" s="39"/>
    </row>
    <row r="3270" spans="2:27" ht="15.75" customHeight="1">
      <c r="B3270" s="39"/>
      <c r="C3270" s="20"/>
      <c r="D3270" s="20"/>
      <c r="E3270" s="39"/>
      <c r="F3270" s="20"/>
      <c r="G3270" s="20"/>
      <c r="H3270" s="20"/>
      <c r="I3270" s="39"/>
      <c r="J3270" s="20"/>
      <c r="K3270" s="20"/>
      <c r="L3270" s="20"/>
      <c r="M3270" s="20"/>
      <c r="N3270" s="39"/>
      <c r="O3270" s="20" t="s">
        <v>492</v>
      </c>
      <c r="P3270" s="20" t="s">
        <v>492</v>
      </c>
      <c r="Q3270" s="20" t="s">
        <v>1227</v>
      </c>
      <c r="R3270" s="20" t="s">
        <v>3681</v>
      </c>
      <c r="S3270" s="20">
        <v>40474802</v>
      </c>
      <c r="T3270" s="39"/>
      <c r="U3270" s="20"/>
      <c r="V3270" s="20"/>
      <c r="W3270" s="39"/>
      <c r="X3270" s="20"/>
      <c r="Y3270" s="20"/>
      <c r="Z3270" s="20"/>
      <c r="AA3270" s="39"/>
    </row>
    <row r="3271" spans="2:27" ht="15.75" customHeight="1">
      <c r="B3271" s="39"/>
      <c r="C3271" s="20"/>
      <c r="D3271" s="20"/>
      <c r="E3271" s="39"/>
      <c r="F3271" s="20"/>
      <c r="G3271" s="20"/>
      <c r="H3271" s="20"/>
      <c r="I3271" s="39"/>
      <c r="J3271" s="20"/>
      <c r="K3271" s="20"/>
      <c r="L3271" s="20"/>
      <c r="M3271" s="20"/>
      <c r="N3271" s="39"/>
      <c r="O3271" s="20" t="s">
        <v>492</v>
      </c>
      <c r="P3271" s="20" t="s">
        <v>492</v>
      </c>
      <c r="Q3271" s="20" t="s">
        <v>1229</v>
      </c>
      <c r="R3271" s="20" t="s">
        <v>804</v>
      </c>
      <c r="S3271" s="20">
        <v>40475121</v>
      </c>
      <c r="T3271" s="39"/>
      <c r="U3271" s="20"/>
      <c r="V3271" s="20"/>
      <c r="W3271" s="39"/>
      <c r="X3271" s="20"/>
      <c r="Y3271" s="20"/>
      <c r="Z3271" s="20"/>
      <c r="AA3271" s="39"/>
    </row>
    <row r="3272" spans="2:27" ht="15.75" customHeight="1">
      <c r="B3272" s="39"/>
      <c r="C3272" s="20"/>
      <c r="D3272" s="20"/>
      <c r="E3272" s="39"/>
      <c r="F3272" s="20"/>
      <c r="G3272" s="20"/>
      <c r="H3272" s="20"/>
      <c r="I3272" s="39"/>
      <c r="J3272" s="20"/>
      <c r="K3272" s="20"/>
      <c r="L3272" s="20"/>
      <c r="M3272" s="20"/>
      <c r="N3272" s="39"/>
      <c r="O3272" s="20" t="s">
        <v>492</v>
      </c>
      <c r="P3272" s="20" t="s">
        <v>492</v>
      </c>
      <c r="Q3272" s="20" t="s">
        <v>1229</v>
      </c>
      <c r="R3272" s="20" t="s">
        <v>806</v>
      </c>
      <c r="S3272" s="20">
        <v>40475122</v>
      </c>
      <c r="T3272" s="39"/>
      <c r="U3272" s="20"/>
      <c r="V3272" s="20"/>
      <c r="W3272" s="39"/>
      <c r="X3272" s="20"/>
      <c r="Y3272" s="20"/>
      <c r="Z3272" s="20"/>
      <c r="AA3272" s="39"/>
    </row>
    <row r="3273" spans="2:27" ht="15.75" customHeight="1">
      <c r="B3273" s="39"/>
      <c r="C3273" s="20"/>
      <c r="D3273" s="20"/>
      <c r="E3273" s="39"/>
      <c r="F3273" s="20"/>
      <c r="G3273" s="20"/>
      <c r="H3273" s="20"/>
      <c r="I3273" s="39"/>
      <c r="J3273" s="20"/>
      <c r="K3273" s="20"/>
      <c r="L3273" s="20"/>
      <c r="M3273" s="20"/>
      <c r="N3273" s="39"/>
      <c r="O3273" s="20" t="s">
        <v>492</v>
      </c>
      <c r="P3273" s="20" t="s">
        <v>492</v>
      </c>
      <c r="Q3273" s="20" t="s">
        <v>1229</v>
      </c>
      <c r="R3273" s="20" t="s">
        <v>808</v>
      </c>
      <c r="S3273" s="20">
        <v>40475123</v>
      </c>
      <c r="T3273" s="39"/>
      <c r="U3273" s="20"/>
      <c r="V3273" s="20"/>
      <c r="W3273" s="39"/>
      <c r="X3273" s="20"/>
      <c r="Y3273" s="20"/>
      <c r="Z3273" s="20"/>
      <c r="AA3273" s="39"/>
    </row>
    <row r="3274" spans="2:27" ht="15.75" customHeight="1">
      <c r="B3274" s="39"/>
      <c r="C3274" s="20"/>
      <c r="D3274" s="20"/>
      <c r="E3274" s="39"/>
      <c r="F3274" s="20"/>
      <c r="G3274" s="20"/>
      <c r="H3274" s="20"/>
      <c r="I3274" s="39"/>
      <c r="J3274" s="20"/>
      <c r="K3274" s="20"/>
      <c r="L3274" s="20"/>
      <c r="M3274" s="20"/>
      <c r="N3274" s="39"/>
      <c r="O3274" s="20" t="s">
        <v>492</v>
      </c>
      <c r="P3274" s="20" t="s">
        <v>492</v>
      </c>
      <c r="Q3274" s="20" t="s">
        <v>1229</v>
      </c>
      <c r="R3274" s="20" t="s">
        <v>810</v>
      </c>
      <c r="S3274" s="20">
        <v>40475124</v>
      </c>
      <c r="T3274" s="39"/>
      <c r="U3274" s="20"/>
      <c r="V3274" s="20"/>
      <c r="W3274" s="39"/>
      <c r="X3274" s="20"/>
      <c r="Y3274" s="20"/>
      <c r="Z3274" s="20"/>
      <c r="AA3274" s="39"/>
    </row>
    <row r="3275" spans="2:27" ht="15.75" customHeight="1">
      <c r="B3275" s="39"/>
      <c r="C3275" s="20"/>
      <c r="D3275" s="20"/>
      <c r="E3275" s="39"/>
      <c r="F3275" s="20"/>
      <c r="G3275" s="20"/>
      <c r="H3275" s="20"/>
      <c r="I3275" s="39"/>
      <c r="J3275" s="20"/>
      <c r="K3275" s="20"/>
      <c r="L3275" s="20"/>
      <c r="M3275" s="20"/>
      <c r="N3275" s="39"/>
      <c r="O3275" s="20" t="s">
        <v>492</v>
      </c>
      <c r="P3275" s="20" t="s">
        <v>492</v>
      </c>
      <c r="Q3275" s="20" t="s">
        <v>1229</v>
      </c>
      <c r="R3275" s="20" t="s">
        <v>816</v>
      </c>
      <c r="S3275" s="20">
        <v>40475127</v>
      </c>
      <c r="T3275" s="39"/>
      <c r="U3275" s="20"/>
      <c r="V3275" s="20"/>
      <c r="W3275" s="39"/>
      <c r="X3275" s="20"/>
      <c r="Y3275" s="20"/>
      <c r="Z3275" s="20"/>
      <c r="AA3275" s="39"/>
    </row>
    <row r="3276" spans="2:27" ht="15.75" customHeight="1">
      <c r="B3276" s="39"/>
      <c r="C3276" s="20"/>
      <c r="D3276" s="20"/>
      <c r="E3276" s="39"/>
      <c r="F3276" s="20"/>
      <c r="G3276" s="20"/>
      <c r="H3276" s="20"/>
      <c r="I3276" s="39"/>
      <c r="J3276" s="20"/>
      <c r="K3276" s="20"/>
      <c r="L3276" s="20"/>
      <c r="M3276" s="20"/>
      <c r="N3276" s="39"/>
      <c r="O3276" s="20" t="s">
        <v>492</v>
      </c>
      <c r="P3276" s="20" t="s">
        <v>492</v>
      </c>
      <c r="Q3276" s="20" t="s">
        <v>1229</v>
      </c>
      <c r="R3276" s="20" t="s">
        <v>818</v>
      </c>
      <c r="S3276" s="20">
        <v>40475128</v>
      </c>
      <c r="T3276" s="39"/>
      <c r="U3276" s="20"/>
      <c r="V3276" s="20"/>
      <c r="W3276" s="39"/>
      <c r="X3276" s="20"/>
      <c r="Y3276" s="20"/>
      <c r="Z3276" s="20"/>
      <c r="AA3276" s="39"/>
    </row>
    <row r="3277" spans="2:27" ht="15.75" customHeight="1">
      <c r="B3277" s="39"/>
      <c r="C3277" s="20"/>
      <c r="D3277" s="20"/>
      <c r="E3277" s="39"/>
      <c r="F3277" s="20"/>
      <c r="G3277" s="20"/>
      <c r="H3277" s="20"/>
      <c r="I3277" s="39"/>
      <c r="J3277" s="20"/>
      <c r="K3277" s="20"/>
      <c r="L3277" s="20"/>
      <c r="M3277" s="20"/>
      <c r="N3277" s="39"/>
      <c r="O3277" s="20" t="s">
        <v>492</v>
      </c>
      <c r="P3277" s="20" t="s">
        <v>492</v>
      </c>
      <c r="Q3277" s="20" t="s">
        <v>1229</v>
      </c>
      <c r="R3277" s="20" t="s">
        <v>820</v>
      </c>
      <c r="S3277" s="20">
        <v>40475129</v>
      </c>
      <c r="T3277" s="39"/>
      <c r="U3277" s="20"/>
      <c r="V3277" s="20"/>
      <c r="W3277" s="39"/>
      <c r="X3277" s="20"/>
      <c r="Y3277" s="20"/>
      <c r="Z3277" s="20"/>
      <c r="AA3277" s="39"/>
    </row>
    <row r="3278" spans="2:27" ht="15.75" customHeight="1">
      <c r="B3278" s="39"/>
      <c r="C3278" s="20"/>
      <c r="D3278" s="20"/>
      <c r="E3278" s="39"/>
      <c r="F3278" s="20"/>
      <c r="G3278" s="20"/>
      <c r="H3278" s="20"/>
      <c r="I3278" s="39"/>
      <c r="J3278" s="20"/>
      <c r="K3278" s="20"/>
      <c r="L3278" s="20"/>
      <c r="M3278" s="20"/>
      <c r="N3278" s="39"/>
      <c r="O3278" s="20" t="s">
        <v>492</v>
      </c>
      <c r="P3278" s="20" t="s">
        <v>492</v>
      </c>
      <c r="Q3278" s="20" t="s">
        <v>1229</v>
      </c>
      <c r="R3278" s="20" t="s">
        <v>822</v>
      </c>
      <c r="S3278" s="20">
        <v>40475130</v>
      </c>
      <c r="T3278" s="39"/>
      <c r="U3278" s="20"/>
      <c r="V3278" s="20"/>
      <c r="W3278" s="39"/>
      <c r="X3278" s="20"/>
      <c r="Y3278" s="20"/>
      <c r="Z3278" s="20"/>
      <c r="AA3278" s="39"/>
    </row>
    <row r="3279" spans="2:27" ht="15.75" customHeight="1">
      <c r="B3279" s="39"/>
      <c r="C3279" s="20"/>
      <c r="D3279" s="20"/>
      <c r="E3279" s="39"/>
      <c r="F3279" s="20"/>
      <c r="G3279" s="20"/>
      <c r="H3279" s="20"/>
      <c r="I3279" s="39"/>
      <c r="J3279" s="20"/>
      <c r="K3279" s="20"/>
      <c r="L3279" s="20"/>
      <c r="M3279" s="20"/>
      <c r="N3279" s="39"/>
      <c r="O3279" s="20" t="s">
        <v>492</v>
      </c>
      <c r="P3279" s="20" t="s">
        <v>492</v>
      </c>
      <c r="Q3279" s="20" t="s">
        <v>1229</v>
      </c>
      <c r="R3279" s="20" t="s">
        <v>1743</v>
      </c>
      <c r="S3279" s="20">
        <v>40475131</v>
      </c>
      <c r="T3279" s="39"/>
      <c r="U3279" s="20"/>
      <c r="V3279" s="20"/>
      <c r="W3279" s="39"/>
      <c r="X3279" s="20"/>
      <c r="Y3279" s="20"/>
      <c r="Z3279" s="20"/>
      <c r="AA3279" s="39"/>
    </row>
    <row r="3280" spans="2:27" ht="15.75" customHeight="1">
      <c r="B3280" s="39"/>
      <c r="C3280" s="20"/>
      <c r="D3280" s="20"/>
      <c r="E3280" s="39"/>
      <c r="F3280" s="20"/>
      <c r="G3280" s="20"/>
      <c r="H3280" s="20"/>
      <c r="I3280" s="39"/>
      <c r="J3280" s="20"/>
      <c r="K3280" s="20"/>
      <c r="L3280" s="20"/>
      <c r="M3280" s="20"/>
      <c r="N3280" s="39"/>
      <c r="O3280" s="20" t="s">
        <v>492</v>
      </c>
      <c r="P3280" s="20" t="s">
        <v>492</v>
      </c>
      <c r="Q3280" s="20" t="s">
        <v>1230</v>
      </c>
      <c r="R3280" s="20" t="s">
        <v>3698</v>
      </c>
      <c r="S3280" s="20">
        <v>40475310</v>
      </c>
      <c r="T3280" s="39"/>
      <c r="U3280" s="20"/>
      <c r="V3280" s="20"/>
      <c r="W3280" s="39"/>
      <c r="X3280" s="20"/>
      <c r="Y3280" s="20"/>
      <c r="Z3280" s="20"/>
      <c r="AA3280" s="39"/>
    </row>
    <row r="3281" spans="2:27" ht="15.75" customHeight="1">
      <c r="B3281" s="39"/>
      <c r="C3281" s="20"/>
      <c r="D3281" s="20"/>
      <c r="E3281" s="39"/>
      <c r="F3281" s="20"/>
      <c r="G3281" s="20"/>
      <c r="H3281" s="20"/>
      <c r="I3281" s="39"/>
      <c r="J3281" s="20"/>
      <c r="K3281" s="20"/>
      <c r="L3281" s="20"/>
      <c r="M3281" s="20"/>
      <c r="N3281" s="39"/>
      <c r="O3281" s="20" t="s">
        <v>492</v>
      </c>
      <c r="P3281" s="20" t="s">
        <v>492</v>
      </c>
      <c r="Q3281" s="20" t="s">
        <v>1230</v>
      </c>
      <c r="R3281" s="20" t="s">
        <v>3699</v>
      </c>
      <c r="S3281" s="20">
        <v>40475311</v>
      </c>
      <c r="T3281" s="39"/>
      <c r="U3281" s="20"/>
      <c r="V3281" s="20"/>
      <c r="W3281" s="39"/>
      <c r="X3281" s="20"/>
      <c r="Y3281" s="20"/>
      <c r="Z3281" s="20"/>
      <c r="AA3281" s="39"/>
    </row>
    <row r="3282" spans="2:27" ht="15.75" customHeight="1">
      <c r="B3282" s="39"/>
      <c r="C3282" s="20"/>
      <c r="D3282" s="20"/>
      <c r="E3282" s="39"/>
      <c r="F3282" s="20"/>
      <c r="G3282" s="20"/>
      <c r="H3282" s="20"/>
      <c r="I3282" s="39"/>
      <c r="J3282" s="20"/>
      <c r="K3282" s="20"/>
      <c r="L3282" s="20"/>
      <c r="M3282" s="20"/>
      <c r="N3282" s="39"/>
      <c r="O3282" s="20" t="s">
        <v>492</v>
      </c>
      <c r="P3282" s="20" t="s">
        <v>492</v>
      </c>
      <c r="Q3282" s="20" t="s">
        <v>1230</v>
      </c>
      <c r="R3282" s="20" t="s">
        <v>3700</v>
      </c>
      <c r="S3282" s="20">
        <v>40475322</v>
      </c>
      <c r="T3282" s="39"/>
      <c r="U3282" s="20"/>
      <c r="V3282" s="20"/>
      <c r="W3282" s="39"/>
      <c r="X3282" s="20"/>
      <c r="Y3282" s="20"/>
      <c r="Z3282" s="20"/>
      <c r="AA3282" s="39"/>
    </row>
    <row r="3283" spans="2:27" ht="15.75" customHeight="1">
      <c r="B3283" s="39"/>
      <c r="C3283" s="20"/>
      <c r="D3283" s="20"/>
      <c r="E3283" s="39"/>
      <c r="F3283" s="20"/>
      <c r="G3283" s="20"/>
      <c r="H3283" s="20"/>
      <c r="I3283" s="39"/>
      <c r="J3283" s="20"/>
      <c r="K3283" s="20"/>
      <c r="L3283" s="20"/>
      <c r="M3283" s="20"/>
      <c r="N3283" s="39"/>
      <c r="O3283" s="20" t="s">
        <v>492</v>
      </c>
      <c r="P3283" s="20" t="s">
        <v>492</v>
      </c>
      <c r="Q3283" s="20" t="s">
        <v>1230</v>
      </c>
      <c r="R3283" s="20" t="s">
        <v>1230</v>
      </c>
      <c r="S3283" s="20">
        <v>40475355</v>
      </c>
      <c r="T3283" s="39"/>
      <c r="U3283" s="20"/>
      <c r="V3283" s="20"/>
      <c r="W3283" s="39"/>
      <c r="X3283" s="20"/>
      <c r="Y3283" s="20"/>
      <c r="Z3283" s="20"/>
      <c r="AA3283" s="39"/>
    </row>
    <row r="3284" spans="2:27" ht="15.75" customHeight="1">
      <c r="B3284" s="39"/>
      <c r="C3284" s="20"/>
      <c r="D3284" s="20"/>
      <c r="E3284" s="39"/>
      <c r="F3284" s="20"/>
      <c r="G3284" s="20"/>
      <c r="H3284" s="20"/>
      <c r="I3284" s="39"/>
      <c r="J3284" s="20"/>
      <c r="K3284" s="20"/>
      <c r="L3284" s="20"/>
      <c r="M3284" s="20"/>
      <c r="N3284" s="39"/>
      <c r="O3284" s="20" t="s">
        <v>492</v>
      </c>
      <c r="P3284" s="20" t="s">
        <v>492</v>
      </c>
      <c r="Q3284" s="20" t="s">
        <v>1230</v>
      </c>
      <c r="R3284" s="20" t="s">
        <v>2579</v>
      </c>
      <c r="S3284" s="20">
        <v>40475372</v>
      </c>
      <c r="T3284" s="39"/>
      <c r="U3284" s="20"/>
      <c r="V3284" s="20"/>
      <c r="W3284" s="39"/>
      <c r="X3284" s="20"/>
      <c r="Y3284" s="20"/>
      <c r="Z3284" s="20"/>
      <c r="AA3284" s="39"/>
    </row>
    <row r="3285" spans="2:27" ht="15.75" customHeight="1">
      <c r="B3285" s="39"/>
      <c r="C3285" s="20"/>
      <c r="D3285" s="20"/>
      <c r="E3285" s="39"/>
      <c r="F3285" s="20"/>
      <c r="G3285" s="20"/>
      <c r="H3285" s="20"/>
      <c r="I3285" s="39"/>
      <c r="J3285" s="20"/>
      <c r="K3285" s="20"/>
      <c r="L3285" s="20"/>
      <c r="M3285" s="20"/>
      <c r="N3285" s="39"/>
      <c r="O3285" s="20" t="s">
        <v>492</v>
      </c>
      <c r="P3285" s="20" t="s">
        <v>492</v>
      </c>
      <c r="Q3285" s="20" t="s">
        <v>1230</v>
      </c>
      <c r="R3285" s="20" t="s">
        <v>3701</v>
      </c>
      <c r="S3285" s="20">
        <v>40475378</v>
      </c>
      <c r="T3285" s="39"/>
      <c r="U3285" s="20"/>
      <c r="V3285" s="20"/>
      <c r="W3285" s="39"/>
      <c r="X3285" s="20"/>
      <c r="Y3285" s="20"/>
      <c r="Z3285" s="20"/>
      <c r="AA3285" s="39"/>
    </row>
    <row r="3286" spans="2:27" ht="15.75" customHeight="1">
      <c r="B3286" s="39"/>
      <c r="C3286" s="20"/>
      <c r="D3286" s="20"/>
      <c r="E3286" s="39"/>
      <c r="F3286" s="20"/>
      <c r="G3286" s="20"/>
      <c r="H3286" s="20"/>
      <c r="I3286" s="39"/>
      <c r="J3286" s="20"/>
      <c r="K3286" s="20"/>
      <c r="L3286" s="20"/>
      <c r="M3286" s="20"/>
      <c r="N3286" s="39"/>
      <c r="O3286" s="20" t="s">
        <v>492</v>
      </c>
      <c r="P3286" s="20" t="s">
        <v>492</v>
      </c>
      <c r="Q3286" s="20" t="s">
        <v>1230</v>
      </c>
      <c r="R3286" s="20" t="s">
        <v>3702</v>
      </c>
      <c r="S3286" s="20">
        <v>40475397</v>
      </c>
      <c r="T3286" s="39"/>
      <c r="U3286" s="20"/>
      <c r="V3286" s="20"/>
      <c r="W3286" s="39"/>
      <c r="X3286" s="20"/>
      <c r="Y3286" s="20"/>
      <c r="Z3286" s="20"/>
      <c r="AA3286" s="39"/>
    </row>
    <row r="3287" spans="2:27" ht="15.75" customHeight="1">
      <c r="B3287" s="39"/>
      <c r="C3287" s="20"/>
      <c r="D3287" s="20"/>
      <c r="E3287" s="39"/>
      <c r="F3287" s="20"/>
      <c r="G3287" s="20"/>
      <c r="H3287" s="20"/>
      <c r="I3287" s="39"/>
      <c r="J3287" s="20"/>
      <c r="K3287" s="20"/>
      <c r="L3287" s="20"/>
      <c r="M3287" s="20"/>
      <c r="N3287" s="39"/>
      <c r="O3287" s="20" t="s">
        <v>492</v>
      </c>
      <c r="P3287" s="20" t="s">
        <v>492</v>
      </c>
      <c r="Q3287" s="20" t="s">
        <v>1230</v>
      </c>
      <c r="R3287" s="20" t="s">
        <v>3703</v>
      </c>
      <c r="S3287" s="20">
        <v>40475394</v>
      </c>
      <c r="T3287" s="39"/>
      <c r="U3287" s="20"/>
      <c r="V3287" s="20"/>
      <c r="W3287" s="39"/>
      <c r="X3287" s="20"/>
      <c r="Y3287" s="20"/>
      <c r="Z3287" s="20"/>
      <c r="AA3287" s="39"/>
    </row>
    <row r="3288" spans="2:27" ht="15.75" customHeight="1">
      <c r="B3288" s="39"/>
      <c r="C3288" s="20"/>
      <c r="D3288" s="20"/>
      <c r="E3288" s="39"/>
      <c r="F3288" s="20"/>
      <c r="G3288" s="20"/>
      <c r="H3288" s="20"/>
      <c r="I3288" s="39"/>
      <c r="J3288" s="20"/>
      <c r="K3288" s="20"/>
      <c r="L3288" s="20"/>
      <c r="M3288" s="20"/>
      <c r="N3288" s="39"/>
      <c r="O3288" s="20" t="s">
        <v>492</v>
      </c>
      <c r="P3288" s="20" t="s">
        <v>492</v>
      </c>
      <c r="Q3288" s="20" t="s">
        <v>1231</v>
      </c>
      <c r="R3288" s="20" t="s">
        <v>3704</v>
      </c>
      <c r="S3288" s="20">
        <v>40476416</v>
      </c>
      <c r="T3288" s="39"/>
      <c r="U3288" s="20"/>
      <c r="V3288" s="20"/>
      <c r="W3288" s="39"/>
      <c r="X3288" s="20"/>
      <c r="Y3288" s="20"/>
      <c r="Z3288" s="20"/>
      <c r="AA3288" s="39"/>
    </row>
    <row r="3289" spans="2:27" ht="15.75" customHeight="1">
      <c r="B3289" s="39"/>
      <c r="C3289" s="20"/>
      <c r="D3289" s="20"/>
      <c r="E3289" s="39"/>
      <c r="F3289" s="20"/>
      <c r="G3289" s="20"/>
      <c r="H3289" s="20"/>
      <c r="I3289" s="39"/>
      <c r="J3289" s="20"/>
      <c r="K3289" s="20"/>
      <c r="L3289" s="20"/>
      <c r="M3289" s="20"/>
      <c r="N3289" s="39"/>
      <c r="O3289" s="20" t="s">
        <v>492</v>
      </c>
      <c r="P3289" s="20" t="s">
        <v>492</v>
      </c>
      <c r="Q3289" s="20" t="s">
        <v>1231</v>
      </c>
      <c r="R3289" s="20" t="s">
        <v>3705</v>
      </c>
      <c r="S3289" s="20">
        <v>40476427</v>
      </c>
      <c r="T3289" s="39"/>
      <c r="U3289" s="20"/>
      <c r="V3289" s="20"/>
      <c r="W3289" s="39"/>
      <c r="X3289" s="20"/>
      <c r="Y3289" s="20"/>
      <c r="Z3289" s="20"/>
      <c r="AA3289" s="39"/>
    </row>
    <row r="3290" spans="2:27" ht="15.75" customHeight="1">
      <c r="B3290" s="39"/>
      <c r="C3290" s="20"/>
      <c r="D3290" s="20"/>
      <c r="E3290" s="39"/>
      <c r="F3290" s="20"/>
      <c r="G3290" s="20"/>
      <c r="H3290" s="20"/>
      <c r="I3290" s="39"/>
      <c r="J3290" s="20"/>
      <c r="K3290" s="20"/>
      <c r="L3290" s="20"/>
      <c r="M3290" s="20"/>
      <c r="N3290" s="39"/>
      <c r="O3290" s="20" t="s">
        <v>492</v>
      </c>
      <c r="P3290" s="20" t="s">
        <v>492</v>
      </c>
      <c r="Q3290" s="20" t="s">
        <v>1231</v>
      </c>
      <c r="R3290" s="20" t="s">
        <v>3706</v>
      </c>
      <c r="S3290" s="20">
        <v>40476433</v>
      </c>
      <c r="T3290" s="39"/>
      <c r="U3290" s="20"/>
      <c r="V3290" s="20"/>
      <c r="W3290" s="39"/>
      <c r="X3290" s="20"/>
      <c r="Y3290" s="20"/>
      <c r="Z3290" s="20"/>
      <c r="AA3290" s="39"/>
    </row>
    <row r="3291" spans="2:27" ht="15.75" customHeight="1">
      <c r="B3291" s="39"/>
      <c r="C3291" s="20"/>
      <c r="D3291" s="20"/>
      <c r="E3291" s="39"/>
      <c r="F3291" s="20"/>
      <c r="G3291" s="20"/>
      <c r="H3291" s="20"/>
      <c r="I3291" s="39"/>
      <c r="J3291" s="20"/>
      <c r="K3291" s="20"/>
      <c r="L3291" s="20"/>
      <c r="M3291" s="20"/>
      <c r="N3291" s="39"/>
      <c r="O3291" s="20" t="s">
        <v>492</v>
      </c>
      <c r="P3291" s="20" t="s">
        <v>492</v>
      </c>
      <c r="Q3291" s="20" t="s">
        <v>1231</v>
      </c>
      <c r="R3291" s="20" t="s">
        <v>3707</v>
      </c>
      <c r="S3291" s="20">
        <v>40476439</v>
      </c>
      <c r="T3291" s="39"/>
      <c r="U3291" s="20"/>
      <c r="V3291" s="20"/>
      <c r="W3291" s="39"/>
      <c r="X3291" s="20"/>
      <c r="Y3291" s="20"/>
      <c r="Z3291" s="20"/>
      <c r="AA3291" s="39"/>
    </row>
    <row r="3292" spans="2:27" ht="15.75" customHeight="1">
      <c r="B3292" s="39"/>
      <c r="C3292" s="20"/>
      <c r="D3292" s="20"/>
      <c r="E3292" s="39"/>
      <c r="F3292" s="20"/>
      <c r="G3292" s="20"/>
      <c r="H3292" s="20"/>
      <c r="I3292" s="39"/>
      <c r="J3292" s="20"/>
      <c r="K3292" s="20"/>
      <c r="L3292" s="20"/>
      <c r="M3292" s="20"/>
      <c r="N3292" s="39"/>
      <c r="O3292" s="20" t="s">
        <v>492</v>
      </c>
      <c r="P3292" s="20" t="s">
        <v>492</v>
      </c>
      <c r="Q3292" s="20" t="s">
        <v>1231</v>
      </c>
      <c r="R3292" s="20" t="s">
        <v>3708</v>
      </c>
      <c r="S3292" s="20">
        <v>40476444</v>
      </c>
      <c r="T3292" s="39"/>
      <c r="U3292" s="20"/>
      <c r="V3292" s="20"/>
      <c r="W3292" s="39"/>
      <c r="X3292" s="20"/>
      <c r="Y3292" s="20"/>
      <c r="Z3292" s="20"/>
      <c r="AA3292" s="39"/>
    </row>
    <row r="3293" spans="2:27" ht="15.75" customHeight="1">
      <c r="B3293" s="39"/>
      <c r="C3293" s="20"/>
      <c r="D3293" s="20"/>
      <c r="E3293" s="39"/>
      <c r="F3293" s="20"/>
      <c r="G3293" s="20"/>
      <c r="H3293" s="20"/>
      <c r="I3293" s="39"/>
      <c r="J3293" s="20"/>
      <c r="K3293" s="20"/>
      <c r="L3293" s="20"/>
      <c r="M3293" s="20"/>
      <c r="N3293" s="39"/>
      <c r="O3293" s="20" t="s">
        <v>492</v>
      </c>
      <c r="P3293" s="20" t="s">
        <v>492</v>
      </c>
      <c r="Q3293" s="20" t="s">
        <v>1231</v>
      </c>
      <c r="R3293" s="20" t="s">
        <v>3709</v>
      </c>
      <c r="S3293" s="20">
        <v>40476450</v>
      </c>
      <c r="T3293" s="39"/>
      <c r="U3293" s="20"/>
      <c r="V3293" s="20"/>
      <c r="W3293" s="39"/>
      <c r="X3293" s="20"/>
      <c r="Y3293" s="20"/>
      <c r="Z3293" s="20"/>
      <c r="AA3293" s="39"/>
    </row>
    <row r="3294" spans="2:27" ht="15.75" customHeight="1">
      <c r="B3294" s="39"/>
      <c r="C3294" s="20"/>
      <c r="D3294" s="20"/>
      <c r="E3294" s="39"/>
      <c r="F3294" s="20"/>
      <c r="G3294" s="20"/>
      <c r="H3294" s="20"/>
      <c r="I3294" s="39"/>
      <c r="J3294" s="20"/>
      <c r="K3294" s="20"/>
      <c r="L3294" s="20"/>
      <c r="M3294" s="20"/>
      <c r="N3294" s="39"/>
      <c r="O3294" s="20" t="s">
        <v>492</v>
      </c>
      <c r="P3294" s="20" t="s">
        <v>492</v>
      </c>
      <c r="Q3294" s="20" t="s">
        <v>1231</v>
      </c>
      <c r="R3294" s="20" t="s">
        <v>3710</v>
      </c>
      <c r="S3294" s="20">
        <v>40476461</v>
      </c>
      <c r="T3294" s="39"/>
      <c r="U3294" s="20"/>
      <c r="V3294" s="20"/>
      <c r="W3294" s="39"/>
      <c r="X3294" s="20"/>
      <c r="Y3294" s="20"/>
      <c r="Z3294" s="20"/>
      <c r="AA3294" s="39"/>
    </row>
    <row r="3295" spans="2:27" ht="15.75" customHeight="1">
      <c r="B3295" s="39"/>
      <c r="C3295" s="20"/>
      <c r="D3295" s="20"/>
      <c r="E3295" s="39"/>
      <c r="F3295" s="20"/>
      <c r="G3295" s="20"/>
      <c r="H3295" s="20"/>
      <c r="I3295" s="39"/>
      <c r="J3295" s="20"/>
      <c r="K3295" s="20"/>
      <c r="L3295" s="20"/>
      <c r="M3295" s="20"/>
      <c r="N3295" s="39"/>
      <c r="O3295" s="20" t="s">
        <v>492</v>
      </c>
      <c r="P3295" s="20" t="s">
        <v>492</v>
      </c>
      <c r="Q3295" s="20" t="s">
        <v>1231</v>
      </c>
      <c r="R3295" s="20" t="s">
        <v>870</v>
      </c>
      <c r="S3295" s="20">
        <v>40476467</v>
      </c>
      <c r="T3295" s="39"/>
      <c r="U3295" s="20"/>
      <c r="V3295" s="20"/>
      <c r="W3295" s="39"/>
      <c r="X3295" s="20"/>
      <c r="Y3295" s="20"/>
      <c r="Z3295" s="20"/>
      <c r="AA3295" s="39"/>
    </row>
    <row r="3296" spans="2:27" ht="15.75" customHeight="1">
      <c r="B3296" s="39"/>
      <c r="C3296" s="20"/>
      <c r="D3296" s="20"/>
      <c r="E3296" s="39"/>
      <c r="F3296" s="20"/>
      <c r="G3296" s="20"/>
      <c r="H3296" s="20"/>
      <c r="I3296" s="39"/>
      <c r="J3296" s="20"/>
      <c r="K3296" s="20"/>
      <c r="L3296" s="20"/>
      <c r="M3296" s="20"/>
      <c r="N3296" s="39"/>
      <c r="O3296" s="20" t="s">
        <v>492</v>
      </c>
      <c r="P3296" s="20" t="s">
        <v>492</v>
      </c>
      <c r="Q3296" s="20" t="s">
        <v>1231</v>
      </c>
      <c r="R3296" s="20" t="s">
        <v>3711</v>
      </c>
      <c r="S3296" s="20">
        <v>40476499</v>
      </c>
      <c r="T3296" s="39"/>
      <c r="U3296" s="20"/>
      <c r="V3296" s="20"/>
      <c r="W3296" s="39"/>
      <c r="X3296" s="20"/>
      <c r="Y3296" s="20"/>
      <c r="Z3296" s="20"/>
      <c r="AA3296" s="39"/>
    </row>
    <row r="3297" spans="2:27" ht="15.75" customHeight="1">
      <c r="B3297" s="39"/>
      <c r="C3297" s="20"/>
      <c r="D3297" s="20"/>
      <c r="E3297" s="39"/>
      <c r="F3297" s="20"/>
      <c r="G3297" s="20"/>
      <c r="H3297" s="20"/>
      <c r="I3297" s="39"/>
      <c r="J3297" s="20"/>
      <c r="K3297" s="20"/>
      <c r="L3297" s="20"/>
      <c r="M3297" s="20"/>
      <c r="N3297" s="39"/>
      <c r="O3297" s="20" t="s">
        <v>492</v>
      </c>
      <c r="P3297" s="20" t="s">
        <v>492</v>
      </c>
      <c r="Q3297" s="20" t="s">
        <v>1231</v>
      </c>
      <c r="R3297" s="20" t="s">
        <v>3712</v>
      </c>
      <c r="S3297" s="20">
        <v>40476483</v>
      </c>
      <c r="T3297" s="39"/>
      <c r="U3297" s="20"/>
      <c r="V3297" s="20"/>
      <c r="W3297" s="39"/>
      <c r="X3297" s="20"/>
      <c r="Y3297" s="20"/>
      <c r="Z3297" s="20"/>
      <c r="AA3297" s="39"/>
    </row>
    <row r="3298" spans="2:27" ht="15.75" customHeight="1">
      <c r="B3298" s="39"/>
      <c r="C3298" s="20"/>
      <c r="D3298" s="20"/>
      <c r="E3298" s="39"/>
      <c r="F3298" s="20"/>
      <c r="G3298" s="20"/>
      <c r="H3298" s="20"/>
      <c r="I3298" s="39"/>
      <c r="J3298" s="20"/>
      <c r="K3298" s="20"/>
      <c r="L3298" s="20"/>
      <c r="M3298" s="20"/>
      <c r="N3298" s="39"/>
      <c r="O3298" s="20" t="s">
        <v>492</v>
      </c>
      <c r="P3298" s="20" t="s">
        <v>492</v>
      </c>
      <c r="Q3298" s="20" t="s">
        <v>1231</v>
      </c>
      <c r="R3298" s="20" t="s">
        <v>3713</v>
      </c>
      <c r="S3298" s="20">
        <v>40476489</v>
      </c>
      <c r="T3298" s="39"/>
      <c r="U3298" s="20"/>
      <c r="V3298" s="20"/>
      <c r="W3298" s="39"/>
      <c r="X3298" s="20"/>
      <c r="Y3298" s="20"/>
      <c r="Z3298" s="20"/>
      <c r="AA3298" s="39"/>
    </row>
    <row r="3299" spans="2:27" ht="15.75" customHeight="1">
      <c r="B3299" s="39"/>
      <c r="C3299" s="20"/>
      <c r="D3299" s="20"/>
      <c r="E3299" s="39"/>
      <c r="F3299" s="20"/>
      <c r="G3299" s="20"/>
      <c r="H3299" s="20"/>
      <c r="I3299" s="39"/>
      <c r="J3299" s="20"/>
      <c r="K3299" s="20"/>
      <c r="L3299" s="20"/>
      <c r="M3299" s="20"/>
      <c r="N3299" s="39"/>
      <c r="O3299" s="20" t="s">
        <v>492</v>
      </c>
      <c r="P3299" s="20" t="s">
        <v>492</v>
      </c>
      <c r="Q3299" s="20" t="s">
        <v>1233</v>
      </c>
      <c r="R3299" s="20" t="s">
        <v>3714</v>
      </c>
      <c r="S3299" s="20">
        <v>40476938</v>
      </c>
      <c r="T3299" s="39"/>
      <c r="U3299" s="20"/>
      <c r="V3299" s="20"/>
      <c r="W3299" s="39"/>
      <c r="X3299" s="20"/>
      <c r="Y3299" s="20"/>
      <c r="Z3299" s="20"/>
      <c r="AA3299" s="39"/>
    </row>
    <row r="3300" spans="2:27" ht="15.75" customHeight="1">
      <c r="B3300" s="39"/>
      <c r="C3300" s="20"/>
      <c r="D3300" s="20"/>
      <c r="E3300" s="39"/>
      <c r="F3300" s="20"/>
      <c r="G3300" s="20"/>
      <c r="H3300" s="20"/>
      <c r="I3300" s="39"/>
      <c r="J3300" s="20"/>
      <c r="K3300" s="20"/>
      <c r="L3300" s="20"/>
      <c r="M3300" s="20"/>
      <c r="N3300" s="39"/>
      <c r="O3300" s="20" t="s">
        <v>492</v>
      </c>
      <c r="P3300" s="20" t="s">
        <v>492</v>
      </c>
      <c r="Q3300" s="20" t="s">
        <v>1233</v>
      </c>
      <c r="R3300" s="20" t="s">
        <v>3715</v>
      </c>
      <c r="S3300" s="20">
        <v>40476957</v>
      </c>
      <c r="T3300" s="39"/>
      <c r="U3300" s="20"/>
      <c r="V3300" s="20"/>
      <c r="W3300" s="39"/>
      <c r="X3300" s="20"/>
      <c r="Y3300" s="20"/>
      <c r="Z3300" s="20"/>
      <c r="AA3300" s="39"/>
    </row>
    <row r="3301" spans="2:27" ht="15.75" customHeight="1">
      <c r="B3301" s="39"/>
      <c r="C3301" s="20"/>
      <c r="D3301" s="20"/>
      <c r="E3301" s="39"/>
      <c r="F3301" s="20"/>
      <c r="G3301" s="20"/>
      <c r="H3301" s="20"/>
      <c r="I3301" s="39"/>
      <c r="J3301" s="20"/>
      <c r="K3301" s="20"/>
      <c r="L3301" s="20"/>
      <c r="M3301" s="20"/>
      <c r="N3301" s="39"/>
      <c r="O3301" s="20" t="s">
        <v>492</v>
      </c>
      <c r="P3301" s="20" t="s">
        <v>492</v>
      </c>
      <c r="Q3301" s="20" t="s">
        <v>1233</v>
      </c>
      <c r="R3301" s="20" t="s">
        <v>1233</v>
      </c>
      <c r="S3301" s="20">
        <v>40476976</v>
      </c>
      <c r="T3301" s="39"/>
      <c r="U3301" s="20"/>
      <c r="V3301" s="20"/>
      <c r="W3301" s="39"/>
      <c r="X3301" s="20"/>
      <c r="Y3301" s="20"/>
      <c r="Z3301" s="20"/>
      <c r="AA3301" s="39"/>
    </row>
    <row r="3302" spans="2:27" ht="15.75" customHeight="1">
      <c r="B3302" s="39"/>
      <c r="C3302" s="20"/>
      <c r="D3302" s="20"/>
      <c r="E3302" s="39"/>
      <c r="F3302" s="20"/>
      <c r="G3302" s="20"/>
      <c r="H3302" s="20"/>
      <c r="I3302" s="39"/>
      <c r="J3302" s="20"/>
      <c r="K3302" s="20"/>
      <c r="L3302" s="20"/>
      <c r="M3302" s="20"/>
      <c r="N3302" s="39"/>
      <c r="O3302" s="20" t="s">
        <v>492</v>
      </c>
      <c r="P3302" s="20" t="s">
        <v>492</v>
      </c>
      <c r="Q3302" s="20" t="s">
        <v>1235</v>
      </c>
      <c r="R3302" s="20" t="s">
        <v>3716</v>
      </c>
      <c r="S3302" s="20">
        <v>40477513</v>
      </c>
      <c r="T3302" s="39"/>
      <c r="U3302" s="20"/>
      <c r="V3302" s="20"/>
      <c r="W3302" s="39"/>
      <c r="X3302" s="20"/>
      <c r="Y3302" s="20"/>
      <c r="Z3302" s="20"/>
      <c r="AA3302" s="39"/>
    </row>
    <row r="3303" spans="2:27" ht="15.75" customHeight="1">
      <c r="B3303" s="39"/>
      <c r="C3303" s="20"/>
      <c r="D3303" s="20"/>
      <c r="E3303" s="39"/>
      <c r="F3303" s="20"/>
      <c r="G3303" s="20"/>
      <c r="H3303" s="20"/>
      <c r="I3303" s="39"/>
      <c r="J3303" s="20"/>
      <c r="K3303" s="20"/>
      <c r="L3303" s="20"/>
      <c r="M3303" s="20"/>
      <c r="N3303" s="39"/>
      <c r="O3303" s="20" t="s">
        <v>492</v>
      </c>
      <c r="P3303" s="20" t="s">
        <v>492</v>
      </c>
      <c r="Q3303" s="20" t="s">
        <v>1235</v>
      </c>
      <c r="R3303" s="20" t="s">
        <v>3717</v>
      </c>
      <c r="S3303" s="20">
        <v>40477527</v>
      </c>
      <c r="T3303" s="39"/>
      <c r="U3303" s="20"/>
      <c r="V3303" s="20"/>
      <c r="W3303" s="39"/>
      <c r="X3303" s="20"/>
      <c r="Y3303" s="20"/>
      <c r="Z3303" s="20"/>
      <c r="AA3303" s="39"/>
    </row>
    <row r="3304" spans="2:27" ht="15.75" customHeight="1">
      <c r="B3304" s="39"/>
      <c r="C3304" s="20"/>
      <c r="D3304" s="20"/>
      <c r="E3304" s="39"/>
      <c r="F3304" s="20"/>
      <c r="G3304" s="20"/>
      <c r="H3304" s="20"/>
      <c r="I3304" s="39"/>
      <c r="J3304" s="20"/>
      <c r="K3304" s="20"/>
      <c r="L3304" s="20"/>
      <c r="M3304" s="20"/>
      <c r="N3304" s="39"/>
      <c r="O3304" s="20" t="s">
        <v>492</v>
      </c>
      <c r="P3304" s="20" t="s">
        <v>492</v>
      </c>
      <c r="Q3304" s="20" t="s">
        <v>1235</v>
      </c>
      <c r="R3304" s="20" t="s">
        <v>3718</v>
      </c>
      <c r="S3304" s="20">
        <v>40477554</v>
      </c>
      <c r="T3304" s="39"/>
      <c r="U3304" s="20"/>
      <c r="V3304" s="20"/>
      <c r="W3304" s="39"/>
      <c r="X3304" s="20"/>
      <c r="Y3304" s="20"/>
      <c r="Z3304" s="20"/>
      <c r="AA3304" s="39"/>
    </row>
    <row r="3305" spans="2:27" ht="15.75" customHeight="1">
      <c r="B3305" s="39"/>
      <c r="C3305" s="20"/>
      <c r="D3305" s="20"/>
      <c r="E3305" s="39"/>
      <c r="F3305" s="20"/>
      <c r="G3305" s="20"/>
      <c r="H3305" s="20"/>
      <c r="I3305" s="39"/>
      <c r="J3305" s="20"/>
      <c r="K3305" s="20"/>
      <c r="L3305" s="20"/>
      <c r="M3305" s="20"/>
      <c r="N3305" s="39"/>
      <c r="O3305" s="20" t="s">
        <v>492</v>
      </c>
      <c r="P3305" s="20" t="s">
        <v>492</v>
      </c>
      <c r="Q3305" s="20" t="s">
        <v>1235</v>
      </c>
      <c r="R3305" s="20" t="s">
        <v>3719</v>
      </c>
      <c r="S3305" s="20">
        <v>40477567</v>
      </c>
      <c r="T3305" s="39"/>
      <c r="U3305" s="20"/>
      <c r="V3305" s="20"/>
      <c r="W3305" s="39"/>
      <c r="X3305" s="20"/>
      <c r="Y3305" s="20"/>
      <c r="Z3305" s="20"/>
      <c r="AA3305" s="39"/>
    </row>
    <row r="3306" spans="2:27" ht="15.75" customHeight="1">
      <c r="B3306" s="39"/>
      <c r="C3306" s="20"/>
      <c r="D3306" s="20"/>
      <c r="E3306" s="39"/>
      <c r="F3306" s="20"/>
      <c r="G3306" s="20"/>
      <c r="H3306" s="20"/>
      <c r="I3306" s="39"/>
      <c r="J3306" s="20"/>
      <c r="K3306" s="20"/>
      <c r="L3306" s="20"/>
      <c r="M3306" s="20"/>
      <c r="N3306" s="39"/>
      <c r="O3306" s="20" t="s">
        <v>492</v>
      </c>
      <c r="P3306" s="20" t="s">
        <v>492</v>
      </c>
      <c r="Q3306" s="20" t="s">
        <v>1235</v>
      </c>
      <c r="R3306" s="20" t="s">
        <v>3720</v>
      </c>
      <c r="S3306" s="20">
        <v>40477581</v>
      </c>
      <c r="T3306" s="39"/>
      <c r="U3306" s="20"/>
      <c r="V3306" s="20"/>
      <c r="W3306" s="39"/>
      <c r="X3306" s="20"/>
      <c r="Y3306" s="20"/>
      <c r="Z3306" s="20"/>
      <c r="AA3306" s="39"/>
    </row>
    <row r="3307" spans="2:27" ht="15.75" customHeight="1">
      <c r="B3307" s="39"/>
      <c r="C3307" s="20"/>
      <c r="D3307" s="20"/>
      <c r="E3307" s="39"/>
      <c r="F3307" s="20"/>
      <c r="G3307" s="20"/>
      <c r="H3307" s="20"/>
      <c r="I3307" s="39"/>
      <c r="J3307" s="20"/>
      <c r="K3307" s="20"/>
      <c r="L3307" s="20"/>
      <c r="M3307" s="20"/>
      <c r="N3307" s="39"/>
      <c r="O3307" s="20" t="s">
        <v>492</v>
      </c>
      <c r="P3307" s="20" t="s">
        <v>492</v>
      </c>
      <c r="Q3307" s="20" t="s">
        <v>1236</v>
      </c>
      <c r="R3307" s="20" t="s">
        <v>798</v>
      </c>
      <c r="S3307" s="20">
        <v>40478516</v>
      </c>
      <c r="T3307" s="39"/>
      <c r="U3307" s="20"/>
      <c r="V3307" s="20"/>
      <c r="W3307" s="39"/>
      <c r="X3307" s="20"/>
      <c r="Y3307" s="20"/>
      <c r="Z3307" s="20"/>
      <c r="AA3307" s="39"/>
    </row>
    <row r="3308" spans="2:27" ht="15.75" customHeight="1">
      <c r="B3308" s="39"/>
      <c r="C3308" s="20"/>
      <c r="D3308" s="20"/>
      <c r="E3308" s="39"/>
      <c r="F3308" s="20"/>
      <c r="G3308" s="20"/>
      <c r="H3308" s="20"/>
      <c r="I3308" s="39"/>
      <c r="J3308" s="20"/>
      <c r="K3308" s="20"/>
      <c r="L3308" s="20"/>
      <c r="M3308" s="20"/>
      <c r="N3308" s="39"/>
      <c r="O3308" s="20" t="s">
        <v>492</v>
      </c>
      <c r="P3308" s="20" t="s">
        <v>492</v>
      </c>
      <c r="Q3308" s="20" t="s">
        <v>1236</v>
      </c>
      <c r="R3308" s="20" t="s">
        <v>799</v>
      </c>
      <c r="S3308" s="20">
        <v>40478517</v>
      </c>
      <c r="T3308" s="39"/>
      <c r="U3308" s="20"/>
      <c r="V3308" s="20"/>
      <c r="W3308" s="39"/>
      <c r="X3308" s="20"/>
      <c r="Y3308" s="20"/>
      <c r="Z3308" s="20"/>
      <c r="AA3308" s="39"/>
    </row>
    <row r="3309" spans="2:27" ht="15.75" customHeight="1">
      <c r="B3309" s="39"/>
      <c r="C3309" s="20"/>
      <c r="D3309" s="20"/>
      <c r="E3309" s="39"/>
      <c r="F3309" s="20"/>
      <c r="G3309" s="20"/>
      <c r="H3309" s="20"/>
      <c r="I3309" s="39"/>
      <c r="J3309" s="20"/>
      <c r="K3309" s="20"/>
      <c r="L3309" s="20"/>
      <c r="M3309" s="20"/>
      <c r="N3309" s="39"/>
      <c r="O3309" s="20" t="s">
        <v>492</v>
      </c>
      <c r="P3309" s="20" t="s">
        <v>492</v>
      </c>
      <c r="Q3309" s="20" t="s">
        <v>1236</v>
      </c>
      <c r="R3309" s="20" t="s">
        <v>800</v>
      </c>
      <c r="S3309" s="20">
        <v>40478518</v>
      </c>
      <c r="T3309" s="39"/>
      <c r="U3309" s="20"/>
      <c r="V3309" s="20"/>
      <c r="W3309" s="39"/>
      <c r="X3309" s="20"/>
      <c r="Y3309" s="20"/>
      <c r="Z3309" s="20"/>
      <c r="AA3309" s="39"/>
    </row>
    <row r="3310" spans="2:27" ht="15.75" customHeight="1">
      <c r="B3310" s="39"/>
      <c r="C3310" s="20"/>
      <c r="D3310" s="20"/>
      <c r="E3310" s="39"/>
      <c r="F3310" s="20"/>
      <c r="G3310" s="20"/>
      <c r="H3310" s="20"/>
      <c r="I3310" s="39"/>
      <c r="J3310" s="20"/>
      <c r="K3310" s="20"/>
      <c r="L3310" s="20"/>
      <c r="M3310" s="20"/>
      <c r="N3310" s="39"/>
      <c r="O3310" s="20" t="s">
        <v>492</v>
      </c>
      <c r="P3310" s="20" t="s">
        <v>492</v>
      </c>
      <c r="Q3310" s="20" t="s">
        <v>1236</v>
      </c>
      <c r="R3310" s="20" t="s">
        <v>801</v>
      </c>
      <c r="S3310" s="20">
        <v>40478519</v>
      </c>
      <c r="T3310" s="39"/>
      <c r="U3310" s="20"/>
      <c r="V3310" s="20"/>
      <c r="W3310" s="39"/>
      <c r="X3310" s="20"/>
      <c r="Y3310" s="20"/>
      <c r="Z3310" s="20"/>
      <c r="AA3310" s="39"/>
    </row>
    <row r="3311" spans="2:27" ht="15.75" customHeight="1">
      <c r="B3311" s="39"/>
      <c r="C3311" s="20"/>
      <c r="D3311" s="20"/>
      <c r="E3311" s="39"/>
      <c r="F3311" s="20"/>
      <c r="G3311" s="20"/>
      <c r="H3311" s="20"/>
      <c r="I3311" s="39"/>
      <c r="J3311" s="20"/>
      <c r="K3311" s="20"/>
      <c r="L3311" s="20"/>
      <c r="M3311" s="20"/>
      <c r="N3311" s="39"/>
      <c r="O3311" s="20" t="s">
        <v>492</v>
      </c>
      <c r="P3311" s="20" t="s">
        <v>492</v>
      </c>
      <c r="Q3311" s="20" t="s">
        <v>1236</v>
      </c>
      <c r="R3311" s="20" t="s">
        <v>802</v>
      </c>
      <c r="S3311" s="20">
        <v>40478520</v>
      </c>
      <c r="T3311" s="39"/>
      <c r="U3311" s="20"/>
      <c r="V3311" s="20"/>
      <c r="W3311" s="39"/>
      <c r="X3311" s="20"/>
      <c r="Y3311" s="20"/>
      <c r="Z3311" s="20"/>
      <c r="AA3311" s="39"/>
    </row>
    <row r="3312" spans="2:27" ht="15.75" customHeight="1">
      <c r="B3312" s="39"/>
      <c r="C3312" s="20"/>
      <c r="D3312" s="20"/>
      <c r="E3312" s="39"/>
      <c r="F3312" s="20"/>
      <c r="G3312" s="20"/>
      <c r="H3312" s="20"/>
      <c r="I3312" s="39"/>
      <c r="J3312" s="20"/>
      <c r="K3312" s="20"/>
      <c r="L3312" s="20"/>
      <c r="M3312" s="20"/>
      <c r="N3312" s="39"/>
      <c r="O3312" s="20" t="s">
        <v>492</v>
      </c>
      <c r="P3312" s="20" t="s">
        <v>492</v>
      </c>
      <c r="Q3312" s="20" t="s">
        <v>1236</v>
      </c>
      <c r="R3312" s="20" t="s">
        <v>812</v>
      </c>
      <c r="S3312" s="20">
        <v>40478525</v>
      </c>
      <c r="T3312" s="39"/>
      <c r="U3312" s="20"/>
      <c r="V3312" s="20"/>
      <c r="W3312" s="39"/>
      <c r="X3312" s="20"/>
      <c r="Y3312" s="20"/>
      <c r="Z3312" s="20"/>
      <c r="AA3312" s="39"/>
    </row>
    <row r="3313" spans="2:27" ht="15.75" customHeight="1">
      <c r="B3313" s="39"/>
      <c r="C3313" s="20"/>
      <c r="D3313" s="20"/>
      <c r="E3313" s="39"/>
      <c r="F3313" s="20"/>
      <c r="G3313" s="20"/>
      <c r="H3313" s="20"/>
      <c r="I3313" s="39"/>
      <c r="J3313" s="20"/>
      <c r="K3313" s="20"/>
      <c r="L3313" s="20"/>
      <c r="M3313" s="20"/>
      <c r="N3313" s="39"/>
      <c r="O3313" s="20" t="s">
        <v>492</v>
      </c>
      <c r="P3313" s="20" t="s">
        <v>492</v>
      </c>
      <c r="Q3313" s="20" t="s">
        <v>1236</v>
      </c>
      <c r="R3313" s="20" t="s">
        <v>814</v>
      </c>
      <c r="S3313" s="20">
        <v>40478526</v>
      </c>
      <c r="T3313" s="39"/>
      <c r="U3313" s="20"/>
      <c r="V3313" s="20"/>
      <c r="W3313" s="39"/>
      <c r="X3313" s="20"/>
      <c r="Y3313" s="20"/>
      <c r="Z3313" s="20"/>
      <c r="AA3313" s="39"/>
    </row>
    <row r="3314" spans="2:27" ht="15.75" customHeight="1">
      <c r="B3314" s="39"/>
      <c r="C3314" s="20"/>
      <c r="D3314" s="20"/>
      <c r="E3314" s="39"/>
      <c r="F3314" s="20"/>
      <c r="G3314" s="20"/>
      <c r="H3314" s="20"/>
      <c r="I3314" s="39"/>
      <c r="J3314" s="20"/>
      <c r="K3314" s="20"/>
      <c r="L3314" s="20"/>
      <c r="M3314" s="20"/>
      <c r="N3314" s="39"/>
      <c r="O3314" s="20" t="s">
        <v>492</v>
      </c>
      <c r="P3314" s="20" t="s">
        <v>492</v>
      </c>
      <c r="Q3314" s="20" t="s">
        <v>1238</v>
      </c>
      <c r="R3314" s="20" t="s">
        <v>3721</v>
      </c>
      <c r="S3314" s="20">
        <v>40479413</v>
      </c>
      <c r="T3314" s="39"/>
      <c r="U3314" s="20"/>
      <c r="V3314" s="20"/>
      <c r="W3314" s="39"/>
      <c r="X3314" s="20"/>
      <c r="Y3314" s="20"/>
      <c r="Z3314" s="20"/>
      <c r="AA3314" s="39"/>
    </row>
    <row r="3315" spans="2:27" ht="15.75" customHeight="1">
      <c r="B3315" s="39"/>
      <c r="C3315" s="20"/>
      <c r="D3315" s="20"/>
      <c r="E3315" s="39"/>
      <c r="F3315" s="20"/>
      <c r="G3315" s="20"/>
      <c r="H3315" s="20"/>
      <c r="I3315" s="39"/>
      <c r="J3315" s="20"/>
      <c r="K3315" s="20"/>
      <c r="L3315" s="20"/>
      <c r="M3315" s="20"/>
      <c r="N3315" s="39"/>
      <c r="O3315" s="20" t="s">
        <v>492</v>
      </c>
      <c r="P3315" s="20" t="s">
        <v>492</v>
      </c>
      <c r="Q3315" s="20" t="s">
        <v>1238</v>
      </c>
      <c r="R3315" s="20" t="s">
        <v>1661</v>
      </c>
      <c r="S3315" s="20">
        <v>40479427</v>
      </c>
      <c r="T3315" s="39"/>
      <c r="U3315" s="20"/>
      <c r="V3315" s="20"/>
      <c r="W3315" s="39"/>
      <c r="X3315" s="20"/>
      <c r="Y3315" s="20"/>
      <c r="Z3315" s="20"/>
      <c r="AA3315" s="39"/>
    </row>
    <row r="3316" spans="2:27" ht="15.75" customHeight="1">
      <c r="B3316" s="39"/>
      <c r="C3316" s="20"/>
      <c r="D3316" s="20"/>
      <c r="E3316" s="39"/>
      <c r="F3316" s="20"/>
      <c r="G3316" s="20"/>
      <c r="H3316" s="20"/>
      <c r="I3316" s="39"/>
      <c r="J3316" s="20"/>
      <c r="K3316" s="20"/>
      <c r="L3316" s="20"/>
      <c r="M3316" s="20"/>
      <c r="N3316" s="39"/>
      <c r="O3316" s="20" t="s">
        <v>492</v>
      </c>
      <c r="P3316" s="20" t="s">
        <v>492</v>
      </c>
      <c r="Q3316" s="20" t="s">
        <v>1238</v>
      </c>
      <c r="R3316" s="20" t="s">
        <v>1164</v>
      </c>
      <c r="S3316" s="20">
        <v>40479440</v>
      </c>
      <c r="T3316" s="39"/>
      <c r="U3316" s="20"/>
      <c r="V3316" s="20"/>
      <c r="W3316" s="39"/>
      <c r="X3316" s="20"/>
      <c r="Y3316" s="20"/>
      <c r="Z3316" s="20"/>
      <c r="AA3316" s="39"/>
    </row>
    <row r="3317" spans="2:27" ht="15.75" customHeight="1">
      <c r="B3317" s="39"/>
      <c r="C3317" s="20"/>
      <c r="D3317" s="20"/>
      <c r="E3317" s="39"/>
      <c r="F3317" s="20"/>
      <c r="G3317" s="20"/>
      <c r="H3317" s="20"/>
      <c r="I3317" s="39"/>
      <c r="J3317" s="20"/>
      <c r="K3317" s="20"/>
      <c r="L3317" s="20"/>
      <c r="M3317" s="20"/>
      <c r="N3317" s="39"/>
      <c r="O3317" s="20" t="s">
        <v>492</v>
      </c>
      <c r="P3317" s="20" t="s">
        <v>492</v>
      </c>
      <c r="Q3317" s="20" t="s">
        <v>1238</v>
      </c>
      <c r="R3317" s="20" t="s">
        <v>3722</v>
      </c>
      <c r="S3317" s="20">
        <v>40479454</v>
      </c>
      <c r="T3317" s="39"/>
      <c r="U3317" s="20"/>
      <c r="V3317" s="20"/>
      <c r="W3317" s="39"/>
      <c r="X3317" s="20"/>
      <c r="Y3317" s="20"/>
      <c r="Z3317" s="20"/>
      <c r="AA3317" s="39"/>
    </row>
    <row r="3318" spans="2:27" ht="15.75" customHeight="1">
      <c r="B3318" s="39"/>
      <c r="C3318" s="20"/>
      <c r="D3318" s="20"/>
      <c r="E3318" s="39"/>
      <c r="F3318" s="20"/>
      <c r="G3318" s="20"/>
      <c r="H3318" s="20"/>
      <c r="I3318" s="39"/>
      <c r="J3318" s="20"/>
      <c r="K3318" s="20"/>
      <c r="L3318" s="20"/>
      <c r="M3318" s="20"/>
      <c r="N3318" s="39"/>
      <c r="O3318" s="20" t="s">
        <v>492</v>
      </c>
      <c r="P3318" s="20" t="s">
        <v>492</v>
      </c>
      <c r="Q3318" s="20" t="s">
        <v>1238</v>
      </c>
      <c r="R3318" s="20" t="s">
        <v>3723</v>
      </c>
      <c r="S3318" s="20">
        <v>40479467</v>
      </c>
      <c r="T3318" s="39"/>
      <c r="U3318" s="20"/>
      <c r="V3318" s="20"/>
      <c r="W3318" s="39"/>
      <c r="X3318" s="20"/>
      <c r="Y3318" s="20"/>
      <c r="Z3318" s="20"/>
      <c r="AA3318" s="39"/>
    </row>
    <row r="3319" spans="2:27" ht="15.75" customHeight="1">
      <c r="B3319" s="39"/>
      <c r="C3319" s="20"/>
      <c r="D3319" s="20"/>
      <c r="E3319" s="39"/>
      <c r="F3319" s="20"/>
      <c r="G3319" s="20"/>
      <c r="H3319" s="20"/>
      <c r="I3319" s="39"/>
      <c r="J3319" s="20"/>
      <c r="K3319" s="20"/>
      <c r="L3319" s="20"/>
      <c r="M3319" s="20"/>
      <c r="N3319" s="39"/>
      <c r="O3319" s="20" t="s">
        <v>492</v>
      </c>
      <c r="P3319" s="20" t="s">
        <v>492</v>
      </c>
      <c r="Q3319" s="20" t="s">
        <v>1238</v>
      </c>
      <c r="R3319" s="20" t="s">
        <v>1238</v>
      </c>
      <c r="S3319" s="20">
        <v>40479481</v>
      </c>
      <c r="T3319" s="39"/>
      <c r="U3319" s="20"/>
      <c r="V3319" s="20"/>
      <c r="W3319" s="39"/>
      <c r="X3319" s="20"/>
      <c r="Y3319" s="20"/>
      <c r="Z3319" s="20"/>
      <c r="AA3319" s="39"/>
    </row>
    <row r="3320" spans="2:27" ht="15.75" customHeight="1">
      <c r="B3320" s="39"/>
      <c r="C3320" s="20"/>
      <c r="D3320" s="20"/>
      <c r="E3320" s="39"/>
      <c r="F3320" s="20"/>
      <c r="G3320" s="20"/>
      <c r="H3320" s="20"/>
      <c r="I3320" s="39"/>
      <c r="J3320" s="20"/>
      <c r="K3320" s="20"/>
      <c r="L3320" s="20"/>
      <c r="M3320" s="20"/>
      <c r="N3320" s="39"/>
      <c r="O3320" s="20" t="s">
        <v>492</v>
      </c>
      <c r="P3320" s="20" t="s">
        <v>605</v>
      </c>
      <c r="Q3320" s="20" t="s">
        <v>1240</v>
      </c>
      <c r="R3320" s="20" t="s">
        <v>2763</v>
      </c>
      <c r="S3320" s="20">
        <v>40501513</v>
      </c>
      <c r="T3320" s="39"/>
      <c r="U3320" s="20"/>
      <c r="V3320" s="20"/>
      <c r="W3320" s="39"/>
      <c r="X3320" s="20"/>
      <c r="Y3320" s="20"/>
      <c r="Z3320" s="20"/>
      <c r="AA3320" s="39"/>
    </row>
    <row r="3321" spans="2:27" ht="15.75" customHeight="1">
      <c r="B3321" s="39"/>
      <c r="C3321" s="20"/>
      <c r="D3321" s="20"/>
      <c r="E3321" s="39"/>
      <c r="F3321" s="20"/>
      <c r="G3321" s="20"/>
      <c r="H3321" s="20"/>
      <c r="I3321" s="39"/>
      <c r="J3321" s="20"/>
      <c r="K3321" s="20"/>
      <c r="L3321" s="20"/>
      <c r="M3321" s="20"/>
      <c r="N3321" s="39"/>
      <c r="O3321" s="20" t="s">
        <v>492</v>
      </c>
      <c r="P3321" s="20" t="s">
        <v>605</v>
      </c>
      <c r="Q3321" s="20" t="s">
        <v>1240</v>
      </c>
      <c r="R3321" s="20" t="s">
        <v>3724</v>
      </c>
      <c r="S3321" s="20">
        <v>40501527</v>
      </c>
      <c r="T3321" s="39"/>
      <c r="U3321" s="20"/>
      <c r="V3321" s="20"/>
      <c r="W3321" s="39"/>
      <c r="X3321" s="20"/>
      <c r="Y3321" s="20"/>
      <c r="Z3321" s="20"/>
      <c r="AA3321" s="39"/>
    </row>
    <row r="3322" spans="2:27" ht="15.75" customHeight="1">
      <c r="B3322" s="39"/>
      <c r="C3322" s="20"/>
      <c r="D3322" s="20"/>
      <c r="E3322" s="39"/>
      <c r="F3322" s="20"/>
      <c r="G3322" s="20"/>
      <c r="H3322" s="20"/>
      <c r="I3322" s="39"/>
      <c r="J3322" s="20"/>
      <c r="K3322" s="20"/>
      <c r="L3322" s="20"/>
      <c r="M3322" s="20"/>
      <c r="N3322" s="39"/>
      <c r="O3322" s="20" t="s">
        <v>492</v>
      </c>
      <c r="P3322" s="20" t="s">
        <v>605</v>
      </c>
      <c r="Q3322" s="20" t="s">
        <v>1240</v>
      </c>
      <c r="R3322" s="20" t="s">
        <v>3725</v>
      </c>
      <c r="S3322" s="20">
        <v>40501599</v>
      </c>
      <c r="T3322" s="39"/>
      <c r="U3322" s="20"/>
      <c r="V3322" s="20"/>
      <c r="W3322" s="39"/>
      <c r="X3322" s="20"/>
      <c r="Y3322" s="20"/>
      <c r="Z3322" s="20"/>
      <c r="AA3322" s="39"/>
    </row>
    <row r="3323" spans="2:27" ht="15.75" customHeight="1">
      <c r="B3323" s="39"/>
      <c r="C3323" s="20"/>
      <c r="D3323" s="20"/>
      <c r="E3323" s="39"/>
      <c r="F3323" s="20"/>
      <c r="G3323" s="20"/>
      <c r="H3323" s="20"/>
      <c r="I3323" s="39"/>
      <c r="J3323" s="20"/>
      <c r="K3323" s="20"/>
      <c r="L3323" s="20"/>
      <c r="M3323" s="20"/>
      <c r="N3323" s="39"/>
      <c r="O3323" s="20" t="s">
        <v>492</v>
      </c>
      <c r="P3323" s="20" t="s">
        <v>605</v>
      </c>
      <c r="Q3323" s="20" t="s">
        <v>1240</v>
      </c>
      <c r="R3323" s="20" t="s">
        <v>3726</v>
      </c>
      <c r="S3323" s="20">
        <v>40501540</v>
      </c>
      <c r="T3323" s="39"/>
      <c r="U3323" s="20"/>
      <c r="V3323" s="20"/>
      <c r="W3323" s="39"/>
      <c r="X3323" s="20"/>
      <c r="Y3323" s="20"/>
      <c r="Z3323" s="20"/>
      <c r="AA3323" s="39"/>
    </row>
    <row r="3324" spans="2:27" ht="15.75" customHeight="1">
      <c r="B3324" s="39"/>
      <c r="C3324" s="20"/>
      <c r="D3324" s="20"/>
      <c r="E3324" s="39"/>
      <c r="F3324" s="20"/>
      <c r="G3324" s="20"/>
      <c r="H3324" s="20"/>
      <c r="I3324" s="39"/>
      <c r="J3324" s="20"/>
      <c r="K3324" s="20"/>
      <c r="L3324" s="20"/>
      <c r="M3324" s="20"/>
      <c r="N3324" s="39"/>
      <c r="O3324" s="20" t="s">
        <v>492</v>
      </c>
      <c r="P3324" s="20" t="s">
        <v>605</v>
      </c>
      <c r="Q3324" s="20" t="s">
        <v>1240</v>
      </c>
      <c r="R3324" s="20" t="s">
        <v>3727</v>
      </c>
      <c r="S3324" s="20">
        <v>40501554</v>
      </c>
      <c r="T3324" s="39"/>
      <c r="U3324" s="20"/>
      <c r="V3324" s="20"/>
      <c r="W3324" s="39"/>
      <c r="X3324" s="20"/>
      <c r="Y3324" s="20"/>
      <c r="Z3324" s="20"/>
      <c r="AA3324" s="39"/>
    </row>
    <row r="3325" spans="2:27" ht="15.75" customHeight="1">
      <c r="B3325" s="39"/>
      <c r="C3325" s="20"/>
      <c r="D3325" s="20"/>
      <c r="E3325" s="39"/>
      <c r="F3325" s="20"/>
      <c r="G3325" s="20"/>
      <c r="H3325" s="20"/>
      <c r="I3325" s="39"/>
      <c r="J3325" s="20"/>
      <c r="K3325" s="20"/>
      <c r="L3325" s="20"/>
      <c r="M3325" s="20"/>
      <c r="N3325" s="39"/>
      <c r="O3325" s="20" t="s">
        <v>492</v>
      </c>
      <c r="P3325" s="20" t="s">
        <v>605</v>
      </c>
      <c r="Q3325" s="20" t="s">
        <v>1240</v>
      </c>
      <c r="R3325" s="20" t="s">
        <v>3728</v>
      </c>
      <c r="S3325" s="20">
        <v>40501567</v>
      </c>
      <c r="T3325" s="39"/>
      <c r="U3325" s="20"/>
      <c r="V3325" s="20"/>
      <c r="W3325" s="39"/>
      <c r="X3325" s="20"/>
      <c r="Y3325" s="20"/>
      <c r="Z3325" s="20"/>
      <c r="AA3325" s="39"/>
    </row>
    <row r="3326" spans="2:27" ht="15.75" customHeight="1">
      <c r="B3326" s="39"/>
      <c r="C3326" s="20"/>
      <c r="D3326" s="20"/>
      <c r="E3326" s="39"/>
      <c r="F3326" s="20"/>
      <c r="G3326" s="20"/>
      <c r="H3326" s="20"/>
      <c r="I3326" s="39"/>
      <c r="J3326" s="20"/>
      <c r="K3326" s="20"/>
      <c r="L3326" s="20"/>
      <c r="M3326" s="20"/>
      <c r="N3326" s="39"/>
      <c r="O3326" s="20" t="s">
        <v>492</v>
      </c>
      <c r="P3326" s="20" t="s">
        <v>605</v>
      </c>
      <c r="Q3326" s="20" t="s">
        <v>1240</v>
      </c>
      <c r="R3326" s="20" t="s">
        <v>3729</v>
      </c>
      <c r="S3326" s="20">
        <v>40501581</v>
      </c>
      <c r="T3326" s="39"/>
      <c r="U3326" s="20"/>
      <c r="V3326" s="20"/>
      <c r="W3326" s="39"/>
      <c r="X3326" s="20"/>
      <c r="Y3326" s="20"/>
      <c r="Z3326" s="20"/>
      <c r="AA3326" s="39"/>
    </row>
    <row r="3327" spans="2:27" ht="15.75" customHeight="1">
      <c r="B3327" s="39"/>
      <c r="C3327" s="20"/>
      <c r="D3327" s="20"/>
      <c r="E3327" s="39"/>
      <c r="F3327" s="20"/>
      <c r="G3327" s="20"/>
      <c r="H3327" s="20"/>
      <c r="I3327" s="39"/>
      <c r="J3327" s="20"/>
      <c r="K3327" s="20"/>
      <c r="L3327" s="20"/>
      <c r="M3327" s="20"/>
      <c r="N3327" s="39"/>
      <c r="O3327" s="20" t="s">
        <v>492</v>
      </c>
      <c r="P3327" s="20" t="s">
        <v>605</v>
      </c>
      <c r="Q3327" s="20" t="s">
        <v>1035</v>
      </c>
      <c r="R3327" s="20" t="s">
        <v>1101</v>
      </c>
      <c r="S3327" s="20">
        <v>40503911</v>
      </c>
      <c r="T3327" s="39"/>
      <c r="U3327" s="20"/>
      <c r="V3327" s="20"/>
      <c r="W3327" s="39"/>
      <c r="X3327" s="20"/>
      <c r="Y3327" s="20"/>
      <c r="Z3327" s="20"/>
      <c r="AA3327" s="39"/>
    </row>
    <row r="3328" spans="2:27" ht="15.75" customHeight="1">
      <c r="B3328" s="39"/>
      <c r="C3328" s="20"/>
      <c r="D3328" s="20"/>
      <c r="E3328" s="39"/>
      <c r="F3328" s="20"/>
      <c r="G3328" s="20"/>
      <c r="H3328" s="20"/>
      <c r="I3328" s="39"/>
      <c r="J3328" s="20"/>
      <c r="K3328" s="20"/>
      <c r="L3328" s="20"/>
      <c r="M3328" s="20"/>
      <c r="N3328" s="39"/>
      <c r="O3328" s="20" t="s">
        <v>492</v>
      </c>
      <c r="P3328" s="20" t="s">
        <v>605</v>
      </c>
      <c r="Q3328" s="20" t="s">
        <v>1035</v>
      </c>
      <c r="R3328" s="20" t="s">
        <v>3730</v>
      </c>
      <c r="S3328" s="20">
        <v>40503913</v>
      </c>
      <c r="T3328" s="39"/>
      <c r="U3328" s="20"/>
      <c r="V3328" s="20"/>
      <c r="W3328" s="39"/>
      <c r="X3328" s="20"/>
      <c r="Y3328" s="20"/>
      <c r="Z3328" s="20"/>
      <c r="AA3328" s="39"/>
    </row>
    <row r="3329" spans="2:27" ht="15.75" customHeight="1">
      <c r="B3329" s="39"/>
      <c r="C3329" s="20"/>
      <c r="D3329" s="20"/>
      <c r="E3329" s="39"/>
      <c r="F3329" s="20"/>
      <c r="G3329" s="20"/>
      <c r="H3329" s="20"/>
      <c r="I3329" s="39"/>
      <c r="J3329" s="20"/>
      <c r="K3329" s="20"/>
      <c r="L3329" s="20"/>
      <c r="M3329" s="20"/>
      <c r="N3329" s="39"/>
      <c r="O3329" s="20" t="s">
        <v>492</v>
      </c>
      <c r="P3329" s="20" t="s">
        <v>605</v>
      </c>
      <c r="Q3329" s="20" t="s">
        <v>1035</v>
      </c>
      <c r="R3329" s="20" t="s">
        <v>1362</v>
      </c>
      <c r="S3329" s="20">
        <v>40503920</v>
      </c>
      <c r="T3329" s="39"/>
      <c r="U3329" s="20"/>
      <c r="V3329" s="20"/>
      <c r="W3329" s="39"/>
      <c r="X3329" s="20"/>
      <c r="Y3329" s="20"/>
      <c r="Z3329" s="20"/>
      <c r="AA3329" s="39"/>
    </row>
    <row r="3330" spans="2:27" ht="15.75" customHeight="1">
      <c r="B3330" s="39"/>
      <c r="C3330" s="20"/>
      <c r="D3330" s="20"/>
      <c r="E3330" s="39"/>
      <c r="F3330" s="20"/>
      <c r="G3330" s="20"/>
      <c r="H3330" s="20"/>
      <c r="I3330" s="39"/>
      <c r="J3330" s="20"/>
      <c r="K3330" s="20"/>
      <c r="L3330" s="20"/>
      <c r="M3330" s="20"/>
      <c r="N3330" s="39"/>
      <c r="O3330" s="20" t="s">
        <v>492</v>
      </c>
      <c r="P3330" s="20" t="s">
        <v>605</v>
      </c>
      <c r="Q3330" s="20" t="s">
        <v>1035</v>
      </c>
      <c r="R3330" s="20" t="s">
        <v>1441</v>
      </c>
      <c r="S3330" s="20">
        <v>40503927</v>
      </c>
      <c r="T3330" s="39"/>
      <c r="U3330" s="20"/>
      <c r="V3330" s="20"/>
      <c r="W3330" s="39"/>
      <c r="X3330" s="20"/>
      <c r="Y3330" s="20"/>
      <c r="Z3330" s="20"/>
      <c r="AA3330" s="39"/>
    </row>
    <row r="3331" spans="2:27" ht="15.75" customHeight="1">
      <c r="B3331" s="39"/>
      <c r="C3331" s="20"/>
      <c r="D3331" s="20"/>
      <c r="E3331" s="39"/>
      <c r="F3331" s="20"/>
      <c r="G3331" s="20"/>
      <c r="H3331" s="20"/>
      <c r="I3331" s="39"/>
      <c r="J3331" s="20"/>
      <c r="K3331" s="20"/>
      <c r="L3331" s="20"/>
      <c r="M3331" s="20"/>
      <c r="N3331" s="39"/>
      <c r="O3331" s="20" t="s">
        <v>492</v>
      </c>
      <c r="P3331" s="20" t="s">
        <v>605</v>
      </c>
      <c r="Q3331" s="20" t="s">
        <v>1035</v>
      </c>
      <c r="R3331" s="20" t="s">
        <v>1035</v>
      </c>
      <c r="S3331" s="20">
        <v>40503933</v>
      </c>
      <c r="T3331" s="39"/>
      <c r="U3331" s="20"/>
      <c r="V3331" s="20"/>
      <c r="W3331" s="39"/>
      <c r="X3331" s="20"/>
      <c r="Y3331" s="20"/>
      <c r="Z3331" s="20"/>
      <c r="AA3331" s="39"/>
    </row>
    <row r="3332" spans="2:27" ht="15.75" customHeight="1">
      <c r="B3332" s="39"/>
      <c r="C3332" s="20"/>
      <c r="D3332" s="20"/>
      <c r="E3332" s="39"/>
      <c r="F3332" s="20"/>
      <c r="G3332" s="20"/>
      <c r="H3332" s="20"/>
      <c r="I3332" s="39"/>
      <c r="J3332" s="20"/>
      <c r="K3332" s="20"/>
      <c r="L3332" s="20"/>
      <c r="M3332" s="20"/>
      <c r="N3332" s="39"/>
      <c r="O3332" s="20" t="s">
        <v>492</v>
      </c>
      <c r="P3332" s="20" t="s">
        <v>605</v>
      </c>
      <c r="Q3332" s="20" t="s">
        <v>1035</v>
      </c>
      <c r="R3332" s="20" t="s">
        <v>3731</v>
      </c>
      <c r="S3332" s="20">
        <v>40503940</v>
      </c>
      <c r="T3332" s="39"/>
      <c r="U3332" s="20"/>
      <c r="V3332" s="20"/>
      <c r="W3332" s="39"/>
      <c r="X3332" s="20"/>
      <c r="Y3332" s="20"/>
      <c r="Z3332" s="20"/>
      <c r="AA3332" s="39"/>
    </row>
    <row r="3333" spans="2:27" ht="15.75" customHeight="1">
      <c r="B3333" s="39"/>
      <c r="C3333" s="20"/>
      <c r="D3333" s="20"/>
      <c r="E3333" s="39"/>
      <c r="F3333" s="20"/>
      <c r="G3333" s="20"/>
      <c r="H3333" s="20"/>
      <c r="I3333" s="39"/>
      <c r="J3333" s="20"/>
      <c r="K3333" s="20"/>
      <c r="L3333" s="20"/>
      <c r="M3333" s="20"/>
      <c r="N3333" s="39"/>
      <c r="O3333" s="20" t="s">
        <v>492</v>
      </c>
      <c r="P3333" s="20" t="s">
        <v>605</v>
      </c>
      <c r="Q3333" s="20" t="s">
        <v>1035</v>
      </c>
      <c r="R3333" s="20" t="s">
        <v>3732</v>
      </c>
      <c r="S3333" s="20">
        <v>40503947</v>
      </c>
      <c r="T3333" s="39"/>
      <c r="U3333" s="20"/>
      <c r="V3333" s="20"/>
      <c r="W3333" s="39"/>
      <c r="X3333" s="20"/>
      <c r="Y3333" s="20"/>
      <c r="Z3333" s="20"/>
      <c r="AA3333" s="39"/>
    </row>
    <row r="3334" spans="2:27" ht="15.75" customHeight="1">
      <c r="B3334" s="39"/>
      <c r="C3334" s="20"/>
      <c r="D3334" s="20"/>
      <c r="E3334" s="39"/>
      <c r="F3334" s="20"/>
      <c r="G3334" s="20"/>
      <c r="H3334" s="20"/>
      <c r="I3334" s="39"/>
      <c r="J3334" s="20"/>
      <c r="K3334" s="20"/>
      <c r="L3334" s="20"/>
      <c r="M3334" s="20"/>
      <c r="N3334" s="39"/>
      <c r="O3334" s="20" t="s">
        <v>492</v>
      </c>
      <c r="P3334" s="20" t="s">
        <v>605</v>
      </c>
      <c r="Q3334" s="20" t="s">
        <v>1035</v>
      </c>
      <c r="R3334" s="20" t="s">
        <v>3733</v>
      </c>
      <c r="S3334" s="20">
        <v>40503954</v>
      </c>
      <c r="T3334" s="39"/>
      <c r="U3334" s="20"/>
      <c r="V3334" s="20"/>
      <c r="W3334" s="39"/>
      <c r="X3334" s="20"/>
      <c r="Y3334" s="20"/>
      <c r="Z3334" s="20"/>
      <c r="AA3334" s="39"/>
    </row>
    <row r="3335" spans="2:27" ht="15.75" customHeight="1">
      <c r="B3335" s="39"/>
      <c r="C3335" s="20"/>
      <c r="D3335" s="20"/>
      <c r="E3335" s="39"/>
      <c r="F3335" s="20"/>
      <c r="G3335" s="20"/>
      <c r="H3335" s="20"/>
      <c r="I3335" s="39"/>
      <c r="J3335" s="20"/>
      <c r="K3335" s="20"/>
      <c r="L3335" s="20"/>
      <c r="M3335" s="20"/>
      <c r="N3335" s="39"/>
      <c r="O3335" s="20" t="s">
        <v>492</v>
      </c>
      <c r="P3335" s="20" t="s">
        <v>605</v>
      </c>
      <c r="Q3335" s="20" t="s">
        <v>1035</v>
      </c>
      <c r="R3335" s="20" t="s">
        <v>3734</v>
      </c>
      <c r="S3335" s="20">
        <v>40503961</v>
      </c>
      <c r="T3335" s="39"/>
      <c r="U3335" s="20"/>
      <c r="V3335" s="20"/>
      <c r="W3335" s="39"/>
      <c r="X3335" s="20"/>
      <c r="Y3335" s="20"/>
      <c r="Z3335" s="20"/>
      <c r="AA3335" s="39"/>
    </row>
    <row r="3336" spans="2:27" ht="15.75" customHeight="1">
      <c r="B3336" s="39"/>
      <c r="C3336" s="20"/>
      <c r="D3336" s="20"/>
      <c r="E3336" s="39"/>
      <c r="F3336" s="20"/>
      <c r="G3336" s="20"/>
      <c r="H3336" s="20"/>
      <c r="I3336" s="39"/>
      <c r="J3336" s="20"/>
      <c r="K3336" s="20"/>
      <c r="L3336" s="20"/>
      <c r="M3336" s="20"/>
      <c r="N3336" s="39"/>
      <c r="O3336" s="20" t="s">
        <v>492</v>
      </c>
      <c r="P3336" s="20" t="s">
        <v>605</v>
      </c>
      <c r="Q3336" s="20" t="s">
        <v>1035</v>
      </c>
      <c r="R3336" s="20" t="s">
        <v>2774</v>
      </c>
      <c r="S3336" s="20">
        <v>40503967</v>
      </c>
      <c r="T3336" s="39"/>
      <c r="U3336" s="20"/>
      <c r="V3336" s="20"/>
      <c r="W3336" s="39"/>
      <c r="X3336" s="20"/>
      <c r="Y3336" s="20"/>
      <c r="Z3336" s="20"/>
      <c r="AA3336" s="39"/>
    </row>
    <row r="3337" spans="2:27" ht="15.75" customHeight="1">
      <c r="B3337" s="39"/>
      <c r="C3337" s="20"/>
      <c r="D3337" s="20"/>
      <c r="E3337" s="39"/>
      <c r="F3337" s="20"/>
      <c r="G3337" s="20"/>
      <c r="H3337" s="20"/>
      <c r="I3337" s="39"/>
      <c r="J3337" s="20"/>
      <c r="K3337" s="20"/>
      <c r="L3337" s="20"/>
      <c r="M3337" s="20"/>
      <c r="N3337" s="39"/>
      <c r="O3337" s="20" t="s">
        <v>492</v>
      </c>
      <c r="P3337" s="20" t="s">
        <v>605</v>
      </c>
      <c r="Q3337" s="20" t="s">
        <v>1035</v>
      </c>
      <c r="R3337" s="20" t="s">
        <v>3735</v>
      </c>
      <c r="S3337" s="20">
        <v>40503974</v>
      </c>
      <c r="T3337" s="39"/>
      <c r="U3337" s="20"/>
      <c r="V3337" s="20"/>
      <c r="W3337" s="39"/>
      <c r="X3337" s="20"/>
      <c r="Y3337" s="20"/>
      <c r="Z3337" s="20"/>
      <c r="AA3337" s="39"/>
    </row>
    <row r="3338" spans="2:27" ht="15.75" customHeight="1">
      <c r="B3338" s="39"/>
      <c r="C3338" s="20"/>
      <c r="D3338" s="20"/>
      <c r="E3338" s="39"/>
      <c r="F3338" s="20"/>
      <c r="G3338" s="20"/>
      <c r="H3338" s="20"/>
      <c r="I3338" s="39"/>
      <c r="J3338" s="20"/>
      <c r="K3338" s="20"/>
      <c r="L3338" s="20"/>
      <c r="M3338" s="20"/>
      <c r="N3338" s="39"/>
      <c r="O3338" s="20" t="s">
        <v>492</v>
      </c>
      <c r="P3338" s="20" t="s">
        <v>605</v>
      </c>
      <c r="Q3338" s="20" t="s">
        <v>1035</v>
      </c>
      <c r="R3338" s="20" t="s">
        <v>3736</v>
      </c>
      <c r="S3338" s="20">
        <v>40503981</v>
      </c>
      <c r="T3338" s="39"/>
      <c r="U3338" s="20"/>
      <c r="V3338" s="20"/>
      <c r="W3338" s="39"/>
      <c r="X3338" s="20"/>
      <c r="Y3338" s="20"/>
      <c r="Z3338" s="20"/>
      <c r="AA3338" s="39"/>
    </row>
    <row r="3339" spans="2:27" ht="15.75" customHeight="1">
      <c r="B3339" s="39"/>
      <c r="C3339" s="20"/>
      <c r="D3339" s="20"/>
      <c r="E3339" s="39"/>
      <c r="F3339" s="20"/>
      <c r="G3339" s="20"/>
      <c r="H3339" s="20"/>
      <c r="I3339" s="39"/>
      <c r="J3339" s="20"/>
      <c r="K3339" s="20"/>
      <c r="L3339" s="20"/>
      <c r="M3339" s="20"/>
      <c r="N3339" s="39"/>
      <c r="O3339" s="20" t="s">
        <v>492</v>
      </c>
      <c r="P3339" s="20" t="s">
        <v>605</v>
      </c>
      <c r="Q3339" s="20" t="s">
        <v>1035</v>
      </c>
      <c r="R3339" s="20" t="s">
        <v>2822</v>
      </c>
      <c r="S3339" s="20">
        <v>40503988</v>
      </c>
      <c r="T3339" s="39"/>
      <c r="U3339" s="20"/>
      <c r="V3339" s="20"/>
      <c r="W3339" s="39"/>
      <c r="X3339" s="20"/>
      <c r="Y3339" s="20"/>
      <c r="Z3339" s="20"/>
      <c r="AA3339" s="39"/>
    </row>
    <row r="3340" spans="2:27" ht="15.75" customHeight="1">
      <c r="B3340" s="39"/>
      <c r="C3340" s="20"/>
      <c r="D3340" s="20"/>
      <c r="E3340" s="39"/>
      <c r="F3340" s="20"/>
      <c r="G3340" s="20"/>
      <c r="H3340" s="20"/>
      <c r="I3340" s="39"/>
      <c r="J3340" s="20"/>
      <c r="K3340" s="20"/>
      <c r="L3340" s="20"/>
      <c r="M3340" s="20"/>
      <c r="N3340" s="39"/>
      <c r="O3340" s="20" t="s">
        <v>492</v>
      </c>
      <c r="P3340" s="20" t="s">
        <v>605</v>
      </c>
      <c r="Q3340" s="20" t="s">
        <v>1035</v>
      </c>
      <c r="R3340" s="20" t="s">
        <v>3737</v>
      </c>
      <c r="S3340" s="20">
        <v>40503994</v>
      </c>
      <c r="T3340" s="39"/>
      <c r="U3340" s="20"/>
      <c r="V3340" s="20"/>
      <c r="W3340" s="39"/>
      <c r="X3340" s="20"/>
      <c r="Y3340" s="20"/>
      <c r="Z3340" s="20"/>
      <c r="AA3340" s="39"/>
    </row>
    <row r="3341" spans="2:27" ht="15.75" customHeight="1">
      <c r="B3341" s="39"/>
      <c r="C3341" s="20"/>
      <c r="D3341" s="20"/>
      <c r="E3341" s="39"/>
      <c r="F3341" s="20"/>
      <c r="G3341" s="20"/>
      <c r="H3341" s="20"/>
      <c r="I3341" s="39"/>
      <c r="J3341" s="20"/>
      <c r="K3341" s="20"/>
      <c r="L3341" s="20"/>
      <c r="M3341" s="20"/>
      <c r="N3341" s="39"/>
      <c r="O3341" s="20" t="s">
        <v>492</v>
      </c>
      <c r="P3341" s="20" t="s">
        <v>605</v>
      </c>
      <c r="Q3341" s="20" t="s">
        <v>1243</v>
      </c>
      <c r="R3341" s="20" t="s">
        <v>3738</v>
      </c>
      <c r="S3341" s="20">
        <v>40506317</v>
      </c>
      <c r="T3341" s="39"/>
      <c r="U3341" s="20"/>
      <c r="V3341" s="20"/>
      <c r="W3341" s="39"/>
      <c r="X3341" s="20"/>
      <c r="Y3341" s="20"/>
      <c r="Z3341" s="20"/>
      <c r="AA3341" s="39"/>
    </row>
    <row r="3342" spans="2:27" ht="15.75" customHeight="1">
      <c r="B3342" s="39"/>
      <c r="C3342" s="20"/>
      <c r="D3342" s="20"/>
      <c r="E3342" s="39"/>
      <c r="F3342" s="20"/>
      <c r="G3342" s="20"/>
      <c r="H3342" s="20"/>
      <c r="I3342" s="39"/>
      <c r="J3342" s="20"/>
      <c r="K3342" s="20"/>
      <c r="L3342" s="20"/>
      <c r="M3342" s="20"/>
      <c r="N3342" s="39"/>
      <c r="O3342" s="20" t="s">
        <v>492</v>
      </c>
      <c r="P3342" s="20" t="s">
        <v>605</v>
      </c>
      <c r="Q3342" s="20" t="s">
        <v>1243</v>
      </c>
      <c r="R3342" s="20" t="s">
        <v>3739</v>
      </c>
      <c r="S3342" s="20">
        <v>40506325</v>
      </c>
      <c r="T3342" s="39"/>
      <c r="U3342" s="20"/>
      <c r="V3342" s="20"/>
      <c r="W3342" s="39"/>
      <c r="X3342" s="20"/>
      <c r="Y3342" s="20"/>
      <c r="Z3342" s="20"/>
      <c r="AA3342" s="39"/>
    </row>
    <row r="3343" spans="2:27" ht="15.75" customHeight="1">
      <c r="B3343" s="39"/>
      <c r="C3343" s="20"/>
      <c r="D3343" s="20"/>
      <c r="E3343" s="39"/>
      <c r="F3343" s="20"/>
      <c r="G3343" s="20"/>
      <c r="H3343" s="20"/>
      <c r="I3343" s="39"/>
      <c r="J3343" s="20"/>
      <c r="K3343" s="20"/>
      <c r="L3343" s="20"/>
      <c r="M3343" s="20"/>
      <c r="N3343" s="39"/>
      <c r="O3343" s="20" t="s">
        <v>492</v>
      </c>
      <c r="P3343" s="20" t="s">
        <v>605</v>
      </c>
      <c r="Q3343" s="20" t="s">
        <v>1243</v>
      </c>
      <c r="R3343" s="20" t="s">
        <v>3740</v>
      </c>
      <c r="S3343" s="20">
        <v>40506331</v>
      </c>
      <c r="T3343" s="39"/>
      <c r="U3343" s="20"/>
      <c r="V3343" s="20"/>
      <c r="W3343" s="39"/>
      <c r="X3343" s="20"/>
      <c r="Y3343" s="20"/>
      <c r="Z3343" s="20"/>
      <c r="AA3343" s="39"/>
    </row>
    <row r="3344" spans="2:27" ht="15.75" customHeight="1">
      <c r="B3344" s="39"/>
      <c r="C3344" s="20"/>
      <c r="D3344" s="20"/>
      <c r="E3344" s="39"/>
      <c r="F3344" s="20"/>
      <c r="G3344" s="20"/>
      <c r="H3344" s="20"/>
      <c r="I3344" s="39"/>
      <c r="J3344" s="20"/>
      <c r="K3344" s="20"/>
      <c r="L3344" s="20"/>
      <c r="M3344" s="20"/>
      <c r="N3344" s="39"/>
      <c r="O3344" s="20" t="s">
        <v>492</v>
      </c>
      <c r="P3344" s="20" t="s">
        <v>605</v>
      </c>
      <c r="Q3344" s="20" t="s">
        <v>1243</v>
      </c>
      <c r="R3344" s="20" t="s">
        <v>3741</v>
      </c>
      <c r="S3344" s="20">
        <v>40506337</v>
      </c>
      <c r="T3344" s="39"/>
      <c r="U3344" s="20"/>
      <c r="V3344" s="20"/>
      <c r="W3344" s="39"/>
      <c r="X3344" s="20"/>
      <c r="Y3344" s="20"/>
      <c r="Z3344" s="20"/>
      <c r="AA3344" s="39"/>
    </row>
    <row r="3345" spans="2:27" ht="15.75" customHeight="1">
      <c r="B3345" s="39"/>
      <c r="C3345" s="20"/>
      <c r="D3345" s="20"/>
      <c r="E3345" s="39"/>
      <c r="F3345" s="20"/>
      <c r="G3345" s="20"/>
      <c r="H3345" s="20"/>
      <c r="I3345" s="39"/>
      <c r="J3345" s="20"/>
      <c r="K3345" s="20"/>
      <c r="L3345" s="20"/>
      <c r="M3345" s="20"/>
      <c r="N3345" s="39"/>
      <c r="O3345" s="20" t="s">
        <v>492</v>
      </c>
      <c r="P3345" s="20" t="s">
        <v>605</v>
      </c>
      <c r="Q3345" s="20" t="s">
        <v>1243</v>
      </c>
      <c r="R3345" s="20" t="s">
        <v>3742</v>
      </c>
      <c r="S3345" s="20">
        <v>40506343</v>
      </c>
      <c r="T3345" s="39"/>
      <c r="U3345" s="20"/>
      <c r="V3345" s="20"/>
      <c r="W3345" s="39"/>
      <c r="X3345" s="20"/>
      <c r="Y3345" s="20"/>
      <c r="Z3345" s="20"/>
      <c r="AA3345" s="39"/>
    </row>
    <row r="3346" spans="2:27" ht="15.75" customHeight="1">
      <c r="B3346" s="39"/>
      <c r="C3346" s="20"/>
      <c r="D3346" s="20"/>
      <c r="E3346" s="39"/>
      <c r="F3346" s="20"/>
      <c r="G3346" s="20"/>
      <c r="H3346" s="20"/>
      <c r="I3346" s="39"/>
      <c r="J3346" s="20"/>
      <c r="K3346" s="20"/>
      <c r="L3346" s="20"/>
      <c r="M3346" s="20"/>
      <c r="N3346" s="39"/>
      <c r="O3346" s="20" t="s">
        <v>492</v>
      </c>
      <c r="P3346" s="20" t="s">
        <v>605</v>
      </c>
      <c r="Q3346" s="20" t="s">
        <v>1243</v>
      </c>
      <c r="R3346" s="20" t="s">
        <v>1243</v>
      </c>
      <c r="S3346" s="20">
        <v>40506347</v>
      </c>
      <c r="T3346" s="39"/>
      <c r="U3346" s="20"/>
      <c r="V3346" s="20"/>
      <c r="W3346" s="39"/>
      <c r="X3346" s="20"/>
      <c r="Y3346" s="20"/>
      <c r="Z3346" s="20"/>
      <c r="AA3346" s="39"/>
    </row>
    <row r="3347" spans="2:27" ht="15.75" customHeight="1">
      <c r="B3347" s="39"/>
      <c r="C3347" s="20"/>
      <c r="D3347" s="20"/>
      <c r="E3347" s="39"/>
      <c r="F3347" s="20"/>
      <c r="G3347" s="20"/>
      <c r="H3347" s="20"/>
      <c r="I3347" s="39"/>
      <c r="J3347" s="20"/>
      <c r="K3347" s="20"/>
      <c r="L3347" s="20"/>
      <c r="M3347" s="20"/>
      <c r="N3347" s="39"/>
      <c r="O3347" s="20" t="s">
        <v>492</v>
      </c>
      <c r="P3347" s="20" t="s">
        <v>605</v>
      </c>
      <c r="Q3347" s="20" t="s">
        <v>1243</v>
      </c>
      <c r="R3347" s="20" t="s">
        <v>3743</v>
      </c>
      <c r="S3347" s="20">
        <v>40506399</v>
      </c>
      <c r="T3347" s="39"/>
      <c r="U3347" s="20"/>
      <c r="V3347" s="20"/>
      <c r="W3347" s="39"/>
      <c r="X3347" s="20"/>
      <c r="Y3347" s="20"/>
      <c r="Z3347" s="20"/>
      <c r="AA3347" s="39"/>
    </row>
    <row r="3348" spans="2:27" ht="15.75" customHeight="1">
      <c r="B3348" s="39"/>
      <c r="C3348" s="20"/>
      <c r="D3348" s="20"/>
      <c r="E3348" s="39"/>
      <c r="F3348" s="20"/>
      <c r="G3348" s="20"/>
      <c r="H3348" s="20"/>
      <c r="I3348" s="39"/>
      <c r="J3348" s="20"/>
      <c r="K3348" s="20"/>
      <c r="L3348" s="20"/>
      <c r="M3348" s="20"/>
      <c r="N3348" s="39"/>
      <c r="O3348" s="20" t="s">
        <v>492</v>
      </c>
      <c r="P3348" s="20" t="s">
        <v>605</v>
      </c>
      <c r="Q3348" s="20" t="s">
        <v>1243</v>
      </c>
      <c r="R3348" s="20" t="s">
        <v>1767</v>
      </c>
      <c r="S3348" s="20">
        <v>40506357</v>
      </c>
      <c r="T3348" s="39"/>
      <c r="U3348" s="20"/>
      <c r="V3348" s="20"/>
      <c r="W3348" s="39"/>
      <c r="X3348" s="20"/>
      <c r="Y3348" s="20"/>
      <c r="Z3348" s="20"/>
      <c r="AA3348" s="39"/>
    </row>
    <row r="3349" spans="2:27" ht="15.75" customHeight="1">
      <c r="B3349" s="39"/>
      <c r="C3349" s="20"/>
      <c r="D3349" s="20"/>
      <c r="E3349" s="39"/>
      <c r="F3349" s="20"/>
      <c r="G3349" s="20"/>
      <c r="H3349" s="20"/>
      <c r="I3349" s="39"/>
      <c r="J3349" s="20"/>
      <c r="K3349" s="20"/>
      <c r="L3349" s="20"/>
      <c r="M3349" s="20"/>
      <c r="N3349" s="39"/>
      <c r="O3349" s="20" t="s">
        <v>492</v>
      </c>
      <c r="P3349" s="20" t="s">
        <v>605</v>
      </c>
      <c r="Q3349" s="20" t="s">
        <v>1243</v>
      </c>
      <c r="R3349" s="20" t="s">
        <v>3744</v>
      </c>
      <c r="S3349" s="20">
        <v>40506371</v>
      </c>
      <c r="T3349" s="39"/>
      <c r="U3349" s="20"/>
      <c r="V3349" s="20"/>
      <c r="W3349" s="39"/>
      <c r="X3349" s="20"/>
      <c r="Y3349" s="20"/>
      <c r="Z3349" s="20"/>
      <c r="AA3349" s="39"/>
    </row>
    <row r="3350" spans="2:27" ht="15.75" customHeight="1">
      <c r="B3350" s="39"/>
      <c r="C3350" s="20"/>
      <c r="D3350" s="20"/>
      <c r="E3350" s="39"/>
      <c r="F3350" s="20"/>
      <c r="G3350" s="20"/>
      <c r="H3350" s="20"/>
      <c r="I3350" s="39"/>
      <c r="J3350" s="20"/>
      <c r="K3350" s="20"/>
      <c r="L3350" s="20"/>
      <c r="M3350" s="20"/>
      <c r="N3350" s="39"/>
      <c r="O3350" s="20" t="s">
        <v>492</v>
      </c>
      <c r="P3350" s="20" t="s">
        <v>605</v>
      </c>
      <c r="Q3350" s="20" t="s">
        <v>1243</v>
      </c>
      <c r="R3350" s="20" t="s">
        <v>2406</v>
      </c>
      <c r="S3350" s="20">
        <v>40506377</v>
      </c>
      <c r="T3350" s="39"/>
      <c r="U3350" s="20"/>
      <c r="V3350" s="20"/>
      <c r="W3350" s="39"/>
      <c r="X3350" s="20"/>
      <c r="Y3350" s="20"/>
      <c r="Z3350" s="20"/>
      <c r="AA3350" s="39"/>
    </row>
    <row r="3351" spans="2:27" ht="15.75" customHeight="1">
      <c r="B3351" s="39"/>
      <c r="C3351" s="20"/>
      <c r="D3351" s="20"/>
      <c r="E3351" s="39"/>
      <c r="F3351" s="20"/>
      <c r="G3351" s="20"/>
      <c r="H3351" s="20"/>
      <c r="I3351" s="39"/>
      <c r="J3351" s="20"/>
      <c r="K3351" s="20"/>
      <c r="L3351" s="20"/>
      <c r="M3351" s="20"/>
      <c r="N3351" s="39"/>
      <c r="O3351" s="20" t="s">
        <v>492</v>
      </c>
      <c r="P3351" s="20" t="s">
        <v>605</v>
      </c>
      <c r="Q3351" s="20" t="s">
        <v>1245</v>
      </c>
      <c r="R3351" s="20" t="s">
        <v>3745</v>
      </c>
      <c r="S3351" s="20">
        <v>40507116</v>
      </c>
      <c r="T3351" s="39"/>
      <c r="U3351" s="20"/>
      <c r="V3351" s="20"/>
      <c r="W3351" s="39"/>
      <c r="X3351" s="20"/>
      <c r="Y3351" s="20"/>
      <c r="Z3351" s="20"/>
      <c r="AA3351" s="39"/>
    </row>
    <row r="3352" spans="2:27" ht="15.75" customHeight="1">
      <c r="B3352" s="39"/>
      <c r="C3352" s="20"/>
      <c r="D3352" s="20"/>
      <c r="E3352" s="39"/>
      <c r="F3352" s="20"/>
      <c r="G3352" s="20"/>
      <c r="H3352" s="20"/>
      <c r="I3352" s="39"/>
      <c r="J3352" s="20"/>
      <c r="K3352" s="20"/>
      <c r="L3352" s="20"/>
      <c r="M3352" s="20"/>
      <c r="N3352" s="39"/>
      <c r="O3352" s="20" t="s">
        <v>492</v>
      </c>
      <c r="P3352" s="20" t="s">
        <v>605</v>
      </c>
      <c r="Q3352" s="20" t="s">
        <v>1245</v>
      </c>
      <c r="R3352" s="20" t="s">
        <v>512</v>
      </c>
      <c r="S3352" s="20">
        <v>40507117</v>
      </c>
      <c r="T3352" s="39"/>
      <c r="U3352" s="20"/>
      <c r="V3352" s="20"/>
      <c r="W3352" s="39"/>
      <c r="X3352" s="20"/>
      <c r="Y3352" s="20"/>
      <c r="Z3352" s="20"/>
      <c r="AA3352" s="39"/>
    </row>
    <row r="3353" spans="2:27" ht="15.75" customHeight="1">
      <c r="B3353" s="39"/>
      <c r="C3353" s="20"/>
      <c r="D3353" s="20"/>
      <c r="E3353" s="39"/>
      <c r="F3353" s="20"/>
      <c r="G3353" s="20"/>
      <c r="H3353" s="20"/>
      <c r="I3353" s="39"/>
      <c r="J3353" s="20"/>
      <c r="K3353" s="20"/>
      <c r="L3353" s="20"/>
      <c r="M3353" s="20"/>
      <c r="N3353" s="39"/>
      <c r="O3353" s="20" t="s">
        <v>492</v>
      </c>
      <c r="P3353" s="20" t="s">
        <v>605</v>
      </c>
      <c r="Q3353" s="20" t="s">
        <v>1245</v>
      </c>
      <c r="R3353" s="20" t="s">
        <v>3746</v>
      </c>
      <c r="S3353" s="20">
        <v>40507125</v>
      </c>
      <c r="T3353" s="39"/>
      <c r="U3353" s="20"/>
      <c r="V3353" s="20"/>
      <c r="W3353" s="39"/>
      <c r="X3353" s="20"/>
      <c r="Y3353" s="20"/>
      <c r="Z3353" s="20"/>
      <c r="AA3353" s="39"/>
    </row>
    <row r="3354" spans="2:27" ht="15.75" customHeight="1">
      <c r="B3354" s="39"/>
      <c r="C3354" s="20"/>
      <c r="D3354" s="20"/>
      <c r="E3354" s="39"/>
      <c r="F3354" s="20"/>
      <c r="G3354" s="20"/>
      <c r="H3354" s="20"/>
      <c r="I3354" s="39"/>
      <c r="J3354" s="20"/>
      <c r="K3354" s="20"/>
      <c r="L3354" s="20"/>
      <c r="M3354" s="20"/>
      <c r="N3354" s="39"/>
      <c r="O3354" s="20" t="s">
        <v>492</v>
      </c>
      <c r="P3354" s="20" t="s">
        <v>605</v>
      </c>
      <c r="Q3354" s="20" t="s">
        <v>1245</v>
      </c>
      <c r="R3354" s="20" t="s">
        <v>3747</v>
      </c>
      <c r="S3354" s="20">
        <v>40507134</v>
      </c>
      <c r="T3354" s="39"/>
      <c r="U3354" s="20"/>
      <c r="V3354" s="20"/>
      <c r="W3354" s="39"/>
      <c r="X3354" s="20"/>
      <c r="Y3354" s="20"/>
      <c r="Z3354" s="20"/>
      <c r="AA3354" s="39"/>
    </row>
    <row r="3355" spans="2:27" ht="15.75" customHeight="1">
      <c r="B3355" s="39"/>
      <c r="C3355" s="20"/>
      <c r="D3355" s="20"/>
      <c r="E3355" s="39"/>
      <c r="F3355" s="20"/>
      <c r="G3355" s="20"/>
      <c r="H3355" s="20"/>
      <c r="I3355" s="39"/>
      <c r="J3355" s="20"/>
      <c r="K3355" s="20"/>
      <c r="L3355" s="20"/>
      <c r="M3355" s="20"/>
      <c r="N3355" s="39"/>
      <c r="O3355" s="20" t="s">
        <v>492</v>
      </c>
      <c r="P3355" s="20" t="s">
        <v>605</v>
      </c>
      <c r="Q3355" s="20" t="s">
        <v>1245</v>
      </c>
      <c r="R3355" s="20" t="s">
        <v>1548</v>
      </c>
      <c r="S3355" s="20">
        <v>40507143</v>
      </c>
      <c r="T3355" s="39"/>
      <c r="U3355" s="20"/>
      <c r="V3355" s="20"/>
      <c r="W3355" s="39"/>
      <c r="X3355" s="20"/>
      <c r="Y3355" s="20"/>
      <c r="Z3355" s="20"/>
      <c r="AA3355" s="39"/>
    </row>
    <row r="3356" spans="2:27" ht="15.75" customHeight="1">
      <c r="B3356" s="39"/>
      <c r="C3356" s="20"/>
      <c r="D3356" s="20"/>
      <c r="E3356" s="39"/>
      <c r="F3356" s="20"/>
      <c r="G3356" s="20"/>
      <c r="H3356" s="20"/>
      <c r="I3356" s="39"/>
      <c r="J3356" s="20"/>
      <c r="K3356" s="20"/>
      <c r="L3356" s="20"/>
      <c r="M3356" s="20"/>
      <c r="N3356" s="39"/>
      <c r="O3356" s="20" t="s">
        <v>492</v>
      </c>
      <c r="P3356" s="20" t="s">
        <v>605</v>
      </c>
      <c r="Q3356" s="20" t="s">
        <v>1245</v>
      </c>
      <c r="R3356" s="20" t="s">
        <v>3748</v>
      </c>
      <c r="S3356" s="20">
        <v>40507151</v>
      </c>
      <c r="T3356" s="39"/>
      <c r="U3356" s="20"/>
      <c r="V3356" s="20"/>
      <c r="W3356" s="39"/>
      <c r="X3356" s="20"/>
      <c r="Y3356" s="20"/>
      <c r="Z3356" s="20"/>
      <c r="AA3356" s="39"/>
    </row>
    <row r="3357" spans="2:27" ht="15.75" customHeight="1">
      <c r="B3357" s="39"/>
      <c r="C3357" s="20"/>
      <c r="D3357" s="20"/>
      <c r="E3357" s="39"/>
      <c r="F3357" s="20"/>
      <c r="G3357" s="20"/>
      <c r="H3357" s="20"/>
      <c r="I3357" s="39"/>
      <c r="J3357" s="20"/>
      <c r="K3357" s="20"/>
      <c r="L3357" s="20"/>
      <c r="M3357" s="20"/>
      <c r="N3357" s="39"/>
      <c r="O3357" s="20" t="s">
        <v>492</v>
      </c>
      <c r="P3357" s="20" t="s">
        <v>605</v>
      </c>
      <c r="Q3357" s="20" t="s">
        <v>1245</v>
      </c>
      <c r="R3357" s="20" t="s">
        <v>3749</v>
      </c>
      <c r="S3357" s="20">
        <v>40507199</v>
      </c>
      <c r="T3357" s="39"/>
      <c r="U3357" s="20"/>
      <c r="V3357" s="20"/>
      <c r="W3357" s="39"/>
      <c r="X3357" s="20"/>
      <c r="Y3357" s="20"/>
      <c r="Z3357" s="20"/>
      <c r="AA3357" s="39"/>
    </row>
    <row r="3358" spans="2:27" ht="15.75" customHeight="1">
      <c r="B3358" s="39"/>
      <c r="C3358" s="20"/>
      <c r="D3358" s="20"/>
      <c r="E3358" s="39"/>
      <c r="F3358" s="20"/>
      <c r="G3358" s="20"/>
      <c r="H3358" s="20"/>
      <c r="I3358" s="39"/>
      <c r="J3358" s="20"/>
      <c r="K3358" s="20"/>
      <c r="L3358" s="20"/>
      <c r="M3358" s="20"/>
      <c r="N3358" s="39"/>
      <c r="O3358" s="20" t="s">
        <v>492</v>
      </c>
      <c r="P3358" s="20" t="s">
        <v>605</v>
      </c>
      <c r="Q3358" s="20" t="s">
        <v>1245</v>
      </c>
      <c r="R3358" s="20" t="s">
        <v>3750</v>
      </c>
      <c r="S3358" s="20">
        <v>40507169</v>
      </c>
      <c r="T3358" s="39"/>
      <c r="U3358" s="20"/>
      <c r="V3358" s="20"/>
      <c r="W3358" s="39"/>
      <c r="X3358" s="20"/>
      <c r="Y3358" s="20"/>
      <c r="Z3358" s="20"/>
      <c r="AA3358" s="39"/>
    </row>
    <row r="3359" spans="2:27" ht="15.75" customHeight="1">
      <c r="B3359" s="39"/>
      <c r="C3359" s="20"/>
      <c r="D3359" s="20"/>
      <c r="E3359" s="39"/>
      <c r="F3359" s="20"/>
      <c r="G3359" s="20"/>
      <c r="H3359" s="20"/>
      <c r="I3359" s="39"/>
      <c r="J3359" s="20"/>
      <c r="K3359" s="20"/>
      <c r="L3359" s="20"/>
      <c r="M3359" s="20"/>
      <c r="N3359" s="39"/>
      <c r="O3359" s="20" t="s">
        <v>492</v>
      </c>
      <c r="P3359" s="20" t="s">
        <v>605</v>
      </c>
      <c r="Q3359" s="20" t="s">
        <v>1245</v>
      </c>
      <c r="R3359" s="20" t="s">
        <v>3751</v>
      </c>
      <c r="S3359" s="20">
        <v>40507177</v>
      </c>
      <c r="T3359" s="39"/>
      <c r="U3359" s="20"/>
      <c r="V3359" s="20"/>
      <c r="W3359" s="39"/>
      <c r="X3359" s="20"/>
      <c r="Y3359" s="20"/>
      <c r="Z3359" s="20"/>
      <c r="AA3359" s="39"/>
    </row>
    <row r="3360" spans="2:27" ht="15.75" customHeight="1">
      <c r="B3360" s="39"/>
      <c r="C3360" s="20"/>
      <c r="D3360" s="20"/>
      <c r="E3360" s="39"/>
      <c r="F3360" s="20"/>
      <c r="G3360" s="20"/>
      <c r="H3360" s="20"/>
      <c r="I3360" s="39"/>
      <c r="J3360" s="20"/>
      <c r="K3360" s="20"/>
      <c r="L3360" s="20"/>
      <c r="M3360" s="20"/>
      <c r="N3360" s="39"/>
      <c r="O3360" s="20" t="s">
        <v>492</v>
      </c>
      <c r="P3360" s="20" t="s">
        <v>605</v>
      </c>
      <c r="Q3360" s="20" t="s">
        <v>1245</v>
      </c>
      <c r="R3360" s="20" t="s">
        <v>3752</v>
      </c>
      <c r="S3360" s="20">
        <v>40507186</v>
      </c>
      <c r="T3360" s="39"/>
      <c r="U3360" s="20"/>
      <c r="V3360" s="20"/>
      <c r="W3360" s="39"/>
      <c r="X3360" s="20"/>
      <c r="Y3360" s="20"/>
      <c r="Z3360" s="20"/>
      <c r="AA3360" s="39"/>
    </row>
    <row r="3361" spans="2:27" ht="15.75" customHeight="1">
      <c r="B3361" s="39"/>
      <c r="C3361" s="20"/>
      <c r="D3361" s="20"/>
      <c r="E3361" s="39"/>
      <c r="F3361" s="20"/>
      <c r="G3361" s="20"/>
      <c r="H3361" s="20"/>
      <c r="I3361" s="39"/>
      <c r="J3361" s="20"/>
      <c r="K3361" s="20"/>
      <c r="L3361" s="20"/>
      <c r="M3361" s="20"/>
      <c r="N3361" s="39"/>
      <c r="O3361" s="20" t="s">
        <v>492</v>
      </c>
      <c r="P3361" s="20" t="s">
        <v>605</v>
      </c>
      <c r="Q3361" s="20" t="s">
        <v>1245</v>
      </c>
      <c r="R3361" s="20" t="s">
        <v>3071</v>
      </c>
      <c r="S3361" s="20">
        <v>40507190</v>
      </c>
      <c r="T3361" s="39"/>
      <c r="U3361" s="20"/>
      <c r="V3361" s="20"/>
      <c r="W3361" s="39"/>
      <c r="X3361" s="20"/>
      <c r="Y3361" s="20"/>
      <c r="Z3361" s="20"/>
      <c r="AA3361" s="39"/>
    </row>
    <row r="3362" spans="2:27" ht="15.75" customHeight="1">
      <c r="B3362" s="39"/>
      <c r="C3362" s="20"/>
      <c r="D3362" s="20"/>
      <c r="E3362" s="39"/>
      <c r="F3362" s="20"/>
      <c r="G3362" s="20"/>
      <c r="H3362" s="20"/>
      <c r="I3362" s="39"/>
      <c r="J3362" s="20"/>
      <c r="K3362" s="20"/>
      <c r="L3362" s="20"/>
      <c r="M3362" s="20"/>
      <c r="N3362" s="39"/>
      <c r="O3362" s="20" t="s">
        <v>492</v>
      </c>
      <c r="P3362" s="20" t="s">
        <v>605</v>
      </c>
      <c r="Q3362" s="20" t="s">
        <v>1245</v>
      </c>
      <c r="R3362" s="20" t="s">
        <v>3753</v>
      </c>
      <c r="S3362" s="20">
        <v>40507194</v>
      </c>
      <c r="T3362" s="39"/>
      <c r="U3362" s="20"/>
      <c r="V3362" s="20"/>
      <c r="W3362" s="39"/>
      <c r="X3362" s="20"/>
      <c r="Y3362" s="20"/>
      <c r="Z3362" s="20"/>
      <c r="AA3362" s="39"/>
    </row>
    <row r="3363" spans="2:27" ht="15.75" customHeight="1">
      <c r="B3363" s="39"/>
      <c r="C3363" s="20"/>
      <c r="D3363" s="20"/>
      <c r="E3363" s="39"/>
      <c r="F3363" s="20"/>
      <c r="G3363" s="20"/>
      <c r="H3363" s="20"/>
      <c r="I3363" s="39"/>
      <c r="J3363" s="20"/>
      <c r="K3363" s="20"/>
      <c r="L3363" s="20"/>
      <c r="M3363" s="20"/>
      <c r="N3363" s="39"/>
      <c r="O3363" s="20" t="s">
        <v>492</v>
      </c>
      <c r="P3363" s="20" t="s">
        <v>605</v>
      </c>
      <c r="Q3363" s="20" t="s">
        <v>1246</v>
      </c>
      <c r="R3363" s="20" t="s">
        <v>3754</v>
      </c>
      <c r="S3363" s="20">
        <v>40507916</v>
      </c>
      <c r="T3363" s="39"/>
      <c r="U3363" s="20"/>
      <c r="V3363" s="20"/>
      <c r="W3363" s="39"/>
      <c r="X3363" s="20"/>
      <c r="Y3363" s="20"/>
      <c r="Z3363" s="20"/>
      <c r="AA3363" s="39"/>
    </row>
    <row r="3364" spans="2:27" ht="15.75" customHeight="1">
      <c r="B3364" s="39"/>
      <c r="C3364" s="20"/>
      <c r="D3364" s="20"/>
      <c r="E3364" s="39"/>
      <c r="F3364" s="20"/>
      <c r="G3364" s="20"/>
      <c r="H3364" s="20"/>
      <c r="I3364" s="39"/>
      <c r="J3364" s="20"/>
      <c r="K3364" s="20"/>
      <c r="L3364" s="20"/>
      <c r="M3364" s="20"/>
      <c r="N3364" s="39"/>
      <c r="O3364" s="20" t="s">
        <v>492</v>
      </c>
      <c r="P3364" s="20" t="s">
        <v>605</v>
      </c>
      <c r="Q3364" s="20" t="s">
        <v>1246</v>
      </c>
      <c r="R3364" s="20" t="s">
        <v>3755</v>
      </c>
      <c r="S3364" s="20">
        <v>40507917</v>
      </c>
      <c r="T3364" s="39"/>
      <c r="U3364" s="20"/>
      <c r="V3364" s="20"/>
      <c r="W3364" s="39"/>
      <c r="X3364" s="20"/>
      <c r="Y3364" s="20"/>
      <c r="Z3364" s="20"/>
      <c r="AA3364" s="39"/>
    </row>
    <row r="3365" spans="2:27" ht="15.75" customHeight="1">
      <c r="B3365" s="39"/>
      <c r="C3365" s="20"/>
      <c r="D3365" s="20"/>
      <c r="E3365" s="39"/>
      <c r="F3365" s="20"/>
      <c r="G3365" s="20"/>
      <c r="H3365" s="20"/>
      <c r="I3365" s="39"/>
      <c r="J3365" s="20"/>
      <c r="K3365" s="20"/>
      <c r="L3365" s="20"/>
      <c r="M3365" s="20"/>
      <c r="N3365" s="39"/>
      <c r="O3365" s="20" t="s">
        <v>492</v>
      </c>
      <c r="P3365" s="20" t="s">
        <v>605</v>
      </c>
      <c r="Q3365" s="20" t="s">
        <v>1246</v>
      </c>
      <c r="R3365" s="20" t="s">
        <v>3756</v>
      </c>
      <c r="S3365" s="20">
        <v>40507918</v>
      </c>
      <c r="T3365" s="39"/>
      <c r="U3365" s="20"/>
      <c r="V3365" s="20"/>
      <c r="W3365" s="39"/>
      <c r="X3365" s="20"/>
      <c r="Y3365" s="20"/>
      <c r="Z3365" s="20"/>
      <c r="AA3365" s="39"/>
    </row>
    <row r="3366" spans="2:27" ht="15.75" customHeight="1">
      <c r="B3366" s="39"/>
      <c r="C3366" s="20"/>
      <c r="D3366" s="20"/>
      <c r="E3366" s="39"/>
      <c r="F3366" s="20"/>
      <c r="G3366" s="20"/>
      <c r="H3366" s="20"/>
      <c r="I3366" s="39"/>
      <c r="J3366" s="20"/>
      <c r="K3366" s="20"/>
      <c r="L3366" s="20"/>
      <c r="M3366" s="20"/>
      <c r="N3366" s="39"/>
      <c r="O3366" s="20" t="s">
        <v>492</v>
      </c>
      <c r="P3366" s="20" t="s">
        <v>605</v>
      </c>
      <c r="Q3366" s="20" t="s">
        <v>1246</v>
      </c>
      <c r="R3366" s="20" t="s">
        <v>3757</v>
      </c>
      <c r="S3366" s="20">
        <v>40507925</v>
      </c>
      <c r="T3366" s="39"/>
      <c r="U3366" s="20"/>
      <c r="V3366" s="20"/>
      <c r="W3366" s="39"/>
      <c r="X3366" s="20"/>
      <c r="Y3366" s="20"/>
      <c r="Z3366" s="20"/>
      <c r="AA3366" s="39"/>
    </row>
    <row r="3367" spans="2:27" ht="15.75" customHeight="1">
      <c r="B3367" s="39"/>
      <c r="C3367" s="20"/>
      <c r="D3367" s="20"/>
      <c r="E3367" s="39"/>
      <c r="F3367" s="20"/>
      <c r="G3367" s="20"/>
      <c r="H3367" s="20"/>
      <c r="I3367" s="39"/>
      <c r="J3367" s="20"/>
      <c r="K3367" s="20"/>
      <c r="L3367" s="20"/>
      <c r="M3367" s="20"/>
      <c r="N3367" s="39"/>
      <c r="O3367" s="20" t="s">
        <v>492</v>
      </c>
      <c r="P3367" s="20" t="s">
        <v>605</v>
      </c>
      <c r="Q3367" s="20" t="s">
        <v>1246</v>
      </c>
      <c r="R3367" s="20" t="s">
        <v>3758</v>
      </c>
      <c r="S3367" s="20">
        <v>40507931</v>
      </c>
      <c r="T3367" s="39"/>
      <c r="U3367" s="20"/>
      <c r="V3367" s="20"/>
      <c r="W3367" s="39"/>
      <c r="X3367" s="20"/>
      <c r="Y3367" s="20"/>
      <c r="Z3367" s="20"/>
      <c r="AA3367" s="39"/>
    </row>
    <row r="3368" spans="2:27" ht="15.75" customHeight="1">
      <c r="B3368" s="39"/>
      <c r="C3368" s="20"/>
      <c r="D3368" s="20"/>
      <c r="E3368" s="39"/>
      <c r="F3368" s="20"/>
      <c r="G3368" s="20"/>
      <c r="H3368" s="20"/>
      <c r="I3368" s="39"/>
      <c r="J3368" s="20"/>
      <c r="K3368" s="20"/>
      <c r="L3368" s="20"/>
      <c r="M3368" s="20"/>
      <c r="N3368" s="39"/>
      <c r="O3368" s="20" t="s">
        <v>492</v>
      </c>
      <c r="P3368" s="20" t="s">
        <v>605</v>
      </c>
      <c r="Q3368" s="20" t="s">
        <v>1246</v>
      </c>
      <c r="R3368" s="20" t="s">
        <v>3759</v>
      </c>
      <c r="S3368" s="20">
        <v>40507937</v>
      </c>
      <c r="T3368" s="39"/>
      <c r="U3368" s="20"/>
      <c r="V3368" s="20"/>
      <c r="W3368" s="39"/>
      <c r="X3368" s="20"/>
      <c r="Y3368" s="20"/>
      <c r="Z3368" s="20"/>
      <c r="AA3368" s="39"/>
    </row>
    <row r="3369" spans="2:27" ht="15.75" customHeight="1">
      <c r="B3369" s="39"/>
      <c r="C3369" s="20"/>
      <c r="D3369" s="20"/>
      <c r="E3369" s="39"/>
      <c r="F3369" s="20"/>
      <c r="G3369" s="20"/>
      <c r="H3369" s="20"/>
      <c r="I3369" s="39"/>
      <c r="J3369" s="20"/>
      <c r="K3369" s="20"/>
      <c r="L3369" s="20"/>
      <c r="M3369" s="20"/>
      <c r="N3369" s="39"/>
      <c r="O3369" s="20" t="s">
        <v>492</v>
      </c>
      <c r="P3369" s="20" t="s">
        <v>605</v>
      </c>
      <c r="Q3369" s="20" t="s">
        <v>1246</v>
      </c>
      <c r="R3369" s="20" t="s">
        <v>3760</v>
      </c>
      <c r="S3369" s="20">
        <v>40507944</v>
      </c>
      <c r="T3369" s="39"/>
      <c r="U3369" s="20"/>
      <c r="V3369" s="20"/>
      <c r="W3369" s="39"/>
      <c r="X3369" s="20"/>
      <c r="Y3369" s="20"/>
      <c r="Z3369" s="20"/>
      <c r="AA3369" s="39"/>
    </row>
    <row r="3370" spans="2:27" ht="15.75" customHeight="1">
      <c r="B3370" s="39"/>
      <c r="C3370" s="20"/>
      <c r="D3370" s="20"/>
      <c r="E3370" s="39"/>
      <c r="F3370" s="20"/>
      <c r="G3370" s="20"/>
      <c r="H3370" s="20"/>
      <c r="I3370" s="39"/>
      <c r="J3370" s="20"/>
      <c r="K3370" s="20"/>
      <c r="L3370" s="20"/>
      <c r="M3370" s="20"/>
      <c r="N3370" s="39"/>
      <c r="O3370" s="20" t="s">
        <v>492</v>
      </c>
      <c r="P3370" s="20" t="s">
        <v>605</v>
      </c>
      <c r="Q3370" s="20" t="s">
        <v>1246</v>
      </c>
      <c r="R3370" s="20" t="s">
        <v>3761</v>
      </c>
      <c r="S3370" s="20">
        <v>40507950</v>
      </c>
      <c r="T3370" s="39"/>
      <c r="U3370" s="20"/>
      <c r="V3370" s="20"/>
      <c r="W3370" s="39"/>
      <c r="X3370" s="20"/>
      <c r="Y3370" s="20"/>
      <c r="Z3370" s="20"/>
      <c r="AA3370" s="39"/>
    </row>
    <row r="3371" spans="2:27" ht="15.75" customHeight="1">
      <c r="B3371" s="39"/>
      <c r="C3371" s="20"/>
      <c r="D3371" s="20"/>
      <c r="E3371" s="39"/>
      <c r="F3371" s="20"/>
      <c r="G3371" s="20"/>
      <c r="H3371" s="20"/>
      <c r="I3371" s="39"/>
      <c r="J3371" s="20"/>
      <c r="K3371" s="20"/>
      <c r="L3371" s="20"/>
      <c r="M3371" s="20"/>
      <c r="N3371" s="39"/>
      <c r="O3371" s="20" t="s">
        <v>492</v>
      </c>
      <c r="P3371" s="20" t="s">
        <v>605</v>
      </c>
      <c r="Q3371" s="20" t="s">
        <v>1246</v>
      </c>
      <c r="R3371" s="20" t="s">
        <v>3762</v>
      </c>
      <c r="S3371" s="20">
        <v>40507963</v>
      </c>
      <c r="T3371" s="39"/>
      <c r="U3371" s="20"/>
      <c r="V3371" s="20"/>
      <c r="W3371" s="39"/>
      <c r="X3371" s="20"/>
      <c r="Y3371" s="20"/>
      <c r="Z3371" s="20"/>
      <c r="AA3371" s="39"/>
    </row>
    <row r="3372" spans="2:27" ht="15.75" customHeight="1">
      <c r="B3372" s="39"/>
      <c r="C3372" s="20"/>
      <c r="D3372" s="20"/>
      <c r="E3372" s="39"/>
      <c r="F3372" s="20"/>
      <c r="G3372" s="20"/>
      <c r="H3372" s="20"/>
      <c r="I3372" s="39"/>
      <c r="J3372" s="20"/>
      <c r="K3372" s="20"/>
      <c r="L3372" s="20"/>
      <c r="M3372" s="20"/>
      <c r="N3372" s="39"/>
      <c r="O3372" s="20" t="s">
        <v>492</v>
      </c>
      <c r="P3372" s="20" t="s">
        <v>605</v>
      </c>
      <c r="Q3372" s="20" t="s">
        <v>1246</v>
      </c>
      <c r="R3372" s="20" t="s">
        <v>3763</v>
      </c>
      <c r="S3372" s="20">
        <v>40507956</v>
      </c>
      <c r="T3372" s="39"/>
      <c r="U3372" s="20"/>
      <c r="V3372" s="20"/>
      <c r="W3372" s="39"/>
      <c r="X3372" s="20"/>
      <c r="Y3372" s="20"/>
      <c r="Z3372" s="20"/>
      <c r="AA3372" s="39"/>
    </row>
    <row r="3373" spans="2:27" ht="15.75" customHeight="1">
      <c r="B3373" s="39"/>
      <c r="C3373" s="20"/>
      <c r="D3373" s="20"/>
      <c r="E3373" s="39"/>
      <c r="F3373" s="20"/>
      <c r="G3373" s="20"/>
      <c r="H3373" s="20"/>
      <c r="I3373" s="39"/>
      <c r="J3373" s="20"/>
      <c r="K3373" s="20"/>
      <c r="L3373" s="20"/>
      <c r="M3373" s="20"/>
      <c r="N3373" s="39"/>
      <c r="O3373" s="20" t="s">
        <v>492</v>
      </c>
      <c r="P3373" s="20" t="s">
        <v>605</v>
      </c>
      <c r="Q3373" s="20" t="s">
        <v>1246</v>
      </c>
      <c r="R3373" s="20" t="s">
        <v>3764</v>
      </c>
      <c r="S3373" s="20">
        <v>40507999</v>
      </c>
      <c r="T3373" s="39"/>
      <c r="U3373" s="20"/>
      <c r="V3373" s="20"/>
      <c r="W3373" s="39"/>
      <c r="X3373" s="20"/>
      <c r="Y3373" s="20"/>
      <c r="Z3373" s="20"/>
      <c r="AA3373" s="39"/>
    </row>
    <row r="3374" spans="2:27" ht="15.75" customHeight="1">
      <c r="B3374" s="39"/>
      <c r="C3374" s="20"/>
      <c r="D3374" s="20"/>
      <c r="E3374" s="39"/>
      <c r="F3374" s="20"/>
      <c r="G3374" s="20"/>
      <c r="H3374" s="20"/>
      <c r="I3374" s="39"/>
      <c r="J3374" s="20"/>
      <c r="K3374" s="20"/>
      <c r="L3374" s="20"/>
      <c r="M3374" s="20"/>
      <c r="N3374" s="39"/>
      <c r="O3374" s="20" t="s">
        <v>492</v>
      </c>
      <c r="P3374" s="20" t="s">
        <v>605</v>
      </c>
      <c r="Q3374" s="20" t="s">
        <v>1246</v>
      </c>
      <c r="R3374" s="20" t="s">
        <v>3765</v>
      </c>
      <c r="S3374" s="20">
        <v>40507982</v>
      </c>
      <c r="T3374" s="39"/>
      <c r="U3374" s="20"/>
      <c r="V3374" s="20"/>
      <c r="W3374" s="39"/>
      <c r="X3374" s="20"/>
      <c r="Y3374" s="20"/>
      <c r="Z3374" s="20"/>
      <c r="AA3374" s="39"/>
    </row>
    <row r="3375" spans="2:27" ht="15.75" customHeight="1">
      <c r="B3375" s="39"/>
      <c r="C3375" s="20"/>
      <c r="D3375" s="20"/>
      <c r="E3375" s="39"/>
      <c r="F3375" s="20"/>
      <c r="G3375" s="20"/>
      <c r="H3375" s="20"/>
      <c r="I3375" s="39"/>
      <c r="J3375" s="20"/>
      <c r="K3375" s="20"/>
      <c r="L3375" s="20"/>
      <c r="M3375" s="20"/>
      <c r="N3375" s="39"/>
      <c r="O3375" s="20" t="s">
        <v>492</v>
      </c>
      <c r="P3375" s="20" t="s">
        <v>605</v>
      </c>
      <c r="Q3375" s="20" t="s">
        <v>1246</v>
      </c>
      <c r="R3375" s="20" t="s">
        <v>3766</v>
      </c>
      <c r="S3375" s="20">
        <v>40507975</v>
      </c>
      <c r="T3375" s="39"/>
      <c r="U3375" s="20"/>
      <c r="V3375" s="20"/>
      <c r="W3375" s="39"/>
      <c r="X3375" s="20"/>
      <c r="Y3375" s="20"/>
      <c r="Z3375" s="20"/>
      <c r="AA3375" s="39"/>
    </row>
    <row r="3376" spans="2:27" ht="15.75" customHeight="1">
      <c r="B3376" s="39"/>
      <c r="C3376" s="20"/>
      <c r="D3376" s="20"/>
      <c r="E3376" s="39"/>
      <c r="F3376" s="20"/>
      <c r="G3376" s="20"/>
      <c r="H3376" s="20"/>
      <c r="I3376" s="39"/>
      <c r="J3376" s="20"/>
      <c r="K3376" s="20"/>
      <c r="L3376" s="20"/>
      <c r="M3376" s="20"/>
      <c r="N3376" s="39"/>
      <c r="O3376" s="20" t="s">
        <v>492</v>
      </c>
      <c r="P3376" s="20" t="s">
        <v>605</v>
      </c>
      <c r="Q3376" s="20" t="s">
        <v>1246</v>
      </c>
      <c r="R3376" s="20" t="s">
        <v>3767</v>
      </c>
      <c r="S3376" s="20">
        <v>40507988</v>
      </c>
      <c r="T3376" s="39"/>
      <c r="U3376" s="20"/>
      <c r="V3376" s="20"/>
      <c r="W3376" s="39"/>
      <c r="X3376" s="20"/>
      <c r="Y3376" s="20"/>
      <c r="Z3376" s="20"/>
      <c r="AA3376" s="39"/>
    </row>
    <row r="3377" spans="2:27" ht="15.75" customHeight="1">
      <c r="B3377" s="39"/>
      <c r="C3377" s="20"/>
      <c r="D3377" s="20"/>
      <c r="E3377" s="39"/>
      <c r="F3377" s="20"/>
      <c r="G3377" s="20"/>
      <c r="H3377" s="20"/>
      <c r="I3377" s="39"/>
      <c r="J3377" s="20"/>
      <c r="K3377" s="20"/>
      <c r="L3377" s="20"/>
      <c r="M3377" s="20"/>
      <c r="N3377" s="39"/>
      <c r="O3377" s="20" t="s">
        <v>492</v>
      </c>
      <c r="P3377" s="20" t="s">
        <v>605</v>
      </c>
      <c r="Q3377" s="20" t="s">
        <v>1246</v>
      </c>
      <c r="R3377" s="20" t="s">
        <v>3768</v>
      </c>
      <c r="S3377" s="20">
        <v>40507994</v>
      </c>
      <c r="T3377" s="39"/>
      <c r="U3377" s="20"/>
      <c r="V3377" s="20"/>
      <c r="W3377" s="39"/>
      <c r="X3377" s="20"/>
      <c r="Y3377" s="20"/>
      <c r="Z3377" s="20"/>
      <c r="AA3377" s="39"/>
    </row>
    <row r="3378" spans="2:27" ht="15.75" customHeight="1">
      <c r="B3378" s="39"/>
      <c r="C3378" s="20"/>
      <c r="D3378" s="20"/>
      <c r="E3378" s="39"/>
      <c r="F3378" s="20"/>
      <c r="G3378" s="20"/>
      <c r="H3378" s="20"/>
      <c r="I3378" s="39"/>
      <c r="J3378" s="20"/>
      <c r="K3378" s="20"/>
      <c r="L3378" s="20"/>
      <c r="M3378" s="20"/>
      <c r="N3378" s="39"/>
      <c r="O3378" s="20" t="s">
        <v>492</v>
      </c>
      <c r="P3378" s="20" t="s">
        <v>605</v>
      </c>
      <c r="Q3378" s="20" t="s">
        <v>921</v>
      </c>
      <c r="R3378" s="20" t="s">
        <v>3738</v>
      </c>
      <c r="S3378" s="20">
        <v>40509413</v>
      </c>
      <c r="T3378" s="39"/>
      <c r="U3378" s="20"/>
      <c r="V3378" s="20"/>
      <c r="W3378" s="39"/>
      <c r="X3378" s="20"/>
      <c r="Y3378" s="20"/>
      <c r="Z3378" s="20"/>
      <c r="AA3378" s="39"/>
    </row>
    <row r="3379" spans="2:27" ht="15.75" customHeight="1">
      <c r="B3379" s="39"/>
      <c r="C3379" s="20"/>
      <c r="D3379" s="20"/>
      <c r="E3379" s="39"/>
      <c r="F3379" s="20"/>
      <c r="G3379" s="20"/>
      <c r="H3379" s="20"/>
      <c r="I3379" s="39"/>
      <c r="J3379" s="20"/>
      <c r="K3379" s="20"/>
      <c r="L3379" s="20"/>
      <c r="M3379" s="20"/>
      <c r="N3379" s="39"/>
      <c r="O3379" s="20" t="s">
        <v>492</v>
      </c>
      <c r="P3379" s="20" t="s">
        <v>605</v>
      </c>
      <c r="Q3379" s="20" t="s">
        <v>921</v>
      </c>
      <c r="R3379" s="20" t="s">
        <v>3769</v>
      </c>
      <c r="S3379" s="20">
        <v>40509414</v>
      </c>
      <c r="T3379" s="39"/>
      <c r="U3379" s="20"/>
      <c r="V3379" s="20"/>
      <c r="W3379" s="39"/>
      <c r="X3379" s="20"/>
      <c r="Y3379" s="20"/>
      <c r="Z3379" s="20"/>
      <c r="AA3379" s="39"/>
    </row>
    <row r="3380" spans="2:27" ht="15.75" customHeight="1">
      <c r="B3380" s="39"/>
      <c r="C3380" s="20"/>
      <c r="D3380" s="20"/>
      <c r="E3380" s="39"/>
      <c r="F3380" s="20"/>
      <c r="G3380" s="20"/>
      <c r="H3380" s="20"/>
      <c r="I3380" s="39"/>
      <c r="J3380" s="20"/>
      <c r="K3380" s="20"/>
      <c r="L3380" s="20"/>
      <c r="M3380" s="20"/>
      <c r="N3380" s="39"/>
      <c r="O3380" s="20" t="s">
        <v>492</v>
      </c>
      <c r="P3380" s="20" t="s">
        <v>605</v>
      </c>
      <c r="Q3380" s="20" t="s">
        <v>921</v>
      </c>
      <c r="R3380" s="20" t="s">
        <v>3770</v>
      </c>
      <c r="S3380" s="20">
        <v>40509421</v>
      </c>
      <c r="T3380" s="39"/>
      <c r="U3380" s="20"/>
      <c r="V3380" s="20"/>
      <c r="W3380" s="39"/>
      <c r="X3380" s="20"/>
      <c r="Y3380" s="20"/>
      <c r="Z3380" s="20"/>
      <c r="AA3380" s="39"/>
    </row>
    <row r="3381" spans="2:27" ht="15.75" customHeight="1">
      <c r="B3381" s="39"/>
      <c r="C3381" s="20"/>
      <c r="D3381" s="20"/>
      <c r="E3381" s="39"/>
      <c r="F3381" s="20"/>
      <c r="G3381" s="20"/>
      <c r="H3381" s="20"/>
      <c r="I3381" s="39"/>
      <c r="J3381" s="20"/>
      <c r="K3381" s="20"/>
      <c r="L3381" s="20"/>
      <c r="M3381" s="20"/>
      <c r="N3381" s="39"/>
      <c r="O3381" s="20" t="s">
        <v>492</v>
      </c>
      <c r="P3381" s="20" t="s">
        <v>605</v>
      </c>
      <c r="Q3381" s="20" t="s">
        <v>921</v>
      </c>
      <c r="R3381" s="20" t="s">
        <v>3771</v>
      </c>
      <c r="S3381" s="20">
        <v>40509429</v>
      </c>
      <c r="T3381" s="39"/>
      <c r="U3381" s="20"/>
      <c r="V3381" s="20"/>
      <c r="W3381" s="39"/>
      <c r="X3381" s="20"/>
      <c r="Y3381" s="20"/>
      <c r="Z3381" s="20"/>
      <c r="AA3381" s="39"/>
    </row>
    <row r="3382" spans="2:27" ht="15.75" customHeight="1">
      <c r="B3382" s="39"/>
      <c r="C3382" s="20"/>
      <c r="D3382" s="20"/>
      <c r="E3382" s="39"/>
      <c r="F3382" s="20"/>
      <c r="G3382" s="20"/>
      <c r="H3382" s="20"/>
      <c r="I3382" s="39"/>
      <c r="J3382" s="20"/>
      <c r="K3382" s="20"/>
      <c r="L3382" s="20"/>
      <c r="M3382" s="20"/>
      <c r="N3382" s="39"/>
      <c r="O3382" s="20" t="s">
        <v>492</v>
      </c>
      <c r="P3382" s="20" t="s">
        <v>605</v>
      </c>
      <c r="Q3382" s="20" t="s">
        <v>921</v>
      </c>
      <c r="R3382" s="20" t="s">
        <v>3772</v>
      </c>
      <c r="S3382" s="20">
        <v>40509436</v>
      </c>
      <c r="T3382" s="39"/>
      <c r="U3382" s="20"/>
      <c r="V3382" s="20"/>
      <c r="W3382" s="39"/>
      <c r="X3382" s="20"/>
      <c r="Y3382" s="20"/>
      <c r="Z3382" s="20"/>
      <c r="AA3382" s="39"/>
    </row>
    <row r="3383" spans="2:27" ht="15.75" customHeight="1">
      <c r="B3383" s="39"/>
      <c r="C3383" s="20"/>
      <c r="D3383" s="20"/>
      <c r="E3383" s="39"/>
      <c r="F3383" s="20"/>
      <c r="G3383" s="20"/>
      <c r="H3383" s="20"/>
      <c r="I3383" s="39"/>
      <c r="J3383" s="20"/>
      <c r="K3383" s="20"/>
      <c r="L3383" s="20"/>
      <c r="M3383" s="20"/>
      <c r="N3383" s="39"/>
      <c r="O3383" s="20" t="s">
        <v>492</v>
      </c>
      <c r="P3383" s="20" t="s">
        <v>605</v>
      </c>
      <c r="Q3383" s="20" t="s">
        <v>921</v>
      </c>
      <c r="R3383" s="20" t="s">
        <v>3773</v>
      </c>
      <c r="S3383" s="20">
        <v>40509443</v>
      </c>
      <c r="T3383" s="39"/>
      <c r="U3383" s="20"/>
      <c r="V3383" s="20"/>
      <c r="W3383" s="39"/>
      <c r="X3383" s="20"/>
      <c r="Y3383" s="20"/>
      <c r="Z3383" s="20"/>
      <c r="AA3383" s="39"/>
    </row>
    <row r="3384" spans="2:27" ht="15.75" customHeight="1">
      <c r="B3384" s="39"/>
      <c r="C3384" s="20"/>
      <c r="D3384" s="20"/>
      <c r="E3384" s="39"/>
      <c r="F3384" s="20"/>
      <c r="G3384" s="20"/>
      <c r="H3384" s="20"/>
      <c r="I3384" s="39"/>
      <c r="J3384" s="20"/>
      <c r="K3384" s="20"/>
      <c r="L3384" s="20"/>
      <c r="M3384" s="20"/>
      <c r="N3384" s="39"/>
      <c r="O3384" s="20" t="s">
        <v>492</v>
      </c>
      <c r="P3384" s="20" t="s">
        <v>605</v>
      </c>
      <c r="Q3384" s="20" t="s">
        <v>921</v>
      </c>
      <c r="R3384" s="20" t="s">
        <v>1064</v>
      </c>
      <c r="S3384" s="20">
        <v>40509473</v>
      </c>
      <c r="T3384" s="39"/>
      <c r="U3384" s="20"/>
      <c r="V3384" s="20"/>
      <c r="W3384" s="39"/>
      <c r="X3384" s="20"/>
      <c r="Y3384" s="20"/>
      <c r="Z3384" s="20"/>
      <c r="AA3384" s="39"/>
    </row>
    <row r="3385" spans="2:27" ht="15.75" customHeight="1">
      <c r="B3385" s="39"/>
      <c r="C3385" s="20"/>
      <c r="D3385" s="20"/>
      <c r="E3385" s="39"/>
      <c r="F3385" s="20"/>
      <c r="G3385" s="20"/>
      <c r="H3385" s="20"/>
      <c r="I3385" s="39"/>
      <c r="J3385" s="20"/>
      <c r="K3385" s="20"/>
      <c r="L3385" s="20"/>
      <c r="M3385" s="20"/>
      <c r="N3385" s="39"/>
      <c r="O3385" s="20" t="s">
        <v>492</v>
      </c>
      <c r="P3385" s="20" t="s">
        <v>605</v>
      </c>
      <c r="Q3385" s="20" t="s">
        <v>921</v>
      </c>
      <c r="R3385" s="20" t="s">
        <v>3774</v>
      </c>
      <c r="S3385" s="20">
        <v>40509458</v>
      </c>
      <c r="T3385" s="39"/>
      <c r="U3385" s="20"/>
      <c r="V3385" s="20"/>
      <c r="W3385" s="39"/>
      <c r="X3385" s="20"/>
      <c r="Y3385" s="20"/>
      <c r="Z3385" s="20"/>
      <c r="AA3385" s="39"/>
    </row>
    <row r="3386" spans="2:27" ht="15.75" customHeight="1">
      <c r="B3386" s="39"/>
      <c r="C3386" s="20"/>
      <c r="D3386" s="20"/>
      <c r="E3386" s="39"/>
      <c r="F3386" s="20"/>
      <c r="G3386" s="20"/>
      <c r="H3386" s="20"/>
      <c r="I3386" s="39"/>
      <c r="J3386" s="20"/>
      <c r="K3386" s="20"/>
      <c r="L3386" s="20"/>
      <c r="M3386" s="20"/>
      <c r="N3386" s="39"/>
      <c r="O3386" s="20" t="s">
        <v>492</v>
      </c>
      <c r="P3386" s="20" t="s">
        <v>605</v>
      </c>
      <c r="Q3386" s="20" t="s">
        <v>921</v>
      </c>
      <c r="R3386" s="20" t="s">
        <v>3775</v>
      </c>
      <c r="S3386" s="20">
        <v>40509465</v>
      </c>
      <c r="T3386" s="39"/>
      <c r="U3386" s="20"/>
      <c r="V3386" s="20"/>
      <c r="W3386" s="39"/>
      <c r="X3386" s="20"/>
      <c r="Y3386" s="20"/>
      <c r="Z3386" s="20"/>
      <c r="AA3386" s="39"/>
    </row>
    <row r="3387" spans="2:27" ht="15.75" customHeight="1">
      <c r="B3387" s="39"/>
      <c r="C3387" s="20"/>
      <c r="D3387" s="20"/>
      <c r="E3387" s="39"/>
      <c r="F3387" s="20"/>
      <c r="G3387" s="20"/>
      <c r="H3387" s="20"/>
      <c r="I3387" s="39"/>
      <c r="J3387" s="20"/>
      <c r="K3387" s="20"/>
      <c r="L3387" s="20"/>
      <c r="M3387" s="20"/>
      <c r="N3387" s="39"/>
      <c r="O3387" s="20" t="s">
        <v>492</v>
      </c>
      <c r="P3387" s="20" t="s">
        <v>605</v>
      </c>
      <c r="Q3387" s="20" t="s">
        <v>921</v>
      </c>
      <c r="R3387" s="20" t="s">
        <v>3776</v>
      </c>
      <c r="S3387" s="20">
        <v>40509499</v>
      </c>
      <c r="T3387" s="39"/>
      <c r="U3387" s="20"/>
      <c r="V3387" s="20"/>
      <c r="W3387" s="39"/>
      <c r="X3387" s="20"/>
      <c r="Y3387" s="20"/>
      <c r="Z3387" s="20"/>
      <c r="AA3387" s="39"/>
    </row>
    <row r="3388" spans="2:27" ht="15.75" customHeight="1">
      <c r="B3388" s="39"/>
      <c r="C3388" s="20"/>
      <c r="D3388" s="20"/>
      <c r="E3388" s="39"/>
      <c r="F3388" s="20"/>
      <c r="G3388" s="20"/>
      <c r="H3388" s="20"/>
      <c r="I3388" s="39"/>
      <c r="J3388" s="20"/>
      <c r="K3388" s="20"/>
      <c r="L3388" s="20"/>
      <c r="M3388" s="20"/>
      <c r="N3388" s="39"/>
      <c r="O3388" s="20" t="s">
        <v>492</v>
      </c>
      <c r="P3388" s="20" t="s">
        <v>605</v>
      </c>
      <c r="Q3388" s="20" t="s">
        <v>921</v>
      </c>
      <c r="R3388" s="20" t="s">
        <v>3777</v>
      </c>
      <c r="S3388" s="20">
        <v>40509480</v>
      </c>
      <c r="T3388" s="39"/>
      <c r="U3388" s="20"/>
      <c r="V3388" s="20"/>
      <c r="W3388" s="39"/>
      <c r="X3388" s="20"/>
      <c r="Y3388" s="20"/>
      <c r="Z3388" s="20"/>
      <c r="AA3388" s="39"/>
    </row>
    <row r="3389" spans="2:27" ht="15.75" customHeight="1">
      <c r="B3389" s="39"/>
      <c r="C3389" s="20"/>
      <c r="D3389" s="20"/>
      <c r="E3389" s="39"/>
      <c r="F3389" s="20"/>
      <c r="G3389" s="20"/>
      <c r="H3389" s="20"/>
      <c r="I3389" s="39"/>
      <c r="J3389" s="20"/>
      <c r="K3389" s="20"/>
      <c r="L3389" s="20"/>
      <c r="M3389" s="20"/>
      <c r="N3389" s="39"/>
      <c r="O3389" s="20" t="s">
        <v>492</v>
      </c>
      <c r="P3389" s="20" t="s">
        <v>605</v>
      </c>
      <c r="Q3389" s="20" t="s">
        <v>921</v>
      </c>
      <c r="R3389" s="20" t="s">
        <v>3778</v>
      </c>
      <c r="S3389" s="20">
        <v>40509487</v>
      </c>
      <c r="T3389" s="39"/>
      <c r="U3389" s="20"/>
      <c r="V3389" s="20"/>
      <c r="W3389" s="39"/>
      <c r="X3389" s="20"/>
      <c r="Y3389" s="20"/>
      <c r="Z3389" s="20"/>
      <c r="AA3389" s="39"/>
    </row>
    <row r="3390" spans="2:27" ht="15.75" customHeight="1">
      <c r="B3390" s="39"/>
      <c r="C3390" s="20"/>
      <c r="D3390" s="20"/>
      <c r="E3390" s="39"/>
      <c r="F3390" s="20"/>
      <c r="G3390" s="20"/>
      <c r="H3390" s="20"/>
      <c r="I3390" s="39"/>
      <c r="J3390" s="20"/>
      <c r="K3390" s="20"/>
      <c r="L3390" s="20"/>
      <c r="M3390" s="20"/>
      <c r="N3390" s="39"/>
      <c r="O3390" s="20" t="s">
        <v>492</v>
      </c>
      <c r="P3390" s="20" t="s">
        <v>605</v>
      </c>
      <c r="Q3390" s="20" t="s">
        <v>921</v>
      </c>
      <c r="R3390" s="20" t="s">
        <v>3779</v>
      </c>
      <c r="S3390" s="20">
        <v>40509494</v>
      </c>
      <c r="T3390" s="39"/>
      <c r="U3390" s="20"/>
      <c r="V3390" s="20"/>
      <c r="W3390" s="39"/>
      <c r="X3390" s="20"/>
      <c r="Y3390" s="20"/>
      <c r="Z3390" s="20"/>
      <c r="AA3390" s="39"/>
    </row>
    <row r="3391" spans="2:27" ht="15.75" customHeight="1">
      <c r="B3391" s="39"/>
      <c r="C3391" s="20"/>
      <c r="D3391" s="20"/>
      <c r="E3391" s="39"/>
      <c r="F3391" s="20"/>
      <c r="G3391" s="20"/>
      <c r="H3391" s="20"/>
      <c r="I3391" s="39"/>
      <c r="J3391" s="20"/>
      <c r="K3391" s="20"/>
      <c r="L3391" s="20"/>
      <c r="M3391" s="20"/>
      <c r="N3391" s="39"/>
      <c r="O3391" s="20" t="s">
        <v>492</v>
      </c>
      <c r="P3391" s="20" t="s">
        <v>608</v>
      </c>
      <c r="Q3391" s="20" t="s">
        <v>1249</v>
      </c>
      <c r="R3391" s="20" t="s">
        <v>3780</v>
      </c>
      <c r="S3391" s="20">
        <v>40555721</v>
      </c>
      <c r="T3391" s="39"/>
      <c r="U3391" s="20"/>
      <c r="V3391" s="20"/>
      <c r="W3391" s="39"/>
      <c r="X3391" s="20"/>
      <c r="Y3391" s="20"/>
      <c r="Z3391" s="20"/>
      <c r="AA3391" s="39"/>
    </row>
    <row r="3392" spans="2:27" ht="15.75" customHeight="1">
      <c r="B3392" s="39"/>
      <c r="C3392" s="20"/>
      <c r="D3392" s="20"/>
      <c r="E3392" s="39"/>
      <c r="F3392" s="20"/>
      <c r="G3392" s="20"/>
      <c r="H3392" s="20"/>
      <c r="I3392" s="39"/>
      <c r="J3392" s="20"/>
      <c r="K3392" s="20"/>
      <c r="L3392" s="20"/>
      <c r="M3392" s="20"/>
      <c r="N3392" s="39"/>
      <c r="O3392" s="20" t="s">
        <v>492</v>
      </c>
      <c r="P3392" s="20" t="s">
        <v>608</v>
      </c>
      <c r="Q3392" s="20" t="s">
        <v>1249</v>
      </c>
      <c r="R3392" s="20" t="s">
        <v>3781</v>
      </c>
      <c r="S3392" s="20">
        <v>40555725</v>
      </c>
      <c r="T3392" s="39"/>
      <c r="U3392" s="20"/>
      <c r="V3392" s="20"/>
      <c r="W3392" s="39"/>
      <c r="X3392" s="20"/>
      <c r="Y3392" s="20"/>
      <c r="Z3392" s="20"/>
      <c r="AA3392" s="39"/>
    </row>
    <row r="3393" spans="2:27" ht="15.75" customHeight="1">
      <c r="B3393" s="39"/>
      <c r="C3393" s="20"/>
      <c r="D3393" s="20"/>
      <c r="E3393" s="39"/>
      <c r="F3393" s="20"/>
      <c r="G3393" s="20"/>
      <c r="H3393" s="20"/>
      <c r="I3393" s="39"/>
      <c r="J3393" s="20"/>
      <c r="K3393" s="20"/>
      <c r="L3393" s="20"/>
      <c r="M3393" s="20"/>
      <c r="N3393" s="39"/>
      <c r="O3393" s="20" t="s">
        <v>492</v>
      </c>
      <c r="P3393" s="20" t="s">
        <v>608</v>
      </c>
      <c r="Q3393" s="20" t="s">
        <v>1249</v>
      </c>
      <c r="R3393" s="20" t="s">
        <v>3782</v>
      </c>
      <c r="S3393" s="20">
        <v>40555723</v>
      </c>
      <c r="T3393" s="39"/>
      <c r="U3393" s="20"/>
      <c r="V3393" s="20"/>
      <c r="W3393" s="39"/>
      <c r="X3393" s="20"/>
      <c r="Y3393" s="20"/>
      <c r="Z3393" s="20"/>
      <c r="AA3393" s="39"/>
    </row>
    <row r="3394" spans="2:27" ht="15.75" customHeight="1">
      <c r="B3394" s="39"/>
      <c r="C3394" s="20"/>
      <c r="D3394" s="20"/>
      <c r="E3394" s="39"/>
      <c r="F3394" s="20"/>
      <c r="G3394" s="20"/>
      <c r="H3394" s="20"/>
      <c r="I3394" s="39"/>
      <c r="J3394" s="20"/>
      <c r="K3394" s="20"/>
      <c r="L3394" s="20"/>
      <c r="M3394" s="20"/>
      <c r="N3394" s="39"/>
      <c r="O3394" s="20" t="s">
        <v>492</v>
      </c>
      <c r="P3394" s="20" t="s">
        <v>608</v>
      </c>
      <c r="Q3394" s="20" t="s">
        <v>1249</v>
      </c>
      <c r="R3394" s="20" t="s">
        <v>3783</v>
      </c>
      <c r="S3394" s="20">
        <v>40555727</v>
      </c>
      <c r="T3394" s="39"/>
      <c r="U3394" s="20"/>
      <c r="V3394" s="20"/>
      <c r="W3394" s="39"/>
      <c r="X3394" s="20"/>
      <c r="Y3394" s="20"/>
      <c r="Z3394" s="20"/>
      <c r="AA3394" s="39"/>
    </row>
    <row r="3395" spans="2:27" ht="15.75" customHeight="1">
      <c r="B3395" s="39"/>
      <c r="C3395" s="20"/>
      <c r="D3395" s="20"/>
      <c r="E3395" s="39"/>
      <c r="F3395" s="20"/>
      <c r="G3395" s="20"/>
      <c r="H3395" s="20"/>
      <c r="I3395" s="39"/>
      <c r="J3395" s="20"/>
      <c r="K3395" s="20"/>
      <c r="L3395" s="20"/>
      <c r="M3395" s="20"/>
      <c r="N3395" s="39"/>
      <c r="O3395" s="20" t="s">
        <v>492</v>
      </c>
      <c r="P3395" s="20" t="s">
        <v>608</v>
      </c>
      <c r="Q3395" s="20" t="s">
        <v>1249</v>
      </c>
      <c r="R3395" s="20" t="s">
        <v>3784</v>
      </c>
      <c r="S3395" s="20">
        <v>40555733</v>
      </c>
      <c r="T3395" s="39"/>
      <c r="U3395" s="20"/>
      <c r="V3395" s="20"/>
      <c r="W3395" s="39"/>
      <c r="X3395" s="20"/>
      <c r="Y3395" s="20"/>
      <c r="Z3395" s="20"/>
      <c r="AA3395" s="39"/>
    </row>
    <row r="3396" spans="2:27" ht="15.75" customHeight="1">
      <c r="B3396" s="39"/>
      <c r="C3396" s="20"/>
      <c r="D3396" s="20"/>
      <c r="E3396" s="39"/>
      <c r="F3396" s="20"/>
      <c r="G3396" s="20"/>
      <c r="H3396" s="20"/>
      <c r="I3396" s="39"/>
      <c r="J3396" s="20"/>
      <c r="K3396" s="20"/>
      <c r="L3396" s="20"/>
      <c r="M3396" s="20"/>
      <c r="N3396" s="39"/>
      <c r="O3396" s="20" t="s">
        <v>492</v>
      </c>
      <c r="P3396" s="20" t="s">
        <v>608</v>
      </c>
      <c r="Q3396" s="20" t="s">
        <v>1249</v>
      </c>
      <c r="R3396" s="20" t="s">
        <v>3785</v>
      </c>
      <c r="S3396" s="20">
        <v>40555740</v>
      </c>
      <c r="T3396" s="39"/>
      <c r="U3396" s="20"/>
      <c r="V3396" s="20"/>
      <c r="W3396" s="39"/>
      <c r="X3396" s="20"/>
      <c r="Y3396" s="20"/>
      <c r="Z3396" s="20"/>
      <c r="AA3396" s="39"/>
    </row>
    <row r="3397" spans="2:27" ht="15.75" customHeight="1">
      <c r="B3397" s="39"/>
      <c r="C3397" s="20"/>
      <c r="D3397" s="20"/>
      <c r="E3397" s="39"/>
      <c r="F3397" s="20"/>
      <c r="G3397" s="20"/>
      <c r="H3397" s="20"/>
      <c r="I3397" s="39"/>
      <c r="J3397" s="20"/>
      <c r="K3397" s="20"/>
      <c r="L3397" s="20"/>
      <c r="M3397" s="20"/>
      <c r="N3397" s="39"/>
      <c r="O3397" s="20" t="s">
        <v>492</v>
      </c>
      <c r="P3397" s="20" t="s">
        <v>608</v>
      </c>
      <c r="Q3397" s="20" t="s">
        <v>1249</v>
      </c>
      <c r="R3397" s="20" t="s">
        <v>3786</v>
      </c>
      <c r="S3397" s="20">
        <v>40555747</v>
      </c>
      <c r="T3397" s="39"/>
      <c r="U3397" s="20"/>
      <c r="V3397" s="20"/>
      <c r="W3397" s="39"/>
      <c r="X3397" s="20"/>
      <c r="Y3397" s="20"/>
      <c r="Z3397" s="20"/>
      <c r="AA3397" s="39"/>
    </row>
    <row r="3398" spans="2:27" ht="15.75" customHeight="1">
      <c r="B3398" s="39"/>
      <c r="C3398" s="20"/>
      <c r="D3398" s="20"/>
      <c r="E3398" s="39"/>
      <c r="F3398" s="20"/>
      <c r="G3398" s="20"/>
      <c r="H3398" s="20"/>
      <c r="I3398" s="39"/>
      <c r="J3398" s="20"/>
      <c r="K3398" s="20"/>
      <c r="L3398" s="20"/>
      <c r="M3398" s="20"/>
      <c r="N3398" s="39"/>
      <c r="O3398" s="20" t="s">
        <v>492</v>
      </c>
      <c r="P3398" s="20" t="s">
        <v>608</v>
      </c>
      <c r="Q3398" s="20" t="s">
        <v>1249</v>
      </c>
      <c r="R3398" s="20" t="s">
        <v>3787</v>
      </c>
      <c r="S3398" s="20">
        <v>40555754</v>
      </c>
      <c r="T3398" s="39"/>
      <c r="U3398" s="20"/>
      <c r="V3398" s="20"/>
      <c r="W3398" s="39"/>
      <c r="X3398" s="20"/>
      <c r="Y3398" s="20"/>
      <c r="Z3398" s="20"/>
      <c r="AA3398" s="39"/>
    </row>
    <row r="3399" spans="2:27" ht="15.75" customHeight="1">
      <c r="B3399" s="39"/>
      <c r="C3399" s="20"/>
      <c r="D3399" s="20"/>
      <c r="E3399" s="39"/>
      <c r="F3399" s="20"/>
      <c r="G3399" s="20"/>
      <c r="H3399" s="20"/>
      <c r="I3399" s="39"/>
      <c r="J3399" s="20"/>
      <c r="K3399" s="20"/>
      <c r="L3399" s="20"/>
      <c r="M3399" s="20"/>
      <c r="N3399" s="39"/>
      <c r="O3399" s="20" t="s">
        <v>492</v>
      </c>
      <c r="P3399" s="20" t="s">
        <v>608</v>
      </c>
      <c r="Q3399" s="20" t="s">
        <v>1249</v>
      </c>
      <c r="R3399" s="20" t="s">
        <v>3788</v>
      </c>
      <c r="S3399" s="20">
        <v>40555761</v>
      </c>
      <c r="T3399" s="39"/>
      <c r="U3399" s="20"/>
      <c r="V3399" s="20"/>
      <c r="W3399" s="39"/>
      <c r="X3399" s="20"/>
      <c r="Y3399" s="20"/>
      <c r="Z3399" s="20"/>
      <c r="AA3399" s="39"/>
    </row>
    <row r="3400" spans="2:27" ht="15.75" customHeight="1">
      <c r="B3400" s="39"/>
      <c r="C3400" s="20"/>
      <c r="D3400" s="20"/>
      <c r="E3400" s="39"/>
      <c r="F3400" s="20"/>
      <c r="G3400" s="20"/>
      <c r="H3400" s="20"/>
      <c r="I3400" s="39"/>
      <c r="J3400" s="20"/>
      <c r="K3400" s="20"/>
      <c r="L3400" s="20"/>
      <c r="M3400" s="20"/>
      <c r="N3400" s="39"/>
      <c r="O3400" s="20" t="s">
        <v>492</v>
      </c>
      <c r="P3400" s="20" t="s">
        <v>608</v>
      </c>
      <c r="Q3400" s="20" t="s">
        <v>1249</v>
      </c>
      <c r="R3400" s="20" t="s">
        <v>3789</v>
      </c>
      <c r="S3400" s="20">
        <v>40555767</v>
      </c>
      <c r="T3400" s="39"/>
      <c r="U3400" s="20"/>
      <c r="V3400" s="20"/>
      <c r="W3400" s="39"/>
      <c r="X3400" s="20"/>
      <c r="Y3400" s="20"/>
      <c r="Z3400" s="20"/>
      <c r="AA3400" s="39"/>
    </row>
    <row r="3401" spans="2:27" ht="15.75" customHeight="1">
      <c r="B3401" s="39"/>
      <c r="C3401" s="20"/>
      <c r="D3401" s="20"/>
      <c r="E3401" s="39"/>
      <c r="F3401" s="20"/>
      <c r="G3401" s="20"/>
      <c r="H3401" s="20"/>
      <c r="I3401" s="39"/>
      <c r="J3401" s="20"/>
      <c r="K3401" s="20"/>
      <c r="L3401" s="20"/>
      <c r="M3401" s="20"/>
      <c r="N3401" s="39"/>
      <c r="O3401" s="20" t="s">
        <v>492</v>
      </c>
      <c r="P3401" s="20" t="s">
        <v>608</v>
      </c>
      <c r="Q3401" s="20" t="s">
        <v>1249</v>
      </c>
      <c r="R3401" s="20" t="s">
        <v>3790</v>
      </c>
      <c r="S3401" s="20">
        <v>40555774</v>
      </c>
      <c r="T3401" s="39"/>
      <c r="U3401" s="20"/>
      <c r="V3401" s="20"/>
      <c r="W3401" s="39"/>
      <c r="X3401" s="20"/>
      <c r="Y3401" s="20"/>
      <c r="Z3401" s="20"/>
      <c r="AA3401" s="39"/>
    </row>
    <row r="3402" spans="2:27" ht="15.75" customHeight="1">
      <c r="B3402" s="39"/>
      <c r="C3402" s="20"/>
      <c r="D3402" s="20"/>
      <c r="E3402" s="39"/>
      <c r="F3402" s="20"/>
      <c r="G3402" s="20"/>
      <c r="H3402" s="20"/>
      <c r="I3402" s="39"/>
      <c r="J3402" s="20"/>
      <c r="K3402" s="20"/>
      <c r="L3402" s="20"/>
      <c r="M3402" s="20"/>
      <c r="N3402" s="39"/>
      <c r="O3402" s="20" t="s">
        <v>492</v>
      </c>
      <c r="P3402" s="20" t="s">
        <v>608</v>
      </c>
      <c r="Q3402" s="20" t="s">
        <v>1249</v>
      </c>
      <c r="R3402" s="20" t="s">
        <v>3791</v>
      </c>
      <c r="S3402" s="20">
        <v>40555799</v>
      </c>
      <c r="T3402" s="39"/>
      <c r="U3402" s="20"/>
      <c r="V3402" s="20"/>
      <c r="W3402" s="39"/>
      <c r="X3402" s="20"/>
      <c r="Y3402" s="20"/>
      <c r="Z3402" s="20"/>
      <c r="AA3402" s="39"/>
    </row>
    <row r="3403" spans="2:27" ht="15.75" customHeight="1">
      <c r="B3403" s="39"/>
      <c r="C3403" s="20"/>
      <c r="D3403" s="20"/>
      <c r="E3403" s="39"/>
      <c r="F3403" s="20"/>
      <c r="G3403" s="20"/>
      <c r="H3403" s="20"/>
      <c r="I3403" s="39"/>
      <c r="J3403" s="20"/>
      <c r="K3403" s="20"/>
      <c r="L3403" s="20"/>
      <c r="M3403" s="20"/>
      <c r="N3403" s="39"/>
      <c r="O3403" s="20" t="s">
        <v>492</v>
      </c>
      <c r="P3403" s="20" t="s">
        <v>608</v>
      </c>
      <c r="Q3403" s="20" t="s">
        <v>1249</v>
      </c>
      <c r="R3403" s="20" t="s">
        <v>3792</v>
      </c>
      <c r="S3403" s="20">
        <v>40555788</v>
      </c>
      <c r="T3403" s="39"/>
      <c r="U3403" s="20"/>
      <c r="V3403" s="20"/>
      <c r="W3403" s="39"/>
      <c r="X3403" s="20"/>
      <c r="Y3403" s="20"/>
      <c r="Z3403" s="20"/>
      <c r="AA3403" s="39"/>
    </row>
    <row r="3404" spans="2:27" ht="15.75" customHeight="1">
      <c r="B3404" s="39"/>
      <c r="C3404" s="20"/>
      <c r="D3404" s="20"/>
      <c r="E3404" s="39"/>
      <c r="F3404" s="20"/>
      <c r="G3404" s="20"/>
      <c r="H3404" s="20"/>
      <c r="I3404" s="39"/>
      <c r="J3404" s="20"/>
      <c r="K3404" s="20"/>
      <c r="L3404" s="20"/>
      <c r="M3404" s="20"/>
      <c r="N3404" s="39"/>
      <c r="O3404" s="20" t="s">
        <v>492</v>
      </c>
      <c r="P3404" s="20" t="s">
        <v>608</v>
      </c>
      <c r="Q3404" s="20" t="s">
        <v>1249</v>
      </c>
      <c r="R3404" s="20" t="s">
        <v>3793</v>
      </c>
      <c r="S3404" s="20">
        <v>40555794</v>
      </c>
      <c r="T3404" s="39"/>
      <c r="U3404" s="20"/>
      <c r="V3404" s="20"/>
      <c r="W3404" s="39"/>
      <c r="X3404" s="20"/>
      <c r="Y3404" s="20"/>
      <c r="Z3404" s="20"/>
      <c r="AA3404" s="39"/>
    </row>
    <row r="3405" spans="2:27" ht="15.75" customHeight="1">
      <c r="B3405" s="39"/>
      <c r="C3405" s="20"/>
      <c r="D3405" s="20"/>
      <c r="E3405" s="39"/>
      <c r="F3405" s="20"/>
      <c r="G3405" s="20"/>
      <c r="H3405" s="20"/>
      <c r="I3405" s="39"/>
      <c r="J3405" s="20"/>
      <c r="K3405" s="20"/>
      <c r="L3405" s="20"/>
      <c r="M3405" s="20"/>
      <c r="N3405" s="39"/>
      <c r="O3405" s="20" t="s">
        <v>492</v>
      </c>
      <c r="P3405" s="20" t="s">
        <v>608</v>
      </c>
      <c r="Q3405" s="20" t="s">
        <v>923</v>
      </c>
      <c r="R3405" s="20" t="s">
        <v>3794</v>
      </c>
      <c r="S3405" s="20">
        <v>40556610</v>
      </c>
      <c r="T3405" s="39"/>
      <c r="U3405" s="20"/>
      <c r="V3405" s="20"/>
      <c r="W3405" s="39"/>
      <c r="X3405" s="20"/>
      <c r="Y3405" s="20"/>
      <c r="Z3405" s="20"/>
      <c r="AA3405" s="39"/>
    </row>
    <row r="3406" spans="2:27" ht="15.75" customHeight="1">
      <c r="B3406" s="39"/>
      <c r="C3406" s="20"/>
      <c r="D3406" s="20"/>
      <c r="E3406" s="39"/>
      <c r="F3406" s="20"/>
      <c r="G3406" s="20"/>
      <c r="H3406" s="20"/>
      <c r="I3406" s="39"/>
      <c r="J3406" s="20"/>
      <c r="K3406" s="20"/>
      <c r="L3406" s="20"/>
      <c r="M3406" s="20"/>
      <c r="N3406" s="39"/>
      <c r="O3406" s="20" t="s">
        <v>492</v>
      </c>
      <c r="P3406" s="20" t="s">
        <v>608</v>
      </c>
      <c r="Q3406" s="20" t="s">
        <v>923</v>
      </c>
      <c r="R3406" s="20" t="s">
        <v>3795</v>
      </c>
      <c r="S3406" s="20">
        <v>40556621</v>
      </c>
      <c r="T3406" s="39"/>
      <c r="U3406" s="20"/>
      <c r="V3406" s="20"/>
      <c r="W3406" s="39"/>
      <c r="X3406" s="20"/>
      <c r="Y3406" s="20"/>
      <c r="Z3406" s="20"/>
      <c r="AA3406" s="39"/>
    </row>
    <row r="3407" spans="2:27" ht="15.75" customHeight="1">
      <c r="B3407" s="39"/>
      <c r="C3407" s="20"/>
      <c r="D3407" s="20"/>
      <c r="E3407" s="39"/>
      <c r="F3407" s="20"/>
      <c r="G3407" s="20"/>
      <c r="H3407" s="20"/>
      <c r="I3407" s="39"/>
      <c r="J3407" s="20"/>
      <c r="K3407" s="20"/>
      <c r="L3407" s="20"/>
      <c r="M3407" s="20"/>
      <c r="N3407" s="39"/>
      <c r="O3407" s="20" t="s">
        <v>492</v>
      </c>
      <c r="P3407" s="20" t="s">
        <v>608</v>
      </c>
      <c r="Q3407" s="20" t="s">
        <v>923</v>
      </c>
      <c r="R3407" s="20" t="s">
        <v>3796</v>
      </c>
      <c r="S3407" s="20">
        <v>40556631</v>
      </c>
      <c r="T3407" s="39"/>
      <c r="U3407" s="20"/>
      <c r="V3407" s="20"/>
      <c r="W3407" s="39"/>
      <c r="X3407" s="20"/>
      <c r="Y3407" s="20"/>
      <c r="Z3407" s="20"/>
      <c r="AA3407" s="39"/>
    </row>
    <row r="3408" spans="2:27" ht="15.75" customHeight="1">
      <c r="B3408" s="39"/>
      <c r="C3408" s="20"/>
      <c r="D3408" s="20"/>
      <c r="E3408" s="39"/>
      <c r="F3408" s="20"/>
      <c r="G3408" s="20"/>
      <c r="H3408" s="20"/>
      <c r="I3408" s="39"/>
      <c r="J3408" s="20"/>
      <c r="K3408" s="20"/>
      <c r="L3408" s="20"/>
      <c r="M3408" s="20"/>
      <c r="N3408" s="39"/>
      <c r="O3408" s="20" t="s">
        <v>492</v>
      </c>
      <c r="P3408" s="20" t="s">
        <v>608</v>
      </c>
      <c r="Q3408" s="20" t="s">
        <v>923</v>
      </c>
      <c r="R3408" s="20" t="s">
        <v>3797</v>
      </c>
      <c r="S3408" s="20">
        <v>40556642</v>
      </c>
      <c r="T3408" s="39"/>
      <c r="U3408" s="20"/>
      <c r="V3408" s="20"/>
      <c r="W3408" s="39"/>
      <c r="X3408" s="20"/>
      <c r="Y3408" s="20"/>
      <c r="Z3408" s="20"/>
      <c r="AA3408" s="39"/>
    </row>
    <row r="3409" spans="2:27" ht="15.75" customHeight="1">
      <c r="B3409" s="39"/>
      <c r="C3409" s="20"/>
      <c r="D3409" s="20"/>
      <c r="E3409" s="39"/>
      <c r="F3409" s="20"/>
      <c r="G3409" s="20"/>
      <c r="H3409" s="20"/>
      <c r="I3409" s="39"/>
      <c r="J3409" s="20"/>
      <c r="K3409" s="20"/>
      <c r="L3409" s="20"/>
      <c r="M3409" s="20"/>
      <c r="N3409" s="39"/>
      <c r="O3409" s="20" t="s">
        <v>492</v>
      </c>
      <c r="P3409" s="20" t="s">
        <v>608</v>
      </c>
      <c r="Q3409" s="20" t="s">
        <v>923</v>
      </c>
      <c r="R3409" s="20" t="s">
        <v>923</v>
      </c>
      <c r="S3409" s="20">
        <v>40556652</v>
      </c>
      <c r="T3409" s="39"/>
      <c r="U3409" s="20"/>
      <c r="V3409" s="20"/>
      <c r="W3409" s="39"/>
      <c r="X3409" s="20"/>
      <c r="Y3409" s="20"/>
      <c r="Z3409" s="20"/>
      <c r="AA3409" s="39"/>
    </row>
    <row r="3410" spans="2:27" ht="15.75" customHeight="1">
      <c r="B3410" s="39"/>
      <c r="C3410" s="20"/>
      <c r="D3410" s="20"/>
      <c r="E3410" s="39"/>
      <c r="F3410" s="20"/>
      <c r="G3410" s="20"/>
      <c r="H3410" s="20"/>
      <c r="I3410" s="39"/>
      <c r="J3410" s="20"/>
      <c r="K3410" s="20"/>
      <c r="L3410" s="20"/>
      <c r="M3410" s="20"/>
      <c r="N3410" s="39"/>
      <c r="O3410" s="20" t="s">
        <v>492</v>
      </c>
      <c r="P3410" s="20" t="s">
        <v>608</v>
      </c>
      <c r="Q3410" s="20" t="s">
        <v>923</v>
      </c>
      <c r="R3410" s="20" t="s">
        <v>3798</v>
      </c>
      <c r="S3410" s="20">
        <v>40556663</v>
      </c>
      <c r="T3410" s="39"/>
      <c r="U3410" s="20"/>
      <c r="V3410" s="20"/>
      <c r="W3410" s="39"/>
      <c r="X3410" s="20"/>
      <c r="Y3410" s="20"/>
      <c r="Z3410" s="20"/>
      <c r="AA3410" s="39"/>
    </row>
    <row r="3411" spans="2:27" ht="15.75" customHeight="1">
      <c r="B3411" s="39"/>
      <c r="C3411" s="20"/>
      <c r="D3411" s="20"/>
      <c r="E3411" s="39"/>
      <c r="F3411" s="20"/>
      <c r="G3411" s="20"/>
      <c r="H3411" s="20"/>
      <c r="I3411" s="39"/>
      <c r="J3411" s="20"/>
      <c r="K3411" s="20"/>
      <c r="L3411" s="20"/>
      <c r="M3411" s="20"/>
      <c r="N3411" s="39"/>
      <c r="O3411" s="20" t="s">
        <v>492</v>
      </c>
      <c r="P3411" s="20" t="s">
        <v>608</v>
      </c>
      <c r="Q3411" s="20" t="s">
        <v>923</v>
      </c>
      <c r="R3411" s="20" t="s">
        <v>3799</v>
      </c>
      <c r="S3411" s="20">
        <v>40556673</v>
      </c>
      <c r="T3411" s="39"/>
      <c r="U3411" s="20"/>
      <c r="V3411" s="20"/>
      <c r="W3411" s="39"/>
      <c r="X3411" s="20"/>
      <c r="Y3411" s="20"/>
      <c r="Z3411" s="20"/>
      <c r="AA3411" s="39"/>
    </row>
    <row r="3412" spans="2:27" ht="15.75" customHeight="1">
      <c r="B3412" s="39"/>
      <c r="C3412" s="20"/>
      <c r="D3412" s="20"/>
      <c r="E3412" s="39"/>
      <c r="F3412" s="20"/>
      <c r="G3412" s="20"/>
      <c r="H3412" s="20"/>
      <c r="I3412" s="39"/>
      <c r="J3412" s="20"/>
      <c r="K3412" s="20"/>
      <c r="L3412" s="20"/>
      <c r="M3412" s="20"/>
      <c r="N3412" s="39"/>
      <c r="O3412" s="20" t="s">
        <v>492</v>
      </c>
      <c r="P3412" s="20" t="s">
        <v>608</v>
      </c>
      <c r="Q3412" s="20" t="s">
        <v>923</v>
      </c>
      <c r="R3412" s="20" t="s">
        <v>571</v>
      </c>
      <c r="S3412" s="20">
        <v>40556684</v>
      </c>
      <c r="T3412" s="39"/>
      <c r="U3412" s="20"/>
      <c r="V3412" s="20"/>
      <c r="W3412" s="39"/>
      <c r="X3412" s="20"/>
      <c r="Y3412" s="20"/>
      <c r="Z3412" s="20"/>
      <c r="AA3412" s="39"/>
    </row>
    <row r="3413" spans="2:27" ht="15.75" customHeight="1">
      <c r="B3413" s="39"/>
      <c r="C3413" s="20"/>
      <c r="D3413" s="20"/>
      <c r="E3413" s="39"/>
      <c r="F3413" s="20"/>
      <c r="G3413" s="20"/>
      <c r="H3413" s="20"/>
      <c r="I3413" s="39"/>
      <c r="J3413" s="20"/>
      <c r="K3413" s="20"/>
      <c r="L3413" s="20"/>
      <c r="M3413" s="20"/>
      <c r="N3413" s="39"/>
      <c r="O3413" s="20" t="s">
        <v>492</v>
      </c>
      <c r="P3413" s="20" t="s">
        <v>608</v>
      </c>
      <c r="Q3413" s="20" t="s">
        <v>1251</v>
      </c>
      <c r="R3413" s="20" t="s">
        <v>3800</v>
      </c>
      <c r="S3413" s="20">
        <v>40558511</v>
      </c>
      <c r="T3413" s="39"/>
      <c r="U3413" s="20"/>
      <c r="V3413" s="20"/>
      <c r="W3413" s="39"/>
      <c r="X3413" s="20"/>
      <c r="Y3413" s="20"/>
      <c r="Z3413" s="20"/>
      <c r="AA3413" s="39"/>
    </row>
    <row r="3414" spans="2:27" ht="15.75" customHeight="1">
      <c r="B3414" s="39"/>
      <c r="C3414" s="20"/>
      <c r="D3414" s="20"/>
      <c r="E3414" s="39"/>
      <c r="F3414" s="20"/>
      <c r="G3414" s="20"/>
      <c r="H3414" s="20"/>
      <c r="I3414" s="39"/>
      <c r="J3414" s="20"/>
      <c r="K3414" s="20"/>
      <c r="L3414" s="20"/>
      <c r="M3414" s="20"/>
      <c r="N3414" s="39"/>
      <c r="O3414" s="20" t="s">
        <v>492</v>
      </c>
      <c r="P3414" s="20" t="s">
        <v>608</v>
      </c>
      <c r="Q3414" s="20" t="s">
        <v>1251</v>
      </c>
      <c r="R3414" s="20" t="s">
        <v>3801</v>
      </c>
      <c r="S3414" s="20">
        <v>40558523</v>
      </c>
      <c r="T3414" s="39"/>
      <c r="U3414" s="20"/>
      <c r="V3414" s="20"/>
      <c r="W3414" s="39"/>
      <c r="X3414" s="20"/>
      <c r="Y3414" s="20"/>
      <c r="Z3414" s="20"/>
      <c r="AA3414" s="39"/>
    </row>
    <row r="3415" spans="2:27" ht="15.75" customHeight="1">
      <c r="B3415" s="39"/>
      <c r="C3415" s="20"/>
      <c r="D3415" s="20"/>
      <c r="E3415" s="39"/>
      <c r="F3415" s="20"/>
      <c r="G3415" s="20"/>
      <c r="H3415" s="20"/>
      <c r="I3415" s="39"/>
      <c r="J3415" s="20"/>
      <c r="K3415" s="20"/>
      <c r="L3415" s="20"/>
      <c r="M3415" s="20"/>
      <c r="N3415" s="39"/>
      <c r="O3415" s="20" t="s">
        <v>492</v>
      </c>
      <c r="P3415" s="20" t="s">
        <v>608</v>
      </c>
      <c r="Q3415" s="20" t="s">
        <v>1251</v>
      </c>
      <c r="R3415" s="20" t="s">
        <v>3802</v>
      </c>
      <c r="S3415" s="20">
        <v>40558535</v>
      </c>
      <c r="T3415" s="39"/>
      <c r="U3415" s="20"/>
      <c r="V3415" s="20"/>
      <c r="W3415" s="39"/>
      <c r="X3415" s="20"/>
      <c r="Y3415" s="20"/>
      <c r="Z3415" s="20"/>
      <c r="AA3415" s="39"/>
    </row>
    <row r="3416" spans="2:27" ht="15.75" customHeight="1">
      <c r="B3416" s="39"/>
      <c r="C3416" s="20"/>
      <c r="D3416" s="20"/>
      <c r="E3416" s="39"/>
      <c r="F3416" s="20"/>
      <c r="G3416" s="20"/>
      <c r="H3416" s="20"/>
      <c r="I3416" s="39"/>
      <c r="J3416" s="20"/>
      <c r="K3416" s="20"/>
      <c r="L3416" s="20"/>
      <c r="M3416" s="20"/>
      <c r="N3416" s="39"/>
      <c r="O3416" s="20" t="s">
        <v>492</v>
      </c>
      <c r="P3416" s="20" t="s">
        <v>608</v>
      </c>
      <c r="Q3416" s="20" t="s">
        <v>1251</v>
      </c>
      <c r="R3416" s="20" t="s">
        <v>3667</v>
      </c>
      <c r="S3416" s="20">
        <v>40558547</v>
      </c>
      <c r="T3416" s="39"/>
      <c r="U3416" s="20"/>
      <c r="V3416" s="20"/>
      <c r="W3416" s="39"/>
      <c r="X3416" s="20"/>
      <c r="Y3416" s="20"/>
      <c r="Z3416" s="20"/>
      <c r="AA3416" s="39"/>
    </row>
    <row r="3417" spans="2:27" ht="15.75" customHeight="1">
      <c r="B3417" s="39"/>
      <c r="C3417" s="20"/>
      <c r="D3417" s="20"/>
      <c r="E3417" s="39"/>
      <c r="F3417" s="20"/>
      <c r="G3417" s="20"/>
      <c r="H3417" s="20"/>
      <c r="I3417" s="39"/>
      <c r="J3417" s="20"/>
      <c r="K3417" s="20"/>
      <c r="L3417" s="20"/>
      <c r="M3417" s="20"/>
      <c r="N3417" s="39"/>
      <c r="O3417" s="20" t="s">
        <v>492</v>
      </c>
      <c r="P3417" s="20" t="s">
        <v>608</v>
      </c>
      <c r="Q3417" s="20" t="s">
        <v>1251</v>
      </c>
      <c r="R3417" s="20" t="s">
        <v>1251</v>
      </c>
      <c r="S3417" s="20">
        <v>40558559</v>
      </c>
      <c r="T3417" s="39"/>
      <c r="U3417" s="20"/>
      <c r="V3417" s="20"/>
      <c r="W3417" s="39"/>
      <c r="X3417" s="20"/>
      <c r="Y3417" s="20"/>
      <c r="Z3417" s="20"/>
      <c r="AA3417" s="39"/>
    </row>
    <row r="3418" spans="2:27" ht="15.75" customHeight="1">
      <c r="B3418" s="39"/>
      <c r="C3418" s="20"/>
      <c r="D3418" s="20"/>
      <c r="E3418" s="39"/>
      <c r="F3418" s="20"/>
      <c r="G3418" s="20"/>
      <c r="H3418" s="20"/>
      <c r="I3418" s="39"/>
      <c r="J3418" s="20"/>
      <c r="K3418" s="20"/>
      <c r="L3418" s="20"/>
      <c r="M3418" s="20"/>
      <c r="N3418" s="39"/>
      <c r="O3418" s="20" t="s">
        <v>492</v>
      </c>
      <c r="P3418" s="20" t="s">
        <v>608</v>
      </c>
      <c r="Q3418" s="20" t="s">
        <v>1251</v>
      </c>
      <c r="R3418" s="20" t="s">
        <v>3803</v>
      </c>
      <c r="S3418" s="20">
        <v>40558571</v>
      </c>
      <c r="T3418" s="39"/>
      <c r="U3418" s="20"/>
      <c r="V3418" s="20"/>
      <c r="W3418" s="39"/>
      <c r="X3418" s="20"/>
      <c r="Y3418" s="20"/>
      <c r="Z3418" s="20"/>
      <c r="AA3418" s="39"/>
    </row>
    <row r="3419" spans="2:27" ht="15.75" customHeight="1">
      <c r="B3419" s="39"/>
      <c r="C3419" s="20"/>
      <c r="D3419" s="20"/>
      <c r="E3419" s="39"/>
      <c r="F3419" s="20"/>
      <c r="G3419" s="20"/>
      <c r="H3419" s="20"/>
      <c r="I3419" s="39"/>
      <c r="J3419" s="20"/>
      <c r="K3419" s="20"/>
      <c r="L3419" s="20"/>
      <c r="M3419" s="20"/>
      <c r="N3419" s="39"/>
      <c r="O3419" s="20" t="s">
        <v>492</v>
      </c>
      <c r="P3419" s="20" t="s">
        <v>608</v>
      </c>
      <c r="Q3419" s="20" t="s">
        <v>1251</v>
      </c>
      <c r="R3419" s="20" t="s">
        <v>3804</v>
      </c>
      <c r="S3419" s="20">
        <v>40558583</v>
      </c>
      <c r="T3419" s="39"/>
      <c r="U3419" s="20"/>
      <c r="V3419" s="20"/>
      <c r="W3419" s="39"/>
      <c r="X3419" s="20"/>
      <c r="Y3419" s="20"/>
      <c r="Z3419" s="20"/>
      <c r="AA3419" s="39"/>
    </row>
    <row r="3420" spans="2:27" ht="15.75" customHeight="1">
      <c r="B3420" s="39"/>
      <c r="C3420" s="20"/>
      <c r="D3420" s="20"/>
      <c r="E3420" s="39"/>
      <c r="F3420" s="20"/>
      <c r="G3420" s="20"/>
      <c r="H3420" s="20"/>
      <c r="I3420" s="39"/>
      <c r="J3420" s="20"/>
      <c r="K3420" s="20"/>
      <c r="L3420" s="20"/>
      <c r="M3420" s="20"/>
      <c r="N3420" s="39"/>
      <c r="O3420" s="20" t="s">
        <v>492</v>
      </c>
      <c r="P3420" s="20" t="s">
        <v>608</v>
      </c>
      <c r="Q3420" s="20" t="s">
        <v>983</v>
      </c>
      <c r="R3420" s="20" t="s">
        <v>3805</v>
      </c>
      <c r="S3420" s="20">
        <v>40559510</v>
      </c>
      <c r="T3420" s="39"/>
      <c r="U3420" s="20"/>
      <c r="V3420" s="20"/>
      <c r="W3420" s="39"/>
      <c r="X3420" s="20"/>
      <c r="Y3420" s="20"/>
      <c r="Z3420" s="20"/>
      <c r="AA3420" s="39"/>
    </row>
    <row r="3421" spans="2:27" ht="15.75" customHeight="1">
      <c r="B3421" s="39"/>
      <c r="C3421" s="20"/>
      <c r="D3421" s="20"/>
      <c r="E3421" s="39"/>
      <c r="F3421" s="20"/>
      <c r="G3421" s="20"/>
      <c r="H3421" s="20"/>
      <c r="I3421" s="39"/>
      <c r="J3421" s="20"/>
      <c r="K3421" s="20"/>
      <c r="L3421" s="20"/>
      <c r="M3421" s="20"/>
      <c r="N3421" s="39"/>
      <c r="O3421" s="20" t="s">
        <v>492</v>
      </c>
      <c r="P3421" s="20" t="s">
        <v>608</v>
      </c>
      <c r="Q3421" s="20" t="s">
        <v>983</v>
      </c>
      <c r="R3421" s="20" t="s">
        <v>3806</v>
      </c>
      <c r="S3421" s="20">
        <v>40559521</v>
      </c>
      <c r="T3421" s="39"/>
      <c r="U3421" s="20"/>
      <c r="V3421" s="20"/>
      <c r="W3421" s="39"/>
      <c r="X3421" s="20"/>
      <c r="Y3421" s="20"/>
      <c r="Z3421" s="20"/>
      <c r="AA3421" s="39"/>
    </row>
    <row r="3422" spans="2:27" ht="15.75" customHeight="1">
      <c r="B3422" s="39"/>
      <c r="C3422" s="20"/>
      <c r="D3422" s="20"/>
      <c r="E3422" s="39"/>
      <c r="F3422" s="20"/>
      <c r="G3422" s="20"/>
      <c r="H3422" s="20"/>
      <c r="I3422" s="39"/>
      <c r="J3422" s="20"/>
      <c r="K3422" s="20"/>
      <c r="L3422" s="20"/>
      <c r="M3422" s="20"/>
      <c r="N3422" s="39"/>
      <c r="O3422" s="20" t="s">
        <v>492</v>
      </c>
      <c r="P3422" s="20" t="s">
        <v>608</v>
      </c>
      <c r="Q3422" s="20" t="s">
        <v>983</v>
      </c>
      <c r="R3422" s="20" t="s">
        <v>3807</v>
      </c>
      <c r="S3422" s="20">
        <v>40559531</v>
      </c>
      <c r="T3422" s="39"/>
      <c r="U3422" s="20"/>
      <c r="V3422" s="20"/>
      <c r="W3422" s="39"/>
      <c r="X3422" s="20"/>
      <c r="Y3422" s="20"/>
      <c r="Z3422" s="20"/>
      <c r="AA3422" s="39"/>
    </row>
    <row r="3423" spans="2:27" ht="15.75" customHeight="1">
      <c r="B3423" s="39"/>
      <c r="C3423" s="20"/>
      <c r="D3423" s="20"/>
      <c r="E3423" s="39"/>
      <c r="F3423" s="20"/>
      <c r="G3423" s="20"/>
      <c r="H3423" s="20"/>
      <c r="I3423" s="39"/>
      <c r="J3423" s="20"/>
      <c r="K3423" s="20"/>
      <c r="L3423" s="20"/>
      <c r="M3423" s="20"/>
      <c r="N3423" s="39"/>
      <c r="O3423" s="20" t="s">
        <v>492</v>
      </c>
      <c r="P3423" s="20" t="s">
        <v>608</v>
      </c>
      <c r="Q3423" s="20" t="s">
        <v>983</v>
      </c>
      <c r="R3423" s="20" t="s">
        <v>3808</v>
      </c>
      <c r="S3423" s="20">
        <v>40559542</v>
      </c>
      <c r="T3423" s="39"/>
      <c r="U3423" s="20"/>
      <c r="V3423" s="20"/>
      <c r="W3423" s="39"/>
      <c r="X3423" s="20"/>
      <c r="Y3423" s="20"/>
      <c r="Z3423" s="20"/>
      <c r="AA3423" s="39"/>
    </row>
    <row r="3424" spans="2:27" ht="15.75" customHeight="1">
      <c r="B3424" s="39"/>
      <c r="C3424" s="20"/>
      <c r="D3424" s="20"/>
      <c r="E3424" s="39"/>
      <c r="F3424" s="20"/>
      <c r="G3424" s="20"/>
      <c r="H3424" s="20"/>
      <c r="I3424" s="39"/>
      <c r="J3424" s="20"/>
      <c r="K3424" s="20"/>
      <c r="L3424" s="20"/>
      <c r="M3424" s="20"/>
      <c r="N3424" s="39"/>
      <c r="O3424" s="20" t="s">
        <v>492</v>
      </c>
      <c r="P3424" s="20" t="s">
        <v>608</v>
      </c>
      <c r="Q3424" s="20" t="s">
        <v>983</v>
      </c>
      <c r="R3424" s="20" t="s">
        <v>3809</v>
      </c>
      <c r="S3424" s="20">
        <v>40559552</v>
      </c>
      <c r="T3424" s="39"/>
      <c r="U3424" s="20"/>
      <c r="V3424" s="20"/>
      <c r="W3424" s="39"/>
      <c r="X3424" s="20"/>
      <c r="Y3424" s="20"/>
      <c r="Z3424" s="20"/>
      <c r="AA3424" s="39"/>
    </row>
    <row r="3425" spans="2:27" ht="15.75" customHeight="1">
      <c r="B3425" s="39"/>
      <c r="C3425" s="20"/>
      <c r="D3425" s="20"/>
      <c r="E3425" s="39"/>
      <c r="F3425" s="20"/>
      <c r="G3425" s="20"/>
      <c r="H3425" s="20"/>
      <c r="I3425" s="39"/>
      <c r="J3425" s="20"/>
      <c r="K3425" s="20"/>
      <c r="L3425" s="20"/>
      <c r="M3425" s="20"/>
      <c r="N3425" s="39"/>
      <c r="O3425" s="20" t="s">
        <v>492</v>
      </c>
      <c r="P3425" s="20" t="s">
        <v>608</v>
      </c>
      <c r="Q3425" s="20" t="s">
        <v>983</v>
      </c>
      <c r="R3425" s="20" t="s">
        <v>3644</v>
      </c>
      <c r="S3425" s="20">
        <v>40559563</v>
      </c>
      <c r="T3425" s="39"/>
      <c r="U3425" s="20"/>
      <c r="V3425" s="20"/>
      <c r="W3425" s="39"/>
      <c r="X3425" s="20"/>
      <c r="Y3425" s="20"/>
      <c r="Z3425" s="20"/>
      <c r="AA3425" s="39"/>
    </row>
    <row r="3426" spans="2:27" ht="15.75" customHeight="1">
      <c r="B3426" s="39"/>
      <c r="C3426" s="20"/>
      <c r="D3426" s="20"/>
      <c r="E3426" s="39"/>
      <c r="F3426" s="20"/>
      <c r="G3426" s="20"/>
      <c r="H3426" s="20"/>
      <c r="I3426" s="39"/>
      <c r="J3426" s="20"/>
      <c r="K3426" s="20"/>
      <c r="L3426" s="20"/>
      <c r="M3426" s="20"/>
      <c r="N3426" s="39"/>
      <c r="O3426" s="20" t="s">
        <v>492</v>
      </c>
      <c r="P3426" s="20" t="s">
        <v>608</v>
      </c>
      <c r="Q3426" s="20" t="s">
        <v>983</v>
      </c>
      <c r="R3426" s="20" t="s">
        <v>3810</v>
      </c>
      <c r="S3426" s="20">
        <v>40559573</v>
      </c>
      <c r="T3426" s="39"/>
      <c r="U3426" s="20"/>
      <c r="V3426" s="20"/>
      <c r="W3426" s="39"/>
      <c r="X3426" s="20"/>
      <c r="Y3426" s="20"/>
      <c r="Z3426" s="20"/>
      <c r="AA3426" s="39"/>
    </row>
    <row r="3427" spans="2:27" ht="15.75" customHeight="1">
      <c r="B3427" s="39"/>
      <c r="C3427" s="20"/>
      <c r="D3427" s="20"/>
      <c r="E3427" s="39"/>
      <c r="F3427" s="20"/>
      <c r="G3427" s="20"/>
      <c r="H3427" s="20"/>
      <c r="I3427" s="39"/>
      <c r="J3427" s="20"/>
      <c r="K3427" s="20"/>
      <c r="L3427" s="20"/>
      <c r="M3427" s="20"/>
      <c r="N3427" s="39"/>
      <c r="O3427" s="20" t="s">
        <v>492</v>
      </c>
      <c r="P3427" s="20" t="s">
        <v>608</v>
      </c>
      <c r="Q3427" s="20" t="s">
        <v>983</v>
      </c>
      <c r="R3427" s="20" t="s">
        <v>983</v>
      </c>
      <c r="S3427" s="20">
        <v>40559584</v>
      </c>
      <c r="T3427" s="39"/>
      <c r="U3427" s="20"/>
      <c r="V3427" s="20"/>
      <c r="W3427" s="39"/>
      <c r="X3427" s="20"/>
      <c r="Y3427" s="20"/>
      <c r="Z3427" s="20"/>
      <c r="AA3427" s="39"/>
    </row>
    <row r="3428" spans="2:27" ht="15.75" customHeight="1">
      <c r="B3428" s="39"/>
      <c r="C3428" s="20"/>
      <c r="D3428" s="20"/>
      <c r="E3428" s="39"/>
      <c r="F3428" s="20"/>
      <c r="G3428" s="20"/>
      <c r="H3428" s="20"/>
      <c r="I3428" s="39"/>
      <c r="J3428" s="20"/>
      <c r="K3428" s="20"/>
      <c r="L3428" s="20"/>
      <c r="M3428" s="20"/>
      <c r="N3428" s="39"/>
      <c r="O3428" s="20" t="s">
        <v>492</v>
      </c>
      <c r="P3428" s="20" t="s">
        <v>610</v>
      </c>
      <c r="Q3428" s="20" t="s">
        <v>1254</v>
      </c>
      <c r="R3428" s="20" t="s">
        <v>3811</v>
      </c>
      <c r="S3428" s="20">
        <v>40574710</v>
      </c>
      <c r="T3428" s="39"/>
      <c r="U3428" s="20"/>
      <c r="V3428" s="20"/>
      <c r="W3428" s="39"/>
      <c r="X3428" s="20"/>
      <c r="Y3428" s="20"/>
      <c r="Z3428" s="20"/>
      <c r="AA3428" s="39"/>
    </row>
    <row r="3429" spans="2:27" ht="15.75" customHeight="1">
      <c r="B3429" s="39"/>
      <c r="C3429" s="20"/>
      <c r="D3429" s="20"/>
      <c r="E3429" s="39"/>
      <c r="F3429" s="20"/>
      <c r="G3429" s="20"/>
      <c r="H3429" s="20"/>
      <c r="I3429" s="39"/>
      <c r="J3429" s="20"/>
      <c r="K3429" s="20"/>
      <c r="L3429" s="20"/>
      <c r="M3429" s="20"/>
      <c r="N3429" s="39"/>
      <c r="O3429" s="20" t="s">
        <v>492</v>
      </c>
      <c r="P3429" s="20" t="s">
        <v>610</v>
      </c>
      <c r="Q3429" s="20" t="s">
        <v>1254</v>
      </c>
      <c r="R3429" s="20" t="s">
        <v>3812</v>
      </c>
      <c r="S3429" s="20">
        <v>40574721</v>
      </c>
      <c r="T3429" s="39"/>
      <c r="U3429" s="20"/>
      <c r="V3429" s="20"/>
      <c r="W3429" s="39"/>
      <c r="X3429" s="20"/>
      <c r="Y3429" s="20"/>
      <c r="Z3429" s="20"/>
      <c r="AA3429" s="39"/>
    </row>
    <row r="3430" spans="2:27" ht="15.75" customHeight="1">
      <c r="B3430" s="39"/>
      <c r="C3430" s="20"/>
      <c r="D3430" s="20"/>
      <c r="E3430" s="39"/>
      <c r="F3430" s="20"/>
      <c r="G3430" s="20"/>
      <c r="H3430" s="20"/>
      <c r="I3430" s="39"/>
      <c r="J3430" s="20"/>
      <c r="K3430" s="20"/>
      <c r="L3430" s="20"/>
      <c r="M3430" s="20"/>
      <c r="N3430" s="39"/>
      <c r="O3430" s="20" t="s">
        <v>492</v>
      </c>
      <c r="P3430" s="20" t="s">
        <v>610</v>
      </c>
      <c r="Q3430" s="20" t="s">
        <v>1254</v>
      </c>
      <c r="R3430" s="20" t="s">
        <v>3813</v>
      </c>
      <c r="S3430" s="20">
        <v>40574799</v>
      </c>
      <c r="T3430" s="39"/>
      <c r="U3430" s="20"/>
      <c r="V3430" s="20"/>
      <c r="W3430" s="39"/>
      <c r="X3430" s="20"/>
      <c r="Y3430" s="20"/>
      <c r="Z3430" s="20"/>
      <c r="AA3430" s="39"/>
    </row>
    <row r="3431" spans="2:27" ht="15.75" customHeight="1">
      <c r="B3431" s="39"/>
      <c r="C3431" s="20"/>
      <c r="D3431" s="20"/>
      <c r="E3431" s="39"/>
      <c r="F3431" s="20"/>
      <c r="G3431" s="20"/>
      <c r="H3431" s="20"/>
      <c r="I3431" s="39"/>
      <c r="J3431" s="20"/>
      <c r="K3431" s="20"/>
      <c r="L3431" s="20"/>
      <c r="M3431" s="20"/>
      <c r="N3431" s="39"/>
      <c r="O3431" s="20" t="s">
        <v>492</v>
      </c>
      <c r="P3431" s="20" t="s">
        <v>610</v>
      </c>
      <c r="Q3431" s="20" t="s">
        <v>1254</v>
      </c>
      <c r="R3431" s="20" t="s">
        <v>3814</v>
      </c>
      <c r="S3431" s="20">
        <v>40574742</v>
      </c>
      <c r="T3431" s="39"/>
      <c r="U3431" s="20"/>
      <c r="V3431" s="20"/>
      <c r="W3431" s="39"/>
      <c r="X3431" s="20"/>
      <c r="Y3431" s="20"/>
      <c r="Z3431" s="20"/>
      <c r="AA3431" s="39"/>
    </row>
    <row r="3432" spans="2:27" ht="15.75" customHeight="1">
      <c r="B3432" s="39"/>
      <c r="C3432" s="20"/>
      <c r="D3432" s="20"/>
      <c r="E3432" s="39"/>
      <c r="F3432" s="20"/>
      <c r="G3432" s="20"/>
      <c r="H3432" s="20"/>
      <c r="I3432" s="39"/>
      <c r="J3432" s="20"/>
      <c r="K3432" s="20"/>
      <c r="L3432" s="20"/>
      <c r="M3432" s="20"/>
      <c r="N3432" s="39"/>
      <c r="O3432" s="20" t="s">
        <v>492</v>
      </c>
      <c r="P3432" s="20" t="s">
        <v>610</v>
      </c>
      <c r="Q3432" s="20" t="s">
        <v>1254</v>
      </c>
      <c r="R3432" s="20" t="s">
        <v>1387</v>
      </c>
      <c r="S3432" s="20">
        <v>40574752</v>
      </c>
      <c r="T3432" s="39"/>
      <c r="U3432" s="20"/>
      <c r="V3432" s="20"/>
      <c r="W3432" s="39"/>
      <c r="X3432" s="20"/>
      <c r="Y3432" s="20"/>
      <c r="Z3432" s="20"/>
      <c r="AA3432" s="39"/>
    </row>
    <row r="3433" spans="2:27" ht="15.75" customHeight="1">
      <c r="B3433" s="39"/>
      <c r="C3433" s="20"/>
      <c r="D3433" s="20"/>
      <c r="E3433" s="39"/>
      <c r="F3433" s="20"/>
      <c r="G3433" s="20"/>
      <c r="H3433" s="20"/>
      <c r="I3433" s="39"/>
      <c r="J3433" s="20"/>
      <c r="K3433" s="20"/>
      <c r="L3433" s="20"/>
      <c r="M3433" s="20"/>
      <c r="N3433" s="39"/>
      <c r="O3433" s="20" t="s">
        <v>492</v>
      </c>
      <c r="P3433" s="20" t="s">
        <v>610</v>
      </c>
      <c r="Q3433" s="20" t="s">
        <v>1254</v>
      </c>
      <c r="R3433" s="20" t="s">
        <v>3815</v>
      </c>
      <c r="S3433" s="20">
        <v>40574763</v>
      </c>
      <c r="T3433" s="39"/>
      <c r="U3433" s="20"/>
      <c r="V3433" s="20"/>
      <c r="W3433" s="39"/>
      <c r="X3433" s="20"/>
      <c r="Y3433" s="20"/>
      <c r="Z3433" s="20"/>
      <c r="AA3433" s="39"/>
    </row>
    <row r="3434" spans="2:27" ht="15.75" customHeight="1">
      <c r="B3434" s="39"/>
      <c r="C3434" s="20"/>
      <c r="D3434" s="20"/>
      <c r="E3434" s="39"/>
      <c r="F3434" s="20"/>
      <c r="G3434" s="20"/>
      <c r="H3434" s="20"/>
      <c r="I3434" s="39"/>
      <c r="J3434" s="20"/>
      <c r="K3434" s="20"/>
      <c r="L3434" s="20"/>
      <c r="M3434" s="20"/>
      <c r="N3434" s="39"/>
      <c r="O3434" s="20" t="s">
        <v>492</v>
      </c>
      <c r="P3434" s="20" t="s">
        <v>610</v>
      </c>
      <c r="Q3434" s="20" t="s">
        <v>1254</v>
      </c>
      <c r="R3434" s="20" t="s">
        <v>838</v>
      </c>
      <c r="S3434" s="20">
        <v>40574769</v>
      </c>
      <c r="T3434" s="39"/>
      <c r="U3434" s="20"/>
      <c r="V3434" s="20"/>
      <c r="W3434" s="39"/>
      <c r="X3434" s="20"/>
      <c r="Y3434" s="20"/>
      <c r="Z3434" s="20"/>
      <c r="AA3434" s="39"/>
    </row>
    <row r="3435" spans="2:27" ht="15.75" customHeight="1">
      <c r="B3435" s="39"/>
      <c r="C3435" s="20"/>
      <c r="D3435" s="20"/>
      <c r="E3435" s="39"/>
      <c r="F3435" s="20"/>
      <c r="G3435" s="20"/>
      <c r="H3435" s="20"/>
      <c r="I3435" s="39"/>
      <c r="J3435" s="20"/>
      <c r="K3435" s="20"/>
      <c r="L3435" s="20"/>
      <c r="M3435" s="20"/>
      <c r="N3435" s="39"/>
      <c r="O3435" s="20" t="s">
        <v>492</v>
      </c>
      <c r="P3435" s="20" t="s">
        <v>610</v>
      </c>
      <c r="Q3435" s="20" t="s">
        <v>1254</v>
      </c>
      <c r="R3435" s="20" t="s">
        <v>3816</v>
      </c>
      <c r="S3435" s="20">
        <v>40574773</v>
      </c>
      <c r="T3435" s="39"/>
      <c r="U3435" s="20"/>
      <c r="V3435" s="20"/>
      <c r="W3435" s="39"/>
      <c r="X3435" s="20"/>
      <c r="Y3435" s="20"/>
      <c r="Z3435" s="20"/>
      <c r="AA3435" s="39"/>
    </row>
    <row r="3436" spans="2:27" ht="15.75" customHeight="1">
      <c r="B3436" s="39"/>
      <c r="C3436" s="20"/>
      <c r="D3436" s="20"/>
      <c r="E3436" s="39"/>
      <c r="F3436" s="20"/>
      <c r="G3436" s="20"/>
      <c r="H3436" s="20"/>
      <c r="I3436" s="39"/>
      <c r="J3436" s="20"/>
      <c r="K3436" s="20"/>
      <c r="L3436" s="20"/>
      <c r="M3436" s="20"/>
      <c r="N3436" s="39"/>
      <c r="O3436" s="20" t="s">
        <v>492</v>
      </c>
      <c r="P3436" s="20" t="s">
        <v>610</v>
      </c>
      <c r="Q3436" s="20" t="s">
        <v>1254</v>
      </c>
      <c r="R3436" s="20" t="s">
        <v>3817</v>
      </c>
      <c r="S3436" s="20">
        <v>40574784</v>
      </c>
      <c r="T3436" s="39"/>
      <c r="U3436" s="20"/>
      <c r="V3436" s="20"/>
      <c r="W3436" s="39"/>
      <c r="X3436" s="20"/>
      <c r="Y3436" s="20"/>
      <c r="Z3436" s="20"/>
      <c r="AA3436" s="39"/>
    </row>
    <row r="3437" spans="2:27" ht="15.75" customHeight="1">
      <c r="B3437" s="39"/>
      <c r="C3437" s="20"/>
      <c r="D3437" s="20"/>
      <c r="E3437" s="39"/>
      <c r="F3437" s="20"/>
      <c r="G3437" s="20"/>
      <c r="H3437" s="20"/>
      <c r="I3437" s="39"/>
      <c r="J3437" s="20"/>
      <c r="K3437" s="20"/>
      <c r="L3437" s="20"/>
      <c r="M3437" s="20"/>
      <c r="N3437" s="39"/>
      <c r="O3437" s="20" t="s">
        <v>492</v>
      </c>
      <c r="P3437" s="20" t="s">
        <v>610</v>
      </c>
      <c r="Q3437" s="20" t="s">
        <v>1254</v>
      </c>
      <c r="R3437" s="20" t="s">
        <v>3818</v>
      </c>
      <c r="S3437" s="20">
        <v>40574794</v>
      </c>
      <c r="T3437" s="39"/>
      <c r="U3437" s="20"/>
      <c r="V3437" s="20"/>
      <c r="W3437" s="39"/>
      <c r="X3437" s="20"/>
      <c r="Y3437" s="20"/>
      <c r="Z3437" s="20"/>
      <c r="AA3437" s="39"/>
    </row>
    <row r="3438" spans="2:27" ht="15.75" customHeight="1">
      <c r="B3438" s="39"/>
      <c r="C3438" s="20"/>
      <c r="D3438" s="20"/>
      <c r="E3438" s="39"/>
      <c r="F3438" s="20"/>
      <c r="G3438" s="20"/>
      <c r="H3438" s="20"/>
      <c r="I3438" s="39"/>
      <c r="J3438" s="20"/>
      <c r="K3438" s="20"/>
      <c r="L3438" s="20"/>
      <c r="M3438" s="20"/>
      <c r="N3438" s="39"/>
      <c r="O3438" s="20" t="s">
        <v>492</v>
      </c>
      <c r="P3438" s="20" t="s">
        <v>610</v>
      </c>
      <c r="Q3438" s="20" t="s">
        <v>1256</v>
      </c>
      <c r="R3438" s="20" t="s">
        <v>3819</v>
      </c>
      <c r="S3438" s="20">
        <v>40578714</v>
      </c>
      <c r="T3438" s="39"/>
      <c r="U3438" s="20"/>
      <c r="V3438" s="20"/>
      <c r="W3438" s="39"/>
      <c r="X3438" s="20"/>
      <c r="Y3438" s="20"/>
      <c r="Z3438" s="20"/>
      <c r="AA3438" s="39"/>
    </row>
    <row r="3439" spans="2:27" ht="15.75" customHeight="1">
      <c r="B3439" s="39"/>
      <c r="C3439" s="20"/>
      <c r="D3439" s="20"/>
      <c r="E3439" s="39"/>
      <c r="F3439" s="20"/>
      <c r="G3439" s="20"/>
      <c r="H3439" s="20"/>
      <c r="I3439" s="39"/>
      <c r="J3439" s="20"/>
      <c r="K3439" s="20"/>
      <c r="L3439" s="20"/>
      <c r="M3439" s="20"/>
      <c r="N3439" s="39"/>
      <c r="O3439" s="20" t="s">
        <v>492</v>
      </c>
      <c r="P3439" s="20" t="s">
        <v>610</v>
      </c>
      <c r="Q3439" s="20" t="s">
        <v>1256</v>
      </c>
      <c r="R3439" s="20" t="s">
        <v>3820</v>
      </c>
      <c r="S3439" s="20">
        <v>40578719</v>
      </c>
      <c r="T3439" s="39"/>
      <c r="U3439" s="20"/>
      <c r="V3439" s="20"/>
      <c r="W3439" s="39"/>
      <c r="X3439" s="20"/>
      <c r="Y3439" s="20"/>
      <c r="Z3439" s="20"/>
      <c r="AA3439" s="39"/>
    </row>
    <row r="3440" spans="2:27" ht="15.75" customHeight="1">
      <c r="B3440" s="39"/>
      <c r="C3440" s="20"/>
      <c r="D3440" s="20"/>
      <c r="E3440" s="39"/>
      <c r="F3440" s="20"/>
      <c r="G3440" s="20"/>
      <c r="H3440" s="20"/>
      <c r="I3440" s="39"/>
      <c r="J3440" s="20"/>
      <c r="K3440" s="20"/>
      <c r="L3440" s="20"/>
      <c r="M3440" s="20"/>
      <c r="N3440" s="39"/>
      <c r="O3440" s="20" t="s">
        <v>492</v>
      </c>
      <c r="P3440" s="20" t="s">
        <v>610</v>
      </c>
      <c r="Q3440" s="20" t="s">
        <v>1256</v>
      </c>
      <c r="R3440" s="20" t="s">
        <v>3821</v>
      </c>
      <c r="S3440" s="20">
        <v>40578738</v>
      </c>
      <c r="T3440" s="39"/>
      <c r="U3440" s="20"/>
      <c r="V3440" s="20"/>
      <c r="W3440" s="39"/>
      <c r="X3440" s="20"/>
      <c r="Y3440" s="20"/>
      <c r="Z3440" s="20"/>
      <c r="AA3440" s="39"/>
    </row>
    <row r="3441" spans="2:27" ht="15.75" customHeight="1">
      <c r="B3441" s="39"/>
      <c r="C3441" s="20"/>
      <c r="D3441" s="20"/>
      <c r="E3441" s="39"/>
      <c r="F3441" s="20"/>
      <c r="G3441" s="20"/>
      <c r="H3441" s="20"/>
      <c r="I3441" s="39"/>
      <c r="J3441" s="20"/>
      <c r="K3441" s="20"/>
      <c r="L3441" s="20"/>
      <c r="M3441" s="20"/>
      <c r="N3441" s="39"/>
      <c r="O3441" s="20" t="s">
        <v>492</v>
      </c>
      <c r="P3441" s="20" t="s">
        <v>610</v>
      </c>
      <c r="Q3441" s="20" t="s">
        <v>1256</v>
      </c>
      <c r="R3441" s="20" t="s">
        <v>2167</v>
      </c>
      <c r="S3441" s="20">
        <v>40578757</v>
      </c>
      <c r="T3441" s="39"/>
      <c r="U3441" s="20"/>
      <c r="V3441" s="20"/>
      <c r="W3441" s="39"/>
      <c r="X3441" s="20"/>
      <c r="Y3441" s="20"/>
      <c r="Z3441" s="20"/>
      <c r="AA3441" s="39"/>
    </row>
    <row r="3442" spans="2:27" ht="15.75" customHeight="1">
      <c r="B3442" s="39"/>
      <c r="C3442" s="20"/>
      <c r="D3442" s="20"/>
      <c r="E3442" s="39"/>
      <c r="F3442" s="20"/>
      <c r="G3442" s="20"/>
      <c r="H3442" s="20"/>
      <c r="I3442" s="39"/>
      <c r="J3442" s="20"/>
      <c r="K3442" s="20"/>
      <c r="L3442" s="20"/>
      <c r="M3442" s="20"/>
      <c r="N3442" s="39"/>
      <c r="O3442" s="20" t="s">
        <v>492</v>
      </c>
      <c r="P3442" s="20" t="s">
        <v>610</v>
      </c>
      <c r="Q3442" s="20" t="s">
        <v>1256</v>
      </c>
      <c r="R3442" s="20" t="s">
        <v>3822</v>
      </c>
      <c r="S3442" s="20">
        <v>40578799</v>
      </c>
      <c r="T3442" s="39"/>
      <c r="U3442" s="20"/>
      <c r="V3442" s="20"/>
      <c r="W3442" s="39"/>
      <c r="X3442" s="20"/>
      <c r="Y3442" s="20"/>
      <c r="Z3442" s="20"/>
      <c r="AA3442" s="39"/>
    </row>
    <row r="3443" spans="2:27" ht="15.75" customHeight="1">
      <c r="B3443" s="39"/>
      <c r="C3443" s="20"/>
      <c r="D3443" s="20"/>
      <c r="E3443" s="39"/>
      <c r="F3443" s="20"/>
      <c r="G3443" s="20"/>
      <c r="H3443" s="20"/>
      <c r="I3443" s="39"/>
      <c r="J3443" s="20"/>
      <c r="K3443" s="20"/>
      <c r="L3443" s="20"/>
      <c r="M3443" s="20"/>
      <c r="N3443" s="39"/>
      <c r="O3443" s="20" t="s">
        <v>492</v>
      </c>
      <c r="P3443" s="20" t="s">
        <v>610</v>
      </c>
      <c r="Q3443" s="20" t="s">
        <v>1256</v>
      </c>
      <c r="R3443" s="20" t="s">
        <v>502</v>
      </c>
      <c r="S3443" s="20">
        <v>40578795</v>
      </c>
      <c r="T3443" s="39"/>
      <c r="U3443" s="20"/>
      <c r="V3443" s="20"/>
      <c r="W3443" s="39"/>
      <c r="X3443" s="20"/>
      <c r="Y3443" s="20"/>
      <c r="Z3443" s="20"/>
      <c r="AA3443" s="39"/>
    </row>
    <row r="3444" spans="2:27" ht="15.75" customHeight="1">
      <c r="B3444" s="39"/>
      <c r="C3444" s="20"/>
      <c r="D3444" s="20"/>
      <c r="E3444" s="39"/>
      <c r="F3444" s="20"/>
      <c r="G3444" s="20"/>
      <c r="H3444" s="20"/>
      <c r="I3444" s="39"/>
      <c r="J3444" s="20"/>
      <c r="K3444" s="20"/>
      <c r="L3444" s="20"/>
      <c r="M3444" s="20"/>
      <c r="N3444" s="39"/>
      <c r="O3444" s="20" t="s">
        <v>492</v>
      </c>
      <c r="P3444" s="20" t="s">
        <v>610</v>
      </c>
      <c r="Q3444" s="20" t="s">
        <v>976</v>
      </c>
      <c r="R3444" s="20" t="s">
        <v>1806</v>
      </c>
      <c r="S3444" s="20">
        <v>40576028</v>
      </c>
      <c r="T3444" s="39"/>
      <c r="U3444" s="20"/>
      <c r="V3444" s="20"/>
      <c r="W3444" s="39"/>
      <c r="X3444" s="20"/>
      <c r="Y3444" s="20"/>
      <c r="Z3444" s="20"/>
      <c r="AA3444" s="39"/>
    </row>
    <row r="3445" spans="2:27" ht="15.75" customHeight="1">
      <c r="B3445" s="39"/>
      <c r="C3445" s="20"/>
      <c r="D3445" s="20"/>
      <c r="E3445" s="39"/>
      <c r="F3445" s="20"/>
      <c r="G3445" s="20"/>
      <c r="H3445" s="20"/>
      <c r="I3445" s="39"/>
      <c r="J3445" s="20"/>
      <c r="K3445" s="20"/>
      <c r="L3445" s="20"/>
      <c r="M3445" s="20"/>
      <c r="N3445" s="39"/>
      <c r="O3445" s="20" t="s">
        <v>492</v>
      </c>
      <c r="P3445" s="20" t="s">
        <v>610</v>
      </c>
      <c r="Q3445" s="20" t="s">
        <v>976</v>
      </c>
      <c r="R3445" s="20" t="s">
        <v>3806</v>
      </c>
      <c r="S3445" s="20">
        <v>40576047</v>
      </c>
      <c r="T3445" s="39"/>
      <c r="U3445" s="20"/>
      <c r="V3445" s="20"/>
      <c r="W3445" s="39"/>
      <c r="X3445" s="20"/>
      <c r="Y3445" s="20"/>
      <c r="Z3445" s="20"/>
      <c r="AA3445" s="39"/>
    </row>
    <row r="3446" spans="2:27" ht="15.75" customHeight="1">
      <c r="B3446" s="39"/>
      <c r="C3446" s="20"/>
      <c r="D3446" s="20"/>
      <c r="E3446" s="39"/>
      <c r="F3446" s="20"/>
      <c r="G3446" s="20"/>
      <c r="H3446" s="20"/>
      <c r="I3446" s="39"/>
      <c r="J3446" s="20"/>
      <c r="K3446" s="20"/>
      <c r="L3446" s="20"/>
      <c r="M3446" s="20"/>
      <c r="N3446" s="39"/>
      <c r="O3446" s="20" t="s">
        <v>492</v>
      </c>
      <c r="P3446" s="20" t="s">
        <v>610</v>
      </c>
      <c r="Q3446" s="20" t="s">
        <v>976</v>
      </c>
      <c r="R3446" s="20" t="s">
        <v>3823</v>
      </c>
      <c r="S3446" s="20">
        <v>40576076</v>
      </c>
      <c r="T3446" s="39"/>
      <c r="U3446" s="20"/>
      <c r="V3446" s="20"/>
      <c r="W3446" s="39"/>
      <c r="X3446" s="20"/>
      <c r="Y3446" s="20"/>
      <c r="Z3446" s="20"/>
      <c r="AA3446" s="39"/>
    </row>
    <row r="3447" spans="2:27" ht="15.75" customHeight="1">
      <c r="B3447" s="39"/>
      <c r="C3447" s="20"/>
      <c r="D3447" s="20"/>
      <c r="E3447" s="39"/>
      <c r="F3447" s="20"/>
      <c r="G3447" s="20"/>
      <c r="H3447" s="20"/>
      <c r="I3447" s="39"/>
      <c r="J3447" s="20"/>
      <c r="K3447" s="20"/>
      <c r="L3447" s="20"/>
      <c r="M3447" s="20"/>
      <c r="N3447" s="39"/>
      <c r="O3447" s="20" t="s">
        <v>492</v>
      </c>
      <c r="P3447" s="20" t="s">
        <v>610</v>
      </c>
      <c r="Q3447" s="20" t="s">
        <v>976</v>
      </c>
      <c r="R3447" s="20" t="s">
        <v>3824</v>
      </c>
      <c r="S3447" s="20">
        <v>40576085</v>
      </c>
      <c r="T3447" s="39"/>
      <c r="U3447" s="20"/>
      <c r="V3447" s="20"/>
      <c r="W3447" s="39"/>
      <c r="X3447" s="20"/>
      <c r="Y3447" s="20"/>
      <c r="Z3447" s="20"/>
      <c r="AA3447" s="39"/>
    </row>
    <row r="3448" spans="2:27" ht="15.75" customHeight="1">
      <c r="B3448" s="39"/>
      <c r="C3448" s="20"/>
      <c r="D3448" s="20"/>
      <c r="E3448" s="39"/>
      <c r="F3448" s="20"/>
      <c r="G3448" s="20"/>
      <c r="H3448" s="20"/>
      <c r="I3448" s="39"/>
      <c r="J3448" s="20"/>
      <c r="K3448" s="20"/>
      <c r="L3448" s="20"/>
      <c r="M3448" s="20"/>
      <c r="N3448" s="39"/>
      <c r="O3448" s="20" t="s">
        <v>492</v>
      </c>
      <c r="P3448" s="20" t="s">
        <v>613</v>
      </c>
      <c r="Q3448" s="20" t="s">
        <v>1258</v>
      </c>
      <c r="R3448" s="20" t="s">
        <v>3825</v>
      </c>
      <c r="S3448" s="20">
        <v>40652813</v>
      </c>
      <c r="T3448" s="39"/>
      <c r="U3448" s="20"/>
      <c r="V3448" s="20"/>
      <c r="W3448" s="39"/>
      <c r="X3448" s="20"/>
      <c r="Y3448" s="20"/>
      <c r="Z3448" s="20"/>
      <c r="AA3448" s="39"/>
    </row>
    <row r="3449" spans="2:27" ht="15.75" customHeight="1">
      <c r="B3449" s="39"/>
      <c r="C3449" s="20"/>
      <c r="D3449" s="20"/>
      <c r="E3449" s="39"/>
      <c r="F3449" s="20"/>
      <c r="G3449" s="20"/>
      <c r="H3449" s="20"/>
      <c r="I3449" s="39"/>
      <c r="J3449" s="20"/>
      <c r="K3449" s="20"/>
      <c r="L3449" s="20"/>
      <c r="M3449" s="20"/>
      <c r="N3449" s="39"/>
      <c r="O3449" s="20" t="s">
        <v>492</v>
      </c>
      <c r="P3449" s="20" t="s">
        <v>613</v>
      </c>
      <c r="Q3449" s="20" t="s">
        <v>1258</v>
      </c>
      <c r="R3449" s="20" t="s">
        <v>3826</v>
      </c>
      <c r="S3449" s="20">
        <v>40652815</v>
      </c>
      <c r="T3449" s="39"/>
      <c r="U3449" s="20"/>
      <c r="V3449" s="20"/>
      <c r="W3449" s="39"/>
      <c r="X3449" s="20"/>
      <c r="Y3449" s="20"/>
      <c r="Z3449" s="20"/>
      <c r="AA3449" s="39"/>
    </row>
    <row r="3450" spans="2:27" ht="15.75" customHeight="1">
      <c r="B3450" s="39"/>
      <c r="C3450" s="20"/>
      <c r="D3450" s="20"/>
      <c r="E3450" s="39"/>
      <c r="F3450" s="20"/>
      <c r="G3450" s="20"/>
      <c r="H3450" s="20"/>
      <c r="I3450" s="39"/>
      <c r="J3450" s="20"/>
      <c r="K3450" s="20"/>
      <c r="L3450" s="20"/>
      <c r="M3450" s="20"/>
      <c r="N3450" s="39"/>
      <c r="O3450" s="20" t="s">
        <v>492</v>
      </c>
      <c r="P3450" s="20" t="s">
        <v>613</v>
      </c>
      <c r="Q3450" s="20" t="s">
        <v>1258</v>
      </c>
      <c r="R3450" s="20" t="s">
        <v>3827</v>
      </c>
      <c r="S3450" s="20">
        <v>40652814</v>
      </c>
      <c r="T3450" s="39"/>
      <c r="U3450" s="20"/>
      <c r="V3450" s="20"/>
      <c r="W3450" s="39"/>
      <c r="X3450" s="20"/>
      <c r="Y3450" s="20"/>
      <c r="Z3450" s="20"/>
      <c r="AA3450" s="39"/>
    </row>
    <row r="3451" spans="2:27" ht="15.75" customHeight="1">
      <c r="B3451" s="39"/>
      <c r="C3451" s="20"/>
      <c r="D3451" s="20"/>
      <c r="E3451" s="39"/>
      <c r="F3451" s="20"/>
      <c r="G3451" s="20"/>
      <c r="H3451" s="20"/>
      <c r="I3451" s="39"/>
      <c r="J3451" s="20"/>
      <c r="K3451" s="20"/>
      <c r="L3451" s="20"/>
      <c r="M3451" s="20"/>
      <c r="N3451" s="39"/>
      <c r="O3451" s="20" t="s">
        <v>492</v>
      </c>
      <c r="P3451" s="20" t="s">
        <v>613</v>
      </c>
      <c r="Q3451" s="20" t="s">
        <v>1258</v>
      </c>
      <c r="R3451" s="20" t="s">
        <v>3828</v>
      </c>
      <c r="S3451" s="20">
        <v>40652831</v>
      </c>
      <c r="T3451" s="39"/>
      <c r="U3451" s="20"/>
      <c r="V3451" s="20"/>
      <c r="W3451" s="39"/>
      <c r="X3451" s="20"/>
      <c r="Y3451" s="20"/>
      <c r="Z3451" s="20"/>
      <c r="AA3451" s="39"/>
    </row>
    <row r="3452" spans="2:27" ht="15.75" customHeight="1">
      <c r="B3452" s="39"/>
      <c r="C3452" s="20"/>
      <c r="D3452" s="20"/>
      <c r="E3452" s="39"/>
      <c r="F3452" s="20"/>
      <c r="G3452" s="20"/>
      <c r="H3452" s="20"/>
      <c r="I3452" s="39"/>
      <c r="J3452" s="20"/>
      <c r="K3452" s="20"/>
      <c r="L3452" s="20"/>
      <c r="M3452" s="20"/>
      <c r="N3452" s="39"/>
      <c r="O3452" s="20" t="s">
        <v>492</v>
      </c>
      <c r="P3452" s="20" t="s">
        <v>613</v>
      </c>
      <c r="Q3452" s="20" t="s">
        <v>1258</v>
      </c>
      <c r="R3452" s="20" t="s">
        <v>3829</v>
      </c>
      <c r="S3452" s="20">
        <v>40652823</v>
      </c>
      <c r="T3452" s="39"/>
      <c r="U3452" s="20"/>
      <c r="V3452" s="20"/>
      <c r="W3452" s="39"/>
      <c r="X3452" s="20"/>
      <c r="Y3452" s="20"/>
      <c r="Z3452" s="20"/>
      <c r="AA3452" s="39"/>
    </row>
    <row r="3453" spans="2:27" ht="15.75" customHeight="1">
      <c r="B3453" s="39"/>
      <c r="C3453" s="20"/>
      <c r="D3453" s="20"/>
      <c r="E3453" s="39"/>
      <c r="F3453" s="20"/>
      <c r="G3453" s="20"/>
      <c r="H3453" s="20"/>
      <c r="I3453" s="39"/>
      <c r="J3453" s="20"/>
      <c r="K3453" s="20"/>
      <c r="L3453" s="20"/>
      <c r="M3453" s="20"/>
      <c r="N3453" s="39"/>
      <c r="O3453" s="20" t="s">
        <v>492</v>
      </c>
      <c r="P3453" s="20" t="s">
        <v>613</v>
      </c>
      <c r="Q3453" s="20" t="s">
        <v>1258</v>
      </c>
      <c r="R3453" s="20" t="s">
        <v>3130</v>
      </c>
      <c r="S3453" s="20">
        <v>40652839</v>
      </c>
      <c r="T3453" s="39"/>
      <c r="U3453" s="20"/>
      <c r="V3453" s="20"/>
      <c r="W3453" s="39"/>
      <c r="X3453" s="20"/>
      <c r="Y3453" s="20"/>
      <c r="Z3453" s="20"/>
      <c r="AA3453" s="39"/>
    </row>
    <row r="3454" spans="2:27" ht="15.75" customHeight="1">
      <c r="B3454" s="39"/>
      <c r="C3454" s="20"/>
      <c r="D3454" s="20"/>
      <c r="E3454" s="39"/>
      <c r="F3454" s="20"/>
      <c r="G3454" s="20"/>
      <c r="H3454" s="20"/>
      <c r="I3454" s="39"/>
      <c r="J3454" s="20"/>
      <c r="K3454" s="20"/>
      <c r="L3454" s="20"/>
      <c r="M3454" s="20"/>
      <c r="N3454" s="39"/>
      <c r="O3454" s="20" t="s">
        <v>492</v>
      </c>
      <c r="P3454" s="20" t="s">
        <v>613</v>
      </c>
      <c r="Q3454" s="20" t="s">
        <v>1258</v>
      </c>
      <c r="R3454" s="20" t="s">
        <v>3830</v>
      </c>
      <c r="S3454" s="20">
        <v>40652847</v>
      </c>
      <c r="T3454" s="39"/>
      <c r="U3454" s="20"/>
      <c r="V3454" s="20"/>
      <c r="W3454" s="39"/>
      <c r="X3454" s="20"/>
      <c r="Y3454" s="20"/>
      <c r="Z3454" s="20"/>
      <c r="AA3454" s="39"/>
    </row>
    <row r="3455" spans="2:27" ht="15.75" customHeight="1">
      <c r="B3455" s="39"/>
      <c r="C3455" s="20"/>
      <c r="D3455" s="20"/>
      <c r="E3455" s="39"/>
      <c r="F3455" s="20"/>
      <c r="G3455" s="20"/>
      <c r="H3455" s="20"/>
      <c r="I3455" s="39"/>
      <c r="J3455" s="20"/>
      <c r="K3455" s="20"/>
      <c r="L3455" s="20"/>
      <c r="M3455" s="20"/>
      <c r="N3455" s="39"/>
      <c r="O3455" s="20" t="s">
        <v>492</v>
      </c>
      <c r="P3455" s="20" t="s">
        <v>613</v>
      </c>
      <c r="Q3455" s="20" t="s">
        <v>1258</v>
      </c>
      <c r="R3455" s="20" t="s">
        <v>3831</v>
      </c>
      <c r="S3455" s="20">
        <v>40652899</v>
      </c>
      <c r="T3455" s="39"/>
      <c r="U3455" s="20"/>
      <c r="V3455" s="20"/>
      <c r="W3455" s="39"/>
      <c r="X3455" s="20"/>
      <c r="Y3455" s="20"/>
      <c r="Z3455" s="20"/>
      <c r="AA3455" s="39"/>
    </row>
    <row r="3456" spans="2:27" ht="15.75" customHeight="1">
      <c r="B3456" s="39"/>
      <c r="C3456" s="20"/>
      <c r="D3456" s="20"/>
      <c r="E3456" s="39"/>
      <c r="F3456" s="20"/>
      <c r="G3456" s="20"/>
      <c r="H3456" s="20"/>
      <c r="I3456" s="39"/>
      <c r="J3456" s="20"/>
      <c r="K3456" s="20"/>
      <c r="L3456" s="20"/>
      <c r="M3456" s="20"/>
      <c r="N3456" s="39"/>
      <c r="O3456" s="20" t="s">
        <v>492</v>
      </c>
      <c r="P3456" s="20" t="s">
        <v>613</v>
      </c>
      <c r="Q3456" s="20" t="s">
        <v>1258</v>
      </c>
      <c r="R3456" s="20" t="s">
        <v>3832</v>
      </c>
      <c r="S3456" s="20">
        <v>40652863</v>
      </c>
      <c r="T3456" s="39"/>
      <c r="U3456" s="20"/>
      <c r="V3456" s="20"/>
      <c r="W3456" s="39"/>
      <c r="X3456" s="20"/>
      <c r="Y3456" s="20"/>
      <c r="Z3456" s="20"/>
      <c r="AA3456" s="39"/>
    </row>
    <row r="3457" spans="2:27" ht="15.75" customHeight="1">
      <c r="B3457" s="39"/>
      <c r="C3457" s="20"/>
      <c r="D3457" s="20"/>
      <c r="E3457" s="39"/>
      <c r="F3457" s="20"/>
      <c r="G3457" s="20"/>
      <c r="H3457" s="20"/>
      <c r="I3457" s="39"/>
      <c r="J3457" s="20"/>
      <c r="K3457" s="20"/>
      <c r="L3457" s="20"/>
      <c r="M3457" s="20"/>
      <c r="N3457" s="39"/>
      <c r="O3457" s="20" t="s">
        <v>492</v>
      </c>
      <c r="P3457" s="20" t="s">
        <v>613</v>
      </c>
      <c r="Q3457" s="20" t="s">
        <v>1258</v>
      </c>
      <c r="R3457" s="20" t="s">
        <v>3833</v>
      </c>
      <c r="S3457" s="20">
        <v>40652871</v>
      </c>
      <c r="T3457" s="39"/>
      <c r="U3457" s="20"/>
      <c r="V3457" s="20"/>
      <c r="W3457" s="39"/>
      <c r="X3457" s="20"/>
      <c r="Y3457" s="20"/>
      <c r="Z3457" s="20"/>
      <c r="AA3457" s="39"/>
    </row>
    <row r="3458" spans="2:27" ht="15.75" customHeight="1">
      <c r="B3458" s="39"/>
      <c r="C3458" s="20"/>
      <c r="D3458" s="20"/>
      <c r="E3458" s="39"/>
      <c r="F3458" s="20"/>
      <c r="G3458" s="20"/>
      <c r="H3458" s="20"/>
      <c r="I3458" s="39"/>
      <c r="J3458" s="20"/>
      <c r="K3458" s="20"/>
      <c r="L3458" s="20"/>
      <c r="M3458" s="20"/>
      <c r="N3458" s="39"/>
      <c r="O3458" s="20" t="s">
        <v>492</v>
      </c>
      <c r="P3458" s="20" t="s">
        <v>613</v>
      </c>
      <c r="Q3458" s="20" t="s">
        <v>1258</v>
      </c>
      <c r="R3458" s="20" t="s">
        <v>3834</v>
      </c>
      <c r="S3458" s="20">
        <v>40652879</v>
      </c>
      <c r="T3458" s="39"/>
      <c r="U3458" s="20"/>
      <c r="V3458" s="20"/>
      <c r="W3458" s="39"/>
      <c r="X3458" s="20"/>
      <c r="Y3458" s="20"/>
      <c r="Z3458" s="20"/>
      <c r="AA3458" s="39"/>
    </row>
    <row r="3459" spans="2:27" ht="15.75" customHeight="1">
      <c r="B3459" s="39"/>
      <c r="C3459" s="20"/>
      <c r="D3459" s="20"/>
      <c r="E3459" s="39"/>
      <c r="F3459" s="20"/>
      <c r="G3459" s="20"/>
      <c r="H3459" s="20"/>
      <c r="I3459" s="39"/>
      <c r="J3459" s="20"/>
      <c r="K3459" s="20"/>
      <c r="L3459" s="20"/>
      <c r="M3459" s="20"/>
      <c r="N3459" s="39"/>
      <c r="O3459" s="20" t="s">
        <v>492</v>
      </c>
      <c r="P3459" s="20" t="s">
        <v>613</v>
      </c>
      <c r="Q3459" s="20" t="s">
        <v>1258</v>
      </c>
      <c r="R3459" s="20" t="s">
        <v>3835</v>
      </c>
      <c r="S3459" s="20">
        <v>40652887</v>
      </c>
      <c r="T3459" s="39"/>
      <c r="U3459" s="20"/>
      <c r="V3459" s="20"/>
      <c r="W3459" s="39"/>
      <c r="X3459" s="20"/>
      <c r="Y3459" s="20"/>
      <c r="Z3459" s="20"/>
      <c r="AA3459" s="39"/>
    </row>
    <row r="3460" spans="2:27" ht="15.75" customHeight="1">
      <c r="B3460" s="39"/>
      <c r="C3460" s="20"/>
      <c r="D3460" s="20"/>
      <c r="E3460" s="39"/>
      <c r="F3460" s="20"/>
      <c r="G3460" s="20"/>
      <c r="H3460" s="20"/>
      <c r="I3460" s="39"/>
      <c r="J3460" s="20"/>
      <c r="K3460" s="20"/>
      <c r="L3460" s="20"/>
      <c r="M3460" s="20"/>
      <c r="N3460" s="39"/>
      <c r="O3460" s="20" t="s">
        <v>492</v>
      </c>
      <c r="P3460" s="20" t="s">
        <v>613</v>
      </c>
      <c r="Q3460" s="20" t="s">
        <v>1258</v>
      </c>
      <c r="R3460" s="20" t="s">
        <v>3836</v>
      </c>
      <c r="S3460" s="20">
        <v>40652894</v>
      </c>
      <c r="T3460" s="39"/>
      <c r="U3460" s="20"/>
      <c r="V3460" s="20"/>
      <c r="W3460" s="39"/>
      <c r="X3460" s="20"/>
      <c r="Y3460" s="20"/>
      <c r="Z3460" s="20"/>
      <c r="AA3460" s="39"/>
    </row>
    <row r="3461" spans="2:27" ht="15.75" customHeight="1">
      <c r="B3461" s="39"/>
      <c r="C3461" s="20"/>
      <c r="D3461" s="20"/>
      <c r="E3461" s="39"/>
      <c r="F3461" s="20"/>
      <c r="G3461" s="20"/>
      <c r="H3461" s="20"/>
      <c r="I3461" s="39"/>
      <c r="J3461" s="20"/>
      <c r="K3461" s="20"/>
      <c r="L3461" s="20"/>
      <c r="M3461" s="20"/>
      <c r="N3461" s="39"/>
      <c r="O3461" s="20" t="s">
        <v>492</v>
      </c>
      <c r="P3461" s="20" t="s">
        <v>613</v>
      </c>
      <c r="Q3461" s="20" t="s">
        <v>1258</v>
      </c>
      <c r="R3461" s="20" t="s">
        <v>3837</v>
      </c>
      <c r="S3461" s="20">
        <v>40652895</v>
      </c>
      <c r="T3461" s="39"/>
      <c r="U3461" s="20"/>
      <c r="V3461" s="20"/>
      <c r="W3461" s="39"/>
      <c r="X3461" s="20"/>
      <c r="Y3461" s="20"/>
      <c r="Z3461" s="20"/>
      <c r="AA3461" s="39"/>
    </row>
    <row r="3462" spans="2:27" ht="15.75" customHeight="1">
      <c r="B3462" s="39"/>
      <c r="C3462" s="20"/>
      <c r="D3462" s="20"/>
      <c r="E3462" s="39"/>
      <c r="F3462" s="20"/>
      <c r="G3462" s="20"/>
      <c r="H3462" s="20"/>
      <c r="I3462" s="39"/>
      <c r="J3462" s="20"/>
      <c r="K3462" s="20"/>
      <c r="L3462" s="20"/>
      <c r="M3462" s="20"/>
      <c r="N3462" s="39"/>
      <c r="O3462" s="20" t="s">
        <v>492</v>
      </c>
      <c r="P3462" s="20" t="s">
        <v>613</v>
      </c>
      <c r="Q3462" s="20" t="s">
        <v>743</v>
      </c>
      <c r="R3462" s="20" t="s">
        <v>1221</v>
      </c>
      <c r="S3462" s="20">
        <v>40655215</v>
      </c>
      <c r="T3462" s="39"/>
      <c r="U3462" s="20"/>
      <c r="V3462" s="20"/>
      <c r="W3462" s="39"/>
      <c r="X3462" s="20"/>
      <c r="Y3462" s="20"/>
      <c r="Z3462" s="20"/>
      <c r="AA3462" s="39"/>
    </row>
    <row r="3463" spans="2:27" ht="15.75" customHeight="1">
      <c r="B3463" s="39"/>
      <c r="C3463" s="20"/>
      <c r="D3463" s="20"/>
      <c r="E3463" s="39"/>
      <c r="F3463" s="20"/>
      <c r="G3463" s="20"/>
      <c r="H3463" s="20"/>
      <c r="I3463" s="39"/>
      <c r="J3463" s="20"/>
      <c r="K3463" s="20"/>
      <c r="L3463" s="20"/>
      <c r="M3463" s="20"/>
      <c r="N3463" s="39"/>
      <c r="O3463" s="20" t="s">
        <v>492</v>
      </c>
      <c r="P3463" s="20" t="s">
        <v>613</v>
      </c>
      <c r="Q3463" s="20" t="s">
        <v>743</v>
      </c>
      <c r="R3463" s="20" t="s">
        <v>1014</v>
      </c>
      <c r="S3463" s="20">
        <v>40655218</v>
      </c>
      <c r="T3463" s="39"/>
      <c r="U3463" s="20"/>
      <c r="V3463" s="20"/>
      <c r="W3463" s="39"/>
      <c r="X3463" s="20"/>
      <c r="Y3463" s="20"/>
      <c r="Z3463" s="20"/>
      <c r="AA3463" s="39"/>
    </row>
    <row r="3464" spans="2:27" ht="15.75" customHeight="1">
      <c r="B3464" s="39"/>
      <c r="C3464" s="20"/>
      <c r="D3464" s="20"/>
      <c r="E3464" s="39"/>
      <c r="F3464" s="20"/>
      <c r="G3464" s="20"/>
      <c r="H3464" s="20"/>
      <c r="I3464" s="39"/>
      <c r="J3464" s="20"/>
      <c r="K3464" s="20"/>
      <c r="L3464" s="20"/>
      <c r="M3464" s="20"/>
      <c r="N3464" s="39"/>
      <c r="O3464" s="20" t="s">
        <v>492</v>
      </c>
      <c r="P3464" s="20" t="s">
        <v>613</v>
      </c>
      <c r="Q3464" s="20" t="s">
        <v>743</v>
      </c>
      <c r="R3464" s="20" t="s">
        <v>1966</v>
      </c>
      <c r="S3464" s="20">
        <v>40655223</v>
      </c>
      <c r="T3464" s="39"/>
      <c r="U3464" s="20"/>
      <c r="V3464" s="20"/>
      <c r="W3464" s="39"/>
      <c r="X3464" s="20"/>
      <c r="Y3464" s="20"/>
      <c r="Z3464" s="20"/>
      <c r="AA3464" s="39"/>
    </row>
    <row r="3465" spans="2:27" ht="15.75" customHeight="1">
      <c r="B3465" s="39"/>
      <c r="C3465" s="20"/>
      <c r="D3465" s="20"/>
      <c r="E3465" s="39"/>
      <c r="F3465" s="20"/>
      <c r="G3465" s="20"/>
      <c r="H3465" s="20"/>
      <c r="I3465" s="39"/>
      <c r="J3465" s="20"/>
      <c r="K3465" s="20"/>
      <c r="L3465" s="20"/>
      <c r="M3465" s="20"/>
      <c r="N3465" s="39"/>
      <c r="O3465" s="20" t="s">
        <v>492</v>
      </c>
      <c r="P3465" s="20" t="s">
        <v>613</v>
      </c>
      <c r="Q3465" s="20" t="s">
        <v>743</v>
      </c>
      <c r="R3465" s="20" t="s">
        <v>764</v>
      </c>
      <c r="S3465" s="20">
        <v>40655231</v>
      </c>
      <c r="T3465" s="39"/>
      <c r="U3465" s="20"/>
      <c r="V3465" s="20"/>
      <c r="W3465" s="39"/>
      <c r="X3465" s="20"/>
      <c r="Y3465" s="20"/>
      <c r="Z3465" s="20"/>
      <c r="AA3465" s="39"/>
    </row>
    <row r="3466" spans="2:27" ht="15.75" customHeight="1">
      <c r="B3466" s="39"/>
      <c r="C3466" s="20"/>
      <c r="D3466" s="20"/>
      <c r="E3466" s="39"/>
      <c r="F3466" s="20"/>
      <c r="G3466" s="20"/>
      <c r="H3466" s="20"/>
      <c r="I3466" s="39"/>
      <c r="J3466" s="20"/>
      <c r="K3466" s="20"/>
      <c r="L3466" s="20"/>
      <c r="M3466" s="20"/>
      <c r="N3466" s="39"/>
      <c r="O3466" s="20" t="s">
        <v>492</v>
      </c>
      <c r="P3466" s="20" t="s">
        <v>613</v>
      </c>
      <c r="Q3466" s="20" t="s">
        <v>743</v>
      </c>
      <c r="R3466" s="20" t="s">
        <v>3838</v>
      </c>
      <c r="S3466" s="20">
        <v>40655239</v>
      </c>
      <c r="T3466" s="39"/>
      <c r="U3466" s="20"/>
      <c r="V3466" s="20"/>
      <c r="W3466" s="39"/>
      <c r="X3466" s="20"/>
      <c r="Y3466" s="20"/>
      <c r="Z3466" s="20"/>
      <c r="AA3466" s="39"/>
    </row>
    <row r="3467" spans="2:27" ht="15.75" customHeight="1">
      <c r="B3467" s="39"/>
      <c r="C3467" s="20"/>
      <c r="D3467" s="20"/>
      <c r="E3467" s="39"/>
      <c r="F3467" s="20"/>
      <c r="G3467" s="20"/>
      <c r="H3467" s="20"/>
      <c r="I3467" s="39"/>
      <c r="J3467" s="20"/>
      <c r="K3467" s="20"/>
      <c r="L3467" s="20"/>
      <c r="M3467" s="20"/>
      <c r="N3467" s="39"/>
      <c r="O3467" s="20" t="s">
        <v>492</v>
      </c>
      <c r="P3467" s="20" t="s">
        <v>613</v>
      </c>
      <c r="Q3467" s="20" t="s">
        <v>743</v>
      </c>
      <c r="R3467" s="20" t="s">
        <v>3839</v>
      </c>
      <c r="S3467" s="20">
        <v>40655247</v>
      </c>
      <c r="T3467" s="39"/>
      <c r="U3467" s="20"/>
      <c r="V3467" s="20"/>
      <c r="W3467" s="39"/>
      <c r="X3467" s="20"/>
      <c r="Y3467" s="20"/>
      <c r="Z3467" s="20"/>
      <c r="AA3467" s="39"/>
    </row>
    <row r="3468" spans="2:27" ht="15.75" customHeight="1">
      <c r="B3468" s="39"/>
      <c r="C3468" s="20"/>
      <c r="D3468" s="20"/>
      <c r="E3468" s="39"/>
      <c r="F3468" s="20"/>
      <c r="G3468" s="20"/>
      <c r="H3468" s="20"/>
      <c r="I3468" s="39"/>
      <c r="J3468" s="20"/>
      <c r="K3468" s="20"/>
      <c r="L3468" s="20"/>
      <c r="M3468" s="20"/>
      <c r="N3468" s="39"/>
      <c r="O3468" s="20" t="s">
        <v>492</v>
      </c>
      <c r="P3468" s="20" t="s">
        <v>613</v>
      </c>
      <c r="Q3468" s="20" t="s">
        <v>743</v>
      </c>
      <c r="R3468" s="20" t="s">
        <v>3840</v>
      </c>
      <c r="S3468" s="20">
        <v>40655255</v>
      </c>
      <c r="T3468" s="39"/>
      <c r="U3468" s="20"/>
      <c r="V3468" s="20"/>
      <c r="W3468" s="39"/>
      <c r="X3468" s="20"/>
      <c r="Y3468" s="20"/>
      <c r="Z3468" s="20"/>
      <c r="AA3468" s="39"/>
    </row>
    <row r="3469" spans="2:27" ht="15.75" customHeight="1">
      <c r="B3469" s="39"/>
      <c r="C3469" s="20"/>
      <c r="D3469" s="20"/>
      <c r="E3469" s="39"/>
      <c r="F3469" s="20"/>
      <c r="G3469" s="20"/>
      <c r="H3469" s="20"/>
      <c r="I3469" s="39"/>
      <c r="J3469" s="20"/>
      <c r="K3469" s="20"/>
      <c r="L3469" s="20"/>
      <c r="M3469" s="20"/>
      <c r="N3469" s="39"/>
      <c r="O3469" s="20" t="s">
        <v>492</v>
      </c>
      <c r="P3469" s="20" t="s">
        <v>613</v>
      </c>
      <c r="Q3469" s="20" t="s">
        <v>743</v>
      </c>
      <c r="R3469" s="20" t="s">
        <v>743</v>
      </c>
      <c r="S3469" s="20">
        <v>40655263</v>
      </c>
      <c r="T3469" s="39"/>
      <c r="U3469" s="20"/>
      <c r="V3469" s="20"/>
      <c r="W3469" s="39"/>
      <c r="X3469" s="20"/>
      <c r="Y3469" s="20"/>
      <c r="Z3469" s="20"/>
      <c r="AA3469" s="39"/>
    </row>
    <row r="3470" spans="2:27" ht="15.75" customHeight="1">
      <c r="B3470" s="39"/>
      <c r="C3470" s="20"/>
      <c r="D3470" s="20"/>
      <c r="E3470" s="39"/>
      <c r="F3470" s="20"/>
      <c r="G3470" s="20"/>
      <c r="H3470" s="20"/>
      <c r="I3470" s="39"/>
      <c r="J3470" s="20"/>
      <c r="K3470" s="20"/>
      <c r="L3470" s="20"/>
      <c r="M3470" s="20"/>
      <c r="N3470" s="39"/>
      <c r="O3470" s="20" t="s">
        <v>492</v>
      </c>
      <c r="P3470" s="20" t="s">
        <v>613</v>
      </c>
      <c r="Q3470" s="20" t="s">
        <v>743</v>
      </c>
      <c r="R3470" s="20" t="s">
        <v>3841</v>
      </c>
      <c r="S3470" s="20">
        <v>40655299</v>
      </c>
      <c r="T3470" s="39"/>
      <c r="U3470" s="20"/>
      <c r="V3470" s="20"/>
      <c r="W3470" s="39"/>
      <c r="X3470" s="20"/>
      <c r="Y3470" s="20"/>
      <c r="Z3470" s="20"/>
      <c r="AA3470" s="39"/>
    </row>
    <row r="3471" spans="2:27" ht="15.75" customHeight="1">
      <c r="B3471" s="39"/>
      <c r="C3471" s="20"/>
      <c r="D3471" s="20"/>
      <c r="E3471" s="39"/>
      <c r="F3471" s="20"/>
      <c r="G3471" s="20"/>
      <c r="H3471" s="20"/>
      <c r="I3471" s="39"/>
      <c r="J3471" s="20"/>
      <c r="K3471" s="20"/>
      <c r="L3471" s="20"/>
      <c r="M3471" s="20"/>
      <c r="N3471" s="39"/>
      <c r="O3471" s="20" t="s">
        <v>492</v>
      </c>
      <c r="P3471" s="20" t="s">
        <v>613</v>
      </c>
      <c r="Q3471" s="20" t="s">
        <v>743</v>
      </c>
      <c r="R3471" s="20" t="s">
        <v>3842</v>
      </c>
      <c r="S3471" s="20">
        <v>40655271</v>
      </c>
      <c r="T3471" s="39"/>
      <c r="U3471" s="20"/>
      <c r="V3471" s="20"/>
      <c r="W3471" s="39"/>
      <c r="X3471" s="20"/>
      <c r="Y3471" s="20"/>
      <c r="Z3471" s="20"/>
      <c r="AA3471" s="39"/>
    </row>
    <row r="3472" spans="2:27" ht="15.75" customHeight="1">
      <c r="B3472" s="39"/>
      <c r="C3472" s="20"/>
      <c r="D3472" s="20"/>
      <c r="E3472" s="39"/>
      <c r="F3472" s="20"/>
      <c r="G3472" s="20"/>
      <c r="H3472" s="20"/>
      <c r="I3472" s="39"/>
      <c r="J3472" s="20"/>
      <c r="K3472" s="20"/>
      <c r="L3472" s="20"/>
      <c r="M3472" s="20"/>
      <c r="N3472" s="39"/>
      <c r="O3472" s="20" t="s">
        <v>492</v>
      </c>
      <c r="P3472" s="20" t="s">
        <v>613</v>
      </c>
      <c r="Q3472" s="20" t="s">
        <v>743</v>
      </c>
      <c r="R3472" s="20" t="s">
        <v>3843</v>
      </c>
      <c r="S3472" s="20">
        <v>40655279</v>
      </c>
      <c r="T3472" s="39"/>
      <c r="U3472" s="20"/>
      <c r="V3472" s="20"/>
      <c r="W3472" s="39"/>
      <c r="X3472" s="20"/>
      <c r="Y3472" s="20"/>
      <c r="Z3472" s="20"/>
      <c r="AA3472" s="39"/>
    </row>
    <row r="3473" spans="2:27" ht="15.75" customHeight="1">
      <c r="B3473" s="39"/>
      <c r="C3473" s="20"/>
      <c r="D3473" s="20"/>
      <c r="E3473" s="39"/>
      <c r="F3473" s="20"/>
      <c r="G3473" s="20"/>
      <c r="H3473" s="20"/>
      <c r="I3473" s="39"/>
      <c r="J3473" s="20"/>
      <c r="K3473" s="20"/>
      <c r="L3473" s="20"/>
      <c r="M3473" s="20"/>
      <c r="N3473" s="39"/>
      <c r="O3473" s="20" t="s">
        <v>492</v>
      </c>
      <c r="P3473" s="20" t="s">
        <v>613</v>
      </c>
      <c r="Q3473" s="20" t="s">
        <v>743</v>
      </c>
      <c r="R3473" s="20" t="s">
        <v>3844</v>
      </c>
      <c r="S3473" s="20">
        <v>40655287</v>
      </c>
      <c r="T3473" s="39"/>
      <c r="U3473" s="20"/>
      <c r="V3473" s="20"/>
      <c r="W3473" s="39"/>
      <c r="X3473" s="20"/>
      <c r="Y3473" s="20"/>
      <c r="Z3473" s="20"/>
      <c r="AA3473" s="39"/>
    </row>
    <row r="3474" spans="2:27" ht="15.75" customHeight="1">
      <c r="B3474" s="39"/>
      <c r="C3474" s="20"/>
      <c r="D3474" s="20"/>
      <c r="E3474" s="39"/>
      <c r="F3474" s="20"/>
      <c r="G3474" s="20"/>
      <c r="H3474" s="20"/>
      <c r="I3474" s="39"/>
      <c r="J3474" s="20"/>
      <c r="K3474" s="20"/>
      <c r="L3474" s="20"/>
      <c r="M3474" s="20"/>
      <c r="N3474" s="39"/>
      <c r="O3474" s="20" t="s">
        <v>492</v>
      </c>
      <c r="P3474" s="20" t="s">
        <v>613</v>
      </c>
      <c r="Q3474" s="20" t="s">
        <v>743</v>
      </c>
      <c r="R3474" s="20" t="s">
        <v>3845</v>
      </c>
      <c r="S3474" s="20">
        <v>40655294</v>
      </c>
      <c r="T3474" s="39"/>
      <c r="U3474" s="20"/>
      <c r="V3474" s="20"/>
      <c r="W3474" s="39"/>
      <c r="X3474" s="20"/>
      <c r="Y3474" s="20"/>
      <c r="Z3474" s="20"/>
      <c r="AA3474" s="39"/>
    </row>
    <row r="3475" spans="2:27" ht="15.75" customHeight="1">
      <c r="B3475" s="39"/>
      <c r="C3475" s="20"/>
      <c r="D3475" s="20"/>
      <c r="E3475" s="39"/>
      <c r="F3475" s="20"/>
      <c r="G3475" s="20"/>
      <c r="H3475" s="20"/>
      <c r="I3475" s="39"/>
      <c r="J3475" s="20"/>
      <c r="K3475" s="20"/>
      <c r="L3475" s="20"/>
      <c r="M3475" s="20"/>
      <c r="N3475" s="39"/>
      <c r="O3475" s="20" t="s">
        <v>492</v>
      </c>
      <c r="P3475" s="20" t="s">
        <v>613</v>
      </c>
      <c r="Q3475" s="20" t="s">
        <v>1260</v>
      </c>
      <c r="R3475" s="20" t="s">
        <v>3846</v>
      </c>
      <c r="S3475" s="20">
        <v>40657611</v>
      </c>
      <c r="T3475" s="39"/>
      <c r="U3475" s="20"/>
      <c r="V3475" s="20"/>
      <c r="W3475" s="39"/>
      <c r="X3475" s="20"/>
      <c r="Y3475" s="20"/>
      <c r="Z3475" s="20"/>
      <c r="AA3475" s="39"/>
    </row>
    <row r="3476" spans="2:27" ht="15.75" customHeight="1">
      <c r="B3476" s="39"/>
      <c r="C3476" s="20"/>
      <c r="D3476" s="20"/>
      <c r="E3476" s="39"/>
      <c r="F3476" s="20"/>
      <c r="G3476" s="20"/>
      <c r="H3476" s="20"/>
      <c r="I3476" s="39"/>
      <c r="J3476" s="20"/>
      <c r="K3476" s="20"/>
      <c r="L3476" s="20"/>
      <c r="M3476" s="20"/>
      <c r="N3476" s="39"/>
      <c r="O3476" s="20" t="s">
        <v>492</v>
      </c>
      <c r="P3476" s="20" t="s">
        <v>613</v>
      </c>
      <c r="Q3476" s="20" t="s">
        <v>1260</v>
      </c>
      <c r="R3476" s="20" t="s">
        <v>3847</v>
      </c>
      <c r="S3476" s="20">
        <v>40657613</v>
      </c>
      <c r="T3476" s="39"/>
      <c r="U3476" s="20"/>
      <c r="V3476" s="20"/>
      <c r="W3476" s="39"/>
      <c r="X3476" s="20"/>
      <c r="Y3476" s="20"/>
      <c r="Z3476" s="20"/>
      <c r="AA3476" s="39"/>
    </row>
    <row r="3477" spans="2:27" ht="15.75" customHeight="1">
      <c r="B3477" s="39"/>
      <c r="C3477" s="20"/>
      <c r="D3477" s="20"/>
      <c r="E3477" s="39"/>
      <c r="F3477" s="20"/>
      <c r="G3477" s="20"/>
      <c r="H3477" s="20"/>
      <c r="I3477" s="39"/>
      <c r="J3477" s="20"/>
      <c r="K3477" s="20"/>
      <c r="L3477" s="20"/>
      <c r="M3477" s="20"/>
      <c r="N3477" s="39"/>
      <c r="O3477" s="20" t="s">
        <v>492</v>
      </c>
      <c r="P3477" s="20" t="s">
        <v>613</v>
      </c>
      <c r="Q3477" s="20" t="s">
        <v>1260</v>
      </c>
      <c r="R3477" s="20" t="s">
        <v>3848</v>
      </c>
      <c r="S3477" s="20">
        <v>40657620</v>
      </c>
      <c r="T3477" s="39"/>
      <c r="U3477" s="20"/>
      <c r="V3477" s="20"/>
      <c r="W3477" s="39"/>
      <c r="X3477" s="20"/>
      <c r="Y3477" s="20"/>
      <c r="Z3477" s="20"/>
      <c r="AA3477" s="39"/>
    </row>
    <row r="3478" spans="2:27" ht="15.75" customHeight="1">
      <c r="B3478" s="39"/>
      <c r="C3478" s="20"/>
      <c r="D3478" s="20"/>
      <c r="E3478" s="39"/>
      <c r="F3478" s="20"/>
      <c r="G3478" s="20"/>
      <c r="H3478" s="20"/>
      <c r="I3478" s="39"/>
      <c r="J3478" s="20"/>
      <c r="K3478" s="20"/>
      <c r="L3478" s="20"/>
      <c r="M3478" s="20"/>
      <c r="N3478" s="39"/>
      <c r="O3478" s="20" t="s">
        <v>492</v>
      </c>
      <c r="P3478" s="20" t="s">
        <v>613</v>
      </c>
      <c r="Q3478" s="20" t="s">
        <v>1260</v>
      </c>
      <c r="R3478" s="20" t="s">
        <v>3849</v>
      </c>
      <c r="S3478" s="20">
        <v>40657627</v>
      </c>
      <c r="T3478" s="39"/>
      <c r="U3478" s="20"/>
      <c r="V3478" s="20"/>
      <c r="W3478" s="39"/>
      <c r="X3478" s="20"/>
      <c r="Y3478" s="20"/>
      <c r="Z3478" s="20"/>
      <c r="AA3478" s="39"/>
    </row>
    <row r="3479" spans="2:27" ht="15.75" customHeight="1">
      <c r="B3479" s="39"/>
      <c r="C3479" s="20"/>
      <c r="D3479" s="20"/>
      <c r="E3479" s="39"/>
      <c r="F3479" s="20"/>
      <c r="G3479" s="20"/>
      <c r="H3479" s="20"/>
      <c r="I3479" s="39"/>
      <c r="J3479" s="20"/>
      <c r="K3479" s="20"/>
      <c r="L3479" s="20"/>
      <c r="M3479" s="20"/>
      <c r="N3479" s="39"/>
      <c r="O3479" s="20" t="s">
        <v>492</v>
      </c>
      <c r="P3479" s="20" t="s">
        <v>613</v>
      </c>
      <c r="Q3479" s="20" t="s">
        <v>1260</v>
      </c>
      <c r="R3479" s="20" t="s">
        <v>3850</v>
      </c>
      <c r="S3479" s="20">
        <v>40657633</v>
      </c>
      <c r="T3479" s="39"/>
      <c r="U3479" s="20"/>
      <c r="V3479" s="20"/>
      <c r="W3479" s="39"/>
      <c r="X3479" s="20"/>
      <c r="Y3479" s="20"/>
      <c r="Z3479" s="20"/>
      <c r="AA3479" s="39"/>
    </row>
    <row r="3480" spans="2:27" ht="15.75" customHeight="1">
      <c r="B3480" s="39"/>
      <c r="C3480" s="20"/>
      <c r="D3480" s="20"/>
      <c r="E3480" s="39"/>
      <c r="F3480" s="20"/>
      <c r="G3480" s="20"/>
      <c r="H3480" s="20"/>
      <c r="I3480" s="39"/>
      <c r="J3480" s="20"/>
      <c r="K3480" s="20"/>
      <c r="L3480" s="20"/>
      <c r="M3480" s="20"/>
      <c r="N3480" s="39"/>
      <c r="O3480" s="20" t="s">
        <v>492</v>
      </c>
      <c r="P3480" s="20" t="s">
        <v>613</v>
      </c>
      <c r="Q3480" s="20" t="s">
        <v>1260</v>
      </c>
      <c r="R3480" s="20" t="s">
        <v>3851</v>
      </c>
      <c r="S3480" s="20">
        <v>40657640</v>
      </c>
      <c r="T3480" s="39"/>
      <c r="U3480" s="20"/>
      <c r="V3480" s="20"/>
      <c r="W3480" s="39"/>
      <c r="X3480" s="20"/>
      <c r="Y3480" s="20"/>
      <c r="Z3480" s="20"/>
      <c r="AA3480" s="39"/>
    </row>
    <row r="3481" spans="2:27" ht="15.75" customHeight="1">
      <c r="B3481" s="39"/>
      <c r="C3481" s="20"/>
      <c r="D3481" s="20"/>
      <c r="E3481" s="39"/>
      <c r="F3481" s="20"/>
      <c r="G3481" s="20"/>
      <c r="H3481" s="20"/>
      <c r="I3481" s="39"/>
      <c r="J3481" s="20"/>
      <c r="K3481" s="20"/>
      <c r="L3481" s="20"/>
      <c r="M3481" s="20"/>
      <c r="N3481" s="39"/>
      <c r="O3481" s="20" t="s">
        <v>492</v>
      </c>
      <c r="P3481" s="20" t="s">
        <v>613</v>
      </c>
      <c r="Q3481" s="20" t="s">
        <v>1260</v>
      </c>
      <c r="R3481" s="20" t="s">
        <v>3852</v>
      </c>
      <c r="S3481" s="20">
        <v>40657647</v>
      </c>
      <c r="T3481" s="39"/>
      <c r="U3481" s="20"/>
      <c r="V3481" s="20"/>
      <c r="W3481" s="39"/>
      <c r="X3481" s="20"/>
      <c r="Y3481" s="20"/>
      <c r="Z3481" s="20"/>
      <c r="AA3481" s="39"/>
    </row>
    <row r="3482" spans="2:27" ht="15.75" customHeight="1">
      <c r="B3482" s="39"/>
      <c r="C3482" s="20"/>
      <c r="D3482" s="20"/>
      <c r="E3482" s="39"/>
      <c r="F3482" s="20"/>
      <c r="G3482" s="20"/>
      <c r="H3482" s="20"/>
      <c r="I3482" s="39"/>
      <c r="J3482" s="20"/>
      <c r="K3482" s="20"/>
      <c r="L3482" s="20"/>
      <c r="M3482" s="20"/>
      <c r="N3482" s="39"/>
      <c r="O3482" s="20" t="s">
        <v>492</v>
      </c>
      <c r="P3482" s="20" t="s">
        <v>613</v>
      </c>
      <c r="Q3482" s="20" t="s">
        <v>1260</v>
      </c>
      <c r="R3482" s="20" t="s">
        <v>3853</v>
      </c>
      <c r="S3482" s="20">
        <v>40657654</v>
      </c>
      <c r="T3482" s="39"/>
      <c r="U3482" s="20"/>
      <c r="V3482" s="20"/>
      <c r="W3482" s="39"/>
      <c r="X3482" s="20"/>
      <c r="Y3482" s="20"/>
      <c r="Z3482" s="20"/>
      <c r="AA3482" s="39"/>
    </row>
    <row r="3483" spans="2:27" ht="15.75" customHeight="1">
      <c r="B3483" s="39"/>
      <c r="C3483" s="20"/>
      <c r="D3483" s="20"/>
      <c r="E3483" s="39"/>
      <c r="F3483" s="20"/>
      <c r="G3483" s="20"/>
      <c r="H3483" s="20"/>
      <c r="I3483" s="39"/>
      <c r="J3483" s="20"/>
      <c r="K3483" s="20"/>
      <c r="L3483" s="20"/>
      <c r="M3483" s="20"/>
      <c r="N3483" s="39"/>
      <c r="O3483" s="20" t="s">
        <v>492</v>
      </c>
      <c r="P3483" s="20" t="s">
        <v>613</v>
      </c>
      <c r="Q3483" s="20" t="s">
        <v>1260</v>
      </c>
      <c r="R3483" s="20" t="s">
        <v>3854</v>
      </c>
      <c r="S3483" s="20">
        <v>40657661</v>
      </c>
      <c r="T3483" s="39"/>
      <c r="U3483" s="20"/>
      <c r="V3483" s="20"/>
      <c r="W3483" s="39"/>
      <c r="X3483" s="20"/>
      <c r="Y3483" s="20"/>
      <c r="Z3483" s="20"/>
      <c r="AA3483" s="39"/>
    </row>
    <row r="3484" spans="2:27" ht="15.75" customHeight="1">
      <c r="B3484" s="39"/>
      <c r="C3484" s="20"/>
      <c r="D3484" s="20"/>
      <c r="E3484" s="39"/>
      <c r="F3484" s="20"/>
      <c r="G3484" s="20"/>
      <c r="H3484" s="20"/>
      <c r="I3484" s="39"/>
      <c r="J3484" s="20"/>
      <c r="K3484" s="20"/>
      <c r="L3484" s="20"/>
      <c r="M3484" s="20"/>
      <c r="N3484" s="39"/>
      <c r="O3484" s="20" t="s">
        <v>492</v>
      </c>
      <c r="P3484" s="20" t="s">
        <v>613</v>
      </c>
      <c r="Q3484" s="20" t="s">
        <v>1260</v>
      </c>
      <c r="R3484" s="20" t="s">
        <v>3855</v>
      </c>
      <c r="S3484" s="20">
        <v>40657699</v>
      </c>
      <c r="T3484" s="39"/>
      <c r="U3484" s="20"/>
      <c r="V3484" s="20"/>
      <c r="W3484" s="39"/>
      <c r="X3484" s="20"/>
      <c r="Y3484" s="20"/>
      <c r="Z3484" s="20"/>
      <c r="AA3484" s="39"/>
    </row>
    <row r="3485" spans="2:27" ht="15.75" customHeight="1">
      <c r="B3485" s="39"/>
      <c r="C3485" s="20"/>
      <c r="D3485" s="20"/>
      <c r="E3485" s="39"/>
      <c r="F3485" s="20"/>
      <c r="G3485" s="20"/>
      <c r="H3485" s="20"/>
      <c r="I3485" s="39"/>
      <c r="J3485" s="20"/>
      <c r="K3485" s="20"/>
      <c r="L3485" s="20"/>
      <c r="M3485" s="20"/>
      <c r="N3485" s="39"/>
      <c r="O3485" s="20" t="s">
        <v>492</v>
      </c>
      <c r="P3485" s="20" t="s">
        <v>613</v>
      </c>
      <c r="Q3485" s="20" t="s">
        <v>1260</v>
      </c>
      <c r="R3485" s="20" t="s">
        <v>3856</v>
      </c>
      <c r="S3485" s="20">
        <v>40657674</v>
      </c>
      <c r="T3485" s="39"/>
      <c r="U3485" s="20"/>
      <c r="V3485" s="20"/>
      <c r="W3485" s="39"/>
      <c r="X3485" s="20"/>
      <c r="Y3485" s="20"/>
      <c r="Z3485" s="20"/>
      <c r="AA3485" s="39"/>
    </row>
    <row r="3486" spans="2:27" ht="15.75" customHeight="1">
      <c r="B3486" s="39"/>
      <c r="C3486" s="20"/>
      <c r="D3486" s="20"/>
      <c r="E3486" s="39"/>
      <c r="F3486" s="20"/>
      <c r="G3486" s="20"/>
      <c r="H3486" s="20"/>
      <c r="I3486" s="39"/>
      <c r="J3486" s="20"/>
      <c r="K3486" s="20"/>
      <c r="L3486" s="20"/>
      <c r="M3486" s="20"/>
      <c r="N3486" s="39"/>
      <c r="O3486" s="20" t="s">
        <v>492</v>
      </c>
      <c r="P3486" s="20" t="s">
        <v>613</v>
      </c>
      <c r="Q3486" s="20" t="s">
        <v>1260</v>
      </c>
      <c r="R3486" s="20" t="s">
        <v>3857</v>
      </c>
      <c r="S3486" s="20">
        <v>40657681</v>
      </c>
      <c r="T3486" s="39"/>
      <c r="U3486" s="20"/>
      <c r="V3486" s="20"/>
      <c r="W3486" s="39"/>
      <c r="X3486" s="20"/>
      <c r="Y3486" s="20"/>
      <c r="Z3486" s="20"/>
      <c r="AA3486" s="39"/>
    </row>
    <row r="3487" spans="2:27" ht="15.75" customHeight="1">
      <c r="B3487" s="39"/>
      <c r="C3487" s="20"/>
      <c r="D3487" s="20"/>
      <c r="E3487" s="39"/>
      <c r="F3487" s="20"/>
      <c r="G3487" s="20"/>
      <c r="H3487" s="20"/>
      <c r="I3487" s="39"/>
      <c r="J3487" s="20"/>
      <c r="K3487" s="20"/>
      <c r="L3487" s="20"/>
      <c r="M3487" s="20"/>
      <c r="N3487" s="39"/>
      <c r="O3487" s="20" t="s">
        <v>492</v>
      </c>
      <c r="P3487" s="20" t="s">
        <v>613</v>
      </c>
      <c r="Q3487" s="20" t="s">
        <v>1260</v>
      </c>
      <c r="R3487" s="20" t="s">
        <v>3858</v>
      </c>
      <c r="S3487" s="20">
        <v>40657688</v>
      </c>
      <c r="T3487" s="39"/>
      <c r="U3487" s="20"/>
      <c r="V3487" s="20"/>
      <c r="W3487" s="39"/>
      <c r="X3487" s="20"/>
      <c r="Y3487" s="20"/>
      <c r="Z3487" s="20"/>
      <c r="AA3487" s="39"/>
    </row>
    <row r="3488" spans="2:27" ht="15.75" customHeight="1">
      <c r="B3488" s="39"/>
      <c r="C3488" s="20"/>
      <c r="D3488" s="20"/>
      <c r="E3488" s="39"/>
      <c r="F3488" s="20"/>
      <c r="G3488" s="20"/>
      <c r="H3488" s="20"/>
      <c r="I3488" s="39"/>
      <c r="J3488" s="20"/>
      <c r="K3488" s="20"/>
      <c r="L3488" s="20"/>
      <c r="M3488" s="20"/>
      <c r="N3488" s="39"/>
      <c r="O3488" s="20" t="s">
        <v>492</v>
      </c>
      <c r="P3488" s="20" t="s">
        <v>613</v>
      </c>
      <c r="Q3488" s="20" t="s">
        <v>1260</v>
      </c>
      <c r="R3488" s="20" t="s">
        <v>3859</v>
      </c>
      <c r="S3488" s="20">
        <v>40657694</v>
      </c>
      <c r="T3488" s="39"/>
      <c r="U3488" s="20"/>
      <c r="V3488" s="20"/>
      <c r="W3488" s="39"/>
      <c r="X3488" s="20"/>
      <c r="Y3488" s="20"/>
      <c r="Z3488" s="20"/>
      <c r="AA3488" s="39"/>
    </row>
    <row r="3489" spans="2:27" ht="15.75" customHeight="1">
      <c r="B3489" s="39"/>
      <c r="C3489" s="20"/>
      <c r="D3489" s="20"/>
      <c r="E3489" s="39"/>
      <c r="F3489" s="20"/>
      <c r="G3489" s="20"/>
      <c r="H3489" s="20"/>
      <c r="I3489" s="39"/>
      <c r="J3489" s="20"/>
      <c r="K3489" s="20"/>
      <c r="L3489" s="20"/>
      <c r="M3489" s="20"/>
      <c r="N3489" s="39"/>
      <c r="O3489" s="20" t="s">
        <v>492</v>
      </c>
      <c r="P3489" s="20" t="s">
        <v>617</v>
      </c>
      <c r="Q3489" s="20" t="s">
        <v>1262</v>
      </c>
      <c r="R3489" s="20" t="s">
        <v>3860</v>
      </c>
      <c r="S3489" s="20">
        <v>40870415</v>
      </c>
      <c r="T3489" s="39"/>
      <c r="U3489" s="20"/>
      <c r="V3489" s="20"/>
      <c r="W3489" s="39"/>
      <c r="X3489" s="20"/>
      <c r="Y3489" s="20"/>
      <c r="Z3489" s="20"/>
      <c r="AA3489" s="39"/>
    </row>
    <row r="3490" spans="2:27" ht="15.75" customHeight="1">
      <c r="B3490" s="39"/>
      <c r="C3490" s="20"/>
      <c r="D3490" s="20"/>
      <c r="E3490" s="39"/>
      <c r="F3490" s="20"/>
      <c r="G3490" s="20"/>
      <c r="H3490" s="20"/>
      <c r="I3490" s="39"/>
      <c r="J3490" s="20"/>
      <c r="K3490" s="20"/>
      <c r="L3490" s="20"/>
      <c r="M3490" s="20"/>
      <c r="N3490" s="39"/>
      <c r="O3490" s="20" t="s">
        <v>492</v>
      </c>
      <c r="P3490" s="20" t="s">
        <v>617</v>
      </c>
      <c r="Q3490" s="20" t="s">
        <v>1262</v>
      </c>
      <c r="R3490" s="20" t="s">
        <v>1262</v>
      </c>
      <c r="S3490" s="20">
        <v>40870417</v>
      </c>
      <c r="T3490" s="39"/>
      <c r="U3490" s="20"/>
      <c r="V3490" s="20"/>
      <c r="W3490" s="39"/>
      <c r="X3490" s="20"/>
      <c r="Y3490" s="20"/>
      <c r="Z3490" s="20"/>
      <c r="AA3490" s="39"/>
    </row>
    <row r="3491" spans="2:27" ht="15.75" customHeight="1">
      <c r="B3491" s="39"/>
      <c r="C3491" s="20"/>
      <c r="D3491" s="20"/>
      <c r="E3491" s="39"/>
      <c r="F3491" s="20"/>
      <c r="G3491" s="20"/>
      <c r="H3491" s="20"/>
      <c r="I3491" s="39"/>
      <c r="J3491" s="20"/>
      <c r="K3491" s="20"/>
      <c r="L3491" s="20"/>
      <c r="M3491" s="20"/>
      <c r="N3491" s="39"/>
      <c r="O3491" s="20" t="s">
        <v>492</v>
      </c>
      <c r="P3491" s="20" t="s">
        <v>617</v>
      </c>
      <c r="Q3491" s="20" t="s">
        <v>1262</v>
      </c>
      <c r="R3491" s="20" t="s">
        <v>3861</v>
      </c>
      <c r="S3491" s="20">
        <v>40870425</v>
      </c>
      <c r="T3491" s="39"/>
      <c r="U3491" s="20"/>
      <c r="V3491" s="20"/>
      <c r="W3491" s="39"/>
      <c r="X3491" s="20"/>
      <c r="Y3491" s="20"/>
      <c r="Z3491" s="20"/>
      <c r="AA3491" s="39"/>
    </row>
    <row r="3492" spans="2:27" ht="15.75" customHeight="1">
      <c r="B3492" s="39"/>
      <c r="C3492" s="20"/>
      <c r="D3492" s="20"/>
      <c r="E3492" s="39"/>
      <c r="F3492" s="20"/>
      <c r="G3492" s="20"/>
      <c r="H3492" s="20"/>
      <c r="I3492" s="39"/>
      <c r="J3492" s="20"/>
      <c r="K3492" s="20"/>
      <c r="L3492" s="20"/>
      <c r="M3492" s="20"/>
      <c r="N3492" s="39"/>
      <c r="O3492" s="20" t="s">
        <v>492</v>
      </c>
      <c r="P3492" s="20" t="s">
        <v>617</v>
      </c>
      <c r="Q3492" s="20" t="s">
        <v>1262</v>
      </c>
      <c r="R3492" s="20" t="s">
        <v>3862</v>
      </c>
      <c r="S3492" s="20">
        <v>40870434</v>
      </c>
      <c r="T3492" s="39"/>
      <c r="U3492" s="20"/>
      <c r="V3492" s="20"/>
      <c r="W3492" s="39"/>
      <c r="X3492" s="20"/>
      <c r="Y3492" s="20"/>
      <c r="Z3492" s="20"/>
      <c r="AA3492" s="39"/>
    </row>
    <row r="3493" spans="2:27" ht="15.75" customHeight="1">
      <c r="B3493" s="39"/>
      <c r="C3493" s="20"/>
      <c r="D3493" s="20"/>
      <c r="E3493" s="39"/>
      <c r="F3493" s="20"/>
      <c r="G3493" s="20"/>
      <c r="H3493" s="20"/>
      <c r="I3493" s="39"/>
      <c r="J3493" s="20"/>
      <c r="K3493" s="20"/>
      <c r="L3493" s="20"/>
      <c r="M3493" s="20"/>
      <c r="N3493" s="39"/>
      <c r="O3493" s="20" t="s">
        <v>492</v>
      </c>
      <c r="P3493" s="20" t="s">
        <v>617</v>
      </c>
      <c r="Q3493" s="20" t="s">
        <v>1262</v>
      </c>
      <c r="R3493" s="20" t="s">
        <v>1105</v>
      </c>
      <c r="S3493" s="20">
        <v>40870443</v>
      </c>
      <c r="T3493" s="39"/>
      <c r="U3493" s="20"/>
      <c r="V3493" s="20"/>
      <c r="W3493" s="39"/>
      <c r="X3493" s="20"/>
      <c r="Y3493" s="20"/>
      <c r="Z3493" s="20"/>
      <c r="AA3493" s="39"/>
    </row>
    <row r="3494" spans="2:27" ht="15.75" customHeight="1">
      <c r="B3494" s="39"/>
      <c r="C3494" s="20"/>
      <c r="D3494" s="20"/>
      <c r="E3494" s="39"/>
      <c r="F3494" s="20"/>
      <c r="G3494" s="20"/>
      <c r="H3494" s="20"/>
      <c r="I3494" s="39"/>
      <c r="J3494" s="20"/>
      <c r="K3494" s="20"/>
      <c r="L3494" s="20"/>
      <c r="M3494" s="20"/>
      <c r="N3494" s="39"/>
      <c r="O3494" s="20" t="s">
        <v>492</v>
      </c>
      <c r="P3494" s="20" t="s">
        <v>617</v>
      </c>
      <c r="Q3494" s="20" t="s">
        <v>1262</v>
      </c>
      <c r="R3494" s="20" t="s">
        <v>3863</v>
      </c>
      <c r="S3494" s="20">
        <v>40870456</v>
      </c>
      <c r="T3494" s="39"/>
      <c r="U3494" s="20"/>
      <c r="V3494" s="20"/>
      <c r="W3494" s="39"/>
      <c r="X3494" s="20"/>
      <c r="Y3494" s="20"/>
      <c r="Z3494" s="20"/>
      <c r="AA3494" s="39"/>
    </row>
    <row r="3495" spans="2:27" ht="15.75" customHeight="1">
      <c r="B3495" s="39"/>
      <c r="C3495" s="20"/>
      <c r="D3495" s="20"/>
      <c r="E3495" s="39"/>
      <c r="F3495" s="20"/>
      <c r="G3495" s="20"/>
      <c r="H3495" s="20"/>
      <c r="I3495" s="39"/>
      <c r="J3495" s="20"/>
      <c r="K3495" s="20"/>
      <c r="L3495" s="20"/>
      <c r="M3495" s="20"/>
      <c r="N3495" s="39"/>
      <c r="O3495" s="20" t="s">
        <v>492</v>
      </c>
      <c r="P3495" s="20" t="s">
        <v>617</v>
      </c>
      <c r="Q3495" s="20" t="s">
        <v>1262</v>
      </c>
      <c r="R3495" s="20" t="s">
        <v>3864</v>
      </c>
      <c r="S3495" s="20">
        <v>40870460</v>
      </c>
      <c r="T3495" s="39"/>
      <c r="U3495" s="20"/>
      <c r="V3495" s="20"/>
      <c r="W3495" s="39"/>
      <c r="X3495" s="20"/>
      <c r="Y3495" s="20"/>
      <c r="Z3495" s="20"/>
      <c r="AA3495" s="39"/>
    </row>
    <row r="3496" spans="2:27" ht="15.75" customHeight="1">
      <c r="B3496" s="39"/>
      <c r="C3496" s="20"/>
      <c r="D3496" s="20"/>
      <c r="E3496" s="39"/>
      <c r="F3496" s="20"/>
      <c r="G3496" s="20"/>
      <c r="H3496" s="20"/>
      <c r="I3496" s="39"/>
      <c r="J3496" s="20"/>
      <c r="K3496" s="20"/>
      <c r="L3496" s="20"/>
      <c r="M3496" s="20"/>
      <c r="N3496" s="39"/>
      <c r="O3496" s="20" t="s">
        <v>492</v>
      </c>
      <c r="P3496" s="20" t="s">
        <v>617</v>
      </c>
      <c r="Q3496" s="20" t="s">
        <v>1262</v>
      </c>
      <c r="R3496" s="20" t="s">
        <v>2312</v>
      </c>
      <c r="S3496" s="20">
        <v>40870469</v>
      </c>
      <c r="T3496" s="39"/>
      <c r="U3496" s="20"/>
      <c r="V3496" s="20"/>
      <c r="W3496" s="39"/>
      <c r="X3496" s="20"/>
      <c r="Y3496" s="20"/>
      <c r="Z3496" s="20"/>
      <c r="AA3496" s="39"/>
    </row>
    <row r="3497" spans="2:27" ht="15.75" customHeight="1">
      <c r="B3497" s="39"/>
      <c r="C3497" s="20"/>
      <c r="D3497" s="20"/>
      <c r="E3497" s="39"/>
      <c r="F3497" s="20"/>
      <c r="G3497" s="20"/>
      <c r="H3497" s="20"/>
      <c r="I3497" s="39"/>
      <c r="J3497" s="20"/>
      <c r="K3497" s="20"/>
      <c r="L3497" s="20"/>
      <c r="M3497" s="20"/>
      <c r="N3497" s="39"/>
      <c r="O3497" s="20" t="s">
        <v>492</v>
      </c>
      <c r="P3497" s="20" t="s">
        <v>617</v>
      </c>
      <c r="Q3497" s="20" t="s">
        <v>1262</v>
      </c>
      <c r="R3497" s="20" t="s">
        <v>3865</v>
      </c>
      <c r="S3497" s="20">
        <v>40870477</v>
      </c>
      <c r="T3497" s="39"/>
      <c r="U3497" s="20"/>
      <c r="V3497" s="20"/>
      <c r="W3497" s="39"/>
      <c r="X3497" s="20"/>
      <c r="Y3497" s="20"/>
      <c r="Z3497" s="20"/>
      <c r="AA3497" s="39"/>
    </row>
    <row r="3498" spans="2:27" ht="15.75" customHeight="1">
      <c r="B3498" s="39"/>
      <c r="C3498" s="20"/>
      <c r="D3498" s="20"/>
      <c r="E3498" s="39"/>
      <c r="F3498" s="20"/>
      <c r="G3498" s="20"/>
      <c r="H3498" s="20"/>
      <c r="I3498" s="39"/>
      <c r="J3498" s="20"/>
      <c r="K3498" s="20"/>
      <c r="L3498" s="20"/>
      <c r="M3498" s="20"/>
      <c r="N3498" s="39"/>
      <c r="O3498" s="20" t="s">
        <v>492</v>
      </c>
      <c r="P3498" s="20" t="s">
        <v>617</v>
      </c>
      <c r="Q3498" s="20" t="s">
        <v>1262</v>
      </c>
      <c r="R3498" s="20" t="s">
        <v>3866</v>
      </c>
      <c r="S3498" s="20">
        <v>40870486</v>
      </c>
      <c r="T3498" s="39"/>
      <c r="U3498" s="20"/>
      <c r="V3498" s="20"/>
      <c r="W3498" s="39"/>
      <c r="X3498" s="20"/>
      <c r="Y3498" s="20"/>
      <c r="Z3498" s="20"/>
      <c r="AA3498" s="39"/>
    </row>
    <row r="3499" spans="2:27" ht="15.75" customHeight="1">
      <c r="B3499" s="39"/>
      <c r="C3499" s="20"/>
      <c r="D3499" s="20"/>
      <c r="E3499" s="39"/>
      <c r="F3499" s="20"/>
      <c r="G3499" s="20"/>
      <c r="H3499" s="20"/>
      <c r="I3499" s="39"/>
      <c r="J3499" s="20"/>
      <c r="K3499" s="20"/>
      <c r="L3499" s="20"/>
      <c r="M3499" s="20"/>
      <c r="N3499" s="39"/>
      <c r="O3499" s="20" t="s">
        <v>492</v>
      </c>
      <c r="P3499" s="20" t="s">
        <v>617</v>
      </c>
      <c r="Q3499" s="20" t="s">
        <v>1262</v>
      </c>
      <c r="R3499" s="20" t="s">
        <v>3867</v>
      </c>
      <c r="S3499" s="20">
        <v>40870494</v>
      </c>
      <c r="T3499" s="39"/>
      <c r="U3499" s="20"/>
      <c r="V3499" s="20"/>
      <c r="W3499" s="39"/>
      <c r="X3499" s="20"/>
      <c r="Y3499" s="20"/>
      <c r="Z3499" s="20"/>
      <c r="AA3499" s="39"/>
    </row>
    <row r="3500" spans="2:27" ht="15.75" customHeight="1">
      <c r="B3500" s="39"/>
      <c r="C3500" s="20"/>
      <c r="D3500" s="20"/>
      <c r="E3500" s="39"/>
      <c r="F3500" s="20"/>
      <c r="G3500" s="20"/>
      <c r="H3500" s="20"/>
      <c r="I3500" s="39"/>
      <c r="J3500" s="20"/>
      <c r="K3500" s="20"/>
      <c r="L3500" s="20"/>
      <c r="M3500" s="20"/>
      <c r="N3500" s="39"/>
      <c r="O3500" s="20" t="s">
        <v>492</v>
      </c>
      <c r="P3500" s="20" t="s">
        <v>617</v>
      </c>
      <c r="Q3500" s="20" t="s">
        <v>1264</v>
      </c>
      <c r="R3500" s="20" t="s">
        <v>1264</v>
      </c>
      <c r="S3500" s="20">
        <v>40872515</v>
      </c>
      <c r="T3500" s="39"/>
      <c r="U3500" s="20"/>
      <c r="V3500" s="20"/>
      <c r="W3500" s="39"/>
      <c r="X3500" s="20"/>
      <c r="Y3500" s="20"/>
      <c r="Z3500" s="20"/>
      <c r="AA3500" s="39"/>
    </row>
    <row r="3501" spans="2:27" ht="15.75" customHeight="1">
      <c r="B3501" s="39"/>
      <c r="C3501" s="20"/>
      <c r="D3501" s="20"/>
      <c r="E3501" s="39"/>
      <c r="F3501" s="20"/>
      <c r="G3501" s="20"/>
      <c r="H3501" s="20"/>
      <c r="I3501" s="39"/>
      <c r="J3501" s="20"/>
      <c r="K3501" s="20"/>
      <c r="L3501" s="20"/>
      <c r="M3501" s="20"/>
      <c r="N3501" s="39"/>
      <c r="O3501" s="20" t="s">
        <v>492</v>
      </c>
      <c r="P3501" s="20" t="s">
        <v>617</v>
      </c>
      <c r="Q3501" s="20" t="s">
        <v>1264</v>
      </c>
      <c r="R3501" s="20" t="s">
        <v>2641</v>
      </c>
      <c r="S3501" s="20">
        <v>40872531</v>
      </c>
      <c r="T3501" s="39"/>
      <c r="U3501" s="20"/>
      <c r="V3501" s="20"/>
      <c r="W3501" s="39"/>
      <c r="X3501" s="20"/>
      <c r="Y3501" s="20"/>
      <c r="Z3501" s="20"/>
      <c r="AA3501" s="39"/>
    </row>
    <row r="3502" spans="2:27" ht="15.75" customHeight="1">
      <c r="B3502" s="39"/>
      <c r="C3502" s="20"/>
      <c r="D3502" s="20"/>
      <c r="E3502" s="39"/>
      <c r="F3502" s="20"/>
      <c r="G3502" s="20"/>
      <c r="H3502" s="20"/>
      <c r="I3502" s="39"/>
      <c r="J3502" s="20"/>
      <c r="K3502" s="20"/>
      <c r="L3502" s="20"/>
      <c r="M3502" s="20"/>
      <c r="N3502" s="39"/>
      <c r="O3502" s="20" t="s">
        <v>492</v>
      </c>
      <c r="P3502" s="20" t="s">
        <v>617</v>
      </c>
      <c r="Q3502" s="20" t="s">
        <v>1264</v>
      </c>
      <c r="R3502" s="20" t="s">
        <v>2466</v>
      </c>
      <c r="S3502" s="20">
        <v>40872547</v>
      </c>
      <c r="T3502" s="39"/>
      <c r="U3502" s="20"/>
      <c r="V3502" s="20"/>
      <c r="W3502" s="39"/>
      <c r="X3502" s="20"/>
      <c r="Y3502" s="20"/>
      <c r="Z3502" s="20"/>
      <c r="AA3502" s="39"/>
    </row>
    <row r="3503" spans="2:27" ht="15.75" customHeight="1">
      <c r="B3503" s="39"/>
      <c r="C3503" s="20"/>
      <c r="D3503" s="20"/>
      <c r="E3503" s="39"/>
      <c r="F3503" s="20"/>
      <c r="G3503" s="20"/>
      <c r="H3503" s="20"/>
      <c r="I3503" s="39"/>
      <c r="J3503" s="20"/>
      <c r="K3503" s="20"/>
      <c r="L3503" s="20"/>
      <c r="M3503" s="20"/>
      <c r="N3503" s="39"/>
      <c r="O3503" s="20" t="s">
        <v>492</v>
      </c>
      <c r="P3503" s="20" t="s">
        <v>617</v>
      </c>
      <c r="Q3503" s="20" t="s">
        <v>1264</v>
      </c>
      <c r="R3503" s="20" t="s">
        <v>2554</v>
      </c>
      <c r="S3503" s="20">
        <v>40872563</v>
      </c>
      <c r="T3503" s="39"/>
      <c r="U3503" s="20"/>
      <c r="V3503" s="20"/>
      <c r="W3503" s="39"/>
      <c r="X3503" s="20"/>
      <c r="Y3503" s="20"/>
      <c r="Z3503" s="20"/>
      <c r="AA3503" s="39"/>
    </row>
    <row r="3504" spans="2:27" ht="15.75" customHeight="1">
      <c r="B3504" s="39"/>
      <c r="C3504" s="20"/>
      <c r="D3504" s="20"/>
      <c r="E3504" s="39"/>
      <c r="F3504" s="20"/>
      <c r="G3504" s="20"/>
      <c r="H3504" s="20"/>
      <c r="I3504" s="39"/>
      <c r="J3504" s="20"/>
      <c r="K3504" s="20"/>
      <c r="L3504" s="20"/>
      <c r="M3504" s="20"/>
      <c r="N3504" s="39"/>
      <c r="O3504" s="20" t="s">
        <v>492</v>
      </c>
      <c r="P3504" s="20" t="s">
        <v>617</v>
      </c>
      <c r="Q3504" s="20" t="s">
        <v>1264</v>
      </c>
      <c r="R3504" s="20" t="s">
        <v>1169</v>
      </c>
      <c r="S3504" s="20">
        <v>40872579</v>
      </c>
      <c r="T3504" s="39"/>
      <c r="U3504" s="20"/>
      <c r="V3504" s="20"/>
      <c r="W3504" s="39"/>
      <c r="X3504" s="20"/>
      <c r="Y3504" s="20"/>
      <c r="Z3504" s="20"/>
      <c r="AA3504" s="39"/>
    </row>
    <row r="3505" spans="2:27" ht="15.75" customHeight="1">
      <c r="B3505" s="39"/>
      <c r="C3505" s="20"/>
      <c r="D3505" s="20"/>
      <c r="E3505" s="39"/>
      <c r="F3505" s="20"/>
      <c r="G3505" s="20"/>
      <c r="H3505" s="20"/>
      <c r="I3505" s="39"/>
      <c r="J3505" s="20"/>
      <c r="K3505" s="20"/>
      <c r="L3505" s="20"/>
      <c r="M3505" s="20"/>
      <c r="N3505" s="39"/>
      <c r="O3505" s="20" t="s">
        <v>492</v>
      </c>
      <c r="P3505" s="20" t="s">
        <v>617</v>
      </c>
      <c r="Q3505" s="20" t="s">
        <v>1266</v>
      </c>
      <c r="R3505" s="20" t="s">
        <v>1988</v>
      </c>
      <c r="S3505" s="20">
        <v>40874313</v>
      </c>
      <c r="T3505" s="39"/>
      <c r="U3505" s="20"/>
      <c r="V3505" s="20"/>
      <c r="W3505" s="39"/>
      <c r="X3505" s="20"/>
      <c r="Y3505" s="20"/>
      <c r="Z3505" s="20"/>
      <c r="AA3505" s="39"/>
    </row>
    <row r="3506" spans="2:27" ht="15.75" customHeight="1">
      <c r="B3506" s="39"/>
      <c r="C3506" s="20"/>
      <c r="D3506" s="20"/>
      <c r="E3506" s="39"/>
      <c r="F3506" s="20"/>
      <c r="G3506" s="20"/>
      <c r="H3506" s="20"/>
      <c r="I3506" s="39"/>
      <c r="J3506" s="20"/>
      <c r="K3506" s="20"/>
      <c r="L3506" s="20"/>
      <c r="M3506" s="20"/>
      <c r="N3506" s="39"/>
      <c r="O3506" s="20" t="s">
        <v>492</v>
      </c>
      <c r="P3506" s="20" t="s">
        <v>617</v>
      </c>
      <c r="Q3506" s="20" t="s">
        <v>1266</v>
      </c>
      <c r="R3506" s="20" t="s">
        <v>3575</v>
      </c>
      <c r="S3506" s="20">
        <v>40874315</v>
      </c>
      <c r="T3506" s="39"/>
      <c r="U3506" s="20"/>
      <c r="V3506" s="20"/>
      <c r="W3506" s="39"/>
      <c r="X3506" s="20"/>
      <c r="Y3506" s="20"/>
      <c r="Z3506" s="20"/>
      <c r="AA3506" s="39"/>
    </row>
    <row r="3507" spans="2:27" ht="15.75" customHeight="1">
      <c r="B3507" s="39"/>
      <c r="C3507" s="20"/>
      <c r="D3507" s="20"/>
      <c r="E3507" s="39"/>
      <c r="F3507" s="20"/>
      <c r="G3507" s="20"/>
      <c r="H3507" s="20"/>
      <c r="I3507" s="39"/>
      <c r="J3507" s="20"/>
      <c r="K3507" s="20"/>
      <c r="L3507" s="20"/>
      <c r="M3507" s="20"/>
      <c r="N3507" s="39"/>
      <c r="O3507" s="20" t="s">
        <v>492</v>
      </c>
      <c r="P3507" s="20" t="s">
        <v>617</v>
      </c>
      <c r="Q3507" s="20" t="s">
        <v>1266</v>
      </c>
      <c r="R3507" s="20" t="s">
        <v>3868</v>
      </c>
      <c r="S3507" s="20">
        <v>40874331</v>
      </c>
      <c r="T3507" s="39"/>
      <c r="U3507" s="20"/>
      <c r="V3507" s="20"/>
      <c r="W3507" s="39"/>
      <c r="X3507" s="20"/>
      <c r="Y3507" s="20"/>
      <c r="Z3507" s="20"/>
      <c r="AA3507" s="39"/>
    </row>
    <row r="3508" spans="2:27" ht="15.75" customHeight="1">
      <c r="B3508" s="39"/>
      <c r="C3508" s="20"/>
      <c r="D3508" s="20"/>
      <c r="E3508" s="39"/>
      <c r="F3508" s="20"/>
      <c r="G3508" s="20"/>
      <c r="H3508" s="20"/>
      <c r="I3508" s="39"/>
      <c r="J3508" s="20"/>
      <c r="K3508" s="20"/>
      <c r="L3508" s="20"/>
      <c r="M3508" s="20"/>
      <c r="N3508" s="39"/>
      <c r="O3508" s="20" t="s">
        <v>492</v>
      </c>
      <c r="P3508" s="20" t="s">
        <v>617</v>
      </c>
      <c r="Q3508" s="20" t="s">
        <v>1266</v>
      </c>
      <c r="R3508" s="20" t="s">
        <v>3869</v>
      </c>
      <c r="S3508" s="20">
        <v>40874339</v>
      </c>
      <c r="T3508" s="39"/>
      <c r="U3508" s="20"/>
      <c r="V3508" s="20"/>
      <c r="W3508" s="39"/>
      <c r="X3508" s="20"/>
      <c r="Y3508" s="20"/>
      <c r="Z3508" s="20"/>
      <c r="AA3508" s="39"/>
    </row>
    <row r="3509" spans="2:27" ht="15.75" customHeight="1">
      <c r="B3509" s="39"/>
      <c r="C3509" s="20"/>
      <c r="D3509" s="20"/>
      <c r="E3509" s="39"/>
      <c r="F3509" s="20"/>
      <c r="G3509" s="20"/>
      <c r="H3509" s="20"/>
      <c r="I3509" s="39"/>
      <c r="J3509" s="20"/>
      <c r="K3509" s="20"/>
      <c r="L3509" s="20"/>
      <c r="M3509" s="20"/>
      <c r="N3509" s="39"/>
      <c r="O3509" s="20" t="s">
        <v>492</v>
      </c>
      <c r="P3509" s="20" t="s">
        <v>617</v>
      </c>
      <c r="Q3509" s="20" t="s">
        <v>1266</v>
      </c>
      <c r="R3509" s="20" t="s">
        <v>3870</v>
      </c>
      <c r="S3509" s="20">
        <v>40874355</v>
      </c>
      <c r="T3509" s="39"/>
      <c r="U3509" s="20"/>
      <c r="V3509" s="20"/>
      <c r="W3509" s="39"/>
      <c r="X3509" s="20"/>
      <c r="Y3509" s="20"/>
      <c r="Z3509" s="20"/>
      <c r="AA3509" s="39"/>
    </row>
    <row r="3510" spans="2:27" ht="15.75" customHeight="1">
      <c r="B3510" s="39"/>
      <c r="C3510" s="20"/>
      <c r="D3510" s="20"/>
      <c r="E3510" s="39"/>
      <c r="F3510" s="20"/>
      <c r="G3510" s="20"/>
      <c r="H3510" s="20"/>
      <c r="I3510" s="39"/>
      <c r="J3510" s="20"/>
      <c r="K3510" s="20"/>
      <c r="L3510" s="20"/>
      <c r="M3510" s="20"/>
      <c r="N3510" s="39"/>
      <c r="O3510" s="20" t="s">
        <v>492</v>
      </c>
      <c r="P3510" s="20" t="s">
        <v>617</v>
      </c>
      <c r="Q3510" s="20" t="s">
        <v>1266</v>
      </c>
      <c r="R3510" s="20" t="s">
        <v>3130</v>
      </c>
      <c r="S3510" s="20">
        <v>40874347</v>
      </c>
      <c r="T3510" s="39"/>
      <c r="U3510" s="20"/>
      <c r="V3510" s="20"/>
      <c r="W3510" s="39"/>
      <c r="X3510" s="20"/>
      <c r="Y3510" s="20"/>
      <c r="Z3510" s="20"/>
      <c r="AA3510" s="39"/>
    </row>
    <row r="3511" spans="2:27" ht="15.75" customHeight="1">
      <c r="B3511" s="39"/>
      <c r="C3511" s="20"/>
      <c r="D3511" s="20"/>
      <c r="E3511" s="39"/>
      <c r="F3511" s="20"/>
      <c r="G3511" s="20"/>
      <c r="H3511" s="20"/>
      <c r="I3511" s="39"/>
      <c r="J3511" s="20"/>
      <c r="K3511" s="20"/>
      <c r="L3511" s="20"/>
      <c r="M3511" s="20"/>
      <c r="N3511" s="39"/>
      <c r="O3511" s="20" t="s">
        <v>492</v>
      </c>
      <c r="P3511" s="20" t="s">
        <v>617</v>
      </c>
      <c r="Q3511" s="20" t="s">
        <v>1266</v>
      </c>
      <c r="R3511" s="20" t="s">
        <v>3871</v>
      </c>
      <c r="S3511" s="20">
        <v>40874387</v>
      </c>
      <c r="T3511" s="39"/>
      <c r="U3511" s="20"/>
      <c r="V3511" s="20"/>
      <c r="W3511" s="39"/>
      <c r="X3511" s="20"/>
      <c r="Y3511" s="20"/>
      <c r="Z3511" s="20"/>
      <c r="AA3511" s="39"/>
    </row>
    <row r="3512" spans="2:27" ht="15.75" customHeight="1">
      <c r="B3512" s="39"/>
      <c r="C3512" s="20"/>
      <c r="D3512" s="20"/>
      <c r="E3512" s="39"/>
      <c r="F3512" s="20"/>
      <c r="G3512" s="20"/>
      <c r="H3512" s="20"/>
      <c r="I3512" s="39"/>
      <c r="J3512" s="20"/>
      <c r="K3512" s="20"/>
      <c r="L3512" s="20"/>
      <c r="M3512" s="20"/>
      <c r="N3512" s="39"/>
      <c r="O3512" s="20" t="s">
        <v>492</v>
      </c>
      <c r="P3512" s="20" t="s">
        <v>617</v>
      </c>
      <c r="Q3512" s="20" t="s">
        <v>1266</v>
      </c>
      <c r="R3512" s="20" t="s">
        <v>3872</v>
      </c>
      <c r="S3512" s="20">
        <v>40874399</v>
      </c>
      <c r="T3512" s="39"/>
      <c r="U3512" s="20"/>
      <c r="V3512" s="20"/>
      <c r="W3512" s="39"/>
      <c r="X3512" s="20"/>
      <c r="Y3512" s="20"/>
      <c r="Z3512" s="20"/>
      <c r="AA3512" s="39"/>
    </row>
    <row r="3513" spans="2:27" ht="15.75" customHeight="1">
      <c r="B3513" s="39"/>
      <c r="C3513" s="20"/>
      <c r="D3513" s="20"/>
      <c r="E3513" s="39"/>
      <c r="F3513" s="20"/>
      <c r="G3513" s="20"/>
      <c r="H3513" s="20"/>
      <c r="I3513" s="39"/>
      <c r="J3513" s="20"/>
      <c r="K3513" s="20"/>
      <c r="L3513" s="20"/>
      <c r="M3513" s="20"/>
      <c r="N3513" s="39"/>
      <c r="O3513" s="20" t="s">
        <v>492</v>
      </c>
      <c r="P3513" s="20" t="s">
        <v>617</v>
      </c>
      <c r="Q3513" s="20" t="s">
        <v>1266</v>
      </c>
      <c r="R3513" s="20" t="s">
        <v>3873</v>
      </c>
      <c r="S3513" s="20">
        <v>40874363</v>
      </c>
      <c r="T3513" s="39"/>
      <c r="U3513" s="20"/>
      <c r="V3513" s="20"/>
      <c r="W3513" s="39"/>
      <c r="X3513" s="20"/>
      <c r="Y3513" s="20"/>
      <c r="Z3513" s="20"/>
      <c r="AA3513" s="39"/>
    </row>
    <row r="3514" spans="2:27" ht="15.75" customHeight="1">
      <c r="B3514" s="39"/>
      <c r="C3514" s="20"/>
      <c r="D3514" s="20"/>
      <c r="E3514" s="39"/>
      <c r="F3514" s="20"/>
      <c r="G3514" s="20"/>
      <c r="H3514" s="20"/>
      <c r="I3514" s="39"/>
      <c r="J3514" s="20"/>
      <c r="K3514" s="20"/>
      <c r="L3514" s="20"/>
      <c r="M3514" s="20"/>
      <c r="N3514" s="39"/>
      <c r="O3514" s="20" t="s">
        <v>492</v>
      </c>
      <c r="P3514" s="20" t="s">
        <v>617</v>
      </c>
      <c r="Q3514" s="20" t="s">
        <v>1266</v>
      </c>
      <c r="R3514" s="20" t="s">
        <v>3874</v>
      </c>
      <c r="S3514" s="20">
        <v>40874371</v>
      </c>
      <c r="T3514" s="39"/>
      <c r="U3514" s="20"/>
      <c r="V3514" s="20"/>
      <c r="W3514" s="39"/>
      <c r="X3514" s="20"/>
      <c r="Y3514" s="20"/>
      <c r="Z3514" s="20"/>
      <c r="AA3514" s="39"/>
    </row>
    <row r="3515" spans="2:27" ht="15.75" customHeight="1">
      <c r="B3515" s="39"/>
      <c r="C3515" s="20"/>
      <c r="D3515" s="20"/>
      <c r="E3515" s="39"/>
      <c r="F3515" s="20"/>
      <c r="G3515" s="20"/>
      <c r="H3515" s="20"/>
      <c r="I3515" s="39"/>
      <c r="J3515" s="20"/>
      <c r="K3515" s="20"/>
      <c r="L3515" s="20"/>
      <c r="M3515" s="20"/>
      <c r="N3515" s="39"/>
      <c r="O3515" s="20" t="s">
        <v>492</v>
      </c>
      <c r="P3515" s="20" t="s">
        <v>617</v>
      </c>
      <c r="Q3515" s="20" t="s">
        <v>1266</v>
      </c>
      <c r="R3515" s="20" t="s">
        <v>3875</v>
      </c>
      <c r="S3515" s="20">
        <v>40874379</v>
      </c>
      <c r="T3515" s="39"/>
      <c r="U3515" s="20"/>
      <c r="V3515" s="20"/>
      <c r="W3515" s="39"/>
      <c r="X3515" s="20"/>
      <c r="Y3515" s="20"/>
      <c r="Z3515" s="20"/>
      <c r="AA3515" s="39"/>
    </row>
    <row r="3516" spans="2:27" ht="15.75" customHeight="1">
      <c r="B3516" s="39"/>
      <c r="C3516" s="20"/>
      <c r="D3516" s="20"/>
      <c r="E3516" s="39"/>
      <c r="F3516" s="20"/>
      <c r="G3516" s="20"/>
      <c r="H3516" s="20"/>
      <c r="I3516" s="39"/>
      <c r="J3516" s="20"/>
      <c r="K3516" s="20"/>
      <c r="L3516" s="20"/>
      <c r="M3516" s="20"/>
      <c r="N3516" s="39"/>
      <c r="O3516" s="20" t="s">
        <v>492</v>
      </c>
      <c r="P3516" s="20" t="s">
        <v>617</v>
      </c>
      <c r="Q3516" s="20" t="s">
        <v>1266</v>
      </c>
      <c r="R3516" s="20" t="s">
        <v>3876</v>
      </c>
      <c r="S3516" s="20">
        <v>40874323</v>
      </c>
      <c r="T3516" s="39"/>
      <c r="U3516" s="20"/>
      <c r="V3516" s="20"/>
      <c r="W3516" s="39"/>
      <c r="X3516" s="20"/>
      <c r="Y3516" s="20"/>
      <c r="Z3516" s="20"/>
      <c r="AA3516" s="39"/>
    </row>
    <row r="3517" spans="2:27" ht="15.75" customHeight="1">
      <c r="B3517" s="39"/>
      <c r="C3517" s="20"/>
      <c r="D3517" s="20"/>
      <c r="E3517" s="39"/>
      <c r="F3517" s="20"/>
      <c r="G3517" s="20"/>
      <c r="H3517" s="20"/>
      <c r="I3517" s="39"/>
      <c r="J3517" s="20"/>
      <c r="K3517" s="20"/>
      <c r="L3517" s="20"/>
      <c r="M3517" s="20"/>
      <c r="N3517" s="39"/>
      <c r="O3517" s="20" t="s">
        <v>492</v>
      </c>
      <c r="P3517" s="20" t="s">
        <v>617</v>
      </c>
      <c r="Q3517" s="20" t="s">
        <v>1266</v>
      </c>
      <c r="R3517" s="20" t="s">
        <v>3877</v>
      </c>
      <c r="S3517" s="20">
        <v>40874394</v>
      </c>
      <c r="T3517" s="39"/>
      <c r="U3517" s="20"/>
      <c r="V3517" s="20"/>
      <c r="W3517" s="39"/>
      <c r="X3517" s="20"/>
      <c r="Y3517" s="20"/>
      <c r="Z3517" s="20"/>
      <c r="AA3517" s="39"/>
    </row>
    <row r="3518" spans="2:27" ht="15.75" customHeight="1">
      <c r="B3518" s="39"/>
      <c r="C3518" s="20"/>
      <c r="D3518" s="20"/>
      <c r="E3518" s="39"/>
      <c r="F3518" s="20"/>
      <c r="G3518" s="20"/>
      <c r="H3518" s="20"/>
      <c r="I3518" s="39"/>
      <c r="J3518" s="20"/>
      <c r="K3518" s="20"/>
      <c r="L3518" s="20"/>
      <c r="M3518" s="20"/>
      <c r="N3518" s="39"/>
      <c r="O3518" s="20" t="s">
        <v>492</v>
      </c>
      <c r="P3518" s="20" t="s">
        <v>617</v>
      </c>
      <c r="Q3518" s="20" t="s">
        <v>979</v>
      </c>
      <c r="R3518" s="20" t="s">
        <v>3878</v>
      </c>
      <c r="S3518" s="20">
        <v>40874713</v>
      </c>
      <c r="T3518" s="39"/>
      <c r="U3518" s="20"/>
      <c r="V3518" s="20"/>
      <c r="W3518" s="39"/>
      <c r="X3518" s="20"/>
      <c r="Y3518" s="20"/>
      <c r="Z3518" s="20"/>
      <c r="AA3518" s="39"/>
    </row>
    <row r="3519" spans="2:27" ht="15.75" customHeight="1">
      <c r="B3519" s="39"/>
      <c r="C3519" s="20"/>
      <c r="D3519" s="20"/>
      <c r="E3519" s="39"/>
      <c r="F3519" s="20"/>
      <c r="G3519" s="20"/>
      <c r="H3519" s="20"/>
      <c r="I3519" s="39"/>
      <c r="J3519" s="20"/>
      <c r="K3519" s="20"/>
      <c r="L3519" s="20"/>
      <c r="M3519" s="20"/>
      <c r="N3519" s="39"/>
      <c r="O3519" s="20" t="s">
        <v>492</v>
      </c>
      <c r="P3519" s="20" t="s">
        <v>617</v>
      </c>
      <c r="Q3519" s="20" t="s">
        <v>979</v>
      </c>
      <c r="R3519" s="20" t="s">
        <v>1426</v>
      </c>
      <c r="S3519" s="20">
        <v>40874715</v>
      </c>
      <c r="T3519" s="39"/>
      <c r="U3519" s="20"/>
      <c r="V3519" s="20"/>
      <c r="W3519" s="39"/>
      <c r="X3519" s="20"/>
      <c r="Y3519" s="20"/>
      <c r="Z3519" s="20"/>
      <c r="AA3519" s="39"/>
    </row>
    <row r="3520" spans="2:27" ht="15.75" customHeight="1">
      <c r="B3520" s="39"/>
      <c r="C3520" s="20"/>
      <c r="D3520" s="20"/>
      <c r="E3520" s="39"/>
      <c r="F3520" s="20"/>
      <c r="G3520" s="20"/>
      <c r="H3520" s="20"/>
      <c r="I3520" s="39"/>
      <c r="J3520" s="20"/>
      <c r="K3520" s="20"/>
      <c r="L3520" s="20"/>
      <c r="M3520" s="20"/>
      <c r="N3520" s="39"/>
      <c r="O3520" s="20" t="s">
        <v>492</v>
      </c>
      <c r="P3520" s="20" t="s">
        <v>617</v>
      </c>
      <c r="Q3520" s="20" t="s">
        <v>979</v>
      </c>
      <c r="R3520" s="20" t="s">
        <v>3879</v>
      </c>
      <c r="S3520" s="20">
        <v>40874723</v>
      </c>
      <c r="T3520" s="39"/>
      <c r="U3520" s="20"/>
      <c r="V3520" s="20"/>
      <c r="W3520" s="39"/>
      <c r="X3520" s="20"/>
      <c r="Y3520" s="20"/>
      <c r="Z3520" s="20"/>
      <c r="AA3520" s="39"/>
    </row>
    <row r="3521" spans="2:27" ht="15.75" customHeight="1">
      <c r="B3521" s="39"/>
      <c r="C3521" s="20"/>
      <c r="D3521" s="20"/>
      <c r="E3521" s="39"/>
      <c r="F3521" s="20"/>
      <c r="G3521" s="20"/>
      <c r="H3521" s="20"/>
      <c r="I3521" s="39"/>
      <c r="J3521" s="20"/>
      <c r="K3521" s="20"/>
      <c r="L3521" s="20"/>
      <c r="M3521" s="20"/>
      <c r="N3521" s="39"/>
      <c r="O3521" s="20" t="s">
        <v>492</v>
      </c>
      <c r="P3521" s="20" t="s">
        <v>617</v>
      </c>
      <c r="Q3521" s="20" t="s">
        <v>979</v>
      </c>
      <c r="R3521" s="20" t="s">
        <v>3880</v>
      </c>
      <c r="S3521" s="20">
        <v>40874731</v>
      </c>
      <c r="T3521" s="39"/>
      <c r="U3521" s="20"/>
      <c r="V3521" s="20"/>
      <c r="W3521" s="39"/>
      <c r="X3521" s="20"/>
      <c r="Y3521" s="20"/>
      <c r="Z3521" s="20"/>
      <c r="AA3521" s="39"/>
    </row>
    <row r="3522" spans="2:27" ht="15.75" customHeight="1">
      <c r="B3522" s="39"/>
      <c r="C3522" s="20"/>
      <c r="D3522" s="20"/>
      <c r="E3522" s="39"/>
      <c r="F3522" s="20"/>
      <c r="G3522" s="20"/>
      <c r="H3522" s="20"/>
      <c r="I3522" s="39"/>
      <c r="J3522" s="20"/>
      <c r="K3522" s="20"/>
      <c r="L3522" s="20"/>
      <c r="M3522" s="20"/>
      <c r="N3522" s="39"/>
      <c r="O3522" s="20" t="s">
        <v>492</v>
      </c>
      <c r="P3522" s="20" t="s">
        <v>617</v>
      </c>
      <c r="Q3522" s="20" t="s">
        <v>979</v>
      </c>
      <c r="R3522" s="20" t="s">
        <v>3881</v>
      </c>
      <c r="S3522" s="20">
        <v>40874739</v>
      </c>
      <c r="T3522" s="39"/>
      <c r="U3522" s="20"/>
      <c r="V3522" s="20"/>
      <c r="W3522" s="39"/>
      <c r="X3522" s="20"/>
      <c r="Y3522" s="20"/>
      <c r="Z3522" s="20"/>
      <c r="AA3522" s="39"/>
    </row>
    <row r="3523" spans="2:27" ht="15.75" customHeight="1">
      <c r="B3523" s="39"/>
      <c r="C3523" s="20"/>
      <c r="D3523" s="20"/>
      <c r="E3523" s="39"/>
      <c r="F3523" s="20"/>
      <c r="G3523" s="20"/>
      <c r="H3523" s="20"/>
      <c r="I3523" s="39"/>
      <c r="J3523" s="20"/>
      <c r="K3523" s="20"/>
      <c r="L3523" s="20"/>
      <c r="M3523" s="20"/>
      <c r="N3523" s="39"/>
      <c r="O3523" s="20" t="s">
        <v>492</v>
      </c>
      <c r="P3523" s="20" t="s">
        <v>617</v>
      </c>
      <c r="Q3523" s="20" t="s">
        <v>979</v>
      </c>
      <c r="R3523" s="20" t="s">
        <v>1505</v>
      </c>
      <c r="S3523" s="20">
        <v>40874747</v>
      </c>
      <c r="T3523" s="39"/>
      <c r="U3523" s="20"/>
      <c r="V3523" s="20"/>
      <c r="W3523" s="39"/>
      <c r="X3523" s="20"/>
      <c r="Y3523" s="20"/>
      <c r="Z3523" s="20"/>
      <c r="AA3523" s="39"/>
    </row>
    <row r="3524" spans="2:27" ht="15.75" customHeight="1">
      <c r="B3524" s="39"/>
      <c r="C3524" s="20"/>
      <c r="D3524" s="20"/>
      <c r="E3524" s="39"/>
      <c r="F3524" s="20"/>
      <c r="G3524" s="20"/>
      <c r="H3524" s="20"/>
      <c r="I3524" s="39"/>
      <c r="J3524" s="20"/>
      <c r="K3524" s="20"/>
      <c r="L3524" s="20"/>
      <c r="M3524" s="20"/>
      <c r="N3524" s="39"/>
      <c r="O3524" s="20" t="s">
        <v>492</v>
      </c>
      <c r="P3524" s="20" t="s">
        <v>617</v>
      </c>
      <c r="Q3524" s="20" t="s">
        <v>979</v>
      </c>
      <c r="R3524" s="20" t="s">
        <v>3882</v>
      </c>
      <c r="S3524" s="20">
        <v>40874755</v>
      </c>
      <c r="T3524" s="39"/>
      <c r="U3524" s="20"/>
      <c r="V3524" s="20"/>
      <c r="W3524" s="39"/>
      <c r="X3524" s="20"/>
      <c r="Y3524" s="20"/>
      <c r="Z3524" s="20"/>
      <c r="AA3524" s="39"/>
    </row>
    <row r="3525" spans="2:27" ht="15.75" customHeight="1">
      <c r="B3525" s="39"/>
      <c r="C3525" s="20"/>
      <c r="D3525" s="20"/>
      <c r="E3525" s="39"/>
      <c r="F3525" s="20"/>
      <c r="G3525" s="20"/>
      <c r="H3525" s="20"/>
      <c r="I3525" s="39"/>
      <c r="J3525" s="20"/>
      <c r="K3525" s="20"/>
      <c r="L3525" s="20"/>
      <c r="M3525" s="20"/>
      <c r="N3525" s="39"/>
      <c r="O3525" s="20" t="s">
        <v>492</v>
      </c>
      <c r="P3525" s="20" t="s">
        <v>617</v>
      </c>
      <c r="Q3525" s="20" t="s">
        <v>979</v>
      </c>
      <c r="R3525" s="20" t="s">
        <v>3883</v>
      </c>
      <c r="S3525" s="20">
        <v>40874763</v>
      </c>
      <c r="T3525" s="39"/>
      <c r="U3525" s="20"/>
      <c r="V3525" s="20"/>
      <c r="W3525" s="39"/>
      <c r="X3525" s="20"/>
      <c r="Y3525" s="20"/>
      <c r="Z3525" s="20"/>
      <c r="AA3525" s="39"/>
    </row>
    <row r="3526" spans="2:27" ht="15.75" customHeight="1">
      <c r="B3526" s="39"/>
      <c r="C3526" s="20"/>
      <c r="D3526" s="20"/>
      <c r="E3526" s="39"/>
      <c r="F3526" s="20"/>
      <c r="G3526" s="20"/>
      <c r="H3526" s="20"/>
      <c r="I3526" s="39"/>
      <c r="J3526" s="20"/>
      <c r="K3526" s="20"/>
      <c r="L3526" s="20"/>
      <c r="M3526" s="20"/>
      <c r="N3526" s="39"/>
      <c r="O3526" s="20" t="s">
        <v>492</v>
      </c>
      <c r="P3526" s="20" t="s">
        <v>617</v>
      </c>
      <c r="Q3526" s="20" t="s">
        <v>979</v>
      </c>
      <c r="R3526" s="20" t="s">
        <v>3884</v>
      </c>
      <c r="S3526" s="20">
        <v>40874771</v>
      </c>
      <c r="T3526" s="39"/>
      <c r="U3526" s="20"/>
      <c r="V3526" s="20"/>
      <c r="W3526" s="39"/>
      <c r="X3526" s="20"/>
      <c r="Y3526" s="20"/>
      <c r="Z3526" s="20"/>
      <c r="AA3526" s="39"/>
    </row>
    <row r="3527" spans="2:27" ht="15.75" customHeight="1">
      <c r="B3527" s="39"/>
      <c r="C3527" s="20"/>
      <c r="D3527" s="20"/>
      <c r="E3527" s="39"/>
      <c r="F3527" s="20"/>
      <c r="G3527" s="20"/>
      <c r="H3527" s="20"/>
      <c r="I3527" s="39"/>
      <c r="J3527" s="20"/>
      <c r="K3527" s="20"/>
      <c r="L3527" s="20"/>
      <c r="M3527" s="20"/>
      <c r="N3527" s="39"/>
      <c r="O3527" s="20" t="s">
        <v>492</v>
      </c>
      <c r="P3527" s="20" t="s">
        <v>617</v>
      </c>
      <c r="Q3527" s="20" t="s">
        <v>979</v>
      </c>
      <c r="R3527" s="20" t="s">
        <v>3885</v>
      </c>
      <c r="S3527" s="20">
        <v>40874779</v>
      </c>
      <c r="T3527" s="39"/>
      <c r="U3527" s="20"/>
      <c r="V3527" s="20"/>
      <c r="W3527" s="39"/>
      <c r="X3527" s="20"/>
      <c r="Y3527" s="20"/>
      <c r="Z3527" s="20"/>
      <c r="AA3527" s="39"/>
    </row>
    <row r="3528" spans="2:27" ht="15.75" customHeight="1">
      <c r="B3528" s="39"/>
      <c r="C3528" s="20"/>
      <c r="D3528" s="20"/>
      <c r="E3528" s="39"/>
      <c r="F3528" s="20"/>
      <c r="G3528" s="20"/>
      <c r="H3528" s="20"/>
      <c r="I3528" s="39"/>
      <c r="J3528" s="20"/>
      <c r="K3528" s="20"/>
      <c r="L3528" s="20"/>
      <c r="M3528" s="20"/>
      <c r="N3528" s="39"/>
      <c r="O3528" s="20" t="s">
        <v>492</v>
      </c>
      <c r="P3528" s="20" t="s">
        <v>617</v>
      </c>
      <c r="Q3528" s="20" t="s">
        <v>979</v>
      </c>
      <c r="R3528" s="20" t="s">
        <v>1519</v>
      </c>
      <c r="S3528" s="20">
        <v>40874787</v>
      </c>
      <c r="T3528" s="39"/>
      <c r="U3528" s="20"/>
      <c r="V3528" s="20"/>
      <c r="W3528" s="39"/>
      <c r="X3528" s="20"/>
      <c r="Y3528" s="20"/>
      <c r="Z3528" s="20"/>
      <c r="AA3528" s="39"/>
    </row>
    <row r="3529" spans="2:27" ht="15.75" customHeight="1">
      <c r="B3529" s="39"/>
      <c r="C3529" s="20"/>
      <c r="D3529" s="20"/>
      <c r="E3529" s="39"/>
      <c r="F3529" s="20"/>
      <c r="G3529" s="20"/>
      <c r="H3529" s="20"/>
      <c r="I3529" s="39"/>
      <c r="J3529" s="20"/>
      <c r="K3529" s="20"/>
      <c r="L3529" s="20"/>
      <c r="M3529" s="20"/>
      <c r="N3529" s="39"/>
      <c r="O3529" s="20" t="s">
        <v>492</v>
      </c>
      <c r="P3529" s="20" t="s">
        <v>617</v>
      </c>
      <c r="Q3529" s="20" t="s">
        <v>979</v>
      </c>
      <c r="R3529" s="20" t="s">
        <v>3886</v>
      </c>
      <c r="S3529" s="20">
        <v>40874794</v>
      </c>
      <c r="T3529" s="39"/>
      <c r="U3529" s="20"/>
      <c r="V3529" s="20"/>
      <c r="W3529" s="39"/>
      <c r="X3529" s="20"/>
      <c r="Y3529" s="20"/>
      <c r="Z3529" s="20"/>
      <c r="AA3529" s="39"/>
    </row>
    <row r="3530" spans="2:27" ht="15.75" customHeight="1">
      <c r="B3530" s="39"/>
      <c r="C3530" s="20"/>
      <c r="D3530" s="20"/>
      <c r="E3530" s="39"/>
      <c r="F3530" s="20"/>
      <c r="G3530" s="20"/>
      <c r="H3530" s="20"/>
      <c r="I3530" s="39"/>
      <c r="J3530" s="20"/>
      <c r="K3530" s="20"/>
      <c r="L3530" s="20"/>
      <c r="M3530" s="20"/>
      <c r="N3530" s="39"/>
      <c r="O3530" s="20" t="s">
        <v>492</v>
      </c>
      <c r="P3530" s="20" t="s">
        <v>617</v>
      </c>
      <c r="Q3530" s="20" t="s">
        <v>1269</v>
      </c>
      <c r="R3530" s="20" t="s">
        <v>3887</v>
      </c>
      <c r="S3530" s="20">
        <v>40878213</v>
      </c>
      <c r="T3530" s="39"/>
      <c r="U3530" s="20"/>
      <c r="V3530" s="20"/>
      <c r="W3530" s="39"/>
      <c r="X3530" s="20"/>
      <c r="Y3530" s="20"/>
      <c r="Z3530" s="20"/>
      <c r="AA3530" s="39"/>
    </row>
    <row r="3531" spans="2:27" ht="15.75" customHeight="1">
      <c r="B3531" s="39"/>
      <c r="C3531" s="20"/>
      <c r="D3531" s="20"/>
      <c r="E3531" s="39"/>
      <c r="F3531" s="20"/>
      <c r="G3531" s="20"/>
      <c r="H3531" s="20"/>
      <c r="I3531" s="39"/>
      <c r="J3531" s="20"/>
      <c r="K3531" s="20"/>
      <c r="L3531" s="20"/>
      <c r="M3531" s="20"/>
      <c r="N3531" s="39"/>
      <c r="O3531" s="20" t="s">
        <v>492</v>
      </c>
      <c r="P3531" s="20" t="s">
        <v>617</v>
      </c>
      <c r="Q3531" s="20" t="s">
        <v>1269</v>
      </c>
      <c r="R3531" s="20" t="s">
        <v>1128</v>
      </c>
      <c r="S3531" s="20">
        <v>40878216</v>
      </c>
      <c r="T3531" s="39"/>
      <c r="U3531" s="20"/>
      <c r="V3531" s="20"/>
      <c r="W3531" s="39"/>
      <c r="X3531" s="20"/>
      <c r="Y3531" s="20"/>
      <c r="Z3531" s="20"/>
      <c r="AA3531" s="39"/>
    </row>
    <row r="3532" spans="2:27" ht="15.75" customHeight="1">
      <c r="B3532" s="39"/>
      <c r="C3532" s="20"/>
      <c r="D3532" s="20"/>
      <c r="E3532" s="39"/>
      <c r="F3532" s="20"/>
      <c r="G3532" s="20"/>
      <c r="H3532" s="20"/>
      <c r="I3532" s="39"/>
      <c r="J3532" s="20"/>
      <c r="K3532" s="20"/>
      <c r="L3532" s="20"/>
      <c r="M3532" s="20"/>
      <c r="N3532" s="39"/>
      <c r="O3532" s="20" t="s">
        <v>492</v>
      </c>
      <c r="P3532" s="20" t="s">
        <v>617</v>
      </c>
      <c r="Q3532" s="20" t="s">
        <v>1269</v>
      </c>
      <c r="R3532" s="20" t="s">
        <v>3888</v>
      </c>
      <c r="S3532" s="20">
        <v>40878220</v>
      </c>
      <c r="T3532" s="39"/>
      <c r="U3532" s="20"/>
      <c r="V3532" s="20"/>
      <c r="W3532" s="39"/>
      <c r="X3532" s="20"/>
      <c r="Y3532" s="20"/>
      <c r="Z3532" s="20"/>
      <c r="AA3532" s="39"/>
    </row>
    <row r="3533" spans="2:27" ht="15.75" customHeight="1">
      <c r="B3533" s="39"/>
      <c r="C3533" s="20"/>
      <c r="D3533" s="20"/>
      <c r="E3533" s="39"/>
      <c r="F3533" s="20"/>
      <c r="G3533" s="20"/>
      <c r="H3533" s="20"/>
      <c r="I3533" s="39"/>
      <c r="J3533" s="20"/>
      <c r="K3533" s="20"/>
      <c r="L3533" s="20"/>
      <c r="M3533" s="20"/>
      <c r="N3533" s="39"/>
      <c r="O3533" s="20" t="s">
        <v>492</v>
      </c>
      <c r="P3533" s="20" t="s">
        <v>617</v>
      </c>
      <c r="Q3533" s="20" t="s">
        <v>1269</v>
      </c>
      <c r="R3533" s="20" t="s">
        <v>3889</v>
      </c>
      <c r="S3533" s="20">
        <v>40878227</v>
      </c>
      <c r="T3533" s="39"/>
      <c r="U3533" s="20"/>
      <c r="V3533" s="20"/>
      <c r="W3533" s="39"/>
      <c r="X3533" s="20"/>
      <c r="Y3533" s="20"/>
      <c r="Z3533" s="20"/>
      <c r="AA3533" s="39"/>
    </row>
    <row r="3534" spans="2:27" ht="15.75" customHeight="1">
      <c r="B3534" s="39"/>
      <c r="C3534" s="20"/>
      <c r="D3534" s="20"/>
      <c r="E3534" s="39"/>
      <c r="F3534" s="20"/>
      <c r="G3534" s="20"/>
      <c r="H3534" s="20"/>
      <c r="I3534" s="39"/>
      <c r="J3534" s="20"/>
      <c r="K3534" s="20"/>
      <c r="L3534" s="20"/>
      <c r="M3534" s="20"/>
      <c r="N3534" s="39"/>
      <c r="O3534" s="20" t="s">
        <v>492</v>
      </c>
      <c r="P3534" s="20" t="s">
        <v>617</v>
      </c>
      <c r="Q3534" s="20" t="s">
        <v>1269</v>
      </c>
      <c r="R3534" s="20" t="s">
        <v>3890</v>
      </c>
      <c r="S3534" s="20">
        <v>40878233</v>
      </c>
      <c r="T3534" s="39"/>
      <c r="U3534" s="20"/>
      <c r="V3534" s="20"/>
      <c r="W3534" s="39"/>
      <c r="X3534" s="20"/>
      <c r="Y3534" s="20"/>
      <c r="Z3534" s="20"/>
      <c r="AA3534" s="39"/>
    </row>
    <row r="3535" spans="2:27" ht="15.75" customHeight="1">
      <c r="B3535" s="39"/>
      <c r="C3535" s="20"/>
      <c r="D3535" s="20"/>
      <c r="E3535" s="39"/>
      <c r="F3535" s="20"/>
      <c r="G3535" s="20"/>
      <c r="H3535" s="20"/>
      <c r="I3535" s="39"/>
      <c r="J3535" s="20"/>
      <c r="K3535" s="20"/>
      <c r="L3535" s="20"/>
      <c r="M3535" s="20"/>
      <c r="N3535" s="39"/>
      <c r="O3535" s="20" t="s">
        <v>492</v>
      </c>
      <c r="P3535" s="20" t="s">
        <v>617</v>
      </c>
      <c r="Q3535" s="20" t="s">
        <v>1269</v>
      </c>
      <c r="R3535" s="20" t="s">
        <v>3891</v>
      </c>
      <c r="S3535" s="20">
        <v>40878240</v>
      </c>
      <c r="T3535" s="39"/>
      <c r="U3535" s="20"/>
      <c r="V3535" s="20"/>
      <c r="W3535" s="39"/>
      <c r="X3535" s="20"/>
      <c r="Y3535" s="20"/>
      <c r="Z3535" s="20"/>
      <c r="AA3535" s="39"/>
    </row>
    <row r="3536" spans="2:27" ht="15.75" customHeight="1">
      <c r="B3536" s="39"/>
      <c r="C3536" s="20"/>
      <c r="D3536" s="20"/>
      <c r="E3536" s="39"/>
      <c r="F3536" s="20"/>
      <c r="G3536" s="20"/>
      <c r="H3536" s="20"/>
      <c r="I3536" s="39"/>
      <c r="J3536" s="20"/>
      <c r="K3536" s="20"/>
      <c r="L3536" s="20"/>
      <c r="M3536" s="20"/>
      <c r="N3536" s="39"/>
      <c r="O3536" s="20" t="s">
        <v>492</v>
      </c>
      <c r="P3536" s="20" t="s">
        <v>617</v>
      </c>
      <c r="Q3536" s="20" t="s">
        <v>1269</v>
      </c>
      <c r="R3536" s="20" t="s">
        <v>3892</v>
      </c>
      <c r="S3536" s="20">
        <v>40878247</v>
      </c>
      <c r="T3536" s="39"/>
      <c r="U3536" s="20"/>
      <c r="V3536" s="20"/>
      <c r="W3536" s="39"/>
      <c r="X3536" s="20"/>
      <c r="Y3536" s="20"/>
      <c r="Z3536" s="20"/>
      <c r="AA3536" s="39"/>
    </row>
    <row r="3537" spans="2:27" ht="15.75" customHeight="1">
      <c r="B3537" s="39"/>
      <c r="C3537" s="20"/>
      <c r="D3537" s="20"/>
      <c r="E3537" s="39"/>
      <c r="F3537" s="20"/>
      <c r="G3537" s="20"/>
      <c r="H3537" s="20"/>
      <c r="I3537" s="39"/>
      <c r="J3537" s="20"/>
      <c r="K3537" s="20"/>
      <c r="L3537" s="20"/>
      <c r="M3537" s="20"/>
      <c r="N3537" s="39"/>
      <c r="O3537" s="20" t="s">
        <v>492</v>
      </c>
      <c r="P3537" s="20" t="s">
        <v>617</v>
      </c>
      <c r="Q3537" s="20" t="s">
        <v>1269</v>
      </c>
      <c r="R3537" s="20" t="s">
        <v>3893</v>
      </c>
      <c r="S3537" s="20">
        <v>40878254</v>
      </c>
      <c r="T3537" s="39"/>
      <c r="U3537" s="20"/>
      <c r="V3537" s="20"/>
      <c r="W3537" s="39"/>
      <c r="X3537" s="20"/>
      <c r="Y3537" s="20"/>
      <c r="Z3537" s="20"/>
      <c r="AA3537" s="39"/>
    </row>
    <row r="3538" spans="2:27" ht="15.75" customHeight="1">
      <c r="B3538" s="39"/>
      <c r="C3538" s="20"/>
      <c r="D3538" s="20"/>
      <c r="E3538" s="39"/>
      <c r="F3538" s="20"/>
      <c r="G3538" s="20"/>
      <c r="H3538" s="20"/>
      <c r="I3538" s="39"/>
      <c r="J3538" s="20"/>
      <c r="K3538" s="20"/>
      <c r="L3538" s="20"/>
      <c r="M3538" s="20"/>
      <c r="N3538" s="39"/>
      <c r="O3538" s="20" t="s">
        <v>492</v>
      </c>
      <c r="P3538" s="20" t="s">
        <v>617</v>
      </c>
      <c r="Q3538" s="20" t="s">
        <v>1269</v>
      </c>
      <c r="R3538" s="20" t="s">
        <v>3894</v>
      </c>
      <c r="S3538" s="20">
        <v>40878251</v>
      </c>
      <c r="T3538" s="39"/>
      <c r="U3538" s="20"/>
      <c r="V3538" s="20"/>
      <c r="W3538" s="39"/>
      <c r="X3538" s="20"/>
      <c r="Y3538" s="20"/>
      <c r="Z3538" s="20"/>
      <c r="AA3538" s="39"/>
    </row>
    <row r="3539" spans="2:27" ht="15.75" customHeight="1">
      <c r="B3539" s="39"/>
      <c r="C3539" s="20"/>
      <c r="D3539" s="20"/>
      <c r="E3539" s="39"/>
      <c r="F3539" s="20"/>
      <c r="G3539" s="20"/>
      <c r="H3539" s="20"/>
      <c r="I3539" s="39"/>
      <c r="J3539" s="20"/>
      <c r="K3539" s="20"/>
      <c r="L3539" s="20"/>
      <c r="M3539" s="20"/>
      <c r="N3539" s="39"/>
      <c r="O3539" s="20" t="s">
        <v>492</v>
      </c>
      <c r="P3539" s="20" t="s">
        <v>617</v>
      </c>
      <c r="Q3539" s="20" t="s">
        <v>1269</v>
      </c>
      <c r="R3539" s="20" t="s">
        <v>3895</v>
      </c>
      <c r="S3539" s="20">
        <v>40878261</v>
      </c>
      <c r="T3539" s="39"/>
      <c r="U3539" s="20"/>
      <c r="V3539" s="20"/>
      <c r="W3539" s="39"/>
      <c r="X3539" s="20"/>
      <c r="Y3539" s="20"/>
      <c r="Z3539" s="20"/>
      <c r="AA3539" s="39"/>
    </row>
    <row r="3540" spans="2:27" ht="15.75" customHeight="1">
      <c r="B3540" s="39"/>
      <c r="C3540" s="20"/>
      <c r="D3540" s="20"/>
      <c r="E3540" s="39"/>
      <c r="F3540" s="20"/>
      <c r="G3540" s="20"/>
      <c r="H3540" s="20"/>
      <c r="I3540" s="39"/>
      <c r="J3540" s="20"/>
      <c r="K3540" s="20"/>
      <c r="L3540" s="20"/>
      <c r="M3540" s="20"/>
      <c r="N3540" s="39"/>
      <c r="O3540" s="20" t="s">
        <v>492</v>
      </c>
      <c r="P3540" s="20" t="s">
        <v>617</v>
      </c>
      <c r="Q3540" s="20" t="s">
        <v>1269</v>
      </c>
      <c r="R3540" s="20" t="s">
        <v>3896</v>
      </c>
      <c r="S3540" s="20">
        <v>40878267</v>
      </c>
      <c r="T3540" s="39"/>
      <c r="U3540" s="20"/>
      <c r="V3540" s="20"/>
      <c r="W3540" s="39"/>
      <c r="X3540" s="20"/>
      <c r="Y3540" s="20"/>
      <c r="Z3540" s="20"/>
      <c r="AA3540" s="39"/>
    </row>
    <row r="3541" spans="2:27" ht="15.75" customHeight="1">
      <c r="B3541" s="39"/>
      <c r="C3541" s="20"/>
      <c r="D3541" s="20"/>
      <c r="E3541" s="39"/>
      <c r="F3541" s="20"/>
      <c r="G3541" s="20"/>
      <c r="H3541" s="20"/>
      <c r="I3541" s="39"/>
      <c r="J3541" s="20"/>
      <c r="K3541" s="20"/>
      <c r="L3541" s="20"/>
      <c r="M3541" s="20"/>
      <c r="N3541" s="39"/>
      <c r="O3541" s="20" t="s">
        <v>492</v>
      </c>
      <c r="P3541" s="20" t="s">
        <v>617</v>
      </c>
      <c r="Q3541" s="20" t="s">
        <v>1269</v>
      </c>
      <c r="R3541" s="20" t="s">
        <v>3897</v>
      </c>
      <c r="S3541" s="20">
        <v>40878274</v>
      </c>
      <c r="T3541" s="39"/>
      <c r="U3541" s="20"/>
      <c r="V3541" s="20"/>
      <c r="W3541" s="39"/>
      <c r="X3541" s="20"/>
      <c r="Y3541" s="20"/>
      <c r="Z3541" s="20"/>
      <c r="AA3541" s="39"/>
    </row>
    <row r="3542" spans="2:27" ht="15.75" customHeight="1">
      <c r="B3542" s="39"/>
      <c r="C3542" s="20"/>
      <c r="D3542" s="20"/>
      <c r="E3542" s="39"/>
      <c r="F3542" s="20"/>
      <c r="G3542" s="20"/>
      <c r="H3542" s="20"/>
      <c r="I3542" s="39"/>
      <c r="J3542" s="20"/>
      <c r="K3542" s="20"/>
      <c r="L3542" s="20"/>
      <c r="M3542" s="20"/>
      <c r="N3542" s="39"/>
      <c r="O3542" s="20" t="s">
        <v>492</v>
      </c>
      <c r="P3542" s="20" t="s">
        <v>617</v>
      </c>
      <c r="Q3542" s="20" t="s">
        <v>1269</v>
      </c>
      <c r="R3542" s="20" t="s">
        <v>3898</v>
      </c>
      <c r="S3542" s="20">
        <v>40878281</v>
      </c>
      <c r="T3542" s="39"/>
      <c r="U3542" s="20"/>
      <c r="V3542" s="20"/>
      <c r="W3542" s="39"/>
      <c r="X3542" s="20"/>
      <c r="Y3542" s="20"/>
      <c r="Z3542" s="20"/>
      <c r="AA3542" s="39"/>
    </row>
    <row r="3543" spans="2:27" ht="15.75" customHeight="1">
      <c r="B3543" s="39"/>
      <c r="C3543" s="20"/>
      <c r="D3543" s="20"/>
      <c r="E3543" s="39"/>
      <c r="F3543" s="20"/>
      <c r="G3543" s="20"/>
      <c r="H3543" s="20"/>
      <c r="I3543" s="39"/>
      <c r="J3543" s="20"/>
      <c r="K3543" s="20"/>
      <c r="L3543" s="20"/>
      <c r="M3543" s="20"/>
      <c r="N3543" s="39"/>
      <c r="O3543" s="20" t="s">
        <v>492</v>
      </c>
      <c r="P3543" s="20" t="s">
        <v>617</v>
      </c>
      <c r="Q3543" s="20" t="s">
        <v>1269</v>
      </c>
      <c r="R3543" s="20" t="s">
        <v>3899</v>
      </c>
      <c r="S3543" s="20">
        <v>40878299</v>
      </c>
      <c r="T3543" s="39"/>
      <c r="U3543" s="20"/>
      <c r="V3543" s="20"/>
      <c r="W3543" s="39"/>
      <c r="X3543" s="20"/>
      <c r="Y3543" s="20"/>
      <c r="Z3543" s="20"/>
      <c r="AA3543" s="39"/>
    </row>
    <row r="3544" spans="2:27" ht="15.75" customHeight="1">
      <c r="B3544" s="39"/>
      <c r="C3544" s="20"/>
      <c r="D3544" s="20"/>
      <c r="E3544" s="39"/>
      <c r="F3544" s="20"/>
      <c r="G3544" s="20"/>
      <c r="H3544" s="20"/>
      <c r="I3544" s="39"/>
      <c r="J3544" s="20"/>
      <c r="K3544" s="20"/>
      <c r="L3544" s="20"/>
      <c r="M3544" s="20"/>
      <c r="N3544" s="39"/>
      <c r="O3544" s="20" t="s">
        <v>492</v>
      </c>
      <c r="P3544" s="20" t="s">
        <v>617</v>
      </c>
      <c r="Q3544" s="20" t="s">
        <v>1269</v>
      </c>
      <c r="R3544" s="20" t="s">
        <v>1100</v>
      </c>
      <c r="S3544" s="20">
        <v>40878294</v>
      </c>
      <c r="T3544" s="39"/>
      <c r="U3544" s="20"/>
      <c r="V3544" s="20"/>
      <c r="W3544" s="39"/>
      <c r="X3544" s="20"/>
      <c r="Y3544" s="20"/>
      <c r="Z3544" s="20"/>
      <c r="AA3544" s="39"/>
    </row>
    <row r="3545" spans="2:27" ht="15.75" customHeight="1">
      <c r="B3545" s="39"/>
      <c r="C3545" s="20"/>
      <c r="D3545" s="20"/>
      <c r="E3545" s="39"/>
      <c r="F3545" s="20"/>
      <c r="G3545" s="20"/>
      <c r="H3545" s="20"/>
      <c r="I3545" s="39"/>
      <c r="J3545" s="20"/>
      <c r="K3545" s="20"/>
      <c r="L3545" s="20"/>
      <c r="M3545" s="20"/>
      <c r="N3545" s="39"/>
      <c r="O3545" s="20" t="s">
        <v>492</v>
      </c>
      <c r="P3545" s="20" t="s">
        <v>617</v>
      </c>
      <c r="Q3545" s="20" t="s">
        <v>1271</v>
      </c>
      <c r="R3545" s="20" t="s">
        <v>3900</v>
      </c>
      <c r="S3545" s="20">
        <v>40878611</v>
      </c>
      <c r="T3545" s="39"/>
      <c r="U3545" s="20"/>
      <c r="V3545" s="20"/>
      <c r="W3545" s="39"/>
      <c r="X3545" s="20"/>
      <c r="Y3545" s="20"/>
      <c r="Z3545" s="20"/>
      <c r="AA3545" s="39"/>
    </row>
    <row r="3546" spans="2:27" ht="15.75" customHeight="1">
      <c r="B3546" s="39"/>
      <c r="C3546" s="20"/>
      <c r="D3546" s="20"/>
      <c r="E3546" s="39"/>
      <c r="F3546" s="20"/>
      <c r="G3546" s="20"/>
      <c r="H3546" s="20"/>
      <c r="I3546" s="39"/>
      <c r="J3546" s="20"/>
      <c r="K3546" s="20"/>
      <c r="L3546" s="20"/>
      <c r="M3546" s="20"/>
      <c r="N3546" s="39"/>
      <c r="O3546" s="20" t="s">
        <v>492</v>
      </c>
      <c r="P3546" s="20" t="s">
        <v>617</v>
      </c>
      <c r="Q3546" s="20" t="s">
        <v>1271</v>
      </c>
      <c r="R3546" s="20" t="s">
        <v>3901</v>
      </c>
      <c r="S3546" s="20">
        <v>40878615</v>
      </c>
      <c r="T3546" s="39"/>
      <c r="U3546" s="20"/>
      <c r="V3546" s="20"/>
      <c r="W3546" s="39"/>
      <c r="X3546" s="20"/>
      <c r="Y3546" s="20"/>
      <c r="Z3546" s="20"/>
      <c r="AA3546" s="39"/>
    </row>
    <row r="3547" spans="2:27" ht="15.75" customHeight="1">
      <c r="B3547" s="39"/>
      <c r="C3547" s="20"/>
      <c r="D3547" s="20"/>
      <c r="E3547" s="39"/>
      <c r="F3547" s="20"/>
      <c r="G3547" s="20"/>
      <c r="H3547" s="20"/>
      <c r="I3547" s="39"/>
      <c r="J3547" s="20"/>
      <c r="K3547" s="20"/>
      <c r="L3547" s="20"/>
      <c r="M3547" s="20"/>
      <c r="N3547" s="39"/>
      <c r="O3547" s="20" t="s">
        <v>492</v>
      </c>
      <c r="P3547" s="20" t="s">
        <v>617</v>
      </c>
      <c r="Q3547" s="20" t="s">
        <v>1271</v>
      </c>
      <c r="R3547" s="20" t="s">
        <v>3902</v>
      </c>
      <c r="S3547" s="20">
        <v>40878623</v>
      </c>
      <c r="T3547" s="39"/>
      <c r="U3547" s="20"/>
      <c r="V3547" s="20"/>
      <c r="W3547" s="39"/>
      <c r="X3547" s="20"/>
      <c r="Y3547" s="20"/>
      <c r="Z3547" s="20"/>
      <c r="AA3547" s="39"/>
    </row>
    <row r="3548" spans="2:27" ht="15.75" customHeight="1">
      <c r="B3548" s="39"/>
      <c r="C3548" s="20"/>
      <c r="D3548" s="20"/>
      <c r="E3548" s="39"/>
      <c r="F3548" s="20"/>
      <c r="G3548" s="20"/>
      <c r="H3548" s="20"/>
      <c r="I3548" s="39"/>
      <c r="J3548" s="20"/>
      <c r="K3548" s="20"/>
      <c r="L3548" s="20"/>
      <c r="M3548" s="20"/>
      <c r="N3548" s="39"/>
      <c r="O3548" s="20" t="s">
        <v>492</v>
      </c>
      <c r="P3548" s="20" t="s">
        <v>617</v>
      </c>
      <c r="Q3548" s="20" t="s">
        <v>1271</v>
      </c>
      <c r="R3548" s="20" t="s">
        <v>3903</v>
      </c>
      <c r="S3548" s="20">
        <v>40878631</v>
      </c>
      <c r="T3548" s="39"/>
      <c r="U3548" s="20"/>
      <c r="V3548" s="20"/>
      <c r="W3548" s="39"/>
      <c r="X3548" s="20"/>
      <c r="Y3548" s="20"/>
      <c r="Z3548" s="20"/>
      <c r="AA3548" s="39"/>
    </row>
    <row r="3549" spans="2:27" ht="15.75" customHeight="1">
      <c r="B3549" s="39"/>
      <c r="C3549" s="20"/>
      <c r="D3549" s="20"/>
      <c r="E3549" s="39"/>
      <c r="F3549" s="20"/>
      <c r="G3549" s="20"/>
      <c r="H3549" s="20"/>
      <c r="I3549" s="39"/>
      <c r="J3549" s="20"/>
      <c r="K3549" s="20"/>
      <c r="L3549" s="20"/>
      <c r="M3549" s="20"/>
      <c r="N3549" s="39"/>
      <c r="O3549" s="20" t="s">
        <v>492</v>
      </c>
      <c r="P3549" s="20" t="s">
        <v>617</v>
      </c>
      <c r="Q3549" s="20" t="s">
        <v>1271</v>
      </c>
      <c r="R3549" s="20" t="s">
        <v>3904</v>
      </c>
      <c r="S3549" s="20">
        <v>40878639</v>
      </c>
      <c r="T3549" s="39"/>
      <c r="U3549" s="20"/>
      <c r="V3549" s="20"/>
      <c r="W3549" s="39"/>
      <c r="X3549" s="20"/>
      <c r="Y3549" s="20"/>
      <c r="Z3549" s="20"/>
      <c r="AA3549" s="39"/>
    </row>
    <row r="3550" spans="2:27" ht="15.75" customHeight="1">
      <c r="B3550" s="39"/>
      <c r="C3550" s="20"/>
      <c r="D3550" s="20"/>
      <c r="E3550" s="39"/>
      <c r="F3550" s="20"/>
      <c r="G3550" s="20"/>
      <c r="H3550" s="20"/>
      <c r="I3550" s="39"/>
      <c r="J3550" s="20"/>
      <c r="K3550" s="20"/>
      <c r="L3550" s="20"/>
      <c r="M3550" s="20"/>
      <c r="N3550" s="39"/>
      <c r="O3550" s="20" t="s">
        <v>492</v>
      </c>
      <c r="P3550" s="20" t="s">
        <v>617</v>
      </c>
      <c r="Q3550" s="20" t="s">
        <v>1271</v>
      </c>
      <c r="R3550" s="20" t="s">
        <v>3905</v>
      </c>
      <c r="S3550" s="20">
        <v>40878647</v>
      </c>
      <c r="T3550" s="39"/>
      <c r="U3550" s="20"/>
      <c r="V3550" s="20"/>
      <c r="W3550" s="39"/>
      <c r="X3550" s="20"/>
      <c r="Y3550" s="20"/>
      <c r="Z3550" s="20"/>
      <c r="AA3550" s="39"/>
    </row>
    <row r="3551" spans="2:27" ht="15.75" customHeight="1">
      <c r="B3551" s="39"/>
      <c r="C3551" s="20"/>
      <c r="D3551" s="20"/>
      <c r="E3551" s="39"/>
      <c r="F3551" s="20"/>
      <c r="G3551" s="20"/>
      <c r="H3551" s="20"/>
      <c r="I3551" s="39"/>
      <c r="J3551" s="20"/>
      <c r="K3551" s="20"/>
      <c r="L3551" s="20"/>
      <c r="M3551" s="20"/>
      <c r="N3551" s="39"/>
      <c r="O3551" s="20" t="s">
        <v>492</v>
      </c>
      <c r="P3551" s="20" t="s">
        <v>617</v>
      </c>
      <c r="Q3551" s="20" t="s">
        <v>1271</v>
      </c>
      <c r="R3551" s="20" t="s">
        <v>3906</v>
      </c>
      <c r="S3551" s="20">
        <v>40878655</v>
      </c>
      <c r="T3551" s="39"/>
      <c r="U3551" s="20"/>
      <c r="V3551" s="20"/>
      <c r="W3551" s="39"/>
      <c r="X3551" s="20"/>
      <c r="Y3551" s="20"/>
      <c r="Z3551" s="20"/>
      <c r="AA3551" s="39"/>
    </row>
    <row r="3552" spans="2:27" ht="15.75" customHeight="1">
      <c r="B3552" s="39"/>
      <c r="C3552" s="20"/>
      <c r="D3552" s="20"/>
      <c r="E3552" s="39"/>
      <c r="F3552" s="20"/>
      <c r="G3552" s="20"/>
      <c r="H3552" s="20"/>
      <c r="I3552" s="39"/>
      <c r="J3552" s="20"/>
      <c r="K3552" s="20"/>
      <c r="L3552" s="20"/>
      <c r="M3552" s="20"/>
      <c r="N3552" s="39"/>
      <c r="O3552" s="20" t="s">
        <v>492</v>
      </c>
      <c r="P3552" s="20" t="s">
        <v>617</v>
      </c>
      <c r="Q3552" s="20" t="s">
        <v>1271</v>
      </c>
      <c r="R3552" s="20" t="s">
        <v>566</v>
      </c>
      <c r="S3552" s="20">
        <v>40878663</v>
      </c>
      <c r="T3552" s="39"/>
      <c r="U3552" s="20"/>
      <c r="V3552" s="20"/>
      <c r="W3552" s="39"/>
      <c r="X3552" s="20"/>
      <c r="Y3552" s="20"/>
      <c r="Z3552" s="20"/>
      <c r="AA3552" s="39"/>
    </row>
    <row r="3553" spans="2:27" ht="15.75" customHeight="1">
      <c r="B3553" s="39"/>
      <c r="C3553" s="20"/>
      <c r="D3553" s="20"/>
      <c r="E3553" s="39"/>
      <c r="F3553" s="20"/>
      <c r="G3553" s="20"/>
      <c r="H3553" s="20"/>
      <c r="I3553" s="39"/>
      <c r="J3553" s="20"/>
      <c r="K3553" s="20"/>
      <c r="L3553" s="20"/>
      <c r="M3553" s="20"/>
      <c r="N3553" s="39"/>
      <c r="O3553" s="20" t="s">
        <v>492</v>
      </c>
      <c r="P3553" s="20" t="s">
        <v>617</v>
      </c>
      <c r="Q3553" s="20" t="s">
        <v>1271</v>
      </c>
      <c r="R3553" s="20" t="s">
        <v>3907</v>
      </c>
      <c r="S3553" s="20">
        <v>40878671</v>
      </c>
      <c r="T3553" s="39"/>
      <c r="U3553" s="20"/>
      <c r="V3553" s="20"/>
      <c r="W3553" s="39"/>
      <c r="X3553" s="20"/>
      <c r="Y3553" s="20"/>
      <c r="Z3553" s="20"/>
      <c r="AA3553" s="39"/>
    </row>
    <row r="3554" spans="2:27" ht="15.75" customHeight="1">
      <c r="B3554" s="39"/>
      <c r="C3554" s="20"/>
      <c r="D3554" s="20"/>
      <c r="E3554" s="39"/>
      <c r="F3554" s="20"/>
      <c r="G3554" s="20"/>
      <c r="H3554" s="20"/>
      <c r="I3554" s="39"/>
      <c r="J3554" s="20"/>
      <c r="K3554" s="20"/>
      <c r="L3554" s="20"/>
      <c r="M3554" s="20"/>
      <c r="N3554" s="39"/>
      <c r="O3554" s="20" t="s">
        <v>492</v>
      </c>
      <c r="P3554" s="20" t="s">
        <v>617</v>
      </c>
      <c r="Q3554" s="20" t="s">
        <v>1271</v>
      </c>
      <c r="R3554" s="20" t="s">
        <v>3908</v>
      </c>
      <c r="S3554" s="20">
        <v>40878679</v>
      </c>
      <c r="T3554" s="39"/>
      <c r="U3554" s="20"/>
      <c r="V3554" s="20"/>
      <c r="W3554" s="39"/>
      <c r="X3554" s="20"/>
      <c r="Y3554" s="20"/>
      <c r="Z3554" s="20"/>
      <c r="AA3554" s="39"/>
    </row>
    <row r="3555" spans="2:27" ht="15.75" customHeight="1">
      <c r="B3555" s="39"/>
      <c r="C3555" s="20"/>
      <c r="D3555" s="20"/>
      <c r="E3555" s="39"/>
      <c r="F3555" s="20"/>
      <c r="G3555" s="20"/>
      <c r="H3555" s="20"/>
      <c r="I3555" s="39"/>
      <c r="J3555" s="20"/>
      <c r="K3555" s="20"/>
      <c r="L3555" s="20"/>
      <c r="M3555" s="20"/>
      <c r="N3555" s="39"/>
      <c r="O3555" s="20" t="s">
        <v>492</v>
      </c>
      <c r="P3555" s="20" t="s">
        <v>617</v>
      </c>
      <c r="Q3555" s="20" t="s">
        <v>1271</v>
      </c>
      <c r="R3555" s="20" t="s">
        <v>3909</v>
      </c>
      <c r="S3555" s="20">
        <v>40878687</v>
      </c>
      <c r="T3555" s="39"/>
      <c r="U3555" s="20"/>
      <c r="V3555" s="20"/>
      <c r="W3555" s="39"/>
      <c r="X3555" s="20"/>
      <c r="Y3555" s="20"/>
      <c r="Z3555" s="20"/>
      <c r="AA3555" s="39"/>
    </row>
    <row r="3556" spans="2:27" ht="15.75" customHeight="1">
      <c r="B3556" s="39"/>
      <c r="C3556" s="20"/>
      <c r="D3556" s="20"/>
      <c r="E3556" s="39"/>
      <c r="F3556" s="20"/>
      <c r="G3556" s="20"/>
      <c r="H3556" s="20"/>
      <c r="I3556" s="39"/>
      <c r="J3556" s="20"/>
      <c r="K3556" s="20"/>
      <c r="L3556" s="20"/>
      <c r="M3556" s="20"/>
      <c r="N3556" s="39"/>
      <c r="O3556" s="20" t="s">
        <v>492</v>
      </c>
      <c r="P3556" s="20" t="s">
        <v>617</v>
      </c>
      <c r="Q3556" s="20" t="s">
        <v>1271</v>
      </c>
      <c r="R3556" s="20" t="s">
        <v>3910</v>
      </c>
      <c r="S3556" s="20">
        <v>40878697</v>
      </c>
      <c r="T3556" s="39"/>
      <c r="U3556" s="20"/>
      <c r="V3556" s="20"/>
      <c r="W3556" s="39"/>
      <c r="X3556" s="20"/>
      <c r="Y3556" s="20"/>
      <c r="Z3556" s="20"/>
      <c r="AA3556" s="39"/>
    </row>
    <row r="3557" spans="2:27" ht="15.75" customHeight="1">
      <c r="B3557" s="39"/>
      <c r="C3557" s="20"/>
      <c r="D3557" s="20"/>
      <c r="E3557" s="39"/>
      <c r="F3557" s="20"/>
      <c r="G3557" s="20"/>
      <c r="H3557" s="20"/>
      <c r="I3557" s="39"/>
      <c r="J3557" s="20"/>
      <c r="K3557" s="20"/>
      <c r="L3557" s="20"/>
      <c r="M3557" s="20"/>
      <c r="N3557" s="39"/>
      <c r="O3557" s="20" t="s">
        <v>492</v>
      </c>
      <c r="P3557" s="20" t="s">
        <v>617</v>
      </c>
      <c r="Q3557" s="20" t="s">
        <v>1271</v>
      </c>
      <c r="R3557" s="20" t="s">
        <v>1271</v>
      </c>
      <c r="S3557" s="20">
        <v>40878694</v>
      </c>
      <c r="T3557" s="39"/>
      <c r="U3557" s="20"/>
      <c r="V3557" s="20"/>
      <c r="W3557" s="39"/>
      <c r="X3557" s="20"/>
      <c r="Y3557" s="20"/>
      <c r="Z3557" s="20"/>
      <c r="AA3557" s="39"/>
    </row>
    <row r="3558" spans="2:27" ht="15.75" customHeight="1">
      <c r="B3558" s="39"/>
      <c r="C3558" s="20"/>
      <c r="D3558" s="20"/>
      <c r="E3558" s="39"/>
      <c r="F3558" s="20"/>
      <c r="G3558" s="20"/>
      <c r="H3558" s="20"/>
      <c r="I3558" s="39"/>
      <c r="J3558" s="20"/>
      <c r="K3558" s="20"/>
      <c r="L3558" s="20"/>
      <c r="M3558" s="20"/>
      <c r="N3558" s="39"/>
      <c r="O3558" s="20" t="s">
        <v>492</v>
      </c>
      <c r="P3558" s="20" t="s">
        <v>617</v>
      </c>
      <c r="Q3558" s="20" t="s">
        <v>1272</v>
      </c>
      <c r="R3558" s="20" t="s">
        <v>3911</v>
      </c>
      <c r="S3558" s="20">
        <v>40879011</v>
      </c>
      <c r="T3558" s="39"/>
      <c r="U3558" s="20"/>
      <c r="V3558" s="20"/>
      <c r="W3558" s="39"/>
      <c r="X3558" s="20"/>
      <c r="Y3558" s="20"/>
      <c r="Z3558" s="20"/>
      <c r="AA3558" s="39"/>
    </row>
    <row r="3559" spans="2:27" ht="15.75" customHeight="1">
      <c r="B3559" s="39"/>
      <c r="C3559" s="20"/>
      <c r="D3559" s="20"/>
      <c r="E3559" s="39"/>
      <c r="F3559" s="20"/>
      <c r="G3559" s="20"/>
      <c r="H3559" s="20"/>
      <c r="I3559" s="39"/>
      <c r="J3559" s="20"/>
      <c r="K3559" s="20"/>
      <c r="L3559" s="20"/>
      <c r="M3559" s="20"/>
      <c r="N3559" s="39"/>
      <c r="O3559" s="20" t="s">
        <v>492</v>
      </c>
      <c r="P3559" s="20" t="s">
        <v>617</v>
      </c>
      <c r="Q3559" s="20" t="s">
        <v>1272</v>
      </c>
      <c r="R3559" s="20" t="s">
        <v>3912</v>
      </c>
      <c r="S3559" s="20">
        <v>40879015</v>
      </c>
      <c r="T3559" s="39"/>
      <c r="U3559" s="20"/>
      <c r="V3559" s="20"/>
      <c r="W3559" s="39"/>
      <c r="X3559" s="20"/>
      <c r="Y3559" s="20"/>
      <c r="Z3559" s="20"/>
      <c r="AA3559" s="39"/>
    </row>
    <row r="3560" spans="2:27" ht="15.75" customHeight="1">
      <c r="B3560" s="39"/>
      <c r="C3560" s="20"/>
      <c r="D3560" s="20"/>
      <c r="E3560" s="39"/>
      <c r="F3560" s="20"/>
      <c r="G3560" s="20"/>
      <c r="H3560" s="20"/>
      <c r="I3560" s="39"/>
      <c r="J3560" s="20"/>
      <c r="K3560" s="20"/>
      <c r="L3560" s="20"/>
      <c r="M3560" s="20"/>
      <c r="N3560" s="39"/>
      <c r="O3560" s="20" t="s">
        <v>492</v>
      </c>
      <c r="P3560" s="20" t="s">
        <v>617</v>
      </c>
      <c r="Q3560" s="20" t="s">
        <v>1272</v>
      </c>
      <c r="R3560" s="20" t="s">
        <v>2701</v>
      </c>
      <c r="S3560" s="20">
        <v>40879023</v>
      </c>
      <c r="T3560" s="39"/>
      <c r="U3560" s="20"/>
      <c r="V3560" s="20"/>
      <c r="W3560" s="39"/>
      <c r="X3560" s="20"/>
      <c r="Y3560" s="20"/>
      <c r="Z3560" s="20"/>
      <c r="AA3560" s="39"/>
    </row>
    <row r="3561" spans="2:27" ht="15.75" customHeight="1">
      <c r="B3561" s="39"/>
      <c r="C3561" s="20"/>
      <c r="D3561" s="20"/>
      <c r="E3561" s="39"/>
      <c r="F3561" s="20"/>
      <c r="G3561" s="20"/>
      <c r="H3561" s="20"/>
      <c r="I3561" s="39"/>
      <c r="J3561" s="20"/>
      <c r="K3561" s="20"/>
      <c r="L3561" s="20"/>
      <c r="M3561" s="20"/>
      <c r="N3561" s="39"/>
      <c r="O3561" s="20" t="s">
        <v>492</v>
      </c>
      <c r="P3561" s="20" t="s">
        <v>617</v>
      </c>
      <c r="Q3561" s="20" t="s">
        <v>1272</v>
      </c>
      <c r="R3561" s="20" t="s">
        <v>3913</v>
      </c>
      <c r="S3561" s="20">
        <v>40879031</v>
      </c>
      <c r="T3561" s="39"/>
      <c r="U3561" s="20"/>
      <c r="V3561" s="20"/>
      <c r="W3561" s="39"/>
      <c r="X3561" s="20"/>
      <c r="Y3561" s="20"/>
      <c r="Z3561" s="20"/>
      <c r="AA3561" s="39"/>
    </row>
    <row r="3562" spans="2:27" ht="15.75" customHeight="1">
      <c r="B3562" s="39"/>
      <c r="C3562" s="20"/>
      <c r="D3562" s="20"/>
      <c r="E3562" s="39"/>
      <c r="F3562" s="20"/>
      <c r="G3562" s="20"/>
      <c r="H3562" s="20"/>
      <c r="I3562" s="39"/>
      <c r="J3562" s="20"/>
      <c r="K3562" s="20"/>
      <c r="L3562" s="20"/>
      <c r="M3562" s="20"/>
      <c r="N3562" s="39"/>
      <c r="O3562" s="20" t="s">
        <v>492</v>
      </c>
      <c r="P3562" s="20" t="s">
        <v>617</v>
      </c>
      <c r="Q3562" s="20" t="s">
        <v>1272</v>
      </c>
      <c r="R3562" s="20" t="s">
        <v>3914</v>
      </c>
      <c r="S3562" s="20">
        <v>40879039</v>
      </c>
      <c r="T3562" s="39"/>
      <c r="U3562" s="20"/>
      <c r="V3562" s="20"/>
      <c r="W3562" s="39"/>
      <c r="X3562" s="20"/>
      <c r="Y3562" s="20"/>
      <c r="Z3562" s="20"/>
      <c r="AA3562" s="39"/>
    </row>
    <row r="3563" spans="2:27" ht="15.75" customHeight="1">
      <c r="B3563" s="39"/>
      <c r="C3563" s="20"/>
      <c r="D3563" s="20"/>
      <c r="E3563" s="39"/>
      <c r="F3563" s="20"/>
      <c r="G3563" s="20"/>
      <c r="H3563" s="20"/>
      <c r="I3563" s="39"/>
      <c r="J3563" s="20"/>
      <c r="K3563" s="20"/>
      <c r="L3563" s="20"/>
      <c r="M3563" s="20"/>
      <c r="N3563" s="39"/>
      <c r="O3563" s="20" t="s">
        <v>492</v>
      </c>
      <c r="P3563" s="20" t="s">
        <v>617</v>
      </c>
      <c r="Q3563" s="20" t="s">
        <v>1272</v>
      </c>
      <c r="R3563" s="20" t="s">
        <v>3915</v>
      </c>
      <c r="S3563" s="20">
        <v>40879047</v>
      </c>
      <c r="T3563" s="39"/>
      <c r="U3563" s="20"/>
      <c r="V3563" s="20"/>
      <c r="W3563" s="39"/>
      <c r="X3563" s="20"/>
      <c r="Y3563" s="20"/>
      <c r="Z3563" s="20"/>
      <c r="AA3563" s="39"/>
    </row>
    <row r="3564" spans="2:27" ht="15.75" customHeight="1">
      <c r="B3564" s="39"/>
      <c r="C3564" s="20"/>
      <c r="D3564" s="20"/>
      <c r="E3564" s="39"/>
      <c r="F3564" s="20"/>
      <c r="G3564" s="20"/>
      <c r="H3564" s="20"/>
      <c r="I3564" s="39"/>
      <c r="J3564" s="20"/>
      <c r="K3564" s="20"/>
      <c r="L3564" s="20"/>
      <c r="M3564" s="20"/>
      <c r="N3564" s="39"/>
      <c r="O3564" s="20" t="s">
        <v>492</v>
      </c>
      <c r="P3564" s="20" t="s">
        <v>617</v>
      </c>
      <c r="Q3564" s="20" t="s">
        <v>1272</v>
      </c>
      <c r="R3564" s="20" t="s">
        <v>1851</v>
      </c>
      <c r="S3564" s="20">
        <v>40879055</v>
      </c>
      <c r="T3564" s="39"/>
      <c r="U3564" s="20"/>
      <c r="V3564" s="20"/>
      <c r="W3564" s="39"/>
      <c r="X3564" s="20"/>
      <c r="Y3564" s="20"/>
      <c r="Z3564" s="20"/>
      <c r="AA3564" s="39"/>
    </row>
    <row r="3565" spans="2:27" ht="15.75" customHeight="1">
      <c r="B3565" s="39"/>
      <c r="C3565" s="20"/>
      <c r="D3565" s="20"/>
      <c r="E3565" s="39"/>
      <c r="F3565" s="20"/>
      <c r="G3565" s="20"/>
      <c r="H3565" s="20"/>
      <c r="I3565" s="39"/>
      <c r="J3565" s="20"/>
      <c r="K3565" s="20"/>
      <c r="L3565" s="20"/>
      <c r="M3565" s="20"/>
      <c r="N3565" s="39"/>
      <c r="O3565" s="20" t="s">
        <v>492</v>
      </c>
      <c r="P3565" s="20" t="s">
        <v>617</v>
      </c>
      <c r="Q3565" s="20" t="s">
        <v>1272</v>
      </c>
      <c r="R3565" s="20" t="s">
        <v>608</v>
      </c>
      <c r="S3565" s="20">
        <v>40879063</v>
      </c>
      <c r="T3565" s="39"/>
      <c r="U3565" s="20"/>
      <c r="V3565" s="20"/>
      <c r="W3565" s="39"/>
      <c r="X3565" s="20"/>
      <c r="Y3565" s="20"/>
      <c r="Z3565" s="20"/>
      <c r="AA3565" s="39"/>
    </row>
    <row r="3566" spans="2:27" ht="15.75" customHeight="1">
      <c r="B3566" s="39"/>
      <c r="C3566" s="20"/>
      <c r="D3566" s="20"/>
      <c r="E3566" s="39"/>
      <c r="F3566" s="20"/>
      <c r="G3566" s="20"/>
      <c r="H3566" s="20"/>
      <c r="I3566" s="39"/>
      <c r="J3566" s="20"/>
      <c r="K3566" s="20"/>
      <c r="L3566" s="20"/>
      <c r="M3566" s="20"/>
      <c r="N3566" s="39"/>
      <c r="O3566" s="20" t="s">
        <v>492</v>
      </c>
      <c r="P3566" s="20" t="s">
        <v>617</v>
      </c>
      <c r="Q3566" s="20" t="s">
        <v>1272</v>
      </c>
      <c r="R3566" s="20" t="s">
        <v>3916</v>
      </c>
      <c r="S3566" s="20">
        <v>40879071</v>
      </c>
      <c r="T3566" s="39"/>
      <c r="U3566" s="20"/>
      <c r="V3566" s="20"/>
      <c r="W3566" s="39"/>
      <c r="X3566" s="20"/>
      <c r="Y3566" s="20"/>
      <c r="Z3566" s="20"/>
      <c r="AA3566" s="39"/>
    </row>
    <row r="3567" spans="2:27" ht="15.75" customHeight="1">
      <c r="B3567" s="39"/>
      <c r="C3567" s="20"/>
      <c r="D3567" s="20"/>
      <c r="E3567" s="39"/>
      <c r="F3567" s="20"/>
      <c r="G3567" s="20"/>
      <c r="H3567" s="20"/>
      <c r="I3567" s="39"/>
      <c r="J3567" s="20"/>
      <c r="K3567" s="20"/>
      <c r="L3567" s="20"/>
      <c r="M3567" s="20"/>
      <c r="N3567" s="39"/>
      <c r="O3567" s="20" t="s">
        <v>492</v>
      </c>
      <c r="P3567" s="20" t="s">
        <v>617</v>
      </c>
      <c r="Q3567" s="20" t="s">
        <v>1272</v>
      </c>
      <c r="R3567" s="20" t="s">
        <v>3917</v>
      </c>
      <c r="S3567" s="20">
        <v>40879079</v>
      </c>
      <c r="T3567" s="39"/>
      <c r="U3567" s="20"/>
      <c r="V3567" s="20"/>
      <c r="W3567" s="39"/>
      <c r="X3567" s="20"/>
      <c r="Y3567" s="20"/>
      <c r="Z3567" s="20"/>
      <c r="AA3567" s="39"/>
    </row>
    <row r="3568" spans="2:27" ht="15.75" customHeight="1">
      <c r="B3568" s="39"/>
      <c r="C3568" s="20"/>
      <c r="D3568" s="20"/>
      <c r="E3568" s="39"/>
      <c r="F3568" s="20"/>
      <c r="G3568" s="20"/>
      <c r="H3568" s="20"/>
      <c r="I3568" s="39"/>
      <c r="J3568" s="20"/>
      <c r="K3568" s="20"/>
      <c r="L3568" s="20"/>
      <c r="M3568" s="20"/>
      <c r="N3568" s="39"/>
      <c r="O3568" s="20" t="s">
        <v>492</v>
      </c>
      <c r="P3568" s="20" t="s">
        <v>617</v>
      </c>
      <c r="Q3568" s="20" t="s">
        <v>1272</v>
      </c>
      <c r="R3568" s="20" t="s">
        <v>1272</v>
      </c>
      <c r="S3568" s="20">
        <v>40879087</v>
      </c>
      <c r="T3568" s="39"/>
      <c r="U3568" s="20"/>
      <c r="V3568" s="20"/>
      <c r="W3568" s="39"/>
      <c r="X3568" s="20"/>
      <c r="Y3568" s="20"/>
      <c r="Z3568" s="20"/>
      <c r="AA3568" s="39"/>
    </row>
    <row r="3569" spans="2:27" ht="15.75" customHeight="1">
      <c r="B3569" s="39"/>
      <c r="C3569" s="20"/>
      <c r="D3569" s="20"/>
      <c r="E3569" s="39"/>
      <c r="F3569" s="20"/>
      <c r="G3569" s="20"/>
      <c r="H3569" s="20"/>
      <c r="I3569" s="39"/>
      <c r="J3569" s="20"/>
      <c r="K3569" s="20"/>
      <c r="L3569" s="20"/>
      <c r="M3569" s="20"/>
      <c r="N3569" s="39"/>
      <c r="O3569" s="20" t="s">
        <v>492</v>
      </c>
      <c r="P3569" s="20" t="s">
        <v>617</v>
      </c>
      <c r="Q3569" s="20" t="s">
        <v>1272</v>
      </c>
      <c r="R3569" s="20" t="s">
        <v>1481</v>
      </c>
      <c r="S3569" s="20">
        <v>40879094</v>
      </c>
      <c r="T3569" s="39"/>
      <c r="U3569" s="20"/>
      <c r="V3569" s="20"/>
      <c r="W3569" s="39"/>
      <c r="X3569" s="20"/>
      <c r="Y3569" s="20"/>
      <c r="Z3569" s="20"/>
      <c r="AA3569" s="39"/>
    </row>
    <row r="3570" spans="2:27" ht="15.75" customHeight="1">
      <c r="B3570" s="39"/>
      <c r="C3570" s="20"/>
      <c r="D3570" s="20"/>
      <c r="E3570" s="39"/>
      <c r="F3570" s="20"/>
      <c r="G3570" s="20"/>
      <c r="H3570" s="20"/>
      <c r="I3570" s="39"/>
      <c r="J3570" s="20"/>
      <c r="K3570" s="20"/>
      <c r="L3570" s="20"/>
      <c r="M3570" s="20"/>
      <c r="N3570" s="39"/>
      <c r="O3570" s="20" t="s">
        <v>501</v>
      </c>
      <c r="P3570" s="20" t="s">
        <v>635</v>
      </c>
      <c r="Q3570" s="20" t="s">
        <v>1274</v>
      </c>
      <c r="R3570" s="20" t="s">
        <v>3918</v>
      </c>
      <c r="S3570" s="20">
        <v>50100613</v>
      </c>
      <c r="T3570" s="39"/>
      <c r="U3570" s="20"/>
      <c r="V3570" s="20"/>
      <c r="W3570" s="39"/>
      <c r="X3570" s="20"/>
      <c r="Y3570" s="20"/>
      <c r="Z3570" s="20"/>
      <c r="AA3570" s="39"/>
    </row>
    <row r="3571" spans="2:27" ht="15.75" customHeight="1">
      <c r="B3571" s="39"/>
      <c r="C3571" s="20"/>
      <c r="D3571" s="20"/>
      <c r="E3571" s="39"/>
      <c r="F3571" s="20"/>
      <c r="G3571" s="20"/>
      <c r="H3571" s="20"/>
      <c r="I3571" s="39"/>
      <c r="J3571" s="20"/>
      <c r="K3571" s="20"/>
      <c r="L3571" s="20"/>
      <c r="M3571" s="20"/>
      <c r="N3571" s="39"/>
      <c r="O3571" s="20" t="s">
        <v>501</v>
      </c>
      <c r="P3571" s="20" t="s">
        <v>635</v>
      </c>
      <c r="Q3571" s="20" t="s">
        <v>1274</v>
      </c>
      <c r="R3571" s="20" t="s">
        <v>3919</v>
      </c>
      <c r="S3571" s="20">
        <v>50100627</v>
      </c>
      <c r="T3571" s="39"/>
      <c r="U3571" s="20"/>
      <c r="V3571" s="20"/>
      <c r="W3571" s="39"/>
      <c r="X3571" s="20"/>
      <c r="Y3571" s="20"/>
      <c r="Z3571" s="20"/>
      <c r="AA3571" s="39"/>
    </row>
    <row r="3572" spans="2:27" ht="15.75" customHeight="1">
      <c r="B3572" s="39"/>
      <c r="C3572" s="20"/>
      <c r="D3572" s="20"/>
      <c r="E3572" s="39"/>
      <c r="F3572" s="20"/>
      <c r="G3572" s="20"/>
      <c r="H3572" s="20"/>
      <c r="I3572" s="39"/>
      <c r="J3572" s="20"/>
      <c r="K3572" s="20"/>
      <c r="L3572" s="20"/>
      <c r="M3572" s="20"/>
      <c r="N3572" s="39"/>
      <c r="O3572" s="20" t="s">
        <v>501</v>
      </c>
      <c r="P3572" s="20" t="s">
        <v>635</v>
      </c>
      <c r="Q3572" s="20" t="s">
        <v>1274</v>
      </c>
      <c r="R3572" s="20" t="s">
        <v>3920</v>
      </c>
      <c r="S3572" s="20">
        <v>50100640</v>
      </c>
      <c r="T3572" s="39"/>
      <c r="U3572" s="20"/>
      <c r="V3572" s="20"/>
      <c r="W3572" s="39"/>
      <c r="X3572" s="20"/>
      <c r="Y3572" s="20"/>
      <c r="Z3572" s="20"/>
      <c r="AA3572" s="39"/>
    </row>
    <row r="3573" spans="2:27" ht="15.75" customHeight="1">
      <c r="B3573" s="39"/>
      <c r="C3573" s="20"/>
      <c r="D3573" s="20"/>
      <c r="E3573" s="39"/>
      <c r="F3573" s="20"/>
      <c r="G3573" s="20"/>
      <c r="H3573" s="20"/>
      <c r="I3573" s="39"/>
      <c r="J3573" s="20"/>
      <c r="K3573" s="20"/>
      <c r="L3573" s="20"/>
      <c r="M3573" s="20"/>
      <c r="N3573" s="39"/>
      <c r="O3573" s="20" t="s">
        <v>501</v>
      </c>
      <c r="P3573" s="20" t="s">
        <v>635</v>
      </c>
      <c r="Q3573" s="20" t="s">
        <v>1274</v>
      </c>
      <c r="R3573" s="20" t="s">
        <v>3921</v>
      </c>
      <c r="S3573" s="20">
        <v>50100654</v>
      </c>
      <c r="T3573" s="39"/>
      <c r="U3573" s="20"/>
      <c r="V3573" s="20"/>
      <c r="W3573" s="39"/>
      <c r="X3573" s="20"/>
      <c r="Y3573" s="20"/>
      <c r="Z3573" s="20"/>
      <c r="AA3573" s="39"/>
    </row>
    <row r="3574" spans="2:27" ht="15.75" customHeight="1">
      <c r="B3574" s="39"/>
      <c r="C3574" s="20"/>
      <c r="D3574" s="20"/>
      <c r="E3574" s="39"/>
      <c r="F3574" s="20"/>
      <c r="G3574" s="20"/>
      <c r="H3574" s="20"/>
      <c r="I3574" s="39"/>
      <c r="J3574" s="20"/>
      <c r="K3574" s="20"/>
      <c r="L3574" s="20"/>
      <c r="M3574" s="20"/>
      <c r="N3574" s="39"/>
      <c r="O3574" s="20" t="s">
        <v>501</v>
      </c>
      <c r="P3574" s="20" t="s">
        <v>635</v>
      </c>
      <c r="Q3574" s="20" t="s">
        <v>1274</v>
      </c>
      <c r="R3574" s="20" t="s">
        <v>3922</v>
      </c>
      <c r="S3574" s="20">
        <v>50100667</v>
      </c>
      <c r="T3574" s="39"/>
      <c r="U3574" s="20"/>
      <c r="V3574" s="20"/>
      <c r="W3574" s="39"/>
      <c r="X3574" s="20"/>
      <c r="Y3574" s="20"/>
      <c r="Z3574" s="20"/>
      <c r="AA3574" s="39"/>
    </row>
    <row r="3575" spans="2:27" ht="15.75" customHeight="1">
      <c r="B3575" s="39"/>
      <c r="C3575" s="20"/>
      <c r="D3575" s="20"/>
      <c r="E3575" s="39"/>
      <c r="F3575" s="20"/>
      <c r="G3575" s="20"/>
      <c r="H3575" s="20"/>
      <c r="I3575" s="39"/>
      <c r="J3575" s="20"/>
      <c r="K3575" s="20"/>
      <c r="L3575" s="20"/>
      <c r="M3575" s="20"/>
      <c r="N3575" s="39"/>
      <c r="O3575" s="20" t="s">
        <v>501</v>
      </c>
      <c r="P3575" s="20" t="s">
        <v>635</v>
      </c>
      <c r="Q3575" s="20" t="s">
        <v>1274</v>
      </c>
      <c r="R3575" s="20" t="s">
        <v>3923</v>
      </c>
      <c r="S3575" s="20">
        <v>50100699</v>
      </c>
      <c r="T3575" s="39"/>
      <c r="U3575" s="20"/>
      <c r="V3575" s="20"/>
      <c r="W3575" s="39"/>
      <c r="X3575" s="20"/>
      <c r="Y3575" s="20"/>
      <c r="Z3575" s="20"/>
      <c r="AA3575" s="39"/>
    </row>
    <row r="3576" spans="2:27" ht="15.75" customHeight="1">
      <c r="B3576" s="39"/>
      <c r="C3576" s="20"/>
      <c r="D3576" s="20"/>
      <c r="E3576" s="39"/>
      <c r="F3576" s="20"/>
      <c r="G3576" s="20"/>
      <c r="H3576" s="20"/>
      <c r="I3576" s="39"/>
      <c r="J3576" s="20"/>
      <c r="K3576" s="20"/>
      <c r="L3576" s="20"/>
      <c r="M3576" s="20"/>
      <c r="N3576" s="39"/>
      <c r="O3576" s="20" t="s">
        <v>501</v>
      </c>
      <c r="P3576" s="20" t="s">
        <v>635</v>
      </c>
      <c r="Q3576" s="20" t="s">
        <v>1274</v>
      </c>
      <c r="R3576" s="20" t="s">
        <v>3924</v>
      </c>
      <c r="S3576" s="20">
        <v>50100681</v>
      </c>
      <c r="T3576" s="39"/>
      <c r="U3576" s="20"/>
      <c r="V3576" s="20"/>
      <c r="W3576" s="39"/>
      <c r="X3576" s="20"/>
      <c r="Y3576" s="20"/>
      <c r="Z3576" s="20"/>
      <c r="AA3576" s="39"/>
    </row>
    <row r="3577" spans="2:27" ht="15.75" customHeight="1">
      <c r="B3577" s="39"/>
      <c r="C3577" s="20"/>
      <c r="D3577" s="20"/>
      <c r="E3577" s="39"/>
      <c r="F3577" s="20"/>
      <c r="G3577" s="20"/>
      <c r="H3577" s="20"/>
      <c r="I3577" s="39"/>
      <c r="J3577" s="20"/>
      <c r="K3577" s="20"/>
      <c r="L3577" s="20"/>
      <c r="M3577" s="20"/>
      <c r="N3577" s="39"/>
      <c r="O3577" s="20" t="s">
        <v>501</v>
      </c>
      <c r="P3577" s="20" t="s">
        <v>635</v>
      </c>
      <c r="Q3577" s="20" t="s">
        <v>1276</v>
      </c>
      <c r="R3577" s="20" t="s">
        <v>3925</v>
      </c>
      <c r="S3577" s="20">
        <v>50102099</v>
      </c>
      <c r="T3577" s="39"/>
      <c r="U3577" s="20"/>
      <c r="V3577" s="20"/>
      <c r="W3577" s="39"/>
      <c r="X3577" s="20"/>
      <c r="Y3577" s="20"/>
      <c r="Z3577" s="20"/>
      <c r="AA3577" s="39"/>
    </row>
    <row r="3578" spans="2:27" ht="15.75" customHeight="1">
      <c r="B3578" s="39"/>
      <c r="C3578" s="20"/>
      <c r="D3578" s="20"/>
      <c r="E3578" s="39"/>
      <c r="F3578" s="20"/>
      <c r="G3578" s="20"/>
      <c r="H3578" s="20"/>
      <c r="I3578" s="39"/>
      <c r="J3578" s="20"/>
      <c r="K3578" s="20"/>
      <c r="L3578" s="20"/>
      <c r="M3578" s="20"/>
      <c r="N3578" s="39"/>
      <c r="O3578" s="20" t="s">
        <v>501</v>
      </c>
      <c r="P3578" s="20" t="s">
        <v>635</v>
      </c>
      <c r="Q3578" s="20" t="s">
        <v>1276</v>
      </c>
      <c r="R3578" s="20" t="s">
        <v>3926</v>
      </c>
      <c r="S3578" s="20">
        <v>50102023</v>
      </c>
      <c r="T3578" s="39"/>
      <c r="U3578" s="20"/>
      <c r="V3578" s="20"/>
      <c r="W3578" s="39"/>
      <c r="X3578" s="20"/>
      <c r="Y3578" s="20"/>
      <c r="Z3578" s="20"/>
      <c r="AA3578" s="39"/>
    </row>
    <row r="3579" spans="2:27" ht="15.75" customHeight="1">
      <c r="B3579" s="39"/>
      <c r="C3579" s="20"/>
      <c r="D3579" s="20"/>
      <c r="E3579" s="39"/>
      <c r="F3579" s="20"/>
      <c r="G3579" s="20"/>
      <c r="H3579" s="20"/>
      <c r="I3579" s="39"/>
      <c r="J3579" s="20"/>
      <c r="K3579" s="20"/>
      <c r="L3579" s="20"/>
      <c r="M3579" s="20"/>
      <c r="N3579" s="39"/>
      <c r="O3579" s="20" t="s">
        <v>501</v>
      </c>
      <c r="P3579" s="20" t="s">
        <v>635</v>
      </c>
      <c r="Q3579" s="20" t="s">
        <v>1276</v>
      </c>
      <c r="R3579" s="20" t="s">
        <v>3927</v>
      </c>
      <c r="S3579" s="20">
        <v>50102025</v>
      </c>
      <c r="T3579" s="39"/>
      <c r="U3579" s="20"/>
      <c r="V3579" s="20"/>
      <c r="W3579" s="39"/>
      <c r="X3579" s="20"/>
      <c r="Y3579" s="20"/>
      <c r="Z3579" s="20"/>
      <c r="AA3579" s="39"/>
    </row>
    <row r="3580" spans="2:27" ht="15.75" customHeight="1">
      <c r="B3580" s="39"/>
      <c r="C3580" s="20"/>
      <c r="D3580" s="20"/>
      <c r="E3580" s="39"/>
      <c r="F3580" s="20"/>
      <c r="G3580" s="20"/>
      <c r="H3580" s="20"/>
      <c r="I3580" s="39"/>
      <c r="J3580" s="20"/>
      <c r="K3580" s="20"/>
      <c r="L3580" s="20"/>
      <c r="M3580" s="20"/>
      <c r="N3580" s="39"/>
      <c r="O3580" s="20" t="s">
        <v>501</v>
      </c>
      <c r="P3580" s="20" t="s">
        <v>635</v>
      </c>
      <c r="Q3580" s="20" t="s">
        <v>1276</v>
      </c>
      <c r="R3580" s="20" t="s">
        <v>3928</v>
      </c>
      <c r="S3580" s="20">
        <v>50102034</v>
      </c>
      <c r="T3580" s="39"/>
      <c r="U3580" s="20"/>
      <c r="V3580" s="20"/>
      <c r="W3580" s="39"/>
      <c r="X3580" s="20"/>
      <c r="Y3580" s="20"/>
      <c r="Z3580" s="20"/>
      <c r="AA3580" s="39"/>
    </row>
    <row r="3581" spans="2:27" ht="15.75" customHeight="1">
      <c r="B3581" s="39"/>
      <c r="C3581" s="20"/>
      <c r="D3581" s="20"/>
      <c r="E3581" s="39"/>
      <c r="F3581" s="20"/>
      <c r="G3581" s="20"/>
      <c r="H3581" s="20"/>
      <c r="I3581" s="39"/>
      <c r="J3581" s="20"/>
      <c r="K3581" s="20"/>
      <c r="L3581" s="20"/>
      <c r="M3581" s="20"/>
      <c r="N3581" s="39"/>
      <c r="O3581" s="20" t="s">
        <v>501</v>
      </c>
      <c r="P3581" s="20" t="s">
        <v>635</v>
      </c>
      <c r="Q3581" s="20" t="s">
        <v>1276</v>
      </c>
      <c r="R3581" s="20" t="s">
        <v>3929</v>
      </c>
      <c r="S3581" s="20">
        <v>50102047</v>
      </c>
      <c r="T3581" s="39"/>
      <c r="U3581" s="20"/>
      <c r="V3581" s="20"/>
      <c r="W3581" s="39"/>
      <c r="X3581" s="20"/>
      <c r="Y3581" s="20"/>
      <c r="Z3581" s="20"/>
      <c r="AA3581" s="39"/>
    </row>
    <row r="3582" spans="2:27" ht="15.75" customHeight="1">
      <c r="B3582" s="39"/>
      <c r="C3582" s="20"/>
      <c r="D3582" s="20"/>
      <c r="E3582" s="39"/>
      <c r="F3582" s="20"/>
      <c r="G3582" s="20"/>
      <c r="H3582" s="20"/>
      <c r="I3582" s="39"/>
      <c r="J3582" s="20"/>
      <c r="K3582" s="20"/>
      <c r="L3582" s="20"/>
      <c r="M3582" s="20"/>
      <c r="N3582" s="39"/>
      <c r="O3582" s="20" t="s">
        <v>501</v>
      </c>
      <c r="P3582" s="20" t="s">
        <v>635</v>
      </c>
      <c r="Q3582" s="20" t="s">
        <v>1276</v>
      </c>
      <c r="R3582" s="20" t="s">
        <v>3930</v>
      </c>
      <c r="S3582" s="20">
        <v>50102060</v>
      </c>
      <c r="T3582" s="39"/>
      <c r="U3582" s="20"/>
      <c r="V3582" s="20"/>
      <c r="W3582" s="39"/>
      <c r="X3582" s="20"/>
      <c r="Y3582" s="20"/>
      <c r="Z3582" s="20"/>
      <c r="AA3582" s="39"/>
    </row>
    <row r="3583" spans="2:27" ht="15.75" customHeight="1">
      <c r="B3583" s="39"/>
      <c r="C3583" s="20"/>
      <c r="D3583" s="20"/>
      <c r="E3583" s="39"/>
      <c r="F3583" s="20"/>
      <c r="G3583" s="20"/>
      <c r="H3583" s="20"/>
      <c r="I3583" s="39"/>
      <c r="J3583" s="20"/>
      <c r="K3583" s="20"/>
      <c r="L3583" s="20"/>
      <c r="M3583" s="20"/>
      <c r="N3583" s="39"/>
      <c r="O3583" s="20" t="s">
        <v>501</v>
      </c>
      <c r="P3583" s="20" t="s">
        <v>635</v>
      </c>
      <c r="Q3583" s="20" t="s">
        <v>1276</v>
      </c>
      <c r="R3583" s="20" t="s">
        <v>3931</v>
      </c>
      <c r="S3583" s="20">
        <v>50102064</v>
      </c>
      <c r="T3583" s="39"/>
      <c r="U3583" s="20"/>
      <c r="V3583" s="20"/>
      <c r="W3583" s="39"/>
      <c r="X3583" s="20"/>
      <c r="Y3583" s="20"/>
      <c r="Z3583" s="20"/>
      <c r="AA3583" s="39"/>
    </row>
    <row r="3584" spans="2:27" ht="15.75" customHeight="1">
      <c r="B3584" s="39"/>
      <c r="C3584" s="20"/>
      <c r="D3584" s="20"/>
      <c r="E3584" s="39"/>
      <c r="F3584" s="20"/>
      <c r="G3584" s="20"/>
      <c r="H3584" s="20"/>
      <c r="I3584" s="39"/>
      <c r="J3584" s="20"/>
      <c r="K3584" s="20"/>
      <c r="L3584" s="20"/>
      <c r="M3584" s="20"/>
      <c r="N3584" s="39"/>
      <c r="O3584" s="20" t="s">
        <v>501</v>
      </c>
      <c r="P3584" s="20" t="s">
        <v>635</v>
      </c>
      <c r="Q3584" s="20" t="s">
        <v>1276</v>
      </c>
      <c r="R3584" s="20" t="s">
        <v>3932</v>
      </c>
      <c r="S3584" s="20">
        <v>50102069</v>
      </c>
      <c r="T3584" s="39"/>
      <c r="U3584" s="20"/>
      <c r="V3584" s="20"/>
      <c r="W3584" s="39"/>
      <c r="X3584" s="20"/>
      <c r="Y3584" s="20"/>
      <c r="Z3584" s="20"/>
      <c r="AA3584" s="39"/>
    </row>
    <row r="3585" spans="2:27" ht="15.75" customHeight="1">
      <c r="B3585" s="39"/>
      <c r="C3585" s="20"/>
      <c r="D3585" s="20"/>
      <c r="E3585" s="39"/>
      <c r="F3585" s="20"/>
      <c r="G3585" s="20"/>
      <c r="H3585" s="20"/>
      <c r="I3585" s="39"/>
      <c r="J3585" s="20"/>
      <c r="K3585" s="20"/>
      <c r="L3585" s="20"/>
      <c r="M3585" s="20"/>
      <c r="N3585" s="39"/>
      <c r="O3585" s="20" t="s">
        <v>501</v>
      </c>
      <c r="P3585" s="20" t="s">
        <v>635</v>
      </c>
      <c r="Q3585" s="20" t="s">
        <v>1276</v>
      </c>
      <c r="R3585" s="20" t="s">
        <v>571</v>
      </c>
      <c r="S3585" s="20">
        <v>50102073</v>
      </c>
      <c r="T3585" s="39"/>
      <c r="U3585" s="20"/>
      <c r="V3585" s="20"/>
      <c r="W3585" s="39"/>
      <c r="X3585" s="20"/>
      <c r="Y3585" s="20"/>
      <c r="Z3585" s="20"/>
      <c r="AA3585" s="39"/>
    </row>
    <row r="3586" spans="2:27" ht="15.75" customHeight="1">
      <c r="B3586" s="39"/>
      <c r="C3586" s="20"/>
      <c r="D3586" s="20"/>
      <c r="E3586" s="39"/>
      <c r="F3586" s="20"/>
      <c r="G3586" s="20"/>
      <c r="H3586" s="20"/>
      <c r="I3586" s="39"/>
      <c r="J3586" s="20"/>
      <c r="K3586" s="20"/>
      <c r="L3586" s="20"/>
      <c r="M3586" s="20"/>
      <c r="N3586" s="39"/>
      <c r="O3586" s="20" t="s">
        <v>501</v>
      </c>
      <c r="P3586" s="20" t="s">
        <v>635</v>
      </c>
      <c r="Q3586" s="20" t="s">
        <v>1276</v>
      </c>
      <c r="R3586" s="20" t="s">
        <v>3933</v>
      </c>
      <c r="S3586" s="20">
        <v>50102086</v>
      </c>
      <c r="T3586" s="39"/>
      <c r="U3586" s="20"/>
      <c r="V3586" s="20"/>
      <c r="W3586" s="39"/>
      <c r="X3586" s="20"/>
      <c r="Y3586" s="20"/>
      <c r="Z3586" s="20"/>
      <c r="AA3586" s="39"/>
    </row>
    <row r="3587" spans="2:27" ht="15.75" customHeight="1">
      <c r="B3587" s="39"/>
      <c r="C3587" s="20"/>
      <c r="D3587" s="20"/>
      <c r="E3587" s="39"/>
      <c r="F3587" s="20"/>
      <c r="G3587" s="20"/>
      <c r="H3587" s="20"/>
      <c r="I3587" s="39"/>
      <c r="J3587" s="20"/>
      <c r="K3587" s="20"/>
      <c r="L3587" s="20"/>
      <c r="M3587" s="20"/>
      <c r="N3587" s="39"/>
      <c r="O3587" s="20" t="s">
        <v>501</v>
      </c>
      <c r="P3587" s="20" t="s">
        <v>635</v>
      </c>
      <c r="Q3587" s="20" t="s">
        <v>1276</v>
      </c>
      <c r="R3587" s="20" t="s">
        <v>3934</v>
      </c>
      <c r="S3587" s="20">
        <v>50102077</v>
      </c>
      <c r="T3587" s="39"/>
      <c r="U3587" s="20"/>
      <c r="V3587" s="20"/>
      <c r="W3587" s="39"/>
      <c r="X3587" s="20"/>
      <c r="Y3587" s="20"/>
      <c r="Z3587" s="20"/>
      <c r="AA3587" s="39"/>
    </row>
    <row r="3588" spans="2:27" ht="15.75" customHeight="1">
      <c r="B3588" s="39"/>
      <c r="C3588" s="20"/>
      <c r="D3588" s="20"/>
      <c r="E3588" s="39"/>
      <c r="F3588" s="20"/>
      <c r="G3588" s="20"/>
      <c r="H3588" s="20"/>
      <c r="I3588" s="39"/>
      <c r="J3588" s="20"/>
      <c r="K3588" s="20"/>
      <c r="L3588" s="20"/>
      <c r="M3588" s="20"/>
      <c r="N3588" s="39"/>
      <c r="O3588" s="20" t="s">
        <v>501</v>
      </c>
      <c r="P3588" s="20" t="s">
        <v>635</v>
      </c>
      <c r="Q3588" s="20" t="s">
        <v>1276</v>
      </c>
      <c r="R3588" s="20" t="s">
        <v>3935</v>
      </c>
      <c r="S3588" s="20">
        <v>50102082</v>
      </c>
      <c r="T3588" s="39"/>
      <c r="U3588" s="20"/>
      <c r="V3588" s="20"/>
      <c r="W3588" s="39"/>
      <c r="X3588" s="20"/>
      <c r="Y3588" s="20"/>
      <c r="Z3588" s="20"/>
      <c r="AA3588" s="39"/>
    </row>
    <row r="3589" spans="2:27" ht="15.75" customHeight="1">
      <c r="B3589" s="39"/>
      <c r="C3589" s="20"/>
      <c r="D3589" s="20"/>
      <c r="E3589" s="39"/>
      <c r="F3589" s="20"/>
      <c r="G3589" s="20"/>
      <c r="H3589" s="20"/>
      <c r="I3589" s="39"/>
      <c r="J3589" s="20"/>
      <c r="K3589" s="20"/>
      <c r="L3589" s="20"/>
      <c r="M3589" s="20"/>
      <c r="N3589" s="39"/>
      <c r="O3589" s="20" t="s">
        <v>501</v>
      </c>
      <c r="P3589" s="20" t="s">
        <v>635</v>
      </c>
      <c r="Q3589" s="20" t="s">
        <v>1278</v>
      </c>
      <c r="R3589" s="20" t="s">
        <v>3936</v>
      </c>
      <c r="S3589" s="20">
        <v>50102715</v>
      </c>
      <c r="T3589" s="39"/>
      <c r="U3589" s="20"/>
      <c r="V3589" s="20"/>
      <c r="W3589" s="39"/>
      <c r="X3589" s="20"/>
      <c r="Y3589" s="20"/>
      <c r="Z3589" s="20"/>
      <c r="AA3589" s="39"/>
    </row>
    <row r="3590" spans="2:27" ht="15.75" customHeight="1">
      <c r="B3590" s="39"/>
      <c r="C3590" s="20"/>
      <c r="D3590" s="20"/>
      <c r="E3590" s="39"/>
      <c r="F3590" s="20"/>
      <c r="G3590" s="20"/>
      <c r="H3590" s="20"/>
      <c r="I3590" s="39"/>
      <c r="J3590" s="20"/>
      <c r="K3590" s="20"/>
      <c r="L3590" s="20"/>
      <c r="M3590" s="20"/>
      <c r="N3590" s="39"/>
      <c r="O3590" s="20" t="s">
        <v>501</v>
      </c>
      <c r="P3590" s="20" t="s">
        <v>635</v>
      </c>
      <c r="Q3590" s="20" t="s">
        <v>1278</v>
      </c>
      <c r="R3590" s="20" t="s">
        <v>3937</v>
      </c>
      <c r="S3590" s="20">
        <v>50102719</v>
      </c>
      <c r="T3590" s="39"/>
      <c r="U3590" s="20"/>
      <c r="V3590" s="20"/>
      <c r="W3590" s="39"/>
      <c r="X3590" s="20"/>
      <c r="Y3590" s="20"/>
      <c r="Z3590" s="20"/>
      <c r="AA3590" s="39"/>
    </row>
    <row r="3591" spans="2:27" ht="15.75" customHeight="1">
      <c r="B3591" s="39"/>
      <c r="C3591" s="20"/>
      <c r="D3591" s="20"/>
      <c r="E3591" s="39"/>
      <c r="F3591" s="20"/>
      <c r="G3591" s="20"/>
      <c r="H3591" s="20"/>
      <c r="I3591" s="39"/>
      <c r="J3591" s="20"/>
      <c r="K3591" s="20"/>
      <c r="L3591" s="20"/>
      <c r="M3591" s="20"/>
      <c r="N3591" s="39"/>
      <c r="O3591" s="20" t="s">
        <v>501</v>
      </c>
      <c r="P3591" s="20" t="s">
        <v>635</v>
      </c>
      <c r="Q3591" s="20" t="s">
        <v>1278</v>
      </c>
      <c r="R3591" s="20" t="s">
        <v>3938</v>
      </c>
      <c r="S3591" s="20">
        <v>50102728</v>
      </c>
      <c r="T3591" s="39"/>
      <c r="U3591" s="20"/>
      <c r="V3591" s="20"/>
      <c r="W3591" s="39"/>
      <c r="X3591" s="20"/>
      <c r="Y3591" s="20"/>
      <c r="Z3591" s="20"/>
      <c r="AA3591" s="39"/>
    </row>
    <row r="3592" spans="2:27" ht="15.75" customHeight="1">
      <c r="B3592" s="39"/>
      <c r="C3592" s="20"/>
      <c r="D3592" s="20"/>
      <c r="E3592" s="39"/>
      <c r="F3592" s="20"/>
      <c r="G3592" s="20"/>
      <c r="H3592" s="20"/>
      <c r="I3592" s="39"/>
      <c r="J3592" s="20"/>
      <c r="K3592" s="20"/>
      <c r="L3592" s="20"/>
      <c r="M3592" s="20"/>
      <c r="N3592" s="39"/>
      <c r="O3592" s="20" t="s">
        <v>501</v>
      </c>
      <c r="P3592" s="20" t="s">
        <v>635</v>
      </c>
      <c r="Q3592" s="20" t="s">
        <v>1278</v>
      </c>
      <c r="R3592" s="20" t="s">
        <v>1278</v>
      </c>
      <c r="S3592" s="20">
        <v>50102738</v>
      </c>
      <c r="T3592" s="39"/>
      <c r="U3592" s="20"/>
      <c r="V3592" s="20"/>
      <c r="W3592" s="39"/>
      <c r="X3592" s="20"/>
      <c r="Y3592" s="20"/>
      <c r="Z3592" s="20"/>
      <c r="AA3592" s="39"/>
    </row>
    <row r="3593" spans="2:27" ht="15.75" customHeight="1">
      <c r="B3593" s="39"/>
      <c r="C3593" s="20"/>
      <c r="D3593" s="20"/>
      <c r="E3593" s="39"/>
      <c r="F3593" s="20"/>
      <c r="G3593" s="20"/>
      <c r="H3593" s="20"/>
      <c r="I3593" s="39"/>
      <c r="J3593" s="20"/>
      <c r="K3593" s="20"/>
      <c r="L3593" s="20"/>
      <c r="M3593" s="20"/>
      <c r="N3593" s="39"/>
      <c r="O3593" s="20" t="s">
        <v>501</v>
      </c>
      <c r="P3593" s="20" t="s">
        <v>635</v>
      </c>
      <c r="Q3593" s="20" t="s">
        <v>1278</v>
      </c>
      <c r="R3593" s="20" t="s">
        <v>3939</v>
      </c>
      <c r="S3593" s="20">
        <v>50102799</v>
      </c>
      <c r="T3593" s="39"/>
      <c r="U3593" s="20"/>
      <c r="V3593" s="20"/>
      <c r="W3593" s="39"/>
      <c r="X3593" s="20"/>
      <c r="Y3593" s="20"/>
      <c r="Z3593" s="20"/>
      <c r="AA3593" s="39"/>
    </row>
    <row r="3594" spans="2:27" ht="15.75" customHeight="1">
      <c r="B3594" s="39"/>
      <c r="C3594" s="20"/>
      <c r="D3594" s="20"/>
      <c r="E3594" s="39"/>
      <c r="F3594" s="20"/>
      <c r="G3594" s="20"/>
      <c r="H3594" s="20"/>
      <c r="I3594" s="39"/>
      <c r="J3594" s="20"/>
      <c r="K3594" s="20"/>
      <c r="L3594" s="20"/>
      <c r="M3594" s="20"/>
      <c r="N3594" s="39"/>
      <c r="O3594" s="20" t="s">
        <v>501</v>
      </c>
      <c r="P3594" s="20" t="s">
        <v>635</v>
      </c>
      <c r="Q3594" s="20" t="s">
        <v>1278</v>
      </c>
      <c r="R3594" s="20" t="s">
        <v>3641</v>
      </c>
      <c r="S3594" s="20">
        <v>50102747</v>
      </c>
      <c r="T3594" s="39"/>
      <c r="U3594" s="20"/>
      <c r="V3594" s="20"/>
      <c r="W3594" s="39"/>
      <c r="X3594" s="20"/>
      <c r="Y3594" s="20"/>
      <c r="Z3594" s="20"/>
      <c r="AA3594" s="39"/>
    </row>
    <row r="3595" spans="2:27" ht="15.75" customHeight="1">
      <c r="B3595" s="39"/>
      <c r="C3595" s="20"/>
      <c r="D3595" s="20"/>
      <c r="E3595" s="39"/>
      <c r="F3595" s="20"/>
      <c r="G3595" s="20"/>
      <c r="H3595" s="20"/>
      <c r="I3595" s="39"/>
      <c r="J3595" s="20"/>
      <c r="K3595" s="20"/>
      <c r="L3595" s="20"/>
      <c r="M3595" s="20"/>
      <c r="N3595" s="39"/>
      <c r="O3595" s="20" t="s">
        <v>501</v>
      </c>
      <c r="P3595" s="20" t="s">
        <v>635</v>
      </c>
      <c r="Q3595" s="20" t="s">
        <v>1278</v>
      </c>
      <c r="R3595" s="20" t="s">
        <v>3940</v>
      </c>
      <c r="S3595" s="20">
        <v>50102757</v>
      </c>
      <c r="T3595" s="39"/>
      <c r="U3595" s="20"/>
      <c r="V3595" s="20"/>
      <c r="W3595" s="39"/>
      <c r="X3595" s="20"/>
      <c r="Y3595" s="20"/>
      <c r="Z3595" s="20"/>
      <c r="AA3595" s="39"/>
    </row>
    <row r="3596" spans="2:27" ht="15.75" customHeight="1">
      <c r="B3596" s="39"/>
      <c r="C3596" s="20"/>
      <c r="D3596" s="20"/>
      <c r="E3596" s="39"/>
      <c r="F3596" s="20"/>
      <c r="G3596" s="20"/>
      <c r="H3596" s="20"/>
      <c r="I3596" s="39"/>
      <c r="J3596" s="20"/>
      <c r="K3596" s="20"/>
      <c r="L3596" s="20"/>
      <c r="M3596" s="20"/>
      <c r="N3596" s="39"/>
      <c r="O3596" s="20" t="s">
        <v>501</v>
      </c>
      <c r="P3596" s="20" t="s">
        <v>635</v>
      </c>
      <c r="Q3596" s="20" t="s">
        <v>1278</v>
      </c>
      <c r="R3596" s="20" t="s">
        <v>3941</v>
      </c>
      <c r="S3596" s="20">
        <v>50102766</v>
      </c>
      <c r="T3596" s="39"/>
      <c r="U3596" s="20"/>
      <c r="V3596" s="20"/>
      <c r="W3596" s="39"/>
      <c r="X3596" s="20"/>
      <c r="Y3596" s="20"/>
      <c r="Z3596" s="20"/>
      <c r="AA3596" s="39"/>
    </row>
    <row r="3597" spans="2:27" ht="15.75" customHeight="1">
      <c r="B3597" s="39"/>
      <c r="C3597" s="20"/>
      <c r="D3597" s="20"/>
      <c r="E3597" s="39"/>
      <c r="F3597" s="20"/>
      <c r="G3597" s="20"/>
      <c r="H3597" s="20"/>
      <c r="I3597" s="39"/>
      <c r="J3597" s="20"/>
      <c r="K3597" s="20"/>
      <c r="L3597" s="20"/>
      <c r="M3597" s="20"/>
      <c r="N3597" s="39"/>
      <c r="O3597" s="20" t="s">
        <v>501</v>
      </c>
      <c r="P3597" s="20" t="s">
        <v>635</v>
      </c>
      <c r="Q3597" s="20" t="s">
        <v>1278</v>
      </c>
      <c r="R3597" s="20" t="s">
        <v>3942</v>
      </c>
      <c r="S3597" s="20">
        <v>50102776</v>
      </c>
      <c r="T3597" s="39"/>
      <c r="U3597" s="20"/>
      <c r="V3597" s="20"/>
      <c r="W3597" s="39"/>
      <c r="X3597" s="20"/>
      <c r="Y3597" s="20"/>
      <c r="Z3597" s="20"/>
      <c r="AA3597" s="39"/>
    </row>
    <row r="3598" spans="2:27" ht="15.75" customHeight="1">
      <c r="B3598" s="39"/>
      <c r="C3598" s="20"/>
      <c r="D3598" s="20"/>
      <c r="E3598" s="39"/>
      <c r="F3598" s="20"/>
      <c r="G3598" s="20"/>
      <c r="H3598" s="20"/>
      <c r="I3598" s="39"/>
      <c r="J3598" s="20"/>
      <c r="K3598" s="20"/>
      <c r="L3598" s="20"/>
      <c r="M3598" s="20"/>
      <c r="N3598" s="39"/>
      <c r="O3598" s="20" t="s">
        <v>501</v>
      </c>
      <c r="P3598" s="20" t="s">
        <v>635</v>
      </c>
      <c r="Q3598" s="20" t="s">
        <v>1278</v>
      </c>
      <c r="R3598" s="20" t="s">
        <v>3734</v>
      </c>
      <c r="S3598" s="20">
        <v>50102785</v>
      </c>
      <c r="T3598" s="39"/>
      <c r="U3598" s="20"/>
      <c r="V3598" s="20"/>
      <c r="W3598" s="39"/>
      <c r="X3598" s="20"/>
      <c r="Y3598" s="20"/>
      <c r="Z3598" s="20"/>
      <c r="AA3598" s="39"/>
    </row>
    <row r="3599" spans="2:27" ht="15.75" customHeight="1">
      <c r="B3599" s="39"/>
      <c r="C3599" s="20"/>
      <c r="D3599" s="20"/>
      <c r="E3599" s="39"/>
      <c r="F3599" s="20"/>
      <c r="G3599" s="20"/>
      <c r="H3599" s="20"/>
      <c r="I3599" s="39"/>
      <c r="J3599" s="20"/>
      <c r="K3599" s="20"/>
      <c r="L3599" s="20"/>
      <c r="M3599" s="20"/>
      <c r="N3599" s="39"/>
      <c r="O3599" s="20" t="s">
        <v>501</v>
      </c>
      <c r="P3599" s="20" t="s">
        <v>635</v>
      </c>
      <c r="Q3599" s="20" t="s">
        <v>1278</v>
      </c>
      <c r="R3599" s="20" t="s">
        <v>3943</v>
      </c>
      <c r="S3599" s="20">
        <v>50102795</v>
      </c>
      <c r="T3599" s="39"/>
      <c r="U3599" s="20"/>
      <c r="V3599" s="20"/>
      <c r="W3599" s="39"/>
      <c r="X3599" s="20"/>
      <c r="Y3599" s="20"/>
      <c r="Z3599" s="20"/>
      <c r="AA3599" s="39"/>
    </row>
    <row r="3600" spans="2:27" ht="15.75" customHeight="1">
      <c r="B3600" s="39"/>
      <c r="C3600" s="20"/>
      <c r="D3600" s="20"/>
      <c r="E3600" s="39"/>
      <c r="F3600" s="20"/>
      <c r="G3600" s="20"/>
      <c r="H3600" s="20"/>
      <c r="I3600" s="39"/>
      <c r="J3600" s="20"/>
      <c r="K3600" s="20"/>
      <c r="L3600" s="20"/>
      <c r="M3600" s="20"/>
      <c r="N3600" s="39"/>
      <c r="O3600" s="20" t="s">
        <v>501</v>
      </c>
      <c r="P3600" s="20" t="s">
        <v>635</v>
      </c>
      <c r="Q3600" s="20" t="s">
        <v>1280</v>
      </c>
      <c r="R3600" s="20" t="s">
        <v>3944</v>
      </c>
      <c r="S3600" s="20">
        <v>50103313</v>
      </c>
      <c r="T3600" s="39"/>
      <c r="U3600" s="20"/>
      <c r="V3600" s="20"/>
      <c r="W3600" s="39"/>
      <c r="X3600" s="20"/>
      <c r="Y3600" s="20"/>
      <c r="Z3600" s="20"/>
      <c r="AA3600" s="39"/>
    </row>
    <row r="3601" spans="2:27" ht="15.75" customHeight="1">
      <c r="B3601" s="39"/>
      <c r="C3601" s="20"/>
      <c r="D3601" s="20"/>
      <c r="E3601" s="39"/>
      <c r="F3601" s="20"/>
      <c r="G3601" s="20"/>
      <c r="H3601" s="20"/>
      <c r="I3601" s="39"/>
      <c r="J3601" s="20"/>
      <c r="K3601" s="20"/>
      <c r="L3601" s="20"/>
      <c r="M3601" s="20"/>
      <c r="N3601" s="39"/>
      <c r="O3601" s="20" t="s">
        <v>501</v>
      </c>
      <c r="P3601" s="20" t="s">
        <v>635</v>
      </c>
      <c r="Q3601" s="20" t="s">
        <v>1280</v>
      </c>
      <c r="R3601" s="20" t="s">
        <v>1280</v>
      </c>
      <c r="S3601" s="20">
        <v>50103327</v>
      </c>
      <c r="T3601" s="39"/>
      <c r="U3601" s="20"/>
      <c r="V3601" s="20"/>
      <c r="W3601" s="39"/>
      <c r="X3601" s="20"/>
      <c r="Y3601" s="20"/>
      <c r="Z3601" s="20"/>
      <c r="AA3601" s="39"/>
    </row>
    <row r="3602" spans="2:27" ht="15.75" customHeight="1">
      <c r="B3602" s="39"/>
      <c r="C3602" s="20"/>
      <c r="D3602" s="20"/>
      <c r="E3602" s="39"/>
      <c r="F3602" s="20"/>
      <c r="G3602" s="20"/>
      <c r="H3602" s="20"/>
      <c r="I3602" s="39"/>
      <c r="J3602" s="20"/>
      <c r="K3602" s="20"/>
      <c r="L3602" s="20"/>
      <c r="M3602" s="20"/>
      <c r="N3602" s="39"/>
      <c r="O3602" s="20" t="s">
        <v>501</v>
      </c>
      <c r="P3602" s="20" t="s">
        <v>635</v>
      </c>
      <c r="Q3602" s="20" t="s">
        <v>1280</v>
      </c>
      <c r="R3602" s="20" t="s">
        <v>3945</v>
      </c>
      <c r="S3602" s="20">
        <v>50103399</v>
      </c>
      <c r="T3602" s="39"/>
      <c r="U3602" s="20"/>
      <c r="V3602" s="20"/>
      <c r="W3602" s="39"/>
      <c r="X3602" s="20"/>
      <c r="Y3602" s="20"/>
      <c r="Z3602" s="20"/>
      <c r="AA3602" s="39"/>
    </row>
    <row r="3603" spans="2:27" ht="15.75" customHeight="1">
      <c r="B3603" s="39"/>
      <c r="C3603" s="20"/>
      <c r="D3603" s="20"/>
      <c r="E3603" s="39"/>
      <c r="F3603" s="20"/>
      <c r="G3603" s="20"/>
      <c r="H3603" s="20"/>
      <c r="I3603" s="39"/>
      <c r="J3603" s="20"/>
      <c r="K3603" s="20"/>
      <c r="L3603" s="20"/>
      <c r="M3603" s="20"/>
      <c r="N3603" s="39"/>
      <c r="O3603" s="20" t="s">
        <v>501</v>
      </c>
      <c r="P3603" s="20" t="s">
        <v>635</v>
      </c>
      <c r="Q3603" s="20" t="s">
        <v>1280</v>
      </c>
      <c r="R3603" s="20" t="s">
        <v>866</v>
      </c>
      <c r="S3603" s="20">
        <v>50103340</v>
      </c>
      <c r="T3603" s="39"/>
      <c r="U3603" s="20"/>
      <c r="V3603" s="20"/>
      <c r="W3603" s="39"/>
      <c r="X3603" s="20"/>
      <c r="Y3603" s="20"/>
      <c r="Z3603" s="20"/>
      <c r="AA3603" s="39"/>
    </row>
    <row r="3604" spans="2:27" ht="15.75" customHeight="1">
      <c r="B3604" s="39"/>
      <c r="C3604" s="20"/>
      <c r="D3604" s="20"/>
      <c r="E3604" s="39"/>
      <c r="F3604" s="20"/>
      <c r="G3604" s="20"/>
      <c r="H3604" s="20"/>
      <c r="I3604" s="39"/>
      <c r="J3604" s="20"/>
      <c r="K3604" s="20"/>
      <c r="L3604" s="20"/>
      <c r="M3604" s="20"/>
      <c r="N3604" s="39"/>
      <c r="O3604" s="20" t="s">
        <v>501</v>
      </c>
      <c r="P3604" s="20" t="s">
        <v>635</v>
      </c>
      <c r="Q3604" s="20" t="s">
        <v>1280</v>
      </c>
      <c r="R3604" s="20" t="s">
        <v>3946</v>
      </c>
      <c r="S3604" s="20">
        <v>50103354</v>
      </c>
      <c r="T3604" s="39"/>
      <c r="U3604" s="20"/>
      <c r="V3604" s="20"/>
      <c r="W3604" s="39"/>
      <c r="X3604" s="20"/>
      <c r="Y3604" s="20"/>
      <c r="Z3604" s="20"/>
      <c r="AA3604" s="39"/>
    </row>
    <row r="3605" spans="2:27" ht="15.75" customHeight="1">
      <c r="B3605" s="39"/>
      <c r="C3605" s="20"/>
      <c r="D3605" s="20"/>
      <c r="E3605" s="39"/>
      <c r="F3605" s="20"/>
      <c r="G3605" s="20"/>
      <c r="H3605" s="20"/>
      <c r="I3605" s="39"/>
      <c r="J3605" s="20"/>
      <c r="K3605" s="20"/>
      <c r="L3605" s="20"/>
      <c r="M3605" s="20"/>
      <c r="N3605" s="39"/>
      <c r="O3605" s="20" t="s">
        <v>501</v>
      </c>
      <c r="P3605" s="20" t="s">
        <v>635</v>
      </c>
      <c r="Q3605" s="20" t="s">
        <v>1280</v>
      </c>
      <c r="R3605" s="20" t="s">
        <v>3947</v>
      </c>
      <c r="S3605" s="20">
        <v>50103367</v>
      </c>
      <c r="T3605" s="39"/>
      <c r="U3605" s="20"/>
      <c r="V3605" s="20"/>
      <c r="W3605" s="39"/>
      <c r="X3605" s="20"/>
      <c r="Y3605" s="20"/>
      <c r="Z3605" s="20"/>
      <c r="AA3605" s="39"/>
    </row>
    <row r="3606" spans="2:27" ht="15.75" customHeight="1">
      <c r="B3606" s="39"/>
      <c r="C3606" s="20"/>
      <c r="D3606" s="20"/>
      <c r="E3606" s="39"/>
      <c r="F3606" s="20"/>
      <c r="G3606" s="20"/>
      <c r="H3606" s="20"/>
      <c r="I3606" s="39"/>
      <c r="J3606" s="20"/>
      <c r="K3606" s="20"/>
      <c r="L3606" s="20"/>
      <c r="M3606" s="20"/>
      <c r="N3606" s="39"/>
      <c r="O3606" s="20" t="s">
        <v>501</v>
      </c>
      <c r="P3606" s="20" t="s">
        <v>635</v>
      </c>
      <c r="Q3606" s="20" t="s">
        <v>1280</v>
      </c>
      <c r="R3606" s="20" t="s">
        <v>618</v>
      </c>
      <c r="S3606" s="20">
        <v>50103381</v>
      </c>
      <c r="T3606" s="39"/>
      <c r="U3606" s="20"/>
      <c r="V3606" s="20"/>
      <c r="W3606" s="39"/>
      <c r="X3606" s="20"/>
      <c r="Y3606" s="20"/>
      <c r="Z3606" s="20"/>
      <c r="AA3606" s="39"/>
    </row>
    <row r="3607" spans="2:27" ht="15.75" customHeight="1">
      <c r="B3607" s="39"/>
      <c r="C3607" s="20"/>
      <c r="D3607" s="20"/>
      <c r="E3607" s="39"/>
      <c r="F3607" s="20"/>
      <c r="G3607" s="20"/>
      <c r="H3607" s="20"/>
      <c r="I3607" s="39"/>
      <c r="J3607" s="20"/>
      <c r="K3607" s="20"/>
      <c r="L3607" s="20"/>
      <c r="M3607" s="20"/>
      <c r="N3607" s="39"/>
      <c r="O3607" s="20" t="s">
        <v>501</v>
      </c>
      <c r="P3607" s="20" t="s">
        <v>635</v>
      </c>
      <c r="Q3607" s="20" t="s">
        <v>1282</v>
      </c>
      <c r="R3607" s="20" t="s">
        <v>3948</v>
      </c>
      <c r="S3607" s="20">
        <v>50104011</v>
      </c>
      <c r="T3607" s="39"/>
      <c r="U3607" s="20"/>
      <c r="V3607" s="20"/>
      <c r="W3607" s="39"/>
      <c r="X3607" s="20"/>
      <c r="Y3607" s="20"/>
      <c r="Z3607" s="20"/>
      <c r="AA3607" s="39"/>
    </row>
    <row r="3608" spans="2:27" ht="15.75" customHeight="1">
      <c r="B3608" s="39"/>
      <c r="C3608" s="20"/>
      <c r="D3608" s="20"/>
      <c r="E3608" s="39"/>
      <c r="F3608" s="20"/>
      <c r="G3608" s="20"/>
      <c r="H3608" s="20"/>
      <c r="I3608" s="39"/>
      <c r="J3608" s="20"/>
      <c r="K3608" s="20"/>
      <c r="L3608" s="20"/>
      <c r="M3608" s="20"/>
      <c r="N3608" s="39"/>
      <c r="O3608" s="20" t="s">
        <v>501</v>
      </c>
      <c r="P3608" s="20" t="s">
        <v>635</v>
      </c>
      <c r="Q3608" s="20" t="s">
        <v>1282</v>
      </c>
      <c r="R3608" s="20" t="s">
        <v>3949</v>
      </c>
      <c r="S3608" s="20">
        <v>50104017</v>
      </c>
      <c r="T3608" s="39"/>
      <c r="U3608" s="20"/>
      <c r="V3608" s="20"/>
      <c r="W3608" s="39"/>
      <c r="X3608" s="20"/>
      <c r="Y3608" s="20"/>
      <c r="Z3608" s="20"/>
      <c r="AA3608" s="39"/>
    </row>
    <row r="3609" spans="2:27" ht="15.75" customHeight="1">
      <c r="B3609" s="39"/>
      <c r="C3609" s="20"/>
      <c r="D3609" s="20"/>
      <c r="E3609" s="39"/>
      <c r="F3609" s="20"/>
      <c r="G3609" s="20"/>
      <c r="H3609" s="20"/>
      <c r="I3609" s="39"/>
      <c r="J3609" s="20"/>
      <c r="K3609" s="20"/>
      <c r="L3609" s="20"/>
      <c r="M3609" s="20"/>
      <c r="N3609" s="39"/>
      <c r="O3609" s="20" t="s">
        <v>501</v>
      </c>
      <c r="P3609" s="20" t="s">
        <v>635</v>
      </c>
      <c r="Q3609" s="20" t="s">
        <v>1282</v>
      </c>
      <c r="R3609" s="20" t="s">
        <v>3950</v>
      </c>
      <c r="S3609" s="20">
        <v>50104027</v>
      </c>
      <c r="T3609" s="39"/>
      <c r="U3609" s="20"/>
      <c r="V3609" s="20"/>
      <c r="W3609" s="39"/>
      <c r="X3609" s="20"/>
      <c r="Y3609" s="20"/>
      <c r="Z3609" s="20"/>
      <c r="AA3609" s="39"/>
    </row>
    <row r="3610" spans="2:27" ht="15.75" customHeight="1">
      <c r="B3610" s="39"/>
      <c r="C3610" s="20"/>
      <c r="D3610" s="20"/>
      <c r="E3610" s="39"/>
      <c r="F3610" s="20"/>
      <c r="G3610" s="20"/>
      <c r="H3610" s="20"/>
      <c r="I3610" s="39"/>
      <c r="J3610" s="20"/>
      <c r="K3610" s="20"/>
      <c r="L3610" s="20"/>
      <c r="M3610" s="20"/>
      <c r="N3610" s="39"/>
      <c r="O3610" s="20" t="s">
        <v>501</v>
      </c>
      <c r="P3610" s="20" t="s">
        <v>635</v>
      </c>
      <c r="Q3610" s="20" t="s">
        <v>1282</v>
      </c>
      <c r="R3610" s="20" t="s">
        <v>1282</v>
      </c>
      <c r="S3610" s="20">
        <v>50104033</v>
      </c>
      <c r="T3610" s="39"/>
      <c r="U3610" s="20"/>
      <c r="V3610" s="20"/>
      <c r="W3610" s="39"/>
      <c r="X3610" s="20"/>
      <c r="Y3610" s="20"/>
      <c r="Z3610" s="20"/>
      <c r="AA3610" s="39"/>
    </row>
    <row r="3611" spans="2:27" ht="15.75" customHeight="1">
      <c r="B3611" s="39"/>
      <c r="C3611" s="20"/>
      <c r="D3611" s="20"/>
      <c r="E3611" s="39"/>
      <c r="F3611" s="20"/>
      <c r="G3611" s="20"/>
      <c r="H3611" s="20"/>
      <c r="I3611" s="39"/>
      <c r="J3611" s="20"/>
      <c r="K3611" s="20"/>
      <c r="L3611" s="20"/>
      <c r="M3611" s="20"/>
      <c r="N3611" s="39"/>
      <c r="O3611" s="20" t="s">
        <v>501</v>
      </c>
      <c r="P3611" s="20" t="s">
        <v>635</v>
      </c>
      <c r="Q3611" s="20" t="s">
        <v>1282</v>
      </c>
      <c r="R3611" s="20" t="s">
        <v>3951</v>
      </c>
      <c r="S3611" s="20">
        <v>50104099</v>
      </c>
      <c r="T3611" s="39"/>
      <c r="U3611" s="20"/>
      <c r="V3611" s="20"/>
      <c r="W3611" s="39"/>
      <c r="X3611" s="20"/>
      <c r="Y3611" s="20"/>
      <c r="Z3611" s="20"/>
      <c r="AA3611" s="39"/>
    </row>
    <row r="3612" spans="2:27" ht="15.75" customHeight="1">
      <c r="B3612" s="39"/>
      <c r="C3612" s="20"/>
      <c r="D3612" s="20"/>
      <c r="E3612" s="39"/>
      <c r="F3612" s="20"/>
      <c r="G3612" s="20"/>
      <c r="H3612" s="20"/>
      <c r="I3612" s="39"/>
      <c r="J3612" s="20"/>
      <c r="K3612" s="20"/>
      <c r="L3612" s="20"/>
      <c r="M3612" s="20"/>
      <c r="N3612" s="39"/>
      <c r="O3612" s="20" t="s">
        <v>501</v>
      </c>
      <c r="P3612" s="20" t="s">
        <v>635</v>
      </c>
      <c r="Q3612" s="20" t="s">
        <v>1282</v>
      </c>
      <c r="R3612" s="20" t="s">
        <v>3952</v>
      </c>
      <c r="S3612" s="20">
        <v>50104047</v>
      </c>
      <c r="T3612" s="39"/>
      <c r="U3612" s="20"/>
      <c r="V3612" s="20"/>
      <c r="W3612" s="39"/>
      <c r="X3612" s="20"/>
      <c r="Y3612" s="20"/>
      <c r="Z3612" s="20"/>
      <c r="AA3612" s="39"/>
    </row>
    <row r="3613" spans="2:27" ht="15.75" customHeight="1">
      <c r="B3613" s="39"/>
      <c r="C3613" s="20"/>
      <c r="D3613" s="20"/>
      <c r="E3613" s="39"/>
      <c r="F3613" s="20"/>
      <c r="G3613" s="20"/>
      <c r="H3613" s="20"/>
      <c r="I3613" s="39"/>
      <c r="J3613" s="20"/>
      <c r="K3613" s="20"/>
      <c r="L3613" s="20"/>
      <c r="M3613" s="20"/>
      <c r="N3613" s="39"/>
      <c r="O3613" s="20" t="s">
        <v>501</v>
      </c>
      <c r="P3613" s="20" t="s">
        <v>635</v>
      </c>
      <c r="Q3613" s="20" t="s">
        <v>1282</v>
      </c>
      <c r="R3613" s="20" t="s">
        <v>3953</v>
      </c>
      <c r="S3613" s="20">
        <v>50104054</v>
      </c>
      <c r="T3613" s="39"/>
      <c r="U3613" s="20"/>
      <c r="V3613" s="20"/>
      <c r="W3613" s="39"/>
      <c r="X3613" s="20"/>
      <c r="Y3613" s="20"/>
      <c r="Z3613" s="20"/>
      <c r="AA3613" s="39"/>
    </row>
    <row r="3614" spans="2:27" ht="15.75" customHeight="1">
      <c r="B3614" s="39"/>
      <c r="C3614" s="20"/>
      <c r="D3614" s="20"/>
      <c r="E3614" s="39"/>
      <c r="F3614" s="20"/>
      <c r="G3614" s="20"/>
      <c r="H3614" s="20"/>
      <c r="I3614" s="39"/>
      <c r="J3614" s="20"/>
      <c r="K3614" s="20"/>
      <c r="L3614" s="20"/>
      <c r="M3614" s="20"/>
      <c r="N3614" s="39"/>
      <c r="O3614" s="20" t="s">
        <v>501</v>
      </c>
      <c r="P3614" s="20" t="s">
        <v>635</v>
      </c>
      <c r="Q3614" s="20" t="s">
        <v>1282</v>
      </c>
      <c r="R3614" s="20" t="s">
        <v>3954</v>
      </c>
      <c r="S3614" s="20">
        <v>50104061</v>
      </c>
      <c r="T3614" s="39"/>
      <c r="U3614" s="20"/>
      <c r="V3614" s="20"/>
      <c r="W3614" s="39"/>
      <c r="X3614" s="20"/>
      <c r="Y3614" s="20"/>
      <c r="Z3614" s="20"/>
      <c r="AA3614" s="39"/>
    </row>
    <row r="3615" spans="2:27" ht="15.75" customHeight="1">
      <c r="B3615" s="39"/>
      <c r="C3615" s="20"/>
      <c r="D3615" s="20"/>
      <c r="E3615" s="39"/>
      <c r="F3615" s="20"/>
      <c r="G3615" s="20"/>
      <c r="H3615" s="20"/>
      <c r="I3615" s="39"/>
      <c r="J3615" s="20"/>
      <c r="K3615" s="20"/>
      <c r="L3615" s="20"/>
      <c r="M3615" s="20"/>
      <c r="N3615" s="39"/>
      <c r="O3615" s="20" t="s">
        <v>501</v>
      </c>
      <c r="P3615" s="20" t="s">
        <v>635</v>
      </c>
      <c r="Q3615" s="20" t="s">
        <v>1282</v>
      </c>
      <c r="R3615" s="20" t="s">
        <v>3955</v>
      </c>
      <c r="S3615" s="20">
        <v>50104067</v>
      </c>
      <c r="T3615" s="39"/>
      <c r="U3615" s="20"/>
      <c r="V3615" s="20"/>
      <c r="W3615" s="39"/>
      <c r="X3615" s="20"/>
      <c r="Y3615" s="20"/>
      <c r="Z3615" s="20"/>
      <c r="AA3615" s="39"/>
    </row>
    <row r="3616" spans="2:27" ht="15.75" customHeight="1">
      <c r="B3616" s="39"/>
      <c r="C3616" s="20"/>
      <c r="D3616" s="20"/>
      <c r="E3616" s="39"/>
      <c r="F3616" s="20"/>
      <c r="G3616" s="20"/>
      <c r="H3616" s="20"/>
      <c r="I3616" s="39"/>
      <c r="J3616" s="20"/>
      <c r="K3616" s="20"/>
      <c r="L3616" s="20"/>
      <c r="M3616" s="20"/>
      <c r="N3616" s="39"/>
      <c r="O3616" s="20" t="s">
        <v>501</v>
      </c>
      <c r="P3616" s="20" t="s">
        <v>635</v>
      </c>
      <c r="Q3616" s="20" t="s">
        <v>1282</v>
      </c>
      <c r="R3616" s="20" t="s">
        <v>3956</v>
      </c>
      <c r="S3616" s="20">
        <v>50104074</v>
      </c>
      <c r="T3616" s="39"/>
      <c r="U3616" s="20"/>
      <c r="V3616" s="20"/>
      <c r="W3616" s="39"/>
      <c r="X3616" s="20"/>
      <c r="Y3616" s="20"/>
      <c r="Z3616" s="20"/>
      <c r="AA3616" s="39"/>
    </row>
    <row r="3617" spans="2:27" ht="15.75" customHeight="1">
      <c r="B3617" s="39"/>
      <c r="C3617" s="20"/>
      <c r="D3617" s="20"/>
      <c r="E3617" s="39"/>
      <c r="F3617" s="20"/>
      <c r="G3617" s="20"/>
      <c r="H3617" s="20"/>
      <c r="I3617" s="39"/>
      <c r="J3617" s="20"/>
      <c r="K3617" s="20"/>
      <c r="L3617" s="20"/>
      <c r="M3617" s="20"/>
      <c r="N3617" s="39"/>
      <c r="O3617" s="20" t="s">
        <v>501</v>
      </c>
      <c r="P3617" s="20" t="s">
        <v>635</v>
      </c>
      <c r="Q3617" s="20" t="s">
        <v>1282</v>
      </c>
      <c r="R3617" s="20" t="s">
        <v>3957</v>
      </c>
      <c r="S3617" s="20">
        <v>50104081</v>
      </c>
      <c r="T3617" s="39"/>
      <c r="U3617" s="20"/>
      <c r="V3617" s="20"/>
      <c r="W3617" s="39"/>
      <c r="X3617" s="20"/>
      <c r="Y3617" s="20"/>
      <c r="Z3617" s="20"/>
      <c r="AA3617" s="39"/>
    </row>
    <row r="3618" spans="2:27" ht="15.75" customHeight="1">
      <c r="B3618" s="39"/>
      <c r="C3618" s="20"/>
      <c r="D3618" s="20"/>
      <c r="E3618" s="39"/>
      <c r="F3618" s="20"/>
      <c r="G3618" s="20"/>
      <c r="H3618" s="20"/>
      <c r="I3618" s="39"/>
      <c r="J3618" s="20"/>
      <c r="K3618" s="20"/>
      <c r="L3618" s="20"/>
      <c r="M3618" s="20"/>
      <c r="N3618" s="39"/>
      <c r="O3618" s="20" t="s">
        <v>501</v>
      </c>
      <c r="P3618" s="20" t="s">
        <v>635</v>
      </c>
      <c r="Q3618" s="20" t="s">
        <v>1282</v>
      </c>
      <c r="R3618" s="20" t="s">
        <v>3958</v>
      </c>
      <c r="S3618" s="20">
        <v>50104088</v>
      </c>
      <c r="T3618" s="39"/>
      <c r="U3618" s="20"/>
      <c r="V3618" s="20"/>
      <c r="W3618" s="39"/>
      <c r="X3618" s="20"/>
      <c r="Y3618" s="20"/>
      <c r="Z3618" s="20"/>
      <c r="AA3618" s="39"/>
    </row>
    <row r="3619" spans="2:27" ht="15.75" customHeight="1">
      <c r="B3619" s="39"/>
      <c r="C3619" s="20"/>
      <c r="D3619" s="20"/>
      <c r="E3619" s="39"/>
      <c r="F3619" s="20"/>
      <c r="G3619" s="20"/>
      <c r="H3619" s="20"/>
      <c r="I3619" s="39"/>
      <c r="J3619" s="20"/>
      <c r="K3619" s="20"/>
      <c r="L3619" s="20"/>
      <c r="M3619" s="20"/>
      <c r="N3619" s="39"/>
      <c r="O3619" s="20" t="s">
        <v>501</v>
      </c>
      <c r="P3619" s="20" t="s">
        <v>635</v>
      </c>
      <c r="Q3619" s="20" t="s">
        <v>1284</v>
      </c>
      <c r="R3619" s="20" t="s">
        <v>3959</v>
      </c>
      <c r="S3619" s="20">
        <v>50105413</v>
      </c>
      <c r="T3619" s="39"/>
      <c r="U3619" s="20"/>
      <c r="V3619" s="20"/>
      <c r="W3619" s="39"/>
      <c r="X3619" s="20"/>
      <c r="Y3619" s="20"/>
      <c r="Z3619" s="20"/>
      <c r="AA3619" s="39"/>
    </row>
    <row r="3620" spans="2:27" ht="15.75" customHeight="1">
      <c r="B3620" s="39"/>
      <c r="C3620" s="20"/>
      <c r="D3620" s="20"/>
      <c r="E3620" s="39"/>
      <c r="F3620" s="20"/>
      <c r="G3620" s="20"/>
      <c r="H3620" s="20"/>
      <c r="I3620" s="39"/>
      <c r="J3620" s="20"/>
      <c r="K3620" s="20"/>
      <c r="L3620" s="20"/>
      <c r="M3620" s="20"/>
      <c r="N3620" s="39"/>
      <c r="O3620" s="20" t="s">
        <v>501</v>
      </c>
      <c r="P3620" s="20" t="s">
        <v>635</v>
      </c>
      <c r="Q3620" s="20" t="s">
        <v>1284</v>
      </c>
      <c r="R3620" s="20" t="s">
        <v>1105</v>
      </c>
      <c r="S3620" s="20">
        <v>50105419</v>
      </c>
      <c r="T3620" s="39"/>
      <c r="U3620" s="20"/>
      <c r="V3620" s="20"/>
      <c r="W3620" s="39"/>
      <c r="X3620" s="20"/>
      <c r="Y3620" s="20"/>
      <c r="Z3620" s="20"/>
      <c r="AA3620" s="39"/>
    </row>
    <row r="3621" spans="2:27" ht="15.75" customHeight="1">
      <c r="B3621" s="39"/>
      <c r="C3621" s="20"/>
      <c r="D3621" s="20"/>
      <c r="E3621" s="39"/>
      <c r="F3621" s="20"/>
      <c r="G3621" s="20"/>
      <c r="H3621" s="20"/>
      <c r="I3621" s="39"/>
      <c r="J3621" s="20"/>
      <c r="K3621" s="20"/>
      <c r="L3621" s="20"/>
      <c r="M3621" s="20"/>
      <c r="N3621" s="39"/>
      <c r="O3621" s="20" t="s">
        <v>501</v>
      </c>
      <c r="P3621" s="20" t="s">
        <v>635</v>
      </c>
      <c r="Q3621" s="20" t="s">
        <v>1284</v>
      </c>
      <c r="R3621" s="20" t="s">
        <v>3960</v>
      </c>
      <c r="S3621" s="20">
        <v>50105428</v>
      </c>
      <c r="T3621" s="39"/>
      <c r="U3621" s="20"/>
      <c r="V3621" s="20"/>
      <c r="W3621" s="39"/>
      <c r="X3621" s="20"/>
      <c r="Y3621" s="20"/>
      <c r="Z3621" s="20"/>
      <c r="AA3621" s="39"/>
    </row>
    <row r="3622" spans="2:27" ht="15.75" customHeight="1">
      <c r="B3622" s="39"/>
      <c r="C3622" s="20"/>
      <c r="D3622" s="20"/>
      <c r="E3622" s="39"/>
      <c r="F3622" s="20"/>
      <c r="G3622" s="20"/>
      <c r="H3622" s="20"/>
      <c r="I3622" s="39"/>
      <c r="J3622" s="20"/>
      <c r="K3622" s="20"/>
      <c r="L3622" s="20"/>
      <c r="M3622" s="20"/>
      <c r="N3622" s="39"/>
      <c r="O3622" s="20" t="s">
        <v>501</v>
      </c>
      <c r="P3622" s="20" t="s">
        <v>635</v>
      </c>
      <c r="Q3622" s="20" t="s">
        <v>1284</v>
      </c>
      <c r="R3622" s="20" t="s">
        <v>1284</v>
      </c>
      <c r="S3622" s="20">
        <v>50105438</v>
      </c>
      <c r="T3622" s="39"/>
      <c r="U3622" s="20"/>
      <c r="V3622" s="20"/>
      <c r="W3622" s="39"/>
      <c r="X3622" s="20"/>
      <c r="Y3622" s="20"/>
      <c r="Z3622" s="20"/>
      <c r="AA3622" s="39"/>
    </row>
    <row r="3623" spans="2:27" ht="15.75" customHeight="1">
      <c r="B3623" s="39"/>
      <c r="C3623" s="20"/>
      <c r="D3623" s="20"/>
      <c r="E3623" s="39"/>
      <c r="F3623" s="20"/>
      <c r="G3623" s="20"/>
      <c r="H3623" s="20"/>
      <c r="I3623" s="39"/>
      <c r="J3623" s="20"/>
      <c r="K3623" s="20"/>
      <c r="L3623" s="20"/>
      <c r="M3623" s="20"/>
      <c r="N3623" s="39"/>
      <c r="O3623" s="20" t="s">
        <v>501</v>
      </c>
      <c r="P3623" s="20" t="s">
        <v>635</v>
      </c>
      <c r="Q3623" s="20" t="s">
        <v>1284</v>
      </c>
      <c r="R3623" s="20" t="s">
        <v>3961</v>
      </c>
      <c r="S3623" s="20">
        <v>50105499</v>
      </c>
      <c r="T3623" s="39"/>
      <c r="U3623" s="20"/>
      <c r="V3623" s="20"/>
      <c r="W3623" s="39"/>
      <c r="X3623" s="20"/>
      <c r="Y3623" s="20"/>
      <c r="Z3623" s="20"/>
      <c r="AA3623" s="39"/>
    </row>
    <row r="3624" spans="2:27" ht="15.75" customHeight="1">
      <c r="B3624" s="39"/>
      <c r="C3624" s="20"/>
      <c r="D3624" s="20"/>
      <c r="E3624" s="39"/>
      <c r="F3624" s="20"/>
      <c r="G3624" s="20"/>
      <c r="H3624" s="20"/>
      <c r="I3624" s="39"/>
      <c r="J3624" s="20"/>
      <c r="K3624" s="20"/>
      <c r="L3624" s="20"/>
      <c r="M3624" s="20"/>
      <c r="N3624" s="39"/>
      <c r="O3624" s="20" t="s">
        <v>501</v>
      </c>
      <c r="P3624" s="20" t="s">
        <v>635</v>
      </c>
      <c r="Q3624" s="20" t="s">
        <v>1284</v>
      </c>
      <c r="R3624" s="20" t="s">
        <v>3962</v>
      </c>
      <c r="S3624" s="20">
        <v>50105447</v>
      </c>
      <c r="T3624" s="39"/>
      <c r="U3624" s="20"/>
      <c r="V3624" s="20"/>
      <c r="W3624" s="39"/>
      <c r="X3624" s="20"/>
      <c r="Y3624" s="20"/>
      <c r="Z3624" s="20"/>
      <c r="AA3624" s="39"/>
    </row>
    <row r="3625" spans="2:27" ht="15.75" customHeight="1">
      <c r="B3625" s="39"/>
      <c r="C3625" s="20"/>
      <c r="D3625" s="20"/>
      <c r="E3625" s="39"/>
      <c r="F3625" s="20"/>
      <c r="G3625" s="20"/>
      <c r="H3625" s="20"/>
      <c r="I3625" s="39"/>
      <c r="J3625" s="20"/>
      <c r="K3625" s="20"/>
      <c r="L3625" s="20"/>
      <c r="M3625" s="20"/>
      <c r="N3625" s="39"/>
      <c r="O3625" s="20" t="s">
        <v>501</v>
      </c>
      <c r="P3625" s="20" t="s">
        <v>635</v>
      </c>
      <c r="Q3625" s="20" t="s">
        <v>1284</v>
      </c>
      <c r="R3625" s="20" t="s">
        <v>3963</v>
      </c>
      <c r="S3625" s="20">
        <v>50105457</v>
      </c>
      <c r="T3625" s="39"/>
      <c r="U3625" s="20"/>
      <c r="V3625" s="20"/>
      <c r="W3625" s="39"/>
      <c r="X3625" s="20"/>
      <c r="Y3625" s="20"/>
      <c r="Z3625" s="20"/>
      <c r="AA3625" s="39"/>
    </row>
    <row r="3626" spans="2:27" ht="15.75" customHeight="1">
      <c r="B3626" s="39"/>
      <c r="C3626" s="20"/>
      <c r="D3626" s="20"/>
      <c r="E3626" s="39"/>
      <c r="F3626" s="20"/>
      <c r="G3626" s="20"/>
      <c r="H3626" s="20"/>
      <c r="I3626" s="39"/>
      <c r="J3626" s="20"/>
      <c r="K3626" s="20"/>
      <c r="L3626" s="20"/>
      <c r="M3626" s="20"/>
      <c r="N3626" s="39"/>
      <c r="O3626" s="20" t="s">
        <v>501</v>
      </c>
      <c r="P3626" s="20" t="s">
        <v>635</v>
      </c>
      <c r="Q3626" s="20" t="s">
        <v>1284</v>
      </c>
      <c r="R3626" s="20" t="s">
        <v>3964</v>
      </c>
      <c r="S3626" s="20">
        <v>50105476</v>
      </c>
      <c r="T3626" s="39"/>
      <c r="U3626" s="20"/>
      <c r="V3626" s="20"/>
      <c r="W3626" s="39"/>
      <c r="X3626" s="20"/>
      <c r="Y3626" s="20"/>
      <c r="Z3626" s="20"/>
      <c r="AA3626" s="39"/>
    </row>
    <row r="3627" spans="2:27" ht="15.75" customHeight="1">
      <c r="B3627" s="39"/>
      <c r="C3627" s="20"/>
      <c r="D3627" s="20"/>
      <c r="E3627" s="39"/>
      <c r="F3627" s="20"/>
      <c r="G3627" s="20"/>
      <c r="H3627" s="20"/>
      <c r="I3627" s="39"/>
      <c r="J3627" s="20"/>
      <c r="K3627" s="20"/>
      <c r="L3627" s="20"/>
      <c r="M3627" s="20"/>
      <c r="N3627" s="39"/>
      <c r="O3627" s="20" t="s">
        <v>501</v>
      </c>
      <c r="P3627" s="20" t="s">
        <v>635</v>
      </c>
      <c r="Q3627" s="20" t="s">
        <v>1284</v>
      </c>
      <c r="R3627" s="20" t="s">
        <v>3965</v>
      </c>
      <c r="S3627" s="20">
        <v>50105485</v>
      </c>
      <c r="T3627" s="39"/>
      <c r="U3627" s="20"/>
      <c r="V3627" s="20"/>
      <c r="W3627" s="39"/>
      <c r="X3627" s="20"/>
      <c r="Y3627" s="20"/>
      <c r="Z3627" s="20"/>
      <c r="AA3627" s="39"/>
    </row>
    <row r="3628" spans="2:27" ht="15.75" customHeight="1">
      <c r="B3628" s="39"/>
      <c r="C3628" s="20"/>
      <c r="D3628" s="20"/>
      <c r="E3628" s="39"/>
      <c r="F3628" s="20"/>
      <c r="G3628" s="20"/>
      <c r="H3628" s="20"/>
      <c r="I3628" s="39"/>
      <c r="J3628" s="20"/>
      <c r="K3628" s="20"/>
      <c r="L3628" s="20"/>
      <c r="M3628" s="20"/>
      <c r="N3628" s="39"/>
      <c r="O3628" s="20" t="s">
        <v>501</v>
      </c>
      <c r="P3628" s="20" t="s">
        <v>635</v>
      </c>
      <c r="Q3628" s="20" t="s">
        <v>1284</v>
      </c>
      <c r="R3628" s="20" t="s">
        <v>3966</v>
      </c>
      <c r="S3628" s="20">
        <v>50105466</v>
      </c>
      <c r="T3628" s="39"/>
      <c r="U3628" s="20"/>
      <c r="V3628" s="20"/>
      <c r="W3628" s="39"/>
      <c r="X3628" s="20"/>
      <c r="Y3628" s="20"/>
      <c r="Z3628" s="20"/>
      <c r="AA3628" s="39"/>
    </row>
    <row r="3629" spans="2:27" ht="15.75" customHeight="1">
      <c r="B3629" s="39"/>
      <c r="C3629" s="20"/>
      <c r="D3629" s="20"/>
      <c r="E3629" s="39"/>
      <c r="F3629" s="20"/>
      <c r="G3629" s="20"/>
      <c r="H3629" s="20"/>
      <c r="I3629" s="39"/>
      <c r="J3629" s="20"/>
      <c r="K3629" s="20"/>
      <c r="L3629" s="20"/>
      <c r="M3629" s="20"/>
      <c r="N3629" s="39"/>
      <c r="O3629" s="20" t="s">
        <v>501</v>
      </c>
      <c r="P3629" s="20" t="s">
        <v>635</v>
      </c>
      <c r="Q3629" s="20" t="s">
        <v>1286</v>
      </c>
      <c r="R3629" s="20" t="s">
        <v>3409</v>
      </c>
      <c r="S3629" s="20">
        <v>50106710</v>
      </c>
      <c r="T3629" s="39"/>
      <c r="U3629" s="20"/>
      <c r="V3629" s="20"/>
      <c r="W3629" s="39"/>
      <c r="X3629" s="20"/>
      <c r="Y3629" s="20"/>
      <c r="Z3629" s="20"/>
      <c r="AA3629" s="39"/>
    </row>
    <row r="3630" spans="2:27" ht="15.75" customHeight="1">
      <c r="B3630" s="39"/>
      <c r="C3630" s="20"/>
      <c r="D3630" s="20"/>
      <c r="E3630" s="39"/>
      <c r="F3630" s="20"/>
      <c r="G3630" s="20"/>
      <c r="H3630" s="20"/>
      <c r="I3630" s="39"/>
      <c r="J3630" s="20"/>
      <c r="K3630" s="20"/>
      <c r="L3630" s="20"/>
      <c r="M3630" s="20"/>
      <c r="N3630" s="39"/>
      <c r="O3630" s="20" t="s">
        <v>501</v>
      </c>
      <c r="P3630" s="20" t="s">
        <v>635</v>
      </c>
      <c r="Q3630" s="20" t="s">
        <v>1286</v>
      </c>
      <c r="R3630" s="20" t="s">
        <v>2133</v>
      </c>
      <c r="S3630" s="20">
        <v>50106721</v>
      </c>
      <c r="T3630" s="39"/>
      <c r="U3630" s="20"/>
      <c r="V3630" s="20"/>
      <c r="W3630" s="39"/>
      <c r="X3630" s="20"/>
      <c r="Y3630" s="20"/>
      <c r="Z3630" s="20"/>
      <c r="AA3630" s="39"/>
    </row>
    <row r="3631" spans="2:27" ht="15.75" customHeight="1">
      <c r="B3631" s="39"/>
      <c r="C3631" s="20"/>
      <c r="D3631" s="20"/>
      <c r="E3631" s="39"/>
      <c r="F3631" s="20"/>
      <c r="G3631" s="20"/>
      <c r="H3631" s="20"/>
      <c r="I3631" s="39"/>
      <c r="J3631" s="20"/>
      <c r="K3631" s="20"/>
      <c r="L3631" s="20"/>
      <c r="M3631" s="20"/>
      <c r="N3631" s="39"/>
      <c r="O3631" s="20" t="s">
        <v>501</v>
      </c>
      <c r="P3631" s="20" t="s">
        <v>635</v>
      </c>
      <c r="Q3631" s="20" t="s">
        <v>1286</v>
      </c>
      <c r="R3631" s="20" t="s">
        <v>3967</v>
      </c>
      <c r="S3631" s="20">
        <v>50106731</v>
      </c>
      <c r="T3631" s="39"/>
      <c r="U3631" s="20"/>
      <c r="V3631" s="20"/>
      <c r="W3631" s="39"/>
      <c r="X3631" s="20"/>
      <c r="Y3631" s="20"/>
      <c r="Z3631" s="20"/>
      <c r="AA3631" s="39"/>
    </row>
    <row r="3632" spans="2:27" ht="15.75" customHeight="1">
      <c r="B3632" s="39"/>
      <c r="C3632" s="20"/>
      <c r="D3632" s="20"/>
      <c r="E3632" s="39"/>
      <c r="F3632" s="20"/>
      <c r="G3632" s="20"/>
      <c r="H3632" s="20"/>
      <c r="I3632" s="39"/>
      <c r="J3632" s="20"/>
      <c r="K3632" s="20"/>
      <c r="L3632" s="20"/>
      <c r="M3632" s="20"/>
      <c r="N3632" s="39"/>
      <c r="O3632" s="20" t="s">
        <v>501</v>
      </c>
      <c r="P3632" s="20" t="s">
        <v>635</v>
      </c>
      <c r="Q3632" s="20" t="s">
        <v>1286</v>
      </c>
      <c r="R3632" s="20" t="s">
        <v>1286</v>
      </c>
      <c r="S3632" s="20">
        <v>50106773</v>
      </c>
      <c r="T3632" s="39"/>
      <c r="U3632" s="20"/>
      <c r="V3632" s="20"/>
      <c r="W3632" s="39"/>
      <c r="X3632" s="20"/>
      <c r="Y3632" s="20"/>
      <c r="Z3632" s="20"/>
      <c r="AA3632" s="39"/>
    </row>
    <row r="3633" spans="2:27" ht="15.75" customHeight="1">
      <c r="B3633" s="39"/>
      <c r="C3633" s="20"/>
      <c r="D3633" s="20"/>
      <c r="E3633" s="39"/>
      <c r="F3633" s="20"/>
      <c r="G3633" s="20"/>
      <c r="H3633" s="20"/>
      <c r="I3633" s="39"/>
      <c r="J3633" s="20"/>
      <c r="K3633" s="20"/>
      <c r="L3633" s="20"/>
      <c r="M3633" s="20"/>
      <c r="N3633" s="39"/>
      <c r="O3633" s="20" t="s">
        <v>501</v>
      </c>
      <c r="P3633" s="20" t="s">
        <v>635</v>
      </c>
      <c r="Q3633" s="20" t="s">
        <v>1286</v>
      </c>
      <c r="R3633" s="20" t="s">
        <v>3968</v>
      </c>
      <c r="S3633" s="20">
        <v>50106799</v>
      </c>
      <c r="T3633" s="39"/>
      <c r="U3633" s="20"/>
      <c r="V3633" s="20"/>
      <c r="W3633" s="39"/>
      <c r="X3633" s="20"/>
      <c r="Y3633" s="20"/>
      <c r="Z3633" s="20"/>
      <c r="AA3633" s="39"/>
    </row>
    <row r="3634" spans="2:27" ht="15.75" customHeight="1">
      <c r="B3634" s="39"/>
      <c r="C3634" s="20"/>
      <c r="D3634" s="20"/>
      <c r="E3634" s="39"/>
      <c r="F3634" s="20"/>
      <c r="G3634" s="20"/>
      <c r="H3634" s="20"/>
      <c r="I3634" s="39"/>
      <c r="J3634" s="20"/>
      <c r="K3634" s="20"/>
      <c r="L3634" s="20"/>
      <c r="M3634" s="20"/>
      <c r="N3634" s="39"/>
      <c r="O3634" s="20" t="s">
        <v>501</v>
      </c>
      <c r="P3634" s="20" t="s">
        <v>635</v>
      </c>
      <c r="Q3634" s="20" t="s">
        <v>1286</v>
      </c>
      <c r="R3634" s="20" t="s">
        <v>3969</v>
      </c>
      <c r="S3634" s="20">
        <v>50106784</v>
      </c>
      <c r="T3634" s="39"/>
      <c r="U3634" s="20"/>
      <c r="V3634" s="20"/>
      <c r="W3634" s="39"/>
      <c r="X3634" s="20"/>
      <c r="Y3634" s="20"/>
      <c r="Z3634" s="20"/>
      <c r="AA3634" s="39"/>
    </row>
    <row r="3635" spans="2:27" ht="15.75" customHeight="1">
      <c r="B3635" s="39"/>
      <c r="C3635" s="20"/>
      <c r="D3635" s="20"/>
      <c r="E3635" s="39"/>
      <c r="F3635" s="20"/>
      <c r="G3635" s="20"/>
      <c r="H3635" s="20"/>
      <c r="I3635" s="39"/>
      <c r="J3635" s="20"/>
      <c r="K3635" s="20"/>
      <c r="L3635" s="20"/>
      <c r="M3635" s="20"/>
      <c r="N3635" s="39"/>
      <c r="O3635" s="20" t="s">
        <v>501</v>
      </c>
      <c r="P3635" s="20" t="s">
        <v>635</v>
      </c>
      <c r="Q3635" s="20" t="s">
        <v>1288</v>
      </c>
      <c r="R3635" s="20" t="s">
        <v>3970</v>
      </c>
      <c r="S3635" s="20">
        <v>50108111</v>
      </c>
      <c r="T3635" s="39"/>
      <c r="U3635" s="20"/>
      <c r="V3635" s="20"/>
      <c r="W3635" s="39"/>
      <c r="X3635" s="20"/>
      <c r="Y3635" s="20"/>
      <c r="Z3635" s="20"/>
      <c r="AA3635" s="39"/>
    </row>
    <row r="3636" spans="2:27" ht="15.75" customHeight="1">
      <c r="B3636" s="39"/>
      <c r="C3636" s="20"/>
      <c r="D3636" s="20"/>
      <c r="E3636" s="39"/>
      <c r="F3636" s="20"/>
      <c r="G3636" s="20"/>
      <c r="H3636" s="20"/>
      <c r="I3636" s="39"/>
      <c r="J3636" s="20"/>
      <c r="K3636" s="20"/>
      <c r="L3636" s="20"/>
      <c r="M3636" s="20"/>
      <c r="N3636" s="39"/>
      <c r="O3636" s="20" t="s">
        <v>501</v>
      </c>
      <c r="P3636" s="20" t="s">
        <v>635</v>
      </c>
      <c r="Q3636" s="20" t="s">
        <v>1288</v>
      </c>
      <c r="R3636" s="20" t="s">
        <v>3971</v>
      </c>
      <c r="S3636" s="20">
        <v>50108112</v>
      </c>
      <c r="T3636" s="39"/>
      <c r="U3636" s="20"/>
      <c r="V3636" s="20"/>
      <c r="W3636" s="39"/>
      <c r="X3636" s="20"/>
      <c r="Y3636" s="20"/>
      <c r="Z3636" s="20"/>
      <c r="AA3636" s="39"/>
    </row>
    <row r="3637" spans="2:27" ht="15.75" customHeight="1">
      <c r="B3637" s="39"/>
      <c r="C3637" s="20"/>
      <c r="D3637" s="20"/>
      <c r="E3637" s="39"/>
      <c r="F3637" s="20"/>
      <c r="G3637" s="20"/>
      <c r="H3637" s="20"/>
      <c r="I3637" s="39"/>
      <c r="J3637" s="20"/>
      <c r="K3637" s="20"/>
      <c r="L3637" s="20"/>
      <c r="M3637" s="20"/>
      <c r="N3637" s="39"/>
      <c r="O3637" s="20" t="s">
        <v>501</v>
      </c>
      <c r="P3637" s="20" t="s">
        <v>635</v>
      </c>
      <c r="Q3637" s="20" t="s">
        <v>1288</v>
      </c>
      <c r="R3637" s="20" t="s">
        <v>3972</v>
      </c>
      <c r="S3637" s="20">
        <v>50108119</v>
      </c>
      <c r="T3637" s="39"/>
      <c r="U3637" s="20"/>
      <c r="V3637" s="20"/>
      <c r="W3637" s="39"/>
      <c r="X3637" s="20"/>
      <c r="Y3637" s="20"/>
      <c r="Z3637" s="20"/>
      <c r="AA3637" s="39"/>
    </row>
    <row r="3638" spans="2:27" ht="15.75" customHeight="1">
      <c r="B3638" s="39"/>
      <c r="C3638" s="20"/>
      <c r="D3638" s="20"/>
      <c r="E3638" s="39"/>
      <c r="F3638" s="20"/>
      <c r="G3638" s="20"/>
      <c r="H3638" s="20"/>
      <c r="I3638" s="39"/>
      <c r="J3638" s="20"/>
      <c r="K3638" s="20"/>
      <c r="L3638" s="20"/>
      <c r="M3638" s="20"/>
      <c r="N3638" s="39"/>
      <c r="O3638" s="20" t="s">
        <v>501</v>
      </c>
      <c r="P3638" s="20" t="s">
        <v>635</v>
      </c>
      <c r="Q3638" s="20" t="s">
        <v>1288</v>
      </c>
      <c r="R3638" s="20" t="s">
        <v>3973</v>
      </c>
      <c r="S3638" s="20">
        <v>50108125</v>
      </c>
      <c r="T3638" s="39"/>
      <c r="U3638" s="20"/>
      <c r="V3638" s="20"/>
      <c r="W3638" s="39"/>
      <c r="X3638" s="20"/>
      <c r="Y3638" s="20"/>
      <c r="Z3638" s="20"/>
      <c r="AA3638" s="39"/>
    </row>
    <row r="3639" spans="2:27" ht="15.75" customHeight="1">
      <c r="B3639" s="39"/>
      <c r="C3639" s="20"/>
      <c r="D3639" s="20"/>
      <c r="E3639" s="39"/>
      <c r="F3639" s="20"/>
      <c r="G3639" s="20"/>
      <c r="H3639" s="20"/>
      <c r="I3639" s="39"/>
      <c r="J3639" s="20"/>
      <c r="K3639" s="20"/>
      <c r="L3639" s="20"/>
      <c r="M3639" s="20"/>
      <c r="N3639" s="39"/>
      <c r="O3639" s="20" t="s">
        <v>501</v>
      </c>
      <c r="P3639" s="20" t="s">
        <v>635</v>
      </c>
      <c r="Q3639" s="20" t="s">
        <v>1288</v>
      </c>
      <c r="R3639" s="20" t="s">
        <v>1410</v>
      </c>
      <c r="S3639" s="20">
        <v>50108131</v>
      </c>
      <c r="T3639" s="39"/>
      <c r="U3639" s="20"/>
      <c r="V3639" s="20"/>
      <c r="W3639" s="39"/>
      <c r="X3639" s="20"/>
      <c r="Y3639" s="20"/>
      <c r="Z3639" s="20"/>
      <c r="AA3639" s="39"/>
    </row>
    <row r="3640" spans="2:27" ht="15.75" customHeight="1">
      <c r="B3640" s="39"/>
      <c r="C3640" s="20"/>
      <c r="D3640" s="20"/>
      <c r="E3640" s="39"/>
      <c r="F3640" s="20"/>
      <c r="G3640" s="20"/>
      <c r="H3640" s="20"/>
      <c r="I3640" s="39"/>
      <c r="J3640" s="20"/>
      <c r="K3640" s="20"/>
      <c r="L3640" s="20"/>
      <c r="M3640" s="20"/>
      <c r="N3640" s="39"/>
      <c r="O3640" s="20" t="s">
        <v>501</v>
      </c>
      <c r="P3640" s="20" t="s">
        <v>635</v>
      </c>
      <c r="Q3640" s="20" t="s">
        <v>1288</v>
      </c>
      <c r="R3640" s="20" t="s">
        <v>3974</v>
      </c>
      <c r="S3640" s="20">
        <v>50108137</v>
      </c>
      <c r="T3640" s="39"/>
      <c r="U3640" s="20"/>
      <c r="V3640" s="20"/>
      <c r="W3640" s="39"/>
      <c r="X3640" s="20"/>
      <c r="Y3640" s="20"/>
      <c r="Z3640" s="20"/>
      <c r="AA3640" s="39"/>
    </row>
    <row r="3641" spans="2:27" ht="15.75" customHeight="1">
      <c r="B3641" s="39"/>
      <c r="C3641" s="20"/>
      <c r="D3641" s="20"/>
      <c r="E3641" s="39"/>
      <c r="F3641" s="20"/>
      <c r="G3641" s="20"/>
      <c r="H3641" s="20"/>
      <c r="I3641" s="39"/>
      <c r="J3641" s="20"/>
      <c r="K3641" s="20"/>
      <c r="L3641" s="20"/>
      <c r="M3641" s="20"/>
      <c r="N3641" s="39"/>
      <c r="O3641" s="20" t="s">
        <v>501</v>
      </c>
      <c r="P3641" s="20" t="s">
        <v>635</v>
      </c>
      <c r="Q3641" s="20" t="s">
        <v>1288</v>
      </c>
      <c r="R3641" s="20" t="s">
        <v>3975</v>
      </c>
      <c r="S3641" s="20">
        <v>50108144</v>
      </c>
      <c r="T3641" s="39"/>
      <c r="U3641" s="20"/>
      <c r="V3641" s="20"/>
      <c r="W3641" s="39"/>
      <c r="X3641" s="20"/>
      <c r="Y3641" s="20"/>
      <c r="Z3641" s="20"/>
      <c r="AA3641" s="39"/>
    </row>
    <row r="3642" spans="2:27" ht="15.75" customHeight="1">
      <c r="B3642" s="39"/>
      <c r="C3642" s="20"/>
      <c r="D3642" s="20"/>
      <c r="E3642" s="39"/>
      <c r="F3642" s="20"/>
      <c r="G3642" s="20"/>
      <c r="H3642" s="20"/>
      <c r="I3642" s="39"/>
      <c r="J3642" s="20"/>
      <c r="K3642" s="20"/>
      <c r="L3642" s="20"/>
      <c r="M3642" s="20"/>
      <c r="N3642" s="39"/>
      <c r="O3642" s="20" t="s">
        <v>501</v>
      </c>
      <c r="P3642" s="20" t="s">
        <v>635</v>
      </c>
      <c r="Q3642" s="20" t="s">
        <v>1288</v>
      </c>
      <c r="R3642" s="20" t="s">
        <v>3976</v>
      </c>
      <c r="S3642" s="20">
        <v>50108156</v>
      </c>
      <c r="T3642" s="39"/>
      <c r="U3642" s="20"/>
      <c r="V3642" s="20"/>
      <c r="W3642" s="39"/>
      <c r="X3642" s="20"/>
      <c r="Y3642" s="20"/>
      <c r="Z3642" s="20"/>
      <c r="AA3642" s="39"/>
    </row>
    <row r="3643" spans="2:27" ht="15.75" customHeight="1">
      <c r="B3643" s="39"/>
      <c r="C3643" s="20"/>
      <c r="D3643" s="20"/>
      <c r="E3643" s="39"/>
      <c r="F3643" s="20"/>
      <c r="G3643" s="20"/>
      <c r="H3643" s="20"/>
      <c r="I3643" s="39"/>
      <c r="J3643" s="20"/>
      <c r="K3643" s="20"/>
      <c r="L3643" s="20"/>
      <c r="M3643" s="20"/>
      <c r="N3643" s="39"/>
      <c r="O3643" s="20" t="s">
        <v>501</v>
      </c>
      <c r="P3643" s="20" t="s">
        <v>635</v>
      </c>
      <c r="Q3643" s="20" t="s">
        <v>1288</v>
      </c>
      <c r="R3643" s="20" t="s">
        <v>3977</v>
      </c>
      <c r="S3643" s="20">
        <v>50108155</v>
      </c>
      <c r="T3643" s="39"/>
      <c r="U3643" s="20"/>
      <c r="V3643" s="20"/>
      <c r="W3643" s="39"/>
      <c r="X3643" s="20"/>
      <c r="Y3643" s="20"/>
      <c r="Z3643" s="20"/>
      <c r="AA3643" s="39"/>
    </row>
    <row r="3644" spans="2:27" ht="15.75" customHeight="1">
      <c r="B3644" s="39"/>
      <c r="C3644" s="20"/>
      <c r="D3644" s="20"/>
      <c r="E3644" s="39"/>
      <c r="F3644" s="20"/>
      <c r="G3644" s="20"/>
      <c r="H3644" s="20"/>
      <c r="I3644" s="39"/>
      <c r="J3644" s="20"/>
      <c r="K3644" s="20"/>
      <c r="L3644" s="20"/>
      <c r="M3644" s="20"/>
      <c r="N3644" s="39"/>
      <c r="O3644" s="20" t="s">
        <v>501</v>
      </c>
      <c r="P3644" s="20" t="s">
        <v>635</v>
      </c>
      <c r="Q3644" s="20" t="s">
        <v>1288</v>
      </c>
      <c r="R3644" s="20" t="s">
        <v>2167</v>
      </c>
      <c r="S3644" s="20">
        <v>50108163</v>
      </c>
      <c r="T3644" s="39"/>
      <c r="U3644" s="20"/>
      <c r="V3644" s="20"/>
      <c r="W3644" s="39"/>
      <c r="X3644" s="20"/>
      <c r="Y3644" s="20"/>
      <c r="Z3644" s="20"/>
      <c r="AA3644" s="39"/>
    </row>
    <row r="3645" spans="2:27" ht="15.75" customHeight="1">
      <c r="B3645" s="39"/>
      <c r="C3645" s="20"/>
      <c r="D3645" s="20"/>
      <c r="E3645" s="39"/>
      <c r="F3645" s="20"/>
      <c r="G3645" s="20"/>
      <c r="H3645" s="20"/>
      <c r="I3645" s="39"/>
      <c r="J3645" s="20"/>
      <c r="K3645" s="20"/>
      <c r="L3645" s="20"/>
      <c r="M3645" s="20"/>
      <c r="N3645" s="39"/>
      <c r="O3645" s="20" t="s">
        <v>501</v>
      </c>
      <c r="P3645" s="20" t="s">
        <v>635</v>
      </c>
      <c r="Q3645" s="20" t="s">
        <v>1288</v>
      </c>
      <c r="R3645" s="20" t="s">
        <v>3978</v>
      </c>
      <c r="S3645" s="20">
        <v>50108175</v>
      </c>
      <c r="T3645" s="39"/>
      <c r="U3645" s="20"/>
      <c r="V3645" s="20"/>
      <c r="W3645" s="39"/>
      <c r="X3645" s="20"/>
      <c r="Y3645" s="20"/>
      <c r="Z3645" s="20"/>
      <c r="AA3645" s="39"/>
    </row>
    <row r="3646" spans="2:27" ht="15.75" customHeight="1">
      <c r="B3646" s="39"/>
      <c r="C3646" s="20"/>
      <c r="D3646" s="20"/>
      <c r="E3646" s="39"/>
      <c r="F3646" s="20"/>
      <c r="G3646" s="20"/>
      <c r="H3646" s="20"/>
      <c r="I3646" s="39"/>
      <c r="J3646" s="20"/>
      <c r="K3646" s="20"/>
      <c r="L3646" s="20"/>
      <c r="M3646" s="20"/>
      <c r="N3646" s="39"/>
      <c r="O3646" s="20" t="s">
        <v>501</v>
      </c>
      <c r="P3646" s="20" t="s">
        <v>635</v>
      </c>
      <c r="Q3646" s="20" t="s">
        <v>1288</v>
      </c>
      <c r="R3646" s="20" t="s">
        <v>1288</v>
      </c>
      <c r="S3646" s="20">
        <v>50108188</v>
      </c>
      <c r="T3646" s="39"/>
      <c r="U3646" s="20"/>
      <c r="V3646" s="20"/>
      <c r="W3646" s="39"/>
      <c r="X3646" s="20"/>
      <c r="Y3646" s="20"/>
      <c r="Z3646" s="20"/>
      <c r="AA3646" s="39"/>
    </row>
    <row r="3647" spans="2:27" ht="15.75" customHeight="1">
      <c r="B3647" s="39"/>
      <c r="C3647" s="20"/>
      <c r="D3647" s="20"/>
      <c r="E3647" s="39"/>
      <c r="F3647" s="20"/>
      <c r="G3647" s="20"/>
      <c r="H3647" s="20"/>
      <c r="I3647" s="39"/>
      <c r="J3647" s="20"/>
      <c r="K3647" s="20"/>
      <c r="L3647" s="20"/>
      <c r="M3647" s="20"/>
      <c r="N3647" s="39"/>
      <c r="O3647" s="20" t="s">
        <v>501</v>
      </c>
      <c r="P3647" s="20" t="s">
        <v>635</v>
      </c>
      <c r="Q3647" s="20" t="s">
        <v>1288</v>
      </c>
      <c r="R3647" s="20" t="s">
        <v>3979</v>
      </c>
      <c r="S3647" s="20">
        <v>50108199</v>
      </c>
      <c r="T3647" s="39"/>
      <c r="U3647" s="20"/>
      <c r="V3647" s="20"/>
      <c r="W3647" s="39"/>
      <c r="X3647" s="20"/>
      <c r="Y3647" s="20"/>
      <c r="Z3647" s="20"/>
      <c r="AA3647" s="39"/>
    </row>
    <row r="3648" spans="2:27" ht="15.75" customHeight="1">
      <c r="B3648" s="39"/>
      <c r="C3648" s="20"/>
      <c r="D3648" s="20"/>
      <c r="E3648" s="39"/>
      <c r="F3648" s="20"/>
      <c r="G3648" s="20"/>
      <c r="H3648" s="20"/>
      <c r="I3648" s="39"/>
      <c r="J3648" s="20"/>
      <c r="K3648" s="20"/>
      <c r="L3648" s="20"/>
      <c r="M3648" s="20"/>
      <c r="N3648" s="39"/>
      <c r="O3648" s="20" t="s">
        <v>501</v>
      </c>
      <c r="P3648" s="20" t="s">
        <v>635</v>
      </c>
      <c r="Q3648" s="20" t="s">
        <v>1290</v>
      </c>
      <c r="R3648" s="20" t="s">
        <v>3980</v>
      </c>
      <c r="S3648" s="20">
        <v>50108516</v>
      </c>
      <c r="T3648" s="39"/>
      <c r="U3648" s="20"/>
      <c r="V3648" s="20"/>
      <c r="W3648" s="39"/>
      <c r="X3648" s="20"/>
      <c r="Y3648" s="20"/>
      <c r="Z3648" s="20"/>
      <c r="AA3648" s="39"/>
    </row>
    <row r="3649" spans="2:27" ht="15.75" customHeight="1">
      <c r="B3649" s="39"/>
      <c r="C3649" s="20"/>
      <c r="D3649" s="20"/>
      <c r="E3649" s="39"/>
      <c r="F3649" s="20"/>
      <c r="G3649" s="20"/>
      <c r="H3649" s="20"/>
      <c r="I3649" s="39"/>
      <c r="J3649" s="20"/>
      <c r="K3649" s="20"/>
      <c r="L3649" s="20"/>
      <c r="M3649" s="20"/>
      <c r="N3649" s="39"/>
      <c r="O3649" s="20" t="s">
        <v>501</v>
      </c>
      <c r="P3649" s="20" t="s">
        <v>635</v>
      </c>
      <c r="Q3649" s="20" t="s">
        <v>1290</v>
      </c>
      <c r="R3649" s="20" t="s">
        <v>3730</v>
      </c>
      <c r="S3649" s="20">
        <v>50108517</v>
      </c>
      <c r="T3649" s="39"/>
      <c r="U3649" s="20"/>
      <c r="V3649" s="20"/>
      <c r="W3649" s="39"/>
      <c r="X3649" s="20"/>
      <c r="Y3649" s="20"/>
      <c r="Z3649" s="20"/>
      <c r="AA3649" s="39"/>
    </row>
    <row r="3650" spans="2:27" ht="15.75" customHeight="1">
      <c r="B3650" s="39"/>
      <c r="C3650" s="20"/>
      <c r="D3650" s="20"/>
      <c r="E3650" s="39"/>
      <c r="F3650" s="20"/>
      <c r="G3650" s="20"/>
      <c r="H3650" s="20"/>
      <c r="I3650" s="39"/>
      <c r="J3650" s="20"/>
      <c r="K3650" s="20"/>
      <c r="L3650" s="20"/>
      <c r="M3650" s="20"/>
      <c r="N3650" s="39"/>
      <c r="O3650" s="20" t="s">
        <v>501</v>
      </c>
      <c r="P3650" s="20" t="s">
        <v>635</v>
      </c>
      <c r="Q3650" s="20" t="s">
        <v>1290</v>
      </c>
      <c r="R3650" s="20" t="s">
        <v>3981</v>
      </c>
      <c r="S3650" s="20">
        <v>50108518</v>
      </c>
      <c r="T3650" s="39"/>
      <c r="U3650" s="20"/>
      <c r="V3650" s="20"/>
      <c r="W3650" s="39"/>
      <c r="X3650" s="20"/>
      <c r="Y3650" s="20"/>
      <c r="Z3650" s="20"/>
      <c r="AA3650" s="39"/>
    </row>
    <row r="3651" spans="2:27" ht="15.75" customHeight="1">
      <c r="B3651" s="39"/>
      <c r="C3651" s="20"/>
      <c r="D3651" s="20"/>
      <c r="E3651" s="39"/>
      <c r="F3651" s="20"/>
      <c r="G3651" s="20"/>
      <c r="H3651" s="20"/>
      <c r="I3651" s="39"/>
      <c r="J3651" s="20"/>
      <c r="K3651" s="20"/>
      <c r="L3651" s="20"/>
      <c r="M3651" s="20"/>
      <c r="N3651" s="39"/>
      <c r="O3651" s="20" t="s">
        <v>501</v>
      </c>
      <c r="P3651" s="20" t="s">
        <v>635</v>
      </c>
      <c r="Q3651" s="20" t="s">
        <v>1290</v>
      </c>
      <c r="R3651" s="20" t="s">
        <v>3982</v>
      </c>
      <c r="S3651" s="20">
        <v>50108519</v>
      </c>
      <c r="T3651" s="39"/>
      <c r="U3651" s="20"/>
      <c r="V3651" s="20"/>
      <c r="W3651" s="39"/>
      <c r="X3651" s="20"/>
      <c r="Y3651" s="20"/>
      <c r="Z3651" s="20"/>
      <c r="AA3651" s="39"/>
    </row>
    <row r="3652" spans="2:27" ht="15.75" customHeight="1">
      <c r="B3652" s="39"/>
      <c r="C3652" s="20"/>
      <c r="D3652" s="20"/>
      <c r="E3652" s="39"/>
      <c r="F3652" s="20"/>
      <c r="G3652" s="20"/>
      <c r="H3652" s="20"/>
      <c r="I3652" s="39"/>
      <c r="J3652" s="20"/>
      <c r="K3652" s="20"/>
      <c r="L3652" s="20"/>
      <c r="M3652" s="20"/>
      <c r="N3652" s="39"/>
      <c r="O3652" s="20" t="s">
        <v>501</v>
      </c>
      <c r="P3652" s="20" t="s">
        <v>635</v>
      </c>
      <c r="Q3652" s="20" t="s">
        <v>1290</v>
      </c>
      <c r="R3652" s="20" t="s">
        <v>3983</v>
      </c>
      <c r="S3652" s="20">
        <v>50108530</v>
      </c>
      <c r="T3652" s="39"/>
      <c r="U3652" s="20"/>
      <c r="V3652" s="20"/>
      <c r="W3652" s="39"/>
      <c r="X3652" s="20"/>
      <c r="Y3652" s="20"/>
      <c r="Z3652" s="20"/>
      <c r="AA3652" s="39"/>
    </row>
    <row r="3653" spans="2:27" ht="15.75" customHeight="1">
      <c r="B3653" s="39"/>
      <c r="C3653" s="20"/>
      <c r="D3653" s="20"/>
      <c r="E3653" s="39"/>
      <c r="F3653" s="20"/>
      <c r="G3653" s="20"/>
      <c r="H3653" s="20"/>
      <c r="I3653" s="39"/>
      <c r="J3653" s="20"/>
      <c r="K3653" s="20"/>
      <c r="L3653" s="20"/>
      <c r="M3653" s="20"/>
      <c r="N3653" s="39"/>
      <c r="O3653" s="20" t="s">
        <v>501</v>
      </c>
      <c r="P3653" s="20" t="s">
        <v>635</v>
      </c>
      <c r="Q3653" s="20" t="s">
        <v>1290</v>
      </c>
      <c r="R3653" s="20" t="s">
        <v>3984</v>
      </c>
      <c r="S3653" s="20">
        <v>50108538</v>
      </c>
      <c r="T3653" s="39"/>
      <c r="U3653" s="20"/>
      <c r="V3653" s="20"/>
      <c r="W3653" s="39"/>
      <c r="X3653" s="20"/>
      <c r="Y3653" s="20"/>
      <c r="Z3653" s="20"/>
      <c r="AA3653" s="39"/>
    </row>
    <row r="3654" spans="2:27" ht="15.75" customHeight="1">
      <c r="B3654" s="39"/>
      <c r="C3654" s="20"/>
      <c r="D3654" s="20"/>
      <c r="E3654" s="39"/>
      <c r="F3654" s="20"/>
      <c r="G3654" s="20"/>
      <c r="H3654" s="20"/>
      <c r="I3654" s="39"/>
      <c r="J3654" s="20"/>
      <c r="K3654" s="20"/>
      <c r="L3654" s="20"/>
      <c r="M3654" s="20"/>
      <c r="N3654" s="39"/>
      <c r="O3654" s="20" t="s">
        <v>501</v>
      </c>
      <c r="P3654" s="20" t="s">
        <v>635</v>
      </c>
      <c r="Q3654" s="20" t="s">
        <v>1290</v>
      </c>
      <c r="R3654" s="20" t="s">
        <v>3985</v>
      </c>
      <c r="S3654" s="20">
        <v>50108543</v>
      </c>
      <c r="T3654" s="39"/>
      <c r="U3654" s="20"/>
      <c r="V3654" s="20"/>
      <c r="W3654" s="39"/>
      <c r="X3654" s="20"/>
      <c r="Y3654" s="20"/>
      <c r="Z3654" s="20"/>
      <c r="AA3654" s="39"/>
    </row>
    <row r="3655" spans="2:27" ht="15.75" customHeight="1">
      <c r="B3655" s="39"/>
      <c r="C3655" s="20"/>
      <c r="D3655" s="20"/>
      <c r="E3655" s="39"/>
      <c r="F3655" s="20"/>
      <c r="G3655" s="20"/>
      <c r="H3655" s="20"/>
      <c r="I3655" s="39"/>
      <c r="J3655" s="20"/>
      <c r="K3655" s="20"/>
      <c r="L3655" s="20"/>
      <c r="M3655" s="20"/>
      <c r="N3655" s="39"/>
      <c r="O3655" s="20" t="s">
        <v>501</v>
      </c>
      <c r="P3655" s="20" t="s">
        <v>635</v>
      </c>
      <c r="Q3655" s="20" t="s">
        <v>1290</v>
      </c>
      <c r="R3655" s="20" t="s">
        <v>3986</v>
      </c>
      <c r="S3655" s="20">
        <v>50108551</v>
      </c>
      <c r="T3655" s="39"/>
      <c r="U3655" s="20"/>
      <c r="V3655" s="20"/>
      <c r="W3655" s="39"/>
      <c r="X3655" s="20"/>
      <c r="Y3655" s="20"/>
      <c r="Z3655" s="20"/>
      <c r="AA3655" s="39"/>
    </row>
    <row r="3656" spans="2:27" ht="15.75" customHeight="1">
      <c r="B3656" s="39"/>
      <c r="C3656" s="20"/>
      <c r="D3656" s="20"/>
      <c r="E3656" s="39"/>
      <c r="F3656" s="20"/>
      <c r="G3656" s="20"/>
      <c r="H3656" s="20"/>
      <c r="I3656" s="39"/>
      <c r="J3656" s="20"/>
      <c r="K3656" s="20"/>
      <c r="L3656" s="20"/>
      <c r="M3656" s="20"/>
      <c r="N3656" s="39"/>
      <c r="O3656" s="20" t="s">
        <v>501</v>
      </c>
      <c r="P3656" s="20" t="s">
        <v>635</v>
      </c>
      <c r="Q3656" s="20" t="s">
        <v>1290</v>
      </c>
      <c r="R3656" s="20" t="s">
        <v>3987</v>
      </c>
      <c r="S3656" s="20">
        <v>50108556</v>
      </c>
      <c r="T3656" s="39"/>
      <c r="U3656" s="20"/>
      <c r="V3656" s="20"/>
      <c r="W3656" s="39"/>
      <c r="X3656" s="20"/>
      <c r="Y3656" s="20"/>
      <c r="Z3656" s="20"/>
      <c r="AA3656" s="39"/>
    </row>
    <row r="3657" spans="2:27" ht="15.75" customHeight="1">
      <c r="B3657" s="39"/>
      <c r="C3657" s="20"/>
      <c r="D3657" s="20"/>
      <c r="E3657" s="39"/>
      <c r="F3657" s="20"/>
      <c r="G3657" s="20"/>
      <c r="H3657" s="20"/>
      <c r="I3657" s="39"/>
      <c r="J3657" s="20"/>
      <c r="K3657" s="20"/>
      <c r="L3657" s="20"/>
      <c r="M3657" s="20"/>
      <c r="N3657" s="39"/>
      <c r="O3657" s="20" t="s">
        <v>501</v>
      </c>
      <c r="P3657" s="20" t="s">
        <v>635</v>
      </c>
      <c r="Q3657" s="20" t="s">
        <v>1290</v>
      </c>
      <c r="R3657" s="20" t="s">
        <v>525</v>
      </c>
      <c r="S3657" s="20">
        <v>50108599</v>
      </c>
      <c r="T3657" s="39"/>
      <c r="U3657" s="20"/>
      <c r="V3657" s="20"/>
      <c r="W3657" s="39"/>
      <c r="X3657" s="20"/>
      <c r="Y3657" s="20"/>
      <c r="Z3657" s="20"/>
      <c r="AA3657" s="39"/>
    </row>
    <row r="3658" spans="2:27" ht="15.75" customHeight="1">
      <c r="B3658" s="39"/>
      <c r="C3658" s="20"/>
      <c r="D3658" s="20"/>
      <c r="E3658" s="39"/>
      <c r="F3658" s="20"/>
      <c r="G3658" s="20"/>
      <c r="H3658" s="20"/>
      <c r="I3658" s="39"/>
      <c r="J3658" s="20"/>
      <c r="K3658" s="20"/>
      <c r="L3658" s="20"/>
      <c r="M3658" s="20"/>
      <c r="N3658" s="39"/>
      <c r="O3658" s="20" t="s">
        <v>501</v>
      </c>
      <c r="P3658" s="20" t="s">
        <v>635</v>
      </c>
      <c r="Q3658" s="20" t="s">
        <v>1290</v>
      </c>
      <c r="R3658" s="20" t="s">
        <v>3988</v>
      </c>
      <c r="S3658" s="20">
        <v>50108590</v>
      </c>
      <c r="T3658" s="39"/>
      <c r="U3658" s="20"/>
      <c r="V3658" s="20"/>
      <c r="W3658" s="39"/>
      <c r="X3658" s="20"/>
      <c r="Y3658" s="20"/>
      <c r="Z3658" s="20"/>
      <c r="AA3658" s="39"/>
    </row>
    <row r="3659" spans="2:27" ht="15.75" customHeight="1">
      <c r="B3659" s="39"/>
      <c r="C3659" s="20"/>
      <c r="D3659" s="20"/>
      <c r="E3659" s="39"/>
      <c r="F3659" s="20"/>
      <c r="G3659" s="20"/>
      <c r="H3659" s="20"/>
      <c r="I3659" s="39"/>
      <c r="J3659" s="20"/>
      <c r="K3659" s="20"/>
      <c r="L3659" s="20"/>
      <c r="M3659" s="20"/>
      <c r="N3659" s="39"/>
      <c r="O3659" s="20" t="s">
        <v>501</v>
      </c>
      <c r="P3659" s="20" t="s">
        <v>635</v>
      </c>
      <c r="Q3659" s="20" t="s">
        <v>630</v>
      </c>
      <c r="R3659" s="20" t="s">
        <v>987</v>
      </c>
      <c r="S3659" s="20">
        <v>50108817</v>
      </c>
      <c r="T3659" s="39"/>
      <c r="U3659" s="20"/>
      <c r="V3659" s="20"/>
      <c r="W3659" s="39"/>
      <c r="X3659" s="20"/>
      <c r="Y3659" s="20"/>
      <c r="Z3659" s="20"/>
      <c r="AA3659" s="39"/>
    </row>
    <row r="3660" spans="2:27" ht="15.75" customHeight="1">
      <c r="B3660" s="39"/>
      <c r="C3660" s="20"/>
      <c r="D3660" s="20"/>
      <c r="E3660" s="39"/>
      <c r="F3660" s="20"/>
      <c r="G3660" s="20"/>
      <c r="H3660" s="20"/>
      <c r="I3660" s="39"/>
      <c r="J3660" s="20"/>
      <c r="K3660" s="20"/>
      <c r="L3660" s="20"/>
      <c r="M3660" s="20"/>
      <c r="N3660" s="39"/>
      <c r="O3660" s="20" t="s">
        <v>501</v>
      </c>
      <c r="P3660" s="20" t="s">
        <v>635</v>
      </c>
      <c r="Q3660" s="20" t="s">
        <v>630</v>
      </c>
      <c r="R3660" s="20" t="s">
        <v>3989</v>
      </c>
      <c r="S3660" s="20">
        <v>50108819</v>
      </c>
      <c r="T3660" s="39"/>
      <c r="U3660" s="20"/>
      <c r="V3660" s="20"/>
      <c r="W3660" s="39"/>
      <c r="X3660" s="20"/>
      <c r="Y3660" s="20"/>
      <c r="Z3660" s="20"/>
      <c r="AA3660" s="39"/>
    </row>
    <row r="3661" spans="2:27" ht="15.75" customHeight="1">
      <c r="B3661" s="39"/>
      <c r="C3661" s="20"/>
      <c r="D3661" s="20"/>
      <c r="E3661" s="39"/>
      <c r="F3661" s="20"/>
      <c r="G3661" s="20"/>
      <c r="H3661" s="20"/>
      <c r="I3661" s="39"/>
      <c r="J3661" s="20"/>
      <c r="K3661" s="20"/>
      <c r="L3661" s="20"/>
      <c r="M3661" s="20"/>
      <c r="N3661" s="39"/>
      <c r="O3661" s="20" t="s">
        <v>501</v>
      </c>
      <c r="P3661" s="20" t="s">
        <v>635</v>
      </c>
      <c r="Q3661" s="20" t="s">
        <v>630</v>
      </c>
      <c r="R3661" s="20" t="s">
        <v>3990</v>
      </c>
      <c r="S3661" s="20">
        <v>50108828</v>
      </c>
      <c r="T3661" s="39"/>
      <c r="U3661" s="20"/>
      <c r="V3661" s="20"/>
      <c r="W3661" s="39"/>
      <c r="X3661" s="20"/>
      <c r="Y3661" s="20"/>
      <c r="Z3661" s="20"/>
      <c r="AA3661" s="39"/>
    </row>
    <row r="3662" spans="2:27" ht="15.75" customHeight="1">
      <c r="B3662" s="39"/>
      <c r="C3662" s="20"/>
      <c r="D3662" s="20"/>
      <c r="E3662" s="39"/>
      <c r="F3662" s="20"/>
      <c r="G3662" s="20"/>
      <c r="H3662" s="20"/>
      <c r="I3662" s="39"/>
      <c r="J3662" s="20"/>
      <c r="K3662" s="20"/>
      <c r="L3662" s="20"/>
      <c r="M3662" s="20"/>
      <c r="N3662" s="39"/>
      <c r="O3662" s="20" t="s">
        <v>501</v>
      </c>
      <c r="P3662" s="20" t="s">
        <v>635</v>
      </c>
      <c r="Q3662" s="20" t="s">
        <v>630</v>
      </c>
      <c r="R3662" s="20" t="s">
        <v>3991</v>
      </c>
      <c r="S3662" s="20">
        <v>50108838</v>
      </c>
      <c r="T3662" s="39"/>
      <c r="U3662" s="20"/>
      <c r="V3662" s="20"/>
      <c r="W3662" s="39"/>
      <c r="X3662" s="20"/>
      <c r="Y3662" s="20"/>
      <c r="Z3662" s="20"/>
      <c r="AA3662" s="39"/>
    </row>
    <row r="3663" spans="2:27" ht="15.75" customHeight="1">
      <c r="B3663" s="39"/>
      <c r="C3663" s="20"/>
      <c r="D3663" s="20"/>
      <c r="E3663" s="39"/>
      <c r="F3663" s="20"/>
      <c r="G3663" s="20"/>
      <c r="H3663" s="20"/>
      <c r="I3663" s="39"/>
      <c r="J3663" s="20"/>
      <c r="K3663" s="20"/>
      <c r="L3663" s="20"/>
      <c r="M3663" s="20"/>
      <c r="N3663" s="39"/>
      <c r="O3663" s="20" t="s">
        <v>501</v>
      </c>
      <c r="P3663" s="20" t="s">
        <v>635</v>
      </c>
      <c r="Q3663" s="20" t="s">
        <v>630</v>
      </c>
      <c r="R3663" s="20" t="s">
        <v>3447</v>
      </c>
      <c r="S3663" s="20">
        <v>50108847</v>
      </c>
      <c r="T3663" s="39"/>
      <c r="U3663" s="20"/>
      <c r="V3663" s="20"/>
      <c r="W3663" s="39"/>
      <c r="X3663" s="20"/>
      <c r="Y3663" s="20"/>
      <c r="Z3663" s="20"/>
      <c r="AA3663" s="39"/>
    </row>
    <row r="3664" spans="2:27" ht="15.75" customHeight="1">
      <c r="B3664" s="39"/>
      <c r="C3664" s="20"/>
      <c r="D3664" s="20"/>
      <c r="E3664" s="39"/>
      <c r="F3664" s="20"/>
      <c r="G3664" s="20"/>
      <c r="H3664" s="20"/>
      <c r="I3664" s="39"/>
      <c r="J3664" s="20"/>
      <c r="K3664" s="20"/>
      <c r="L3664" s="20"/>
      <c r="M3664" s="20"/>
      <c r="N3664" s="39"/>
      <c r="O3664" s="20" t="s">
        <v>501</v>
      </c>
      <c r="P3664" s="20" t="s">
        <v>635</v>
      </c>
      <c r="Q3664" s="20" t="s">
        <v>630</v>
      </c>
      <c r="R3664" s="20" t="s">
        <v>3992</v>
      </c>
      <c r="S3664" s="20">
        <v>50108857</v>
      </c>
      <c r="T3664" s="39"/>
      <c r="U3664" s="20"/>
      <c r="V3664" s="20"/>
      <c r="W3664" s="39"/>
      <c r="X3664" s="20"/>
      <c r="Y3664" s="20"/>
      <c r="Z3664" s="20"/>
      <c r="AA3664" s="39"/>
    </row>
    <row r="3665" spans="2:27" ht="15.75" customHeight="1">
      <c r="B3665" s="39"/>
      <c r="C3665" s="20"/>
      <c r="D3665" s="20"/>
      <c r="E3665" s="39"/>
      <c r="F3665" s="20"/>
      <c r="G3665" s="20"/>
      <c r="H3665" s="20"/>
      <c r="I3665" s="39"/>
      <c r="J3665" s="20"/>
      <c r="K3665" s="20"/>
      <c r="L3665" s="20"/>
      <c r="M3665" s="20"/>
      <c r="N3665" s="39"/>
      <c r="O3665" s="20" t="s">
        <v>501</v>
      </c>
      <c r="P3665" s="20" t="s">
        <v>635</v>
      </c>
      <c r="Q3665" s="20" t="s">
        <v>630</v>
      </c>
      <c r="R3665" s="20" t="s">
        <v>1166</v>
      </c>
      <c r="S3665" s="20">
        <v>50108866</v>
      </c>
      <c r="T3665" s="39"/>
      <c r="U3665" s="20"/>
      <c r="V3665" s="20"/>
      <c r="W3665" s="39"/>
      <c r="X3665" s="20"/>
      <c r="Y3665" s="20"/>
      <c r="Z3665" s="20"/>
      <c r="AA3665" s="39"/>
    </row>
    <row r="3666" spans="2:27" ht="15.75" customHeight="1">
      <c r="B3666" s="39"/>
      <c r="C3666" s="20"/>
      <c r="D3666" s="20"/>
      <c r="E3666" s="39"/>
      <c r="F3666" s="20"/>
      <c r="G3666" s="20"/>
      <c r="H3666" s="20"/>
      <c r="I3666" s="39"/>
      <c r="J3666" s="20"/>
      <c r="K3666" s="20"/>
      <c r="L3666" s="20"/>
      <c r="M3666" s="20"/>
      <c r="N3666" s="39"/>
      <c r="O3666" s="20" t="s">
        <v>501</v>
      </c>
      <c r="P3666" s="20" t="s">
        <v>635</v>
      </c>
      <c r="Q3666" s="20" t="s">
        <v>630</v>
      </c>
      <c r="R3666" s="20" t="s">
        <v>3993</v>
      </c>
      <c r="S3666" s="20">
        <v>50108877</v>
      </c>
      <c r="T3666" s="39"/>
      <c r="U3666" s="20"/>
      <c r="V3666" s="20"/>
      <c r="W3666" s="39"/>
      <c r="X3666" s="20"/>
      <c r="Y3666" s="20"/>
      <c r="Z3666" s="20"/>
      <c r="AA3666" s="39"/>
    </row>
    <row r="3667" spans="2:27" ht="15.75" customHeight="1">
      <c r="B3667" s="39"/>
      <c r="C3667" s="20"/>
      <c r="D3667" s="20"/>
      <c r="E3667" s="39"/>
      <c r="F3667" s="20"/>
      <c r="G3667" s="20"/>
      <c r="H3667" s="20"/>
      <c r="I3667" s="39"/>
      <c r="J3667" s="20"/>
      <c r="K3667" s="20"/>
      <c r="L3667" s="20"/>
      <c r="M3667" s="20"/>
      <c r="N3667" s="39"/>
      <c r="O3667" s="20" t="s">
        <v>501</v>
      </c>
      <c r="P3667" s="20" t="s">
        <v>635</v>
      </c>
      <c r="Q3667" s="20" t="s">
        <v>630</v>
      </c>
      <c r="R3667" s="20" t="s">
        <v>3335</v>
      </c>
      <c r="S3667" s="20">
        <v>50108899</v>
      </c>
      <c r="T3667" s="39"/>
      <c r="U3667" s="20"/>
      <c r="V3667" s="20"/>
      <c r="W3667" s="39"/>
      <c r="X3667" s="20"/>
      <c r="Y3667" s="20"/>
      <c r="Z3667" s="20"/>
      <c r="AA3667" s="39"/>
    </row>
    <row r="3668" spans="2:27" ht="15.75" customHeight="1">
      <c r="B3668" s="39"/>
      <c r="C3668" s="20"/>
      <c r="D3668" s="20"/>
      <c r="E3668" s="39"/>
      <c r="F3668" s="20"/>
      <c r="G3668" s="20"/>
      <c r="H3668" s="20"/>
      <c r="I3668" s="39"/>
      <c r="J3668" s="20"/>
      <c r="K3668" s="20"/>
      <c r="L3668" s="20"/>
      <c r="M3668" s="20"/>
      <c r="N3668" s="39"/>
      <c r="O3668" s="20" t="s">
        <v>501</v>
      </c>
      <c r="P3668" s="20" t="s">
        <v>635</v>
      </c>
      <c r="Q3668" s="20" t="s">
        <v>630</v>
      </c>
      <c r="R3668" s="20" t="s">
        <v>3994</v>
      </c>
      <c r="S3668" s="20">
        <v>50108885</v>
      </c>
      <c r="T3668" s="39"/>
      <c r="U3668" s="20"/>
      <c r="V3668" s="20"/>
      <c r="W3668" s="39"/>
      <c r="X3668" s="20"/>
      <c r="Y3668" s="20"/>
      <c r="Z3668" s="20"/>
      <c r="AA3668" s="39"/>
    </row>
    <row r="3669" spans="2:27" ht="15.75" customHeight="1">
      <c r="B3669" s="39"/>
      <c r="C3669" s="20"/>
      <c r="D3669" s="20"/>
      <c r="E3669" s="39"/>
      <c r="F3669" s="20"/>
      <c r="G3669" s="20"/>
      <c r="H3669" s="20"/>
      <c r="I3669" s="39"/>
      <c r="J3669" s="20"/>
      <c r="K3669" s="20"/>
      <c r="L3669" s="20"/>
      <c r="M3669" s="20"/>
      <c r="N3669" s="39"/>
      <c r="O3669" s="20" t="s">
        <v>501</v>
      </c>
      <c r="P3669" s="20" t="s">
        <v>635</v>
      </c>
      <c r="Q3669" s="20" t="s">
        <v>630</v>
      </c>
      <c r="R3669" s="20" t="s">
        <v>3995</v>
      </c>
      <c r="S3669" s="20">
        <v>50108895</v>
      </c>
      <c r="T3669" s="39"/>
      <c r="U3669" s="20"/>
      <c r="V3669" s="20"/>
      <c r="W3669" s="39"/>
      <c r="X3669" s="20"/>
      <c r="Y3669" s="20"/>
      <c r="Z3669" s="20"/>
      <c r="AA3669" s="39"/>
    </row>
    <row r="3670" spans="2:27" ht="15.75" customHeight="1">
      <c r="B3670" s="39"/>
      <c r="C3670" s="20"/>
      <c r="D3670" s="20"/>
      <c r="E3670" s="39"/>
      <c r="F3670" s="20"/>
      <c r="G3670" s="20"/>
      <c r="H3670" s="20"/>
      <c r="I3670" s="39"/>
      <c r="J3670" s="20"/>
      <c r="K3670" s="20"/>
      <c r="L3670" s="20"/>
      <c r="M3670" s="20"/>
      <c r="N3670" s="39"/>
      <c r="O3670" s="20" t="s">
        <v>501</v>
      </c>
      <c r="P3670" s="20" t="s">
        <v>635</v>
      </c>
      <c r="Q3670" s="20" t="s">
        <v>1291</v>
      </c>
      <c r="R3670" s="20" t="s">
        <v>3996</v>
      </c>
      <c r="S3670" s="20">
        <v>50109411</v>
      </c>
      <c r="T3670" s="39"/>
      <c r="U3670" s="20"/>
      <c r="V3670" s="20"/>
      <c r="W3670" s="39"/>
      <c r="X3670" s="20"/>
      <c r="Y3670" s="20"/>
      <c r="Z3670" s="20"/>
      <c r="AA3670" s="39"/>
    </row>
    <row r="3671" spans="2:27" ht="15.75" customHeight="1">
      <c r="B3671" s="39"/>
      <c r="C3671" s="20"/>
      <c r="D3671" s="20"/>
      <c r="E3671" s="39"/>
      <c r="F3671" s="20"/>
      <c r="G3671" s="20"/>
      <c r="H3671" s="20"/>
      <c r="I3671" s="39"/>
      <c r="J3671" s="20"/>
      <c r="K3671" s="20"/>
      <c r="L3671" s="20"/>
      <c r="M3671" s="20"/>
      <c r="N3671" s="39"/>
      <c r="O3671" s="20" t="s">
        <v>501</v>
      </c>
      <c r="P3671" s="20" t="s">
        <v>635</v>
      </c>
      <c r="Q3671" s="20" t="s">
        <v>1291</v>
      </c>
      <c r="R3671" s="20" t="s">
        <v>3997</v>
      </c>
      <c r="S3671" s="20">
        <v>50109415</v>
      </c>
      <c r="T3671" s="39"/>
      <c r="U3671" s="20"/>
      <c r="V3671" s="20"/>
      <c r="W3671" s="39"/>
      <c r="X3671" s="20"/>
      <c r="Y3671" s="20"/>
      <c r="Z3671" s="20"/>
      <c r="AA3671" s="39"/>
    </row>
    <row r="3672" spans="2:27" ht="15.75" customHeight="1">
      <c r="B3672" s="39"/>
      <c r="C3672" s="20"/>
      <c r="D3672" s="20"/>
      <c r="E3672" s="39"/>
      <c r="F3672" s="20"/>
      <c r="G3672" s="20"/>
      <c r="H3672" s="20"/>
      <c r="I3672" s="39"/>
      <c r="J3672" s="20"/>
      <c r="K3672" s="20"/>
      <c r="L3672" s="20"/>
      <c r="M3672" s="20"/>
      <c r="N3672" s="39"/>
      <c r="O3672" s="20" t="s">
        <v>501</v>
      </c>
      <c r="P3672" s="20" t="s">
        <v>635</v>
      </c>
      <c r="Q3672" s="20" t="s">
        <v>1291</v>
      </c>
      <c r="R3672" s="20" t="s">
        <v>3998</v>
      </c>
      <c r="S3672" s="20">
        <v>50109423</v>
      </c>
      <c r="T3672" s="39"/>
      <c r="U3672" s="20"/>
      <c r="V3672" s="20"/>
      <c r="W3672" s="39"/>
      <c r="X3672" s="20"/>
      <c r="Y3672" s="20"/>
      <c r="Z3672" s="20"/>
      <c r="AA3672" s="39"/>
    </row>
    <row r="3673" spans="2:27" ht="15.75" customHeight="1">
      <c r="B3673" s="39"/>
      <c r="C3673" s="20"/>
      <c r="D3673" s="20"/>
      <c r="E3673" s="39"/>
      <c r="F3673" s="20"/>
      <c r="G3673" s="20"/>
      <c r="H3673" s="20"/>
      <c r="I3673" s="39"/>
      <c r="J3673" s="20"/>
      <c r="K3673" s="20"/>
      <c r="L3673" s="20"/>
      <c r="M3673" s="20"/>
      <c r="N3673" s="39"/>
      <c r="O3673" s="20" t="s">
        <v>501</v>
      </c>
      <c r="P3673" s="20" t="s">
        <v>635</v>
      </c>
      <c r="Q3673" s="20" t="s">
        <v>1291</v>
      </c>
      <c r="R3673" s="20" t="s">
        <v>3999</v>
      </c>
      <c r="S3673" s="20">
        <v>50109431</v>
      </c>
      <c r="T3673" s="39"/>
      <c r="U3673" s="20"/>
      <c r="V3673" s="20"/>
      <c r="W3673" s="39"/>
      <c r="X3673" s="20"/>
      <c r="Y3673" s="20"/>
      <c r="Z3673" s="20"/>
      <c r="AA3673" s="39"/>
    </row>
    <row r="3674" spans="2:27" ht="15.75" customHeight="1">
      <c r="B3674" s="39"/>
      <c r="C3674" s="20"/>
      <c r="D3674" s="20"/>
      <c r="E3674" s="39"/>
      <c r="F3674" s="20"/>
      <c r="G3674" s="20"/>
      <c r="H3674" s="20"/>
      <c r="I3674" s="39"/>
      <c r="J3674" s="20"/>
      <c r="K3674" s="20"/>
      <c r="L3674" s="20"/>
      <c r="M3674" s="20"/>
      <c r="N3674" s="39"/>
      <c r="O3674" s="20" t="s">
        <v>501</v>
      </c>
      <c r="P3674" s="20" t="s">
        <v>635</v>
      </c>
      <c r="Q3674" s="20" t="s">
        <v>1291</v>
      </c>
      <c r="R3674" s="20" t="s">
        <v>4000</v>
      </c>
      <c r="S3674" s="20">
        <v>50109439</v>
      </c>
      <c r="T3674" s="39"/>
      <c r="U3674" s="20"/>
      <c r="V3674" s="20"/>
      <c r="W3674" s="39"/>
      <c r="X3674" s="20"/>
      <c r="Y3674" s="20"/>
      <c r="Z3674" s="20"/>
      <c r="AA3674" s="39"/>
    </row>
    <row r="3675" spans="2:27" ht="15.75" customHeight="1">
      <c r="B3675" s="39"/>
      <c r="C3675" s="20"/>
      <c r="D3675" s="20"/>
      <c r="E3675" s="39"/>
      <c r="F3675" s="20"/>
      <c r="G3675" s="20"/>
      <c r="H3675" s="20"/>
      <c r="I3675" s="39"/>
      <c r="J3675" s="20"/>
      <c r="K3675" s="20"/>
      <c r="L3675" s="20"/>
      <c r="M3675" s="20"/>
      <c r="N3675" s="39"/>
      <c r="O3675" s="20" t="s">
        <v>501</v>
      </c>
      <c r="P3675" s="20" t="s">
        <v>635</v>
      </c>
      <c r="Q3675" s="20" t="s">
        <v>1291</v>
      </c>
      <c r="R3675" s="20" t="s">
        <v>4001</v>
      </c>
      <c r="S3675" s="20">
        <v>50109447</v>
      </c>
      <c r="T3675" s="39"/>
      <c r="U3675" s="20"/>
      <c r="V3675" s="20"/>
      <c r="W3675" s="39"/>
      <c r="X3675" s="20"/>
      <c r="Y3675" s="20"/>
      <c r="Z3675" s="20"/>
      <c r="AA3675" s="39"/>
    </row>
    <row r="3676" spans="2:27" ht="15.75" customHeight="1">
      <c r="B3676" s="39"/>
      <c r="C3676" s="20"/>
      <c r="D3676" s="20"/>
      <c r="E3676" s="39"/>
      <c r="F3676" s="20"/>
      <c r="G3676" s="20"/>
      <c r="H3676" s="20"/>
      <c r="I3676" s="39"/>
      <c r="J3676" s="20"/>
      <c r="K3676" s="20"/>
      <c r="L3676" s="20"/>
      <c r="M3676" s="20"/>
      <c r="N3676" s="39"/>
      <c r="O3676" s="20" t="s">
        <v>501</v>
      </c>
      <c r="P3676" s="20" t="s">
        <v>635</v>
      </c>
      <c r="Q3676" s="20" t="s">
        <v>1291</v>
      </c>
      <c r="R3676" s="20" t="s">
        <v>4002</v>
      </c>
      <c r="S3676" s="20">
        <v>50109455</v>
      </c>
      <c r="T3676" s="39"/>
      <c r="U3676" s="20"/>
      <c r="V3676" s="20"/>
      <c r="W3676" s="39"/>
      <c r="X3676" s="20"/>
      <c r="Y3676" s="20"/>
      <c r="Z3676" s="20"/>
      <c r="AA3676" s="39"/>
    </row>
    <row r="3677" spans="2:27" ht="15.75" customHeight="1">
      <c r="B3677" s="39"/>
      <c r="C3677" s="20"/>
      <c r="D3677" s="20"/>
      <c r="E3677" s="39"/>
      <c r="F3677" s="20"/>
      <c r="G3677" s="20"/>
      <c r="H3677" s="20"/>
      <c r="I3677" s="39"/>
      <c r="J3677" s="20"/>
      <c r="K3677" s="20"/>
      <c r="L3677" s="20"/>
      <c r="M3677" s="20"/>
      <c r="N3677" s="39"/>
      <c r="O3677" s="20" t="s">
        <v>501</v>
      </c>
      <c r="P3677" s="20" t="s">
        <v>635</v>
      </c>
      <c r="Q3677" s="20" t="s">
        <v>1291</v>
      </c>
      <c r="R3677" s="20" t="s">
        <v>4003</v>
      </c>
      <c r="S3677" s="20">
        <v>50109463</v>
      </c>
      <c r="T3677" s="39"/>
      <c r="U3677" s="20"/>
      <c r="V3677" s="20"/>
      <c r="W3677" s="39"/>
      <c r="X3677" s="20"/>
      <c r="Y3677" s="20"/>
      <c r="Z3677" s="20"/>
      <c r="AA3677" s="39"/>
    </row>
    <row r="3678" spans="2:27" ht="15.75" customHeight="1">
      <c r="B3678" s="39"/>
      <c r="C3678" s="20"/>
      <c r="D3678" s="20"/>
      <c r="E3678" s="39"/>
      <c r="F3678" s="20"/>
      <c r="G3678" s="20"/>
      <c r="H3678" s="20"/>
      <c r="I3678" s="39"/>
      <c r="J3678" s="20"/>
      <c r="K3678" s="20"/>
      <c r="L3678" s="20"/>
      <c r="M3678" s="20"/>
      <c r="N3678" s="39"/>
      <c r="O3678" s="20" t="s">
        <v>501</v>
      </c>
      <c r="P3678" s="20" t="s">
        <v>635</v>
      </c>
      <c r="Q3678" s="20" t="s">
        <v>1291</v>
      </c>
      <c r="R3678" s="20" t="s">
        <v>4004</v>
      </c>
      <c r="S3678" s="20">
        <v>50109471</v>
      </c>
      <c r="T3678" s="39"/>
      <c r="U3678" s="20"/>
      <c r="V3678" s="20"/>
      <c r="W3678" s="39"/>
      <c r="X3678" s="20"/>
      <c r="Y3678" s="20"/>
      <c r="Z3678" s="20"/>
      <c r="AA3678" s="39"/>
    </row>
    <row r="3679" spans="2:27" ht="15.75" customHeight="1">
      <c r="B3679" s="39"/>
      <c r="C3679" s="20"/>
      <c r="D3679" s="20"/>
      <c r="E3679" s="39"/>
      <c r="F3679" s="20"/>
      <c r="G3679" s="20"/>
      <c r="H3679" s="20"/>
      <c r="I3679" s="39"/>
      <c r="J3679" s="20"/>
      <c r="K3679" s="20"/>
      <c r="L3679" s="20"/>
      <c r="M3679" s="20"/>
      <c r="N3679" s="39"/>
      <c r="O3679" s="20" t="s">
        <v>501</v>
      </c>
      <c r="P3679" s="20" t="s">
        <v>635</v>
      </c>
      <c r="Q3679" s="20" t="s">
        <v>1291</v>
      </c>
      <c r="R3679" s="20" t="s">
        <v>4005</v>
      </c>
      <c r="S3679" s="20">
        <v>50109479</v>
      </c>
      <c r="T3679" s="39"/>
      <c r="U3679" s="20"/>
      <c r="V3679" s="20"/>
      <c r="W3679" s="39"/>
      <c r="X3679" s="20"/>
      <c r="Y3679" s="20"/>
      <c r="Z3679" s="20"/>
      <c r="AA3679" s="39"/>
    </row>
    <row r="3680" spans="2:27" ht="15.75" customHeight="1">
      <c r="B3680" s="39"/>
      <c r="C3680" s="20"/>
      <c r="D3680" s="20"/>
      <c r="E3680" s="39"/>
      <c r="F3680" s="20"/>
      <c r="G3680" s="20"/>
      <c r="H3680" s="20"/>
      <c r="I3680" s="39"/>
      <c r="J3680" s="20"/>
      <c r="K3680" s="20"/>
      <c r="L3680" s="20"/>
      <c r="M3680" s="20"/>
      <c r="N3680" s="39"/>
      <c r="O3680" s="20" t="s">
        <v>501</v>
      </c>
      <c r="P3680" s="20" t="s">
        <v>635</v>
      </c>
      <c r="Q3680" s="20" t="s">
        <v>1291</v>
      </c>
      <c r="R3680" s="20" t="s">
        <v>1001</v>
      </c>
      <c r="S3680" s="20">
        <v>50109487</v>
      </c>
      <c r="T3680" s="39"/>
      <c r="U3680" s="20"/>
      <c r="V3680" s="20"/>
      <c r="W3680" s="39"/>
      <c r="X3680" s="20"/>
      <c r="Y3680" s="20"/>
      <c r="Z3680" s="20"/>
      <c r="AA3680" s="39"/>
    </row>
    <row r="3681" spans="2:27" ht="15.75" customHeight="1">
      <c r="B3681" s="39"/>
      <c r="C3681" s="20"/>
      <c r="D3681" s="20"/>
      <c r="E3681" s="39"/>
      <c r="F3681" s="20"/>
      <c r="G3681" s="20"/>
      <c r="H3681" s="20"/>
      <c r="I3681" s="39"/>
      <c r="J3681" s="20"/>
      <c r="K3681" s="20"/>
      <c r="L3681" s="20"/>
      <c r="M3681" s="20"/>
      <c r="N3681" s="39"/>
      <c r="O3681" s="20" t="s">
        <v>501</v>
      </c>
      <c r="P3681" s="20" t="s">
        <v>635</v>
      </c>
      <c r="Q3681" s="20" t="s">
        <v>1291</v>
      </c>
      <c r="R3681" s="20" t="s">
        <v>1291</v>
      </c>
      <c r="S3681" s="20">
        <v>50109494</v>
      </c>
      <c r="T3681" s="39"/>
      <c r="U3681" s="20"/>
      <c r="V3681" s="20"/>
      <c r="W3681" s="39"/>
      <c r="X3681" s="20"/>
      <c r="Y3681" s="20"/>
      <c r="Z3681" s="20"/>
      <c r="AA3681" s="39"/>
    </row>
    <row r="3682" spans="2:27" ht="15.75" customHeight="1">
      <c r="B3682" s="39"/>
      <c r="C3682" s="20"/>
      <c r="D3682" s="20"/>
      <c r="E3682" s="39"/>
      <c r="F3682" s="20"/>
      <c r="G3682" s="20"/>
      <c r="H3682" s="20"/>
      <c r="I3682" s="39"/>
      <c r="J3682" s="20"/>
      <c r="K3682" s="20"/>
      <c r="L3682" s="20"/>
      <c r="M3682" s="20"/>
      <c r="N3682" s="39"/>
      <c r="O3682" s="20" t="s">
        <v>501</v>
      </c>
      <c r="P3682" s="20" t="s">
        <v>635</v>
      </c>
      <c r="Q3682" s="20" t="s">
        <v>1291</v>
      </c>
      <c r="R3682" s="20" t="s">
        <v>4006</v>
      </c>
      <c r="S3682" s="20">
        <v>50109499</v>
      </c>
      <c r="T3682" s="39"/>
      <c r="U3682" s="20"/>
      <c r="V3682" s="20"/>
      <c r="W3682" s="39"/>
      <c r="X3682" s="20"/>
      <c r="Y3682" s="20"/>
      <c r="Z3682" s="20"/>
      <c r="AA3682" s="39"/>
    </row>
    <row r="3683" spans="2:27" ht="15.75" customHeight="1">
      <c r="B3683" s="39"/>
      <c r="C3683" s="20"/>
      <c r="D3683" s="20"/>
      <c r="E3683" s="39"/>
      <c r="F3683" s="20"/>
      <c r="G3683" s="20"/>
      <c r="H3683" s="20"/>
      <c r="I3683" s="39"/>
      <c r="J3683" s="20"/>
      <c r="K3683" s="20"/>
      <c r="L3683" s="20"/>
      <c r="M3683" s="20"/>
      <c r="N3683" s="39"/>
      <c r="O3683" s="20" t="s">
        <v>501</v>
      </c>
      <c r="P3683" s="20" t="s">
        <v>635</v>
      </c>
      <c r="Q3683" s="20" t="s">
        <v>1293</v>
      </c>
      <c r="R3683" s="20" t="s">
        <v>4007</v>
      </c>
      <c r="S3683" s="20">
        <v>50109510</v>
      </c>
      <c r="T3683" s="39"/>
      <c r="U3683" s="20"/>
      <c r="V3683" s="20"/>
      <c r="W3683" s="39"/>
      <c r="X3683" s="20"/>
      <c r="Y3683" s="20"/>
      <c r="Z3683" s="20"/>
      <c r="AA3683" s="39"/>
    </row>
    <row r="3684" spans="2:27" ht="15.75" customHeight="1">
      <c r="B3684" s="39"/>
      <c r="C3684" s="20"/>
      <c r="D3684" s="20"/>
      <c r="E3684" s="39"/>
      <c r="F3684" s="20"/>
      <c r="G3684" s="20"/>
      <c r="H3684" s="20"/>
      <c r="I3684" s="39"/>
      <c r="J3684" s="20"/>
      <c r="K3684" s="20"/>
      <c r="L3684" s="20"/>
      <c r="M3684" s="20"/>
      <c r="N3684" s="39"/>
      <c r="O3684" s="20" t="s">
        <v>501</v>
      </c>
      <c r="P3684" s="20" t="s">
        <v>635</v>
      </c>
      <c r="Q3684" s="20" t="s">
        <v>1293</v>
      </c>
      <c r="R3684" s="20" t="s">
        <v>2747</v>
      </c>
      <c r="S3684" s="20">
        <v>50109531</v>
      </c>
      <c r="T3684" s="39"/>
      <c r="U3684" s="20"/>
      <c r="V3684" s="20"/>
      <c r="W3684" s="39"/>
      <c r="X3684" s="20"/>
      <c r="Y3684" s="20"/>
      <c r="Z3684" s="20"/>
      <c r="AA3684" s="39"/>
    </row>
    <row r="3685" spans="2:27" ht="15.75" customHeight="1">
      <c r="B3685" s="39"/>
      <c r="C3685" s="20"/>
      <c r="D3685" s="20"/>
      <c r="E3685" s="39"/>
      <c r="F3685" s="20"/>
      <c r="G3685" s="20"/>
      <c r="H3685" s="20"/>
      <c r="I3685" s="39"/>
      <c r="J3685" s="20"/>
      <c r="K3685" s="20"/>
      <c r="L3685" s="20"/>
      <c r="M3685" s="20"/>
      <c r="N3685" s="39"/>
      <c r="O3685" s="20" t="s">
        <v>501</v>
      </c>
      <c r="P3685" s="20" t="s">
        <v>635</v>
      </c>
      <c r="Q3685" s="20" t="s">
        <v>1293</v>
      </c>
      <c r="R3685" s="20" t="s">
        <v>4008</v>
      </c>
      <c r="S3685" s="20">
        <v>50109542</v>
      </c>
      <c r="T3685" s="39"/>
      <c r="U3685" s="20"/>
      <c r="V3685" s="20"/>
      <c r="W3685" s="39"/>
      <c r="X3685" s="20"/>
      <c r="Y3685" s="20"/>
      <c r="Z3685" s="20"/>
      <c r="AA3685" s="39"/>
    </row>
    <row r="3686" spans="2:27" ht="15.75" customHeight="1">
      <c r="B3686" s="39"/>
      <c r="C3686" s="20"/>
      <c r="D3686" s="20"/>
      <c r="E3686" s="39"/>
      <c r="F3686" s="20"/>
      <c r="G3686" s="20"/>
      <c r="H3686" s="20"/>
      <c r="I3686" s="39"/>
      <c r="J3686" s="20"/>
      <c r="K3686" s="20"/>
      <c r="L3686" s="20"/>
      <c r="M3686" s="20"/>
      <c r="N3686" s="39"/>
      <c r="O3686" s="20" t="s">
        <v>501</v>
      </c>
      <c r="P3686" s="20" t="s">
        <v>635</v>
      </c>
      <c r="Q3686" s="20" t="s">
        <v>1293</v>
      </c>
      <c r="R3686" s="20" t="s">
        <v>1164</v>
      </c>
      <c r="S3686" s="20">
        <v>50109552</v>
      </c>
      <c r="T3686" s="39"/>
      <c r="U3686" s="20"/>
      <c r="V3686" s="20"/>
      <c r="W3686" s="39"/>
      <c r="X3686" s="20"/>
      <c r="Y3686" s="20"/>
      <c r="Z3686" s="20"/>
      <c r="AA3686" s="39"/>
    </row>
    <row r="3687" spans="2:27" ht="15.75" customHeight="1">
      <c r="B3687" s="39"/>
      <c r="C3687" s="20"/>
      <c r="D3687" s="20"/>
      <c r="E3687" s="39"/>
      <c r="F3687" s="20"/>
      <c r="G3687" s="20"/>
      <c r="H3687" s="20"/>
      <c r="I3687" s="39"/>
      <c r="J3687" s="20"/>
      <c r="K3687" s="20"/>
      <c r="L3687" s="20"/>
      <c r="M3687" s="20"/>
      <c r="N3687" s="39"/>
      <c r="O3687" s="20" t="s">
        <v>501</v>
      </c>
      <c r="P3687" s="20" t="s">
        <v>635</v>
      </c>
      <c r="Q3687" s="20" t="s">
        <v>1293</v>
      </c>
      <c r="R3687" s="20" t="s">
        <v>4009</v>
      </c>
      <c r="S3687" s="20">
        <v>50109581</v>
      </c>
      <c r="T3687" s="39"/>
      <c r="U3687" s="20"/>
      <c r="V3687" s="20"/>
      <c r="W3687" s="39"/>
      <c r="X3687" s="20"/>
      <c r="Y3687" s="20"/>
      <c r="Z3687" s="20"/>
      <c r="AA3687" s="39"/>
    </row>
    <row r="3688" spans="2:27" ht="15.75" customHeight="1">
      <c r="B3688" s="39"/>
      <c r="C3688" s="20"/>
      <c r="D3688" s="20"/>
      <c r="E3688" s="39"/>
      <c r="F3688" s="20"/>
      <c r="G3688" s="20"/>
      <c r="H3688" s="20"/>
      <c r="I3688" s="39"/>
      <c r="J3688" s="20"/>
      <c r="K3688" s="20"/>
      <c r="L3688" s="20"/>
      <c r="M3688" s="20"/>
      <c r="N3688" s="39"/>
      <c r="O3688" s="20" t="s">
        <v>501</v>
      </c>
      <c r="P3688" s="20" t="s">
        <v>635</v>
      </c>
      <c r="Q3688" s="20" t="s">
        <v>1293</v>
      </c>
      <c r="R3688" s="20" t="s">
        <v>4010</v>
      </c>
      <c r="S3688" s="20">
        <v>50109573</v>
      </c>
      <c r="T3688" s="39"/>
      <c r="U3688" s="20"/>
      <c r="V3688" s="20"/>
      <c r="W3688" s="39"/>
      <c r="X3688" s="20"/>
      <c r="Y3688" s="20"/>
      <c r="Z3688" s="20"/>
      <c r="AA3688" s="39"/>
    </row>
    <row r="3689" spans="2:27" ht="15.75" customHeight="1">
      <c r="B3689" s="39"/>
      <c r="C3689" s="20"/>
      <c r="D3689" s="20"/>
      <c r="E3689" s="39"/>
      <c r="F3689" s="20"/>
      <c r="G3689" s="20"/>
      <c r="H3689" s="20"/>
      <c r="I3689" s="39"/>
      <c r="J3689" s="20"/>
      <c r="K3689" s="20"/>
      <c r="L3689" s="20"/>
      <c r="M3689" s="20"/>
      <c r="N3689" s="39"/>
      <c r="O3689" s="20" t="s">
        <v>501</v>
      </c>
      <c r="P3689" s="20" t="s">
        <v>635</v>
      </c>
      <c r="Q3689" s="20" t="s">
        <v>1293</v>
      </c>
      <c r="R3689" s="20" t="s">
        <v>4011</v>
      </c>
      <c r="S3689" s="20">
        <v>50109599</v>
      </c>
      <c r="T3689" s="39"/>
      <c r="U3689" s="20"/>
      <c r="V3689" s="20"/>
      <c r="W3689" s="39"/>
      <c r="X3689" s="20"/>
      <c r="Y3689" s="20"/>
      <c r="Z3689" s="20"/>
      <c r="AA3689" s="39"/>
    </row>
    <row r="3690" spans="2:27" ht="15.75" customHeight="1">
      <c r="B3690" s="39"/>
      <c r="C3690" s="20"/>
      <c r="D3690" s="20"/>
      <c r="E3690" s="39"/>
      <c r="F3690" s="20"/>
      <c r="G3690" s="20"/>
      <c r="H3690" s="20"/>
      <c r="I3690" s="39"/>
      <c r="J3690" s="20"/>
      <c r="K3690" s="20"/>
      <c r="L3690" s="20"/>
      <c r="M3690" s="20"/>
      <c r="N3690" s="39"/>
      <c r="O3690" s="20" t="s">
        <v>501</v>
      </c>
      <c r="P3690" s="20" t="s">
        <v>635</v>
      </c>
      <c r="Q3690" s="20" t="s">
        <v>1293</v>
      </c>
      <c r="R3690" s="20" t="s">
        <v>4012</v>
      </c>
      <c r="S3690" s="20">
        <v>50109584</v>
      </c>
      <c r="T3690" s="39"/>
      <c r="U3690" s="20"/>
      <c r="V3690" s="20"/>
      <c r="W3690" s="39"/>
      <c r="X3690" s="20"/>
      <c r="Y3690" s="20"/>
      <c r="Z3690" s="20"/>
      <c r="AA3690" s="39"/>
    </row>
    <row r="3691" spans="2:27" ht="15.75" customHeight="1">
      <c r="B3691" s="39"/>
      <c r="C3691" s="20"/>
      <c r="D3691" s="20"/>
      <c r="E3691" s="39"/>
      <c r="F3691" s="20"/>
      <c r="G3691" s="20"/>
      <c r="H3691" s="20"/>
      <c r="I3691" s="39"/>
      <c r="J3691" s="20"/>
      <c r="K3691" s="20"/>
      <c r="L3691" s="20"/>
      <c r="M3691" s="20"/>
      <c r="N3691" s="39"/>
      <c r="O3691" s="20" t="s">
        <v>501</v>
      </c>
      <c r="P3691" s="20" t="s">
        <v>639</v>
      </c>
      <c r="Q3691" s="20" t="s">
        <v>1295</v>
      </c>
      <c r="R3691" s="20" t="s">
        <v>4013</v>
      </c>
      <c r="S3691" s="20">
        <v>50381399</v>
      </c>
      <c r="T3691" s="39"/>
      <c r="U3691" s="20"/>
      <c r="V3691" s="20"/>
      <c r="W3691" s="39"/>
      <c r="X3691" s="20"/>
      <c r="Y3691" s="20"/>
      <c r="Z3691" s="20"/>
      <c r="AA3691" s="39"/>
    </row>
    <row r="3692" spans="2:27" ht="15.75" customHeight="1">
      <c r="B3692" s="39"/>
      <c r="C3692" s="20"/>
      <c r="D3692" s="20"/>
      <c r="E3692" s="39"/>
      <c r="F3692" s="20"/>
      <c r="G3692" s="20"/>
      <c r="H3692" s="20"/>
      <c r="I3692" s="39"/>
      <c r="J3692" s="20"/>
      <c r="K3692" s="20"/>
      <c r="L3692" s="20"/>
      <c r="M3692" s="20"/>
      <c r="N3692" s="39"/>
      <c r="O3692" s="20" t="s">
        <v>501</v>
      </c>
      <c r="P3692" s="20" t="s">
        <v>639</v>
      </c>
      <c r="Q3692" s="20" t="s">
        <v>1295</v>
      </c>
      <c r="R3692" s="20" t="s">
        <v>1473</v>
      </c>
      <c r="S3692" s="20">
        <v>50381315</v>
      </c>
      <c r="T3692" s="39"/>
      <c r="U3692" s="20"/>
      <c r="V3692" s="20"/>
      <c r="W3692" s="39"/>
      <c r="X3692" s="20"/>
      <c r="Y3692" s="20"/>
      <c r="Z3692" s="20"/>
      <c r="AA3692" s="39"/>
    </row>
    <row r="3693" spans="2:27" ht="15.75" customHeight="1">
      <c r="B3693" s="39"/>
      <c r="C3693" s="20"/>
      <c r="D3693" s="20"/>
      <c r="E3693" s="39"/>
      <c r="F3693" s="20"/>
      <c r="G3693" s="20"/>
      <c r="H3693" s="20"/>
      <c r="I3693" s="39"/>
      <c r="J3693" s="20"/>
      <c r="K3693" s="20"/>
      <c r="L3693" s="20"/>
      <c r="M3693" s="20"/>
      <c r="N3693" s="39"/>
      <c r="O3693" s="20" t="s">
        <v>501</v>
      </c>
      <c r="P3693" s="20" t="s">
        <v>639</v>
      </c>
      <c r="Q3693" s="20" t="s">
        <v>1295</v>
      </c>
      <c r="R3693" s="20" t="s">
        <v>4014</v>
      </c>
      <c r="S3693" s="20">
        <v>50381331</v>
      </c>
      <c r="T3693" s="39"/>
      <c r="U3693" s="20"/>
      <c r="V3693" s="20"/>
      <c r="W3693" s="39"/>
      <c r="X3693" s="20"/>
      <c r="Y3693" s="20"/>
      <c r="Z3693" s="20"/>
      <c r="AA3693" s="39"/>
    </row>
    <row r="3694" spans="2:27" ht="15.75" customHeight="1">
      <c r="B3694" s="39"/>
      <c r="C3694" s="20"/>
      <c r="D3694" s="20"/>
      <c r="E3694" s="39"/>
      <c r="F3694" s="20"/>
      <c r="G3694" s="20"/>
      <c r="H3694" s="20"/>
      <c r="I3694" s="39"/>
      <c r="J3694" s="20"/>
      <c r="K3694" s="20"/>
      <c r="L3694" s="20"/>
      <c r="M3694" s="20"/>
      <c r="N3694" s="39"/>
      <c r="O3694" s="20" t="s">
        <v>501</v>
      </c>
      <c r="P3694" s="20" t="s">
        <v>639</v>
      </c>
      <c r="Q3694" s="20" t="s">
        <v>1295</v>
      </c>
      <c r="R3694" s="20" t="s">
        <v>4015</v>
      </c>
      <c r="S3694" s="20">
        <v>50381347</v>
      </c>
      <c r="T3694" s="39"/>
      <c r="U3694" s="20"/>
      <c r="V3694" s="20"/>
      <c r="W3694" s="39"/>
      <c r="X3694" s="20"/>
      <c r="Y3694" s="20"/>
      <c r="Z3694" s="20"/>
      <c r="AA3694" s="39"/>
    </row>
    <row r="3695" spans="2:27" ht="15.75" customHeight="1">
      <c r="B3695" s="39"/>
      <c r="C3695" s="20"/>
      <c r="D3695" s="20"/>
      <c r="E3695" s="39"/>
      <c r="F3695" s="20"/>
      <c r="G3695" s="20"/>
      <c r="H3695" s="20"/>
      <c r="I3695" s="39"/>
      <c r="J3695" s="20"/>
      <c r="K3695" s="20"/>
      <c r="L3695" s="20"/>
      <c r="M3695" s="20"/>
      <c r="N3695" s="39"/>
      <c r="O3695" s="20" t="s">
        <v>501</v>
      </c>
      <c r="P3695" s="20" t="s">
        <v>639</v>
      </c>
      <c r="Q3695" s="20" t="s">
        <v>1295</v>
      </c>
      <c r="R3695" s="20" t="s">
        <v>4016</v>
      </c>
      <c r="S3695" s="20">
        <v>50381363</v>
      </c>
      <c r="T3695" s="39"/>
      <c r="U3695" s="20"/>
      <c r="V3695" s="20"/>
      <c r="W3695" s="39"/>
      <c r="X3695" s="20"/>
      <c r="Y3695" s="20"/>
      <c r="Z3695" s="20"/>
      <c r="AA3695" s="39"/>
    </row>
    <row r="3696" spans="2:27" ht="15.75" customHeight="1">
      <c r="B3696" s="39"/>
      <c r="C3696" s="20"/>
      <c r="D3696" s="20"/>
      <c r="E3696" s="39"/>
      <c r="F3696" s="20"/>
      <c r="G3696" s="20"/>
      <c r="H3696" s="20"/>
      <c r="I3696" s="39"/>
      <c r="J3696" s="20"/>
      <c r="K3696" s="20"/>
      <c r="L3696" s="20"/>
      <c r="M3696" s="20"/>
      <c r="N3696" s="39"/>
      <c r="O3696" s="20" t="s">
        <v>501</v>
      </c>
      <c r="P3696" s="20" t="s">
        <v>639</v>
      </c>
      <c r="Q3696" s="20" t="s">
        <v>1295</v>
      </c>
      <c r="R3696" s="20" t="s">
        <v>4017</v>
      </c>
      <c r="S3696" s="20">
        <v>50381379</v>
      </c>
      <c r="T3696" s="39"/>
      <c r="U3696" s="20"/>
      <c r="V3696" s="20"/>
      <c r="W3696" s="39"/>
      <c r="X3696" s="20"/>
      <c r="Y3696" s="20"/>
      <c r="Z3696" s="20"/>
      <c r="AA3696" s="39"/>
    </row>
    <row r="3697" spans="2:27" ht="15.75" customHeight="1">
      <c r="B3697" s="39"/>
      <c r="C3697" s="20"/>
      <c r="D3697" s="20"/>
      <c r="E3697" s="39"/>
      <c r="F3697" s="20"/>
      <c r="G3697" s="20"/>
      <c r="H3697" s="20"/>
      <c r="I3697" s="39"/>
      <c r="J3697" s="20"/>
      <c r="K3697" s="20"/>
      <c r="L3697" s="20"/>
      <c r="M3697" s="20"/>
      <c r="N3697" s="39"/>
      <c r="O3697" s="20" t="s">
        <v>501</v>
      </c>
      <c r="P3697" s="20" t="s">
        <v>639</v>
      </c>
      <c r="Q3697" s="20" t="s">
        <v>1297</v>
      </c>
      <c r="R3697" s="20" t="s">
        <v>4018</v>
      </c>
      <c r="S3697" s="20">
        <v>50384717</v>
      </c>
      <c r="T3697" s="39"/>
      <c r="U3697" s="20"/>
      <c r="V3697" s="20"/>
      <c r="W3697" s="39"/>
      <c r="X3697" s="20"/>
      <c r="Y3697" s="20"/>
      <c r="Z3697" s="20"/>
      <c r="AA3697" s="39"/>
    </row>
    <row r="3698" spans="2:27" ht="15.75" customHeight="1">
      <c r="B3698" s="39"/>
      <c r="C3698" s="20"/>
      <c r="D3698" s="20"/>
      <c r="E3698" s="39"/>
      <c r="F3698" s="20"/>
      <c r="G3698" s="20"/>
      <c r="H3698" s="20"/>
      <c r="I3698" s="39"/>
      <c r="J3698" s="20"/>
      <c r="K3698" s="20"/>
      <c r="L3698" s="20"/>
      <c r="M3698" s="20"/>
      <c r="N3698" s="39"/>
      <c r="O3698" s="20" t="s">
        <v>501</v>
      </c>
      <c r="P3698" s="20" t="s">
        <v>639</v>
      </c>
      <c r="Q3698" s="20" t="s">
        <v>1297</v>
      </c>
      <c r="R3698" s="20" t="s">
        <v>4019</v>
      </c>
      <c r="S3698" s="20">
        <v>50384719</v>
      </c>
      <c r="T3698" s="39"/>
      <c r="U3698" s="20"/>
      <c r="V3698" s="20"/>
      <c r="W3698" s="39"/>
      <c r="X3698" s="20"/>
      <c r="Y3698" s="20"/>
      <c r="Z3698" s="20"/>
      <c r="AA3698" s="39"/>
    </row>
    <row r="3699" spans="2:27" ht="15.75" customHeight="1">
      <c r="B3699" s="39"/>
      <c r="C3699" s="20"/>
      <c r="D3699" s="20"/>
      <c r="E3699" s="39"/>
      <c r="F3699" s="20"/>
      <c r="G3699" s="20"/>
      <c r="H3699" s="20"/>
      <c r="I3699" s="39"/>
      <c r="J3699" s="20"/>
      <c r="K3699" s="20"/>
      <c r="L3699" s="20"/>
      <c r="M3699" s="20"/>
      <c r="N3699" s="39"/>
      <c r="O3699" s="20" t="s">
        <v>501</v>
      </c>
      <c r="P3699" s="20" t="s">
        <v>639</v>
      </c>
      <c r="Q3699" s="20" t="s">
        <v>1297</v>
      </c>
      <c r="R3699" s="20" t="s">
        <v>4020</v>
      </c>
      <c r="S3699" s="20">
        <v>50384728</v>
      </c>
      <c r="T3699" s="39"/>
      <c r="U3699" s="20"/>
      <c r="V3699" s="20"/>
      <c r="W3699" s="39"/>
      <c r="X3699" s="20"/>
      <c r="Y3699" s="20"/>
      <c r="Z3699" s="20"/>
      <c r="AA3699" s="39"/>
    </row>
    <row r="3700" spans="2:27" ht="15.75" customHeight="1">
      <c r="B3700" s="39"/>
      <c r="C3700" s="20"/>
      <c r="D3700" s="20"/>
      <c r="E3700" s="39"/>
      <c r="F3700" s="20"/>
      <c r="G3700" s="20"/>
      <c r="H3700" s="20"/>
      <c r="I3700" s="39"/>
      <c r="J3700" s="20"/>
      <c r="K3700" s="20"/>
      <c r="L3700" s="20"/>
      <c r="M3700" s="20"/>
      <c r="N3700" s="39"/>
      <c r="O3700" s="20" t="s">
        <v>501</v>
      </c>
      <c r="P3700" s="20" t="s">
        <v>639</v>
      </c>
      <c r="Q3700" s="20" t="s">
        <v>1297</v>
      </c>
      <c r="R3700" s="20" t="s">
        <v>4021</v>
      </c>
      <c r="S3700" s="20">
        <v>50384732</v>
      </c>
      <c r="T3700" s="39"/>
      <c r="U3700" s="20"/>
      <c r="V3700" s="20"/>
      <c r="W3700" s="39"/>
      <c r="X3700" s="20"/>
      <c r="Y3700" s="20"/>
      <c r="Z3700" s="20"/>
      <c r="AA3700" s="39"/>
    </row>
    <row r="3701" spans="2:27" ht="15.75" customHeight="1">
      <c r="B3701" s="39"/>
      <c r="C3701" s="20"/>
      <c r="D3701" s="20"/>
      <c r="E3701" s="39"/>
      <c r="F3701" s="20"/>
      <c r="G3701" s="20"/>
      <c r="H3701" s="20"/>
      <c r="I3701" s="39"/>
      <c r="J3701" s="20"/>
      <c r="K3701" s="20"/>
      <c r="L3701" s="20"/>
      <c r="M3701" s="20"/>
      <c r="N3701" s="39"/>
      <c r="O3701" s="20" t="s">
        <v>501</v>
      </c>
      <c r="P3701" s="20" t="s">
        <v>639</v>
      </c>
      <c r="Q3701" s="20" t="s">
        <v>1297</v>
      </c>
      <c r="R3701" s="20" t="s">
        <v>4022</v>
      </c>
      <c r="S3701" s="20">
        <v>50384738</v>
      </c>
      <c r="T3701" s="39"/>
      <c r="U3701" s="20"/>
      <c r="V3701" s="20"/>
      <c r="W3701" s="39"/>
      <c r="X3701" s="20"/>
      <c r="Y3701" s="20"/>
      <c r="Z3701" s="20"/>
      <c r="AA3701" s="39"/>
    </row>
    <row r="3702" spans="2:27" ht="15.75" customHeight="1">
      <c r="B3702" s="39"/>
      <c r="C3702" s="20"/>
      <c r="D3702" s="20"/>
      <c r="E3702" s="39"/>
      <c r="F3702" s="20"/>
      <c r="G3702" s="20"/>
      <c r="H3702" s="20"/>
      <c r="I3702" s="39"/>
      <c r="J3702" s="20"/>
      <c r="K3702" s="20"/>
      <c r="L3702" s="20"/>
      <c r="M3702" s="20"/>
      <c r="N3702" s="39"/>
      <c r="O3702" s="20" t="s">
        <v>501</v>
      </c>
      <c r="P3702" s="20" t="s">
        <v>639</v>
      </c>
      <c r="Q3702" s="20" t="s">
        <v>1297</v>
      </c>
      <c r="R3702" s="20" t="s">
        <v>3613</v>
      </c>
      <c r="S3702" s="20">
        <v>50384747</v>
      </c>
      <c r="T3702" s="39"/>
      <c r="U3702" s="20"/>
      <c r="V3702" s="20"/>
      <c r="W3702" s="39"/>
      <c r="X3702" s="20"/>
      <c r="Y3702" s="20"/>
      <c r="Z3702" s="20"/>
      <c r="AA3702" s="39"/>
    </row>
    <row r="3703" spans="2:27" ht="15.75" customHeight="1">
      <c r="B3703" s="39"/>
      <c r="C3703" s="20"/>
      <c r="D3703" s="20"/>
      <c r="E3703" s="39"/>
      <c r="F3703" s="20"/>
      <c r="G3703" s="20"/>
      <c r="H3703" s="20"/>
      <c r="I3703" s="39"/>
      <c r="J3703" s="20"/>
      <c r="K3703" s="20"/>
      <c r="L3703" s="20"/>
      <c r="M3703" s="20"/>
      <c r="N3703" s="39"/>
      <c r="O3703" s="20" t="s">
        <v>501</v>
      </c>
      <c r="P3703" s="20" t="s">
        <v>639</v>
      </c>
      <c r="Q3703" s="20" t="s">
        <v>1297</v>
      </c>
      <c r="R3703" s="20" t="s">
        <v>621</v>
      </c>
      <c r="S3703" s="20">
        <v>50384766</v>
      </c>
      <c r="T3703" s="39"/>
      <c r="U3703" s="20"/>
      <c r="V3703" s="20"/>
      <c r="W3703" s="39"/>
      <c r="X3703" s="20"/>
      <c r="Y3703" s="20"/>
      <c r="Z3703" s="20"/>
      <c r="AA3703" s="39"/>
    </row>
    <row r="3704" spans="2:27" ht="15.75" customHeight="1">
      <c r="B3704" s="39"/>
      <c r="C3704" s="20"/>
      <c r="D3704" s="20"/>
      <c r="E3704" s="39"/>
      <c r="F3704" s="20"/>
      <c r="G3704" s="20"/>
      <c r="H3704" s="20"/>
      <c r="I3704" s="39"/>
      <c r="J3704" s="20"/>
      <c r="K3704" s="20"/>
      <c r="L3704" s="20"/>
      <c r="M3704" s="20"/>
      <c r="N3704" s="39"/>
      <c r="O3704" s="20" t="s">
        <v>501</v>
      </c>
      <c r="P3704" s="20" t="s">
        <v>639</v>
      </c>
      <c r="Q3704" s="20" t="s">
        <v>1297</v>
      </c>
      <c r="R3704" s="20" t="s">
        <v>4023</v>
      </c>
      <c r="S3704" s="20">
        <v>50384799</v>
      </c>
      <c r="T3704" s="39"/>
      <c r="U3704" s="20"/>
      <c r="V3704" s="20"/>
      <c r="W3704" s="39"/>
      <c r="X3704" s="20"/>
      <c r="Y3704" s="20"/>
      <c r="Z3704" s="20"/>
      <c r="AA3704" s="39"/>
    </row>
    <row r="3705" spans="2:27" ht="15.75" customHeight="1">
      <c r="B3705" s="39"/>
      <c r="C3705" s="20"/>
      <c r="D3705" s="20"/>
      <c r="E3705" s="39"/>
      <c r="F3705" s="20"/>
      <c r="G3705" s="20"/>
      <c r="H3705" s="20"/>
      <c r="I3705" s="39"/>
      <c r="J3705" s="20"/>
      <c r="K3705" s="20"/>
      <c r="L3705" s="20"/>
      <c r="M3705" s="20"/>
      <c r="N3705" s="39"/>
      <c r="O3705" s="20" t="s">
        <v>501</v>
      </c>
      <c r="P3705" s="20" t="s">
        <v>639</v>
      </c>
      <c r="Q3705" s="20" t="s">
        <v>1297</v>
      </c>
      <c r="R3705" s="20" t="s">
        <v>4024</v>
      </c>
      <c r="S3705" s="20">
        <v>50384776</v>
      </c>
      <c r="T3705" s="39"/>
      <c r="U3705" s="20"/>
      <c r="V3705" s="20"/>
      <c r="W3705" s="39"/>
      <c r="X3705" s="20"/>
      <c r="Y3705" s="20"/>
      <c r="Z3705" s="20"/>
      <c r="AA3705" s="39"/>
    </row>
    <row r="3706" spans="2:27" ht="15.75" customHeight="1">
      <c r="B3706" s="39"/>
      <c r="C3706" s="20"/>
      <c r="D3706" s="20"/>
      <c r="E3706" s="39"/>
      <c r="F3706" s="20"/>
      <c r="G3706" s="20"/>
      <c r="H3706" s="20"/>
      <c r="I3706" s="39"/>
      <c r="J3706" s="20"/>
      <c r="K3706" s="20"/>
      <c r="L3706" s="20"/>
      <c r="M3706" s="20"/>
      <c r="N3706" s="39"/>
      <c r="O3706" s="20" t="s">
        <v>501</v>
      </c>
      <c r="P3706" s="20" t="s">
        <v>639</v>
      </c>
      <c r="Q3706" s="20" t="s">
        <v>1297</v>
      </c>
      <c r="R3706" s="20" t="s">
        <v>4025</v>
      </c>
      <c r="S3706" s="20">
        <v>50384785</v>
      </c>
      <c r="T3706" s="39"/>
      <c r="U3706" s="20"/>
      <c r="V3706" s="20"/>
      <c r="W3706" s="39"/>
      <c r="X3706" s="20"/>
      <c r="Y3706" s="20"/>
      <c r="Z3706" s="20"/>
      <c r="AA3706" s="39"/>
    </row>
    <row r="3707" spans="2:27" ht="15.75" customHeight="1">
      <c r="B3707" s="39"/>
      <c r="C3707" s="20"/>
      <c r="D3707" s="20"/>
      <c r="E3707" s="39"/>
      <c r="F3707" s="20"/>
      <c r="G3707" s="20"/>
      <c r="H3707" s="20"/>
      <c r="I3707" s="39"/>
      <c r="J3707" s="20"/>
      <c r="K3707" s="20"/>
      <c r="L3707" s="20"/>
      <c r="M3707" s="20"/>
      <c r="N3707" s="39"/>
      <c r="O3707" s="20" t="s">
        <v>501</v>
      </c>
      <c r="P3707" s="20" t="s">
        <v>639</v>
      </c>
      <c r="Q3707" s="20" t="s">
        <v>1299</v>
      </c>
      <c r="R3707" s="20" t="s">
        <v>4026</v>
      </c>
      <c r="S3707" s="20">
        <v>50385838</v>
      </c>
      <c r="T3707" s="39"/>
      <c r="U3707" s="20"/>
      <c r="V3707" s="20"/>
      <c r="W3707" s="39"/>
      <c r="X3707" s="20"/>
      <c r="Y3707" s="20"/>
      <c r="Z3707" s="20"/>
      <c r="AA3707" s="39"/>
    </row>
    <row r="3708" spans="2:27" ht="15.75" customHeight="1">
      <c r="B3708" s="39"/>
      <c r="C3708" s="20"/>
      <c r="D3708" s="20"/>
      <c r="E3708" s="39"/>
      <c r="F3708" s="20"/>
      <c r="G3708" s="20"/>
      <c r="H3708" s="20"/>
      <c r="I3708" s="39"/>
      <c r="J3708" s="20"/>
      <c r="K3708" s="20"/>
      <c r="L3708" s="20"/>
      <c r="M3708" s="20"/>
      <c r="N3708" s="39"/>
      <c r="O3708" s="20" t="s">
        <v>501</v>
      </c>
      <c r="P3708" s="20" t="s">
        <v>639</v>
      </c>
      <c r="Q3708" s="20" t="s">
        <v>1299</v>
      </c>
      <c r="R3708" s="20" t="s">
        <v>4027</v>
      </c>
      <c r="S3708" s="20">
        <v>50385899</v>
      </c>
      <c r="T3708" s="39"/>
      <c r="U3708" s="20"/>
      <c r="V3708" s="20"/>
      <c r="W3708" s="39"/>
      <c r="X3708" s="20"/>
      <c r="Y3708" s="20"/>
      <c r="Z3708" s="20"/>
      <c r="AA3708" s="39"/>
    </row>
    <row r="3709" spans="2:27" ht="15.75" customHeight="1">
      <c r="B3709" s="39"/>
      <c r="C3709" s="20"/>
      <c r="D3709" s="20"/>
      <c r="E3709" s="39"/>
      <c r="F3709" s="20"/>
      <c r="G3709" s="20"/>
      <c r="H3709" s="20"/>
      <c r="I3709" s="39"/>
      <c r="J3709" s="20"/>
      <c r="K3709" s="20"/>
      <c r="L3709" s="20"/>
      <c r="M3709" s="20"/>
      <c r="N3709" s="39"/>
      <c r="O3709" s="20" t="s">
        <v>501</v>
      </c>
      <c r="P3709" s="20" t="s">
        <v>639</v>
      </c>
      <c r="Q3709" s="20" t="s">
        <v>1299</v>
      </c>
      <c r="R3709" s="20" t="s">
        <v>4028</v>
      </c>
      <c r="S3709" s="20">
        <v>50385866</v>
      </c>
      <c r="T3709" s="39"/>
      <c r="U3709" s="20"/>
      <c r="V3709" s="20"/>
      <c r="W3709" s="39"/>
      <c r="X3709" s="20"/>
      <c r="Y3709" s="20"/>
      <c r="Z3709" s="20"/>
      <c r="AA3709" s="39"/>
    </row>
    <row r="3710" spans="2:27" ht="15.75" customHeight="1">
      <c r="B3710" s="39"/>
      <c r="C3710" s="20"/>
      <c r="D3710" s="20"/>
      <c r="E3710" s="39"/>
      <c r="F3710" s="20"/>
      <c r="G3710" s="20"/>
      <c r="H3710" s="20"/>
      <c r="I3710" s="39"/>
      <c r="J3710" s="20"/>
      <c r="K3710" s="20"/>
      <c r="L3710" s="20"/>
      <c r="M3710" s="20"/>
      <c r="N3710" s="39"/>
      <c r="O3710" s="20" t="s">
        <v>501</v>
      </c>
      <c r="P3710" s="20" t="s">
        <v>639</v>
      </c>
      <c r="Q3710" s="20" t="s">
        <v>1299</v>
      </c>
      <c r="R3710" s="20" t="s">
        <v>4029</v>
      </c>
      <c r="S3710" s="20">
        <v>50385876</v>
      </c>
      <c r="T3710" s="39"/>
      <c r="U3710" s="20"/>
      <c r="V3710" s="20"/>
      <c r="W3710" s="39"/>
      <c r="X3710" s="20"/>
      <c r="Y3710" s="20"/>
      <c r="Z3710" s="20"/>
      <c r="AA3710" s="39"/>
    </row>
    <row r="3711" spans="2:27" ht="15.75" customHeight="1">
      <c r="B3711" s="39"/>
      <c r="C3711" s="20"/>
      <c r="D3711" s="20"/>
      <c r="E3711" s="39"/>
      <c r="F3711" s="20"/>
      <c r="G3711" s="20"/>
      <c r="H3711" s="20"/>
      <c r="I3711" s="39"/>
      <c r="J3711" s="20"/>
      <c r="K3711" s="20"/>
      <c r="L3711" s="20"/>
      <c r="M3711" s="20"/>
      <c r="N3711" s="39"/>
      <c r="O3711" s="20" t="s">
        <v>501</v>
      </c>
      <c r="P3711" s="20" t="s">
        <v>639</v>
      </c>
      <c r="Q3711" s="20" t="s">
        <v>1299</v>
      </c>
      <c r="R3711" s="20" t="s">
        <v>3466</v>
      </c>
      <c r="S3711" s="20">
        <v>50385885</v>
      </c>
      <c r="T3711" s="39"/>
      <c r="U3711" s="20"/>
      <c r="V3711" s="20"/>
      <c r="W3711" s="39"/>
      <c r="X3711" s="20"/>
      <c r="Y3711" s="20"/>
      <c r="Z3711" s="20"/>
      <c r="AA3711" s="39"/>
    </row>
    <row r="3712" spans="2:27" ht="15.75" customHeight="1">
      <c r="B3712" s="39"/>
      <c r="C3712" s="20"/>
      <c r="D3712" s="20"/>
      <c r="E3712" s="39"/>
      <c r="F3712" s="20"/>
      <c r="G3712" s="20"/>
      <c r="H3712" s="20"/>
      <c r="I3712" s="39"/>
      <c r="J3712" s="20"/>
      <c r="K3712" s="20"/>
      <c r="L3712" s="20"/>
      <c r="M3712" s="20"/>
      <c r="N3712" s="39"/>
      <c r="O3712" s="20" t="s">
        <v>501</v>
      </c>
      <c r="P3712" s="20" t="s">
        <v>639</v>
      </c>
      <c r="Q3712" s="20" t="s">
        <v>1299</v>
      </c>
      <c r="R3712" s="20" t="s">
        <v>4030</v>
      </c>
      <c r="S3712" s="20">
        <v>50385895</v>
      </c>
      <c r="T3712" s="39"/>
      <c r="U3712" s="20"/>
      <c r="V3712" s="20"/>
      <c r="W3712" s="39"/>
      <c r="X3712" s="20"/>
      <c r="Y3712" s="20"/>
      <c r="Z3712" s="20"/>
      <c r="AA3712" s="39"/>
    </row>
    <row r="3713" spans="2:27" ht="15.75" customHeight="1">
      <c r="B3713" s="39"/>
      <c r="C3713" s="20"/>
      <c r="D3713" s="20"/>
      <c r="E3713" s="39"/>
      <c r="F3713" s="20"/>
      <c r="G3713" s="20"/>
      <c r="H3713" s="20"/>
      <c r="I3713" s="39"/>
      <c r="J3713" s="20"/>
      <c r="K3713" s="20"/>
      <c r="L3713" s="20"/>
      <c r="M3713" s="20"/>
      <c r="N3713" s="39"/>
      <c r="O3713" s="20" t="s">
        <v>501</v>
      </c>
      <c r="P3713" s="20" t="s">
        <v>639</v>
      </c>
      <c r="Q3713" s="20" t="s">
        <v>1300</v>
      </c>
      <c r="R3713" s="20" t="s">
        <v>3756</v>
      </c>
      <c r="S3713" s="20">
        <v>50386115</v>
      </c>
      <c r="T3713" s="39"/>
      <c r="U3713" s="20"/>
      <c r="V3713" s="20"/>
      <c r="W3713" s="39"/>
      <c r="X3713" s="20"/>
      <c r="Y3713" s="20"/>
      <c r="Z3713" s="20"/>
      <c r="AA3713" s="39"/>
    </row>
    <row r="3714" spans="2:27" ht="15.75" customHeight="1">
      <c r="B3714" s="39"/>
      <c r="C3714" s="20"/>
      <c r="D3714" s="20"/>
      <c r="E3714" s="39"/>
      <c r="F3714" s="20"/>
      <c r="G3714" s="20"/>
      <c r="H3714" s="20"/>
      <c r="I3714" s="39"/>
      <c r="J3714" s="20"/>
      <c r="K3714" s="20"/>
      <c r="L3714" s="20"/>
      <c r="M3714" s="20"/>
      <c r="N3714" s="39"/>
      <c r="O3714" s="20" t="s">
        <v>501</v>
      </c>
      <c r="P3714" s="20" t="s">
        <v>639</v>
      </c>
      <c r="Q3714" s="20" t="s">
        <v>1300</v>
      </c>
      <c r="R3714" s="20" t="s">
        <v>1488</v>
      </c>
      <c r="S3714" s="20">
        <v>50386128</v>
      </c>
      <c r="T3714" s="39"/>
      <c r="U3714" s="20"/>
      <c r="V3714" s="20"/>
      <c r="W3714" s="39"/>
      <c r="X3714" s="20"/>
      <c r="Y3714" s="20"/>
      <c r="Z3714" s="20"/>
      <c r="AA3714" s="39"/>
    </row>
    <row r="3715" spans="2:27" ht="15.75" customHeight="1">
      <c r="B3715" s="39"/>
      <c r="C3715" s="20"/>
      <c r="D3715" s="20"/>
      <c r="E3715" s="39"/>
      <c r="F3715" s="20"/>
      <c r="G3715" s="20"/>
      <c r="H3715" s="20"/>
      <c r="I3715" s="39"/>
      <c r="J3715" s="20"/>
      <c r="K3715" s="20"/>
      <c r="L3715" s="20"/>
      <c r="M3715" s="20"/>
      <c r="N3715" s="39"/>
      <c r="O3715" s="20" t="s">
        <v>501</v>
      </c>
      <c r="P3715" s="20" t="s">
        <v>639</v>
      </c>
      <c r="Q3715" s="20" t="s">
        <v>1300</v>
      </c>
      <c r="R3715" s="20" t="s">
        <v>4031</v>
      </c>
      <c r="S3715" s="20">
        <v>50386119</v>
      </c>
      <c r="T3715" s="39"/>
      <c r="U3715" s="20"/>
      <c r="V3715" s="20"/>
      <c r="W3715" s="39"/>
      <c r="X3715" s="20"/>
      <c r="Y3715" s="20"/>
      <c r="Z3715" s="20"/>
      <c r="AA3715" s="39"/>
    </row>
    <row r="3716" spans="2:27" ht="15.75" customHeight="1">
      <c r="B3716" s="39"/>
      <c r="C3716" s="20"/>
      <c r="D3716" s="20"/>
      <c r="E3716" s="39"/>
      <c r="F3716" s="20"/>
      <c r="G3716" s="20"/>
      <c r="H3716" s="20"/>
      <c r="I3716" s="39"/>
      <c r="J3716" s="20"/>
      <c r="K3716" s="20"/>
      <c r="L3716" s="20"/>
      <c r="M3716" s="20"/>
      <c r="N3716" s="39"/>
      <c r="O3716" s="20" t="s">
        <v>501</v>
      </c>
      <c r="P3716" s="20" t="s">
        <v>639</v>
      </c>
      <c r="Q3716" s="20" t="s">
        <v>1300</v>
      </c>
      <c r="R3716" s="20" t="s">
        <v>1300</v>
      </c>
      <c r="S3716" s="20">
        <v>50386147</v>
      </c>
      <c r="T3716" s="39"/>
      <c r="U3716" s="20"/>
      <c r="V3716" s="20"/>
      <c r="W3716" s="39"/>
      <c r="X3716" s="20"/>
      <c r="Y3716" s="20"/>
      <c r="Z3716" s="20"/>
      <c r="AA3716" s="39"/>
    </row>
    <row r="3717" spans="2:27" ht="15.75" customHeight="1">
      <c r="B3717" s="39"/>
      <c r="C3717" s="20"/>
      <c r="D3717" s="20"/>
      <c r="E3717" s="39"/>
      <c r="F3717" s="20"/>
      <c r="G3717" s="20"/>
      <c r="H3717" s="20"/>
      <c r="I3717" s="39"/>
      <c r="J3717" s="20"/>
      <c r="K3717" s="20"/>
      <c r="L3717" s="20"/>
      <c r="M3717" s="20"/>
      <c r="N3717" s="39"/>
      <c r="O3717" s="20" t="s">
        <v>501</v>
      </c>
      <c r="P3717" s="20" t="s">
        <v>639</v>
      </c>
      <c r="Q3717" s="20" t="s">
        <v>1300</v>
      </c>
      <c r="R3717" s="20" t="s">
        <v>2551</v>
      </c>
      <c r="S3717" s="20">
        <v>50386157</v>
      </c>
      <c r="T3717" s="39"/>
      <c r="U3717" s="20"/>
      <c r="V3717" s="20"/>
      <c r="W3717" s="39"/>
      <c r="X3717" s="20"/>
      <c r="Y3717" s="20"/>
      <c r="Z3717" s="20"/>
      <c r="AA3717" s="39"/>
    </row>
    <row r="3718" spans="2:27" ht="15.75" customHeight="1">
      <c r="B3718" s="39"/>
      <c r="C3718" s="20"/>
      <c r="D3718" s="20"/>
      <c r="E3718" s="39"/>
      <c r="F3718" s="20"/>
      <c r="G3718" s="20"/>
      <c r="H3718" s="20"/>
      <c r="I3718" s="39"/>
      <c r="J3718" s="20"/>
      <c r="K3718" s="20"/>
      <c r="L3718" s="20"/>
      <c r="M3718" s="20"/>
      <c r="N3718" s="39"/>
      <c r="O3718" s="20" t="s">
        <v>501</v>
      </c>
      <c r="P3718" s="20" t="s">
        <v>639</v>
      </c>
      <c r="Q3718" s="20" t="s">
        <v>1302</v>
      </c>
      <c r="R3718" s="20" t="s">
        <v>4032</v>
      </c>
      <c r="S3718" s="20">
        <v>50387410</v>
      </c>
      <c r="T3718" s="39"/>
      <c r="U3718" s="20"/>
      <c r="V3718" s="20"/>
      <c r="W3718" s="39"/>
      <c r="X3718" s="20"/>
      <c r="Y3718" s="20"/>
      <c r="Z3718" s="20"/>
      <c r="AA3718" s="39"/>
    </row>
    <row r="3719" spans="2:27" ht="15.75" customHeight="1">
      <c r="B3719" s="39"/>
      <c r="C3719" s="20"/>
      <c r="D3719" s="20"/>
      <c r="E3719" s="39"/>
      <c r="F3719" s="20"/>
      <c r="G3719" s="20"/>
      <c r="H3719" s="20"/>
      <c r="I3719" s="39"/>
      <c r="J3719" s="20"/>
      <c r="K3719" s="20"/>
      <c r="L3719" s="20"/>
      <c r="M3719" s="20"/>
      <c r="N3719" s="39"/>
      <c r="O3719" s="20" t="s">
        <v>501</v>
      </c>
      <c r="P3719" s="20" t="s">
        <v>639</v>
      </c>
      <c r="Q3719" s="20" t="s">
        <v>1302</v>
      </c>
      <c r="R3719" s="20" t="s">
        <v>4033</v>
      </c>
      <c r="S3719" s="20">
        <v>50387421</v>
      </c>
      <c r="T3719" s="39"/>
      <c r="U3719" s="20"/>
      <c r="V3719" s="20"/>
      <c r="W3719" s="39"/>
      <c r="X3719" s="20"/>
      <c r="Y3719" s="20"/>
      <c r="Z3719" s="20"/>
      <c r="AA3719" s="39"/>
    </row>
    <row r="3720" spans="2:27" ht="15.75" customHeight="1">
      <c r="B3720" s="39"/>
      <c r="C3720" s="20"/>
      <c r="D3720" s="20"/>
      <c r="E3720" s="39"/>
      <c r="F3720" s="20"/>
      <c r="G3720" s="20"/>
      <c r="H3720" s="20"/>
      <c r="I3720" s="39"/>
      <c r="J3720" s="20"/>
      <c r="K3720" s="20"/>
      <c r="L3720" s="20"/>
      <c r="M3720" s="20"/>
      <c r="N3720" s="39"/>
      <c r="O3720" s="20" t="s">
        <v>501</v>
      </c>
      <c r="P3720" s="20" t="s">
        <v>639</v>
      </c>
      <c r="Q3720" s="20" t="s">
        <v>1302</v>
      </c>
      <c r="R3720" s="20" t="s">
        <v>4034</v>
      </c>
      <c r="S3720" s="20">
        <v>50387431</v>
      </c>
      <c r="T3720" s="39"/>
      <c r="U3720" s="20"/>
      <c r="V3720" s="20"/>
      <c r="W3720" s="39"/>
      <c r="X3720" s="20"/>
      <c r="Y3720" s="20"/>
      <c r="Z3720" s="20"/>
      <c r="AA3720" s="39"/>
    </row>
    <row r="3721" spans="2:27" ht="15.75" customHeight="1">
      <c r="B3721" s="39"/>
      <c r="C3721" s="20"/>
      <c r="D3721" s="20"/>
      <c r="E3721" s="39"/>
      <c r="F3721" s="20"/>
      <c r="G3721" s="20"/>
      <c r="H3721" s="20"/>
      <c r="I3721" s="39"/>
      <c r="J3721" s="20"/>
      <c r="K3721" s="20"/>
      <c r="L3721" s="20"/>
      <c r="M3721" s="20"/>
      <c r="N3721" s="39"/>
      <c r="O3721" s="20" t="s">
        <v>501</v>
      </c>
      <c r="P3721" s="20" t="s">
        <v>639</v>
      </c>
      <c r="Q3721" s="20" t="s">
        <v>1302</v>
      </c>
      <c r="R3721" s="20" t="s">
        <v>4035</v>
      </c>
      <c r="S3721" s="20">
        <v>50387442</v>
      </c>
      <c r="T3721" s="39"/>
      <c r="U3721" s="20"/>
      <c r="V3721" s="20"/>
      <c r="W3721" s="39"/>
      <c r="X3721" s="20"/>
      <c r="Y3721" s="20"/>
      <c r="Z3721" s="20"/>
      <c r="AA3721" s="39"/>
    </row>
    <row r="3722" spans="2:27" ht="15.75" customHeight="1">
      <c r="B3722" s="39"/>
      <c r="C3722" s="20"/>
      <c r="D3722" s="20"/>
      <c r="E3722" s="39"/>
      <c r="F3722" s="20"/>
      <c r="G3722" s="20"/>
      <c r="H3722" s="20"/>
      <c r="I3722" s="39"/>
      <c r="J3722" s="20"/>
      <c r="K3722" s="20"/>
      <c r="L3722" s="20"/>
      <c r="M3722" s="20"/>
      <c r="N3722" s="39"/>
      <c r="O3722" s="20" t="s">
        <v>501</v>
      </c>
      <c r="P3722" s="20" t="s">
        <v>639</v>
      </c>
      <c r="Q3722" s="20" t="s">
        <v>1302</v>
      </c>
      <c r="R3722" s="20" t="s">
        <v>4036</v>
      </c>
      <c r="S3722" s="20">
        <v>50387452</v>
      </c>
      <c r="T3722" s="39"/>
      <c r="U3722" s="20"/>
      <c r="V3722" s="20"/>
      <c r="W3722" s="39"/>
      <c r="X3722" s="20"/>
      <c r="Y3722" s="20"/>
      <c r="Z3722" s="20"/>
      <c r="AA3722" s="39"/>
    </row>
    <row r="3723" spans="2:27" ht="15.75" customHeight="1">
      <c r="B3723" s="39"/>
      <c r="C3723" s="20"/>
      <c r="D3723" s="20"/>
      <c r="E3723" s="39"/>
      <c r="F3723" s="20"/>
      <c r="G3723" s="20"/>
      <c r="H3723" s="20"/>
      <c r="I3723" s="39"/>
      <c r="J3723" s="20"/>
      <c r="K3723" s="20"/>
      <c r="L3723" s="20"/>
      <c r="M3723" s="20"/>
      <c r="N3723" s="39"/>
      <c r="O3723" s="20" t="s">
        <v>501</v>
      </c>
      <c r="P3723" s="20" t="s">
        <v>639</v>
      </c>
      <c r="Q3723" s="20" t="s">
        <v>1302</v>
      </c>
      <c r="R3723" s="20" t="s">
        <v>4037</v>
      </c>
      <c r="S3723" s="20">
        <v>50387463</v>
      </c>
      <c r="T3723" s="39"/>
      <c r="U3723" s="20"/>
      <c r="V3723" s="20"/>
      <c r="W3723" s="39"/>
      <c r="X3723" s="20"/>
      <c r="Y3723" s="20"/>
      <c r="Z3723" s="20"/>
      <c r="AA3723" s="39"/>
    </row>
    <row r="3724" spans="2:27" ht="15.75" customHeight="1">
      <c r="B3724" s="39"/>
      <c r="C3724" s="20"/>
      <c r="D3724" s="20"/>
      <c r="E3724" s="39"/>
      <c r="F3724" s="20"/>
      <c r="G3724" s="20"/>
      <c r="H3724" s="20"/>
      <c r="I3724" s="39"/>
      <c r="J3724" s="20"/>
      <c r="K3724" s="20"/>
      <c r="L3724" s="20"/>
      <c r="M3724" s="20"/>
      <c r="N3724" s="39"/>
      <c r="O3724" s="20" t="s">
        <v>501</v>
      </c>
      <c r="P3724" s="20" t="s">
        <v>639</v>
      </c>
      <c r="Q3724" s="20" t="s">
        <v>1302</v>
      </c>
      <c r="R3724" s="20" t="s">
        <v>4038</v>
      </c>
      <c r="S3724" s="20">
        <v>50387473</v>
      </c>
      <c r="T3724" s="39"/>
      <c r="U3724" s="20"/>
      <c r="V3724" s="20"/>
      <c r="W3724" s="39"/>
      <c r="X3724" s="20"/>
      <c r="Y3724" s="20"/>
      <c r="Z3724" s="20"/>
      <c r="AA3724" s="39"/>
    </row>
    <row r="3725" spans="2:27" ht="15.75" customHeight="1">
      <c r="B3725" s="39"/>
      <c r="C3725" s="20"/>
      <c r="D3725" s="20"/>
      <c r="E3725" s="39"/>
      <c r="F3725" s="20"/>
      <c r="G3725" s="20"/>
      <c r="H3725" s="20"/>
      <c r="I3725" s="39"/>
      <c r="J3725" s="20"/>
      <c r="K3725" s="20"/>
      <c r="L3725" s="20"/>
      <c r="M3725" s="20"/>
      <c r="N3725" s="39"/>
      <c r="O3725" s="20" t="s">
        <v>501</v>
      </c>
      <c r="P3725" s="20" t="s">
        <v>639</v>
      </c>
      <c r="Q3725" s="20" t="s">
        <v>1302</v>
      </c>
      <c r="R3725" s="20" t="s">
        <v>4039</v>
      </c>
      <c r="S3725" s="20">
        <v>50387484</v>
      </c>
      <c r="T3725" s="39"/>
      <c r="U3725" s="20"/>
      <c r="V3725" s="20"/>
      <c r="W3725" s="39"/>
      <c r="X3725" s="20"/>
      <c r="Y3725" s="20"/>
      <c r="Z3725" s="20"/>
      <c r="AA3725" s="39"/>
    </row>
    <row r="3726" spans="2:27" ht="15.75" customHeight="1">
      <c r="B3726" s="39"/>
      <c r="C3726" s="20"/>
      <c r="D3726" s="20"/>
      <c r="E3726" s="39"/>
      <c r="F3726" s="20"/>
      <c r="G3726" s="20"/>
      <c r="H3726" s="20"/>
      <c r="I3726" s="39"/>
      <c r="J3726" s="20"/>
      <c r="K3726" s="20"/>
      <c r="L3726" s="20"/>
      <c r="M3726" s="20"/>
      <c r="N3726" s="39"/>
      <c r="O3726" s="20" t="s">
        <v>501</v>
      </c>
      <c r="P3726" s="20" t="s">
        <v>639</v>
      </c>
      <c r="Q3726" s="20" t="s">
        <v>1302</v>
      </c>
      <c r="R3726" s="20" t="s">
        <v>4040</v>
      </c>
      <c r="S3726" s="20">
        <v>50387499</v>
      </c>
      <c r="T3726" s="39"/>
      <c r="U3726" s="20"/>
      <c r="V3726" s="20"/>
      <c r="W3726" s="39"/>
      <c r="X3726" s="20"/>
      <c r="Y3726" s="20"/>
      <c r="Z3726" s="20"/>
      <c r="AA3726" s="39"/>
    </row>
    <row r="3727" spans="2:27" ht="15.75" customHeight="1">
      <c r="B3727" s="39"/>
      <c r="C3727" s="20"/>
      <c r="D3727" s="20"/>
      <c r="E3727" s="39"/>
      <c r="F3727" s="20"/>
      <c r="G3727" s="20"/>
      <c r="H3727" s="20"/>
      <c r="I3727" s="39"/>
      <c r="J3727" s="20"/>
      <c r="K3727" s="20"/>
      <c r="L3727" s="20"/>
      <c r="M3727" s="20"/>
      <c r="N3727" s="39"/>
      <c r="O3727" s="20" t="s">
        <v>501</v>
      </c>
      <c r="P3727" s="20" t="s">
        <v>642</v>
      </c>
      <c r="Q3727" s="20" t="s">
        <v>1304</v>
      </c>
      <c r="R3727" s="20" t="s">
        <v>4041</v>
      </c>
      <c r="S3727" s="20">
        <v>50640310</v>
      </c>
      <c r="T3727" s="39"/>
      <c r="U3727" s="20"/>
      <c r="V3727" s="20"/>
      <c r="W3727" s="39"/>
      <c r="X3727" s="20"/>
      <c r="Y3727" s="20"/>
      <c r="Z3727" s="20"/>
      <c r="AA3727" s="39"/>
    </row>
    <row r="3728" spans="2:27" ht="15.75" customHeight="1">
      <c r="B3728" s="39"/>
      <c r="C3728" s="20"/>
      <c r="D3728" s="20"/>
      <c r="E3728" s="39"/>
      <c r="F3728" s="20"/>
      <c r="G3728" s="20"/>
      <c r="H3728" s="20"/>
      <c r="I3728" s="39"/>
      <c r="J3728" s="20"/>
      <c r="K3728" s="20"/>
      <c r="L3728" s="20"/>
      <c r="M3728" s="20"/>
      <c r="N3728" s="39"/>
      <c r="O3728" s="20" t="s">
        <v>501</v>
      </c>
      <c r="P3728" s="20" t="s">
        <v>642</v>
      </c>
      <c r="Q3728" s="20" t="s">
        <v>1304</v>
      </c>
      <c r="R3728" s="20" t="s">
        <v>4042</v>
      </c>
      <c r="S3728" s="20">
        <v>50640321</v>
      </c>
      <c r="T3728" s="39"/>
      <c r="U3728" s="20"/>
      <c r="V3728" s="20"/>
      <c r="W3728" s="39"/>
      <c r="X3728" s="20"/>
      <c r="Y3728" s="20"/>
      <c r="Z3728" s="20"/>
      <c r="AA3728" s="39"/>
    </row>
    <row r="3729" spans="2:27" ht="15.75" customHeight="1">
      <c r="B3729" s="39"/>
      <c r="C3729" s="20"/>
      <c r="D3729" s="20"/>
      <c r="E3729" s="39"/>
      <c r="F3729" s="20"/>
      <c r="G3729" s="20"/>
      <c r="H3729" s="20"/>
      <c r="I3729" s="39"/>
      <c r="J3729" s="20"/>
      <c r="K3729" s="20"/>
      <c r="L3729" s="20"/>
      <c r="M3729" s="20"/>
      <c r="N3729" s="39"/>
      <c r="O3729" s="20" t="s">
        <v>501</v>
      </c>
      <c r="P3729" s="20" t="s">
        <v>642</v>
      </c>
      <c r="Q3729" s="20" t="s">
        <v>1304</v>
      </c>
      <c r="R3729" s="20" t="s">
        <v>4043</v>
      </c>
      <c r="S3729" s="20">
        <v>50640331</v>
      </c>
      <c r="T3729" s="39"/>
      <c r="U3729" s="20"/>
      <c r="V3729" s="20"/>
      <c r="W3729" s="39"/>
      <c r="X3729" s="20"/>
      <c r="Y3729" s="20"/>
      <c r="Z3729" s="20"/>
      <c r="AA3729" s="39"/>
    </row>
    <row r="3730" spans="2:27" ht="15.75" customHeight="1">
      <c r="B3730" s="39"/>
      <c r="C3730" s="20"/>
      <c r="D3730" s="20"/>
      <c r="E3730" s="39"/>
      <c r="F3730" s="20"/>
      <c r="G3730" s="20"/>
      <c r="H3730" s="20"/>
      <c r="I3730" s="39"/>
      <c r="J3730" s="20"/>
      <c r="K3730" s="20"/>
      <c r="L3730" s="20"/>
      <c r="M3730" s="20"/>
      <c r="N3730" s="39"/>
      <c r="O3730" s="20" t="s">
        <v>501</v>
      </c>
      <c r="P3730" s="20" t="s">
        <v>642</v>
      </c>
      <c r="Q3730" s="20" t="s">
        <v>1304</v>
      </c>
      <c r="R3730" s="20" t="s">
        <v>4044</v>
      </c>
      <c r="S3730" s="20">
        <v>50640342</v>
      </c>
      <c r="T3730" s="39"/>
      <c r="U3730" s="20"/>
      <c r="V3730" s="20"/>
      <c r="W3730" s="39"/>
      <c r="X3730" s="20"/>
      <c r="Y3730" s="20"/>
      <c r="Z3730" s="20"/>
      <c r="AA3730" s="39"/>
    </row>
    <row r="3731" spans="2:27" ht="15.75" customHeight="1">
      <c r="B3731" s="39"/>
      <c r="C3731" s="20"/>
      <c r="D3731" s="20"/>
      <c r="E3731" s="39"/>
      <c r="F3731" s="20"/>
      <c r="G3731" s="20"/>
      <c r="H3731" s="20"/>
      <c r="I3731" s="39"/>
      <c r="J3731" s="20"/>
      <c r="K3731" s="20"/>
      <c r="L3731" s="20"/>
      <c r="M3731" s="20"/>
      <c r="N3731" s="39"/>
      <c r="O3731" s="20" t="s">
        <v>501</v>
      </c>
      <c r="P3731" s="20" t="s">
        <v>642</v>
      </c>
      <c r="Q3731" s="20" t="s">
        <v>1304</v>
      </c>
      <c r="R3731" s="20" t="s">
        <v>1219</v>
      </c>
      <c r="S3731" s="20">
        <v>50640352</v>
      </c>
      <c r="T3731" s="39"/>
      <c r="U3731" s="20"/>
      <c r="V3731" s="20"/>
      <c r="W3731" s="39"/>
      <c r="X3731" s="20"/>
      <c r="Y3731" s="20"/>
      <c r="Z3731" s="20"/>
      <c r="AA3731" s="39"/>
    </row>
    <row r="3732" spans="2:27" ht="15.75" customHeight="1">
      <c r="B3732" s="39"/>
      <c r="C3732" s="20"/>
      <c r="D3732" s="20"/>
      <c r="E3732" s="39"/>
      <c r="F3732" s="20"/>
      <c r="G3732" s="20"/>
      <c r="H3732" s="20"/>
      <c r="I3732" s="39"/>
      <c r="J3732" s="20"/>
      <c r="K3732" s="20"/>
      <c r="L3732" s="20"/>
      <c r="M3732" s="20"/>
      <c r="N3732" s="39"/>
      <c r="O3732" s="20" t="s">
        <v>501</v>
      </c>
      <c r="P3732" s="20" t="s">
        <v>642</v>
      </c>
      <c r="Q3732" s="20" t="s">
        <v>1304</v>
      </c>
      <c r="R3732" s="20" t="s">
        <v>4045</v>
      </c>
      <c r="S3732" s="20">
        <v>50640363</v>
      </c>
      <c r="T3732" s="39"/>
      <c r="U3732" s="20"/>
      <c r="V3732" s="20"/>
      <c r="W3732" s="39"/>
      <c r="X3732" s="20"/>
      <c r="Y3732" s="20"/>
      <c r="Z3732" s="20"/>
      <c r="AA3732" s="39"/>
    </row>
    <row r="3733" spans="2:27" ht="15.75" customHeight="1">
      <c r="B3733" s="39"/>
      <c r="C3733" s="20"/>
      <c r="D3733" s="20"/>
      <c r="E3733" s="39"/>
      <c r="F3733" s="20"/>
      <c r="G3733" s="20"/>
      <c r="H3733" s="20"/>
      <c r="I3733" s="39"/>
      <c r="J3733" s="20"/>
      <c r="K3733" s="20"/>
      <c r="L3733" s="20"/>
      <c r="M3733" s="20"/>
      <c r="N3733" s="39"/>
      <c r="O3733" s="20" t="s">
        <v>501</v>
      </c>
      <c r="P3733" s="20" t="s">
        <v>642</v>
      </c>
      <c r="Q3733" s="20" t="s">
        <v>1304</v>
      </c>
      <c r="R3733" s="20" t="s">
        <v>4046</v>
      </c>
      <c r="S3733" s="20">
        <v>50640373</v>
      </c>
      <c r="T3733" s="39"/>
      <c r="U3733" s="20"/>
      <c r="V3733" s="20"/>
      <c r="W3733" s="39"/>
      <c r="X3733" s="20"/>
      <c r="Y3733" s="20"/>
      <c r="Z3733" s="20"/>
      <c r="AA3733" s="39"/>
    </row>
    <row r="3734" spans="2:27" ht="15.75" customHeight="1">
      <c r="B3734" s="39"/>
      <c r="C3734" s="20"/>
      <c r="D3734" s="20"/>
      <c r="E3734" s="39"/>
      <c r="F3734" s="20"/>
      <c r="G3734" s="20"/>
      <c r="H3734" s="20"/>
      <c r="I3734" s="39"/>
      <c r="J3734" s="20"/>
      <c r="K3734" s="20"/>
      <c r="L3734" s="20"/>
      <c r="M3734" s="20"/>
      <c r="N3734" s="39"/>
      <c r="O3734" s="20" t="s">
        <v>501</v>
      </c>
      <c r="P3734" s="20" t="s">
        <v>642</v>
      </c>
      <c r="Q3734" s="20" t="s">
        <v>1304</v>
      </c>
      <c r="R3734" s="20" t="s">
        <v>4047</v>
      </c>
      <c r="S3734" s="20">
        <v>50640384</v>
      </c>
      <c r="T3734" s="39"/>
      <c r="U3734" s="20"/>
      <c r="V3734" s="20"/>
      <c r="W3734" s="39"/>
      <c r="X3734" s="20"/>
      <c r="Y3734" s="20"/>
      <c r="Z3734" s="20"/>
      <c r="AA3734" s="39"/>
    </row>
    <row r="3735" spans="2:27" ht="15.75" customHeight="1">
      <c r="B3735" s="39"/>
      <c r="C3735" s="20"/>
      <c r="D3735" s="20"/>
      <c r="E3735" s="39"/>
      <c r="F3735" s="20"/>
      <c r="G3735" s="20"/>
      <c r="H3735" s="20"/>
      <c r="I3735" s="39"/>
      <c r="J3735" s="20"/>
      <c r="K3735" s="20"/>
      <c r="L3735" s="20"/>
      <c r="M3735" s="20"/>
      <c r="N3735" s="39"/>
      <c r="O3735" s="20" t="s">
        <v>501</v>
      </c>
      <c r="P3735" s="20" t="s">
        <v>642</v>
      </c>
      <c r="Q3735" s="20" t="s">
        <v>1305</v>
      </c>
      <c r="R3735" s="20" t="s">
        <v>4048</v>
      </c>
      <c r="S3735" s="20">
        <v>50640610</v>
      </c>
      <c r="T3735" s="39"/>
      <c r="U3735" s="20"/>
      <c r="V3735" s="20"/>
      <c r="W3735" s="39"/>
      <c r="X3735" s="20"/>
      <c r="Y3735" s="20"/>
      <c r="Z3735" s="20"/>
      <c r="AA3735" s="39"/>
    </row>
    <row r="3736" spans="2:27" ht="15.75" customHeight="1">
      <c r="B3736" s="39"/>
      <c r="C3736" s="20"/>
      <c r="D3736" s="20"/>
      <c r="E3736" s="39"/>
      <c r="F3736" s="20"/>
      <c r="G3736" s="20"/>
      <c r="H3736" s="20"/>
      <c r="I3736" s="39"/>
      <c r="J3736" s="20"/>
      <c r="K3736" s="20"/>
      <c r="L3736" s="20"/>
      <c r="M3736" s="20"/>
      <c r="N3736" s="39"/>
      <c r="O3736" s="20" t="s">
        <v>501</v>
      </c>
      <c r="P3736" s="20" t="s">
        <v>642</v>
      </c>
      <c r="Q3736" s="20" t="s">
        <v>1305</v>
      </c>
      <c r="R3736" s="20" t="s">
        <v>1305</v>
      </c>
      <c r="S3736" s="20">
        <v>50640621</v>
      </c>
      <c r="T3736" s="39"/>
      <c r="U3736" s="20"/>
      <c r="V3736" s="20"/>
      <c r="W3736" s="39"/>
      <c r="X3736" s="20"/>
      <c r="Y3736" s="20"/>
      <c r="Z3736" s="20"/>
      <c r="AA3736" s="39"/>
    </row>
    <row r="3737" spans="2:27" ht="15.75" customHeight="1">
      <c r="B3737" s="39"/>
      <c r="C3737" s="20"/>
      <c r="D3737" s="20"/>
      <c r="E3737" s="39"/>
      <c r="F3737" s="20"/>
      <c r="G3737" s="20"/>
      <c r="H3737" s="20"/>
      <c r="I3737" s="39"/>
      <c r="J3737" s="20"/>
      <c r="K3737" s="20"/>
      <c r="L3737" s="20"/>
      <c r="M3737" s="20"/>
      <c r="N3737" s="39"/>
      <c r="O3737" s="20" t="s">
        <v>501</v>
      </c>
      <c r="P3737" s="20" t="s">
        <v>642</v>
      </c>
      <c r="Q3737" s="20" t="s">
        <v>1305</v>
      </c>
      <c r="R3737" s="20" t="s">
        <v>4049</v>
      </c>
      <c r="S3737" s="20">
        <v>50640631</v>
      </c>
      <c r="T3737" s="39"/>
      <c r="U3737" s="20"/>
      <c r="V3737" s="20"/>
      <c r="W3737" s="39"/>
      <c r="X3737" s="20"/>
      <c r="Y3737" s="20"/>
      <c r="Z3737" s="20"/>
      <c r="AA3737" s="39"/>
    </row>
    <row r="3738" spans="2:27" ht="15.75" customHeight="1">
      <c r="B3738" s="39"/>
      <c r="C3738" s="20"/>
      <c r="D3738" s="20"/>
      <c r="E3738" s="39"/>
      <c r="F3738" s="20"/>
      <c r="G3738" s="20"/>
      <c r="H3738" s="20"/>
      <c r="I3738" s="39"/>
      <c r="J3738" s="20"/>
      <c r="K3738" s="20"/>
      <c r="L3738" s="20"/>
      <c r="M3738" s="20"/>
      <c r="N3738" s="39"/>
      <c r="O3738" s="20" t="s">
        <v>501</v>
      </c>
      <c r="P3738" s="20" t="s">
        <v>642</v>
      </c>
      <c r="Q3738" s="20" t="s">
        <v>1305</v>
      </c>
      <c r="R3738" s="20" t="s">
        <v>4050</v>
      </c>
      <c r="S3738" s="20">
        <v>50640642</v>
      </c>
      <c r="T3738" s="39"/>
      <c r="U3738" s="20"/>
      <c r="V3738" s="20"/>
      <c r="W3738" s="39"/>
      <c r="X3738" s="20"/>
      <c r="Y3738" s="20"/>
      <c r="Z3738" s="20"/>
      <c r="AA3738" s="39"/>
    </row>
    <row r="3739" spans="2:27" ht="15.75" customHeight="1">
      <c r="B3739" s="39"/>
      <c r="C3739" s="20"/>
      <c r="D3739" s="20"/>
      <c r="E3739" s="39"/>
      <c r="F3739" s="20"/>
      <c r="G3739" s="20"/>
      <c r="H3739" s="20"/>
      <c r="I3739" s="39"/>
      <c r="J3739" s="20"/>
      <c r="K3739" s="20"/>
      <c r="L3739" s="20"/>
      <c r="M3739" s="20"/>
      <c r="N3739" s="39"/>
      <c r="O3739" s="20" t="s">
        <v>501</v>
      </c>
      <c r="P3739" s="20" t="s">
        <v>642</v>
      </c>
      <c r="Q3739" s="20" t="s">
        <v>1305</v>
      </c>
      <c r="R3739" s="20" t="s">
        <v>2883</v>
      </c>
      <c r="S3739" s="20">
        <v>50640663</v>
      </c>
      <c r="T3739" s="39"/>
      <c r="U3739" s="20"/>
      <c r="V3739" s="20"/>
      <c r="W3739" s="39"/>
      <c r="X3739" s="20"/>
      <c r="Y3739" s="20"/>
      <c r="Z3739" s="20"/>
      <c r="AA3739" s="39"/>
    </row>
    <row r="3740" spans="2:27" ht="15.75" customHeight="1">
      <c r="B3740" s="39"/>
      <c r="C3740" s="20"/>
      <c r="D3740" s="20"/>
      <c r="E3740" s="39"/>
      <c r="F3740" s="20"/>
      <c r="G3740" s="20"/>
      <c r="H3740" s="20"/>
      <c r="I3740" s="39"/>
      <c r="J3740" s="20"/>
      <c r="K3740" s="20"/>
      <c r="L3740" s="20"/>
      <c r="M3740" s="20"/>
      <c r="N3740" s="39"/>
      <c r="O3740" s="20" t="s">
        <v>501</v>
      </c>
      <c r="P3740" s="20" t="s">
        <v>642</v>
      </c>
      <c r="Q3740" s="20" t="s">
        <v>1305</v>
      </c>
      <c r="R3740" s="20" t="s">
        <v>3734</v>
      </c>
      <c r="S3740" s="20">
        <v>50640673</v>
      </c>
      <c r="T3740" s="39"/>
      <c r="U3740" s="20"/>
      <c r="V3740" s="20"/>
      <c r="W3740" s="39"/>
      <c r="X3740" s="20"/>
      <c r="Y3740" s="20"/>
      <c r="Z3740" s="20"/>
      <c r="AA3740" s="39"/>
    </row>
    <row r="3741" spans="2:27" ht="15.75" customHeight="1">
      <c r="B3741" s="39"/>
      <c r="C3741" s="20"/>
      <c r="D3741" s="20"/>
      <c r="E3741" s="39"/>
      <c r="F3741" s="20"/>
      <c r="G3741" s="20"/>
      <c r="H3741" s="20"/>
      <c r="I3741" s="39"/>
      <c r="J3741" s="20"/>
      <c r="K3741" s="20"/>
      <c r="L3741" s="20"/>
      <c r="M3741" s="20"/>
      <c r="N3741" s="39"/>
      <c r="O3741" s="20" t="s">
        <v>501</v>
      </c>
      <c r="P3741" s="20" t="s">
        <v>642</v>
      </c>
      <c r="Q3741" s="20" t="s">
        <v>1305</v>
      </c>
      <c r="R3741" s="20" t="s">
        <v>4051</v>
      </c>
      <c r="S3741" s="20">
        <v>50640684</v>
      </c>
      <c r="T3741" s="39"/>
      <c r="U3741" s="20"/>
      <c r="V3741" s="20"/>
      <c r="W3741" s="39"/>
      <c r="X3741" s="20"/>
      <c r="Y3741" s="20"/>
      <c r="Z3741" s="20"/>
      <c r="AA3741" s="39"/>
    </row>
    <row r="3742" spans="2:27" ht="15.75" customHeight="1">
      <c r="B3742" s="39"/>
      <c r="C3742" s="20"/>
      <c r="D3742" s="20"/>
      <c r="E3742" s="39"/>
      <c r="F3742" s="20"/>
      <c r="G3742" s="20"/>
      <c r="H3742" s="20"/>
      <c r="I3742" s="39"/>
      <c r="J3742" s="20"/>
      <c r="K3742" s="20"/>
      <c r="L3742" s="20"/>
      <c r="M3742" s="20"/>
      <c r="N3742" s="39"/>
      <c r="O3742" s="20" t="s">
        <v>501</v>
      </c>
      <c r="P3742" s="20" t="s">
        <v>642</v>
      </c>
      <c r="Q3742" s="20" t="s">
        <v>1305</v>
      </c>
      <c r="R3742" s="20" t="s">
        <v>4052</v>
      </c>
      <c r="S3742" s="20">
        <v>50640652</v>
      </c>
      <c r="T3742" s="39"/>
      <c r="U3742" s="20"/>
      <c r="V3742" s="20"/>
      <c r="W3742" s="39"/>
      <c r="X3742" s="20"/>
      <c r="Y3742" s="20"/>
      <c r="Z3742" s="20"/>
      <c r="AA3742" s="39"/>
    </row>
    <row r="3743" spans="2:27" ht="15.75" customHeight="1">
      <c r="B3743" s="39"/>
      <c r="C3743" s="20"/>
      <c r="D3743" s="20"/>
      <c r="E3743" s="39"/>
      <c r="F3743" s="20"/>
      <c r="G3743" s="20"/>
      <c r="H3743" s="20"/>
      <c r="I3743" s="39"/>
      <c r="J3743" s="20"/>
      <c r="K3743" s="20"/>
      <c r="L3743" s="20"/>
      <c r="M3743" s="20"/>
      <c r="N3743" s="39"/>
      <c r="O3743" s="20" t="s">
        <v>501</v>
      </c>
      <c r="P3743" s="20" t="s">
        <v>642</v>
      </c>
      <c r="Q3743" s="20" t="s">
        <v>1307</v>
      </c>
      <c r="R3743" s="20" t="s">
        <v>4053</v>
      </c>
      <c r="S3743" s="20">
        <v>50642810</v>
      </c>
      <c r="T3743" s="39"/>
      <c r="U3743" s="20"/>
      <c r="V3743" s="20"/>
      <c r="W3743" s="39"/>
      <c r="X3743" s="20"/>
      <c r="Y3743" s="20"/>
      <c r="Z3743" s="20"/>
      <c r="AA3743" s="39"/>
    </row>
    <row r="3744" spans="2:27" ht="15.75" customHeight="1">
      <c r="B3744" s="39"/>
      <c r="C3744" s="20"/>
      <c r="D3744" s="20"/>
      <c r="E3744" s="39"/>
      <c r="F3744" s="20"/>
      <c r="G3744" s="20"/>
      <c r="H3744" s="20"/>
      <c r="I3744" s="39"/>
      <c r="J3744" s="20"/>
      <c r="K3744" s="20"/>
      <c r="L3744" s="20"/>
      <c r="M3744" s="20"/>
      <c r="N3744" s="39"/>
      <c r="O3744" s="20" t="s">
        <v>501</v>
      </c>
      <c r="P3744" s="20" t="s">
        <v>642</v>
      </c>
      <c r="Q3744" s="20" t="s">
        <v>1307</v>
      </c>
      <c r="R3744" s="20" t="s">
        <v>3756</v>
      </c>
      <c r="S3744" s="20">
        <v>50642821</v>
      </c>
      <c r="T3744" s="39"/>
      <c r="U3744" s="20"/>
      <c r="V3744" s="20"/>
      <c r="W3744" s="39"/>
      <c r="X3744" s="20"/>
      <c r="Y3744" s="20"/>
      <c r="Z3744" s="20"/>
      <c r="AA3744" s="39"/>
    </row>
    <row r="3745" spans="2:27" ht="15.75" customHeight="1">
      <c r="B3745" s="39"/>
      <c r="C3745" s="20"/>
      <c r="D3745" s="20"/>
      <c r="E3745" s="39"/>
      <c r="F3745" s="20"/>
      <c r="G3745" s="20"/>
      <c r="H3745" s="20"/>
      <c r="I3745" s="39"/>
      <c r="J3745" s="20"/>
      <c r="K3745" s="20"/>
      <c r="L3745" s="20"/>
      <c r="M3745" s="20"/>
      <c r="N3745" s="39"/>
      <c r="O3745" s="20" t="s">
        <v>501</v>
      </c>
      <c r="P3745" s="20" t="s">
        <v>642</v>
      </c>
      <c r="Q3745" s="20" t="s">
        <v>1307</v>
      </c>
      <c r="R3745" s="20" t="s">
        <v>4054</v>
      </c>
      <c r="S3745" s="20">
        <v>50642831</v>
      </c>
      <c r="T3745" s="39"/>
      <c r="U3745" s="20"/>
      <c r="V3745" s="20"/>
      <c r="W3745" s="39"/>
      <c r="X3745" s="20"/>
      <c r="Y3745" s="20"/>
      <c r="Z3745" s="20"/>
      <c r="AA3745" s="39"/>
    </row>
    <row r="3746" spans="2:27" ht="15.75" customHeight="1">
      <c r="B3746" s="39"/>
      <c r="C3746" s="20"/>
      <c r="D3746" s="20"/>
      <c r="E3746" s="39"/>
      <c r="F3746" s="20"/>
      <c r="G3746" s="20"/>
      <c r="H3746" s="20"/>
      <c r="I3746" s="39"/>
      <c r="J3746" s="20"/>
      <c r="K3746" s="20"/>
      <c r="L3746" s="20"/>
      <c r="M3746" s="20"/>
      <c r="N3746" s="39"/>
      <c r="O3746" s="20" t="s">
        <v>501</v>
      </c>
      <c r="P3746" s="20" t="s">
        <v>642</v>
      </c>
      <c r="Q3746" s="20" t="s">
        <v>1307</v>
      </c>
      <c r="R3746" s="20" t="s">
        <v>1307</v>
      </c>
      <c r="S3746" s="20">
        <v>50642842</v>
      </c>
      <c r="T3746" s="39"/>
      <c r="U3746" s="20"/>
      <c r="V3746" s="20"/>
      <c r="W3746" s="39"/>
      <c r="X3746" s="20"/>
      <c r="Y3746" s="20"/>
      <c r="Z3746" s="20"/>
      <c r="AA3746" s="39"/>
    </row>
    <row r="3747" spans="2:27" ht="15.75" customHeight="1">
      <c r="B3747" s="39"/>
      <c r="C3747" s="20"/>
      <c r="D3747" s="20"/>
      <c r="E3747" s="39"/>
      <c r="F3747" s="20"/>
      <c r="G3747" s="20"/>
      <c r="H3747" s="20"/>
      <c r="I3747" s="39"/>
      <c r="J3747" s="20"/>
      <c r="K3747" s="20"/>
      <c r="L3747" s="20"/>
      <c r="M3747" s="20"/>
      <c r="N3747" s="39"/>
      <c r="O3747" s="20" t="s">
        <v>501</v>
      </c>
      <c r="P3747" s="20" t="s">
        <v>642</v>
      </c>
      <c r="Q3747" s="20" t="s">
        <v>1307</v>
      </c>
      <c r="R3747" s="20" t="s">
        <v>4055</v>
      </c>
      <c r="S3747" s="20">
        <v>50642899</v>
      </c>
      <c r="T3747" s="39"/>
      <c r="U3747" s="20"/>
      <c r="V3747" s="20"/>
      <c r="W3747" s="39"/>
      <c r="X3747" s="20"/>
      <c r="Y3747" s="20"/>
      <c r="Z3747" s="20"/>
      <c r="AA3747" s="39"/>
    </row>
    <row r="3748" spans="2:27" ht="15.75" customHeight="1">
      <c r="B3748" s="39"/>
      <c r="C3748" s="20"/>
      <c r="D3748" s="20"/>
      <c r="E3748" s="39"/>
      <c r="F3748" s="20"/>
      <c r="G3748" s="20"/>
      <c r="H3748" s="20"/>
      <c r="I3748" s="39"/>
      <c r="J3748" s="20"/>
      <c r="K3748" s="20"/>
      <c r="L3748" s="20"/>
      <c r="M3748" s="20"/>
      <c r="N3748" s="39"/>
      <c r="O3748" s="20" t="s">
        <v>501</v>
      </c>
      <c r="P3748" s="20" t="s">
        <v>642</v>
      </c>
      <c r="Q3748" s="20" t="s">
        <v>1307</v>
      </c>
      <c r="R3748" s="20" t="s">
        <v>4056</v>
      </c>
      <c r="S3748" s="20">
        <v>50642852</v>
      </c>
      <c r="T3748" s="39"/>
      <c r="U3748" s="20"/>
      <c r="V3748" s="20"/>
      <c r="W3748" s="39"/>
      <c r="X3748" s="20"/>
      <c r="Y3748" s="20"/>
      <c r="Z3748" s="20"/>
      <c r="AA3748" s="39"/>
    </row>
    <row r="3749" spans="2:27" ht="15.75" customHeight="1">
      <c r="B3749" s="39"/>
      <c r="C3749" s="20"/>
      <c r="D3749" s="20"/>
      <c r="E3749" s="39"/>
      <c r="F3749" s="20"/>
      <c r="G3749" s="20"/>
      <c r="H3749" s="20"/>
      <c r="I3749" s="39"/>
      <c r="J3749" s="20"/>
      <c r="K3749" s="20"/>
      <c r="L3749" s="20"/>
      <c r="M3749" s="20"/>
      <c r="N3749" s="39"/>
      <c r="O3749" s="20" t="s">
        <v>501</v>
      </c>
      <c r="P3749" s="20" t="s">
        <v>642</v>
      </c>
      <c r="Q3749" s="20" t="s">
        <v>1307</v>
      </c>
      <c r="R3749" s="20" t="s">
        <v>972</v>
      </c>
      <c r="S3749" s="20">
        <v>50642863</v>
      </c>
      <c r="T3749" s="39"/>
      <c r="U3749" s="20"/>
      <c r="V3749" s="20"/>
      <c r="W3749" s="39"/>
      <c r="X3749" s="20"/>
      <c r="Y3749" s="20"/>
      <c r="Z3749" s="20"/>
      <c r="AA3749" s="39"/>
    </row>
    <row r="3750" spans="2:27" ht="15.75" customHeight="1">
      <c r="B3750" s="39"/>
      <c r="C3750" s="20"/>
      <c r="D3750" s="20"/>
      <c r="E3750" s="39"/>
      <c r="F3750" s="20"/>
      <c r="G3750" s="20"/>
      <c r="H3750" s="20"/>
      <c r="I3750" s="39"/>
      <c r="J3750" s="20"/>
      <c r="K3750" s="20"/>
      <c r="L3750" s="20"/>
      <c r="M3750" s="20"/>
      <c r="N3750" s="39"/>
      <c r="O3750" s="20" t="s">
        <v>501</v>
      </c>
      <c r="P3750" s="20" t="s">
        <v>642</v>
      </c>
      <c r="Q3750" s="20" t="s">
        <v>1307</v>
      </c>
      <c r="R3750" s="20" t="s">
        <v>4057</v>
      </c>
      <c r="S3750" s="20">
        <v>50642877</v>
      </c>
      <c r="T3750" s="39"/>
      <c r="U3750" s="20"/>
      <c r="V3750" s="20"/>
      <c r="W3750" s="39"/>
      <c r="X3750" s="20"/>
      <c r="Y3750" s="20"/>
      <c r="Z3750" s="20"/>
      <c r="AA3750" s="39"/>
    </row>
    <row r="3751" spans="2:27" ht="15.75" customHeight="1">
      <c r="B3751" s="39"/>
      <c r="C3751" s="20"/>
      <c r="D3751" s="20"/>
      <c r="E3751" s="39"/>
      <c r="F3751" s="20"/>
      <c r="G3751" s="20"/>
      <c r="H3751" s="20"/>
      <c r="I3751" s="39"/>
      <c r="J3751" s="20"/>
      <c r="K3751" s="20"/>
      <c r="L3751" s="20"/>
      <c r="M3751" s="20"/>
      <c r="N3751" s="39"/>
      <c r="O3751" s="20" t="s">
        <v>501</v>
      </c>
      <c r="P3751" s="20" t="s">
        <v>642</v>
      </c>
      <c r="Q3751" s="20" t="s">
        <v>1307</v>
      </c>
      <c r="R3751" s="20" t="s">
        <v>4058</v>
      </c>
      <c r="S3751" s="20">
        <v>50642884</v>
      </c>
      <c r="T3751" s="39"/>
      <c r="U3751" s="20"/>
      <c r="V3751" s="20"/>
      <c r="W3751" s="39"/>
      <c r="X3751" s="20"/>
      <c r="Y3751" s="20"/>
      <c r="Z3751" s="20"/>
      <c r="AA3751" s="39"/>
    </row>
    <row r="3752" spans="2:27" ht="15.75" customHeight="1">
      <c r="B3752" s="39"/>
      <c r="C3752" s="20"/>
      <c r="D3752" s="20"/>
      <c r="E3752" s="39"/>
      <c r="F3752" s="20"/>
      <c r="G3752" s="20"/>
      <c r="H3752" s="20"/>
      <c r="I3752" s="39"/>
      <c r="J3752" s="20"/>
      <c r="K3752" s="20"/>
      <c r="L3752" s="20"/>
      <c r="M3752" s="20"/>
      <c r="N3752" s="39"/>
      <c r="O3752" s="20" t="s">
        <v>501</v>
      </c>
      <c r="P3752" s="20" t="s">
        <v>642</v>
      </c>
      <c r="Q3752" s="20" t="s">
        <v>1309</v>
      </c>
      <c r="R3752" s="20" t="s">
        <v>4059</v>
      </c>
      <c r="S3752" s="20">
        <v>50645015</v>
      </c>
      <c r="T3752" s="39"/>
      <c r="U3752" s="20"/>
      <c r="V3752" s="20"/>
      <c r="W3752" s="39"/>
      <c r="X3752" s="20"/>
      <c r="Y3752" s="20"/>
      <c r="Z3752" s="20"/>
      <c r="AA3752" s="39"/>
    </row>
    <row r="3753" spans="2:27" ht="15.75" customHeight="1">
      <c r="B3753" s="39"/>
      <c r="C3753" s="20"/>
      <c r="D3753" s="20"/>
      <c r="E3753" s="39"/>
      <c r="F3753" s="20"/>
      <c r="G3753" s="20"/>
      <c r="H3753" s="20"/>
      <c r="I3753" s="39"/>
      <c r="J3753" s="20"/>
      <c r="K3753" s="20"/>
      <c r="L3753" s="20"/>
      <c r="M3753" s="20"/>
      <c r="N3753" s="39"/>
      <c r="O3753" s="20" t="s">
        <v>501</v>
      </c>
      <c r="P3753" s="20" t="s">
        <v>642</v>
      </c>
      <c r="Q3753" s="20" t="s">
        <v>1309</v>
      </c>
      <c r="R3753" s="20" t="s">
        <v>4060</v>
      </c>
      <c r="S3753" s="20">
        <v>50645019</v>
      </c>
      <c r="T3753" s="39"/>
      <c r="U3753" s="20"/>
      <c r="V3753" s="20"/>
      <c r="W3753" s="39"/>
      <c r="X3753" s="20"/>
      <c r="Y3753" s="20"/>
      <c r="Z3753" s="20"/>
      <c r="AA3753" s="39"/>
    </row>
    <row r="3754" spans="2:27" ht="15.75" customHeight="1">
      <c r="B3754" s="39"/>
      <c r="C3754" s="20"/>
      <c r="D3754" s="20"/>
      <c r="E3754" s="39"/>
      <c r="F3754" s="20"/>
      <c r="G3754" s="20"/>
      <c r="H3754" s="20"/>
      <c r="I3754" s="39"/>
      <c r="J3754" s="20"/>
      <c r="K3754" s="20"/>
      <c r="L3754" s="20"/>
      <c r="M3754" s="20"/>
      <c r="N3754" s="39"/>
      <c r="O3754" s="20" t="s">
        <v>501</v>
      </c>
      <c r="P3754" s="20" t="s">
        <v>642</v>
      </c>
      <c r="Q3754" s="20" t="s">
        <v>1309</v>
      </c>
      <c r="R3754" s="20" t="s">
        <v>4061</v>
      </c>
      <c r="S3754" s="20">
        <v>50645028</v>
      </c>
      <c r="T3754" s="39"/>
      <c r="U3754" s="20"/>
      <c r="V3754" s="20"/>
      <c r="W3754" s="39"/>
      <c r="X3754" s="20"/>
      <c r="Y3754" s="20"/>
      <c r="Z3754" s="20"/>
      <c r="AA3754" s="39"/>
    </row>
    <row r="3755" spans="2:27" ht="15.75" customHeight="1">
      <c r="B3755" s="39"/>
      <c r="C3755" s="20"/>
      <c r="D3755" s="20"/>
      <c r="E3755" s="39"/>
      <c r="F3755" s="20"/>
      <c r="G3755" s="20"/>
      <c r="H3755" s="20"/>
      <c r="I3755" s="39"/>
      <c r="J3755" s="20"/>
      <c r="K3755" s="20"/>
      <c r="L3755" s="20"/>
      <c r="M3755" s="20"/>
      <c r="N3755" s="39"/>
      <c r="O3755" s="20" t="s">
        <v>501</v>
      </c>
      <c r="P3755" s="20" t="s">
        <v>642</v>
      </c>
      <c r="Q3755" s="20" t="s">
        <v>1309</v>
      </c>
      <c r="R3755" s="20" t="s">
        <v>2933</v>
      </c>
      <c r="S3755" s="20">
        <v>50645038</v>
      </c>
      <c r="T3755" s="39"/>
      <c r="U3755" s="20"/>
      <c r="V3755" s="20"/>
      <c r="W3755" s="39"/>
      <c r="X3755" s="20"/>
      <c r="Y3755" s="20"/>
      <c r="Z3755" s="20"/>
      <c r="AA3755" s="39"/>
    </row>
    <row r="3756" spans="2:27" ht="15.75" customHeight="1">
      <c r="B3756" s="39"/>
      <c r="C3756" s="20"/>
      <c r="D3756" s="20"/>
      <c r="E3756" s="39"/>
      <c r="F3756" s="20"/>
      <c r="G3756" s="20"/>
      <c r="H3756" s="20"/>
      <c r="I3756" s="39"/>
      <c r="J3756" s="20"/>
      <c r="K3756" s="20"/>
      <c r="L3756" s="20"/>
      <c r="M3756" s="20"/>
      <c r="N3756" s="39"/>
      <c r="O3756" s="20" t="s">
        <v>501</v>
      </c>
      <c r="P3756" s="20" t="s">
        <v>642</v>
      </c>
      <c r="Q3756" s="20" t="s">
        <v>1309</v>
      </c>
      <c r="R3756" s="20" t="s">
        <v>4062</v>
      </c>
      <c r="S3756" s="20">
        <v>50645047</v>
      </c>
      <c r="T3756" s="39"/>
      <c r="U3756" s="20"/>
      <c r="V3756" s="20"/>
      <c r="W3756" s="39"/>
      <c r="X3756" s="20"/>
      <c r="Y3756" s="20"/>
      <c r="Z3756" s="20"/>
      <c r="AA3756" s="39"/>
    </row>
    <row r="3757" spans="2:27" ht="15.75" customHeight="1">
      <c r="B3757" s="39"/>
      <c r="C3757" s="20"/>
      <c r="D3757" s="20"/>
      <c r="E3757" s="39"/>
      <c r="F3757" s="20"/>
      <c r="G3757" s="20"/>
      <c r="H3757" s="20"/>
      <c r="I3757" s="39"/>
      <c r="J3757" s="20"/>
      <c r="K3757" s="20"/>
      <c r="L3757" s="20"/>
      <c r="M3757" s="20"/>
      <c r="N3757" s="39"/>
      <c r="O3757" s="20" t="s">
        <v>501</v>
      </c>
      <c r="P3757" s="20" t="s">
        <v>642</v>
      </c>
      <c r="Q3757" s="20" t="s">
        <v>1309</v>
      </c>
      <c r="R3757" s="20" t="s">
        <v>4063</v>
      </c>
      <c r="S3757" s="20">
        <v>50645057</v>
      </c>
      <c r="T3757" s="39"/>
      <c r="U3757" s="20"/>
      <c r="V3757" s="20"/>
      <c r="W3757" s="39"/>
      <c r="X3757" s="20"/>
      <c r="Y3757" s="20"/>
      <c r="Z3757" s="20"/>
      <c r="AA3757" s="39"/>
    </row>
    <row r="3758" spans="2:27" ht="15.75" customHeight="1">
      <c r="B3758" s="39"/>
      <c r="C3758" s="20"/>
      <c r="D3758" s="20"/>
      <c r="E3758" s="39"/>
      <c r="F3758" s="20"/>
      <c r="G3758" s="20"/>
      <c r="H3758" s="20"/>
      <c r="I3758" s="39"/>
      <c r="J3758" s="20"/>
      <c r="K3758" s="20"/>
      <c r="L3758" s="20"/>
      <c r="M3758" s="20"/>
      <c r="N3758" s="39"/>
      <c r="O3758" s="20" t="s">
        <v>501</v>
      </c>
      <c r="P3758" s="20" t="s">
        <v>642</v>
      </c>
      <c r="Q3758" s="20" t="s">
        <v>1309</v>
      </c>
      <c r="R3758" s="20" t="s">
        <v>1309</v>
      </c>
      <c r="S3758" s="20">
        <v>50645066</v>
      </c>
      <c r="T3758" s="39"/>
      <c r="U3758" s="20"/>
      <c r="V3758" s="20"/>
      <c r="W3758" s="39"/>
      <c r="X3758" s="20"/>
      <c r="Y3758" s="20"/>
      <c r="Z3758" s="20"/>
      <c r="AA3758" s="39"/>
    </row>
    <row r="3759" spans="2:27" ht="15.75" customHeight="1">
      <c r="B3759" s="39"/>
      <c r="C3759" s="20"/>
      <c r="D3759" s="20"/>
      <c r="E3759" s="39"/>
      <c r="F3759" s="20"/>
      <c r="G3759" s="20"/>
      <c r="H3759" s="20"/>
      <c r="I3759" s="39"/>
      <c r="J3759" s="20"/>
      <c r="K3759" s="20"/>
      <c r="L3759" s="20"/>
      <c r="M3759" s="20"/>
      <c r="N3759" s="39"/>
      <c r="O3759" s="20" t="s">
        <v>501</v>
      </c>
      <c r="P3759" s="20" t="s">
        <v>642</v>
      </c>
      <c r="Q3759" s="20" t="s">
        <v>1309</v>
      </c>
      <c r="R3759" s="20" t="s">
        <v>4064</v>
      </c>
      <c r="S3759" s="20">
        <v>50645076</v>
      </c>
      <c r="T3759" s="39"/>
      <c r="U3759" s="20"/>
      <c r="V3759" s="20"/>
      <c r="W3759" s="39"/>
      <c r="X3759" s="20"/>
      <c r="Y3759" s="20"/>
      <c r="Z3759" s="20"/>
      <c r="AA3759" s="39"/>
    </row>
    <row r="3760" spans="2:27" ht="15.75" customHeight="1">
      <c r="B3760" s="39"/>
      <c r="C3760" s="20"/>
      <c r="D3760" s="20"/>
      <c r="E3760" s="39"/>
      <c r="F3760" s="20"/>
      <c r="G3760" s="20"/>
      <c r="H3760" s="20"/>
      <c r="I3760" s="39"/>
      <c r="J3760" s="20"/>
      <c r="K3760" s="20"/>
      <c r="L3760" s="20"/>
      <c r="M3760" s="20"/>
      <c r="N3760" s="39"/>
      <c r="O3760" s="20" t="s">
        <v>501</v>
      </c>
      <c r="P3760" s="20" t="s">
        <v>642</v>
      </c>
      <c r="Q3760" s="20" t="s">
        <v>1309</v>
      </c>
      <c r="R3760" s="20" t="s">
        <v>4065</v>
      </c>
      <c r="S3760" s="20">
        <v>50645085</v>
      </c>
      <c r="T3760" s="39"/>
      <c r="U3760" s="20"/>
      <c r="V3760" s="20"/>
      <c r="W3760" s="39"/>
      <c r="X3760" s="20"/>
      <c r="Y3760" s="20"/>
      <c r="Z3760" s="20"/>
      <c r="AA3760" s="39"/>
    </row>
    <row r="3761" spans="2:27" ht="15.75" customHeight="1">
      <c r="B3761" s="39"/>
      <c r="C3761" s="20"/>
      <c r="D3761" s="20"/>
      <c r="E3761" s="39"/>
      <c r="F3761" s="20"/>
      <c r="G3761" s="20"/>
      <c r="H3761" s="20"/>
      <c r="I3761" s="39"/>
      <c r="J3761" s="20"/>
      <c r="K3761" s="20"/>
      <c r="L3761" s="20"/>
      <c r="M3761" s="20"/>
      <c r="N3761" s="39"/>
      <c r="O3761" s="20" t="s">
        <v>501</v>
      </c>
      <c r="P3761" s="20" t="s">
        <v>642</v>
      </c>
      <c r="Q3761" s="20" t="s">
        <v>1309</v>
      </c>
      <c r="R3761" s="20" t="s">
        <v>4066</v>
      </c>
      <c r="S3761" s="20">
        <v>50645095</v>
      </c>
      <c r="T3761" s="39"/>
      <c r="U3761" s="20"/>
      <c r="V3761" s="20"/>
      <c r="W3761" s="39"/>
      <c r="X3761" s="20"/>
      <c r="Y3761" s="20"/>
      <c r="Z3761" s="20"/>
      <c r="AA3761" s="39"/>
    </row>
    <row r="3762" spans="2:27" ht="15.75" customHeight="1">
      <c r="B3762" s="39"/>
      <c r="C3762" s="20"/>
      <c r="D3762" s="20"/>
      <c r="E3762" s="39"/>
      <c r="F3762" s="20"/>
      <c r="G3762" s="20"/>
      <c r="H3762" s="20"/>
      <c r="I3762" s="39"/>
      <c r="J3762" s="20"/>
      <c r="K3762" s="20"/>
      <c r="L3762" s="20"/>
      <c r="M3762" s="20"/>
      <c r="N3762" s="39"/>
      <c r="O3762" s="20" t="s">
        <v>501</v>
      </c>
      <c r="P3762" s="20" t="s">
        <v>642</v>
      </c>
      <c r="Q3762" s="20" t="s">
        <v>1311</v>
      </c>
      <c r="R3762" s="20" t="s">
        <v>4067</v>
      </c>
      <c r="S3762" s="20">
        <v>50644712</v>
      </c>
      <c r="T3762" s="39"/>
      <c r="U3762" s="20"/>
      <c r="V3762" s="20"/>
      <c r="W3762" s="39"/>
      <c r="X3762" s="20"/>
      <c r="Y3762" s="20"/>
      <c r="Z3762" s="20"/>
      <c r="AA3762" s="39"/>
    </row>
    <row r="3763" spans="2:27" ht="15.75" customHeight="1">
      <c r="B3763" s="39"/>
      <c r="C3763" s="20"/>
      <c r="D3763" s="20"/>
      <c r="E3763" s="39"/>
      <c r="F3763" s="20"/>
      <c r="G3763" s="20"/>
      <c r="H3763" s="20"/>
      <c r="I3763" s="39"/>
      <c r="J3763" s="20"/>
      <c r="K3763" s="20"/>
      <c r="L3763" s="20"/>
      <c r="M3763" s="20"/>
      <c r="N3763" s="39"/>
      <c r="O3763" s="20" t="s">
        <v>501</v>
      </c>
      <c r="P3763" s="20" t="s">
        <v>642</v>
      </c>
      <c r="Q3763" s="20" t="s">
        <v>1311</v>
      </c>
      <c r="R3763" s="20" t="s">
        <v>4068</v>
      </c>
      <c r="S3763" s="20">
        <v>50644713</v>
      </c>
      <c r="T3763" s="39"/>
      <c r="U3763" s="20"/>
      <c r="V3763" s="20"/>
      <c r="W3763" s="39"/>
      <c r="X3763" s="20"/>
      <c r="Y3763" s="20"/>
      <c r="Z3763" s="20"/>
      <c r="AA3763" s="39"/>
    </row>
    <row r="3764" spans="2:27" ht="15.75" customHeight="1">
      <c r="B3764" s="39"/>
      <c r="C3764" s="20"/>
      <c r="D3764" s="20"/>
      <c r="E3764" s="39"/>
      <c r="F3764" s="20"/>
      <c r="G3764" s="20"/>
      <c r="H3764" s="20"/>
      <c r="I3764" s="39"/>
      <c r="J3764" s="20"/>
      <c r="K3764" s="20"/>
      <c r="L3764" s="20"/>
      <c r="M3764" s="20"/>
      <c r="N3764" s="39"/>
      <c r="O3764" s="20" t="s">
        <v>501</v>
      </c>
      <c r="P3764" s="20" t="s">
        <v>642</v>
      </c>
      <c r="Q3764" s="20" t="s">
        <v>1311</v>
      </c>
      <c r="R3764" s="20" t="s">
        <v>1426</v>
      </c>
      <c r="S3764" s="20">
        <v>50644720</v>
      </c>
      <c r="T3764" s="39"/>
      <c r="U3764" s="20"/>
      <c r="V3764" s="20"/>
      <c r="W3764" s="39"/>
      <c r="X3764" s="20"/>
      <c r="Y3764" s="20"/>
      <c r="Z3764" s="20"/>
      <c r="AA3764" s="39"/>
    </row>
    <row r="3765" spans="2:27" ht="15.75" customHeight="1">
      <c r="B3765" s="39"/>
      <c r="C3765" s="20"/>
      <c r="D3765" s="20"/>
      <c r="E3765" s="39"/>
      <c r="F3765" s="20"/>
      <c r="G3765" s="20"/>
      <c r="H3765" s="20"/>
      <c r="I3765" s="39"/>
      <c r="J3765" s="20"/>
      <c r="K3765" s="20"/>
      <c r="L3765" s="20"/>
      <c r="M3765" s="20"/>
      <c r="N3765" s="39"/>
      <c r="O3765" s="20" t="s">
        <v>501</v>
      </c>
      <c r="P3765" s="20" t="s">
        <v>642</v>
      </c>
      <c r="Q3765" s="20" t="s">
        <v>1311</v>
      </c>
      <c r="R3765" s="20" t="s">
        <v>4069</v>
      </c>
      <c r="S3765" s="20">
        <v>50644727</v>
      </c>
      <c r="T3765" s="39"/>
      <c r="U3765" s="20"/>
      <c r="V3765" s="20"/>
      <c r="W3765" s="39"/>
      <c r="X3765" s="20"/>
      <c r="Y3765" s="20"/>
      <c r="Z3765" s="20"/>
      <c r="AA3765" s="39"/>
    </row>
    <row r="3766" spans="2:27" ht="15.75" customHeight="1">
      <c r="B3766" s="39"/>
      <c r="C3766" s="20"/>
      <c r="D3766" s="20"/>
      <c r="E3766" s="39"/>
      <c r="F3766" s="20"/>
      <c r="G3766" s="20"/>
      <c r="H3766" s="20"/>
      <c r="I3766" s="39"/>
      <c r="J3766" s="20"/>
      <c r="K3766" s="20"/>
      <c r="L3766" s="20"/>
      <c r="M3766" s="20"/>
      <c r="N3766" s="39"/>
      <c r="O3766" s="20" t="s">
        <v>501</v>
      </c>
      <c r="P3766" s="20" t="s">
        <v>642</v>
      </c>
      <c r="Q3766" s="20" t="s">
        <v>1311</v>
      </c>
      <c r="R3766" s="20" t="s">
        <v>1219</v>
      </c>
      <c r="S3766" s="20">
        <v>50644733</v>
      </c>
      <c r="T3766" s="39"/>
      <c r="U3766" s="20"/>
      <c r="V3766" s="20"/>
      <c r="W3766" s="39"/>
      <c r="X3766" s="20"/>
      <c r="Y3766" s="20"/>
      <c r="Z3766" s="20"/>
      <c r="AA3766" s="39"/>
    </row>
    <row r="3767" spans="2:27" ht="15.75" customHeight="1">
      <c r="B3767" s="39"/>
      <c r="C3767" s="20"/>
      <c r="D3767" s="20"/>
      <c r="E3767" s="39"/>
      <c r="F3767" s="20"/>
      <c r="G3767" s="20"/>
      <c r="H3767" s="20"/>
      <c r="I3767" s="39"/>
      <c r="J3767" s="20"/>
      <c r="K3767" s="20"/>
      <c r="L3767" s="20"/>
      <c r="M3767" s="20"/>
      <c r="N3767" s="39"/>
      <c r="O3767" s="20" t="s">
        <v>501</v>
      </c>
      <c r="P3767" s="20" t="s">
        <v>642</v>
      </c>
      <c r="Q3767" s="20" t="s">
        <v>1311</v>
      </c>
      <c r="R3767" s="20" t="s">
        <v>4070</v>
      </c>
      <c r="S3767" s="20">
        <v>50644740</v>
      </c>
      <c r="T3767" s="39"/>
      <c r="U3767" s="20"/>
      <c r="V3767" s="20"/>
      <c r="W3767" s="39"/>
      <c r="X3767" s="20"/>
      <c r="Y3767" s="20"/>
      <c r="Z3767" s="20"/>
      <c r="AA3767" s="39"/>
    </row>
    <row r="3768" spans="2:27" ht="15.75" customHeight="1">
      <c r="B3768" s="39"/>
      <c r="C3768" s="20"/>
      <c r="D3768" s="20"/>
      <c r="E3768" s="39"/>
      <c r="F3768" s="20"/>
      <c r="G3768" s="20"/>
      <c r="H3768" s="20"/>
      <c r="I3768" s="39"/>
      <c r="J3768" s="20"/>
      <c r="K3768" s="20"/>
      <c r="L3768" s="20"/>
      <c r="M3768" s="20"/>
      <c r="N3768" s="39"/>
      <c r="O3768" s="20" t="s">
        <v>501</v>
      </c>
      <c r="P3768" s="20" t="s">
        <v>642</v>
      </c>
      <c r="Q3768" s="20" t="s">
        <v>1311</v>
      </c>
      <c r="R3768" s="20" t="s">
        <v>4071</v>
      </c>
      <c r="S3768" s="20">
        <v>50644747</v>
      </c>
      <c r="T3768" s="39"/>
      <c r="U3768" s="20"/>
      <c r="V3768" s="20"/>
      <c r="W3768" s="39"/>
      <c r="X3768" s="20"/>
      <c r="Y3768" s="20"/>
      <c r="Z3768" s="20"/>
      <c r="AA3768" s="39"/>
    </row>
    <row r="3769" spans="2:27" ht="15.75" customHeight="1">
      <c r="B3769" s="39"/>
      <c r="C3769" s="20"/>
      <c r="D3769" s="20"/>
      <c r="E3769" s="39"/>
      <c r="F3769" s="20"/>
      <c r="G3769" s="20"/>
      <c r="H3769" s="20"/>
      <c r="I3769" s="39"/>
      <c r="J3769" s="20"/>
      <c r="K3769" s="20"/>
      <c r="L3769" s="20"/>
      <c r="M3769" s="20"/>
      <c r="N3769" s="39"/>
      <c r="O3769" s="20" t="s">
        <v>501</v>
      </c>
      <c r="P3769" s="20" t="s">
        <v>642</v>
      </c>
      <c r="Q3769" s="20" t="s">
        <v>1311</v>
      </c>
      <c r="R3769" s="20" t="s">
        <v>4038</v>
      </c>
      <c r="S3769" s="20">
        <v>50644754</v>
      </c>
      <c r="T3769" s="39"/>
      <c r="U3769" s="20"/>
      <c r="V3769" s="20"/>
      <c r="W3769" s="39"/>
      <c r="X3769" s="20"/>
      <c r="Y3769" s="20"/>
      <c r="Z3769" s="20"/>
      <c r="AA3769" s="39"/>
    </row>
    <row r="3770" spans="2:27" ht="15.75" customHeight="1">
      <c r="B3770" s="39"/>
      <c r="C3770" s="20"/>
      <c r="D3770" s="20"/>
      <c r="E3770" s="39"/>
      <c r="F3770" s="20"/>
      <c r="G3770" s="20"/>
      <c r="H3770" s="20"/>
      <c r="I3770" s="39"/>
      <c r="J3770" s="20"/>
      <c r="K3770" s="20"/>
      <c r="L3770" s="20"/>
      <c r="M3770" s="20"/>
      <c r="N3770" s="39"/>
      <c r="O3770" s="20" t="s">
        <v>501</v>
      </c>
      <c r="P3770" s="20" t="s">
        <v>642</v>
      </c>
      <c r="Q3770" s="20" t="s">
        <v>1311</v>
      </c>
      <c r="R3770" s="20" t="s">
        <v>4072</v>
      </c>
      <c r="S3770" s="20">
        <v>50644761</v>
      </c>
      <c r="T3770" s="39"/>
      <c r="U3770" s="20"/>
      <c r="V3770" s="20"/>
      <c r="W3770" s="39"/>
      <c r="X3770" s="20"/>
      <c r="Y3770" s="20"/>
      <c r="Z3770" s="20"/>
      <c r="AA3770" s="39"/>
    </row>
    <row r="3771" spans="2:27" ht="15.75" customHeight="1">
      <c r="B3771" s="39"/>
      <c r="C3771" s="20"/>
      <c r="D3771" s="20"/>
      <c r="E3771" s="39"/>
      <c r="F3771" s="20"/>
      <c r="G3771" s="20"/>
      <c r="H3771" s="20"/>
      <c r="I3771" s="39"/>
      <c r="J3771" s="20"/>
      <c r="K3771" s="20"/>
      <c r="L3771" s="20"/>
      <c r="M3771" s="20"/>
      <c r="N3771" s="39"/>
      <c r="O3771" s="20" t="s">
        <v>501</v>
      </c>
      <c r="P3771" s="20" t="s">
        <v>642</v>
      </c>
      <c r="Q3771" s="20" t="s">
        <v>1311</v>
      </c>
      <c r="R3771" s="20" t="s">
        <v>1311</v>
      </c>
      <c r="S3771" s="20">
        <v>50644767</v>
      </c>
      <c r="T3771" s="39"/>
      <c r="U3771" s="20"/>
      <c r="V3771" s="20"/>
      <c r="W3771" s="39"/>
      <c r="X3771" s="20"/>
      <c r="Y3771" s="20"/>
      <c r="Z3771" s="20"/>
      <c r="AA3771" s="39"/>
    </row>
    <row r="3772" spans="2:27" ht="15.75" customHeight="1">
      <c r="B3772" s="39"/>
      <c r="C3772" s="20"/>
      <c r="D3772" s="20"/>
      <c r="E3772" s="39"/>
      <c r="F3772" s="20"/>
      <c r="G3772" s="20"/>
      <c r="H3772" s="20"/>
      <c r="I3772" s="39"/>
      <c r="J3772" s="20"/>
      <c r="K3772" s="20"/>
      <c r="L3772" s="20"/>
      <c r="M3772" s="20"/>
      <c r="N3772" s="39"/>
      <c r="O3772" s="20" t="s">
        <v>501</v>
      </c>
      <c r="P3772" s="20" t="s">
        <v>642</v>
      </c>
      <c r="Q3772" s="20" t="s">
        <v>1311</v>
      </c>
      <c r="R3772" s="20" t="s">
        <v>4073</v>
      </c>
      <c r="S3772" s="20">
        <v>50644774</v>
      </c>
      <c r="T3772" s="39"/>
      <c r="U3772" s="20"/>
      <c r="V3772" s="20"/>
      <c r="W3772" s="39"/>
      <c r="X3772" s="20"/>
      <c r="Y3772" s="20"/>
      <c r="Z3772" s="20"/>
      <c r="AA3772" s="39"/>
    </row>
    <row r="3773" spans="2:27" ht="15.75" customHeight="1">
      <c r="B3773" s="39"/>
      <c r="C3773" s="20"/>
      <c r="D3773" s="20"/>
      <c r="E3773" s="39"/>
      <c r="F3773" s="20"/>
      <c r="G3773" s="20"/>
      <c r="H3773" s="20"/>
      <c r="I3773" s="39"/>
      <c r="J3773" s="20"/>
      <c r="K3773" s="20"/>
      <c r="L3773" s="20"/>
      <c r="M3773" s="20"/>
      <c r="N3773" s="39"/>
      <c r="O3773" s="20" t="s">
        <v>501</v>
      </c>
      <c r="P3773" s="20" t="s">
        <v>642</v>
      </c>
      <c r="Q3773" s="20" t="s">
        <v>1311</v>
      </c>
      <c r="R3773" s="20" t="s">
        <v>4074</v>
      </c>
      <c r="S3773" s="20">
        <v>50644781</v>
      </c>
      <c r="T3773" s="39"/>
      <c r="U3773" s="20"/>
      <c r="V3773" s="20"/>
      <c r="W3773" s="39"/>
      <c r="X3773" s="20"/>
      <c r="Y3773" s="20"/>
      <c r="Z3773" s="20"/>
      <c r="AA3773" s="39"/>
    </row>
    <row r="3774" spans="2:27" ht="15.75" customHeight="1">
      <c r="B3774" s="39"/>
      <c r="C3774" s="20"/>
      <c r="D3774" s="20"/>
      <c r="E3774" s="39"/>
      <c r="F3774" s="20"/>
      <c r="G3774" s="20"/>
      <c r="H3774" s="20"/>
      <c r="I3774" s="39"/>
      <c r="J3774" s="20"/>
      <c r="K3774" s="20"/>
      <c r="L3774" s="20"/>
      <c r="M3774" s="20"/>
      <c r="N3774" s="39"/>
      <c r="O3774" s="20" t="s">
        <v>501</v>
      </c>
      <c r="P3774" s="20" t="s">
        <v>642</v>
      </c>
      <c r="Q3774" s="20" t="s">
        <v>1311</v>
      </c>
      <c r="R3774" s="20" t="s">
        <v>4075</v>
      </c>
      <c r="S3774" s="20">
        <v>50644788</v>
      </c>
      <c r="T3774" s="39"/>
      <c r="U3774" s="20"/>
      <c r="V3774" s="20"/>
      <c r="W3774" s="39"/>
      <c r="X3774" s="20"/>
      <c r="Y3774" s="20"/>
      <c r="Z3774" s="20"/>
      <c r="AA3774" s="39"/>
    </row>
    <row r="3775" spans="2:27" ht="15.75" customHeight="1">
      <c r="B3775" s="39"/>
      <c r="C3775" s="20"/>
      <c r="D3775" s="20"/>
      <c r="E3775" s="39"/>
      <c r="F3775" s="20"/>
      <c r="G3775" s="20"/>
      <c r="H3775" s="20"/>
      <c r="I3775" s="39"/>
      <c r="J3775" s="20"/>
      <c r="K3775" s="20"/>
      <c r="L3775" s="20"/>
      <c r="M3775" s="20"/>
      <c r="N3775" s="39"/>
      <c r="O3775" s="20" t="s">
        <v>501</v>
      </c>
      <c r="P3775" s="20" t="s">
        <v>642</v>
      </c>
      <c r="Q3775" s="20" t="s">
        <v>1311</v>
      </c>
      <c r="R3775" s="20" t="s">
        <v>1481</v>
      </c>
      <c r="S3775" s="20">
        <v>50644794</v>
      </c>
      <c r="T3775" s="39"/>
      <c r="U3775" s="20"/>
      <c r="V3775" s="20"/>
      <c r="W3775" s="39"/>
      <c r="X3775" s="20"/>
      <c r="Y3775" s="20"/>
      <c r="Z3775" s="20"/>
      <c r="AA3775" s="39"/>
    </row>
    <row r="3776" spans="2:27" ht="15.75" customHeight="1">
      <c r="B3776" s="39"/>
      <c r="C3776" s="20"/>
      <c r="D3776" s="20"/>
      <c r="E3776" s="39"/>
      <c r="F3776" s="20"/>
      <c r="G3776" s="20"/>
      <c r="H3776" s="20"/>
      <c r="I3776" s="39"/>
      <c r="J3776" s="20"/>
      <c r="K3776" s="20"/>
      <c r="L3776" s="20"/>
      <c r="M3776" s="20"/>
      <c r="N3776" s="39"/>
      <c r="O3776" s="20" t="s">
        <v>501</v>
      </c>
      <c r="P3776" s="20" t="s">
        <v>642</v>
      </c>
      <c r="Q3776" s="20" t="s">
        <v>1313</v>
      </c>
      <c r="R3776" s="20" t="s">
        <v>4076</v>
      </c>
      <c r="S3776" s="20">
        <v>50646013</v>
      </c>
      <c r="T3776" s="39"/>
      <c r="U3776" s="20"/>
      <c r="V3776" s="20"/>
      <c r="W3776" s="39"/>
      <c r="X3776" s="20"/>
      <c r="Y3776" s="20"/>
      <c r="Z3776" s="20"/>
      <c r="AA3776" s="39"/>
    </row>
    <row r="3777" spans="2:27" ht="15.75" customHeight="1">
      <c r="B3777" s="39"/>
      <c r="C3777" s="20"/>
      <c r="D3777" s="20"/>
      <c r="E3777" s="39"/>
      <c r="F3777" s="20"/>
      <c r="G3777" s="20"/>
      <c r="H3777" s="20"/>
      <c r="I3777" s="39"/>
      <c r="J3777" s="20"/>
      <c r="K3777" s="20"/>
      <c r="L3777" s="20"/>
      <c r="M3777" s="20"/>
      <c r="N3777" s="39"/>
      <c r="O3777" s="20" t="s">
        <v>501</v>
      </c>
      <c r="P3777" s="20" t="s">
        <v>642</v>
      </c>
      <c r="Q3777" s="20" t="s">
        <v>1313</v>
      </c>
      <c r="R3777" s="20" t="s">
        <v>4077</v>
      </c>
      <c r="S3777" s="20">
        <v>50646014</v>
      </c>
      <c r="T3777" s="39"/>
      <c r="U3777" s="20"/>
      <c r="V3777" s="20"/>
      <c r="W3777" s="39"/>
      <c r="X3777" s="20"/>
      <c r="Y3777" s="20"/>
      <c r="Z3777" s="20"/>
      <c r="AA3777" s="39"/>
    </row>
    <row r="3778" spans="2:27" ht="15.75" customHeight="1">
      <c r="B3778" s="39"/>
      <c r="C3778" s="20"/>
      <c r="D3778" s="20"/>
      <c r="E3778" s="39"/>
      <c r="F3778" s="20"/>
      <c r="G3778" s="20"/>
      <c r="H3778" s="20"/>
      <c r="I3778" s="39"/>
      <c r="J3778" s="20"/>
      <c r="K3778" s="20"/>
      <c r="L3778" s="20"/>
      <c r="M3778" s="20"/>
      <c r="N3778" s="39"/>
      <c r="O3778" s="20" t="s">
        <v>501</v>
      </c>
      <c r="P3778" s="20" t="s">
        <v>642</v>
      </c>
      <c r="Q3778" s="20" t="s">
        <v>1313</v>
      </c>
      <c r="R3778" s="20" t="s">
        <v>4078</v>
      </c>
      <c r="S3778" s="20">
        <v>50646021</v>
      </c>
      <c r="T3778" s="39"/>
      <c r="U3778" s="20"/>
      <c r="V3778" s="20"/>
      <c r="W3778" s="39"/>
      <c r="X3778" s="20"/>
      <c r="Y3778" s="20"/>
      <c r="Z3778" s="20"/>
      <c r="AA3778" s="39"/>
    </row>
    <row r="3779" spans="2:27" ht="15.75" customHeight="1">
      <c r="B3779" s="39"/>
      <c r="C3779" s="20"/>
      <c r="D3779" s="20"/>
      <c r="E3779" s="39"/>
      <c r="F3779" s="20"/>
      <c r="G3779" s="20"/>
      <c r="H3779" s="20"/>
      <c r="I3779" s="39"/>
      <c r="J3779" s="20"/>
      <c r="K3779" s="20"/>
      <c r="L3779" s="20"/>
      <c r="M3779" s="20"/>
      <c r="N3779" s="39"/>
      <c r="O3779" s="20" t="s">
        <v>501</v>
      </c>
      <c r="P3779" s="20" t="s">
        <v>642</v>
      </c>
      <c r="Q3779" s="20" t="s">
        <v>1313</v>
      </c>
      <c r="R3779" s="20" t="s">
        <v>1362</v>
      </c>
      <c r="S3779" s="20">
        <v>50646029</v>
      </c>
      <c r="T3779" s="39"/>
      <c r="U3779" s="20"/>
      <c r="V3779" s="20"/>
      <c r="W3779" s="39"/>
      <c r="X3779" s="20"/>
      <c r="Y3779" s="20"/>
      <c r="Z3779" s="20"/>
      <c r="AA3779" s="39"/>
    </row>
    <row r="3780" spans="2:27" ht="15.75" customHeight="1">
      <c r="B3780" s="39"/>
      <c r="C3780" s="20"/>
      <c r="D3780" s="20"/>
      <c r="E3780" s="39"/>
      <c r="F3780" s="20"/>
      <c r="G3780" s="20"/>
      <c r="H3780" s="20"/>
      <c r="I3780" s="39"/>
      <c r="J3780" s="20"/>
      <c r="K3780" s="20"/>
      <c r="L3780" s="20"/>
      <c r="M3780" s="20"/>
      <c r="N3780" s="39"/>
      <c r="O3780" s="20" t="s">
        <v>501</v>
      </c>
      <c r="P3780" s="20" t="s">
        <v>642</v>
      </c>
      <c r="Q3780" s="20" t="s">
        <v>1313</v>
      </c>
      <c r="R3780" s="20" t="s">
        <v>2135</v>
      </c>
      <c r="S3780" s="20">
        <v>50646043</v>
      </c>
      <c r="T3780" s="39"/>
      <c r="U3780" s="20"/>
      <c r="V3780" s="20"/>
      <c r="W3780" s="39"/>
      <c r="X3780" s="20"/>
      <c r="Y3780" s="20"/>
      <c r="Z3780" s="20"/>
      <c r="AA3780" s="39"/>
    </row>
    <row r="3781" spans="2:27" ht="15.75" customHeight="1">
      <c r="B3781" s="39"/>
      <c r="C3781" s="20"/>
      <c r="D3781" s="20"/>
      <c r="E3781" s="39"/>
      <c r="F3781" s="20"/>
      <c r="G3781" s="20"/>
      <c r="H3781" s="20"/>
      <c r="I3781" s="39"/>
      <c r="J3781" s="20"/>
      <c r="K3781" s="20"/>
      <c r="L3781" s="20"/>
      <c r="M3781" s="20"/>
      <c r="N3781" s="39"/>
      <c r="O3781" s="20" t="s">
        <v>501</v>
      </c>
      <c r="P3781" s="20" t="s">
        <v>642</v>
      </c>
      <c r="Q3781" s="20" t="s">
        <v>1313</v>
      </c>
      <c r="R3781" s="20" t="s">
        <v>4079</v>
      </c>
      <c r="S3781" s="20">
        <v>50646051</v>
      </c>
      <c r="T3781" s="39"/>
      <c r="U3781" s="20"/>
      <c r="V3781" s="20"/>
      <c r="W3781" s="39"/>
      <c r="X3781" s="20"/>
      <c r="Y3781" s="20"/>
      <c r="Z3781" s="20"/>
      <c r="AA3781" s="39"/>
    </row>
    <row r="3782" spans="2:27" ht="15.75" customHeight="1">
      <c r="B3782" s="39"/>
      <c r="C3782" s="20"/>
      <c r="D3782" s="20"/>
      <c r="E3782" s="39"/>
      <c r="F3782" s="20"/>
      <c r="G3782" s="20"/>
      <c r="H3782" s="20"/>
      <c r="I3782" s="39"/>
      <c r="J3782" s="20"/>
      <c r="K3782" s="20"/>
      <c r="L3782" s="20"/>
      <c r="M3782" s="20"/>
      <c r="N3782" s="39"/>
      <c r="O3782" s="20" t="s">
        <v>501</v>
      </c>
      <c r="P3782" s="20" t="s">
        <v>642</v>
      </c>
      <c r="Q3782" s="20" t="s">
        <v>1313</v>
      </c>
      <c r="R3782" s="20" t="s">
        <v>4080</v>
      </c>
      <c r="S3782" s="20">
        <v>50646058</v>
      </c>
      <c r="T3782" s="39"/>
      <c r="U3782" s="20"/>
      <c r="V3782" s="20"/>
      <c r="W3782" s="39"/>
      <c r="X3782" s="20"/>
      <c r="Y3782" s="20"/>
      <c r="Z3782" s="20"/>
      <c r="AA3782" s="39"/>
    </row>
    <row r="3783" spans="2:27" ht="15.75" customHeight="1">
      <c r="B3783" s="39"/>
      <c r="C3783" s="20"/>
      <c r="D3783" s="20"/>
      <c r="E3783" s="39"/>
      <c r="F3783" s="20"/>
      <c r="G3783" s="20"/>
      <c r="H3783" s="20"/>
      <c r="I3783" s="39"/>
      <c r="J3783" s="20"/>
      <c r="K3783" s="20"/>
      <c r="L3783" s="20"/>
      <c r="M3783" s="20"/>
      <c r="N3783" s="39"/>
      <c r="O3783" s="20" t="s">
        <v>501</v>
      </c>
      <c r="P3783" s="20" t="s">
        <v>642</v>
      </c>
      <c r="Q3783" s="20" t="s">
        <v>1313</v>
      </c>
      <c r="R3783" s="20" t="s">
        <v>4081</v>
      </c>
      <c r="S3783" s="20">
        <v>50646065</v>
      </c>
      <c r="T3783" s="39"/>
      <c r="U3783" s="20"/>
      <c r="V3783" s="20"/>
      <c r="W3783" s="39"/>
      <c r="X3783" s="20"/>
      <c r="Y3783" s="20"/>
      <c r="Z3783" s="20"/>
      <c r="AA3783" s="39"/>
    </row>
    <row r="3784" spans="2:27" ht="15.75" customHeight="1">
      <c r="B3784" s="39"/>
      <c r="C3784" s="20"/>
      <c r="D3784" s="20"/>
      <c r="E3784" s="39"/>
      <c r="F3784" s="20"/>
      <c r="G3784" s="20"/>
      <c r="H3784" s="20"/>
      <c r="I3784" s="39"/>
      <c r="J3784" s="20"/>
      <c r="K3784" s="20"/>
      <c r="L3784" s="20"/>
      <c r="M3784" s="20"/>
      <c r="N3784" s="39"/>
      <c r="O3784" s="20" t="s">
        <v>501</v>
      </c>
      <c r="P3784" s="20" t="s">
        <v>642</v>
      </c>
      <c r="Q3784" s="20" t="s">
        <v>1313</v>
      </c>
      <c r="R3784" s="20" t="s">
        <v>4082</v>
      </c>
      <c r="S3784" s="20">
        <v>50646073</v>
      </c>
      <c r="T3784" s="39"/>
      <c r="U3784" s="20"/>
      <c r="V3784" s="20"/>
      <c r="W3784" s="39"/>
      <c r="X3784" s="20"/>
      <c r="Y3784" s="20"/>
      <c r="Z3784" s="20"/>
      <c r="AA3784" s="39"/>
    </row>
    <row r="3785" spans="2:27" ht="15.75" customHeight="1">
      <c r="B3785" s="39"/>
      <c r="C3785" s="20"/>
      <c r="D3785" s="20"/>
      <c r="E3785" s="39"/>
      <c r="F3785" s="20"/>
      <c r="G3785" s="20"/>
      <c r="H3785" s="20"/>
      <c r="I3785" s="39"/>
      <c r="J3785" s="20"/>
      <c r="K3785" s="20"/>
      <c r="L3785" s="20"/>
      <c r="M3785" s="20"/>
      <c r="N3785" s="39"/>
      <c r="O3785" s="20" t="s">
        <v>501</v>
      </c>
      <c r="P3785" s="20" t="s">
        <v>642</v>
      </c>
      <c r="Q3785" s="20" t="s">
        <v>1313</v>
      </c>
      <c r="R3785" s="20" t="s">
        <v>4083</v>
      </c>
      <c r="S3785" s="20">
        <v>50646099</v>
      </c>
      <c r="T3785" s="39"/>
      <c r="U3785" s="20"/>
      <c r="V3785" s="20"/>
      <c r="W3785" s="39"/>
      <c r="X3785" s="20"/>
      <c r="Y3785" s="20"/>
      <c r="Z3785" s="20"/>
      <c r="AA3785" s="39"/>
    </row>
    <row r="3786" spans="2:27" ht="15.75" customHeight="1">
      <c r="B3786" s="39"/>
      <c r="C3786" s="20"/>
      <c r="D3786" s="20"/>
      <c r="E3786" s="39"/>
      <c r="F3786" s="20"/>
      <c r="G3786" s="20"/>
      <c r="H3786" s="20"/>
      <c r="I3786" s="39"/>
      <c r="J3786" s="20"/>
      <c r="K3786" s="20"/>
      <c r="L3786" s="20"/>
      <c r="M3786" s="20"/>
      <c r="N3786" s="39"/>
      <c r="O3786" s="20" t="s">
        <v>501</v>
      </c>
      <c r="P3786" s="20" t="s">
        <v>642</v>
      </c>
      <c r="Q3786" s="20" t="s">
        <v>1313</v>
      </c>
      <c r="R3786" s="20" t="s">
        <v>4084</v>
      </c>
      <c r="S3786" s="20">
        <v>50646036</v>
      </c>
      <c r="T3786" s="39"/>
      <c r="U3786" s="20"/>
      <c r="V3786" s="20"/>
      <c r="W3786" s="39"/>
      <c r="X3786" s="20"/>
      <c r="Y3786" s="20"/>
      <c r="Z3786" s="20"/>
      <c r="AA3786" s="39"/>
    </row>
    <row r="3787" spans="2:27" ht="15.75" customHeight="1">
      <c r="B3787" s="39"/>
      <c r="C3787" s="20"/>
      <c r="D3787" s="20"/>
      <c r="E3787" s="39"/>
      <c r="F3787" s="20"/>
      <c r="G3787" s="20"/>
      <c r="H3787" s="20"/>
      <c r="I3787" s="39"/>
      <c r="J3787" s="20"/>
      <c r="K3787" s="20"/>
      <c r="L3787" s="20"/>
      <c r="M3787" s="20"/>
      <c r="N3787" s="39"/>
      <c r="O3787" s="20" t="s">
        <v>501</v>
      </c>
      <c r="P3787" s="20" t="s">
        <v>642</v>
      </c>
      <c r="Q3787" s="20" t="s">
        <v>1313</v>
      </c>
      <c r="R3787" s="20" t="s">
        <v>4085</v>
      </c>
      <c r="S3787" s="20">
        <v>50646087</v>
      </c>
      <c r="T3787" s="39"/>
      <c r="U3787" s="20"/>
      <c r="V3787" s="20"/>
      <c r="W3787" s="39"/>
      <c r="X3787" s="20"/>
      <c r="Y3787" s="20"/>
      <c r="Z3787" s="20"/>
      <c r="AA3787" s="39"/>
    </row>
    <row r="3788" spans="2:27" ht="15.75" customHeight="1">
      <c r="B3788" s="39"/>
      <c r="C3788" s="20"/>
      <c r="D3788" s="20"/>
      <c r="E3788" s="39"/>
      <c r="F3788" s="20"/>
      <c r="G3788" s="20"/>
      <c r="H3788" s="20"/>
      <c r="I3788" s="39"/>
      <c r="J3788" s="20"/>
      <c r="K3788" s="20"/>
      <c r="L3788" s="20"/>
      <c r="M3788" s="20"/>
      <c r="N3788" s="39"/>
      <c r="O3788" s="20" t="s">
        <v>501</v>
      </c>
      <c r="P3788" s="20" t="s">
        <v>642</v>
      </c>
      <c r="Q3788" s="20" t="s">
        <v>1313</v>
      </c>
      <c r="R3788" s="20" t="s">
        <v>4017</v>
      </c>
      <c r="S3788" s="20">
        <v>50646094</v>
      </c>
      <c r="T3788" s="39"/>
      <c r="U3788" s="20"/>
      <c r="V3788" s="20"/>
      <c r="W3788" s="39"/>
      <c r="X3788" s="20"/>
      <c r="Y3788" s="20"/>
      <c r="Z3788" s="20"/>
      <c r="AA3788" s="39"/>
    </row>
    <row r="3789" spans="2:27" ht="15.75" customHeight="1">
      <c r="B3789" s="39"/>
      <c r="C3789" s="20"/>
      <c r="D3789" s="20"/>
      <c r="E3789" s="39"/>
      <c r="F3789" s="20"/>
      <c r="G3789" s="20"/>
      <c r="H3789" s="20"/>
      <c r="I3789" s="39"/>
      <c r="J3789" s="20"/>
      <c r="K3789" s="20"/>
      <c r="L3789" s="20"/>
      <c r="M3789" s="20"/>
      <c r="N3789" s="39"/>
      <c r="O3789" s="20" t="s">
        <v>501</v>
      </c>
      <c r="P3789" s="20" t="s">
        <v>642</v>
      </c>
      <c r="Q3789" s="20" t="s">
        <v>1315</v>
      </c>
      <c r="R3789" s="20" t="s">
        <v>2763</v>
      </c>
      <c r="S3789" s="20">
        <v>50646910</v>
      </c>
      <c r="T3789" s="39"/>
      <c r="U3789" s="20"/>
      <c r="V3789" s="20"/>
      <c r="W3789" s="39"/>
      <c r="X3789" s="20"/>
      <c r="Y3789" s="20"/>
      <c r="Z3789" s="20"/>
      <c r="AA3789" s="39"/>
    </row>
    <row r="3790" spans="2:27" ht="15.75" customHeight="1">
      <c r="B3790" s="39"/>
      <c r="C3790" s="20"/>
      <c r="D3790" s="20"/>
      <c r="E3790" s="39"/>
      <c r="F3790" s="20"/>
      <c r="G3790" s="20"/>
      <c r="H3790" s="20"/>
      <c r="I3790" s="39"/>
      <c r="J3790" s="20"/>
      <c r="K3790" s="20"/>
      <c r="L3790" s="20"/>
      <c r="M3790" s="20"/>
      <c r="N3790" s="39"/>
      <c r="O3790" s="20" t="s">
        <v>501</v>
      </c>
      <c r="P3790" s="20" t="s">
        <v>642</v>
      </c>
      <c r="Q3790" s="20" t="s">
        <v>1315</v>
      </c>
      <c r="R3790" s="20" t="s">
        <v>4086</v>
      </c>
      <c r="S3790" s="20">
        <v>50646921</v>
      </c>
      <c r="T3790" s="39"/>
      <c r="U3790" s="20"/>
      <c r="V3790" s="20"/>
      <c r="W3790" s="39"/>
      <c r="X3790" s="20"/>
      <c r="Y3790" s="20"/>
      <c r="Z3790" s="20"/>
      <c r="AA3790" s="39"/>
    </row>
    <row r="3791" spans="2:27" ht="15.75" customHeight="1">
      <c r="B3791" s="39"/>
      <c r="C3791" s="20"/>
      <c r="D3791" s="20"/>
      <c r="E3791" s="39"/>
      <c r="F3791" s="20"/>
      <c r="G3791" s="20"/>
      <c r="H3791" s="20"/>
      <c r="I3791" s="39"/>
      <c r="J3791" s="20"/>
      <c r="K3791" s="20"/>
      <c r="L3791" s="20"/>
      <c r="M3791" s="20"/>
      <c r="N3791" s="39"/>
      <c r="O3791" s="20" t="s">
        <v>501</v>
      </c>
      <c r="P3791" s="20" t="s">
        <v>642</v>
      </c>
      <c r="Q3791" s="20" t="s">
        <v>1315</v>
      </c>
      <c r="R3791" s="20" t="s">
        <v>4087</v>
      </c>
      <c r="S3791" s="20">
        <v>50646931</v>
      </c>
      <c r="T3791" s="39"/>
      <c r="U3791" s="20"/>
      <c r="V3791" s="20"/>
      <c r="W3791" s="39"/>
      <c r="X3791" s="20"/>
      <c r="Y3791" s="20"/>
      <c r="Z3791" s="20"/>
      <c r="AA3791" s="39"/>
    </row>
    <row r="3792" spans="2:27" ht="15.75" customHeight="1">
      <c r="B3792" s="39"/>
      <c r="C3792" s="20"/>
      <c r="D3792" s="20"/>
      <c r="E3792" s="39"/>
      <c r="F3792" s="20"/>
      <c r="G3792" s="20"/>
      <c r="H3792" s="20"/>
      <c r="I3792" s="39"/>
      <c r="J3792" s="20"/>
      <c r="K3792" s="20"/>
      <c r="L3792" s="20"/>
      <c r="M3792" s="20"/>
      <c r="N3792" s="39"/>
      <c r="O3792" s="20" t="s">
        <v>501</v>
      </c>
      <c r="P3792" s="20" t="s">
        <v>642</v>
      </c>
      <c r="Q3792" s="20" t="s">
        <v>1315</v>
      </c>
      <c r="R3792" s="20" t="s">
        <v>4088</v>
      </c>
      <c r="S3792" s="20">
        <v>50646942</v>
      </c>
      <c r="T3792" s="39"/>
      <c r="U3792" s="20"/>
      <c r="V3792" s="20"/>
      <c r="W3792" s="39"/>
      <c r="X3792" s="20"/>
      <c r="Y3792" s="20"/>
      <c r="Z3792" s="20"/>
      <c r="AA3792" s="39"/>
    </row>
    <row r="3793" spans="2:27" ht="15.75" customHeight="1">
      <c r="B3793" s="39"/>
      <c r="C3793" s="20"/>
      <c r="D3793" s="20"/>
      <c r="E3793" s="39"/>
      <c r="F3793" s="20"/>
      <c r="G3793" s="20"/>
      <c r="H3793" s="20"/>
      <c r="I3793" s="39"/>
      <c r="J3793" s="20"/>
      <c r="K3793" s="20"/>
      <c r="L3793" s="20"/>
      <c r="M3793" s="20"/>
      <c r="N3793" s="39"/>
      <c r="O3793" s="20" t="s">
        <v>501</v>
      </c>
      <c r="P3793" s="20" t="s">
        <v>642</v>
      </c>
      <c r="Q3793" s="20" t="s">
        <v>1315</v>
      </c>
      <c r="R3793" s="20" t="s">
        <v>1315</v>
      </c>
      <c r="S3793" s="20">
        <v>50646952</v>
      </c>
      <c r="T3793" s="39"/>
      <c r="U3793" s="20"/>
      <c r="V3793" s="20"/>
      <c r="W3793" s="39"/>
      <c r="X3793" s="20"/>
      <c r="Y3793" s="20"/>
      <c r="Z3793" s="20"/>
      <c r="AA3793" s="39"/>
    </row>
    <row r="3794" spans="2:27" ht="15.75" customHeight="1">
      <c r="B3794" s="39"/>
      <c r="C3794" s="20"/>
      <c r="D3794" s="20"/>
      <c r="E3794" s="39"/>
      <c r="F3794" s="20"/>
      <c r="G3794" s="20"/>
      <c r="H3794" s="20"/>
      <c r="I3794" s="39"/>
      <c r="J3794" s="20"/>
      <c r="K3794" s="20"/>
      <c r="L3794" s="20"/>
      <c r="M3794" s="20"/>
      <c r="N3794" s="39"/>
      <c r="O3794" s="20" t="s">
        <v>501</v>
      </c>
      <c r="P3794" s="20" t="s">
        <v>642</v>
      </c>
      <c r="Q3794" s="20" t="s">
        <v>1315</v>
      </c>
      <c r="R3794" s="20" t="s">
        <v>4089</v>
      </c>
      <c r="S3794" s="20">
        <v>50646963</v>
      </c>
      <c r="T3794" s="39"/>
      <c r="U3794" s="20"/>
      <c r="V3794" s="20"/>
      <c r="W3794" s="39"/>
      <c r="X3794" s="20"/>
      <c r="Y3794" s="20"/>
      <c r="Z3794" s="20"/>
      <c r="AA3794" s="39"/>
    </row>
    <row r="3795" spans="2:27" ht="15.75" customHeight="1">
      <c r="B3795" s="39"/>
      <c r="C3795" s="20"/>
      <c r="D3795" s="20"/>
      <c r="E3795" s="39"/>
      <c r="F3795" s="20"/>
      <c r="G3795" s="20"/>
      <c r="H3795" s="20"/>
      <c r="I3795" s="39"/>
      <c r="J3795" s="20"/>
      <c r="K3795" s="20"/>
      <c r="L3795" s="20"/>
      <c r="M3795" s="20"/>
      <c r="N3795" s="39"/>
      <c r="O3795" s="20" t="s">
        <v>501</v>
      </c>
      <c r="P3795" s="20" t="s">
        <v>642</v>
      </c>
      <c r="Q3795" s="20" t="s">
        <v>1315</v>
      </c>
      <c r="R3795" s="20" t="s">
        <v>1954</v>
      </c>
      <c r="S3795" s="20">
        <v>50646973</v>
      </c>
      <c r="T3795" s="39"/>
      <c r="U3795" s="20"/>
      <c r="V3795" s="20"/>
      <c r="W3795" s="39"/>
      <c r="X3795" s="20"/>
      <c r="Y3795" s="20"/>
      <c r="Z3795" s="20"/>
      <c r="AA3795" s="39"/>
    </row>
    <row r="3796" spans="2:27" ht="15.75" customHeight="1">
      <c r="B3796" s="39"/>
      <c r="C3796" s="20"/>
      <c r="D3796" s="20"/>
      <c r="E3796" s="39"/>
      <c r="F3796" s="20"/>
      <c r="G3796" s="20"/>
      <c r="H3796" s="20"/>
      <c r="I3796" s="39"/>
      <c r="J3796" s="20"/>
      <c r="K3796" s="20"/>
      <c r="L3796" s="20"/>
      <c r="M3796" s="20"/>
      <c r="N3796" s="39"/>
      <c r="O3796" s="20" t="s">
        <v>501</v>
      </c>
      <c r="P3796" s="20" t="s">
        <v>642</v>
      </c>
      <c r="Q3796" s="20" t="s">
        <v>1315</v>
      </c>
      <c r="R3796" s="20" t="s">
        <v>4090</v>
      </c>
      <c r="S3796" s="20">
        <v>50646984</v>
      </c>
      <c r="T3796" s="39"/>
      <c r="U3796" s="20"/>
      <c r="V3796" s="20"/>
      <c r="W3796" s="39"/>
      <c r="X3796" s="20"/>
      <c r="Y3796" s="20"/>
      <c r="Z3796" s="20"/>
      <c r="AA3796" s="39"/>
    </row>
    <row r="3797" spans="2:27" ht="15.75" customHeight="1">
      <c r="B3797" s="39"/>
      <c r="C3797" s="20"/>
      <c r="D3797" s="20"/>
      <c r="E3797" s="39"/>
      <c r="F3797" s="20"/>
      <c r="G3797" s="20"/>
      <c r="H3797" s="20"/>
      <c r="I3797" s="39"/>
      <c r="J3797" s="20"/>
      <c r="K3797" s="20"/>
      <c r="L3797" s="20"/>
      <c r="M3797" s="20"/>
      <c r="N3797" s="39"/>
      <c r="O3797" s="20" t="s">
        <v>501</v>
      </c>
      <c r="P3797" s="20" t="s">
        <v>642</v>
      </c>
      <c r="Q3797" s="20" t="s">
        <v>1317</v>
      </c>
      <c r="R3797" s="20" t="s">
        <v>4091</v>
      </c>
      <c r="S3797" s="20">
        <v>50647512</v>
      </c>
      <c r="T3797" s="39"/>
      <c r="U3797" s="20"/>
      <c r="V3797" s="20"/>
      <c r="W3797" s="39"/>
      <c r="X3797" s="20"/>
      <c r="Y3797" s="20"/>
      <c r="Z3797" s="20"/>
      <c r="AA3797" s="39"/>
    </row>
    <row r="3798" spans="2:27" ht="15.75" customHeight="1">
      <c r="B3798" s="39"/>
      <c r="C3798" s="20"/>
      <c r="D3798" s="20"/>
      <c r="E3798" s="39"/>
      <c r="F3798" s="20"/>
      <c r="G3798" s="20"/>
      <c r="H3798" s="20"/>
      <c r="I3798" s="39"/>
      <c r="J3798" s="20"/>
      <c r="K3798" s="20"/>
      <c r="L3798" s="20"/>
      <c r="M3798" s="20"/>
      <c r="N3798" s="39"/>
      <c r="O3798" s="20" t="s">
        <v>501</v>
      </c>
      <c r="P3798" s="20" t="s">
        <v>642</v>
      </c>
      <c r="Q3798" s="20" t="s">
        <v>1317</v>
      </c>
      <c r="R3798" s="20" t="s">
        <v>4092</v>
      </c>
      <c r="S3798" s="20">
        <v>50647517</v>
      </c>
      <c r="T3798" s="39"/>
      <c r="U3798" s="20"/>
      <c r="V3798" s="20"/>
      <c r="W3798" s="39"/>
      <c r="X3798" s="20"/>
      <c r="Y3798" s="20"/>
      <c r="Z3798" s="20"/>
      <c r="AA3798" s="39"/>
    </row>
    <row r="3799" spans="2:27" ht="15.75" customHeight="1">
      <c r="B3799" s="39"/>
      <c r="C3799" s="20"/>
      <c r="D3799" s="20"/>
      <c r="E3799" s="39"/>
      <c r="F3799" s="20"/>
      <c r="G3799" s="20"/>
      <c r="H3799" s="20"/>
      <c r="I3799" s="39"/>
      <c r="J3799" s="20"/>
      <c r="K3799" s="20"/>
      <c r="L3799" s="20"/>
      <c r="M3799" s="20"/>
      <c r="N3799" s="39"/>
      <c r="O3799" s="20" t="s">
        <v>501</v>
      </c>
      <c r="P3799" s="20" t="s">
        <v>642</v>
      </c>
      <c r="Q3799" s="20" t="s">
        <v>1317</v>
      </c>
      <c r="R3799" s="20" t="s">
        <v>4093</v>
      </c>
      <c r="S3799" s="20">
        <v>50647525</v>
      </c>
      <c r="T3799" s="39"/>
      <c r="U3799" s="20"/>
      <c r="V3799" s="20"/>
      <c r="W3799" s="39"/>
      <c r="X3799" s="20"/>
      <c r="Y3799" s="20"/>
      <c r="Z3799" s="20"/>
      <c r="AA3799" s="39"/>
    </row>
    <row r="3800" spans="2:27" ht="15.75" customHeight="1">
      <c r="B3800" s="39"/>
      <c r="C3800" s="20"/>
      <c r="D3800" s="20"/>
      <c r="E3800" s="39"/>
      <c r="F3800" s="20"/>
      <c r="G3800" s="20"/>
      <c r="H3800" s="20"/>
      <c r="I3800" s="39"/>
      <c r="J3800" s="20"/>
      <c r="K3800" s="20"/>
      <c r="L3800" s="20"/>
      <c r="M3800" s="20"/>
      <c r="N3800" s="39"/>
      <c r="O3800" s="20" t="s">
        <v>501</v>
      </c>
      <c r="P3800" s="20" t="s">
        <v>642</v>
      </c>
      <c r="Q3800" s="20" t="s">
        <v>1317</v>
      </c>
      <c r="R3800" s="20" t="s">
        <v>4094</v>
      </c>
      <c r="S3800" s="20">
        <v>50647534</v>
      </c>
      <c r="T3800" s="39"/>
      <c r="U3800" s="20"/>
      <c r="V3800" s="20"/>
      <c r="W3800" s="39"/>
      <c r="X3800" s="20"/>
      <c r="Y3800" s="20"/>
      <c r="Z3800" s="20"/>
      <c r="AA3800" s="39"/>
    </row>
    <row r="3801" spans="2:27" ht="15.75" customHeight="1">
      <c r="B3801" s="39"/>
      <c r="C3801" s="20"/>
      <c r="D3801" s="20"/>
      <c r="E3801" s="39"/>
      <c r="F3801" s="20"/>
      <c r="G3801" s="20"/>
      <c r="H3801" s="20"/>
      <c r="I3801" s="39"/>
      <c r="J3801" s="20"/>
      <c r="K3801" s="20"/>
      <c r="L3801" s="20"/>
      <c r="M3801" s="20"/>
      <c r="N3801" s="39"/>
      <c r="O3801" s="20" t="s">
        <v>501</v>
      </c>
      <c r="P3801" s="20" t="s">
        <v>642</v>
      </c>
      <c r="Q3801" s="20" t="s">
        <v>1317</v>
      </c>
      <c r="R3801" s="20" t="s">
        <v>2483</v>
      </c>
      <c r="S3801" s="20">
        <v>50647543</v>
      </c>
      <c r="T3801" s="39"/>
      <c r="U3801" s="20"/>
      <c r="V3801" s="20"/>
      <c r="W3801" s="39"/>
      <c r="X3801" s="20"/>
      <c r="Y3801" s="20"/>
      <c r="Z3801" s="20"/>
      <c r="AA3801" s="39"/>
    </row>
    <row r="3802" spans="2:27" ht="15.75" customHeight="1">
      <c r="B3802" s="39"/>
      <c r="C3802" s="20"/>
      <c r="D3802" s="20"/>
      <c r="E3802" s="39"/>
      <c r="F3802" s="20"/>
      <c r="G3802" s="20"/>
      <c r="H3802" s="20"/>
      <c r="I3802" s="39"/>
      <c r="J3802" s="20"/>
      <c r="K3802" s="20"/>
      <c r="L3802" s="20"/>
      <c r="M3802" s="20"/>
      <c r="N3802" s="39"/>
      <c r="O3802" s="20" t="s">
        <v>501</v>
      </c>
      <c r="P3802" s="20" t="s">
        <v>642</v>
      </c>
      <c r="Q3802" s="20" t="s">
        <v>1317</v>
      </c>
      <c r="R3802" s="20" t="s">
        <v>4095</v>
      </c>
      <c r="S3802" s="20">
        <v>50647551</v>
      </c>
      <c r="T3802" s="39"/>
      <c r="U3802" s="20"/>
      <c r="V3802" s="20"/>
      <c r="W3802" s="39"/>
      <c r="X3802" s="20"/>
      <c r="Y3802" s="20"/>
      <c r="Z3802" s="20"/>
      <c r="AA3802" s="39"/>
    </row>
    <row r="3803" spans="2:27" ht="15.75" customHeight="1">
      <c r="B3803" s="39"/>
      <c r="C3803" s="20"/>
      <c r="D3803" s="20"/>
      <c r="E3803" s="39"/>
      <c r="F3803" s="20"/>
      <c r="G3803" s="20"/>
      <c r="H3803" s="20"/>
      <c r="I3803" s="39"/>
      <c r="J3803" s="20"/>
      <c r="K3803" s="20"/>
      <c r="L3803" s="20"/>
      <c r="M3803" s="20"/>
      <c r="N3803" s="39"/>
      <c r="O3803" s="20" t="s">
        <v>501</v>
      </c>
      <c r="P3803" s="20" t="s">
        <v>642</v>
      </c>
      <c r="Q3803" s="20" t="s">
        <v>1317</v>
      </c>
      <c r="R3803" s="20" t="s">
        <v>4096</v>
      </c>
      <c r="S3803" s="20">
        <v>50647560</v>
      </c>
      <c r="T3803" s="39"/>
      <c r="U3803" s="20"/>
      <c r="V3803" s="20"/>
      <c r="W3803" s="39"/>
      <c r="X3803" s="20"/>
      <c r="Y3803" s="20"/>
      <c r="Z3803" s="20"/>
      <c r="AA3803" s="39"/>
    </row>
    <row r="3804" spans="2:27" ht="15.75" customHeight="1">
      <c r="B3804" s="39"/>
      <c r="C3804" s="20"/>
      <c r="D3804" s="20"/>
      <c r="E3804" s="39"/>
      <c r="F3804" s="20"/>
      <c r="G3804" s="20"/>
      <c r="H3804" s="20"/>
      <c r="I3804" s="39"/>
      <c r="J3804" s="20"/>
      <c r="K3804" s="20"/>
      <c r="L3804" s="20"/>
      <c r="M3804" s="20"/>
      <c r="N3804" s="39"/>
      <c r="O3804" s="20" t="s">
        <v>501</v>
      </c>
      <c r="P3804" s="20" t="s">
        <v>642</v>
      </c>
      <c r="Q3804" s="20" t="s">
        <v>1317</v>
      </c>
      <c r="R3804" s="20" t="s">
        <v>4097</v>
      </c>
      <c r="S3804" s="20">
        <v>50647569</v>
      </c>
      <c r="T3804" s="39"/>
      <c r="U3804" s="20"/>
      <c r="V3804" s="20"/>
      <c r="W3804" s="39"/>
      <c r="X3804" s="20"/>
      <c r="Y3804" s="20"/>
      <c r="Z3804" s="20"/>
      <c r="AA3804" s="39"/>
    </row>
    <row r="3805" spans="2:27" ht="15.75" customHeight="1">
      <c r="B3805" s="39"/>
      <c r="C3805" s="20"/>
      <c r="D3805" s="20"/>
      <c r="E3805" s="39"/>
      <c r="F3805" s="20"/>
      <c r="G3805" s="20"/>
      <c r="H3805" s="20"/>
      <c r="I3805" s="39"/>
      <c r="J3805" s="20"/>
      <c r="K3805" s="20"/>
      <c r="L3805" s="20"/>
      <c r="M3805" s="20"/>
      <c r="N3805" s="39"/>
      <c r="O3805" s="20" t="s">
        <v>501</v>
      </c>
      <c r="P3805" s="20" t="s">
        <v>642</v>
      </c>
      <c r="Q3805" s="20" t="s">
        <v>1317</v>
      </c>
      <c r="R3805" s="20" t="s">
        <v>4098</v>
      </c>
      <c r="S3805" s="20">
        <v>50647599</v>
      </c>
      <c r="T3805" s="39"/>
      <c r="U3805" s="20"/>
      <c r="V3805" s="20"/>
      <c r="W3805" s="39"/>
      <c r="X3805" s="20"/>
      <c r="Y3805" s="20"/>
      <c r="Z3805" s="20"/>
      <c r="AA3805" s="39"/>
    </row>
    <row r="3806" spans="2:27" ht="15.75" customHeight="1">
      <c r="B3806" s="39"/>
      <c r="C3806" s="20"/>
      <c r="D3806" s="20"/>
      <c r="E3806" s="39"/>
      <c r="F3806" s="20"/>
      <c r="G3806" s="20"/>
      <c r="H3806" s="20"/>
      <c r="I3806" s="39"/>
      <c r="J3806" s="20"/>
      <c r="K3806" s="20"/>
      <c r="L3806" s="20"/>
      <c r="M3806" s="20"/>
      <c r="N3806" s="39"/>
      <c r="O3806" s="20" t="s">
        <v>501</v>
      </c>
      <c r="P3806" s="20" t="s">
        <v>642</v>
      </c>
      <c r="Q3806" s="20" t="s">
        <v>1317</v>
      </c>
      <c r="R3806" s="20" t="s">
        <v>4099</v>
      </c>
      <c r="S3806" s="20">
        <v>50647577</v>
      </c>
      <c r="T3806" s="39"/>
      <c r="U3806" s="20"/>
      <c r="V3806" s="20"/>
      <c r="W3806" s="39"/>
      <c r="X3806" s="20"/>
      <c r="Y3806" s="20"/>
      <c r="Z3806" s="20"/>
      <c r="AA3806" s="39"/>
    </row>
    <row r="3807" spans="2:27" ht="15.75" customHeight="1">
      <c r="B3807" s="39"/>
      <c r="C3807" s="20"/>
      <c r="D3807" s="20"/>
      <c r="E3807" s="39"/>
      <c r="F3807" s="20"/>
      <c r="G3807" s="20"/>
      <c r="H3807" s="20"/>
      <c r="I3807" s="39"/>
      <c r="J3807" s="20"/>
      <c r="K3807" s="20"/>
      <c r="L3807" s="20"/>
      <c r="M3807" s="20"/>
      <c r="N3807" s="39"/>
      <c r="O3807" s="20" t="s">
        <v>501</v>
      </c>
      <c r="P3807" s="20" t="s">
        <v>642</v>
      </c>
      <c r="Q3807" s="20" t="s">
        <v>1317</v>
      </c>
      <c r="R3807" s="20" t="s">
        <v>1317</v>
      </c>
      <c r="S3807" s="20">
        <v>50647586</v>
      </c>
      <c r="T3807" s="39"/>
      <c r="U3807" s="20"/>
      <c r="V3807" s="20"/>
      <c r="W3807" s="39"/>
      <c r="X3807" s="20"/>
      <c r="Y3807" s="20"/>
      <c r="Z3807" s="20"/>
      <c r="AA3807" s="39"/>
    </row>
    <row r="3808" spans="2:27" ht="15.75" customHeight="1">
      <c r="B3808" s="39"/>
      <c r="C3808" s="20"/>
      <c r="D3808" s="20"/>
      <c r="E3808" s="39"/>
      <c r="F3808" s="20"/>
      <c r="G3808" s="20"/>
      <c r="H3808" s="20"/>
      <c r="I3808" s="39"/>
      <c r="J3808" s="20"/>
      <c r="K3808" s="20"/>
      <c r="L3808" s="20"/>
      <c r="M3808" s="20"/>
      <c r="N3808" s="39"/>
      <c r="O3808" s="20" t="s">
        <v>501</v>
      </c>
      <c r="P3808" s="20" t="s">
        <v>642</v>
      </c>
      <c r="Q3808" s="20" t="s">
        <v>1317</v>
      </c>
      <c r="R3808" s="20" t="s">
        <v>4100</v>
      </c>
      <c r="S3808" s="20">
        <v>50647594</v>
      </c>
      <c r="T3808" s="39"/>
      <c r="U3808" s="20"/>
      <c r="V3808" s="20"/>
      <c r="W3808" s="39"/>
      <c r="X3808" s="20"/>
      <c r="Y3808" s="20"/>
      <c r="Z3808" s="20"/>
      <c r="AA3808" s="39"/>
    </row>
    <row r="3809" spans="2:27" ht="15.75" customHeight="1">
      <c r="B3809" s="39"/>
      <c r="C3809" s="20"/>
      <c r="D3809" s="20"/>
      <c r="E3809" s="39"/>
      <c r="F3809" s="20"/>
      <c r="G3809" s="20"/>
      <c r="H3809" s="20"/>
      <c r="I3809" s="39"/>
      <c r="J3809" s="20"/>
      <c r="K3809" s="20"/>
      <c r="L3809" s="20"/>
      <c r="M3809" s="20"/>
      <c r="N3809" s="39"/>
      <c r="O3809" s="20" t="s">
        <v>501</v>
      </c>
      <c r="P3809" s="20" t="s">
        <v>642</v>
      </c>
      <c r="Q3809" s="20" t="s">
        <v>1319</v>
      </c>
      <c r="R3809" s="20" t="s">
        <v>4101</v>
      </c>
      <c r="S3809" s="20">
        <v>50647915</v>
      </c>
      <c r="T3809" s="39"/>
      <c r="U3809" s="20"/>
      <c r="V3809" s="20"/>
      <c r="W3809" s="39"/>
      <c r="X3809" s="20"/>
      <c r="Y3809" s="20"/>
      <c r="Z3809" s="20"/>
      <c r="AA3809" s="39"/>
    </row>
    <row r="3810" spans="2:27" ht="15.75" customHeight="1">
      <c r="B3810" s="39"/>
      <c r="C3810" s="20"/>
      <c r="D3810" s="20"/>
      <c r="E3810" s="39"/>
      <c r="F3810" s="20"/>
      <c r="G3810" s="20"/>
      <c r="H3810" s="20"/>
      <c r="I3810" s="39"/>
      <c r="J3810" s="20"/>
      <c r="K3810" s="20"/>
      <c r="L3810" s="20"/>
      <c r="M3810" s="20"/>
      <c r="N3810" s="39"/>
      <c r="O3810" s="20" t="s">
        <v>501</v>
      </c>
      <c r="P3810" s="20" t="s">
        <v>642</v>
      </c>
      <c r="Q3810" s="20" t="s">
        <v>1319</v>
      </c>
      <c r="R3810" s="20" t="s">
        <v>4102</v>
      </c>
      <c r="S3810" s="20">
        <v>50647923</v>
      </c>
      <c r="T3810" s="39"/>
      <c r="U3810" s="20"/>
      <c r="V3810" s="20"/>
      <c r="W3810" s="39"/>
      <c r="X3810" s="20"/>
      <c r="Y3810" s="20"/>
      <c r="Z3810" s="20"/>
      <c r="AA3810" s="39"/>
    </row>
    <row r="3811" spans="2:27" ht="15.75" customHeight="1">
      <c r="B3811" s="39"/>
      <c r="C3811" s="20"/>
      <c r="D3811" s="20"/>
      <c r="E3811" s="39"/>
      <c r="F3811" s="20"/>
      <c r="G3811" s="20"/>
      <c r="H3811" s="20"/>
      <c r="I3811" s="39"/>
      <c r="J3811" s="20"/>
      <c r="K3811" s="20"/>
      <c r="L3811" s="20"/>
      <c r="M3811" s="20"/>
      <c r="N3811" s="39"/>
      <c r="O3811" s="20" t="s">
        <v>501</v>
      </c>
      <c r="P3811" s="20" t="s">
        <v>642</v>
      </c>
      <c r="Q3811" s="20" t="s">
        <v>1319</v>
      </c>
      <c r="R3811" s="20" t="s">
        <v>4103</v>
      </c>
      <c r="S3811" s="20">
        <v>50647931</v>
      </c>
      <c r="T3811" s="39"/>
      <c r="U3811" s="20"/>
      <c r="V3811" s="20"/>
      <c r="W3811" s="39"/>
      <c r="X3811" s="20"/>
      <c r="Y3811" s="20"/>
      <c r="Z3811" s="20"/>
      <c r="AA3811" s="39"/>
    </row>
    <row r="3812" spans="2:27" ht="15.75" customHeight="1">
      <c r="B3812" s="39"/>
      <c r="C3812" s="20"/>
      <c r="D3812" s="20"/>
      <c r="E3812" s="39"/>
      <c r="F3812" s="20"/>
      <c r="G3812" s="20"/>
      <c r="H3812" s="20"/>
      <c r="I3812" s="39"/>
      <c r="J3812" s="20"/>
      <c r="K3812" s="20"/>
      <c r="L3812" s="20"/>
      <c r="M3812" s="20"/>
      <c r="N3812" s="39"/>
      <c r="O3812" s="20" t="s">
        <v>501</v>
      </c>
      <c r="P3812" s="20" t="s">
        <v>642</v>
      </c>
      <c r="Q3812" s="20" t="s">
        <v>1319</v>
      </c>
      <c r="R3812" s="20" t="s">
        <v>4104</v>
      </c>
      <c r="S3812" s="20">
        <v>50647947</v>
      </c>
      <c r="T3812" s="39"/>
      <c r="U3812" s="20"/>
      <c r="V3812" s="20"/>
      <c r="W3812" s="39"/>
      <c r="X3812" s="20"/>
      <c r="Y3812" s="20"/>
      <c r="Z3812" s="20"/>
      <c r="AA3812" s="39"/>
    </row>
    <row r="3813" spans="2:27" ht="15.75" customHeight="1">
      <c r="B3813" s="39"/>
      <c r="C3813" s="20"/>
      <c r="D3813" s="20"/>
      <c r="E3813" s="39"/>
      <c r="F3813" s="20"/>
      <c r="G3813" s="20"/>
      <c r="H3813" s="20"/>
      <c r="I3813" s="39"/>
      <c r="J3813" s="20"/>
      <c r="K3813" s="20"/>
      <c r="L3813" s="20"/>
      <c r="M3813" s="20"/>
      <c r="N3813" s="39"/>
      <c r="O3813" s="20" t="s">
        <v>501</v>
      </c>
      <c r="P3813" s="20" t="s">
        <v>642</v>
      </c>
      <c r="Q3813" s="20" t="s">
        <v>1319</v>
      </c>
      <c r="R3813" s="20" t="s">
        <v>4105</v>
      </c>
      <c r="S3813" s="20">
        <v>50647955</v>
      </c>
      <c r="T3813" s="39"/>
      <c r="U3813" s="20"/>
      <c r="V3813" s="20"/>
      <c r="W3813" s="39"/>
      <c r="X3813" s="20"/>
      <c r="Y3813" s="20"/>
      <c r="Z3813" s="20"/>
      <c r="AA3813" s="39"/>
    </row>
    <row r="3814" spans="2:27" ht="15.75" customHeight="1">
      <c r="B3814" s="39"/>
      <c r="C3814" s="20"/>
      <c r="D3814" s="20"/>
      <c r="E3814" s="39"/>
      <c r="F3814" s="20"/>
      <c r="G3814" s="20"/>
      <c r="H3814" s="20"/>
      <c r="I3814" s="39"/>
      <c r="J3814" s="20"/>
      <c r="K3814" s="20"/>
      <c r="L3814" s="20"/>
      <c r="M3814" s="20"/>
      <c r="N3814" s="39"/>
      <c r="O3814" s="20" t="s">
        <v>501</v>
      </c>
      <c r="P3814" s="20" t="s">
        <v>642</v>
      </c>
      <c r="Q3814" s="20" t="s">
        <v>1319</v>
      </c>
      <c r="R3814" s="20" t="s">
        <v>1481</v>
      </c>
      <c r="S3814" s="20">
        <v>50647987</v>
      </c>
      <c r="T3814" s="39"/>
      <c r="U3814" s="20"/>
      <c r="V3814" s="20"/>
      <c r="W3814" s="39"/>
      <c r="X3814" s="20"/>
      <c r="Y3814" s="20"/>
      <c r="Z3814" s="20"/>
      <c r="AA3814" s="39"/>
    </row>
    <row r="3815" spans="2:27" ht="15.75" customHeight="1">
      <c r="B3815" s="39"/>
      <c r="C3815" s="20"/>
      <c r="D3815" s="20"/>
      <c r="E3815" s="39"/>
      <c r="F3815" s="20"/>
      <c r="G3815" s="20"/>
      <c r="H3815" s="20"/>
      <c r="I3815" s="39"/>
      <c r="J3815" s="20"/>
      <c r="K3815" s="20"/>
      <c r="L3815" s="20"/>
      <c r="M3815" s="20"/>
      <c r="N3815" s="39"/>
      <c r="O3815" s="20" t="s">
        <v>501</v>
      </c>
      <c r="P3815" s="20" t="s">
        <v>642</v>
      </c>
      <c r="Q3815" s="20" t="s">
        <v>1320</v>
      </c>
      <c r="R3815" s="20" t="s">
        <v>4106</v>
      </c>
      <c r="S3815" s="20">
        <v>50648510</v>
      </c>
      <c r="T3815" s="39"/>
      <c r="U3815" s="20"/>
      <c r="V3815" s="20"/>
      <c r="W3815" s="39"/>
      <c r="X3815" s="20"/>
      <c r="Y3815" s="20"/>
      <c r="Z3815" s="20"/>
      <c r="AA3815" s="39"/>
    </row>
    <row r="3816" spans="2:27" ht="15.75" customHeight="1">
      <c r="B3816" s="39"/>
      <c r="C3816" s="20"/>
      <c r="D3816" s="20"/>
      <c r="E3816" s="39"/>
      <c r="F3816" s="20"/>
      <c r="G3816" s="20"/>
      <c r="H3816" s="20"/>
      <c r="I3816" s="39"/>
      <c r="J3816" s="20"/>
      <c r="K3816" s="20"/>
      <c r="L3816" s="20"/>
      <c r="M3816" s="20"/>
      <c r="N3816" s="39"/>
      <c r="O3816" s="20" t="s">
        <v>501</v>
      </c>
      <c r="P3816" s="20" t="s">
        <v>642</v>
      </c>
      <c r="Q3816" s="20" t="s">
        <v>1320</v>
      </c>
      <c r="R3816" s="20" t="s">
        <v>4107</v>
      </c>
      <c r="S3816" s="20">
        <v>50648521</v>
      </c>
      <c r="T3816" s="39"/>
      <c r="U3816" s="20"/>
      <c r="V3816" s="20"/>
      <c r="W3816" s="39"/>
      <c r="X3816" s="20"/>
      <c r="Y3816" s="20"/>
      <c r="Z3816" s="20"/>
      <c r="AA3816" s="39"/>
    </row>
    <row r="3817" spans="2:27" ht="15.75" customHeight="1">
      <c r="B3817" s="39"/>
      <c r="C3817" s="20"/>
      <c r="D3817" s="20"/>
      <c r="E3817" s="39"/>
      <c r="F3817" s="20"/>
      <c r="G3817" s="20"/>
      <c r="H3817" s="20"/>
      <c r="I3817" s="39"/>
      <c r="J3817" s="20"/>
      <c r="K3817" s="20"/>
      <c r="L3817" s="20"/>
      <c r="M3817" s="20"/>
      <c r="N3817" s="39"/>
      <c r="O3817" s="20" t="s">
        <v>501</v>
      </c>
      <c r="P3817" s="20" t="s">
        <v>642</v>
      </c>
      <c r="Q3817" s="20" t="s">
        <v>1320</v>
      </c>
      <c r="R3817" s="20" t="s">
        <v>4108</v>
      </c>
      <c r="S3817" s="20">
        <v>50648531</v>
      </c>
      <c r="T3817" s="39"/>
      <c r="U3817" s="20"/>
      <c r="V3817" s="20"/>
      <c r="W3817" s="39"/>
      <c r="X3817" s="20"/>
      <c r="Y3817" s="20"/>
      <c r="Z3817" s="20"/>
      <c r="AA3817" s="39"/>
    </row>
    <row r="3818" spans="2:27" ht="15.75" customHeight="1">
      <c r="B3818" s="39"/>
      <c r="C3818" s="20"/>
      <c r="D3818" s="20"/>
      <c r="E3818" s="39"/>
      <c r="F3818" s="20"/>
      <c r="G3818" s="20"/>
      <c r="H3818" s="20"/>
      <c r="I3818" s="39"/>
      <c r="J3818" s="20"/>
      <c r="K3818" s="20"/>
      <c r="L3818" s="20"/>
      <c r="M3818" s="20"/>
      <c r="N3818" s="39"/>
      <c r="O3818" s="20" t="s">
        <v>501</v>
      </c>
      <c r="P3818" s="20" t="s">
        <v>642</v>
      </c>
      <c r="Q3818" s="20" t="s">
        <v>1320</v>
      </c>
      <c r="R3818" s="20" t="s">
        <v>4109</v>
      </c>
      <c r="S3818" s="20">
        <v>50648542</v>
      </c>
      <c r="T3818" s="39"/>
      <c r="U3818" s="20"/>
      <c r="V3818" s="20"/>
      <c r="W3818" s="39"/>
      <c r="X3818" s="20"/>
      <c r="Y3818" s="20"/>
      <c r="Z3818" s="20"/>
      <c r="AA3818" s="39"/>
    </row>
    <row r="3819" spans="2:27" ht="15.75" customHeight="1">
      <c r="B3819" s="39"/>
      <c r="C3819" s="20"/>
      <c r="D3819" s="20"/>
      <c r="E3819" s="39"/>
      <c r="F3819" s="20"/>
      <c r="G3819" s="20"/>
      <c r="H3819" s="20"/>
      <c r="I3819" s="39"/>
      <c r="J3819" s="20"/>
      <c r="K3819" s="20"/>
      <c r="L3819" s="20"/>
      <c r="M3819" s="20"/>
      <c r="N3819" s="39"/>
      <c r="O3819" s="20" t="s">
        <v>501</v>
      </c>
      <c r="P3819" s="20" t="s">
        <v>642</v>
      </c>
      <c r="Q3819" s="20" t="s">
        <v>1320</v>
      </c>
      <c r="R3819" s="20" t="s">
        <v>2496</v>
      </c>
      <c r="S3819" s="20">
        <v>50648552</v>
      </c>
      <c r="T3819" s="39"/>
      <c r="U3819" s="20"/>
      <c r="V3819" s="20"/>
      <c r="W3819" s="39"/>
      <c r="X3819" s="20"/>
      <c r="Y3819" s="20"/>
      <c r="Z3819" s="20"/>
      <c r="AA3819" s="39"/>
    </row>
    <row r="3820" spans="2:27" ht="15.75" customHeight="1">
      <c r="B3820" s="39"/>
      <c r="C3820" s="20"/>
      <c r="D3820" s="20"/>
      <c r="E3820" s="39"/>
      <c r="F3820" s="20"/>
      <c r="G3820" s="20"/>
      <c r="H3820" s="20"/>
      <c r="I3820" s="39"/>
      <c r="J3820" s="20"/>
      <c r="K3820" s="20"/>
      <c r="L3820" s="20"/>
      <c r="M3820" s="20"/>
      <c r="N3820" s="39"/>
      <c r="O3820" s="20" t="s">
        <v>501</v>
      </c>
      <c r="P3820" s="20" t="s">
        <v>642</v>
      </c>
      <c r="Q3820" s="20" t="s">
        <v>1320</v>
      </c>
      <c r="R3820" s="20" t="s">
        <v>4110</v>
      </c>
      <c r="S3820" s="20">
        <v>50648563</v>
      </c>
      <c r="T3820" s="39"/>
      <c r="U3820" s="20"/>
      <c r="V3820" s="20"/>
      <c r="W3820" s="39"/>
      <c r="X3820" s="20"/>
      <c r="Y3820" s="20"/>
      <c r="Z3820" s="20"/>
      <c r="AA3820" s="39"/>
    </row>
    <row r="3821" spans="2:27" ht="15.75" customHeight="1">
      <c r="B3821" s="39"/>
      <c r="C3821" s="20"/>
      <c r="D3821" s="20"/>
      <c r="E3821" s="39"/>
      <c r="F3821" s="20"/>
      <c r="G3821" s="20"/>
      <c r="H3821" s="20"/>
      <c r="I3821" s="39"/>
      <c r="J3821" s="20"/>
      <c r="K3821" s="20"/>
      <c r="L3821" s="20"/>
      <c r="M3821" s="20"/>
      <c r="N3821" s="39"/>
      <c r="O3821" s="20" t="s">
        <v>501</v>
      </c>
      <c r="P3821" s="20" t="s">
        <v>642</v>
      </c>
      <c r="Q3821" s="20" t="s">
        <v>1320</v>
      </c>
      <c r="R3821" s="20" t="s">
        <v>4089</v>
      </c>
      <c r="S3821" s="20">
        <v>50648573</v>
      </c>
      <c r="T3821" s="39"/>
      <c r="U3821" s="20"/>
      <c r="V3821" s="20"/>
      <c r="W3821" s="39"/>
      <c r="X3821" s="20"/>
      <c r="Y3821" s="20"/>
      <c r="Z3821" s="20"/>
      <c r="AA3821" s="39"/>
    </row>
    <row r="3822" spans="2:27" ht="15.75" customHeight="1">
      <c r="B3822" s="39"/>
      <c r="C3822" s="20"/>
      <c r="D3822" s="20"/>
      <c r="E3822" s="39"/>
      <c r="F3822" s="20"/>
      <c r="G3822" s="20"/>
      <c r="H3822" s="20"/>
      <c r="I3822" s="39"/>
      <c r="J3822" s="20"/>
      <c r="K3822" s="20"/>
      <c r="L3822" s="20"/>
      <c r="M3822" s="20"/>
      <c r="N3822" s="39"/>
      <c r="O3822" s="20" t="s">
        <v>501</v>
      </c>
      <c r="P3822" s="20" t="s">
        <v>642</v>
      </c>
      <c r="Q3822" s="20" t="s">
        <v>1320</v>
      </c>
      <c r="R3822" s="20" t="s">
        <v>1320</v>
      </c>
      <c r="S3822" s="20">
        <v>50648584</v>
      </c>
      <c r="T3822" s="39"/>
      <c r="U3822" s="20"/>
      <c r="V3822" s="20"/>
      <c r="W3822" s="39"/>
      <c r="X3822" s="20"/>
      <c r="Y3822" s="20"/>
      <c r="Z3822" s="20"/>
      <c r="AA3822" s="39"/>
    </row>
    <row r="3823" spans="2:27" ht="15.75" customHeight="1">
      <c r="B3823" s="39"/>
      <c r="C3823" s="20"/>
      <c r="D3823" s="20"/>
      <c r="E3823" s="39"/>
      <c r="F3823" s="20"/>
      <c r="G3823" s="20"/>
      <c r="H3823" s="20"/>
      <c r="I3823" s="39"/>
      <c r="J3823" s="20"/>
      <c r="K3823" s="20"/>
      <c r="L3823" s="20"/>
      <c r="M3823" s="20"/>
      <c r="N3823" s="39"/>
      <c r="O3823" s="20" t="s">
        <v>501</v>
      </c>
      <c r="P3823" s="20" t="s">
        <v>642</v>
      </c>
      <c r="Q3823" s="20" t="s">
        <v>1322</v>
      </c>
      <c r="R3823" s="20" t="s">
        <v>4111</v>
      </c>
      <c r="S3823" s="20">
        <v>50648617</v>
      </c>
      <c r="T3823" s="39"/>
      <c r="U3823" s="20"/>
      <c r="V3823" s="20"/>
      <c r="W3823" s="39"/>
      <c r="X3823" s="20"/>
      <c r="Y3823" s="20"/>
      <c r="Z3823" s="20"/>
      <c r="AA3823" s="39"/>
    </row>
    <row r="3824" spans="2:27" ht="15.75" customHeight="1">
      <c r="B3824" s="39"/>
      <c r="C3824" s="20"/>
      <c r="D3824" s="20"/>
      <c r="E3824" s="39"/>
      <c r="F3824" s="20"/>
      <c r="G3824" s="20"/>
      <c r="H3824" s="20"/>
      <c r="I3824" s="39"/>
      <c r="J3824" s="20"/>
      <c r="K3824" s="20"/>
      <c r="L3824" s="20"/>
      <c r="M3824" s="20"/>
      <c r="N3824" s="39"/>
      <c r="O3824" s="20" t="s">
        <v>501</v>
      </c>
      <c r="P3824" s="20" t="s">
        <v>642</v>
      </c>
      <c r="Q3824" s="20" t="s">
        <v>1322</v>
      </c>
      <c r="R3824" s="20" t="s">
        <v>4112</v>
      </c>
      <c r="S3824" s="20">
        <v>50648639</v>
      </c>
      <c r="T3824" s="39"/>
      <c r="U3824" s="20"/>
      <c r="V3824" s="20"/>
      <c r="W3824" s="39"/>
      <c r="X3824" s="20"/>
      <c r="Y3824" s="20"/>
      <c r="Z3824" s="20"/>
      <c r="AA3824" s="39"/>
    </row>
    <row r="3825" spans="2:27" ht="15.75" customHeight="1">
      <c r="B3825" s="39"/>
      <c r="C3825" s="20"/>
      <c r="D3825" s="20"/>
      <c r="E3825" s="39"/>
      <c r="F3825" s="20"/>
      <c r="G3825" s="20"/>
      <c r="H3825" s="20"/>
      <c r="I3825" s="39"/>
      <c r="J3825" s="20"/>
      <c r="K3825" s="20"/>
      <c r="L3825" s="20"/>
      <c r="M3825" s="20"/>
      <c r="N3825" s="39"/>
      <c r="O3825" s="20" t="s">
        <v>501</v>
      </c>
      <c r="P3825" s="20" t="s">
        <v>642</v>
      </c>
      <c r="Q3825" s="20" t="s">
        <v>1322</v>
      </c>
      <c r="R3825" s="20" t="s">
        <v>4113</v>
      </c>
      <c r="S3825" s="20">
        <v>50648663</v>
      </c>
      <c r="T3825" s="39"/>
      <c r="U3825" s="20"/>
      <c r="V3825" s="20"/>
      <c r="W3825" s="39"/>
      <c r="X3825" s="20"/>
      <c r="Y3825" s="20"/>
      <c r="Z3825" s="20"/>
      <c r="AA3825" s="39"/>
    </row>
    <row r="3826" spans="2:27" ht="15.75" customHeight="1">
      <c r="B3826" s="39"/>
      <c r="C3826" s="20"/>
      <c r="D3826" s="20"/>
      <c r="E3826" s="39"/>
      <c r="F3826" s="20"/>
      <c r="G3826" s="20"/>
      <c r="H3826" s="20"/>
      <c r="I3826" s="39"/>
      <c r="J3826" s="20"/>
      <c r="K3826" s="20"/>
      <c r="L3826" s="20"/>
      <c r="M3826" s="20"/>
      <c r="N3826" s="39"/>
      <c r="O3826" s="20" t="s">
        <v>501</v>
      </c>
      <c r="P3826" s="20" t="s">
        <v>642</v>
      </c>
      <c r="Q3826" s="20" t="s">
        <v>1322</v>
      </c>
      <c r="R3826" s="20" t="s">
        <v>1322</v>
      </c>
      <c r="S3826" s="20">
        <v>50648671</v>
      </c>
      <c r="T3826" s="39"/>
      <c r="U3826" s="20"/>
      <c r="V3826" s="20"/>
      <c r="W3826" s="39"/>
      <c r="X3826" s="20"/>
      <c r="Y3826" s="20"/>
      <c r="Z3826" s="20"/>
      <c r="AA3826" s="39"/>
    </row>
    <row r="3827" spans="2:27" ht="15.75" customHeight="1">
      <c r="B3827" s="39"/>
      <c r="C3827" s="20"/>
      <c r="D3827" s="20"/>
      <c r="E3827" s="39"/>
      <c r="F3827" s="20"/>
      <c r="G3827" s="20"/>
      <c r="H3827" s="20"/>
      <c r="I3827" s="39"/>
      <c r="J3827" s="20"/>
      <c r="K3827" s="20"/>
      <c r="L3827" s="20"/>
      <c r="M3827" s="20"/>
      <c r="N3827" s="39"/>
      <c r="O3827" s="20" t="s">
        <v>501</v>
      </c>
      <c r="P3827" s="20" t="s">
        <v>642</v>
      </c>
      <c r="Q3827" s="20" t="s">
        <v>1322</v>
      </c>
      <c r="R3827" s="20" t="s">
        <v>4114</v>
      </c>
      <c r="S3827" s="20">
        <v>50648679</v>
      </c>
      <c r="T3827" s="39"/>
      <c r="U3827" s="20"/>
      <c r="V3827" s="20"/>
      <c r="W3827" s="39"/>
      <c r="X3827" s="20"/>
      <c r="Y3827" s="20"/>
      <c r="Z3827" s="20"/>
      <c r="AA3827" s="39"/>
    </row>
    <row r="3828" spans="2:27" ht="15.75" customHeight="1">
      <c r="B3828" s="39"/>
      <c r="C3828" s="20"/>
      <c r="D3828" s="20"/>
      <c r="E3828" s="39"/>
      <c r="F3828" s="20"/>
      <c r="G3828" s="20"/>
      <c r="H3828" s="20"/>
      <c r="I3828" s="39"/>
      <c r="J3828" s="20"/>
      <c r="K3828" s="20"/>
      <c r="L3828" s="20"/>
      <c r="M3828" s="20"/>
      <c r="N3828" s="39"/>
      <c r="O3828" s="20" t="s">
        <v>501</v>
      </c>
      <c r="P3828" s="20" t="s">
        <v>642</v>
      </c>
      <c r="Q3828" s="20" t="s">
        <v>1322</v>
      </c>
      <c r="R3828" s="20" t="s">
        <v>4115</v>
      </c>
      <c r="S3828" s="20">
        <v>50648694</v>
      </c>
      <c r="T3828" s="39"/>
      <c r="U3828" s="20"/>
      <c r="V3828" s="20"/>
      <c r="W3828" s="39"/>
      <c r="X3828" s="20"/>
      <c r="Y3828" s="20"/>
      <c r="Z3828" s="20"/>
      <c r="AA3828" s="39"/>
    </row>
    <row r="3829" spans="2:27" ht="15.75" customHeight="1">
      <c r="B3829" s="39"/>
      <c r="C3829" s="20"/>
      <c r="D3829" s="20"/>
      <c r="E3829" s="39"/>
      <c r="F3829" s="20"/>
      <c r="G3829" s="20"/>
      <c r="H3829" s="20"/>
      <c r="I3829" s="39"/>
      <c r="J3829" s="20"/>
      <c r="K3829" s="20"/>
      <c r="L3829" s="20"/>
      <c r="M3829" s="20"/>
      <c r="N3829" s="39"/>
      <c r="O3829" s="20" t="s">
        <v>501</v>
      </c>
      <c r="P3829" s="20" t="s">
        <v>645</v>
      </c>
      <c r="Q3829" s="20" t="s">
        <v>1323</v>
      </c>
      <c r="R3829" s="20" t="s">
        <v>1323</v>
      </c>
      <c r="S3829" s="20">
        <v>50690919</v>
      </c>
      <c r="T3829" s="39"/>
      <c r="U3829" s="20"/>
      <c r="V3829" s="20"/>
      <c r="W3829" s="39"/>
      <c r="X3829" s="20"/>
      <c r="Y3829" s="20"/>
      <c r="Z3829" s="20"/>
      <c r="AA3829" s="39"/>
    </row>
    <row r="3830" spans="2:27" ht="15.75" customHeight="1">
      <c r="B3830" s="39"/>
      <c r="C3830" s="20"/>
      <c r="D3830" s="20"/>
      <c r="E3830" s="39"/>
      <c r="F3830" s="20"/>
      <c r="G3830" s="20"/>
      <c r="H3830" s="20"/>
      <c r="I3830" s="39"/>
      <c r="J3830" s="20"/>
      <c r="K3830" s="20"/>
      <c r="L3830" s="20"/>
      <c r="M3830" s="20"/>
      <c r="N3830" s="39"/>
      <c r="O3830" s="20" t="s">
        <v>501</v>
      </c>
      <c r="P3830" s="20" t="s">
        <v>645</v>
      </c>
      <c r="Q3830" s="20" t="s">
        <v>1323</v>
      </c>
      <c r="R3830" s="20" t="s">
        <v>4116</v>
      </c>
      <c r="S3830" s="20">
        <v>50690999</v>
      </c>
      <c r="T3830" s="39"/>
      <c r="U3830" s="20"/>
      <c r="V3830" s="20"/>
      <c r="W3830" s="39"/>
      <c r="X3830" s="20"/>
      <c r="Y3830" s="20"/>
      <c r="Z3830" s="20"/>
      <c r="AA3830" s="39"/>
    </row>
    <row r="3831" spans="2:27" ht="15.75" customHeight="1">
      <c r="B3831" s="39"/>
      <c r="C3831" s="20"/>
      <c r="D3831" s="20"/>
      <c r="E3831" s="39"/>
      <c r="F3831" s="20"/>
      <c r="G3831" s="20"/>
      <c r="H3831" s="20"/>
      <c r="I3831" s="39"/>
      <c r="J3831" s="20"/>
      <c r="K3831" s="20"/>
      <c r="L3831" s="20"/>
      <c r="M3831" s="20"/>
      <c r="N3831" s="39"/>
      <c r="O3831" s="20" t="s">
        <v>501</v>
      </c>
      <c r="P3831" s="20" t="s">
        <v>645</v>
      </c>
      <c r="Q3831" s="20" t="s">
        <v>1323</v>
      </c>
      <c r="R3831" s="20" t="s">
        <v>4117</v>
      </c>
      <c r="S3831" s="20">
        <v>50690938</v>
      </c>
      <c r="T3831" s="39"/>
      <c r="U3831" s="20"/>
      <c r="V3831" s="20"/>
      <c r="W3831" s="39"/>
      <c r="X3831" s="20"/>
      <c r="Y3831" s="20"/>
      <c r="Z3831" s="20"/>
      <c r="AA3831" s="39"/>
    </row>
    <row r="3832" spans="2:27" ht="15.75" customHeight="1">
      <c r="B3832" s="39"/>
      <c r="C3832" s="20"/>
      <c r="D3832" s="20"/>
      <c r="E3832" s="39"/>
      <c r="F3832" s="20"/>
      <c r="G3832" s="20"/>
      <c r="H3832" s="20"/>
      <c r="I3832" s="39"/>
      <c r="J3832" s="20"/>
      <c r="K3832" s="20"/>
      <c r="L3832" s="20"/>
      <c r="M3832" s="20"/>
      <c r="N3832" s="39"/>
      <c r="O3832" s="20" t="s">
        <v>501</v>
      </c>
      <c r="P3832" s="20" t="s">
        <v>645</v>
      </c>
      <c r="Q3832" s="20" t="s">
        <v>1323</v>
      </c>
      <c r="R3832" s="20" t="s">
        <v>4118</v>
      </c>
      <c r="S3832" s="20">
        <v>50690942</v>
      </c>
      <c r="T3832" s="39"/>
      <c r="U3832" s="20"/>
      <c r="V3832" s="20"/>
      <c r="W3832" s="39"/>
      <c r="X3832" s="20"/>
      <c r="Y3832" s="20"/>
      <c r="Z3832" s="20"/>
      <c r="AA3832" s="39"/>
    </row>
    <row r="3833" spans="2:27" ht="15.75" customHeight="1">
      <c r="B3833" s="39"/>
      <c r="C3833" s="20"/>
      <c r="D3833" s="20"/>
      <c r="E3833" s="39"/>
      <c r="F3833" s="20"/>
      <c r="G3833" s="20"/>
      <c r="H3833" s="20"/>
      <c r="I3833" s="39"/>
      <c r="J3833" s="20"/>
      <c r="K3833" s="20"/>
      <c r="L3833" s="20"/>
      <c r="M3833" s="20"/>
      <c r="N3833" s="39"/>
      <c r="O3833" s="20" t="s">
        <v>501</v>
      </c>
      <c r="P3833" s="20" t="s">
        <v>645</v>
      </c>
      <c r="Q3833" s="20" t="s">
        <v>1323</v>
      </c>
      <c r="R3833" s="20" t="s">
        <v>4119</v>
      </c>
      <c r="S3833" s="20">
        <v>50690976</v>
      </c>
      <c r="T3833" s="39"/>
      <c r="U3833" s="20"/>
      <c r="V3833" s="20"/>
      <c r="W3833" s="39"/>
      <c r="X3833" s="20"/>
      <c r="Y3833" s="20"/>
      <c r="Z3833" s="20"/>
      <c r="AA3833" s="39"/>
    </row>
    <row r="3834" spans="2:27" ht="15.75" customHeight="1">
      <c r="B3834" s="39"/>
      <c r="C3834" s="20"/>
      <c r="D3834" s="20"/>
      <c r="E3834" s="39"/>
      <c r="F3834" s="20"/>
      <c r="G3834" s="20"/>
      <c r="H3834" s="20"/>
      <c r="I3834" s="39"/>
      <c r="J3834" s="20"/>
      <c r="K3834" s="20"/>
      <c r="L3834" s="20"/>
      <c r="M3834" s="20"/>
      <c r="N3834" s="39"/>
      <c r="O3834" s="20" t="s">
        <v>501</v>
      </c>
      <c r="P3834" s="20" t="s">
        <v>645</v>
      </c>
      <c r="Q3834" s="20" t="s">
        <v>1323</v>
      </c>
      <c r="R3834" s="20" t="s">
        <v>4120</v>
      </c>
      <c r="S3834" s="20">
        <v>50690957</v>
      </c>
      <c r="T3834" s="39"/>
      <c r="U3834" s="20"/>
      <c r="V3834" s="20"/>
      <c r="W3834" s="39"/>
      <c r="X3834" s="20"/>
      <c r="Y3834" s="20"/>
      <c r="Z3834" s="20"/>
      <c r="AA3834" s="39"/>
    </row>
    <row r="3835" spans="2:27" ht="15.75" customHeight="1">
      <c r="B3835" s="39"/>
      <c r="C3835" s="20"/>
      <c r="D3835" s="20"/>
      <c r="E3835" s="39"/>
      <c r="F3835" s="20"/>
      <c r="G3835" s="20"/>
      <c r="H3835" s="20"/>
      <c r="I3835" s="39"/>
      <c r="J3835" s="20"/>
      <c r="K3835" s="20"/>
      <c r="L3835" s="20"/>
      <c r="M3835" s="20"/>
      <c r="N3835" s="39"/>
      <c r="O3835" s="20" t="s">
        <v>501</v>
      </c>
      <c r="P3835" s="20" t="s">
        <v>645</v>
      </c>
      <c r="Q3835" s="20" t="s">
        <v>1325</v>
      </c>
      <c r="R3835" s="20" t="s">
        <v>4121</v>
      </c>
      <c r="S3835" s="20">
        <v>50691500</v>
      </c>
      <c r="T3835" s="39"/>
      <c r="U3835" s="20"/>
      <c r="V3835" s="20"/>
      <c r="W3835" s="39"/>
      <c r="X3835" s="20"/>
      <c r="Y3835" s="20"/>
      <c r="Z3835" s="20"/>
      <c r="AA3835" s="39"/>
    </row>
    <row r="3836" spans="2:27" ht="15.75" customHeight="1">
      <c r="B3836" s="39"/>
      <c r="C3836" s="20"/>
      <c r="D3836" s="20"/>
      <c r="E3836" s="39"/>
      <c r="F3836" s="20"/>
      <c r="G3836" s="20"/>
      <c r="H3836" s="20"/>
      <c r="I3836" s="39"/>
      <c r="J3836" s="20"/>
      <c r="K3836" s="20"/>
      <c r="L3836" s="20"/>
      <c r="M3836" s="20"/>
      <c r="N3836" s="39"/>
      <c r="O3836" s="20" t="s">
        <v>501</v>
      </c>
      <c r="P3836" s="20" t="s">
        <v>645</v>
      </c>
      <c r="Q3836" s="20" t="s">
        <v>1325</v>
      </c>
      <c r="R3836" s="20" t="s">
        <v>1325</v>
      </c>
      <c r="S3836" s="20">
        <v>50691521</v>
      </c>
      <c r="T3836" s="39"/>
      <c r="U3836" s="20"/>
      <c r="V3836" s="20"/>
      <c r="W3836" s="39"/>
      <c r="X3836" s="20"/>
      <c r="Y3836" s="20"/>
      <c r="Z3836" s="20"/>
      <c r="AA3836" s="39"/>
    </row>
    <row r="3837" spans="2:27" ht="15.75" customHeight="1">
      <c r="B3837" s="39"/>
      <c r="C3837" s="20"/>
      <c r="D3837" s="20"/>
      <c r="E3837" s="39"/>
      <c r="F3837" s="20"/>
      <c r="G3837" s="20"/>
      <c r="H3837" s="20"/>
      <c r="I3837" s="39"/>
      <c r="J3837" s="20"/>
      <c r="K3837" s="20"/>
      <c r="L3837" s="20"/>
      <c r="M3837" s="20"/>
      <c r="N3837" s="39"/>
      <c r="O3837" s="20" t="s">
        <v>501</v>
      </c>
      <c r="P3837" s="20" t="s">
        <v>645</v>
      </c>
      <c r="Q3837" s="20" t="s">
        <v>1325</v>
      </c>
      <c r="R3837" s="20" t="s">
        <v>4122</v>
      </c>
      <c r="S3837" s="20">
        <v>50691599</v>
      </c>
      <c r="T3837" s="39"/>
      <c r="U3837" s="20"/>
      <c r="V3837" s="20"/>
      <c r="W3837" s="39"/>
      <c r="X3837" s="20"/>
      <c r="Y3837" s="20"/>
      <c r="Z3837" s="20"/>
      <c r="AA3837" s="39"/>
    </row>
    <row r="3838" spans="2:27" ht="15.75" customHeight="1">
      <c r="B3838" s="39"/>
      <c r="C3838" s="20"/>
      <c r="D3838" s="20"/>
      <c r="E3838" s="39"/>
      <c r="F3838" s="20"/>
      <c r="G3838" s="20"/>
      <c r="H3838" s="20"/>
      <c r="I3838" s="39"/>
      <c r="J3838" s="20"/>
      <c r="K3838" s="20"/>
      <c r="L3838" s="20"/>
      <c r="M3838" s="20"/>
      <c r="N3838" s="39"/>
      <c r="O3838" s="20" t="s">
        <v>501</v>
      </c>
      <c r="P3838" s="20" t="s">
        <v>645</v>
      </c>
      <c r="Q3838" s="20" t="s">
        <v>1325</v>
      </c>
      <c r="R3838" s="20" t="s">
        <v>4123</v>
      </c>
      <c r="S3838" s="20">
        <v>50691523</v>
      </c>
      <c r="T3838" s="39"/>
      <c r="U3838" s="20"/>
      <c r="V3838" s="20"/>
      <c r="W3838" s="39"/>
      <c r="X3838" s="20"/>
      <c r="Y3838" s="20"/>
      <c r="Z3838" s="20"/>
      <c r="AA3838" s="39"/>
    </row>
    <row r="3839" spans="2:27" ht="15.75" customHeight="1">
      <c r="B3839" s="39"/>
      <c r="C3839" s="20"/>
      <c r="D3839" s="20"/>
      <c r="E3839" s="39"/>
      <c r="F3839" s="20"/>
      <c r="G3839" s="20"/>
      <c r="H3839" s="20"/>
      <c r="I3839" s="39"/>
      <c r="J3839" s="20"/>
      <c r="K3839" s="20"/>
      <c r="L3839" s="20"/>
      <c r="M3839" s="20"/>
      <c r="N3839" s="39"/>
      <c r="O3839" s="20" t="s">
        <v>501</v>
      </c>
      <c r="P3839" s="20" t="s">
        <v>645</v>
      </c>
      <c r="Q3839" s="20" t="s">
        <v>1325</v>
      </c>
      <c r="R3839" s="20" t="s">
        <v>1160</v>
      </c>
      <c r="S3839" s="20">
        <v>50691535</v>
      </c>
      <c r="T3839" s="39"/>
      <c r="U3839" s="20"/>
      <c r="V3839" s="20"/>
      <c r="W3839" s="39"/>
      <c r="X3839" s="20"/>
      <c r="Y3839" s="20"/>
      <c r="Z3839" s="20"/>
      <c r="AA3839" s="39"/>
    </row>
    <row r="3840" spans="2:27" ht="15.75" customHeight="1">
      <c r="B3840" s="39"/>
      <c r="C3840" s="20"/>
      <c r="D3840" s="20"/>
      <c r="E3840" s="39"/>
      <c r="F3840" s="20"/>
      <c r="G3840" s="20"/>
      <c r="H3840" s="20"/>
      <c r="I3840" s="39"/>
      <c r="J3840" s="20"/>
      <c r="K3840" s="20"/>
      <c r="L3840" s="20"/>
      <c r="M3840" s="20"/>
      <c r="N3840" s="39"/>
      <c r="O3840" s="20" t="s">
        <v>501</v>
      </c>
      <c r="P3840" s="20" t="s">
        <v>645</v>
      </c>
      <c r="Q3840" s="20" t="s">
        <v>1325</v>
      </c>
      <c r="R3840" s="20" t="s">
        <v>4124</v>
      </c>
      <c r="S3840" s="20">
        <v>50691547</v>
      </c>
      <c r="T3840" s="39"/>
      <c r="U3840" s="20"/>
      <c r="V3840" s="20"/>
      <c r="W3840" s="39"/>
      <c r="X3840" s="20"/>
      <c r="Y3840" s="20"/>
      <c r="Z3840" s="20"/>
      <c r="AA3840" s="39"/>
    </row>
    <row r="3841" spans="2:27" ht="15.75" customHeight="1">
      <c r="B3841" s="39"/>
      <c r="C3841" s="20"/>
      <c r="D3841" s="20"/>
      <c r="E3841" s="39"/>
      <c r="F3841" s="20"/>
      <c r="G3841" s="20"/>
      <c r="H3841" s="20"/>
      <c r="I3841" s="39"/>
      <c r="J3841" s="20"/>
      <c r="K3841" s="20"/>
      <c r="L3841" s="20"/>
      <c r="M3841" s="20"/>
      <c r="N3841" s="39"/>
      <c r="O3841" s="20" t="s">
        <v>501</v>
      </c>
      <c r="P3841" s="20" t="s">
        <v>645</v>
      </c>
      <c r="Q3841" s="20" t="s">
        <v>1325</v>
      </c>
      <c r="R3841" s="20" t="s">
        <v>4125</v>
      </c>
      <c r="S3841" s="20">
        <v>50691559</v>
      </c>
      <c r="T3841" s="39"/>
      <c r="U3841" s="20"/>
      <c r="V3841" s="20"/>
      <c r="W3841" s="39"/>
      <c r="X3841" s="20"/>
      <c r="Y3841" s="20"/>
      <c r="Z3841" s="20"/>
      <c r="AA3841" s="39"/>
    </row>
    <row r="3842" spans="2:27" ht="15.75" customHeight="1">
      <c r="B3842" s="39"/>
      <c r="C3842" s="20"/>
      <c r="D3842" s="20"/>
      <c r="E3842" s="39"/>
      <c r="F3842" s="20"/>
      <c r="G3842" s="20"/>
      <c r="H3842" s="20"/>
      <c r="I3842" s="39"/>
      <c r="J3842" s="20"/>
      <c r="K3842" s="20"/>
      <c r="L3842" s="20"/>
      <c r="M3842" s="20"/>
      <c r="N3842" s="39"/>
      <c r="O3842" s="20" t="s">
        <v>501</v>
      </c>
      <c r="P3842" s="20" t="s">
        <v>645</v>
      </c>
      <c r="Q3842" s="20" t="s">
        <v>1325</v>
      </c>
      <c r="R3842" s="20" t="s">
        <v>4126</v>
      </c>
      <c r="S3842" s="20">
        <v>50691571</v>
      </c>
      <c r="T3842" s="39"/>
      <c r="U3842" s="20"/>
      <c r="V3842" s="20"/>
      <c r="W3842" s="39"/>
      <c r="X3842" s="20"/>
      <c r="Y3842" s="20"/>
      <c r="Z3842" s="20"/>
      <c r="AA3842" s="39"/>
    </row>
    <row r="3843" spans="2:27" ht="15.75" customHeight="1">
      <c r="B3843" s="39"/>
      <c r="C3843" s="20"/>
      <c r="D3843" s="20"/>
      <c r="E3843" s="39"/>
      <c r="F3843" s="20"/>
      <c r="G3843" s="20"/>
      <c r="H3843" s="20"/>
      <c r="I3843" s="39"/>
      <c r="J3843" s="20"/>
      <c r="K3843" s="20"/>
      <c r="L3843" s="20"/>
      <c r="M3843" s="20"/>
      <c r="N3843" s="39"/>
      <c r="O3843" s="20" t="s">
        <v>501</v>
      </c>
      <c r="P3843" s="20" t="s">
        <v>645</v>
      </c>
      <c r="Q3843" s="20" t="s">
        <v>1325</v>
      </c>
      <c r="R3843" s="20" t="s">
        <v>3175</v>
      </c>
      <c r="S3843" s="20">
        <v>50691583</v>
      </c>
      <c r="T3843" s="39"/>
      <c r="U3843" s="20"/>
      <c r="V3843" s="20"/>
      <c r="W3843" s="39"/>
      <c r="X3843" s="20"/>
      <c r="Y3843" s="20"/>
      <c r="Z3843" s="20"/>
      <c r="AA3843" s="39"/>
    </row>
    <row r="3844" spans="2:27" ht="15.75" customHeight="1">
      <c r="B3844" s="39"/>
      <c r="C3844" s="20"/>
      <c r="D3844" s="20"/>
      <c r="E3844" s="39"/>
      <c r="F3844" s="20"/>
      <c r="G3844" s="20"/>
      <c r="H3844" s="20"/>
      <c r="I3844" s="39"/>
      <c r="J3844" s="20"/>
      <c r="K3844" s="20"/>
      <c r="L3844" s="20"/>
      <c r="M3844" s="20"/>
      <c r="N3844" s="39"/>
      <c r="O3844" s="20" t="s">
        <v>501</v>
      </c>
      <c r="P3844" s="20" t="s">
        <v>645</v>
      </c>
      <c r="Q3844" s="20" t="s">
        <v>1327</v>
      </c>
      <c r="R3844" s="20" t="s">
        <v>4127</v>
      </c>
      <c r="S3844" s="20">
        <v>50694113</v>
      </c>
      <c r="T3844" s="39"/>
      <c r="U3844" s="20"/>
      <c r="V3844" s="20"/>
      <c r="W3844" s="39"/>
      <c r="X3844" s="20"/>
      <c r="Y3844" s="20"/>
      <c r="Z3844" s="20"/>
      <c r="AA3844" s="39"/>
    </row>
    <row r="3845" spans="2:27" ht="15.75" customHeight="1">
      <c r="B3845" s="39"/>
      <c r="C3845" s="20"/>
      <c r="D3845" s="20"/>
      <c r="E3845" s="39"/>
      <c r="F3845" s="20"/>
      <c r="G3845" s="20"/>
      <c r="H3845" s="20"/>
      <c r="I3845" s="39"/>
      <c r="J3845" s="20"/>
      <c r="K3845" s="20"/>
      <c r="L3845" s="20"/>
      <c r="M3845" s="20"/>
      <c r="N3845" s="39"/>
      <c r="O3845" s="20" t="s">
        <v>501</v>
      </c>
      <c r="P3845" s="20" t="s">
        <v>645</v>
      </c>
      <c r="Q3845" s="20" t="s">
        <v>1327</v>
      </c>
      <c r="R3845" s="20" t="s">
        <v>4128</v>
      </c>
      <c r="S3845" s="20">
        <v>50694127</v>
      </c>
      <c r="T3845" s="39"/>
      <c r="U3845" s="20"/>
      <c r="V3845" s="20"/>
      <c r="W3845" s="39"/>
      <c r="X3845" s="20"/>
      <c r="Y3845" s="20"/>
      <c r="Z3845" s="20"/>
      <c r="AA3845" s="39"/>
    </row>
    <row r="3846" spans="2:27" ht="15.75" customHeight="1">
      <c r="B3846" s="39"/>
      <c r="C3846" s="20"/>
      <c r="D3846" s="20"/>
      <c r="E3846" s="39"/>
      <c r="F3846" s="20"/>
      <c r="G3846" s="20"/>
      <c r="H3846" s="20"/>
      <c r="I3846" s="39"/>
      <c r="J3846" s="20"/>
      <c r="K3846" s="20"/>
      <c r="L3846" s="20"/>
      <c r="M3846" s="20"/>
      <c r="N3846" s="39"/>
      <c r="O3846" s="20" t="s">
        <v>501</v>
      </c>
      <c r="P3846" s="20" t="s">
        <v>645</v>
      </c>
      <c r="Q3846" s="20" t="s">
        <v>1327</v>
      </c>
      <c r="R3846" s="20" t="s">
        <v>4129</v>
      </c>
      <c r="S3846" s="20">
        <v>50694140</v>
      </c>
      <c r="T3846" s="39"/>
      <c r="U3846" s="20"/>
      <c r="V3846" s="20"/>
      <c r="W3846" s="39"/>
      <c r="X3846" s="20"/>
      <c r="Y3846" s="20"/>
      <c r="Z3846" s="20"/>
      <c r="AA3846" s="39"/>
    </row>
    <row r="3847" spans="2:27" ht="15.75" customHeight="1">
      <c r="B3847" s="39"/>
      <c r="C3847" s="20"/>
      <c r="D3847" s="20"/>
      <c r="E3847" s="39"/>
      <c r="F3847" s="20"/>
      <c r="G3847" s="20"/>
      <c r="H3847" s="20"/>
      <c r="I3847" s="39"/>
      <c r="J3847" s="20"/>
      <c r="K3847" s="20"/>
      <c r="L3847" s="20"/>
      <c r="M3847" s="20"/>
      <c r="N3847" s="39"/>
      <c r="O3847" s="20" t="s">
        <v>501</v>
      </c>
      <c r="P3847" s="20" t="s">
        <v>645</v>
      </c>
      <c r="Q3847" s="20" t="s">
        <v>1327</v>
      </c>
      <c r="R3847" s="20" t="s">
        <v>4130</v>
      </c>
      <c r="S3847" s="20">
        <v>50694199</v>
      </c>
      <c r="T3847" s="39"/>
      <c r="U3847" s="20"/>
      <c r="V3847" s="20"/>
      <c r="W3847" s="39"/>
      <c r="X3847" s="20"/>
      <c r="Y3847" s="20"/>
      <c r="Z3847" s="20"/>
      <c r="AA3847" s="39"/>
    </row>
    <row r="3848" spans="2:27" ht="15.75" customHeight="1">
      <c r="B3848" s="39"/>
      <c r="C3848" s="20"/>
      <c r="D3848" s="20"/>
      <c r="E3848" s="39"/>
      <c r="F3848" s="20"/>
      <c r="G3848" s="20"/>
      <c r="H3848" s="20"/>
      <c r="I3848" s="39"/>
      <c r="J3848" s="20"/>
      <c r="K3848" s="20"/>
      <c r="L3848" s="20"/>
      <c r="M3848" s="20"/>
      <c r="N3848" s="39"/>
      <c r="O3848" s="20" t="s">
        <v>501</v>
      </c>
      <c r="P3848" s="20" t="s">
        <v>645</v>
      </c>
      <c r="Q3848" s="20" t="s">
        <v>1327</v>
      </c>
      <c r="R3848" s="20" t="s">
        <v>4131</v>
      </c>
      <c r="S3848" s="20">
        <v>50694160</v>
      </c>
      <c r="T3848" s="39"/>
      <c r="U3848" s="20"/>
      <c r="V3848" s="20"/>
      <c r="W3848" s="39"/>
      <c r="X3848" s="20"/>
      <c r="Y3848" s="20"/>
      <c r="Z3848" s="20"/>
      <c r="AA3848" s="39"/>
    </row>
    <row r="3849" spans="2:27" ht="15.75" customHeight="1">
      <c r="B3849" s="39"/>
      <c r="C3849" s="20"/>
      <c r="D3849" s="20"/>
      <c r="E3849" s="39"/>
      <c r="F3849" s="20"/>
      <c r="G3849" s="20"/>
      <c r="H3849" s="20"/>
      <c r="I3849" s="39"/>
      <c r="J3849" s="20"/>
      <c r="K3849" s="20"/>
      <c r="L3849" s="20"/>
      <c r="M3849" s="20"/>
      <c r="N3849" s="39"/>
      <c r="O3849" s="20" t="s">
        <v>501</v>
      </c>
      <c r="P3849" s="20" t="s">
        <v>645</v>
      </c>
      <c r="Q3849" s="20" t="s">
        <v>1327</v>
      </c>
      <c r="R3849" s="20" t="s">
        <v>4132</v>
      </c>
      <c r="S3849" s="20">
        <v>50694167</v>
      </c>
      <c r="T3849" s="39"/>
      <c r="U3849" s="20"/>
      <c r="V3849" s="20"/>
      <c r="W3849" s="39"/>
      <c r="X3849" s="20"/>
      <c r="Y3849" s="20"/>
      <c r="Z3849" s="20"/>
      <c r="AA3849" s="39"/>
    </row>
    <row r="3850" spans="2:27" ht="15.75" customHeight="1">
      <c r="B3850" s="39"/>
      <c r="C3850" s="20"/>
      <c r="D3850" s="20"/>
      <c r="E3850" s="39"/>
      <c r="F3850" s="20"/>
      <c r="G3850" s="20"/>
      <c r="H3850" s="20"/>
      <c r="I3850" s="39"/>
      <c r="J3850" s="20"/>
      <c r="K3850" s="20"/>
      <c r="L3850" s="20"/>
      <c r="M3850" s="20"/>
      <c r="N3850" s="39"/>
      <c r="O3850" s="20" t="s">
        <v>501</v>
      </c>
      <c r="P3850" s="20" t="s">
        <v>645</v>
      </c>
      <c r="Q3850" s="20" t="s">
        <v>1327</v>
      </c>
      <c r="R3850" s="20" t="s">
        <v>609</v>
      </c>
      <c r="S3850" s="20">
        <v>50694181</v>
      </c>
      <c r="T3850" s="39"/>
      <c r="U3850" s="20"/>
      <c r="V3850" s="20"/>
      <c r="W3850" s="39"/>
      <c r="X3850" s="20"/>
      <c r="Y3850" s="20"/>
      <c r="Z3850" s="20"/>
      <c r="AA3850" s="39"/>
    </row>
    <row r="3851" spans="2:27" ht="15.75" customHeight="1">
      <c r="B3851" s="39"/>
      <c r="C3851" s="20"/>
      <c r="D3851" s="20"/>
      <c r="E3851" s="39"/>
      <c r="F3851" s="20"/>
      <c r="G3851" s="20"/>
      <c r="H3851" s="20"/>
      <c r="I3851" s="39"/>
      <c r="J3851" s="20"/>
      <c r="K3851" s="20"/>
      <c r="L3851" s="20"/>
      <c r="M3851" s="20"/>
      <c r="N3851" s="39"/>
      <c r="O3851" s="20" t="s">
        <v>501</v>
      </c>
      <c r="P3851" s="20" t="s">
        <v>645</v>
      </c>
      <c r="Q3851" s="20" t="s">
        <v>1329</v>
      </c>
      <c r="R3851" s="20" t="s">
        <v>4133</v>
      </c>
      <c r="S3851" s="20">
        <v>50694417</v>
      </c>
      <c r="T3851" s="39"/>
      <c r="U3851" s="20"/>
      <c r="V3851" s="20"/>
      <c r="W3851" s="39"/>
      <c r="X3851" s="20"/>
      <c r="Y3851" s="20"/>
      <c r="Z3851" s="20"/>
      <c r="AA3851" s="39"/>
    </row>
    <row r="3852" spans="2:27" ht="15.75" customHeight="1">
      <c r="B3852" s="39"/>
      <c r="C3852" s="20"/>
      <c r="D3852" s="20"/>
      <c r="E3852" s="39"/>
      <c r="F3852" s="20"/>
      <c r="G3852" s="20"/>
      <c r="H3852" s="20"/>
      <c r="I3852" s="39"/>
      <c r="J3852" s="20"/>
      <c r="K3852" s="20"/>
      <c r="L3852" s="20"/>
      <c r="M3852" s="20"/>
      <c r="N3852" s="39"/>
      <c r="O3852" s="20" t="s">
        <v>501</v>
      </c>
      <c r="P3852" s="20" t="s">
        <v>645</v>
      </c>
      <c r="Q3852" s="20" t="s">
        <v>1329</v>
      </c>
      <c r="R3852" s="20" t="s">
        <v>4134</v>
      </c>
      <c r="S3852" s="20">
        <v>50694457</v>
      </c>
      <c r="T3852" s="39"/>
      <c r="U3852" s="20"/>
      <c r="V3852" s="20"/>
      <c r="W3852" s="39"/>
      <c r="X3852" s="20"/>
      <c r="Y3852" s="20"/>
      <c r="Z3852" s="20"/>
      <c r="AA3852" s="39"/>
    </row>
    <row r="3853" spans="2:27" ht="15.75" customHeight="1">
      <c r="B3853" s="39"/>
      <c r="C3853" s="20"/>
      <c r="D3853" s="20"/>
      <c r="E3853" s="39"/>
      <c r="F3853" s="20"/>
      <c r="G3853" s="20"/>
      <c r="H3853" s="20"/>
      <c r="I3853" s="39"/>
      <c r="J3853" s="20"/>
      <c r="K3853" s="20"/>
      <c r="L3853" s="20"/>
      <c r="M3853" s="20"/>
      <c r="N3853" s="39"/>
      <c r="O3853" s="20" t="s">
        <v>501</v>
      </c>
      <c r="P3853" s="20" t="s">
        <v>645</v>
      </c>
      <c r="Q3853" s="20" t="s">
        <v>1329</v>
      </c>
      <c r="R3853" s="20" t="s">
        <v>4135</v>
      </c>
      <c r="S3853" s="20">
        <v>50694419</v>
      </c>
      <c r="T3853" s="39"/>
      <c r="U3853" s="20"/>
      <c r="V3853" s="20"/>
      <c r="W3853" s="39"/>
      <c r="X3853" s="20"/>
      <c r="Y3853" s="20"/>
      <c r="Z3853" s="20"/>
      <c r="AA3853" s="39"/>
    </row>
    <row r="3854" spans="2:27" ht="15.75" customHeight="1">
      <c r="B3854" s="39"/>
      <c r="C3854" s="20"/>
      <c r="D3854" s="20"/>
      <c r="E3854" s="39"/>
      <c r="F3854" s="20"/>
      <c r="G3854" s="20"/>
      <c r="H3854" s="20"/>
      <c r="I3854" s="39"/>
      <c r="J3854" s="20"/>
      <c r="K3854" s="20"/>
      <c r="L3854" s="20"/>
      <c r="M3854" s="20"/>
      <c r="N3854" s="39"/>
      <c r="O3854" s="20" t="s">
        <v>501</v>
      </c>
      <c r="P3854" s="20" t="s">
        <v>645</v>
      </c>
      <c r="Q3854" s="20" t="s">
        <v>1329</v>
      </c>
      <c r="R3854" s="20" t="s">
        <v>4136</v>
      </c>
      <c r="S3854" s="20">
        <v>50694428</v>
      </c>
      <c r="T3854" s="39"/>
      <c r="U3854" s="20"/>
      <c r="V3854" s="20"/>
      <c r="W3854" s="39"/>
      <c r="X3854" s="20"/>
      <c r="Y3854" s="20"/>
      <c r="Z3854" s="20"/>
      <c r="AA3854" s="39"/>
    </row>
    <row r="3855" spans="2:27" ht="15.75" customHeight="1">
      <c r="B3855" s="39"/>
      <c r="C3855" s="20"/>
      <c r="D3855" s="20"/>
      <c r="E3855" s="39"/>
      <c r="F3855" s="20"/>
      <c r="G3855" s="20"/>
      <c r="H3855" s="20"/>
      <c r="I3855" s="39"/>
      <c r="J3855" s="20"/>
      <c r="K3855" s="20"/>
      <c r="L3855" s="20"/>
      <c r="M3855" s="20"/>
      <c r="N3855" s="39"/>
      <c r="O3855" s="20" t="s">
        <v>501</v>
      </c>
      <c r="P3855" s="20" t="s">
        <v>645</v>
      </c>
      <c r="Q3855" s="20" t="s">
        <v>1329</v>
      </c>
      <c r="R3855" s="20" t="s">
        <v>4137</v>
      </c>
      <c r="S3855" s="20">
        <v>50694438</v>
      </c>
      <c r="T3855" s="39"/>
      <c r="U3855" s="20"/>
      <c r="V3855" s="20"/>
      <c r="W3855" s="39"/>
      <c r="X3855" s="20"/>
      <c r="Y3855" s="20"/>
      <c r="Z3855" s="20"/>
      <c r="AA3855" s="39"/>
    </row>
    <row r="3856" spans="2:27" ht="15.75" customHeight="1">
      <c r="B3856" s="39"/>
      <c r="C3856" s="20"/>
      <c r="D3856" s="20"/>
      <c r="E3856" s="39"/>
      <c r="F3856" s="20"/>
      <c r="G3856" s="20"/>
      <c r="H3856" s="20"/>
      <c r="I3856" s="39"/>
      <c r="J3856" s="20"/>
      <c r="K3856" s="20"/>
      <c r="L3856" s="20"/>
      <c r="M3856" s="20"/>
      <c r="N3856" s="39"/>
      <c r="O3856" s="20" t="s">
        <v>501</v>
      </c>
      <c r="P3856" s="20" t="s">
        <v>645</v>
      </c>
      <c r="Q3856" s="20" t="s">
        <v>1329</v>
      </c>
      <c r="R3856" s="20" t="s">
        <v>4138</v>
      </c>
      <c r="S3856" s="20">
        <v>50694447</v>
      </c>
      <c r="T3856" s="39"/>
      <c r="U3856" s="20"/>
      <c r="V3856" s="20"/>
      <c r="W3856" s="39"/>
      <c r="X3856" s="20"/>
      <c r="Y3856" s="20"/>
      <c r="Z3856" s="20"/>
      <c r="AA3856" s="39"/>
    </row>
    <row r="3857" spans="2:27" ht="15.75" customHeight="1">
      <c r="B3857" s="39"/>
      <c r="C3857" s="20"/>
      <c r="D3857" s="20"/>
      <c r="E3857" s="39"/>
      <c r="F3857" s="20"/>
      <c r="G3857" s="20"/>
      <c r="H3857" s="20"/>
      <c r="I3857" s="39"/>
      <c r="J3857" s="20"/>
      <c r="K3857" s="20"/>
      <c r="L3857" s="20"/>
      <c r="M3857" s="20"/>
      <c r="N3857" s="39"/>
      <c r="O3857" s="20" t="s">
        <v>501</v>
      </c>
      <c r="P3857" s="20" t="s">
        <v>645</v>
      </c>
      <c r="Q3857" s="20" t="s">
        <v>1329</v>
      </c>
      <c r="R3857" s="20" t="s">
        <v>4139</v>
      </c>
      <c r="S3857" s="20">
        <v>50694499</v>
      </c>
      <c r="T3857" s="39"/>
      <c r="U3857" s="20"/>
      <c r="V3857" s="20"/>
      <c r="W3857" s="39"/>
      <c r="X3857" s="20"/>
      <c r="Y3857" s="20"/>
      <c r="Z3857" s="20"/>
      <c r="AA3857" s="39"/>
    </row>
    <row r="3858" spans="2:27" ht="15.75" customHeight="1">
      <c r="B3858" s="39"/>
      <c r="C3858" s="20"/>
      <c r="D3858" s="20"/>
      <c r="E3858" s="39"/>
      <c r="F3858" s="20"/>
      <c r="G3858" s="20"/>
      <c r="H3858" s="20"/>
      <c r="I3858" s="39"/>
      <c r="J3858" s="20"/>
      <c r="K3858" s="20"/>
      <c r="L3858" s="20"/>
      <c r="M3858" s="20"/>
      <c r="N3858" s="39"/>
      <c r="O3858" s="20" t="s">
        <v>501</v>
      </c>
      <c r="P3858" s="20" t="s">
        <v>645</v>
      </c>
      <c r="Q3858" s="20" t="s">
        <v>1329</v>
      </c>
      <c r="R3858" s="20" t="s">
        <v>1352</v>
      </c>
      <c r="S3858" s="20">
        <v>50694466</v>
      </c>
      <c r="T3858" s="39"/>
      <c r="U3858" s="20"/>
      <c r="V3858" s="20"/>
      <c r="W3858" s="39"/>
      <c r="X3858" s="20"/>
      <c r="Y3858" s="20"/>
      <c r="Z3858" s="20"/>
      <c r="AA3858" s="39"/>
    </row>
    <row r="3859" spans="2:27" ht="15.75" customHeight="1">
      <c r="B3859" s="39"/>
      <c r="C3859" s="20"/>
      <c r="D3859" s="20"/>
      <c r="E3859" s="39"/>
      <c r="F3859" s="20"/>
      <c r="G3859" s="20"/>
      <c r="H3859" s="20"/>
      <c r="I3859" s="39"/>
      <c r="J3859" s="20"/>
      <c r="K3859" s="20"/>
      <c r="L3859" s="20"/>
      <c r="M3859" s="20"/>
      <c r="N3859" s="39"/>
      <c r="O3859" s="20" t="s">
        <v>501</v>
      </c>
      <c r="P3859" s="20" t="s">
        <v>645</v>
      </c>
      <c r="Q3859" s="20" t="s">
        <v>1329</v>
      </c>
      <c r="R3859" s="20" t="s">
        <v>4140</v>
      </c>
      <c r="S3859" s="20">
        <v>50694476</v>
      </c>
      <c r="T3859" s="39"/>
      <c r="U3859" s="20"/>
      <c r="V3859" s="20"/>
      <c r="W3859" s="39"/>
      <c r="X3859" s="20"/>
      <c r="Y3859" s="20"/>
      <c r="Z3859" s="20"/>
      <c r="AA3859" s="39"/>
    </row>
    <row r="3860" spans="2:27" ht="15.75" customHeight="1">
      <c r="B3860" s="39"/>
      <c r="C3860" s="20"/>
      <c r="D3860" s="20"/>
      <c r="E3860" s="39"/>
      <c r="F3860" s="20"/>
      <c r="G3860" s="20"/>
      <c r="H3860" s="20"/>
      <c r="I3860" s="39"/>
      <c r="J3860" s="20"/>
      <c r="K3860" s="20"/>
      <c r="L3860" s="20"/>
      <c r="M3860" s="20"/>
      <c r="N3860" s="39"/>
      <c r="O3860" s="20" t="s">
        <v>501</v>
      </c>
      <c r="P3860" s="20" t="s">
        <v>645</v>
      </c>
      <c r="Q3860" s="20" t="s">
        <v>1329</v>
      </c>
      <c r="R3860" s="20" t="s">
        <v>1329</v>
      </c>
      <c r="S3860" s="20">
        <v>50694485</v>
      </c>
      <c r="T3860" s="39"/>
      <c r="U3860" s="20"/>
      <c r="V3860" s="20"/>
      <c r="W3860" s="39"/>
      <c r="X3860" s="20"/>
      <c r="Y3860" s="20"/>
      <c r="Z3860" s="20"/>
      <c r="AA3860" s="39"/>
    </row>
    <row r="3861" spans="2:27" ht="15.75" customHeight="1">
      <c r="B3861" s="39"/>
      <c r="C3861" s="20"/>
      <c r="D3861" s="20"/>
      <c r="E3861" s="39"/>
      <c r="F3861" s="20"/>
      <c r="G3861" s="20"/>
      <c r="H3861" s="20"/>
      <c r="I3861" s="39"/>
      <c r="J3861" s="20"/>
      <c r="K3861" s="20"/>
      <c r="L3861" s="20"/>
      <c r="M3861" s="20"/>
      <c r="N3861" s="39"/>
      <c r="O3861" s="20" t="s">
        <v>501</v>
      </c>
      <c r="P3861" s="20" t="s">
        <v>645</v>
      </c>
      <c r="Q3861" s="20" t="s">
        <v>1329</v>
      </c>
      <c r="R3861" s="20" t="s">
        <v>4141</v>
      </c>
      <c r="S3861" s="20">
        <v>50694495</v>
      </c>
      <c r="T3861" s="39"/>
      <c r="U3861" s="20"/>
      <c r="V3861" s="20"/>
      <c r="W3861" s="39"/>
      <c r="X3861" s="20"/>
      <c r="Y3861" s="20"/>
      <c r="Z3861" s="20"/>
      <c r="AA3861" s="39"/>
    </row>
    <row r="3862" spans="2:27" ht="15.75" customHeight="1">
      <c r="B3862" s="39"/>
      <c r="C3862" s="20"/>
      <c r="D3862" s="20"/>
      <c r="E3862" s="39"/>
      <c r="F3862" s="20"/>
      <c r="G3862" s="20"/>
      <c r="H3862" s="20"/>
      <c r="I3862" s="39"/>
      <c r="J3862" s="20"/>
      <c r="K3862" s="20"/>
      <c r="L3862" s="20"/>
      <c r="M3862" s="20"/>
      <c r="N3862" s="39"/>
      <c r="O3862" s="20" t="s">
        <v>501</v>
      </c>
      <c r="P3862" s="20" t="s">
        <v>645</v>
      </c>
      <c r="Q3862" s="20" t="s">
        <v>1331</v>
      </c>
      <c r="R3862" s="20" t="s">
        <v>4142</v>
      </c>
      <c r="S3862" s="20">
        <v>50696320</v>
      </c>
      <c r="T3862" s="39"/>
      <c r="U3862" s="20"/>
      <c r="V3862" s="20"/>
      <c r="W3862" s="39"/>
      <c r="X3862" s="20"/>
      <c r="Y3862" s="20"/>
      <c r="Z3862" s="20"/>
      <c r="AA3862" s="39"/>
    </row>
    <row r="3863" spans="2:27" ht="15.75" customHeight="1">
      <c r="B3863" s="39"/>
      <c r="C3863" s="20"/>
      <c r="D3863" s="20"/>
      <c r="E3863" s="39"/>
      <c r="F3863" s="20"/>
      <c r="G3863" s="20"/>
      <c r="H3863" s="20"/>
      <c r="I3863" s="39"/>
      <c r="J3863" s="20"/>
      <c r="K3863" s="20"/>
      <c r="L3863" s="20"/>
      <c r="M3863" s="20"/>
      <c r="N3863" s="39"/>
      <c r="O3863" s="20" t="s">
        <v>501</v>
      </c>
      <c r="P3863" s="20" t="s">
        <v>645</v>
      </c>
      <c r="Q3863" s="20" t="s">
        <v>1331</v>
      </c>
      <c r="R3863" s="20" t="s">
        <v>4143</v>
      </c>
      <c r="S3863" s="20">
        <v>50696323</v>
      </c>
      <c r="T3863" s="39"/>
      <c r="U3863" s="20"/>
      <c r="V3863" s="20"/>
      <c r="W3863" s="39"/>
      <c r="X3863" s="20"/>
      <c r="Y3863" s="20"/>
      <c r="Z3863" s="20"/>
      <c r="AA3863" s="39"/>
    </row>
    <row r="3864" spans="2:27" ht="15.75" customHeight="1">
      <c r="B3864" s="39"/>
      <c r="C3864" s="20"/>
      <c r="D3864" s="20"/>
      <c r="E3864" s="39"/>
      <c r="F3864" s="20"/>
      <c r="G3864" s="20"/>
      <c r="H3864" s="20"/>
      <c r="I3864" s="39"/>
      <c r="J3864" s="20"/>
      <c r="K3864" s="20"/>
      <c r="L3864" s="20"/>
      <c r="M3864" s="20"/>
      <c r="N3864" s="39"/>
      <c r="O3864" s="20" t="s">
        <v>501</v>
      </c>
      <c r="P3864" s="20" t="s">
        <v>645</v>
      </c>
      <c r="Q3864" s="20" t="s">
        <v>1331</v>
      </c>
      <c r="R3864" s="20" t="s">
        <v>4144</v>
      </c>
      <c r="S3864" s="20">
        <v>50696326</v>
      </c>
      <c r="T3864" s="39"/>
      <c r="U3864" s="20"/>
      <c r="V3864" s="20"/>
      <c r="W3864" s="39"/>
      <c r="X3864" s="20"/>
      <c r="Y3864" s="20"/>
      <c r="Z3864" s="20"/>
      <c r="AA3864" s="39"/>
    </row>
    <row r="3865" spans="2:27" ht="15.75" customHeight="1">
      <c r="B3865" s="39"/>
      <c r="C3865" s="20"/>
      <c r="D3865" s="20"/>
      <c r="E3865" s="39"/>
      <c r="F3865" s="20"/>
      <c r="G3865" s="20"/>
      <c r="H3865" s="20"/>
      <c r="I3865" s="39"/>
      <c r="J3865" s="20"/>
      <c r="K3865" s="20"/>
      <c r="L3865" s="20"/>
      <c r="M3865" s="20"/>
      <c r="N3865" s="39"/>
      <c r="O3865" s="20" t="s">
        <v>501</v>
      </c>
      <c r="P3865" s="20" t="s">
        <v>645</v>
      </c>
      <c r="Q3865" s="20" t="s">
        <v>1331</v>
      </c>
      <c r="R3865" s="20" t="s">
        <v>4145</v>
      </c>
      <c r="S3865" s="20">
        <v>50696329</v>
      </c>
      <c r="T3865" s="39"/>
      <c r="U3865" s="20"/>
      <c r="V3865" s="20"/>
      <c r="W3865" s="39"/>
      <c r="X3865" s="20"/>
      <c r="Y3865" s="20"/>
      <c r="Z3865" s="20"/>
      <c r="AA3865" s="39"/>
    </row>
    <row r="3866" spans="2:27" ht="15.75" customHeight="1">
      <c r="B3866" s="39"/>
      <c r="C3866" s="20"/>
      <c r="D3866" s="20"/>
      <c r="E3866" s="39"/>
      <c r="F3866" s="20"/>
      <c r="G3866" s="20"/>
      <c r="H3866" s="20"/>
      <c r="I3866" s="39"/>
      <c r="J3866" s="20"/>
      <c r="K3866" s="20"/>
      <c r="L3866" s="20"/>
      <c r="M3866" s="20"/>
      <c r="N3866" s="39"/>
      <c r="O3866" s="20" t="s">
        <v>501</v>
      </c>
      <c r="P3866" s="20" t="s">
        <v>645</v>
      </c>
      <c r="Q3866" s="20" t="s">
        <v>1331</v>
      </c>
      <c r="R3866" s="20" t="s">
        <v>4146</v>
      </c>
      <c r="S3866" s="20">
        <v>50696336</v>
      </c>
      <c r="T3866" s="39"/>
      <c r="U3866" s="20"/>
      <c r="V3866" s="20"/>
      <c r="W3866" s="39"/>
      <c r="X3866" s="20"/>
      <c r="Y3866" s="20"/>
      <c r="Z3866" s="20"/>
      <c r="AA3866" s="39"/>
    </row>
    <row r="3867" spans="2:27" ht="15.75" customHeight="1">
      <c r="B3867" s="39"/>
      <c r="C3867" s="20"/>
      <c r="D3867" s="20"/>
      <c r="E3867" s="39"/>
      <c r="F3867" s="20"/>
      <c r="G3867" s="20"/>
      <c r="H3867" s="20"/>
      <c r="I3867" s="39"/>
      <c r="J3867" s="20"/>
      <c r="K3867" s="20"/>
      <c r="L3867" s="20"/>
      <c r="M3867" s="20"/>
      <c r="N3867" s="39"/>
      <c r="O3867" s="20" t="s">
        <v>501</v>
      </c>
      <c r="P3867" s="20" t="s">
        <v>645</v>
      </c>
      <c r="Q3867" s="20" t="s">
        <v>1331</v>
      </c>
      <c r="R3867" s="20" t="s">
        <v>4147</v>
      </c>
      <c r="S3867" s="20">
        <v>50696343</v>
      </c>
      <c r="T3867" s="39"/>
      <c r="U3867" s="20"/>
      <c r="V3867" s="20"/>
      <c r="W3867" s="39"/>
      <c r="X3867" s="20"/>
      <c r="Y3867" s="20"/>
      <c r="Z3867" s="20"/>
      <c r="AA3867" s="39"/>
    </row>
    <row r="3868" spans="2:27" ht="15.75" customHeight="1">
      <c r="B3868" s="39"/>
      <c r="C3868" s="20"/>
      <c r="D3868" s="20"/>
      <c r="E3868" s="39"/>
      <c r="F3868" s="20"/>
      <c r="G3868" s="20"/>
      <c r="H3868" s="20"/>
      <c r="I3868" s="39"/>
      <c r="J3868" s="20"/>
      <c r="K3868" s="20"/>
      <c r="L3868" s="20"/>
      <c r="M3868" s="20"/>
      <c r="N3868" s="39"/>
      <c r="O3868" s="20" t="s">
        <v>501</v>
      </c>
      <c r="P3868" s="20" t="s">
        <v>645</v>
      </c>
      <c r="Q3868" s="20" t="s">
        <v>1331</v>
      </c>
      <c r="R3868" s="20" t="s">
        <v>4148</v>
      </c>
      <c r="S3868" s="20">
        <v>50696351</v>
      </c>
      <c r="T3868" s="39"/>
      <c r="U3868" s="20"/>
      <c r="V3868" s="20"/>
      <c r="W3868" s="39"/>
      <c r="X3868" s="20"/>
      <c r="Y3868" s="20"/>
      <c r="Z3868" s="20"/>
      <c r="AA3868" s="39"/>
    </row>
    <row r="3869" spans="2:27" ht="15.75" customHeight="1">
      <c r="B3869" s="39"/>
      <c r="C3869" s="20"/>
      <c r="D3869" s="20"/>
      <c r="E3869" s="39"/>
      <c r="F3869" s="20"/>
      <c r="G3869" s="20"/>
      <c r="H3869" s="20"/>
      <c r="I3869" s="39"/>
      <c r="J3869" s="20"/>
      <c r="K3869" s="20"/>
      <c r="L3869" s="20"/>
      <c r="M3869" s="20"/>
      <c r="N3869" s="39"/>
      <c r="O3869" s="20" t="s">
        <v>501</v>
      </c>
      <c r="P3869" s="20" t="s">
        <v>645</v>
      </c>
      <c r="Q3869" s="20" t="s">
        <v>1331</v>
      </c>
      <c r="R3869" s="20" t="s">
        <v>4149</v>
      </c>
      <c r="S3869" s="20">
        <v>50696358</v>
      </c>
      <c r="T3869" s="39"/>
      <c r="U3869" s="20"/>
      <c r="V3869" s="20"/>
      <c r="W3869" s="39"/>
      <c r="X3869" s="20"/>
      <c r="Y3869" s="20"/>
      <c r="Z3869" s="20"/>
      <c r="AA3869" s="39"/>
    </row>
    <row r="3870" spans="2:27" ht="15.75" customHeight="1">
      <c r="B3870" s="39"/>
      <c r="C3870" s="20"/>
      <c r="D3870" s="20"/>
      <c r="E3870" s="39"/>
      <c r="F3870" s="20"/>
      <c r="G3870" s="20"/>
      <c r="H3870" s="20"/>
      <c r="I3870" s="39"/>
      <c r="J3870" s="20"/>
      <c r="K3870" s="20"/>
      <c r="L3870" s="20"/>
      <c r="M3870" s="20"/>
      <c r="N3870" s="39"/>
      <c r="O3870" s="20" t="s">
        <v>501</v>
      </c>
      <c r="P3870" s="20" t="s">
        <v>645</v>
      </c>
      <c r="Q3870" s="20" t="s">
        <v>1331</v>
      </c>
      <c r="R3870" s="20" t="s">
        <v>4150</v>
      </c>
      <c r="S3870" s="20">
        <v>50696365</v>
      </c>
      <c r="T3870" s="39"/>
      <c r="U3870" s="20"/>
      <c r="V3870" s="20"/>
      <c r="W3870" s="39"/>
      <c r="X3870" s="20"/>
      <c r="Y3870" s="20"/>
      <c r="Z3870" s="20"/>
      <c r="AA3870" s="39"/>
    </row>
    <row r="3871" spans="2:27" ht="15.75" customHeight="1">
      <c r="B3871" s="39"/>
      <c r="C3871" s="20"/>
      <c r="D3871" s="20"/>
      <c r="E3871" s="39"/>
      <c r="F3871" s="20"/>
      <c r="G3871" s="20"/>
      <c r="H3871" s="20"/>
      <c r="I3871" s="39"/>
      <c r="J3871" s="20"/>
      <c r="K3871" s="20"/>
      <c r="L3871" s="20"/>
      <c r="M3871" s="20"/>
      <c r="N3871" s="39"/>
      <c r="O3871" s="20" t="s">
        <v>501</v>
      </c>
      <c r="P3871" s="20" t="s">
        <v>645</v>
      </c>
      <c r="Q3871" s="20" t="s">
        <v>1331</v>
      </c>
      <c r="R3871" s="20" t="s">
        <v>4151</v>
      </c>
      <c r="S3871" s="20">
        <v>50696373</v>
      </c>
      <c r="T3871" s="39"/>
      <c r="U3871" s="20"/>
      <c r="V3871" s="20"/>
      <c r="W3871" s="39"/>
      <c r="X3871" s="20"/>
      <c r="Y3871" s="20"/>
      <c r="Z3871" s="20"/>
      <c r="AA3871" s="39"/>
    </row>
    <row r="3872" spans="2:27" ht="15.75" customHeight="1">
      <c r="B3872" s="39"/>
      <c r="C3872" s="20"/>
      <c r="D3872" s="20"/>
      <c r="E3872" s="39"/>
      <c r="F3872" s="20"/>
      <c r="G3872" s="20"/>
      <c r="H3872" s="20"/>
      <c r="I3872" s="39"/>
      <c r="J3872" s="20"/>
      <c r="K3872" s="20"/>
      <c r="L3872" s="20"/>
      <c r="M3872" s="20"/>
      <c r="N3872" s="39"/>
      <c r="O3872" s="20" t="s">
        <v>501</v>
      </c>
      <c r="P3872" s="20" t="s">
        <v>645</v>
      </c>
      <c r="Q3872" s="20" t="s">
        <v>1331</v>
      </c>
      <c r="R3872" s="20" t="s">
        <v>4152</v>
      </c>
      <c r="S3872" s="20">
        <v>50696300</v>
      </c>
      <c r="T3872" s="39"/>
      <c r="U3872" s="20"/>
      <c r="V3872" s="20"/>
      <c r="W3872" s="39"/>
      <c r="X3872" s="20"/>
      <c r="Y3872" s="20"/>
      <c r="Z3872" s="20"/>
      <c r="AA3872" s="39"/>
    </row>
    <row r="3873" spans="2:27" ht="15.75" customHeight="1">
      <c r="B3873" s="39"/>
      <c r="C3873" s="20"/>
      <c r="D3873" s="20"/>
      <c r="E3873" s="39"/>
      <c r="F3873" s="20"/>
      <c r="G3873" s="20"/>
      <c r="H3873" s="20"/>
      <c r="I3873" s="39"/>
      <c r="J3873" s="20"/>
      <c r="K3873" s="20"/>
      <c r="L3873" s="20"/>
      <c r="M3873" s="20"/>
      <c r="N3873" s="39"/>
      <c r="O3873" s="20" t="s">
        <v>501</v>
      </c>
      <c r="P3873" s="20" t="s">
        <v>645</v>
      </c>
      <c r="Q3873" s="20" t="s">
        <v>1331</v>
      </c>
      <c r="R3873" s="20" t="s">
        <v>4153</v>
      </c>
      <c r="S3873" s="20">
        <v>50696399</v>
      </c>
      <c r="T3873" s="39"/>
      <c r="U3873" s="20"/>
      <c r="V3873" s="20"/>
      <c r="W3873" s="39"/>
      <c r="X3873" s="20"/>
      <c r="Y3873" s="20"/>
      <c r="Z3873" s="20"/>
      <c r="AA3873" s="39"/>
    </row>
    <row r="3874" spans="2:27" ht="15.75" customHeight="1">
      <c r="B3874" s="39"/>
      <c r="C3874" s="20"/>
      <c r="D3874" s="20"/>
      <c r="E3874" s="39"/>
      <c r="F3874" s="20"/>
      <c r="G3874" s="20"/>
      <c r="H3874" s="20"/>
      <c r="I3874" s="39"/>
      <c r="J3874" s="20"/>
      <c r="K3874" s="20"/>
      <c r="L3874" s="20"/>
      <c r="M3874" s="20"/>
      <c r="N3874" s="39"/>
      <c r="O3874" s="20" t="s">
        <v>501</v>
      </c>
      <c r="P3874" s="20" t="s">
        <v>645</v>
      </c>
      <c r="Q3874" s="20" t="s">
        <v>1331</v>
      </c>
      <c r="R3874" s="20" t="s">
        <v>4154</v>
      </c>
      <c r="S3874" s="20">
        <v>50696387</v>
      </c>
      <c r="T3874" s="39"/>
      <c r="U3874" s="20"/>
      <c r="V3874" s="20"/>
      <c r="W3874" s="39"/>
      <c r="X3874" s="20"/>
      <c r="Y3874" s="20"/>
      <c r="Z3874" s="20"/>
      <c r="AA3874" s="39"/>
    </row>
    <row r="3875" spans="2:27" ht="15.75" customHeight="1">
      <c r="B3875" s="39"/>
      <c r="C3875" s="20"/>
      <c r="D3875" s="20"/>
      <c r="E3875" s="39"/>
      <c r="F3875" s="20"/>
      <c r="G3875" s="20"/>
      <c r="H3875" s="20"/>
      <c r="I3875" s="39"/>
      <c r="J3875" s="20"/>
      <c r="K3875" s="20"/>
      <c r="L3875" s="20"/>
      <c r="M3875" s="20"/>
      <c r="N3875" s="39"/>
      <c r="O3875" s="20" t="s">
        <v>501</v>
      </c>
      <c r="P3875" s="20" t="s">
        <v>645</v>
      </c>
      <c r="Q3875" s="20" t="s">
        <v>1331</v>
      </c>
      <c r="R3875" s="20" t="s">
        <v>4155</v>
      </c>
      <c r="S3875" s="20">
        <v>50696394</v>
      </c>
      <c r="T3875" s="39"/>
      <c r="U3875" s="20"/>
      <c r="V3875" s="20"/>
      <c r="W3875" s="39"/>
      <c r="X3875" s="20"/>
      <c r="Y3875" s="20"/>
      <c r="Z3875" s="20"/>
      <c r="AA3875" s="39"/>
    </row>
    <row r="3876" spans="2:27" ht="15.75" customHeight="1">
      <c r="B3876" s="39"/>
      <c r="C3876" s="20"/>
      <c r="D3876" s="20"/>
      <c r="E3876" s="39"/>
      <c r="F3876" s="20"/>
      <c r="G3876" s="20"/>
      <c r="H3876" s="20"/>
      <c r="I3876" s="39"/>
      <c r="J3876" s="20"/>
      <c r="K3876" s="20"/>
      <c r="L3876" s="20"/>
      <c r="M3876" s="20"/>
      <c r="N3876" s="39"/>
      <c r="O3876" s="20" t="s">
        <v>501</v>
      </c>
      <c r="P3876" s="20" t="s">
        <v>645</v>
      </c>
      <c r="Q3876" s="20" t="s">
        <v>1333</v>
      </c>
      <c r="R3876" s="20" t="s">
        <v>4156</v>
      </c>
      <c r="S3876" s="20">
        <v>50699112</v>
      </c>
      <c r="T3876" s="39"/>
      <c r="U3876" s="20"/>
      <c r="V3876" s="20"/>
      <c r="W3876" s="39"/>
      <c r="X3876" s="20"/>
      <c r="Y3876" s="20"/>
      <c r="Z3876" s="20"/>
      <c r="AA3876" s="39"/>
    </row>
    <row r="3877" spans="2:27" ht="15.75" customHeight="1">
      <c r="B3877" s="39"/>
      <c r="C3877" s="20"/>
      <c r="D3877" s="20"/>
      <c r="E3877" s="39"/>
      <c r="F3877" s="20"/>
      <c r="G3877" s="20"/>
      <c r="H3877" s="20"/>
      <c r="I3877" s="39"/>
      <c r="J3877" s="20"/>
      <c r="K3877" s="20"/>
      <c r="L3877" s="20"/>
      <c r="M3877" s="20"/>
      <c r="N3877" s="39"/>
      <c r="O3877" s="20" t="s">
        <v>501</v>
      </c>
      <c r="P3877" s="20" t="s">
        <v>645</v>
      </c>
      <c r="Q3877" s="20" t="s">
        <v>1333</v>
      </c>
      <c r="R3877" s="20" t="s">
        <v>4157</v>
      </c>
      <c r="S3877" s="20">
        <v>50699123</v>
      </c>
      <c r="T3877" s="39"/>
      <c r="U3877" s="20"/>
      <c r="V3877" s="20"/>
      <c r="W3877" s="39"/>
      <c r="X3877" s="20"/>
      <c r="Y3877" s="20"/>
      <c r="Z3877" s="20"/>
      <c r="AA3877" s="39"/>
    </row>
    <row r="3878" spans="2:27" ht="15.75" customHeight="1">
      <c r="B3878" s="39"/>
      <c r="C3878" s="20"/>
      <c r="D3878" s="20"/>
      <c r="E3878" s="39"/>
      <c r="F3878" s="20"/>
      <c r="G3878" s="20"/>
      <c r="H3878" s="20"/>
      <c r="I3878" s="39"/>
      <c r="J3878" s="20"/>
      <c r="K3878" s="20"/>
      <c r="L3878" s="20"/>
      <c r="M3878" s="20"/>
      <c r="N3878" s="39"/>
      <c r="O3878" s="20" t="s">
        <v>501</v>
      </c>
      <c r="P3878" s="20" t="s">
        <v>645</v>
      </c>
      <c r="Q3878" s="20" t="s">
        <v>1333</v>
      </c>
      <c r="R3878" s="20" t="s">
        <v>4158</v>
      </c>
      <c r="S3878" s="20">
        <v>50699115</v>
      </c>
      <c r="T3878" s="39"/>
      <c r="U3878" s="20"/>
      <c r="V3878" s="20"/>
      <c r="W3878" s="39"/>
      <c r="X3878" s="20"/>
      <c r="Y3878" s="20"/>
      <c r="Z3878" s="20"/>
      <c r="AA3878" s="39"/>
    </row>
    <row r="3879" spans="2:27" ht="15.75" customHeight="1">
      <c r="B3879" s="39"/>
      <c r="C3879" s="20"/>
      <c r="D3879" s="20"/>
      <c r="E3879" s="39"/>
      <c r="F3879" s="20"/>
      <c r="G3879" s="20"/>
      <c r="H3879" s="20"/>
      <c r="I3879" s="39"/>
      <c r="J3879" s="20"/>
      <c r="K3879" s="20"/>
      <c r="L3879" s="20"/>
      <c r="M3879" s="20"/>
      <c r="N3879" s="39"/>
      <c r="O3879" s="20" t="s">
        <v>501</v>
      </c>
      <c r="P3879" s="20" t="s">
        <v>645</v>
      </c>
      <c r="Q3879" s="20" t="s">
        <v>1333</v>
      </c>
      <c r="R3879" s="20" t="s">
        <v>4159</v>
      </c>
      <c r="S3879" s="20">
        <v>50699131</v>
      </c>
      <c r="T3879" s="39"/>
      <c r="U3879" s="20"/>
      <c r="V3879" s="20"/>
      <c r="W3879" s="39"/>
      <c r="X3879" s="20"/>
      <c r="Y3879" s="20"/>
      <c r="Z3879" s="20"/>
      <c r="AA3879" s="39"/>
    </row>
    <row r="3880" spans="2:27" ht="15.75" customHeight="1">
      <c r="B3880" s="39"/>
      <c r="C3880" s="20"/>
      <c r="D3880" s="20"/>
      <c r="E3880" s="39"/>
      <c r="F3880" s="20"/>
      <c r="G3880" s="20"/>
      <c r="H3880" s="20"/>
      <c r="I3880" s="39"/>
      <c r="J3880" s="20"/>
      <c r="K3880" s="20"/>
      <c r="L3880" s="20"/>
      <c r="M3880" s="20"/>
      <c r="N3880" s="39"/>
      <c r="O3880" s="20" t="s">
        <v>501</v>
      </c>
      <c r="P3880" s="20" t="s">
        <v>645</v>
      </c>
      <c r="Q3880" s="20" t="s">
        <v>1333</v>
      </c>
      <c r="R3880" s="20" t="s">
        <v>4160</v>
      </c>
      <c r="S3880" s="20">
        <v>50699139</v>
      </c>
      <c r="T3880" s="39"/>
      <c r="U3880" s="20"/>
      <c r="V3880" s="20"/>
      <c r="W3880" s="39"/>
      <c r="X3880" s="20"/>
      <c r="Y3880" s="20"/>
      <c r="Z3880" s="20"/>
      <c r="AA3880" s="39"/>
    </row>
    <row r="3881" spans="2:27" ht="15.75" customHeight="1">
      <c r="B3881" s="39"/>
      <c r="C3881" s="20"/>
      <c r="D3881" s="20"/>
      <c r="E3881" s="39"/>
      <c r="F3881" s="20"/>
      <c r="G3881" s="20"/>
      <c r="H3881" s="20"/>
      <c r="I3881" s="39"/>
      <c r="J3881" s="20"/>
      <c r="K3881" s="20"/>
      <c r="L3881" s="20"/>
      <c r="M3881" s="20"/>
      <c r="N3881" s="39"/>
      <c r="O3881" s="20" t="s">
        <v>501</v>
      </c>
      <c r="P3881" s="20" t="s">
        <v>645</v>
      </c>
      <c r="Q3881" s="20" t="s">
        <v>1333</v>
      </c>
      <c r="R3881" s="20" t="s">
        <v>4161</v>
      </c>
      <c r="S3881" s="20">
        <v>50699147</v>
      </c>
      <c r="T3881" s="39"/>
      <c r="U3881" s="20"/>
      <c r="V3881" s="20"/>
      <c r="W3881" s="39"/>
      <c r="X3881" s="20"/>
      <c r="Y3881" s="20"/>
      <c r="Z3881" s="20"/>
      <c r="AA3881" s="39"/>
    </row>
    <row r="3882" spans="2:27" ht="15.75" customHeight="1">
      <c r="B3882" s="39"/>
      <c r="C3882" s="20"/>
      <c r="D3882" s="20"/>
      <c r="E3882" s="39"/>
      <c r="F3882" s="20"/>
      <c r="G3882" s="20"/>
      <c r="H3882" s="20"/>
      <c r="I3882" s="39"/>
      <c r="J3882" s="20"/>
      <c r="K3882" s="20"/>
      <c r="L3882" s="20"/>
      <c r="M3882" s="20"/>
      <c r="N3882" s="39"/>
      <c r="O3882" s="20" t="s">
        <v>501</v>
      </c>
      <c r="P3882" s="20" t="s">
        <v>645</v>
      </c>
      <c r="Q3882" s="20" t="s">
        <v>1333</v>
      </c>
      <c r="R3882" s="20" t="s">
        <v>4162</v>
      </c>
      <c r="S3882" s="20">
        <v>50699155</v>
      </c>
      <c r="T3882" s="39"/>
      <c r="U3882" s="20"/>
      <c r="V3882" s="20"/>
      <c r="W3882" s="39"/>
      <c r="X3882" s="20"/>
      <c r="Y3882" s="20"/>
      <c r="Z3882" s="20"/>
      <c r="AA3882" s="39"/>
    </row>
    <row r="3883" spans="2:27" ht="15.75" customHeight="1">
      <c r="B3883" s="39"/>
      <c r="C3883" s="20"/>
      <c r="D3883" s="20"/>
      <c r="E3883" s="39"/>
      <c r="F3883" s="20"/>
      <c r="G3883" s="20"/>
      <c r="H3883" s="20"/>
      <c r="I3883" s="39"/>
      <c r="J3883" s="20"/>
      <c r="K3883" s="20"/>
      <c r="L3883" s="20"/>
      <c r="M3883" s="20"/>
      <c r="N3883" s="39"/>
      <c r="O3883" s="20" t="s">
        <v>501</v>
      </c>
      <c r="P3883" s="20" t="s">
        <v>645</v>
      </c>
      <c r="Q3883" s="20" t="s">
        <v>1333</v>
      </c>
      <c r="R3883" s="20" t="s">
        <v>4163</v>
      </c>
      <c r="S3883" s="20">
        <v>50699163</v>
      </c>
      <c r="T3883" s="39"/>
      <c r="U3883" s="20"/>
      <c r="V3883" s="20"/>
      <c r="W3883" s="39"/>
      <c r="X3883" s="20"/>
      <c r="Y3883" s="20"/>
      <c r="Z3883" s="20"/>
      <c r="AA3883" s="39"/>
    </row>
    <row r="3884" spans="2:27" ht="15.75" customHeight="1">
      <c r="B3884" s="39"/>
      <c r="C3884" s="20"/>
      <c r="D3884" s="20"/>
      <c r="E3884" s="39"/>
      <c r="F3884" s="20"/>
      <c r="G3884" s="20"/>
      <c r="H3884" s="20"/>
      <c r="I3884" s="39"/>
      <c r="J3884" s="20"/>
      <c r="K3884" s="20"/>
      <c r="L3884" s="20"/>
      <c r="M3884" s="20"/>
      <c r="N3884" s="39"/>
      <c r="O3884" s="20" t="s">
        <v>501</v>
      </c>
      <c r="P3884" s="20" t="s">
        <v>645</v>
      </c>
      <c r="Q3884" s="20" t="s">
        <v>1333</v>
      </c>
      <c r="R3884" s="20" t="s">
        <v>4164</v>
      </c>
      <c r="S3884" s="20">
        <v>50699171</v>
      </c>
      <c r="T3884" s="39"/>
      <c r="U3884" s="20"/>
      <c r="V3884" s="20"/>
      <c r="W3884" s="39"/>
      <c r="X3884" s="20"/>
      <c r="Y3884" s="20"/>
      <c r="Z3884" s="20"/>
      <c r="AA3884" s="39"/>
    </row>
    <row r="3885" spans="2:27" ht="15.75" customHeight="1">
      <c r="B3885" s="39"/>
      <c r="C3885" s="20"/>
      <c r="D3885" s="20"/>
      <c r="E3885" s="39"/>
      <c r="F3885" s="20"/>
      <c r="G3885" s="20"/>
      <c r="H3885" s="20"/>
      <c r="I3885" s="39"/>
      <c r="J3885" s="20"/>
      <c r="K3885" s="20"/>
      <c r="L3885" s="20"/>
      <c r="M3885" s="20"/>
      <c r="N3885" s="39"/>
      <c r="O3885" s="20" t="s">
        <v>501</v>
      </c>
      <c r="P3885" s="20" t="s">
        <v>645</v>
      </c>
      <c r="Q3885" s="20" t="s">
        <v>1333</v>
      </c>
      <c r="R3885" s="20" t="s">
        <v>4165</v>
      </c>
      <c r="S3885" s="20">
        <v>50699179</v>
      </c>
      <c r="T3885" s="39"/>
      <c r="U3885" s="20"/>
      <c r="V3885" s="20"/>
      <c r="W3885" s="39"/>
      <c r="X3885" s="20"/>
      <c r="Y3885" s="20"/>
      <c r="Z3885" s="20"/>
      <c r="AA3885" s="39"/>
    </row>
    <row r="3886" spans="2:27" ht="15.75" customHeight="1">
      <c r="B3886" s="39"/>
      <c r="C3886" s="20"/>
      <c r="D3886" s="20"/>
      <c r="E3886" s="39"/>
      <c r="F3886" s="20"/>
      <c r="G3886" s="20"/>
      <c r="H3886" s="20"/>
      <c r="I3886" s="39"/>
      <c r="J3886" s="20"/>
      <c r="K3886" s="20"/>
      <c r="L3886" s="20"/>
      <c r="M3886" s="20"/>
      <c r="N3886" s="39"/>
      <c r="O3886" s="20" t="s">
        <v>501</v>
      </c>
      <c r="P3886" s="20" t="s">
        <v>645</v>
      </c>
      <c r="Q3886" s="20" t="s">
        <v>1333</v>
      </c>
      <c r="R3886" s="20" t="s">
        <v>4166</v>
      </c>
      <c r="S3886" s="20">
        <v>50699199</v>
      </c>
      <c r="T3886" s="39"/>
      <c r="U3886" s="20"/>
      <c r="V3886" s="20"/>
      <c r="W3886" s="39"/>
      <c r="X3886" s="20"/>
      <c r="Y3886" s="20"/>
      <c r="Z3886" s="20"/>
      <c r="AA3886" s="39"/>
    </row>
    <row r="3887" spans="2:27" ht="15.75" customHeight="1">
      <c r="B3887" s="39"/>
      <c r="C3887" s="20"/>
      <c r="D3887" s="20"/>
      <c r="E3887" s="39"/>
      <c r="F3887" s="20"/>
      <c r="G3887" s="20"/>
      <c r="H3887" s="20"/>
      <c r="I3887" s="39"/>
      <c r="J3887" s="20"/>
      <c r="K3887" s="20"/>
      <c r="L3887" s="20"/>
      <c r="M3887" s="20"/>
      <c r="N3887" s="39"/>
      <c r="O3887" s="20" t="s">
        <v>501</v>
      </c>
      <c r="P3887" s="20" t="s">
        <v>645</v>
      </c>
      <c r="Q3887" s="20" t="s">
        <v>1333</v>
      </c>
      <c r="R3887" s="20" t="s">
        <v>4167</v>
      </c>
      <c r="S3887" s="20">
        <v>50699194</v>
      </c>
      <c r="T3887" s="39"/>
      <c r="U3887" s="20"/>
      <c r="V3887" s="20"/>
      <c r="W3887" s="39"/>
      <c r="X3887" s="20"/>
      <c r="Y3887" s="20"/>
      <c r="Z3887" s="20"/>
      <c r="AA3887" s="39"/>
    </row>
    <row r="3888" spans="2:27" ht="15.75" customHeight="1">
      <c r="B3888" s="39"/>
      <c r="C3888" s="20"/>
      <c r="D3888" s="20"/>
      <c r="E3888" s="39"/>
      <c r="F3888" s="20"/>
      <c r="G3888" s="20"/>
      <c r="H3888" s="20"/>
      <c r="I3888" s="39"/>
      <c r="J3888" s="20"/>
      <c r="K3888" s="20"/>
      <c r="L3888" s="20"/>
      <c r="M3888" s="20"/>
      <c r="N3888" s="39"/>
      <c r="O3888" s="20" t="s">
        <v>501</v>
      </c>
      <c r="P3888" s="20" t="s">
        <v>645</v>
      </c>
      <c r="Q3888" s="20" t="s">
        <v>1333</v>
      </c>
      <c r="R3888" s="20" t="s">
        <v>4168</v>
      </c>
      <c r="S3888" s="20">
        <v>50699187</v>
      </c>
      <c r="T3888" s="39"/>
      <c r="U3888" s="20"/>
      <c r="V3888" s="20"/>
      <c r="W3888" s="39"/>
      <c r="X3888" s="20"/>
      <c r="Y3888" s="20"/>
      <c r="Z3888" s="20"/>
      <c r="AA3888" s="39"/>
    </row>
    <row r="3889" spans="2:27" ht="15.75" customHeight="1">
      <c r="B3889" s="39"/>
      <c r="C3889" s="20"/>
      <c r="D3889" s="20"/>
      <c r="E3889" s="39"/>
      <c r="F3889" s="20"/>
      <c r="G3889" s="20"/>
      <c r="H3889" s="20"/>
      <c r="I3889" s="39"/>
      <c r="J3889" s="20"/>
      <c r="K3889" s="20"/>
      <c r="L3889" s="20"/>
      <c r="M3889" s="20"/>
      <c r="N3889" s="39"/>
      <c r="O3889" s="20" t="s">
        <v>501</v>
      </c>
      <c r="P3889" s="20" t="s">
        <v>648</v>
      </c>
      <c r="Q3889" s="20" t="s">
        <v>1335</v>
      </c>
      <c r="R3889" s="20" t="s">
        <v>1335</v>
      </c>
      <c r="S3889" s="20">
        <v>50701818</v>
      </c>
      <c r="T3889" s="39"/>
      <c r="U3889" s="20"/>
      <c r="V3889" s="20"/>
      <c r="W3889" s="39"/>
      <c r="X3889" s="20"/>
      <c r="Y3889" s="20"/>
      <c r="Z3889" s="20"/>
      <c r="AA3889" s="39"/>
    </row>
    <row r="3890" spans="2:27" ht="15.75" customHeight="1">
      <c r="B3890" s="39"/>
      <c r="C3890" s="20"/>
      <c r="D3890" s="20"/>
      <c r="E3890" s="39"/>
      <c r="F3890" s="20"/>
      <c r="G3890" s="20"/>
      <c r="H3890" s="20"/>
      <c r="I3890" s="39"/>
      <c r="J3890" s="20"/>
      <c r="K3890" s="20"/>
      <c r="L3890" s="20"/>
      <c r="M3890" s="20"/>
      <c r="N3890" s="39"/>
      <c r="O3890" s="20" t="s">
        <v>501</v>
      </c>
      <c r="P3890" s="20" t="s">
        <v>648</v>
      </c>
      <c r="Q3890" s="20" t="s">
        <v>1335</v>
      </c>
      <c r="R3890" s="20" t="s">
        <v>4169</v>
      </c>
      <c r="S3890" s="20">
        <v>50701837</v>
      </c>
      <c r="T3890" s="39"/>
      <c r="U3890" s="20"/>
      <c r="V3890" s="20"/>
      <c r="W3890" s="39"/>
      <c r="X3890" s="20"/>
      <c r="Y3890" s="20"/>
      <c r="Z3890" s="20"/>
      <c r="AA3890" s="39"/>
    </row>
    <row r="3891" spans="2:27" ht="15.75" customHeight="1">
      <c r="B3891" s="39"/>
      <c r="C3891" s="20"/>
      <c r="D3891" s="20"/>
      <c r="E3891" s="39"/>
      <c r="F3891" s="20"/>
      <c r="G3891" s="20"/>
      <c r="H3891" s="20"/>
      <c r="I3891" s="39"/>
      <c r="J3891" s="20"/>
      <c r="K3891" s="20"/>
      <c r="L3891" s="20"/>
      <c r="M3891" s="20"/>
      <c r="N3891" s="39"/>
      <c r="O3891" s="20" t="s">
        <v>501</v>
      </c>
      <c r="P3891" s="20" t="s">
        <v>648</v>
      </c>
      <c r="Q3891" s="20" t="s">
        <v>1335</v>
      </c>
      <c r="R3891" s="20" t="s">
        <v>4170</v>
      </c>
      <c r="S3891" s="20">
        <v>50701856</v>
      </c>
      <c r="T3891" s="39"/>
      <c r="U3891" s="20"/>
      <c r="V3891" s="20"/>
      <c r="W3891" s="39"/>
      <c r="X3891" s="20"/>
      <c r="Y3891" s="20"/>
      <c r="Z3891" s="20"/>
      <c r="AA3891" s="39"/>
    </row>
    <row r="3892" spans="2:27" ht="15.75" customHeight="1">
      <c r="B3892" s="39"/>
      <c r="C3892" s="20"/>
      <c r="D3892" s="20"/>
      <c r="E3892" s="39"/>
      <c r="F3892" s="20"/>
      <c r="G3892" s="20"/>
      <c r="H3892" s="20"/>
      <c r="I3892" s="39"/>
      <c r="J3892" s="20"/>
      <c r="K3892" s="20"/>
      <c r="L3892" s="20"/>
      <c r="M3892" s="20"/>
      <c r="N3892" s="39"/>
      <c r="O3892" s="20" t="s">
        <v>501</v>
      </c>
      <c r="P3892" s="20" t="s">
        <v>648</v>
      </c>
      <c r="Q3892" s="20" t="s">
        <v>1335</v>
      </c>
      <c r="R3892" s="20" t="s">
        <v>4171</v>
      </c>
      <c r="S3892" s="20">
        <v>50701875</v>
      </c>
      <c r="T3892" s="39"/>
      <c r="U3892" s="20"/>
      <c r="V3892" s="20"/>
      <c r="W3892" s="39"/>
      <c r="X3892" s="20"/>
      <c r="Y3892" s="20"/>
      <c r="Z3892" s="20"/>
      <c r="AA3892" s="39"/>
    </row>
    <row r="3893" spans="2:27" ht="15.75" customHeight="1">
      <c r="B3893" s="39"/>
      <c r="C3893" s="20"/>
      <c r="D3893" s="20"/>
      <c r="E3893" s="39"/>
      <c r="F3893" s="20"/>
      <c r="G3893" s="20"/>
      <c r="H3893" s="20"/>
      <c r="I3893" s="39"/>
      <c r="J3893" s="20"/>
      <c r="K3893" s="20"/>
      <c r="L3893" s="20"/>
      <c r="M3893" s="20"/>
      <c r="N3893" s="39"/>
      <c r="O3893" s="20" t="s">
        <v>501</v>
      </c>
      <c r="P3893" s="20" t="s">
        <v>648</v>
      </c>
      <c r="Q3893" s="20" t="s">
        <v>1337</v>
      </c>
      <c r="R3893" s="20" t="s">
        <v>907</v>
      </c>
      <c r="S3893" s="20">
        <v>50703710</v>
      </c>
      <c r="T3893" s="39"/>
      <c r="U3893" s="20"/>
      <c r="V3893" s="20"/>
      <c r="W3893" s="39"/>
      <c r="X3893" s="20"/>
      <c r="Y3893" s="20"/>
      <c r="Z3893" s="20"/>
      <c r="AA3893" s="39"/>
    </row>
    <row r="3894" spans="2:27" ht="15.75" customHeight="1">
      <c r="B3894" s="39"/>
      <c r="C3894" s="20"/>
      <c r="D3894" s="20"/>
      <c r="E3894" s="39"/>
      <c r="F3894" s="20"/>
      <c r="G3894" s="20"/>
      <c r="H3894" s="20"/>
      <c r="I3894" s="39"/>
      <c r="J3894" s="20"/>
      <c r="K3894" s="20"/>
      <c r="L3894" s="20"/>
      <c r="M3894" s="20"/>
      <c r="N3894" s="39"/>
      <c r="O3894" s="20" t="s">
        <v>501</v>
      </c>
      <c r="P3894" s="20" t="s">
        <v>648</v>
      </c>
      <c r="Q3894" s="20" t="s">
        <v>1337</v>
      </c>
      <c r="R3894" s="20" t="s">
        <v>3502</v>
      </c>
      <c r="S3894" s="20">
        <v>50703721</v>
      </c>
      <c r="T3894" s="39"/>
      <c r="U3894" s="20"/>
      <c r="V3894" s="20"/>
      <c r="W3894" s="39"/>
      <c r="X3894" s="20"/>
      <c r="Y3894" s="20"/>
      <c r="Z3894" s="20"/>
      <c r="AA3894" s="39"/>
    </row>
    <row r="3895" spans="2:27" ht="15.75" customHeight="1">
      <c r="B3895" s="39"/>
      <c r="C3895" s="20"/>
      <c r="D3895" s="20"/>
      <c r="E3895" s="39"/>
      <c r="F3895" s="20"/>
      <c r="G3895" s="20"/>
      <c r="H3895" s="20"/>
      <c r="I3895" s="39"/>
      <c r="J3895" s="20"/>
      <c r="K3895" s="20"/>
      <c r="L3895" s="20"/>
      <c r="M3895" s="20"/>
      <c r="N3895" s="39"/>
      <c r="O3895" s="20" t="s">
        <v>501</v>
      </c>
      <c r="P3895" s="20" t="s">
        <v>648</v>
      </c>
      <c r="Q3895" s="20" t="s">
        <v>1337</v>
      </c>
      <c r="R3895" s="20" t="s">
        <v>1362</v>
      </c>
      <c r="S3895" s="20">
        <v>50703731</v>
      </c>
      <c r="T3895" s="39"/>
      <c r="U3895" s="20"/>
      <c r="V3895" s="20"/>
      <c r="W3895" s="39"/>
      <c r="X3895" s="20"/>
      <c r="Y3895" s="20"/>
      <c r="Z3895" s="20"/>
      <c r="AA3895" s="39"/>
    </row>
    <row r="3896" spans="2:27" ht="15.75" customHeight="1">
      <c r="B3896" s="39"/>
      <c r="C3896" s="20"/>
      <c r="D3896" s="20"/>
      <c r="E3896" s="39"/>
      <c r="F3896" s="20"/>
      <c r="G3896" s="20"/>
      <c r="H3896" s="20"/>
      <c r="I3896" s="39"/>
      <c r="J3896" s="20"/>
      <c r="K3896" s="20"/>
      <c r="L3896" s="20"/>
      <c r="M3896" s="20"/>
      <c r="N3896" s="39"/>
      <c r="O3896" s="20" t="s">
        <v>501</v>
      </c>
      <c r="P3896" s="20" t="s">
        <v>648</v>
      </c>
      <c r="Q3896" s="20" t="s">
        <v>1337</v>
      </c>
      <c r="R3896" s="20" t="s">
        <v>4172</v>
      </c>
      <c r="S3896" s="20">
        <v>50703742</v>
      </c>
      <c r="T3896" s="39"/>
      <c r="U3896" s="20"/>
      <c r="V3896" s="20"/>
      <c r="W3896" s="39"/>
      <c r="X3896" s="20"/>
      <c r="Y3896" s="20"/>
      <c r="Z3896" s="20"/>
      <c r="AA3896" s="39"/>
    </row>
    <row r="3897" spans="2:27" ht="15.75" customHeight="1">
      <c r="B3897" s="39"/>
      <c r="C3897" s="20"/>
      <c r="D3897" s="20"/>
      <c r="E3897" s="39"/>
      <c r="F3897" s="20"/>
      <c r="G3897" s="20"/>
      <c r="H3897" s="20"/>
      <c r="I3897" s="39"/>
      <c r="J3897" s="20"/>
      <c r="K3897" s="20"/>
      <c r="L3897" s="20"/>
      <c r="M3897" s="20"/>
      <c r="N3897" s="39"/>
      <c r="O3897" s="20" t="s">
        <v>501</v>
      </c>
      <c r="P3897" s="20" t="s">
        <v>648</v>
      </c>
      <c r="Q3897" s="20" t="s">
        <v>1337</v>
      </c>
      <c r="R3897" s="20" t="s">
        <v>1337</v>
      </c>
      <c r="S3897" s="20">
        <v>50703752</v>
      </c>
      <c r="T3897" s="39"/>
      <c r="U3897" s="20"/>
      <c r="V3897" s="20"/>
      <c r="W3897" s="39"/>
      <c r="X3897" s="20"/>
      <c r="Y3897" s="20"/>
      <c r="Z3897" s="20"/>
      <c r="AA3897" s="39"/>
    </row>
    <row r="3898" spans="2:27" ht="15.75" customHeight="1">
      <c r="B3898" s="39"/>
      <c r="C3898" s="20"/>
      <c r="D3898" s="20"/>
      <c r="E3898" s="39"/>
      <c r="F3898" s="20"/>
      <c r="G3898" s="20"/>
      <c r="H3898" s="20"/>
      <c r="I3898" s="39"/>
      <c r="J3898" s="20"/>
      <c r="K3898" s="20"/>
      <c r="L3898" s="20"/>
      <c r="M3898" s="20"/>
      <c r="N3898" s="39"/>
      <c r="O3898" s="20" t="s">
        <v>501</v>
      </c>
      <c r="P3898" s="20" t="s">
        <v>648</v>
      </c>
      <c r="Q3898" s="20" t="s">
        <v>1337</v>
      </c>
      <c r="R3898" s="20" t="s">
        <v>1421</v>
      </c>
      <c r="S3898" s="20">
        <v>50703763</v>
      </c>
      <c r="T3898" s="39"/>
      <c r="U3898" s="20"/>
      <c r="V3898" s="20"/>
      <c r="W3898" s="39"/>
      <c r="X3898" s="20"/>
      <c r="Y3898" s="20"/>
      <c r="Z3898" s="20"/>
      <c r="AA3898" s="39"/>
    </row>
    <row r="3899" spans="2:27" ht="15.75" customHeight="1">
      <c r="B3899" s="39"/>
      <c r="C3899" s="20"/>
      <c r="D3899" s="20"/>
      <c r="E3899" s="39"/>
      <c r="F3899" s="20"/>
      <c r="G3899" s="20"/>
      <c r="H3899" s="20"/>
      <c r="I3899" s="39"/>
      <c r="J3899" s="20"/>
      <c r="K3899" s="20"/>
      <c r="L3899" s="20"/>
      <c r="M3899" s="20"/>
      <c r="N3899" s="39"/>
      <c r="O3899" s="20" t="s">
        <v>501</v>
      </c>
      <c r="P3899" s="20" t="s">
        <v>648</v>
      </c>
      <c r="Q3899" s="20" t="s">
        <v>1337</v>
      </c>
      <c r="R3899" s="20" t="s">
        <v>1991</v>
      </c>
      <c r="S3899" s="20">
        <v>50703773</v>
      </c>
      <c r="T3899" s="39"/>
      <c r="U3899" s="20"/>
      <c r="V3899" s="20"/>
      <c r="W3899" s="39"/>
      <c r="X3899" s="20"/>
      <c r="Y3899" s="20"/>
      <c r="Z3899" s="20"/>
      <c r="AA3899" s="39"/>
    </row>
    <row r="3900" spans="2:27" ht="15.75" customHeight="1">
      <c r="B3900" s="39"/>
      <c r="C3900" s="20"/>
      <c r="D3900" s="20"/>
      <c r="E3900" s="39"/>
      <c r="F3900" s="20"/>
      <c r="G3900" s="20"/>
      <c r="H3900" s="20"/>
      <c r="I3900" s="39"/>
      <c r="J3900" s="20"/>
      <c r="K3900" s="20"/>
      <c r="L3900" s="20"/>
      <c r="M3900" s="20"/>
      <c r="N3900" s="39"/>
      <c r="O3900" s="20" t="s">
        <v>501</v>
      </c>
      <c r="P3900" s="20" t="s">
        <v>648</v>
      </c>
      <c r="Q3900" s="20" t="s">
        <v>1337</v>
      </c>
      <c r="R3900" s="20" t="s">
        <v>4173</v>
      </c>
      <c r="S3900" s="20">
        <v>50703799</v>
      </c>
      <c r="T3900" s="39"/>
      <c r="U3900" s="20"/>
      <c r="V3900" s="20"/>
      <c r="W3900" s="39"/>
      <c r="X3900" s="20"/>
      <c r="Y3900" s="20"/>
      <c r="Z3900" s="20"/>
      <c r="AA3900" s="39"/>
    </row>
    <row r="3901" spans="2:27" ht="15.75" customHeight="1">
      <c r="B3901" s="39"/>
      <c r="C3901" s="20"/>
      <c r="D3901" s="20"/>
      <c r="E3901" s="39"/>
      <c r="F3901" s="20"/>
      <c r="G3901" s="20"/>
      <c r="H3901" s="20"/>
      <c r="I3901" s="39"/>
      <c r="J3901" s="20"/>
      <c r="K3901" s="20"/>
      <c r="L3901" s="20"/>
      <c r="M3901" s="20"/>
      <c r="N3901" s="39"/>
      <c r="O3901" s="20" t="s">
        <v>501</v>
      </c>
      <c r="P3901" s="20" t="s">
        <v>648</v>
      </c>
      <c r="Q3901" s="20" t="s">
        <v>1337</v>
      </c>
      <c r="R3901" s="20" t="s">
        <v>4174</v>
      </c>
      <c r="S3901" s="20">
        <v>50703784</v>
      </c>
      <c r="T3901" s="39"/>
      <c r="U3901" s="20"/>
      <c r="V3901" s="20"/>
      <c r="W3901" s="39"/>
      <c r="X3901" s="20"/>
      <c r="Y3901" s="20"/>
      <c r="Z3901" s="20"/>
      <c r="AA3901" s="39"/>
    </row>
    <row r="3902" spans="2:27" ht="15.75" customHeight="1">
      <c r="B3902" s="39"/>
      <c r="C3902" s="20"/>
      <c r="D3902" s="20"/>
      <c r="E3902" s="39"/>
      <c r="F3902" s="20"/>
      <c r="G3902" s="20"/>
      <c r="H3902" s="20"/>
      <c r="I3902" s="39"/>
      <c r="J3902" s="20"/>
      <c r="K3902" s="20"/>
      <c r="L3902" s="20"/>
      <c r="M3902" s="20"/>
      <c r="N3902" s="39"/>
      <c r="O3902" s="20" t="s">
        <v>501</v>
      </c>
      <c r="P3902" s="20" t="s">
        <v>648</v>
      </c>
      <c r="Q3902" s="20" t="s">
        <v>1339</v>
      </c>
      <c r="R3902" s="20" t="s">
        <v>1733</v>
      </c>
      <c r="S3902" s="20">
        <v>50705619</v>
      </c>
      <c r="T3902" s="39"/>
      <c r="U3902" s="20"/>
      <c r="V3902" s="20"/>
      <c r="W3902" s="39"/>
      <c r="X3902" s="20"/>
      <c r="Y3902" s="20"/>
      <c r="Z3902" s="20"/>
      <c r="AA3902" s="39"/>
    </row>
    <row r="3903" spans="2:27" ht="15.75" customHeight="1">
      <c r="B3903" s="39"/>
      <c r="C3903" s="20"/>
      <c r="D3903" s="20"/>
      <c r="E3903" s="39"/>
      <c r="F3903" s="20"/>
      <c r="G3903" s="20"/>
      <c r="H3903" s="20"/>
      <c r="I3903" s="39"/>
      <c r="J3903" s="20"/>
      <c r="K3903" s="20"/>
      <c r="L3903" s="20"/>
      <c r="M3903" s="20"/>
      <c r="N3903" s="39"/>
      <c r="O3903" s="20" t="s">
        <v>501</v>
      </c>
      <c r="P3903" s="20" t="s">
        <v>648</v>
      </c>
      <c r="Q3903" s="20" t="s">
        <v>1339</v>
      </c>
      <c r="R3903" s="20" t="s">
        <v>663</v>
      </c>
      <c r="S3903" s="20">
        <v>50705638</v>
      </c>
      <c r="T3903" s="39"/>
      <c r="U3903" s="20"/>
      <c r="V3903" s="20"/>
      <c r="W3903" s="39"/>
      <c r="X3903" s="20"/>
      <c r="Y3903" s="20"/>
      <c r="Z3903" s="20"/>
      <c r="AA3903" s="39"/>
    </row>
    <row r="3904" spans="2:27" ht="15.75" customHeight="1">
      <c r="B3904" s="39"/>
      <c r="C3904" s="20"/>
      <c r="D3904" s="20"/>
      <c r="E3904" s="39"/>
      <c r="F3904" s="20"/>
      <c r="G3904" s="20"/>
      <c r="H3904" s="20"/>
      <c r="I3904" s="39"/>
      <c r="J3904" s="20"/>
      <c r="K3904" s="20"/>
      <c r="L3904" s="20"/>
      <c r="M3904" s="20"/>
      <c r="N3904" s="39"/>
      <c r="O3904" s="20" t="s">
        <v>501</v>
      </c>
      <c r="P3904" s="20" t="s">
        <v>648</v>
      </c>
      <c r="Q3904" s="20" t="s">
        <v>1339</v>
      </c>
      <c r="R3904" s="20" t="s">
        <v>1339</v>
      </c>
      <c r="S3904" s="20">
        <v>50705657</v>
      </c>
      <c r="T3904" s="39"/>
      <c r="U3904" s="20"/>
      <c r="V3904" s="20"/>
      <c r="W3904" s="39"/>
      <c r="X3904" s="20"/>
      <c r="Y3904" s="20"/>
      <c r="Z3904" s="20"/>
      <c r="AA3904" s="39"/>
    </row>
    <row r="3905" spans="2:27" ht="15.75" customHeight="1">
      <c r="B3905" s="39"/>
      <c r="C3905" s="20"/>
      <c r="D3905" s="20"/>
      <c r="E3905" s="39"/>
      <c r="F3905" s="20"/>
      <c r="G3905" s="20"/>
      <c r="H3905" s="20"/>
      <c r="I3905" s="39"/>
      <c r="J3905" s="20"/>
      <c r="K3905" s="20"/>
      <c r="L3905" s="20"/>
      <c r="M3905" s="20"/>
      <c r="N3905" s="39"/>
      <c r="O3905" s="20" t="s">
        <v>501</v>
      </c>
      <c r="P3905" s="20" t="s">
        <v>648</v>
      </c>
      <c r="Q3905" s="20" t="s">
        <v>1339</v>
      </c>
      <c r="R3905" s="20" t="s">
        <v>4175</v>
      </c>
      <c r="S3905" s="20">
        <v>50705699</v>
      </c>
      <c r="T3905" s="39"/>
      <c r="U3905" s="20"/>
      <c r="V3905" s="20"/>
      <c r="W3905" s="39"/>
      <c r="X3905" s="20"/>
      <c r="Y3905" s="20"/>
      <c r="Z3905" s="20"/>
      <c r="AA3905" s="39"/>
    </row>
    <row r="3906" spans="2:27" ht="15.75" customHeight="1">
      <c r="B3906" s="39"/>
      <c r="C3906" s="20"/>
      <c r="D3906" s="20"/>
      <c r="E3906" s="39"/>
      <c r="F3906" s="20"/>
      <c r="G3906" s="20"/>
      <c r="H3906" s="20"/>
      <c r="I3906" s="39"/>
      <c r="J3906" s="20"/>
      <c r="K3906" s="20"/>
      <c r="L3906" s="20"/>
      <c r="M3906" s="20"/>
      <c r="N3906" s="39"/>
      <c r="O3906" s="20" t="s">
        <v>501</v>
      </c>
      <c r="P3906" s="20" t="s">
        <v>648</v>
      </c>
      <c r="Q3906" s="20" t="s">
        <v>1339</v>
      </c>
      <c r="R3906" s="20" t="s">
        <v>3604</v>
      </c>
      <c r="S3906" s="20">
        <v>50705676</v>
      </c>
      <c r="T3906" s="39"/>
      <c r="U3906" s="20"/>
      <c r="V3906" s="20"/>
      <c r="W3906" s="39"/>
      <c r="X3906" s="20"/>
      <c r="Y3906" s="20"/>
      <c r="Z3906" s="20"/>
      <c r="AA3906" s="39"/>
    </row>
    <row r="3907" spans="2:27" ht="15.75" customHeight="1">
      <c r="B3907" s="39"/>
      <c r="C3907" s="20"/>
      <c r="D3907" s="20"/>
      <c r="E3907" s="39"/>
      <c r="F3907" s="20"/>
      <c r="G3907" s="20"/>
      <c r="H3907" s="20"/>
      <c r="I3907" s="39"/>
      <c r="J3907" s="20"/>
      <c r="K3907" s="20"/>
      <c r="L3907" s="20"/>
      <c r="M3907" s="20"/>
      <c r="N3907" s="39"/>
      <c r="O3907" s="20" t="s">
        <v>501</v>
      </c>
      <c r="P3907" s="20" t="s">
        <v>648</v>
      </c>
      <c r="Q3907" s="20" t="s">
        <v>1341</v>
      </c>
      <c r="R3907" s="20" t="s">
        <v>4176</v>
      </c>
      <c r="S3907" s="20">
        <v>50706617</v>
      </c>
      <c r="T3907" s="39"/>
      <c r="U3907" s="20"/>
      <c r="V3907" s="20"/>
      <c r="W3907" s="39"/>
      <c r="X3907" s="20"/>
      <c r="Y3907" s="20"/>
      <c r="Z3907" s="20"/>
      <c r="AA3907" s="39"/>
    </row>
    <row r="3908" spans="2:27" ht="15.75" customHeight="1">
      <c r="B3908" s="39"/>
      <c r="C3908" s="20"/>
      <c r="D3908" s="20"/>
      <c r="E3908" s="39"/>
      <c r="F3908" s="20"/>
      <c r="G3908" s="20"/>
      <c r="H3908" s="20"/>
      <c r="I3908" s="39"/>
      <c r="J3908" s="20"/>
      <c r="K3908" s="20"/>
      <c r="L3908" s="20"/>
      <c r="M3908" s="20"/>
      <c r="N3908" s="39"/>
      <c r="O3908" s="20" t="s">
        <v>501</v>
      </c>
      <c r="P3908" s="20" t="s">
        <v>648</v>
      </c>
      <c r="Q3908" s="20" t="s">
        <v>1341</v>
      </c>
      <c r="R3908" s="20" t="s">
        <v>4177</v>
      </c>
      <c r="S3908" s="20">
        <v>50706618</v>
      </c>
      <c r="T3908" s="39"/>
      <c r="U3908" s="20"/>
      <c r="V3908" s="20"/>
      <c r="W3908" s="39"/>
      <c r="X3908" s="20"/>
      <c r="Y3908" s="20"/>
      <c r="Z3908" s="20"/>
      <c r="AA3908" s="39"/>
    </row>
    <row r="3909" spans="2:27" ht="15.75" customHeight="1">
      <c r="B3909" s="39"/>
      <c r="C3909" s="20"/>
      <c r="D3909" s="20"/>
      <c r="E3909" s="39"/>
      <c r="F3909" s="20"/>
      <c r="G3909" s="20"/>
      <c r="H3909" s="20"/>
      <c r="I3909" s="39"/>
      <c r="J3909" s="20"/>
      <c r="K3909" s="20"/>
      <c r="L3909" s="20"/>
      <c r="M3909" s="20"/>
      <c r="N3909" s="39"/>
      <c r="O3909" s="20" t="s">
        <v>501</v>
      </c>
      <c r="P3909" s="20" t="s">
        <v>648</v>
      </c>
      <c r="Q3909" s="20" t="s">
        <v>1341</v>
      </c>
      <c r="R3909" s="20" t="s">
        <v>2690</v>
      </c>
      <c r="S3909" s="20">
        <v>50706619</v>
      </c>
      <c r="T3909" s="39"/>
      <c r="U3909" s="20"/>
      <c r="V3909" s="20"/>
      <c r="W3909" s="39"/>
      <c r="X3909" s="20"/>
      <c r="Y3909" s="20"/>
      <c r="Z3909" s="20"/>
      <c r="AA3909" s="39"/>
    </row>
    <row r="3910" spans="2:27" ht="15.75" customHeight="1">
      <c r="B3910" s="39"/>
      <c r="C3910" s="20"/>
      <c r="D3910" s="20"/>
      <c r="E3910" s="39"/>
      <c r="F3910" s="20"/>
      <c r="G3910" s="20"/>
      <c r="H3910" s="20"/>
      <c r="I3910" s="39"/>
      <c r="J3910" s="20"/>
      <c r="K3910" s="20"/>
      <c r="L3910" s="20"/>
      <c r="M3910" s="20"/>
      <c r="N3910" s="39"/>
      <c r="O3910" s="20" t="s">
        <v>501</v>
      </c>
      <c r="P3910" s="20" t="s">
        <v>648</v>
      </c>
      <c r="Q3910" s="20" t="s">
        <v>1341</v>
      </c>
      <c r="R3910" s="20" t="s">
        <v>4178</v>
      </c>
      <c r="S3910" s="20">
        <v>50706699</v>
      </c>
      <c r="T3910" s="39"/>
      <c r="U3910" s="20"/>
      <c r="V3910" s="20"/>
      <c r="W3910" s="39"/>
      <c r="X3910" s="20"/>
      <c r="Y3910" s="20"/>
      <c r="Z3910" s="20"/>
      <c r="AA3910" s="39"/>
    </row>
    <row r="3911" spans="2:27" ht="15.75" customHeight="1">
      <c r="B3911" s="39"/>
      <c r="C3911" s="20"/>
      <c r="D3911" s="20"/>
      <c r="E3911" s="39"/>
      <c r="F3911" s="20"/>
      <c r="G3911" s="20"/>
      <c r="H3911" s="20"/>
      <c r="I3911" s="39"/>
      <c r="J3911" s="20"/>
      <c r="K3911" s="20"/>
      <c r="L3911" s="20"/>
      <c r="M3911" s="20"/>
      <c r="N3911" s="39"/>
      <c r="O3911" s="20" t="s">
        <v>501</v>
      </c>
      <c r="P3911" s="20" t="s">
        <v>648</v>
      </c>
      <c r="Q3911" s="20" t="s">
        <v>1341</v>
      </c>
      <c r="R3911" s="20" t="s">
        <v>4179</v>
      </c>
      <c r="S3911" s="20">
        <v>50706620</v>
      </c>
      <c r="T3911" s="39"/>
      <c r="U3911" s="20"/>
      <c r="V3911" s="20"/>
      <c r="W3911" s="39"/>
      <c r="X3911" s="20"/>
      <c r="Y3911" s="20"/>
      <c r="Z3911" s="20"/>
      <c r="AA3911" s="39"/>
    </row>
    <row r="3912" spans="2:27" ht="15.75" customHeight="1">
      <c r="B3912" s="39"/>
      <c r="C3912" s="20"/>
      <c r="D3912" s="20"/>
      <c r="E3912" s="39"/>
      <c r="F3912" s="20"/>
      <c r="G3912" s="20"/>
      <c r="H3912" s="20"/>
      <c r="I3912" s="39"/>
      <c r="J3912" s="20"/>
      <c r="K3912" s="20"/>
      <c r="L3912" s="20"/>
      <c r="M3912" s="20"/>
      <c r="N3912" s="39"/>
      <c r="O3912" s="20" t="s">
        <v>501</v>
      </c>
      <c r="P3912" s="20" t="s">
        <v>648</v>
      </c>
      <c r="Q3912" s="20" t="s">
        <v>1341</v>
      </c>
      <c r="R3912" s="20" t="s">
        <v>4180</v>
      </c>
      <c r="S3912" s="20">
        <v>50706622</v>
      </c>
      <c r="T3912" s="39"/>
      <c r="U3912" s="20"/>
      <c r="V3912" s="20"/>
      <c r="W3912" s="39"/>
      <c r="X3912" s="20"/>
      <c r="Y3912" s="20"/>
      <c r="Z3912" s="20"/>
      <c r="AA3912" s="39"/>
    </row>
    <row r="3913" spans="2:27" ht="15.75" customHeight="1">
      <c r="B3913" s="39"/>
      <c r="C3913" s="20"/>
      <c r="D3913" s="20"/>
      <c r="E3913" s="39"/>
      <c r="F3913" s="20"/>
      <c r="G3913" s="20"/>
      <c r="H3913" s="20"/>
      <c r="I3913" s="39"/>
      <c r="J3913" s="20"/>
      <c r="K3913" s="20"/>
      <c r="L3913" s="20"/>
      <c r="M3913" s="20"/>
      <c r="N3913" s="39"/>
      <c r="O3913" s="20" t="s">
        <v>501</v>
      </c>
      <c r="P3913" s="20" t="s">
        <v>648</v>
      </c>
      <c r="Q3913" s="20" t="s">
        <v>1341</v>
      </c>
      <c r="R3913" s="20" t="s">
        <v>4181</v>
      </c>
      <c r="S3913" s="20">
        <v>50706627</v>
      </c>
      <c r="T3913" s="39"/>
      <c r="U3913" s="20"/>
      <c r="V3913" s="20"/>
      <c r="W3913" s="39"/>
      <c r="X3913" s="20"/>
      <c r="Y3913" s="20"/>
      <c r="Z3913" s="20"/>
      <c r="AA3913" s="39"/>
    </row>
    <row r="3914" spans="2:27" ht="15.75" customHeight="1">
      <c r="B3914" s="39"/>
      <c r="C3914" s="20"/>
      <c r="D3914" s="20"/>
      <c r="E3914" s="39"/>
      <c r="F3914" s="20"/>
      <c r="G3914" s="20"/>
      <c r="H3914" s="20"/>
      <c r="I3914" s="39"/>
      <c r="J3914" s="20"/>
      <c r="K3914" s="20"/>
      <c r="L3914" s="20"/>
      <c r="M3914" s="20"/>
      <c r="N3914" s="39"/>
      <c r="O3914" s="20" t="s">
        <v>501</v>
      </c>
      <c r="P3914" s="20" t="s">
        <v>648</v>
      </c>
      <c r="Q3914" s="20" t="s">
        <v>1341</v>
      </c>
      <c r="R3914" s="20" t="s">
        <v>4182</v>
      </c>
      <c r="S3914" s="20">
        <v>50706633</v>
      </c>
      <c r="T3914" s="39"/>
      <c r="U3914" s="20"/>
      <c r="V3914" s="20"/>
      <c r="W3914" s="39"/>
      <c r="X3914" s="20"/>
      <c r="Y3914" s="20"/>
      <c r="Z3914" s="20"/>
      <c r="AA3914" s="39"/>
    </row>
    <row r="3915" spans="2:27" ht="15.75" customHeight="1">
      <c r="B3915" s="39"/>
      <c r="C3915" s="20"/>
      <c r="D3915" s="20"/>
      <c r="E3915" s="39"/>
      <c r="F3915" s="20"/>
      <c r="G3915" s="20"/>
      <c r="H3915" s="20"/>
      <c r="I3915" s="39"/>
      <c r="J3915" s="20"/>
      <c r="K3915" s="20"/>
      <c r="L3915" s="20"/>
      <c r="M3915" s="20"/>
      <c r="N3915" s="39"/>
      <c r="O3915" s="20" t="s">
        <v>501</v>
      </c>
      <c r="P3915" s="20" t="s">
        <v>648</v>
      </c>
      <c r="Q3915" s="20" t="s">
        <v>1341</v>
      </c>
      <c r="R3915" s="20" t="s">
        <v>229</v>
      </c>
      <c r="S3915" s="20">
        <v>50706639</v>
      </c>
      <c r="T3915" s="39"/>
      <c r="U3915" s="20"/>
      <c r="V3915" s="20"/>
      <c r="W3915" s="39"/>
      <c r="X3915" s="20"/>
      <c r="Y3915" s="20"/>
      <c r="Z3915" s="20"/>
      <c r="AA3915" s="39"/>
    </row>
    <row r="3916" spans="2:27" ht="15.75" customHeight="1">
      <c r="B3916" s="39"/>
      <c r="C3916" s="20"/>
      <c r="D3916" s="20"/>
      <c r="E3916" s="39"/>
      <c r="F3916" s="20"/>
      <c r="G3916" s="20"/>
      <c r="H3916" s="20"/>
      <c r="I3916" s="39"/>
      <c r="J3916" s="20"/>
      <c r="K3916" s="20"/>
      <c r="L3916" s="20"/>
      <c r="M3916" s="20"/>
      <c r="N3916" s="39"/>
      <c r="O3916" s="20" t="s">
        <v>501</v>
      </c>
      <c r="P3916" s="20" t="s">
        <v>648</v>
      </c>
      <c r="Q3916" s="20" t="s">
        <v>1341</v>
      </c>
      <c r="R3916" s="20" t="s">
        <v>4183</v>
      </c>
      <c r="S3916" s="20">
        <v>50706644</v>
      </c>
      <c r="T3916" s="39"/>
      <c r="U3916" s="20"/>
      <c r="V3916" s="20"/>
      <c r="W3916" s="39"/>
      <c r="X3916" s="20"/>
      <c r="Y3916" s="20"/>
      <c r="Z3916" s="20"/>
      <c r="AA3916" s="39"/>
    </row>
    <row r="3917" spans="2:27" ht="15.75" customHeight="1">
      <c r="B3917" s="39"/>
      <c r="C3917" s="20"/>
      <c r="D3917" s="20"/>
      <c r="E3917" s="39"/>
      <c r="F3917" s="20"/>
      <c r="G3917" s="20"/>
      <c r="H3917" s="20"/>
      <c r="I3917" s="39"/>
      <c r="J3917" s="20"/>
      <c r="K3917" s="20"/>
      <c r="L3917" s="20"/>
      <c r="M3917" s="20"/>
      <c r="N3917" s="39"/>
      <c r="O3917" s="20" t="s">
        <v>501</v>
      </c>
      <c r="P3917" s="20" t="s">
        <v>648</v>
      </c>
      <c r="Q3917" s="20" t="s">
        <v>1341</v>
      </c>
      <c r="R3917" s="20" t="s">
        <v>2579</v>
      </c>
      <c r="S3917" s="20">
        <v>50706655</v>
      </c>
      <c r="T3917" s="39"/>
      <c r="U3917" s="20"/>
      <c r="V3917" s="20"/>
      <c r="W3917" s="39"/>
      <c r="X3917" s="20"/>
      <c r="Y3917" s="20"/>
      <c r="Z3917" s="20"/>
      <c r="AA3917" s="39"/>
    </row>
    <row r="3918" spans="2:27" ht="15.75" customHeight="1">
      <c r="B3918" s="39"/>
      <c r="C3918" s="20"/>
      <c r="D3918" s="20"/>
      <c r="E3918" s="39"/>
      <c r="F3918" s="20"/>
      <c r="G3918" s="20"/>
      <c r="H3918" s="20"/>
      <c r="I3918" s="39"/>
      <c r="J3918" s="20"/>
      <c r="K3918" s="20"/>
      <c r="L3918" s="20"/>
      <c r="M3918" s="20"/>
      <c r="N3918" s="39"/>
      <c r="O3918" s="20" t="s">
        <v>501</v>
      </c>
      <c r="P3918" s="20" t="s">
        <v>648</v>
      </c>
      <c r="Q3918" s="20" t="s">
        <v>1341</v>
      </c>
      <c r="R3918" s="20" t="s">
        <v>1634</v>
      </c>
      <c r="S3918" s="20">
        <v>50706667</v>
      </c>
      <c r="T3918" s="39"/>
      <c r="U3918" s="20"/>
      <c r="V3918" s="20"/>
      <c r="W3918" s="39"/>
      <c r="X3918" s="20"/>
      <c r="Y3918" s="20"/>
      <c r="Z3918" s="20"/>
      <c r="AA3918" s="39"/>
    </row>
    <row r="3919" spans="2:27" ht="15.75" customHeight="1">
      <c r="B3919" s="39"/>
      <c r="C3919" s="20"/>
      <c r="D3919" s="20"/>
      <c r="E3919" s="39"/>
      <c r="F3919" s="20"/>
      <c r="G3919" s="20"/>
      <c r="H3919" s="20"/>
      <c r="I3919" s="39"/>
      <c r="J3919" s="20"/>
      <c r="K3919" s="20"/>
      <c r="L3919" s="20"/>
      <c r="M3919" s="20"/>
      <c r="N3919" s="39"/>
      <c r="O3919" s="20" t="s">
        <v>501</v>
      </c>
      <c r="P3919" s="20" t="s">
        <v>648</v>
      </c>
      <c r="Q3919" s="20" t="s">
        <v>1341</v>
      </c>
      <c r="R3919" s="20" t="s">
        <v>4184</v>
      </c>
      <c r="S3919" s="20">
        <v>50706683</v>
      </c>
      <c r="T3919" s="39"/>
      <c r="U3919" s="20"/>
      <c r="V3919" s="20"/>
      <c r="W3919" s="39"/>
      <c r="X3919" s="20"/>
      <c r="Y3919" s="20"/>
      <c r="Z3919" s="20"/>
      <c r="AA3919" s="39"/>
    </row>
    <row r="3920" spans="2:27" ht="15.75" customHeight="1">
      <c r="B3920" s="39"/>
      <c r="C3920" s="20"/>
      <c r="D3920" s="20"/>
      <c r="E3920" s="39"/>
      <c r="F3920" s="20"/>
      <c r="G3920" s="20"/>
      <c r="H3920" s="20"/>
      <c r="I3920" s="39"/>
      <c r="J3920" s="20"/>
      <c r="K3920" s="20"/>
      <c r="L3920" s="20"/>
      <c r="M3920" s="20"/>
      <c r="N3920" s="39"/>
      <c r="O3920" s="20" t="s">
        <v>501</v>
      </c>
      <c r="P3920" s="20" t="s">
        <v>648</v>
      </c>
      <c r="Q3920" s="20" t="s">
        <v>1341</v>
      </c>
      <c r="R3920" s="20" t="s">
        <v>4185</v>
      </c>
      <c r="S3920" s="20">
        <v>50706689</v>
      </c>
      <c r="T3920" s="39"/>
      <c r="U3920" s="20"/>
      <c r="V3920" s="20"/>
      <c r="W3920" s="39"/>
      <c r="X3920" s="20"/>
      <c r="Y3920" s="20"/>
      <c r="Z3920" s="20"/>
      <c r="AA3920" s="39"/>
    </row>
    <row r="3921" spans="2:27" ht="15.75" customHeight="1">
      <c r="B3921" s="39"/>
      <c r="C3921" s="20"/>
      <c r="D3921" s="20"/>
      <c r="E3921" s="39"/>
      <c r="F3921" s="20"/>
      <c r="G3921" s="20"/>
      <c r="H3921" s="20"/>
      <c r="I3921" s="39"/>
      <c r="J3921" s="20"/>
      <c r="K3921" s="20"/>
      <c r="L3921" s="20"/>
      <c r="M3921" s="20"/>
      <c r="N3921" s="39"/>
      <c r="O3921" s="20" t="s">
        <v>501</v>
      </c>
      <c r="P3921" s="20" t="s">
        <v>648</v>
      </c>
      <c r="Q3921" s="20" t="s">
        <v>1341</v>
      </c>
      <c r="R3921" s="20" t="s">
        <v>1727</v>
      </c>
      <c r="S3921" s="20">
        <v>50706694</v>
      </c>
      <c r="T3921" s="39"/>
      <c r="U3921" s="20"/>
      <c r="V3921" s="20"/>
      <c r="W3921" s="39"/>
      <c r="X3921" s="20"/>
      <c r="Y3921" s="20"/>
      <c r="Z3921" s="20"/>
      <c r="AA3921" s="39"/>
    </row>
    <row r="3922" spans="2:27" ht="15.75" customHeight="1">
      <c r="B3922" s="39"/>
      <c r="C3922" s="20"/>
      <c r="D3922" s="20"/>
      <c r="E3922" s="39"/>
      <c r="F3922" s="20"/>
      <c r="G3922" s="20"/>
      <c r="H3922" s="20"/>
      <c r="I3922" s="39"/>
      <c r="J3922" s="20"/>
      <c r="K3922" s="20"/>
      <c r="L3922" s="20"/>
      <c r="M3922" s="20"/>
      <c r="N3922" s="39"/>
      <c r="O3922" s="20" t="s">
        <v>501</v>
      </c>
      <c r="P3922" s="20" t="s">
        <v>648</v>
      </c>
      <c r="Q3922" s="20" t="s">
        <v>1291</v>
      </c>
      <c r="R3922" s="20" t="s">
        <v>2205</v>
      </c>
      <c r="S3922" s="20">
        <v>50708810</v>
      </c>
      <c r="T3922" s="39"/>
      <c r="U3922" s="20"/>
      <c r="V3922" s="20"/>
      <c r="W3922" s="39"/>
      <c r="X3922" s="20"/>
      <c r="Y3922" s="20"/>
      <c r="Z3922" s="20"/>
      <c r="AA3922" s="39"/>
    </row>
    <row r="3923" spans="2:27" ht="15.75" customHeight="1">
      <c r="B3923" s="39"/>
      <c r="C3923" s="20"/>
      <c r="D3923" s="20"/>
      <c r="E3923" s="39"/>
      <c r="F3923" s="20"/>
      <c r="G3923" s="20"/>
      <c r="H3923" s="20"/>
      <c r="I3923" s="39"/>
      <c r="J3923" s="20"/>
      <c r="K3923" s="20"/>
      <c r="L3923" s="20"/>
      <c r="M3923" s="20"/>
      <c r="N3923" s="39"/>
      <c r="O3923" s="20" t="s">
        <v>501</v>
      </c>
      <c r="P3923" s="20" t="s">
        <v>648</v>
      </c>
      <c r="Q3923" s="20" t="s">
        <v>1291</v>
      </c>
      <c r="R3923" s="20" t="s">
        <v>4186</v>
      </c>
      <c r="S3923" s="20">
        <v>50708811</v>
      </c>
      <c r="T3923" s="39"/>
      <c r="U3923" s="20"/>
      <c r="V3923" s="20"/>
      <c r="W3923" s="39"/>
      <c r="X3923" s="20"/>
      <c r="Y3923" s="20"/>
      <c r="Z3923" s="20"/>
      <c r="AA3923" s="39"/>
    </row>
    <row r="3924" spans="2:27" ht="15.75" customHeight="1">
      <c r="B3924" s="39"/>
      <c r="C3924" s="20"/>
      <c r="D3924" s="20"/>
      <c r="E3924" s="39"/>
      <c r="F3924" s="20"/>
      <c r="G3924" s="20"/>
      <c r="H3924" s="20"/>
      <c r="I3924" s="39"/>
      <c r="J3924" s="20"/>
      <c r="K3924" s="20"/>
      <c r="L3924" s="20"/>
      <c r="M3924" s="20"/>
      <c r="N3924" s="39"/>
      <c r="O3924" s="20" t="s">
        <v>501</v>
      </c>
      <c r="P3924" s="20" t="s">
        <v>648</v>
      </c>
      <c r="Q3924" s="20" t="s">
        <v>1291</v>
      </c>
      <c r="R3924" s="20" t="s">
        <v>4187</v>
      </c>
      <c r="S3924" s="20">
        <v>50708817</v>
      </c>
      <c r="T3924" s="39"/>
      <c r="U3924" s="20"/>
      <c r="V3924" s="20"/>
      <c r="W3924" s="39"/>
      <c r="X3924" s="20"/>
      <c r="Y3924" s="20"/>
      <c r="Z3924" s="20"/>
      <c r="AA3924" s="39"/>
    </row>
    <row r="3925" spans="2:27" ht="15.75" customHeight="1">
      <c r="B3925" s="39"/>
      <c r="C3925" s="20"/>
      <c r="D3925" s="20"/>
      <c r="E3925" s="39"/>
      <c r="F3925" s="20"/>
      <c r="G3925" s="20"/>
      <c r="H3925" s="20"/>
      <c r="I3925" s="39"/>
      <c r="J3925" s="20"/>
      <c r="K3925" s="20"/>
      <c r="L3925" s="20"/>
      <c r="M3925" s="20"/>
      <c r="N3925" s="39"/>
      <c r="O3925" s="20" t="s">
        <v>501</v>
      </c>
      <c r="P3925" s="20" t="s">
        <v>648</v>
      </c>
      <c r="Q3925" s="20" t="s">
        <v>1291</v>
      </c>
      <c r="R3925" s="20" t="s">
        <v>4188</v>
      </c>
      <c r="S3925" s="20">
        <v>50708823</v>
      </c>
      <c r="T3925" s="39"/>
      <c r="U3925" s="20"/>
      <c r="V3925" s="20"/>
      <c r="W3925" s="39"/>
      <c r="X3925" s="20"/>
      <c r="Y3925" s="20"/>
      <c r="Z3925" s="20"/>
      <c r="AA3925" s="39"/>
    </row>
    <row r="3926" spans="2:27" ht="15.75" customHeight="1">
      <c r="B3926" s="39"/>
      <c r="C3926" s="20"/>
      <c r="D3926" s="20"/>
      <c r="E3926" s="39"/>
      <c r="F3926" s="20"/>
      <c r="G3926" s="20"/>
      <c r="H3926" s="20"/>
      <c r="I3926" s="39"/>
      <c r="J3926" s="20"/>
      <c r="K3926" s="20"/>
      <c r="L3926" s="20"/>
      <c r="M3926" s="20"/>
      <c r="N3926" s="39"/>
      <c r="O3926" s="20" t="s">
        <v>501</v>
      </c>
      <c r="P3926" s="20" t="s">
        <v>648</v>
      </c>
      <c r="Q3926" s="20" t="s">
        <v>1291</v>
      </c>
      <c r="R3926" s="20" t="s">
        <v>4189</v>
      </c>
      <c r="S3926" s="20">
        <v>50708829</v>
      </c>
      <c r="T3926" s="39"/>
      <c r="U3926" s="20"/>
      <c r="V3926" s="20"/>
      <c r="W3926" s="39"/>
      <c r="X3926" s="20"/>
      <c r="Y3926" s="20"/>
      <c r="Z3926" s="20"/>
      <c r="AA3926" s="39"/>
    </row>
    <row r="3927" spans="2:27" ht="15.75" customHeight="1">
      <c r="B3927" s="39"/>
      <c r="C3927" s="20"/>
      <c r="D3927" s="20"/>
      <c r="E3927" s="39"/>
      <c r="F3927" s="20"/>
      <c r="G3927" s="20"/>
      <c r="H3927" s="20"/>
      <c r="I3927" s="39"/>
      <c r="J3927" s="20"/>
      <c r="K3927" s="20"/>
      <c r="L3927" s="20"/>
      <c r="M3927" s="20"/>
      <c r="N3927" s="39"/>
      <c r="O3927" s="20" t="s">
        <v>501</v>
      </c>
      <c r="P3927" s="20" t="s">
        <v>648</v>
      </c>
      <c r="Q3927" s="20" t="s">
        <v>1291</v>
      </c>
      <c r="R3927" s="20" t="s">
        <v>4190</v>
      </c>
      <c r="S3927" s="20">
        <v>50708835</v>
      </c>
      <c r="T3927" s="39"/>
      <c r="U3927" s="20"/>
      <c r="V3927" s="20"/>
      <c r="W3927" s="39"/>
      <c r="X3927" s="20"/>
      <c r="Y3927" s="20"/>
      <c r="Z3927" s="20"/>
      <c r="AA3927" s="39"/>
    </row>
    <row r="3928" spans="2:27" ht="15.75" customHeight="1">
      <c r="B3928" s="39"/>
      <c r="C3928" s="20"/>
      <c r="D3928" s="20"/>
      <c r="E3928" s="39"/>
      <c r="F3928" s="20"/>
      <c r="G3928" s="20"/>
      <c r="H3928" s="20"/>
      <c r="I3928" s="39"/>
      <c r="J3928" s="20"/>
      <c r="K3928" s="20"/>
      <c r="L3928" s="20"/>
      <c r="M3928" s="20"/>
      <c r="N3928" s="39"/>
      <c r="O3928" s="20" t="s">
        <v>501</v>
      </c>
      <c r="P3928" s="20" t="s">
        <v>648</v>
      </c>
      <c r="Q3928" s="20" t="s">
        <v>1291</v>
      </c>
      <c r="R3928" s="20" t="s">
        <v>4191</v>
      </c>
      <c r="S3928" s="20">
        <v>50708841</v>
      </c>
      <c r="T3928" s="39"/>
      <c r="U3928" s="20"/>
      <c r="V3928" s="20"/>
      <c r="W3928" s="39"/>
      <c r="X3928" s="20"/>
      <c r="Y3928" s="20"/>
      <c r="Z3928" s="20"/>
      <c r="AA3928" s="39"/>
    </row>
    <row r="3929" spans="2:27" ht="15.75" customHeight="1">
      <c r="B3929" s="39"/>
      <c r="C3929" s="20"/>
      <c r="D3929" s="20"/>
      <c r="E3929" s="39"/>
      <c r="F3929" s="20"/>
      <c r="G3929" s="20"/>
      <c r="H3929" s="20"/>
      <c r="I3929" s="39"/>
      <c r="J3929" s="20"/>
      <c r="K3929" s="20"/>
      <c r="L3929" s="20"/>
      <c r="M3929" s="20"/>
      <c r="N3929" s="39"/>
      <c r="O3929" s="20" t="s">
        <v>501</v>
      </c>
      <c r="P3929" s="20" t="s">
        <v>648</v>
      </c>
      <c r="Q3929" s="20" t="s">
        <v>1291</v>
      </c>
      <c r="R3929" s="20" t="s">
        <v>4192</v>
      </c>
      <c r="S3929" s="20">
        <v>50708853</v>
      </c>
      <c r="T3929" s="39"/>
      <c r="U3929" s="20"/>
      <c r="V3929" s="20"/>
      <c r="W3929" s="39"/>
      <c r="X3929" s="20"/>
      <c r="Y3929" s="20"/>
      <c r="Z3929" s="20"/>
      <c r="AA3929" s="39"/>
    </row>
    <row r="3930" spans="2:27" ht="15.75" customHeight="1">
      <c r="B3930" s="39"/>
      <c r="C3930" s="20"/>
      <c r="D3930" s="20"/>
      <c r="E3930" s="39"/>
      <c r="F3930" s="20"/>
      <c r="G3930" s="20"/>
      <c r="H3930" s="20"/>
      <c r="I3930" s="39"/>
      <c r="J3930" s="20"/>
      <c r="K3930" s="20"/>
      <c r="L3930" s="20"/>
      <c r="M3930" s="20"/>
      <c r="N3930" s="39"/>
      <c r="O3930" s="20" t="s">
        <v>501</v>
      </c>
      <c r="P3930" s="20" t="s">
        <v>648</v>
      </c>
      <c r="Q3930" s="20" t="s">
        <v>1291</v>
      </c>
      <c r="R3930" s="20" t="s">
        <v>4193</v>
      </c>
      <c r="S3930" s="20">
        <v>50708847</v>
      </c>
      <c r="T3930" s="39"/>
      <c r="U3930" s="20"/>
      <c r="V3930" s="20"/>
      <c r="W3930" s="39"/>
      <c r="X3930" s="20"/>
      <c r="Y3930" s="20"/>
      <c r="Z3930" s="20"/>
      <c r="AA3930" s="39"/>
    </row>
    <row r="3931" spans="2:27" ht="15.75" customHeight="1">
      <c r="B3931" s="39"/>
      <c r="C3931" s="20"/>
      <c r="D3931" s="20"/>
      <c r="E3931" s="39"/>
      <c r="F3931" s="20"/>
      <c r="G3931" s="20"/>
      <c r="H3931" s="20"/>
      <c r="I3931" s="39"/>
      <c r="J3931" s="20"/>
      <c r="K3931" s="20"/>
      <c r="L3931" s="20"/>
      <c r="M3931" s="20"/>
      <c r="N3931" s="39"/>
      <c r="O3931" s="20" t="s">
        <v>501</v>
      </c>
      <c r="P3931" s="20" t="s">
        <v>648</v>
      </c>
      <c r="Q3931" s="20" t="s">
        <v>1291</v>
      </c>
      <c r="R3931" s="20" t="s">
        <v>4194</v>
      </c>
      <c r="S3931" s="20">
        <v>50708859</v>
      </c>
      <c r="T3931" s="39"/>
      <c r="U3931" s="20"/>
      <c r="V3931" s="20"/>
      <c r="W3931" s="39"/>
      <c r="X3931" s="20"/>
      <c r="Y3931" s="20"/>
      <c r="Z3931" s="20"/>
      <c r="AA3931" s="39"/>
    </row>
    <row r="3932" spans="2:27" ht="15.75" customHeight="1">
      <c r="B3932" s="39"/>
      <c r="C3932" s="20"/>
      <c r="D3932" s="20"/>
      <c r="E3932" s="39"/>
      <c r="F3932" s="20"/>
      <c r="G3932" s="20"/>
      <c r="H3932" s="20"/>
      <c r="I3932" s="39"/>
      <c r="J3932" s="20"/>
      <c r="K3932" s="20"/>
      <c r="L3932" s="20"/>
      <c r="M3932" s="20"/>
      <c r="N3932" s="39"/>
      <c r="O3932" s="20" t="s">
        <v>501</v>
      </c>
      <c r="P3932" s="20" t="s">
        <v>648</v>
      </c>
      <c r="Q3932" s="20" t="s">
        <v>1291</v>
      </c>
      <c r="R3932" s="20" t="s">
        <v>4120</v>
      </c>
      <c r="S3932" s="20">
        <v>50708865</v>
      </c>
      <c r="T3932" s="39"/>
      <c r="U3932" s="20"/>
      <c r="V3932" s="20"/>
      <c r="W3932" s="39"/>
      <c r="X3932" s="20"/>
      <c r="Y3932" s="20"/>
      <c r="Z3932" s="20"/>
      <c r="AA3932" s="39"/>
    </row>
    <row r="3933" spans="2:27" ht="15.75" customHeight="1">
      <c r="B3933" s="39"/>
      <c r="C3933" s="20"/>
      <c r="D3933" s="20"/>
      <c r="E3933" s="39"/>
      <c r="F3933" s="20"/>
      <c r="G3933" s="20"/>
      <c r="H3933" s="20"/>
      <c r="I3933" s="39"/>
      <c r="J3933" s="20"/>
      <c r="K3933" s="20"/>
      <c r="L3933" s="20"/>
      <c r="M3933" s="20"/>
      <c r="N3933" s="39"/>
      <c r="O3933" s="20" t="s">
        <v>501</v>
      </c>
      <c r="P3933" s="20" t="s">
        <v>648</v>
      </c>
      <c r="Q3933" s="20" t="s">
        <v>1291</v>
      </c>
      <c r="R3933" s="20" t="s">
        <v>3793</v>
      </c>
      <c r="S3933" s="20">
        <v>50708871</v>
      </c>
      <c r="T3933" s="39"/>
      <c r="U3933" s="20"/>
      <c r="V3933" s="20"/>
      <c r="W3933" s="39"/>
      <c r="X3933" s="20"/>
      <c r="Y3933" s="20"/>
      <c r="Z3933" s="20"/>
      <c r="AA3933" s="39"/>
    </row>
    <row r="3934" spans="2:27" ht="15.75" customHeight="1">
      <c r="B3934" s="39"/>
      <c r="C3934" s="20"/>
      <c r="D3934" s="20"/>
      <c r="E3934" s="39"/>
      <c r="F3934" s="20"/>
      <c r="G3934" s="20"/>
      <c r="H3934" s="20"/>
      <c r="I3934" s="39"/>
      <c r="J3934" s="20"/>
      <c r="K3934" s="20"/>
      <c r="L3934" s="20"/>
      <c r="M3934" s="20"/>
      <c r="N3934" s="39"/>
      <c r="O3934" s="20" t="s">
        <v>501</v>
      </c>
      <c r="P3934" s="20" t="s">
        <v>648</v>
      </c>
      <c r="Q3934" s="20" t="s">
        <v>1291</v>
      </c>
      <c r="R3934" s="20" t="s">
        <v>4195</v>
      </c>
      <c r="S3934" s="20">
        <v>50708877</v>
      </c>
      <c r="T3934" s="39"/>
      <c r="U3934" s="20"/>
      <c r="V3934" s="20"/>
      <c r="W3934" s="39"/>
      <c r="X3934" s="20"/>
      <c r="Y3934" s="20"/>
      <c r="Z3934" s="20"/>
      <c r="AA3934" s="39"/>
    </row>
    <row r="3935" spans="2:27" ht="15.75" customHeight="1">
      <c r="B3935" s="39"/>
      <c r="C3935" s="20"/>
      <c r="D3935" s="20"/>
      <c r="E3935" s="39"/>
      <c r="F3935" s="20"/>
      <c r="G3935" s="20"/>
      <c r="H3935" s="20"/>
      <c r="I3935" s="39"/>
      <c r="J3935" s="20"/>
      <c r="K3935" s="20"/>
      <c r="L3935" s="20"/>
      <c r="M3935" s="20"/>
      <c r="N3935" s="39"/>
      <c r="O3935" s="20" t="s">
        <v>501</v>
      </c>
      <c r="P3935" s="20" t="s">
        <v>648</v>
      </c>
      <c r="Q3935" s="20" t="s">
        <v>1291</v>
      </c>
      <c r="R3935" s="20" t="s">
        <v>4006</v>
      </c>
      <c r="S3935" s="20">
        <v>50708899</v>
      </c>
      <c r="T3935" s="39"/>
      <c r="U3935" s="20"/>
      <c r="V3935" s="20"/>
      <c r="W3935" s="39"/>
      <c r="X3935" s="20"/>
      <c r="Y3935" s="20"/>
      <c r="Z3935" s="20"/>
      <c r="AA3935" s="39"/>
    </row>
    <row r="3936" spans="2:27" ht="15.75" customHeight="1">
      <c r="B3936" s="39"/>
      <c r="C3936" s="20"/>
      <c r="D3936" s="20"/>
      <c r="E3936" s="39"/>
      <c r="F3936" s="20"/>
      <c r="G3936" s="20"/>
      <c r="H3936" s="20"/>
      <c r="I3936" s="39"/>
      <c r="J3936" s="20"/>
      <c r="K3936" s="20"/>
      <c r="L3936" s="20"/>
      <c r="M3936" s="20"/>
      <c r="N3936" s="39"/>
      <c r="O3936" s="20" t="s">
        <v>501</v>
      </c>
      <c r="P3936" s="20" t="s">
        <v>648</v>
      </c>
      <c r="Q3936" s="20" t="s">
        <v>1291</v>
      </c>
      <c r="R3936" s="20" t="s">
        <v>943</v>
      </c>
      <c r="S3936" s="20">
        <v>50708889</v>
      </c>
      <c r="T3936" s="39"/>
      <c r="U3936" s="20"/>
      <c r="V3936" s="20"/>
      <c r="W3936" s="39"/>
      <c r="X3936" s="20"/>
      <c r="Y3936" s="20"/>
      <c r="Z3936" s="20"/>
      <c r="AA3936" s="39"/>
    </row>
    <row r="3937" spans="2:27" ht="15.75" customHeight="1">
      <c r="B3937" s="39"/>
      <c r="C3937" s="20"/>
      <c r="D3937" s="20"/>
      <c r="E3937" s="39"/>
      <c r="F3937" s="20"/>
      <c r="G3937" s="20"/>
      <c r="H3937" s="20"/>
      <c r="I3937" s="39"/>
      <c r="J3937" s="20"/>
      <c r="K3937" s="20"/>
      <c r="L3937" s="20"/>
      <c r="M3937" s="20"/>
      <c r="N3937" s="39"/>
      <c r="O3937" s="20" t="s">
        <v>501</v>
      </c>
      <c r="P3937" s="20" t="s">
        <v>648</v>
      </c>
      <c r="Q3937" s="20" t="s">
        <v>1291</v>
      </c>
      <c r="R3937" s="20" t="s">
        <v>4196</v>
      </c>
      <c r="S3937" s="20">
        <v>50708895</v>
      </c>
      <c r="T3937" s="39"/>
      <c r="U3937" s="20"/>
      <c r="V3937" s="20"/>
      <c r="W3937" s="39"/>
      <c r="X3937" s="20"/>
      <c r="Y3937" s="20"/>
      <c r="Z3937" s="20"/>
      <c r="AA3937" s="39"/>
    </row>
    <row r="3938" spans="2:27" ht="15.75" customHeight="1">
      <c r="B3938" s="39"/>
      <c r="C3938" s="20"/>
      <c r="D3938" s="20"/>
      <c r="E3938" s="39"/>
      <c r="F3938" s="20"/>
      <c r="G3938" s="20"/>
      <c r="H3938" s="20"/>
      <c r="I3938" s="39"/>
      <c r="J3938" s="20"/>
      <c r="K3938" s="20"/>
      <c r="L3938" s="20"/>
      <c r="M3938" s="20"/>
      <c r="N3938" s="39"/>
      <c r="O3938" s="20" t="s">
        <v>501</v>
      </c>
      <c r="P3938" s="20" t="s">
        <v>652</v>
      </c>
      <c r="Q3938" s="20" t="s">
        <v>1343</v>
      </c>
      <c r="R3938" s="20" t="s">
        <v>4197</v>
      </c>
      <c r="S3938" s="20">
        <v>50760599</v>
      </c>
      <c r="T3938" s="39"/>
      <c r="U3938" s="20"/>
      <c r="V3938" s="20"/>
      <c r="W3938" s="39"/>
      <c r="X3938" s="20"/>
      <c r="Y3938" s="20"/>
      <c r="Z3938" s="20"/>
      <c r="AA3938" s="39"/>
    </row>
    <row r="3939" spans="2:27" ht="15.75" customHeight="1">
      <c r="B3939" s="39"/>
      <c r="C3939" s="20"/>
      <c r="D3939" s="20"/>
      <c r="E3939" s="39"/>
      <c r="F3939" s="20"/>
      <c r="G3939" s="20"/>
      <c r="H3939" s="20"/>
      <c r="I3939" s="39"/>
      <c r="J3939" s="20"/>
      <c r="K3939" s="20"/>
      <c r="L3939" s="20"/>
      <c r="M3939" s="20"/>
      <c r="N3939" s="39"/>
      <c r="O3939" s="20" t="s">
        <v>501</v>
      </c>
      <c r="P3939" s="20" t="s">
        <v>652</v>
      </c>
      <c r="Q3939" s="20" t="s">
        <v>1343</v>
      </c>
      <c r="R3939" s="20" t="s">
        <v>4198</v>
      </c>
      <c r="S3939" s="20">
        <v>50760515</v>
      </c>
      <c r="T3939" s="39"/>
      <c r="U3939" s="20"/>
      <c r="V3939" s="20"/>
      <c r="W3939" s="39"/>
      <c r="X3939" s="20"/>
      <c r="Y3939" s="20"/>
      <c r="Z3939" s="20"/>
      <c r="AA3939" s="39"/>
    </row>
    <row r="3940" spans="2:27" ht="15.75" customHeight="1">
      <c r="B3940" s="39"/>
      <c r="C3940" s="20"/>
      <c r="D3940" s="20"/>
      <c r="E3940" s="39"/>
      <c r="F3940" s="20"/>
      <c r="G3940" s="20"/>
      <c r="H3940" s="20"/>
      <c r="I3940" s="39"/>
      <c r="J3940" s="20"/>
      <c r="K3940" s="20"/>
      <c r="L3940" s="20"/>
      <c r="M3940" s="20"/>
      <c r="N3940" s="39"/>
      <c r="O3940" s="20" t="s">
        <v>501</v>
      </c>
      <c r="P3940" s="20" t="s">
        <v>652</v>
      </c>
      <c r="Q3940" s="20" t="s">
        <v>1343</v>
      </c>
      <c r="R3940" s="20" t="s">
        <v>4199</v>
      </c>
      <c r="S3940" s="20">
        <v>50760531</v>
      </c>
      <c r="T3940" s="39"/>
      <c r="U3940" s="20"/>
      <c r="V3940" s="20"/>
      <c r="W3940" s="39"/>
      <c r="X3940" s="20"/>
      <c r="Y3940" s="20"/>
      <c r="Z3940" s="20"/>
      <c r="AA3940" s="39"/>
    </row>
    <row r="3941" spans="2:27" ht="15.75" customHeight="1">
      <c r="B3941" s="39"/>
      <c r="C3941" s="20"/>
      <c r="D3941" s="20"/>
      <c r="E3941" s="39"/>
      <c r="F3941" s="20"/>
      <c r="G3941" s="20"/>
      <c r="H3941" s="20"/>
      <c r="I3941" s="39"/>
      <c r="J3941" s="20"/>
      <c r="K3941" s="20"/>
      <c r="L3941" s="20"/>
      <c r="M3941" s="20"/>
      <c r="N3941" s="39"/>
      <c r="O3941" s="20" t="s">
        <v>501</v>
      </c>
      <c r="P3941" s="20" t="s">
        <v>652</v>
      </c>
      <c r="Q3941" s="20" t="s">
        <v>1343</v>
      </c>
      <c r="R3941" s="20" t="s">
        <v>4200</v>
      </c>
      <c r="S3941" s="20">
        <v>50760547</v>
      </c>
      <c r="T3941" s="39"/>
      <c r="U3941" s="20"/>
      <c r="V3941" s="20"/>
      <c r="W3941" s="39"/>
      <c r="X3941" s="20"/>
      <c r="Y3941" s="20"/>
      <c r="Z3941" s="20"/>
      <c r="AA3941" s="39"/>
    </row>
    <row r="3942" spans="2:27" ht="15.75" customHeight="1">
      <c r="B3942" s="39"/>
      <c r="C3942" s="20"/>
      <c r="D3942" s="20"/>
      <c r="E3942" s="39"/>
      <c r="F3942" s="20"/>
      <c r="G3942" s="20"/>
      <c r="H3942" s="20"/>
      <c r="I3942" s="39"/>
      <c r="J3942" s="20"/>
      <c r="K3942" s="20"/>
      <c r="L3942" s="20"/>
      <c r="M3942" s="20"/>
      <c r="N3942" s="39"/>
      <c r="O3942" s="20" t="s">
        <v>501</v>
      </c>
      <c r="P3942" s="20" t="s">
        <v>652</v>
      </c>
      <c r="Q3942" s="20" t="s">
        <v>1343</v>
      </c>
      <c r="R3942" s="20" t="s">
        <v>531</v>
      </c>
      <c r="S3942" s="20">
        <v>50760563</v>
      </c>
      <c r="T3942" s="39"/>
      <c r="U3942" s="20"/>
      <c r="V3942" s="20"/>
      <c r="W3942" s="39"/>
      <c r="X3942" s="20"/>
      <c r="Y3942" s="20"/>
      <c r="Z3942" s="20"/>
      <c r="AA3942" s="39"/>
    </row>
    <row r="3943" spans="2:27" ht="15.75" customHeight="1">
      <c r="B3943" s="39"/>
      <c r="C3943" s="20"/>
      <c r="D3943" s="20"/>
      <c r="E3943" s="39"/>
      <c r="F3943" s="20"/>
      <c r="G3943" s="20"/>
      <c r="H3943" s="20"/>
      <c r="I3943" s="39"/>
      <c r="J3943" s="20"/>
      <c r="K3943" s="20"/>
      <c r="L3943" s="20"/>
      <c r="M3943" s="20"/>
      <c r="N3943" s="39"/>
      <c r="O3943" s="20" t="s">
        <v>501</v>
      </c>
      <c r="P3943" s="20" t="s">
        <v>652</v>
      </c>
      <c r="Q3943" s="20" t="s">
        <v>1343</v>
      </c>
      <c r="R3943" s="20" t="s">
        <v>4201</v>
      </c>
      <c r="S3943" s="20">
        <v>50760579</v>
      </c>
      <c r="T3943" s="39"/>
      <c r="U3943" s="20"/>
      <c r="V3943" s="20"/>
      <c r="W3943" s="39"/>
      <c r="X3943" s="20"/>
      <c r="Y3943" s="20"/>
      <c r="Z3943" s="20"/>
      <c r="AA3943" s="39"/>
    </row>
    <row r="3944" spans="2:27" ht="15.75" customHeight="1">
      <c r="B3944" s="39"/>
      <c r="C3944" s="20"/>
      <c r="D3944" s="20"/>
      <c r="E3944" s="39"/>
      <c r="F3944" s="20"/>
      <c r="G3944" s="20"/>
      <c r="H3944" s="20"/>
      <c r="I3944" s="39"/>
      <c r="J3944" s="20"/>
      <c r="K3944" s="20"/>
      <c r="L3944" s="20"/>
      <c r="M3944" s="20"/>
      <c r="N3944" s="39"/>
      <c r="O3944" s="20" t="s">
        <v>501</v>
      </c>
      <c r="P3944" s="20" t="s">
        <v>652</v>
      </c>
      <c r="Q3944" s="20" t="s">
        <v>1345</v>
      </c>
      <c r="R3944" s="20" t="s">
        <v>4202</v>
      </c>
      <c r="S3944" s="20">
        <v>50761699</v>
      </c>
      <c r="T3944" s="39"/>
      <c r="U3944" s="20"/>
      <c r="V3944" s="20"/>
      <c r="W3944" s="39"/>
      <c r="X3944" s="20"/>
      <c r="Y3944" s="20"/>
      <c r="Z3944" s="20"/>
      <c r="AA3944" s="39"/>
    </row>
    <row r="3945" spans="2:27" ht="15.75" customHeight="1">
      <c r="B3945" s="39"/>
      <c r="C3945" s="20"/>
      <c r="D3945" s="20"/>
      <c r="E3945" s="39"/>
      <c r="F3945" s="20"/>
      <c r="G3945" s="20"/>
      <c r="H3945" s="20"/>
      <c r="I3945" s="39"/>
      <c r="J3945" s="20"/>
      <c r="K3945" s="20"/>
      <c r="L3945" s="20"/>
      <c r="M3945" s="20"/>
      <c r="N3945" s="39"/>
      <c r="O3945" s="20" t="s">
        <v>501</v>
      </c>
      <c r="P3945" s="20" t="s">
        <v>652</v>
      </c>
      <c r="Q3945" s="20" t="s">
        <v>1345</v>
      </c>
      <c r="R3945" s="20" t="s">
        <v>4203</v>
      </c>
      <c r="S3945" s="20">
        <v>50761615</v>
      </c>
      <c r="T3945" s="39"/>
      <c r="U3945" s="20"/>
      <c r="V3945" s="20"/>
      <c r="W3945" s="39"/>
      <c r="X3945" s="20"/>
      <c r="Y3945" s="20"/>
      <c r="Z3945" s="20"/>
      <c r="AA3945" s="39"/>
    </row>
    <row r="3946" spans="2:27" ht="15.75" customHeight="1">
      <c r="B3946" s="39"/>
      <c r="C3946" s="20"/>
      <c r="D3946" s="20"/>
      <c r="E3946" s="39"/>
      <c r="F3946" s="20"/>
      <c r="G3946" s="20"/>
      <c r="H3946" s="20"/>
      <c r="I3946" s="39"/>
      <c r="J3946" s="20"/>
      <c r="K3946" s="20"/>
      <c r="L3946" s="20"/>
      <c r="M3946" s="20"/>
      <c r="N3946" s="39"/>
      <c r="O3946" s="20" t="s">
        <v>501</v>
      </c>
      <c r="P3946" s="20" t="s">
        <v>652</v>
      </c>
      <c r="Q3946" s="20" t="s">
        <v>1345</v>
      </c>
      <c r="R3946" s="20" t="s">
        <v>4204</v>
      </c>
      <c r="S3946" s="20">
        <v>50761621</v>
      </c>
      <c r="T3946" s="39"/>
      <c r="U3946" s="20"/>
      <c r="V3946" s="20"/>
      <c r="W3946" s="39"/>
      <c r="X3946" s="20"/>
      <c r="Y3946" s="20"/>
      <c r="Z3946" s="20"/>
      <c r="AA3946" s="39"/>
    </row>
    <row r="3947" spans="2:27" ht="15.75" customHeight="1">
      <c r="B3947" s="39"/>
      <c r="C3947" s="20"/>
      <c r="D3947" s="20"/>
      <c r="E3947" s="39"/>
      <c r="F3947" s="20"/>
      <c r="G3947" s="20"/>
      <c r="H3947" s="20"/>
      <c r="I3947" s="39"/>
      <c r="J3947" s="20"/>
      <c r="K3947" s="20"/>
      <c r="L3947" s="20"/>
      <c r="M3947" s="20"/>
      <c r="N3947" s="39"/>
      <c r="O3947" s="20" t="s">
        <v>501</v>
      </c>
      <c r="P3947" s="20" t="s">
        <v>652</v>
      </c>
      <c r="Q3947" s="20" t="s">
        <v>1345</v>
      </c>
      <c r="R3947" s="20" t="s">
        <v>4205</v>
      </c>
      <c r="S3947" s="20">
        <v>50761631</v>
      </c>
      <c r="T3947" s="39"/>
      <c r="U3947" s="20"/>
      <c r="V3947" s="20"/>
      <c r="W3947" s="39"/>
      <c r="X3947" s="20"/>
      <c r="Y3947" s="20"/>
      <c r="Z3947" s="20"/>
      <c r="AA3947" s="39"/>
    </row>
    <row r="3948" spans="2:27" ht="15.75" customHeight="1">
      <c r="B3948" s="39"/>
      <c r="C3948" s="20"/>
      <c r="D3948" s="20"/>
      <c r="E3948" s="39"/>
      <c r="F3948" s="20"/>
      <c r="G3948" s="20"/>
      <c r="H3948" s="20"/>
      <c r="I3948" s="39"/>
      <c r="J3948" s="20"/>
      <c r="K3948" s="20"/>
      <c r="L3948" s="20"/>
      <c r="M3948" s="20"/>
      <c r="N3948" s="39"/>
      <c r="O3948" s="20" t="s">
        <v>501</v>
      </c>
      <c r="P3948" s="20" t="s">
        <v>652</v>
      </c>
      <c r="Q3948" s="20" t="s">
        <v>1345</v>
      </c>
      <c r="R3948" s="20" t="s">
        <v>4206</v>
      </c>
      <c r="S3948" s="20">
        <v>50761642</v>
      </c>
      <c r="T3948" s="39"/>
      <c r="U3948" s="20"/>
      <c r="V3948" s="20"/>
      <c r="W3948" s="39"/>
      <c r="X3948" s="20"/>
      <c r="Y3948" s="20"/>
      <c r="Z3948" s="20"/>
      <c r="AA3948" s="39"/>
    </row>
    <row r="3949" spans="2:27" ht="15.75" customHeight="1">
      <c r="B3949" s="39"/>
      <c r="C3949" s="20"/>
      <c r="D3949" s="20"/>
      <c r="E3949" s="39"/>
      <c r="F3949" s="20"/>
      <c r="G3949" s="20"/>
      <c r="H3949" s="20"/>
      <c r="I3949" s="39"/>
      <c r="J3949" s="20"/>
      <c r="K3949" s="20"/>
      <c r="L3949" s="20"/>
      <c r="M3949" s="20"/>
      <c r="N3949" s="39"/>
      <c r="O3949" s="20" t="s">
        <v>501</v>
      </c>
      <c r="P3949" s="20" t="s">
        <v>652</v>
      </c>
      <c r="Q3949" s="20" t="s">
        <v>1345</v>
      </c>
      <c r="R3949" s="20" t="s">
        <v>4207</v>
      </c>
      <c r="S3949" s="20">
        <v>50761647</v>
      </c>
      <c r="T3949" s="39"/>
      <c r="U3949" s="20"/>
      <c r="V3949" s="20"/>
      <c r="W3949" s="39"/>
      <c r="X3949" s="20"/>
      <c r="Y3949" s="20"/>
      <c r="Z3949" s="20"/>
      <c r="AA3949" s="39"/>
    </row>
    <row r="3950" spans="2:27" ht="15.75" customHeight="1">
      <c r="B3950" s="39"/>
      <c r="C3950" s="20"/>
      <c r="D3950" s="20"/>
      <c r="E3950" s="39"/>
      <c r="F3950" s="20"/>
      <c r="G3950" s="20"/>
      <c r="H3950" s="20"/>
      <c r="I3950" s="39"/>
      <c r="J3950" s="20"/>
      <c r="K3950" s="20"/>
      <c r="L3950" s="20"/>
      <c r="M3950" s="20"/>
      <c r="N3950" s="39"/>
      <c r="O3950" s="20" t="s">
        <v>501</v>
      </c>
      <c r="P3950" s="20" t="s">
        <v>652</v>
      </c>
      <c r="Q3950" s="20" t="s">
        <v>1345</v>
      </c>
      <c r="R3950" s="20" t="s">
        <v>4208</v>
      </c>
      <c r="S3950" s="20">
        <v>50761652</v>
      </c>
      <c r="T3950" s="39"/>
      <c r="U3950" s="20"/>
      <c r="V3950" s="20"/>
      <c r="W3950" s="39"/>
      <c r="X3950" s="20"/>
      <c r="Y3950" s="20"/>
      <c r="Z3950" s="20"/>
      <c r="AA3950" s="39"/>
    </row>
    <row r="3951" spans="2:27" ht="15.75" customHeight="1">
      <c r="B3951" s="39"/>
      <c r="C3951" s="20"/>
      <c r="D3951" s="20"/>
      <c r="E3951" s="39"/>
      <c r="F3951" s="20"/>
      <c r="G3951" s="20"/>
      <c r="H3951" s="20"/>
      <c r="I3951" s="39"/>
      <c r="J3951" s="20"/>
      <c r="K3951" s="20"/>
      <c r="L3951" s="20"/>
      <c r="M3951" s="20"/>
      <c r="N3951" s="39"/>
      <c r="O3951" s="20" t="s">
        <v>501</v>
      </c>
      <c r="P3951" s="20" t="s">
        <v>652</v>
      </c>
      <c r="Q3951" s="20" t="s">
        <v>1345</v>
      </c>
      <c r="R3951" s="20" t="s">
        <v>4209</v>
      </c>
      <c r="S3951" s="20">
        <v>50761663</v>
      </c>
      <c r="T3951" s="39"/>
      <c r="U3951" s="20"/>
      <c r="V3951" s="20"/>
      <c r="W3951" s="39"/>
      <c r="X3951" s="20"/>
      <c r="Y3951" s="20"/>
      <c r="Z3951" s="20"/>
      <c r="AA3951" s="39"/>
    </row>
    <row r="3952" spans="2:27" ht="15.75" customHeight="1">
      <c r="B3952" s="39"/>
      <c r="C3952" s="20"/>
      <c r="D3952" s="20"/>
      <c r="E3952" s="39"/>
      <c r="F3952" s="20"/>
      <c r="G3952" s="20"/>
      <c r="H3952" s="20"/>
      <c r="I3952" s="39"/>
      <c r="J3952" s="20"/>
      <c r="K3952" s="20"/>
      <c r="L3952" s="20"/>
      <c r="M3952" s="20"/>
      <c r="N3952" s="39"/>
      <c r="O3952" s="20" t="s">
        <v>501</v>
      </c>
      <c r="P3952" s="20" t="s">
        <v>652</v>
      </c>
      <c r="Q3952" s="20" t="s">
        <v>1345</v>
      </c>
      <c r="R3952" s="20" t="s">
        <v>4210</v>
      </c>
      <c r="S3952" s="20">
        <v>50761673</v>
      </c>
      <c r="T3952" s="39"/>
      <c r="U3952" s="20"/>
      <c r="V3952" s="20"/>
      <c r="W3952" s="39"/>
      <c r="X3952" s="20"/>
      <c r="Y3952" s="20"/>
      <c r="Z3952" s="20"/>
      <c r="AA3952" s="39"/>
    </row>
    <row r="3953" spans="2:27" ht="15.75" customHeight="1">
      <c r="B3953" s="39"/>
      <c r="C3953" s="20"/>
      <c r="D3953" s="20"/>
      <c r="E3953" s="39"/>
      <c r="F3953" s="20"/>
      <c r="G3953" s="20"/>
      <c r="H3953" s="20"/>
      <c r="I3953" s="39"/>
      <c r="J3953" s="20"/>
      <c r="K3953" s="20"/>
      <c r="L3953" s="20"/>
      <c r="M3953" s="20"/>
      <c r="N3953" s="39"/>
      <c r="O3953" s="20" t="s">
        <v>501</v>
      </c>
      <c r="P3953" s="20" t="s">
        <v>652</v>
      </c>
      <c r="Q3953" s="20" t="s">
        <v>1345</v>
      </c>
      <c r="R3953" s="20" t="s">
        <v>4211</v>
      </c>
      <c r="S3953" s="20">
        <v>50761684</v>
      </c>
      <c r="T3953" s="39"/>
      <c r="U3953" s="20"/>
      <c r="V3953" s="20"/>
      <c r="W3953" s="39"/>
      <c r="X3953" s="20"/>
      <c r="Y3953" s="20"/>
      <c r="Z3953" s="20"/>
      <c r="AA3953" s="39"/>
    </row>
    <row r="3954" spans="2:27" ht="15.75" customHeight="1">
      <c r="B3954" s="39"/>
      <c r="C3954" s="20"/>
      <c r="D3954" s="20"/>
      <c r="E3954" s="39"/>
      <c r="F3954" s="20"/>
      <c r="G3954" s="20"/>
      <c r="H3954" s="20"/>
      <c r="I3954" s="39"/>
      <c r="J3954" s="20"/>
      <c r="K3954" s="20"/>
      <c r="L3954" s="20"/>
      <c r="M3954" s="20"/>
      <c r="N3954" s="39"/>
      <c r="O3954" s="20" t="s">
        <v>501</v>
      </c>
      <c r="P3954" s="20" t="s">
        <v>652</v>
      </c>
      <c r="Q3954" s="20" t="s">
        <v>1347</v>
      </c>
      <c r="R3954" s="20" t="s">
        <v>4212</v>
      </c>
      <c r="S3954" s="20">
        <v>50761915</v>
      </c>
      <c r="T3954" s="39"/>
      <c r="U3954" s="20"/>
      <c r="V3954" s="20"/>
      <c r="W3954" s="39"/>
      <c r="X3954" s="20"/>
      <c r="Y3954" s="20"/>
      <c r="Z3954" s="20"/>
      <c r="AA3954" s="39"/>
    </row>
    <row r="3955" spans="2:27" ht="15.75" customHeight="1">
      <c r="B3955" s="39"/>
      <c r="C3955" s="20"/>
      <c r="D3955" s="20"/>
      <c r="E3955" s="39"/>
      <c r="F3955" s="20"/>
      <c r="G3955" s="20"/>
      <c r="H3955" s="20"/>
      <c r="I3955" s="39"/>
      <c r="J3955" s="20"/>
      <c r="K3955" s="20"/>
      <c r="L3955" s="20"/>
      <c r="M3955" s="20"/>
      <c r="N3955" s="39"/>
      <c r="O3955" s="20" t="s">
        <v>501</v>
      </c>
      <c r="P3955" s="20" t="s">
        <v>652</v>
      </c>
      <c r="Q3955" s="20" t="s">
        <v>1347</v>
      </c>
      <c r="R3955" s="20" t="s">
        <v>1347</v>
      </c>
      <c r="S3955" s="20">
        <v>50761931</v>
      </c>
      <c r="T3955" s="39"/>
      <c r="U3955" s="20"/>
      <c r="V3955" s="20"/>
      <c r="W3955" s="39"/>
      <c r="X3955" s="20"/>
      <c r="Y3955" s="20"/>
      <c r="Z3955" s="20"/>
      <c r="AA3955" s="39"/>
    </row>
    <row r="3956" spans="2:27" ht="15.75" customHeight="1">
      <c r="B3956" s="39"/>
      <c r="C3956" s="20"/>
      <c r="D3956" s="20"/>
      <c r="E3956" s="39"/>
      <c r="F3956" s="20"/>
      <c r="G3956" s="20"/>
      <c r="H3956" s="20"/>
      <c r="I3956" s="39"/>
      <c r="J3956" s="20"/>
      <c r="K3956" s="20"/>
      <c r="L3956" s="20"/>
      <c r="M3956" s="20"/>
      <c r="N3956" s="39"/>
      <c r="O3956" s="20" t="s">
        <v>501</v>
      </c>
      <c r="P3956" s="20" t="s">
        <v>652</v>
      </c>
      <c r="Q3956" s="20" t="s">
        <v>1347</v>
      </c>
      <c r="R3956" s="20" t="s">
        <v>4213</v>
      </c>
      <c r="S3956" s="20">
        <v>50761999</v>
      </c>
      <c r="T3956" s="39"/>
      <c r="U3956" s="20"/>
      <c r="V3956" s="20"/>
      <c r="W3956" s="39"/>
      <c r="X3956" s="20"/>
      <c r="Y3956" s="20"/>
      <c r="Z3956" s="20"/>
      <c r="AA3956" s="39"/>
    </row>
    <row r="3957" spans="2:27" ht="15.75" customHeight="1">
      <c r="B3957" s="39"/>
      <c r="C3957" s="20"/>
      <c r="D3957" s="20"/>
      <c r="E3957" s="39"/>
      <c r="F3957" s="20"/>
      <c r="G3957" s="20"/>
      <c r="H3957" s="20"/>
      <c r="I3957" s="39"/>
      <c r="J3957" s="20"/>
      <c r="K3957" s="20"/>
      <c r="L3957" s="20"/>
      <c r="M3957" s="20"/>
      <c r="N3957" s="39"/>
      <c r="O3957" s="20" t="s">
        <v>501</v>
      </c>
      <c r="P3957" s="20" t="s">
        <v>652</v>
      </c>
      <c r="Q3957" s="20" t="s">
        <v>1347</v>
      </c>
      <c r="R3957" s="20" t="s">
        <v>4214</v>
      </c>
      <c r="S3957" s="20">
        <v>50761947</v>
      </c>
      <c r="T3957" s="39"/>
      <c r="U3957" s="20"/>
      <c r="V3957" s="20"/>
      <c r="W3957" s="39"/>
      <c r="X3957" s="20"/>
      <c r="Y3957" s="20"/>
      <c r="Z3957" s="20"/>
      <c r="AA3957" s="39"/>
    </row>
    <row r="3958" spans="2:27" ht="15.75" customHeight="1">
      <c r="B3958" s="39"/>
      <c r="C3958" s="20"/>
      <c r="D3958" s="20"/>
      <c r="E3958" s="39"/>
      <c r="F3958" s="20"/>
      <c r="G3958" s="20"/>
      <c r="H3958" s="20"/>
      <c r="I3958" s="39"/>
      <c r="J3958" s="20"/>
      <c r="K3958" s="20"/>
      <c r="L3958" s="20"/>
      <c r="M3958" s="20"/>
      <c r="N3958" s="39"/>
      <c r="O3958" s="20" t="s">
        <v>501</v>
      </c>
      <c r="P3958" s="20" t="s">
        <v>652</v>
      </c>
      <c r="Q3958" s="20" t="s">
        <v>1347</v>
      </c>
      <c r="R3958" s="20" t="s">
        <v>4215</v>
      </c>
      <c r="S3958" s="20">
        <v>50761963</v>
      </c>
      <c r="T3958" s="39"/>
      <c r="U3958" s="20"/>
      <c r="V3958" s="20"/>
      <c r="W3958" s="39"/>
      <c r="X3958" s="20"/>
      <c r="Y3958" s="20"/>
      <c r="Z3958" s="20"/>
      <c r="AA3958" s="39"/>
    </row>
    <row r="3959" spans="2:27" ht="15.75" customHeight="1">
      <c r="B3959" s="39"/>
      <c r="C3959" s="20"/>
      <c r="D3959" s="20"/>
      <c r="E3959" s="39"/>
      <c r="F3959" s="20"/>
      <c r="G3959" s="20"/>
      <c r="H3959" s="20"/>
      <c r="I3959" s="39"/>
      <c r="J3959" s="20"/>
      <c r="K3959" s="20"/>
      <c r="L3959" s="20"/>
      <c r="M3959" s="20"/>
      <c r="N3959" s="39"/>
      <c r="O3959" s="20" t="s">
        <v>501</v>
      </c>
      <c r="P3959" s="20" t="s">
        <v>652</v>
      </c>
      <c r="Q3959" s="20" t="s">
        <v>1347</v>
      </c>
      <c r="R3959" s="20" t="s">
        <v>4216</v>
      </c>
      <c r="S3959" s="20">
        <v>50761919</v>
      </c>
      <c r="T3959" s="39"/>
      <c r="U3959" s="20"/>
      <c r="V3959" s="20"/>
      <c r="W3959" s="39"/>
      <c r="X3959" s="20"/>
      <c r="Y3959" s="20"/>
      <c r="Z3959" s="20"/>
      <c r="AA3959" s="39"/>
    </row>
    <row r="3960" spans="2:27" ht="15.75" customHeight="1">
      <c r="B3960" s="39"/>
      <c r="C3960" s="20"/>
      <c r="D3960" s="20"/>
      <c r="E3960" s="39"/>
      <c r="F3960" s="20"/>
      <c r="G3960" s="20"/>
      <c r="H3960" s="20"/>
      <c r="I3960" s="39"/>
      <c r="J3960" s="20"/>
      <c r="K3960" s="20"/>
      <c r="L3960" s="20"/>
      <c r="M3960" s="20"/>
      <c r="N3960" s="39"/>
      <c r="O3960" s="20" t="s">
        <v>501</v>
      </c>
      <c r="P3960" s="20" t="s">
        <v>652</v>
      </c>
      <c r="Q3960" s="20" t="s">
        <v>1347</v>
      </c>
      <c r="R3960" s="20" t="s">
        <v>4217</v>
      </c>
      <c r="S3960" s="20">
        <v>50761979</v>
      </c>
      <c r="T3960" s="39"/>
      <c r="U3960" s="20"/>
      <c r="V3960" s="20"/>
      <c r="W3960" s="39"/>
      <c r="X3960" s="20"/>
      <c r="Y3960" s="20"/>
      <c r="Z3960" s="20"/>
      <c r="AA3960" s="39"/>
    </row>
    <row r="3961" spans="2:27" ht="15.75" customHeight="1">
      <c r="B3961" s="39"/>
      <c r="C3961" s="20"/>
      <c r="D3961" s="20"/>
      <c r="E3961" s="39"/>
      <c r="F3961" s="20"/>
      <c r="G3961" s="20"/>
      <c r="H3961" s="20"/>
      <c r="I3961" s="39"/>
      <c r="J3961" s="20"/>
      <c r="K3961" s="20"/>
      <c r="L3961" s="20"/>
      <c r="M3961" s="20"/>
      <c r="N3961" s="39"/>
      <c r="O3961" s="20" t="s">
        <v>501</v>
      </c>
      <c r="P3961" s="20" t="s">
        <v>652</v>
      </c>
      <c r="Q3961" s="20" t="s">
        <v>1349</v>
      </c>
      <c r="R3961" s="20" t="s">
        <v>4218</v>
      </c>
      <c r="S3961" s="20">
        <v>50762213</v>
      </c>
      <c r="T3961" s="39"/>
      <c r="U3961" s="20"/>
      <c r="V3961" s="20"/>
      <c r="W3961" s="39"/>
      <c r="X3961" s="20"/>
      <c r="Y3961" s="20"/>
      <c r="Z3961" s="20"/>
      <c r="AA3961" s="39"/>
    </row>
    <row r="3962" spans="2:27" ht="15.75" customHeight="1">
      <c r="B3962" s="39"/>
      <c r="C3962" s="20"/>
      <c r="D3962" s="20"/>
      <c r="E3962" s="39"/>
      <c r="F3962" s="20"/>
      <c r="G3962" s="20"/>
      <c r="H3962" s="20"/>
      <c r="I3962" s="39"/>
      <c r="J3962" s="20"/>
      <c r="K3962" s="20"/>
      <c r="L3962" s="20"/>
      <c r="M3962" s="20"/>
      <c r="N3962" s="39"/>
      <c r="O3962" s="20" t="s">
        <v>501</v>
      </c>
      <c r="P3962" s="20" t="s">
        <v>652</v>
      </c>
      <c r="Q3962" s="20" t="s">
        <v>1349</v>
      </c>
      <c r="R3962" s="20" t="s">
        <v>4219</v>
      </c>
      <c r="S3962" s="20">
        <v>50762299</v>
      </c>
      <c r="T3962" s="39"/>
      <c r="U3962" s="20"/>
      <c r="V3962" s="20"/>
      <c r="W3962" s="39"/>
      <c r="X3962" s="20"/>
      <c r="Y3962" s="20"/>
      <c r="Z3962" s="20"/>
      <c r="AA3962" s="39"/>
    </row>
    <row r="3963" spans="2:27" ht="15.75" customHeight="1">
      <c r="B3963" s="39"/>
      <c r="C3963" s="20"/>
      <c r="D3963" s="20"/>
      <c r="E3963" s="39"/>
      <c r="F3963" s="20"/>
      <c r="G3963" s="20"/>
      <c r="H3963" s="20"/>
      <c r="I3963" s="39"/>
      <c r="J3963" s="20"/>
      <c r="K3963" s="20"/>
      <c r="L3963" s="20"/>
      <c r="M3963" s="20"/>
      <c r="N3963" s="39"/>
      <c r="O3963" s="20" t="s">
        <v>501</v>
      </c>
      <c r="P3963" s="20" t="s">
        <v>652</v>
      </c>
      <c r="Q3963" s="20" t="s">
        <v>1349</v>
      </c>
      <c r="R3963" s="20" t="s">
        <v>4220</v>
      </c>
      <c r="S3963" s="20">
        <v>50762211</v>
      </c>
      <c r="T3963" s="39"/>
      <c r="U3963" s="20"/>
      <c r="V3963" s="20"/>
      <c r="W3963" s="39"/>
      <c r="X3963" s="20"/>
      <c r="Y3963" s="20"/>
      <c r="Z3963" s="20"/>
      <c r="AA3963" s="39"/>
    </row>
    <row r="3964" spans="2:27" ht="15.75" customHeight="1">
      <c r="B3964" s="39"/>
      <c r="C3964" s="20"/>
      <c r="D3964" s="20"/>
      <c r="E3964" s="39"/>
      <c r="F3964" s="20"/>
      <c r="G3964" s="20"/>
      <c r="H3964" s="20"/>
      <c r="I3964" s="39"/>
      <c r="J3964" s="20"/>
      <c r="K3964" s="20"/>
      <c r="L3964" s="20"/>
      <c r="M3964" s="20"/>
      <c r="N3964" s="39"/>
      <c r="O3964" s="20" t="s">
        <v>501</v>
      </c>
      <c r="P3964" s="20" t="s">
        <v>652</v>
      </c>
      <c r="Q3964" s="20" t="s">
        <v>1349</v>
      </c>
      <c r="R3964" s="20" t="s">
        <v>4221</v>
      </c>
      <c r="S3964" s="20">
        <v>50762225</v>
      </c>
      <c r="T3964" s="39"/>
      <c r="U3964" s="20"/>
      <c r="V3964" s="20"/>
      <c r="W3964" s="39"/>
      <c r="X3964" s="20"/>
      <c r="Y3964" s="20"/>
      <c r="Z3964" s="20"/>
      <c r="AA3964" s="39"/>
    </row>
    <row r="3965" spans="2:27" ht="15.75" customHeight="1">
      <c r="B3965" s="39"/>
      <c r="C3965" s="20"/>
      <c r="D3965" s="20"/>
      <c r="E3965" s="39"/>
      <c r="F3965" s="20"/>
      <c r="G3965" s="20"/>
      <c r="H3965" s="20"/>
      <c r="I3965" s="39"/>
      <c r="J3965" s="20"/>
      <c r="K3965" s="20"/>
      <c r="L3965" s="20"/>
      <c r="M3965" s="20"/>
      <c r="N3965" s="39"/>
      <c r="O3965" s="20" t="s">
        <v>501</v>
      </c>
      <c r="P3965" s="20" t="s">
        <v>652</v>
      </c>
      <c r="Q3965" s="20" t="s">
        <v>1349</v>
      </c>
      <c r="R3965" s="20" t="s">
        <v>4222</v>
      </c>
      <c r="S3965" s="20">
        <v>50762234</v>
      </c>
      <c r="T3965" s="39"/>
      <c r="U3965" s="20"/>
      <c r="V3965" s="20"/>
      <c r="W3965" s="39"/>
      <c r="X3965" s="20"/>
      <c r="Y3965" s="20"/>
      <c r="Z3965" s="20"/>
      <c r="AA3965" s="39"/>
    </row>
    <row r="3966" spans="2:27" ht="15.75" customHeight="1">
      <c r="B3966" s="39"/>
      <c r="C3966" s="20"/>
      <c r="D3966" s="20"/>
      <c r="E3966" s="39"/>
      <c r="F3966" s="20"/>
      <c r="G3966" s="20"/>
      <c r="H3966" s="20"/>
      <c r="I3966" s="39"/>
      <c r="J3966" s="20"/>
      <c r="K3966" s="20"/>
      <c r="L3966" s="20"/>
      <c r="M3966" s="20"/>
      <c r="N3966" s="39"/>
      <c r="O3966" s="20" t="s">
        <v>501</v>
      </c>
      <c r="P3966" s="20" t="s">
        <v>652</v>
      </c>
      <c r="Q3966" s="20" t="s">
        <v>1349</v>
      </c>
      <c r="R3966" s="20" t="s">
        <v>4223</v>
      </c>
      <c r="S3966" s="20">
        <v>50762243</v>
      </c>
      <c r="T3966" s="39"/>
      <c r="U3966" s="20"/>
      <c r="V3966" s="20"/>
      <c r="W3966" s="39"/>
      <c r="X3966" s="20"/>
      <c r="Y3966" s="20"/>
      <c r="Z3966" s="20"/>
      <c r="AA3966" s="39"/>
    </row>
    <row r="3967" spans="2:27" ht="15.75" customHeight="1">
      <c r="B3967" s="39"/>
      <c r="C3967" s="20"/>
      <c r="D3967" s="20"/>
      <c r="E3967" s="39"/>
      <c r="F3967" s="20"/>
      <c r="G3967" s="20"/>
      <c r="H3967" s="20"/>
      <c r="I3967" s="39"/>
      <c r="J3967" s="20"/>
      <c r="K3967" s="20"/>
      <c r="L3967" s="20"/>
      <c r="M3967" s="20"/>
      <c r="N3967" s="39"/>
      <c r="O3967" s="20" t="s">
        <v>501</v>
      </c>
      <c r="P3967" s="20" t="s">
        <v>652</v>
      </c>
      <c r="Q3967" s="20" t="s">
        <v>1349</v>
      </c>
      <c r="R3967" s="20" t="s">
        <v>4224</v>
      </c>
      <c r="S3967" s="20">
        <v>50762251</v>
      </c>
      <c r="T3967" s="39"/>
      <c r="U3967" s="20"/>
      <c r="V3967" s="20"/>
      <c r="W3967" s="39"/>
      <c r="X3967" s="20"/>
      <c r="Y3967" s="20"/>
      <c r="Z3967" s="20"/>
      <c r="AA3967" s="39"/>
    </row>
    <row r="3968" spans="2:27" ht="15.75" customHeight="1">
      <c r="B3968" s="39"/>
      <c r="C3968" s="20"/>
      <c r="D3968" s="20"/>
      <c r="E3968" s="39"/>
      <c r="F3968" s="20"/>
      <c r="G3968" s="20"/>
      <c r="H3968" s="20"/>
      <c r="I3968" s="39"/>
      <c r="J3968" s="20"/>
      <c r="K3968" s="20"/>
      <c r="L3968" s="20"/>
      <c r="M3968" s="20"/>
      <c r="N3968" s="39"/>
      <c r="O3968" s="20" t="s">
        <v>501</v>
      </c>
      <c r="P3968" s="20" t="s">
        <v>652</v>
      </c>
      <c r="Q3968" s="20" t="s">
        <v>1349</v>
      </c>
      <c r="R3968" s="20" t="s">
        <v>1501</v>
      </c>
      <c r="S3968" s="20">
        <v>50762260</v>
      </c>
      <c r="T3968" s="39"/>
      <c r="U3968" s="20"/>
      <c r="V3968" s="20"/>
      <c r="W3968" s="39"/>
      <c r="X3968" s="20"/>
      <c r="Y3968" s="20"/>
      <c r="Z3968" s="20"/>
      <c r="AA3968" s="39"/>
    </row>
    <row r="3969" spans="2:27" ht="15.75" customHeight="1">
      <c r="B3969" s="39"/>
      <c r="C3969" s="20"/>
      <c r="D3969" s="20"/>
      <c r="E3969" s="39"/>
      <c r="F3969" s="20"/>
      <c r="G3969" s="20"/>
      <c r="H3969" s="20"/>
      <c r="I3969" s="39"/>
      <c r="J3969" s="20"/>
      <c r="K3969" s="20"/>
      <c r="L3969" s="20"/>
      <c r="M3969" s="20"/>
      <c r="N3969" s="39"/>
      <c r="O3969" s="20" t="s">
        <v>501</v>
      </c>
      <c r="P3969" s="20" t="s">
        <v>652</v>
      </c>
      <c r="Q3969" s="20" t="s">
        <v>1349</v>
      </c>
      <c r="R3969" s="20" t="s">
        <v>4225</v>
      </c>
      <c r="S3969" s="20">
        <v>50762270</v>
      </c>
      <c r="T3969" s="39"/>
      <c r="U3969" s="20"/>
      <c r="V3969" s="20"/>
      <c r="W3969" s="39"/>
      <c r="X3969" s="20"/>
      <c r="Y3969" s="20"/>
      <c r="Z3969" s="20"/>
      <c r="AA3969" s="39"/>
    </row>
    <row r="3970" spans="2:27" ht="15.75" customHeight="1">
      <c r="B3970" s="39"/>
      <c r="C3970" s="20"/>
      <c r="D3970" s="20"/>
      <c r="E3970" s="39"/>
      <c r="F3970" s="20"/>
      <c r="G3970" s="20"/>
      <c r="H3970" s="20"/>
      <c r="I3970" s="39"/>
      <c r="J3970" s="20"/>
      <c r="K3970" s="20"/>
      <c r="L3970" s="20"/>
      <c r="M3970" s="20"/>
      <c r="N3970" s="39"/>
      <c r="O3970" s="20" t="s">
        <v>501</v>
      </c>
      <c r="P3970" s="20" t="s">
        <v>652</v>
      </c>
      <c r="Q3970" s="20" t="s">
        <v>1349</v>
      </c>
      <c r="R3970" s="20" t="s">
        <v>1486</v>
      </c>
      <c r="S3970" s="20">
        <v>50762277</v>
      </c>
      <c r="T3970" s="39"/>
      <c r="U3970" s="20"/>
      <c r="V3970" s="20"/>
      <c r="W3970" s="39"/>
      <c r="X3970" s="20"/>
      <c r="Y3970" s="20"/>
      <c r="Z3970" s="20"/>
      <c r="AA3970" s="39"/>
    </row>
    <row r="3971" spans="2:27" ht="15.75" customHeight="1">
      <c r="B3971" s="39"/>
      <c r="C3971" s="20"/>
      <c r="D3971" s="20"/>
      <c r="E3971" s="39"/>
      <c r="F3971" s="20"/>
      <c r="G3971" s="20"/>
      <c r="H3971" s="20"/>
      <c r="I3971" s="39"/>
      <c r="J3971" s="20"/>
      <c r="K3971" s="20"/>
      <c r="L3971" s="20"/>
      <c r="M3971" s="20"/>
      <c r="N3971" s="39"/>
      <c r="O3971" s="20" t="s">
        <v>501</v>
      </c>
      <c r="P3971" s="20" t="s">
        <v>652</v>
      </c>
      <c r="Q3971" s="20" t="s">
        <v>1349</v>
      </c>
      <c r="R3971" s="20" t="s">
        <v>4226</v>
      </c>
      <c r="S3971" s="20">
        <v>50762286</v>
      </c>
      <c r="T3971" s="39"/>
      <c r="U3971" s="20"/>
      <c r="V3971" s="20"/>
      <c r="W3971" s="39"/>
      <c r="X3971" s="20"/>
      <c r="Y3971" s="20"/>
      <c r="Z3971" s="20"/>
      <c r="AA3971" s="39"/>
    </row>
    <row r="3972" spans="2:27" ht="15.75" customHeight="1">
      <c r="B3972" s="39"/>
      <c r="C3972" s="20"/>
      <c r="D3972" s="20"/>
      <c r="E3972" s="39"/>
      <c r="F3972" s="20"/>
      <c r="G3972" s="20"/>
      <c r="H3972" s="20"/>
      <c r="I3972" s="39"/>
      <c r="J3972" s="20"/>
      <c r="K3972" s="20"/>
      <c r="L3972" s="20"/>
      <c r="M3972" s="20"/>
      <c r="N3972" s="39"/>
      <c r="O3972" s="20" t="s">
        <v>501</v>
      </c>
      <c r="P3972" s="20" t="s">
        <v>652</v>
      </c>
      <c r="Q3972" s="20" t="s">
        <v>1349</v>
      </c>
      <c r="R3972" s="20" t="s">
        <v>4227</v>
      </c>
      <c r="S3972" s="20">
        <v>50762294</v>
      </c>
      <c r="T3972" s="39"/>
      <c r="U3972" s="20"/>
      <c r="V3972" s="20"/>
      <c r="W3972" s="39"/>
      <c r="X3972" s="20"/>
      <c r="Y3972" s="20"/>
      <c r="Z3972" s="20"/>
      <c r="AA3972" s="39"/>
    </row>
    <row r="3973" spans="2:27" ht="15.75" customHeight="1">
      <c r="B3973" s="39"/>
      <c r="C3973" s="20"/>
      <c r="D3973" s="20"/>
      <c r="E3973" s="39"/>
      <c r="F3973" s="20"/>
      <c r="G3973" s="20"/>
      <c r="H3973" s="20"/>
      <c r="I3973" s="39"/>
      <c r="J3973" s="20"/>
      <c r="K3973" s="20"/>
      <c r="L3973" s="20"/>
      <c r="M3973" s="20"/>
      <c r="N3973" s="39"/>
      <c r="O3973" s="20" t="s">
        <v>501</v>
      </c>
      <c r="P3973" s="20" t="s">
        <v>652</v>
      </c>
      <c r="Q3973" s="20" t="s">
        <v>545</v>
      </c>
      <c r="R3973" s="20" t="s">
        <v>4228</v>
      </c>
      <c r="S3973" s="20">
        <v>50763310</v>
      </c>
      <c r="T3973" s="39"/>
      <c r="U3973" s="20"/>
      <c r="V3973" s="20"/>
      <c r="W3973" s="39"/>
      <c r="X3973" s="20"/>
      <c r="Y3973" s="20"/>
      <c r="Z3973" s="20"/>
      <c r="AA3973" s="39"/>
    </row>
    <row r="3974" spans="2:27" ht="15.75" customHeight="1">
      <c r="B3974" s="39"/>
      <c r="C3974" s="20"/>
      <c r="D3974" s="20"/>
      <c r="E3974" s="39"/>
      <c r="F3974" s="20"/>
      <c r="G3974" s="20"/>
      <c r="H3974" s="20"/>
      <c r="I3974" s="39"/>
      <c r="J3974" s="20"/>
      <c r="K3974" s="20"/>
      <c r="L3974" s="20"/>
      <c r="M3974" s="20"/>
      <c r="N3974" s="39"/>
      <c r="O3974" s="20" t="s">
        <v>501</v>
      </c>
      <c r="P3974" s="20" t="s">
        <v>652</v>
      </c>
      <c r="Q3974" s="20" t="s">
        <v>545</v>
      </c>
      <c r="R3974" s="20" t="s">
        <v>4229</v>
      </c>
      <c r="S3974" s="20">
        <v>50763331</v>
      </c>
      <c r="T3974" s="39"/>
      <c r="U3974" s="20"/>
      <c r="V3974" s="20"/>
      <c r="W3974" s="39"/>
      <c r="X3974" s="20"/>
      <c r="Y3974" s="20"/>
      <c r="Z3974" s="20"/>
      <c r="AA3974" s="39"/>
    </row>
    <row r="3975" spans="2:27" ht="15.75" customHeight="1">
      <c r="B3975" s="39"/>
      <c r="C3975" s="20"/>
      <c r="D3975" s="20"/>
      <c r="E3975" s="39"/>
      <c r="F3975" s="20"/>
      <c r="G3975" s="20"/>
      <c r="H3975" s="20"/>
      <c r="I3975" s="39"/>
      <c r="J3975" s="20"/>
      <c r="K3975" s="20"/>
      <c r="L3975" s="20"/>
      <c r="M3975" s="20"/>
      <c r="N3975" s="39"/>
      <c r="O3975" s="20" t="s">
        <v>501</v>
      </c>
      <c r="P3975" s="20" t="s">
        <v>652</v>
      </c>
      <c r="Q3975" s="20" t="s">
        <v>545</v>
      </c>
      <c r="R3975" s="20" t="s">
        <v>888</v>
      </c>
      <c r="S3975" s="20">
        <v>50763342</v>
      </c>
      <c r="T3975" s="39"/>
      <c r="U3975" s="20"/>
      <c r="V3975" s="20"/>
      <c r="W3975" s="39"/>
      <c r="X3975" s="20"/>
      <c r="Y3975" s="20"/>
      <c r="Z3975" s="20"/>
      <c r="AA3975" s="39"/>
    </row>
    <row r="3976" spans="2:27" ht="15.75" customHeight="1">
      <c r="B3976" s="39"/>
      <c r="C3976" s="20"/>
      <c r="D3976" s="20"/>
      <c r="E3976" s="39"/>
      <c r="F3976" s="20"/>
      <c r="G3976" s="20"/>
      <c r="H3976" s="20"/>
      <c r="I3976" s="39"/>
      <c r="J3976" s="20"/>
      <c r="K3976" s="20"/>
      <c r="L3976" s="20"/>
      <c r="M3976" s="20"/>
      <c r="N3976" s="39"/>
      <c r="O3976" s="20" t="s">
        <v>501</v>
      </c>
      <c r="P3976" s="20" t="s">
        <v>652</v>
      </c>
      <c r="Q3976" s="20" t="s">
        <v>545</v>
      </c>
      <c r="R3976" s="20" t="s">
        <v>545</v>
      </c>
      <c r="S3976" s="20">
        <v>50763352</v>
      </c>
      <c r="T3976" s="39"/>
      <c r="U3976" s="20"/>
      <c r="V3976" s="20"/>
      <c r="W3976" s="39"/>
      <c r="X3976" s="20"/>
      <c r="Y3976" s="20"/>
      <c r="Z3976" s="20"/>
      <c r="AA3976" s="39"/>
    </row>
    <row r="3977" spans="2:27" ht="15.75" customHeight="1">
      <c r="B3977" s="39"/>
      <c r="C3977" s="20"/>
      <c r="D3977" s="20"/>
      <c r="E3977" s="39"/>
      <c r="F3977" s="20"/>
      <c r="G3977" s="20"/>
      <c r="H3977" s="20"/>
      <c r="I3977" s="39"/>
      <c r="J3977" s="20"/>
      <c r="K3977" s="20"/>
      <c r="L3977" s="20"/>
      <c r="M3977" s="20"/>
      <c r="N3977" s="39"/>
      <c r="O3977" s="20" t="s">
        <v>501</v>
      </c>
      <c r="P3977" s="20" t="s">
        <v>652</v>
      </c>
      <c r="Q3977" s="20" t="s">
        <v>545</v>
      </c>
      <c r="R3977" s="20" t="s">
        <v>2454</v>
      </c>
      <c r="S3977" s="20">
        <v>50763399</v>
      </c>
      <c r="T3977" s="39"/>
      <c r="U3977" s="20"/>
      <c r="V3977" s="20"/>
      <c r="W3977" s="39"/>
      <c r="X3977" s="20"/>
      <c r="Y3977" s="20"/>
      <c r="Z3977" s="20"/>
      <c r="AA3977" s="39"/>
    </row>
    <row r="3978" spans="2:27" ht="15.75" customHeight="1">
      <c r="B3978" s="39"/>
      <c r="C3978" s="20"/>
      <c r="D3978" s="20"/>
      <c r="E3978" s="39"/>
      <c r="F3978" s="20"/>
      <c r="G3978" s="20"/>
      <c r="H3978" s="20"/>
      <c r="I3978" s="39"/>
      <c r="J3978" s="20"/>
      <c r="K3978" s="20"/>
      <c r="L3978" s="20"/>
      <c r="M3978" s="20"/>
      <c r="N3978" s="39"/>
      <c r="O3978" s="20" t="s">
        <v>501</v>
      </c>
      <c r="P3978" s="20" t="s">
        <v>652</v>
      </c>
      <c r="Q3978" s="20" t="s">
        <v>545</v>
      </c>
      <c r="R3978" s="20" t="s">
        <v>4230</v>
      </c>
      <c r="S3978" s="20">
        <v>50763363</v>
      </c>
      <c r="T3978" s="39"/>
      <c r="U3978" s="20"/>
      <c r="V3978" s="20"/>
      <c r="W3978" s="39"/>
      <c r="X3978" s="20"/>
      <c r="Y3978" s="20"/>
      <c r="Z3978" s="20"/>
      <c r="AA3978" s="39"/>
    </row>
    <row r="3979" spans="2:27" ht="15.75" customHeight="1">
      <c r="B3979" s="39"/>
      <c r="C3979" s="20"/>
      <c r="D3979" s="20"/>
      <c r="E3979" s="39"/>
      <c r="F3979" s="20"/>
      <c r="G3979" s="20"/>
      <c r="H3979" s="20"/>
      <c r="I3979" s="39"/>
      <c r="J3979" s="20"/>
      <c r="K3979" s="20"/>
      <c r="L3979" s="20"/>
      <c r="M3979" s="20"/>
      <c r="N3979" s="39"/>
      <c r="O3979" s="20" t="s">
        <v>501</v>
      </c>
      <c r="P3979" s="20" t="s">
        <v>652</v>
      </c>
      <c r="Q3979" s="20" t="s">
        <v>545</v>
      </c>
      <c r="R3979" s="20" t="s">
        <v>4231</v>
      </c>
      <c r="S3979" s="20">
        <v>50763384</v>
      </c>
      <c r="T3979" s="39"/>
      <c r="U3979" s="20"/>
      <c r="V3979" s="20"/>
      <c r="W3979" s="39"/>
      <c r="X3979" s="20"/>
      <c r="Y3979" s="20"/>
      <c r="Z3979" s="20"/>
      <c r="AA3979" s="39"/>
    </row>
    <row r="3980" spans="2:27" ht="15.75" customHeight="1">
      <c r="B3980" s="39"/>
      <c r="C3980" s="20"/>
      <c r="D3980" s="20"/>
      <c r="E3980" s="39"/>
      <c r="F3980" s="20"/>
      <c r="G3980" s="20"/>
      <c r="H3980" s="20"/>
      <c r="I3980" s="39"/>
      <c r="J3980" s="20"/>
      <c r="K3980" s="20"/>
      <c r="L3980" s="20"/>
      <c r="M3980" s="20"/>
      <c r="N3980" s="39"/>
      <c r="O3980" s="20" t="s">
        <v>501</v>
      </c>
      <c r="P3980" s="20" t="s">
        <v>652</v>
      </c>
      <c r="Q3980" s="20" t="s">
        <v>1352</v>
      </c>
      <c r="R3980" s="20" t="s">
        <v>4232</v>
      </c>
      <c r="S3980" s="20">
        <v>50763921</v>
      </c>
      <c r="T3980" s="39"/>
      <c r="U3980" s="20"/>
      <c r="V3980" s="20"/>
      <c r="W3980" s="39"/>
      <c r="X3980" s="20"/>
      <c r="Y3980" s="20"/>
      <c r="Z3980" s="20"/>
      <c r="AA3980" s="39"/>
    </row>
    <row r="3981" spans="2:27" ht="15.75" customHeight="1">
      <c r="B3981" s="39"/>
      <c r="C3981" s="20"/>
      <c r="D3981" s="20"/>
      <c r="E3981" s="39"/>
      <c r="F3981" s="20"/>
      <c r="G3981" s="20"/>
      <c r="H3981" s="20"/>
      <c r="I3981" s="39"/>
      <c r="J3981" s="20"/>
      <c r="K3981" s="20"/>
      <c r="L3981" s="20"/>
      <c r="M3981" s="20"/>
      <c r="N3981" s="39"/>
      <c r="O3981" s="20" t="s">
        <v>501</v>
      </c>
      <c r="P3981" s="20" t="s">
        <v>652</v>
      </c>
      <c r="Q3981" s="20" t="s">
        <v>1352</v>
      </c>
      <c r="R3981" s="20" t="s">
        <v>4233</v>
      </c>
      <c r="S3981" s="20">
        <v>50763999</v>
      </c>
      <c r="T3981" s="39"/>
      <c r="U3981" s="20"/>
      <c r="V3981" s="20"/>
      <c r="W3981" s="39"/>
      <c r="X3981" s="20"/>
      <c r="Y3981" s="20"/>
      <c r="Z3981" s="20"/>
      <c r="AA3981" s="39"/>
    </row>
    <row r="3982" spans="2:27" ht="15.75" customHeight="1">
      <c r="B3982" s="39"/>
      <c r="C3982" s="20"/>
      <c r="D3982" s="20"/>
      <c r="E3982" s="39"/>
      <c r="F3982" s="20"/>
      <c r="G3982" s="20"/>
      <c r="H3982" s="20"/>
      <c r="I3982" s="39"/>
      <c r="J3982" s="20"/>
      <c r="K3982" s="20"/>
      <c r="L3982" s="20"/>
      <c r="M3982" s="20"/>
      <c r="N3982" s="39"/>
      <c r="O3982" s="20" t="s">
        <v>501</v>
      </c>
      <c r="P3982" s="20" t="s">
        <v>652</v>
      </c>
      <c r="Q3982" s="20" t="s">
        <v>1352</v>
      </c>
      <c r="R3982" s="20" t="s">
        <v>4234</v>
      </c>
      <c r="S3982" s="20">
        <v>50763931</v>
      </c>
      <c r="T3982" s="39"/>
      <c r="U3982" s="20"/>
      <c r="V3982" s="20"/>
      <c r="W3982" s="39"/>
      <c r="X3982" s="20"/>
      <c r="Y3982" s="20"/>
      <c r="Z3982" s="20"/>
      <c r="AA3982" s="39"/>
    </row>
    <row r="3983" spans="2:27" ht="15.75" customHeight="1">
      <c r="B3983" s="39"/>
      <c r="C3983" s="20"/>
      <c r="D3983" s="20"/>
      <c r="E3983" s="39"/>
      <c r="F3983" s="20"/>
      <c r="G3983" s="20"/>
      <c r="H3983" s="20"/>
      <c r="I3983" s="39"/>
      <c r="J3983" s="20"/>
      <c r="K3983" s="20"/>
      <c r="L3983" s="20"/>
      <c r="M3983" s="20"/>
      <c r="N3983" s="39"/>
      <c r="O3983" s="20" t="s">
        <v>501</v>
      </c>
      <c r="P3983" s="20" t="s">
        <v>652</v>
      </c>
      <c r="Q3983" s="20" t="s">
        <v>1352</v>
      </c>
      <c r="R3983" s="20" t="s">
        <v>4235</v>
      </c>
      <c r="S3983" s="20">
        <v>50763942</v>
      </c>
      <c r="T3983" s="39"/>
      <c r="U3983" s="20"/>
      <c r="V3983" s="20"/>
      <c r="W3983" s="39"/>
      <c r="X3983" s="20"/>
      <c r="Y3983" s="20"/>
      <c r="Z3983" s="20"/>
      <c r="AA3983" s="39"/>
    </row>
    <row r="3984" spans="2:27" ht="15.75" customHeight="1">
      <c r="B3984" s="39"/>
      <c r="C3984" s="20"/>
      <c r="D3984" s="20"/>
      <c r="E3984" s="39"/>
      <c r="F3984" s="20"/>
      <c r="G3984" s="20"/>
      <c r="H3984" s="20"/>
      <c r="I3984" s="39"/>
      <c r="J3984" s="20"/>
      <c r="K3984" s="20"/>
      <c r="L3984" s="20"/>
      <c r="M3984" s="20"/>
      <c r="N3984" s="39"/>
      <c r="O3984" s="20" t="s">
        <v>501</v>
      </c>
      <c r="P3984" s="20" t="s">
        <v>652</v>
      </c>
      <c r="Q3984" s="20" t="s">
        <v>1352</v>
      </c>
      <c r="R3984" s="20" t="s">
        <v>4236</v>
      </c>
      <c r="S3984" s="20">
        <v>50763952</v>
      </c>
      <c r="T3984" s="39"/>
      <c r="U3984" s="20"/>
      <c r="V3984" s="20"/>
      <c r="W3984" s="39"/>
      <c r="X3984" s="20"/>
      <c r="Y3984" s="20"/>
      <c r="Z3984" s="20"/>
      <c r="AA3984" s="39"/>
    </row>
    <row r="3985" spans="2:27" ht="15.75" customHeight="1">
      <c r="B3985" s="39"/>
      <c r="C3985" s="20"/>
      <c r="D3985" s="20"/>
      <c r="E3985" s="39"/>
      <c r="F3985" s="20"/>
      <c r="G3985" s="20"/>
      <c r="H3985" s="20"/>
      <c r="I3985" s="39"/>
      <c r="J3985" s="20"/>
      <c r="K3985" s="20"/>
      <c r="L3985" s="20"/>
      <c r="M3985" s="20"/>
      <c r="N3985" s="39"/>
      <c r="O3985" s="20" t="s">
        <v>501</v>
      </c>
      <c r="P3985" s="20" t="s">
        <v>652</v>
      </c>
      <c r="Q3985" s="20" t="s">
        <v>1352</v>
      </c>
      <c r="R3985" s="20" t="s">
        <v>2179</v>
      </c>
      <c r="S3985" s="20">
        <v>50763963</v>
      </c>
      <c r="T3985" s="39"/>
      <c r="U3985" s="20"/>
      <c r="V3985" s="20"/>
      <c r="W3985" s="39"/>
      <c r="X3985" s="20"/>
      <c r="Y3985" s="20"/>
      <c r="Z3985" s="20"/>
      <c r="AA3985" s="39"/>
    </row>
    <row r="3986" spans="2:27" ht="15.75" customHeight="1">
      <c r="B3986" s="39"/>
      <c r="C3986" s="20"/>
      <c r="D3986" s="20"/>
      <c r="E3986" s="39"/>
      <c r="F3986" s="20"/>
      <c r="G3986" s="20"/>
      <c r="H3986" s="20"/>
      <c r="I3986" s="39"/>
      <c r="J3986" s="20"/>
      <c r="K3986" s="20"/>
      <c r="L3986" s="20"/>
      <c r="M3986" s="20"/>
      <c r="N3986" s="39"/>
      <c r="O3986" s="20" t="s">
        <v>501</v>
      </c>
      <c r="P3986" s="20" t="s">
        <v>652</v>
      </c>
      <c r="Q3986" s="20" t="s">
        <v>1352</v>
      </c>
      <c r="R3986" s="20" t="s">
        <v>4237</v>
      </c>
      <c r="S3986" s="20">
        <v>50763984</v>
      </c>
      <c r="T3986" s="39"/>
      <c r="U3986" s="20"/>
      <c r="V3986" s="20"/>
      <c r="W3986" s="39"/>
      <c r="X3986" s="20"/>
      <c r="Y3986" s="20"/>
      <c r="Z3986" s="20"/>
      <c r="AA3986" s="39"/>
    </row>
    <row r="3987" spans="2:27" ht="15.75" customHeight="1">
      <c r="B3987" s="39"/>
      <c r="C3987" s="20"/>
      <c r="D3987" s="20"/>
      <c r="E3987" s="39"/>
      <c r="F3987" s="20"/>
      <c r="G3987" s="20"/>
      <c r="H3987" s="20"/>
      <c r="I3987" s="39"/>
      <c r="J3987" s="20"/>
      <c r="K3987" s="20"/>
      <c r="L3987" s="20"/>
      <c r="M3987" s="20"/>
      <c r="N3987" s="39"/>
      <c r="O3987" s="20" t="s">
        <v>501</v>
      </c>
      <c r="P3987" s="20" t="s">
        <v>652</v>
      </c>
      <c r="Q3987" s="20" t="s">
        <v>1352</v>
      </c>
      <c r="R3987" s="20" t="s">
        <v>3439</v>
      </c>
      <c r="S3987" s="20">
        <v>50763973</v>
      </c>
      <c r="T3987" s="39"/>
      <c r="U3987" s="20"/>
      <c r="V3987" s="20"/>
      <c r="W3987" s="39"/>
      <c r="X3987" s="20"/>
      <c r="Y3987" s="20"/>
      <c r="Z3987" s="20"/>
      <c r="AA3987" s="39"/>
    </row>
    <row r="3988" spans="2:27" ht="15.75" customHeight="1">
      <c r="B3988" s="39"/>
      <c r="C3988" s="20"/>
      <c r="D3988" s="20"/>
      <c r="E3988" s="39"/>
      <c r="F3988" s="20"/>
      <c r="G3988" s="20"/>
      <c r="H3988" s="20"/>
      <c r="I3988" s="39"/>
      <c r="J3988" s="20"/>
      <c r="K3988" s="20"/>
      <c r="L3988" s="20"/>
      <c r="M3988" s="20"/>
      <c r="N3988" s="39"/>
      <c r="O3988" s="20" t="s">
        <v>501</v>
      </c>
      <c r="P3988" s="20" t="s">
        <v>652</v>
      </c>
      <c r="Q3988" s="20" t="s">
        <v>1353</v>
      </c>
      <c r="R3988" s="20" t="s">
        <v>4238</v>
      </c>
      <c r="S3988" s="20">
        <v>50765516</v>
      </c>
      <c r="T3988" s="39"/>
      <c r="U3988" s="20"/>
      <c r="V3988" s="20"/>
      <c r="W3988" s="39"/>
      <c r="X3988" s="20"/>
      <c r="Y3988" s="20"/>
      <c r="Z3988" s="20"/>
      <c r="AA3988" s="39"/>
    </row>
    <row r="3989" spans="2:27" ht="15.75" customHeight="1">
      <c r="B3989" s="39"/>
      <c r="C3989" s="20"/>
      <c r="D3989" s="20"/>
      <c r="E3989" s="39"/>
      <c r="F3989" s="20"/>
      <c r="G3989" s="20"/>
      <c r="H3989" s="20"/>
      <c r="I3989" s="39"/>
      <c r="J3989" s="20"/>
      <c r="K3989" s="20"/>
      <c r="L3989" s="20"/>
      <c r="M3989" s="20"/>
      <c r="N3989" s="39"/>
      <c r="O3989" s="20" t="s">
        <v>501</v>
      </c>
      <c r="P3989" s="20" t="s">
        <v>652</v>
      </c>
      <c r="Q3989" s="20" t="s">
        <v>1353</v>
      </c>
      <c r="R3989" s="20" t="s">
        <v>4239</v>
      </c>
      <c r="S3989" s="20">
        <v>50765517</v>
      </c>
      <c r="T3989" s="39"/>
      <c r="U3989" s="20"/>
      <c r="V3989" s="20"/>
      <c r="W3989" s="39"/>
      <c r="X3989" s="20"/>
      <c r="Y3989" s="20"/>
      <c r="Z3989" s="20"/>
      <c r="AA3989" s="39"/>
    </row>
    <row r="3990" spans="2:27" ht="15.75" customHeight="1">
      <c r="B3990" s="39"/>
      <c r="C3990" s="20"/>
      <c r="D3990" s="20"/>
      <c r="E3990" s="39"/>
      <c r="F3990" s="20"/>
      <c r="G3990" s="20"/>
      <c r="H3990" s="20"/>
      <c r="I3990" s="39"/>
      <c r="J3990" s="20"/>
      <c r="K3990" s="20"/>
      <c r="L3990" s="20"/>
      <c r="M3990" s="20"/>
      <c r="N3990" s="39"/>
      <c r="O3990" s="20" t="s">
        <v>501</v>
      </c>
      <c r="P3990" s="20" t="s">
        <v>652</v>
      </c>
      <c r="Q3990" s="20" t="s">
        <v>1353</v>
      </c>
      <c r="R3990" s="20" t="s">
        <v>4240</v>
      </c>
      <c r="S3990" s="20">
        <v>50765525</v>
      </c>
      <c r="T3990" s="39"/>
      <c r="U3990" s="20"/>
      <c r="V3990" s="20"/>
      <c r="W3990" s="39"/>
      <c r="X3990" s="20"/>
      <c r="Y3990" s="20"/>
      <c r="Z3990" s="20"/>
      <c r="AA3990" s="39"/>
    </row>
    <row r="3991" spans="2:27" ht="15.75" customHeight="1">
      <c r="B3991" s="39"/>
      <c r="C3991" s="20"/>
      <c r="D3991" s="20"/>
      <c r="E3991" s="39"/>
      <c r="F3991" s="20"/>
      <c r="G3991" s="20"/>
      <c r="H3991" s="20"/>
      <c r="I3991" s="39"/>
      <c r="J3991" s="20"/>
      <c r="K3991" s="20"/>
      <c r="L3991" s="20"/>
      <c r="M3991" s="20"/>
      <c r="N3991" s="39"/>
      <c r="O3991" s="20" t="s">
        <v>501</v>
      </c>
      <c r="P3991" s="20" t="s">
        <v>652</v>
      </c>
      <c r="Q3991" s="20" t="s">
        <v>1353</v>
      </c>
      <c r="R3991" s="20" t="s">
        <v>2998</v>
      </c>
      <c r="S3991" s="20">
        <v>50765534</v>
      </c>
      <c r="T3991" s="39"/>
      <c r="U3991" s="20"/>
      <c r="V3991" s="20"/>
      <c r="W3991" s="39"/>
      <c r="X3991" s="20"/>
      <c r="Y3991" s="20"/>
      <c r="Z3991" s="20"/>
      <c r="AA3991" s="39"/>
    </row>
    <row r="3992" spans="2:27" ht="15.75" customHeight="1">
      <c r="B3992" s="39"/>
      <c r="C3992" s="20"/>
      <c r="D3992" s="20"/>
      <c r="E3992" s="39"/>
      <c r="F3992" s="20"/>
      <c r="G3992" s="20"/>
      <c r="H3992" s="20"/>
      <c r="I3992" s="39"/>
      <c r="J3992" s="20"/>
      <c r="K3992" s="20"/>
      <c r="L3992" s="20"/>
      <c r="M3992" s="20"/>
      <c r="N3992" s="39"/>
      <c r="O3992" s="20" t="s">
        <v>501</v>
      </c>
      <c r="P3992" s="20" t="s">
        <v>652</v>
      </c>
      <c r="Q3992" s="20" t="s">
        <v>1353</v>
      </c>
      <c r="R3992" s="20" t="s">
        <v>3613</v>
      </c>
      <c r="S3992" s="20">
        <v>50765543</v>
      </c>
      <c r="T3992" s="39"/>
      <c r="U3992" s="20"/>
      <c r="V3992" s="20"/>
      <c r="W3992" s="39"/>
      <c r="X3992" s="20"/>
      <c r="Y3992" s="20"/>
      <c r="Z3992" s="20"/>
      <c r="AA3992" s="39"/>
    </row>
    <row r="3993" spans="2:27" ht="15.75" customHeight="1">
      <c r="B3993" s="39"/>
      <c r="C3993" s="20"/>
      <c r="D3993" s="20"/>
      <c r="E3993" s="39"/>
      <c r="F3993" s="20"/>
      <c r="G3993" s="20"/>
      <c r="H3993" s="20"/>
      <c r="I3993" s="39"/>
      <c r="J3993" s="20"/>
      <c r="K3993" s="20"/>
      <c r="L3993" s="20"/>
      <c r="M3993" s="20"/>
      <c r="N3993" s="39"/>
      <c r="O3993" s="20" t="s">
        <v>501</v>
      </c>
      <c r="P3993" s="20" t="s">
        <v>652</v>
      </c>
      <c r="Q3993" s="20" t="s">
        <v>1353</v>
      </c>
      <c r="R3993" s="20" t="s">
        <v>3807</v>
      </c>
      <c r="S3993" s="20">
        <v>50765551</v>
      </c>
      <c r="T3993" s="39"/>
      <c r="U3993" s="20"/>
      <c r="V3993" s="20"/>
      <c r="W3993" s="39"/>
      <c r="X3993" s="20"/>
      <c r="Y3993" s="20"/>
      <c r="Z3993" s="20"/>
      <c r="AA3993" s="39"/>
    </row>
    <row r="3994" spans="2:27" ht="15.75" customHeight="1">
      <c r="B3994" s="39"/>
      <c r="C3994" s="20"/>
      <c r="D3994" s="20"/>
      <c r="E3994" s="39"/>
      <c r="F3994" s="20"/>
      <c r="G3994" s="20"/>
      <c r="H3994" s="20"/>
      <c r="I3994" s="39"/>
      <c r="J3994" s="20"/>
      <c r="K3994" s="20"/>
      <c r="L3994" s="20"/>
      <c r="M3994" s="20"/>
      <c r="N3994" s="39"/>
      <c r="O3994" s="20" t="s">
        <v>501</v>
      </c>
      <c r="P3994" s="20" t="s">
        <v>652</v>
      </c>
      <c r="Q3994" s="20" t="s">
        <v>1353</v>
      </c>
      <c r="R3994" s="20" t="s">
        <v>4241</v>
      </c>
      <c r="S3994" s="20">
        <v>50765560</v>
      </c>
      <c r="T3994" s="39"/>
      <c r="U3994" s="20"/>
      <c r="V3994" s="20"/>
      <c r="W3994" s="39"/>
      <c r="X3994" s="20"/>
      <c r="Y3994" s="20"/>
      <c r="Z3994" s="20"/>
      <c r="AA3994" s="39"/>
    </row>
    <row r="3995" spans="2:27" ht="15.75" customHeight="1">
      <c r="B3995" s="39"/>
      <c r="C3995" s="20"/>
      <c r="D3995" s="20"/>
      <c r="E3995" s="39"/>
      <c r="F3995" s="20"/>
      <c r="G3995" s="20"/>
      <c r="H3995" s="20"/>
      <c r="I3995" s="39"/>
      <c r="J3995" s="20"/>
      <c r="K3995" s="20"/>
      <c r="L3995" s="20"/>
      <c r="M3995" s="20"/>
      <c r="N3995" s="39"/>
      <c r="O3995" s="20" t="s">
        <v>501</v>
      </c>
      <c r="P3995" s="20" t="s">
        <v>652</v>
      </c>
      <c r="Q3995" s="20" t="s">
        <v>1353</v>
      </c>
      <c r="R3995" s="20" t="s">
        <v>4242</v>
      </c>
      <c r="S3995" s="20">
        <v>50765569</v>
      </c>
      <c r="T3995" s="39"/>
      <c r="U3995" s="20"/>
      <c r="V3995" s="20"/>
      <c r="W3995" s="39"/>
      <c r="X3995" s="20"/>
      <c r="Y3995" s="20"/>
      <c r="Z3995" s="20"/>
      <c r="AA3995" s="39"/>
    </row>
    <row r="3996" spans="2:27" ht="15.75" customHeight="1">
      <c r="B3996" s="39"/>
      <c r="C3996" s="20"/>
      <c r="D3996" s="20"/>
      <c r="E3996" s="39"/>
      <c r="F3996" s="20"/>
      <c r="G3996" s="20"/>
      <c r="H3996" s="20"/>
      <c r="I3996" s="39"/>
      <c r="J3996" s="20"/>
      <c r="K3996" s="20"/>
      <c r="L3996" s="20"/>
      <c r="M3996" s="20"/>
      <c r="N3996" s="39"/>
      <c r="O3996" s="20" t="s">
        <v>501</v>
      </c>
      <c r="P3996" s="20" t="s">
        <v>652</v>
      </c>
      <c r="Q3996" s="20" t="s">
        <v>1353</v>
      </c>
      <c r="R3996" s="20" t="s">
        <v>4243</v>
      </c>
      <c r="S3996" s="20">
        <v>50765577</v>
      </c>
      <c r="T3996" s="39"/>
      <c r="U3996" s="20"/>
      <c r="V3996" s="20"/>
      <c r="W3996" s="39"/>
      <c r="X3996" s="20"/>
      <c r="Y3996" s="20"/>
      <c r="Z3996" s="20"/>
      <c r="AA3996" s="39"/>
    </row>
    <row r="3997" spans="2:27" ht="15.75" customHeight="1">
      <c r="B3997" s="39"/>
      <c r="C3997" s="20"/>
      <c r="D3997" s="20"/>
      <c r="E3997" s="39"/>
      <c r="F3997" s="20"/>
      <c r="G3997" s="20"/>
      <c r="H3997" s="20"/>
      <c r="I3997" s="39"/>
      <c r="J3997" s="20"/>
      <c r="K3997" s="20"/>
      <c r="L3997" s="20"/>
      <c r="M3997" s="20"/>
      <c r="N3997" s="39"/>
      <c r="O3997" s="20" t="s">
        <v>501</v>
      </c>
      <c r="P3997" s="20" t="s">
        <v>652</v>
      </c>
      <c r="Q3997" s="20" t="s">
        <v>1353</v>
      </c>
      <c r="R3997" s="20" t="s">
        <v>4244</v>
      </c>
      <c r="S3997" s="20">
        <v>50765599</v>
      </c>
      <c r="T3997" s="39"/>
      <c r="U3997" s="20"/>
      <c r="V3997" s="20"/>
      <c r="W3997" s="39"/>
      <c r="X3997" s="20"/>
      <c r="Y3997" s="20"/>
      <c r="Z3997" s="20"/>
      <c r="AA3997" s="39"/>
    </row>
    <row r="3998" spans="2:27" ht="15.75" customHeight="1">
      <c r="B3998" s="39"/>
      <c r="C3998" s="20"/>
      <c r="D3998" s="20"/>
      <c r="E3998" s="39"/>
      <c r="F3998" s="20"/>
      <c r="G3998" s="20"/>
      <c r="H3998" s="20"/>
      <c r="I3998" s="39"/>
      <c r="J3998" s="20"/>
      <c r="K3998" s="20"/>
      <c r="L3998" s="20"/>
      <c r="M3998" s="20"/>
      <c r="N3998" s="39"/>
      <c r="O3998" s="20" t="s">
        <v>501</v>
      </c>
      <c r="P3998" s="20" t="s">
        <v>652</v>
      </c>
      <c r="Q3998" s="20" t="s">
        <v>1353</v>
      </c>
      <c r="R3998" s="20" t="s">
        <v>4245</v>
      </c>
      <c r="S3998" s="20">
        <v>50765594</v>
      </c>
      <c r="T3998" s="39"/>
      <c r="U3998" s="20"/>
      <c r="V3998" s="20"/>
      <c r="W3998" s="39"/>
      <c r="X3998" s="20"/>
      <c r="Y3998" s="20"/>
      <c r="Z3998" s="20"/>
      <c r="AA3998" s="39"/>
    </row>
    <row r="3999" spans="2:27" ht="15.75" customHeight="1">
      <c r="B3999" s="39"/>
      <c r="C3999" s="20"/>
      <c r="D3999" s="20"/>
      <c r="E3999" s="39"/>
      <c r="F3999" s="20"/>
      <c r="G3999" s="20"/>
      <c r="H3999" s="20"/>
      <c r="I3999" s="39"/>
      <c r="J3999" s="20"/>
      <c r="K3999" s="20"/>
      <c r="L3999" s="20"/>
      <c r="M3999" s="20"/>
      <c r="N3999" s="39"/>
      <c r="O3999" s="20" t="s">
        <v>501</v>
      </c>
      <c r="P3999" s="20" t="s">
        <v>652</v>
      </c>
      <c r="Q3999" s="20" t="s">
        <v>1355</v>
      </c>
      <c r="R3999" s="20" t="s">
        <v>4238</v>
      </c>
      <c r="S3999" s="20">
        <v>50767215</v>
      </c>
      <c r="T3999" s="39"/>
      <c r="U3999" s="20"/>
      <c r="V3999" s="20"/>
      <c r="W3999" s="39"/>
      <c r="X3999" s="20"/>
      <c r="Y3999" s="20"/>
      <c r="Z3999" s="20"/>
      <c r="AA3999" s="39"/>
    </row>
    <row r="4000" spans="2:27" ht="15.75" customHeight="1">
      <c r="B4000" s="39"/>
      <c r="C4000" s="20"/>
      <c r="D4000" s="20"/>
      <c r="E4000" s="39"/>
      <c r="F4000" s="20"/>
      <c r="G4000" s="20"/>
      <c r="H4000" s="20"/>
      <c r="I4000" s="39"/>
      <c r="J4000" s="20"/>
      <c r="K4000" s="20"/>
      <c r="L4000" s="20"/>
      <c r="M4000" s="20"/>
      <c r="N4000" s="39"/>
      <c r="O4000" s="20" t="s">
        <v>501</v>
      </c>
      <c r="P4000" s="20" t="s">
        <v>652</v>
      </c>
      <c r="Q4000" s="20" t="s">
        <v>1355</v>
      </c>
      <c r="R4000" s="20" t="s">
        <v>4246</v>
      </c>
      <c r="S4000" s="20">
        <v>50767217</v>
      </c>
      <c r="T4000" s="39"/>
      <c r="U4000" s="20"/>
      <c r="V4000" s="20"/>
      <c r="W4000" s="39"/>
      <c r="X4000" s="20"/>
      <c r="Y4000" s="20"/>
      <c r="Z4000" s="20"/>
      <c r="AA4000" s="39"/>
    </row>
    <row r="4001" spans="2:27" ht="15.75" customHeight="1">
      <c r="B4001" s="39"/>
      <c r="C4001" s="20"/>
      <c r="D4001" s="20"/>
      <c r="E4001" s="39"/>
      <c r="F4001" s="20"/>
      <c r="G4001" s="20"/>
      <c r="H4001" s="20"/>
      <c r="I4001" s="39"/>
      <c r="J4001" s="20"/>
      <c r="K4001" s="20"/>
      <c r="L4001" s="20"/>
      <c r="M4001" s="20"/>
      <c r="N4001" s="39"/>
      <c r="O4001" s="20" t="s">
        <v>501</v>
      </c>
      <c r="P4001" s="20" t="s">
        <v>652</v>
      </c>
      <c r="Q4001" s="20" t="s">
        <v>1355</v>
      </c>
      <c r="R4001" s="20" t="s">
        <v>4247</v>
      </c>
      <c r="S4001" s="20">
        <v>50767225</v>
      </c>
      <c r="T4001" s="39"/>
      <c r="U4001" s="20"/>
      <c r="V4001" s="20"/>
      <c r="W4001" s="39"/>
      <c r="X4001" s="20"/>
      <c r="Y4001" s="20"/>
      <c r="Z4001" s="20"/>
      <c r="AA4001" s="39"/>
    </row>
    <row r="4002" spans="2:27" ht="15.75" customHeight="1">
      <c r="B4002" s="39"/>
      <c r="C4002" s="20"/>
      <c r="D4002" s="20"/>
      <c r="E4002" s="39"/>
      <c r="F4002" s="20"/>
      <c r="G4002" s="20"/>
      <c r="H4002" s="20"/>
      <c r="I4002" s="39"/>
      <c r="J4002" s="20"/>
      <c r="K4002" s="20"/>
      <c r="L4002" s="20"/>
      <c r="M4002" s="20"/>
      <c r="N4002" s="39"/>
      <c r="O4002" s="20" t="s">
        <v>501</v>
      </c>
      <c r="P4002" s="20" t="s">
        <v>652</v>
      </c>
      <c r="Q4002" s="20" t="s">
        <v>1355</v>
      </c>
      <c r="R4002" s="20" t="s">
        <v>4248</v>
      </c>
      <c r="S4002" s="20">
        <v>50767234</v>
      </c>
      <c r="T4002" s="39"/>
      <c r="U4002" s="20"/>
      <c r="V4002" s="20"/>
      <c r="W4002" s="39"/>
      <c r="X4002" s="20"/>
      <c r="Y4002" s="20"/>
      <c r="Z4002" s="20"/>
      <c r="AA4002" s="39"/>
    </row>
    <row r="4003" spans="2:27" ht="15.75" customHeight="1">
      <c r="B4003" s="39"/>
      <c r="C4003" s="20"/>
      <c r="D4003" s="20"/>
      <c r="E4003" s="39"/>
      <c r="F4003" s="20"/>
      <c r="G4003" s="20"/>
      <c r="H4003" s="20"/>
      <c r="I4003" s="39"/>
      <c r="J4003" s="20"/>
      <c r="K4003" s="20"/>
      <c r="L4003" s="20"/>
      <c r="M4003" s="20"/>
      <c r="N4003" s="39"/>
      <c r="O4003" s="20" t="s">
        <v>501</v>
      </c>
      <c r="P4003" s="20" t="s">
        <v>652</v>
      </c>
      <c r="Q4003" s="20" t="s">
        <v>1355</v>
      </c>
      <c r="R4003" s="20" t="s">
        <v>4249</v>
      </c>
      <c r="S4003" s="20">
        <v>50767243</v>
      </c>
      <c r="T4003" s="39"/>
      <c r="U4003" s="20"/>
      <c r="V4003" s="20"/>
      <c r="W4003" s="39"/>
      <c r="X4003" s="20"/>
      <c r="Y4003" s="20"/>
      <c r="Z4003" s="20"/>
      <c r="AA4003" s="39"/>
    </row>
    <row r="4004" spans="2:27" ht="15.75" customHeight="1">
      <c r="B4004" s="39"/>
      <c r="C4004" s="20"/>
      <c r="D4004" s="20"/>
      <c r="E4004" s="39"/>
      <c r="F4004" s="20"/>
      <c r="G4004" s="20"/>
      <c r="H4004" s="20"/>
      <c r="I4004" s="39"/>
      <c r="J4004" s="20"/>
      <c r="K4004" s="20"/>
      <c r="L4004" s="20"/>
      <c r="M4004" s="20"/>
      <c r="N4004" s="39"/>
      <c r="O4004" s="20" t="s">
        <v>501</v>
      </c>
      <c r="P4004" s="20" t="s">
        <v>652</v>
      </c>
      <c r="Q4004" s="20" t="s">
        <v>1355</v>
      </c>
      <c r="R4004" s="20" t="s">
        <v>4250</v>
      </c>
      <c r="S4004" s="20">
        <v>50767251</v>
      </c>
      <c r="T4004" s="39"/>
      <c r="U4004" s="20"/>
      <c r="V4004" s="20"/>
      <c r="W4004" s="39"/>
      <c r="X4004" s="20"/>
      <c r="Y4004" s="20"/>
      <c r="Z4004" s="20"/>
      <c r="AA4004" s="39"/>
    </row>
    <row r="4005" spans="2:27" ht="15.75" customHeight="1">
      <c r="B4005" s="39"/>
      <c r="C4005" s="20"/>
      <c r="D4005" s="20"/>
      <c r="E4005" s="39"/>
      <c r="F4005" s="20"/>
      <c r="G4005" s="20"/>
      <c r="H4005" s="20"/>
      <c r="I4005" s="39"/>
      <c r="J4005" s="20"/>
      <c r="K4005" s="20"/>
      <c r="L4005" s="20"/>
      <c r="M4005" s="20"/>
      <c r="N4005" s="39"/>
      <c r="O4005" s="20" t="s">
        <v>501</v>
      </c>
      <c r="P4005" s="20" t="s">
        <v>652</v>
      </c>
      <c r="Q4005" s="20" t="s">
        <v>1355</v>
      </c>
      <c r="R4005" s="20" t="s">
        <v>4251</v>
      </c>
      <c r="S4005" s="20">
        <v>50767260</v>
      </c>
      <c r="T4005" s="39"/>
      <c r="U4005" s="20"/>
      <c r="V4005" s="20"/>
      <c r="W4005" s="39"/>
      <c r="X4005" s="20"/>
      <c r="Y4005" s="20"/>
      <c r="Z4005" s="20"/>
      <c r="AA4005" s="39"/>
    </row>
    <row r="4006" spans="2:27" ht="15.75" customHeight="1">
      <c r="B4006" s="39"/>
      <c r="C4006" s="20"/>
      <c r="D4006" s="20"/>
      <c r="E4006" s="39"/>
      <c r="F4006" s="20"/>
      <c r="G4006" s="20"/>
      <c r="H4006" s="20"/>
      <c r="I4006" s="39"/>
      <c r="J4006" s="20"/>
      <c r="K4006" s="20"/>
      <c r="L4006" s="20"/>
      <c r="M4006" s="20"/>
      <c r="N4006" s="39"/>
      <c r="O4006" s="20" t="s">
        <v>501</v>
      </c>
      <c r="P4006" s="20" t="s">
        <v>652</v>
      </c>
      <c r="Q4006" s="20" t="s">
        <v>1355</v>
      </c>
      <c r="R4006" s="20" t="s">
        <v>4252</v>
      </c>
      <c r="S4006" s="20">
        <v>50767269</v>
      </c>
      <c r="T4006" s="39"/>
      <c r="U4006" s="20"/>
      <c r="V4006" s="20"/>
      <c r="W4006" s="39"/>
      <c r="X4006" s="20"/>
      <c r="Y4006" s="20"/>
      <c r="Z4006" s="20"/>
      <c r="AA4006" s="39"/>
    </row>
    <row r="4007" spans="2:27" ht="15.75" customHeight="1">
      <c r="B4007" s="39"/>
      <c r="C4007" s="20"/>
      <c r="D4007" s="20"/>
      <c r="E4007" s="39"/>
      <c r="F4007" s="20"/>
      <c r="G4007" s="20"/>
      <c r="H4007" s="20"/>
      <c r="I4007" s="39"/>
      <c r="J4007" s="20"/>
      <c r="K4007" s="20"/>
      <c r="L4007" s="20"/>
      <c r="M4007" s="20"/>
      <c r="N4007" s="39"/>
      <c r="O4007" s="20" t="s">
        <v>501</v>
      </c>
      <c r="P4007" s="20" t="s">
        <v>652</v>
      </c>
      <c r="Q4007" s="20" t="s">
        <v>1355</v>
      </c>
      <c r="R4007" s="20" t="s">
        <v>4253</v>
      </c>
      <c r="S4007" s="20">
        <v>50767277</v>
      </c>
      <c r="T4007" s="39"/>
      <c r="U4007" s="20"/>
      <c r="V4007" s="20"/>
      <c r="W4007" s="39"/>
      <c r="X4007" s="20"/>
      <c r="Y4007" s="20"/>
      <c r="Z4007" s="20"/>
      <c r="AA4007" s="39"/>
    </row>
    <row r="4008" spans="2:27" ht="15.75" customHeight="1">
      <c r="B4008" s="39"/>
      <c r="C4008" s="20"/>
      <c r="D4008" s="20"/>
      <c r="E4008" s="39"/>
      <c r="F4008" s="20"/>
      <c r="G4008" s="20"/>
      <c r="H4008" s="20"/>
      <c r="I4008" s="39"/>
      <c r="J4008" s="20"/>
      <c r="K4008" s="20"/>
      <c r="L4008" s="20"/>
      <c r="M4008" s="20"/>
      <c r="N4008" s="39"/>
      <c r="O4008" s="20" t="s">
        <v>501</v>
      </c>
      <c r="P4008" s="20" t="s">
        <v>652</v>
      </c>
      <c r="Q4008" s="20" t="s">
        <v>1355</v>
      </c>
      <c r="R4008" s="20" t="s">
        <v>4254</v>
      </c>
      <c r="S4008" s="20">
        <v>50767286</v>
      </c>
      <c r="T4008" s="39"/>
      <c r="U4008" s="20"/>
      <c r="V4008" s="20"/>
      <c r="W4008" s="39"/>
      <c r="X4008" s="20"/>
      <c r="Y4008" s="20"/>
      <c r="Z4008" s="20"/>
      <c r="AA4008" s="39"/>
    </row>
    <row r="4009" spans="2:27" ht="15.75" customHeight="1">
      <c r="B4009" s="39"/>
      <c r="C4009" s="20"/>
      <c r="D4009" s="20"/>
      <c r="E4009" s="39"/>
      <c r="F4009" s="20"/>
      <c r="G4009" s="20"/>
      <c r="H4009" s="20"/>
      <c r="I4009" s="39"/>
      <c r="J4009" s="20"/>
      <c r="K4009" s="20"/>
      <c r="L4009" s="20"/>
      <c r="M4009" s="20"/>
      <c r="N4009" s="39"/>
      <c r="O4009" s="20" t="s">
        <v>501</v>
      </c>
      <c r="P4009" s="20" t="s">
        <v>652</v>
      </c>
      <c r="Q4009" s="20" t="s">
        <v>1355</v>
      </c>
      <c r="R4009" s="20" t="s">
        <v>4255</v>
      </c>
      <c r="S4009" s="20">
        <v>50767299</v>
      </c>
      <c r="T4009" s="39"/>
      <c r="U4009" s="20"/>
      <c r="V4009" s="20"/>
      <c r="W4009" s="39"/>
      <c r="X4009" s="20"/>
      <c r="Y4009" s="20"/>
      <c r="Z4009" s="20"/>
      <c r="AA4009" s="39"/>
    </row>
    <row r="4010" spans="2:27" ht="15.75" customHeight="1">
      <c r="B4010" s="39"/>
      <c r="C4010" s="20"/>
      <c r="D4010" s="20"/>
      <c r="E4010" s="39"/>
      <c r="F4010" s="20"/>
      <c r="G4010" s="20"/>
      <c r="H4010" s="20"/>
      <c r="I4010" s="39"/>
      <c r="J4010" s="20"/>
      <c r="K4010" s="20"/>
      <c r="L4010" s="20"/>
      <c r="M4010" s="20"/>
      <c r="N4010" s="39"/>
      <c r="O4010" s="20" t="s">
        <v>501</v>
      </c>
      <c r="P4010" s="20" t="s">
        <v>652</v>
      </c>
      <c r="Q4010" s="20" t="s">
        <v>1357</v>
      </c>
      <c r="R4010" s="20" t="s">
        <v>4256</v>
      </c>
      <c r="S4010" s="20">
        <v>50768317</v>
      </c>
      <c r="T4010" s="39"/>
      <c r="U4010" s="20"/>
      <c r="V4010" s="20"/>
      <c r="W4010" s="39"/>
      <c r="X4010" s="20"/>
      <c r="Y4010" s="20"/>
      <c r="Z4010" s="20"/>
      <c r="AA4010" s="39"/>
    </row>
    <row r="4011" spans="2:27" ht="15.75" customHeight="1">
      <c r="B4011" s="39"/>
      <c r="C4011" s="20"/>
      <c r="D4011" s="20"/>
      <c r="E4011" s="39"/>
      <c r="F4011" s="20"/>
      <c r="G4011" s="20"/>
      <c r="H4011" s="20"/>
      <c r="I4011" s="39"/>
      <c r="J4011" s="20"/>
      <c r="K4011" s="20"/>
      <c r="L4011" s="20"/>
      <c r="M4011" s="20"/>
      <c r="N4011" s="39"/>
      <c r="O4011" s="20" t="s">
        <v>501</v>
      </c>
      <c r="P4011" s="20" t="s">
        <v>652</v>
      </c>
      <c r="Q4011" s="20" t="s">
        <v>1357</v>
      </c>
      <c r="R4011" s="20" t="s">
        <v>4257</v>
      </c>
      <c r="S4011" s="20">
        <v>50768319</v>
      </c>
      <c r="T4011" s="39"/>
      <c r="U4011" s="20"/>
      <c r="V4011" s="20"/>
      <c r="W4011" s="39"/>
      <c r="X4011" s="20"/>
      <c r="Y4011" s="20"/>
      <c r="Z4011" s="20"/>
      <c r="AA4011" s="39"/>
    </row>
    <row r="4012" spans="2:27" ht="15.75" customHeight="1">
      <c r="B4012" s="39"/>
      <c r="C4012" s="20"/>
      <c r="D4012" s="20"/>
      <c r="E4012" s="39"/>
      <c r="F4012" s="20"/>
      <c r="G4012" s="20"/>
      <c r="H4012" s="20"/>
      <c r="I4012" s="39"/>
      <c r="J4012" s="20"/>
      <c r="K4012" s="20"/>
      <c r="L4012" s="20"/>
      <c r="M4012" s="20"/>
      <c r="N4012" s="39"/>
      <c r="O4012" s="20" t="s">
        <v>501</v>
      </c>
      <c r="P4012" s="20" t="s">
        <v>652</v>
      </c>
      <c r="Q4012" s="20" t="s">
        <v>1357</v>
      </c>
      <c r="R4012" s="20" t="s">
        <v>4258</v>
      </c>
      <c r="S4012" s="20">
        <v>50768328</v>
      </c>
      <c r="T4012" s="39"/>
      <c r="U4012" s="20"/>
      <c r="V4012" s="20"/>
      <c r="W4012" s="39"/>
      <c r="X4012" s="20"/>
      <c r="Y4012" s="20"/>
      <c r="Z4012" s="20"/>
      <c r="AA4012" s="39"/>
    </row>
    <row r="4013" spans="2:27" ht="15.75" customHeight="1">
      <c r="B4013" s="39"/>
      <c r="C4013" s="20"/>
      <c r="D4013" s="20"/>
      <c r="E4013" s="39"/>
      <c r="F4013" s="20"/>
      <c r="G4013" s="20"/>
      <c r="H4013" s="20"/>
      <c r="I4013" s="39"/>
      <c r="J4013" s="20"/>
      <c r="K4013" s="20"/>
      <c r="L4013" s="20"/>
      <c r="M4013" s="20"/>
      <c r="N4013" s="39"/>
      <c r="O4013" s="20" t="s">
        <v>501</v>
      </c>
      <c r="P4013" s="20" t="s">
        <v>652</v>
      </c>
      <c r="Q4013" s="20" t="s">
        <v>1357</v>
      </c>
      <c r="R4013" s="20" t="s">
        <v>4259</v>
      </c>
      <c r="S4013" s="20">
        <v>50768338</v>
      </c>
      <c r="T4013" s="39"/>
      <c r="U4013" s="20"/>
      <c r="V4013" s="20"/>
      <c r="W4013" s="39"/>
      <c r="X4013" s="20"/>
      <c r="Y4013" s="20"/>
      <c r="Z4013" s="20"/>
      <c r="AA4013" s="39"/>
    </row>
    <row r="4014" spans="2:27" ht="15.75" customHeight="1">
      <c r="B4014" s="39"/>
      <c r="C4014" s="20"/>
      <c r="D4014" s="20"/>
      <c r="E4014" s="39"/>
      <c r="F4014" s="20"/>
      <c r="G4014" s="20"/>
      <c r="H4014" s="20"/>
      <c r="I4014" s="39"/>
      <c r="J4014" s="20"/>
      <c r="K4014" s="20"/>
      <c r="L4014" s="20"/>
      <c r="M4014" s="20"/>
      <c r="N4014" s="39"/>
      <c r="O4014" s="20" t="s">
        <v>501</v>
      </c>
      <c r="P4014" s="20" t="s">
        <v>652</v>
      </c>
      <c r="Q4014" s="20" t="s">
        <v>1357</v>
      </c>
      <c r="R4014" s="20" t="s">
        <v>4260</v>
      </c>
      <c r="S4014" s="20">
        <v>50768347</v>
      </c>
      <c r="T4014" s="39"/>
      <c r="U4014" s="20"/>
      <c r="V4014" s="20"/>
      <c r="W4014" s="39"/>
      <c r="X4014" s="20"/>
      <c r="Y4014" s="20"/>
      <c r="Z4014" s="20"/>
      <c r="AA4014" s="39"/>
    </row>
    <row r="4015" spans="2:27" ht="15.75" customHeight="1">
      <c r="B4015" s="39"/>
      <c r="C4015" s="20"/>
      <c r="D4015" s="20"/>
      <c r="E4015" s="39"/>
      <c r="F4015" s="20"/>
      <c r="G4015" s="20"/>
      <c r="H4015" s="20"/>
      <c r="I4015" s="39"/>
      <c r="J4015" s="20"/>
      <c r="K4015" s="20"/>
      <c r="L4015" s="20"/>
      <c r="M4015" s="20"/>
      <c r="N4015" s="39"/>
      <c r="O4015" s="20" t="s">
        <v>501</v>
      </c>
      <c r="P4015" s="20" t="s">
        <v>652</v>
      </c>
      <c r="Q4015" s="20" t="s">
        <v>1357</v>
      </c>
      <c r="R4015" s="20" t="s">
        <v>1320</v>
      </c>
      <c r="S4015" s="20">
        <v>50768357</v>
      </c>
      <c r="T4015" s="39"/>
      <c r="U4015" s="20"/>
      <c r="V4015" s="20"/>
      <c r="W4015" s="39"/>
      <c r="X4015" s="20"/>
      <c r="Y4015" s="20"/>
      <c r="Z4015" s="20"/>
      <c r="AA4015" s="39"/>
    </row>
    <row r="4016" spans="2:27" ht="15.75" customHeight="1">
      <c r="B4016" s="39"/>
      <c r="C4016" s="20"/>
      <c r="D4016" s="20"/>
      <c r="E4016" s="39"/>
      <c r="F4016" s="20"/>
      <c r="G4016" s="20"/>
      <c r="H4016" s="20"/>
      <c r="I4016" s="39"/>
      <c r="J4016" s="20"/>
      <c r="K4016" s="20"/>
      <c r="L4016" s="20"/>
      <c r="M4016" s="20"/>
      <c r="N4016" s="39"/>
      <c r="O4016" s="20" t="s">
        <v>501</v>
      </c>
      <c r="P4016" s="20" t="s">
        <v>652</v>
      </c>
      <c r="Q4016" s="20" t="s">
        <v>1357</v>
      </c>
      <c r="R4016" s="20" t="s">
        <v>4261</v>
      </c>
      <c r="S4016" s="20">
        <v>50768366</v>
      </c>
      <c r="T4016" s="39"/>
      <c r="U4016" s="20"/>
      <c r="V4016" s="20"/>
      <c r="W4016" s="39"/>
      <c r="X4016" s="20"/>
      <c r="Y4016" s="20"/>
      <c r="Z4016" s="20"/>
      <c r="AA4016" s="39"/>
    </row>
    <row r="4017" spans="2:27" ht="15.75" customHeight="1">
      <c r="B4017" s="39"/>
      <c r="C4017" s="20"/>
      <c r="D4017" s="20"/>
      <c r="E4017" s="39"/>
      <c r="F4017" s="20"/>
      <c r="G4017" s="20"/>
      <c r="H4017" s="20"/>
      <c r="I4017" s="39"/>
      <c r="J4017" s="20"/>
      <c r="K4017" s="20"/>
      <c r="L4017" s="20"/>
      <c r="M4017" s="20"/>
      <c r="N4017" s="39"/>
      <c r="O4017" s="20" t="s">
        <v>501</v>
      </c>
      <c r="P4017" s="20" t="s">
        <v>652</v>
      </c>
      <c r="Q4017" s="20" t="s">
        <v>1357</v>
      </c>
      <c r="R4017" s="20" t="s">
        <v>1701</v>
      </c>
      <c r="S4017" s="20">
        <v>50768376</v>
      </c>
      <c r="T4017" s="39"/>
      <c r="U4017" s="20"/>
      <c r="V4017" s="20"/>
      <c r="W4017" s="39"/>
      <c r="X4017" s="20"/>
      <c r="Y4017" s="20"/>
      <c r="Z4017" s="20"/>
      <c r="AA4017" s="39"/>
    </row>
    <row r="4018" spans="2:27" ht="15.75" customHeight="1">
      <c r="B4018" s="39"/>
      <c r="C4018" s="20"/>
      <c r="D4018" s="20"/>
      <c r="E4018" s="39"/>
      <c r="F4018" s="20"/>
      <c r="G4018" s="20"/>
      <c r="H4018" s="20"/>
      <c r="I4018" s="39"/>
      <c r="J4018" s="20"/>
      <c r="K4018" s="20"/>
      <c r="L4018" s="20"/>
      <c r="M4018" s="20"/>
      <c r="N4018" s="39"/>
      <c r="O4018" s="20" t="s">
        <v>501</v>
      </c>
      <c r="P4018" s="20" t="s">
        <v>652</v>
      </c>
      <c r="Q4018" s="20" t="s">
        <v>1357</v>
      </c>
      <c r="R4018" s="20" t="s">
        <v>1357</v>
      </c>
      <c r="S4018" s="20">
        <v>50768385</v>
      </c>
      <c r="T4018" s="39"/>
      <c r="U4018" s="20"/>
      <c r="V4018" s="20"/>
      <c r="W4018" s="39"/>
      <c r="X4018" s="20"/>
      <c r="Y4018" s="20"/>
      <c r="Z4018" s="20"/>
      <c r="AA4018" s="39"/>
    </row>
    <row r="4019" spans="2:27" ht="15.75" customHeight="1">
      <c r="B4019" s="39"/>
      <c r="C4019" s="20"/>
      <c r="D4019" s="20"/>
      <c r="E4019" s="39"/>
      <c r="F4019" s="20"/>
      <c r="G4019" s="20"/>
      <c r="H4019" s="20"/>
      <c r="I4019" s="39"/>
      <c r="J4019" s="20"/>
      <c r="K4019" s="20"/>
      <c r="L4019" s="20"/>
      <c r="M4019" s="20"/>
      <c r="N4019" s="39"/>
      <c r="O4019" s="20" t="s">
        <v>501</v>
      </c>
      <c r="P4019" s="20" t="s">
        <v>652</v>
      </c>
      <c r="Q4019" s="20" t="s">
        <v>1357</v>
      </c>
      <c r="R4019" s="20" t="s">
        <v>4262</v>
      </c>
      <c r="S4019" s="20">
        <v>50768399</v>
      </c>
      <c r="T4019" s="39"/>
      <c r="U4019" s="20"/>
      <c r="V4019" s="20"/>
      <c r="W4019" s="39"/>
      <c r="X4019" s="20"/>
      <c r="Y4019" s="20"/>
      <c r="Z4019" s="20"/>
      <c r="AA4019" s="39"/>
    </row>
    <row r="4020" spans="2:27" ht="15.75" customHeight="1">
      <c r="B4020" s="39"/>
      <c r="C4020" s="20"/>
      <c r="D4020" s="20"/>
      <c r="E4020" s="39"/>
      <c r="F4020" s="20"/>
      <c r="G4020" s="20"/>
      <c r="H4020" s="20"/>
      <c r="I4020" s="39"/>
      <c r="J4020" s="20"/>
      <c r="K4020" s="20"/>
      <c r="L4020" s="20"/>
      <c r="M4020" s="20"/>
      <c r="N4020" s="39"/>
      <c r="O4020" s="20" t="s">
        <v>501</v>
      </c>
      <c r="P4020" s="20" t="s">
        <v>652</v>
      </c>
      <c r="Q4020" s="20" t="s">
        <v>1357</v>
      </c>
      <c r="R4020" s="20" t="s">
        <v>4263</v>
      </c>
      <c r="S4020" s="20">
        <v>50768395</v>
      </c>
      <c r="T4020" s="39"/>
      <c r="U4020" s="20"/>
      <c r="V4020" s="20"/>
      <c r="W4020" s="39"/>
      <c r="X4020" s="20"/>
      <c r="Y4020" s="20"/>
      <c r="Z4020" s="20"/>
      <c r="AA4020" s="39"/>
    </row>
    <row r="4021" spans="2:27" ht="15.75" customHeight="1">
      <c r="B4021" s="39"/>
      <c r="C4021" s="20"/>
      <c r="D4021" s="20"/>
      <c r="E4021" s="39"/>
      <c r="F4021" s="20"/>
      <c r="G4021" s="20"/>
      <c r="H4021" s="20"/>
      <c r="I4021" s="39"/>
      <c r="J4021" s="20"/>
      <c r="K4021" s="20"/>
      <c r="L4021" s="20"/>
      <c r="M4021" s="20"/>
      <c r="N4021" s="39"/>
      <c r="O4021" s="20" t="s">
        <v>501</v>
      </c>
      <c r="P4021" s="20" t="s">
        <v>501</v>
      </c>
      <c r="Q4021" s="20" t="s">
        <v>1358</v>
      </c>
      <c r="R4021" s="20" t="s">
        <v>4264</v>
      </c>
      <c r="S4021" s="20">
        <v>50811021</v>
      </c>
      <c r="T4021" s="39"/>
      <c r="U4021" s="20"/>
      <c r="V4021" s="20"/>
      <c r="W4021" s="39"/>
      <c r="X4021" s="20"/>
      <c r="Y4021" s="20"/>
      <c r="Z4021" s="20"/>
      <c r="AA4021" s="39"/>
    </row>
    <row r="4022" spans="2:27" ht="15.75" customHeight="1">
      <c r="B4022" s="39"/>
      <c r="C4022" s="20"/>
      <c r="D4022" s="20"/>
      <c r="E4022" s="39"/>
      <c r="F4022" s="20"/>
      <c r="G4022" s="20"/>
      <c r="H4022" s="20"/>
      <c r="I4022" s="39"/>
      <c r="J4022" s="20"/>
      <c r="K4022" s="20"/>
      <c r="L4022" s="20"/>
      <c r="M4022" s="20"/>
      <c r="N4022" s="39"/>
      <c r="O4022" s="20" t="s">
        <v>501</v>
      </c>
      <c r="P4022" s="20" t="s">
        <v>501</v>
      </c>
      <c r="Q4022" s="20" t="s">
        <v>1358</v>
      </c>
      <c r="R4022" s="20" t="s">
        <v>4265</v>
      </c>
      <c r="S4022" s="20">
        <v>50811000</v>
      </c>
      <c r="T4022" s="39"/>
      <c r="U4022" s="20"/>
      <c r="V4022" s="20"/>
      <c r="W4022" s="39"/>
      <c r="X4022" s="20"/>
      <c r="Y4022" s="20"/>
      <c r="Z4022" s="20"/>
      <c r="AA4022" s="39"/>
    </row>
    <row r="4023" spans="2:27" ht="15.75" customHeight="1">
      <c r="B4023" s="39"/>
      <c r="C4023" s="20"/>
      <c r="D4023" s="20"/>
      <c r="E4023" s="39"/>
      <c r="F4023" s="20"/>
      <c r="G4023" s="20"/>
      <c r="H4023" s="20"/>
      <c r="I4023" s="39"/>
      <c r="J4023" s="20"/>
      <c r="K4023" s="20"/>
      <c r="L4023" s="20"/>
      <c r="M4023" s="20"/>
      <c r="N4023" s="39"/>
      <c r="O4023" s="20" t="s">
        <v>501</v>
      </c>
      <c r="P4023" s="20" t="s">
        <v>501</v>
      </c>
      <c r="Q4023" s="20" t="s">
        <v>1358</v>
      </c>
      <c r="R4023" s="20" t="s">
        <v>4266</v>
      </c>
      <c r="S4023" s="20">
        <v>50811099</v>
      </c>
      <c r="T4023" s="39"/>
      <c r="U4023" s="20"/>
      <c r="V4023" s="20"/>
      <c r="W4023" s="39"/>
      <c r="X4023" s="20"/>
      <c r="Y4023" s="20"/>
      <c r="Z4023" s="20"/>
      <c r="AA4023" s="39"/>
    </row>
    <row r="4024" spans="2:27" ht="15.75" customHeight="1">
      <c r="B4024" s="39"/>
      <c r="C4024" s="20"/>
      <c r="D4024" s="20"/>
      <c r="E4024" s="39"/>
      <c r="F4024" s="20"/>
      <c r="G4024" s="20"/>
      <c r="H4024" s="20"/>
      <c r="I4024" s="39"/>
      <c r="J4024" s="20"/>
      <c r="K4024" s="20"/>
      <c r="L4024" s="20"/>
      <c r="M4024" s="20"/>
      <c r="N4024" s="39"/>
      <c r="O4024" s="20" t="s">
        <v>501</v>
      </c>
      <c r="P4024" s="20" t="s">
        <v>501</v>
      </c>
      <c r="Q4024" s="20" t="s">
        <v>1358</v>
      </c>
      <c r="R4024" s="20" t="s">
        <v>4267</v>
      </c>
      <c r="S4024" s="20">
        <v>50811022</v>
      </c>
      <c r="T4024" s="39"/>
      <c r="U4024" s="20"/>
      <c r="V4024" s="20"/>
      <c r="W4024" s="39"/>
      <c r="X4024" s="20"/>
      <c r="Y4024" s="20"/>
      <c r="Z4024" s="20"/>
      <c r="AA4024" s="39"/>
    </row>
    <row r="4025" spans="2:27" ht="15.75" customHeight="1">
      <c r="B4025" s="39"/>
      <c r="C4025" s="20"/>
      <c r="D4025" s="20"/>
      <c r="E4025" s="39"/>
      <c r="F4025" s="20"/>
      <c r="G4025" s="20"/>
      <c r="H4025" s="20"/>
      <c r="I4025" s="39"/>
      <c r="J4025" s="20"/>
      <c r="K4025" s="20"/>
      <c r="L4025" s="20"/>
      <c r="M4025" s="20"/>
      <c r="N4025" s="39"/>
      <c r="O4025" s="20" t="s">
        <v>501</v>
      </c>
      <c r="P4025" s="20" t="s">
        <v>501</v>
      </c>
      <c r="Q4025" s="20" t="s">
        <v>1358</v>
      </c>
      <c r="R4025" s="20" t="s">
        <v>4268</v>
      </c>
      <c r="S4025" s="20">
        <v>50811023</v>
      </c>
      <c r="T4025" s="39"/>
      <c r="U4025" s="20"/>
      <c r="V4025" s="20"/>
      <c r="W4025" s="39"/>
      <c r="X4025" s="20"/>
      <c r="Y4025" s="20"/>
      <c r="Z4025" s="20"/>
      <c r="AA4025" s="39"/>
    </row>
    <row r="4026" spans="2:27" ht="15.75" customHeight="1">
      <c r="B4026" s="39"/>
      <c r="C4026" s="20"/>
      <c r="D4026" s="20"/>
      <c r="E4026" s="39"/>
      <c r="F4026" s="20"/>
      <c r="G4026" s="20"/>
      <c r="H4026" s="20"/>
      <c r="I4026" s="39"/>
      <c r="J4026" s="20"/>
      <c r="K4026" s="20"/>
      <c r="L4026" s="20"/>
      <c r="M4026" s="20"/>
      <c r="N4026" s="39"/>
      <c r="O4026" s="20" t="s">
        <v>501</v>
      </c>
      <c r="P4026" s="20" t="s">
        <v>501</v>
      </c>
      <c r="Q4026" s="20" t="s">
        <v>1358</v>
      </c>
      <c r="R4026" s="20" t="s">
        <v>4269</v>
      </c>
      <c r="S4026" s="20">
        <v>50811055</v>
      </c>
      <c r="T4026" s="39"/>
      <c r="U4026" s="20"/>
      <c r="V4026" s="20"/>
      <c r="W4026" s="39"/>
      <c r="X4026" s="20"/>
      <c r="Y4026" s="20"/>
      <c r="Z4026" s="20"/>
      <c r="AA4026" s="39"/>
    </row>
    <row r="4027" spans="2:27" ht="15.75" customHeight="1">
      <c r="B4027" s="39"/>
      <c r="C4027" s="20"/>
      <c r="D4027" s="20"/>
      <c r="E4027" s="39"/>
      <c r="F4027" s="20"/>
      <c r="G4027" s="20"/>
      <c r="H4027" s="20"/>
      <c r="I4027" s="39"/>
      <c r="J4027" s="20"/>
      <c r="K4027" s="20"/>
      <c r="L4027" s="20"/>
      <c r="M4027" s="20"/>
      <c r="N4027" s="39"/>
      <c r="O4027" s="20" t="s">
        <v>501</v>
      </c>
      <c r="P4027" s="20" t="s">
        <v>501</v>
      </c>
      <c r="Q4027" s="20" t="s">
        <v>1358</v>
      </c>
      <c r="R4027" s="20" t="s">
        <v>4270</v>
      </c>
      <c r="S4027" s="20">
        <v>50811063</v>
      </c>
      <c r="T4027" s="39"/>
      <c r="U4027" s="20"/>
      <c r="V4027" s="20"/>
      <c r="W4027" s="39"/>
      <c r="X4027" s="20"/>
      <c r="Y4027" s="20"/>
      <c r="Z4027" s="20"/>
      <c r="AA4027" s="39"/>
    </row>
    <row r="4028" spans="2:27" ht="15.75" customHeight="1">
      <c r="B4028" s="39"/>
      <c r="C4028" s="20"/>
      <c r="D4028" s="20"/>
      <c r="E4028" s="39"/>
      <c r="F4028" s="20"/>
      <c r="G4028" s="20"/>
      <c r="H4028" s="20"/>
      <c r="I4028" s="39"/>
      <c r="J4028" s="20"/>
      <c r="K4028" s="20"/>
      <c r="L4028" s="20"/>
      <c r="M4028" s="20"/>
      <c r="N4028" s="39"/>
      <c r="O4028" s="20" t="s">
        <v>501</v>
      </c>
      <c r="P4028" s="20" t="s">
        <v>501</v>
      </c>
      <c r="Q4028" s="20" t="s">
        <v>1358</v>
      </c>
      <c r="R4028" s="20" t="s">
        <v>3333</v>
      </c>
      <c r="S4028" s="20">
        <v>50811079</v>
      </c>
      <c r="T4028" s="39"/>
      <c r="U4028" s="20"/>
      <c r="V4028" s="20"/>
      <c r="W4028" s="39"/>
      <c r="X4028" s="20"/>
      <c r="Y4028" s="20"/>
      <c r="Z4028" s="20"/>
      <c r="AA4028" s="39"/>
    </row>
    <row r="4029" spans="2:27" ht="15.75" customHeight="1">
      <c r="B4029" s="39"/>
      <c r="C4029" s="20"/>
      <c r="D4029" s="20"/>
      <c r="E4029" s="39"/>
      <c r="F4029" s="20"/>
      <c r="G4029" s="20"/>
      <c r="H4029" s="20"/>
      <c r="I4029" s="39"/>
      <c r="J4029" s="20"/>
      <c r="K4029" s="20"/>
      <c r="L4029" s="20"/>
      <c r="M4029" s="20"/>
      <c r="N4029" s="39"/>
      <c r="O4029" s="20" t="s">
        <v>501</v>
      </c>
      <c r="P4029" s="20" t="s">
        <v>501</v>
      </c>
      <c r="Q4029" s="20" t="s">
        <v>1360</v>
      </c>
      <c r="R4029" s="20" t="s">
        <v>4271</v>
      </c>
      <c r="S4029" s="20">
        <v>50811220</v>
      </c>
      <c r="T4029" s="39"/>
      <c r="U4029" s="20"/>
      <c r="V4029" s="20"/>
      <c r="W4029" s="39"/>
      <c r="X4029" s="20"/>
      <c r="Y4029" s="20"/>
      <c r="Z4029" s="20"/>
      <c r="AA4029" s="39"/>
    </row>
    <row r="4030" spans="2:27" ht="15.75" customHeight="1">
      <c r="B4030" s="39"/>
      <c r="C4030" s="20"/>
      <c r="D4030" s="20"/>
      <c r="E4030" s="39"/>
      <c r="F4030" s="20"/>
      <c r="G4030" s="20"/>
      <c r="H4030" s="20"/>
      <c r="I4030" s="39"/>
      <c r="J4030" s="20"/>
      <c r="K4030" s="20"/>
      <c r="L4030" s="20"/>
      <c r="M4030" s="20"/>
      <c r="N4030" s="39"/>
      <c r="O4030" s="20" t="s">
        <v>501</v>
      </c>
      <c r="P4030" s="20" t="s">
        <v>501</v>
      </c>
      <c r="Q4030" s="20" t="s">
        <v>1360</v>
      </c>
      <c r="R4030" s="20" t="s">
        <v>4272</v>
      </c>
      <c r="S4030" s="20">
        <v>50811222</v>
      </c>
      <c r="T4030" s="39"/>
      <c r="U4030" s="20"/>
      <c r="V4030" s="20"/>
      <c r="W4030" s="39"/>
      <c r="X4030" s="20"/>
      <c r="Y4030" s="20"/>
      <c r="Z4030" s="20"/>
      <c r="AA4030" s="39"/>
    </row>
    <row r="4031" spans="2:27" ht="15.75" customHeight="1">
      <c r="B4031" s="39"/>
      <c r="C4031" s="20"/>
      <c r="D4031" s="20"/>
      <c r="E4031" s="39"/>
      <c r="F4031" s="20"/>
      <c r="G4031" s="20"/>
      <c r="H4031" s="20"/>
      <c r="I4031" s="39"/>
      <c r="J4031" s="20"/>
      <c r="K4031" s="20"/>
      <c r="L4031" s="20"/>
      <c r="M4031" s="20"/>
      <c r="N4031" s="39"/>
      <c r="O4031" s="20" t="s">
        <v>501</v>
      </c>
      <c r="P4031" s="20" t="s">
        <v>501</v>
      </c>
      <c r="Q4031" s="20" t="s">
        <v>1360</v>
      </c>
      <c r="R4031" s="20" t="s">
        <v>4273</v>
      </c>
      <c r="S4031" s="20">
        <v>50811224</v>
      </c>
      <c r="T4031" s="39"/>
      <c r="U4031" s="20"/>
      <c r="V4031" s="20"/>
      <c r="W4031" s="39"/>
      <c r="X4031" s="20"/>
      <c r="Y4031" s="20"/>
      <c r="Z4031" s="20"/>
      <c r="AA4031" s="39"/>
    </row>
    <row r="4032" spans="2:27" ht="15.75" customHeight="1">
      <c r="B4032" s="39"/>
      <c r="C4032" s="20"/>
      <c r="D4032" s="20"/>
      <c r="E4032" s="39"/>
      <c r="F4032" s="20"/>
      <c r="G4032" s="20"/>
      <c r="H4032" s="20"/>
      <c r="I4032" s="39"/>
      <c r="J4032" s="20"/>
      <c r="K4032" s="20"/>
      <c r="L4032" s="20"/>
      <c r="M4032" s="20"/>
      <c r="N4032" s="39"/>
      <c r="O4032" s="20" t="s">
        <v>501</v>
      </c>
      <c r="P4032" s="20" t="s">
        <v>501</v>
      </c>
      <c r="Q4032" s="20" t="s">
        <v>1360</v>
      </c>
      <c r="R4032" s="20" t="s">
        <v>4274</v>
      </c>
      <c r="S4032" s="20">
        <v>50811299</v>
      </c>
      <c r="T4032" s="39"/>
      <c r="U4032" s="20"/>
      <c r="V4032" s="20"/>
      <c r="W4032" s="39"/>
      <c r="X4032" s="20"/>
      <c r="Y4032" s="20"/>
      <c r="Z4032" s="20"/>
      <c r="AA4032" s="39"/>
    </row>
    <row r="4033" spans="2:27" ht="15.75" customHeight="1">
      <c r="B4033" s="39"/>
      <c r="C4033" s="20"/>
      <c r="D4033" s="20"/>
      <c r="E4033" s="39"/>
      <c r="F4033" s="20"/>
      <c r="G4033" s="20"/>
      <c r="H4033" s="20"/>
      <c r="I4033" s="39"/>
      <c r="J4033" s="20"/>
      <c r="K4033" s="20"/>
      <c r="L4033" s="20"/>
      <c r="M4033" s="20"/>
      <c r="N4033" s="39"/>
      <c r="O4033" s="20" t="s">
        <v>501</v>
      </c>
      <c r="P4033" s="20" t="s">
        <v>501</v>
      </c>
      <c r="Q4033" s="20" t="s">
        <v>1360</v>
      </c>
      <c r="R4033" s="20" t="s">
        <v>4275</v>
      </c>
      <c r="S4033" s="20">
        <v>50811231</v>
      </c>
      <c r="T4033" s="39"/>
      <c r="U4033" s="20"/>
      <c r="V4033" s="20"/>
      <c r="W4033" s="39"/>
      <c r="X4033" s="20"/>
      <c r="Y4033" s="20"/>
      <c r="Z4033" s="20"/>
      <c r="AA4033" s="39"/>
    </row>
    <row r="4034" spans="2:27" ht="15.75" customHeight="1">
      <c r="B4034" s="39"/>
      <c r="C4034" s="20"/>
      <c r="D4034" s="20"/>
      <c r="E4034" s="39"/>
      <c r="F4034" s="20"/>
      <c r="G4034" s="20"/>
      <c r="H4034" s="20"/>
      <c r="I4034" s="39"/>
      <c r="J4034" s="20"/>
      <c r="K4034" s="20"/>
      <c r="L4034" s="20"/>
      <c r="M4034" s="20"/>
      <c r="N4034" s="39"/>
      <c r="O4034" s="20" t="s">
        <v>501</v>
      </c>
      <c r="P4034" s="20" t="s">
        <v>501</v>
      </c>
      <c r="Q4034" s="20" t="s">
        <v>1360</v>
      </c>
      <c r="R4034" s="20" t="s">
        <v>4276</v>
      </c>
      <c r="S4034" s="20">
        <v>50811250</v>
      </c>
      <c r="T4034" s="39"/>
      <c r="U4034" s="20"/>
      <c r="V4034" s="20"/>
      <c r="W4034" s="39"/>
      <c r="X4034" s="20"/>
      <c r="Y4034" s="20"/>
      <c r="Z4034" s="20"/>
      <c r="AA4034" s="39"/>
    </row>
    <row r="4035" spans="2:27" ht="15.75" customHeight="1">
      <c r="B4035" s="39"/>
      <c r="C4035" s="20"/>
      <c r="D4035" s="20"/>
      <c r="E4035" s="39"/>
      <c r="F4035" s="20"/>
      <c r="G4035" s="20"/>
      <c r="H4035" s="20"/>
      <c r="I4035" s="39"/>
      <c r="J4035" s="20"/>
      <c r="K4035" s="20"/>
      <c r="L4035" s="20"/>
      <c r="M4035" s="20"/>
      <c r="N4035" s="39"/>
      <c r="O4035" s="20" t="s">
        <v>501</v>
      </c>
      <c r="P4035" s="20" t="s">
        <v>501</v>
      </c>
      <c r="Q4035" s="20" t="s">
        <v>1360</v>
      </c>
      <c r="R4035" s="20" t="s">
        <v>4277</v>
      </c>
      <c r="S4035" s="20">
        <v>50811237</v>
      </c>
      <c r="T4035" s="39"/>
      <c r="U4035" s="20"/>
      <c r="V4035" s="20"/>
      <c r="W4035" s="39"/>
      <c r="X4035" s="20"/>
      <c r="Y4035" s="20"/>
      <c r="Z4035" s="20"/>
      <c r="AA4035" s="39"/>
    </row>
    <row r="4036" spans="2:27" ht="15.75" customHeight="1">
      <c r="B4036" s="39"/>
      <c r="C4036" s="20"/>
      <c r="D4036" s="20"/>
      <c r="E4036" s="39"/>
      <c r="F4036" s="20"/>
      <c r="G4036" s="20"/>
      <c r="H4036" s="20"/>
      <c r="I4036" s="39"/>
      <c r="J4036" s="20"/>
      <c r="K4036" s="20"/>
      <c r="L4036" s="20"/>
      <c r="M4036" s="20"/>
      <c r="N4036" s="39"/>
      <c r="O4036" s="20" t="s">
        <v>501</v>
      </c>
      <c r="P4036" s="20" t="s">
        <v>501</v>
      </c>
      <c r="Q4036" s="20" t="s">
        <v>1360</v>
      </c>
      <c r="R4036" s="20" t="s">
        <v>4278</v>
      </c>
      <c r="S4036" s="20">
        <v>50811244</v>
      </c>
      <c r="T4036" s="39"/>
      <c r="U4036" s="20"/>
      <c r="V4036" s="20"/>
      <c r="W4036" s="39"/>
      <c r="X4036" s="20"/>
      <c r="Y4036" s="20"/>
      <c r="Z4036" s="20"/>
      <c r="AA4036" s="39"/>
    </row>
    <row r="4037" spans="2:27" ht="15.75" customHeight="1">
      <c r="B4037" s="39"/>
      <c r="C4037" s="20"/>
      <c r="D4037" s="20"/>
      <c r="E4037" s="39"/>
      <c r="F4037" s="20"/>
      <c r="G4037" s="20"/>
      <c r="H4037" s="20"/>
      <c r="I4037" s="39"/>
      <c r="J4037" s="20"/>
      <c r="K4037" s="20"/>
      <c r="L4037" s="20"/>
      <c r="M4037" s="20"/>
      <c r="N4037" s="39"/>
      <c r="O4037" s="20" t="s">
        <v>501</v>
      </c>
      <c r="P4037" s="20" t="s">
        <v>501</v>
      </c>
      <c r="Q4037" s="20" t="s">
        <v>1360</v>
      </c>
      <c r="R4037" s="20" t="s">
        <v>4279</v>
      </c>
      <c r="S4037" s="20">
        <v>50811256</v>
      </c>
      <c r="T4037" s="39"/>
      <c r="U4037" s="20"/>
      <c r="V4037" s="20"/>
      <c r="W4037" s="39"/>
      <c r="X4037" s="20"/>
      <c r="Y4037" s="20"/>
      <c r="Z4037" s="20"/>
      <c r="AA4037" s="39"/>
    </row>
    <row r="4038" spans="2:27" ht="15.75" customHeight="1">
      <c r="B4038" s="39"/>
      <c r="C4038" s="20"/>
      <c r="D4038" s="20"/>
      <c r="E4038" s="39"/>
      <c r="F4038" s="20"/>
      <c r="G4038" s="20"/>
      <c r="H4038" s="20"/>
      <c r="I4038" s="39"/>
      <c r="J4038" s="20"/>
      <c r="K4038" s="20"/>
      <c r="L4038" s="20"/>
      <c r="M4038" s="20"/>
      <c r="N4038" s="39"/>
      <c r="O4038" s="20" t="s">
        <v>501</v>
      </c>
      <c r="P4038" s="20" t="s">
        <v>501</v>
      </c>
      <c r="Q4038" s="20" t="s">
        <v>1360</v>
      </c>
      <c r="R4038" s="20" t="s">
        <v>4280</v>
      </c>
      <c r="S4038" s="20">
        <v>50811263</v>
      </c>
      <c r="T4038" s="39"/>
      <c r="U4038" s="20"/>
      <c r="V4038" s="20"/>
      <c r="W4038" s="39"/>
      <c r="X4038" s="20"/>
      <c r="Y4038" s="20"/>
      <c r="Z4038" s="20"/>
      <c r="AA4038" s="39"/>
    </row>
    <row r="4039" spans="2:27" ht="15.75" customHeight="1">
      <c r="B4039" s="39"/>
      <c r="C4039" s="20"/>
      <c r="D4039" s="20"/>
      <c r="E4039" s="39"/>
      <c r="F4039" s="20"/>
      <c r="G4039" s="20"/>
      <c r="H4039" s="20"/>
      <c r="I4039" s="39"/>
      <c r="J4039" s="20"/>
      <c r="K4039" s="20"/>
      <c r="L4039" s="20"/>
      <c r="M4039" s="20"/>
      <c r="N4039" s="39"/>
      <c r="O4039" s="20" t="s">
        <v>501</v>
      </c>
      <c r="P4039" s="20" t="s">
        <v>501</v>
      </c>
      <c r="Q4039" s="20" t="s">
        <v>1360</v>
      </c>
      <c r="R4039" s="20" t="s">
        <v>4281</v>
      </c>
      <c r="S4039" s="20">
        <v>50811269</v>
      </c>
      <c r="T4039" s="39"/>
      <c r="U4039" s="20"/>
      <c r="V4039" s="20"/>
      <c r="W4039" s="39"/>
      <c r="X4039" s="20"/>
      <c r="Y4039" s="20"/>
      <c r="Z4039" s="20"/>
      <c r="AA4039" s="39"/>
    </row>
    <row r="4040" spans="2:27" ht="15.75" customHeight="1">
      <c r="B4040" s="39"/>
      <c r="C4040" s="20"/>
      <c r="D4040" s="20"/>
      <c r="E4040" s="39"/>
      <c r="F4040" s="20"/>
      <c r="G4040" s="20"/>
      <c r="H4040" s="20"/>
      <c r="I4040" s="39"/>
      <c r="J4040" s="20"/>
      <c r="K4040" s="20"/>
      <c r="L4040" s="20"/>
      <c r="M4040" s="20"/>
      <c r="N4040" s="39"/>
      <c r="O4040" s="20" t="s">
        <v>501</v>
      </c>
      <c r="P4040" s="20" t="s">
        <v>501</v>
      </c>
      <c r="Q4040" s="20" t="s">
        <v>1360</v>
      </c>
      <c r="R4040" s="20" t="s">
        <v>4282</v>
      </c>
      <c r="S4040" s="20">
        <v>50811272</v>
      </c>
      <c r="T4040" s="39"/>
      <c r="U4040" s="20"/>
      <c r="V4040" s="20"/>
      <c r="W4040" s="39"/>
      <c r="X4040" s="20"/>
      <c r="Y4040" s="20"/>
      <c r="Z4040" s="20"/>
      <c r="AA4040" s="39"/>
    </row>
    <row r="4041" spans="2:27" ht="15.75" customHeight="1">
      <c r="B4041" s="39"/>
      <c r="C4041" s="20"/>
      <c r="D4041" s="20"/>
      <c r="E4041" s="39"/>
      <c r="F4041" s="20"/>
      <c r="G4041" s="20"/>
      <c r="H4041" s="20"/>
      <c r="I4041" s="39"/>
      <c r="J4041" s="20"/>
      <c r="K4041" s="20"/>
      <c r="L4041" s="20"/>
      <c r="M4041" s="20"/>
      <c r="N4041" s="39"/>
      <c r="O4041" s="20" t="s">
        <v>501</v>
      </c>
      <c r="P4041" s="20" t="s">
        <v>501</v>
      </c>
      <c r="Q4041" s="20" t="s">
        <v>1360</v>
      </c>
      <c r="R4041" s="20" t="s">
        <v>2718</v>
      </c>
      <c r="S4041" s="20">
        <v>50811275</v>
      </c>
      <c r="T4041" s="39"/>
      <c r="U4041" s="20"/>
      <c r="V4041" s="20"/>
      <c r="W4041" s="39"/>
      <c r="X4041" s="20"/>
      <c r="Y4041" s="20"/>
      <c r="Z4041" s="20"/>
      <c r="AA4041" s="39"/>
    </row>
    <row r="4042" spans="2:27" ht="15.75" customHeight="1">
      <c r="B4042" s="39"/>
      <c r="C4042" s="20"/>
      <c r="D4042" s="20"/>
      <c r="E4042" s="39"/>
      <c r="F4042" s="20"/>
      <c r="G4042" s="20"/>
      <c r="H4042" s="20"/>
      <c r="I4042" s="39"/>
      <c r="J4042" s="20"/>
      <c r="K4042" s="20"/>
      <c r="L4042" s="20"/>
      <c r="M4042" s="20"/>
      <c r="N4042" s="39"/>
      <c r="O4042" s="20" t="s">
        <v>501</v>
      </c>
      <c r="P4042" s="20" t="s">
        <v>501</v>
      </c>
      <c r="Q4042" s="20" t="s">
        <v>1360</v>
      </c>
      <c r="R4042" s="20" t="s">
        <v>4283</v>
      </c>
      <c r="S4042" s="20">
        <v>50811282</v>
      </c>
      <c r="T4042" s="39"/>
      <c r="U4042" s="20"/>
      <c r="V4042" s="20"/>
      <c r="W4042" s="39"/>
      <c r="X4042" s="20"/>
      <c r="Y4042" s="20"/>
      <c r="Z4042" s="20"/>
      <c r="AA4042" s="39"/>
    </row>
    <row r="4043" spans="2:27" ht="15.75" customHeight="1">
      <c r="B4043" s="39"/>
      <c r="C4043" s="20"/>
      <c r="D4043" s="20"/>
      <c r="E4043" s="39"/>
      <c r="F4043" s="20"/>
      <c r="G4043" s="20"/>
      <c r="H4043" s="20"/>
      <c r="I4043" s="39"/>
      <c r="J4043" s="20"/>
      <c r="K4043" s="20"/>
      <c r="L4043" s="20"/>
      <c r="M4043" s="20"/>
      <c r="N4043" s="39"/>
      <c r="O4043" s="20" t="s">
        <v>501</v>
      </c>
      <c r="P4043" s="20" t="s">
        <v>501</v>
      </c>
      <c r="Q4043" s="20" t="s">
        <v>1360</v>
      </c>
      <c r="R4043" s="20" t="s">
        <v>1236</v>
      </c>
      <c r="S4043" s="20">
        <v>50811285</v>
      </c>
      <c r="T4043" s="39"/>
      <c r="U4043" s="20"/>
      <c r="V4043" s="20"/>
      <c r="W4043" s="39"/>
      <c r="X4043" s="20"/>
      <c r="Y4043" s="20"/>
      <c r="Z4043" s="20"/>
      <c r="AA4043" s="39"/>
    </row>
    <row r="4044" spans="2:27" ht="15.75" customHeight="1">
      <c r="B4044" s="39"/>
      <c r="C4044" s="20"/>
      <c r="D4044" s="20"/>
      <c r="E4044" s="39"/>
      <c r="F4044" s="20"/>
      <c r="G4044" s="20"/>
      <c r="H4044" s="20"/>
      <c r="I4044" s="39"/>
      <c r="J4044" s="20"/>
      <c r="K4044" s="20"/>
      <c r="L4044" s="20"/>
      <c r="M4044" s="20"/>
      <c r="N4044" s="39"/>
      <c r="O4044" s="20" t="s">
        <v>501</v>
      </c>
      <c r="P4044" s="20" t="s">
        <v>501</v>
      </c>
      <c r="Q4044" s="20" t="s">
        <v>1360</v>
      </c>
      <c r="R4044" s="20" t="s">
        <v>983</v>
      </c>
      <c r="S4044" s="20">
        <v>50811288</v>
      </c>
      <c r="T4044" s="39"/>
      <c r="U4044" s="20"/>
      <c r="V4044" s="20"/>
      <c r="W4044" s="39"/>
      <c r="X4044" s="20"/>
      <c r="Y4044" s="20"/>
      <c r="Z4044" s="20"/>
      <c r="AA4044" s="39"/>
    </row>
    <row r="4045" spans="2:27" ht="15.75" customHeight="1">
      <c r="B4045" s="39"/>
      <c r="C4045" s="20"/>
      <c r="D4045" s="20"/>
      <c r="E4045" s="39"/>
      <c r="F4045" s="20"/>
      <c r="G4045" s="20"/>
      <c r="H4045" s="20"/>
      <c r="I4045" s="39"/>
      <c r="J4045" s="20"/>
      <c r="K4045" s="20"/>
      <c r="L4045" s="20"/>
      <c r="M4045" s="20"/>
      <c r="N4045" s="39"/>
      <c r="O4045" s="20" t="s">
        <v>501</v>
      </c>
      <c r="P4045" s="20" t="s">
        <v>501</v>
      </c>
      <c r="Q4045" s="20" t="s">
        <v>1360</v>
      </c>
      <c r="R4045" s="20" t="s">
        <v>4284</v>
      </c>
      <c r="S4045" s="20">
        <v>50811294</v>
      </c>
      <c r="T4045" s="39"/>
      <c r="U4045" s="20"/>
      <c r="V4045" s="20"/>
      <c r="W4045" s="39"/>
      <c r="X4045" s="20"/>
      <c r="Y4045" s="20"/>
      <c r="Z4045" s="20"/>
      <c r="AA4045" s="39"/>
    </row>
    <row r="4046" spans="2:27" ht="15.75" customHeight="1">
      <c r="B4046" s="39"/>
      <c r="C4046" s="20"/>
      <c r="D4046" s="20"/>
      <c r="E4046" s="39"/>
      <c r="F4046" s="20"/>
      <c r="G4046" s="20"/>
      <c r="H4046" s="20"/>
      <c r="I4046" s="39"/>
      <c r="J4046" s="20"/>
      <c r="K4046" s="20"/>
      <c r="L4046" s="20"/>
      <c r="M4046" s="20"/>
      <c r="N4046" s="39"/>
      <c r="O4046" s="20" t="s">
        <v>501</v>
      </c>
      <c r="P4046" s="20" t="s">
        <v>501</v>
      </c>
      <c r="Q4046" s="20" t="s">
        <v>1360</v>
      </c>
      <c r="R4046" s="20" t="s">
        <v>4285</v>
      </c>
      <c r="S4046" s="20">
        <v>50811200</v>
      </c>
      <c r="T4046" s="39"/>
      <c r="U4046" s="20"/>
      <c r="V4046" s="20"/>
      <c r="W4046" s="39"/>
      <c r="X4046" s="20"/>
      <c r="Y4046" s="20"/>
      <c r="Z4046" s="20"/>
      <c r="AA4046" s="39"/>
    </row>
    <row r="4047" spans="2:27" ht="15.75" customHeight="1">
      <c r="B4047" s="39"/>
      <c r="C4047" s="20"/>
      <c r="D4047" s="20"/>
      <c r="E4047" s="39"/>
      <c r="F4047" s="20"/>
      <c r="G4047" s="20"/>
      <c r="H4047" s="20"/>
      <c r="I4047" s="39"/>
      <c r="J4047" s="20"/>
      <c r="K4047" s="20"/>
      <c r="L4047" s="20"/>
      <c r="M4047" s="20"/>
      <c r="N4047" s="39"/>
      <c r="O4047" s="20" t="s">
        <v>501</v>
      </c>
      <c r="P4047" s="20" t="s">
        <v>501</v>
      </c>
      <c r="Q4047" s="20" t="s">
        <v>1362</v>
      </c>
      <c r="R4047" s="20" t="s">
        <v>786</v>
      </c>
      <c r="S4047" s="20">
        <v>50812208</v>
      </c>
      <c r="T4047" s="39"/>
      <c r="U4047" s="20"/>
      <c r="V4047" s="20"/>
      <c r="W4047" s="39"/>
      <c r="X4047" s="20"/>
      <c r="Y4047" s="20"/>
      <c r="Z4047" s="20"/>
      <c r="AA4047" s="39"/>
    </row>
    <row r="4048" spans="2:27" ht="15.75" customHeight="1">
      <c r="B4048" s="39"/>
      <c r="C4048" s="20"/>
      <c r="D4048" s="20"/>
      <c r="E4048" s="39"/>
      <c r="F4048" s="20"/>
      <c r="G4048" s="20"/>
      <c r="H4048" s="20"/>
      <c r="I4048" s="39"/>
      <c r="J4048" s="20"/>
      <c r="K4048" s="20"/>
      <c r="L4048" s="20"/>
      <c r="M4048" s="20"/>
      <c r="N4048" s="39"/>
      <c r="O4048" s="20" t="s">
        <v>501</v>
      </c>
      <c r="P4048" s="20" t="s">
        <v>501</v>
      </c>
      <c r="Q4048" s="20" t="s">
        <v>1362</v>
      </c>
      <c r="R4048" s="20" t="s">
        <v>788</v>
      </c>
      <c r="S4048" s="20">
        <v>50812209</v>
      </c>
      <c r="T4048" s="39"/>
      <c r="U4048" s="20"/>
      <c r="V4048" s="20"/>
      <c r="W4048" s="39"/>
      <c r="X4048" s="20"/>
      <c r="Y4048" s="20"/>
      <c r="Z4048" s="20"/>
      <c r="AA4048" s="39"/>
    </row>
    <row r="4049" spans="2:27" ht="15.75" customHeight="1">
      <c r="B4049" s="39"/>
      <c r="C4049" s="20"/>
      <c r="D4049" s="20"/>
      <c r="E4049" s="39"/>
      <c r="F4049" s="20"/>
      <c r="G4049" s="20"/>
      <c r="H4049" s="20"/>
      <c r="I4049" s="39"/>
      <c r="J4049" s="20"/>
      <c r="K4049" s="20"/>
      <c r="L4049" s="20"/>
      <c r="M4049" s="20"/>
      <c r="N4049" s="39"/>
      <c r="O4049" s="20" t="s">
        <v>501</v>
      </c>
      <c r="P4049" s="20" t="s">
        <v>501</v>
      </c>
      <c r="Q4049" s="20" t="s">
        <v>1362</v>
      </c>
      <c r="R4049" s="20" t="s">
        <v>4286</v>
      </c>
      <c r="S4049" s="20">
        <v>50812210</v>
      </c>
      <c r="T4049" s="39"/>
      <c r="U4049" s="20"/>
      <c r="V4049" s="20"/>
      <c r="W4049" s="39"/>
      <c r="X4049" s="20"/>
      <c r="Y4049" s="20"/>
      <c r="Z4049" s="20"/>
      <c r="AA4049" s="39"/>
    </row>
    <row r="4050" spans="2:27" ht="15.75" customHeight="1">
      <c r="B4050" s="39"/>
      <c r="C4050" s="20"/>
      <c r="D4050" s="20"/>
      <c r="E4050" s="39"/>
      <c r="F4050" s="20"/>
      <c r="G4050" s="20"/>
      <c r="H4050" s="20"/>
      <c r="I4050" s="39"/>
      <c r="J4050" s="20"/>
      <c r="K4050" s="20"/>
      <c r="L4050" s="20"/>
      <c r="M4050" s="20"/>
      <c r="N4050" s="39"/>
      <c r="O4050" s="20" t="s">
        <v>501</v>
      </c>
      <c r="P4050" s="20" t="s">
        <v>501</v>
      </c>
      <c r="Q4050" s="20" t="s">
        <v>1362</v>
      </c>
      <c r="R4050" s="20" t="s">
        <v>792</v>
      </c>
      <c r="S4050" s="20">
        <v>50812211</v>
      </c>
      <c r="T4050" s="39"/>
      <c r="U4050" s="20"/>
      <c r="V4050" s="20"/>
      <c r="W4050" s="39"/>
      <c r="X4050" s="20"/>
      <c r="Y4050" s="20"/>
      <c r="Z4050" s="20"/>
      <c r="AA4050" s="39"/>
    </row>
    <row r="4051" spans="2:27" ht="15.75" customHeight="1">
      <c r="B4051" s="39"/>
      <c r="C4051" s="20"/>
      <c r="D4051" s="20"/>
      <c r="E4051" s="39"/>
      <c r="F4051" s="20"/>
      <c r="G4051" s="20"/>
      <c r="H4051" s="20"/>
      <c r="I4051" s="39"/>
      <c r="J4051" s="20"/>
      <c r="K4051" s="20"/>
      <c r="L4051" s="20"/>
      <c r="M4051" s="20"/>
      <c r="N4051" s="39"/>
      <c r="O4051" s="20" t="s">
        <v>501</v>
      </c>
      <c r="P4051" s="20" t="s">
        <v>501</v>
      </c>
      <c r="Q4051" s="20" t="s">
        <v>1362</v>
      </c>
      <c r="R4051" s="20" t="s">
        <v>794</v>
      </c>
      <c r="S4051" s="20">
        <v>50812212</v>
      </c>
      <c r="T4051" s="39"/>
      <c r="U4051" s="20"/>
      <c r="V4051" s="20"/>
      <c r="W4051" s="39"/>
      <c r="X4051" s="20"/>
      <c r="Y4051" s="20"/>
      <c r="Z4051" s="20"/>
      <c r="AA4051" s="39"/>
    </row>
    <row r="4052" spans="2:27" ht="15.75" customHeight="1">
      <c r="B4052" s="39"/>
      <c r="C4052" s="20"/>
      <c r="D4052" s="20"/>
      <c r="E4052" s="39"/>
      <c r="F4052" s="20"/>
      <c r="G4052" s="20"/>
      <c r="H4052" s="20"/>
      <c r="I4052" s="39"/>
      <c r="J4052" s="20"/>
      <c r="K4052" s="20"/>
      <c r="L4052" s="20"/>
      <c r="M4052" s="20"/>
      <c r="N4052" s="39"/>
      <c r="O4052" s="20" t="s">
        <v>501</v>
      </c>
      <c r="P4052" s="20" t="s">
        <v>501</v>
      </c>
      <c r="Q4052" s="20" t="s">
        <v>1362</v>
      </c>
      <c r="R4052" s="20" t="s">
        <v>795</v>
      </c>
      <c r="S4052" s="20">
        <v>50812213</v>
      </c>
      <c r="T4052" s="39"/>
      <c r="U4052" s="20"/>
      <c r="V4052" s="20"/>
      <c r="W4052" s="39"/>
      <c r="X4052" s="20"/>
      <c r="Y4052" s="20"/>
      <c r="Z4052" s="20"/>
      <c r="AA4052" s="39"/>
    </row>
    <row r="4053" spans="2:27" ht="15.75" customHeight="1">
      <c r="B4053" s="39"/>
      <c r="C4053" s="20"/>
      <c r="D4053" s="20"/>
      <c r="E4053" s="39"/>
      <c r="F4053" s="20"/>
      <c r="G4053" s="20"/>
      <c r="H4053" s="20"/>
      <c r="I4053" s="39"/>
      <c r="J4053" s="20"/>
      <c r="K4053" s="20"/>
      <c r="L4053" s="20"/>
      <c r="M4053" s="20"/>
      <c r="N4053" s="39"/>
      <c r="O4053" s="20" t="s">
        <v>501</v>
      </c>
      <c r="P4053" s="20" t="s">
        <v>501</v>
      </c>
      <c r="Q4053" s="20" t="s">
        <v>1362</v>
      </c>
      <c r="R4053" s="20" t="s">
        <v>796</v>
      </c>
      <c r="S4053" s="20">
        <v>50812214</v>
      </c>
      <c r="T4053" s="39"/>
      <c r="U4053" s="20"/>
      <c r="V4053" s="20"/>
      <c r="W4053" s="39"/>
      <c r="X4053" s="20"/>
      <c r="Y4053" s="20"/>
      <c r="Z4053" s="20"/>
      <c r="AA4053" s="39"/>
    </row>
    <row r="4054" spans="2:27" ht="15.75" customHeight="1">
      <c r="B4054" s="39"/>
      <c r="C4054" s="20"/>
      <c r="D4054" s="20"/>
      <c r="E4054" s="39"/>
      <c r="F4054" s="20"/>
      <c r="G4054" s="20"/>
      <c r="H4054" s="20"/>
      <c r="I4054" s="39"/>
      <c r="J4054" s="20"/>
      <c r="K4054" s="20"/>
      <c r="L4054" s="20"/>
      <c r="M4054" s="20"/>
      <c r="N4054" s="39"/>
      <c r="O4054" s="20" t="s">
        <v>501</v>
      </c>
      <c r="P4054" s="20" t="s">
        <v>501</v>
      </c>
      <c r="Q4054" s="20" t="s">
        <v>1362</v>
      </c>
      <c r="R4054" s="20" t="s">
        <v>797</v>
      </c>
      <c r="S4054" s="20">
        <v>50812215</v>
      </c>
      <c r="T4054" s="39"/>
      <c r="U4054" s="20"/>
      <c r="V4054" s="20"/>
      <c r="W4054" s="39"/>
      <c r="X4054" s="20"/>
      <c r="Y4054" s="20"/>
      <c r="Z4054" s="20"/>
      <c r="AA4054" s="39"/>
    </row>
    <row r="4055" spans="2:27" ht="15.75" customHeight="1">
      <c r="B4055" s="39"/>
      <c r="C4055" s="20"/>
      <c r="D4055" s="20"/>
      <c r="E4055" s="39"/>
      <c r="F4055" s="20"/>
      <c r="G4055" s="20"/>
      <c r="H4055" s="20"/>
      <c r="I4055" s="39"/>
      <c r="J4055" s="20"/>
      <c r="K4055" s="20"/>
      <c r="L4055" s="20"/>
      <c r="M4055" s="20"/>
      <c r="N4055" s="39"/>
      <c r="O4055" s="20" t="s">
        <v>501</v>
      </c>
      <c r="P4055" s="20" t="s">
        <v>501</v>
      </c>
      <c r="Q4055" s="20" t="s">
        <v>1362</v>
      </c>
      <c r="R4055" s="20" t="s">
        <v>798</v>
      </c>
      <c r="S4055" s="20">
        <v>50812216</v>
      </c>
      <c r="T4055" s="39"/>
      <c r="U4055" s="20"/>
      <c r="V4055" s="20"/>
      <c r="W4055" s="39"/>
      <c r="X4055" s="20"/>
      <c r="Y4055" s="20"/>
      <c r="Z4055" s="20"/>
      <c r="AA4055" s="39"/>
    </row>
    <row r="4056" spans="2:27" ht="15.75" customHeight="1">
      <c r="B4056" s="39"/>
      <c r="C4056" s="20"/>
      <c r="D4056" s="20"/>
      <c r="E4056" s="39"/>
      <c r="F4056" s="20"/>
      <c r="G4056" s="20"/>
      <c r="H4056" s="20"/>
      <c r="I4056" s="39"/>
      <c r="J4056" s="20"/>
      <c r="K4056" s="20"/>
      <c r="L4056" s="20"/>
      <c r="M4056" s="20"/>
      <c r="N4056" s="39"/>
      <c r="O4056" s="20" t="s">
        <v>501</v>
      </c>
      <c r="P4056" s="20" t="s">
        <v>501</v>
      </c>
      <c r="Q4056" s="20" t="s">
        <v>1362</v>
      </c>
      <c r="R4056" s="20" t="s">
        <v>4287</v>
      </c>
      <c r="S4056" s="20">
        <v>50812218</v>
      </c>
      <c r="T4056" s="39"/>
      <c r="U4056" s="20"/>
      <c r="V4056" s="20"/>
      <c r="W4056" s="39"/>
      <c r="X4056" s="20"/>
      <c r="Y4056" s="20"/>
      <c r="Z4056" s="20"/>
      <c r="AA4056" s="39"/>
    </row>
    <row r="4057" spans="2:27" ht="15.75" customHeight="1">
      <c r="B4057" s="39"/>
      <c r="C4057" s="20"/>
      <c r="D4057" s="20"/>
      <c r="E4057" s="39"/>
      <c r="F4057" s="20"/>
      <c r="G4057" s="20"/>
      <c r="H4057" s="20"/>
      <c r="I4057" s="39"/>
      <c r="J4057" s="20"/>
      <c r="K4057" s="20"/>
      <c r="L4057" s="20"/>
      <c r="M4057" s="20"/>
      <c r="N4057" s="39"/>
      <c r="O4057" s="20" t="s">
        <v>501</v>
      </c>
      <c r="P4057" s="20" t="s">
        <v>501</v>
      </c>
      <c r="Q4057" s="20" t="s">
        <v>1362</v>
      </c>
      <c r="R4057" s="20" t="s">
        <v>801</v>
      </c>
      <c r="S4057" s="20">
        <v>50812219</v>
      </c>
      <c r="T4057" s="39"/>
      <c r="U4057" s="20"/>
      <c r="V4057" s="20"/>
      <c r="W4057" s="39"/>
      <c r="X4057" s="20"/>
      <c r="Y4057" s="20"/>
      <c r="Z4057" s="20"/>
      <c r="AA4057" s="39"/>
    </row>
    <row r="4058" spans="2:27" ht="15.75" customHeight="1">
      <c r="B4058" s="39"/>
      <c r="C4058" s="20"/>
      <c r="D4058" s="20"/>
      <c r="E4058" s="39"/>
      <c r="F4058" s="20"/>
      <c r="G4058" s="20"/>
      <c r="H4058" s="20"/>
      <c r="I4058" s="39"/>
      <c r="J4058" s="20"/>
      <c r="K4058" s="20"/>
      <c r="L4058" s="20"/>
      <c r="M4058" s="20"/>
      <c r="N4058" s="39"/>
      <c r="O4058" s="20" t="s">
        <v>501</v>
      </c>
      <c r="P4058" s="20" t="s">
        <v>501</v>
      </c>
      <c r="Q4058" s="20" t="s">
        <v>1362</v>
      </c>
      <c r="R4058" s="20" t="s">
        <v>802</v>
      </c>
      <c r="S4058" s="20">
        <v>50812220</v>
      </c>
      <c r="T4058" s="39"/>
      <c r="U4058" s="20"/>
      <c r="V4058" s="20"/>
      <c r="W4058" s="39"/>
      <c r="X4058" s="20"/>
      <c r="Y4058" s="20"/>
      <c r="Z4058" s="20"/>
      <c r="AA4058" s="39"/>
    </row>
    <row r="4059" spans="2:27" ht="15.75" customHeight="1">
      <c r="B4059" s="39"/>
      <c r="C4059" s="20"/>
      <c r="D4059" s="20"/>
      <c r="E4059" s="39"/>
      <c r="F4059" s="20"/>
      <c r="G4059" s="20"/>
      <c r="H4059" s="20"/>
      <c r="I4059" s="39"/>
      <c r="J4059" s="20"/>
      <c r="K4059" s="20"/>
      <c r="L4059" s="20"/>
      <c r="M4059" s="20"/>
      <c r="N4059" s="39"/>
      <c r="O4059" s="20" t="s">
        <v>501</v>
      </c>
      <c r="P4059" s="20" t="s">
        <v>501</v>
      </c>
      <c r="Q4059" s="20" t="s">
        <v>1362</v>
      </c>
      <c r="R4059" s="20" t="s">
        <v>804</v>
      </c>
      <c r="S4059" s="20">
        <v>50812221</v>
      </c>
      <c r="T4059" s="39"/>
      <c r="U4059" s="20"/>
      <c r="V4059" s="20"/>
      <c r="W4059" s="39"/>
      <c r="X4059" s="20"/>
      <c r="Y4059" s="20"/>
      <c r="Z4059" s="20"/>
      <c r="AA4059" s="39"/>
    </row>
    <row r="4060" spans="2:27" ht="15.75" customHeight="1">
      <c r="B4060" s="39"/>
      <c r="C4060" s="20"/>
      <c r="D4060" s="20"/>
      <c r="E4060" s="39"/>
      <c r="F4060" s="20"/>
      <c r="G4060" s="20"/>
      <c r="H4060" s="20"/>
      <c r="I4060" s="39"/>
      <c r="J4060" s="20"/>
      <c r="K4060" s="20"/>
      <c r="L4060" s="20"/>
      <c r="M4060" s="20"/>
      <c r="N4060" s="39"/>
      <c r="O4060" s="20" t="s">
        <v>501</v>
      </c>
      <c r="P4060" s="20" t="s">
        <v>501</v>
      </c>
      <c r="Q4060" s="20" t="s">
        <v>1362</v>
      </c>
      <c r="R4060" s="20" t="s">
        <v>806</v>
      </c>
      <c r="S4060" s="20">
        <v>50812222</v>
      </c>
      <c r="T4060" s="39"/>
      <c r="U4060" s="20"/>
      <c r="V4060" s="20"/>
      <c r="W4060" s="39"/>
      <c r="X4060" s="20"/>
      <c r="Y4060" s="20"/>
      <c r="Z4060" s="20"/>
      <c r="AA4060" s="39"/>
    </row>
    <row r="4061" spans="2:27" ht="15.75" customHeight="1">
      <c r="B4061" s="39"/>
      <c r="C4061" s="20"/>
      <c r="D4061" s="20"/>
      <c r="E4061" s="39"/>
      <c r="F4061" s="20"/>
      <c r="G4061" s="20"/>
      <c r="H4061" s="20"/>
      <c r="I4061" s="39"/>
      <c r="J4061" s="20"/>
      <c r="K4061" s="20"/>
      <c r="L4061" s="20"/>
      <c r="M4061" s="20"/>
      <c r="N4061" s="39"/>
      <c r="O4061" s="20" t="s">
        <v>501</v>
      </c>
      <c r="P4061" s="20" t="s">
        <v>501</v>
      </c>
      <c r="Q4061" s="20" t="s">
        <v>1362</v>
      </c>
      <c r="R4061" s="20" t="s">
        <v>808</v>
      </c>
      <c r="S4061" s="20">
        <v>50812223</v>
      </c>
      <c r="T4061" s="39"/>
      <c r="U4061" s="20"/>
      <c r="V4061" s="20"/>
      <c r="W4061" s="39"/>
      <c r="X4061" s="20"/>
      <c r="Y4061" s="20"/>
      <c r="Z4061" s="20"/>
      <c r="AA4061" s="39"/>
    </row>
    <row r="4062" spans="2:27" ht="15.75" customHeight="1">
      <c r="B4062" s="39"/>
      <c r="C4062" s="20"/>
      <c r="D4062" s="20"/>
      <c r="E4062" s="39"/>
      <c r="F4062" s="20"/>
      <c r="G4062" s="20"/>
      <c r="H4062" s="20"/>
      <c r="I4062" s="39"/>
      <c r="J4062" s="20"/>
      <c r="K4062" s="20"/>
      <c r="L4062" s="20"/>
      <c r="M4062" s="20"/>
      <c r="N4062" s="39"/>
      <c r="O4062" s="20" t="s">
        <v>501</v>
      </c>
      <c r="P4062" s="20" t="s">
        <v>501</v>
      </c>
      <c r="Q4062" s="20" t="s">
        <v>1362</v>
      </c>
      <c r="R4062" s="20" t="s">
        <v>810</v>
      </c>
      <c r="S4062" s="20">
        <v>50812224</v>
      </c>
      <c r="T4062" s="39"/>
      <c r="U4062" s="20"/>
      <c r="V4062" s="20"/>
      <c r="W4062" s="39"/>
      <c r="X4062" s="20"/>
      <c r="Y4062" s="20"/>
      <c r="Z4062" s="20"/>
      <c r="AA4062" s="39"/>
    </row>
    <row r="4063" spans="2:27" ht="15.75" customHeight="1">
      <c r="B4063" s="39"/>
      <c r="C4063" s="20"/>
      <c r="D4063" s="20"/>
      <c r="E4063" s="39"/>
      <c r="F4063" s="20"/>
      <c r="G4063" s="20"/>
      <c r="H4063" s="20"/>
      <c r="I4063" s="39"/>
      <c r="J4063" s="20"/>
      <c r="K4063" s="20"/>
      <c r="L4063" s="20"/>
      <c r="M4063" s="20"/>
      <c r="N4063" s="39"/>
      <c r="O4063" s="20" t="s">
        <v>501</v>
      </c>
      <c r="P4063" s="20" t="s">
        <v>501</v>
      </c>
      <c r="Q4063" s="20" t="s">
        <v>1362</v>
      </c>
      <c r="R4063" s="20" t="s">
        <v>812</v>
      </c>
      <c r="S4063" s="20">
        <v>50812225</v>
      </c>
      <c r="T4063" s="39"/>
      <c r="U4063" s="20"/>
      <c r="V4063" s="20"/>
      <c r="W4063" s="39"/>
      <c r="X4063" s="20"/>
      <c r="Y4063" s="20"/>
      <c r="Z4063" s="20"/>
      <c r="AA4063" s="39"/>
    </row>
    <row r="4064" spans="2:27" ht="15.75" customHeight="1">
      <c r="B4064" s="39"/>
      <c r="C4064" s="20"/>
      <c r="D4064" s="20"/>
      <c r="E4064" s="39"/>
      <c r="F4064" s="20"/>
      <c r="G4064" s="20"/>
      <c r="H4064" s="20"/>
      <c r="I4064" s="39"/>
      <c r="J4064" s="20"/>
      <c r="K4064" s="20"/>
      <c r="L4064" s="20"/>
      <c r="M4064" s="20"/>
      <c r="N4064" s="39"/>
      <c r="O4064" s="20" t="s">
        <v>501</v>
      </c>
      <c r="P4064" s="20" t="s">
        <v>501</v>
      </c>
      <c r="Q4064" s="20" t="s">
        <v>1362</v>
      </c>
      <c r="R4064" s="20" t="s">
        <v>814</v>
      </c>
      <c r="S4064" s="20">
        <v>50812226</v>
      </c>
      <c r="T4064" s="39"/>
      <c r="U4064" s="20"/>
      <c r="V4064" s="20"/>
      <c r="W4064" s="39"/>
      <c r="X4064" s="20"/>
      <c r="Y4064" s="20"/>
      <c r="Z4064" s="20"/>
      <c r="AA4064" s="39"/>
    </row>
    <row r="4065" spans="2:27" ht="15.75" customHeight="1">
      <c r="B4065" s="39"/>
      <c r="C4065" s="20"/>
      <c r="D4065" s="20"/>
      <c r="E4065" s="39"/>
      <c r="F4065" s="20"/>
      <c r="G4065" s="20"/>
      <c r="H4065" s="20"/>
      <c r="I4065" s="39"/>
      <c r="J4065" s="20"/>
      <c r="K4065" s="20"/>
      <c r="L4065" s="20"/>
      <c r="M4065" s="20"/>
      <c r="N4065" s="39"/>
      <c r="O4065" s="20" t="s">
        <v>501</v>
      </c>
      <c r="P4065" s="20" t="s">
        <v>501</v>
      </c>
      <c r="Q4065" s="20" t="s">
        <v>1362</v>
      </c>
      <c r="R4065" s="20" t="s">
        <v>816</v>
      </c>
      <c r="S4065" s="20">
        <v>50812227</v>
      </c>
      <c r="T4065" s="39"/>
      <c r="U4065" s="20"/>
      <c r="V4065" s="20"/>
      <c r="W4065" s="39"/>
      <c r="X4065" s="20"/>
      <c r="Y4065" s="20"/>
      <c r="Z4065" s="20"/>
      <c r="AA4065" s="39"/>
    </row>
    <row r="4066" spans="2:27" ht="15.75" customHeight="1">
      <c r="B4066" s="39"/>
      <c r="C4066" s="20"/>
      <c r="D4066" s="20"/>
      <c r="E4066" s="39"/>
      <c r="F4066" s="20"/>
      <c r="G4066" s="20"/>
      <c r="H4066" s="20"/>
      <c r="I4066" s="39"/>
      <c r="J4066" s="20"/>
      <c r="K4066" s="20"/>
      <c r="L4066" s="20"/>
      <c r="M4066" s="20"/>
      <c r="N4066" s="39"/>
      <c r="O4066" s="20" t="s">
        <v>501</v>
      </c>
      <c r="P4066" s="20" t="s">
        <v>501</v>
      </c>
      <c r="Q4066" s="20" t="s">
        <v>1364</v>
      </c>
      <c r="R4066" s="20" t="s">
        <v>4288</v>
      </c>
      <c r="S4066" s="20">
        <v>50812531</v>
      </c>
      <c r="T4066" s="39"/>
      <c r="U4066" s="20"/>
      <c r="V4066" s="20"/>
      <c r="W4066" s="39"/>
      <c r="X4066" s="20"/>
      <c r="Y4066" s="20"/>
      <c r="Z4066" s="20"/>
      <c r="AA4066" s="39"/>
    </row>
    <row r="4067" spans="2:27" ht="15.75" customHeight="1">
      <c r="B4067" s="39"/>
      <c r="C4067" s="20"/>
      <c r="D4067" s="20"/>
      <c r="E4067" s="39"/>
      <c r="F4067" s="20"/>
      <c r="G4067" s="20"/>
      <c r="H4067" s="20"/>
      <c r="I4067" s="39"/>
      <c r="J4067" s="20"/>
      <c r="K4067" s="20"/>
      <c r="L4067" s="20"/>
      <c r="M4067" s="20"/>
      <c r="N4067" s="39"/>
      <c r="O4067" s="20" t="s">
        <v>501</v>
      </c>
      <c r="P4067" s="20" t="s">
        <v>501</v>
      </c>
      <c r="Q4067" s="20" t="s">
        <v>1364</v>
      </c>
      <c r="R4067" s="20" t="s">
        <v>1364</v>
      </c>
      <c r="S4067" s="20">
        <v>50812539</v>
      </c>
      <c r="T4067" s="39"/>
      <c r="U4067" s="20"/>
      <c r="V4067" s="20"/>
      <c r="W4067" s="39"/>
      <c r="X4067" s="20"/>
      <c r="Y4067" s="20"/>
      <c r="Z4067" s="20"/>
      <c r="AA4067" s="39"/>
    </row>
    <row r="4068" spans="2:27" ht="15.75" customHeight="1">
      <c r="B4068" s="39"/>
      <c r="C4068" s="20"/>
      <c r="D4068" s="20"/>
      <c r="E4068" s="39"/>
      <c r="F4068" s="20"/>
      <c r="G4068" s="20"/>
      <c r="H4068" s="20"/>
      <c r="I4068" s="39"/>
      <c r="J4068" s="20"/>
      <c r="K4068" s="20"/>
      <c r="L4068" s="20"/>
      <c r="M4068" s="20"/>
      <c r="N4068" s="39"/>
      <c r="O4068" s="20" t="s">
        <v>501</v>
      </c>
      <c r="P4068" s="20" t="s">
        <v>501</v>
      </c>
      <c r="Q4068" s="20" t="s">
        <v>1364</v>
      </c>
      <c r="R4068" s="20" t="s">
        <v>4289</v>
      </c>
      <c r="S4068" s="20">
        <v>50812599</v>
      </c>
      <c r="T4068" s="39"/>
      <c r="U4068" s="20"/>
      <c r="V4068" s="20"/>
      <c r="W4068" s="39"/>
      <c r="X4068" s="20"/>
      <c r="Y4068" s="20"/>
      <c r="Z4068" s="20"/>
      <c r="AA4068" s="39"/>
    </row>
    <row r="4069" spans="2:27" ht="15.75" customHeight="1">
      <c r="B4069" s="39"/>
      <c r="C4069" s="20"/>
      <c r="D4069" s="20"/>
      <c r="E4069" s="39"/>
      <c r="F4069" s="20"/>
      <c r="G4069" s="20"/>
      <c r="H4069" s="20"/>
      <c r="I4069" s="39"/>
      <c r="J4069" s="20"/>
      <c r="K4069" s="20"/>
      <c r="L4069" s="20"/>
      <c r="M4069" s="20"/>
      <c r="N4069" s="39"/>
      <c r="O4069" s="20" t="s">
        <v>501</v>
      </c>
      <c r="P4069" s="20" t="s">
        <v>501</v>
      </c>
      <c r="Q4069" s="20" t="s">
        <v>1364</v>
      </c>
      <c r="R4069" s="20" t="s">
        <v>4290</v>
      </c>
      <c r="S4069" s="20">
        <v>50812571</v>
      </c>
      <c r="T4069" s="39"/>
      <c r="U4069" s="20"/>
      <c r="V4069" s="20"/>
      <c r="W4069" s="39"/>
      <c r="X4069" s="20"/>
      <c r="Y4069" s="20"/>
      <c r="Z4069" s="20"/>
      <c r="AA4069" s="39"/>
    </row>
    <row r="4070" spans="2:27" ht="15.75" customHeight="1">
      <c r="B4070" s="39"/>
      <c r="C4070" s="20"/>
      <c r="D4070" s="20"/>
      <c r="E4070" s="39"/>
      <c r="F4070" s="20"/>
      <c r="G4070" s="20"/>
      <c r="H4070" s="20"/>
      <c r="I4070" s="39"/>
      <c r="J4070" s="20"/>
      <c r="K4070" s="20"/>
      <c r="L4070" s="20"/>
      <c r="M4070" s="20"/>
      <c r="N4070" s="39"/>
      <c r="O4070" s="20" t="s">
        <v>501</v>
      </c>
      <c r="P4070" s="20" t="s">
        <v>501</v>
      </c>
      <c r="Q4070" s="20" t="s">
        <v>1364</v>
      </c>
      <c r="R4070" s="20" t="s">
        <v>2724</v>
      </c>
      <c r="S4070" s="20">
        <v>50812587</v>
      </c>
      <c r="T4070" s="39"/>
      <c r="U4070" s="20"/>
      <c r="V4070" s="20"/>
      <c r="W4070" s="39"/>
      <c r="X4070" s="20"/>
      <c r="Y4070" s="20"/>
      <c r="Z4070" s="20"/>
      <c r="AA4070" s="39"/>
    </row>
    <row r="4071" spans="2:27" ht="15.75" customHeight="1">
      <c r="B4071" s="39"/>
      <c r="C4071" s="20"/>
      <c r="D4071" s="20"/>
      <c r="E4071" s="39"/>
      <c r="F4071" s="20"/>
      <c r="G4071" s="20"/>
      <c r="H4071" s="20"/>
      <c r="I4071" s="39"/>
      <c r="J4071" s="20"/>
      <c r="K4071" s="20"/>
      <c r="L4071" s="20"/>
      <c r="M4071" s="20"/>
      <c r="N4071" s="39"/>
      <c r="O4071" s="20" t="s">
        <v>501</v>
      </c>
      <c r="P4071" s="20" t="s">
        <v>501</v>
      </c>
      <c r="Q4071" s="20" t="s">
        <v>1364</v>
      </c>
      <c r="R4071" s="20" t="s">
        <v>4291</v>
      </c>
      <c r="S4071" s="20">
        <v>50812594</v>
      </c>
      <c r="T4071" s="39"/>
      <c r="U4071" s="20"/>
      <c r="V4071" s="20"/>
      <c r="W4071" s="39"/>
      <c r="X4071" s="20"/>
      <c r="Y4071" s="20"/>
      <c r="Z4071" s="20"/>
      <c r="AA4071" s="39"/>
    </row>
    <row r="4072" spans="2:27" ht="15.75" customHeight="1">
      <c r="B4072" s="39"/>
      <c r="C4072" s="20"/>
      <c r="D4072" s="20"/>
      <c r="E4072" s="39"/>
      <c r="F4072" s="20"/>
      <c r="G4072" s="20"/>
      <c r="H4072" s="20"/>
      <c r="I4072" s="39"/>
      <c r="J4072" s="20"/>
      <c r="K4072" s="20"/>
      <c r="L4072" s="20"/>
      <c r="M4072" s="20"/>
      <c r="N4072" s="39"/>
      <c r="O4072" s="20" t="s">
        <v>501</v>
      </c>
      <c r="P4072" s="20" t="s">
        <v>501</v>
      </c>
      <c r="Q4072" s="20" t="s">
        <v>1364</v>
      </c>
      <c r="R4072" s="20" t="s">
        <v>4292</v>
      </c>
      <c r="S4072" s="20">
        <v>50812547</v>
      </c>
      <c r="T4072" s="39"/>
      <c r="U4072" s="20"/>
      <c r="V4072" s="20"/>
      <c r="W4072" s="39"/>
      <c r="X4072" s="20"/>
      <c r="Y4072" s="20"/>
      <c r="Z4072" s="20"/>
      <c r="AA4072" s="39"/>
    </row>
    <row r="4073" spans="2:27" ht="15.75" customHeight="1">
      <c r="B4073" s="39"/>
      <c r="C4073" s="20"/>
      <c r="D4073" s="20"/>
      <c r="E4073" s="39"/>
      <c r="F4073" s="20"/>
      <c r="G4073" s="20"/>
      <c r="H4073" s="20"/>
      <c r="I4073" s="39"/>
      <c r="J4073" s="20"/>
      <c r="K4073" s="20"/>
      <c r="L4073" s="20"/>
      <c r="M4073" s="20"/>
      <c r="N4073" s="39"/>
      <c r="O4073" s="20" t="s">
        <v>501</v>
      </c>
      <c r="P4073" s="20" t="s">
        <v>501</v>
      </c>
      <c r="Q4073" s="20" t="s">
        <v>1105</v>
      </c>
      <c r="R4073" s="20" t="s">
        <v>4293</v>
      </c>
      <c r="S4073" s="20">
        <v>50813111</v>
      </c>
      <c r="T4073" s="39"/>
      <c r="U4073" s="20"/>
      <c r="V4073" s="20"/>
      <c r="W4073" s="39"/>
      <c r="X4073" s="20"/>
      <c r="Y4073" s="20"/>
      <c r="Z4073" s="20"/>
      <c r="AA4073" s="39"/>
    </row>
    <row r="4074" spans="2:27" ht="15.75" customHeight="1">
      <c r="B4074" s="39"/>
      <c r="C4074" s="20"/>
      <c r="D4074" s="20"/>
      <c r="E4074" s="39"/>
      <c r="F4074" s="20"/>
      <c r="G4074" s="20"/>
      <c r="H4074" s="20"/>
      <c r="I4074" s="39"/>
      <c r="J4074" s="20"/>
      <c r="K4074" s="20"/>
      <c r="L4074" s="20"/>
      <c r="M4074" s="20"/>
      <c r="N4074" s="39"/>
      <c r="O4074" s="20" t="s">
        <v>501</v>
      </c>
      <c r="P4074" s="20" t="s">
        <v>501</v>
      </c>
      <c r="Q4074" s="20" t="s">
        <v>1105</v>
      </c>
      <c r="R4074" s="20" t="s">
        <v>4294</v>
      </c>
      <c r="S4074" s="20">
        <v>50813123</v>
      </c>
      <c r="T4074" s="39"/>
      <c r="U4074" s="20"/>
      <c r="V4074" s="20"/>
      <c r="W4074" s="39"/>
      <c r="X4074" s="20"/>
      <c r="Y4074" s="20"/>
      <c r="Z4074" s="20"/>
      <c r="AA4074" s="39"/>
    </row>
    <row r="4075" spans="2:27" ht="15.75" customHeight="1">
      <c r="B4075" s="39"/>
      <c r="C4075" s="20"/>
      <c r="D4075" s="20"/>
      <c r="E4075" s="39"/>
      <c r="F4075" s="20"/>
      <c r="G4075" s="20"/>
      <c r="H4075" s="20"/>
      <c r="I4075" s="39"/>
      <c r="J4075" s="20"/>
      <c r="K4075" s="20"/>
      <c r="L4075" s="20"/>
      <c r="M4075" s="20"/>
      <c r="N4075" s="39"/>
      <c r="O4075" s="20" t="s">
        <v>501</v>
      </c>
      <c r="P4075" s="20" t="s">
        <v>501</v>
      </c>
      <c r="Q4075" s="20" t="s">
        <v>1105</v>
      </c>
      <c r="R4075" s="20" t="s">
        <v>3150</v>
      </c>
      <c r="S4075" s="20">
        <v>50813199</v>
      </c>
      <c r="T4075" s="39"/>
      <c r="U4075" s="20"/>
      <c r="V4075" s="20"/>
      <c r="W4075" s="39"/>
      <c r="X4075" s="20"/>
      <c r="Y4075" s="20"/>
      <c r="Z4075" s="20"/>
      <c r="AA4075" s="39"/>
    </row>
    <row r="4076" spans="2:27" ht="15.75" customHeight="1">
      <c r="B4076" s="39"/>
      <c r="C4076" s="20"/>
      <c r="D4076" s="20"/>
      <c r="E4076" s="39"/>
      <c r="F4076" s="20"/>
      <c r="G4076" s="20"/>
      <c r="H4076" s="20"/>
      <c r="I4076" s="39"/>
      <c r="J4076" s="20"/>
      <c r="K4076" s="20"/>
      <c r="L4076" s="20"/>
      <c r="M4076" s="20"/>
      <c r="N4076" s="39"/>
      <c r="O4076" s="20" t="s">
        <v>501</v>
      </c>
      <c r="P4076" s="20" t="s">
        <v>501</v>
      </c>
      <c r="Q4076" s="20" t="s">
        <v>1105</v>
      </c>
      <c r="R4076" s="20" t="s">
        <v>4295</v>
      </c>
      <c r="S4076" s="20">
        <v>50813135</v>
      </c>
      <c r="T4076" s="39"/>
      <c r="U4076" s="20"/>
      <c r="V4076" s="20"/>
      <c r="W4076" s="39"/>
      <c r="X4076" s="20"/>
      <c r="Y4076" s="20"/>
      <c r="Z4076" s="20"/>
      <c r="AA4076" s="39"/>
    </row>
    <row r="4077" spans="2:27" ht="15.75" customHeight="1">
      <c r="B4077" s="39"/>
      <c r="C4077" s="20"/>
      <c r="D4077" s="20"/>
      <c r="E4077" s="39"/>
      <c r="F4077" s="20"/>
      <c r="G4077" s="20"/>
      <c r="H4077" s="20"/>
      <c r="I4077" s="39"/>
      <c r="J4077" s="20"/>
      <c r="K4077" s="20"/>
      <c r="L4077" s="20"/>
      <c r="M4077" s="20"/>
      <c r="N4077" s="39"/>
      <c r="O4077" s="20" t="s">
        <v>501</v>
      </c>
      <c r="P4077" s="20" t="s">
        <v>501</v>
      </c>
      <c r="Q4077" s="20" t="s">
        <v>1105</v>
      </c>
      <c r="R4077" s="20" t="s">
        <v>3130</v>
      </c>
      <c r="S4077" s="20">
        <v>50813147</v>
      </c>
      <c r="T4077" s="39"/>
      <c r="U4077" s="20"/>
      <c r="V4077" s="20"/>
      <c r="W4077" s="39"/>
      <c r="X4077" s="20"/>
      <c r="Y4077" s="20"/>
      <c r="Z4077" s="20"/>
      <c r="AA4077" s="39"/>
    </row>
    <row r="4078" spans="2:27" ht="15.75" customHeight="1">
      <c r="B4078" s="39"/>
      <c r="C4078" s="20"/>
      <c r="D4078" s="20"/>
      <c r="E4078" s="39"/>
      <c r="F4078" s="20"/>
      <c r="G4078" s="20"/>
      <c r="H4078" s="20"/>
      <c r="I4078" s="39"/>
      <c r="J4078" s="20"/>
      <c r="K4078" s="20"/>
      <c r="L4078" s="20"/>
      <c r="M4078" s="20"/>
      <c r="N4078" s="39"/>
      <c r="O4078" s="20" t="s">
        <v>501</v>
      </c>
      <c r="P4078" s="20" t="s">
        <v>501</v>
      </c>
      <c r="Q4078" s="20" t="s">
        <v>1105</v>
      </c>
      <c r="R4078" s="20" t="s">
        <v>4296</v>
      </c>
      <c r="S4078" s="20">
        <v>50813159</v>
      </c>
      <c r="T4078" s="39"/>
      <c r="U4078" s="20"/>
      <c r="V4078" s="20"/>
      <c r="W4078" s="39"/>
      <c r="X4078" s="20"/>
      <c r="Y4078" s="20"/>
      <c r="Z4078" s="20"/>
      <c r="AA4078" s="39"/>
    </row>
    <row r="4079" spans="2:27" ht="15.75" customHeight="1">
      <c r="B4079" s="39"/>
      <c r="C4079" s="20"/>
      <c r="D4079" s="20"/>
      <c r="E4079" s="39"/>
      <c r="F4079" s="20"/>
      <c r="G4079" s="20"/>
      <c r="H4079" s="20"/>
      <c r="I4079" s="39"/>
      <c r="J4079" s="20"/>
      <c r="K4079" s="20"/>
      <c r="L4079" s="20"/>
      <c r="M4079" s="20"/>
      <c r="N4079" s="39"/>
      <c r="O4079" s="20" t="s">
        <v>501</v>
      </c>
      <c r="P4079" s="20" t="s">
        <v>501</v>
      </c>
      <c r="Q4079" s="20" t="s">
        <v>1105</v>
      </c>
      <c r="R4079" s="20" t="s">
        <v>2718</v>
      </c>
      <c r="S4079" s="20">
        <v>50813171</v>
      </c>
      <c r="T4079" s="39"/>
      <c r="U4079" s="20"/>
      <c r="V4079" s="20"/>
      <c r="W4079" s="39"/>
      <c r="X4079" s="20"/>
      <c r="Y4079" s="20"/>
      <c r="Z4079" s="20"/>
      <c r="AA4079" s="39"/>
    </row>
    <row r="4080" spans="2:27" ht="15.75" customHeight="1">
      <c r="B4080" s="39"/>
      <c r="C4080" s="20"/>
      <c r="D4080" s="20"/>
      <c r="E4080" s="39"/>
      <c r="F4080" s="20"/>
      <c r="G4080" s="20"/>
      <c r="H4080" s="20"/>
      <c r="I4080" s="39"/>
      <c r="J4080" s="20"/>
      <c r="K4080" s="20"/>
      <c r="L4080" s="20"/>
      <c r="M4080" s="20"/>
      <c r="N4080" s="39"/>
      <c r="O4080" s="20" t="s">
        <v>501</v>
      </c>
      <c r="P4080" s="20" t="s">
        <v>501</v>
      </c>
      <c r="Q4080" s="20" t="s">
        <v>1105</v>
      </c>
      <c r="R4080" s="20" t="s">
        <v>2466</v>
      </c>
      <c r="S4080" s="20">
        <v>50813183</v>
      </c>
      <c r="T4080" s="39"/>
      <c r="U4080" s="20"/>
      <c r="V4080" s="20"/>
      <c r="W4080" s="39"/>
      <c r="X4080" s="20"/>
      <c r="Y4080" s="20"/>
      <c r="Z4080" s="20"/>
      <c r="AA4080" s="39"/>
    </row>
    <row r="4081" spans="2:27" ht="15.75" customHeight="1">
      <c r="B4081" s="39"/>
      <c r="C4081" s="20"/>
      <c r="D4081" s="20"/>
      <c r="E4081" s="39"/>
      <c r="F4081" s="20"/>
      <c r="G4081" s="20"/>
      <c r="H4081" s="20"/>
      <c r="I4081" s="39"/>
      <c r="J4081" s="20"/>
      <c r="K4081" s="20"/>
      <c r="L4081" s="20"/>
      <c r="M4081" s="20"/>
      <c r="N4081" s="39"/>
      <c r="O4081" s="20" t="s">
        <v>501</v>
      </c>
      <c r="P4081" s="20" t="s">
        <v>501</v>
      </c>
      <c r="Q4081" s="20" t="s">
        <v>1366</v>
      </c>
      <c r="R4081" s="20" t="s">
        <v>4297</v>
      </c>
      <c r="S4081" s="20">
        <v>50813422</v>
      </c>
      <c r="T4081" s="39"/>
      <c r="U4081" s="20"/>
      <c r="V4081" s="20"/>
      <c r="W4081" s="39"/>
      <c r="X4081" s="20"/>
      <c r="Y4081" s="20"/>
      <c r="Z4081" s="20"/>
      <c r="AA4081" s="39"/>
    </row>
    <row r="4082" spans="2:27" ht="15.75" customHeight="1">
      <c r="B4082" s="39"/>
      <c r="C4082" s="20"/>
      <c r="D4082" s="20"/>
      <c r="E4082" s="39"/>
      <c r="F4082" s="20"/>
      <c r="G4082" s="20"/>
      <c r="H4082" s="20"/>
      <c r="I4082" s="39"/>
      <c r="J4082" s="20"/>
      <c r="K4082" s="20"/>
      <c r="L4082" s="20"/>
      <c r="M4082" s="20"/>
      <c r="N4082" s="39"/>
      <c r="O4082" s="20" t="s">
        <v>501</v>
      </c>
      <c r="P4082" s="20" t="s">
        <v>501</v>
      </c>
      <c r="Q4082" s="20" t="s">
        <v>1366</v>
      </c>
      <c r="R4082" s="20" t="s">
        <v>4298</v>
      </c>
      <c r="S4082" s="20">
        <v>50813425</v>
      </c>
      <c r="T4082" s="39"/>
      <c r="U4082" s="20"/>
      <c r="V4082" s="20"/>
      <c r="W4082" s="39"/>
      <c r="X4082" s="20"/>
      <c r="Y4082" s="20"/>
      <c r="Z4082" s="20"/>
      <c r="AA4082" s="39"/>
    </row>
    <row r="4083" spans="2:27" ht="15.75" customHeight="1">
      <c r="B4083" s="39"/>
      <c r="C4083" s="20"/>
      <c r="D4083" s="20"/>
      <c r="E4083" s="39"/>
      <c r="F4083" s="20"/>
      <c r="G4083" s="20"/>
      <c r="H4083" s="20"/>
      <c r="I4083" s="39"/>
      <c r="J4083" s="20"/>
      <c r="K4083" s="20"/>
      <c r="L4083" s="20"/>
      <c r="M4083" s="20"/>
      <c r="N4083" s="39"/>
      <c r="O4083" s="20" t="s">
        <v>501</v>
      </c>
      <c r="P4083" s="20" t="s">
        <v>501</v>
      </c>
      <c r="Q4083" s="20" t="s">
        <v>1366</v>
      </c>
      <c r="R4083" s="20" t="s">
        <v>3370</v>
      </c>
      <c r="S4083" s="20">
        <v>50813428</v>
      </c>
      <c r="T4083" s="39"/>
      <c r="U4083" s="20"/>
      <c r="V4083" s="20"/>
      <c r="W4083" s="39"/>
      <c r="X4083" s="20"/>
      <c r="Y4083" s="20"/>
      <c r="Z4083" s="20"/>
      <c r="AA4083" s="39"/>
    </row>
    <row r="4084" spans="2:27" ht="15.75" customHeight="1">
      <c r="B4084" s="39"/>
      <c r="C4084" s="20"/>
      <c r="D4084" s="20"/>
      <c r="E4084" s="39"/>
      <c r="F4084" s="20"/>
      <c r="G4084" s="20"/>
      <c r="H4084" s="20"/>
      <c r="I4084" s="39"/>
      <c r="J4084" s="20"/>
      <c r="K4084" s="20"/>
      <c r="L4084" s="20"/>
      <c r="M4084" s="20"/>
      <c r="N4084" s="39"/>
      <c r="O4084" s="20" t="s">
        <v>501</v>
      </c>
      <c r="P4084" s="20" t="s">
        <v>501</v>
      </c>
      <c r="Q4084" s="20" t="s">
        <v>1366</v>
      </c>
      <c r="R4084" s="20" t="s">
        <v>1366</v>
      </c>
      <c r="S4084" s="20">
        <v>50813438</v>
      </c>
      <c r="T4084" s="39"/>
      <c r="U4084" s="20"/>
      <c r="V4084" s="20"/>
      <c r="W4084" s="39"/>
      <c r="X4084" s="20"/>
      <c r="Y4084" s="20"/>
      <c r="Z4084" s="20"/>
      <c r="AA4084" s="39"/>
    </row>
    <row r="4085" spans="2:27" ht="15.75" customHeight="1">
      <c r="B4085" s="39"/>
      <c r="C4085" s="20"/>
      <c r="D4085" s="20"/>
      <c r="E4085" s="39"/>
      <c r="F4085" s="20"/>
      <c r="G4085" s="20"/>
      <c r="H4085" s="20"/>
      <c r="I4085" s="39"/>
      <c r="J4085" s="20"/>
      <c r="K4085" s="20"/>
      <c r="L4085" s="20"/>
      <c r="M4085" s="20"/>
      <c r="N4085" s="39"/>
      <c r="O4085" s="20" t="s">
        <v>501</v>
      </c>
      <c r="P4085" s="20" t="s">
        <v>501</v>
      </c>
      <c r="Q4085" s="20" t="s">
        <v>1366</v>
      </c>
      <c r="R4085" s="20" t="s">
        <v>4299</v>
      </c>
      <c r="S4085" s="20">
        <v>50813499</v>
      </c>
      <c r="T4085" s="39"/>
      <c r="U4085" s="20"/>
      <c r="V4085" s="20"/>
      <c r="W4085" s="39"/>
      <c r="X4085" s="20"/>
      <c r="Y4085" s="20"/>
      <c r="Z4085" s="20"/>
      <c r="AA4085" s="39"/>
    </row>
    <row r="4086" spans="2:27" ht="15.75" customHeight="1">
      <c r="B4086" s="39"/>
      <c r="C4086" s="20"/>
      <c r="D4086" s="20"/>
      <c r="E4086" s="39"/>
      <c r="F4086" s="20"/>
      <c r="G4086" s="20"/>
      <c r="H4086" s="20"/>
      <c r="I4086" s="39"/>
      <c r="J4086" s="20"/>
      <c r="K4086" s="20"/>
      <c r="L4086" s="20"/>
      <c r="M4086" s="20"/>
      <c r="N4086" s="39"/>
      <c r="O4086" s="20" t="s">
        <v>501</v>
      </c>
      <c r="P4086" s="20" t="s">
        <v>501</v>
      </c>
      <c r="Q4086" s="20" t="s">
        <v>1366</v>
      </c>
      <c r="R4086" s="20" t="s">
        <v>4300</v>
      </c>
      <c r="S4086" s="20">
        <v>50813447</v>
      </c>
      <c r="T4086" s="39"/>
      <c r="U4086" s="20"/>
      <c r="V4086" s="20"/>
      <c r="W4086" s="39"/>
      <c r="X4086" s="20"/>
      <c r="Y4086" s="20"/>
      <c r="Z4086" s="20"/>
      <c r="AA4086" s="39"/>
    </row>
    <row r="4087" spans="2:27" ht="15.75" customHeight="1">
      <c r="B4087" s="39"/>
      <c r="C4087" s="20"/>
      <c r="D4087" s="20"/>
      <c r="E4087" s="39"/>
      <c r="F4087" s="20"/>
      <c r="G4087" s="20"/>
      <c r="H4087" s="20"/>
      <c r="I4087" s="39"/>
      <c r="J4087" s="20"/>
      <c r="K4087" s="20"/>
      <c r="L4087" s="20"/>
      <c r="M4087" s="20"/>
      <c r="N4087" s="39"/>
      <c r="O4087" s="20" t="s">
        <v>501</v>
      </c>
      <c r="P4087" s="20" t="s">
        <v>501</v>
      </c>
      <c r="Q4087" s="20" t="s">
        <v>1366</v>
      </c>
      <c r="R4087" s="20" t="s">
        <v>4301</v>
      </c>
      <c r="S4087" s="20">
        <v>50813400</v>
      </c>
      <c r="T4087" s="39"/>
      <c r="U4087" s="20"/>
      <c r="V4087" s="20"/>
      <c r="W4087" s="39"/>
      <c r="X4087" s="20"/>
      <c r="Y4087" s="20"/>
      <c r="Z4087" s="20"/>
      <c r="AA4087" s="39"/>
    </row>
    <row r="4088" spans="2:27" ht="15.75" customHeight="1">
      <c r="B4088" s="39"/>
      <c r="C4088" s="20"/>
      <c r="D4088" s="20"/>
      <c r="E4088" s="39"/>
      <c r="F4088" s="20"/>
      <c r="G4088" s="20"/>
      <c r="H4088" s="20"/>
      <c r="I4088" s="39"/>
      <c r="J4088" s="20"/>
      <c r="K4088" s="20"/>
      <c r="L4088" s="20"/>
      <c r="M4088" s="20"/>
      <c r="N4088" s="39"/>
      <c r="O4088" s="20" t="s">
        <v>501</v>
      </c>
      <c r="P4088" s="20" t="s">
        <v>501</v>
      </c>
      <c r="Q4088" s="20" t="s">
        <v>1366</v>
      </c>
      <c r="R4088" s="20" t="s">
        <v>4302</v>
      </c>
      <c r="S4088" s="20">
        <v>50813457</v>
      </c>
      <c r="T4088" s="39"/>
      <c r="U4088" s="20"/>
      <c r="V4088" s="20"/>
      <c r="W4088" s="39"/>
      <c r="X4088" s="20"/>
      <c r="Y4088" s="20"/>
      <c r="Z4088" s="20"/>
      <c r="AA4088" s="39"/>
    </row>
    <row r="4089" spans="2:27" ht="15.75" customHeight="1">
      <c r="B4089" s="39"/>
      <c r="C4089" s="20"/>
      <c r="D4089" s="20"/>
      <c r="E4089" s="39"/>
      <c r="F4089" s="20"/>
      <c r="G4089" s="20"/>
      <c r="H4089" s="20"/>
      <c r="I4089" s="39"/>
      <c r="J4089" s="20"/>
      <c r="K4089" s="20"/>
      <c r="L4089" s="20"/>
      <c r="M4089" s="20"/>
      <c r="N4089" s="39"/>
      <c r="O4089" s="20" t="s">
        <v>501</v>
      </c>
      <c r="P4089" s="20" t="s">
        <v>501</v>
      </c>
      <c r="Q4089" s="20" t="s">
        <v>1366</v>
      </c>
      <c r="R4089" s="20" t="s">
        <v>1370</v>
      </c>
      <c r="S4089" s="20">
        <v>50813466</v>
      </c>
      <c r="T4089" s="39"/>
      <c r="U4089" s="20"/>
      <c r="V4089" s="20"/>
      <c r="W4089" s="39"/>
      <c r="X4089" s="20"/>
      <c r="Y4089" s="20"/>
      <c r="Z4089" s="20"/>
      <c r="AA4089" s="39"/>
    </row>
    <row r="4090" spans="2:27" ht="15.75" customHeight="1">
      <c r="B4090" s="39"/>
      <c r="C4090" s="20"/>
      <c r="D4090" s="20"/>
      <c r="E4090" s="39"/>
      <c r="F4090" s="20"/>
      <c r="G4090" s="20"/>
      <c r="H4090" s="20"/>
      <c r="I4090" s="39"/>
      <c r="J4090" s="20"/>
      <c r="K4090" s="20"/>
      <c r="L4090" s="20"/>
      <c r="M4090" s="20"/>
      <c r="N4090" s="39"/>
      <c r="O4090" s="20" t="s">
        <v>501</v>
      </c>
      <c r="P4090" s="20" t="s">
        <v>501</v>
      </c>
      <c r="Q4090" s="20" t="s">
        <v>1366</v>
      </c>
      <c r="R4090" s="20" t="s">
        <v>4303</v>
      </c>
      <c r="S4090" s="20">
        <v>50813476</v>
      </c>
      <c r="T4090" s="39"/>
      <c r="U4090" s="20"/>
      <c r="V4090" s="20"/>
      <c r="W4090" s="39"/>
      <c r="X4090" s="20"/>
      <c r="Y4090" s="20"/>
      <c r="Z4090" s="20"/>
      <c r="AA4090" s="39"/>
    </row>
    <row r="4091" spans="2:27" ht="15.75" customHeight="1">
      <c r="B4091" s="39"/>
      <c r="C4091" s="20"/>
      <c r="D4091" s="20"/>
      <c r="E4091" s="39"/>
      <c r="F4091" s="20"/>
      <c r="G4091" s="20"/>
      <c r="H4091" s="20"/>
      <c r="I4091" s="39"/>
      <c r="J4091" s="20"/>
      <c r="K4091" s="20"/>
      <c r="L4091" s="20"/>
      <c r="M4091" s="20"/>
      <c r="N4091" s="39"/>
      <c r="O4091" s="20" t="s">
        <v>501</v>
      </c>
      <c r="P4091" s="20" t="s">
        <v>501</v>
      </c>
      <c r="Q4091" s="20" t="s">
        <v>1366</v>
      </c>
      <c r="R4091" s="20" t="s">
        <v>4304</v>
      </c>
      <c r="S4091" s="20">
        <v>50813485</v>
      </c>
      <c r="T4091" s="39"/>
      <c r="U4091" s="20"/>
      <c r="V4091" s="20"/>
      <c r="W4091" s="39"/>
      <c r="X4091" s="20"/>
      <c r="Y4091" s="20"/>
      <c r="Z4091" s="20"/>
      <c r="AA4091" s="39"/>
    </row>
    <row r="4092" spans="2:27" ht="15.75" customHeight="1">
      <c r="B4092" s="39"/>
      <c r="C4092" s="20"/>
      <c r="D4092" s="20"/>
      <c r="E4092" s="39"/>
      <c r="F4092" s="20"/>
      <c r="G4092" s="20"/>
      <c r="H4092" s="20"/>
      <c r="I4092" s="39"/>
      <c r="J4092" s="20"/>
      <c r="K4092" s="20"/>
      <c r="L4092" s="20"/>
      <c r="M4092" s="20"/>
      <c r="N4092" s="39"/>
      <c r="O4092" s="20" t="s">
        <v>501</v>
      </c>
      <c r="P4092" s="20" t="s">
        <v>501</v>
      </c>
      <c r="Q4092" s="20" t="s">
        <v>1368</v>
      </c>
      <c r="R4092" s="20" t="s">
        <v>818</v>
      </c>
      <c r="S4092" s="20">
        <v>50814028</v>
      </c>
      <c r="T4092" s="39"/>
      <c r="U4092" s="20"/>
      <c r="V4092" s="20"/>
      <c r="W4092" s="39"/>
      <c r="X4092" s="20"/>
      <c r="Y4092" s="20"/>
      <c r="Z4092" s="20"/>
      <c r="AA4092" s="39"/>
    </row>
    <row r="4093" spans="2:27" ht="15.75" customHeight="1">
      <c r="B4093" s="39"/>
      <c r="C4093" s="20"/>
      <c r="D4093" s="20"/>
      <c r="E4093" s="39"/>
      <c r="F4093" s="20"/>
      <c r="G4093" s="20"/>
      <c r="H4093" s="20"/>
      <c r="I4093" s="39"/>
      <c r="J4093" s="20"/>
      <c r="K4093" s="20"/>
      <c r="L4093" s="20"/>
      <c r="M4093" s="20"/>
      <c r="N4093" s="39"/>
      <c r="O4093" s="20" t="s">
        <v>501</v>
      </c>
      <c r="P4093" s="20" t="s">
        <v>501</v>
      </c>
      <c r="Q4093" s="20" t="s">
        <v>1368</v>
      </c>
      <c r="R4093" s="20" t="s">
        <v>820</v>
      </c>
      <c r="S4093" s="20">
        <v>50814029</v>
      </c>
      <c r="T4093" s="39"/>
      <c r="U4093" s="20"/>
      <c r="V4093" s="20"/>
      <c r="W4093" s="39"/>
      <c r="X4093" s="20"/>
      <c r="Y4093" s="20"/>
      <c r="Z4093" s="20"/>
      <c r="AA4093" s="39"/>
    </row>
    <row r="4094" spans="2:27" ht="15.75" customHeight="1">
      <c r="B4094" s="39"/>
      <c r="C4094" s="20"/>
      <c r="D4094" s="20"/>
      <c r="E4094" s="39"/>
      <c r="F4094" s="20"/>
      <c r="G4094" s="20"/>
      <c r="H4094" s="20"/>
      <c r="I4094" s="39"/>
      <c r="J4094" s="20"/>
      <c r="K4094" s="20"/>
      <c r="L4094" s="20"/>
      <c r="M4094" s="20"/>
      <c r="N4094" s="39"/>
      <c r="O4094" s="20" t="s">
        <v>501</v>
      </c>
      <c r="P4094" s="20" t="s">
        <v>501</v>
      </c>
      <c r="Q4094" s="20" t="s">
        <v>1368</v>
      </c>
      <c r="R4094" s="20" t="s">
        <v>822</v>
      </c>
      <c r="S4094" s="20">
        <v>50814030</v>
      </c>
      <c r="T4094" s="39"/>
      <c r="U4094" s="20"/>
      <c r="V4094" s="20"/>
      <c r="W4094" s="39"/>
      <c r="X4094" s="20"/>
      <c r="Y4094" s="20"/>
      <c r="Z4094" s="20"/>
      <c r="AA4094" s="39"/>
    </row>
    <row r="4095" spans="2:27" ht="15.75" customHeight="1">
      <c r="B4095" s="39"/>
      <c r="C4095" s="20"/>
      <c r="D4095" s="20"/>
      <c r="E4095" s="39"/>
      <c r="F4095" s="20"/>
      <c r="G4095" s="20"/>
      <c r="H4095" s="20"/>
      <c r="I4095" s="39"/>
      <c r="J4095" s="20"/>
      <c r="K4095" s="20"/>
      <c r="L4095" s="20"/>
      <c r="M4095" s="20"/>
      <c r="N4095" s="39"/>
      <c r="O4095" s="20" t="s">
        <v>501</v>
      </c>
      <c r="P4095" s="20" t="s">
        <v>501</v>
      </c>
      <c r="Q4095" s="20" t="s">
        <v>1370</v>
      </c>
      <c r="R4095" s="20" t="s">
        <v>4305</v>
      </c>
      <c r="S4095" s="20">
        <v>50815313</v>
      </c>
      <c r="T4095" s="39"/>
      <c r="U4095" s="20"/>
      <c r="V4095" s="20"/>
      <c r="W4095" s="39"/>
      <c r="X4095" s="20"/>
      <c r="Y4095" s="20"/>
      <c r="Z4095" s="20"/>
      <c r="AA4095" s="39"/>
    </row>
    <row r="4096" spans="2:27" ht="15.75" customHeight="1">
      <c r="B4096" s="39"/>
      <c r="C4096" s="20"/>
      <c r="D4096" s="20"/>
      <c r="E4096" s="39"/>
      <c r="F4096" s="20"/>
      <c r="G4096" s="20"/>
      <c r="H4096" s="20"/>
      <c r="I4096" s="39"/>
      <c r="J4096" s="20"/>
      <c r="K4096" s="20"/>
      <c r="L4096" s="20"/>
      <c r="M4096" s="20"/>
      <c r="N4096" s="39"/>
      <c r="O4096" s="20" t="s">
        <v>501</v>
      </c>
      <c r="P4096" s="20" t="s">
        <v>501</v>
      </c>
      <c r="Q4096" s="20" t="s">
        <v>1370</v>
      </c>
      <c r="R4096" s="20" t="s">
        <v>2765</v>
      </c>
      <c r="S4096" s="20">
        <v>50815327</v>
      </c>
      <c r="T4096" s="39"/>
      <c r="U4096" s="20"/>
      <c r="V4096" s="20"/>
      <c r="W4096" s="39"/>
      <c r="X4096" s="20"/>
      <c r="Y4096" s="20"/>
      <c r="Z4096" s="20"/>
      <c r="AA4096" s="39"/>
    </row>
    <row r="4097" spans="2:27" ht="15.75" customHeight="1">
      <c r="B4097" s="39"/>
      <c r="C4097" s="20"/>
      <c r="D4097" s="20"/>
      <c r="E4097" s="39"/>
      <c r="F4097" s="20"/>
      <c r="G4097" s="20"/>
      <c r="H4097" s="20"/>
      <c r="I4097" s="39"/>
      <c r="J4097" s="20"/>
      <c r="K4097" s="20"/>
      <c r="L4097" s="20"/>
      <c r="M4097" s="20"/>
      <c r="N4097" s="39"/>
      <c r="O4097" s="20" t="s">
        <v>501</v>
      </c>
      <c r="P4097" s="20" t="s">
        <v>501</v>
      </c>
      <c r="Q4097" s="20" t="s">
        <v>1370</v>
      </c>
      <c r="R4097" s="20" t="s">
        <v>4306</v>
      </c>
      <c r="S4097" s="20">
        <v>50815340</v>
      </c>
      <c r="T4097" s="39"/>
      <c r="U4097" s="20"/>
      <c r="V4097" s="20"/>
      <c r="W4097" s="39"/>
      <c r="X4097" s="20"/>
      <c r="Y4097" s="20"/>
      <c r="Z4097" s="20"/>
      <c r="AA4097" s="39"/>
    </row>
    <row r="4098" spans="2:27" ht="15.75" customHeight="1">
      <c r="B4098" s="39"/>
      <c r="C4098" s="20"/>
      <c r="D4098" s="20"/>
      <c r="E4098" s="39"/>
      <c r="F4098" s="20"/>
      <c r="G4098" s="20"/>
      <c r="H4098" s="20"/>
      <c r="I4098" s="39"/>
      <c r="J4098" s="20"/>
      <c r="K4098" s="20"/>
      <c r="L4098" s="20"/>
      <c r="M4098" s="20"/>
      <c r="N4098" s="39"/>
      <c r="O4098" s="20" t="s">
        <v>501</v>
      </c>
      <c r="P4098" s="20" t="s">
        <v>501</v>
      </c>
      <c r="Q4098" s="20" t="s">
        <v>1370</v>
      </c>
      <c r="R4098" s="20" t="s">
        <v>4307</v>
      </c>
      <c r="S4098" s="20">
        <v>50815354</v>
      </c>
      <c r="T4098" s="39"/>
      <c r="U4098" s="20"/>
      <c r="V4098" s="20"/>
      <c r="W4098" s="39"/>
      <c r="X4098" s="20"/>
      <c r="Y4098" s="20"/>
      <c r="Z4098" s="20"/>
      <c r="AA4098" s="39"/>
    </row>
    <row r="4099" spans="2:27" ht="15.75" customHeight="1">
      <c r="B4099" s="39"/>
      <c r="C4099" s="20"/>
      <c r="D4099" s="20"/>
      <c r="E4099" s="39"/>
      <c r="F4099" s="20"/>
      <c r="G4099" s="20"/>
      <c r="H4099" s="20"/>
      <c r="I4099" s="39"/>
      <c r="J4099" s="20"/>
      <c r="K4099" s="20"/>
      <c r="L4099" s="20"/>
      <c r="M4099" s="20"/>
      <c r="N4099" s="39"/>
      <c r="O4099" s="20" t="s">
        <v>501</v>
      </c>
      <c r="P4099" s="20" t="s">
        <v>501</v>
      </c>
      <c r="Q4099" s="20" t="s">
        <v>1370</v>
      </c>
      <c r="R4099" s="20" t="s">
        <v>4308</v>
      </c>
      <c r="S4099" s="20">
        <v>50815399</v>
      </c>
      <c r="T4099" s="39"/>
      <c r="U4099" s="20"/>
      <c r="V4099" s="20"/>
      <c r="W4099" s="39"/>
      <c r="X4099" s="20"/>
      <c r="Y4099" s="20"/>
      <c r="Z4099" s="20"/>
      <c r="AA4099" s="39"/>
    </row>
    <row r="4100" spans="2:27" ht="15.75" customHeight="1">
      <c r="B4100" s="39"/>
      <c r="C4100" s="20"/>
      <c r="D4100" s="20"/>
      <c r="E4100" s="39"/>
      <c r="F4100" s="20"/>
      <c r="G4100" s="20"/>
      <c r="H4100" s="20"/>
      <c r="I4100" s="39"/>
      <c r="J4100" s="20"/>
      <c r="K4100" s="20"/>
      <c r="L4100" s="20"/>
      <c r="M4100" s="20"/>
      <c r="N4100" s="39"/>
      <c r="O4100" s="20" t="s">
        <v>501</v>
      </c>
      <c r="P4100" s="20" t="s">
        <v>501</v>
      </c>
      <c r="Q4100" s="20" t="s">
        <v>1370</v>
      </c>
      <c r="R4100" s="20" t="s">
        <v>4309</v>
      </c>
      <c r="S4100" s="20">
        <v>50815367</v>
      </c>
      <c r="T4100" s="39"/>
      <c r="U4100" s="20"/>
      <c r="V4100" s="20"/>
      <c r="W4100" s="39"/>
      <c r="X4100" s="20"/>
      <c r="Y4100" s="20"/>
      <c r="Z4100" s="20"/>
      <c r="AA4100" s="39"/>
    </row>
    <row r="4101" spans="2:27" ht="15.75" customHeight="1">
      <c r="B4101" s="39"/>
      <c r="C4101" s="20"/>
      <c r="D4101" s="20"/>
      <c r="E4101" s="39"/>
      <c r="F4101" s="20"/>
      <c r="G4101" s="20"/>
      <c r="H4101" s="20"/>
      <c r="I4101" s="39"/>
      <c r="J4101" s="20"/>
      <c r="K4101" s="20"/>
      <c r="L4101" s="20"/>
      <c r="M4101" s="20"/>
      <c r="N4101" s="39"/>
      <c r="O4101" s="20" t="s">
        <v>501</v>
      </c>
      <c r="P4101" s="20" t="s">
        <v>501</v>
      </c>
      <c r="Q4101" s="20" t="s">
        <v>1370</v>
      </c>
      <c r="R4101" s="20" t="s">
        <v>4310</v>
      </c>
      <c r="S4101" s="20">
        <v>50815381</v>
      </c>
      <c r="T4101" s="39"/>
      <c r="U4101" s="20"/>
      <c r="V4101" s="20"/>
      <c r="W4101" s="39"/>
      <c r="X4101" s="20"/>
      <c r="Y4101" s="20"/>
      <c r="Z4101" s="20"/>
      <c r="AA4101" s="39"/>
    </row>
    <row r="4102" spans="2:27" ht="15.75" customHeight="1">
      <c r="B4102" s="39"/>
      <c r="C4102" s="20"/>
      <c r="D4102" s="20"/>
      <c r="E4102" s="39"/>
      <c r="F4102" s="20"/>
      <c r="G4102" s="20"/>
      <c r="H4102" s="20"/>
      <c r="I4102" s="39"/>
      <c r="J4102" s="20"/>
      <c r="K4102" s="20"/>
      <c r="L4102" s="20"/>
      <c r="M4102" s="20"/>
      <c r="N4102" s="39"/>
      <c r="O4102" s="20" t="s">
        <v>501</v>
      </c>
      <c r="P4102" s="20" t="s">
        <v>501</v>
      </c>
      <c r="Q4102" s="20" t="s">
        <v>1371</v>
      </c>
      <c r="R4102" s="20" t="s">
        <v>4311</v>
      </c>
      <c r="S4102" s="20">
        <v>50817227</v>
      </c>
      <c r="T4102" s="39"/>
      <c r="U4102" s="20"/>
      <c r="V4102" s="20"/>
      <c r="W4102" s="39"/>
      <c r="X4102" s="20"/>
      <c r="Y4102" s="20"/>
      <c r="Z4102" s="20"/>
      <c r="AA4102" s="39"/>
    </row>
    <row r="4103" spans="2:27" ht="15.75" customHeight="1">
      <c r="B4103" s="39"/>
      <c r="C4103" s="20"/>
      <c r="D4103" s="20"/>
      <c r="E4103" s="39"/>
      <c r="F4103" s="20"/>
      <c r="G4103" s="20"/>
      <c r="H4103" s="20"/>
      <c r="I4103" s="39"/>
      <c r="J4103" s="20"/>
      <c r="K4103" s="20"/>
      <c r="L4103" s="20"/>
      <c r="M4103" s="20"/>
      <c r="N4103" s="39"/>
      <c r="O4103" s="20" t="s">
        <v>501</v>
      </c>
      <c r="P4103" s="20" t="s">
        <v>501</v>
      </c>
      <c r="Q4103" s="20" t="s">
        <v>1371</v>
      </c>
      <c r="R4103" s="20" t="s">
        <v>4312</v>
      </c>
      <c r="S4103" s="20">
        <v>50817235</v>
      </c>
      <c r="T4103" s="39"/>
      <c r="U4103" s="20"/>
      <c r="V4103" s="20"/>
      <c r="W4103" s="39"/>
      <c r="X4103" s="20"/>
      <c r="Y4103" s="20"/>
      <c r="Z4103" s="20"/>
      <c r="AA4103" s="39"/>
    </row>
    <row r="4104" spans="2:27" ht="15.75" customHeight="1">
      <c r="B4104" s="39"/>
      <c r="C4104" s="20"/>
      <c r="D4104" s="20"/>
      <c r="E4104" s="39"/>
      <c r="F4104" s="20"/>
      <c r="G4104" s="20"/>
      <c r="H4104" s="20"/>
      <c r="I4104" s="39"/>
      <c r="J4104" s="20"/>
      <c r="K4104" s="20"/>
      <c r="L4104" s="20"/>
      <c r="M4104" s="20"/>
      <c r="N4104" s="39"/>
      <c r="O4104" s="20" t="s">
        <v>501</v>
      </c>
      <c r="P4104" s="20" t="s">
        <v>501</v>
      </c>
      <c r="Q4104" s="20" t="s">
        <v>1371</v>
      </c>
      <c r="R4104" s="20" t="s">
        <v>4313</v>
      </c>
      <c r="S4104" s="20">
        <v>50817243</v>
      </c>
      <c r="T4104" s="39"/>
      <c r="U4104" s="20"/>
      <c r="V4104" s="20"/>
      <c r="W4104" s="39"/>
      <c r="X4104" s="20"/>
      <c r="Y4104" s="20"/>
      <c r="Z4104" s="20"/>
      <c r="AA4104" s="39"/>
    </row>
    <row r="4105" spans="2:27" ht="15.75" customHeight="1">
      <c r="B4105" s="39"/>
      <c r="C4105" s="20"/>
      <c r="D4105" s="20"/>
      <c r="E4105" s="39"/>
      <c r="F4105" s="20"/>
      <c r="G4105" s="20"/>
      <c r="H4105" s="20"/>
      <c r="I4105" s="39"/>
      <c r="J4105" s="20"/>
      <c r="K4105" s="20"/>
      <c r="L4105" s="20"/>
      <c r="M4105" s="20"/>
      <c r="N4105" s="39"/>
      <c r="O4105" s="20" t="s">
        <v>501</v>
      </c>
      <c r="P4105" s="20" t="s">
        <v>501</v>
      </c>
      <c r="Q4105" s="20" t="s">
        <v>1371</v>
      </c>
      <c r="R4105" s="20" t="s">
        <v>4314</v>
      </c>
      <c r="S4105" s="20">
        <v>50817251</v>
      </c>
      <c r="T4105" s="39"/>
      <c r="U4105" s="20"/>
      <c r="V4105" s="20"/>
      <c r="W4105" s="39"/>
      <c r="X4105" s="20"/>
      <c r="Y4105" s="20"/>
      <c r="Z4105" s="20"/>
      <c r="AA4105" s="39"/>
    </row>
    <row r="4106" spans="2:27" ht="15.75" customHeight="1">
      <c r="B4106" s="39"/>
      <c r="C4106" s="20"/>
      <c r="D4106" s="20"/>
      <c r="E4106" s="39"/>
      <c r="F4106" s="20"/>
      <c r="G4106" s="20"/>
      <c r="H4106" s="20"/>
      <c r="I4106" s="39"/>
      <c r="J4106" s="20"/>
      <c r="K4106" s="20"/>
      <c r="L4106" s="20"/>
      <c r="M4106" s="20"/>
      <c r="N4106" s="39"/>
      <c r="O4106" s="20" t="s">
        <v>501</v>
      </c>
      <c r="P4106" s="20" t="s">
        <v>501</v>
      </c>
      <c r="Q4106" s="20" t="s">
        <v>1371</v>
      </c>
      <c r="R4106" s="20" t="s">
        <v>4315</v>
      </c>
      <c r="S4106" s="20">
        <v>50817254</v>
      </c>
      <c r="T4106" s="39"/>
      <c r="U4106" s="20"/>
      <c r="V4106" s="20"/>
      <c r="W4106" s="39"/>
      <c r="X4106" s="20"/>
      <c r="Y4106" s="20"/>
      <c r="Z4106" s="20"/>
      <c r="AA4106" s="39"/>
    </row>
    <row r="4107" spans="2:27" ht="15.75" customHeight="1">
      <c r="B4107" s="39"/>
      <c r="C4107" s="20"/>
      <c r="D4107" s="20"/>
      <c r="E4107" s="39"/>
      <c r="F4107" s="20"/>
      <c r="G4107" s="20"/>
      <c r="H4107" s="20"/>
      <c r="I4107" s="39"/>
      <c r="J4107" s="20"/>
      <c r="K4107" s="20"/>
      <c r="L4107" s="20"/>
      <c r="M4107" s="20"/>
      <c r="N4107" s="39"/>
      <c r="O4107" s="20" t="s">
        <v>501</v>
      </c>
      <c r="P4107" s="20" t="s">
        <v>501</v>
      </c>
      <c r="Q4107" s="20" t="s">
        <v>1371</v>
      </c>
      <c r="R4107" s="20" t="s">
        <v>1501</v>
      </c>
      <c r="S4107" s="20">
        <v>50817261</v>
      </c>
      <c r="T4107" s="39"/>
      <c r="U4107" s="20"/>
      <c r="V4107" s="20"/>
      <c r="W4107" s="39"/>
      <c r="X4107" s="20"/>
      <c r="Y4107" s="20"/>
      <c r="Z4107" s="20"/>
      <c r="AA4107" s="39"/>
    </row>
    <row r="4108" spans="2:27" ht="15.75" customHeight="1">
      <c r="B4108" s="39"/>
      <c r="C4108" s="20"/>
      <c r="D4108" s="20"/>
      <c r="E4108" s="39"/>
      <c r="F4108" s="20"/>
      <c r="G4108" s="20"/>
      <c r="H4108" s="20"/>
      <c r="I4108" s="39"/>
      <c r="J4108" s="20"/>
      <c r="K4108" s="20"/>
      <c r="L4108" s="20"/>
      <c r="M4108" s="20"/>
      <c r="N4108" s="39"/>
      <c r="O4108" s="20" t="s">
        <v>501</v>
      </c>
      <c r="P4108" s="20" t="s">
        <v>501</v>
      </c>
      <c r="Q4108" s="20" t="s">
        <v>1371</v>
      </c>
      <c r="R4108" s="20" t="s">
        <v>4316</v>
      </c>
      <c r="S4108" s="20">
        <v>50817265</v>
      </c>
      <c r="T4108" s="39"/>
      <c r="U4108" s="20"/>
      <c r="V4108" s="20"/>
      <c r="W4108" s="39"/>
      <c r="X4108" s="20"/>
      <c r="Y4108" s="20"/>
      <c r="Z4108" s="20"/>
      <c r="AA4108" s="39"/>
    </row>
    <row r="4109" spans="2:27" ht="15.75" customHeight="1">
      <c r="B4109" s="39"/>
      <c r="C4109" s="20"/>
      <c r="D4109" s="20"/>
      <c r="E4109" s="39"/>
      <c r="F4109" s="20"/>
      <c r="G4109" s="20"/>
      <c r="H4109" s="20"/>
      <c r="I4109" s="39"/>
      <c r="J4109" s="20"/>
      <c r="K4109" s="20"/>
      <c r="L4109" s="20"/>
      <c r="M4109" s="20"/>
      <c r="N4109" s="39"/>
      <c r="O4109" s="20" t="s">
        <v>501</v>
      </c>
      <c r="P4109" s="20" t="s">
        <v>501</v>
      </c>
      <c r="Q4109" s="20" t="s">
        <v>1371</v>
      </c>
      <c r="R4109" s="20" t="s">
        <v>4317</v>
      </c>
      <c r="S4109" s="20">
        <v>50817200</v>
      </c>
      <c r="T4109" s="39"/>
      <c r="U4109" s="20"/>
      <c r="V4109" s="20"/>
      <c r="W4109" s="39"/>
      <c r="X4109" s="20"/>
      <c r="Y4109" s="20"/>
      <c r="Z4109" s="20"/>
      <c r="AA4109" s="39"/>
    </row>
    <row r="4110" spans="2:27" ht="15.75" customHeight="1">
      <c r="B4110" s="39"/>
      <c r="C4110" s="20"/>
      <c r="D4110" s="20"/>
      <c r="E4110" s="39"/>
      <c r="F4110" s="20"/>
      <c r="G4110" s="20"/>
      <c r="H4110" s="20"/>
      <c r="I4110" s="39"/>
      <c r="J4110" s="20"/>
      <c r="K4110" s="20"/>
      <c r="L4110" s="20"/>
      <c r="M4110" s="20"/>
      <c r="N4110" s="39"/>
      <c r="O4110" s="20" t="s">
        <v>501</v>
      </c>
      <c r="P4110" s="20" t="s">
        <v>501</v>
      </c>
      <c r="Q4110" s="20" t="s">
        <v>1371</v>
      </c>
      <c r="R4110" s="20" t="s">
        <v>4318</v>
      </c>
      <c r="S4110" s="20">
        <v>50817299</v>
      </c>
      <c r="T4110" s="39"/>
      <c r="U4110" s="20"/>
      <c r="V4110" s="20"/>
      <c r="W4110" s="39"/>
      <c r="X4110" s="20"/>
      <c r="Y4110" s="20"/>
      <c r="Z4110" s="20"/>
      <c r="AA4110" s="39"/>
    </row>
    <row r="4111" spans="2:27" ht="15.75" customHeight="1">
      <c r="B4111" s="39"/>
      <c r="C4111" s="20"/>
      <c r="D4111" s="20"/>
      <c r="E4111" s="39"/>
      <c r="F4111" s="20"/>
      <c r="G4111" s="20"/>
      <c r="H4111" s="20"/>
      <c r="I4111" s="39"/>
      <c r="J4111" s="20"/>
      <c r="K4111" s="20"/>
      <c r="L4111" s="20"/>
      <c r="M4111" s="20"/>
      <c r="N4111" s="39"/>
      <c r="O4111" s="20" t="s">
        <v>501</v>
      </c>
      <c r="P4111" s="20" t="s">
        <v>501</v>
      </c>
      <c r="Q4111" s="20" t="s">
        <v>1371</v>
      </c>
      <c r="R4111" s="20" t="s">
        <v>4319</v>
      </c>
      <c r="S4111" s="20">
        <v>50817287</v>
      </c>
      <c r="T4111" s="39"/>
      <c r="U4111" s="20"/>
      <c r="V4111" s="20"/>
      <c r="W4111" s="39"/>
      <c r="X4111" s="20"/>
      <c r="Y4111" s="20"/>
      <c r="Z4111" s="20"/>
      <c r="AA4111" s="39"/>
    </row>
    <row r="4112" spans="2:27" ht="15.75" customHeight="1">
      <c r="B4112" s="39"/>
      <c r="C4112" s="20"/>
      <c r="D4112" s="20"/>
      <c r="E4112" s="39"/>
      <c r="F4112" s="20"/>
      <c r="G4112" s="20"/>
      <c r="H4112" s="20"/>
      <c r="I4112" s="39"/>
      <c r="J4112" s="20"/>
      <c r="K4112" s="20"/>
      <c r="L4112" s="20"/>
      <c r="M4112" s="20"/>
      <c r="N4112" s="39"/>
      <c r="O4112" s="20" t="s">
        <v>501</v>
      </c>
      <c r="P4112" s="20" t="s">
        <v>501</v>
      </c>
      <c r="Q4112" s="20" t="s">
        <v>1373</v>
      </c>
      <c r="R4112" s="20" t="s">
        <v>4320</v>
      </c>
      <c r="S4112" s="20">
        <v>50818213</v>
      </c>
      <c r="T4112" s="39"/>
      <c r="U4112" s="20"/>
      <c r="V4112" s="20"/>
      <c r="W4112" s="39"/>
      <c r="X4112" s="20"/>
      <c r="Y4112" s="20"/>
      <c r="Z4112" s="20"/>
      <c r="AA4112" s="39"/>
    </row>
    <row r="4113" spans="2:27" ht="15.75" customHeight="1">
      <c r="B4113" s="39"/>
      <c r="C4113" s="20"/>
      <c r="D4113" s="20"/>
      <c r="E4113" s="39"/>
      <c r="F4113" s="20"/>
      <c r="G4113" s="20"/>
      <c r="H4113" s="20"/>
      <c r="I4113" s="39"/>
      <c r="J4113" s="20"/>
      <c r="K4113" s="20"/>
      <c r="L4113" s="20"/>
      <c r="M4113" s="20"/>
      <c r="N4113" s="39"/>
      <c r="O4113" s="20" t="s">
        <v>501</v>
      </c>
      <c r="P4113" s="20" t="s">
        <v>501</v>
      </c>
      <c r="Q4113" s="20" t="s">
        <v>1373</v>
      </c>
      <c r="R4113" s="20" t="s">
        <v>4321</v>
      </c>
      <c r="S4113" s="20">
        <v>50818227</v>
      </c>
      <c r="T4113" s="39"/>
      <c r="U4113" s="20"/>
      <c r="V4113" s="20"/>
      <c r="W4113" s="39"/>
      <c r="X4113" s="20"/>
      <c r="Y4113" s="20"/>
      <c r="Z4113" s="20"/>
      <c r="AA4113" s="39"/>
    </row>
    <row r="4114" spans="2:27" ht="15.75" customHeight="1">
      <c r="B4114" s="39"/>
      <c r="C4114" s="20"/>
      <c r="D4114" s="20"/>
      <c r="E4114" s="39"/>
      <c r="F4114" s="20"/>
      <c r="G4114" s="20"/>
      <c r="H4114" s="20"/>
      <c r="I4114" s="39"/>
      <c r="J4114" s="20"/>
      <c r="K4114" s="20"/>
      <c r="L4114" s="20"/>
      <c r="M4114" s="20"/>
      <c r="N4114" s="39"/>
      <c r="O4114" s="20" t="s">
        <v>501</v>
      </c>
      <c r="P4114" s="20" t="s">
        <v>501</v>
      </c>
      <c r="Q4114" s="20" t="s">
        <v>1373</v>
      </c>
      <c r="R4114" s="20" t="s">
        <v>4322</v>
      </c>
      <c r="S4114" s="20">
        <v>50818240</v>
      </c>
      <c r="T4114" s="39"/>
      <c r="U4114" s="20"/>
      <c r="V4114" s="20"/>
      <c r="W4114" s="39"/>
      <c r="X4114" s="20"/>
      <c r="Y4114" s="20"/>
      <c r="Z4114" s="20"/>
      <c r="AA4114" s="39"/>
    </row>
    <row r="4115" spans="2:27" ht="15.75" customHeight="1">
      <c r="B4115" s="39"/>
      <c r="C4115" s="20"/>
      <c r="D4115" s="20"/>
      <c r="E4115" s="39"/>
      <c r="F4115" s="20"/>
      <c r="G4115" s="20"/>
      <c r="H4115" s="20"/>
      <c r="I4115" s="39"/>
      <c r="J4115" s="20"/>
      <c r="K4115" s="20"/>
      <c r="L4115" s="20"/>
      <c r="M4115" s="20"/>
      <c r="N4115" s="39"/>
      <c r="O4115" s="20" t="s">
        <v>501</v>
      </c>
      <c r="P4115" s="20" t="s">
        <v>501</v>
      </c>
      <c r="Q4115" s="20" t="s">
        <v>1373</v>
      </c>
      <c r="R4115" s="20" t="s">
        <v>4323</v>
      </c>
      <c r="S4115" s="20">
        <v>50818254</v>
      </c>
      <c r="T4115" s="39"/>
      <c r="U4115" s="20"/>
      <c r="V4115" s="20"/>
      <c r="W4115" s="39"/>
      <c r="X4115" s="20"/>
      <c r="Y4115" s="20"/>
      <c r="Z4115" s="20"/>
      <c r="AA4115" s="39"/>
    </row>
    <row r="4116" spans="2:27" ht="15.75" customHeight="1">
      <c r="B4116" s="39"/>
      <c r="C4116" s="20"/>
      <c r="D4116" s="20"/>
      <c r="E4116" s="39"/>
      <c r="F4116" s="20"/>
      <c r="G4116" s="20"/>
      <c r="H4116" s="20"/>
      <c r="I4116" s="39"/>
      <c r="J4116" s="20"/>
      <c r="K4116" s="20"/>
      <c r="L4116" s="20"/>
      <c r="M4116" s="20"/>
      <c r="N4116" s="39"/>
      <c r="O4116" s="20" t="s">
        <v>501</v>
      </c>
      <c r="P4116" s="20" t="s">
        <v>501</v>
      </c>
      <c r="Q4116" s="20" t="s">
        <v>1373</v>
      </c>
      <c r="R4116" s="20" t="s">
        <v>1373</v>
      </c>
      <c r="S4116" s="20">
        <v>50818267</v>
      </c>
      <c r="T4116" s="39"/>
      <c r="U4116" s="20"/>
      <c r="V4116" s="20"/>
      <c r="W4116" s="39"/>
      <c r="X4116" s="20"/>
      <c r="Y4116" s="20"/>
      <c r="Z4116" s="20"/>
      <c r="AA4116" s="39"/>
    </row>
    <row r="4117" spans="2:27" ht="15.75" customHeight="1">
      <c r="B4117" s="39"/>
      <c r="C4117" s="20"/>
      <c r="D4117" s="20"/>
      <c r="E4117" s="39"/>
      <c r="F4117" s="20"/>
      <c r="G4117" s="20"/>
      <c r="H4117" s="20"/>
      <c r="I4117" s="39"/>
      <c r="J4117" s="20"/>
      <c r="K4117" s="20"/>
      <c r="L4117" s="20"/>
      <c r="M4117" s="20"/>
      <c r="N4117" s="39"/>
      <c r="O4117" s="20" t="s">
        <v>501</v>
      </c>
      <c r="P4117" s="20" t="s">
        <v>501</v>
      </c>
      <c r="Q4117" s="20" t="s">
        <v>1373</v>
      </c>
      <c r="R4117" s="20" t="s">
        <v>4324</v>
      </c>
      <c r="S4117" s="20">
        <v>50818299</v>
      </c>
      <c r="T4117" s="39"/>
      <c r="U4117" s="20"/>
      <c r="V4117" s="20"/>
      <c r="W4117" s="39"/>
      <c r="X4117" s="20"/>
      <c r="Y4117" s="20"/>
      <c r="Z4117" s="20"/>
      <c r="AA4117" s="39"/>
    </row>
    <row r="4118" spans="2:27" ht="15.75" customHeight="1">
      <c r="B4118" s="39"/>
      <c r="C4118" s="20"/>
      <c r="D4118" s="20"/>
      <c r="E4118" s="39"/>
      <c r="F4118" s="20"/>
      <c r="G4118" s="20"/>
      <c r="H4118" s="20"/>
      <c r="I4118" s="39"/>
      <c r="J4118" s="20"/>
      <c r="K4118" s="20"/>
      <c r="L4118" s="20"/>
      <c r="M4118" s="20"/>
      <c r="N4118" s="39"/>
      <c r="O4118" s="20" t="s">
        <v>501</v>
      </c>
      <c r="P4118" s="20" t="s">
        <v>501</v>
      </c>
      <c r="Q4118" s="20" t="s">
        <v>1373</v>
      </c>
      <c r="R4118" s="20" t="s">
        <v>4325</v>
      </c>
      <c r="S4118" s="20">
        <v>50818281</v>
      </c>
      <c r="T4118" s="39"/>
      <c r="U4118" s="20"/>
      <c r="V4118" s="20"/>
      <c r="W4118" s="39"/>
      <c r="X4118" s="20"/>
      <c r="Y4118" s="20"/>
      <c r="Z4118" s="20"/>
      <c r="AA4118" s="39"/>
    </row>
    <row r="4119" spans="2:27" ht="15.75" customHeight="1">
      <c r="B4119" s="39"/>
      <c r="C4119" s="20"/>
      <c r="D4119" s="20"/>
      <c r="E4119" s="39"/>
      <c r="F4119" s="20"/>
      <c r="G4119" s="20"/>
      <c r="H4119" s="20"/>
      <c r="I4119" s="39"/>
      <c r="J4119" s="20"/>
      <c r="K4119" s="20"/>
      <c r="L4119" s="20"/>
      <c r="M4119" s="20"/>
      <c r="N4119" s="39"/>
      <c r="O4119" s="20" t="s">
        <v>501</v>
      </c>
      <c r="P4119" s="20" t="s">
        <v>501</v>
      </c>
      <c r="Q4119" s="20" t="s">
        <v>1375</v>
      </c>
      <c r="R4119" s="20" t="s">
        <v>772</v>
      </c>
      <c r="S4119" s="20">
        <v>50818501</v>
      </c>
      <c r="T4119" s="39"/>
      <c r="U4119" s="20"/>
      <c r="V4119" s="20"/>
      <c r="W4119" s="39"/>
      <c r="X4119" s="20"/>
      <c r="Y4119" s="20"/>
      <c r="Z4119" s="20"/>
      <c r="AA4119" s="39"/>
    </row>
    <row r="4120" spans="2:27" ht="15.75" customHeight="1">
      <c r="B4120" s="39"/>
      <c r="C4120" s="20"/>
      <c r="D4120" s="20"/>
      <c r="E4120" s="39"/>
      <c r="F4120" s="20"/>
      <c r="G4120" s="20"/>
      <c r="H4120" s="20"/>
      <c r="I4120" s="39"/>
      <c r="J4120" s="20"/>
      <c r="K4120" s="20"/>
      <c r="L4120" s="20"/>
      <c r="M4120" s="20"/>
      <c r="N4120" s="39"/>
      <c r="O4120" s="20" t="s">
        <v>501</v>
      </c>
      <c r="P4120" s="20" t="s">
        <v>501</v>
      </c>
      <c r="Q4120" s="20" t="s">
        <v>1375</v>
      </c>
      <c r="R4120" s="20" t="s">
        <v>776</v>
      </c>
      <c r="S4120" s="20">
        <v>50818503</v>
      </c>
      <c r="T4120" s="39"/>
      <c r="U4120" s="20"/>
      <c r="V4120" s="20"/>
      <c r="W4120" s="39"/>
      <c r="X4120" s="20"/>
      <c r="Y4120" s="20"/>
      <c r="Z4120" s="20"/>
      <c r="AA4120" s="39"/>
    </row>
    <row r="4121" spans="2:27" ht="15.75" customHeight="1">
      <c r="B4121" s="39"/>
      <c r="C4121" s="20"/>
      <c r="D4121" s="20"/>
      <c r="E4121" s="39"/>
      <c r="F4121" s="20"/>
      <c r="G4121" s="20"/>
      <c r="H4121" s="20"/>
      <c r="I4121" s="39"/>
      <c r="J4121" s="20"/>
      <c r="K4121" s="20"/>
      <c r="L4121" s="20"/>
      <c r="M4121" s="20"/>
      <c r="N4121" s="39"/>
      <c r="O4121" s="20" t="s">
        <v>501</v>
      </c>
      <c r="P4121" s="20" t="s">
        <v>501</v>
      </c>
      <c r="Q4121" s="20" t="s">
        <v>1375</v>
      </c>
      <c r="R4121" s="20" t="s">
        <v>780</v>
      </c>
      <c r="S4121" s="20">
        <v>50818505</v>
      </c>
      <c r="T4121" s="39"/>
      <c r="U4121" s="20"/>
      <c r="V4121" s="20"/>
      <c r="W4121" s="39"/>
      <c r="X4121" s="20"/>
      <c r="Y4121" s="20"/>
      <c r="Z4121" s="20"/>
      <c r="AA4121" s="39"/>
    </row>
    <row r="4122" spans="2:27" ht="15.75" customHeight="1">
      <c r="B4122" s="39"/>
      <c r="C4122" s="20"/>
      <c r="D4122" s="20"/>
      <c r="E4122" s="39"/>
      <c r="F4122" s="20"/>
      <c r="G4122" s="20"/>
      <c r="H4122" s="20"/>
      <c r="I4122" s="39"/>
      <c r="J4122" s="20"/>
      <c r="K4122" s="20"/>
      <c r="L4122" s="20"/>
      <c r="M4122" s="20"/>
      <c r="N4122" s="39"/>
      <c r="O4122" s="20" t="s">
        <v>501</v>
      </c>
      <c r="P4122" s="20" t="s">
        <v>501</v>
      </c>
      <c r="Q4122" s="20" t="s">
        <v>1375</v>
      </c>
      <c r="R4122" s="20" t="s">
        <v>782</v>
      </c>
      <c r="S4122" s="20">
        <v>50818506</v>
      </c>
      <c r="T4122" s="39"/>
      <c r="U4122" s="20"/>
      <c r="V4122" s="20"/>
      <c r="W4122" s="39"/>
      <c r="X4122" s="20"/>
      <c r="Y4122" s="20"/>
      <c r="Z4122" s="20"/>
      <c r="AA4122" s="39"/>
    </row>
    <row r="4123" spans="2:27" ht="15.75" customHeight="1">
      <c r="B4123" s="39"/>
      <c r="C4123" s="20"/>
      <c r="D4123" s="20"/>
      <c r="E4123" s="39"/>
      <c r="F4123" s="20"/>
      <c r="G4123" s="20"/>
      <c r="H4123" s="20"/>
      <c r="I4123" s="39"/>
      <c r="J4123" s="20"/>
      <c r="K4123" s="20"/>
      <c r="L4123" s="20"/>
      <c r="M4123" s="20"/>
      <c r="N4123" s="39"/>
      <c r="O4123" s="20" t="s">
        <v>501</v>
      </c>
      <c r="P4123" s="20" t="s">
        <v>501</v>
      </c>
      <c r="Q4123" s="20" t="s">
        <v>1375</v>
      </c>
      <c r="R4123" s="20" t="s">
        <v>784</v>
      </c>
      <c r="S4123" s="20">
        <v>50818507</v>
      </c>
      <c r="T4123" s="39"/>
      <c r="U4123" s="20"/>
      <c r="V4123" s="20"/>
      <c r="W4123" s="39"/>
      <c r="X4123" s="20"/>
      <c r="Y4123" s="20"/>
      <c r="Z4123" s="20"/>
      <c r="AA4123" s="39"/>
    </row>
    <row r="4124" spans="2:27" ht="15.75" customHeight="1">
      <c r="B4124" s="39"/>
      <c r="C4124" s="20"/>
      <c r="D4124" s="20"/>
      <c r="E4124" s="39"/>
      <c r="F4124" s="20"/>
      <c r="G4124" s="20"/>
      <c r="H4124" s="20"/>
      <c r="I4124" s="39"/>
      <c r="J4124" s="20"/>
      <c r="K4124" s="20"/>
      <c r="L4124" s="20"/>
      <c r="M4124" s="20"/>
      <c r="N4124" s="39"/>
      <c r="O4124" s="20" t="s">
        <v>501</v>
      </c>
      <c r="P4124" s="20" t="s">
        <v>501</v>
      </c>
      <c r="Q4124" s="20" t="s">
        <v>1375</v>
      </c>
      <c r="R4124" s="20" t="s">
        <v>4286</v>
      </c>
      <c r="S4124" s="20">
        <v>50818510</v>
      </c>
      <c r="T4124" s="39"/>
      <c r="U4124" s="20"/>
      <c r="V4124" s="20"/>
      <c r="W4124" s="39"/>
      <c r="X4124" s="20"/>
      <c r="Y4124" s="20"/>
      <c r="Z4124" s="20"/>
      <c r="AA4124" s="39"/>
    </row>
    <row r="4125" spans="2:27" ht="15.75" customHeight="1">
      <c r="B4125" s="39"/>
      <c r="C4125" s="20"/>
      <c r="D4125" s="20"/>
      <c r="E4125" s="39"/>
      <c r="F4125" s="20"/>
      <c r="G4125" s="20"/>
      <c r="H4125" s="20"/>
      <c r="I4125" s="39"/>
      <c r="J4125" s="20"/>
      <c r="K4125" s="20"/>
      <c r="L4125" s="20"/>
      <c r="M4125" s="20"/>
      <c r="N4125" s="39"/>
      <c r="O4125" s="20" t="s">
        <v>501</v>
      </c>
      <c r="P4125" s="20" t="s">
        <v>501</v>
      </c>
      <c r="Q4125" s="20" t="s">
        <v>1377</v>
      </c>
      <c r="R4125" s="20" t="s">
        <v>799</v>
      </c>
      <c r="S4125" s="20">
        <v>50819017</v>
      </c>
      <c r="T4125" s="39"/>
      <c r="U4125" s="20"/>
      <c r="V4125" s="20"/>
      <c r="W4125" s="39"/>
      <c r="X4125" s="20"/>
      <c r="Y4125" s="20"/>
      <c r="Z4125" s="20"/>
      <c r="AA4125" s="39"/>
    </row>
    <row r="4126" spans="2:27" ht="15.75" customHeight="1">
      <c r="B4126" s="39"/>
      <c r="C4126" s="20"/>
      <c r="D4126" s="20"/>
      <c r="E4126" s="39"/>
      <c r="F4126" s="20"/>
      <c r="G4126" s="20"/>
      <c r="H4126" s="20"/>
      <c r="I4126" s="39"/>
      <c r="J4126" s="20"/>
      <c r="K4126" s="20"/>
      <c r="L4126" s="20"/>
      <c r="M4126" s="20"/>
      <c r="N4126" s="39"/>
      <c r="O4126" s="20" t="s">
        <v>501</v>
      </c>
      <c r="P4126" s="20" t="s">
        <v>501</v>
      </c>
      <c r="Q4126" s="20" t="s">
        <v>1377</v>
      </c>
      <c r="R4126" s="20" t="s">
        <v>4287</v>
      </c>
      <c r="S4126" s="20">
        <v>50819018</v>
      </c>
      <c r="T4126" s="39"/>
      <c r="U4126" s="20"/>
      <c r="V4126" s="20"/>
      <c r="W4126" s="39"/>
      <c r="X4126" s="20"/>
      <c r="Y4126" s="20"/>
      <c r="Z4126" s="20"/>
      <c r="AA4126" s="39"/>
    </row>
    <row r="4127" spans="2:27" ht="15.75" customHeight="1">
      <c r="B4127" s="39"/>
      <c r="C4127" s="20"/>
      <c r="D4127" s="20"/>
      <c r="E4127" s="39"/>
      <c r="F4127" s="20"/>
      <c r="G4127" s="20"/>
      <c r="H4127" s="20"/>
      <c r="I4127" s="39"/>
      <c r="J4127" s="20"/>
      <c r="K4127" s="20"/>
      <c r="L4127" s="20"/>
      <c r="M4127" s="20"/>
      <c r="N4127" s="39"/>
      <c r="O4127" s="20" t="s">
        <v>501</v>
      </c>
      <c r="P4127" s="20" t="s">
        <v>501</v>
      </c>
      <c r="Q4127" s="20" t="s">
        <v>1379</v>
      </c>
      <c r="R4127" s="20" t="s">
        <v>4326</v>
      </c>
      <c r="S4127" s="20">
        <v>50819427</v>
      </c>
      <c r="T4127" s="39"/>
      <c r="U4127" s="20"/>
      <c r="V4127" s="20"/>
      <c r="W4127" s="39"/>
      <c r="X4127" s="20"/>
      <c r="Y4127" s="20"/>
      <c r="Z4127" s="20"/>
      <c r="AA4127" s="39"/>
    </row>
    <row r="4128" spans="2:27" ht="15.75" customHeight="1">
      <c r="B4128" s="39"/>
      <c r="C4128" s="20"/>
      <c r="D4128" s="20"/>
      <c r="E4128" s="39"/>
      <c r="F4128" s="20"/>
      <c r="G4128" s="20"/>
      <c r="H4128" s="20"/>
      <c r="I4128" s="39"/>
      <c r="J4128" s="20"/>
      <c r="K4128" s="20"/>
      <c r="L4128" s="20"/>
      <c r="M4128" s="20"/>
      <c r="N4128" s="39"/>
      <c r="O4128" s="20" t="s">
        <v>501</v>
      </c>
      <c r="P4128" s="20" t="s">
        <v>501</v>
      </c>
      <c r="Q4128" s="20" t="s">
        <v>1379</v>
      </c>
      <c r="R4128" s="20" t="s">
        <v>4327</v>
      </c>
      <c r="S4128" s="20">
        <v>50819440</v>
      </c>
      <c r="T4128" s="39"/>
      <c r="U4128" s="20"/>
      <c r="V4128" s="20"/>
      <c r="W4128" s="39"/>
      <c r="X4128" s="20"/>
      <c r="Y4128" s="20"/>
      <c r="Z4128" s="20"/>
      <c r="AA4128" s="39"/>
    </row>
    <row r="4129" spans="2:27" ht="15.75" customHeight="1">
      <c r="B4129" s="39"/>
      <c r="C4129" s="20"/>
      <c r="D4129" s="20"/>
      <c r="E4129" s="39"/>
      <c r="F4129" s="20"/>
      <c r="G4129" s="20"/>
      <c r="H4129" s="20"/>
      <c r="I4129" s="39"/>
      <c r="J4129" s="20"/>
      <c r="K4129" s="20"/>
      <c r="L4129" s="20"/>
      <c r="M4129" s="20"/>
      <c r="N4129" s="39"/>
      <c r="O4129" s="20" t="s">
        <v>501</v>
      </c>
      <c r="P4129" s="20" t="s">
        <v>501</v>
      </c>
      <c r="Q4129" s="20" t="s">
        <v>1379</v>
      </c>
      <c r="R4129" s="20" t="s">
        <v>1013</v>
      </c>
      <c r="S4129" s="20">
        <v>50819454</v>
      </c>
      <c r="T4129" s="39"/>
      <c r="U4129" s="20"/>
      <c r="V4129" s="20"/>
      <c r="W4129" s="39"/>
      <c r="X4129" s="20"/>
      <c r="Y4129" s="20"/>
      <c r="Z4129" s="20"/>
      <c r="AA4129" s="39"/>
    </row>
    <row r="4130" spans="2:27" ht="15.75" customHeight="1">
      <c r="B4130" s="39"/>
      <c r="C4130" s="20"/>
      <c r="D4130" s="20"/>
      <c r="E4130" s="39"/>
      <c r="F4130" s="20"/>
      <c r="G4130" s="20"/>
      <c r="H4130" s="20"/>
      <c r="I4130" s="39"/>
      <c r="J4130" s="20"/>
      <c r="K4130" s="20"/>
      <c r="L4130" s="20"/>
      <c r="M4130" s="20"/>
      <c r="N4130" s="39"/>
      <c r="O4130" s="20" t="s">
        <v>501</v>
      </c>
      <c r="P4130" s="20" t="s">
        <v>501</v>
      </c>
      <c r="Q4130" s="20" t="s">
        <v>1379</v>
      </c>
      <c r="R4130" s="20" t="s">
        <v>3022</v>
      </c>
      <c r="S4130" s="20">
        <v>50819457</v>
      </c>
      <c r="T4130" s="39"/>
      <c r="U4130" s="20"/>
      <c r="V4130" s="20"/>
      <c r="W4130" s="39"/>
      <c r="X4130" s="20"/>
      <c r="Y4130" s="20"/>
      <c r="Z4130" s="20"/>
      <c r="AA4130" s="39"/>
    </row>
    <row r="4131" spans="2:27" ht="15.75" customHeight="1">
      <c r="B4131" s="39"/>
      <c r="C4131" s="20"/>
      <c r="D4131" s="20"/>
      <c r="E4131" s="39"/>
      <c r="F4131" s="20"/>
      <c r="G4131" s="20"/>
      <c r="H4131" s="20"/>
      <c r="I4131" s="39"/>
      <c r="J4131" s="20"/>
      <c r="K4131" s="20"/>
      <c r="L4131" s="20"/>
      <c r="M4131" s="20"/>
      <c r="N4131" s="39"/>
      <c r="O4131" s="20" t="s">
        <v>501</v>
      </c>
      <c r="P4131" s="20" t="s">
        <v>501</v>
      </c>
      <c r="Q4131" s="20" t="s">
        <v>1379</v>
      </c>
      <c r="R4131" s="20" t="s">
        <v>4328</v>
      </c>
      <c r="S4131" s="20">
        <v>50819400</v>
      </c>
      <c r="T4131" s="39"/>
      <c r="U4131" s="20"/>
      <c r="V4131" s="20"/>
      <c r="W4131" s="39"/>
      <c r="X4131" s="20"/>
      <c r="Y4131" s="20"/>
      <c r="Z4131" s="20"/>
      <c r="AA4131" s="39"/>
    </row>
    <row r="4132" spans="2:27" ht="15.75" customHeight="1">
      <c r="B4132" s="39"/>
      <c r="C4132" s="20"/>
      <c r="D4132" s="20"/>
      <c r="E4132" s="39"/>
      <c r="F4132" s="20"/>
      <c r="G4132" s="20"/>
      <c r="H4132" s="20"/>
      <c r="I4132" s="39"/>
      <c r="J4132" s="20"/>
      <c r="K4132" s="20"/>
      <c r="L4132" s="20"/>
      <c r="M4132" s="20"/>
      <c r="N4132" s="39"/>
      <c r="O4132" s="20" t="s">
        <v>501</v>
      </c>
      <c r="P4132" s="20" t="s">
        <v>501</v>
      </c>
      <c r="Q4132" s="20" t="s">
        <v>1379</v>
      </c>
      <c r="R4132" s="20" t="s">
        <v>4329</v>
      </c>
      <c r="S4132" s="20">
        <v>50819470</v>
      </c>
      <c r="T4132" s="39"/>
      <c r="U4132" s="20"/>
      <c r="V4132" s="20"/>
      <c r="W4132" s="39"/>
      <c r="X4132" s="20"/>
      <c r="Y4132" s="20"/>
      <c r="Z4132" s="20"/>
      <c r="AA4132" s="39"/>
    </row>
    <row r="4133" spans="2:27" ht="15.75" customHeight="1">
      <c r="B4133" s="39"/>
      <c r="C4133" s="20"/>
      <c r="D4133" s="20"/>
      <c r="E4133" s="39"/>
      <c r="F4133" s="20"/>
      <c r="G4133" s="20"/>
      <c r="H4133" s="20"/>
      <c r="I4133" s="39"/>
      <c r="J4133" s="20"/>
      <c r="K4133" s="20"/>
      <c r="L4133" s="20"/>
      <c r="M4133" s="20"/>
      <c r="N4133" s="39"/>
      <c r="O4133" s="20" t="s">
        <v>501</v>
      </c>
      <c r="P4133" s="20" t="s">
        <v>501</v>
      </c>
      <c r="Q4133" s="20" t="s">
        <v>1379</v>
      </c>
      <c r="R4133" s="20" t="s">
        <v>4330</v>
      </c>
      <c r="S4133" s="20">
        <v>50819477</v>
      </c>
      <c r="T4133" s="39"/>
      <c r="U4133" s="20"/>
      <c r="V4133" s="20"/>
      <c r="W4133" s="39"/>
      <c r="X4133" s="20"/>
      <c r="Y4133" s="20"/>
      <c r="Z4133" s="20"/>
      <c r="AA4133" s="39"/>
    </row>
    <row r="4134" spans="2:27" ht="15.75" customHeight="1">
      <c r="B4134" s="39"/>
      <c r="C4134" s="20"/>
      <c r="D4134" s="20"/>
      <c r="E4134" s="39"/>
      <c r="F4134" s="20"/>
      <c r="G4134" s="20"/>
      <c r="H4134" s="20"/>
      <c r="I4134" s="39"/>
      <c r="J4134" s="20"/>
      <c r="K4134" s="20"/>
      <c r="L4134" s="20"/>
      <c r="M4134" s="20"/>
      <c r="N4134" s="39"/>
      <c r="O4134" s="20" t="s">
        <v>501</v>
      </c>
      <c r="P4134" s="20" t="s">
        <v>501</v>
      </c>
      <c r="Q4134" s="20" t="s">
        <v>1379</v>
      </c>
      <c r="R4134" s="20" t="s">
        <v>4331</v>
      </c>
      <c r="S4134" s="20">
        <v>50819481</v>
      </c>
      <c r="T4134" s="39"/>
      <c r="U4134" s="20"/>
      <c r="V4134" s="20"/>
      <c r="W4134" s="39"/>
      <c r="X4134" s="20"/>
      <c r="Y4134" s="20"/>
      <c r="Z4134" s="20"/>
      <c r="AA4134" s="39"/>
    </row>
    <row r="4135" spans="2:27" ht="15.75" customHeight="1">
      <c r="B4135" s="39"/>
      <c r="C4135" s="20"/>
      <c r="D4135" s="20"/>
      <c r="E4135" s="39"/>
      <c r="F4135" s="20"/>
      <c r="G4135" s="20"/>
      <c r="H4135" s="20"/>
      <c r="I4135" s="39"/>
      <c r="J4135" s="20"/>
      <c r="K4135" s="20"/>
      <c r="L4135" s="20"/>
      <c r="M4135" s="20"/>
      <c r="N4135" s="39"/>
      <c r="O4135" s="20" t="s">
        <v>501</v>
      </c>
      <c r="P4135" s="20" t="s">
        <v>501</v>
      </c>
      <c r="Q4135" s="20" t="s">
        <v>1379</v>
      </c>
      <c r="R4135" s="20" t="s">
        <v>4332</v>
      </c>
      <c r="S4135" s="20">
        <v>50819499</v>
      </c>
      <c r="T4135" s="39"/>
      <c r="U4135" s="20"/>
      <c r="V4135" s="20"/>
      <c r="W4135" s="39"/>
      <c r="X4135" s="20"/>
      <c r="Y4135" s="20"/>
      <c r="Z4135" s="20"/>
      <c r="AA4135" s="39"/>
    </row>
    <row r="4136" spans="2:27" ht="15.75" customHeight="1">
      <c r="B4136" s="39"/>
      <c r="C4136" s="20"/>
      <c r="D4136" s="20"/>
      <c r="E4136" s="39"/>
      <c r="F4136" s="20"/>
      <c r="G4136" s="20"/>
      <c r="H4136" s="20"/>
      <c r="I4136" s="39"/>
      <c r="J4136" s="20"/>
      <c r="K4136" s="20"/>
      <c r="L4136" s="20"/>
      <c r="M4136" s="20"/>
      <c r="N4136" s="39"/>
      <c r="O4136" s="20" t="s">
        <v>501</v>
      </c>
      <c r="P4136" s="20" t="s">
        <v>658</v>
      </c>
      <c r="Q4136" s="20" t="s">
        <v>1381</v>
      </c>
      <c r="R4136" s="20" t="s">
        <v>4333</v>
      </c>
      <c r="S4136" s="20">
        <v>50881113</v>
      </c>
      <c r="T4136" s="39"/>
      <c r="U4136" s="20"/>
      <c r="V4136" s="20"/>
      <c r="W4136" s="39"/>
      <c r="X4136" s="20"/>
      <c r="Y4136" s="20"/>
      <c r="Z4136" s="20"/>
      <c r="AA4136" s="39"/>
    </row>
    <row r="4137" spans="2:27" ht="15.75" customHeight="1">
      <c r="B4137" s="39"/>
      <c r="C4137" s="20"/>
      <c r="D4137" s="20"/>
      <c r="E4137" s="39"/>
      <c r="F4137" s="20"/>
      <c r="G4137" s="20"/>
      <c r="H4137" s="20"/>
      <c r="I4137" s="39"/>
      <c r="J4137" s="20"/>
      <c r="K4137" s="20"/>
      <c r="L4137" s="20"/>
      <c r="M4137" s="20"/>
      <c r="N4137" s="39"/>
      <c r="O4137" s="20" t="s">
        <v>501</v>
      </c>
      <c r="P4137" s="20" t="s">
        <v>658</v>
      </c>
      <c r="Q4137" s="20" t="s">
        <v>1381</v>
      </c>
      <c r="R4137" s="20" t="s">
        <v>1381</v>
      </c>
      <c r="S4137" s="20">
        <v>50881127</v>
      </c>
      <c r="T4137" s="39"/>
      <c r="U4137" s="20"/>
      <c r="V4137" s="20"/>
      <c r="W4137" s="39"/>
      <c r="X4137" s="20"/>
      <c r="Y4137" s="20"/>
      <c r="Z4137" s="20"/>
      <c r="AA4137" s="39"/>
    </row>
    <row r="4138" spans="2:27" ht="15.75" customHeight="1">
      <c r="B4138" s="39"/>
      <c r="C4138" s="20"/>
      <c r="D4138" s="20"/>
      <c r="E4138" s="39"/>
      <c r="F4138" s="20"/>
      <c r="G4138" s="20"/>
      <c r="H4138" s="20"/>
      <c r="I4138" s="39"/>
      <c r="J4138" s="20"/>
      <c r="K4138" s="20"/>
      <c r="L4138" s="20"/>
      <c r="M4138" s="20"/>
      <c r="N4138" s="39"/>
      <c r="O4138" s="20" t="s">
        <v>501</v>
      </c>
      <c r="P4138" s="20" t="s">
        <v>658</v>
      </c>
      <c r="Q4138" s="20" t="s">
        <v>1381</v>
      </c>
      <c r="R4138" s="20" t="s">
        <v>4334</v>
      </c>
      <c r="S4138" s="20">
        <v>50881199</v>
      </c>
      <c r="T4138" s="39"/>
      <c r="U4138" s="20"/>
      <c r="V4138" s="20"/>
      <c r="W4138" s="39"/>
      <c r="X4138" s="20"/>
      <c r="Y4138" s="20"/>
      <c r="Z4138" s="20"/>
      <c r="AA4138" s="39"/>
    </row>
    <row r="4139" spans="2:27" ht="15.75" customHeight="1">
      <c r="B4139" s="39"/>
      <c r="C4139" s="20"/>
      <c r="D4139" s="20"/>
      <c r="E4139" s="39"/>
      <c r="F4139" s="20"/>
      <c r="G4139" s="20"/>
      <c r="H4139" s="20"/>
      <c r="I4139" s="39"/>
      <c r="J4139" s="20"/>
      <c r="K4139" s="20"/>
      <c r="L4139" s="20"/>
      <c r="M4139" s="20"/>
      <c r="N4139" s="39"/>
      <c r="O4139" s="20" t="s">
        <v>501</v>
      </c>
      <c r="P4139" s="20" t="s">
        <v>658</v>
      </c>
      <c r="Q4139" s="20" t="s">
        <v>1381</v>
      </c>
      <c r="R4139" s="20" t="s">
        <v>4335</v>
      </c>
      <c r="S4139" s="20">
        <v>50881140</v>
      </c>
      <c r="T4139" s="39"/>
      <c r="U4139" s="20"/>
      <c r="V4139" s="20"/>
      <c r="W4139" s="39"/>
      <c r="X4139" s="20"/>
      <c r="Y4139" s="20"/>
      <c r="Z4139" s="20"/>
      <c r="AA4139" s="39"/>
    </row>
    <row r="4140" spans="2:27" ht="15.75" customHeight="1">
      <c r="B4140" s="39"/>
      <c r="C4140" s="20"/>
      <c r="D4140" s="20"/>
      <c r="E4140" s="39"/>
      <c r="F4140" s="20"/>
      <c r="G4140" s="20"/>
      <c r="H4140" s="20"/>
      <c r="I4140" s="39"/>
      <c r="J4140" s="20"/>
      <c r="K4140" s="20"/>
      <c r="L4140" s="20"/>
      <c r="M4140" s="20"/>
      <c r="N4140" s="39"/>
      <c r="O4140" s="20" t="s">
        <v>501</v>
      </c>
      <c r="P4140" s="20" t="s">
        <v>658</v>
      </c>
      <c r="Q4140" s="20" t="s">
        <v>1381</v>
      </c>
      <c r="R4140" s="20" t="s">
        <v>1035</v>
      </c>
      <c r="S4140" s="20">
        <v>50881154</v>
      </c>
      <c r="T4140" s="39"/>
      <c r="U4140" s="20"/>
      <c r="V4140" s="20"/>
      <c r="W4140" s="39"/>
      <c r="X4140" s="20"/>
      <c r="Y4140" s="20"/>
      <c r="Z4140" s="20"/>
      <c r="AA4140" s="39"/>
    </row>
    <row r="4141" spans="2:27" ht="15.75" customHeight="1">
      <c r="B4141" s="39"/>
      <c r="C4141" s="20"/>
      <c r="D4141" s="20"/>
      <c r="E4141" s="39"/>
      <c r="F4141" s="20"/>
      <c r="G4141" s="20"/>
      <c r="H4141" s="20"/>
      <c r="I4141" s="39"/>
      <c r="J4141" s="20"/>
      <c r="K4141" s="20"/>
      <c r="L4141" s="20"/>
      <c r="M4141" s="20"/>
      <c r="N4141" s="39"/>
      <c r="O4141" s="20" t="s">
        <v>501</v>
      </c>
      <c r="P4141" s="20" t="s">
        <v>658</v>
      </c>
      <c r="Q4141" s="20" t="s">
        <v>1381</v>
      </c>
      <c r="R4141" s="20" t="s">
        <v>4336</v>
      </c>
      <c r="S4141" s="20">
        <v>50881167</v>
      </c>
      <c r="T4141" s="39"/>
      <c r="U4141" s="20"/>
      <c r="V4141" s="20"/>
      <c r="W4141" s="39"/>
      <c r="X4141" s="20"/>
      <c r="Y4141" s="20"/>
      <c r="Z4141" s="20"/>
      <c r="AA4141" s="39"/>
    </row>
    <row r="4142" spans="2:27" ht="15.75" customHeight="1">
      <c r="B4142" s="39"/>
      <c r="C4142" s="20"/>
      <c r="D4142" s="20"/>
      <c r="E4142" s="39"/>
      <c r="F4142" s="20"/>
      <c r="G4142" s="20"/>
      <c r="H4142" s="20"/>
      <c r="I4142" s="39"/>
      <c r="J4142" s="20"/>
      <c r="K4142" s="20"/>
      <c r="L4142" s="20"/>
      <c r="M4142" s="20"/>
      <c r="N4142" s="39"/>
      <c r="O4142" s="20" t="s">
        <v>501</v>
      </c>
      <c r="P4142" s="20" t="s">
        <v>658</v>
      </c>
      <c r="Q4142" s="20" t="s">
        <v>1381</v>
      </c>
      <c r="R4142" s="20" t="s">
        <v>571</v>
      </c>
      <c r="S4142" s="20">
        <v>50881181</v>
      </c>
      <c r="T4142" s="39"/>
      <c r="U4142" s="20"/>
      <c r="V4142" s="20"/>
      <c r="W4142" s="39"/>
      <c r="X4142" s="20"/>
      <c r="Y4142" s="20"/>
      <c r="Z4142" s="20"/>
      <c r="AA4142" s="39"/>
    </row>
    <row r="4143" spans="2:27" ht="15.75" customHeight="1">
      <c r="B4143" s="39"/>
      <c r="C4143" s="20"/>
      <c r="D4143" s="20"/>
      <c r="E4143" s="39"/>
      <c r="F4143" s="20"/>
      <c r="G4143" s="20"/>
      <c r="H4143" s="20"/>
      <c r="I4143" s="39"/>
      <c r="J4143" s="20"/>
      <c r="K4143" s="20"/>
      <c r="L4143" s="20"/>
      <c r="M4143" s="20"/>
      <c r="N4143" s="39"/>
      <c r="O4143" s="20" t="s">
        <v>501</v>
      </c>
      <c r="P4143" s="20" t="s">
        <v>658</v>
      </c>
      <c r="Q4143" s="20" t="s">
        <v>1383</v>
      </c>
      <c r="R4143" s="20" t="s">
        <v>4337</v>
      </c>
      <c r="S4143" s="20">
        <v>50882721</v>
      </c>
      <c r="T4143" s="39"/>
      <c r="U4143" s="20"/>
      <c r="V4143" s="20"/>
      <c r="W4143" s="39"/>
      <c r="X4143" s="20"/>
      <c r="Y4143" s="20"/>
      <c r="Z4143" s="20"/>
      <c r="AA4143" s="39"/>
    </row>
    <row r="4144" spans="2:27" ht="15.75" customHeight="1">
      <c r="B4144" s="39"/>
      <c r="C4144" s="20"/>
      <c r="D4144" s="20"/>
      <c r="E4144" s="39"/>
      <c r="F4144" s="20"/>
      <c r="G4144" s="20"/>
      <c r="H4144" s="20"/>
      <c r="I4144" s="39"/>
      <c r="J4144" s="20"/>
      <c r="K4144" s="20"/>
      <c r="L4144" s="20"/>
      <c r="M4144" s="20"/>
      <c r="N4144" s="39"/>
      <c r="O4144" s="20" t="s">
        <v>501</v>
      </c>
      <c r="P4144" s="20" t="s">
        <v>658</v>
      </c>
      <c r="Q4144" s="20" t="s">
        <v>1383</v>
      </c>
      <c r="R4144" s="20" t="s">
        <v>4338</v>
      </c>
      <c r="S4144" s="20">
        <v>50882723</v>
      </c>
      <c r="T4144" s="39"/>
      <c r="U4144" s="20"/>
      <c r="V4144" s="20"/>
      <c r="W4144" s="39"/>
      <c r="X4144" s="20"/>
      <c r="Y4144" s="20"/>
      <c r="Z4144" s="20"/>
      <c r="AA4144" s="39"/>
    </row>
    <row r="4145" spans="2:27" ht="15.75" customHeight="1">
      <c r="B4145" s="39"/>
      <c r="C4145" s="20"/>
      <c r="D4145" s="20"/>
      <c r="E4145" s="39"/>
      <c r="F4145" s="20"/>
      <c r="G4145" s="20"/>
      <c r="H4145" s="20"/>
      <c r="I4145" s="39"/>
      <c r="J4145" s="20"/>
      <c r="K4145" s="20"/>
      <c r="L4145" s="20"/>
      <c r="M4145" s="20"/>
      <c r="N4145" s="39"/>
      <c r="O4145" s="20" t="s">
        <v>501</v>
      </c>
      <c r="P4145" s="20" t="s">
        <v>658</v>
      </c>
      <c r="Q4145" s="20" t="s">
        <v>1383</v>
      </c>
      <c r="R4145" s="20" t="s">
        <v>4339</v>
      </c>
      <c r="S4145" s="20">
        <v>50882727</v>
      </c>
      <c r="T4145" s="39"/>
      <c r="U4145" s="20"/>
      <c r="V4145" s="20"/>
      <c r="W4145" s="39"/>
      <c r="X4145" s="20"/>
      <c r="Y4145" s="20"/>
      <c r="Z4145" s="20"/>
      <c r="AA4145" s="39"/>
    </row>
    <row r="4146" spans="2:27" ht="15.75" customHeight="1">
      <c r="B4146" s="39"/>
      <c r="C4146" s="20"/>
      <c r="D4146" s="20"/>
      <c r="E4146" s="39"/>
      <c r="F4146" s="20"/>
      <c r="G4146" s="20"/>
      <c r="H4146" s="20"/>
      <c r="I4146" s="39"/>
      <c r="J4146" s="20"/>
      <c r="K4146" s="20"/>
      <c r="L4146" s="20"/>
      <c r="M4146" s="20"/>
      <c r="N4146" s="39"/>
      <c r="O4146" s="20" t="s">
        <v>501</v>
      </c>
      <c r="P4146" s="20" t="s">
        <v>658</v>
      </c>
      <c r="Q4146" s="20" t="s">
        <v>1383</v>
      </c>
      <c r="R4146" s="20" t="s">
        <v>4340</v>
      </c>
      <c r="S4146" s="20">
        <v>50882731</v>
      </c>
      <c r="T4146" s="39"/>
      <c r="U4146" s="20"/>
      <c r="V4146" s="20"/>
      <c r="W4146" s="39"/>
      <c r="X4146" s="20"/>
      <c r="Y4146" s="20"/>
      <c r="Z4146" s="20"/>
      <c r="AA4146" s="39"/>
    </row>
    <row r="4147" spans="2:27" ht="15.75" customHeight="1">
      <c r="B4147" s="39"/>
      <c r="C4147" s="20"/>
      <c r="D4147" s="20"/>
      <c r="E4147" s="39"/>
      <c r="F4147" s="20"/>
      <c r="G4147" s="20"/>
      <c r="H4147" s="20"/>
      <c r="I4147" s="39"/>
      <c r="J4147" s="20"/>
      <c r="K4147" s="20"/>
      <c r="L4147" s="20"/>
      <c r="M4147" s="20"/>
      <c r="N4147" s="39"/>
      <c r="O4147" s="20" t="s">
        <v>501</v>
      </c>
      <c r="P4147" s="20" t="s">
        <v>658</v>
      </c>
      <c r="Q4147" s="20" t="s">
        <v>1383</v>
      </c>
      <c r="R4147" s="20" t="s">
        <v>4341</v>
      </c>
      <c r="S4147" s="20">
        <v>50882737</v>
      </c>
      <c r="T4147" s="39"/>
      <c r="U4147" s="20"/>
      <c r="V4147" s="20"/>
      <c r="W4147" s="39"/>
      <c r="X4147" s="20"/>
      <c r="Y4147" s="20"/>
      <c r="Z4147" s="20"/>
      <c r="AA4147" s="39"/>
    </row>
    <row r="4148" spans="2:27" ht="15.75" customHeight="1">
      <c r="B4148" s="39"/>
      <c r="C4148" s="20"/>
      <c r="D4148" s="20"/>
      <c r="E4148" s="39"/>
      <c r="F4148" s="20"/>
      <c r="G4148" s="20"/>
      <c r="H4148" s="20"/>
      <c r="I4148" s="39"/>
      <c r="J4148" s="20"/>
      <c r="K4148" s="20"/>
      <c r="L4148" s="20"/>
      <c r="M4148" s="20"/>
      <c r="N4148" s="39"/>
      <c r="O4148" s="20" t="s">
        <v>501</v>
      </c>
      <c r="P4148" s="20" t="s">
        <v>658</v>
      </c>
      <c r="Q4148" s="20" t="s">
        <v>1383</v>
      </c>
      <c r="R4148" s="20" t="s">
        <v>4342</v>
      </c>
      <c r="S4148" s="20">
        <v>50882747</v>
      </c>
      <c r="T4148" s="39"/>
      <c r="U4148" s="20"/>
      <c r="V4148" s="20"/>
      <c r="W4148" s="39"/>
      <c r="X4148" s="20"/>
      <c r="Y4148" s="20"/>
      <c r="Z4148" s="20"/>
      <c r="AA4148" s="39"/>
    </row>
    <row r="4149" spans="2:27" ht="15.75" customHeight="1">
      <c r="B4149" s="39"/>
      <c r="C4149" s="20"/>
      <c r="D4149" s="20"/>
      <c r="E4149" s="39"/>
      <c r="F4149" s="20"/>
      <c r="G4149" s="20"/>
      <c r="H4149" s="20"/>
      <c r="I4149" s="39"/>
      <c r="J4149" s="20"/>
      <c r="K4149" s="20"/>
      <c r="L4149" s="20"/>
      <c r="M4149" s="20"/>
      <c r="N4149" s="39"/>
      <c r="O4149" s="20" t="s">
        <v>501</v>
      </c>
      <c r="P4149" s="20" t="s">
        <v>658</v>
      </c>
      <c r="Q4149" s="20" t="s">
        <v>1383</v>
      </c>
      <c r="R4149" s="20" t="s">
        <v>4343</v>
      </c>
      <c r="S4149" s="20">
        <v>50882771</v>
      </c>
      <c r="T4149" s="39"/>
      <c r="U4149" s="20"/>
      <c r="V4149" s="20"/>
      <c r="W4149" s="39"/>
      <c r="X4149" s="20"/>
      <c r="Y4149" s="20"/>
      <c r="Z4149" s="20"/>
      <c r="AA4149" s="39"/>
    </row>
    <row r="4150" spans="2:27" ht="15.75" customHeight="1">
      <c r="B4150" s="39"/>
      <c r="C4150" s="20"/>
      <c r="D4150" s="20"/>
      <c r="E4150" s="39"/>
      <c r="F4150" s="20"/>
      <c r="G4150" s="20"/>
      <c r="H4150" s="20"/>
      <c r="I4150" s="39"/>
      <c r="J4150" s="20"/>
      <c r="K4150" s="20"/>
      <c r="L4150" s="20"/>
      <c r="M4150" s="20"/>
      <c r="N4150" s="39"/>
      <c r="O4150" s="20" t="s">
        <v>501</v>
      </c>
      <c r="P4150" s="20" t="s">
        <v>658</v>
      </c>
      <c r="Q4150" s="20" t="s">
        <v>1385</v>
      </c>
      <c r="R4150" s="20" t="s">
        <v>4344</v>
      </c>
      <c r="S4150" s="20">
        <v>50884419</v>
      </c>
      <c r="T4150" s="39"/>
      <c r="U4150" s="20"/>
      <c r="V4150" s="20"/>
      <c r="W4150" s="39"/>
      <c r="X4150" s="20"/>
      <c r="Y4150" s="20"/>
      <c r="Z4150" s="20"/>
      <c r="AA4150" s="39"/>
    </row>
    <row r="4151" spans="2:27" ht="15.75" customHeight="1">
      <c r="B4151" s="39"/>
      <c r="C4151" s="20"/>
      <c r="D4151" s="20"/>
      <c r="E4151" s="39"/>
      <c r="F4151" s="20"/>
      <c r="G4151" s="20"/>
      <c r="H4151" s="20"/>
      <c r="I4151" s="39"/>
      <c r="J4151" s="20"/>
      <c r="K4151" s="20"/>
      <c r="L4151" s="20"/>
      <c r="M4151" s="20"/>
      <c r="N4151" s="39"/>
      <c r="O4151" s="20" t="s">
        <v>501</v>
      </c>
      <c r="P4151" s="20" t="s">
        <v>658</v>
      </c>
      <c r="Q4151" s="20" t="s">
        <v>1385</v>
      </c>
      <c r="R4151" s="20" t="s">
        <v>4345</v>
      </c>
      <c r="S4151" s="20">
        <v>50884438</v>
      </c>
      <c r="T4151" s="39"/>
      <c r="U4151" s="20"/>
      <c r="V4151" s="20"/>
      <c r="W4151" s="39"/>
      <c r="X4151" s="20"/>
      <c r="Y4151" s="20"/>
      <c r="Z4151" s="20"/>
      <c r="AA4151" s="39"/>
    </row>
    <row r="4152" spans="2:27" ht="15.75" customHeight="1">
      <c r="B4152" s="39"/>
      <c r="C4152" s="20"/>
      <c r="D4152" s="20"/>
      <c r="E4152" s="39"/>
      <c r="F4152" s="20"/>
      <c r="G4152" s="20"/>
      <c r="H4152" s="20"/>
      <c r="I4152" s="39"/>
      <c r="J4152" s="20"/>
      <c r="K4152" s="20"/>
      <c r="L4152" s="20"/>
      <c r="M4152" s="20"/>
      <c r="N4152" s="39"/>
      <c r="O4152" s="20" t="s">
        <v>501</v>
      </c>
      <c r="P4152" s="20" t="s">
        <v>658</v>
      </c>
      <c r="Q4152" s="20" t="s">
        <v>1385</v>
      </c>
      <c r="R4152" s="20" t="s">
        <v>3384</v>
      </c>
      <c r="S4152" s="20">
        <v>50884457</v>
      </c>
      <c r="T4152" s="39"/>
      <c r="U4152" s="20"/>
      <c r="V4152" s="20"/>
      <c r="W4152" s="39"/>
      <c r="X4152" s="20"/>
      <c r="Y4152" s="20"/>
      <c r="Z4152" s="20"/>
      <c r="AA4152" s="39"/>
    </row>
    <row r="4153" spans="2:27" ht="15.75" customHeight="1">
      <c r="B4153" s="39"/>
      <c r="C4153" s="20"/>
      <c r="D4153" s="20"/>
      <c r="E4153" s="39"/>
      <c r="F4153" s="20"/>
      <c r="G4153" s="20"/>
      <c r="H4153" s="20"/>
      <c r="I4153" s="39"/>
      <c r="J4153" s="20"/>
      <c r="K4153" s="20"/>
      <c r="L4153" s="20"/>
      <c r="M4153" s="20"/>
      <c r="N4153" s="39"/>
      <c r="O4153" s="20" t="s">
        <v>501</v>
      </c>
      <c r="P4153" s="20" t="s">
        <v>658</v>
      </c>
      <c r="Q4153" s="20" t="s">
        <v>1385</v>
      </c>
      <c r="R4153" s="20" t="s">
        <v>4346</v>
      </c>
      <c r="S4153" s="20">
        <v>50884476</v>
      </c>
      <c r="T4153" s="39"/>
      <c r="U4153" s="20"/>
      <c r="V4153" s="20"/>
      <c r="W4153" s="39"/>
      <c r="X4153" s="20"/>
      <c r="Y4153" s="20"/>
      <c r="Z4153" s="20"/>
      <c r="AA4153" s="39"/>
    </row>
    <row r="4154" spans="2:27" ht="15.75" customHeight="1">
      <c r="B4154" s="39"/>
      <c r="C4154" s="20"/>
      <c r="D4154" s="20"/>
      <c r="E4154" s="39"/>
      <c r="F4154" s="20"/>
      <c r="G4154" s="20"/>
      <c r="H4154" s="20"/>
      <c r="I4154" s="39"/>
      <c r="J4154" s="20"/>
      <c r="K4154" s="20"/>
      <c r="L4154" s="20"/>
      <c r="M4154" s="20"/>
      <c r="N4154" s="39"/>
      <c r="O4154" s="20" t="s">
        <v>501</v>
      </c>
      <c r="P4154" s="20" t="s">
        <v>658</v>
      </c>
      <c r="Q4154" s="20" t="s">
        <v>1387</v>
      </c>
      <c r="R4154" s="20" t="s">
        <v>4347</v>
      </c>
      <c r="S4154" s="20">
        <v>50885017</v>
      </c>
      <c r="T4154" s="39"/>
      <c r="U4154" s="20"/>
      <c r="V4154" s="20"/>
      <c r="W4154" s="39"/>
      <c r="X4154" s="20"/>
      <c r="Y4154" s="20"/>
      <c r="Z4154" s="20"/>
      <c r="AA4154" s="39"/>
    </row>
    <row r="4155" spans="2:27" ht="15.75" customHeight="1">
      <c r="B4155" s="39"/>
      <c r="C4155" s="20"/>
      <c r="D4155" s="20"/>
      <c r="E4155" s="39"/>
      <c r="F4155" s="20"/>
      <c r="G4155" s="20"/>
      <c r="H4155" s="20"/>
      <c r="I4155" s="39"/>
      <c r="J4155" s="20"/>
      <c r="K4155" s="20"/>
      <c r="L4155" s="20"/>
      <c r="M4155" s="20"/>
      <c r="N4155" s="39"/>
      <c r="O4155" s="20" t="s">
        <v>501</v>
      </c>
      <c r="P4155" s="20" t="s">
        <v>658</v>
      </c>
      <c r="Q4155" s="20" t="s">
        <v>1387</v>
      </c>
      <c r="R4155" s="20" t="s">
        <v>4348</v>
      </c>
      <c r="S4155" s="20">
        <v>50885015</v>
      </c>
      <c r="T4155" s="39"/>
      <c r="U4155" s="20"/>
      <c r="V4155" s="20"/>
      <c r="W4155" s="39"/>
      <c r="X4155" s="20"/>
      <c r="Y4155" s="20"/>
      <c r="Z4155" s="20"/>
      <c r="AA4155" s="39"/>
    </row>
    <row r="4156" spans="2:27" ht="15.75" customHeight="1">
      <c r="B4156" s="39"/>
      <c r="C4156" s="20"/>
      <c r="D4156" s="20"/>
      <c r="E4156" s="39"/>
      <c r="F4156" s="20"/>
      <c r="G4156" s="20"/>
      <c r="H4156" s="20"/>
      <c r="I4156" s="39"/>
      <c r="J4156" s="20"/>
      <c r="K4156" s="20"/>
      <c r="L4156" s="20"/>
      <c r="M4156" s="20"/>
      <c r="N4156" s="39"/>
      <c r="O4156" s="20" t="s">
        <v>501</v>
      </c>
      <c r="P4156" s="20" t="s">
        <v>658</v>
      </c>
      <c r="Q4156" s="20" t="s">
        <v>1387</v>
      </c>
      <c r="R4156" s="20" t="s">
        <v>4349</v>
      </c>
      <c r="S4156" s="20">
        <v>50885025</v>
      </c>
      <c r="T4156" s="39"/>
      <c r="U4156" s="20"/>
      <c r="V4156" s="20"/>
      <c r="W4156" s="39"/>
      <c r="X4156" s="20"/>
      <c r="Y4156" s="20"/>
      <c r="Z4156" s="20"/>
      <c r="AA4156" s="39"/>
    </row>
    <row r="4157" spans="2:27" ht="15.75" customHeight="1">
      <c r="B4157" s="39"/>
      <c r="C4157" s="20"/>
      <c r="D4157" s="20"/>
      <c r="E4157" s="39"/>
      <c r="F4157" s="20"/>
      <c r="G4157" s="20"/>
      <c r="H4157" s="20"/>
      <c r="I4157" s="39"/>
      <c r="J4157" s="20"/>
      <c r="K4157" s="20"/>
      <c r="L4157" s="20"/>
      <c r="M4157" s="20"/>
      <c r="N4157" s="39"/>
      <c r="O4157" s="20" t="s">
        <v>501</v>
      </c>
      <c r="P4157" s="20" t="s">
        <v>658</v>
      </c>
      <c r="Q4157" s="20" t="s">
        <v>1387</v>
      </c>
      <c r="R4157" s="20" t="s">
        <v>1387</v>
      </c>
      <c r="S4157" s="20">
        <v>50885034</v>
      </c>
      <c r="T4157" s="39"/>
      <c r="U4157" s="20"/>
      <c r="V4157" s="20"/>
      <c r="W4157" s="39"/>
      <c r="X4157" s="20"/>
      <c r="Y4157" s="20"/>
      <c r="Z4157" s="20"/>
      <c r="AA4157" s="39"/>
    </row>
    <row r="4158" spans="2:27" ht="15.75" customHeight="1">
      <c r="B4158" s="39"/>
      <c r="C4158" s="20"/>
      <c r="D4158" s="20"/>
      <c r="E4158" s="39"/>
      <c r="F4158" s="20"/>
      <c r="G4158" s="20"/>
      <c r="H4158" s="20"/>
      <c r="I4158" s="39"/>
      <c r="J4158" s="20"/>
      <c r="K4158" s="20"/>
      <c r="L4158" s="20"/>
      <c r="M4158" s="20"/>
      <c r="N4158" s="39"/>
      <c r="O4158" s="20" t="s">
        <v>501</v>
      </c>
      <c r="P4158" s="20" t="s">
        <v>658</v>
      </c>
      <c r="Q4158" s="20" t="s">
        <v>1387</v>
      </c>
      <c r="R4158" s="20" t="s">
        <v>4350</v>
      </c>
      <c r="S4158" s="20">
        <v>50885099</v>
      </c>
      <c r="T4158" s="39"/>
      <c r="U4158" s="20"/>
      <c r="V4158" s="20"/>
      <c r="W4158" s="39"/>
      <c r="X4158" s="20"/>
      <c r="Y4158" s="20"/>
      <c r="Z4158" s="20"/>
      <c r="AA4158" s="39"/>
    </row>
    <row r="4159" spans="2:27" ht="15.75" customHeight="1">
      <c r="B4159" s="39"/>
      <c r="C4159" s="20"/>
      <c r="D4159" s="20"/>
      <c r="E4159" s="39"/>
      <c r="F4159" s="20"/>
      <c r="G4159" s="20"/>
      <c r="H4159" s="20"/>
      <c r="I4159" s="39"/>
      <c r="J4159" s="20"/>
      <c r="K4159" s="20"/>
      <c r="L4159" s="20"/>
      <c r="M4159" s="20"/>
      <c r="N4159" s="39"/>
      <c r="O4159" s="20" t="s">
        <v>501</v>
      </c>
      <c r="P4159" s="20" t="s">
        <v>658</v>
      </c>
      <c r="Q4159" s="20" t="s">
        <v>1387</v>
      </c>
      <c r="R4159" s="20" t="s">
        <v>4351</v>
      </c>
      <c r="S4159" s="20">
        <v>50885043</v>
      </c>
      <c r="T4159" s="39"/>
      <c r="U4159" s="20"/>
      <c r="V4159" s="20"/>
      <c r="W4159" s="39"/>
      <c r="X4159" s="20"/>
      <c r="Y4159" s="20"/>
      <c r="Z4159" s="20"/>
      <c r="AA4159" s="39"/>
    </row>
    <row r="4160" spans="2:27" ht="15.75" customHeight="1">
      <c r="B4160" s="39"/>
      <c r="C4160" s="20"/>
      <c r="D4160" s="20"/>
      <c r="E4160" s="39"/>
      <c r="F4160" s="20"/>
      <c r="G4160" s="20"/>
      <c r="H4160" s="20"/>
      <c r="I4160" s="39"/>
      <c r="J4160" s="20"/>
      <c r="K4160" s="20"/>
      <c r="L4160" s="20"/>
      <c r="M4160" s="20"/>
      <c r="N4160" s="39"/>
      <c r="O4160" s="20" t="s">
        <v>501</v>
      </c>
      <c r="P4160" s="20" t="s">
        <v>658</v>
      </c>
      <c r="Q4160" s="20" t="s">
        <v>1387</v>
      </c>
      <c r="R4160" s="20" t="s">
        <v>4352</v>
      </c>
      <c r="S4160" s="20">
        <v>50885051</v>
      </c>
      <c r="T4160" s="39"/>
      <c r="U4160" s="20"/>
      <c r="V4160" s="20"/>
      <c r="W4160" s="39"/>
      <c r="X4160" s="20"/>
      <c r="Y4160" s="20"/>
      <c r="Z4160" s="20"/>
      <c r="AA4160" s="39"/>
    </row>
    <row r="4161" spans="2:27" ht="15.75" customHeight="1">
      <c r="B4161" s="39"/>
      <c r="C4161" s="20"/>
      <c r="D4161" s="20"/>
      <c r="E4161" s="39"/>
      <c r="F4161" s="20"/>
      <c r="G4161" s="20"/>
      <c r="H4161" s="20"/>
      <c r="I4161" s="39"/>
      <c r="J4161" s="20"/>
      <c r="K4161" s="20"/>
      <c r="L4161" s="20"/>
      <c r="M4161" s="20"/>
      <c r="N4161" s="39"/>
      <c r="O4161" s="20" t="s">
        <v>501</v>
      </c>
      <c r="P4161" s="20" t="s">
        <v>658</v>
      </c>
      <c r="Q4161" s="20" t="s">
        <v>1387</v>
      </c>
      <c r="R4161" s="20" t="s">
        <v>4353</v>
      </c>
      <c r="S4161" s="20">
        <v>50885056</v>
      </c>
      <c r="T4161" s="39"/>
      <c r="U4161" s="20"/>
      <c r="V4161" s="20"/>
      <c r="W4161" s="39"/>
      <c r="X4161" s="20"/>
      <c r="Y4161" s="20"/>
      <c r="Z4161" s="20"/>
      <c r="AA4161" s="39"/>
    </row>
    <row r="4162" spans="2:27" ht="15.75" customHeight="1">
      <c r="B4162" s="39"/>
      <c r="C4162" s="20"/>
      <c r="D4162" s="20"/>
      <c r="E4162" s="39"/>
      <c r="F4162" s="20"/>
      <c r="G4162" s="20"/>
      <c r="H4162" s="20"/>
      <c r="I4162" s="39"/>
      <c r="J4162" s="20"/>
      <c r="K4162" s="20"/>
      <c r="L4162" s="20"/>
      <c r="M4162" s="20"/>
      <c r="N4162" s="39"/>
      <c r="O4162" s="20" t="s">
        <v>501</v>
      </c>
      <c r="P4162" s="20" t="s">
        <v>658</v>
      </c>
      <c r="Q4162" s="20" t="s">
        <v>1387</v>
      </c>
      <c r="R4162" s="20" t="s">
        <v>4354</v>
      </c>
      <c r="S4162" s="20">
        <v>50885060</v>
      </c>
      <c r="T4162" s="39"/>
      <c r="U4162" s="20"/>
      <c r="V4162" s="20"/>
      <c r="W4162" s="39"/>
      <c r="X4162" s="20"/>
      <c r="Y4162" s="20"/>
      <c r="Z4162" s="20"/>
      <c r="AA4162" s="39"/>
    </row>
    <row r="4163" spans="2:27" ht="15.75" customHeight="1">
      <c r="B4163" s="39"/>
      <c r="C4163" s="20"/>
      <c r="D4163" s="20"/>
      <c r="E4163" s="39"/>
      <c r="F4163" s="20"/>
      <c r="G4163" s="20"/>
      <c r="H4163" s="20"/>
      <c r="I4163" s="39"/>
      <c r="J4163" s="20"/>
      <c r="K4163" s="20"/>
      <c r="L4163" s="20"/>
      <c r="M4163" s="20"/>
      <c r="N4163" s="39"/>
      <c r="O4163" s="20" t="s">
        <v>501</v>
      </c>
      <c r="P4163" s="20" t="s">
        <v>658</v>
      </c>
      <c r="Q4163" s="20" t="s">
        <v>1387</v>
      </c>
      <c r="R4163" s="20" t="s">
        <v>4355</v>
      </c>
      <c r="S4163" s="20">
        <v>50885069</v>
      </c>
      <c r="T4163" s="39"/>
      <c r="U4163" s="20"/>
      <c r="V4163" s="20"/>
      <c r="W4163" s="39"/>
      <c r="X4163" s="20"/>
      <c r="Y4163" s="20"/>
      <c r="Z4163" s="20"/>
      <c r="AA4163" s="39"/>
    </row>
    <row r="4164" spans="2:27" ht="15.75" customHeight="1">
      <c r="B4164" s="39"/>
      <c r="C4164" s="20"/>
      <c r="D4164" s="20"/>
      <c r="E4164" s="39"/>
      <c r="F4164" s="20"/>
      <c r="G4164" s="20"/>
      <c r="H4164" s="20"/>
      <c r="I4164" s="39"/>
      <c r="J4164" s="20"/>
      <c r="K4164" s="20"/>
      <c r="L4164" s="20"/>
      <c r="M4164" s="20"/>
      <c r="N4164" s="39"/>
      <c r="O4164" s="20" t="s">
        <v>501</v>
      </c>
      <c r="P4164" s="20" t="s">
        <v>658</v>
      </c>
      <c r="Q4164" s="20" t="s">
        <v>1387</v>
      </c>
      <c r="R4164" s="20" t="s">
        <v>4016</v>
      </c>
      <c r="S4164" s="20">
        <v>50885077</v>
      </c>
      <c r="T4164" s="39"/>
      <c r="U4164" s="20"/>
      <c r="V4164" s="20"/>
      <c r="W4164" s="39"/>
      <c r="X4164" s="20"/>
      <c r="Y4164" s="20"/>
      <c r="Z4164" s="20"/>
      <c r="AA4164" s="39"/>
    </row>
    <row r="4165" spans="2:27" ht="15.75" customHeight="1">
      <c r="B4165" s="39"/>
      <c r="C4165" s="20"/>
      <c r="D4165" s="20"/>
      <c r="E4165" s="39"/>
      <c r="F4165" s="20"/>
      <c r="G4165" s="20"/>
      <c r="H4165" s="20"/>
      <c r="I4165" s="39"/>
      <c r="J4165" s="20"/>
      <c r="K4165" s="20"/>
      <c r="L4165" s="20"/>
      <c r="M4165" s="20"/>
      <c r="N4165" s="39"/>
      <c r="O4165" s="20" t="s">
        <v>501</v>
      </c>
      <c r="P4165" s="20" t="s">
        <v>658</v>
      </c>
      <c r="Q4165" s="20" t="s">
        <v>1387</v>
      </c>
      <c r="R4165" s="20" t="s">
        <v>4356</v>
      </c>
      <c r="S4165" s="20">
        <v>50885086</v>
      </c>
      <c r="T4165" s="39"/>
      <c r="U4165" s="20"/>
      <c r="V4165" s="20"/>
      <c r="W4165" s="39"/>
      <c r="X4165" s="20"/>
      <c r="Y4165" s="20"/>
      <c r="Z4165" s="20"/>
      <c r="AA4165" s="39"/>
    </row>
    <row r="4166" spans="2:27" ht="15.75" customHeight="1">
      <c r="B4166" s="39"/>
      <c r="C4166" s="20"/>
      <c r="D4166" s="20"/>
      <c r="E4166" s="39"/>
      <c r="F4166" s="20"/>
      <c r="G4166" s="20"/>
      <c r="H4166" s="20"/>
      <c r="I4166" s="39"/>
      <c r="J4166" s="20"/>
      <c r="K4166" s="20"/>
      <c r="L4166" s="20"/>
      <c r="M4166" s="20"/>
      <c r="N4166" s="39"/>
      <c r="O4166" s="20" t="s">
        <v>501</v>
      </c>
      <c r="P4166" s="20" t="s">
        <v>658</v>
      </c>
      <c r="Q4166" s="20" t="s">
        <v>1387</v>
      </c>
      <c r="R4166" s="20" t="s">
        <v>4357</v>
      </c>
      <c r="S4166" s="20">
        <v>50885094</v>
      </c>
      <c r="T4166" s="39"/>
      <c r="U4166" s="20"/>
      <c r="V4166" s="20"/>
      <c r="W4166" s="39"/>
      <c r="X4166" s="20"/>
      <c r="Y4166" s="20"/>
      <c r="Z4166" s="20"/>
      <c r="AA4166" s="39"/>
    </row>
    <row r="4167" spans="2:27" ht="15.75" customHeight="1">
      <c r="B4167" s="39"/>
      <c r="C4167" s="20"/>
      <c r="D4167" s="20"/>
      <c r="E4167" s="39"/>
      <c r="F4167" s="20"/>
      <c r="G4167" s="20"/>
      <c r="H4167" s="20"/>
      <c r="I4167" s="39"/>
      <c r="J4167" s="20"/>
      <c r="K4167" s="20"/>
      <c r="L4167" s="20"/>
      <c r="M4167" s="20"/>
      <c r="N4167" s="39"/>
      <c r="O4167" s="20" t="s">
        <v>501</v>
      </c>
      <c r="P4167" s="20" t="s">
        <v>658</v>
      </c>
      <c r="Q4167" s="20" t="s">
        <v>1389</v>
      </c>
      <c r="R4167" s="20" t="s">
        <v>4358</v>
      </c>
      <c r="S4167" s="20">
        <v>50886113</v>
      </c>
      <c r="T4167" s="39"/>
      <c r="U4167" s="20"/>
      <c r="V4167" s="20"/>
      <c r="W4167" s="39"/>
      <c r="X4167" s="20"/>
      <c r="Y4167" s="20"/>
      <c r="Z4167" s="20"/>
      <c r="AA4167" s="39"/>
    </row>
    <row r="4168" spans="2:27" ht="15.75" customHeight="1">
      <c r="B4168" s="39"/>
      <c r="C4168" s="20"/>
      <c r="D4168" s="20"/>
      <c r="E4168" s="39"/>
      <c r="F4168" s="20"/>
      <c r="G4168" s="20"/>
      <c r="H4168" s="20"/>
      <c r="I4168" s="39"/>
      <c r="J4168" s="20"/>
      <c r="K4168" s="20"/>
      <c r="L4168" s="20"/>
      <c r="M4168" s="20"/>
      <c r="N4168" s="39"/>
      <c r="O4168" s="20" t="s">
        <v>501</v>
      </c>
      <c r="P4168" s="20" t="s">
        <v>658</v>
      </c>
      <c r="Q4168" s="20" t="s">
        <v>1389</v>
      </c>
      <c r="R4168" s="20" t="s">
        <v>4359</v>
      </c>
      <c r="S4168" s="20">
        <v>50886119</v>
      </c>
      <c r="T4168" s="39"/>
      <c r="U4168" s="20"/>
      <c r="V4168" s="20"/>
      <c r="W4168" s="39"/>
      <c r="X4168" s="20"/>
      <c r="Y4168" s="20"/>
      <c r="Z4168" s="20"/>
      <c r="AA4168" s="39"/>
    </row>
    <row r="4169" spans="2:27" ht="15.75" customHeight="1">
      <c r="B4169" s="39"/>
      <c r="C4169" s="20"/>
      <c r="D4169" s="20"/>
      <c r="E4169" s="39"/>
      <c r="F4169" s="20"/>
      <c r="G4169" s="20"/>
      <c r="H4169" s="20"/>
      <c r="I4169" s="39"/>
      <c r="J4169" s="20"/>
      <c r="K4169" s="20"/>
      <c r="L4169" s="20"/>
      <c r="M4169" s="20"/>
      <c r="N4169" s="39"/>
      <c r="O4169" s="20" t="s">
        <v>501</v>
      </c>
      <c r="P4169" s="20" t="s">
        <v>658</v>
      </c>
      <c r="Q4169" s="20" t="s">
        <v>1389</v>
      </c>
      <c r="R4169" s="20" t="s">
        <v>4360</v>
      </c>
      <c r="S4169" s="20">
        <v>50886128</v>
      </c>
      <c r="T4169" s="39"/>
      <c r="U4169" s="20"/>
      <c r="V4169" s="20"/>
      <c r="W4169" s="39"/>
      <c r="X4169" s="20"/>
      <c r="Y4169" s="20"/>
      <c r="Z4169" s="20"/>
      <c r="AA4169" s="39"/>
    </row>
    <row r="4170" spans="2:27" ht="15.75" customHeight="1">
      <c r="B4170" s="39"/>
      <c r="C4170" s="20"/>
      <c r="D4170" s="20"/>
      <c r="E4170" s="39"/>
      <c r="F4170" s="20"/>
      <c r="G4170" s="20"/>
      <c r="H4170" s="20"/>
      <c r="I4170" s="39"/>
      <c r="J4170" s="20"/>
      <c r="K4170" s="20"/>
      <c r="L4170" s="20"/>
      <c r="M4170" s="20"/>
      <c r="N4170" s="39"/>
      <c r="O4170" s="20" t="s">
        <v>501</v>
      </c>
      <c r="P4170" s="20" t="s">
        <v>658</v>
      </c>
      <c r="Q4170" s="20" t="s">
        <v>1389</v>
      </c>
      <c r="R4170" s="20" t="s">
        <v>4361</v>
      </c>
      <c r="S4170" s="20">
        <v>50886138</v>
      </c>
      <c r="T4170" s="39"/>
      <c r="U4170" s="20"/>
      <c r="V4170" s="20"/>
      <c r="W4170" s="39"/>
      <c r="X4170" s="20"/>
      <c r="Y4170" s="20"/>
      <c r="Z4170" s="20"/>
      <c r="AA4170" s="39"/>
    </row>
    <row r="4171" spans="2:27" ht="15.75" customHeight="1">
      <c r="B4171" s="39"/>
      <c r="C4171" s="20"/>
      <c r="D4171" s="20"/>
      <c r="E4171" s="39"/>
      <c r="F4171" s="20"/>
      <c r="G4171" s="20"/>
      <c r="H4171" s="20"/>
      <c r="I4171" s="39"/>
      <c r="J4171" s="20"/>
      <c r="K4171" s="20"/>
      <c r="L4171" s="20"/>
      <c r="M4171" s="20"/>
      <c r="N4171" s="39"/>
      <c r="O4171" s="20" t="s">
        <v>501</v>
      </c>
      <c r="P4171" s="20" t="s">
        <v>658</v>
      </c>
      <c r="Q4171" s="20" t="s">
        <v>1389</v>
      </c>
      <c r="R4171" s="20" t="s">
        <v>4362</v>
      </c>
      <c r="S4171" s="20">
        <v>50886147</v>
      </c>
      <c r="T4171" s="39"/>
      <c r="U4171" s="20"/>
      <c r="V4171" s="20"/>
      <c r="W4171" s="39"/>
      <c r="X4171" s="20"/>
      <c r="Y4171" s="20"/>
      <c r="Z4171" s="20"/>
      <c r="AA4171" s="39"/>
    </row>
    <row r="4172" spans="2:27" ht="15.75" customHeight="1">
      <c r="B4172" s="39"/>
      <c r="C4172" s="20"/>
      <c r="D4172" s="20"/>
      <c r="E4172" s="39"/>
      <c r="F4172" s="20"/>
      <c r="G4172" s="20"/>
      <c r="H4172" s="20"/>
      <c r="I4172" s="39"/>
      <c r="J4172" s="20"/>
      <c r="K4172" s="20"/>
      <c r="L4172" s="20"/>
      <c r="M4172" s="20"/>
      <c r="N4172" s="39"/>
      <c r="O4172" s="20" t="s">
        <v>501</v>
      </c>
      <c r="P4172" s="20" t="s">
        <v>658</v>
      </c>
      <c r="Q4172" s="20" t="s">
        <v>1389</v>
      </c>
      <c r="R4172" s="20" t="s">
        <v>4363</v>
      </c>
      <c r="S4172" s="20">
        <v>50886157</v>
      </c>
      <c r="T4172" s="39"/>
      <c r="U4172" s="20"/>
      <c r="V4172" s="20"/>
      <c r="W4172" s="39"/>
      <c r="X4172" s="20"/>
      <c r="Y4172" s="20"/>
      <c r="Z4172" s="20"/>
      <c r="AA4172" s="39"/>
    </row>
    <row r="4173" spans="2:27" ht="15.75" customHeight="1">
      <c r="B4173" s="39"/>
      <c r="C4173" s="20"/>
      <c r="D4173" s="20"/>
      <c r="E4173" s="39"/>
      <c r="F4173" s="20"/>
      <c r="G4173" s="20"/>
      <c r="H4173" s="20"/>
      <c r="I4173" s="39"/>
      <c r="J4173" s="20"/>
      <c r="K4173" s="20"/>
      <c r="L4173" s="20"/>
      <c r="M4173" s="20"/>
      <c r="N4173" s="39"/>
      <c r="O4173" s="20" t="s">
        <v>501</v>
      </c>
      <c r="P4173" s="20" t="s">
        <v>658</v>
      </c>
      <c r="Q4173" s="20" t="s">
        <v>1389</v>
      </c>
      <c r="R4173" s="20" t="s">
        <v>4364</v>
      </c>
      <c r="S4173" s="20">
        <v>50886166</v>
      </c>
      <c r="T4173" s="39"/>
      <c r="U4173" s="20"/>
      <c r="V4173" s="20"/>
      <c r="W4173" s="39"/>
      <c r="X4173" s="20"/>
      <c r="Y4173" s="20"/>
      <c r="Z4173" s="20"/>
      <c r="AA4173" s="39"/>
    </row>
    <row r="4174" spans="2:27" ht="15.75" customHeight="1">
      <c r="B4174" s="39"/>
      <c r="C4174" s="20"/>
      <c r="D4174" s="20"/>
      <c r="E4174" s="39"/>
      <c r="F4174" s="20"/>
      <c r="G4174" s="20"/>
      <c r="H4174" s="20"/>
      <c r="I4174" s="39"/>
      <c r="J4174" s="20"/>
      <c r="K4174" s="20"/>
      <c r="L4174" s="20"/>
      <c r="M4174" s="20"/>
      <c r="N4174" s="39"/>
      <c r="O4174" s="20" t="s">
        <v>501</v>
      </c>
      <c r="P4174" s="20" t="s">
        <v>658</v>
      </c>
      <c r="Q4174" s="20" t="s">
        <v>1389</v>
      </c>
      <c r="R4174" s="20" t="s">
        <v>4365</v>
      </c>
      <c r="S4174" s="20">
        <v>50886176</v>
      </c>
      <c r="T4174" s="39"/>
      <c r="U4174" s="20"/>
      <c r="V4174" s="20"/>
      <c r="W4174" s="39"/>
      <c r="X4174" s="20"/>
      <c r="Y4174" s="20"/>
      <c r="Z4174" s="20"/>
      <c r="AA4174" s="39"/>
    </row>
    <row r="4175" spans="2:27" ht="15.75" customHeight="1">
      <c r="B4175" s="39"/>
      <c r="C4175" s="20"/>
      <c r="D4175" s="20"/>
      <c r="E4175" s="39"/>
      <c r="F4175" s="20"/>
      <c r="G4175" s="20"/>
      <c r="H4175" s="20"/>
      <c r="I4175" s="39"/>
      <c r="J4175" s="20"/>
      <c r="K4175" s="20"/>
      <c r="L4175" s="20"/>
      <c r="M4175" s="20"/>
      <c r="N4175" s="39"/>
      <c r="O4175" s="20" t="s">
        <v>501</v>
      </c>
      <c r="P4175" s="20" t="s">
        <v>658</v>
      </c>
      <c r="Q4175" s="20" t="s">
        <v>1389</v>
      </c>
      <c r="R4175" s="20" t="s">
        <v>4366</v>
      </c>
      <c r="S4175" s="20">
        <v>50886199</v>
      </c>
      <c r="T4175" s="39"/>
      <c r="U4175" s="20"/>
      <c r="V4175" s="20"/>
      <c r="W4175" s="39"/>
      <c r="X4175" s="20"/>
      <c r="Y4175" s="20"/>
      <c r="Z4175" s="20"/>
      <c r="AA4175" s="39"/>
    </row>
    <row r="4176" spans="2:27" ht="15.75" customHeight="1">
      <c r="B4176" s="39"/>
      <c r="C4176" s="20"/>
      <c r="D4176" s="20"/>
      <c r="E4176" s="39"/>
      <c r="F4176" s="20"/>
      <c r="G4176" s="20"/>
      <c r="H4176" s="20"/>
      <c r="I4176" s="39"/>
      <c r="J4176" s="20"/>
      <c r="K4176" s="20"/>
      <c r="L4176" s="20"/>
      <c r="M4176" s="20"/>
      <c r="N4176" s="39"/>
      <c r="O4176" s="20" t="s">
        <v>501</v>
      </c>
      <c r="P4176" s="20" t="s">
        <v>658</v>
      </c>
      <c r="Q4176" s="20" t="s">
        <v>1389</v>
      </c>
      <c r="R4176" s="20" t="s">
        <v>4367</v>
      </c>
      <c r="S4176" s="20">
        <v>50886185</v>
      </c>
      <c r="T4176" s="39"/>
      <c r="U4176" s="20"/>
      <c r="V4176" s="20"/>
      <c r="W4176" s="39"/>
      <c r="X4176" s="20"/>
      <c r="Y4176" s="20"/>
      <c r="Z4176" s="20"/>
      <c r="AA4176" s="39"/>
    </row>
    <row r="4177" spans="2:27" ht="15.75" customHeight="1">
      <c r="B4177" s="39"/>
      <c r="C4177" s="20"/>
      <c r="D4177" s="20"/>
      <c r="E4177" s="39"/>
      <c r="F4177" s="20"/>
      <c r="G4177" s="20"/>
      <c r="H4177" s="20"/>
      <c r="I4177" s="39"/>
      <c r="J4177" s="20"/>
      <c r="K4177" s="20"/>
      <c r="L4177" s="20"/>
      <c r="M4177" s="20"/>
      <c r="N4177" s="39"/>
      <c r="O4177" s="20" t="s">
        <v>501</v>
      </c>
      <c r="P4177" s="20" t="s">
        <v>658</v>
      </c>
      <c r="Q4177" s="20" t="s">
        <v>1391</v>
      </c>
      <c r="R4177" s="20" t="s">
        <v>4368</v>
      </c>
      <c r="S4177" s="20">
        <v>50886712</v>
      </c>
      <c r="T4177" s="39"/>
      <c r="U4177" s="20"/>
      <c r="V4177" s="20"/>
      <c r="W4177" s="39"/>
      <c r="X4177" s="20"/>
      <c r="Y4177" s="20"/>
      <c r="Z4177" s="20"/>
      <c r="AA4177" s="39"/>
    </row>
    <row r="4178" spans="2:27" ht="15.75" customHeight="1">
      <c r="B4178" s="39"/>
      <c r="C4178" s="20"/>
      <c r="D4178" s="20"/>
      <c r="E4178" s="39"/>
      <c r="F4178" s="20"/>
      <c r="G4178" s="20"/>
      <c r="H4178" s="20"/>
      <c r="I4178" s="39"/>
      <c r="J4178" s="20"/>
      <c r="K4178" s="20"/>
      <c r="L4178" s="20"/>
      <c r="M4178" s="20"/>
      <c r="N4178" s="39"/>
      <c r="O4178" s="20" t="s">
        <v>501</v>
      </c>
      <c r="P4178" s="20" t="s">
        <v>658</v>
      </c>
      <c r="Q4178" s="20" t="s">
        <v>1391</v>
      </c>
      <c r="R4178" s="20" t="s">
        <v>2819</v>
      </c>
      <c r="S4178" s="20">
        <v>50886714</v>
      </c>
      <c r="T4178" s="39"/>
      <c r="U4178" s="20"/>
      <c r="V4178" s="20"/>
      <c r="W4178" s="39"/>
      <c r="X4178" s="20"/>
      <c r="Y4178" s="20"/>
      <c r="Z4178" s="20"/>
      <c r="AA4178" s="39"/>
    </row>
    <row r="4179" spans="2:27" ht="15.75" customHeight="1">
      <c r="B4179" s="39"/>
      <c r="C4179" s="20"/>
      <c r="D4179" s="20"/>
      <c r="E4179" s="39"/>
      <c r="F4179" s="20"/>
      <c r="G4179" s="20"/>
      <c r="H4179" s="20"/>
      <c r="I4179" s="39"/>
      <c r="J4179" s="20"/>
      <c r="K4179" s="20"/>
      <c r="L4179" s="20"/>
      <c r="M4179" s="20"/>
      <c r="N4179" s="39"/>
      <c r="O4179" s="20" t="s">
        <v>501</v>
      </c>
      <c r="P4179" s="20" t="s">
        <v>658</v>
      </c>
      <c r="Q4179" s="20" t="s">
        <v>1391</v>
      </c>
      <c r="R4179" s="20" t="s">
        <v>4369</v>
      </c>
      <c r="S4179" s="20">
        <v>50886721</v>
      </c>
      <c r="T4179" s="39"/>
      <c r="U4179" s="20"/>
      <c r="V4179" s="20"/>
      <c r="W4179" s="39"/>
      <c r="X4179" s="20"/>
      <c r="Y4179" s="20"/>
      <c r="Z4179" s="20"/>
      <c r="AA4179" s="39"/>
    </row>
    <row r="4180" spans="2:27" ht="15.75" customHeight="1">
      <c r="B4180" s="39"/>
      <c r="C4180" s="20"/>
      <c r="D4180" s="20"/>
      <c r="E4180" s="39"/>
      <c r="F4180" s="20"/>
      <c r="G4180" s="20"/>
      <c r="H4180" s="20"/>
      <c r="I4180" s="39"/>
      <c r="J4180" s="20"/>
      <c r="K4180" s="20"/>
      <c r="L4180" s="20"/>
      <c r="M4180" s="20"/>
      <c r="N4180" s="39"/>
      <c r="O4180" s="20" t="s">
        <v>501</v>
      </c>
      <c r="P4180" s="20" t="s">
        <v>658</v>
      </c>
      <c r="Q4180" s="20" t="s">
        <v>1391</v>
      </c>
      <c r="R4180" s="20" t="s">
        <v>4370</v>
      </c>
      <c r="S4180" s="20">
        <v>50886787</v>
      </c>
      <c r="T4180" s="39"/>
      <c r="U4180" s="20"/>
      <c r="V4180" s="20"/>
      <c r="W4180" s="39"/>
      <c r="X4180" s="20"/>
      <c r="Y4180" s="20"/>
      <c r="Z4180" s="20"/>
      <c r="AA4180" s="39"/>
    </row>
    <row r="4181" spans="2:27" ht="15.75" customHeight="1">
      <c r="B4181" s="39"/>
      <c r="C4181" s="20"/>
      <c r="D4181" s="20"/>
      <c r="E4181" s="39"/>
      <c r="F4181" s="20"/>
      <c r="G4181" s="20"/>
      <c r="H4181" s="20"/>
      <c r="I4181" s="39"/>
      <c r="J4181" s="20"/>
      <c r="K4181" s="20"/>
      <c r="L4181" s="20"/>
      <c r="M4181" s="20"/>
      <c r="N4181" s="39"/>
      <c r="O4181" s="20" t="s">
        <v>501</v>
      </c>
      <c r="P4181" s="20" t="s">
        <v>658</v>
      </c>
      <c r="Q4181" s="20" t="s">
        <v>1391</v>
      </c>
      <c r="R4181" s="20" t="s">
        <v>2701</v>
      </c>
      <c r="S4181" s="20">
        <v>50886729</v>
      </c>
      <c r="T4181" s="39"/>
      <c r="U4181" s="20"/>
      <c r="V4181" s="20"/>
      <c r="W4181" s="39"/>
      <c r="X4181" s="20"/>
      <c r="Y4181" s="20"/>
      <c r="Z4181" s="20"/>
      <c r="AA4181" s="39"/>
    </row>
    <row r="4182" spans="2:27" ht="15.75" customHeight="1">
      <c r="B4182" s="39"/>
      <c r="C4182" s="20"/>
      <c r="D4182" s="20"/>
      <c r="E4182" s="39"/>
      <c r="F4182" s="20"/>
      <c r="G4182" s="20"/>
      <c r="H4182" s="20"/>
      <c r="I4182" s="39"/>
      <c r="J4182" s="20"/>
      <c r="K4182" s="20"/>
      <c r="L4182" s="20"/>
      <c r="M4182" s="20"/>
      <c r="N4182" s="39"/>
      <c r="O4182" s="20" t="s">
        <v>501</v>
      </c>
      <c r="P4182" s="20" t="s">
        <v>658</v>
      </c>
      <c r="Q4182" s="20" t="s">
        <v>1391</v>
      </c>
      <c r="R4182" s="20" t="s">
        <v>2457</v>
      </c>
      <c r="S4182" s="20">
        <v>50886736</v>
      </c>
      <c r="T4182" s="39"/>
      <c r="U4182" s="20"/>
      <c r="V4182" s="20"/>
      <c r="W4182" s="39"/>
      <c r="X4182" s="20"/>
      <c r="Y4182" s="20"/>
      <c r="Z4182" s="20"/>
      <c r="AA4182" s="39"/>
    </row>
    <row r="4183" spans="2:27" ht="15.75" customHeight="1">
      <c r="B4183" s="39"/>
      <c r="C4183" s="20"/>
      <c r="D4183" s="20"/>
      <c r="E4183" s="39"/>
      <c r="F4183" s="20"/>
      <c r="G4183" s="20"/>
      <c r="H4183" s="20"/>
      <c r="I4183" s="39"/>
      <c r="J4183" s="20"/>
      <c r="K4183" s="20"/>
      <c r="L4183" s="20"/>
      <c r="M4183" s="20"/>
      <c r="N4183" s="39"/>
      <c r="O4183" s="20" t="s">
        <v>501</v>
      </c>
      <c r="P4183" s="20" t="s">
        <v>658</v>
      </c>
      <c r="Q4183" s="20" t="s">
        <v>1391</v>
      </c>
      <c r="R4183" s="20" t="s">
        <v>4371</v>
      </c>
      <c r="S4183" s="20">
        <v>50886743</v>
      </c>
      <c r="T4183" s="39"/>
      <c r="U4183" s="20"/>
      <c r="V4183" s="20"/>
      <c r="W4183" s="39"/>
      <c r="X4183" s="20"/>
      <c r="Y4183" s="20"/>
      <c r="Z4183" s="20"/>
      <c r="AA4183" s="39"/>
    </row>
    <row r="4184" spans="2:27" ht="15.75" customHeight="1">
      <c r="B4184" s="39"/>
      <c r="C4184" s="20"/>
      <c r="D4184" s="20"/>
      <c r="E4184" s="39"/>
      <c r="F4184" s="20"/>
      <c r="G4184" s="20"/>
      <c r="H4184" s="20"/>
      <c r="I4184" s="39"/>
      <c r="J4184" s="20"/>
      <c r="K4184" s="20"/>
      <c r="L4184" s="20"/>
      <c r="M4184" s="20"/>
      <c r="N4184" s="39"/>
      <c r="O4184" s="20" t="s">
        <v>501</v>
      </c>
      <c r="P4184" s="20" t="s">
        <v>658</v>
      </c>
      <c r="Q4184" s="20" t="s">
        <v>1391</v>
      </c>
      <c r="R4184" s="20" t="s">
        <v>4372</v>
      </c>
      <c r="S4184" s="20">
        <v>50886751</v>
      </c>
      <c r="T4184" s="39"/>
      <c r="U4184" s="20"/>
      <c r="V4184" s="20"/>
      <c r="W4184" s="39"/>
      <c r="X4184" s="20"/>
      <c r="Y4184" s="20"/>
      <c r="Z4184" s="20"/>
      <c r="AA4184" s="39"/>
    </row>
    <row r="4185" spans="2:27" ht="15.75" customHeight="1">
      <c r="B4185" s="39"/>
      <c r="C4185" s="20"/>
      <c r="D4185" s="20"/>
      <c r="E4185" s="39"/>
      <c r="F4185" s="20"/>
      <c r="G4185" s="20"/>
      <c r="H4185" s="20"/>
      <c r="I4185" s="39"/>
      <c r="J4185" s="20"/>
      <c r="K4185" s="20"/>
      <c r="L4185" s="20"/>
      <c r="M4185" s="20"/>
      <c r="N4185" s="39"/>
      <c r="O4185" s="20" t="s">
        <v>501</v>
      </c>
      <c r="P4185" s="20" t="s">
        <v>658</v>
      </c>
      <c r="Q4185" s="20" t="s">
        <v>1391</v>
      </c>
      <c r="R4185" s="20" t="s">
        <v>4373</v>
      </c>
      <c r="S4185" s="20">
        <v>50886758</v>
      </c>
      <c r="T4185" s="39"/>
      <c r="U4185" s="20"/>
      <c r="V4185" s="20"/>
      <c r="W4185" s="39"/>
      <c r="X4185" s="20"/>
      <c r="Y4185" s="20"/>
      <c r="Z4185" s="20"/>
      <c r="AA4185" s="39"/>
    </row>
    <row r="4186" spans="2:27" ht="15.75" customHeight="1">
      <c r="B4186" s="39"/>
      <c r="C4186" s="20"/>
      <c r="D4186" s="20"/>
      <c r="E4186" s="39"/>
      <c r="F4186" s="20"/>
      <c r="G4186" s="20"/>
      <c r="H4186" s="20"/>
      <c r="I4186" s="39"/>
      <c r="J4186" s="20"/>
      <c r="K4186" s="20"/>
      <c r="L4186" s="20"/>
      <c r="M4186" s="20"/>
      <c r="N4186" s="39"/>
      <c r="O4186" s="20" t="s">
        <v>501</v>
      </c>
      <c r="P4186" s="20" t="s">
        <v>658</v>
      </c>
      <c r="Q4186" s="20" t="s">
        <v>1391</v>
      </c>
      <c r="R4186" s="20" t="s">
        <v>4374</v>
      </c>
      <c r="S4186" s="20">
        <v>50886765</v>
      </c>
      <c r="T4186" s="39"/>
      <c r="U4186" s="20"/>
      <c r="V4186" s="20"/>
      <c r="W4186" s="39"/>
      <c r="X4186" s="20"/>
      <c r="Y4186" s="20"/>
      <c r="Z4186" s="20"/>
      <c r="AA4186" s="39"/>
    </row>
    <row r="4187" spans="2:27" ht="15.75" customHeight="1">
      <c r="B4187" s="39"/>
      <c r="C4187" s="20"/>
      <c r="D4187" s="20"/>
      <c r="E4187" s="39"/>
      <c r="F4187" s="20"/>
      <c r="G4187" s="20"/>
      <c r="H4187" s="20"/>
      <c r="I4187" s="39"/>
      <c r="J4187" s="20"/>
      <c r="K4187" s="20"/>
      <c r="L4187" s="20"/>
      <c r="M4187" s="20"/>
      <c r="N4187" s="39"/>
      <c r="O4187" s="20" t="s">
        <v>501</v>
      </c>
      <c r="P4187" s="20" t="s">
        <v>658</v>
      </c>
      <c r="Q4187" s="20" t="s">
        <v>1391</v>
      </c>
      <c r="R4187" s="20" t="s">
        <v>4375</v>
      </c>
      <c r="S4187" s="20">
        <v>50886773</v>
      </c>
      <c r="T4187" s="39"/>
      <c r="U4187" s="20"/>
      <c r="V4187" s="20"/>
      <c r="W4187" s="39"/>
      <c r="X4187" s="20"/>
      <c r="Y4187" s="20"/>
      <c r="Z4187" s="20"/>
      <c r="AA4187" s="39"/>
    </row>
    <row r="4188" spans="2:27" ht="15.75" customHeight="1">
      <c r="B4188" s="39"/>
      <c r="C4188" s="20"/>
      <c r="D4188" s="20"/>
      <c r="E4188" s="39"/>
      <c r="F4188" s="20"/>
      <c r="G4188" s="20"/>
      <c r="H4188" s="20"/>
      <c r="I4188" s="39"/>
      <c r="J4188" s="20"/>
      <c r="K4188" s="20"/>
      <c r="L4188" s="20"/>
      <c r="M4188" s="20"/>
      <c r="N4188" s="39"/>
      <c r="O4188" s="20" t="s">
        <v>501</v>
      </c>
      <c r="P4188" s="20" t="s">
        <v>658</v>
      </c>
      <c r="Q4188" s="20" t="s">
        <v>1391</v>
      </c>
      <c r="R4188" s="20" t="s">
        <v>4376</v>
      </c>
      <c r="S4188" s="20">
        <v>50886780</v>
      </c>
      <c r="T4188" s="39"/>
      <c r="U4188" s="20"/>
      <c r="V4188" s="20"/>
      <c r="W4188" s="39"/>
      <c r="X4188" s="20"/>
      <c r="Y4188" s="20"/>
      <c r="Z4188" s="20"/>
      <c r="AA4188" s="39"/>
    </row>
    <row r="4189" spans="2:27" ht="15.75" customHeight="1">
      <c r="B4189" s="39"/>
      <c r="C4189" s="20"/>
      <c r="D4189" s="20"/>
      <c r="E4189" s="39"/>
      <c r="F4189" s="20"/>
      <c r="G4189" s="20"/>
      <c r="H4189" s="20"/>
      <c r="I4189" s="39"/>
      <c r="J4189" s="20"/>
      <c r="K4189" s="20"/>
      <c r="L4189" s="20"/>
      <c r="M4189" s="20"/>
      <c r="N4189" s="39"/>
      <c r="O4189" s="20" t="s">
        <v>501</v>
      </c>
      <c r="P4189" s="20" t="s">
        <v>658</v>
      </c>
      <c r="Q4189" s="20" t="s">
        <v>1391</v>
      </c>
      <c r="R4189" s="20" t="s">
        <v>4377</v>
      </c>
      <c r="S4189" s="20">
        <v>50886799</v>
      </c>
      <c r="T4189" s="39"/>
      <c r="U4189" s="20"/>
      <c r="V4189" s="20"/>
      <c r="W4189" s="39"/>
      <c r="X4189" s="20"/>
      <c r="Y4189" s="20"/>
      <c r="Z4189" s="20"/>
      <c r="AA4189" s="39"/>
    </row>
    <row r="4190" spans="2:27" ht="15.75" customHeight="1">
      <c r="B4190" s="39"/>
      <c r="C4190" s="20"/>
      <c r="D4190" s="20"/>
      <c r="E4190" s="39"/>
      <c r="F4190" s="20"/>
      <c r="G4190" s="20"/>
      <c r="H4190" s="20"/>
      <c r="I4190" s="39"/>
      <c r="J4190" s="20"/>
      <c r="K4190" s="20"/>
      <c r="L4190" s="20"/>
      <c r="M4190" s="20"/>
      <c r="N4190" s="39"/>
      <c r="O4190" s="20" t="s">
        <v>501</v>
      </c>
      <c r="P4190" s="20" t="s">
        <v>658</v>
      </c>
      <c r="Q4190" s="20" t="s">
        <v>1391</v>
      </c>
      <c r="R4190" s="20" t="s">
        <v>4378</v>
      </c>
      <c r="S4190" s="20">
        <v>50886794</v>
      </c>
      <c r="T4190" s="39"/>
      <c r="U4190" s="20"/>
      <c r="V4190" s="20"/>
      <c r="W4190" s="39"/>
      <c r="X4190" s="20"/>
      <c r="Y4190" s="20"/>
      <c r="Z4190" s="20"/>
      <c r="AA4190" s="39"/>
    </row>
    <row r="4191" spans="2:27" ht="15.75" customHeight="1">
      <c r="B4191" s="39"/>
      <c r="C4191" s="20"/>
      <c r="D4191" s="20"/>
      <c r="E4191" s="39"/>
      <c r="F4191" s="20"/>
      <c r="G4191" s="20"/>
      <c r="H4191" s="20"/>
      <c r="I4191" s="39"/>
      <c r="J4191" s="20"/>
      <c r="K4191" s="20"/>
      <c r="L4191" s="20"/>
      <c r="M4191" s="20"/>
      <c r="N4191" s="39"/>
      <c r="O4191" s="20" t="s">
        <v>501</v>
      </c>
      <c r="P4191" s="20" t="s">
        <v>658</v>
      </c>
      <c r="Q4191" s="20" t="s">
        <v>1392</v>
      </c>
      <c r="R4191" s="20" t="s">
        <v>4379</v>
      </c>
      <c r="S4191" s="20">
        <v>50887816</v>
      </c>
      <c r="T4191" s="39"/>
      <c r="U4191" s="20"/>
      <c r="V4191" s="20"/>
      <c r="W4191" s="39"/>
      <c r="X4191" s="20"/>
      <c r="Y4191" s="20"/>
      <c r="Z4191" s="20"/>
      <c r="AA4191" s="39"/>
    </row>
    <row r="4192" spans="2:27" ht="15.75" customHeight="1">
      <c r="B4192" s="39"/>
      <c r="C4192" s="20"/>
      <c r="D4192" s="20"/>
      <c r="E4192" s="39"/>
      <c r="F4192" s="20"/>
      <c r="G4192" s="20"/>
      <c r="H4192" s="20"/>
      <c r="I4192" s="39"/>
      <c r="J4192" s="20"/>
      <c r="K4192" s="20"/>
      <c r="L4192" s="20"/>
      <c r="M4192" s="20"/>
      <c r="N4192" s="39"/>
      <c r="O4192" s="20" t="s">
        <v>501</v>
      </c>
      <c r="P4192" s="20" t="s">
        <v>658</v>
      </c>
      <c r="Q4192" s="20" t="s">
        <v>1392</v>
      </c>
      <c r="R4192" s="20" t="s">
        <v>4380</v>
      </c>
      <c r="S4192" s="20">
        <v>50887817</v>
      </c>
      <c r="T4192" s="39"/>
      <c r="U4192" s="20"/>
      <c r="V4192" s="20"/>
      <c r="W4192" s="39"/>
      <c r="X4192" s="20"/>
      <c r="Y4192" s="20"/>
      <c r="Z4192" s="20"/>
      <c r="AA4192" s="39"/>
    </row>
    <row r="4193" spans="2:27" ht="15.75" customHeight="1">
      <c r="B4193" s="39"/>
      <c r="C4193" s="20"/>
      <c r="D4193" s="20"/>
      <c r="E4193" s="39"/>
      <c r="F4193" s="20"/>
      <c r="G4193" s="20"/>
      <c r="H4193" s="20"/>
      <c r="I4193" s="39"/>
      <c r="J4193" s="20"/>
      <c r="K4193" s="20"/>
      <c r="L4193" s="20"/>
      <c r="M4193" s="20"/>
      <c r="N4193" s="39"/>
      <c r="O4193" s="20" t="s">
        <v>501</v>
      </c>
      <c r="P4193" s="20" t="s">
        <v>658</v>
      </c>
      <c r="Q4193" s="20" t="s">
        <v>1392</v>
      </c>
      <c r="R4193" s="20" t="s">
        <v>4381</v>
      </c>
      <c r="S4193" s="20">
        <v>50887894</v>
      </c>
      <c r="T4193" s="39"/>
      <c r="U4193" s="20"/>
      <c r="V4193" s="20"/>
      <c r="W4193" s="39"/>
      <c r="X4193" s="20"/>
      <c r="Y4193" s="20"/>
      <c r="Z4193" s="20"/>
      <c r="AA4193" s="39"/>
    </row>
    <row r="4194" spans="2:27" ht="15.75" customHeight="1">
      <c r="B4194" s="39"/>
      <c r="C4194" s="20"/>
      <c r="D4194" s="20"/>
      <c r="E4194" s="39"/>
      <c r="F4194" s="20"/>
      <c r="G4194" s="20"/>
      <c r="H4194" s="20"/>
      <c r="I4194" s="39"/>
      <c r="J4194" s="20"/>
      <c r="K4194" s="20"/>
      <c r="L4194" s="20"/>
      <c r="M4194" s="20"/>
      <c r="N4194" s="39"/>
      <c r="O4194" s="20" t="s">
        <v>501</v>
      </c>
      <c r="P4194" s="20" t="s">
        <v>658</v>
      </c>
      <c r="Q4194" s="20" t="s">
        <v>1392</v>
      </c>
      <c r="R4194" s="20" t="s">
        <v>4382</v>
      </c>
      <c r="S4194" s="20">
        <v>50887825</v>
      </c>
      <c r="T4194" s="39"/>
      <c r="U4194" s="20"/>
      <c r="V4194" s="20"/>
      <c r="W4194" s="39"/>
      <c r="X4194" s="20"/>
      <c r="Y4194" s="20"/>
      <c r="Z4194" s="20"/>
      <c r="AA4194" s="39"/>
    </row>
    <row r="4195" spans="2:27" ht="15.75" customHeight="1">
      <c r="B4195" s="39"/>
      <c r="C4195" s="20"/>
      <c r="D4195" s="20"/>
      <c r="E4195" s="39"/>
      <c r="F4195" s="20"/>
      <c r="G4195" s="20"/>
      <c r="H4195" s="20"/>
      <c r="I4195" s="39"/>
      <c r="J4195" s="20"/>
      <c r="K4195" s="20"/>
      <c r="L4195" s="20"/>
      <c r="M4195" s="20"/>
      <c r="N4195" s="39"/>
      <c r="O4195" s="20" t="s">
        <v>501</v>
      </c>
      <c r="P4195" s="20" t="s">
        <v>658</v>
      </c>
      <c r="Q4195" s="20" t="s">
        <v>1392</v>
      </c>
      <c r="R4195" s="20" t="s">
        <v>4383</v>
      </c>
      <c r="S4195" s="20">
        <v>50887834</v>
      </c>
      <c r="T4195" s="39"/>
      <c r="U4195" s="20"/>
      <c r="V4195" s="20"/>
      <c r="W4195" s="39"/>
      <c r="X4195" s="20"/>
      <c r="Y4195" s="20"/>
      <c r="Z4195" s="20"/>
      <c r="AA4195" s="39"/>
    </row>
    <row r="4196" spans="2:27" ht="15.75" customHeight="1">
      <c r="B4196" s="39"/>
      <c r="C4196" s="20"/>
      <c r="D4196" s="20"/>
      <c r="E4196" s="39"/>
      <c r="F4196" s="20"/>
      <c r="G4196" s="20"/>
      <c r="H4196" s="20"/>
      <c r="I4196" s="39"/>
      <c r="J4196" s="20"/>
      <c r="K4196" s="20"/>
      <c r="L4196" s="20"/>
      <c r="M4196" s="20"/>
      <c r="N4196" s="39"/>
      <c r="O4196" s="20" t="s">
        <v>501</v>
      </c>
      <c r="P4196" s="20" t="s">
        <v>658</v>
      </c>
      <c r="Q4196" s="20" t="s">
        <v>1392</v>
      </c>
      <c r="R4196" s="20" t="s">
        <v>4384</v>
      </c>
      <c r="S4196" s="20">
        <v>50887843</v>
      </c>
      <c r="T4196" s="39"/>
      <c r="U4196" s="20"/>
      <c r="V4196" s="20"/>
      <c r="W4196" s="39"/>
      <c r="X4196" s="20"/>
      <c r="Y4196" s="20"/>
      <c r="Z4196" s="20"/>
      <c r="AA4196" s="39"/>
    </row>
    <row r="4197" spans="2:27" ht="15.75" customHeight="1">
      <c r="B4197" s="39"/>
      <c r="C4197" s="20"/>
      <c r="D4197" s="20"/>
      <c r="E4197" s="39"/>
      <c r="F4197" s="20"/>
      <c r="G4197" s="20"/>
      <c r="H4197" s="20"/>
      <c r="I4197" s="39"/>
      <c r="J4197" s="20"/>
      <c r="K4197" s="20"/>
      <c r="L4197" s="20"/>
      <c r="M4197" s="20"/>
      <c r="N4197" s="39"/>
      <c r="O4197" s="20" t="s">
        <v>501</v>
      </c>
      <c r="P4197" s="20" t="s">
        <v>658</v>
      </c>
      <c r="Q4197" s="20" t="s">
        <v>1392</v>
      </c>
      <c r="R4197" s="20" t="s">
        <v>4385</v>
      </c>
      <c r="S4197" s="20">
        <v>50887851</v>
      </c>
      <c r="T4197" s="39"/>
      <c r="U4197" s="20"/>
      <c r="V4197" s="20"/>
      <c r="W4197" s="39"/>
      <c r="X4197" s="20"/>
      <c r="Y4197" s="20"/>
      <c r="Z4197" s="20"/>
      <c r="AA4197" s="39"/>
    </row>
    <row r="4198" spans="2:27" ht="15.75" customHeight="1">
      <c r="B4198" s="39"/>
      <c r="C4198" s="20"/>
      <c r="D4198" s="20"/>
      <c r="E4198" s="39"/>
      <c r="F4198" s="20"/>
      <c r="G4198" s="20"/>
      <c r="H4198" s="20"/>
      <c r="I4198" s="39"/>
      <c r="J4198" s="20"/>
      <c r="K4198" s="20"/>
      <c r="L4198" s="20"/>
      <c r="M4198" s="20"/>
      <c r="N4198" s="39"/>
      <c r="O4198" s="20" t="s">
        <v>501</v>
      </c>
      <c r="P4198" s="20" t="s">
        <v>658</v>
      </c>
      <c r="Q4198" s="20" t="s">
        <v>1392</v>
      </c>
      <c r="R4198" s="20" t="s">
        <v>4386</v>
      </c>
      <c r="S4198" s="20">
        <v>50887860</v>
      </c>
      <c r="T4198" s="39"/>
      <c r="U4198" s="20"/>
      <c r="V4198" s="20"/>
      <c r="W4198" s="39"/>
      <c r="X4198" s="20"/>
      <c r="Y4198" s="20"/>
      <c r="Z4198" s="20"/>
      <c r="AA4198" s="39"/>
    </row>
    <row r="4199" spans="2:27" ht="15.75" customHeight="1">
      <c r="B4199" s="39"/>
      <c r="C4199" s="20"/>
      <c r="D4199" s="20"/>
      <c r="E4199" s="39"/>
      <c r="F4199" s="20"/>
      <c r="G4199" s="20"/>
      <c r="H4199" s="20"/>
      <c r="I4199" s="39"/>
      <c r="J4199" s="20"/>
      <c r="K4199" s="20"/>
      <c r="L4199" s="20"/>
      <c r="M4199" s="20"/>
      <c r="N4199" s="39"/>
      <c r="O4199" s="20" t="s">
        <v>501</v>
      </c>
      <c r="P4199" s="20" t="s">
        <v>658</v>
      </c>
      <c r="Q4199" s="20" t="s">
        <v>1392</v>
      </c>
      <c r="R4199" s="20" t="s">
        <v>4387</v>
      </c>
      <c r="S4199" s="20">
        <v>50887869</v>
      </c>
      <c r="T4199" s="39"/>
      <c r="U4199" s="20"/>
      <c r="V4199" s="20"/>
      <c r="W4199" s="39"/>
      <c r="X4199" s="20"/>
      <c r="Y4199" s="20"/>
      <c r="Z4199" s="20"/>
      <c r="AA4199" s="39"/>
    </row>
    <row r="4200" spans="2:27" ht="15.75" customHeight="1">
      <c r="B4200" s="39"/>
      <c r="C4200" s="20"/>
      <c r="D4200" s="20"/>
      <c r="E4200" s="39"/>
      <c r="F4200" s="20"/>
      <c r="G4200" s="20"/>
      <c r="H4200" s="20"/>
      <c r="I4200" s="39"/>
      <c r="J4200" s="20"/>
      <c r="K4200" s="20"/>
      <c r="L4200" s="20"/>
      <c r="M4200" s="20"/>
      <c r="N4200" s="39"/>
      <c r="O4200" s="20" t="s">
        <v>501</v>
      </c>
      <c r="P4200" s="20" t="s">
        <v>658</v>
      </c>
      <c r="Q4200" s="20" t="s">
        <v>1392</v>
      </c>
      <c r="R4200" s="20" t="s">
        <v>4388</v>
      </c>
      <c r="S4200" s="20">
        <v>50887877</v>
      </c>
      <c r="T4200" s="39"/>
      <c r="U4200" s="20"/>
      <c r="V4200" s="20"/>
      <c r="W4200" s="39"/>
      <c r="X4200" s="20"/>
      <c r="Y4200" s="20"/>
      <c r="Z4200" s="20"/>
      <c r="AA4200" s="39"/>
    </row>
    <row r="4201" spans="2:27" ht="15.75" customHeight="1">
      <c r="B4201" s="39"/>
      <c r="C4201" s="20"/>
      <c r="D4201" s="20"/>
      <c r="E4201" s="39"/>
      <c r="F4201" s="20"/>
      <c r="G4201" s="20"/>
      <c r="H4201" s="20"/>
      <c r="I4201" s="39"/>
      <c r="J4201" s="20"/>
      <c r="K4201" s="20"/>
      <c r="L4201" s="20"/>
      <c r="M4201" s="20"/>
      <c r="N4201" s="39"/>
      <c r="O4201" s="20" t="s">
        <v>501</v>
      </c>
      <c r="P4201" s="20" t="s">
        <v>658</v>
      </c>
      <c r="Q4201" s="20" t="s">
        <v>1392</v>
      </c>
      <c r="R4201" s="20" t="s">
        <v>4389</v>
      </c>
      <c r="S4201" s="20">
        <v>50887899</v>
      </c>
      <c r="T4201" s="39"/>
      <c r="U4201" s="20"/>
      <c r="V4201" s="20"/>
      <c r="W4201" s="39"/>
      <c r="X4201" s="20"/>
      <c r="Y4201" s="20"/>
      <c r="Z4201" s="20"/>
      <c r="AA4201" s="39"/>
    </row>
    <row r="4202" spans="2:27" ht="15.75" customHeight="1">
      <c r="B4202" s="39"/>
      <c r="C4202" s="20"/>
      <c r="D4202" s="20"/>
      <c r="E4202" s="39"/>
      <c r="F4202" s="20"/>
      <c r="G4202" s="20"/>
      <c r="H4202" s="20"/>
      <c r="I4202" s="39"/>
      <c r="J4202" s="20"/>
      <c r="K4202" s="20"/>
      <c r="L4202" s="20"/>
      <c r="M4202" s="20"/>
      <c r="N4202" s="39"/>
      <c r="O4202" s="20" t="s">
        <v>501</v>
      </c>
      <c r="P4202" s="20" t="s">
        <v>658</v>
      </c>
      <c r="Q4202" s="20" t="s">
        <v>1394</v>
      </c>
      <c r="R4202" s="20" t="s">
        <v>4390</v>
      </c>
      <c r="S4202" s="20">
        <v>50888910</v>
      </c>
      <c r="T4202" s="39"/>
      <c r="U4202" s="20"/>
      <c r="V4202" s="20"/>
      <c r="W4202" s="39"/>
      <c r="X4202" s="20"/>
      <c r="Y4202" s="20"/>
      <c r="Z4202" s="20"/>
      <c r="AA4202" s="39"/>
    </row>
    <row r="4203" spans="2:27" ht="15.75" customHeight="1">
      <c r="B4203" s="39"/>
      <c r="C4203" s="20"/>
      <c r="D4203" s="20"/>
      <c r="E4203" s="39"/>
      <c r="F4203" s="20"/>
      <c r="G4203" s="20"/>
      <c r="H4203" s="20"/>
      <c r="I4203" s="39"/>
      <c r="J4203" s="20"/>
      <c r="K4203" s="20"/>
      <c r="L4203" s="20"/>
      <c r="M4203" s="20"/>
      <c r="N4203" s="39"/>
      <c r="O4203" s="20" t="s">
        <v>501</v>
      </c>
      <c r="P4203" s="20" t="s">
        <v>658</v>
      </c>
      <c r="Q4203" s="20" t="s">
        <v>1394</v>
      </c>
      <c r="R4203" s="20" t="s">
        <v>4391</v>
      </c>
      <c r="S4203" s="20">
        <v>50888921</v>
      </c>
      <c r="T4203" s="39"/>
      <c r="U4203" s="20"/>
      <c r="V4203" s="20"/>
      <c r="W4203" s="39"/>
      <c r="X4203" s="20"/>
      <c r="Y4203" s="20"/>
      <c r="Z4203" s="20"/>
      <c r="AA4203" s="39"/>
    </row>
    <row r="4204" spans="2:27" ht="15.75" customHeight="1">
      <c r="B4204" s="39"/>
      <c r="C4204" s="20"/>
      <c r="D4204" s="20"/>
      <c r="E4204" s="39"/>
      <c r="F4204" s="20"/>
      <c r="G4204" s="20"/>
      <c r="H4204" s="20"/>
      <c r="I4204" s="39"/>
      <c r="J4204" s="20"/>
      <c r="K4204" s="20"/>
      <c r="L4204" s="20"/>
      <c r="M4204" s="20"/>
      <c r="N4204" s="39"/>
      <c r="O4204" s="20" t="s">
        <v>501</v>
      </c>
      <c r="P4204" s="20" t="s">
        <v>658</v>
      </c>
      <c r="Q4204" s="20" t="s">
        <v>1394</v>
      </c>
      <c r="R4204" s="20" t="s">
        <v>4392</v>
      </c>
      <c r="S4204" s="20">
        <v>50888931</v>
      </c>
      <c r="T4204" s="39"/>
      <c r="U4204" s="20"/>
      <c r="V4204" s="20"/>
      <c r="W4204" s="39"/>
      <c r="X4204" s="20"/>
      <c r="Y4204" s="20"/>
      <c r="Z4204" s="20"/>
      <c r="AA4204" s="39"/>
    </row>
    <row r="4205" spans="2:27" ht="15.75" customHeight="1">
      <c r="B4205" s="39"/>
      <c r="C4205" s="20"/>
      <c r="D4205" s="20"/>
      <c r="E4205" s="39"/>
      <c r="F4205" s="20"/>
      <c r="G4205" s="20"/>
      <c r="H4205" s="20"/>
      <c r="I4205" s="39"/>
      <c r="J4205" s="20"/>
      <c r="K4205" s="20"/>
      <c r="L4205" s="20"/>
      <c r="M4205" s="20"/>
      <c r="N4205" s="39"/>
      <c r="O4205" s="20" t="s">
        <v>501</v>
      </c>
      <c r="P4205" s="20" t="s">
        <v>658</v>
      </c>
      <c r="Q4205" s="20" t="s">
        <v>1394</v>
      </c>
      <c r="R4205" s="20" t="s">
        <v>4393</v>
      </c>
      <c r="S4205" s="20">
        <v>50888942</v>
      </c>
      <c r="T4205" s="39"/>
      <c r="U4205" s="20"/>
      <c r="V4205" s="20"/>
      <c r="W4205" s="39"/>
      <c r="X4205" s="20"/>
      <c r="Y4205" s="20"/>
      <c r="Z4205" s="20"/>
      <c r="AA4205" s="39"/>
    </row>
    <row r="4206" spans="2:27" ht="15.75" customHeight="1">
      <c r="B4206" s="39"/>
      <c r="C4206" s="20"/>
      <c r="D4206" s="20"/>
      <c r="E4206" s="39"/>
      <c r="F4206" s="20"/>
      <c r="G4206" s="20"/>
      <c r="H4206" s="20"/>
      <c r="I4206" s="39"/>
      <c r="J4206" s="20"/>
      <c r="K4206" s="20"/>
      <c r="L4206" s="20"/>
      <c r="M4206" s="20"/>
      <c r="N4206" s="39"/>
      <c r="O4206" s="20" t="s">
        <v>501</v>
      </c>
      <c r="P4206" s="20" t="s">
        <v>658</v>
      </c>
      <c r="Q4206" s="20" t="s">
        <v>1394</v>
      </c>
      <c r="R4206" s="20" t="s">
        <v>642</v>
      </c>
      <c r="S4206" s="20">
        <v>50888952</v>
      </c>
      <c r="T4206" s="39"/>
      <c r="U4206" s="20"/>
      <c r="V4206" s="20"/>
      <c r="W4206" s="39"/>
      <c r="X4206" s="20"/>
      <c r="Y4206" s="20"/>
      <c r="Z4206" s="20"/>
      <c r="AA4206" s="39"/>
    </row>
    <row r="4207" spans="2:27" ht="15.75" customHeight="1">
      <c r="B4207" s="39"/>
      <c r="C4207" s="20"/>
      <c r="D4207" s="20"/>
      <c r="E4207" s="39"/>
      <c r="F4207" s="20"/>
      <c r="G4207" s="20"/>
      <c r="H4207" s="20"/>
      <c r="I4207" s="39"/>
      <c r="J4207" s="20"/>
      <c r="K4207" s="20"/>
      <c r="L4207" s="20"/>
      <c r="M4207" s="20"/>
      <c r="N4207" s="39"/>
      <c r="O4207" s="20" t="s">
        <v>501</v>
      </c>
      <c r="P4207" s="20" t="s">
        <v>658</v>
      </c>
      <c r="Q4207" s="20" t="s">
        <v>1394</v>
      </c>
      <c r="R4207" s="20" t="s">
        <v>4394</v>
      </c>
      <c r="S4207" s="20">
        <v>50888963</v>
      </c>
      <c r="T4207" s="39"/>
      <c r="U4207" s="20"/>
      <c r="V4207" s="20"/>
      <c r="W4207" s="39"/>
      <c r="X4207" s="20"/>
      <c r="Y4207" s="20"/>
      <c r="Z4207" s="20"/>
      <c r="AA4207" s="39"/>
    </row>
    <row r="4208" spans="2:27" ht="15.75" customHeight="1">
      <c r="B4208" s="39"/>
      <c r="C4208" s="20"/>
      <c r="D4208" s="20"/>
      <c r="E4208" s="39"/>
      <c r="F4208" s="20"/>
      <c r="G4208" s="20"/>
      <c r="H4208" s="20"/>
      <c r="I4208" s="39"/>
      <c r="J4208" s="20"/>
      <c r="K4208" s="20"/>
      <c r="L4208" s="20"/>
      <c r="M4208" s="20"/>
      <c r="N4208" s="39"/>
      <c r="O4208" s="20" t="s">
        <v>501</v>
      </c>
      <c r="P4208" s="20" t="s">
        <v>658</v>
      </c>
      <c r="Q4208" s="20" t="s">
        <v>1394</v>
      </c>
      <c r="R4208" s="20" t="s">
        <v>4395</v>
      </c>
      <c r="S4208" s="20">
        <v>50888973</v>
      </c>
      <c r="T4208" s="39"/>
      <c r="U4208" s="20"/>
      <c r="V4208" s="20"/>
      <c r="W4208" s="39"/>
      <c r="X4208" s="20"/>
      <c r="Y4208" s="20"/>
      <c r="Z4208" s="20"/>
      <c r="AA4208" s="39"/>
    </row>
    <row r="4209" spans="2:27" ht="15.75" customHeight="1">
      <c r="B4209" s="39"/>
      <c r="C4209" s="20"/>
      <c r="D4209" s="20"/>
      <c r="E4209" s="39"/>
      <c r="F4209" s="20"/>
      <c r="G4209" s="20"/>
      <c r="H4209" s="20"/>
      <c r="I4209" s="39"/>
      <c r="J4209" s="20"/>
      <c r="K4209" s="20"/>
      <c r="L4209" s="20"/>
      <c r="M4209" s="20"/>
      <c r="N4209" s="39"/>
      <c r="O4209" s="20" t="s">
        <v>501</v>
      </c>
      <c r="P4209" s="20" t="s">
        <v>658</v>
      </c>
      <c r="Q4209" s="20" t="s">
        <v>1394</v>
      </c>
      <c r="R4209" s="20" t="s">
        <v>1394</v>
      </c>
      <c r="S4209" s="20">
        <v>50888984</v>
      </c>
      <c r="T4209" s="39"/>
      <c r="U4209" s="20"/>
      <c r="V4209" s="20"/>
      <c r="W4209" s="39"/>
      <c r="X4209" s="20"/>
      <c r="Y4209" s="20"/>
      <c r="Z4209" s="20"/>
      <c r="AA4209" s="39"/>
    </row>
    <row r="4210" spans="2:27" ht="15.75" customHeight="1">
      <c r="B4210" s="39"/>
      <c r="C4210" s="20"/>
      <c r="D4210" s="20"/>
      <c r="E4210" s="39"/>
      <c r="F4210" s="20"/>
      <c r="G4210" s="20"/>
      <c r="H4210" s="20"/>
      <c r="I4210" s="39"/>
      <c r="J4210" s="20"/>
      <c r="K4210" s="20"/>
      <c r="L4210" s="20"/>
      <c r="M4210" s="20"/>
      <c r="N4210" s="39"/>
      <c r="O4210" s="20" t="s">
        <v>501</v>
      </c>
      <c r="P4210" s="20" t="s">
        <v>658</v>
      </c>
      <c r="Q4210" s="20" t="s">
        <v>1396</v>
      </c>
      <c r="R4210" s="20" t="s">
        <v>4396</v>
      </c>
      <c r="S4210" s="20">
        <v>50889412</v>
      </c>
      <c r="T4210" s="39"/>
      <c r="U4210" s="20"/>
      <c r="V4210" s="20"/>
      <c r="W4210" s="39"/>
      <c r="X4210" s="20"/>
      <c r="Y4210" s="20"/>
      <c r="Z4210" s="20"/>
      <c r="AA4210" s="39"/>
    </row>
    <row r="4211" spans="2:27" ht="15.75" customHeight="1">
      <c r="B4211" s="39"/>
      <c r="C4211" s="20"/>
      <c r="D4211" s="20"/>
      <c r="E4211" s="39"/>
      <c r="F4211" s="20"/>
      <c r="G4211" s="20"/>
      <c r="H4211" s="20"/>
      <c r="I4211" s="39"/>
      <c r="J4211" s="20"/>
      <c r="K4211" s="20"/>
      <c r="L4211" s="20"/>
      <c r="M4211" s="20"/>
      <c r="N4211" s="39"/>
      <c r="O4211" s="20" t="s">
        <v>501</v>
      </c>
      <c r="P4211" s="20" t="s">
        <v>658</v>
      </c>
      <c r="Q4211" s="20" t="s">
        <v>1396</v>
      </c>
      <c r="R4211" s="20" t="s">
        <v>4397</v>
      </c>
      <c r="S4211" s="20">
        <v>50889421</v>
      </c>
      <c r="T4211" s="39"/>
      <c r="U4211" s="20"/>
      <c r="V4211" s="20"/>
      <c r="W4211" s="39"/>
      <c r="X4211" s="20"/>
      <c r="Y4211" s="20"/>
      <c r="Z4211" s="20"/>
      <c r="AA4211" s="39"/>
    </row>
    <row r="4212" spans="2:27" ht="15.75" customHeight="1">
      <c r="B4212" s="39"/>
      <c r="C4212" s="20"/>
      <c r="D4212" s="20"/>
      <c r="E4212" s="39"/>
      <c r="F4212" s="20"/>
      <c r="G4212" s="20"/>
      <c r="H4212" s="20"/>
      <c r="I4212" s="39"/>
      <c r="J4212" s="20"/>
      <c r="K4212" s="20"/>
      <c r="L4212" s="20"/>
      <c r="M4212" s="20"/>
      <c r="N4212" s="39"/>
      <c r="O4212" s="20" t="s">
        <v>501</v>
      </c>
      <c r="P4212" s="20" t="s">
        <v>658</v>
      </c>
      <c r="Q4212" s="20" t="s">
        <v>1396</v>
      </c>
      <c r="R4212" s="20" t="s">
        <v>4398</v>
      </c>
      <c r="S4212" s="20">
        <v>50889414</v>
      </c>
      <c r="T4212" s="39"/>
      <c r="U4212" s="20"/>
      <c r="V4212" s="20"/>
      <c r="W4212" s="39"/>
      <c r="X4212" s="20"/>
      <c r="Y4212" s="20"/>
      <c r="Z4212" s="20"/>
      <c r="AA4212" s="39"/>
    </row>
    <row r="4213" spans="2:27" ht="15.75" customHeight="1">
      <c r="B4213" s="39"/>
      <c r="C4213" s="20"/>
      <c r="D4213" s="20"/>
      <c r="E4213" s="39"/>
      <c r="F4213" s="20"/>
      <c r="G4213" s="20"/>
      <c r="H4213" s="20"/>
      <c r="I4213" s="39"/>
      <c r="J4213" s="20"/>
      <c r="K4213" s="20"/>
      <c r="L4213" s="20"/>
      <c r="M4213" s="20"/>
      <c r="N4213" s="39"/>
      <c r="O4213" s="20" t="s">
        <v>501</v>
      </c>
      <c r="P4213" s="20" t="s">
        <v>658</v>
      </c>
      <c r="Q4213" s="20" t="s">
        <v>1396</v>
      </c>
      <c r="R4213" s="20" t="s">
        <v>4399</v>
      </c>
      <c r="S4213" s="20">
        <v>50889429</v>
      </c>
      <c r="T4213" s="39"/>
      <c r="U4213" s="20"/>
      <c r="V4213" s="20"/>
      <c r="W4213" s="39"/>
      <c r="X4213" s="20"/>
      <c r="Y4213" s="20"/>
      <c r="Z4213" s="20"/>
      <c r="AA4213" s="39"/>
    </row>
    <row r="4214" spans="2:27" ht="15.75" customHeight="1">
      <c r="B4214" s="39"/>
      <c r="C4214" s="20"/>
      <c r="D4214" s="20"/>
      <c r="E4214" s="39"/>
      <c r="F4214" s="20"/>
      <c r="G4214" s="20"/>
      <c r="H4214" s="20"/>
      <c r="I4214" s="39"/>
      <c r="J4214" s="20"/>
      <c r="K4214" s="20"/>
      <c r="L4214" s="20"/>
      <c r="M4214" s="20"/>
      <c r="N4214" s="39"/>
      <c r="O4214" s="20" t="s">
        <v>501</v>
      </c>
      <c r="P4214" s="20" t="s">
        <v>658</v>
      </c>
      <c r="Q4214" s="20" t="s">
        <v>1396</v>
      </c>
      <c r="R4214" s="20" t="s">
        <v>4400</v>
      </c>
      <c r="S4214" s="20">
        <v>50889436</v>
      </c>
      <c r="T4214" s="39"/>
      <c r="U4214" s="20"/>
      <c r="V4214" s="20"/>
      <c r="W4214" s="39"/>
      <c r="X4214" s="20"/>
      <c r="Y4214" s="20"/>
      <c r="Z4214" s="20"/>
      <c r="AA4214" s="39"/>
    </row>
    <row r="4215" spans="2:27" ht="15.75" customHeight="1">
      <c r="B4215" s="39"/>
      <c r="C4215" s="20"/>
      <c r="D4215" s="20"/>
      <c r="E4215" s="39"/>
      <c r="F4215" s="20"/>
      <c r="G4215" s="20"/>
      <c r="H4215" s="20"/>
      <c r="I4215" s="39"/>
      <c r="J4215" s="20"/>
      <c r="K4215" s="20"/>
      <c r="L4215" s="20"/>
      <c r="M4215" s="20"/>
      <c r="N4215" s="39"/>
      <c r="O4215" s="20" t="s">
        <v>501</v>
      </c>
      <c r="P4215" s="20" t="s">
        <v>658</v>
      </c>
      <c r="Q4215" s="20" t="s">
        <v>1396</v>
      </c>
      <c r="R4215" s="20" t="s">
        <v>1370</v>
      </c>
      <c r="S4215" s="20">
        <v>50889443</v>
      </c>
      <c r="T4215" s="39"/>
      <c r="U4215" s="20"/>
      <c r="V4215" s="20"/>
      <c r="W4215" s="39"/>
      <c r="X4215" s="20"/>
      <c r="Y4215" s="20"/>
      <c r="Z4215" s="20"/>
      <c r="AA4215" s="39"/>
    </row>
    <row r="4216" spans="2:27" ht="15.75" customHeight="1">
      <c r="B4216" s="39"/>
      <c r="C4216" s="20"/>
      <c r="D4216" s="20"/>
      <c r="E4216" s="39"/>
      <c r="F4216" s="20"/>
      <c r="G4216" s="20"/>
      <c r="H4216" s="20"/>
      <c r="I4216" s="39"/>
      <c r="J4216" s="20"/>
      <c r="K4216" s="20"/>
      <c r="L4216" s="20"/>
      <c r="M4216" s="20"/>
      <c r="N4216" s="39"/>
      <c r="O4216" s="20" t="s">
        <v>501</v>
      </c>
      <c r="P4216" s="20" t="s">
        <v>658</v>
      </c>
      <c r="Q4216" s="20" t="s">
        <v>1396</v>
      </c>
      <c r="R4216" s="20" t="s">
        <v>4401</v>
      </c>
      <c r="S4216" s="20">
        <v>50889451</v>
      </c>
      <c r="T4216" s="39"/>
      <c r="U4216" s="20"/>
      <c r="V4216" s="20"/>
      <c r="W4216" s="39"/>
      <c r="X4216" s="20"/>
      <c r="Y4216" s="20"/>
      <c r="Z4216" s="20"/>
      <c r="AA4216" s="39"/>
    </row>
    <row r="4217" spans="2:27" ht="15.75" customHeight="1">
      <c r="B4217" s="39"/>
      <c r="C4217" s="20"/>
      <c r="D4217" s="20"/>
      <c r="E4217" s="39"/>
      <c r="F4217" s="20"/>
      <c r="G4217" s="20"/>
      <c r="H4217" s="20"/>
      <c r="I4217" s="39"/>
      <c r="J4217" s="20"/>
      <c r="K4217" s="20"/>
      <c r="L4217" s="20"/>
      <c r="M4217" s="20"/>
      <c r="N4217" s="39"/>
      <c r="O4217" s="20" t="s">
        <v>501</v>
      </c>
      <c r="P4217" s="20" t="s">
        <v>658</v>
      </c>
      <c r="Q4217" s="20" t="s">
        <v>1396</v>
      </c>
      <c r="R4217" s="20" t="s">
        <v>4402</v>
      </c>
      <c r="S4217" s="20">
        <v>50889458</v>
      </c>
      <c r="T4217" s="39"/>
      <c r="U4217" s="20"/>
      <c r="V4217" s="20"/>
      <c r="W4217" s="39"/>
      <c r="X4217" s="20"/>
      <c r="Y4217" s="20"/>
      <c r="Z4217" s="20"/>
      <c r="AA4217" s="39"/>
    </row>
    <row r="4218" spans="2:27" ht="15.75" customHeight="1">
      <c r="B4218" s="39"/>
      <c r="C4218" s="20"/>
      <c r="D4218" s="20"/>
      <c r="E4218" s="39"/>
      <c r="F4218" s="20"/>
      <c r="G4218" s="20"/>
      <c r="H4218" s="20"/>
      <c r="I4218" s="39"/>
      <c r="J4218" s="20"/>
      <c r="K4218" s="20"/>
      <c r="L4218" s="20"/>
      <c r="M4218" s="20"/>
      <c r="N4218" s="39"/>
      <c r="O4218" s="20" t="s">
        <v>501</v>
      </c>
      <c r="P4218" s="20" t="s">
        <v>658</v>
      </c>
      <c r="Q4218" s="20" t="s">
        <v>1396</v>
      </c>
      <c r="R4218" s="20" t="s">
        <v>2822</v>
      </c>
      <c r="S4218" s="20">
        <v>50889465</v>
      </c>
      <c r="T4218" s="39"/>
      <c r="U4218" s="20"/>
      <c r="V4218" s="20"/>
      <c r="W4218" s="39"/>
      <c r="X4218" s="20"/>
      <c r="Y4218" s="20"/>
      <c r="Z4218" s="20"/>
      <c r="AA4218" s="39"/>
    </row>
    <row r="4219" spans="2:27" ht="15.75" customHeight="1">
      <c r="B4219" s="39"/>
      <c r="C4219" s="20"/>
      <c r="D4219" s="20"/>
      <c r="E4219" s="39"/>
      <c r="F4219" s="20"/>
      <c r="G4219" s="20"/>
      <c r="H4219" s="20"/>
      <c r="I4219" s="39"/>
      <c r="J4219" s="20"/>
      <c r="K4219" s="20"/>
      <c r="L4219" s="20"/>
      <c r="M4219" s="20"/>
      <c r="N4219" s="39"/>
      <c r="O4219" s="20" t="s">
        <v>501</v>
      </c>
      <c r="P4219" s="20" t="s">
        <v>658</v>
      </c>
      <c r="Q4219" s="20" t="s">
        <v>1396</v>
      </c>
      <c r="R4219" s="20" t="s">
        <v>4403</v>
      </c>
      <c r="S4219" s="20">
        <v>50889473</v>
      </c>
      <c r="T4219" s="39"/>
      <c r="U4219" s="20"/>
      <c r="V4219" s="20"/>
      <c r="W4219" s="39"/>
      <c r="X4219" s="20"/>
      <c r="Y4219" s="20"/>
      <c r="Z4219" s="20"/>
      <c r="AA4219" s="39"/>
    </row>
    <row r="4220" spans="2:27" ht="15.75" customHeight="1">
      <c r="B4220" s="39"/>
      <c r="C4220" s="20"/>
      <c r="D4220" s="20"/>
      <c r="E4220" s="39"/>
      <c r="F4220" s="20"/>
      <c r="G4220" s="20"/>
      <c r="H4220" s="20"/>
      <c r="I4220" s="39"/>
      <c r="J4220" s="20"/>
      <c r="K4220" s="20"/>
      <c r="L4220" s="20"/>
      <c r="M4220" s="20"/>
      <c r="N4220" s="39"/>
      <c r="O4220" s="20" t="s">
        <v>501</v>
      </c>
      <c r="P4220" s="20" t="s">
        <v>658</v>
      </c>
      <c r="Q4220" s="20" t="s">
        <v>1396</v>
      </c>
      <c r="R4220" s="20" t="s">
        <v>4404</v>
      </c>
      <c r="S4220" s="20">
        <v>50889480</v>
      </c>
      <c r="T4220" s="39"/>
      <c r="U4220" s="20"/>
      <c r="V4220" s="20"/>
      <c r="W4220" s="39"/>
      <c r="X4220" s="20"/>
      <c r="Y4220" s="20"/>
      <c r="Z4220" s="20"/>
      <c r="AA4220" s="39"/>
    </row>
    <row r="4221" spans="2:27" ht="15.75" customHeight="1">
      <c r="B4221" s="39"/>
      <c r="C4221" s="20"/>
      <c r="D4221" s="20"/>
      <c r="E4221" s="39"/>
      <c r="F4221" s="20"/>
      <c r="G4221" s="20"/>
      <c r="H4221" s="20"/>
      <c r="I4221" s="39"/>
      <c r="J4221" s="20"/>
      <c r="K4221" s="20"/>
      <c r="L4221" s="20"/>
      <c r="M4221" s="20"/>
      <c r="N4221" s="39"/>
      <c r="O4221" s="20" t="s">
        <v>501</v>
      </c>
      <c r="P4221" s="20" t="s">
        <v>658</v>
      </c>
      <c r="Q4221" s="20" t="s">
        <v>1396</v>
      </c>
      <c r="R4221" s="20" t="s">
        <v>4405</v>
      </c>
      <c r="S4221" s="20">
        <v>50889487</v>
      </c>
      <c r="T4221" s="39"/>
      <c r="U4221" s="20"/>
      <c r="V4221" s="20"/>
      <c r="W4221" s="39"/>
      <c r="X4221" s="20"/>
      <c r="Y4221" s="20"/>
      <c r="Z4221" s="20"/>
      <c r="AA4221" s="39"/>
    </row>
    <row r="4222" spans="2:27" ht="15.75" customHeight="1">
      <c r="B4222" s="39"/>
      <c r="C4222" s="20"/>
      <c r="D4222" s="20"/>
      <c r="E4222" s="39"/>
      <c r="F4222" s="20"/>
      <c r="G4222" s="20"/>
      <c r="H4222" s="20"/>
      <c r="I4222" s="39"/>
      <c r="J4222" s="20"/>
      <c r="K4222" s="20"/>
      <c r="L4222" s="20"/>
      <c r="M4222" s="20"/>
      <c r="N4222" s="39"/>
      <c r="O4222" s="20" t="s">
        <v>501</v>
      </c>
      <c r="P4222" s="20" t="s">
        <v>658</v>
      </c>
      <c r="Q4222" s="20" t="s">
        <v>1396</v>
      </c>
      <c r="R4222" s="20" t="s">
        <v>1396</v>
      </c>
      <c r="S4222" s="20">
        <v>50889494</v>
      </c>
      <c r="T4222" s="39"/>
      <c r="U4222" s="20"/>
      <c r="V4222" s="20"/>
      <c r="W4222" s="39"/>
      <c r="X4222" s="20"/>
      <c r="Y4222" s="20"/>
      <c r="Z4222" s="20"/>
      <c r="AA4222" s="39"/>
    </row>
    <row r="4223" spans="2:27" ht="15.75" customHeight="1">
      <c r="B4223" s="39"/>
      <c r="C4223" s="20"/>
      <c r="D4223" s="20"/>
      <c r="E4223" s="39"/>
      <c r="F4223" s="20"/>
      <c r="G4223" s="20"/>
      <c r="H4223" s="20"/>
      <c r="I4223" s="39"/>
      <c r="J4223" s="20"/>
      <c r="K4223" s="20"/>
      <c r="L4223" s="20"/>
      <c r="M4223" s="20"/>
      <c r="N4223" s="39"/>
      <c r="O4223" s="20" t="s">
        <v>501</v>
      </c>
      <c r="P4223" s="20" t="s">
        <v>658</v>
      </c>
      <c r="Q4223" s="20" t="s">
        <v>1396</v>
      </c>
      <c r="R4223" s="20" t="s">
        <v>4406</v>
      </c>
      <c r="S4223" s="20">
        <v>50889499</v>
      </c>
      <c r="T4223" s="39"/>
      <c r="U4223" s="20"/>
      <c r="V4223" s="20"/>
      <c r="W4223" s="39"/>
      <c r="X4223" s="20"/>
      <c r="Y4223" s="20"/>
      <c r="Z4223" s="20"/>
      <c r="AA4223" s="39"/>
    </row>
    <row r="4224" spans="2:27" ht="15.75" customHeight="1">
      <c r="B4224" s="39"/>
      <c r="C4224" s="20"/>
      <c r="D4224" s="20"/>
      <c r="E4224" s="39"/>
      <c r="F4224" s="20"/>
      <c r="G4224" s="20"/>
      <c r="H4224" s="20"/>
      <c r="I4224" s="39"/>
      <c r="J4224" s="20"/>
      <c r="K4224" s="20"/>
      <c r="L4224" s="20"/>
      <c r="M4224" s="20"/>
      <c r="N4224" s="39"/>
      <c r="O4224" s="20" t="s">
        <v>505</v>
      </c>
      <c r="P4224" s="20" t="s">
        <v>662</v>
      </c>
      <c r="Q4224" s="20" t="s">
        <v>1398</v>
      </c>
      <c r="R4224" s="20" t="s">
        <v>1820</v>
      </c>
      <c r="S4224" s="20">
        <v>55271713</v>
      </c>
      <c r="T4224" s="39"/>
      <c r="U4224" s="20"/>
      <c r="V4224" s="20"/>
      <c r="W4224" s="39"/>
      <c r="X4224" s="20"/>
      <c r="Y4224" s="20"/>
      <c r="Z4224" s="20"/>
      <c r="AA4224" s="39"/>
    </row>
    <row r="4225" spans="2:27" ht="15.75" customHeight="1">
      <c r="B4225" s="39"/>
      <c r="C4225" s="20"/>
      <c r="D4225" s="20"/>
      <c r="E4225" s="39"/>
      <c r="F4225" s="20"/>
      <c r="G4225" s="20"/>
      <c r="H4225" s="20"/>
      <c r="I4225" s="39"/>
      <c r="J4225" s="20"/>
      <c r="K4225" s="20"/>
      <c r="L4225" s="20"/>
      <c r="M4225" s="20"/>
      <c r="N4225" s="39"/>
      <c r="O4225" s="20" t="s">
        <v>505</v>
      </c>
      <c r="P4225" s="20" t="s">
        <v>662</v>
      </c>
      <c r="Q4225" s="20" t="s">
        <v>1398</v>
      </c>
      <c r="R4225" s="20" t="s">
        <v>4407</v>
      </c>
      <c r="S4225" s="20">
        <v>55271719</v>
      </c>
      <c r="T4225" s="39"/>
      <c r="U4225" s="20"/>
      <c r="V4225" s="20"/>
      <c r="W4225" s="39"/>
      <c r="X4225" s="20"/>
      <c r="Y4225" s="20"/>
      <c r="Z4225" s="20"/>
      <c r="AA4225" s="39"/>
    </row>
    <row r="4226" spans="2:27" ht="15.75" customHeight="1">
      <c r="B4226" s="39"/>
      <c r="C4226" s="20"/>
      <c r="D4226" s="20"/>
      <c r="E4226" s="39"/>
      <c r="F4226" s="20"/>
      <c r="G4226" s="20"/>
      <c r="H4226" s="20"/>
      <c r="I4226" s="39"/>
      <c r="J4226" s="20"/>
      <c r="K4226" s="20"/>
      <c r="L4226" s="20"/>
      <c r="M4226" s="20"/>
      <c r="N4226" s="39"/>
      <c r="O4226" s="20" t="s">
        <v>505</v>
      </c>
      <c r="P4226" s="20" t="s">
        <v>662</v>
      </c>
      <c r="Q4226" s="20" t="s">
        <v>1398</v>
      </c>
      <c r="R4226" s="20" t="s">
        <v>4408</v>
      </c>
      <c r="S4226" s="20">
        <v>55271738</v>
      </c>
      <c r="T4226" s="39"/>
      <c r="U4226" s="20"/>
      <c r="V4226" s="20"/>
      <c r="W4226" s="39"/>
      <c r="X4226" s="20"/>
      <c r="Y4226" s="20"/>
      <c r="Z4226" s="20"/>
      <c r="AA4226" s="39"/>
    </row>
    <row r="4227" spans="2:27" ht="15.75" customHeight="1">
      <c r="B4227" s="39"/>
      <c r="C4227" s="20"/>
      <c r="D4227" s="20"/>
      <c r="E4227" s="39"/>
      <c r="F4227" s="20"/>
      <c r="G4227" s="20"/>
      <c r="H4227" s="20"/>
      <c r="I4227" s="39"/>
      <c r="J4227" s="20"/>
      <c r="K4227" s="20"/>
      <c r="L4227" s="20"/>
      <c r="M4227" s="20"/>
      <c r="N4227" s="39"/>
      <c r="O4227" s="20" t="s">
        <v>505</v>
      </c>
      <c r="P4227" s="20" t="s">
        <v>662</v>
      </c>
      <c r="Q4227" s="20" t="s">
        <v>1398</v>
      </c>
      <c r="R4227" s="20" t="s">
        <v>1398</v>
      </c>
      <c r="S4227" s="20">
        <v>55271728</v>
      </c>
      <c r="T4227" s="39"/>
      <c r="U4227" s="20"/>
      <c r="V4227" s="20"/>
      <c r="W4227" s="39"/>
      <c r="X4227" s="20"/>
      <c r="Y4227" s="20"/>
      <c r="Z4227" s="20"/>
      <c r="AA4227" s="39"/>
    </row>
    <row r="4228" spans="2:27" ht="15.75" customHeight="1">
      <c r="B4228" s="39"/>
      <c r="C4228" s="20"/>
      <c r="D4228" s="20"/>
      <c r="E4228" s="39"/>
      <c r="F4228" s="20"/>
      <c r="G4228" s="20"/>
      <c r="H4228" s="20"/>
      <c r="I4228" s="39"/>
      <c r="J4228" s="20"/>
      <c r="K4228" s="20"/>
      <c r="L4228" s="20"/>
      <c r="M4228" s="20"/>
      <c r="N4228" s="39"/>
      <c r="O4228" s="20" t="s">
        <v>505</v>
      </c>
      <c r="P4228" s="20" t="s">
        <v>662</v>
      </c>
      <c r="Q4228" s="20" t="s">
        <v>1398</v>
      </c>
      <c r="R4228" s="20" t="s">
        <v>4409</v>
      </c>
      <c r="S4228" s="20">
        <v>55271747</v>
      </c>
      <c r="T4228" s="39"/>
      <c r="U4228" s="20"/>
      <c r="V4228" s="20"/>
      <c r="W4228" s="39"/>
      <c r="X4228" s="20"/>
      <c r="Y4228" s="20"/>
      <c r="Z4228" s="20"/>
      <c r="AA4228" s="39"/>
    </row>
    <row r="4229" spans="2:27" ht="15.75" customHeight="1">
      <c r="B4229" s="39"/>
      <c r="C4229" s="20"/>
      <c r="D4229" s="20"/>
      <c r="E4229" s="39"/>
      <c r="F4229" s="20"/>
      <c r="G4229" s="20"/>
      <c r="H4229" s="20"/>
      <c r="I4229" s="39"/>
      <c r="J4229" s="20"/>
      <c r="K4229" s="20"/>
      <c r="L4229" s="20"/>
      <c r="M4229" s="20"/>
      <c r="N4229" s="39"/>
      <c r="O4229" s="20" t="s">
        <v>505</v>
      </c>
      <c r="P4229" s="20" t="s">
        <v>662</v>
      </c>
      <c r="Q4229" s="20" t="s">
        <v>1398</v>
      </c>
      <c r="R4229" s="20" t="s">
        <v>1713</v>
      </c>
      <c r="S4229" s="20">
        <v>55271757</v>
      </c>
      <c r="T4229" s="39"/>
      <c r="U4229" s="20"/>
      <c r="V4229" s="20"/>
      <c r="W4229" s="39"/>
      <c r="X4229" s="20"/>
      <c r="Y4229" s="20"/>
      <c r="Z4229" s="20"/>
      <c r="AA4229" s="39"/>
    </row>
    <row r="4230" spans="2:27" ht="15.75" customHeight="1">
      <c r="B4230" s="39"/>
      <c r="C4230" s="20"/>
      <c r="D4230" s="20"/>
      <c r="E4230" s="39"/>
      <c r="F4230" s="20"/>
      <c r="G4230" s="20"/>
      <c r="H4230" s="20"/>
      <c r="I4230" s="39"/>
      <c r="J4230" s="20"/>
      <c r="K4230" s="20"/>
      <c r="L4230" s="20"/>
      <c r="M4230" s="20"/>
      <c r="N4230" s="39"/>
      <c r="O4230" s="20" t="s">
        <v>505</v>
      </c>
      <c r="P4230" s="20" t="s">
        <v>662</v>
      </c>
      <c r="Q4230" s="20" t="s">
        <v>1398</v>
      </c>
      <c r="R4230" s="20" t="s">
        <v>4410</v>
      </c>
      <c r="S4230" s="20">
        <v>55271766</v>
      </c>
      <c r="T4230" s="39"/>
      <c r="U4230" s="20"/>
      <c r="V4230" s="20"/>
      <c r="W4230" s="39"/>
      <c r="X4230" s="20"/>
      <c r="Y4230" s="20"/>
      <c r="Z4230" s="20"/>
      <c r="AA4230" s="39"/>
    </row>
    <row r="4231" spans="2:27" ht="15.75" customHeight="1">
      <c r="B4231" s="39"/>
      <c r="C4231" s="20"/>
      <c r="D4231" s="20"/>
      <c r="E4231" s="39"/>
      <c r="F4231" s="20"/>
      <c r="G4231" s="20"/>
      <c r="H4231" s="20"/>
      <c r="I4231" s="39"/>
      <c r="J4231" s="20"/>
      <c r="K4231" s="20"/>
      <c r="L4231" s="20"/>
      <c r="M4231" s="20"/>
      <c r="N4231" s="39"/>
      <c r="O4231" s="20" t="s">
        <v>505</v>
      </c>
      <c r="P4231" s="20" t="s">
        <v>662</v>
      </c>
      <c r="Q4231" s="20" t="s">
        <v>1398</v>
      </c>
      <c r="R4231" s="20" t="s">
        <v>4411</v>
      </c>
      <c r="S4231" s="20">
        <v>55271776</v>
      </c>
      <c r="T4231" s="39"/>
      <c r="U4231" s="20"/>
      <c r="V4231" s="20"/>
      <c r="W4231" s="39"/>
      <c r="X4231" s="20"/>
      <c r="Y4231" s="20"/>
      <c r="Z4231" s="20"/>
      <c r="AA4231" s="39"/>
    </row>
    <row r="4232" spans="2:27" ht="15.75" customHeight="1">
      <c r="B4232" s="39"/>
      <c r="C4232" s="20"/>
      <c r="D4232" s="20"/>
      <c r="E4232" s="39"/>
      <c r="F4232" s="20"/>
      <c r="G4232" s="20"/>
      <c r="H4232" s="20"/>
      <c r="I4232" s="39"/>
      <c r="J4232" s="20"/>
      <c r="K4232" s="20"/>
      <c r="L4232" s="20"/>
      <c r="M4232" s="20"/>
      <c r="N4232" s="39"/>
      <c r="O4232" s="20" t="s">
        <v>505</v>
      </c>
      <c r="P4232" s="20" t="s">
        <v>662</v>
      </c>
      <c r="Q4232" s="20" t="s">
        <v>1398</v>
      </c>
      <c r="R4232" s="20" t="s">
        <v>4412</v>
      </c>
      <c r="S4232" s="20">
        <v>55271785</v>
      </c>
      <c r="T4232" s="39"/>
      <c r="U4232" s="20"/>
      <c r="V4232" s="20"/>
      <c r="W4232" s="39"/>
      <c r="X4232" s="20"/>
      <c r="Y4232" s="20"/>
      <c r="Z4232" s="20"/>
      <c r="AA4232" s="39"/>
    </row>
    <row r="4233" spans="2:27" ht="15.75" customHeight="1">
      <c r="B4233" s="39"/>
      <c r="C4233" s="20"/>
      <c r="D4233" s="20"/>
      <c r="E4233" s="39"/>
      <c r="F4233" s="20"/>
      <c r="G4233" s="20"/>
      <c r="H4233" s="20"/>
      <c r="I4233" s="39"/>
      <c r="J4233" s="20"/>
      <c r="K4233" s="20"/>
      <c r="L4233" s="20"/>
      <c r="M4233" s="20"/>
      <c r="N4233" s="39"/>
      <c r="O4233" s="20" t="s">
        <v>505</v>
      </c>
      <c r="P4233" s="20" t="s">
        <v>662</v>
      </c>
      <c r="Q4233" s="20" t="s">
        <v>1398</v>
      </c>
      <c r="R4233" s="20" t="s">
        <v>4413</v>
      </c>
      <c r="S4233" s="20">
        <v>55271795</v>
      </c>
      <c r="T4233" s="39"/>
      <c r="U4233" s="20"/>
      <c r="V4233" s="20"/>
      <c r="W4233" s="39"/>
      <c r="X4233" s="20"/>
      <c r="Y4233" s="20"/>
      <c r="Z4233" s="20"/>
      <c r="AA4233" s="39"/>
    </row>
    <row r="4234" spans="2:27" ht="15.75" customHeight="1">
      <c r="B4234" s="39"/>
      <c r="C4234" s="20"/>
      <c r="D4234" s="20"/>
      <c r="E4234" s="39"/>
      <c r="F4234" s="20"/>
      <c r="G4234" s="20"/>
      <c r="H4234" s="20"/>
      <c r="I4234" s="39"/>
      <c r="J4234" s="20"/>
      <c r="K4234" s="20"/>
      <c r="L4234" s="20"/>
      <c r="M4234" s="20"/>
      <c r="N4234" s="39"/>
      <c r="O4234" s="20" t="s">
        <v>505</v>
      </c>
      <c r="P4234" s="20" t="s">
        <v>662</v>
      </c>
      <c r="Q4234" s="20" t="s">
        <v>1400</v>
      </c>
      <c r="R4234" s="20" t="s">
        <v>4414</v>
      </c>
      <c r="S4234" s="20">
        <v>55271011</v>
      </c>
      <c r="T4234" s="39"/>
      <c r="U4234" s="20"/>
      <c r="V4234" s="20"/>
      <c r="W4234" s="39"/>
      <c r="X4234" s="20"/>
      <c r="Y4234" s="20"/>
      <c r="Z4234" s="20"/>
      <c r="AA4234" s="39"/>
    </row>
    <row r="4235" spans="2:27" ht="15.75" customHeight="1">
      <c r="B4235" s="39"/>
      <c r="C4235" s="20"/>
      <c r="D4235" s="20"/>
      <c r="E4235" s="39"/>
      <c r="F4235" s="20"/>
      <c r="G4235" s="20"/>
      <c r="H4235" s="20"/>
      <c r="I4235" s="39"/>
      <c r="J4235" s="20"/>
      <c r="K4235" s="20"/>
      <c r="L4235" s="20"/>
      <c r="M4235" s="20"/>
      <c r="N4235" s="39"/>
      <c r="O4235" s="20" t="s">
        <v>505</v>
      </c>
      <c r="P4235" s="20" t="s">
        <v>662</v>
      </c>
      <c r="Q4235" s="20" t="s">
        <v>1400</v>
      </c>
      <c r="R4235" s="20" t="s">
        <v>4415</v>
      </c>
      <c r="S4235" s="20">
        <v>55271035</v>
      </c>
      <c r="T4235" s="39"/>
      <c r="U4235" s="20"/>
      <c r="V4235" s="20"/>
      <c r="W4235" s="39"/>
      <c r="X4235" s="20"/>
      <c r="Y4235" s="20"/>
      <c r="Z4235" s="20"/>
      <c r="AA4235" s="39"/>
    </row>
    <row r="4236" spans="2:27" ht="15.75" customHeight="1">
      <c r="B4236" s="39"/>
      <c r="C4236" s="20"/>
      <c r="D4236" s="20"/>
      <c r="E4236" s="39"/>
      <c r="F4236" s="20"/>
      <c r="G4236" s="20"/>
      <c r="H4236" s="20"/>
      <c r="I4236" s="39"/>
      <c r="J4236" s="20"/>
      <c r="K4236" s="20"/>
      <c r="L4236" s="20"/>
      <c r="M4236" s="20"/>
      <c r="N4236" s="39"/>
      <c r="O4236" s="20" t="s">
        <v>505</v>
      </c>
      <c r="P4236" s="20" t="s">
        <v>662</v>
      </c>
      <c r="Q4236" s="20" t="s">
        <v>1400</v>
      </c>
      <c r="R4236" s="20" t="s">
        <v>4416</v>
      </c>
      <c r="S4236" s="20">
        <v>55271047</v>
      </c>
      <c r="T4236" s="39"/>
      <c r="U4236" s="20"/>
      <c r="V4236" s="20"/>
      <c r="W4236" s="39"/>
      <c r="X4236" s="20"/>
      <c r="Y4236" s="20"/>
      <c r="Z4236" s="20"/>
      <c r="AA4236" s="39"/>
    </row>
    <row r="4237" spans="2:27" ht="15.75" customHeight="1">
      <c r="B4237" s="39"/>
      <c r="C4237" s="20"/>
      <c r="D4237" s="20"/>
      <c r="E4237" s="39"/>
      <c r="F4237" s="20"/>
      <c r="G4237" s="20"/>
      <c r="H4237" s="20"/>
      <c r="I4237" s="39"/>
      <c r="J4237" s="20"/>
      <c r="K4237" s="20"/>
      <c r="L4237" s="20"/>
      <c r="M4237" s="20"/>
      <c r="N4237" s="39"/>
      <c r="O4237" s="20" t="s">
        <v>505</v>
      </c>
      <c r="P4237" s="20" t="s">
        <v>662</v>
      </c>
      <c r="Q4237" s="20" t="s">
        <v>1400</v>
      </c>
      <c r="R4237" s="20" t="s">
        <v>4417</v>
      </c>
      <c r="S4237" s="20">
        <v>55271059</v>
      </c>
      <c r="T4237" s="39"/>
      <c r="U4237" s="20"/>
      <c r="V4237" s="20"/>
      <c r="W4237" s="39"/>
      <c r="X4237" s="20"/>
      <c r="Y4237" s="20"/>
      <c r="Z4237" s="20"/>
      <c r="AA4237" s="39"/>
    </row>
    <row r="4238" spans="2:27" ht="15.75" customHeight="1">
      <c r="B4238" s="39"/>
      <c r="C4238" s="20"/>
      <c r="D4238" s="20"/>
      <c r="E4238" s="39"/>
      <c r="F4238" s="20"/>
      <c r="G4238" s="20"/>
      <c r="H4238" s="20"/>
      <c r="I4238" s="39"/>
      <c r="J4238" s="20"/>
      <c r="K4238" s="20"/>
      <c r="L4238" s="20"/>
      <c r="M4238" s="20"/>
      <c r="N4238" s="39"/>
      <c r="O4238" s="20" t="s">
        <v>505</v>
      </c>
      <c r="P4238" s="20" t="s">
        <v>662</v>
      </c>
      <c r="Q4238" s="20" t="s">
        <v>1400</v>
      </c>
      <c r="R4238" s="20" t="s">
        <v>3447</v>
      </c>
      <c r="S4238" s="20">
        <v>55271071</v>
      </c>
      <c r="T4238" s="39"/>
      <c r="U4238" s="20"/>
      <c r="V4238" s="20"/>
      <c r="W4238" s="39"/>
      <c r="X4238" s="20"/>
      <c r="Y4238" s="20"/>
      <c r="Z4238" s="20"/>
      <c r="AA4238" s="39"/>
    </row>
    <row r="4239" spans="2:27" ht="15.75" customHeight="1">
      <c r="B4239" s="39"/>
      <c r="C4239" s="20"/>
      <c r="D4239" s="20"/>
      <c r="E4239" s="39"/>
      <c r="F4239" s="20"/>
      <c r="G4239" s="20"/>
      <c r="H4239" s="20"/>
      <c r="I4239" s="39"/>
      <c r="J4239" s="20"/>
      <c r="K4239" s="20"/>
      <c r="L4239" s="20"/>
      <c r="M4239" s="20"/>
      <c r="N4239" s="39"/>
      <c r="O4239" s="20" t="s">
        <v>505</v>
      </c>
      <c r="P4239" s="20" t="s">
        <v>662</v>
      </c>
      <c r="Q4239" s="20" t="s">
        <v>1400</v>
      </c>
      <c r="R4239" s="20" t="s">
        <v>4418</v>
      </c>
      <c r="S4239" s="20">
        <v>55271023</v>
      </c>
      <c r="T4239" s="39"/>
      <c r="U4239" s="20"/>
      <c r="V4239" s="20"/>
      <c r="W4239" s="39"/>
      <c r="X4239" s="20"/>
      <c r="Y4239" s="20"/>
      <c r="Z4239" s="20"/>
      <c r="AA4239" s="39"/>
    </row>
    <row r="4240" spans="2:27" ht="15.75" customHeight="1">
      <c r="B4240" s="39"/>
      <c r="C4240" s="20"/>
      <c r="D4240" s="20"/>
      <c r="E4240" s="39"/>
      <c r="F4240" s="20"/>
      <c r="G4240" s="20"/>
      <c r="H4240" s="20"/>
      <c r="I4240" s="39"/>
      <c r="J4240" s="20"/>
      <c r="K4240" s="20"/>
      <c r="L4240" s="20"/>
      <c r="M4240" s="20"/>
      <c r="N4240" s="39"/>
      <c r="O4240" s="20" t="s">
        <v>505</v>
      </c>
      <c r="P4240" s="20" t="s">
        <v>662</v>
      </c>
      <c r="Q4240" s="20" t="s">
        <v>1400</v>
      </c>
      <c r="R4240" s="20" t="s">
        <v>4419</v>
      </c>
      <c r="S4240" s="20">
        <v>55271083</v>
      </c>
      <c r="T4240" s="39"/>
      <c r="U4240" s="20"/>
      <c r="V4240" s="20"/>
      <c r="W4240" s="39"/>
      <c r="X4240" s="20"/>
      <c r="Y4240" s="20"/>
      <c r="Z4240" s="20"/>
      <c r="AA4240" s="39"/>
    </row>
    <row r="4241" spans="2:27" ht="15.75" customHeight="1">
      <c r="B4241" s="39"/>
      <c r="C4241" s="20"/>
      <c r="D4241" s="20"/>
      <c r="E4241" s="39"/>
      <c r="F4241" s="20"/>
      <c r="G4241" s="20"/>
      <c r="H4241" s="20"/>
      <c r="I4241" s="39"/>
      <c r="J4241" s="20"/>
      <c r="K4241" s="20"/>
      <c r="L4241" s="20"/>
      <c r="M4241" s="20"/>
      <c r="N4241" s="39"/>
      <c r="O4241" s="20" t="s">
        <v>505</v>
      </c>
      <c r="P4241" s="20" t="s">
        <v>662</v>
      </c>
      <c r="Q4241" s="20" t="s">
        <v>1400</v>
      </c>
      <c r="R4241" s="20" t="s">
        <v>525</v>
      </c>
      <c r="S4241" s="20">
        <v>55271099</v>
      </c>
      <c r="T4241" s="39"/>
      <c r="U4241" s="20"/>
      <c r="V4241" s="20"/>
      <c r="W4241" s="39"/>
      <c r="X4241" s="20"/>
      <c r="Y4241" s="20"/>
      <c r="Z4241" s="20"/>
      <c r="AA4241" s="39"/>
    </row>
    <row r="4242" spans="2:27" ht="15.75" customHeight="1">
      <c r="B4242" s="39"/>
      <c r="C4242" s="20"/>
      <c r="D4242" s="20"/>
      <c r="E4242" s="39"/>
      <c r="F4242" s="20"/>
      <c r="G4242" s="20"/>
      <c r="H4242" s="20"/>
      <c r="I4242" s="39"/>
      <c r="J4242" s="20"/>
      <c r="K4242" s="20"/>
      <c r="L4242" s="20"/>
      <c r="M4242" s="20"/>
      <c r="N4242" s="39"/>
      <c r="O4242" s="20" t="s">
        <v>505</v>
      </c>
      <c r="P4242" s="20" t="s">
        <v>662</v>
      </c>
      <c r="Q4242" s="20" t="s">
        <v>1402</v>
      </c>
      <c r="R4242" s="20" t="s">
        <v>4420</v>
      </c>
      <c r="S4242" s="20">
        <v>55271213</v>
      </c>
      <c r="T4242" s="39"/>
      <c r="U4242" s="20"/>
      <c r="V4242" s="20"/>
      <c r="W4242" s="39"/>
      <c r="X4242" s="20"/>
      <c r="Y4242" s="20"/>
      <c r="Z4242" s="20"/>
      <c r="AA4242" s="39"/>
    </row>
    <row r="4243" spans="2:27" ht="15.75" customHeight="1">
      <c r="B4243" s="39"/>
      <c r="C4243" s="20"/>
      <c r="D4243" s="20"/>
      <c r="E4243" s="39"/>
      <c r="F4243" s="20"/>
      <c r="G4243" s="20"/>
      <c r="H4243" s="20"/>
      <c r="I4243" s="39"/>
      <c r="J4243" s="20"/>
      <c r="K4243" s="20"/>
      <c r="L4243" s="20"/>
      <c r="M4243" s="20"/>
      <c r="N4243" s="39"/>
      <c r="O4243" s="20" t="s">
        <v>505</v>
      </c>
      <c r="P4243" s="20" t="s">
        <v>662</v>
      </c>
      <c r="Q4243" s="20" t="s">
        <v>1402</v>
      </c>
      <c r="R4243" s="20" t="s">
        <v>3733</v>
      </c>
      <c r="S4243" s="20">
        <v>55271217</v>
      </c>
      <c r="T4243" s="39"/>
      <c r="U4243" s="20"/>
      <c r="V4243" s="20"/>
      <c r="W4243" s="39"/>
      <c r="X4243" s="20"/>
      <c r="Y4243" s="20"/>
      <c r="Z4243" s="20"/>
      <c r="AA4243" s="39"/>
    </row>
    <row r="4244" spans="2:27" ht="15.75" customHeight="1">
      <c r="B4244" s="39"/>
      <c r="C4244" s="20"/>
      <c r="D4244" s="20"/>
      <c r="E4244" s="39"/>
      <c r="F4244" s="20"/>
      <c r="G4244" s="20"/>
      <c r="H4244" s="20"/>
      <c r="I4244" s="39"/>
      <c r="J4244" s="20"/>
      <c r="K4244" s="20"/>
      <c r="L4244" s="20"/>
      <c r="M4244" s="20"/>
      <c r="N4244" s="39"/>
      <c r="O4244" s="20" t="s">
        <v>505</v>
      </c>
      <c r="P4244" s="20" t="s">
        <v>662</v>
      </c>
      <c r="Q4244" s="20" t="s">
        <v>1402</v>
      </c>
      <c r="R4244" s="20" t="s">
        <v>923</v>
      </c>
      <c r="S4244" s="20">
        <v>55271225</v>
      </c>
      <c r="T4244" s="39"/>
      <c r="U4244" s="20"/>
      <c r="V4244" s="20"/>
      <c r="W4244" s="39"/>
      <c r="X4244" s="20"/>
      <c r="Y4244" s="20"/>
      <c r="Z4244" s="20"/>
      <c r="AA4244" s="39"/>
    </row>
    <row r="4245" spans="2:27" ht="15.75" customHeight="1">
      <c r="B4245" s="39"/>
      <c r="C4245" s="20"/>
      <c r="D4245" s="20"/>
      <c r="E4245" s="39"/>
      <c r="F4245" s="20"/>
      <c r="G4245" s="20"/>
      <c r="H4245" s="20"/>
      <c r="I4245" s="39"/>
      <c r="J4245" s="20"/>
      <c r="K4245" s="20"/>
      <c r="L4245" s="20"/>
      <c r="M4245" s="20"/>
      <c r="N4245" s="39"/>
      <c r="O4245" s="20" t="s">
        <v>505</v>
      </c>
      <c r="P4245" s="20" t="s">
        <v>662</v>
      </c>
      <c r="Q4245" s="20" t="s">
        <v>1402</v>
      </c>
      <c r="R4245" s="20" t="s">
        <v>1370</v>
      </c>
      <c r="S4245" s="20">
        <v>55271234</v>
      </c>
      <c r="T4245" s="39"/>
      <c r="U4245" s="20"/>
      <c r="V4245" s="20"/>
      <c r="W4245" s="39"/>
      <c r="X4245" s="20"/>
      <c r="Y4245" s="20"/>
      <c r="Z4245" s="20"/>
      <c r="AA4245" s="39"/>
    </row>
    <row r="4246" spans="2:27" ht="15.75" customHeight="1">
      <c r="B4246" s="39"/>
      <c r="C4246" s="20"/>
      <c r="D4246" s="20"/>
      <c r="E4246" s="39"/>
      <c r="F4246" s="20"/>
      <c r="G4246" s="20"/>
      <c r="H4246" s="20"/>
      <c r="I4246" s="39"/>
      <c r="J4246" s="20"/>
      <c r="K4246" s="20"/>
      <c r="L4246" s="20"/>
      <c r="M4246" s="20"/>
      <c r="N4246" s="39"/>
      <c r="O4246" s="20" t="s">
        <v>505</v>
      </c>
      <c r="P4246" s="20" t="s">
        <v>662</v>
      </c>
      <c r="Q4246" s="20" t="s">
        <v>1402</v>
      </c>
      <c r="R4246" s="20" t="s">
        <v>4421</v>
      </c>
      <c r="S4246" s="20">
        <v>55271243</v>
      </c>
      <c r="T4246" s="39"/>
      <c r="U4246" s="20"/>
      <c r="V4246" s="20"/>
      <c r="W4246" s="39"/>
      <c r="X4246" s="20"/>
      <c r="Y4246" s="20"/>
      <c r="Z4246" s="20"/>
      <c r="AA4246" s="39"/>
    </row>
    <row r="4247" spans="2:27" ht="15.75" customHeight="1">
      <c r="B4247" s="39"/>
      <c r="C4247" s="20"/>
      <c r="D4247" s="20"/>
      <c r="E4247" s="39"/>
      <c r="F4247" s="20"/>
      <c r="G4247" s="20"/>
      <c r="H4247" s="20"/>
      <c r="I4247" s="39"/>
      <c r="J4247" s="20"/>
      <c r="K4247" s="20"/>
      <c r="L4247" s="20"/>
      <c r="M4247" s="20"/>
      <c r="N4247" s="39"/>
      <c r="O4247" s="20" t="s">
        <v>505</v>
      </c>
      <c r="P4247" s="20" t="s">
        <v>662</v>
      </c>
      <c r="Q4247" s="20" t="s">
        <v>1402</v>
      </c>
      <c r="R4247" s="20" t="s">
        <v>1429</v>
      </c>
      <c r="S4247" s="20">
        <v>55271251</v>
      </c>
      <c r="T4247" s="39"/>
      <c r="U4247" s="20"/>
      <c r="V4247" s="20"/>
      <c r="W4247" s="39"/>
      <c r="X4247" s="20"/>
      <c r="Y4247" s="20"/>
      <c r="Z4247" s="20"/>
      <c r="AA4247" s="39"/>
    </row>
    <row r="4248" spans="2:27" ht="15.75" customHeight="1">
      <c r="B4248" s="39"/>
      <c r="C4248" s="20"/>
      <c r="D4248" s="20"/>
      <c r="E4248" s="39"/>
      <c r="F4248" s="20"/>
      <c r="G4248" s="20"/>
      <c r="H4248" s="20"/>
      <c r="I4248" s="39"/>
      <c r="J4248" s="20"/>
      <c r="K4248" s="20"/>
      <c r="L4248" s="20"/>
      <c r="M4248" s="20"/>
      <c r="N4248" s="39"/>
      <c r="O4248" s="20" t="s">
        <v>505</v>
      </c>
      <c r="P4248" s="20" t="s">
        <v>662</v>
      </c>
      <c r="Q4248" s="20" t="s">
        <v>1402</v>
      </c>
      <c r="R4248" s="20" t="s">
        <v>4422</v>
      </c>
      <c r="S4248" s="20">
        <v>55271260</v>
      </c>
      <c r="T4248" s="39"/>
      <c r="U4248" s="20"/>
      <c r="V4248" s="20"/>
      <c r="W4248" s="39"/>
      <c r="X4248" s="20"/>
      <c r="Y4248" s="20"/>
      <c r="Z4248" s="20"/>
      <c r="AA4248" s="39"/>
    </row>
    <row r="4249" spans="2:27" ht="15.75" customHeight="1">
      <c r="B4249" s="39"/>
      <c r="C4249" s="20"/>
      <c r="D4249" s="20"/>
      <c r="E4249" s="39"/>
      <c r="F4249" s="20"/>
      <c r="G4249" s="20"/>
      <c r="H4249" s="20"/>
      <c r="I4249" s="39"/>
      <c r="J4249" s="20"/>
      <c r="K4249" s="20"/>
      <c r="L4249" s="20"/>
      <c r="M4249" s="20"/>
      <c r="N4249" s="39"/>
      <c r="O4249" s="20" t="s">
        <v>505</v>
      </c>
      <c r="P4249" s="20" t="s">
        <v>662</v>
      </c>
      <c r="Q4249" s="20" t="s">
        <v>1402</v>
      </c>
      <c r="R4249" s="20" t="s">
        <v>525</v>
      </c>
      <c r="S4249" s="20">
        <v>55271299</v>
      </c>
      <c r="T4249" s="39"/>
      <c r="U4249" s="20"/>
      <c r="V4249" s="20"/>
      <c r="W4249" s="39"/>
      <c r="X4249" s="20"/>
      <c r="Y4249" s="20"/>
      <c r="Z4249" s="20"/>
      <c r="AA4249" s="39"/>
    </row>
    <row r="4250" spans="2:27" ht="15.75" customHeight="1">
      <c r="B4250" s="39"/>
      <c r="C4250" s="20"/>
      <c r="D4250" s="20"/>
      <c r="E4250" s="39"/>
      <c r="F4250" s="20"/>
      <c r="G4250" s="20"/>
      <c r="H4250" s="20"/>
      <c r="I4250" s="39"/>
      <c r="J4250" s="20"/>
      <c r="K4250" s="20"/>
      <c r="L4250" s="20"/>
      <c r="M4250" s="20"/>
      <c r="N4250" s="39"/>
      <c r="O4250" s="20" t="s">
        <v>505</v>
      </c>
      <c r="P4250" s="20" t="s">
        <v>662</v>
      </c>
      <c r="Q4250" s="20" t="s">
        <v>1402</v>
      </c>
      <c r="R4250" s="20" t="s">
        <v>2445</v>
      </c>
      <c r="S4250" s="20">
        <v>55271277</v>
      </c>
      <c r="T4250" s="39"/>
      <c r="U4250" s="20"/>
      <c r="V4250" s="20"/>
      <c r="W4250" s="39"/>
      <c r="X4250" s="20"/>
      <c r="Y4250" s="20"/>
      <c r="Z4250" s="20"/>
      <c r="AA4250" s="39"/>
    </row>
    <row r="4251" spans="2:27" ht="15.75" customHeight="1">
      <c r="B4251" s="39"/>
      <c r="C4251" s="20"/>
      <c r="D4251" s="20"/>
      <c r="E4251" s="39"/>
      <c r="F4251" s="20"/>
      <c r="G4251" s="20"/>
      <c r="H4251" s="20"/>
      <c r="I4251" s="39"/>
      <c r="J4251" s="20"/>
      <c r="K4251" s="20"/>
      <c r="L4251" s="20"/>
      <c r="M4251" s="20"/>
      <c r="N4251" s="39"/>
      <c r="O4251" s="20" t="s">
        <v>505</v>
      </c>
      <c r="P4251" s="20" t="s">
        <v>662</v>
      </c>
      <c r="Q4251" s="20" t="s">
        <v>1402</v>
      </c>
      <c r="R4251" s="20" t="s">
        <v>4423</v>
      </c>
      <c r="S4251" s="20">
        <v>55271269</v>
      </c>
      <c r="T4251" s="39"/>
      <c r="U4251" s="20"/>
      <c r="V4251" s="20"/>
      <c r="W4251" s="39"/>
      <c r="X4251" s="20"/>
      <c r="Y4251" s="20"/>
      <c r="Z4251" s="20"/>
      <c r="AA4251" s="39"/>
    </row>
    <row r="4252" spans="2:27" ht="15.75" customHeight="1">
      <c r="B4252" s="39"/>
      <c r="C4252" s="20"/>
      <c r="D4252" s="20"/>
      <c r="E4252" s="39"/>
      <c r="F4252" s="20"/>
      <c r="G4252" s="20"/>
      <c r="H4252" s="20"/>
      <c r="I4252" s="39"/>
      <c r="J4252" s="20"/>
      <c r="K4252" s="20"/>
      <c r="L4252" s="20"/>
      <c r="M4252" s="20"/>
      <c r="N4252" s="39"/>
      <c r="O4252" s="20" t="s">
        <v>505</v>
      </c>
      <c r="P4252" s="20" t="s">
        <v>662</v>
      </c>
      <c r="Q4252" s="20" t="s">
        <v>1402</v>
      </c>
      <c r="R4252" s="20" t="s">
        <v>4424</v>
      </c>
      <c r="S4252" s="20">
        <v>55271286</v>
      </c>
      <c r="T4252" s="39"/>
      <c r="U4252" s="20"/>
      <c r="V4252" s="20"/>
      <c r="W4252" s="39"/>
      <c r="X4252" s="20"/>
      <c r="Y4252" s="20"/>
      <c r="Z4252" s="20"/>
      <c r="AA4252" s="39"/>
    </row>
    <row r="4253" spans="2:27" ht="15.75" customHeight="1">
      <c r="B4253" s="39"/>
      <c r="C4253" s="20"/>
      <c r="D4253" s="20"/>
      <c r="E4253" s="39"/>
      <c r="F4253" s="20"/>
      <c r="G4253" s="20"/>
      <c r="H4253" s="20"/>
      <c r="I4253" s="39"/>
      <c r="J4253" s="20"/>
      <c r="K4253" s="20"/>
      <c r="L4253" s="20"/>
      <c r="M4253" s="20"/>
      <c r="N4253" s="39"/>
      <c r="O4253" s="20" t="s">
        <v>505</v>
      </c>
      <c r="P4253" s="20" t="s">
        <v>662</v>
      </c>
      <c r="Q4253" s="20" t="s">
        <v>1402</v>
      </c>
      <c r="R4253" s="20" t="s">
        <v>4425</v>
      </c>
      <c r="S4253" s="20">
        <v>55271294</v>
      </c>
      <c r="T4253" s="39"/>
      <c r="U4253" s="20"/>
      <c r="V4253" s="20"/>
      <c r="W4253" s="39"/>
      <c r="X4253" s="20"/>
      <c r="Y4253" s="20"/>
      <c r="Z4253" s="20"/>
      <c r="AA4253" s="39"/>
    </row>
    <row r="4254" spans="2:27" ht="15.75" customHeight="1">
      <c r="B4254" s="39"/>
      <c r="C4254" s="20"/>
      <c r="D4254" s="20"/>
      <c r="E4254" s="39"/>
      <c r="F4254" s="20"/>
      <c r="G4254" s="20"/>
      <c r="H4254" s="20"/>
      <c r="I4254" s="39"/>
      <c r="J4254" s="20"/>
      <c r="K4254" s="20"/>
      <c r="L4254" s="20"/>
      <c r="M4254" s="20"/>
      <c r="N4254" s="39"/>
      <c r="O4254" s="20" t="s">
        <v>505</v>
      </c>
      <c r="P4254" s="20" t="s">
        <v>662</v>
      </c>
      <c r="Q4254" s="20" t="s">
        <v>1404</v>
      </c>
      <c r="R4254" s="20" t="s">
        <v>4426</v>
      </c>
      <c r="S4254" s="20">
        <v>55272113</v>
      </c>
      <c r="T4254" s="39"/>
      <c r="U4254" s="20"/>
      <c r="V4254" s="20"/>
      <c r="W4254" s="39"/>
      <c r="X4254" s="20"/>
      <c r="Y4254" s="20"/>
      <c r="Z4254" s="20"/>
      <c r="AA4254" s="39"/>
    </row>
    <row r="4255" spans="2:27" ht="15.75" customHeight="1">
      <c r="B4255" s="39"/>
      <c r="C4255" s="20"/>
      <c r="D4255" s="20"/>
      <c r="E4255" s="39"/>
      <c r="F4255" s="20"/>
      <c r="G4255" s="20"/>
      <c r="H4255" s="20"/>
      <c r="I4255" s="39"/>
      <c r="J4255" s="20"/>
      <c r="K4255" s="20"/>
      <c r="L4255" s="20"/>
      <c r="M4255" s="20"/>
      <c r="N4255" s="39"/>
      <c r="O4255" s="20" t="s">
        <v>505</v>
      </c>
      <c r="P4255" s="20" t="s">
        <v>662</v>
      </c>
      <c r="Q4255" s="20" t="s">
        <v>1404</v>
      </c>
      <c r="R4255" s="20" t="s">
        <v>4427</v>
      </c>
      <c r="S4255" s="20">
        <v>55272127</v>
      </c>
      <c r="T4255" s="39"/>
      <c r="U4255" s="20"/>
      <c r="V4255" s="20"/>
      <c r="W4255" s="39"/>
      <c r="X4255" s="20"/>
      <c r="Y4255" s="20"/>
      <c r="Z4255" s="20"/>
      <c r="AA4255" s="39"/>
    </row>
    <row r="4256" spans="2:27" ht="15.75" customHeight="1">
      <c r="B4256" s="39"/>
      <c r="C4256" s="20"/>
      <c r="D4256" s="20"/>
      <c r="E4256" s="39"/>
      <c r="F4256" s="20"/>
      <c r="G4256" s="20"/>
      <c r="H4256" s="20"/>
      <c r="I4256" s="39"/>
      <c r="J4256" s="20"/>
      <c r="K4256" s="20"/>
      <c r="L4256" s="20"/>
      <c r="M4256" s="20"/>
      <c r="N4256" s="39"/>
      <c r="O4256" s="20" t="s">
        <v>505</v>
      </c>
      <c r="P4256" s="20" t="s">
        <v>662</v>
      </c>
      <c r="Q4256" s="20" t="s">
        <v>1404</v>
      </c>
      <c r="R4256" s="20" t="s">
        <v>4428</v>
      </c>
      <c r="S4256" s="20">
        <v>55272140</v>
      </c>
      <c r="T4256" s="39"/>
      <c r="U4256" s="20"/>
      <c r="V4256" s="20"/>
      <c r="W4256" s="39"/>
      <c r="X4256" s="20"/>
      <c r="Y4256" s="20"/>
      <c r="Z4256" s="20"/>
      <c r="AA4256" s="39"/>
    </row>
    <row r="4257" spans="2:27" ht="15.75" customHeight="1">
      <c r="B4257" s="39"/>
      <c r="C4257" s="20"/>
      <c r="D4257" s="20"/>
      <c r="E4257" s="39"/>
      <c r="F4257" s="20"/>
      <c r="G4257" s="20"/>
      <c r="H4257" s="20"/>
      <c r="I4257" s="39"/>
      <c r="J4257" s="20"/>
      <c r="K4257" s="20"/>
      <c r="L4257" s="20"/>
      <c r="M4257" s="20"/>
      <c r="N4257" s="39"/>
      <c r="O4257" s="20" t="s">
        <v>505</v>
      </c>
      <c r="P4257" s="20" t="s">
        <v>662</v>
      </c>
      <c r="Q4257" s="20" t="s">
        <v>1404</v>
      </c>
      <c r="R4257" s="20" t="s">
        <v>4429</v>
      </c>
      <c r="S4257" s="20">
        <v>55272154</v>
      </c>
      <c r="T4257" s="39"/>
      <c r="U4257" s="20"/>
      <c r="V4257" s="20"/>
      <c r="W4257" s="39"/>
      <c r="X4257" s="20"/>
      <c r="Y4257" s="20"/>
      <c r="Z4257" s="20"/>
      <c r="AA4257" s="39"/>
    </row>
    <row r="4258" spans="2:27" ht="15.75" customHeight="1">
      <c r="B4258" s="39"/>
      <c r="C4258" s="20"/>
      <c r="D4258" s="20"/>
      <c r="E4258" s="39"/>
      <c r="F4258" s="20"/>
      <c r="G4258" s="20"/>
      <c r="H4258" s="20"/>
      <c r="I4258" s="39"/>
      <c r="J4258" s="20"/>
      <c r="K4258" s="20"/>
      <c r="L4258" s="20"/>
      <c r="M4258" s="20"/>
      <c r="N4258" s="39"/>
      <c r="O4258" s="20" t="s">
        <v>505</v>
      </c>
      <c r="P4258" s="20" t="s">
        <v>662</v>
      </c>
      <c r="Q4258" s="20" t="s">
        <v>1404</v>
      </c>
      <c r="R4258" s="20" t="s">
        <v>4430</v>
      </c>
      <c r="S4258" s="20">
        <v>55272167</v>
      </c>
      <c r="T4258" s="39"/>
      <c r="U4258" s="20"/>
      <c r="V4258" s="20"/>
      <c r="W4258" s="39"/>
      <c r="X4258" s="20"/>
      <c r="Y4258" s="20"/>
      <c r="Z4258" s="20"/>
      <c r="AA4258" s="39"/>
    </row>
    <row r="4259" spans="2:27" ht="15.75" customHeight="1">
      <c r="B4259" s="39"/>
      <c r="C4259" s="20"/>
      <c r="D4259" s="20"/>
      <c r="E4259" s="39"/>
      <c r="F4259" s="20"/>
      <c r="G4259" s="20"/>
      <c r="H4259" s="20"/>
      <c r="I4259" s="39"/>
      <c r="J4259" s="20"/>
      <c r="K4259" s="20"/>
      <c r="L4259" s="20"/>
      <c r="M4259" s="20"/>
      <c r="N4259" s="39"/>
      <c r="O4259" s="20" t="s">
        <v>505</v>
      </c>
      <c r="P4259" s="20" t="s">
        <v>662</v>
      </c>
      <c r="Q4259" s="20" t="s">
        <v>1404</v>
      </c>
      <c r="R4259" s="20" t="s">
        <v>4431</v>
      </c>
      <c r="S4259" s="20">
        <v>55272181</v>
      </c>
      <c r="T4259" s="39"/>
      <c r="U4259" s="20"/>
      <c r="V4259" s="20"/>
      <c r="W4259" s="39"/>
      <c r="X4259" s="20"/>
      <c r="Y4259" s="20"/>
      <c r="Z4259" s="20"/>
      <c r="AA4259" s="39"/>
    </row>
    <row r="4260" spans="2:27" ht="15.75" customHeight="1">
      <c r="B4260" s="39"/>
      <c r="C4260" s="20"/>
      <c r="D4260" s="20"/>
      <c r="E4260" s="39"/>
      <c r="F4260" s="20"/>
      <c r="G4260" s="20"/>
      <c r="H4260" s="20"/>
      <c r="I4260" s="39"/>
      <c r="J4260" s="20"/>
      <c r="K4260" s="20"/>
      <c r="L4260" s="20"/>
      <c r="M4260" s="20"/>
      <c r="N4260" s="39"/>
      <c r="O4260" s="20" t="s">
        <v>505</v>
      </c>
      <c r="P4260" s="20" t="s">
        <v>662</v>
      </c>
      <c r="Q4260" s="20" t="s">
        <v>1404</v>
      </c>
      <c r="R4260" s="20" t="s">
        <v>4432</v>
      </c>
      <c r="S4260" s="20">
        <v>55272199</v>
      </c>
      <c r="T4260" s="39"/>
      <c r="U4260" s="20"/>
      <c r="V4260" s="20"/>
      <c r="W4260" s="39"/>
      <c r="X4260" s="20"/>
      <c r="Y4260" s="20"/>
      <c r="Z4260" s="20"/>
      <c r="AA4260" s="39"/>
    </row>
    <row r="4261" spans="2:27" ht="15.75" customHeight="1">
      <c r="B4261" s="39"/>
      <c r="C4261" s="20"/>
      <c r="D4261" s="20"/>
      <c r="E4261" s="39"/>
      <c r="F4261" s="20"/>
      <c r="G4261" s="20"/>
      <c r="H4261" s="20"/>
      <c r="I4261" s="39"/>
      <c r="J4261" s="20"/>
      <c r="K4261" s="20"/>
      <c r="L4261" s="20"/>
      <c r="M4261" s="20"/>
      <c r="N4261" s="39"/>
      <c r="O4261" s="20" t="s">
        <v>505</v>
      </c>
      <c r="P4261" s="20" t="s">
        <v>662</v>
      </c>
      <c r="Q4261" s="20" t="s">
        <v>1406</v>
      </c>
      <c r="R4261" s="20" t="s">
        <v>3754</v>
      </c>
      <c r="S4261" s="20">
        <v>55273013</v>
      </c>
      <c r="T4261" s="39"/>
      <c r="U4261" s="20"/>
      <c r="V4261" s="20"/>
      <c r="W4261" s="39"/>
      <c r="X4261" s="20"/>
      <c r="Y4261" s="20"/>
      <c r="Z4261" s="20"/>
      <c r="AA4261" s="39"/>
    </row>
    <row r="4262" spans="2:27" ht="15.75" customHeight="1">
      <c r="B4262" s="39"/>
      <c r="C4262" s="20"/>
      <c r="D4262" s="20"/>
      <c r="E4262" s="39"/>
      <c r="F4262" s="20"/>
      <c r="G4262" s="20"/>
      <c r="H4262" s="20"/>
      <c r="I4262" s="39"/>
      <c r="J4262" s="20"/>
      <c r="K4262" s="20"/>
      <c r="L4262" s="20"/>
      <c r="M4262" s="20"/>
      <c r="N4262" s="39"/>
      <c r="O4262" s="20" t="s">
        <v>505</v>
      </c>
      <c r="P4262" s="20" t="s">
        <v>662</v>
      </c>
      <c r="Q4262" s="20" t="s">
        <v>1406</v>
      </c>
      <c r="R4262" s="20" t="s">
        <v>4433</v>
      </c>
      <c r="S4262" s="20">
        <v>55273015</v>
      </c>
      <c r="T4262" s="39"/>
      <c r="U4262" s="20"/>
      <c r="V4262" s="20"/>
      <c r="W4262" s="39"/>
      <c r="X4262" s="20"/>
      <c r="Y4262" s="20"/>
      <c r="Z4262" s="20"/>
      <c r="AA4262" s="39"/>
    </row>
    <row r="4263" spans="2:27" ht="15.75" customHeight="1">
      <c r="B4263" s="39"/>
      <c r="C4263" s="20"/>
      <c r="D4263" s="20"/>
      <c r="E4263" s="39"/>
      <c r="F4263" s="20"/>
      <c r="G4263" s="20"/>
      <c r="H4263" s="20"/>
      <c r="I4263" s="39"/>
      <c r="J4263" s="20"/>
      <c r="K4263" s="20"/>
      <c r="L4263" s="20"/>
      <c r="M4263" s="20"/>
      <c r="N4263" s="39"/>
      <c r="O4263" s="20" t="s">
        <v>505</v>
      </c>
      <c r="P4263" s="20" t="s">
        <v>662</v>
      </c>
      <c r="Q4263" s="20" t="s">
        <v>1406</v>
      </c>
      <c r="R4263" s="20" t="s">
        <v>4434</v>
      </c>
      <c r="S4263" s="20">
        <v>55273023</v>
      </c>
      <c r="T4263" s="39"/>
      <c r="U4263" s="20"/>
      <c r="V4263" s="20"/>
      <c r="W4263" s="39"/>
      <c r="X4263" s="20"/>
      <c r="Y4263" s="20"/>
      <c r="Z4263" s="20"/>
      <c r="AA4263" s="39"/>
    </row>
    <row r="4264" spans="2:27" ht="15.75" customHeight="1">
      <c r="B4264" s="39"/>
      <c r="C4264" s="20"/>
      <c r="D4264" s="20"/>
      <c r="E4264" s="39"/>
      <c r="F4264" s="20"/>
      <c r="G4264" s="20"/>
      <c r="H4264" s="20"/>
      <c r="I4264" s="39"/>
      <c r="J4264" s="20"/>
      <c r="K4264" s="20"/>
      <c r="L4264" s="20"/>
      <c r="M4264" s="20"/>
      <c r="N4264" s="39"/>
      <c r="O4264" s="20" t="s">
        <v>505</v>
      </c>
      <c r="P4264" s="20" t="s">
        <v>662</v>
      </c>
      <c r="Q4264" s="20" t="s">
        <v>1406</v>
      </c>
      <c r="R4264" s="20" t="s">
        <v>4435</v>
      </c>
      <c r="S4264" s="20">
        <v>55273031</v>
      </c>
      <c r="T4264" s="39"/>
      <c r="U4264" s="20"/>
      <c r="V4264" s="20"/>
      <c r="W4264" s="39"/>
      <c r="X4264" s="20"/>
      <c r="Y4264" s="20"/>
      <c r="Z4264" s="20"/>
      <c r="AA4264" s="39"/>
    </row>
    <row r="4265" spans="2:27" ht="15.75" customHeight="1">
      <c r="B4265" s="39"/>
      <c r="C4265" s="20"/>
      <c r="D4265" s="20"/>
      <c r="E4265" s="39"/>
      <c r="F4265" s="20"/>
      <c r="G4265" s="20"/>
      <c r="H4265" s="20"/>
      <c r="I4265" s="39"/>
      <c r="J4265" s="20"/>
      <c r="K4265" s="20"/>
      <c r="L4265" s="20"/>
      <c r="M4265" s="20"/>
      <c r="N4265" s="39"/>
      <c r="O4265" s="20" t="s">
        <v>505</v>
      </c>
      <c r="P4265" s="20" t="s">
        <v>662</v>
      </c>
      <c r="Q4265" s="20" t="s">
        <v>1406</v>
      </c>
      <c r="R4265" s="20" t="s">
        <v>4436</v>
      </c>
      <c r="S4265" s="20">
        <v>55273039</v>
      </c>
      <c r="T4265" s="39"/>
      <c r="U4265" s="20"/>
      <c r="V4265" s="20"/>
      <c r="W4265" s="39"/>
      <c r="X4265" s="20"/>
      <c r="Y4265" s="20"/>
      <c r="Z4265" s="20"/>
      <c r="AA4265" s="39"/>
    </row>
    <row r="4266" spans="2:27" ht="15.75" customHeight="1">
      <c r="B4266" s="39"/>
      <c r="C4266" s="20"/>
      <c r="D4266" s="20"/>
      <c r="E4266" s="39"/>
      <c r="F4266" s="20"/>
      <c r="G4266" s="20"/>
      <c r="H4266" s="20"/>
      <c r="I4266" s="39"/>
      <c r="J4266" s="20"/>
      <c r="K4266" s="20"/>
      <c r="L4266" s="20"/>
      <c r="M4266" s="20"/>
      <c r="N4266" s="39"/>
      <c r="O4266" s="20" t="s">
        <v>505</v>
      </c>
      <c r="P4266" s="20" t="s">
        <v>662</v>
      </c>
      <c r="Q4266" s="20" t="s">
        <v>1406</v>
      </c>
      <c r="R4266" s="20" t="s">
        <v>4437</v>
      </c>
      <c r="S4266" s="20">
        <v>55273047</v>
      </c>
      <c r="T4266" s="39"/>
      <c r="U4266" s="20"/>
      <c r="V4266" s="20"/>
      <c r="W4266" s="39"/>
      <c r="X4266" s="20"/>
      <c r="Y4266" s="20"/>
      <c r="Z4266" s="20"/>
      <c r="AA4266" s="39"/>
    </row>
    <row r="4267" spans="2:27" ht="15.75" customHeight="1">
      <c r="B4267" s="39"/>
      <c r="C4267" s="20"/>
      <c r="D4267" s="20"/>
      <c r="E4267" s="39"/>
      <c r="F4267" s="20"/>
      <c r="G4267" s="20"/>
      <c r="H4267" s="20"/>
      <c r="I4267" s="39"/>
      <c r="J4267" s="20"/>
      <c r="K4267" s="20"/>
      <c r="L4267" s="20"/>
      <c r="M4267" s="20"/>
      <c r="N4267" s="39"/>
      <c r="O4267" s="20" t="s">
        <v>505</v>
      </c>
      <c r="P4267" s="20" t="s">
        <v>662</v>
      </c>
      <c r="Q4267" s="20" t="s">
        <v>1406</v>
      </c>
      <c r="R4267" s="20" t="s">
        <v>4056</v>
      </c>
      <c r="S4267" s="20">
        <v>55273055</v>
      </c>
      <c r="T4267" s="39"/>
      <c r="U4267" s="20"/>
      <c r="V4267" s="20"/>
      <c r="W4267" s="39"/>
      <c r="X4267" s="20"/>
      <c r="Y4267" s="20"/>
      <c r="Z4267" s="20"/>
      <c r="AA4267" s="39"/>
    </row>
    <row r="4268" spans="2:27" ht="15.75" customHeight="1">
      <c r="B4268" s="39"/>
      <c r="C4268" s="20"/>
      <c r="D4268" s="20"/>
      <c r="E4268" s="39"/>
      <c r="F4268" s="20"/>
      <c r="G4268" s="20"/>
      <c r="H4268" s="20"/>
      <c r="I4268" s="39"/>
      <c r="J4268" s="20"/>
      <c r="K4268" s="20"/>
      <c r="L4268" s="20"/>
      <c r="M4268" s="20"/>
      <c r="N4268" s="39"/>
      <c r="O4268" s="20" t="s">
        <v>505</v>
      </c>
      <c r="P4268" s="20" t="s">
        <v>662</v>
      </c>
      <c r="Q4268" s="20" t="s">
        <v>1406</v>
      </c>
      <c r="R4268" s="20" t="s">
        <v>3922</v>
      </c>
      <c r="S4268" s="20">
        <v>55273063</v>
      </c>
      <c r="T4268" s="39"/>
      <c r="U4268" s="20"/>
      <c r="V4268" s="20"/>
      <c r="W4268" s="39"/>
      <c r="X4268" s="20"/>
      <c r="Y4268" s="20"/>
      <c r="Z4268" s="20"/>
      <c r="AA4268" s="39"/>
    </row>
    <row r="4269" spans="2:27" ht="15.75" customHeight="1">
      <c r="B4269" s="39"/>
      <c r="C4269" s="20"/>
      <c r="D4269" s="20"/>
      <c r="E4269" s="39"/>
      <c r="F4269" s="20"/>
      <c r="G4269" s="20"/>
      <c r="H4269" s="20"/>
      <c r="I4269" s="39"/>
      <c r="J4269" s="20"/>
      <c r="K4269" s="20"/>
      <c r="L4269" s="20"/>
      <c r="M4269" s="20"/>
      <c r="N4269" s="39"/>
      <c r="O4269" s="20" t="s">
        <v>505</v>
      </c>
      <c r="P4269" s="20" t="s">
        <v>662</v>
      </c>
      <c r="Q4269" s="20" t="s">
        <v>1406</v>
      </c>
      <c r="R4269" s="20" t="s">
        <v>4438</v>
      </c>
      <c r="S4269" s="20">
        <v>55273071</v>
      </c>
      <c r="T4269" s="39"/>
      <c r="U4269" s="20"/>
      <c r="V4269" s="20"/>
      <c r="W4269" s="39"/>
      <c r="X4269" s="20"/>
      <c r="Y4269" s="20"/>
      <c r="Z4269" s="20"/>
      <c r="AA4269" s="39"/>
    </row>
    <row r="4270" spans="2:27" ht="15.75" customHeight="1">
      <c r="B4270" s="39"/>
      <c r="C4270" s="20"/>
      <c r="D4270" s="20"/>
      <c r="E4270" s="39"/>
      <c r="F4270" s="20"/>
      <c r="G4270" s="20"/>
      <c r="H4270" s="20"/>
      <c r="I4270" s="39"/>
      <c r="J4270" s="20"/>
      <c r="K4270" s="20"/>
      <c r="L4270" s="20"/>
      <c r="M4270" s="20"/>
      <c r="N4270" s="39"/>
      <c r="O4270" s="20" t="s">
        <v>505</v>
      </c>
      <c r="P4270" s="20" t="s">
        <v>662</v>
      </c>
      <c r="Q4270" s="20" t="s">
        <v>1406</v>
      </c>
      <c r="R4270" s="20" t="s">
        <v>4439</v>
      </c>
      <c r="S4270" s="20">
        <v>55273079</v>
      </c>
      <c r="T4270" s="39"/>
      <c r="U4270" s="20"/>
      <c r="V4270" s="20"/>
      <c r="W4270" s="39"/>
      <c r="X4270" s="20"/>
      <c r="Y4270" s="20"/>
      <c r="Z4270" s="20"/>
      <c r="AA4270" s="39"/>
    </row>
    <row r="4271" spans="2:27" ht="15.75" customHeight="1">
      <c r="B4271" s="39"/>
      <c r="C4271" s="20"/>
      <c r="D4271" s="20"/>
      <c r="E4271" s="39"/>
      <c r="F4271" s="20"/>
      <c r="G4271" s="20"/>
      <c r="H4271" s="20"/>
      <c r="I4271" s="39"/>
      <c r="J4271" s="20"/>
      <c r="K4271" s="20"/>
      <c r="L4271" s="20"/>
      <c r="M4271" s="20"/>
      <c r="N4271" s="39"/>
      <c r="O4271" s="20" t="s">
        <v>505</v>
      </c>
      <c r="P4271" s="20" t="s">
        <v>662</v>
      </c>
      <c r="Q4271" s="20" t="s">
        <v>1406</v>
      </c>
      <c r="R4271" s="20" t="s">
        <v>4440</v>
      </c>
      <c r="S4271" s="20">
        <v>55273087</v>
      </c>
      <c r="T4271" s="39"/>
      <c r="U4271" s="20"/>
      <c r="V4271" s="20"/>
      <c r="W4271" s="39"/>
      <c r="X4271" s="20"/>
      <c r="Y4271" s="20"/>
      <c r="Z4271" s="20"/>
      <c r="AA4271" s="39"/>
    </row>
    <row r="4272" spans="2:27" ht="15.75" customHeight="1">
      <c r="B4272" s="39"/>
      <c r="C4272" s="20"/>
      <c r="D4272" s="20"/>
      <c r="E4272" s="39"/>
      <c r="F4272" s="20"/>
      <c r="G4272" s="20"/>
      <c r="H4272" s="20"/>
      <c r="I4272" s="39"/>
      <c r="J4272" s="20"/>
      <c r="K4272" s="20"/>
      <c r="L4272" s="20"/>
      <c r="M4272" s="20"/>
      <c r="N4272" s="39"/>
      <c r="O4272" s="20" t="s">
        <v>505</v>
      </c>
      <c r="P4272" s="20" t="s">
        <v>662</v>
      </c>
      <c r="Q4272" s="20" t="s">
        <v>1406</v>
      </c>
      <c r="R4272" s="20" t="s">
        <v>1481</v>
      </c>
      <c r="S4272" s="20">
        <v>55273094</v>
      </c>
      <c r="T4272" s="39"/>
      <c r="U4272" s="20"/>
      <c r="V4272" s="20"/>
      <c r="W4272" s="39"/>
      <c r="X4272" s="20"/>
      <c r="Y4272" s="20"/>
      <c r="Z4272" s="20"/>
      <c r="AA4272" s="39"/>
    </row>
    <row r="4273" spans="2:27" ht="15.75" customHeight="1">
      <c r="B4273" s="39"/>
      <c r="C4273" s="20"/>
      <c r="D4273" s="20"/>
      <c r="E4273" s="39"/>
      <c r="F4273" s="20"/>
      <c r="G4273" s="20"/>
      <c r="H4273" s="20"/>
      <c r="I4273" s="39"/>
      <c r="J4273" s="20"/>
      <c r="K4273" s="20"/>
      <c r="L4273" s="20"/>
      <c r="M4273" s="20"/>
      <c r="N4273" s="39"/>
      <c r="O4273" s="20" t="s">
        <v>505</v>
      </c>
      <c r="P4273" s="20" t="s">
        <v>662</v>
      </c>
      <c r="Q4273" s="20" t="s">
        <v>1408</v>
      </c>
      <c r="R4273" s="20" t="s">
        <v>4441</v>
      </c>
      <c r="S4273" s="20">
        <v>55276416</v>
      </c>
      <c r="T4273" s="39"/>
      <c r="U4273" s="20"/>
      <c r="V4273" s="20"/>
      <c r="W4273" s="39"/>
      <c r="X4273" s="20"/>
      <c r="Y4273" s="20"/>
      <c r="Z4273" s="20"/>
      <c r="AA4273" s="39"/>
    </row>
    <row r="4274" spans="2:27" ht="15.75" customHeight="1">
      <c r="B4274" s="39"/>
      <c r="C4274" s="20"/>
      <c r="D4274" s="20"/>
      <c r="E4274" s="39"/>
      <c r="F4274" s="20"/>
      <c r="G4274" s="20"/>
      <c r="H4274" s="20"/>
      <c r="I4274" s="39"/>
      <c r="J4274" s="20"/>
      <c r="K4274" s="20"/>
      <c r="L4274" s="20"/>
      <c r="M4274" s="20"/>
      <c r="N4274" s="39"/>
      <c r="O4274" s="20" t="s">
        <v>505</v>
      </c>
      <c r="P4274" s="20" t="s">
        <v>662</v>
      </c>
      <c r="Q4274" s="20" t="s">
        <v>1408</v>
      </c>
      <c r="R4274" s="20" t="s">
        <v>1209</v>
      </c>
      <c r="S4274" s="20">
        <v>55276417</v>
      </c>
      <c r="T4274" s="39"/>
      <c r="U4274" s="20"/>
      <c r="V4274" s="20"/>
      <c r="W4274" s="39"/>
      <c r="X4274" s="20"/>
      <c r="Y4274" s="20"/>
      <c r="Z4274" s="20"/>
      <c r="AA4274" s="39"/>
    </row>
    <row r="4275" spans="2:27" ht="15.75" customHeight="1">
      <c r="B4275" s="39"/>
      <c r="C4275" s="20"/>
      <c r="D4275" s="20"/>
      <c r="E4275" s="39"/>
      <c r="F4275" s="20"/>
      <c r="G4275" s="20"/>
      <c r="H4275" s="20"/>
      <c r="I4275" s="39"/>
      <c r="J4275" s="20"/>
      <c r="K4275" s="20"/>
      <c r="L4275" s="20"/>
      <c r="M4275" s="20"/>
      <c r="N4275" s="39"/>
      <c r="O4275" s="20" t="s">
        <v>505</v>
      </c>
      <c r="P4275" s="20" t="s">
        <v>662</v>
      </c>
      <c r="Q4275" s="20" t="s">
        <v>1408</v>
      </c>
      <c r="R4275" s="20" t="s">
        <v>4442</v>
      </c>
      <c r="S4275" s="20">
        <v>55276425</v>
      </c>
      <c r="T4275" s="39"/>
      <c r="U4275" s="20"/>
      <c r="V4275" s="20"/>
      <c r="W4275" s="39"/>
      <c r="X4275" s="20"/>
      <c r="Y4275" s="20"/>
      <c r="Z4275" s="20"/>
      <c r="AA4275" s="39"/>
    </row>
    <row r="4276" spans="2:27" ht="15.75" customHeight="1">
      <c r="B4276" s="39"/>
      <c r="C4276" s="20"/>
      <c r="D4276" s="20"/>
      <c r="E4276" s="39"/>
      <c r="F4276" s="20"/>
      <c r="G4276" s="20"/>
      <c r="H4276" s="20"/>
      <c r="I4276" s="39"/>
      <c r="J4276" s="20"/>
      <c r="K4276" s="20"/>
      <c r="L4276" s="20"/>
      <c r="M4276" s="20"/>
      <c r="N4276" s="39"/>
      <c r="O4276" s="20" t="s">
        <v>505</v>
      </c>
      <c r="P4276" s="20" t="s">
        <v>662</v>
      </c>
      <c r="Q4276" s="20" t="s">
        <v>1408</v>
      </c>
      <c r="R4276" s="20" t="s">
        <v>2046</v>
      </c>
      <c r="S4276" s="20">
        <v>55276434</v>
      </c>
      <c r="T4276" s="39"/>
      <c r="U4276" s="20"/>
      <c r="V4276" s="20"/>
      <c r="W4276" s="39"/>
      <c r="X4276" s="20"/>
      <c r="Y4276" s="20"/>
      <c r="Z4276" s="20"/>
      <c r="AA4276" s="39"/>
    </row>
    <row r="4277" spans="2:27" ht="15.75" customHeight="1">
      <c r="B4277" s="39"/>
      <c r="C4277" s="20"/>
      <c r="D4277" s="20"/>
      <c r="E4277" s="39"/>
      <c r="F4277" s="20"/>
      <c r="G4277" s="20"/>
      <c r="H4277" s="20"/>
      <c r="I4277" s="39"/>
      <c r="J4277" s="20"/>
      <c r="K4277" s="20"/>
      <c r="L4277" s="20"/>
      <c r="M4277" s="20"/>
      <c r="N4277" s="39"/>
      <c r="O4277" s="20" t="s">
        <v>505</v>
      </c>
      <c r="P4277" s="20" t="s">
        <v>662</v>
      </c>
      <c r="Q4277" s="20" t="s">
        <v>1408</v>
      </c>
      <c r="R4277" s="20" t="s">
        <v>3975</v>
      </c>
      <c r="S4277" s="20">
        <v>55276443</v>
      </c>
      <c r="T4277" s="39"/>
      <c r="U4277" s="20"/>
      <c r="V4277" s="20"/>
      <c r="W4277" s="39"/>
      <c r="X4277" s="20"/>
      <c r="Y4277" s="20"/>
      <c r="Z4277" s="20"/>
      <c r="AA4277" s="39"/>
    </row>
    <row r="4278" spans="2:27" ht="15.75" customHeight="1">
      <c r="B4278" s="39"/>
      <c r="C4278" s="20"/>
      <c r="D4278" s="20"/>
      <c r="E4278" s="39"/>
      <c r="F4278" s="20"/>
      <c r="G4278" s="20"/>
      <c r="H4278" s="20"/>
      <c r="I4278" s="39"/>
      <c r="J4278" s="20"/>
      <c r="K4278" s="20"/>
      <c r="L4278" s="20"/>
      <c r="M4278" s="20"/>
      <c r="N4278" s="39"/>
      <c r="O4278" s="20" t="s">
        <v>505</v>
      </c>
      <c r="P4278" s="20" t="s">
        <v>662</v>
      </c>
      <c r="Q4278" s="20" t="s">
        <v>1408</v>
      </c>
      <c r="R4278" s="20" t="s">
        <v>525</v>
      </c>
      <c r="S4278" s="20">
        <v>55276499</v>
      </c>
      <c r="T4278" s="39"/>
      <c r="U4278" s="20"/>
      <c r="V4278" s="20"/>
      <c r="W4278" s="39"/>
      <c r="X4278" s="20"/>
      <c r="Y4278" s="20"/>
      <c r="Z4278" s="20"/>
      <c r="AA4278" s="39"/>
    </row>
    <row r="4279" spans="2:27" ht="15.75" customHeight="1">
      <c r="B4279" s="39"/>
      <c r="C4279" s="20"/>
      <c r="D4279" s="20"/>
      <c r="E4279" s="39"/>
      <c r="F4279" s="20"/>
      <c r="G4279" s="20"/>
      <c r="H4279" s="20"/>
      <c r="I4279" s="39"/>
      <c r="J4279" s="20"/>
      <c r="K4279" s="20"/>
      <c r="L4279" s="20"/>
      <c r="M4279" s="20"/>
      <c r="N4279" s="39"/>
      <c r="O4279" s="20" t="s">
        <v>505</v>
      </c>
      <c r="P4279" s="20" t="s">
        <v>662</v>
      </c>
      <c r="Q4279" s="20" t="s">
        <v>1408</v>
      </c>
      <c r="R4279" s="20" t="s">
        <v>4443</v>
      </c>
      <c r="S4279" s="20">
        <v>55276477</v>
      </c>
      <c r="T4279" s="39"/>
      <c r="U4279" s="20"/>
      <c r="V4279" s="20"/>
      <c r="W4279" s="39"/>
      <c r="X4279" s="20"/>
      <c r="Y4279" s="20"/>
      <c r="Z4279" s="20"/>
      <c r="AA4279" s="39"/>
    </row>
    <row r="4280" spans="2:27" ht="15.75" customHeight="1">
      <c r="B4280" s="39"/>
      <c r="C4280" s="20"/>
      <c r="D4280" s="20"/>
      <c r="E4280" s="39"/>
      <c r="F4280" s="20"/>
      <c r="G4280" s="20"/>
      <c r="H4280" s="20"/>
      <c r="I4280" s="39"/>
      <c r="J4280" s="20"/>
      <c r="K4280" s="20"/>
      <c r="L4280" s="20"/>
      <c r="M4280" s="20"/>
      <c r="N4280" s="39"/>
      <c r="O4280" s="20" t="s">
        <v>505</v>
      </c>
      <c r="P4280" s="20" t="s">
        <v>662</v>
      </c>
      <c r="Q4280" s="20" t="s">
        <v>1408</v>
      </c>
      <c r="R4280" s="20" t="s">
        <v>3563</v>
      </c>
      <c r="S4280" s="20">
        <v>55276460</v>
      </c>
      <c r="T4280" s="39"/>
      <c r="U4280" s="20"/>
      <c r="V4280" s="20"/>
      <c r="W4280" s="39"/>
      <c r="X4280" s="20"/>
      <c r="Y4280" s="20"/>
      <c r="Z4280" s="20"/>
      <c r="AA4280" s="39"/>
    </row>
    <row r="4281" spans="2:27" ht="15.75" customHeight="1">
      <c r="B4281" s="39"/>
      <c r="C4281" s="20"/>
      <c r="D4281" s="20"/>
      <c r="E4281" s="39"/>
      <c r="F4281" s="20"/>
      <c r="G4281" s="20"/>
      <c r="H4281" s="20"/>
      <c r="I4281" s="39"/>
      <c r="J4281" s="20"/>
      <c r="K4281" s="20"/>
      <c r="L4281" s="20"/>
      <c r="M4281" s="20"/>
      <c r="N4281" s="39"/>
      <c r="O4281" s="20" t="s">
        <v>505</v>
      </c>
      <c r="P4281" s="20" t="s">
        <v>662</v>
      </c>
      <c r="Q4281" s="20" t="s">
        <v>1408</v>
      </c>
      <c r="R4281" s="20" t="s">
        <v>4444</v>
      </c>
      <c r="S4281" s="20">
        <v>55276469</v>
      </c>
      <c r="T4281" s="39"/>
      <c r="U4281" s="20"/>
      <c r="V4281" s="20"/>
      <c r="W4281" s="39"/>
      <c r="X4281" s="20"/>
      <c r="Y4281" s="20"/>
      <c r="Z4281" s="20"/>
      <c r="AA4281" s="39"/>
    </row>
    <row r="4282" spans="2:27" ht="15.75" customHeight="1">
      <c r="B4282" s="39"/>
      <c r="C4282" s="20"/>
      <c r="D4282" s="20"/>
      <c r="E4282" s="39"/>
      <c r="F4282" s="20"/>
      <c r="G4282" s="20"/>
      <c r="H4282" s="20"/>
      <c r="I4282" s="39"/>
      <c r="J4282" s="20"/>
      <c r="K4282" s="20"/>
      <c r="L4282" s="20"/>
      <c r="M4282" s="20"/>
      <c r="N4282" s="39"/>
      <c r="O4282" s="20" t="s">
        <v>505</v>
      </c>
      <c r="P4282" s="20" t="s">
        <v>662</v>
      </c>
      <c r="Q4282" s="20" t="s">
        <v>1408</v>
      </c>
      <c r="R4282" s="20" t="s">
        <v>3473</v>
      </c>
      <c r="S4282" s="20">
        <v>55276486</v>
      </c>
      <c r="T4282" s="39"/>
      <c r="U4282" s="20"/>
      <c r="V4282" s="20"/>
      <c r="W4282" s="39"/>
      <c r="X4282" s="20"/>
      <c r="Y4282" s="20"/>
      <c r="Z4282" s="20"/>
      <c r="AA4282" s="39"/>
    </row>
    <row r="4283" spans="2:27" ht="15.75" customHeight="1">
      <c r="B4283" s="39"/>
      <c r="C4283" s="20"/>
      <c r="D4283" s="20"/>
      <c r="E4283" s="39"/>
      <c r="F4283" s="20"/>
      <c r="G4283" s="20"/>
      <c r="H4283" s="20"/>
      <c r="I4283" s="39"/>
      <c r="J4283" s="20"/>
      <c r="K4283" s="20"/>
      <c r="L4283" s="20"/>
      <c r="M4283" s="20"/>
      <c r="N4283" s="39"/>
      <c r="O4283" s="20" t="s">
        <v>505</v>
      </c>
      <c r="P4283" s="20" t="s">
        <v>662</v>
      </c>
      <c r="Q4283" s="20" t="s">
        <v>1408</v>
      </c>
      <c r="R4283" s="20" t="s">
        <v>4445</v>
      </c>
      <c r="S4283" s="20">
        <v>55276494</v>
      </c>
      <c r="T4283" s="39"/>
      <c r="U4283" s="20"/>
      <c r="V4283" s="20"/>
      <c r="W4283" s="39"/>
      <c r="X4283" s="20"/>
      <c r="Y4283" s="20"/>
      <c r="Z4283" s="20"/>
      <c r="AA4283" s="39"/>
    </row>
    <row r="4284" spans="2:27" ht="15.75" customHeight="1">
      <c r="B4284" s="39"/>
      <c r="C4284" s="20"/>
      <c r="D4284" s="20"/>
      <c r="E4284" s="39"/>
      <c r="F4284" s="20"/>
      <c r="G4284" s="20"/>
      <c r="H4284" s="20"/>
      <c r="I4284" s="39"/>
      <c r="J4284" s="20"/>
      <c r="K4284" s="20"/>
      <c r="L4284" s="20"/>
      <c r="M4284" s="20"/>
      <c r="N4284" s="39"/>
      <c r="O4284" s="20" t="s">
        <v>505</v>
      </c>
      <c r="P4284" s="20" t="s">
        <v>662</v>
      </c>
      <c r="Q4284" s="20" t="s">
        <v>1410</v>
      </c>
      <c r="R4284" s="20" t="s">
        <v>4446</v>
      </c>
      <c r="S4284" s="20">
        <v>55273825</v>
      </c>
      <c r="T4284" s="39"/>
      <c r="U4284" s="20"/>
      <c r="V4284" s="20"/>
      <c r="W4284" s="39"/>
      <c r="X4284" s="20"/>
      <c r="Y4284" s="20"/>
      <c r="Z4284" s="20"/>
      <c r="AA4284" s="39"/>
    </row>
    <row r="4285" spans="2:27" ht="15.75" customHeight="1">
      <c r="B4285" s="39"/>
      <c r="C4285" s="20"/>
      <c r="D4285" s="20"/>
      <c r="E4285" s="39"/>
      <c r="F4285" s="20"/>
      <c r="G4285" s="20"/>
      <c r="H4285" s="20"/>
      <c r="I4285" s="39"/>
      <c r="J4285" s="20"/>
      <c r="K4285" s="20"/>
      <c r="L4285" s="20"/>
      <c r="M4285" s="20"/>
      <c r="N4285" s="39"/>
      <c r="O4285" s="20" t="s">
        <v>505</v>
      </c>
      <c r="P4285" s="20" t="s">
        <v>662</v>
      </c>
      <c r="Q4285" s="20" t="s">
        <v>1410</v>
      </c>
      <c r="R4285" s="20" t="s">
        <v>4447</v>
      </c>
      <c r="S4285" s="20">
        <v>55273828</v>
      </c>
      <c r="T4285" s="39"/>
      <c r="U4285" s="20"/>
      <c r="V4285" s="20"/>
      <c r="W4285" s="39"/>
      <c r="X4285" s="20"/>
      <c r="Y4285" s="20"/>
      <c r="Z4285" s="20"/>
      <c r="AA4285" s="39"/>
    </row>
    <row r="4286" spans="2:27" ht="15.75" customHeight="1">
      <c r="B4286" s="39"/>
      <c r="C4286" s="20"/>
      <c r="D4286" s="20"/>
      <c r="E4286" s="39"/>
      <c r="F4286" s="20"/>
      <c r="G4286" s="20"/>
      <c r="H4286" s="20"/>
      <c r="I4286" s="39"/>
      <c r="J4286" s="20"/>
      <c r="K4286" s="20"/>
      <c r="L4286" s="20"/>
      <c r="M4286" s="20"/>
      <c r="N4286" s="39"/>
      <c r="O4286" s="20" t="s">
        <v>505</v>
      </c>
      <c r="P4286" s="20" t="s">
        <v>662</v>
      </c>
      <c r="Q4286" s="20" t="s">
        <v>1410</v>
      </c>
      <c r="R4286" s="20" t="s">
        <v>1035</v>
      </c>
      <c r="S4286" s="20">
        <v>55273838</v>
      </c>
      <c r="T4286" s="39"/>
      <c r="U4286" s="20"/>
      <c r="V4286" s="20"/>
      <c r="W4286" s="39"/>
      <c r="X4286" s="20"/>
      <c r="Y4286" s="20"/>
      <c r="Z4286" s="20"/>
      <c r="AA4286" s="39"/>
    </row>
    <row r="4287" spans="2:27" ht="15.75" customHeight="1">
      <c r="B4287" s="39"/>
      <c r="C4287" s="20"/>
      <c r="D4287" s="20"/>
      <c r="E4287" s="39"/>
      <c r="F4287" s="20"/>
      <c r="G4287" s="20"/>
      <c r="H4287" s="20"/>
      <c r="I4287" s="39"/>
      <c r="J4287" s="20"/>
      <c r="K4287" s="20"/>
      <c r="L4287" s="20"/>
      <c r="M4287" s="20"/>
      <c r="N4287" s="39"/>
      <c r="O4287" s="20" t="s">
        <v>505</v>
      </c>
      <c r="P4287" s="20" t="s">
        <v>662</v>
      </c>
      <c r="Q4287" s="20" t="s">
        <v>1410</v>
      </c>
      <c r="R4287" s="20" t="s">
        <v>4448</v>
      </c>
      <c r="S4287" s="20">
        <v>55273847</v>
      </c>
      <c r="T4287" s="39"/>
      <c r="U4287" s="20"/>
      <c r="V4287" s="20"/>
      <c r="W4287" s="39"/>
      <c r="X4287" s="20"/>
      <c r="Y4287" s="20"/>
      <c r="Z4287" s="20"/>
      <c r="AA4287" s="39"/>
    </row>
    <row r="4288" spans="2:27" ht="15.75" customHeight="1">
      <c r="B4288" s="39"/>
      <c r="C4288" s="20"/>
      <c r="D4288" s="20"/>
      <c r="E4288" s="39"/>
      <c r="F4288" s="20"/>
      <c r="G4288" s="20"/>
      <c r="H4288" s="20"/>
      <c r="I4288" s="39"/>
      <c r="J4288" s="20"/>
      <c r="K4288" s="20"/>
      <c r="L4288" s="20"/>
      <c r="M4288" s="20"/>
      <c r="N4288" s="39"/>
      <c r="O4288" s="20" t="s">
        <v>505</v>
      </c>
      <c r="P4288" s="20" t="s">
        <v>662</v>
      </c>
      <c r="Q4288" s="20" t="s">
        <v>1410</v>
      </c>
      <c r="R4288" s="20" t="s">
        <v>4449</v>
      </c>
      <c r="S4288" s="20">
        <v>55273866</v>
      </c>
      <c r="T4288" s="39"/>
      <c r="U4288" s="20"/>
      <c r="V4288" s="20"/>
      <c r="W4288" s="39"/>
      <c r="X4288" s="20"/>
      <c r="Y4288" s="20"/>
      <c r="Z4288" s="20"/>
      <c r="AA4288" s="39"/>
    </row>
    <row r="4289" spans="2:27" ht="15.75" customHeight="1">
      <c r="B4289" s="39"/>
      <c r="C4289" s="20"/>
      <c r="D4289" s="20"/>
      <c r="E4289" s="39"/>
      <c r="F4289" s="20"/>
      <c r="G4289" s="20"/>
      <c r="H4289" s="20"/>
      <c r="I4289" s="39"/>
      <c r="J4289" s="20"/>
      <c r="K4289" s="20"/>
      <c r="L4289" s="20"/>
      <c r="M4289" s="20"/>
      <c r="N4289" s="39"/>
      <c r="O4289" s="20" t="s">
        <v>505</v>
      </c>
      <c r="P4289" s="20" t="s">
        <v>662</v>
      </c>
      <c r="Q4289" s="20" t="s">
        <v>1410</v>
      </c>
      <c r="R4289" s="20" t="s">
        <v>4450</v>
      </c>
      <c r="S4289" s="20">
        <v>55273876</v>
      </c>
      <c r="T4289" s="39"/>
      <c r="U4289" s="20"/>
      <c r="V4289" s="20"/>
      <c r="W4289" s="39"/>
      <c r="X4289" s="20"/>
      <c r="Y4289" s="20"/>
      <c r="Z4289" s="20"/>
      <c r="AA4289" s="39"/>
    </row>
    <row r="4290" spans="2:27" ht="15.75" customHeight="1">
      <c r="B4290" s="39"/>
      <c r="C4290" s="20"/>
      <c r="D4290" s="20"/>
      <c r="E4290" s="39"/>
      <c r="F4290" s="20"/>
      <c r="G4290" s="20"/>
      <c r="H4290" s="20"/>
      <c r="I4290" s="39"/>
      <c r="J4290" s="20"/>
      <c r="K4290" s="20"/>
      <c r="L4290" s="20"/>
      <c r="M4290" s="20"/>
      <c r="N4290" s="39"/>
      <c r="O4290" s="20" t="s">
        <v>505</v>
      </c>
      <c r="P4290" s="20" t="s">
        <v>662</v>
      </c>
      <c r="Q4290" s="20" t="s">
        <v>1410</v>
      </c>
      <c r="R4290" s="20" t="s">
        <v>525</v>
      </c>
      <c r="S4290" s="20">
        <v>55273899</v>
      </c>
      <c r="T4290" s="39"/>
      <c r="U4290" s="20"/>
      <c r="V4290" s="20"/>
      <c r="W4290" s="39"/>
      <c r="X4290" s="20"/>
      <c r="Y4290" s="20"/>
      <c r="Z4290" s="20"/>
      <c r="AA4290" s="39"/>
    </row>
    <row r="4291" spans="2:27" ht="15.75" customHeight="1">
      <c r="B4291" s="39"/>
      <c r="C4291" s="20"/>
      <c r="D4291" s="20"/>
      <c r="E4291" s="39"/>
      <c r="F4291" s="20"/>
      <c r="G4291" s="20"/>
      <c r="H4291" s="20"/>
      <c r="I4291" s="39"/>
      <c r="J4291" s="20"/>
      <c r="K4291" s="20"/>
      <c r="L4291" s="20"/>
      <c r="M4291" s="20"/>
      <c r="N4291" s="39"/>
      <c r="O4291" s="20" t="s">
        <v>505</v>
      </c>
      <c r="P4291" s="20" t="s">
        <v>662</v>
      </c>
      <c r="Q4291" s="20" t="s">
        <v>1410</v>
      </c>
      <c r="R4291" s="20" t="s">
        <v>4451</v>
      </c>
      <c r="S4291" s="20">
        <v>55273884</v>
      </c>
      <c r="T4291" s="39"/>
      <c r="U4291" s="20"/>
      <c r="V4291" s="20"/>
      <c r="W4291" s="39"/>
      <c r="X4291" s="20"/>
      <c r="Y4291" s="20"/>
      <c r="Z4291" s="20"/>
      <c r="AA4291" s="39"/>
    </row>
    <row r="4292" spans="2:27" ht="15.75" customHeight="1">
      <c r="B4292" s="39"/>
      <c r="C4292" s="20"/>
      <c r="D4292" s="20"/>
      <c r="E4292" s="39"/>
      <c r="F4292" s="20"/>
      <c r="G4292" s="20"/>
      <c r="H4292" s="20"/>
      <c r="I4292" s="39"/>
      <c r="J4292" s="20"/>
      <c r="K4292" s="20"/>
      <c r="L4292" s="20"/>
      <c r="M4292" s="20"/>
      <c r="N4292" s="39"/>
      <c r="O4292" s="20" t="s">
        <v>505</v>
      </c>
      <c r="P4292" s="20" t="s">
        <v>662</v>
      </c>
      <c r="Q4292" s="20" t="s">
        <v>1412</v>
      </c>
      <c r="R4292" s="20" t="s">
        <v>4452</v>
      </c>
      <c r="S4292" s="20">
        <v>55274319</v>
      </c>
      <c r="T4292" s="39"/>
      <c r="U4292" s="20"/>
      <c r="V4292" s="20"/>
      <c r="W4292" s="39"/>
      <c r="X4292" s="20"/>
      <c r="Y4292" s="20"/>
      <c r="Z4292" s="20"/>
      <c r="AA4292" s="39"/>
    </row>
    <row r="4293" spans="2:27" ht="15.75" customHeight="1">
      <c r="B4293" s="39"/>
      <c r="C4293" s="20"/>
      <c r="D4293" s="20"/>
      <c r="E4293" s="39"/>
      <c r="F4293" s="20"/>
      <c r="G4293" s="20"/>
      <c r="H4293" s="20"/>
      <c r="I4293" s="39"/>
      <c r="J4293" s="20"/>
      <c r="K4293" s="20"/>
      <c r="L4293" s="20"/>
      <c r="M4293" s="20"/>
      <c r="N4293" s="39"/>
      <c r="O4293" s="20" t="s">
        <v>505</v>
      </c>
      <c r="P4293" s="20" t="s">
        <v>662</v>
      </c>
      <c r="Q4293" s="20" t="s">
        <v>1412</v>
      </c>
      <c r="R4293" s="20" t="s">
        <v>1412</v>
      </c>
      <c r="S4293" s="20">
        <v>55274338</v>
      </c>
      <c r="T4293" s="39"/>
      <c r="U4293" s="20"/>
      <c r="V4293" s="20"/>
      <c r="W4293" s="39"/>
      <c r="X4293" s="20"/>
      <c r="Y4293" s="20"/>
      <c r="Z4293" s="20"/>
      <c r="AA4293" s="39"/>
    </row>
    <row r="4294" spans="2:27" ht="15.75" customHeight="1">
      <c r="B4294" s="39"/>
      <c r="C4294" s="20"/>
      <c r="D4294" s="20"/>
      <c r="E4294" s="39"/>
      <c r="F4294" s="20"/>
      <c r="G4294" s="20"/>
      <c r="H4294" s="20"/>
      <c r="I4294" s="39"/>
      <c r="J4294" s="20"/>
      <c r="K4294" s="20"/>
      <c r="L4294" s="20"/>
      <c r="M4294" s="20"/>
      <c r="N4294" s="39"/>
      <c r="O4294" s="20" t="s">
        <v>505</v>
      </c>
      <c r="P4294" s="20" t="s">
        <v>662</v>
      </c>
      <c r="Q4294" s="20" t="s">
        <v>1412</v>
      </c>
      <c r="R4294" s="20" t="s">
        <v>4453</v>
      </c>
      <c r="S4294" s="20">
        <v>55274357</v>
      </c>
      <c r="T4294" s="39"/>
      <c r="U4294" s="20"/>
      <c r="V4294" s="20"/>
      <c r="W4294" s="39"/>
      <c r="X4294" s="20"/>
      <c r="Y4294" s="20"/>
      <c r="Z4294" s="20"/>
      <c r="AA4294" s="39"/>
    </row>
    <row r="4295" spans="2:27" ht="15.75" customHeight="1">
      <c r="B4295" s="39"/>
      <c r="C4295" s="20"/>
      <c r="D4295" s="20"/>
      <c r="E4295" s="39"/>
      <c r="F4295" s="20"/>
      <c r="G4295" s="20"/>
      <c r="H4295" s="20"/>
      <c r="I4295" s="39"/>
      <c r="J4295" s="20"/>
      <c r="K4295" s="20"/>
      <c r="L4295" s="20"/>
      <c r="M4295" s="20"/>
      <c r="N4295" s="39"/>
      <c r="O4295" s="20" t="s">
        <v>505</v>
      </c>
      <c r="P4295" s="20" t="s">
        <v>662</v>
      </c>
      <c r="Q4295" s="20" t="s">
        <v>1412</v>
      </c>
      <c r="R4295" s="20" t="s">
        <v>525</v>
      </c>
      <c r="S4295" s="20">
        <v>55274399</v>
      </c>
      <c r="T4295" s="39"/>
      <c r="U4295" s="20"/>
      <c r="V4295" s="20"/>
      <c r="W4295" s="39"/>
      <c r="X4295" s="20"/>
      <c r="Y4295" s="20"/>
      <c r="Z4295" s="20"/>
      <c r="AA4295" s="39"/>
    </row>
    <row r="4296" spans="2:27" ht="15.75" customHeight="1">
      <c r="B4296" s="39"/>
      <c r="C4296" s="20"/>
      <c r="D4296" s="20"/>
      <c r="E4296" s="39"/>
      <c r="F4296" s="20"/>
      <c r="G4296" s="20"/>
      <c r="H4296" s="20"/>
      <c r="I4296" s="39"/>
      <c r="J4296" s="20"/>
      <c r="K4296" s="20"/>
      <c r="L4296" s="20"/>
      <c r="M4296" s="20"/>
      <c r="N4296" s="39"/>
      <c r="O4296" s="20" t="s">
        <v>505</v>
      </c>
      <c r="P4296" s="20" t="s">
        <v>662</v>
      </c>
      <c r="Q4296" s="20" t="s">
        <v>1412</v>
      </c>
      <c r="R4296" s="20" t="s">
        <v>1333</v>
      </c>
      <c r="S4296" s="20">
        <v>55274376</v>
      </c>
      <c r="T4296" s="39"/>
      <c r="U4296" s="20"/>
      <c r="V4296" s="20"/>
      <c r="W4296" s="39"/>
      <c r="X4296" s="20"/>
      <c r="Y4296" s="20"/>
      <c r="Z4296" s="20"/>
      <c r="AA4296" s="39"/>
    </row>
    <row r="4297" spans="2:27" ht="15.75" customHeight="1">
      <c r="B4297" s="39"/>
      <c r="C4297" s="20"/>
      <c r="D4297" s="20"/>
      <c r="E4297" s="39"/>
      <c r="F4297" s="20"/>
      <c r="G4297" s="20"/>
      <c r="H4297" s="20"/>
      <c r="I4297" s="39"/>
      <c r="J4297" s="20"/>
      <c r="K4297" s="20"/>
      <c r="L4297" s="20"/>
      <c r="M4297" s="20"/>
      <c r="N4297" s="39"/>
      <c r="O4297" s="20" t="s">
        <v>505</v>
      </c>
      <c r="P4297" s="20" t="s">
        <v>662</v>
      </c>
      <c r="Q4297" s="20" t="s">
        <v>1414</v>
      </c>
      <c r="R4297" s="20" t="s">
        <v>4454</v>
      </c>
      <c r="S4297" s="20">
        <v>55274713</v>
      </c>
      <c r="T4297" s="39"/>
      <c r="U4297" s="20"/>
      <c r="V4297" s="20"/>
      <c r="W4297" s="39"/>
      <c r="X4297" s="20"/>
      <c r="Y4297" s="20"/>
      <c r="Z4297" s="20"/>
      <c r="AA4297" s="39"/>
    </row>
    <row r="4298" spans="2:27" ht="15.75" customHeight="1">
      <c r="B4298" s="39"/>
      <c r="C4298" s="20"/>
      <c r="D4298" s="20"/>
      <c r="E4298" s="39"/>
      <c r="F4298" s="20"/>
      <c r="G4298" s="20"/>
      <c r="H4298" s="20"/>
      <c r="I4298" s="39"/>
      <c r="J4298" s="20"/>
      <c r="K4298" s="20"/>
      <c r="L4298" s="20"/>
      <c r="M4298" s="20"/>
      <c r="N4298" s="39"/>
      <c r="O4298" s="20" t="s">
        <v>505</v>
      </c>
      <c r="P4298" s="20" t="s">
        <v>662</v>
      </c>
      <c r="Q4298" s="20" t="s">
        <v>1414</v>
      </c>
      <c r="R4298" s="20" t="s">
        <v>4455</v>
      </c>
      <c r="S4298" s="20">
        <v>55274740</v>
      </c>
      <c r="T4298" s="39"/>
      <c r="U4298" s="20"/>
      <c r="V4298" s="20"/>
      <c r="W4298" s="39"/>
      <c r="X4298" s="20"/>
      <c r="Y4298" s="20"/>
      <c r="Z4298" s="20"/>
      <c r="AA4298" s="39"/>
    </row>
    <row r="4299" spans="2:27" ht="15.75" customHeight="1">
      <c r="B4299" s="39"/>
      <c r="C4299" s="20"/>
      <c r="D4299" s="20"/>
      <c r="E4299" s="39"/>
      <c r="F4299" s="20"/>
      <c r="G4299" s="20"/>
      <c r="H4299" s="20"/>
      <c r="I4299" s="39"/>
      <c r="J4299" s="20"/>
      <c r="K4299" s="20"/>
      <c r="L4299" s="20"/>
      <c r="M4299" s="20"/>
      <c r="N4299" s="39"/>
      <c r="O4299" s="20" t="s">
        <v>505</v>
      </c>
      <c r="P4299" s="20" t="s">
        <v>662</v>
      </c>
      <c r="Q4299" s="20" t="s">
        <v>1414</v>
      </c>
      <c r="R4299" s="20" t="s">
        <v>4456</v>
      </c>
      <c r="S4299" s="20">
        <v>55274781</v>
      </c>
      <c r="T4299" s="39"/>
      <c r="U4299" s="20"/>
      <c r="V4299" s="20"/>
      <c r="W4299" s="39"/>
      <c r="X4299" s="20"/>
      <c r="Y4299" s="20"/>
      <c r="Z4299" s="20"/>
      <c r="AA4299" s="39"/>
    </row>
    <row r="4300" spans="2:27" ht="15.75" customHeight="1">
      <c r="B4300" s="39"/>
      <c r="C4300" s="20"/>
      <c r="D4300" s="20"/>
      <c r="E4300" s="39"/>
      <c r="F4300" s="20"/>
      <c r="G4300" s="20"/>
      <c r="H4300" s="20"/>
      <c r="I4300" s="39"/>
      <c r="J4300" s="20"/>
      <c r="K4300" s="20"/>
      <c r="L4300" s="20"/>
      <c r="M4300" s="20"/>
      <c r="N4300" s="39"/>
      <c r="O4300" s="20" t="s">
        <v>505</v>
      </c>
      <c r="P4300" s="20" t="s">
        <v>662</v>
      </c>
      <c r="Q4300" s="20" t="s">
        <v>1414</v>
      </c>
      <c r="R4300" s="20" t="s">
        <v>525</v>
      </c>
      <c r="S4300" s="20">
        <v>55274799</v>
      </c>
      <c r="T4300" s="39"/>
      <c r="U4300" s="20"/>
      <c r="V4300" s="20"/>
      <c r="W4300" s="39"/>
      <c r="X4300" s="20"/>
      <c r="Y4300" s="20"/>
      <c r="Z4300" s="20"/>
      <c r="AA4300" s="39"/>
    </row>
    <row r="4301" spans="2:27" ht="15.75" customHeight="1">
      <c r="B4301" s="39"/>
      <c r="C4301" s="20"/>
      <c r="D4301" s="20"/>
      <c r="E4301" s="39"/>
      <c r="F4301" s="20"/>
      <c r="G4301" s="20"/>
      <c r="H4301" s="20"/>
      <c r="I4301" s="39"/>
      <c r="J4301" s="20"/>
      <c r="K4301" s="20"/>
      <c r="L4301" s="20"/>
      <c r="M4301" s="20"/>
      <c r="N4301" s="39"/>
      <c r="O4301" s="20" t="s">
        <v>505</v>
      </c>
      <c r="P4301" s="20" t="s">
        <v>662</v>
      </c>
      <c r="Q4301" s="20" t="s">
        <v>1416</v>
      </c>
      <c r="R4301" s="20" t="s">
        <v>4457</v>
      </c>
      <c r="S4301" s="20">
        <v>55275615</v>
      </c>
      <c r="T4301" s="39"/>
      <c r="U4301" s="20"/>
      <c r="V4301" s="20"/>
      <c r="W4301" s="39"/>
      <c r="X4301" s="20"/>
      <c r="Y4301" s="20"/>
      <c r="Z4301" s="20"/>
      <c r="AA4301" s="39"/>
    </row>
    <row r="4302" spans="2:27" ht="15.75" customHeight="1">
      <c r="B4302" s="39"/>
      <c r="C4302" s="20"/>
      <c r="D4302" s="20"/>
      <c r="E4302" s="39"/>
      <c r="F4302" s="20"/>
      <c r="G4302" s="20"/>
      <c r="H4302" s="20"/>
      <c r="I4302" s="39"/>
      <c r="J4302" s="20"/>
      <c r="K4302" s="20"/>
      <c r="L4302" s="20"/>
      <c r="M4302" s="20"/>
      <c r="N4302" s="39"/>
      <c r="O4302" s="20" t="s">
        <v>505</v>
      </c>
      <c r="P4302" s="20" t="s">
        <v>662</v>
      </c>
      <c r="Q4302" s="20" t="s">
        <v>1416</v>
      </c>
      <c r="R4302" s="20" t="s">
        <v>4418</v>
      </c>
      <c r="S4302" s="20">
        <v>55275631</v>
      </c>
      <c r="T4302" s="39"/>
      <c r="U4302" s="20"/>
      <c r="V4302" s="20"/>
      <c r="W4302" s="39"/>
      <c r="X4302" s="20"/>
      <c r="Y4302" s="20"/>
      <c r="Z4302" s="20"/>
      <c r="AA4302" s="39"/>
    </row>
    <row r="4303" spans="2:27" ht="15.75" customHeight="1">
      <c r="B4303" s="39"/>
      <c r="C4303" s="20"/>
      <c r="D4303" s="20"/>
      <c r="E4303" s="39"/>
      <c r="F4303" s="20"/>
      <c r="G4303" s="20"/>
      <c r="H4303" s="20"/>
      <c r="I4303" s="39"/>
      <c r="J4303" s="20"/>
      <c r="K4303" s="20"/>
      <c r="L4303" s="20"/>
      <c r="M4303" s="20"/>
      <c r="N4303" s="39"/>
      <c r="O4303" s="20" t="s">
        <v>505</v>
      </c>
      <c r="P4303" s="20" t="s">
        <v>662</v>
      </c>
      <c r="Q4303" s="20" t="s">
        <v>1416</v>
      </c>
      <c r="R4303" s="20" t="s">
        <v>3486</v>
      </c>
      <c r="S4303" s="20">
        <v>55275647</v>
      </c>
      <c r="T4303" s="39"/>
      <c r="U4303" s="20"/>
      <c r="V4303" s="20"/>
      <c r="W4303" s="39"/>
      <c r="X4303" s="20"/>
      <c r="Y4303" s="20"/>
      <c r="Z4303" s="20"/>
      <c r="AA4303" s="39"/>
    </row>
    <row r="4304" spans="2:27" ht="15.75" customHeight="1">
      <c r="B4304" s="39"/>
      <c r="C4304" s="20"/>
      <c r="D4304" s="20"/>
      <c r="E4304" s="39"/>
      <c r="F4304" s="20"/>
      <c r="G4304" s="20"/>
      <c r="H4304" s="20"/>
      <c r="I4304" s="39"/>
      <c r="J4304" s="20"/>
      <c r="K4304" s="20"/>
      <c r="L4304" s="20"/>
      <c r="M4304" s="20"/>
      <c r="N4304" s="39"/>
      <c r="O4304" s="20" t="s">
        <v>505</v>
      </c>
      <c r="P4304" s="20" t="s">
        <v>662</v>
      </c>
      <c r="Q4304" s="20" t="s">
        <v>1416</v>
      </c>
      <c r="R4304" s="20" t="s">
        <v>1954</v>
      </c>
      <c r="S4304" s="20">
        <v>55275663</v>
      </c>
      <c r="T4304" s="39"/>
      <c r="U4304" s="20"/>
      <c r="V4304" s="20"/>
      <c r="W4304" s="39"/>
      <c r="X4304" s="20"/>
      <c r="Y4304" s="20"/>
      <c r="Z4304" s="20"/>
      <c r="AA4304" s="39"/>
    </row>
    <row r="4305" spans="2:27" ht="15.75" customHeight="1">
      <c r="B4305" s="39"/>
      <c r="C4305" s="20"/>
      <c r="D4305" s="20"/>
      <c r="E4305" s="39"/>
      <c r="F4305" s="20"/>
      <c r="G4305" s="20"/>
      <c r="H4305" s="20"/>
      <c r="I4305" s="39"/>
      <c r="J4305" s="20"/>
      <c r="K4305" s="20"/>
      <c r="L4305" s="20"/>
      <c r="M4305" s="20"/>
      <c r="N4305" s="39"/>
      <c r="O4305" s="20" t="s">
        <v>505</v>
      </c>
      <c r="P4305" s="20" t="s">
        <v>662</v>
      </c>
      <c r="Q4305" s="20" t="s">
        <v>1416</v>
      </c>
      <c r="R4305" s="20" t="s">
        <v>1727</v>
      </c>
      <c r="S4305" s="20">
        <v>55275679</v>
      </c>
      <c r="T4305" s="39"/>
      <c r="U4305" s="20"/>
      <c r="V4305" s="20"/>
      <c r="W4305" s="39"/>
      <c r="X4305" s="20"/>
      <c r="Y4305" s="20"/>
      <c r="Z4305" s="20"/>
      <c r="AA4305" s="39"/>
    </row>
    <row r="4306" spans="2:27" ht="15.75" customHeight="1">
      <c r="B4306" s="39"/>
      <c r="C4306" s="20"/>
      <c r="D4306" s="20"/>
      <c r="E4306" s="39"/>
      <c r="F4306" s="20"/>
      <c r="G4306" s="20"/>
      <c r="H4306" s="20"/>
      <c r="I4306" s="39"/>
      <c r="J4306" s="20"/>
      <c r="K4306" s="20"/>
      <c r="L4306" s="20"/>
      <c r="M4306" s="20"/>
      <c r="N4306" s="39"/>
      <c r="O4306" s="20" t="s">
        <v>505</v>
      </c>
      <c r="P4306" s="20" t="s">
        <v>662</v>
      </c>
      <c r="Q4306" s="20" t="s">
        <v>1416</v>
      </c>
      <c r="R4306" s="20" t="s">
        <v>2521</v>
      </c>
      <c r="S4306" s="20">
        <v>55275694</v>
      </c>
      <c r="T4306" s="39"/>
      <c r="U4306" s="20"/>
      <c r="V4306" s="20"/>
      <c r="W4306" s="39"/>
      <c r="X4306" s="20"/>
      <c r="Y4306" s="20"/>
      <c r="Z4306" s="20"/>
      <c r="AA4306" s="39"/>
    </row>
    <row r="4307" spans="2:27" ht="15.75" customHeight="1">
      <c r="B4307" s="39"/>
      <c r="C4307" s="20"/>
      <c r="D4307" s="20"/>
      <c r="E4307" s="39"/>
      <c r="F4307" s="20"/>
      <c r="G4307" s="20"/>
      <c r="H4307" s="20"/>
      <c r="I4307" s="39"/>
      <c r="J4307" s="20"/>
      <c r="K4307" s="20"/>
      <c r="L4307" s="20"/>
      <c r="M4307" s="20"/>
      <c r="N4307" s="39"/>
      <c r="O4307" s="20" t="s">
        <v>505</v>
      </c>
      <c r="P4307" s="20" t="s">
        <v>662</v>
      </c>
      <c r="Q4307" s="20" t="s">
        <v>1418</v>
      </c>
      <c r="R4307" s="20" t="s">
        <v>4458</v>
      </c>
      <c r="S4307" s="20">
        <v>55276015</v>
      </c>
      <c r="T4307" s="39"/>
      <c r="U4307" s="20"/>
      <c r="V4307" s="20"/>
      <c r="W4307" s="39"/>
      <c r="X4307" s="20"/>
      <c r="Y4307" s="20"/>
      <c r="Z4307" s="20"/>
      <c r="AA4307" s="39"/>
    </row>
    <row r="4308" spans="2:27" ht="15.75" customHeight="1">
      <c r="B4308" s="39"/>
      <c r="C4308" s="20"/>
      <c r="D4308" s="20"/>
      <c r="E4308" s="39"/>
      <c r="F4308" s="20"/>
      <c r="G4308" s="20"/>
      <c r="H4308" s="20"/>
      <c r="I4308" s="39"/>
      <c r="J4308" s="20"/>
      <c r="K4308" s="20"/>
      <c r="L4308" s="20"/>
      <c r="M4308" s="20"/>
      <c r="N4308" s="39"/>
      <c r="O4308" s="20" t="s">
        <v>505</v>
      </c>
      <c r="P4308" s="20" t="s">
        <v>662</v>
      </c>
      <c r="Q4308" s="20" t="s">
        <v>1418</v>
      </c>
      <c r="R4308" s="20" t="s">
        <v>4459</v>
      </c>
      <c r="S4308" s="20">
        <v>55276031</v>
      </c>
      <c r="T4308" s="39"/>
      <c r="U4308" s="20"/>
      <c r="V4308" s="20"/>
      <c r="W4308" s="39"/>
      <c r="X4308" s="20"/>
      <c r="Y4308" s="20"/>
      <c r="Z4308" s="20"/>
      <c r="AA4308" s="39"/>
    </row>
    <row r="4309" spans="2:27" ht="15.75" customHeight="1">
      <c r="B4309" s="39"/>
      <c r="C4309" s="20"/>
      <c r="D4309" s="20"/>
      <c r="E4309" s="39"/>
      <c r="F4309" s="20"/>
      <c r="G4309" s="20"/>
      <c r="H4309" s="20"/>
      <c r="I4309" s="39"/>
      <c r="J4309" s="20"/>
      <c r="K4309" s="20"/>
      <c r="L4309" s="20"/>
      <c r="M4309" s="20"/>
      <c r="N4309" s="39"/>
      <c r="O4309" s="20" t="s">
        <v>505</v>
      </c>
      <c r="P4309" s="20" t="s">
        <v>662</v>
      </c>
      <c r="Q4309" s="20" t="s">
        <v>1418</v>
      </c>
      <c r="R4309" s="20" t="s">
        <v>4460</v>
      </c>
      <c r="S4309" s="20">
        <v>55276047</v>
      </c>
      <c r="T4309" s="39"/>
      <c r="U4309" s="20"/>
      <c r="V4309" s="20"/>
      <c r="W4309" s="39"/>
      <c r="X4309" s="20"/>
      <c r="Y4309" s="20"/>
      <c r="Z4309" s="20"/>
      <c r="AA4309" s="39"/>
    </row>
    <row r="4310" spans="2:27" ht="15.75" customHeight="1">
      <c r="B4310" s="39"/>
      <c r="C4310" s="20"/>
      <c r="D4310" s="20"/>
      <c r="E4310" s="39"/>
      <c r="F4310" s="20"/>
      <c r="G4310" s="20"/>
      <c r="H4310" s="20"/>
      <c r="I4310" s="39"/>
      <c r="J4310" s="20"/>
      <c r="K4310" s="20"/>
      <c r="L4310" s="20"/>
      <c r="M4310" s="20"/>
      <c r="N4310" s="39"/>
      <c r="O4310" s="20" t="s">
        <v>505</v>
      </c>
      <c r="P4310" s="20" t="s">
        <v>662</v>
      </c>
      <c r="Q4310" s="20" t="s">
        <v>1418</v>
      </c>
      <c r="R4310" s="20" t="s">
        <v>4461</v>
      </c>
      <c r="S4310" s="20">
        <v>55276063</v>
      </c>
      <c r="T4310" s="39"/>
      <c r="U4310" s="20"/>
      <c r="V4310" s="20"/>
      <c r="W4310" s="39"/>
      <c r="X4310" s="20"/>
      <c r="Y4310" s="20"/>
      <c r="Z4310" s="20"/>
      <c r="AA4310" s="39"/>
    </row>
    <row r="4311" spans="2:27" ht="15.75" customHeight="1">
      <c r="B4311" s="39"/>
      <c r="C4311" s="20"/>
      <c r="D4311" s="20"/>
      <c r="E4311" s="39"/>
      <c r="F4311" s="20"/>
      <c r="G4311" s="20"/>
      <c r="H4311" s="20"/>
      <c r="I4311" s="39"/>
      <c r="J4311" s="20"/>
      <c r="K4311" s="20"/>
      <c r="L4311" s="20"/>
      <c r="M4311" s="20"/>
      <c r="N4311" s="39"/>
      <c r="O4311" s="20" t="s">
        <v>505</v>
      </c>
      <c r="P4311" s="20" t="s">
        <v>662</v>
      </c>
      <c r="Q4311" s="20" t="s">
        <v>1418</v>
      </c>
      <c r="R4311" s="20" t="s">
        <v>4462</v>
      </c>
      <c r="S4311" s="20">
        <v>55276079</v>
      </c>
      <c r="T4311" s="39"/>
      <c r="U4311" s="20"/>
      <c r="V4311" s="20"/>
      <c r="W4311" s="39"/>
      <c r="X4311" s="20"/>
      <c r="Y4311" s="20"/>
      <c r="Z4311" s="20"/>
      <c r="AA4311" s="39"/>
    </row>
    <row r="4312" spans="2:27" ht="15.75" customHeight="1">
      <c r="B4312" s="39"/>
      <c r="C4312" s="20"/>
      <c r="D4312" s="20"/>
      <c r="E4312" s="39"/>
      <c r="F4312" s="20"/>
      <c r="G4312" s="20"/>
      <c r="H4312" s="20"/>
      <c r="I4312" s="39"/>
      <c r="J4312" s="20"/>
      <c r="K4312" s="20"/>
      <c r="L4312" s="20"/>
      <c r="M4312" s="20"/>
      <c r="N4312" s="39"/>
      <c r="O4312" s="20" t="s">
        <v>505</v>
      </c>
      <c r="P4312" s="20" t="s">
        <v>662</v>
      </c>
      <c r="Q4312" s="20" t="s">
        <v>1418</v>
      </c>
      <c r="R4312" s="20" t="s">
        <v>4463</v>
      </c>
      <c r="S4312" s="20">
        <v>55276094</v>
      </c>
      <c r="T4312" s="39"/>
      <c r="U4312" s="20"/>
      <c r="V4312" s="20"/>
      <c r="W4312" s="39"/>
      <c r="X4312" s="20"/>
      <c r="Y4312" s="20"/>
      <c r="Z4312" s="20"/>
      <c r="AA4312" s="39"/>
    </row>
    <row r="4313" spans="2:27" ht="15.75" customHeight="1">
      <c r="B4313" s="39"/>
      <c r="C4313" s="20"/>
      <c r="D4313" s="20"/>
      <c r="E4313" s="39"/>
      <c r="F4313" s="20"/>
      <c r="G4313" s="20"/>
      <c r="H4313" s="20"/>
      <c r="I4313" s="39"/>
      <c r="J4313" s="20"/>
      <c r="K4313" s="20"/>
      <c r="L4313" s="20"/>
      <c r="M4313" s="20"/>
      <c r="N4313" s="39"/>
      <c r="O4313" s="20" t="s">
        <v>505</v>
      </c>
      <c r="P4313" s="20" t="s">
        <v>662</v>
      </c>
      <c r="Q4313" s="20" t="s">
        <v>648</v>
      </c>
      <c r="R4313" s="20" t="s">
        <v>4464</v>
      </c>
      <c r="S4313" s="20">
        <v>55276913</v>
      </c>
      <c r="T4313" s="39"/>
      <c r="U4313" s="20"/>
      <c r="V4313" s="20"/>
      <c r="W4313" s="39"/>
      <c r="X4313" s="20"/>
      <c r="Y4313" s="20"/>
      <c r="Z4313" s="20"/>
      <c r="AA4313" s="39"/>
    </row>
    <row r="4314" spans="2:27" ht="15.75" customHeight="1">
      <c r="B4314" s="39"/>
      <c r="C4314" s="20"/>
      <c r="D4314" s="20"/>
      <c r="E4314" s="39"/>
      <c r="F4314" s="20"/>
      <c r="G4314" s="20"/>
      <c r="H4314" s="20"/>
      <c r="I4314" s="39"/>
      <c r="J4314" s="20"/>
      <c r="K4314" s="20"/>
      <c r="L4314" s="20"/>
      <c r="M4314" s="20"/>
      <c r="N4314" s="39"/>
      <c r="O4314" s="20" t="s">
        <v>505</v>
      </c>
      <c r="P4314" s="20" t="s">
        <v>662</v>
      </c>
      <c r="Q4314" s="20" t="s">
        <v>648</v>
      </c>
      <c r="R4314" s="20" t="s">
        <v>4465</v>
      </c>
      <c r="S4314" s="20">
        <v>55276917</v>
      </c>
      <c r="T4314" s="39"/>
      <c r="U4314" s="20"/>
      <c r="V4314" s="20"/>
      <c r="W4314" s="39"/>
      <c r="X4314" s="20"/>
      <c r="Y4314" s="20"/>
      <c r="Z4314" s="20"/>
      <c r="AA4314" s="39"/>
    </row>
    <row r="4315" spans="2:27" ht="15.75" customHeight="1">
      <c r="B4315" s="39"/>
      <c r="C4315" s="20"/>
      <c r="D4315" s="20"/>
      <c r="E4315" s="39"/>
      <c r="F4315" s="20"/>
      <c r="G4315" s="20"/>
      <c r="H4315" s="20"/>
      <c r="I4315" s="39"/>
      <c r="J4315" s="20"/>
      <c r="K4315" s="20"/>
      <c r="L4315" s="20"/>
      <c r="M4315" s="20"/>
      <c r="N4315" s="39"/>
      <c r="O4315" s="20" t="s">
        <v>505</v>
      </c>
      <c r="P4315" s="20" t="s">
        <v>662</v>
      </c>
      <c r="Q4315" s="20" t="s">
        <v>648</v>
      </c>
      <c r="R4315" s="20" t="s">
        <v>3060</v>
      </c>
      <c r="S4315" s="20">
        <v>55276925</v>
      </c>
      <c r="T4315" s="39"/>
      <c r="U4315" s="20"/>
      <c r="V4315" s="20"/>
      <c r="W4315" s="39"/>
      <c r="X4315" s="20"/>
      <c r="Y4315" s="20"/>
      <c r="Z4315" s="20"/>
      <c r="AA4315" s="39"/>
    </row>
    <row r="4316" spans="2:27" ht="15.75" customHeight="1">
      <c r="B4316" s="39"/>
      <c r="C4316" s="20"/>
      <c r="D4316" s="20"/>
      <c r="E4316" s="39"/>
      <c r="F4316" s="20"/>
      <c r="G4316" s="20"/>
      <c r="H4316" s="20"/>
      <c r="I4316" s="39"/>
      <c r="J4316" s="20"/>
      <c r="K4316" s="20"/>
      <c r="L4316" s="20"/>
      <c r="M4316" s="20"/>
      <c r="N4316" s="39"/>
      <c r="O4316" s="20" t="s">
        <v>505</v>
      </c>
      <c r="P4316" s="20" t="s">
        <v>662</v>
      </c>
      <c r="Q4316" s="20" t="s">
        <v>648</v>
      </c>
      <c r="R4316" s="20" t="s">
        <v>4466</v>
      </c>
      <c r="S4316" s="20">
        <v>55276943</v>
      </c>
      <c r="T4316" s="39"/>
      <c r="U4316" s="20"/>
      <c r="V4316" s="20"/>
      <c r="W4316" s="39"/>
      <c r="X4316" s="20"/>
      <c r="Y4316" s="20"/>
      <c r="Z4316" s="20"/>
      <c r="AA4316" s="39"/>
    </row>
    <row r="4317" spans="2:27" ht="15.75" customHeight="1">
      <c r="B4317" s="39"/>
      <c r="C4317" s="20"/>
      <c r="D4317" s="20"/>
      <c r="E4317" s="39"/>
      <c r="F4317" s="20"/>
      <c r="G4317" s="20"/>
      <c r="H4317" s="20"/>
      <c r="I4317" s="39"/>
      <c r="J4317" s="20"/>
      <c r="K4317" s="20"/>
      <c r="L4317" s="20"/>
      <c r="M4317" s="20"/>
      <c r="N4317" s="39"/>
      <c r="O4317" s="20" t="s">
        <v>505</v>
      </c>
      <c r="P4317" s="20" t="s">
        <v>662</v>
      </c>
      <c r="Q4317" s="20" t="s">
        <v>648</v>
      </c>
      <c r="R4317" s="20" t="s">
        <v>1966</v>
      </c>
      <c r="S4317" s="20">
        <v>55276951</v>
      </c>
      <c r="T4317" s="39"/>
      <c r="U4317" s="20"/>
      <c r="V4317" s="20"/>
      <c r="W4317" s="39"/>
      <c r="X4317" s="20"/>
      <c r="Y4317" s="20"/>
      <c r="Z4317" s="20"/>
      <c r="AA4317" s="39"/>
    </row>
    <row r="4318" spans="2:27" ht="15.75" customHeight="1">
      <c r="B4318" s="39"/>
      <c r="C4318" s="20"/>
      <c r="D4318" s="20"/>
      <c r="E4318" s="39"/>
      <c r="F4318" s="20"/>
      <c r="G4318" s="20"/>
      <c r="H4318" s="20"/>
      <c r="I4318" s="39"/>
      <c r="J4318" s="20"/>
      <c r="K4318" s="20"/>
      <c r="L4318" s="20"/>
      <c r="M4318" s="20"/>
      <c r="N4318" s="39"/>
      <c r="O4318" s="20" t="s">
        <v>505</v>
      </c>
      <c r="P4318" s="20" t="s">
        <v>662</v>
      </c>
      <c r="Q4318" s="20" t="s">
        <v>648</v>
      </c>
      <c r="R4318" s="20" t="s">
        <v>4467</v>
      </c>
      <c r="S4318" s="20">
        <v>55276969</v>
      </c>
      <c r="T4318" s="39"/>
      <c r="U4318" s="20"/>
      <c r="V4318" s="20"/>
      <c r="W4318" s="39"/>
      <c r="X4318" s="20"/>
      <c r="Y4318" s="20"/>
      <c r="Z4318" s="20"/>
      <c r="AA4318" s="39"/>
    </row>
    <row r="4319" spans="2:27" ht="15.75" customHeight="1">
      <c r="B4319" s="39"/>
      <c r="C4319" s="20"/>
      <c r="D4319" s="20"/>
      <c r="E4319" s="39"/>
      <c r="F4319" s="20"/>
      <c r="G4319" s="20"/>
      <c r="H4319" s="20"/>
      <c r="I4319" s="39"/>
      <c r="J4319" s="20"/>
      <c r="K4319" s="20"/>
      <c r="L4319" s="20"/>
      <c r="M4319" s="20"/>
      <c r="N4319" s="39"/>
      <c r="O4319" s="20" t="s">
        <v>505</v>
      </c>
      <c r="P4319" s="20" t="s">
        <v>662</v>
      </c>
      <c r="Q4319" s="20" t="s">
        <v>648</v>
      </c>
      <c r="R4319" s="20" t="s">
        <v>2326</v>
      </c>
      <c r="S4319" s="20">
        <v>55276977</v>
      </c>
      <c r="T4319" s="39"/>
      <c r="U4319" s="20"/>
      <c r="V4319" s="20"/>
      <c r="W4319" s="39"/>
      <c r="X4319" s="20"/>
      <c r="Y4319" s="20"/>
      <c r="Z4319" s="20"/>
      <c r="AA4319" s="39"/>
    </row>
    <row r="4320" spans="2:27" ht="15.75" customHeight="1">
      <c r="B4320" s="39"/>
      <c r="C4320" s="20"/>
      <c r="D4320" s="20"/>
      <c r="E4320" s="39"/>
      <c r="F4320" s="20"/>
      <c r="G4320" s="20"/>
      <c r="H4320" s="20"/>
      <c r="I4320" s="39"/>
      <c r="J4320" s="20"/>
      <c r="K4320" s="20"/>
      <c r="L4320" s="20"/>
      <c r="M4320" s="20"/>
      <c r="N4320" s="39"/>
      <c r="O4320" s="20" t="s">
        <v>505</v>
      </c>
      <c r="P4320" s="20" t="s">
        <v>662</v>
      </c>
      <c r="Q4320" s="20" t="s">
        <v>648</v>
      </c>
      <c r="R4320" s="20" t="s">
        <v>4468</v>
      </c>
      <c r="S4320" s="20">
        <v>55276986</v>
      </c>
      <c r="T4320" s="39"/>
      <c r="U4320" s="20"/>
      <c r="V4320" s="20"/>
      <c r="W4320" s="39"/>
      <c r="X4320" s="20"/>
      <c r="Y4320" s="20"/>
      <c r="Z4320" s="20"/>
      <c r="AA4320" s="39"/>
    </row>
    <row r="4321" spans="2:27" ht="15.75" customHeight="1">
      <c r="B4321" s="39"/>
      <c r="C4321" s="20"/>
      <c r="D4321" s="20"/>
      <c r="E4321" s="39"/>
      <c r="F4321" s="20"/>
      <c r="G4321" s="20"/>
      <c r="H4321" s="20"/>
      <c r="I4321" s="39"/>
      <c r="J4321" s="20"/>
      <c r="K4321" s="20"/>
      <c r="L4321" s="20"/>
      <c r="M4321" s="20"/>
      <c r="N4321" s="39"/>
      <c r="O4321" s="20" t="s">
        <v>505</v>
      </c>
      <c r="P4321" s="20" t="s">
        <v>662</v>
      </c>
      <c r="Q4321" s="20" t="s">
        <v>648</v>
      </c>
      <c r="R4321" s="20" t="s">
        <v>4469</v>
      </c>
      <c r="S4321" s="20">
        <v>55276994</v>
      </c>
      <c r="T4321" s="39"/>
      <c r="U4321" s="20"/>
      <c r="V4321" s="20"/>
      <c r="W4321" s="39"/>
      <c r="X4321" s="20"/>
      <c r="Y4321" s="20"/>
      <c r="Z4321" s="20"/>
      <c r="AA4321" s="39"/>
    </row>
    <row r="4322" spans="2:27" ht="15.75" customHeight="1">
      <c r="B4322" s="39"/>
      <c r="C4322" s="20"/>
      <c r="D4322" s="20"/>
      <c r="E4322" s="39"/>
      <c r="F4322" s="20"/>
      <c r="G4322" s="20"/>
      <c r="H4322" s="20"/>
      <c r="I4322" s="39"/>
      <c r="J4322" s="20"/>
      <c r="K4322" s="20"/>
      <c r="L4322" s="20"/>
      <c r="M4322" s="20"/>
      <c r="N4322" s="39"/>
      <c r="O4322" s="20" t="s">
        <v>505</v>
      </c>
      <c r="P4322" s="20" t="s">
        <v>662</v>
      </c>
      <c r="Q4322" s="20" t="s">
        <v>1421</v>
      </c>
      <c r="R4322" s="20" t="s">
        <v>4470</v>
      </c>
      <c r="S4322" s="20">
        <v>55277716</v>
      </c>
      <c r="T4322" s="39"/>
      <c r="U4322" s="20"/>
      <c r="V4322" s="20"/>
      <c r="W4322" s="39"/>
      <c r="X4322" s="20"/>
      <c r="Y4322" s="20"/>
      <c r="Z4322" s="20"/>
      <c r="AA4322" s="39"/>
    </row>
    <row r="4323" spans="2:27" ht="15.75" customHeight="1">
      <c r="B4323" s="39"/>
      <c r="C4323" s="20"/>
      <c r="D4323" s="20"/>
      <c r="E4323" s="39"/>
      <c r="F4323" s="20"/>
      <c r="G4323" s="20"/>
      <c r="H4323" s="20"/>
      <c r="I4323" s="39"/>
      <c r="J4323" s="20"/>
      <c r="K4323" s="20"/>
      <c r="L4323" s="20"/>
      <c r="M4323" s="20"/>
      <c r="N4323" s="39"/>
      <c r="O4323" s="20" t="s">
        <v>505</v>
      </c>
      <c r="P4323" s="20" t="s">
        <v>662</v>
      </c>
      <c r="Q4323" s="20" t="s">
        <v>1421</v>
      </c>
      <c r="R4323" s="20" t="s">
        <v>2135</v>
      </c>
      <c r="S4323" s="20">
        <v>55277717</v>
      </c>
      <c r="T4323" s="39"/>
      <c r="U4323" s="20"/>
      <c r="V4323" s="20"/>
      <c r="W4323" s="39"/>
      <c r="X4323" s="20"/>
      <c r="Y4323" s="20"/>
      <c r="Z4323" s="20"/>
      <c r="AA4323" s="39"/>
    </row>
    <row r="4324" spans="2:27" ht="15.75" customHeight="1">
      <c r="B4324" s="39"/>
      <c r="C4324" s="20"/>
      <c r="D4324" s="20"/>
      <c r="E4324" s="39"/>
      <c r="F4324" s="20"/>
      <c r="G4324" s="20"/>
      <c r="H4324" s="20"/>
      <c r="I4324" s="39"/>
      <c r="J4324" s="20"/>
      <c r="K4324" s="20"/>
      <c r="L4324" s="20"/>
      <c r="M4324" s="20"/>
      <c r="N4324" s="39"/>
      <c r="O4324" s="20" t="s">
        <v>505</v>
      </c>
      <c r="P4324" s="20" t="s">
        <v>662</v>
      </c>
      <c r="Q4324" s="20" t="s">
        <v>1421</v>
      </c>
      <c r="R4324" s="20" t="s">
        <v>4471</v>
      </c>
      <c r="S4324" s="20">
        <v>55277725</v>
      </c>
      <c r="T4324" s="39"/>
      <c r="U4324" s="20"/>
      <c r="V4324" s="20"/>
      <c r="W4324" s="39"/>
      <c r="X4324" s="20"/>
      <c r="Y4324" s="20"/>
      <c r="Z4324" s="20"/>
      <c r="AA4324" s="39"/>
    </row>
    <row r="4325" spans="2:27" ht="15.75" customHeight="1">
      <c r="B4325" s="39"/>
      <c r="C4325" s="20"/>
      <c r="D4325" s="20"/>
      <c r="E4325" s="39"/>
      <c r="F4325" s="20"/>
      <c r="G4325" s="20"/>
      <c r="H4325" s="20"/>
      <c r="I4325" s="39"/>
      <c r="J4325" s="20"/>
      <c r="K4325" s="20"/>
      <c r="L4325" s="20"/>
      <c r="M4325" s="20"/>
      <c r="N4325" s="39"/>
      <c r="O4325" s="20" t="s">
        <v>505</v>
      </c>
      <c r="P4325" s="20" t="s">
        <v>662</v>
      </c>
      <c r="Q4325" s="20" t="s">
        <v>1421</v>
      </c>
      <c r="R4325" s="20" t="s">
        <v>3829</v>
      </c>
      <c r="S4325" s="20">
        <v>55277734</v>
      </c>
      <c r="T4325" s="39"/>
      <c r="U4325" s="20"/>
      <c r="V4325" s="20"/>
      <c r="W4325" s="39"/>
      <c r="X4325" s="20"/>
      <c r="Y4325" s="20"/>
      <c r="Z4325" s="20"/>
      <c r="AA4325" s="39"/>
    </row>
    <row r="4326" spans="2:27" ht="15.75" customHeight="1">
      <c r="B4326" s="39"/>
      <c r="C4326" s="20"/>
      <c r="D4326" s="20"/>
      <c r="E4326" s="39"/>
      <c r="F4326" s="20"/>
      <c r="G4326" s="20"/>
      <c r="H4326" s="20"/>
      <c r="I4326" s="39"/>
      <c r="J4326" s="20"/>
      <c r="K4326" s="20"/>
      <c r="L4326" s="20"/>
      <c r="M4326" s="20"/>
      <c r="N4326" s="39"/>
      <c r="O4326" s="20" t="s">
        <v>505</v>
      </c>
      <c r="P4326" s="20" t="s">
        <v>662</v>
      </c>
      <c r="Q4326" s="20" t="s">
        <v>1421</v>
      </c>
      <c r="R4326" s="20" t="s">
        <v>1039</v>
      </c>
      <c r="S4326" s="20">
        <v>55277743</v>
      </c>
      <c r="T4326" s="39"/>
      <c r="U4326" s="20"/>
      <c r="V4326" s="20"/>
      <c r="W4326" s="39"/>
      <c r="X4326" s="20"/>
      <c r="Y4326" s="20"/>
      <c r="Z4326" s="20"/>
      <c r="AA4326" s="39"/>
    </row>
    <row r="4327" spans="2:27" ht="15.75" customHeight="1">
      <c r="B4327" s="39"/>
      <c r="C4327" s="20"/>
      <c r="D4327" s="20"/>
      <c r="E4327" s="39"/>
      <c r="F4327" s="20"/>
      <c r="G4327" s="20"/>
      <c r="H4327" s="20"/>
      <c r="I4327" s="39"/>
      <c r="J4327" s="20"/>
      <c r="K4327" s="20"/>
      <c r="L4327" s="20"/>
      <c r="M4327" s="20"/>
      <c r="N4327" s="39"/>
      <c r="O4327" s="20" t="s">
        <v>505</v>
      </c>
      <c r="P4327" s="20" t="s">
        <v>662</v>
      </c>
      <c r="Q4327" s="20" t="s">
        <v>1421</v>
      </c>
      <c r="R4327" s="20" t="s">
        <v>4472</v>
      </c>
      <c r="S4327" s="20">
        <v>55277751</v>
      </c>
      <c r="T4327" s="39"/>
      <c r="U4327" s="20"/>
      <c r="V4327" s="20"/>
      <c r="W4327" s="39"/>
      <c r="X4327" s="20"/>
      <c r="Y4327" s="20"/>
      <c r="Z4327" s="20"/>
      <c r="AA4327" s="39"/>
    </row>
    <row r="4328" spans="2:27" ht="15.75" customHeight="1">
      <c r="B4328" s="39"/>
      <c r="C4328" s="20"/>
      <c r="D4328" s="20"/>
      <c r="E4328" s="39"/>
      <c r="F4328" s="20"/>
      <c r="G4328" s="20"/>
      <c r="H4328" s="20"/>
      <c r="I4328" s="39"/>
      <c r="J4328" s="20"/>
      <c r="K4328" s="20"/>
      <c r="L4328" s="20"/>
      <c r="M4328" s="20"/>
      <c r="N4328" s="39"/>
      <c r="O4328" s="20" t="s">
        <v>505</v>
      </c>
      <c r="P4328" s="20" t="s">
        <v>662</v>
      </c>
      <c r="Q4328" s="20" t="s">
        <v>1421</v>
      </c>
      <c r="R4328" s="20" t="s">
        <v>3515</v>
      </c>
      <c r="S4328" s="20">
        <v>55277760</v>
      </c>
      <c r="T4328" s="39"/>
      <c r="U4328" s="20"/>
      <c r="V4328" s="20"/>
      <c r="W4328" s="39"/>
      <c r="X4328" s="20"/>
      <c r="Y4328" s="20"/>
      <c r="Z4328" s="20"/>
      <c r="AA4328" s="39"/>
    </row>
    <row r="4329" spans="2:27" ht="15.75" customHeight="1">
      <c r="B4329" s="39"/>
      <c r="C4329" s="20"/>
      <c r="D4329" s="20"/>
      <c r="E4329" s="39"/>
      <c r="F4329" s="20"/>
      <c r="G4329" s="20"/>
      <c r="H4329" s="20"/>
      <c r="I4329" s="39"/>
      <c r="J4329" s="20"/>
      <c r="K4329" s="20"/>
      <c r="L4329" s="20"/>
      <c r="M4329" s="20"/>
      <c r="N4329" s="39"/>
      <c r="O4329" s="20" t="s">
        <v>505</v>
      </c>
      <c r="P4329" s="20" t="s">
        <v>662</v>
      </c>
      <c r="Q4329" s="20" t="s">
        <v>1421</v>
      </c>
      <c r="R4329" s="20" t="s">
        <v>4473</v>
      </c>
      <c r="S4329" s="20">
        <v>55277769</v>
      </c>
      <c r="T4329" s="39"/>
      <c r="U4329" s="20"/>
      <c r="V4329" s="20"/>
      <c r="W4329" s="39"/>
      <c r="X4329" s="20"/>
      <c r="Y4329" s="20"/>
      <c r="Z4329" s="20"/>
      <c r="AA4329" s="39"/>
    </row>
    <row r="4330" spans="2:27" ht="15.75" customHeight="1">
      <c r="B4330" s="39"/>
      <c r="C4330" s="20"/>
      <c r="D4330" s="20"/>
      <c r="E4330" s="39"/>
      <c r="F4330" s="20"/>
      <c r="G4330" s="20"/>
      <c r="H4330" s="20"/>
      <c r="I4330" s="39"/>
      <c r="J4330" s="20"/>
      <c r="K4330" s="20"/>
      <c r="L4330" s="20"/>
      <c r="M4330" s="20"/>
      <c r="N4330" s="39"/>
      <c r="O4330" s="20" t="s">
        <v>505</v>
      </c>
      <c r="P4330" s="20" t="s">
        <v>662</v>
      </c>
      <c r="Q4330" s="20" t="s">
        <v>1421</v>
      </c>
      <c r="R4330" s="20" t="s">
        <v>1429</v>
      </c>
      <c r="S4330" s="20">
        <v>55277777</v>
      </c>
      <c r="T4330" s="39"/>
      <c r="U4330" s="20"/>
      <c r="V4330" s="20"/>
      <c r="W4330" s="39"/>
      <c r="X4330" s="20"/>
      <c r="Y4330" s="20"/>
      <c r="Z4330" s="20"/>
      <c r="AA4330" s="39"/>
    </row>
    <row r="4331" spans="2:27" ht="15.75" customHeight="1">
      <c r="B4331" s="39"/>
      <c r="C4331" s="20"/>
      <c r="D4331" s="20"/>
      <c r="E4331" s="39"/>
      <c r="F4331" s="20"/>
      <c r="G4331" s="20"/>
      <c r="H4331" s="20"/>
      <c r="I4331" s="39"/>
      <c r="J4331" s="20"/>
      <c r="K4331" s="20"/>
      <c r="L4331" s="20"/>
      <c r="M4331" s="20"/>
      <c r="N4331" s="39"/>
      <c r="O4331" s="20" t="s">
        <v>505</v>
      </c>
      <c r="P4331" s="20" t="s">
        <v>662</v>
      </c>
      <c r="Q4331" s="20" t="s">
        <v>1421</v>
      </c>
      <c r="R4331" s="20" t="s">
        <v>525</v>
      </c>
      <c r="S4331" s="20">
        <v>55277799</v>
      </c>
      <c r="T4331" s="39"/>
      <c r="U4331" s="20"/>
      <c r="V4331" s="20"/>
      <c r="W4331" s="39"/>
      <c r="X4331" s="20"/>
      <c r="Y4331" s="20"/>
      <c r="Z4331" s="20"/>
      <c r="AA4331" s="39"/>
    </row>
    <row r="4332" spans="2:27" ht="15.75" customHeight="1">
      <c r="B4332" s="39"/>
      <c r="C4332" s="20"/>
      <c r="D4332" s="20"/>
      <c r="E4332" s="39"/>
      <c r="F4332" s="20"/>
      <c r="G4332" s="20"/>
      <c r="H4332" s="20"/>
      <c r="I4332" s="39"/>
      <c r="J4332" s="20"/>
      <c r="K4332" s="20"/>
      <c r="L4332" s="20"/>
      <c r="M4332" s="20"/>
      <c r="N4332" s="39"/>
      <c r="O4332" s="20" t="s">
        <v>505</v>
      </c>
      <c r="P4332" s="20" t="s">
        <v>662</v>
      </c>
      <c r="Q4332" s="20" t="s">
        <v>1421</v>
      </c>
      <c r="R4332" s="20" t="s">
        <v>1583</v>
      </c>
      <c r="S4332" s="20">
        <v>55277786</v>
      </c>
      <c r="T4332" s="39"/>
      <c r="U4332" s="20"/>
      <c r="V4332" s="20"/>
      <c r="W4332" s="39"/>
      <c r="X4332" s="20"/>
      <c r="Y4332" s="20"/>
      <c r="Z4332" s="20"/>
      <c r="AA4332" s="39"/>
    </row>
    <row r="4333" spans="2:27" ht="15.75" customHeight="1">
      <c r="B4333" s="39"/>
      <c r="C4333" s="20"/>
      <c r="D4333" s="20"/>
      <c r="E4333" s="39"/>
      <c r="F4333" s="20"/>
      <c r="G4333" s="20"/>
      <c r="H4333" s="20"/>
      <c r="I4333" s="39"/>
      <c r="J4333" s="20"/>
      <c r="K4333" s="20"/>
      <c r="L4333" s="20"/>
      <c r="M4333" s="20"/>
      <c r="N4333" s="39"/>
      <c r="O4333" s="20" t="s">
        <v>505</v>
      </c>
      <c r="P4333" s="20" t="s">
        <v>666</v>
      </c>
      <c r="Q4333" s="20" t="s">
        <v>1423</v>
      </c>
      <c r="R4333" s="20" t="s">
        <v>4474</v>
      </c>
      <c r="S4333" s="20">
        <v>55322111</v>
      </c>
      <c r="T4333" s="39"/>
      <c r="U4333" s="20"/>
      <c r="V4333" s="20"/>
      <c r="W4333" s="39"/>
      <c r="X4333" s="20"/>
      <c r="Y4333" s="20"/>
      <c r="Z4333" s="20"/>
      <c r="AA4333" s="39"/>
    </row>
    <row r="4334" spans="2:27" ht="15.75" customHeight="1">
      <c r="B4334" s="39"/>
      <c r="C4334" s="20"/>
      <c r="D4334" s="20"/>
      <c r="E4334" s="39"/>
      <c r="F4334" s="20"/>
      <c r="G4334" s="20"/>
      <c r="H4334" s="20"/>
      <c r="I4334" s="39"/>
      <c r="J4334" s="20"/>
      <c r="K4334" s="20"/>
      <c r="L4334" s="20"/>
      <c r="M4334" s="20"/>
      <c r="N4334" s="39"/>
      <c r="O4334" s="20" t="s">
        <v>505</v>
      </c>
      <c r="P4334" s="20" t="s">
        <v>666</v>
      </c>
      <c r="Q4334" s="20" t="s">
        <v>1423</v>
      </c>
      <c r="R4334" s="20" t="s">
        <v>4475</v>
      </c>
      <c r="S4334" s="20">
        <v>55322123</v>
      </c>
      <c r="T4334" s="39"/>
      <c r="U4334" s="20"/>
      <c r="V4334" s="20"/>
      <c r="W4334" s="39"/>
      <c r="X4334" s="20"/>
      <c r="Y4334" s="20"/>
      <c r="Z4334" s="20"/>
      <c r="AA4334" s="39"/>
    </row>
    <row r="4335" spans="2:27" ht="15.75" customHeight="1">
      <c r="B4335" s="39"/>
      <c r="C4335" s="20"/>
      <c r="D4335" s="20"/>
      <c r="E4335" s="39"/>
      <c r="F4335" s="20"/>
      <c r="G4335" s="20"/>
      <c r="H4335" s="20"/>
      <c r="I4335" s="39"/>
      <c r="J4335" s="20"/>
      <c r="K4335" s="20"/>
      <c r="L4335" s="20"/>
      <c r="M4335" s="20"/>
      <c r="N4335" s="39"/>
      <c r="O4335" s="20" t="s">
        <v>505</v>
      </c>
      <c r="P4335" s="20" t="s">
        <v>666</v>
      </c>
      <c r="Q4335" s="20" t="s">
        <v>1423</v>
      </c>
      <c r="R4335" s="20" t="s">
        <v>1423</v>
      </c>
      <c r="S4335" s="20">
        <v>55322135</v>
      </c>
      <c r="T4335" s="39"/>
      <c r="U4335" s="20"/>
      <c r="V4335" s="20"/>
      <c r="W4335" s="39"/>
      <c r="X4335" s="20"/>
      <c r="Y4335" s="20"/>
      <c r="Z4335" s="20"/>
      <c r="AA4335" s="39"/>
    </row>
    <row r="4336" spans="2:27" ht="15.75" customHeight="1">
      <c r="B4336" s="39"/>
      <c r="C4336" s="20"/>
      <c r="D4336" s="20"/>
      <c r="E4336" s="39"/>
      <c r="F4336" s="20"/>
      <c r="G4336" s="20"/>
      <c r="H4336" s="20"/>
      <c r="I4336" s="39"/>
      <c r="J4336" s="20"/>
      <c r="K4336" s="20"/>
      <c r="L4336" s="20"/>
      <c r="M4336" s="20"/>
      <c r="N4336" s="39"/>
      <c r="O4336" s="20" t="s">
        <v>505</v>
      </c>
      <c r="P4336" s="20" t="s">
        <v>666</v>
      </c>
      <c r="Q4336" s="20" t="s">
        <v>1423</v>
      </c>
      <c r="R4336" s="20" t="s">
        <v>1049</v>
      </c>
      <c r="S4336" s="20">
        <v>55322147</v>
      </c>
      <c r="T4336" s="39"/>
      <c r="U4336" s="20"/>
      <c r="V4336" s="20"/>
      <c r="W4336" s="39"/>
      <c r="X4336" s="20"/>
      <c r="Y4336" s="20"/>
      <c r="Z4336" s="20"/>
      <c r="AA4336" s="39"/>
    </row>
    <row r="4337" spans="2:27" ht="15.75" customHeight="1">
      <c r="B4337" s="39"/>
      <c r="C4337" s="20"/>
      <c r="D4337" s="20"/>
      <c r="E4337" s="39"/>
      <c r="F4337" s="20"/>
      <c r="G4337" s="20"/>
      <c r="H4337" s="20"/>
      <c r="I4337" s="39"/>
      <c r="J4337" s="20"/>
      <c r="K4337" s="20"/>
      <c r="L4337" s="20"/>
      <c r="M4337" s="20"/>
      <c r="N4337" s="39"/>
      <c r="O4337" s="20" t="s">
        <v>505</v>
      </c>
      <c r="P4337" s="20" t="s">
        <v>666</v>
      </c>
      <c r="Q4337" s="20" t="s">
        <v>1423</v>
      </c>
      <c r="R4337" s="20" t="s">
        <v>1116</v>
      </c>
      <c r="S4337" s="20">
        <v>55322159</v>
      </c>
      <c r="T4337" s="39"/>
      <c r="U4337" s="20"/>
      <c r="V4337" s="20"/>
      <c r="W4337" s="39"/>
      <c r="X4337" s="20"/>
      <c r="Y4337" s="20"/>
      <c r="Z4337" s="20"/>
      <c r="AA4337" s="39"/>
    </row>
    <row r="4338" spans="2:27" ht="15.75" customHeight="1">
      <c r="B4338" s="39"/>
      <c r="C4338" s="20"/>
      <c r="D4338" s="20"/>
      <c r="E4338" s="39"/>
      <c r="F4338" s="20"/>
      <c r="G4338" s="20"/>
      <c r="H4338" s="20"/>
      <c r="I4338" s="39"/>
      <c r="J4338" s="20"/>
      <c r="K4338" s="20"/>
      <c r="L4338" s="20"/>
      <c r="M4338" s="20"/>
      <c r="N4338" s="39"/>
      <c r="O4338" s="20" t="s">
        <v>505</v>
      </c>
      <c r="P4338" s="20" t="s">
        <v>666</v>
      </c>
      <c r="Q4338" s="20" t="s">
        <v>1423</v>
      </c>
      <c r="R4338" s="20" t="s">
        <v>4476</v>
      </c>
      <c r="S4338" s="20">
        <v>55322171</v>
      </c>
      <c r="T4338" s="39"/>
      <c r="U4338" s="20"/>
      <c r="V4338" s="20"/>
      <c r="W4338" s="39"/>
      <c r="X4338" s="20"/>
      <c r="Y4338" s="20"/>
      <c r="Z4338" s="20"/>
      <c r="AA4338" s="39"/>
    </row>
    <row r="4339" spans="2:27" ht="15.75" customHeight="1">
      <c r="B4339" s="39"/>
      <c r="C4339" s="20"/>
      <c r="D4339" s="20"/>
      <c r="E4339" s="39"/>
      <c r="F4339" s="20"/>
      <c r="G4339" s="20"/>
      <c r="H4339" s="20"/>
      <c r="I4339" s="39"/>
      <c r="J4339" s="20"/>
      <c r="K4339" s="20"/>
      <c r="L4339" s="20"/>
      <c r="M4339" s="20"/>
      <c r="N4339" s="39"/>
      <c r="O4339" s="20" t="s">
        <v>505</v>
      </c>
      <c r="P4339" s="20" t="s">
        <v>666</v>
      </c>
      <c r="Q4339" s="20" t="s">
        <v>1423</v>
      </c>
      <c r="R4339" s="20" t="s">
        <v>4477</v>
      </c>
      <c r="S4339" s="20">
        <v>55322183</v>
      </c>
      <c r="T4339" s="39"/>
      <c r="U4339" s="20"/>
      <c r="V4339" s="20"/>
      <c r="W4339" s="39"/>
      <c r="X4339" s="20"/>
      <c r="Y4339" s="20"/>
      <c r="Z4339" s="20"/>
      <c r="AA4339" s="39"/>
    </row>
    <row r="4340" spans="2:27" ht="15.75" customHeight="1">
      <c r="B4340" s="39"/>
      <c r="C4340" s="20"/>
      <c r="D4340" s="20"/>
      <c r="E4340" s="39"/>
      <c r="F4340" s="20"/>
      <c r="G4340" s="20"/>
      <c r="H4340" s="20"/>
      <c r="I4340" s="39"/>
      <c r="J4340" s="20"/>
      <c r="K4340" s="20"/>
      <c r="L4340" s="20"/>
      <c r="M4340" s="20"/>
      <c r="N4340" s="39"/>
      <c r="O4340" s="20" t="s">
        <v>505</v>
      </c>
      <c r="P4340" s="20" t="s">
        <v>666</v>
      </c>
      <c r="Q4340" s="20" t="s">
        <v>1425</v>
      </c>
      <c r="R4340" s="20" t="s">
        <v>4478</v>
      </c>
      <c r="S4340" s="20">
        <v>55322412</v>
      </c>
      <c r="T4340" s="39"/>
      <c r="U4340" s="20"/>
      <c r="V4340" s="20"/>
      <c r="W4340" s="39"/>
      <c r="X4340" s="20"/>
      <c r="Y4340" s="20"/>
      <c r="Z4340" s="20"/>
      <c r="AA4340" s="39"/>
    </row>
    <row r="4341" spans="2:27" ht="15.75" customHeight="1">
      <c r="B4341" s="39"/>
      <c r="C4341" s="20"/>
      <c r="D4341" s="20"/>
      <c r="E4341" s="39"/>
      <c r="F4341" s="20"/>
      <c r="G4341" s="20"/>
      <c r="H4341" s="20"/>
      <c r="I4341" s="39"/>
      <c r="J4341" s="20"/>
      <c r="K4341" s="20"/>
      <c r="L4341" s="20"/>
      <c r="M4341" s="20"/>
      <c r="N4341" s="39"/>
      <c r="O4341" s="20" t="s">
        <v>505</v>
      </c>
      <c r="P4341" s="20" t="s">
        <v>666</v>
      </c>
      <c r="Q4341" s="20" t="s">
        <v>1425</v>
      </c>
      <c r="R4341" s="20" t="s">
        <v>4479</v>
      </c>
      <c r="S4341" s="20">
        <v>55322414</v>
      </c>
      <c r="T4341" s="39"/>
      <c r="U4341" s="20"/>
      <c r="V4341" s="20"/>
      <c r="W4341" s="39"/>
      <c r="X4341" s="20"/>
      <c r="Y4341" s="20"/>
      <c r="Z4341" s="20"/>
      <c r="AA4341" s="39"/>
    </row>
    <row r="4342" spans="2:27" ht="15.75" customHeight="1">
      <c r="B4342" s="39"/>
      <c r="C4342" s="20"/>
      <c r="D4342" s="20"/>
      <c r="E4342" s="39"/>
      <c r="F4342" s="20"/>
      <c r="G4342" s="20"/>
      <c r="H4342" s="20"/>
      <c r="I4342" s="39"/>
      <c r="J4342" s="20"/>
      <c r="K4342" s="20"/>
      <c r="L4342" s="20"/>
      <c r="M4342" s="20"/>
      <c r="N4342" s="39"/>
      <c r="O4342" s="20" t="s">
        <v>505</v>
      </c>
      <c r="P4342" s="20" t="s">
        <v>666</v>
      </c>
      <c r="Q4342" s="20" t="s">
        <v>1425</v>
      </c>
      <c r="R4342" s="20" t="s">
        <v>2502</v>
      </c>
      <c r="S4342" s="20">
        <v>55322421</v>
      </c>
      <c r="T4342" s="39"/>
      <c r="U4342" s="20"/>
      <c r="V4342" s="20"/>
      <c r="W4342" s="39"/>
      <c r="X4342" s="20"/>
      <c r="Y4342" s="20"/>
      <c r="Z4342" s="20"/>
      <c r="AA4342" s="39"/>
    </row>
    <row r="4343" spans="2:27" ht="15.75" customHeight="1">
      <c r="B4343" s="39"/>
      <c r="C4343" s="20"/>
      <c r="D4343" s="20"/>
      <c r="E4343" s="39"/>
      <c r="F4343" s="20"/>
      <c r="G4343" s="20"/>
      <c r="H4343" s="20"/>
      <c r="I4343" s="39"/>
      <c r="J4343" s="20"/>
      <c r="K4343" s="20"/>
      <c r="L4343" s="20"/>
      <c r="M4343" s="20"/>
      <c r="N4343" s="39"/>
      <c r="O4343" s="20" t="s">
        <v>505</v>
      </c>
      <c r="P4343" s="20" t="s">
        <v>666</v>
      </c>
      <c r="Q4343" s="20" t="s">
        <v>1425</v>
      </c>
      <c r="R4343" s="20" t="s">
        <v>4480</v>
      </c>
      <c r="S4343" s="20">
        <v>55322436</v>
      </c>
      <c r="T4343" s="39"/>
      <c r="U4343" s="20"/>
      <c r="V4343" s="20"/>
      <c r="W4343" s="39"/>
      <c r="X4343" s="20"/>
      <c r="Y4343" s="20"/>
      <c r="Z4343" s="20"/>
      <c r="AA4343" s="39"/>
    </row>
    <row r="4344" spans="2:27" ht="15.75" customHeight="1">
      <c r="B4344" s="39"/>
      <c r="C4344" s="20"/>
      <c r="D4344" s="20"/>
      <c r="E4344" s="39"/>
      <c r="F4344" s="20"/>
      <c r="G4344" s="20"/>
      <c r="H4344" s="20"/>
      <c r="I4344" s="39"/>
      <c r="J4344" s="20"/>
      <c r="K4344" s="20"/>
      <c r="L4344" s="20"/>
      <c r="M4344" s="20"/>
      <c r="N4344" s="39"/>
      <c r="O4344" s="20" t="s">
        <v>505</v>
      </c>
      <c r="P4344" s="20" t="s">
        <v>666</v>
      </c>
      <c r="Q4344" s="20" t="s">
        <v>1425</v>
      </c>
      <c r="R4344" s="20" t="s">
        <v>4481</v>
      </c>
      <c r="S4344" s="20">
        <v>55322443</v>
      </c>
      <c r="T4344" s="39"/>
      <c r="U4344" s="20"/>
      <c r="V4344" s="20"/>
      <c r="W4344" s="39"/>
      <c r="X4344" s="20"/>
      <c r="Y4344" s="20"/>
      <c r="Z4344" s="20"/>
      <c r="AA4344" s="39"/>
    </row>
    <row r="4345" spans="2:27" ht="15.75" customHeight="1">
      <c r="B4345" s="39"/>
      <c r="C4345" s="20"/>
      <c r="D4345" s="20"/>
      <c r="E4345" s="39"/>
      <c r="F4345" s="20"/>
      <c r="G4345" s="20"/>
      <c r="H4345" s="20"/>
      <c r="I4345" s="39"/>
      <c r="J4345" s="20"/>
      <c r="K4345" s="20"/>
      <c r="L4345" s="20"/>
      <c r="M4345" s="20"/>
      <c r="N4345" s="39"/>
      <c r="O4345" s="20" t="s">
        <v>505</v>
      </c>
      <c r="P4345" s="20" t="s">
        <v>666</v>
      </c>
      <c r="Q4345" s="20" t="s">
        <v>1425</v>
      </c>
      <c r="R4345" s="20" t="s">
        <v>4482</v>
      </c>
      <c r="S4345" s="20">
        <v>55322451</v>
      </c>
      <c r="T4345" s="39"/>
      <c r="U4345" s="20"/>
      <c r="V4345" s="20"/>
      <c r="W4345" s="39"/>
      <c r="X4345" s="20"/>
      <c r="Y4345" s="20"/>
      <c r="Z4345" s="20"/>
      <c r="AA4345" s="39"/>
    </row>
    <row r="4346" spans="2:27" ht="15.75" customHeight="1">
      <c r="B4346" s="39"/>
      <c r="C4346" s="20"/>
      <c r="D4346" s="20"/>
      <c r="E4346" s="39"/>
      <c r="F4346" s="20"/>
      <c r="G4346" s="20"/>
      <c r="H4346" s="20"/>
      <c r="I4346" s="39"/>
      <c r="J4346" s="20"/>
      <c r="K4346" s="20"/>
      <c r="L4346" s="20"/>
      <c r="M4346" s="20"/>
      <c r="N4346" s="39"/>
      <c r="O4346" s="20" t="s">
        <v>505</v>
      </c>
      <c r="P4346" s="20" t="s">
        <v>666</v>
      </c>
      <c r="Q4346" s="20" t="s">
        <v>1425</v>
      </c>
      <c r="R4346" s="20" t="s">
        <v>4483</v>
      </c>
      <c r="S4346" s="20">
        <v>55322458</v>
      </c>
      <c r="T4346" s="39"/>
      <c r="U4346" s="20"/>
      <c r="V4346" s="20"/>
      <c r="W4346" s="39"/>
      <c r="X4346" s="20"/>
      <c r="Y4346" s="20"/>
      <c r="Z4346" s="20"/>
      <c r="AA4346" s="39"/>
    </row>
    <row r="4347" spans="2:27" ht="15.75" customHeight="1">
      <c r="B4347" s="39"/>
      <c r="C4347" s="20"/>
      <c r="D4347" s="20"/>
      <c r="E4347" s="39"/>
      <c r="F4347" s="20"/>
      <c r="G4347" s="20"/>
      <c r="H4347" s="20"/>
      <c r="I4347" s="39"/>
      <c r="J4347" s="20"/>
      <c r="K4347" s="20"/>
      <c r="L4347" s="20"/>
      <c r="M4347" s="20"/>
      <c r="N4347" s="39"/>
      <c r="O4347" s="20" t="s">
        <v>505</v>
      </c>
      <c r="P4347" s="20" t="s">
        <v>666</v>
      </c>
      <c r="Q4347" s="20" t="s">
        <v>1425</v>
      </c>
      <c r="R4347" s="20" t="s">
        <v>4484</v>
      </c>
      <c r="S4347" s="20">
        <v>55322465</v>
      </c>
      <c r="T4347" s="39"/>
      <c r="U4347" s="20"/>
      <c r="V4347" s="20"/>
      <c r="W4347" s="39"/>
      <c r="X4347" s="20"/>
      <c r="Y4347" s="20"/>
      <c r="Z4347" s="20"/>
      <c r="AA4347" s="39"/>
    </row>
    <row r="4348" spans="2:27" ht="15.75" customHeight="1">
      <c r="B4348" s="39"/>
      <c r="C4348" s="20"/>
      <c r="D4348" s="20"/>
      <c r="E4348" s="39"/>
      <c r="F4348" s="20"/>
      <c r="G4348" s="20"/>
      <c r="H4348" s="20"/>
      <c r="I4348" s="39"/>
      <c r="J4348" s="20"/>
      <c r="K4348" s="20"/>
      <c r="L4348" s="20"/>
      <c r="M4348" s="20"/>
      <c r="N4348" s="39"/>
      <c r="O4348" s="20" t="s">
        <v>505</v>
      </c>
      <c r="P4348" s="20" t="s">
        <v>666</v>
      </c>
      <c r="Q4348" s="20" t="s">
        <v>1425</v>
      </c>
      <c r="R4348" s="20" t="s">
        <v>531</v>
      </c>
      <c r="S4348" s="20">
        <v>55322473</v>
      </c>
      <c r="T4348" s="39"/>
      <c r="U4348" s="20"/>
      <c r="V4348" s="20"/>
      <c r="W4348" s="39"/>
      <c r="X4348" s="20"/>
      <c r="Y4348" s="20"/>
      <c r="Z4348" s="20"/>
      <c r="AA4348" s="39"/>
    </row>
    <row r="4349" spans="2:27" ht="15.75" customHeight="1">
      <c r="B4349" s="39"/>
      <c r="C4349" s="20"/>
      <c r="D4349" s="20"/>
      <c r="E4349" s="39"/>
      <c r="F4349" s="20"/>
      <c r="G4349" s="20"/>
      <c r="H4349" s="20"/>
      <c r="I4349" s="39"/>
      <c r="J4349" s="20"/>
      <c r="K4349" s="20"/>
      <c r="L4349" s="20"/>
      <c r="M4349" s="20"/>
      <c r="N4349" s="39"/>
      <c r="O4349" s="20" t="s">
        <v>505</v>
      </c>
      <c r="P4349" s="20" t="s">
        <v>666</v>
      </c>
      <c r="Q4349" s="20" t="s">
        <v>1425</v>
      </c>
      <c r="R4349" s="20" t="s">
        <v>4485</v>
      </c>
      <c r="S4349" s="20">
        <v>55322480</v>
      </c>
      <c r="T4349" s="39"/>
      <c r="U4349" s="20"/>
      <c r="V4349" s="20"/>
      <c r="W4349" s="39"/>
      <c r="X4349" s="20"/>
      <c r="Y4349" s="20"/>
      <c r="Z4349" s="20"/>
      <c r="AA4349" s="39"/>
    </row>
    <row r="4350" spans="2:27" ht="15.75" customHeight="1">
      <c r="B4350" s="39"/>
      <c r="C4350" s="20"/>
      <c r="D4350" s="20"/>
      <c r="E4350" s="39"/>
      <c r="F4350" s="20"/>
      <c r="G4350" s="20"/>
      <c r="H4350" s="20"/>
      <c r="I4350" s="39"/>
      <c r="J4350" s="20"/>
      <c r="K4350" s="20"/>
      <c r="L4350" s="20"/>
      <c r="M4350" s="20"/>
      <c r="N4350" s="39"/>
      <c r="O4350" s="20" t="s">
        <v>505</v>
      </c>
      <c r="P4350" s="20" t="s">
        <v>666</v>
      </c>
      <c r="Q4350" s="20" t="s">
        <v>1425</v>
      </c>
      <c r="R4350" s="20" t="s">
        <v>4486</v>
      </c>
      <c r="S4350" s="20">
        <v>55322485</v>
      </c>
      <c r="T4350" s="39"/>
      <c r="U4350" s="20"/>
      <c r="V4350" s="20"/>
      <c r="W4350" s="39"/>
      <c r="X4350" s="20"/>
      <c r="Y4350" s="20"/>
      <c r="Z4350" s="20"/>
      <c r="AA4350" s="39"/>
    </row>
    <row r="4351" spans="2:27" ht="15.75" customHeight="1">
      <c r="B4351" s="39"/>
      <c r="C4351" s="20"/>
      <c r="D4351" s="20"/>
      <c r="E4351" s="39"/>
      <c r="F4351" s="20"/>
      <c r="G4351" s="20"/>
      <c r="H4351" s="20"/>
      <c r="I4351" s="39"/>
      <c r="J4351" s="20"/>
      <c r="K4351" s="20"/>
      <c r="L4351" s="20"/>
      <c r="M4351" s="20"/>
      <c r="N4351" s="39"/>
      <c r="O4351" s="20" t="s">
        <v>505</v>
      </c>
      <c r="P4351" s="20" t="s">
        <v>666</v>
      </c>
      <c r="Q4351" s="20" t="s">
        <v>1425</v>
      </c>
      <c r="R4351" s="20" t="s">
        <v>525</v>
      </c>
      <c r="S4351" s="20">
        <v>55322499</v>
      </c>
      <c r="T4351" s="39"/>
      <c r="U4351" s="20"/>
      <c r="V4351" s="20"/>
      <c r="W4351" s="39"/>
      <c r="X4351" s="20"/>
      <c r="Y4351" s="20"/>
      <c r="Z4351" s="20"/>
      <c r="AA4351" s="39"/>
    </row>
    <row r="4352" spans="2:27" ht="15.75" customHeight="1">
      <c r="B4352" s="39"/>
      <c r="C4352" s="20"/>
      <c r="D4352" s="20"/>
      <c r="E4352" s="39"/>
      <c r="F4352" s="20"/>
      <c r="G4352" s="20"/>
      <c r="H4352" s="20"/>
      <c r="I4352" s="39"/>
      <c r="J4352" s="20"/>
      <c r="K4352" s="20"/>
      <c r="L4352" s="20"/>
      <c r="M4352" s="20"/>
      <c r="N4352" s="39"/>
      <c r="O4352" s="20" t="s">
        <v>505</v>
      </c>
      <c r="P4352" s="20" t="s">
        <v>666</v>
      </c>
      <c r="Q4352" s="20" t="s">
        <v>1425</v>
      </c>
      <c r="R4352" s="20" t="s">
        <v>3486</v>
      </c>
      <c r="S4352" s="20">
        <v>55322487</v>
      </c>
      <c r="T4352" s="39"/>
      <c r="U4352" s="20"/>
      <c r="V4352" s="20"/>
      <c r="W4352" s="39"/>
      <c r="X4352" s="20"/>
      <c r="Y4352" s="20"/>
      <c r="Z4352" s="20"/>
      <c r="AA4352" s="39"/>
    </row>
    <row r="4353" spans="2:27" ht="15.75" customHeight="1">
      <c r="B4353" s="39"/>
      <c r="C4353" s="20"/>
      <c r="D4353" s="20"/>
      <c r="E4353" s="39"/>
      <c r="F4353" s="20"/>
      <c r="G4353" s="20"/>
      <c r="H4353" s="20"/>
      <c r="I4353" s="39"/>
      <c r="J4353" s="20"/>
      <c r="K4353" s="20"/>
      <c r="L4353" s="20"/>
      <c r="M4353" s="20"/>
      <c r="N4353" s="39"/>
      <c r="O4353" s="20" t="s">
        <v>505</v>
      </c>
      <c r="P4353" s="20" t="s">
        <v>666</v>
      </c>
      <c r="Q4353" s="20" t="s">
        <v>1425</v>
      </c>
      <c r="R4353" s="20" t="s">
        <v>4487</v>
      </c>
      <c r="S4353" s="20">
        <v>55322494</v>
      </c>
      <c r="T4353" s="39"/>
      <c r="U4353" s="20"/>
      <c r="V4353" s="20"/>
      <c r="W4353" s="39"/>
      <c r="X4353" s="20"/>
      <c r="Y4353" s="20"/>
      <c r="Z4353" s="20"/>
      <c r="AA4353" s="39"/>
    </row>
    <row r="4354" spans="2:27" ht="15.75" customHeight="1">
      <c r="B4354" s="39"/>
      <c r="C4354" s="20"/>
      <c r="D4354" s="20"/>
      <c r="E4354" s="39"/>
      <c r="F4354" s="20"/>
      <c r="G4354" s="20"/>
      <c r="H4354" s="20"/>
      <c r="I4354" s="39"/>
      <c r="J4354" s="20"/>
      <c r="K4354" s="20"/>
      <c r="L4354" s="20"/>
      <c r="M4354" s="20"/>
      <c r="N4354" s="39"/>
      <c r="O4354" s="20" t="s">
        <v>505</v>
      </c>
      <c r="P4354" s="20" t="s">
        <v>666</v>
      </c>
      <c r="Q4354" s="20" t="s">
        <v>1427</v>
      </c>
      <c r="R4354" s="20" t="s">
        <v>4488</v>
      </c>
      <c r="S4354" s="20">
        <v>55323010</v>
      </c>
      <c r="T4354" s="39"/>
      <c r="U4354" s="20"/>
      <c r="V4354" s="20"/>
      <c r="W4354" s="39"/>
      <c r="X4354" s="20"/>
      <c r="Y4354" s="20"/>
      <c r="Z4354" s="20"/>
      <c r="AA4354" s="39"/>
    </row>
    <row r="4355" spans="2:27" ht="15.75" customHeight="1">
      <c r="B4355" s="39"/>
      <c r="C4355" s="20"/>
      <c r="D4355" s="20"/>
      <c r="E4355" s="39"/>
      <c r="F4355" s="20"/>
      <c r="G4355" s="20"/>
      <c r="H4355" s="20"/>
      <c r="I4355" s="39"/>
      <c r="J4355" s="20"/>
      <c r="K4355" s="20"/>
      <c r="L4355" s="20"/>
      <c r="M4355" s="20"/>
      <c r="N4355" s="39"/>
      <c r="O4355" s="20" t="s">
        <v>505</v>
      </c>
      <c r="P4355" s="20" t="s">
        <v>666</v>
      </c>
      <c r="Q4355" s="20" t="s">
        <v>1427</v>
      </c>
      <c r="R4355" s="20" t="s">
        <v>1410</v>
      </c>
      <c r="S4355" s="20">
        <v>55323011</v>
      </c>
      <c r="T4355" s="39"/>
      <c r="U4355" s="20"/>
      <c r="V4355" s="20"/>
      <c r="W4355" s="39"/>
      <c r="X4355" s="20"/>
      <c r="Y4355" s="20"/>
      <c r="Z4355" s="20"/>
      <c r="AA4355" s="39"/>
    </row>
    <row r="4356" spans="2:27" ht="15.75" customHeight="1">
      <c r="B4356" s="39"/>
      <c r="C4356" s="20"/>
      <c r="D4356" s="20"/>
      <c r="E4356" s="39"/>
      <c r="F4356" s="20"/>
      <c r="G4356" s="20"/>
      <c r="H4356" s="20"/>
      <c r="I4356" s="39"/>
      <c r="J4356" s="20"/>
      <c r="K4356" s="20"/>
      <c r="L4356" s="20"/>
      <c r="M4356" s="20"/>
      <c r="N4356" s="39"/>
      <c r="O4356" s="20" t="s">
        <v>505</v>
      </c>
      <c r="P4356" s="20" t="s">
        <v>666</v>
      </c>
      <c r="Q4356" s="20" t="s">
        <v>1427</v>
      </c>
      <c r="R4356" s="20" t="s">
        <v>4489</v>
      </c>
      <c r="S4356" s="20">
        <v>55323016</v>
      </c>
      <c r="T4356" s="39"/>
      <c r="U4356" s="20"/>
      <c r="V4356" s="20"/>
      <c r="W4356" s="39"/>
      <c r="X4356" s="20"/>
      <c r="Y4356" s="20"/>
      <c r="Z4356" s="20"/>
      <c r="AA4356" s="39"/>
    </row>
    <row r="4357" spans="2:27" ht="15.75" customHeight="1">
      <c r="B4357" s="39"/>
      <c r="C4357" s="20"/>
      <c r="D4357" s="20"/>
      <c r="E4357" s="39"/>
      <c r="F4357" s="20"/>
      <c r="G4357" s="20"/>
      <c r="H4357" s="20"/>
      <c r="I4357" s="39"/>
      <c r="J4357" s="20"/>
      <c r="K4357" s="20"/>
      <c r="L4357" s="20"/>
      <c r="M4357" s="20"/>
      <c r="N4357" s="39"/>
      <c r="O4357" s="20" t="s">
        <v>505</v>
      </c>
      <c r="P4357" s="20" t="s">
        <v>666</v>
      </c>
      <c r="Q4357" s="20" t="s">
        <v>1427</v>
      </c>
      <c r="R4357" s="20" t="s">
        <v>1039</v>
      </c>
      <c r="S4357" s="20">
        <v>55323022</v>
      </c>
      <c r="T4357" s="39"/>
      <c r="U4357" s="20"/>
      <c r="V4357" s="20"/>
      <c r="W4357" s="39"/>
      <c r="X4357" s="20"/>
      <c r="Y4357" s="20"/>
      <c r="Z4357" s="20"/>
      <c r="AA4357" s="39"/>
    </row>
    <row r="4358" spans="2:27" ht="15.75" customHeight="1">
      <c r="B4358" s="39"/>
      <c r="C4358" s="20"/>
      <c r="D4358" s="20"/>
      <c r="E4358" s="39"/>
      <c r="F4358" s="20"/>
      <c r="G4358" s="20"/>
      <c r="H4358" s="20"/>
      <c r="I4358" s="39"/>
      <c r="J4358" s="20"/>
      <c r="K4358" s="20"/>
      <c r="L4358" s="20"/>
      <c r="M4358" s="20"/>
      <c r="N4358" s="39"/>
      <c r="O4358" s="20" t="s">
        <v>505</v>
      </c>
      <c r="P4358" s="20" t="s">
        <v>666</v>
      </c>
      <c r="Q4358" s="20" t="s">
        <v>1427</v>
      </c>
      <c r="R4358" s="20" t="s">
        <v>4490</v>
      </c>
      <c r="S4358" s="20">
        <v>55323027</v>
      </c>
      <c r="T4358" s="39"/>
      <c r="U4358" s="20"/>
      <c r="V4358" s="20"/>
      <c r="W4358" s="39"/>
      <c r="X4358" s="20"/>
      <c r="Y4358" s="20"/>
      <c r="Z4358" s="20"/>
      <c r="AA4358" s="39"/>
    </row>
    <row r="4359" spans="2:27" ht="15.75" customHeight="1">
      <c r="B4359" s="39"/>
      <c r="C4359" s="20"/>
      <c r="D4359" s="20"/>
      <c r="E4359" s="39"/>
      <c r="F4359" s="20"/>
      <c r="G4359" s="20"/>
      <c r="H4359" s="20"/>
      <c r="I4359" s="39"/>
      <c r="J4359" s="20"/>
      <c r="K4359" s="20"/>
      <c r="L4359" s="20"/>
      <c r="M4359" s="20"/>
      <c r="N4359" s="39"/>
      <c r="O4359" s="20" t="s">
        <v>505</v>
      </c>
      <c r="P4359" s="20" t="s">
        <v>666</v>
      </c>
      <c r="Q4359" s="20" t="s">
        <v>1427</v>
      </c>
      <c r="R4359" s="20" t="s">
        <v>4491</v>
      </c>
      <c r="S4359" s="20">
        <v>55323033</v>
      </c>
      <c r="T4359" s="39"/>
      <c r="U4359" s="20"/>
      <c r="V4359" s="20"/>
      <c r="W4359" s="39"/>
      <c r="X4359" s="20"/>
      <c r="Y4359" s="20"/>
      <c r="Z4359" s="20"/>
      <c r="AA4359" s="39"/>
    </row>
    <row r="4360" spans="2:27" ht="15.75" customHeight="1">
      <c r="B4360" s="39"/>
      <c r="C4360" s="20"/>
      <c r="D4360" s="20"/>
      <c r="E4360" s="39"/>
      <c r="F4360" s="20"/>
      <c r="G4360" s="20"/>
      <c r="H4360" s="20"/>
      <c r="I4360" s="39"/>
      <c r="J4360" s="20"/>
      <c r="K4360" s="20"/>
      <c r="L4360" s="20"/>
      <c r="M4360" s="20"/>
      <c r="N4360" s="39"/>
      <c r="O4360" s="20" t="s">
        <v>505</v>
      </c>
      <c r="P4360" s="20" t="s">
        <v>666</v>
      </c>
      <c r="Q4360" s="20" t="s">
        <v>1427</v>
      </c>
      <c r="R4360" s="20" t="s">
        <v>4492</v>
      </c>
      <c r="S4360" s="20">
        <v>55323039</v>
      </c>
      <c r="T4360" s="39"/>
      <c r="U4360" s="20"/>
      <c r="V4360" s="20"/>
      <c r="W4360" s="39"/>
      <c r="X4360" s="20"/>
      <c r="Y4360" s="20"/>
      <c r="Z4360" s="20"/>
      <c r="AA4360" s="39"/>
    </row>
    <row r="4361" spans="2:27" ht="15.75" customHeight="1">
      <c r="B4361" s="39"/>
      <c r="C4361" s="20"/>
      <c r="D4361" s="20"/>
      <c r="E4361" s="39"/>
      <c r="F4361" s="20"/>
      <c r="G4361" s="20"/>
      <c r="H4361" s="20"/>
      <c r="I4361" s="39"/>
      <c r="J4361" s="20"/>
      <c r="K4361" s="20"/>
      <c r="L4361" s="20"/>
      <c r="M4361" s="20"/>
      <c r="N4361" s="39"/>
      <c r="O4361" s="20" t="s">
        <v>505</v>
      </c>
      <c r="P4361" s="20" t="s">
        <v>666</v>
      </c>
      <c r="Q4361" s="20" t="s">
        <v>1427</v>
      </c>
      <c r="R4361" s="20" t="s">
        <v>4493</v>
      </c>
      <c r="S4361" s="20">
        <v>55323044</v>
      </c>
      <c r="T4361" s="39"/>
      <c r="U4361" s="20"/>
      <c r="V4361" s="20"/>
      <c r="W4361" s="39"/>
      <c r="X4361" s="20"/>
      <c r="Y4361" s="20"/>
      <c r="Z4361" s="20"/>
      <c r="AA4361" s="39"/>
    </row>
    <row r="4362" spans="2:27" ht="15.75" customHeight="1">
      <c r="B4362" s="39"/>
      <c r="C4362" s="20"/>
      <c r="D4362" s="20"/>
      <c r="E4362" s="39"/>
      <c r="F4362" s="20"/>
      <c r="G4362" s="20"/>
      <c r="H4362" s="20"/>
      <c r="I4362" s="39"/>
      <c r="J4362" s="20"/>
      <c r="K4362" s="20"/>
      <c r="L4362" s="20"/>
      <c r="M4362" s="20"/>
      <c r="N4362" s="39"/>
      <c r="O4362" s="20" t="s">
        <v>505</v>
      </c>
      <c r="P4362" s="20" t="s">
        <v>666</v>
      </c>
      <c r="Q4362" s="20" t="s">
        <v>1427</v>
      </c>
      <c r="R4362" s="20" t="s">
        <v>4494</v>
      </c>
      <c r="S4362" s="20">
        <v>55323050</v>
      </c>
      <c r="T4362" s="39"/>
      <c r="U4362" s="20"/>
      <c r="V4362" s="20"/>
      <c r="W4362" s="39"/>
      <c r="X4362" s="20"/>
      <c r="Y4362" s="20"/>
      <c r="Z4362" s="20"/>
      <c r="AA4362" s="39"/>
    </row>
    <row r="4363" spans="2:27" ht="15.75" customHeight="1">
      <c r="B4363" s="39"/>
      <c r="C4363" s="20"/>
      <c r="D4363" s="20"/>
      <c r="E4363" s="39"/>
      <c r="F4363" s="20"/>
      <c r="G4363" s="20"/>
      <c r="H4363" s="20"/>
      <c r="I4363" s="39"/>
      <c r="J4363" s="20"/>
      <c r="K4363" s="20"/>
      <c r="L4363" s="20"/>
      <c r="M4363" s="20"/>
      <c r="N4363" s="39"/>
      <c r="O4363" s="20" t="s">
        <v>505</v>
      </c>
      <c r="P4363" s="20" t="s">
        <v>666</v>
      </c>
      <c r="Q4363" s="20" t="s">
        <v>1427</v>
      </c>
      <c r="R4363" s="20" t="s">
        <v>4495</v>
      </c>
      <c r="S4363" s="20">
        <v>55323055</v>
      </c>
      <c r="T4363" s="39"/>
      <c r="U4363" s="20"/>
      <c r="V4363" s="20"/>
      <c r="W4363" s="39"/>
      <c r="X4363" s="20"/>
      <c r="Y4363" s="20"/>
      <c r="Z4363" s="20"/>
      <c r="AA4363" s="39"/>
    </row>
    <row r="4364" spans="2:27" ht="15.75" customHeight="1">
      <c r="B4364" s="39"/>
      <c r="C4364" s="20"/>
      <c r="D4364" s="20"/>
      <c r="E4364" s="39"/>
      <c r="F4364" s="20"/>
      <c r="G4364" s="20"/>
      <c r="H4364" s="20"/>
      <c r="I4364" s="39"/>
      <c r="J4364" s="20"/>
      <c r="K4364" s="20"/>
      <c r="L4364" s="20"/>
      <c r="M4364" s="20"/>
      <c r="N4364" s="39"/>
      <c r="O4364" s="20" t="s">
        <v>505</v>
      </c>
      <c r="P4364" s="20" t="s">
        <v>666</v>
      </c>
      <c r="Q4364" s="20" t="s">
        <v>1427</v>
      </c>
      <c r="R4364" s="20" t="s">
        <v>525</v>
      </c>
      <c r="S4364" s="20">
        <v>55323099</v>
      </c>
      <c r="T4364" s="39"/>
      <c r="U4364" s="20"/>
      <c r="V4364" s="20"/>
      <c r="W4364" s="39"/>
      <c r="X4364" s="20"/>
      <c r="Y4364" s="20"/>
      <c r="Z4364" s="20"/>
      <c r="AA4364" s="39"/>
    </row>
    <row r="4365" spans="2:27" ht="15.75" customHeight="1">
      <c r="B4365" s="39"/>
      <c r="C4365" s="20"/>
      <c r="D4365" s="20"/>
      <c r="E4365" s="39"/>
      <c r="F4365" s="20"/>
      <c r="G4365" s="20"/>
      <c r="H4365" s="20"/>
      <c r="I4365" s="39"/>
      <c r="J4365" s="20"/>
      <c r="K4365" s="20"/>
      <c r="L4365" s="20"/>
      <c r="M4365" s="20"/>
      <c r="N4365" s="39"/>
      <c r="O4365" s="20" t="s">
        <v>505</v>
      </c>
      <c r="P4365" s="20" t="s">
        <v>666</v>
      </c>
      <c r="Q4365" s="20" t="s">
        <v>1427</v>
      </c>
      <c r="R4365" s="20" t="s">
        <v>4496</v>
      </c>
      <c r="S4365" s="20">
        <v>55323061</v>
      </c>
      <c r="T4365" s="39"/>
      <c r="U4365" s="20"/>
      <c r="V4365" s="20"/>
      <c r="W4365" s="39"/>
      <c r="X4365" s="20"/>
      <c r="Y4365" s="20"/>
      <c r="Z4365" s="20"/>
      <c r="AA4365" s="39"/>
    </row>
    <row r="4366" spans="2:27" ht="15.75" customHeight="1">
      <c r="B4366" s="39"/>
      <c r="C4366" s="20"/>
      <c r="D4366" s="20"/>
      <c r="E4366" s="39"/>
      <c r="F4366" s="20"/>
      <c r="G4366" s="20"/>
      <c r="H4366" s="20"/>
      <c r="I4366" s="39"/>
      <c r="J4366" s="20"/>
      <c r="K4366" s="20"/>
      <c r="L4366" s="20"/>
      <c r="M4366" s="20"/>
      <c r="N4366" s="39"/>
      <c r="O4366" s="20" t="s">
        <v>505</v>
      </c>
      <c r="P4366" s="20" t="s">
        <v>666</v>
      </c>
      <c r="Q4366" s="20" t="s">
        <v>1427</v>
      </c>
      <c r="R4366" s="20" t="s">
        <v>4497</v>
      </c>
      <c r="S4366" s="20">
        <v>55323067</v>
      </c>
      <c r="T4366" s="39"/>
      <c r="U4366" s="20"/>
      <c r="V4366" s="20"/>
      <c r="W4366" s="39"/>
      <c r="X4366" s="20"/>
      <c r="Y4366" s="20"/>
      <c r="Z4366" s="20"/>
      <c r="AA4366" s="39"/>
    </row>
    <row r="4367" spans="2:27" ht="15.75" customHeight="1">
      <c r="B4367" s="39"/>
      <c r="C4367" s="20"/>
      <c r="D4367" s="20"/>
      <c r="E4367" s="39"/>
      <c r="F4367" s="20"/>
      <c r="G4367" s="20"/>
      <c r="H4367" s="20"/>
      <c r="I4367" s="39"/>
      <c r="J4367" s="20"/>
      <c r="K4367" s="20"/>
      <c r="L4367" s="20"/>
      <c r="M4367" s="20"/>
      <c r="N4367" s="39"/>
      <c r="O4367" s="20" t="s">
        <v>505</v>
      </c>
      <c r="P4367" s="20" t="s">
        <v>666</v>
      </c>
      <c r="Q4367" s="20" t="s">
        <v>1427</v>
      </c>
      <c r="R4367" s="20" t="s">
        <v>4498</v>
      </c>
      <c r="S4367" s="20">
        <v>55323078</v>
      </c>
      <c r="T4367" s="39"/>
      <c r="U4367" s="20"/>
      <c r="V4367" s="20"/>
      <c r="W4367" s="39"/>
      <c r="X4367" s="20"/>
      <c r="Y4367" s="20"/>
      <c r="Z4367" s="20"/>
      <c r="AA4367" s="39"/>
    </row>
    <row r="4368" spans="2:27" ht="15.75" customHeight="1">
      <c r="B4368" s="39"/>
      <c r="C4368" s="20"/>
      <c r="D4368" s="20"/>
      <c r="E4368" s="39"/>
      <c r="F4368" s="20"/>
      <c r="G4368" s="20"/>
      <c r="H4368" s="20"/>
      <c r="I4368" s="39"/>
      <c r="J4368" s="20"/>
      <c r="K4368" s="20"/>
      <c r="L4368" s="20"/>
      <c r="M4368" s="20"/>
      <c r="N4368" s="39"/>
      <c r="O4368" s="20" t="s">
        <v>505</v>
      </c>
      <c r="P4368" s="20" t="s">
        <v>666</v>
      </c>
      <c r="Q4368" s="20" t="s">
        <v>1427</v>
      </c>
      <c r="R4368" s="20" t="s">
        <v>4499</v>
      </c>
      <c r="S4368" s="20">
        <v>55323083</v>
      </c>
      <c r="T4368" s="39"/>
      <c r="U4368" s="20"/>
      <c r="V4368" s="20"/>
      <c r="W4368" s="39"/>
      <c r="X4368" s="20"/>
      <c r="Y4368" s="20"/>
      <c r="Z4368" s="20"/>
      <c r="AA4368" s="39"/>
    </row>
    <row r="4369" spans="2:27" ht="15.75" customHeight="1">
      <c r="B4369" s="39"/>
      <c r="C4369" s="20"/>
      <c r="D4369" s="20"/>
      <c r="E4369" s="39"/>
      <c r="F4369" s="20"/>
      <c r="G4369" s="20"/>
      <c r="H4369" s="20"/>
      <c r="I4369" s="39"/>
      <c r="J4369" s="20"/>
      <c r="K4369" s="20"/>
      <c r="L4369" s="20"/>
      <c r="M4369" s="20"/>
      <c r="N4369" s="39"/>
      <c r="O4369" s="20" t="s">
        <v>505</v>
      </c>
      <c r="P4369" s="20" t="s">
        <v>666</v>
      </c>
      <c r="Q4369" s="20" t="s">
        <v>1427</v>
      </c>
      <c r="R4369" s="20" t="s">
        <v>4500</v>
      </c>
      <c r="S4369" s="20">
        <v>55323072</v>
      </c>
      <c r="T4369" s="39"/>
      <c r="U4369" s="20"/>
      <c r="V4369" s="20"/>
      <c r="W4369" s="39"/>
      <c r="X4369" s="20"/>
      <c r="Y4369" s="20"/>
      <c r="Z4369" s="20"/>
      <c r="AA4369" s="39"/>
    </row>
    <row r="4370" spans="2:27" ht="15.75" customHeight="1">
      <c r="B4370" s="39"/>
      <c r="C4370" s="20"/>
      <c r="D4370" s="20"/>
      <c r="E4370" s="39"/>
      <c r="F4370" s="20"/>
      <c r="G4370" s="20"/>
      <c r="H4370" s="20"/>
      <c r="I4370" s="39"/>
      <c r="J4370" s="20"/>
      <c r="K4370" s="20"/>
      <c r="L4370" s="20"/>
      <c r="M4370" s="20"/>
      <c r="N4370" s="39"/>
      <c r="O4370" s="20" t="s">
        <v>505</v>
      </c>
      <c r="P4370" s="20" t="s">
        <v>666</v>
      </c>
      <c r="Q4370" s="20" t="s">
        <v>1427</v>
      </c>
      <c r="R4370" s="20" t="s">
        <v>1100</v>
      </c>
      <c r="S4370" s="20">
        <v>55323089</v>
      </c>
      <c r="T4370" s="39"/>
      <c r="U4370" s="20"/>
      <c r="V4370" s="20"/>
      <c r="W4370" s="39"/>
      <c r="X4370" s="20"/>
      <c r="Y4370" s="20"/>
      <c r="Z4370" s="20"/>
      <c r="AA4370" s="39"/>
    </row>
    <row r="4371" spans="2:27" ht="15.75" customHeight="1">
      <c r="B4371" s="39"/>
      <c r="C4371" s="20"/>
      <c r="D4371" s="20"/>
      <c r="E4371" s="39"/>
      <c r="F4371" s="20"/>
      <c r="G4371" s="20"/>
      <c r="H4371" s="20"/>
      <c r="I4371" s="39"/>
      <c r="J4371" s="20"/>
      <c r="K4371" s="20"/>
      <c r="L4371" s="20"/>
      <c r="M4371" s="20"/>
      <c r="N4371" s="39"/>
      <c r="O4371" s="20" t="s">
        <v>505</v>
      </c>
      <c r="P4371" s="20" t="s">
        <v>666</v>
      </c>
      <c r="Q4371" s="20" t="s">
        <v>1427</v>
      </c>
      <c r="R4371" s="20" t="s">
        <v>4501</v>
      </c>
      <c r="S4371" s="20">
        <v>55323094</v>
      </c>
      <c r="T4371" s="39"/>
      <c r="U4371" s="20"/>
      <c r="V4371" s="20"/>
      <c r="W4371" s="39"/>
      <c r="X4371" s="20"/>
      <c r="Y4371" s="20"/>
      <c r="Z4371" s="20"/>
      <c r="AA4371" s="39"/>
    </row>
    <row r="4372" spans="2:27" ht="15.75" customHeight="1">
      <c r="B4372" s="39"/>
      <c r="C4372" s="20"/>
      <c r="D4372" s="20"/>
      <c r="E4372" s="39"/>
      <c r="F4372" s="20"/>
      <c r="G4372" s="20"/>
      <c r="H4372" s="20"/>
      <c r="I4372" s="39"/>
      <c r="J4372" s="20"/>
      <c r="K4372" s="20"/>
      <c r="L4372" s="20"/>
      <c r="M4372" s="20"/>
      <c r="N4372" s="39"/>
      <c r="O4372" s="20" t="s">
        <v>505</v>
      </c>
      <c r="P4372" s="20" t="s">
        <v>666</v>
      </c>
      <c r="Q4372" s="20" t="s">
        <v>1429</v>
      </c>
      <c r="R4372" s="20" t="s">
        <v>482</v>
      </c>
      <c r="S4372" s="20">
        <v>55326713</v>
      </c>
      <c r="T4372" s="39"/>
      <c r="U4372" s="20"/>
      <c r="V4372" s="20"/>
      <c r="W4372" s="39"/>
      <c r="X4372" s="20"/>
      <c r="Y4372" s="20"/>
      <c r="Z4372" s="20"/>
      <c r="AA4372" s="39"/>
    </row>
    <row r="4373" spans="2:27" ht="15.75" customHeight="1">
      <c r="B4373" s="39"/>
      <c r="C4373" s="20"/>
      <c r="D4373" s="20"/>
      <c r="E4373" s="39"/>
      <c r="F4373" s="20"/>
      <c r="G4373" s="20"/>
      <c r="H4373" s="20"/>
      <c r="I4373" s="39"/>
      <c r="J4373" s="20"/>
      <c r="K4373" s="20"/>
      <c r="L4373" s="20"/>
      <c r="M4373" s="20"/>
      <c r="N4373" s="39"/>
      <c r="O4373" s="20" t="s">
        <v>505</v>
      </c>
      <c r="P4373" s="20" t="s">
        <v>666</v>
      </c>
      <c r="Q4373" s="20" t="s">
        <v>1429</v>
      </c>
      <c r="R4373" s="20" t="s">
        <v>4502</v>
      </c>
      <c r="S4373" s="20">
        <v>55326719</v>
      </c>
      <c r="T4373" s="39"/>
      <c r="U4373" s="20"/>
      <c r="V4373" s="20"/>
      <c r="W4373" s="39"/>
      <c r="X4373" s="20"/>
      <c r="Y4373" s="20"/>
      <c r="Z4373" s="20"/>
      <c r="AA4373" s="39"/>
    </row>
    <row r="4374" spans="2:27" ht="15.75" customHeight="1">
      <c r="B4374" s="39"/>
      <c r="C4374" s="20"/>
      <c r="D4374" s="20"/>
      <c r="E4374" s="39"/>
      <c r="F4374" s="20"/>
      <c r="G4374" s="20"/>
      <c r="H4374" s="20"/>
      <c r="I4374" s="39"/>
      <c r="J4374" s="20"/>
      <c r="K4374" s="20"/>
      <c r="L4374" s="20"/>
      <c r="M4374" s="20"/>
      <c r="N4374" s="39"/>
      <c r="O4374" s="20" t="s">
        <v>505</v>
      </c>
      <c r="P4374" s="20" t="s">
        <v>666</v>
      </c>
      <c r="Q4374" s="20" t="s">
        <v>1429</v>
      </c>
      <c r="R4374" s="20" t="s">
        <v>845</v>
      </c>
      <c r="S4374" s="20">
        <v>55326728</v>
      </c>
      <c r="T4374" s="39"/>
      <c r="U4374" s="20"/>
      <c r="V4374" s="20"/>
      <c r="W4374" s="39"/>
      <c r="X4374" s="20"/>
      <c r="Y4374" s="20"/>
      <c r="Z4374" s="20"/>
      <c r="AA4374" s="39"/>
    </row>
    <row r="4375" spans="2:27" ht="15.75" customHeight="1">
      <c r="B4375" s="39"/>
      <c r="C4375" s="20"/>
      <c r="D4375" s="20"/>
      <c r="E4375" s="39"/>
      <c r="F4375" s="20"/>
      <c r="G4375" s="20"/>
      <c r="H4375" s="20"/>
      <c r="I4375" s="39"/>
      <c r="J4375" s="20"/>
      <c r="K4375" s="20"/>
      <c r="L4375" s="20"/>
      <c r="M4375" s="20"/>
      <c r="N4375" s="39"/>
      <c r="O4375" s="20" t="s">
        <v>505</v>
      </c>
      <c r="P4375" s="20" t="s">
        <v>666</v>
      </c>
      <c r="Q4375" s="20" t="s">
        <v>1429</v>
      </c>
      <c r="R4375" s="20" t="s">
        <v>1012</v>
      </c>
      <c r="S4375" s="20">
        <v>55326738</v>
      </c>
      <c r="T4375" s="39"/>
      <c r="U4375" s="20"/>
      <c r="V4375" s="20"/>
      <c r="W4375" s="39"/>
      <c r="X4375" s="20"/>
      <c r="Y4375" s="20"/>
      <c r="Z4375" s="20"/>
      <c r="AA4375" s="39"/>
    </row>
    <row r="4376" spans="2:27" ht="15.75" customHeight="1">
      <c r="B4376" s="39"/>
      <c r="C4376" s="20"/>
      <c r="D4376" s="20"/>
      <c r="E4376" s="39"/>
      <c r="F4376" s="20"/>
      <c r="G4376" s="20"/>
      <c r="H4376" s="20"/>
      <c r="I4376" s="39"/>
      <c r="J4376" s="20"/>
      <c r="K4376" s="20"/>
      <c r="L4376" s="20"/>
      <c r="M4376" s="20"/>
      <c r="N4376" s="39"/>
      <c r="O4376" s="20" t="s">
        <v>505</v>
      </c>
      <c r="P4376" s="20" t="s">
        <v>666</v>
      </c>
      <c r="Q4376" s="20" t="s">
        <v>1429</v>
      </c>
      <c r="R4376" s="20" t="s">
        <v>4503</v>
      </c>
      <c r="S4376" s="20">
        <v>55326747</v>
      </c>
      <c r="T4376" s="39"/>
      <c r="U4376" s="20"/>
      <c r="V4376" s="20"/>
      <c r="W4376" s="39"/>
      <c r="X4376" s="20"/>
      <c r="Y4376" s="20"/>
      <c r="Z4376" s="20"/>
      <c r="AA4376" s="39"/>
    </row>
    <row r="4377" spans="2:27" ht="15.75" customHeight="1">
      <c r="B4377" s="39"/>
      <c r="C4377" s="20"/>
      <c r="D4377" s="20"/>
      <c r="E4377" s="39"/>
      <c r="F4377" s="20"/>
      <c r="G4377" s="20"/>
      <c r="H4377" s="20"/>
      <c r="I4377" s="39"/>
      <c r="J4377" s="20"/>
      <c r="K4377" s="20"/>
      <c r="L4377" s="20"/>
      <c r="M4377" s="20"/>
      <c r="N4377" s="39"/>
      <c r="O4377" s="20" t="s">
        <v>505</v>
      </c>
      <c r="P4377" s="20" t="s">
        <v>666</v>
      </c>
      <c r="Q4377" s="20" t="s">
        <v>1429</v>
      </c>
      <c r="R4377" s="20" t="s">
        <v>3593</v>
      </c>
      <c r="S4377" s="20">
        <v>55326766</v>
      </c>
      <c r="T4377" s="39"/>
      <c r="U4377" s="20"/>
      <c r="V4377" s="20"/>
      <c r="W4377" s="39"/>
      <c r="X4377" s="20"/>
      <c r="Y4377" s="20"/>
      <c r="Z4377" s="20"/>
      <c r="AA4377" s="39"/>
    </row>
    <row r="4378" spans="2:27" ht="15.75" customHeight="1">
      <c r="B4378" s="39"/>
      <c r="C4378" s="20"/>
      <c r="D4378" s="20"/>
      <c r="E4378" s="39"/>
      <c r="F4378" s="20"/>
      <c r="G4378" s="20"/>
      <c r="H4378" s="20"/>
      <c r="I4378" s="39"/>
      <c r="J4378" s="20"/>
      <c r="K4378" s="20"/>
      <c r="L4378" s="20"/>
      <c r="M4378" s="20"/>
      <c r="N4378" s="39"/>
      <c r="O4378" s="20" t="s">
        <v>505</v>
      </c>
      <c r="P4378" s="20" t="s">
        <v>666</v>
      </c>
      <c r="Q4378" s="20" t="s">
        <v>1429</v>
      </c>
      <c r="R4378" s="20" t="s">
        <v>4504</v>
      </c>
      <c r="S4378" s="20">
        <v>55326757</v>
      </c>
      <c r="T4378" s="39"/>
      <c r="U4378" s="20"/>
      <c r="V4378" s="20"/>
      <c r="W4378" s="39"/>
      <c r="X4378" s="20"/>
      <c r="Y4378" s="20"/>
      <c r="Z4378" s="20"/>
      <c r="AA4378" s="39"/>
    </row>
    <row r="4379" spans="2:27" ht="15.75" customHeight="1">
      <c r="B4379" s="39"/>
      <c r="C4379" s="20"/>
      <c r="D4379" s="20"/>
      <c r="E4379" s="39"/>
      <c r="F4379" s="20"/>
      <c r="G4379" s="20"/>
      <c r="H4379" s="20"/>
      <c r="I4379" s="39"/>
      <c r="J4379" s="20"/>
      <c r="K4379" s="20"/>
      <c r="L4379" s="20"/>
      <c r="M4379" s="20"/>
      <c r="N4379" s="39"/>
      <c r="O4379" s="20" t="s">
        <v>505</v>
      </c>
      <c r="P4379" s="20" t="s">
        <v>666</v>
      </c>
      <c r="Q4379" s="20" t="s">
        <v>1429</v>
      </c>
      <c r="R4379" s="20" t="s">
        <v>4505</v>
      </c>
      <c r="S4379" s="20">
        <v>55326776</v>
      </c>
      <c r="T4379" s="39"/>
      <c r="U4379" s="20"/>
      <c r="V4379" s="20"/>
      <c r="W4379" s="39"/>
      <c r="X4379" s="20"/>
      <c r="Y4379" s="20"/>
      <c r="Z4379" s="20"/>
      <c r="AA4379" s="39"/>
    </row>
    <row r="4380" spans="2:27" ht="15.75" customHeight="1">
      <c r="B4380" s="39"/>
      <c r="C4380" s="20"/>
      <c r="D4380" s="20"/>
      <c r="E4380" s="39"/>
      <c r="F4380" s="20"/>
      <c r="G4380" s="20"/>
      <c r="H4380" s="20"/>
      <c r="I4380" s="39"/>
      <c r="J4380" s="20"/>
      <c r="K4380" s="20"/>
      <c r="L4380" s="20"/>
      <c r="M4380" s="20"/>
      <c r="N4380" s="39"/>
      <c r="O4380" s="20" t="s">
        <v>505</v>
      </c>
      <c r="P4380" s="20" t="s">
        <v>666</v>
      </c>
      <c r="Q4380" s="20" t="s">
        <v>1429</v>
      </c>
      <c r="R4380" s="20" t="s">
        <v>1429</v>
      </c>
      <c r="S4380" s="20">
        <v>55326785</v>
      </c>
      <c r="T4380" s="39"/>
      <c r="U4380" s="20"/>
      <c r="V4380" s="20"/>
      <c r="W4380" s="39"/>
      <c r="X4380" s="20"/>
      <c r="Y4380" s="20"/>
      <c r="Z4380" s="20"/>
      <c r="AA4380" s="39"/>
    </row>
    <row r="4381" spans="2:27" ht="15.75" customHeight="1">
      <c r="B4381" s="39"/>
      <c r="C4381" s="20"/>
      <c r="D4381" s="20"/>
      <c r="E4381" s="39"/>
      <c r="F4381" s="20"/>
      <c r="G4381" s="20"/>
      <c r="H4381" s="20"/>
      <c r="I4381" s="39"/>
      <c r="J4381" s="20"/>
      <c r="K4381" s="20"/>
      <c r="L4381" s="20"/>
      <c r="M4381" s="20"/>
      <c r="N4381" s="39"/>
      <c r="O4381" s="20" t="s">
        <v>505</v>
      </c>
      <c r="P4381" s="20" t="s">
        <v>666</v>
      </c>
      <c r="Q4381" s="20" t="s">
        <v>1431</v>
      </c>
      <c r="R4381" s="20" t="s">
        <v>2399</v>
      </c>
      <c r="S4381" s="20">
        <v>55328213</v>
      </c>
      <c r="T4381" s="39"/>
      <c r="U4381" s="20"/>
      <c r="V4381" s="20"/>
      <c r="W4381" s="39"/>
      <c r="X4381" s="20"/>
      <c r="Y4381" s="20"/>
      <c r="Z4381" s="20"/>
      <c r="AA4381" s="39"/>
    </row>
    <row r="4382" spans="2:27" ht="15.75" customHeight="1">
      <c r="B4382" s="39"/>
      <c r="C4382" s="20"/>
      <c r="D4382" s="20"/>
      <c r="E4382" s="39"/>
      <c r="F4382" s="20"/>
      <c r="G4382" s="20"/>
      <c r="H4382" s="20"/>
      <c r="I4382" s="39"/>
      <c r="J4382" s="20"/>
      <c r="K4382" s="20"/>
      <c r="L4382" s="20"/>
      <c r="M4382" s="20"/>
      <c r="N4382" s="39"/>
      <c r="O4382" s="20" t="s">
        <v>505</v>
      </c>
      <c r="P4382" s="20" t="s">
        <v>666</v>
      </c>
      <c r="Q4382" s="20" t="s">
        <v>1431</v>
      </c>
      <c r="R4382" s="20" t="s">
        <v>3409</v>
      </c>
      <c r="S4382" s="20">
        <v>55328217</v>
      </c>
      <c r="T4382" s="39"/>
      <c r="U4382" s="20"/>
      <c r="V4382" s="20"/>
      <c r="W4382" s="39"/>
      <c r="X4382" s="20"/>
      <c r="Y4382" s="20"/>
      <c r="Z4382" s="20"/>
      <c r="AA4382" s="39"/>
    </row>
    <row r="4383" spans="2:27" ht="15.75" customHeight="1">
      <c r="B4383" s="39"/>
      <c r="C4383" s="20"/>
      <c r="D4383" s="20"/>
      <c r="E4383" s="39"/>
      <c r="F4383" s="20"/>
      <c r="G4383" s="20"/>
      <c r="H4383" s="20"/>
      <c r="I4383" s="39"/>
      <c r="J4383" s="20"/>
      <c r="K4383" s="20"/>
      <c r="L4383" s="20"/>
      <c r="M4383" s="20"/>
      <c r="N4383" s="39"/>
      <c r="O4383" s="20" t="s">
        <v>505</v>
      </c>
      <c r="P4383" s="20" t="s">
        <v>666</v>
      </c>
      <c r="Q4383" s="20" t="s">
        <v>1431</v>
      </c>
      <c r="R4383" s="20" t="s">
        <v>4506</v>
      </c>
      <c r="S4383" s="20">
        <v>55328225</v>
      </c>
      <c r="T4383" s="39"/>
      <c r="U4383" s="20"/>
      <c r="V4383" s="20"/>
      <c r="W4383" s="39"/>
      <c r="X4383" s="20"/>
      <c r="Y4383" s="20"/>
      <c r="Z4383" s="20"/>
      <c r="AA4383" s="39"/>
    </row>
    <row r="4384" spans="2:27" ht="15.75" customHeight="1">
      <c r="B4384" s="39"/>
      <c r="C4384" s="20"/>
      <c r="D4384" s="20"/>
      <c r="E4384" s="39"/>
      <c r="F4384" s="20"/>
      <c r="G4384" s="20"/>
      <c r="H4384" s="20"/>
      <c r="I4384" s="39"/>
      <c r="J4384" s="20"/>
      <c r="K4384" s="20"/>
      <c r="L4384" s="20"/>
      <c r="M4384" s="20"/>
      <c r="N4384" s="39"/>
      <c r="O4384" s="20" t="s">
        <v>505</v>
      </c>
      <c r="P4384" s="20" t="s">
        <v>666</v>
      </c>
      <c r="Q4384" s="20" t="s">
        <v>1431</v>
      </c>
      <c r="R4384" s="20" t="s">
        <v>4507</v>
      </c>
      <c r="S4384" s="20">
        <v>55328234</v>
      </c>
      <c r="T4384" s="39"/>
      <c r="U4384" s="20"/>
      <c r="V4384" s="20"/>
      <c r="W4384" s="39"/>
      <c r="X4384" s="20"/>
      <c r="Y4384" s="20"/>
      <c r="Z4384" s="20"/>
      <c r="AA4384" s="39"/>
    </row>
    <row r="4385" spans="2:27" ht="15.75" customHeight="1">
      <c r="B4385" s="39"/>
      <c r="C4385" s="20"/>
      <c r="D4385" s="20"/>
      <c r="E4385" s="39"/>
      <c r="F4385" s="20"/>
      <c r="G4385" s="20"/>
      <c r="H4385" s="20"/>
      <c r="I4385" s="39"/>
      <c r="J4385" s="20"/>
      <c r="K4385" s="20"/>
      <c r="L4385" s="20"/>
      <c r="M4385" s="20"/>
      <c r="N4385" s="39"/>
      <c r="O4385" s="20" t="s">
        <v>505</v>
      </c>
      <c r="P4385" s="20" t="s">
        <v>666</v>
      </c>
      <c r="Q4385" s="20" t="s">
        <v>1431</v>
      </c>
      <c r="R4385" s="20" t="s">
        <v>545</v>
      </c>
      <c r="S4385" s="20">
        <v>55328243</v>
      </c>
      <c r="T4385" s="39"/>
      <c r="U4385" s="20"/>
      <c r="V4385" s="20"/>
      <c r="W4385" s="39"/>
      <c r="X4385" s="20"/>
      <c r="Y4385" s="20"/>
      <c r="Z4385" s="20"/>
      <c r="AA4385" s="39"/>
    </row>
    <row r="4386" spans="2:27" ht="15.75" customHeight="1">
      <c r="B4386" s="39"/>
      <c r="C4386" s="20"/>
      <c r="D4386" s="20"/>
      <c r="E4386" s="39"/>
      <c r="F4386" s="20"/>
      <c r="G4386" s="20"/>
      <c r="H4386" s="20"/>
      <c r="I4386" s="39"/>
      <c r="J4386" s="20"/>
      <c r="K4386" s="20"/>
      <c r="L4386" s="20"/>
      <c r="M4386" s="20"/>
      <c r="N4386" s="39"/>
      <c r="O4386" s="20" t="s">
        <v>505</v>
      </c>
      <c r="P4386" s="20" t="s">
        <v>666</v>
      </c>
      <c r="Q4386" s="20" t="s">
        <v>1431</v>
      </c>
      <c r="R4386" s="20" t="s">
        <v>3263</v>
      </c>
      <c r="S4386" s="20">
        <v>55328251</v>
      </c>
      <c r="T4386" s="39"/>
      <c r="U4386" s="20"/>
      <c r="V4386" s="20"/>
      <c r="W4386" s="39"/>
      <c r="X4386" s="20"/>
      <c r="Y4386" s="20"/>
      <c r="Z4386" s="20"/>
      <c r="AA4386" s="39"/>
    </row>
    <row r="4387" spans="2:27" ht="15.75" customHeight="1">
      <c r="B4387" s="39"/>
      <c r="C4387" s="20"/>
      <c r="D4387" s="20"/>
      <c r="E4387" s="39"/>
      <c r="F4387" s="20"/>
      <c r="G4387" s="20"/>
      <c r="H4387" s="20"/>
      <c r="I4387" s="39"/>
      <c r="J4387" s="20"/>
      <c r="K4387" s="20"/>
      <c r="L4387" s="20"/>
      <c r="M4387" s="20"/>
      <c r="N4387" s="39"/>
      <c r="O4387" s="20" t="s">
        <v>505</v>
      </c>
      <c r="P4387" s="20" t="s">
        <v>666</v>
      </c>
      <c r="Q4387" s="20" t="s">
        <v>1431</v>
      </c>
      <c r="R4387" s="20" t="s">
        <v>621</v>
      </c>
      <c r="S4387" s="20">
        <v>55328260</v>
      </c>
      <c r="T4387" s="39"/>
      <c r="U4387" s="20"/>
      <c r="V4387" s="20"/>
      <c r="W4387" s="39"/>
      <c r="X4387" s="20"/>
      <c r="Y4387" s="20"/>
      <c r="Z4387" s="20"/>
      <c r="AA4387" s="39"/>
    </row>
    <row r="4388" spans="2:27" ht="15.75" customHeight="1">
      <c r="B4388" s="39"/>
      <c r="C4388" s="20"/>
      <c r="D4388" s="20"/>
      <c r="E4388" s="39"/>
      <c r="F4388" s="20"/>
      <c r="G4388" s="20"/>
      <c r="H4388" s="20"/>
      <c r="I4388" s="39"/>
      <c r="J4388" s="20"/>
      <c r="K4388" s="20"/>
      <c r="L4388" s="20"/>
      <c r="M4388" s="20"/>
      <c r="N4388" s="39"/>
      <c r="O4388" s="20" t="s">
        <v>505</v>
      </c>
      <c r="P4388" s="20" t="s">
        <v>666</v>
      </c>
      <c r="Q4388" s="20" t="s">
        <v>1431</v>
      </c>
      <c r="R4388" s="20" t="s">
        <v>4508</v>
      </c>
      <c r="S4388" s="20">
        <v>55328269</v>
      </c>
      <c r="T4388" s="39"/>
      <c r="U4388" s="20"/>
      <c r="V4388" s="20"/>
      <c r="W4388" s="39"/>
      <c r="X4388" s="20"/>
      <c r="Y4388" s="20"/>
      <c r="Z4388" s="20"/>
      <c r="AA4388" s="39"/>
    </row>
    <row r="4389" spans="2:27" ht="15.75" customHeight="1">
      <c r="B4389" s="39"/>
      <c r="C4389" s="20"/>
      <c r="D4389" s="20"/>
      <c r="E4389" s="39"/>
      <c r="F4389" s="20"/>
      <c r="G4389" s="20"/>
      <c r="H4389" s="20"/>
      <c r="I4389" s="39"/>
      <c r="J4389" s="20"/>
      <c r="K4389" s="20"/>
      <c r="L4389" s="20"/>
      <c r="M4389" s="20"/>
      <c r="N4389" s="39"/>
      <c r="O4389" s="20" t="s">
        <v>505</v>
      </c>
      <c r="P4389" s="20" t="s">
        <v>666</v>
      </c>
      <c r="Q4389" s="20" t="s">
        <v>1431</v>
      </c>
      <c r="R4389" s="20" t="s">
        <v>4509</v>
      </c>
      <c r="S4389" s="20">
        <v>55328277</v>
      </c>
      <c r="T4389" s="39"/>
      <c r="U4389" s="20"/>
      <c r="V4389" s="20"/>
      <c r="W4389" s="39"/>
      <c r="X4389" s="20"/>
      <c r="Y4389" s="20"/>
      <c r="Z4389" s="20"/>
      <c r="AA4389" s="39"/>
    </row>
    <row r="4390" spans="2:27" ht="15.75" customHeight="1">
      <c r="B4390" s="39"/>
      <c r="C4390" s="20"/>
      <c r="D4390" s="20"/>
      <c r="E4390" s="39"/>
      <c r="F4390" s="20"/>
      <c r="G4390" s="20"/>
      <c r="H4390" s="20"/>
      <c r="I4390" s="39"/>
      <c r="J4390" s="20"/>
      <c r="K4390" s="20"/>
      <c r="L4390" s="20"/>
      <c r="M4390" s="20"/>
      <c r="N4390" s="39"/>
      <c r="O4390" s="20" t="s">
        <v>505</v>
      </c>
      <c r="P4390" s="20" t="s">
        <v>666</v>
      </c>
      <c r="Q4390" s="20" t="s">
        <v>1431</v>
      </c>
      <c r="R4390" s="20" t="s">
        <v>3624</v>
      </c>
      <c r="S4390" s="20">
        <v>55328286</v>
      </c>
      <c r="T4390" s="39"/>
      <c r="U4390" s="20"/>
      <c r="V4390" s="20"/>
      <c r="W4390" s="39"/>
      <c r="X4390" s="20"/>
      <c r="Y4390" s="20"/>
      <c r="Z4390" s="20"/>
      <c r="AA4390" s="39"/>
    </row>
    <row r="4391" spans="2:27" ht="15.75" customHeight="1">
      <c r="B4391" s="39"/>
      <c r="C4391" s="20"/>
      <c r="D4391" s="20"/>
      <c r="E4391" s="39"/>
      <c r="F4391" s="20"/>
      <c r="G4391" s="20"/>
      <c r="H4391" s="20"/>
      <c r="I4391" s="39"/>
      <c r="J4391" s="20"/>
      <c r="K4391" s="20"/>
      <c r="L4391" s="20"/>
      <c r="M4391" s="20"/>
      <c r="N4391" s="39"/>
      <c r="O4391" s="20" t="s">
        <v>505</v>
      </c>
      <c r="P4391" s="20" t="s">
        <v>666</v>
      </c>
      <c r="Q4391" s="20" t="s">
        <v>1431</v>
      </c>
      <c r="R4391" s="20" t="s">
        <v>1954</v>
      </c>
      <c r="S4391" s="20">
        <v>55328294</v>
      </c>
      <c r="T4391" s="39"/>
      <c r="U4391" s="20"/>
      <c r="V4391" s="20"/>
      <c r="W4391" s="39"/>
      <c r="X4391" s="20"/>
      <c r="Y4391" s="20"/>
      <c r="Z4391" s="20"/>
      <c r="AA4391" s="39"/>
    </row>
    <row r="4392" spans="2:27" ht="15.75" customHeight="1">
      <c r="B4392" s="39"/>
      <c r="C4392" s="20"/>
      <c r="D4392" s="20"/>
      <c r="E4392" s="39"/>
      <c r="F4392" s="20"/>
      <c r="G4392" s="20"/>
      <c r="H4392" s="20"/>
      <c r="I4392" s="39"/>
      <c r="J4392" s="20"/>
      <c r="K4392" s="20"/>
      <c r="L4392" s="20"/>
      <c r="M4392" s="20"/>
      <c r="N4392" s="39"/>
      <c r="O4392" s="20" t="s">
        <v>505</v>
      </c>
      <c r="P4392" s="20" t="s">
        <v>666</v>
      </c>
      <c r="Q4392" s="20" t="s">
        <v>1433</v>
      </c>
      <c r="R4392" s="20" t="s">
        <v>4510</v>
      </c>
      <c r="S4392" s="20">
        <v>55328813</v>
      </c>
      <c r="T4392" s="39"/>
      <c r="U4392" s="20"/>
      <c r="V4392" s="20"/>
      <c r="W4392" s="39"/>
      <c r="X4392" s="20"/>
      <c r="Y4392" s="20"/>
      <c r="Z4392" s="20"/>
      <c r="AA4392" s="39"/>
    </row>
    <row r="4393" spans="2:27" ht="15.75" customHeight="1">
      <c r="B4393" s="39"/>
      <c r="C4393" s="20"/>
      <c r="D4393" s="20"/>
      <c r="E4393" s="39"/>
      <c r="F4393" s="20"/>
      <c r="G4393" s="20"/>
      <c r="H4393" s="20"/>
      <c r="I4393" s="39"/>
      <c r="J4393" s="20"/>
      <c r="K4393" s="20"/>
      <c r="L4393" s="20"/>
      <c r="M4393" s="20"/>
      <c r="N4393" s="39"/>
      <c r="O4393" s="20" t="s">
        <v>505</v>
      </c>
      <c r="P4393" s="20" t="s">
        <v>666</v>
      </c>
      <c r="Q4393" s="20" t="s">
        <v>1433</v>
      </c>
      <c r="R4393" s="20" t="s">
        <v>4511</v>
      </c>
      <c r="S4393" s="20">
        <v>55328819</v>
      </c>
      <c r="T4393" s="39"/>
      <c r="U4393" s="20"/>
      <c r="V4393" s="20"/>
      <c r="W4393" s="39"/>
      <c r="X4393" s="20"/>
      <c r="Y4393" s="20"/>
      <c r="Z4393" s="20"/>
      <c r="AA4393" s="39"/>
    </row>
    <row r="4394" spans="2:27" ht="15.75" customHeight="1">
      <c r="B4394" s="39"/>
      <c r="C4394" s="20"/>
      <c r="D4394" s="20"/>
      <c r="E4394" s="39"/>
      <c r="F4394" s="20"/>
      <c r="G4394" s="20"/>
      <c r="H4394" s="20"/>
      <c r="I4394" s="39"/>
      <c r="J4394" s="20"/>
      <c r="K4394" s="20"/>
      <c r="L4394" s="20"/>
      <c r="M4394" s="20"/>
      <c r="N4394" s="39"/>
      <c r="O4394" s="20" t="s">
        <v>505</v>
      </c>
      <c r="P4394" s="20" t="s">
        <v>666</v>
      </c>
      <c r="Q4394" s="20" t="s">
        <v>1433</v>
      </c>
      <c r="R4394" s="20" t="s">
        <v>4512</v>
      </c>
      <c r="S4394" s="20">
        <v>55328828</v>
      </c>
      <c r="T4394" s="39"/>
      <c r="U4394" s="20"/>
      <c r="V4394" s="20"/>
      <c r="W4394" s="39"/>
      <c r="X4394" s="20"/>
      <c r="Y4394" s="20"/>
      <c r="Z4394" s="20"/>
      <c r="AA4394" s="39"/>
    </row>
    <row r="4395" spans="2:27" ht="15.75" customHeight="1">
      <c r="B4395" s="39"/>
      <c r="C4395" s="20"/>
      <c r="D4395" s="20"/>
      <c r="E4395" s="39"/>
      <c r="F4395" s="20"/>
      <c r="G4395" s="20"/>
      <c r="H4395" s="20"/>
      <c r="I4395" s="39"/>
      <c r="J4395" s="20"/>
      <c r="K4395" s="20"/>
      <c r="L4395" s="20"/>
      <c r="M4395" s="20"/>
      <c r="N4395" s="39"/>
      <c r="O4395" s="20" t="s">
        <v>505</v>
      </c>
      <c r="P4395" s="20" t="s">
        <v>666</v>
      </c>
      <c r="Q4395" s="20" t="s">
        <v>1433</v>
      </c>
      <c r="R4395" s="20" t="s">
        <v>511</v>
      </c>
      <c r="S4395" s="20">
        <v>55328838</v>
      </c>
      <c r="T4395" s="39"/>
      <c r="U4395" s="20"/>
      <c r="V4395" s="20"/>
      <c r="W4395" s="39"/>
      <c r="X4395" s="20"/>
      <c r="Y4395" s="20"/>
      <c r="Z4395" s="20"/>
      <c r="AA4395" s="39"/>
    </row>
    <row r="4396" spans="2:27" ht="15.75" customHeight="1">
      <c r="B4396" s="39"/>
      <c r="C4396" s="20"/>
      <c r="D4396" s="20"/>
      <c r="E4396" s="39"/>
      <c r="F4396" s="20"/>
      <c r="G4396" s="20"/>
      <c r="H4396" s="20"/>
      <c r="I4396" s="39"/>
      <c r="J4396" s="20"/>
      <c r="K4396" s="20"/>
      <c r="L4396" s="20"/>
      <c r="M4396" s="20"/>
      <c r="N4396" s="39"/>
      <c r="O4396" s="20" t="s">
        <v>505</v>
      </c>
      <c r="P4396" s="20" t="s">
        <v>666</v>
      </c>
      <c r="Q4396" s="20" t="s">
        <v>1433</v>
      </c>
      <c r="R4396" s="20" t="s">
        <v>4513</v>
      </c>
      <c r="S4396" s="20">
        <v>55328847</v>
      </c>
      <c r="T4396" s="39"/>
      <c r="U4396" s="20"/>
      <c r="V4396" s="20"/>
      <c r="W4396" s="39"/>
      <c r="X4396" s="20"/>
      <c r="Y4396" s="20"/>
      <c r="Z4396" s="20"/>
      <c r="AA4396" s="39"/>
    </row>
    <row r="4397" spans="2:27" ht="15.75" customHeight="1">
      <c r="B4397" s="39"/>
      <c r="C4397" s="20"/>
      <c r="D4397" s="20"/>
      <c r="E4397" s="39"/>
      <c r="F4397" s="20"/>
      <c r="G4397" s="20"/>
      <c r="H4397" s="20"/>
      <c r="I4397" s="39"/>
      <c r="J4397" s="20"/>
      <c r="K4397" s="20"/>
      <c r="L4397" s="20"/>
      <c r="M4397" s="20"/>
      <c r="N4397" s="39"/>
      <c r="O4397" s="20" t="s">
        <v>505</v>
      </c>
      <c r="P4397" s="20" t="s">
        <v>666</v>
      </c>
      <c r="Q4397" s="20" t="s">
        <v>1433</v>
      </c>
      <c r="R4397" s="20" t="s">
        <v>692</v>
      </c>
      <c r="S4397" s="20">
        <v>55328857</v>
      </c>
      <c r="T4397" s="39"/>
      <c r="U4397" s="20"/>
      <c r="V4397" s="20"/>
      <c r="W4397" s="39"/>
      <c r="X4397" s="20"/>
      <c r="Y4397" s="20"/>
      <c r="Z4397" s="20"/>
      <c r="AA4397" s="39"/>
    </row>
    <row r="4398" spans="2:27" ht="15.75" customHeight="1">
      <c r="B4398" s="39"/>
      <c r="C4398" s="20"/>
      <c r="D4398" s="20"/>
      <c r="E4398" s="39"/>
      <c r="F4398" s="20"/>
      <c r="G4398" s="20"/>
      <c r="H4398" s="20"/>
      <c r="I4398" s="39"/>
      <c r="J4398" s="20"/>
      <c r="K4398" s="20"/>
      <c r="L4398" s="20"/>
      <c r="M4398" s="20"/>
      <c r="N4398" s="39"/>
      <c r="O4398" s="20" t="s">
        <v>505</v>
      </c>
      <c r="P4398" s="20" t="s">
        <v>666</v>
      </c>
      <c r="Q4398" s="20" t="s">
        <v>1433</v>
      </c>
      <c r="R4398" s="20" t="s">
        <v>4514</v>
      </c>
      <c r="S4398" s="20">
        <v>55328866</v>
      </c>
      <c r="T4398" s="39"/>
      <c r="U4398" s="20"/>
      <c r="V4398" s="20"/>
      <c r="W4398" s="39"/>
      <c r="X4398" s="20"/>
      <c r="Y4398" s="20"/>
      <c r="Z4398" s="20"/>
      <c r="AA4398" s="39"/>
    </row>
    <row r="4399" spans="2:27" ht="15.75" customHeight="1">
      <c r="B4399" s="39"/>
      <c r="C4399" s="20"/>
      <c r="D4399" s="20"/>
      <c r="E4399" s="39"/>
      <c r="F4399" s="20"/>
      <c r="G4399" s="20"/>
      <c r="H4399" s="20"/>
      <c r="I4399" s="39"/>
      <c r="J4399" s="20"/>
      <c r="K4399" s="20"/>
      <c r="L4399" s="20"/>
      <c r="M4399" s="20"/>
      <c r="N4399" s="39"/>
      <c r="O4399" s="20" t="s">
        <v>505</v>
      </c>
      <c r="P4399" s="20" t="s">
        <v>666</v>
      </c>
      <c r="Q4399" s="20" t="s">
        <v>1433</v>
      </c>
      <c r="R4399" s="20" t="s">
        <v>4515</v>
      </c>
      <c r="S4399" s="20">
        <v>55328895</v>
      </c>
      <c r="T4399" s="39"/>
      <c r="U4399" s="20"/>
      <c r="V4399" s="20"/>
      <c r="W4399" s="39"/>
      <c r="X4399" s="20"/>
      <c r="Y4399" s="20"/>
      <c r="Z4399" s="20"/>
      <c r="AA4399" s="39"/>
    </row>
    <row r="4400" spans="2:27" ht="15.75" customHeight="1">
      <c r="B4400" s="39"/>
      <c r="C4400" s="20"/>
      <c r="D4400" s="20"/>
      <c r="E4400" s="39"/>
      <c r="F4400" s="20"/>
      <c r="G4400" s="20"/>
      <c r="H4400" s="20"/>
      <c r="I4400" s="39"/>
      <c r="J4400" s="20"/>
      <c r="K4400" s="20"/>
      <c r="L4400" s="20"/>
      <c r="M4400" s="20"/>
      <c r="N4400" s="39"/>
      <c r="O4400" s="20" t="s">
        <v>505</v>
      </c>
      <c r="P4400" s="20" t="s">
        <v>666</v>
      </c>
      <c r="Q4400" s="20" t="s">
        <v>1433</v>
      </c>
      <c r="R4400" s="20" t="s">
        <v>4516</v>
      </c>
      <c r="S4400" s="20">
        <v>55328876</v>
      </c>
      <c r="T4400" s="39"/>
      <c r="U4400" s="20"/>
      <c r="V4400" s="20"/>
      <c r="W4400" s="39"/>
      <c r="X4400" s="20"/>
      <c r="Y4400" s="20"/>
      <c r="Z4400" s="20"/>
      <c r="AA4400" s="39"/>
    </row>
    <row r="4401" spans="2:27" ht="15.75" customHeight="1">
      <c r="B4401" s="39"/>
      <c r="C4401" s="20"/>
      <c r="D4401" s="20"/>
      <c r="E4401" s="39"/>
      <c r="F4401" s="20"/>
      <c r="G4401" s="20"/>
      <c r="H4401" s="20"/>
      <c r="I4401" s="39"/>
      <c r="J4401" s="20"/>
      <c r="K4401" s="20"/>
      <c r="L4401" s="20"/>
      <c r="M4401" s="20"/>
      <c r="N4401" s="39"/>
      <c r="O4401" s="20" t="s">
        <v>505</v>
      </c>
      <c r="P4401" s="20" t="s">
        <v>666</v>
      </c>
      <c r="Q4401" s="20" t="s">
        <v>1433</v>
      </c>
      <c r="R4401" s="20" t="s">
        <v>4517</v>
      </c>
      <c r="S4401" s="20">
        <v>55328885</v>
      </c>
      <c r="T4401" s="39"/>
      <c r="U4401" s="20"/>
      <c r="V4401" s="20"/>
      <c r="W4401" s="39"/>
      <c r="X4401" s="20"/>
      <c r="Y4401" s="20"/>
      <c r="Z4401" s="20"/>
      <c r="AA4401" s="39"/>
    </row>
    <row r="4402" spans="2:27" ht="15.75" customHeight="1">
      <c r="B4402" s="39"/>
      <c r="C4402" s="20"/>
      <c r="D4402" s="20"/>
      <c r="E4402" s="39"/>
      <c r="F4402" s="20"/>
      <c r="G4402" s="20"/>
      <c r="H4402" s="20"/>
      <c r="I4402" s="39"/>
      <c r="J4402" s="20"/>
      <c r="K4402" s="20"/>
      <c r="L4402" s="20"/>
      <c r="M4402" s="20"/>
      <c r="N4402" s="39"/>
      <c r="O4402" s="20" t="s">
        <v>505</v>
      </c>
      <c r="P4402" s="20" t="s">
        <v>666</v>
      </c>
      <c r="Q4402" s="20" t="s">
        <v>1435</v>
      </c>
      <c r="R4402" s="20" t="s">
        <v>4518</v>
      </c>
      <c r="S4402" s="20">
        <v>55329111</v>
      </c>
      <c r="T4402" s="39"/>
      <c r="U4402" s="20"/>
      <c r="V4402" s="20"/>
      <c r="W4402" s="39"/>
      <c r="X4402" s="20"/>
      <c r="Y4402" s="20"/>
      <c r="Z4402" s="20"/>
      <c r="AA4402" s="39"/>
    </row>
    <row r="4403" spans="2:27" ht="15.75" customHeight="1">
      <c r="B4403" s="39"/>
      <c r="C4403" s="20"/>
      <c r="D4403" s="20"/>
      <c r="E4403" s="39"/>
      <c r="F4403" s="20"/>
      <c r="G4403" s="20"/>
      <c r="H4403" s="20"/>
      <c r="I4403" s="39"/>
      <c r="J4403" s="20"/>
      <c r="K4403" s="20"/>
      <c r="L4403" s="20"/>
      <c r="M4403" s="20"/>
      <c r="N4403" s="39"/>
      <c r="O4403" s="20" t="s">
        <v>505</v>
      </c>
      <c r="P4403" s="20" t="s">
        <v>666</v>
      </c>
      <c r="Q4403" s="20" t="s">
        <v>1435</v>
      </c>
      <c r="R4403" s="20" t="s">
        <v>4519</v>
      </c>
      <c r="S4403" s="20">
        <v>55329112</v>
      </c>
      <c r="T4403" s="39"/>
      <c r="U4403" s="20"/>
      <c r="V4403" s="20"/>
      <c r="W4403" s="39"/>
      <c r="X4403" s="20"/>
      <c r="Y4403" s="20"/>
      <c r="Z4403" s="20"/>
      <c r="AA4403" s="39"/>
    </row>
    <row r="4404" spans="2:27" ht="15.75" customHeight="1">
      <c r="B4404" s="39"/>
      <c r="C4404" s="20"/>
      <c r="D4404" s="20"/>
      <c r="E4404" s="39"/>
      <c r="F4404" s="20"/>
      <c r="G4404" s="20"/>
      <c r="H4404" s="20"/>
      <c r="I4404" s="39"/>
      <c r="J4404" s="20"/>
      <c r="K4404" s="20"/>
      <c r="L4404" s="20"/>
      <c r="M4404" s="20"/>
      <c r="N4404" s="39"/>
      <c r="O4404" s="20" t="s">
        <v>505</v>
      </c>
      <c r="P4404" s="20" t="s">
        <v>666</v>
      </c>
      <c r="Q4404" s="20" t="s">
        <v>1435</v>
      </c>
      <c r="R4404" s="20" t="s">
        <v>2135</v>
      </c>
      <c r="S4404" s="20">
        <v>55329118</v>
      </c>
      <c r="T4404" s="39"/>
      <c r="U4404" s="20"/>
      <c r="V4404" s="20"/>
      <c r="W4404" s="39"/>
      <c r="X4404" s="20"/>
      <c r="Y4404" s="20"/>
      <c r="Z4404" s="20"/>
      <c r="AA4404" s="39"/>
    </row>
    <row r="4405" spans="2:27" ht="15.75" customHeight="1">
      <c r="B4405" s="39"/>
      <c r="C4405" s="20"/>
      <c r="D4405" s="20"/>
      <c r="E4405" s="39"/>
      <c r="F4405" s="20"/>
      <c r="G4405" s="20"/>
      <c r="H4405" s="20"/>
      <c r="I4405" s="39"/>
      <c r="J4405" s="20"/>
      <c r="K4405" s="20"/>
      <c r="L4405" s="20"/>
      <c r="M4405" s="20"/>
      <c r="N4405" s="39"/>
      <c r="O4405" s="20" t="s">
        <v>505</v>
      </c>
      <c r="P4405" s="20" t="s">
        <v>666</v>
      </c>
      <c r="Q4405" s="20" t="s">
        <v>1435</v>
      </c>
      <c r="R4405" s="20" t="s">
        <v>4520</v>
      </c>
      <c r="S4405" s="20">
        <v>55329125</v>
      </c>
      <c r="T4405" s="39"/>
      <c r="U4405" s="20"/>
      <c r="V4405" s="20"/>
      <c r="W4405" s="39"/>
      <c r="X4405" s="20"/>
      <c r="Y4405" s="20"/>
      <c r="Z4405" s="20"/>
      <c r="AA4405" s="39"/>
    </row>
    <row r="4406" spans="2:27" ht="15.75" customHeight="1">
      <c r="B4406" s="39"/>
      <c r="C4406" s="20"/>
      <c r="D4406" s="20"/>
      <c r="E4406" s="39"/>
      <c r="F4406" s="20"/>
      <c r="G4406" s="20"/>
      <c r="H4406" s="20"/>
      <c r="I4406" s="39"/>
      <c r="J4406" s="20"/>
      <c r="K4406" s="20"/>
      <c r="L4406" s="20"/>
      <c r="M4406" s="20"/>
      <c r="N4406" s="39"/>
      <c r="O4406" s="20" t="s">
        <v>505</v>
      </c>
      <c r="P4406" s="20" t="s">
        <v>666</v>
      </c>
      <c r="Q4406" s="20" t="s">
        <v>1435</v>
      </c>
      <c r="R4406" s="20" t="s">
        <v>4521</v>
      </c>
      <c r="S4406" s="20">
        <v>55329131</v>
      </c>
      <c r="T4406" s="39"/>
      <c r="U4406" s="20"/>
      <c r="V4406" s="20"/>
      <c r="W4406" s="39"/>
      <c r="X4406" s="20"/>
      <c r="Y4406" s="20"/>
      <c r="Z4406" s="20"/>
      <c r="AA4406" s="39"/>
    </row>
    <row r="4407" spans="2:27" ht="15.75" customHeight="1">
      <c r="B4407" s="39"/>
      <c r="C4407" s="20"/>
      <c r="D4407" s="20"/>
      <c r="E4407" s="39"/>
      <c r="F4407" s="20"/>
      <c r="G4407" s="20"/>
      <c r="H4407" s="20"/>
      <c r="I4407" s="39"/>
      <c r="J4407" s="20"/>
      <c r="K4407" s="20"/>
      <c r="L4407" s="20"/>
      <c r="M4407" s="20"/>
      <c r="N4407" s="39"/>
      <c r="O4407" s="20" t="s">
        <v>505</v>
      </c>
      <c r="P4407" s="20" t="s">
        <v>666</v>
      </c>
      <c r="Q4407" s="20" t="s">
        <v>1435</v>
      </c>
      <c r="R4407" s="20" t="s">
        <v>4522</v>
      </c>
      <c r="S4407" s="20">
        <v>55329137</v>
      </c>
      <c r="T4407" s="39"/>
      <c r="U4407" s="20"/>
      <c r="V4407" s="20"/>
      <c r="W4407" s="39"/>
      <c r="X4407" s="20"/>
      <c r="Y4407" s="20"/>
      <c r="Z4407" s="20"/>
      <c r="AA4407" s="39"/>
    </row>
    <row r="4408" spans="2:27" ht="15.75" customHeight="1">
      <c r="B4408" s="39"/>
      <c r="C4408" s="20"/>
      <c r="D4408" s="20"/>
      <c r="E4408" s="39"/>
      <c r="F4408" s="20"/>
      <c r="G4408" s="20"/>
      <c r="H4408" s="20"/>
      <c r="I4408" s="39"/>
      <c r="J4408" s="20"/>
      <c r="K4408" s="20"/>
      <c r="L4408" s="20"/>
      <c r="M4408" s="20"/>
      <c r="N4408" s="39"/>
      <c r="O4408" s="20" t="s">
        <v>505</v>
      </c>
      <c r="P4408" s="20" t="s">
        <v>666</v>
      </c>
      <c r="Q4408" s="20" t="s">
        <v>1435</v>
      </c>
      <c r="R4408" s="20" t="s">
        <v>1501</v>
      </c>
      <c r="S4408" s="20">
        <v>55329144</v>
      </c>
      <c r="T4408" s="39"/>
      <c r="U4408" s="20"/>
      <c r="V4408" s="20"/>
      <c r="W4408" s="39"/>
      <c r="X4408" s="20"/>
      <c r="Y4408" s="20"/>
      <c r="Z4408" s="20"/>
      <c r="AA4408" s="39"/>
    </row>
    <row r="4409" spans="2:27" ht="15.75" customHeight="1">
      <c r="B4409" s="39"/>
      <c r="C4409" s="20"/>
      <c r="D4409" s="20"/>
      <c r="E4409" s="39"/>
      <c r="F4409" s="20"/>
      <c r="G4409" s="20"/>
      <c r="H4409" s="20"/>
      <c r="I4409" s="39"/>
      <c r="J4409" s="20"/>
      <c r="K4409" s="20"/>
      <c r="L4409" s="20"/>
      <c r="M4409" s="20"/>
      <c r="N4409" s="39"/>
      <c r="O4409" s="20" t="s">
        <v>505</v>
      </c>
      <c r="P4409" s="20" t="s">
        <v>666</v>
      </c>
      <c r="Q4409" s="20" t="s">
        <v>1435</v>
      </c>
      <c r="R4409" s="20" t="s">
        <v>4523</v>
      </c>
      <c r="S4409" s="20">
        <v>55329150</v>
      </c>
      <c r="T4409" s="39"/>
      <c r="U4409" s="20"/>
      <c r="V4409" s="20"/>
      <c r="W4409" s="39"/>
      <c r="X4409" s="20"/>
      <c r="Y4409" s="20"/>
      <c r="Z4409" s="20"/>
      <c r="AA4409" s="39"/>
    </row>
    <row r="4410" spans="2:27" ht="15.75" customHeight="1">
      <c r="B4410" s="39"/>
      <c r="C4410" s="20"/>
      <c r="D4410" s="20"/>
      <c r="E4410" s="39"/>
      <c r="F4410" s="20"/>
      <c r="G4410" s="20"/>
      <c r="H4410" s="20"/>
      <c r="I4410" s="39"/>
      <c r="J4410" s="20"/>
      <c r="K4410" s="20"/>
      <c r="L4410" s="20"/>
      <c r="M4410" s="20"/>
      <c r="N4410" s="39"/>
      <c r="O4410" s="20" t="s">
        <v>505</v>
      </c>
      <c r="P4410" s="20" t="s">
        <v>666</v>
      </c>
      <c r="Q4410" s="20" t="s">
        <v>1435</v>
      </c>
      <c r="R4410" s="20" t="s">
        <v>981</v>
      </c>
      <c r="S4410" s="20">
        <v>55329156</v>
      </c>
      <c r="T4410" s="39"/>
      <c r="U4410" s="20"/>
      <c r="V4410" s="20"/>
      <c r="W4410" s="39"/>
      <c r="X4410" s="20"/>
      <c r="Y4410" s="20"/>
      <c r="Z4410" s="20"/>
      <c r="AA4410" s="39"/>
    </row>
    <row r="4411" spans="2:27" ht="15.75" customHeight="1">
      <c r="B4411" s="39"/>
      <c r="C4411" s="20"/>
      <c r="D4411" s="20"/>
      <c r="E4411" s="39"/>
      <c r="F4411" s="20"/>
      <c r="G4411" s="20"/>
      <c r="H4411" s="20"/>
      <c r="I4411" s="39"/>
      <c r="J4411" s="20"/>
      <c r="K4411" s="20"/>
      <c r="L4411" s="20"/>
      <c r="M4411" s="20"/>
      <c r="N4411" s="39"/>
      <c r="O4411" s="20" t="s">
        <v>505</v>
      </c>
      <c r="P4411" s="20" t="s">
        <v>666</v>
      </c>
      <c r="Q4411" s="20" t="s">
        <v>1435</v>
      </c>
      <c r="R4411" s="20" t="s">
        <v>4524</v>
      </c>
      <c r="S4411" s="20">
        <v>55329163</v>
      </c>
      <c r="T4411" s="39"/>
      <c r="U4411" s="20"/>
      <c r="V4411" s="20"/>
      <c r="W4411" s="39"/>
      <c r="X4411" s="20"/>
      <c r="Y4411" s="20"/>
      <c r="Z4411" s="20"/>
      <c r="AA4411" s="39"/>
    </row>
    <row r="4412" spans="2:27" ht="15.75" customHeight="1">
      <c r="B4412" s="39"/>
      <c r="C4412" s="20"/>
      <c r="D4412" s="20"/>
      <c r="E4412" s="39"/>
      <c r="F4412" s="20"/>
      <c r="G4412" s="20"/>
      <c r="H4412" s="20"/>
      <c r="I4412" s="39"/>
      <c r="J4412" s="20"/>
      <c r="K4412" s="20"/>
      <c r="L4412" s="20"/>
      <c r="M4412" s="20"/>
      <c r="N4412" s="39"/>
      <c r="O4412" s="20" t="s">
        <v>505</v>
      </c>
      <c r="P4412" s="20" t="s">
        <v>666</v>
      </c>
      <c r="Q4412" s="20" t="s">
        <v>1435</v>
      </c>
      <c r="R4412" s="20" t="s">
        <v>4525</v>
      </c>
      <c r="S4412" s="20">
        <v>55329175</v>
      </c>
      <c r="T4412" s="39"/>
      <c r="U4412" s="20"/>
      <c r="V4412" s="20"/>
      <c r="W4412" s="39"/>
      <c r="X4412" s="20"/>
      <c r="Y4412" s="20"/>
      <c r="Z4412" s="20"/>
      <c r="AA4412" s="39"/>
    </row>
    <row r="4413" spans="2:27" ht="15.75" customHeight="1">
      <c r="B4413" s="39"/>
      <c r="C4413" s="20"/>
      <c r="D4413" s="20"/>
      <c r="E4413" s="39"/>
      <c r="F4413" s="20"/>
      <c r="G4413" s="20"/>
      <c r="H4413" s="20"/>
      <c r="I4413" s="39"/>
      <c r="J4413" s="20"/>
      <c r="K4413" s="20"/>
      <c r="L4413" s="20"/>
      <c r="M4413" s="20"/>
      <c r="N4413" s="39"/>
      <c r="O4413" s="20" t="s">
        <v>505</v>
      </c>
      <c r="P4413" s="20" t="s">
        <v>666</v>
      </c>
      <c r="Q4413" s="20" t="s">
        <v>1435</v>
      </c>
      <c r="R4413" s="20" t="s">
        <v>4526</v>
      </c>
      <c r="S4413" s="20">
        <v>55329169</v>
      </c>
      <c r="T4413" s="39"/>
      <c r="U4413" s="20"/>
      <c r="V4413" s="20"/>
      <c r="W4413" s="39"/>
      <c r="X4413" s="20"/>
      <c r="Y4413" s="20"/>
      <c r="Z4413" s="20"/>
      <c r="AA4413" s="39"/>
    </row>
    <row r="4414" spans="2:27" ht="15.75" customHeight="1">
      <c r="B4414" s="39"/>
      <c r="C4414" s="20"/>
      <c r="D4414" s="20"/>
      <c r="E4414" s="39"/>
      <c r="F4414" s="20"/>
      <c r="G4414" s="20"/>
      <c r="H4414" s="20"/>
      <c r="I4414" s="39"/>
      <c r="J4414" s="20"/>
      <c r="K4414" s="20"/>
      <c r="L4414" s="20"/>
      <c r="M4414" s="20"/>
      <c r="N4414" s="39"/>
      <c r="O4414" s="20" t="s">
        <v>505</v>
      </c>
      <c r="P4414" s="20" t="s">
        <v>666</v>
      </c>
      <c r="Q4414" s="20" t="s">
        <v>1435</v>
      </c>
      <c r="R4414" s="20" t="s">
        <v>4527</v>
      </c>
      <c r="S4414" s="20">
        <v>55329182</v>
      </c>
      <c r="T4414" s="39"/>
      <c r="U4414" s="20"/>
      <c r="V4414" s="20"/>
      <c r="W4414" s="39"/>
      <c r="X4414" s="20"/>
      <c r="Y4414" s="20"/>
      <c r="Z4414" s="20"/>
      <c r="AA4414" s="39"/>
    </row>
    <row r="4415" spans="2:27" ht="15.75" customHeight="1">
      <c r="B4415" s="39"/>
      <c r="C4415" s="20"/>
      <c r="D4415" s="20"/>
      <c r="E4415" s="39"/>
      <c r="F4415" s="20"/>
      <c r="G4415" s="20"/>
      <c r="H4415" s="20"/>
      <c r="I4415" s="39"/>
      <c r="J4415" s="20"/>
      <c r="K4415" s="20"/>
      <c r="L4415" s="20"/>
      <c r="M4415" s="20"/>
      <c r="N4415" s="39"/>
      <c r="O4415" s="20" t="s">
        <v>505</v>
      </c>
      <c r="P4415" s="20" t="s">
        <v>666</v>
      </c>
      <c r="Q4415" s="20" t="s">
        <v>1435</v>
      </c>
      <c r="R4415" s="20" t="s">
        <v>983</v>
      </c>
      <c r="S4415" s="20">
        <v>55329188</v>
      </c>
      <c r="T4415" s="39"/>
      <c r="U4415" s="20"/>
      <c r="V4415" s="20"/>
      <c r="W4415" s="39"/>
      <c r="X4415" s="20"/>
      <c r="Y4415" s="20"/>
      <c r="Z4415" s="20"/>
      <c r="AA4415" s="39"/>
    </row>
    <row r="4416" spans="2:27" ht="15.75" customHeight="1">
      <c r="B4416" s="39"/>
      <c r="C4416" s="20"/>
      <c r="D4416" s="20"/>
      <c r="E4416" s="39"/>
      <c r="F4416" s="20"/>
      <c r="G4416" s="20"/>
      <c r="H4416" s="20"/>
      <c r="I4416" s="39"/>
      <c r="J4416" s="20"/>
      <c r="K4416" s="20"/>
      <c r="L4416" s="20"/>
      <c r="M4416" s="20"/>
      <c r="N4416" s="39"/>
      <c r="O4416" s="20" t="s">
        <v>505</v>
      </c>
      <c r="P4416" s="20" t="s">
        <v>666</v>
      </c>
      <c r="Q4416" s="20" t="s">
        <v>1435</v>
      </c>
      <c r="R4416" s="20" t="s">
        <v>4528</v>
      </c>
      <c r="S4416" s="20">
        <v>55329199</v>
      </c>
      <c r="T4416" s="39"/>
      <c r="U4416" s="20"/>
      <c r="V4416" s="20"/>
      <c r="W4416" s="39"/>
      <c r="X4416" s="20"/>
      <c r="Y4416" s="20"/>
      <c r="Z4416" s="20"/>
      <c r="AA4416" s="39"/>
    </row>
    <row r="4417" spans="2:27" ht="15.75" customHeight="1">
      <c r="B4417" s="39"/>
      <c r="C4417" s="20"/>
      <c r="D4417" s="20"/>
      <c r="E4417" s="39"/>
      <c r="F4417" s="20"/>
      <c r="G4417" s="20"/>
      <c r="H4417" s="20"/>
      <c r="I4417" s="39"/>
      <c r="J4417" s="20"/>
      <c r="K4417" s="20"/>
      <c r="L4417" s="20"/>
      <c r="M4417" s="20"/>
      <c r="N4417" s="39"/>
      <c r="O4417" s="20" t="s">
        <v>505</v>
      </c>
      <c r="P4417" s="20" t="s">
        <v>666</v>
      </c>
      <c r="Q4417" s="20" t="s">
        <v>1435</v>
      </c>
      <c r="R4417" s="20" t="s">
        <v>4529</v>
      </c>
      <c r="S4417" s="20">
        <v>55329194</v>
      </c>
      <c r="T4417" s="39"/>
      <c r="U4417" s="20"/>
      <c r="V4417" s="20"/>
      <c r="W4417" s="39"/>
      <c r="X4417" s="20"/>
      <c r="Y4417" s="20"/>
      <c r="Z4417" s="20"/>
      <c r="AA4417" s="39"/>
    </row>
    <row r="4418" spans="2:27" ht="15.75" customHeight="1">
      <c r="B4418" s="39"/>
      <c r="C4418" s="20"/>
      <c r="D4418" s="20"/>
      <c r="E4418" s="39"/>
      <c r="F4418" s="20"/>
      <c r="G4418" s="20"/>
      <c r="H4418" s="20"/>
      <c r="I4418" s="39"/>
      <c r="J4418" s="20"/>
      <c r="K4418" s="20"/>
      <c r="L4418" s="20"/>
      <c r="M4418" s="20"/>
      <c r="N4418" s="39"/>
      <c r="O4418" s="20" t="s">
        <v>505</v>
      </c>
      <c r="P4418" s="20" t="s">
        <v>670</v>
      </c>
      <c r="Q4418" s="20" t="s">
        <v>1437</v>
      </c>
      <c r="R4418" s="20" t="s">
        <v>4530</v>
      </c>
      <c r="S4418" s="20">
        <v>55490613</v>
      </c>
      <c r="T4418" s="39"/>
      <c r="U4418" s="20"/>
      <c r="V4418" s="20"/>
      <c r="W4418" s="39"/>
      <c r="X4418" s="20"/>
      <c r="Y4418" s="20"/>
      <c r="Z4418" s="20"/>
      <c r="AA4418" s="39"/>
    </row>
    <row r="4419" spans="2:27" ht="15.75" customHeight="1">
      <c r="B4419" s="39"/>
      <c r="C4419" s="20"/>
      <c r="D4419" s="20"/>
      <c r="E4419" s="39"/>
      <c r="F4419" s="20"/>
      <c r="G4419" s="20"/>
      <c r="H4419" s="20"/>
      <c r="I4419" s="39"/>
      <c r="J4419" s="20"/>
      <c r="K4419" s="20"/>
      <c r="L4419" s="20"/>
      <c r="M4419" s="20"/>
      <c r="N4419" s="39"/>
      <c r="O4419" s="20" t="s">
        <v>505</v>
      </c>
      <c r="P4419" s="20" t="s">
        <v>670</v>
      </c>
      <c r="Q4419" s="20" t="s">
        <v>1437</v>
      </c>
      <c r="R4419" s="20" t="s">
        <v>4531</v>
      </c>
      <c r="S4419" s="20">
        <v>55490638</v>
      </c>
      <c r="T4419" s="39"/>
      <c r="U4419" s="20"/>
      <c r="V4419" s="20"/>
      <c r="W4419" s="39"/>
      <c r="X4419" s="20"/>
      <c r="Y4419" s="20"/>
      <c r="Z4419" s="20"/>
      <c r="AA4419" s="39"/>
    </row>
    <row r="4420" spans="2:27" ht="15.75" customHeight="1">
      <c r="B4420" s="39"/>
      <c r="C4420" s="20"/>
      <c r="D4420" s="20"/>
      <c r="E4420" s="39"/>
      <c r="F4420" s="20"/>
      <c r="G4420" s="20"/>
      <c r="H4420" s="20"/>
      <c r="I4420" s="39"/>
      <c r="J4420" s="20"/>
      <c r="K4420" s="20"/>
      <c r="L4420" s="20"/>
      <c r="M4420" s="20"/>
      <c r="N4420" s="39"/>
      <c r="O4420" s="20" t="s">
        <v>505</v>
      </c>
      <c r="P4420" s="20" t="s">
        <v>670</v>
      </c>
      <c r="Q4420" s="20" t="s">
        <v>1437</v>
      </c>
      <c r="R4420" s="20" t="s">
        <v>1437</v>
      </c>
      <c r="S4420" s="20">
        <v>55490619</v>
      </c>
      <c r="T4420" s="39"/>
      <c r="U4420" s="20"/>
      <c r="V4420" s="20"/>
      <c r="W4420" s="39"/>
      <c r="X4420" s="20"/>
      <c r="Y4420" s="20"/>
      <c r="Z4420" s="20"/>
      <c r="AA4420" s="39"/>
    </row>
    <row r="4421" spans="2:27" ht="15.75" customHeight="1">
      <c r="B4421" s="39"/>
      <c r="C4421" s="20"/>
      <c r="D4421" s="20"/>
      <c r="E4421" s="39"/>
      <c r="F4421" s="20"/>
      <c r="G4421" s="20"/>
      <c r="H4421" s="20"/>
      <c r="I4421" s="39"/>
      <c r="J4421" s="20"/>
      <c r="K4421" s="20"/>
      <c r="L4421" s="20"/>
      <c r="M4421" s="20"/>
      <c r="N4421" s="39"/>
      <c r="O4421" s="20" t="s">
        <v>505</v>
      </c>
      <c r="P4421" s="20" t="s">
        <v>670</v>
      </c>
      <c r="Q4421" s="20" t="s">
        <v>1437</v>
      </c>
      <c r="R4421" s="20" t="s">
        <v>4532</v>
      </c>
      <c r="S4421" s="20">
        <v>55490628</v>
      </c>
      <c r="T4421" s="39"/>
      <c r="U4421" s="20"/>
      <c r="V4421" s="20"/>
      <c r="W4421" s="39"/>
      <c r="X4421" s="20"/>
      <c r="Y4421" s="20"/>
      <c r="Z4421" s="20"/>
      <c r="AA4421" s="39"/>
    </row>
    <row r="4422" spans="2:27" ht="15.75" customHeight="1">
      <c r="B4422" s="39"/>
      <c r="C4422" s="20"/>
      <c r="D4422" s="20"/>
      <c r="E4422" s="39"/>
      <c r="F4422" s="20"/>
      <c r="G4422" s="20"/>
      <c r="H4422" s="20"/>
      <c r="I4422" s="39"/>
      <c r="J4422" s="20"/>
      <c r="K4422" s="20"/>
      <c r="L4422" s="20"/>
      <c r="M4422" s="20"/>
      <c r="N4422" s="39"/>
      <c r="O4422" s="20" t="s">
        <v>505</v>
      </c>
      <c r="P4422" s="20" t="s">
        <v>670</v>
      </c>
      <c r="Q4422" s="20" t="s">
        <v>1437</v>
      </c>
      <c r="R4422" s="20" t="s">
        <v>4533</v>
      </c>
      <c r="S4422" s="20">
        <v>55490647</v>
      </c>
      <c r="T4422" s="39"/>
      <c r="U4422" s="20"/>
      <c r="V4422" s="20"/>
      <c r="W4422" s="39"/>
      <c r="X4422" s="20"/>
      <c r="Y4422" s="20"/>
      <c r="Z4422" s="20"/>
      <c r="AA4422" s="39"/>
    </row>
    <row r="4423" spans="2:27" ht="15.75" customHeight="1">
      <c r="B4423" s="39"/>
      <c r="C4423" s="20"/>
      <c r="D4423" s="20"/>
      <c r="E4423" s="39"/>
      <c r="F4423" s="20"/>
      <c r="G4423" s="20"/>
      <c r="H4423" s="20"/>
      <c r="I4423" s="39"/>
      <c r="J4423" s="20"/>
      <c r="K4423" s="20"/>
      <c r="L4423" s="20"/>
      <c r="M4423" s="20"/>
      <c r="N4423" s="39"/>
      <c r="O4423" s="20" t="s">
        <v>505</v>
      </c>
      <c r="P4423" s="20" t="s">
        <v>670</v>
      </c>
      <c r="Q4423" s="20" t="s">
        <v>1437</v>
      </c>
      <c r="R4423" s="20" t="s">
        <v>4534</v>
      </c>
      <c r="S4423" s="20">
        <v>55490657</v>
      </c>
      <c r="T4423" s="39"/>
      <c r="U4423" s="20"/>
      <c r="V4423" s="20"/>
      <c r="W4423" s="39"/>
      <c r="X4423" s="20"/>
      <c r="Y4423" s="20"/>
      <c r="Z4423" s="20"/>
      <c r="AA4423" s="39"/>
    </row>
    <row r="4424" spans="2:27" ht="15.75" customHeight="1">
      <c r="B4424" s="39"/>
      <c r="C4424" s="20"/>
      <c r="D4424" s="20"/>
      <c r="E4424" s="39"/>
      <c r="F4424" s="20"/>
      <c r="G4424" s="20"/>
      <c r="H4424" s="20"/>
      <c r="I4424" s="39"/>
      <c r="J4424" s="20"/>
      <c r="K4424" s="20"/>
      <c r="L4424" s="20"/>
      <c r="M4424" s="20"/>
      <c r="N4424" s="39"/>
      <c r="O4424" s="20" t="s">
        <v>505</v>
      </c>
      <c r="P4424" s="20" t="s">
        <v>670</v>
      </c>
      <c r="Q4424" s="20" t="s">
        <v>1437</v>
      </c>
      <c r="R4424" s="20" t="s">
        <v>4535</v>
      </c>
      <c r="S4424" s="20">
        <v>55490666</v>
      </c>
      <c r="T4424" s="39"/>
      <c r="U4424" s="20"/>
      <c r="V4424" s="20"/>
      <c r="W4424" s="39"/>
      <c r="X4424" s="20"/>
      <c r="Y4424" s="20"/>
      <c r="Z4424" s="20"/>
      <c r="AA4424" s="39"/>
    </row>
    <row r="4425" spans="2:27" ht="15.75" customHeight="1">
      <c r="B4425" s="39"/>
      <c r="C4425" s="20"/>
      <c r="D4425" s="20"/>
      <c r="E4425" s="39"/>
      <c r="F4425" s="20"/>
      <c r="G4425" s="20"/>
      <c r="H4425" s="20"/>
      <c r="I4425" s="39"/>
      <c r="J4425" s="20"/>
      <c r="K4425" s="20"/>
      <c r="L4425" s="20"/>
      <c r="M4425" s="20"/>
      <c r="N4425" s="39"/>
      <c r="O4425" s="20" t="s">
        <v>505</v>
      </c>
      <c r="P4425" s="20" t="s">
        <v>670</v>
      </c>
      <c r="Q4425" s="20" t="s">
        <v>1437</v>
      </c>
      <c r="R4425" s="20" t="s">
        <v>4536</v>
      </c>
      <c r="S4425" s="20">
        <v>55490676</v>
      </c>
      <c r="T4425" s="39"/>
      <c r="U4425" s="20"/>
      <c r="V4425" s="20"/>
      <c r="W4425" s="39"/>
      <c r="X4425" s="20"/>
      <c r="Y4425" s="20"/>
      <c r="Z4425" s="20"/>
      <c r="AA4425" s="39"/>
    </row>
    <row r="4426" spans="2:27" ht="15.75" customHeight="1">
      <c r="B4426" s="39"/>
      <c r="C4426" s="20"/>
      <c r="D4426" s="20"/>
      <c r="E4426" s="39"/>
      <c r="F4426" s="20"/>
      <c r="G4426" s="20"/>
      <c r="H4426" s="20"/>
      <c r="I4426" s="39"/>
      <c r="J4426" s="20"/>
      <c r="K4426" s="20"/>
      <c r="L4426" s="20"/>
      <c r="M4426" s="20"/>
      <c r="N4426" s="39"/>
      <c r="O4426" s="20" t="s">
        <v>505</v>
      </c>
      <c r="P4426" s="20" t="s">
        <v>670</v>
      </c>
      <c r="Q4426" s="20" t="s">
        <v>1437</v>
      </c>
      <c r="R4426" s="20" t="s">
        <v>4537</v>
      </c>
      <c r="S4426" s="20">
        <v>55490685</v>
      </c>
      <c r="T4426" s="39"/>
      <c r="U4426" s="20"/>
      <c r="V4426" s="20"/>
      <c r="W4426" s="39"/>
      <c r="X4426" s="20"/>
      <c r="Y4426" s="20"/>
      <c r="Z4426" s="20"/>
      <c r="AA4426" s="39"/>
    </row>
    <row r="4427" spans="2:27" ht="15.75" customHeight="1">
      <c r="B4427" s="39"/>
      <c r="C4427" s="20"/>
      <c r="D4427" s="20"/>
      <c r="E4427" s="39"/>
      <c r="F4427" s="20"/>
      <c r="G4427" s="20"/>
      <c r="H4427" s="20"/>
      <c r="I4427" s="39"/>
      <c r="J4427" s="20"/>
      <c r="K4427" s="20"/>
      <c r="L4427" s="20"/>
      <c r="M4427" s="20"/>
      <c r="N4427" s="39"/>
      <c r="O4427" s="20" t="s">
        <v>505</v>
      </c>
      <c r="P4427" s="20" t="s">
        <v>670</v>
      </c>
      <c r="Q4427" s="20" t="s">
        <v>1437</v>
      </c>
      <c r="R4427" s="20" t="s">
        <v>4538</v>
      </c>
      <c r="S4427" s="20">
        <v>55490695</v>
      </c>
      <c r="T4427" s="39"/>
      <c r="U4427" s="20"/>
      <c r="V4427" s="20"/>
      <c r="W4427" s="39"/>
      <c r="X4427" s="20"/>
      <c r="Y4427" s="20"/>
      <c r="Z4427" s="20"/>
      <c r="AA4427" s="39"/>
    </row>
    <row r="4428" spans="2:27" ht="15.75" customHeight="1">
      <c r="B4428" s="39"/>
      <c r="C4428" s="20"/>
      <c r="D4428" s="20"/>
      <c r="E4428" s="39"/>
      <c r="F4428" s="20"/>
      <c r="G4428" s="20"/>
      <c r="H4428" s="20"/>
      <c r="I4428" s="39"/>
      <c r="J4428" s="20"/>
      <c r="K4428" s="20"/>
      <c r="L4428" s="20"/>
      <c r="M4428" s="20"/>
      <c r="N4428" s="39"/>
      <c r="O4428" s="20" t="s">
        <v>505</v>
      </c>
      <c r="P4428" s="20" t="s">
        <v>670</v>
      </c>
      <c r="Q4428" s="20" t="s">
        <v>1439</v>
      </c>
      <c r="R4428" s="20" t="s">
        <v>1439</v>
      </c>
      <c r="S4428" s="20">
        <v>55490819</v>
      </c>
      <c r="T4428" s="39"/>
      <c r="U4428" s="20"/>
      <c r="V4428" s="20"/>
      <c r="W4428" s="39"/>
      <c r="X4428" s="20"/>
      <c r="Y4428" s="20"/>
      <c r="Z4428" s="20"/>
      <c r="AA4428" s="39"/>
    </row>
    <row r="4429" spans="2:27" ht="15.75" customHeight="1">
      <c r="B4429" s="39"/>
      <c r="C4429" s="20"/>
      <c r="D4429" s="20"/>
      <c r="E4429" s="39"/>
      <c r="F4429" s="20"/>
      <c r="G4429" s="20"/>
      <c r="H4429" s="20"/>
      <c r="I4429" s="39"/>
      <c r="J4429" s="20"/>
      <c r="K4429" s="20"/>
      <c r="L4429" s="20"/>
      <c r="M4429" s="20"/>
      <c r="N4429" s="39"/>
      <c r="O4429" s="20" t="s">
        <v>505</v>
      </c>
      <c r="P4429" s="20" t="s">
        <v>670</v>
      </c>
      <c r="Q4429" s="20" t="s">
        <v>1439</v>
      </c>
      <c r="R4429" s="20" t="s">
        <v>4539</v>
      </c>
      <c r="S4429" s="20">
        <v>55490857</v>
      </c>
      <c r="T4429" s="39"/>
      <c r="U4429" s="20"/>
      <c r="V4429" s="20"/>
      <c r="W4429" s="39"/>
      <c r="X4429" s="20"/>
      <c r="Y4429" s="20"/>
      <c r="Z4429" s="20"/>
      <c r="AA4429" s="39"/>
    </row>
    <row r="4430" spans="2:27" ht="15.75" customHeight="1">
      <c r="B4430" s="39"/>
      <c r="C4430" s="20"/>
      <c r="D4430" s="20"/>
      <c r="E4430" s="39"/>
      <c r="F4430" s="20"/>
      <c r="G4430" s="20"/>
      <c r="H4430" s="20"/>
      <c r="I4430" s="39"/>
      <c r="J4430" s="20"/>
      <c r="K4430" s="20"/>
      <c r="L4430" s="20"/>
      <c r="M4430" s="20"/>
      <c r="N4430" s="39"/>
      <c r="O4430" s="20" t="s">
        <v>505</v>
      </c>
      <c r="P4430" s="20" t="s">
        <v>670</v>
      </c>
      <c r="Q4430" s="20" t="s">
        <v>1439</v>
      </c>
      <c r="R4430" s="20" t="s">
        <v>1115</v>
      </c>
      <c r="S4430" s="20">
        <v>55490876</v>
      </c>
      <c r="T4430" s="39"/>
      <c r="U4430" s="20"/>
      <c r="V4430" s="20"/>
      <c r="W4430" s="39"/>
      <c r="X4430" s="20"/>
      <c r="Y4430" s="20"/>
      <c r="Z4430" s="20"/>
      <c r="AA4430" s="39"/>
    </row>
    <row r="4431" spans="2:27" ht="15.75" customHeight="1">
      <c r="B4431" s="39"/>
      <c r="C4431" s="20"/>
      <c r="D4431" s="20"/>
      <c r="E4431" s="39"/>
      <c r="F4431" s="20"/>
      <c r="G4431" s="20"/>
      <c r="H4431" s="20"/>
      <c r="I4431" s="39"/>
      <c r="J4431" s="20"/>
      <c r="K4431" s="20"/>
      <c r="L4431" s="20"/>
      <c r="M4431" s="20"/>
      <c r="N4431" s="39"/>
      <c r="O4431" s="20" t="s">
        <v>505</v>
      </c>
      <c r="P4431" s="20" t="s">
        <v>670</v>
      </c>
      <c r="Q4431" s="20" t="s">
        <v>1441</v>
      </c>
      <c r="R4431" s="20" t="s">
        <v>4540</v>
      </c>
      <c r="S4431" s="20">
        <v>55490911</v>
      </c>
      <c r="T4431" s="39"/>
      <c r="U4431" s="20"/>
      <c r="V4431" s="20"/>
      <c r="W4431" s="39"/>
      <c r="X4431" s="20"/>
      <c r="Y4431" s="20"/>
      <c r="Z4431" s="20"/>
      <c r="AA4431" s="39"/>
    </row>
    <row r="4432" spans="2:27" ht="15.75" customHeight="1">
      <c r="B4432" s="39"/>
      <c r="C4432" s="20"/>
      <c r="D4432" s="20"/>
      <c r="E4432" s="39"/>
      <c r="F4432" s="20"/>
      <c r="G4432" s="20"/>
      <c r="H4432" s="20"/>
      <c r="I4432" s="39"/>
      <c r="J4432" s="20"/>
      <c r="K4432" s="20"/>
      <c r="L4432" s="20"/>
      <c r="M4432" s="20"/>
      <c r="N4432" s="39"/>
      <c r="O4432" s="20" t="s">
        <v>505</v>
      </c>
      <c r="P4432" s="20" t="s">
        <v>670</v>
      </c>
      <c r="Q4432" s="20" t="s">
        <v>1441</v>
      </c>
      <c r="R4432" s="20" t="s">
        <v>1441</v>
      </c>
      <c r="S4432" s="20">
        <v>55490923</v>
      </c>
      <c r="T4432" s="39"/>
      <c r="U4432" s="20"/>
      <c r="V4432" s="20"/>
      <c r="W4432" s="39"/>
      <c r="X4432" s="20"/>
      <c r="Y4432" s="20"/>
      <c r="Z4432" s="20"/>
      <c r="AA4432" s="39"/>
    </row>
    <row r="4433" spans="2:27" ht="15.75" customHeight="1">
      <c r="B4433" s="39"/>
      <c r="C4433" s="20"/>
      <c r="D4433" s="20"/>
      <c r="E4433" s="39"/>
      <c r="F4433" s="20"/>
      <c r="G4433" s="20"/>
      <c r="H4433" s="20"/>
      <c r="I4433" s="39"/>
      <c r="J4433" s="20"/>
      <c r="K4433" s="20"/>
      <c r="L4433" s="20"/>
      <c r="M4433" s="20"/>
      <c r="N4433" s="39"/>
      <c r="O4433" s="20" t="s">
        <v>505</v>
      </c>
      <c r="P4433" s="20" t="s">
        <v>670</v>
      </c>
      <c r="Q4433" s="20" t="s">
        <v>1441</v>
      </c>
      <c r="R4433" s="20" t="s">
        <v>4541</v>
      </c>
      <c r="S4433" s="20">
        <v>55490947</v>
      </c>
      <c r="T4433" s="39"/>
      <c r="U4433" s="20"/>
      <c r="V4433" s="20"/>
      <c r="W4433" s="39"/>
      <c r="X4433" s="20"/>
      <c r="Y4433" s="20"/>
      <c r="Z4433" s="20"/>
      <c r="AA4433" s="39"/>
    </row>
    <row r="4434" spans="2:27" ht="15.75" customHeight="1">
      <c r="B4434" s="39"/>
      <c r="C4434" s="20"/>
      <c r="D4434" s="20"/>
      <c r="E4434" s="39"/>
      <c r="F4434" s="20"/>
      <c r="G4434" s="20"/>
      <c r="H4434" s="20"/>
      <c r="I4434" s="39"/>
      <c r="J4434" s="20"/>
      <c r="K4434" s="20"/>
      <c r="L4434" s="20"/>
      <c r="M4434" s="20"/>
      <c r="N4434" s="39"/>
      <c r="O4434" s="20" t="s">
        <v>505</v>
      </c>
      <c r="P4434" s="20" t="s">
        <v>670</v>
      </c>
      <c r="Q4434" s="20" t="s">
        <v>1441</v>
      </c>
      <c r="R4434" s="20" t="s">
        <v>547</v>
      </c>
      <c r="S4434" s="20">
        <v>55490959</v>
      </c>
      <c r="T4434" s="39"/>
      <c r="U4434" s="20"/>
      <c r="V4434" s="20"/>
      <c r="W4434" s="39"/>
      <c r="X4434" s="20"/>
      <c r="Y4434" s="20"/>
      <c r="Z4434" s="20"/>
      <c r="AA4434" s="39"/>
    </row>
    <row r="4435" spans="2:27" ht="15.75" customHeight="1">
      <c r="B4435" s="39"/>
      <c r="C4435" s="20"/>
      <c r="D4435" s="20"/>
      <c r="E4435" s="39"/>
      <c r="F4435" s="20"/>
      <c r="G4435" s="20"/>
      <c r="H4435" s="20"/>
      <c r="I4435" s="39"/>
      <c r="J4435" s="20"/>
      <c r="K4435" s="20"/>
      <c r="L4435" s="20"/>
      <c r="M4435" s="20"/>
      <c r="N4435" s="39"/>
      <c r="O4435" s="20" t="s">
        <v>505</v>
      </c>
      <c r="P4435" s="20" t="s">
        <v>670</v>
      </c>
      <c r="Q4435" s="20" t="s">
        <v>1441</v>
      </c>
      <c r="R4435" s="20" t="s">
        <v>4542</v>
      </c>
      <c r="S4435" s="20">
        <v>55490971</v>
      </c>
      <c r="T4435" s="39"/>
      <c r="U4435" s="20"/>
      <c r="V4435" s="20"/>
      <c r="W4435" s="39"/>
      <c r="X4435" s="20"/>
      <c r="Y4435" s="20"/>
      <c r="Z4435" s="20"/>
      <c r="AA4435" s="39"/>
    </row>
    <row r="4436" spans="2:27" ht="15.75" customHeight="1">
      <c r="B4436" s="39"/>
      <c r="C4436" s="20"/>
      <c r="D4436" s="20"/>
      <c r="E4436" s="39"/>
      <c r="F4436" s="20"/>
      <c r="G4436" s="20"/>
      <c r="H4436" s="20"/>
      <c r="I4436" s="39"/>
      <c r="J4436" s="20"/>
      <c r="K4436" s="20"/>
      <c r="L4436" s="20"/>
      <c r="M4436" s="20"/>
      <c r="N4436" s="39"/>
      <c r="O4436" s="20" t="s">
        <v>505</v>
      </c>
      <c r="P4436" s="20" t="s">
        <v>670</v>
      </c>
      <c r="Q4436" s="20" t="s">
        <v>1441</v>
      </c>
      <c r="R4436" s="20" t="s">
        <v>4543</v>
      </c>
      <c r="S4436" s="20">
        <v>55490983</v>
      </c>
      <c r="T4436" s="39"/>
      <c r="U4436" s="20"/>
      <c r="V4436" s="20"/>
      <c r="W4436" s="39"/>
      <c r="X4436" s="20"/>
      <c r="Y4436" s="20"/>
      <c r="Z4436" s="20"/>
      <c r="AA4436" s="39"/>
    </row>
    <row r="4437" spans="2:27" ht="15.75" customHeight="1">
      <c r="B4437" s="39"/>
      <c r="C4437" s="20"/>
      <c r="D4437" s="20"/>
      <c r="E4437" s="39"/>
      <c r="F4437" s="20"/>
      <c r="G4437" s="20"/>
      <c r="H4437" s="20"/>
      <c r="I4437" s="39"/>
      <c r="J4437" s="20"/>
      <c r="K4437" s="20"/>
      <c r="L4437" s="20"/>
      <c r="M4437" s="20"/>
      <c r="N4437" s="39"/>
      <c r="O4437" s="20" t="s">
        <v>505</v>
      </c>
      <c r="P4437" s="20" t="s">
        <v>670</v>
      </c>
      <c r="Q4437" s="20" t="s">
        <v>1443</v>
      </c>
      <c r="R4437" s="20" t="s">
        <v>2604</v>
      </c>
      <c r="S4437" s="20">
        <v>55495217</v>
      </c>
      <c r="T4437" s="39"/>
      <c r="U4437" s="20"/>
      <c r="V4437" s="20"/>
      <c r="W4437" s="39"/>
      <c r="X4437" s="20"/>
      <c r="Y4437" s="20"/>
      <c r="Z4437" s="20"/>
      <c r="AA4437" s="39"/>
    </row>
    <row r="4438" spans="2:27" ht="15.75" customHeight="1">
      <c r="B4438" s="39"/>
      <c r="C4438" s="20"/>
      <c r="D4438" s="20"/>
      <c r="E4438" s="39"/>
      <c r="F4438" s="20"/>
      <c r="G4438" s="20"/>
      <c r="H4438" s="20"/>
      <c r="I4438" s="39"/>
      <c r="J4438" s="20"/>
      <c r="K4438" s="20"/>
      <c r="L4438" s="20"/>
      <c r="M4438" s="20"/>
      <c r="N4438" s="39"/>
      <c r="O4438" s="20" t="s">
        <v>505</v>
      </c>
      <c r="P4438" s="20" t="s">
        <v>670</v>
      </c>
      <c r="Q4438" s="20" t="s">
        <v>1443</v>
      </c>
      <c r="R4438" s="20" t="s">
        <v>4544</v>
      </c>
      <c r="S4438" s="20">
        <v>55495219</v>
      </c>
      <c r="T4438" s="39"/>
      <c r="U4438" s="20"/>
      <c r="V4438" s="20"/>
      <c r="W4438" s="39"/>
      <c r="X4438" s="20"/>
      <c r="Y4438" s="20"/>
      <c r="Z4438" s="20"/>
      <c r="AA4438" s="39"/>
    </row>
    <row r="4439" spans="2:27" ht="15.75" customHeight="1">
      <c r="B4439" s="39"/>
      <c r="C4439" s="20"/>
      <c r="D4439" s="20"/>
      <c r="E4439" s="39"/>
      <c r="F4439" s="20"/>
      <c r="G4439" s="20"/>
      <c r="H4439" s="20"/>
      <c r="I4439" s="39"/>
      <c r="J4439" s="20"/>
      <c r="K4439" s="20"/>
      <c r="L4439" s="20"/>
      <c r="M4439" s="20"/>
      <c r="N4439" s="39"/>
      <c r="O4439" s="20" t="s">
        <v>505</v>
      </c>
      <c r="P4439" s="20" t="s">
        <v>670</v>
      </c>
      <c r="Q4439" s="20" t="s">
        <v>1443</v>
      </c>
      <c r="R4439" s="20" t="s">
        <v>4545</v>
      </c>
      <c r="S4439" s="20">
        <v>55495228</v>
      </c>
      <c r="T4439" s="39"/>
      <c r="U4439" s="20"/>
      <c r="V4439" s="20"/>
      <c r="W4439" s="39"/>
      <c r="X4439" s="20"/>
      <c r="Y4439" s="20"/>
      <c r="Z4439" s="20"/>
      <c r="AA4439" s="39"/>
    </row>
    <row r="4440" spans="2:27" ht="15.75" customHeight="1">
      <c r="B4440" s="39"/>
      <c r="C4440" s="20"/>
      <c r="D4440" s="20"/>
      <c r="E4440" s="39"/>
      <c r="F4440" s="20"/>
      <c r="G4440" s="20"/>
      <c r="H4440" s="20"/>
      <c r="I4440" s="39"/>
      <c r="J4440" s="20"/>
      <c r="K4440" s="20"/>
      <c r="L4440" s="20"/>
      <c r="M4440" s="20"/>
      <c r="N4440" s="39"/>
      <c r="O4440" s="20" t="s">
        <v>505</v>
      </c>
      <c r="P4440" s="20" t="s">
        <v>670</v>
      </c>
      <c r="Q4440" s="20" t="s">
        <v>1443</v>
      </c>
      <c r="R4440" s="20" t="s">
        <v>4546</v>
      </c>
      <c r="S4440" s="20">
        <v>55495238</v>
      </c>
      <c r="T4440" s="39"/>
      <c r="U4440" s="20"/>
      <c r="V4440" s="20"/>
      <c r="W4440" s="39"/>
      <c r="X4440" s="20"/>
      <c r="Y4440" s="20"/>
      <c r="Z4440" s="20"/>
      <c r="AA4440" s="39"/>
    </row>
    <row r="4441" spans="2:27" ht="15.75" customHeight="1">
      <c r="B4441" s="39"/>
      <c r="C4441" s="20"/>
      <c r="D4441" s="20"/>
      <c r="E4441" s="39"/>
      <c r="F4441" s="20"/>
      <c r="G4441" s="20"/>
      <c r="H4441" s="20"/>
      <c r="I4441" s="39"/>
      <c r="J4441" s="20"/>
      <c r="K4441" s="20"/>
      <c r="L4441" s="20"/>
      <c r="M4441" s="20"/>
      <c r="N4441" s="39"/>
      <c r="O4441" s="20" t="s">
        <v>505</v>
      </c>
      <c r="P4441" s="20" t="s">
        <v>670</v>
      </c>
      <c r="Q4441" s="20" t="s">
        <v>1443</v>
      </c>
      <c r="R4441" s="20" t="s">
        <v>2001</v>
      </c>
      <c r="S4441" s="20">
        <v>55495247</v>
      </c>
      <c r="T4441" s="39"/>
      <c r="U4441" s="20"/>
      <c r="V4441" s="20"/>
      <c r="W4441" s="39"/>
      <c r="X4441" s="20"/>
      <c r="Y4441" s="20"/>
      <c r="Z4441" s="20"/>
      <c r="AA4441" s="39"/>
    </row>
    <row r="4442" spans="2:27" ht="15.75" customHeight="1">
      <c r="B4442" s="39"/>
      <c r="C4442" s="20"/>
      <c r="D4442" s="20"/>
      <c r="E4442" s="39"/>
      <c r="F4442" s="20"/>
      <c r="G4442" s="20"/>
      <c r="H4442" s="20"/>
      <c r="I4442" s="39"/>
      <c r="J4442" s="20"/>
      <c r="K4442" s="20"/>
      <c r="L4442" s="20"/>
      <c r="M4442" s="20"/>
      <c r="N4442" s="39"/>
      <c r="O4442" s="20" t="s">
        <v>505</v>
      </c>
      <c r="P4442" s="20" t="s">
        <v>670</v>
      </c>
      <c r="Q4442" s="20" t="s">
        <v>1443</v>
      </c>
      <c r="R4442" s="20" t="s">
        <v>2793</v>
      </c>
      <c r="S4442" s="20">
        <v>55495257</v>
      </c>
      <c r="T4442" s="39"/>
      <c r="U4442" s="20"/>
      <c r="V4442" s="20"/>
      <c r="W4442" s="39"/>
      <c r="X4442" s="20"/>
      <c r="Y4442" s="20"/>
      <c r="Z4442" s="20"/>
      <c r="AA4442" s="39"/>
    </row>
    <row r="4443" spans="2:27" ht="15.75" customHeight="1">
      <c r="B4443" s="39"/>
      <c r="C4443" s="20"/>
      <c r="D4443" s="20"/>
      <c r="E4443" s="39"/>
      <c r="F4443" s="20"/>
      <c r="G4443" s="20"/>
      <c r="H4443" s="20"/>
      <c r="I4443" s="39"/>
      <c r="J4443" s="20"/>
      <c r="K4443" s="20"/>
      <c r="L4443" s="20"/>
      <c r="M4443" s="20"/>
      <c r="N4443" s="39"/>
      <c r="O4443" s="20" t="s">
        <v>505</v>
      </c>
      <c r="P4443" s="20" t="s">
        <v>670</v>
      </c>
      <c r="Q4443" s="20" t="s">
        <v>1443</v>
      </c>
      <c r="R4443" s="20" t="s">
        <v>4547</v>
      </c>
      <c r="S4443" s="20">
        <v>55495276</v>
      </c>
      <c r="T4443" s="39"/>
      <c r="U4443" s="20"/>
      <c r="V4443" s="20"/>
      <c r="W4443" s="39"/>
      <c r="X4443" s="20"/>
      <c r="Y4443" s="20"/>
      <c r="Z4443" s="20"/>
      <c r="AA4443" s="39"/>
    </row>
    <row r="4444" spans="2:27" ht="15.75" customHeight="1">
      <c r="B4444" s="39"/>
      <c r="C4444" s="20"/>
      <c r="D4444" s="20"/>
      <c r="E4444" s="39"/>
      <c r="F4444" s="20"/>
      <c r="G4444" s="20"/>
      <c r="H4444" s="20"/>
      <c r="I4444" s="39"/>
      <c r="J4444" s="20"/>
      <c r="K4444" s="20"/>
      <c r="L4444" s="20"/>
      <c r="M4444" s="20"/>
      <c r="N4444" s="39"/>
      <c r="O4444" s="20" t="s">
        <v>505</v>
      </c>
      <c r="P4444" s="20" t="s">
        <v>670</v>
      </c>
      <c r="Q4444" s="20" t="s">
        <v>1443</v>
      </c>
      <c r="R4444" s="20" t="s">
        <v>525</v>
      </c>
      <c r="S4444" s="20">
        <v>55495299</v>
      </c>
      <c r="T4444" s="39"/>
      <c r="U4444" s="20"/>
      <c r="V4444" s="20"/>
      <c r="W4444" s="39"/>
      <c r="X4444" s="20"/>
      <c r="Y4444" s="20"/>
      <c r="Z4444" s="20"/>
      <c r="AA4444" s="39"/>
    </row>
    <row r="4445" spans="2:27" ht="15.75" customHeight="1">
      <c r="B4445" s="39"/>
      <c r="C4445" s="20"/>
      <c r="D4445" s="20"/>
      <c r="E4445" s="39"/>
      <c r="F4445" s="20"/>
      <c r="G4445" s="20"/>
      <c r="H4445" s="20"/>
      <c r="I4445" s="39"/>
      <c r="J4445" s="20"/>
      <c r="K4445" s="20"/>
      <c r="L4445" s="20"/>
      <c r="M4445" s="20"/>
      <c r="N4445" s="39"/>
      <c r="O4445" s="20" t="s">
        <v>505</v>
      </c>
      <c r="P4445" s="20" t="s">
        <v>670</v>
      </c>
      <c r="Q4445" s="20" t="s">
        <v>1443</v>
      </c>
      <c r="R4445" s="20" t="s">
        <v>4548</v>
      </c>
      <c r="S4445" s="20">
        <v>55495285</v>
      </c>
      <c r="T4445" s="39"/>
      <c r="U4445" s="20"/>
      <c r="V4445" s="20"/>
      <c r="W4445" s="39"/>
      <c r="X4445" s="20"/>
      <c r="Y4445" s="20"/>
      <c r="Z4445" s="20"/>
      <c r="AA4445" s="39"/>
    </row>
    <row r="4446" spans="2:27" ht="15.75" customHeight="1">
      <c r="B4446" s="39"/>
      <c r="C4446" s="20"/>
      <c r="D4446" s="20"/>
      <c r="E4446" s="39"/>
      <c r="F4446" s="20"/>
      <c r="G4446" s="20"/>
      <c r="H4446" s="20"/>
      <c r="I4446" s="39"/>
      <c r="J4446" s="20"/>
      <c r="K4446" s="20"/>
      <c r="L4446" s="20"/>
      <c r="M4446" s="20"/>
      <c r="N4446" s="39"/>
      <c r="O4446" s="20" t="s">
        <v>505</v>
      </c>
      <c r="P4446" s="20" t="s">
        <v>670</v>
      </c>
      <c r="Q4446" s="20" t="s">
        <v>1445</v>
      </c>
      <c r="R4446" s="20" t="s">
        <v>4549</v>
      </c>
      <c r="S4446" s="20">
        <v>55496111</v>
      </c>
      <c r="T4446" s="39"/>
      <c r="U4446" s="20"/>
      <c r="V4446" s="20"/>
      <c r="W4446" s="39"/>
      <c r="X4446" s="20"/>
      <c r="Y4446" s="20"/>
      <c r="Z4446" s="20"/>
      <c r="AA4446" s="39"/>
    </row>
    <row r="4447" spans="2:27" ht="15.75" customHeight="1">
      <c r="B4447" s="39"/>
      <c r="C4447" s="20"/>
      <c r="D4447" s="20"/>
      <c r="E4447" s="39"/>
      <c r="F4447" s="20"/>
      <c r="G4447" s="20"/>
      <c r="H4447" s="20"/>
      <c r="I4447" s="39"/>
      <c r="J4447" s="20"/>
      <c r="K4447" s="20"/>
      <c r="L4447" s="20"/>
      <c r="M4447" s="20"/>
      <c r="N4447" s="39"/>
      <c r="O4447" s="20" t="s">
        <v>505</v>
      </c>
      <c r="P4447" s="20" t="s">
        <v>670</v>
      </c>
      <c r="Q4447" s="20" t="s">
        <v>1445</v>
      </c>
      <c r="R4447" s="20" t="s">
        <v>4518</v>
      </c>
      <c r="S4447" s="20">
        <v>55496112</v>
      </c>
      <c r="T4447" s="39"/>
      <c r="U4447" s="20"/>
      <c r="V4447" s="20"/>
      <c r="W4447" s="39"/>
      <c r="X4447" s="20"/>
      <c r="Y4447" s="20"/>
      <c r="Z4447" s="20"/>
      <c r="AA4447" s="39"/>
    </row>
    <row r="4448" spans="2:27" ht="15.75" customHeight="1">
      <c r="B4448" s="39"/>
      <c r="C4448" s="20"/>
      <c r="D4448" s="20"/>
      <c r="E4448" s="39"/>
      <c r="F4448" s="20"/>
      <c r="G4448" s="20"/>
      <c r="H4448" s="20"/>
      <c r="I4448" s="39"/>
      <c r="J4448" s="20"/>
      <c r="K4448" s="20"/>
      <c r="L4448" s="20"/>
      <c r="M4448" s="20"/>
      <c r="N4448" s="39"/>
      <c r="O4448" s="20" t="s">
        <v>505</v>
      </c>
      <c r="P4448" s="20" t="s">
        <v>670</v>
      </c>
      <c r="Q4448" s="20" t="s">
        <v>1445</v>
      </c>
      <c r="R4448" s="20" t="s">
        <v>4550</v>
      </c>
      <c r="S4448" s="20">
        <v>55496118</v>
      </c>
      <c r="T4448" s="39"/>
      <c r="U4448" s="20"/>
      <c r="V4448" s="20"/>
      <c r="W4448" s="39"/>
      <c r="X4448" s="20"/>
      <c r="Y4448" s="20"/>
      <c r="Z4448" s="20"/>
      <c r="AA4448" s="39"/>
    </row>
    <row r="4449" spans="2:27" ht="15.75" customHeight="1">
      <c r="B4449" s="39"/>
      <c r="C4449" s="20"/>
      <c r="D4449" s="20"/>
      <c r="E4449" s="39"/>
      <c r="F4449" s="20"/>
      <c r="G4449" s="20"/>
      <c r="H4449" s="20"/>
      <c r="I4449" s="39"/>
      <c r="J4449" s="20"/>
      <c r="K4449" s="20"/>
      <c r="L4449" s="20"/>
      <c r="M4449" s="20"/>
      <c r="N4449" s="39"/>
      <c r="O4449" s="20" t="s">
        <v>505</v>
      </c>
      <c r="P4449" s="20" t="s">
        <v>670</v>
      </c>
      <c r="Q4449" s="20" t="s">
        <v>1445</v>
      </c>
      <c r="R4449" s="20" t="s">
        <v>4551</v>
      </c>
      <c r="S4449" s="20">
        <v>55496125</v>
      </c>
      <c r="T4449" s="39"/>
      <c r="U4449" s="20"/>
      <c r="V4449" s="20"/>
      <c r="W4449" s="39"/>
      <c r="X4449" s="20"/>
      <c r="Y4449" s="20"/>
      <c r="Z4449" s="20"/>
      <c r="AA4449" s="39"/>
    </row>
    <row r="4450" spans="2:27" ht="15.75" customHeight="1">
      <c r="B4450" s="39"/>
      <c r="C4450" s="20"/>
      <c r="D4450" s="20"/>
      <c r="E4450" s="39"/>
      <c r="F4450" s="20"/>
      <c r="G4450" s="20"/>
      <c r="H4450" s="20"/>
      <c r="I4450" s="39"/>
      <c r="J4450" s="20"/>
      <c r="K4450" s="20"/>
      <c r="L4450" s="20"/>
      <c r="M4450" s="20"/>
      <c r="N4450" s="39"/>
      <c r="O4450" s="20" t="s">
        <v>505</v>
      </c>
      <c r="P4450" s="20" t="s">
        <v>670</v>
      </c>
      <c r="Q4450" s="20" t="s">
        <v>1445</v>
      </c>
      <c r="R4450" s="20" t="s">
        <v>1978</v>
      </c>
      <c r="S4450" s="20">
        <v>55496131</v>
      </c>
      <c r="T4450" s="39"/>
      <c r="U4450" s="20"/>
      <c r="V4450" s="20"/>
      <c r="W4450" s="39"/>
      <c r="X4450" s="20"/>
      <c r="Y4450" s="20"/>
      <c r="Z4450" s="20"/>
      <c r="AA4450" s="39"/>
    </row>
    <row r="4451" spans="2:27" ht="15.75" customHeight="1">
      <c r="B4451" s="39"/>
      <c r="C4451" s="20"/>
      <c r="D4451" s="20"/>
      <c r="E4451" s="39"/>
      <c r="F4451" s="20"/>
      <c r="G4451" s="20"/>
      <c r="H4451" s="20"/>
      <c r="I4451" s="39"/>
      <c r="J4451" s="20"/>
      <c r="K4451" s="20"/>
      <c r="L4451" s="20"/>
      <c r="M4451" s="20"/>
      <c r="N4451" s="39"/>
      <c r="O4451" s="20" t="s">
        <v>505</v>
      </c>
      <c r="P4451" s="20" t="s">
        <v>670</v>
      </c>
      <c r="Q4451" s="20" t="s">
        <v>1445</v>
      </c>
      <c r="R4451" s="20" t="s">
        <v>4552</v>
      </c>
      <c r="S4451" s="20">
        <v>55496137</v>
      </c>
      <c r="T4451" s="39"/>
      <c r="U4451" s="20"/>
      <c r="V4451" s="20"/>
      <c r="W4451" s="39"/>
      <c r="X4451" s="20"/>
      <c r="Y4451" s="20"/>
      <c r="Z4451" s="20"/>
      <c r="AA4451" s="39"/>
    </row>
    <row r="4452" spans="2:27" ht="15.75" customHeight="1">
      <c r="B4452" s="39"/>
      <c r="C4452" s="20"/>
      <c r="D4452" s="20"/>
      <c r="E4452" s="39"/>
      <c r="F4452" s="20"/>
      <c r="G4452" s="20"/>
      <c r="H4452" s="20"/>
      <c r="I4452" s="39"/>
      <c r="J4452" s="20"/>
      <c r="K4452" s="20"/>
      <c r="L4452" s="20"/>
      <c r="M4452" s="20"/>
      <c r="N4452" s="39"/>
      <c r="O4452" s="20" t="s">
        <v>505</v>
      </c>
      <c r="P4452" s="20" t="s">
        <v>670</v>
      </c>
      <c r="Q4452" s="20" t="s">
        <v>1445</v>
      </c>
      <c r="R4452" s="20" t="s">
        <v>979</v>
      </c>
      <c r="S4452" s="20">
        <v>55496144</v>
      </c>
      <c r="T4452" s="39"/>
      <c r="U4452" s="20"/>
      <c r="V4452" s="20"/>
      <c r="W4452" s="39"/>
      <c r="X4452" s="20"/>
      <c r="Y4452" s="20"/>
      <c r="Z4452" s="20"/>
      <c r="AA4452" s="39"/>
    </row>
    <row r="4453" spans="2:27" ht="15.75" customHeight="1">
      <c r="B4453" s="39"/>
      <c r="C4453" s="20"/>
      <c r="D4453" s="20"/>
      <c r="E4453" s="39"/>
      <c r="F4453" s="20"/>
      <c r="G4453" s="20"/>
      <c r="H4453" s="20"/>
      <c r="I4453" s="39"/>
      <c r="J4453" s="20"/>
      <c r="K4453" s="20"/>
      <c r="L4453" s="20"/>
      <c r="M4453" s="20"/>
      <c r="N4453" s="39"/>
      <c r="O4453" s="20" t="s">
        <v>505</v>
      </c>
      <c r="P4453" s="20" t="s">
        <v>670</v>
      </c>
      <c r="Q4453" s="20" t="s">
        <v>1445</v>
      </c>
      <c r="R4453" s="20" t="s">
        <v>4553</v>
      </c>
      <c r="S4453" s="20">
        <v>55496150</v>
      </c>
      <c r="T4453" s="39"/>
      <c r="U4453" s="20"/>
      <c r="V4453" s="20"/>
      <c r="W4453" s="39"/>
      <c r="X4453" s="20"/>
      <c r="Y4453" s="20"/>
      <c r="Z4453" s="20"/>
      <c r="AA4453" s="39"/>
    </row>
    <row r="4454" spans="2:27" ht="15.75" customHeight="1">
      <c r="B4454" s="39"/>
      <c r="C4454" s="20"/>
      <c r="D4454" s="20"/>
      <c r="E4454" s="39"/>
      <c r="F4454" s="20"/>
      <c r="G4454" s="20"/>
      <c r="H4454" s="20"/>
      <c r="I4454" s="39"/>
      <c r="J4454" s="20"/>
      <c r="K4454" s="20"/>
      <c r="L4454" s="20"/>
      <c r="M4454" s="20"/>
      <c r="N4454" s="39"/>
      <c r="O4454" s="20" t="s">
        <v>505</v>
      </c>
      <c r="P4454" s="20" t="s">
        <v>670</v>
      </c>
      <c r="Q4454" s="20" t="s">
        <v>1445</v>
      </c>
      <c r="R4454" s="20" t="s">
        <v>1634</v>
      </c>
      <c r="S4454" s="20">
        <v>55496163</v>
      </c>
      <c r="T4454" s="39"/>
      <c r="U4454" s="20"/>
      <c r="V4454" s="20"/>
      <c r="W4454" s="39"/>
      <c r="X4454" s="20"/>
      <c r="Y4454" s="20"/>
      <c r="Z4454" s="20"/>
      <c r="AA4454" s="39"/>
    </row>
    <row r="4455" spans="2:27" ht="15.75" customHeight="1">
      <c r="B4455" s="39"/>
      <c r="C4455" s="20"/>
      <c r="D4455" s="20"/>
      <c r="E4455" s="39"/>
      <c r="F4455" s="20"/>
      <c r="G4455" s="20"/>
      <c r="H4455" s="20"/>
      <c r="I4455" s="39"/>
      <c r="J4455" s="20"/>
      <c r="K4455" s="20"/>
      <c r="L4455" s="20"/>
      <c r="M4455" s="20"/>
      <c r="N4455" s="39"/>
      <c r="O4455" s="20" t="s">
        <v>505</v>
      </c>
      <c r="P4455" s="20" t="s">
        <v>670</v>
      </c>
      <c r="Q4455" s="20" t="s">
        <v>1445</v>
      </c>
      <c r="R4455" s="20" t="s">
        <v>4554</v>
      </c>
      <c r="S4455" s="20">
        <v>55496169</v>
      </c>
      <c r="T4455" s="39"/>
      <c r="U4455" s="20"/>
      <c r="V4455" s="20"/>
      <c r="W4455" s="39"/>
      <c r="X4455" s="20"/>
      <c r="Y4455" s="20"/>
      <c r="Z4455" s="20"/>
      <c r="AA4455" s="39"/>
    </row>
    <row r="4456" spans="2:27" ht="15.75" customHeight="1">
      <c r="B4456" s="39"/>
      <c r="C4456" s="20"/>
      <c r="D4456" s="20"/>
      <c r="E4456" s="39"/>
      <c r="F4456" s="20"/>
      <c r="G4456" s="20"/>
      <c r="H4456" s="20"/>
      <c r="I4456" s="39"/>
      <c r="J4456" s="20"/>
      <c r="K4456" s="20"/>
      <c r="L4456" s="20"/>
      <c r="M4456" s="20"/>
      <c r="N4456" s="39"/>
      <c r="O4456" s="20" t="s">
        <v>505</v>
      </c>
      <c r="P4456" s="20" t="s">
        <v>670</v>
      </c>
      <c r="Q4456" s="20" t="s">
        <v>1445</v>
      </c>
      <c r="R4456" s="20" t="s">
        <v>4555</v>
      </c>
      <c r="S4456" s="20">
        <v>55496175</v>
      </c>
      <c r="T4456" s="39"/>
      <c r="U4456" s="20"/>
      <c r="V4456" s="20"/>
      <c r="W4456" s="39"/>
      <c r="X4456" s="20"/>
      <c r="Y4456" s="20"/>
      <c r="Z4456" s="20"/>
      <c r="AA4456" s="39"/>
    </row>
    <row r="4457" spans="2:27" ht="15.75" customHeight="1">
      <c r="B4457" s="39"/>
      <c r="C4457" s="20"/>
      <c r="D4457" s="20"/>
      <c r="E4457" s="39"/>
      <c r="F4457" s="20"/>
      <c r="G4457" s="20"/>
      <c r="H4457" s="20"/>
      <c r="I4457" s="39"/>
      <c r="J4457" s="20"/>
      <c r="K4457" s="20"/>
      <c r="L4457" s="20"/>
      <c r="M4457" s="20"/>
      <c r="N4457" s="39"/>
      <c r="O4457" s="20" t="s">
        <v>505</v>
      </c>
      <c r="P4457" s="20" t="s">
        <v>670</v>
      </c>
      <c r="Q4457" s="20" t="s">
        <v>1445</v>
      </c>
      <c r="R4457" s="20" t="s">
        <v>525</v>
      </c>
      <c r="S4457" s="20">
        <v>55496199</v>
      </c>
      <c r="T4457" s="39"/>
      <c r="U4457" s="20"/>
      <c r="V4457" s="20"/>
      <c r="W4457" s="39"/>
      <c r="X4457" s="20"/>
      <c r="Y4457" s="20"/>
      <c r="Z4457" s="20"/>
      <c r="AA4457" s="39"/>
    </row>
    <row r="4458" spans="2:27" ht="15.75" customHeight="1">
      <c r="B4458" s="39"/>
      <c r="C4458" s="20"/>
      <c r="D4458" s="20"/>
      <c r="E4458" s="39"/>
      <c r="F4458" s="20"/>
      <c r="G4458" s="20"/>
      <c r="H4458" s="20"/>
      <c r="I4458" s="39"/>
      <c r="J4458" s="20"/>
      <c r="K4458" s="20"/>
      <c r="L4458" s="20"/>
      <c r="M4458" s="20"/>
      <c r="N4458" s="39"/>
      <c r="O4458" s="20" t="s">
        <v>505</v>
      </c>
      <c r="P4458" s="20" t="s">
        <v>670</v>
      </c>
      <c r="Q4458" s="20" t="s">
        <v>1445</v>
      </c>
      <c r="R4458" s="20" t="s">
        <v>4556</v>
      </c>
      <c r="S4458" s="20">
        <v>55496188</v>
      </c>
      <c r="T4458" s="39"/>
      <c r="U4458" s="20"/>
      <c r="V4458" s="20"/>
      <c r="W4458" s="39"/>
      <c r="X4458" s="20"/>
      <c r="Y4458" s="20"/>
      <c r="Z4458" s="20"/>
      <c r="AA4458" s="39"/>
    </row>
    <row r="4459" spans="2:27" ht="15.75" customHeight="1">
      <c r="B4459" s="39"/>
      <c r="C4459" s="20"/>
      <c r="D4459" s="20"/>
      <c r="E4459" s="39"/>
      <c r="F4459" s="20"/>
      <c r="G4459" s="20"/>
      <c r="H4459" s="20"/>
      <c r="I4459" s="39"/>
      <c r="J4459" s="20"/>
      <c r="K4459" s="20"/>
      <c r="L4459" s="20"/>
      <c r="M4459" s="20"/>
      <c r="N4459" s="39"/>
      <c r="O4459" s="20" t="s">
        <v>505</v>
      </c>
      <c r="P4459" s="20" t="s">
        <v>670</v>
      </c>
      <c r="Q4459" s="20" t="s">
        <v>1445</v>
      </c>
      <c r="R4459" s="20" t="s">
        <v>1389</v>
      </c>
      <c r="S4459" s="20">
        <v>55496182</v>
      </c>
      <c r="T4459" s="39"/>
      <c r="U4459" s="20"/>
      <c r="V4459" s="20"/>
      <c r="W4459" s="39"/>
      <c r="X4459" s="20"/>
      <c r="Y4459" s="20"/>
      <c r="Z4459" s="20"/>
      <c r="AA4459" s="39"/>
    </row>
    <row r="4460" spans="2:27" ht="15.75" customHeight="1">
      <c r="B4460" s="39"/>
      <c r="C4460" s="20"/>
      <c r="D4460" s="20"/>
      <c r="E4460" s="39"/>
      <c r="F4460" s="20"/>
      <c r="G4460" s="20"/>
      <c r="H4460" s="20"/>
      <c r="I4460" s="39"/>
      <c r="J4460" s="20"/>
      <c r="K4460" s="20"/>
      <c r="L4460" s="20"/>
      <c r="M4460" s="20"/>
      <c r="N4460" s="39"/>
      <c r="O4460" s="20" t="s">
        <v>505</v>
      </c>
      <c r="P4460" s="20" t="s">
        <v>670</v>
      </c>
      <c r="Q4460" s="20" t="s">
        <v>1445</v>
      </c>
      <c r="R4460" s="20" t="s">
        <v>1830</v>
      </c>
      <c r="S4460" s="20">
        <v>55496194</v>
      </c>
      <c r="T4460" s="39"/>
      <c r="U4460" s="20"/>
      <c r="V4460" s="20"/>
      <c r="W4460" s="39"/>
      <c r="X4460" s="20"/>
      <c r="Y4460" s="20"/>
      <c r="Z4460" s="20"/>
      <c r="AA4460" s="39"/>
    </row>
    <row r="4461" spans="2:27" ht="15.75" customHeight="1">
      <c r="B4461" s="39"/>
      <c r="C4461" s="20"/>
      <c r="D4461" s="20"/>
      <c r="E4461" s="39"/>
      <c r="F4461" s="20"/>
      <c r="G4461" s="20"/>
      <c r="H4461" s="20"/>
      <c r="I4461" s="39"/>
      <c r="J4461" s="20"/>
      <c r="K4461" s="20"/>
      <c r="L4461" s="20"/>
      <c r="M4461" s="20"/>
      <c r="N4461" s="39"/>
      <c r="O4461" s="20" t="s">
        <v>505</v>
      </c>
      <c r="P4461" s="20" t="s">
        <v>670</v>
      </c>
      <c r="Q4461" s="20" t="s">
        <v>1447</v>
      </c>
      <c r="R4461" s="20" t="s">
        <v>4557</v>
      </c>
      <c r="S4461" s="20">
        <v>55491813</v>
      </c>
      <c r="T4461" s="39"/>
      <c r="U4461" s="20"/>
      <c r="V4461" s="20"/>
      <c r="W4461" s="39"/>
      <c r="X4461" s="20"/>
      <c r="Y4461" s="20"/>
      <c r="Z4461" s="20"/>
      <c r="AA4461" s="39"/>
    </row>
    <row r="4462" spans="2:27" ht="15.75" customHeight="1">
      <c r="B4462" s="39"/>
      <c r="C4462" s="20"/>
      <c r="D4462" s="20"/>
      <c r="E4462" s="39"/>
      <c r="F4462" s="20"/>
      <c r="G4462" s="20"/>
      <c r="H4462" s="20"/>
      <c r="I4462" s="39"/>
      <c r="J4462" s="20"/>
      <c r="K4462" s="20"/>
      <c r="L4462" s="20"/>
      <c r="M4462" s="20"/>
      <c r="N4462" s="39"/>
      <c r="O4462" s="20" t="s">
        <v>505</v>
      </c>
      <c r="P4462" s="20" t="s">
        <v>670</v>
      </c>
      <c r="Q4462" s="20" t="s">
        <v>1447</v>
      </c>
      <c r="R4462" s="20" t="s">
        <v>4558</v>
      </c>
      <c r="S4462" s="20">
        <v>55491827</v>
      </c>
      <c r="T4462" s="39"/>
      <c r="U4462" s="20"/>
      <c r="V4462" s="20"/>
      <c r="W4462" s="39"/>
      <c r="X4462" s="20"/>
      <c r="Y4462" s="20"/>
      <c r="Z4462" s="20"/>
      <c r="AA4462" s="39"/>
    </row>
    <row r="4463" spans="2:27" ht="15.75" customHeight="1">
      <c r="B4463" s="39"/>
      <c r="C4463" s="20"/>
      <c r="D4463" s="20"/>
      <c r="E4463" s="39"/>
      <c r="F4463" s="20"/>
      <c r="G4463" s="20"/>
      <c r="H4463" s="20"/>
      <c r="I4463" s="39"/>
      <c r="J4463" s="20"/>
      <c r="K4463" s="20"/>
      <c r="L4463" s="20"/>
      <c r="M4463" s="20"/>
      <c r="N4463" s="39"/>
      <c r="O4463" s="20" t="s">
        <v>505</v>
      </c>
      <c r="P4463" s="20" t="s">
        <v>670</v>
      </c>
      <c r="Q4463" s="20" t="s">
        <v>1447</v>
      </c>
      <c r="R4463" s="20" t="s">
        <v>764</v>
      </c>
      <c r="S4463" s="20">
        <v>55491854</v>
      </c>
      <c r="T4463" s="39"/>
      <c r="U4463" s="20"/>
      <c r="V4463" s="20"/>
      <c r="W4463" s="39"/>
      <c r="X4463" s="20"/>
      <c r="Y4463" s="20"/>
      <c r="Z4463" s="20"/>
      <c r="AA4463" s="39"/>
    </row>
    <row r="4464" spans="2:27" ht="15.75" customHeight="1">
      <c r="B4464" s="39"/>
      <c r="C4464" s="20"/>
      <c r="D4464" s="20"/>
      <c r="E4464" s="39"/>
      <c r="F4464" s="20"/>
      <c r="G4464" s="20"/>
      <c r="H4464" s="20"/>
      <c r="I4464" s="39"/>
      <c r="J4464" s="20"/>
      <c r="K4464" s="20"/>
      <c r="L4464" s="20"/>
      <c r="M4464" s="20"/>
      <c r="N4464" s="39"/>
      <c r="O4464" s="20" t="s">
        <v>505</v>
      </c>
      <c r="P4464" s="20" t="s">
        <v>670</v>
      </c>
      <c r="Q4464" s="20" t="s">
        <v>1447</v>
      </c>
      <c r="R4464" s="20" t="s">
        <v>4559</v>
      </c>
      <c r="S4464" s="20">
        <v>55491867</v>
      </c>
      <c r="T4464" s="39"/>
      <c r="U4464" s="20"/>
      <c r="V4464" s="20"/>
      <c r="W4464" s="39"/>
      <c r="X4464" s="20"/>
      <c r="Y4464" s="20"/>
      <c r="Z4464" s="20"/>
      <c r="AA4464" s="39"/>
    </row>
    <row r="4465" spans="2:27" ht="15.75" customHeight="1">
      <c r="B4465" s="39"/>
      <c r="C4465" s="20"/>
      <c r="D4465" s="20"/>
      <c r="E4465" s="39"/>
      <c r="F4465" s="20"/>
      <c r="G4465" s="20"/>
      <c r="H4465" s="20"/>
      <c r="I4465" s="39"/>
      <c r="J4465" s="20"/>
      <c r="K4465" s="20"/>
      <c r="L4465" s="20"/>
      <c r="M4465" s="20"/>
      <c r="N4465" s="39"/>
      <c r="O4465" s="20" t="s">
        <v>505</v>
      </c>
      <c r="P4465" s="20" t="s">
        <v>670</v>
      </c>
      <c r="Q4465" s="20" t="s">
        <v>1447</v>
      </c>
      <c r="R4465" s="20" t="s">
        <v>1447</v>
      </c>
      <c r="S4465" s="20">
        <v>55491840</v>
      </c>
      <c r="T4465" s="39"/>
      <c r="U4465" s="20"/>
      <c r="V4465" s="20"/>
      <c r="W4465" s="39"/>
      <c r="X4465" s="20"/>
      <c r="Y4465" s="20"/>
      <c r="Z4465" s="20"/>
      <c r="AA4465" s="39"/>
    </row>
    <row r="4466" spans="2:27" ht="15.75" customHeight="1">
      <c r="B4466" s="39"/>
      <c r="C4466" s="20"/>
      <c r="D4466" s="20"/>
      <c r="E4466" s="39"/>
      <c r="F4466" s="20"/>
      <c r="G4466" s="20"/>
      <c r="H4466" s="20"/>
      <c r="I4466" s="39"/>
      <c r="J4466" s="20"/>
      <c r="K4466" s="20"/>
      <c r="L4466" s="20"/>
      <c r="M4466" s="20"/>
      <c r="N4466" s="39"/>
      <c r="O4466" s="20" t="s">
        <v>505</v>
      </c>
      <c r="P4466" s="20" t="s">
        <v>670</v>
      </c>
      <c r="Q4466" s="20" t="s">
        <v>1447</v>
      </c>
      <c r="R4466" s="20" t="s">
        <v>4560</v>
      </c>
      <c r="S4466" s="20">
        <v>55491881</v>
      </c>
      <c r="T4466" s="39"/>
      <c r="U4466" s="20"/>
      <c r="V4466" s="20"/>
      <c r="W4466" s="39"/>
      <c r="X4466" s="20"/>
      <c r="Y4466" s="20"/>
      <c r="Z4466" s="20"/>
      <c r="AA4466" s="39"/>
    </row>
    <row r="4467" spans="2:27" ht="15.75" customHeight="1">
      <c r="B4467" s="39"/>
      <c r="C4467" s="20"/>
      <c r="D4467" s="20"/>
      <c r="E4467" s="39"/>
      <c r="F4467" s="20"/>
      <c r="G4467" s="20"/>
      <c r="H4467" s="20"/>
      <c r="I4467" s="39"/>
      <c r="J4467" s="20"/>
      <c r="K4467" s="20"/>
      <c r="L4467" s="20"/>
      <c r="M4467" s="20"/>
      <c r="N4467" s="39"/>
      <c r="O4467" s="20" t="s">
        <v>505</v>
      </c>
      <c r="P4467" s="20" t="s">
        <v>670</v>
      </c>
      <c r="Q4467" s="20" t="s">
        <v>1449</v>
      </c>
      <c r="R4467" s="20" t="s">
        <v>4561</v>
      </c>
      <c r="S4467" s="20">
        <v>55497710</v>
      </c>
      <c r="T4467" s="39"/>
      <c r="U4467" s="20"/>
      <c r="V4467" s="20"/>
      <c r="W4467" s="39"/>
      <c r="X4467" s="20"/>
      <c r="Y4467" s="20"/>
      <c r="Z4467" s="20"/>
      <c r="AA4467" s="39"/>
    </row>
    <row r="4468" spans="2:27" ht="15.75" customHeight="1">
      <c r="B4468" s="39"/>
      <c r="C4468" s="20"/>
      <c r="D4468" s="20"/>
      <c r="E4468" s="39"/>
      <c r="F4468" s="20"/>
      <c r="G4468" s="20"/>
      <c r="H4468" s="20"/>
      <c r="I4468" s="39"/>
      <c r="J4468" s="20"/>
      <c r="K4468" s="20"/>
      <c r="L4468" s="20"/>
      <c r="M4468" s="20"/>
      <c r="N4468" s="39"/>
      <c r="O4468" s="20" t="s">
        <v>505</v>
      </c>
      <c r="P4468" s="20" t="s">
        <v>670</v>
      </c>
      <c r="Q4468" s="20" t="s">
        <v>1449</v>
      </c>
      <c r="R4468" s="20" t="s">
        <v>4562</v>
      </c>
      <c r="S4468" s="20">
        <v>55497721</v>
      </c>
      <c r="T4468" s="39"/>
      <c r="U4468" s="20"/>
      <c r="V4468" s="20"/>
      <c r="W4468" s="39"/>
      <c r="X4468" s="20"/>
      <c r="Y4468" s="20"/>
      <c r="Z4468" s="20"/>
      <c r="AA4468" s="39"/>
    </row>
    <row r="4469" spans="2:27" ht="15.75" customHeight="1">
      <c r="B4469" s="39"/>
      <c r="C4469" s="20"/>
      <c r="D4469" s="20"/>
      <c r="E4469" s="39"/>
      <c r="F4469" s="20"/>
      <c r="G4469" s="20"/>
      <c r="H4469" s="20"/>
      <c r="I4469" s="39"/>
      <c r="J4469" s="20"/>
      <c r="K4469" s="20"/>
      <c r="L4469" s="20"/>
      <c r="M4469" s="20"/>
      <c r="N4469" s="39"/>
      <c r="O4469" s="20" t="s">
        <v>505</v>
      </c>
      <c r="P4469" s="20" t="s">
        <v>670</v>
      </c>
      <c r="Q4469" s="20" t="s">
        <v>1449</v>
      </c>
      <c r="R4469" s="20" t="s">
        <v>4563</v>
      </c>
      <c r="S4469" s="20">
        <v>55497731</v>
      </c>
      <c r="T4469" s="39"/>
      <c r="U4469" s="20"/>
      <c r="V4469" s="20"/>
      <c r="W4469" s="39"/>
      <c r="X4469" s="20"/>
      <c r="Y4469" s="20"/>
      <c r="Z4469" s="20"/>
      <c r="AA4469" s="39"/>
    </row>
    <row r="4470" spans="2:27" ht="15.75" customHeight="1">
      <c r="B4470" s="39"/>
      <c r="C4470" s="20"/>
      <c r="D4470" s="20"/>
      <c r="E4470" s="39"/>
      <c r="F4470" s="20"/>
      <c r="G4470" s="20"/>
      <c r="H4470" s="20"/>
      <c r="I4470" s="39"/>
      <c r="J4470" s="20"/>
      <c r="K4470" s="20"/>
      <c r="L4470" s="20"/>
      <c r="M4470" s="20"/>
      <c r="N4470" s="39"/>
      <c r="O4470" s="20" t="s">
        <v>505</v>
      </c>
      <c r="P4470" s="20" t="s">
        <v>670</v>
      </c>
      <c r="Q4470" s="20" t="s">
        <v>1449</v>
      </c>
      <c r="R4470" s="20" t="s">
        <v>4564</v>
      </c>
      <c r="S4470" s="20">
        <v>55497742</v>
      </c>
      <c r="T4470" s="39"/>
      <c r="U4470" s="20"/>
      <c r="V4470" s="20"/>
      <c r="W4470" s="39"/>
      <c r="X4470" s="20"/>
      <c r="Y4470" s="20"/>
      <c r="Z4470" s="20"/>
      <c r="AA4470" s="39"/>
    </row>
    <row r="4471" spans="2:27" ht="15.75" customHeight="1">
      <c r="B4471" s="39"/>
      <c r="C4471" s="20"/>
      <c r="D4471" s="20"/>
      <c r="E4471" s="39"/>
      <c r="F4471" s="20"/>
      <c r="G4471" s="20"/>
      <c r="H4471" s="20"/>
      <c r="I4471" s="39"/>
      <c r="J4471" s="20"/>
      <c r="K4471" s="20"/>
      <c r="L4471" s="20"/>
      <c r="M4471" s="20"/>
      <c r="N4471" s="39"/>
      <c r="O4471" s="20" t="s">
        <v>505</v>
      </c>
      <c r="P4471" s="20" t="s">
        <v>670</v>
      </c>
      <c r="Q4471" s="20" t="s">
        <v>1449</v>
      </c>
      <c r="R4471" s="20" t="s">
        <v>4565</v>
      </c>
      <c r="S4471" s="20">
        <v>55497752</v>
      </c>
      <c r="T4471" s="39"/>
      <c r="U4471" s="20"/>
      <c r="V4471" s="20"/>
      <c r="W4471" s="39"/>
      <c r="X4471" s="20"/>
      <c r="Y4471" s="20"/>
      <c r="Z4471" s="20"/>
      <c r="AA4471" s="39"/>
    </row>
    <row r="4472" spans="2:27" ht="15.75" customHeight="1">
      <c r="B4472" s="39"/>
      <c r="C4472" s="20"/>
      <c r="D4472" s="20"/>
      <c r="E4472" s="39"/>
      <c r="F4472" s="20"/>
      <c r="G4472" s="20"/>
      <c r="H4472" s="20"/>
      <c r="I4472" s="39"/>
      <c r="J4472" s="20"/>
      <c r="K4472" s="20"/>
      <c r="L4472" s="20"/>
      <c r="M4472" s="20"/>
      <c r="N4472" s="39"/>
      <c r="O4472" s="20" t="s">
        <v>505</v>
      </c>
      <c r="P4472" s="20" t="s">
        <v>670</v>
      </c>
      <c r="Q4472" s="20" t="s">
        <v>1449</v>
      </c>
      <c r="R4472" s="20" t="s">
        <v>4566</v>
      </c>
      <c r="S4472" s="20">
        <v>55497784</v>
      </c>
      <c r="T4472" s="39"/>
      <c r="U4472" s="20"/>
      <c r="V4472" s="20"/>
      <c r="W4472" s="39"/>
      <c r="X4472" s="20"/>
      <c r="Y4472" s="20"/>
      <c r="Z4472" s="20"/>
      <c r="AA4472" s="39"/>
    </row>
    <row r="4473" spans="2:27" ht="15.75" customHeight="1">
      <c r="B4473" s="39"/>
      <c r="C4473" s="20"/>
      <c r="D4473" s="20"/>
      <c r="E4473" s="39"/>
      <c r="F4473" s="20"/>
      <c r="G4473" s="20"/>
      <c r="H4473" s="20"/>
      <c r="I4473" s="39"/>
      <c r="J4473" s="20"/>
      <c r="K4473" s="20"/>
      <c r="L4473" s="20"/>
      <c r="M4473" s="20"/>
      <c r="N4473" s="39"/>
      <c r="O4473" s="20" t="s">
        <v>505</v>
      </c>
      <c r="P4473" s="20" t="s">
        <v>670</v>
      </c>
      <c r="Q4473" s="20" t="s">
        <v>1449</v>
      </c>
      <c r="R4473" s="20" t="s">
        <v>1449</v>
      </c>
      <c r="S4473" s="20">
        <v>55497773</v>
      </c>
      <c r="T4473" s="39"/>
      <c r="U4473" s="20"/>
      <c r="V4473" s="20"/>
      <c r="W4473" s="39"/>
      <c r="X4473" s="20"/>
      <c r="Y4473" s="20"/>
      <c r="Z4473" s="20"/>
      <c r="AA4473" s="39"/>
    </row>
    <row r="4474" spans="2:27" ht="15.75" customHeight="1">
      <c r="B4474" s="39"/>
      <c r="C4474" s="20"/>
      <c r="D4474" s="20"/>
      <c r="E4474" s="39"/>
      <c r="F4474" s="20"/>
      <c r="G4474" s="20"/>
      <c r="H4474" s="20"/>
      <c r="I4474" s="39"/>
      <c r="J4474" s="20"/>
      <c r="K4474" s="20"/>
      <c r="L4474" s="20"/>
      <c r="M4474" s="20"/>
      <c r="N4474" s="39"/>
      <c r="O4474" s="20" t="s">
        <v>505</v>
      </c>
      <c r="P4474" s="20" t="s">
        <v>670</v>
      </c>
      <c r="Q4474" s="20" t="s">
        <v>1451</v>
      </c>
      <c r="R4474" s="20" t="s">
        <v>4567</v>
      </c>
      <c r="S4474" s="20">
        <v>55497911</v>
      </c>
      <c r="T4474" s="39"/>
      <c r="U4474" s="20"/>
      <c r="V4474" s="20"/>
      <c r="W4474" s="39"/>
      <c r="X4474" s="20"/>
      <c r="Y4474" s="20"/>
      <c r="Z4474" s="20"/>
      <c r="AA4474" s="39"/>
    </row>
    <row r="4475" spans="2:27" ht="15.75" customHeight="1">
      <c r="B4475" s="39"/>
      <c r="C4475" s="20"/>
      <c r="D4475" s="20"/>
      <c r="E4475" s="39"/>
      <c r="F4475" s="20"/>
      <c r="G4475" s="20"/>
      <c r="H4475" s="20"/>
      <c r="I4475" s="39"/>
      <c r="J4475" s="20"/>
      <c r="K4475" s="20"/>
      <c r="L4475" s="20"/>
      <c r="M4475" s="20"/>
      <c r="N4475" s="39"/>
      <c r="O4475" s="20" t="s">
        <v>505</v>
      </c>
      <c r="P4475" s="20" t="s">
        <v>670</v>
      </c>
      <c r="Q4475" s="20" t="s">
        <v>1451</v>
      </c>
      <c r="R4475" s="20" t="s">
        <v>4568</v>
      </c>
      <c r="S4475" s="20">
        <v>55497923</v>
      </c>
      <c r="T4475" s="39"/>
      <c r="U4475" s="20"/>
      <c r="V4475" s="20"/>
      <c r="W4475" s="39"/>
      <c r="X4475" s="20"/>
      <c r="Y4475" s="20"/>
      <c r="Z4475" s="20"/>
      <c r="AA4475" s="39"/>
    </row>
    <row r="4476" spans="2:27" ht="15.75" customHeight="1">
      <c r="B4476" s="39"/>
      <c r="C4476" s="20"/>
      <c r="D4476" s="20"/>
      <c r="E4476" s="39"/>
      <c r="F4476" s="20"/>
      <c r="G4476" s="20"/>
      <c r="H4476" s="20"/>
      <c r="I4476" s="39"/>
      <c r="J4476" s="20"/>
      <c r="K4476" s="20"/>
      <c r="L4476" s="20"/>
      <c r="M4476" s="20"/>
      <c r="N4476" s="39"/>
      <c r="O4476" s="20" t="s">
        <v>505</v>
      </c>
      <c r="P4476" s="20" t="s">
        <v>670</v>
      </c>
      <c r="Q4476" s="20" t="s">
        <v>1451</v>
      </c>
      <c r="R4476" s="20" t="s">
        <v>4569</v>
      </c>
      <c r="S4476" s="20">
        <v>55497935</v>
      </c>
      <c r="T4476" s="39"/>
      <c r="U4476" s="20"/>
      <c r="V4476" s="20"/>
      <c r="W4476" s="39"/>
      <c r="X4476" s="20"/>
      <c r="Y4476" s="20"/>
      <c r="Z4476" s="20"/>
      <c r="AA4476" s="39"/>
    </row>
    <row r="4477" spans="2:27" ht="15.75" customHeight="1">
      <c r="B4477" s="39"/>
      <c r="C4477" s="20"/>
      <c r="D4477" s="20"/>
      <c r="E4477" s="39"/>
      <c r="F4477" s="20"/>
      <c r="G4477" s="20"/>
      <c r="H4477" s="20"/>
      <c r="I4477" s="39"/>
      <c r="J4477" s="20"/>
      <c r="K4477" s="20"/>
      <c r="L4477" s="20"/>
      <c r="M4477" s="20"/>
      <c r="N4477" s="39"/>
      <c r="O4477" s="20" t="s">
        <v>505</v>
      </c>
      <c r="P4477" s="20" t="s">
        <v>670</v>
      </c>
      <c r="Q4477" s="20" t="s">
        <v>1451</v>
      </c>
      <c r="R4477" s="20" t="s">
        <v>1451</v>
      </c>
      <c r="S4477" s="20">
        <v>55497971</v>
      </c>
      <c r="T4477" s="39"/>
      <c r="U4477" s="20"/>
      <c r="V4477" s="20"/>
      <c r="W4477" s="39"/>
      <c r="X4477" s="20"/>
      <c r="Y4477" s="20"/>
      <c r="Z4477" s="20"/>
      <c r="AA4477" s="39"/>
    </row>
    <row r="4478" spans="2:27" ht="15.75" customHeight="1">
      <c r="B4478" s="39"/>
      <c r="C4478" s="20"/>
      <c r="D4478" s="20"/>
      <c r="E4478" s="39"/>
      <c r="F4478" s="20"/>
      <c r="G4478" s="20"/>
      <c r="H4478" s="20"/>
      <c r="I4478" s="39"/>
      <c r="J4478" s="20"/>
      <c r="K4478" s="20"/>
      <c r="L4478" s="20"/>
      <c r="M4478" s="20"/>
      <c r="N4478" s="39"/>
      <c r="O4478" s="20" t="s">
        <v>505</v>
      </c>
      <c r="P4478" s="20" t="s">
        <v>670</v>
      </c>
      <c r="Q4478" s="20" t="s">
        <v>1451</v>
      </c>
      <c r="R4478" s="20" t="s">
        <v>4570</v>
      </c>
      <c r="S4478" s="20">
        <v>55497983</v>
      </c>
      <c r="T4478" s="39"/>
      <c r="U4478" s="20"/>
      <c r="V4478" s="20"/>
      <c r="W4478" s="39"/>
      <c r="X4478" s="20"/>
      <c r="Y4478" s="20"/>
      <c r="Z4478" s="20"/>
      <c r="AA4478" s="39"/>
    </row>
    <row r="4479" spans="2:27" ht="15.75" customHeight="1">
      <c r="B4479" s="39"/>
      <c r="C4479" s="20"/>
      <c r="D4479" s="20"/>
      <c r="E4479" s="39"/>
      <c r="F4479" s="20"/>
      <c r="G4479" s="20"/>
      <c r="H4479" s="20"/>
      <c r="I4479" s="39"/>
      <c r="J4479" s="20"/>
      <c r="K4479" s="20"/>
      <c r="L4479" s="20"/>
      <c r="M4479" s="20"/>
      <c r="N4479" s="39"/>
      <c r="O4479" s="20" t="s">
        <v>505</v>
      </c>
      <c r="P4479" s="20" t="s">
        <v>670</v>
      </c>
      <c r="Q4479" s="20" t="s">
        <v>1453</v>
      </c>
      <c r="R4479" s="20" t="s">
        <v>2226</v>
      </c>
      <c r="S4479" s="20">
        <v>55499416</v>
      </c>
      <c r="T4479" s="39"/>
      <c r="U4479" s="20"/>
      <c r="V4479" s="20"/>
      <c r="W4479" s="39"/>
      <c r="X4479" s="20"/>
      <c r="Y4479" s="20"/>
      <c r="Z4479" s="20"/>
      <c r="AA4479" s="39"/>
    </row>
    <row r="4480" spans="2:27" ht="15.75" customHeight="1">
      <c r="B4480" s="39"/>
      <c r="C4480" s="20"/>
      <c r="D4480" s="20"/>
      <c r="E4480" s="39"/>
      <c r="F4480" s="20"/>
      <c r="G4480" s="20"/>
      <c r="H4480" s="20"/>
      <c r="I4480" s="39"/>
      <c r="J4480" s="20"/>
      <c r="K4480" s="20"/>
      <c r="L4480" s="20"/>
      <c r="M4480" s="20"/>
      <c r="N4480" s="39"/>
      <c r="O4480" s="20" t="s">
        <v>505</v>
      </c>
      <c r="P4480" s="20" t="s">
        <v>670</v>
      </c>
      <c r="Q4480" s="20" t="s">
        <v>1453</v>
      </c>
      <c r="R4480" s="20" t="s">
        <v>840</v>
      </c>
      <c r="S4480" s="20">
        <v>55499414</v>
      </c>
      <c r="T4480" s="39"/>
      <c r="U4480" s="20"/>
      <c r="V4480" s="20"/>
      <c r="W4480" s="39"/>
      <c r="X4480" s="20"/>
      <c r="Y4480" s="20"/>
      <c r="Z4480" s="20"/>
      <c r="AA4480" s="39"/>
    </row>
    <row r="4481" spans="2:27" ht="15.75" customHeight="1">
      <c r="B4481" s="39"/>
      <c r="C4481" s="20"/>
      <c r="D4481" s="20"/>
      <c r="E4481" s="39"/>
      <c r="F4481" s="20"/>
      <c r="G4481" s="20"/>
      <c r="H4481" s="20"/>
      <c r="I4481" s="39"/>
      <c r="J4481" s="20"/>
      <c r="K4481" s="20"/>
      <c r="L4481" s="20"/>
      <c r="M4481" s="20"/>
      <c r="N4481" s="39"/>
      <c r="O4481" s="20" t="s">
        <v>505</v>
      </c>
      <c r="P4481" s="20" t="s">
        <v>670</v>
      </c>
      <c r="Q4481" s="20" t="s">
        <v>1453</v>
      </c>
      <c r="R4481" s="20" t="s">
        <v>4571</v>
      </c>
      <c r="S4481" s="20">
        <v>55499422</v>
      </c>
      <c r="T4481" s="39"/>
      <c r="U4481" s="20"/>
      <c r="V4481" s="20"/>
      <c r="W4481" s="39"/>
      <c r="X4481" s="20"/>
      <c r="Y4481" s="20"/>
      <c r="Z4481" s="20"/>
      <c r="AA4481" s="39"/>
    </row>
    <row r="4482" spans="2:27" ht="15.75" customHeight="1">
      <c r="B4482" s="39"/>
      <c r="C4482" s="20"/>
      <c r="D4482" s="20"/>
      <c r="E4482" s="39"/>
      <c r="F4482" s="20"/>
      <c r="G4482" s="20"/>
      <c r="H4482" s="20"/>
      <c r="I4482" s="39"/>
      <c r="J4482" s="20"/>
      <c r="K4482" s="20"/>
      <c r="L4482" s="20"/>
      <c r="M4482" s="20"/>
      <c r="N4482" s="39"/>
      <c r="O4482" s="20" t="s">
        <v>505</v>
      </c>
      <c r="P4482" s="20" t="s">
        <v>670</v>
      </c>
      <c r="Q4482" s="20" t="s">
        <v>1453</v>
      </c>
      <c r="R4482" s="20" t="s">
        <v>4572</v>
      </c>
      <c r="S4482" s="20">
        <v>55499433</v>
      </c>
      <c r="T4482" s="39"/>
      <c r="U4482" s="20"/>
      <c r="V4482" s="20"/>
      <c r="W4482" s="39"/>
      <c r="X4482" s="20"/>
      <c r="Y4482" s="20"/>
      <c r="Z4482" s="20"/>
      <c r="AA4482" s="39"/>
    </row>
    <row r="4483" spans="2:27" ht="15.75" customHeight="1">
      <c r="B4483" s="39"/>
      <c r="C4483" s="20"/>
      <c r="D4483" s="20"/>
      <c r="E4483" s="39"/>
      <c r="F4483" s="20"/>
      <c r="G4483" s="20"/>
      <c r="H4483" s="20"/>
      <c r="I4483" s="39"/>
      <c r="J4483" s="20"/>
      <c r="K4483" s="20"/>
      <c r="L4483" s="20"/>
      <c r="M4483" s="20"/>
      <c r="N4483" s="39"/>
      <c r="O4483" s="20" t="s">
        <v>505</v>
      </c>
      <c r="P4483" s="20" t="s">
        <v>670</v>
      </c>
      <c r="Q4483" s="20" t="s">
        <v>1453</v>
      </c>
      <c r="R4483" s="20" t="s">
        <v>4573</v>
      </c>
      <c r="S4483" s="20">
        <v>55499439</v>
      </c>
      <c r="T4483" s="39"/>
      <c r="U4483" s="20"/>
      <c r="V4483" s="20"/>
      <c r="W4483" s="39"/>
      <c r="X4483" s="20"/>
      <c r="Y4483" s="20"/>
      <c r="Z4483" s="20"/>
      <c r="AA4483" s="39"/>
    </row>
    <row r="4484" spans="2:27" ht="15.75" customHeight="1">
      <c r="B4484" s="39"/>
      <c r="C4484" s="20"/>
      <c r="D4484" s="20"/>
      <c r="E4484" s="39"/>
      <c r="F4484" s="20"/>
      <c r="G4484" s="20"/>
      <c r="H4484" s="20"/>
      <c r="I4484" s="39"/>
      <c r="J4484" s="20"/>
      <c r="K4484" s="20"/>
      <c r="L4484" s="20"/>
      <c r="M4484" s="20"/>
      <c r="N4484" s="39"/>
      <c r="O4484" s="20" t="s">
        <v>505</v>
      </c>
      <c r="P4484" s="20" t="s">
        <v>670</v>
      </c>
      <c r="Q4484" s="20" t="s">
        <v>1453</v>
      </c>
      <c r="R4484" s="20" t="s">
        <v>4574</v>
      </c>
      <c r="S4484" s="20">
        <v>55499444</v>
      </c>
      <c r="T4484" s="39"/>
      <c r="U4484" s="20"/>
      <c r="V4484" s="20"/>
      <c r="W4484" s="39"/>
      <c r="X4484" s="20"/>
      <c r="Y4484" s="20"/>
      <c r="Z4484" s="20"/>
      <c r="AA4484" s="39"/>
    </row>
    <row r="4485" spans="2:27" ht="15.75" customHeight="1">
      <c r="B4485" s="39"/>
      <c r="C4485" s="20"/>
      <c r="D4485" s="20"/>
      <c r="E4485" s="39"/>
      <c r="F4485" s="20"/>
      <c r="G4485" s="20"/>
      <c r="H4485" s="20"/>
      <c r="I4485" s="39"/>
      <c r="J4485" s="20"/>
      <c r="K4485" s="20"/>
      <c r="L4485" s="20"/>
      <c r="M4485" s="20"/>
      <c r="N4485" s="39"/>
      <c r="O4485" s="20" t="s">
        <v>505</v>
      </c>
      <c r="P4485" s="20" t="s">
        <v>670</v>
      </c>
      <c r="Q4485" s="20" t="s">
        <v>1453</v>
      </c>
      <c r="R4485" s="20" t="s">
        <v>1105</v>
      </c>
      <c r="S4485" s="20">
        <v>55499450</v>
      </c>
      <c r="T4485" s="39"/>
      <c r="U4485" s="20"/>
      <c r="V4485" s="20"/>
      <c r="W4485" s="39"/>
      <c r="X4485" s="20"/>
      <c r="Y4485" s="20"/>
      <c r="Z4485" s="20"/>
      <c r="AA4485" s="39"/>
    </row>
    <row r="4486" spans="2:27" ht="15.75" customHeight="1">
      <c r="B4486" s="39"/>
      <c r="C4486" s="20"/>
      <c r="D4486" s="20"/>
      <c r="E4486" s="39"/>
      <c r="F4486" s="20"/>
      <c r="G4486" s="20"/>
      <c r="H4486" s="20"/>
      <c r="I4486" s="39"/>
      <c r="J4486" s="20"/>
      <c r="K4486" s="20"/>
      <c r="L4486" s="20"/>
      <c r="M4486" s="20"/>
      <c r="N4486" s="39"/>
      <c r="O4486" s="20" t="s">
        <v>505</v>
      </c>
      <c r="P4486" s="20" t="s">
        <v>670</v>
      </c>
      <c r="Q4486" s="20" t="s">
        <v>1453</v>
      </c>
      <c r="R4486" s="20" t="s">
        <v>4575</v>
      </c>
      <c r="S4486" s="20">
        <v>55499455</v>
      </c>
      <c r="T4486" s="39"/>
      <c r="U4486" s="20"/>
      <c r="V4486" s="20"/>
      <c r="W4486" s="39"/>
      <c r="X4486" s="20"/>
      <c r="Y4486" s="20"/>
      <c r="Z4486" s="20"/>
      <c r="AA4486" s="39"/>
    </row>
    <row r="4487" spans="2:27" ht="15.75" customHeight="1">
      <c r="B4487" s="39"/>
      <c r="C4487" s="20"/>
      <c r="D4487" s="20"/>
      <c r="E4487" s="39"/>
      <c r="F4487" s="20"/>
      <c r="G4487" s="20"/>
      <c r="H4487" s="20"/>
      <c r="I4487" s="39"/>
      <c r="J4487" s="20"/>
      <c r="K4487" s="20"/>
      <c r="L4487" s="20"/>
      <c r="M4487" s="20"/>
      <c r="N4487" s="39"/>
      <c r="O4487" s="20" t="s">
        <v>505</v>
      </c>
      <c r="P4487" s="20" t="s">
        <v>670</v>
      </c>
      <c r="Q4487" s="20" t="s">
        <v>1453</v>
      </c>
      <c r="R4487" s="20" t="s">
        <v>4576</v>
      </c>
      <c r="S4487" s="20">
        <v>55499461</v>
      </c>
      <c r="T4487" s="39"/>
      <c r="U4487" s="20"/>
      <c r="V4487" s="20"/>
      <c r="W4487" s="39"/>
      <c r="X4487" s="20"/>
      <c r="Y4487" s="20"/>
      <c r="Z4487" s="20"/>
      <c r="AA4487" s="39"/>
    </row>
    <row r="4488" spans="2:27" ht="15.75" customHeight="1">
      <c r="B4488" s="39"/>
      <c r="C4488" s="20"/>
      <c r="D4488" s="20"/>
      <c r="E4488" s="39"/>
      <c r="F4488" s="20"/>
      <c r="G4488" s="20"/>
      <c r="H4488" s="20"/>
      <c r="I4488" s="39"/>
      <c r="J4488" s="20"/>
      <c r="K4488" s="20"/>
      <c r="L4488" s="20"/>
      <c r="M4488" s="20"/>
      <c r="N4488" s="39"/>
      <c r="O4488" s="20" t="s">
        <v>505</v>
      </c>
      <c r="P4488" s="20" t="s">
        <v>670</v>
      </c>
      <c r="Q4488" s="20" t="s">
        <v>1453</v>
      </c>
      <c r="R4488" s="20" t="s">
        <v>4577</v>
      </c>
      <c r="S4488" s="20">
        <v>55499472</v>
      </c>
      <c r="T4488" s="39"/>
      <c r="U4488" s="20"/>
      <c r="V4488" s="20"/>
      <c r="W4488" s="39"/>
      <c r="X4488" s="20"/>
      <c r="Y4488" s="20"/>
      <c r="Z4488" s="20"/>
      <c r="AA4488" s="39"/>
    </row>
    <row r="4489" spans="2:27" ht="15.75" customHeight="1">
      <c r="B4489" s="39"/>
      <c r="C4489" s="20"/>
      <c r="D4489" s="20"/>
      <c r="E4489" s="39"/>
      <c r="F4489" s="20"/>
      <c r="G4489" s="20"/>
      <c r="H4489" s="20"/>
      <c r="I4489" s="39"/>
      <c r="J4489" s="20"/>
      <c r="K4489" s="20"/>
      <c r="L4489" s="20"/>
      <c r="M4489" s="20"/>
      <c r="N4489" s="39"/>
      <c r="O4489" s="20" t="s">
        <v>505</v>
      </c>
      <c r="P4489" s="20" t="s">
        <v>670</v>
      </c>
      <c r="Q4489" s="20" t="s">
        <v>1453</v>
      </c>
      <c r="R4489" s="20" t="s">
        <v>525</v>
      </c>
      <c r="S4489" s="20">
        <v>55499499</v>
      </c>
      <c r="T4489" s="39"/>
      <c r="U4489" s="20"/>
      <c r="V4489" s="20"/>
      <c r="W4489" s="39"/>
      <c r="X4489" s="20"/>
      <c r="Y4489" s="20"/>
      <c r="Z4489" s="20"/>
      <c r="AA4489" s="39"/>
    </row>
    <row r="4490" spans="2:27" ht="15.75" customHeight="1">
      <c r="B4490" s="39"/>
      <c r="C4490" s="20"/>
      <c r="D4490" s="20"/>
      <c r="E4490" s="39"/>
      <c r="F4490" s="20"/>
      <c r="G4490" s="20"/>
      <c r="H4490" s="20"/>
      <c r="I4490" s="39"/>
      <c r="J4490" s="20"/>
      <c r="K4490" s="20"/>
      <c r="L4490" s="20"/>
      <c r="M4490" s="20"/>
      <c r="N4490" s="39"/>
      <c r="O4490" s="20" t="s">
        <v>505</v>
      </c>
      <c r="P4490" s="20" t="s">
        <v>670</v>
      </c>
      <c r="Q4490" s="20" t="s">
        <v>1453</v>
      </c>
      <c r="R4490" s="20" t="s">
        <v>4578</v>
      </c>
      <c r="S4490" s="20">
        <v>55499475</v>
      </c>
      <c r="T4490" s="39"/>
      <c r="U4490" s="20"/>
      <c r="V4490" s="20"/>
      <c r="W4490" s="39"/>
      <c r="X4490" s="20"/>
      <c r="Y4490" s="20"/>
      <c r="Z4490" s="20"/>
      <c r="AA4490" s="39"/>
    </row>
    <row r="4491" spans="2:27" ht="15.75" customHeight="1">
      <c r="B4491" s="39"/>
      <c r="C4491" s="20"/>
      <c r="D4491" s="20"/>
      <c r="E4491" s="39"/>
      <c r="F4491" s="20"/>
      <c r="G4491" s="20"/>
      <c r="H4491" s="20"/>
      <c r="I4491" s="39"/>
      <c r="J4491" s="20"/>
      <c r="K4491" s="20"/>
      <c r="L4491" s="20"/>
      <c r="M4491" s="20"/>
      <c r="N4491" s="39"/>
      <c r="O4491" s="20" t="s">
        <v>505</v>
      </c>
      <c r="P4491" s="20" t="s">
        <v>670</v>
      </c>
      <c r="Q4491" s="20" t="s">
        <v>1453</v>
      </c>
      <c r="R4491" s="20" t="s">
        <v>4579</v>
      </c>
      <c r="S4491" s="20">
        <v>55499478</v>
      </c>
      <c r="T4491" s="39"/>
      <c r="U4491" s="20"/>
      <c r="V4491" s="20"/>
      <c r="W4491" s="39"/>
      <c r="X4491" s="20"/>
      <c r="Y4491" s="20"/>
      <c r="Z4491" s="20"/>
      <c r="AA4491" s="39"/>
    </row>
    <row r="4492" spans="2:27" ht="15.75" customHeight="1">
      <c r="B4492" s="39"/>
      <c r="C4492" s="20"/>
      <c r="D4492" s="20"/>
      <c r="E4492" s="39"/>
      <c r="F4492" s="20"/>
      <c r="G4492" s="20"/>
      <c r="H4492" s="20"/>
      <c r="I4492" s="39"/>
      <c r="J4492" s="20"/>
      <c r="K4492" s="20"/>
      <c r="L4492" s="20"/>
      <c r="M4492" s="20"/>
      <c r="N4492" s="39"/>
      <c r="O4492" s="20" t="s">
        <v>505</v>
      </c>
      <c r="P4492" s="20" t="s">
        <v>670</v>
      </c>
      <c r="Q4492" s="20" t="s">
        <v>1453</v>
      </c>
      <c r="R4492" s="20" t="s">
        <v>4580</v>
      </c>
      <c r="S4492" s="20">
        <v>55499483</v>
      </c>
      <c r="T4492" s="39"/>
      <c r="U4492" s="20"/>
      <c r="V4492" s="20"/>
      <c r="W4492" s="39"/>
      <c r="X4492" s="20"/>
      <c r="Y4492" s="20"/>
      <c r="Z4492" s="20"/>
      <c r="AA4492" s="39"/>
    </row>
    <row r="4493" spans="2:27" ht="15.75" customHeight="1">
      <c r="B4493" s="39"/>
      <c r="C4493" s="20"/>
      <c r="D4493" s="20"/>
      <c r="E4493" s="39"/>
      <c r="F4493" s="20"/>
      <c r="G4493" s="20"/>
      <c r="H4493" s="20"/>
      <c r="I4493" s="39"/>
      <c r="J4493" s="20"/>
      <c r="K4493" s="20"/>
      <c r="L4493" s="20"/>
      <c r="M4493" s="20"/>
      <c r="N4493" s="39"/>
      <c r="O4493" s="20" t="s">
        <v>505</v>
      </c>
      <c r="P4493" s="20" t="s">
        <v>674</v>
      </c>
      <c r="Q4493" s="20" t="s">
        <v>1455</v>
      </c>
      <c r="R4493" s="20" t="s">
        <v>4581</v>
      </c>
      <c r="S4493" s="20">
        <v>55520210</v>
      </c>
      <c r="T4493" s="39"/>
      <c r="U4493" s="20"/>
      <c r="V4493" s="20"/>
      <c r="W4493" s="39"/>
      <c r="X4493" s="20"/>
      <c r="Y4493" s="20"/>
      <c r="Z4493" s="20"/>
      <c r="AA4493" s="39"/>
    </row>
    <row r="4494" spans="2:27" ht="15.75" customHeight="1">
      <c r="B4494" s="39"/>
      <c r="C4494" s="20"/>
      <c r="D4494" s="20"/>
      <c r="E4494" s="39"/>
      <c r="F4494" s="20"/>
      <c r="G4494" s="20"/>
      <c r="H4494" s="20"/>
      <c r="I4494" s="39"/>
      <c r="J4494" s="20"/>
      <c r="K4494" s="20"/>
      <c r="L4494" s="20"/>
      <c r="M4494" s="20"/>
      <c r="N4494" s="39"/>
      <c r="O4494" s="20" t="s">
        <v>505</v>
      </c>
      <c r="P4494" s="20" t="s">
        <v>674</v>
      </c>
      <c r="Q4494" s="20" t="s">
        <v>1455</v>
      </c>
      <c r="R4494" s="20" t="s">
        <v>3970</v>
      </c>
      <c r="S4494" s="20">
        <v>55520211</v>
      </c>
      <c r="T4494" s="39"/>
      <c r="U4494" s="20"/>
      <c r="V4494" s="20"/>
      <c r="W4494" s="39"/>
      <c r="X4494" s="20"/>
      <c r="Y4494" s="20"/>
      <c r="Z4494" s="20"/>
      <c r="AA4494" s="39"/>
    </row>
    <row r="4495" spans="2:27" ht="15.75" customHeight="1">
      <c r="B4495" s="39"/>
      <c r="C4495" s="20"/>
      <c r="D4495" s="20"/>
      <c r="E4495" s="39"/>
      <c r="F4495" s="20"/>
      <c r="G4495" s="20"/>
      <c r="H4495" s="20"/>
      <c r="I4495" s="39"/>
      <c r="J4495" s="20"/>
      <c r="K4495" s="20"/>
      <c r="L4495" s="20"/>
      <c r="M4495" s="20"/>
      <c r="N4495" s="39"/>
      <c r="O4495" s="20" t="s">
        <v>505</v>
      </c>
      <c r="P4495" s="20" t="s">
        <v>674</v>
      </c>
      <c r="Q4495" s="20" t="s">
        <v>1455</v>
      </c>
      <c r="R4495" s="20" t="s">
        <v>1105</v>
      </c>
      <c r="S4495" s="20">
        <v>55520241</v>
      </c>
      <c r="T4495" s="39"/>
      <c r="U4495" s="20"/>
      <c r="V4495" s="20"/>
      <c r="W4495" s="39"/>
      <c r="X4495" s="20"/>
      <c r="Y4495" s="20"/>
      <c r="Z4495" s="20"/>
      <c r="AA4495" s="39"/>
    </row>
    <row r="4496" spans="2:27" ht="15.75" customHeight="1">
      <c r="B4496" s="39"/>
      <c r="C4496" s="20"/>
      <c r="D4496" s="20"/>
      <c r="E4496" s="39"/>
      <c r="F4496" s="20"/>
      <c r="G4496" s="20"/>
      <c r="H4496" s="20"/>
      <c r="I4496" s="39"/>
      <c r="J4496" s="20"/>
      <c r="K4496" s="20"/>
      <c r="L4496" s="20"/>
      <c r="M4496" s="20"/>
      <c r="N4496" s="39"/>
      <c r="O4496" s="20" t="s">
        <v>505</v>
      </c>
      <c r="P4496" s="20" t="s">
        <v>674</v>
      </c>
      <c r="Q4496" s="20" t="s">
        <v>1455</v>
      </c>
      <c r="R4496" s="20" t="s">
        <v>4582</v>
      </c>
      <c r="S4496" s="20">
        <v>55520259</v>
      </c>
      <c r="T4496" s="39"/>
      <c r="U4496" s="20"/>
      <c r="V4496" s="20"/>
      <c r="W4496" s="39"/>
      <c r="X4496" s="20"/>
      <c r="Y4496" s="20"/>
      <c r="Z4496" s="20"/>
      <c r="AA4496" s="39"/>
    </row>
    <row r="4497" spans="2:27" ht="15.75" customHeight="1">
      <c r="B4497" s="39"/>
      <c r="C4497" s="20"/>
      <c r="D4497" s="20"/>
      <c r="E4497" s="39"/>
      <c r="F4497" s="20"/>
      <c r="G4497" s="20"/>
      <c r="H4497" s="20"/>
      <c r="I4497" s="39"/>
      <c r="J4497" s="20"/>
      <c r="K4497" s="20"/>
      <c r="L4497" s="20"/>
      <c r="M4497" s="20"/>
      <c r="N4497" s="39"/>
      <c r="O4497" s="20" t="s">
        <v>505</v>
      </c>
      <c r="P4497" s="20" t="s">
        <v>674</v>
      </c>
      <c r="Q4497" s="20" t="s">
        <v>1455</v>
      </c>
      <c r="R4497" s="20" t="s">
        <v>4583</v>
      </c>
      <c r="S4497" s="20">
        <v>55520271</v>
      </c>
      <c r="T4497" s="39"/>
      <c r="U4497" s="20"/>
      <c r="V4497" s="20"/>
      <c r="W4497" s="39"/>
      <c r="X4497" s="20"/>
      <c r="Y4497" s="20"/>
      <c r="Z4497" s="20"/>
      <c r="AA4497" s="39"/>
    </row>
    <row r="4498" spans="2:27" ht="15.75" customHeight="1">
      <c r="B4498" s="39"/>
      <c r="C4498" s="20"/>
      <c r="D4498" s="20"/>
      <c r="E4498" s="39"/>
      <c r="F4498" s="20"/>
      <c r="G4498" s="20"/>
      <c r="H4498" s="20"/>
      <c r="I4498" s="39"/>
      <c r="J4498" s="20"/>
      <c r="K4498" s="20"/>
      <c r="L4498" s="20"/>
      <c r="M4498" s="20"/>
      <c r="N4498" s="39"/>
      <c r="O4498" s="20" t="s">
        <v>505</v>
      </c>
      <c r="P4498" s="20" t="s">
        <v>674</v>
      </c>
      <c r="Q4498" s="20" t="s">
        <v>1455</v>
      </c>
      <c r="R4498" s="20" t="s">
        <v>4584</v>
      </c>
      <c r="S4498" s="20">
        <v>55520277</v>
      </c>
      <c r="T4498" s="39"/>
      <c r="U4498" s="20"/>
      <c r="V4498" s="20"/>
      <c r="W4498" s="39"/>
      <c r="X4498" s="20"/>
      <c r="Y4498" s="20"/>
      <c r="Z4498" s="20"/>
      <c r="AA4498" s="39"/>
    </row>
    <row r="4499" spans="2:27" ht="15.75" customHeight="1">
      <c r="B4499" s="39"/>
      <c r="C4499" s="20"/>
      <c r="D4499" s="20"/>
      <c r="E4499" s="39"/>
      <c r="F4499" s="20"/>
      <c r="G4499" s="20"/>
      <c r="H4499" s="20"/>
      <c r="I4499" s="39"/>
      <c r="J4499" s="20"/>
      <c r="K4499" s="20"/>
      <c r="L4499" s="20"/>
      <c r="M4499" s="20"/>
      <c r="N4499" s="39"/>
      <c r="O4499" s="20" t="s">
        <v>505</v>
      </c>
      <c r="P4499" s="20" t="s">
        <v>674</v>
      </c>
      <c r="Q4499" s="20" t="s">
        <v>1455</v>
      </c>
      <c r="R4499" s="20" t="s">
        <v>4585</v>
      </c>
      <c r="S4499" s="20">
        <v>55520283</v>
      </c>
      <c r="T4499" s="39"/>
      <c r="U4499" s="20"/>
      <c r="V4499" s="20"/>
      <c r="W4499" s="39"/>
      <c r="X4499" s="20"/>
      <c r="Y4499" s="20"/>
      <c r="Z4499" s="20"/>
      <c r="AA4499" s="39"/>
    </row>
    <row r="4500" spans="2:27" ht="15.75" customHeight="1">
      <c r="B4500" s="39"/>
      <c r="C4500" s="20"/>
      <c r="D4500" s="20"/>
      <c r="E4500" s="39"/>
      <c r="F4500" s="20"/>
      <c r="G4500" s="20"/>
      <c r="H4500" s="20"/>
      <c r="I4500" s="39"/>
      <c r="J4500" s="20"/>
      <c r="K4500" s="20"/>
      <c r="L4500" s="20"/>
      <c r="M4500" s="20"/>
      <c r="N4500" s="39"/>
      <c r="O4500" s="20" t="s">
        <v>505</v>
      </c>
      <c r="P4500" s="20" t="s">
        <v>674</v>
      </c>
      <c r="Q4500" s="20" t="s">
        <v>1455</v>
      </c>
      <c r="R4500" s="20" t="s">
        <v>4586</v>
      </c>
      <c r="S4500" s="20">
        <v>55520289</v>
      </c>
      <c r="T4500" s="39"/>
      <c r="U4500" s="20"/>
      <c r="V4500" s="20"/>
      <c r="W4500" s="39"/>
      <c r="X4500" s="20"/>
      <c r="Y4500" s="20"/>
      <c r="Z4500" s="20"/>
      <c r="AA4500" s="39"/>
    </row>
    <row r="4501" spans="2:27" ht="15.75" customHeight="1">
      <c r="B4501" s="39"/>
      <c r="C4501" s="20"/>
      <c r="D4501" s="20"/>
      <c r="E4501" s="39"/>
      <c r="F4501" s="20"/>
      <c r="G4501" s="20"/>
      <c r="H4501" s="20"/>
      <c r="I4501" s="39"/>
      <c r="J4501" s="20"/>
      <c r="K4501" s="20"/>
      <c r="L4501" s="20"/>
      <c r="M4501" s="20"/>
      <c r="N4501" s="39"/>
      <c r="O4501" s="20" t="s">
        <v>505</v>
      </c>
      <c r="P4501" s="20" t="s">
        <v>674</v>
      </c>
      <c r="Q4501" s="20" t="s">
        <v>1457</v>
      </c>
      <c r="R4501" s="20" t="s">
        <v>4587</v>
      </c>
      <c r="S4501" s="20">
        <v>55523315</v>
      </c>
      <c r="T4501" s="39"/>
      <c r="U4501" s="20"/>
      <c r="V4501" s="20"/>
      <c r="W4501" s="39"/>
      <c r="X4501" s="20"/>
      <c r="Y4501" s="20"/>
      <c r="Z4501" s="20"/>
      <c r="AA4501" s="39"/>
    </row>
    <row r="4502" spans="2:27" ht="15.75" customHeight="1">
      <c r="B4502" s="39"/>
      <c r="C4502" s="20"/>
      <c r="D4502" s="20"/>
      <c r="E4502" s="39"/>
      <c r="F4502" s="20"/>
      <c r="G4502" s="20"/>
      <c r="H4502" s="20"/>
      <c r="I4502" s="39"/>
      <c r="J4502" s="20"/>
      <c r="K4502" s="20"/>
      <c r="L4502" s="20"/>
      <c r="M4502" s="20"/>
      <c r="N4502" s="39"/>
      <c r="O4502" s="20" t="s">
        <v>505</v>
      </c>
      <c r="P4502" s="20" t="s">
        <v>674</v>
      </c>
      <c r="Q4502" s="20" t="s">
        <v>1457</v>
      </c>
      <c r="R4502" s="20" t="s">
        <v>4588</v>
      </c>
      <c r="S4502" s="20">
        <v>55523319</v>
      </c>
      <c r="T4502" s="39"/>
      <c r="U4502" s="20"/>
      <c r="V4502" s="20"/>
      <c r="W4502" s="39"/>
      <c r="X4502" s="20"/>
      <c r="Y4502" s="20"/>
      <c r="Z4502" s="20"/>
      <c r="AA4502" s="39"/>
    </row>
    <row r="4503" spans="2:27" ht="15.75" customHeight="1">
      <c r="B4503" s="39"/>
      <c r="C4503" s="20"/>
      <c r="D4503" s="20"/>
      <c r="E4503" s="39"/>
      <c r="F4503" s="20"/>
      <c r="G4503" s="20"/>
      <c r="H4503" s="20"/>
      <c r="I4503" s="39"/>
      <c r="J4503" s="20"/>
      <c r="K4503" s="20"/>
      <c r="L4503" s="20"/>
      <c r="M4503" s="20"/>
      <c r="N4503" s="39"/>
      <c r="O4503" s="20" t="s">
        <v>505</v>
      </c>
      <c r="P4503" s="20" t="s">
        <v>674</v>
      </c>
      <c r="Q4503" s="20" t="s">
        <v>1457</v>
      </c>
      <c r="R4503" s="20" t="s">
        <v>4589</v>
      </c>
      <c r="S4503" s="20">
        <v>55523328</v>
      </c>
      <c r="T4503" s="39"/>
      <c r="U4503" s="20"/>
      <c r="V4503" s="20"/>
      <c r="W4503" s="39"/>
      <c r="X4503" s="20"/>
      <c r="Y4503" s="20"/>
      <c r="Z4503" s="20"/>
      <c r="AA4503" s="39"/>
    </row>
    <row r="4504" spans="2:27" ht="15.75" customHeight="1">
      <c r="B4504" s="39"/>
      <c r="C4504" s="20"/>
      <c r="D4504" s="20"/>
      <c r="E4504" s="39"/>
      <c r="F4504" s="20"/>
      <c r="G4504" s="20"/>
      <c r="H4504" s="20"/>
      <c r="I4504" s="39"/>
      <c r="J4504" s="20"/>
      <c r="K4504" s="20"/>
      <c r="L4504" s="20"/>
      <c r="M4504" s="20"/>
      <c r="N4504" s="39"/>
      <c r="O4504" s="20" t="s">
        <v>505</v>
      </c>
      <c r="P4504" s="20" t="s">
        <v>674</v>
      </c>
      <c r="Q4504" s="20" t="s">
        <v>1457</v>
      </c>
      <c r="R4504" s="20" t="s">
        <v>4590</v>
      </c>
      <c r="S4504" s="20">
        <v>55523331</v>
      </c>
      <c r="T4504" s="39"/>
      <c r="U4504" s="20"/>
      <c r="V4504" s="20"/>
      <c r="W4504" s="39"/>
      <c r="X4504" s="20"/>
      <c r="Y4504" s="20"/>
      <c r="Z4504" s="20"/>
      <c r="AA4504" s="39"/>
    </row>
    <row r="4505" spans="2:27" ht="15.75" customHeight="1">
      <c r="B4505" s="39"/>
      <c r="C4505" s="20"/>
      <c r="D4505" s="20"/>
      <c r="E4505" s="39"/>
      <c r="F4505" s="20"/>
      <c r="G4505" s="20"/>
      <c r="H4505" s="20"/>
      <c r="I4505" s="39"/>
      <c r="J4505" s="20"/>
      <c r="K4505" s="20"/>
      <c r="L4505" s="20"/>
      <c r="M4505" s="20"/>
      <c r="N4505" s="39"/>
      <c r="O4505" s="20" t="s">
        <v>505</v>
      </c>
      <c r="P4505" s="20" t="s">
        <v>674</v>
      </c>
      <c r="Q4505" s="20" t="s">
        <v>1457</v>
      </c>
      <c r="R4505" s="20" t="s">
        <v>4591</v>
      </c>
      <c r="S4505" s="20">
        <v>55523338</v>
      </c>
      <c r="T4505" s="39"/>
      <c r="U4505" s="20"/>
      <c r="V4505" s="20"/>
      <c r="W4505" s="39"/>
      <c r="X4505" s="20"/>
      <c r="Y4505" s="20"/>
      <c r="Z4505" s="20"/>
      <c r="AA4505" s="39"/>
    </row>
    <row r="4506" spans="2:27" ht="15.75" customHeight="1">
      <c r="B4506" s="39"/>
      <c r="C4506" s="20"/>
      <c r="D4506" s="20"/>
      <c r="E4506" s="39"/>
      <c r="F4506" s="20"/>
      <c r="G4506" s="20"/>
      <c r="H4506" s="20"/>
      <c r="I4506" s="39"/>
      <c r="J4506" s="20"/>
      <c r="K4506" s="20"/>
      <c r="L4506" s="20"/>
      <c r="M4506" s="20"/>
      <c r="N4506" s="39"/>
      <c r="O4506" s="20" t="s">
        <v>505</v>
      </c>
      <c r="P4506" s="20" t="s">
        <v>674</v>
      </c>
      <c r="Q4506" s="20" t="s">
        <v>1457</v>
      </c>
      <c r="R4506" s="20" t="s">
        <v>4592</v>
      </c>
      <c r="S4506" s="20">
        <v>55523347</v>
      </c>
      <c r="T4506" s="39"/>
      <c r="U4506" s="20"/>
      <c r="V4506" s="20"/>
      <c r="W4506" s="39"/>
      <c r="X4506" s="20"/>
      <c r="Y4506" s="20"/>
      <c r="Z4506" s="20"/>
      <c r="AA4506" s="39"/>
    </row>
    <row r="4507" spans="2:27" ht="15.75" customHeight="1">
      <c r="B4507" s="39"/>
      <c r="C4507" s="20"/>
      <c r="D4507" s="20"/>
      <c r="E4507" s="39"/>
      <c r="F4507" s="20"/>
      <c r="G4507" s="20"/>
      <c r="H4507" s="20"/>
      <c r="I4507" s="39"/>
      <c r="J4507" s="20"/>
      <c r="K4507" s="20"/>
      <c r="L4507" s="20"/>
      <c r="M4507" s="20"/>
      <c r="N4507" s="39"/>
      <c r="O4507" s="20" t="s">
        <v>505</v>
      </c>
      <c r="P4507" s="20" t="s">
        <v>674</v>
      </c>
      <c r="Q4507" s="20" t="s">
        <v>1457</v>
      </c>
      <c r="R4507" s="20" t="s">
        <v>4593</v>
      </c>
      <c r="S4507" s="20">
        <v>55523357</v>
      </c>
      <c r="T4507" s="39"/>
      <c r="U4507" s="20"/>
      <c r="V4507" s="20"/>
      <c r="W4507" s="39"/>
      <c r="X4507" s="20"/>
      <c r="Y4507" s="20"/>
      <c r="Z4507" s="20"/>
      <c r="AA4507" s="39"/>
    </row>
    <row r="4508" spans="2:27" ht="15.75" customHeight="1">
      <c r="B4508" s="39"/>
      <c r="C4508" s="20"/>
      <c r="D4508" s="20"/>
      <c r="E4508" s="39"/>
      <c r="F4508" s="20"/>
      <c r="G4508" s="20"/>
      <c r="H4508" s="20"/>
      <c r="I4508" s="39"/>
      <c r="J4508" s="20"/>
      <c r="K4508" s="20"/>
      <c r="L4508" s="20"/>
      <c r="M4508" s="20"/>
      <c r="N4508" s="39"/>
      <c r="O4508" s="20" t="s">
        <v>505</v>
      </c>
      <c r="P4508" s="20" t="s">
        <v>674</v>
      </c>
      <c r="Q4508" s="20" t="s">
        <v>1457</v>
      </c>
      <c r="R4508" s="20" t="s">
        <v>4594</v>
      </c>
      <c r="S4508" s="20">
        <v>55523366</v>
      </c>
      <c r="T4508" s="39"/>
      <c r="U4508" s="20"/>
      <c r="V4508" s="20"/>
      <c r="W4508" s="39"/>
      <c r="X4508" s="20"/>
      <c r="Y4508" s="20"/>
      <c r="Z4508" s="20"/>
      <c r="AA4508" s="39"/>
    </row>
    <row r="4509" spans="2:27" ht="15.75" customHeight="1">
      <c r="B4509" s="39"/>
      <c r="C4509" s="20"/>
      <c r="D4509" s="20"/>
      <c r="E4509" s="39"/>
      <c r="F4509" s="20"/>
      <c r="G4509" s="20"/>
      <c r="H4509" s="20"/>
      <c r="I4509" s="39"/>
      <c r="J4509" s="20"/>
      <c r="K4509" s="20"/>
      <c r="L4509" s="20"/>
      <c r="M4509" s="20"/>
      <c r="N4509" s="39"/>
      <c r="O4509" s="20" t="s">
        <v>505</v>
      </c>
      <c r="P4509" s="20" t="s">
        <v>674</v>
      </c>
      <c r="Q4509" s="20" t="s">
        <v>1457</v>
      </c>
      <c r="R4509" s="20" t="s">
        <v>4595</v>
      </c>
      <c r="S4509" s="20">
        <v>55523374</v>
      </c>
      <c r="T4509" s="39"/>
      <c r="U4509" s="20"/>
      <c r="V4509" s="20"/>
      <c r="W4509" s="39"/>
      <c r="X4509" s="20"/>
      <c r="Y4509" s="20"/>
      <c r="Z4509" s="20"/>
      <c r="AA4509" s="39"/>
    </row>
    <row r="4510" spans="2:27" ht="15.75" customHeight="1">
      <c r="B4510" s="39"/>
      <c r="C4510" s="20"/>
      <c r="D4510" s="20"/>
      <c r="E4510" s="39"/>
      <c r="F4510" s="20"/>
      <c r="G4510" s="20"/>
      <c r="H4510" s="20"/>
      <c r="I4510" s="39"/>
      <c r="J4510" s="20"/>
      <c r="K4510" s="20"/>
      <c r="L4510" s="20"/>
      <c r="M4510" s="20"/>
      <c r="N4510" s="39"/>
      <c r="O4510" s="20" t="s">
        <v>505</v>
      </c>
      <c r="P4510" s="20" t="s">
        <v>674</v>
      </c>
      <c r="Q4510" s="20" t="s">
        <v>1457</v>
      </c>
      <c r="R4510" s="20" t="s">
        <v>4596</v>
      </c>
      <c r="S4510" s="20">
        <v>55523376</v>
      </c>
      <c r="T4510" s="39"/>
      <c r="U4510" s="20"/>
      <c r="V4510" s="20"/>
      <c r="W4510" s="39"/>
      <c r="X4510" s="20"/>
      <c r="Y4510" s="20"/>
      <c r="Z4510" s="20"/>
      <c r="AA4510" s="39"/>
    </row>
    <row r="4511" spans="2:27" ht="15.75" customHeight="1">
      <c r="B4511" s="39"/>
      <c r="C4511" s="20"/>
      <c r="D4511" s="20"/>
      <c r="E4511" s="39"/>
      <c r="F4511" s="20"/>
      <c r="G4511" s="20"/>
      <c r="H4511" s="20"/>
      <c r="I4511" s="39"/>
      <c r="J4511" s="20"/>
      <c r="K4511" s="20"/>
      <c r="L4511" s="20"/>
      <c r="M4511" s="20"/>
      <c r="N4511" s="39"/>
      <c r="O4511" s="20" t="s">
        <v>505</v>
      </c>
      <c r="P4511" s="20" t="s">
        <v>674</v>
      </c>
      <c r="Q4511" s="20" t="s">
        <v>1457</v>
      </c>
      <c r="R4511" s="20" t="s">
        <v>4597</v>
      </c>
      <c r="S4511" s="20">
        <v>55523385</v>
      </c>
      <c r="T4511" s="39"/>
      <c r="U4511" s="20"/>
      <c r="V4511" s="20"/>
      <c r="W4511" s="39"/>
      <c r="X4511" s="20"/>
      <c r="Y4511" s="20"/>
      <c r="Z4511" s="20"/>
      <c r="AA4511" s="39"/>
    </row>
    <row r="4512" spans="2:27" ht="15.75" customHeight="1">
      <c r="B4512" s="39"/>
      <c r="C4512" s="20"/>
      <c r="D4512" s="20"/>
      <c r="E4512" s="39"/>
      <c r="F4512" s="20"/>
      <c r="G4512" s="20"/>
      <c r="H4512" s="20"/>
      <c r="I4512" s="39"/>
      <c r="J4512" s="20"/>
      <c r="K4512" s="20"/>
      <c r="L4512" s="20"/>
      <c r="M4512" s="20"/>
      <c r="N4512" s="39"/>
      <c r="O4512" s="20" t="s">
        <v>505</v>
      </c>
      <c r="P4512" s="20" t="s">
        <v>674</v>
      </c>
      <c r="Q4512" s="20" t="s">
        <v>1457</v>
      </c>
      <c r="R4512" s="20" t="s">
        <v>4598</v>
      </c>
      <c r="S4512" s="20">
        <v>55523395</v>
      </c>
      <c r="T4512" s="39"/>
      <c r="U4512" s="20"/>
      <c r="V4512" s="20"/>
      <c r="W4512" s="39"/>
      <c r="X4512" s="20"/>
      <c r="Y4512" s="20"/>
      <c r="Z4512" s="20"/>
      <c r="AA4512" s="39"/>
    </row>
    <row r="4513" spans="2:27" ht="15.75" customHeight="1">
      <c r="B4513" s="39"/>
      <c r="C4513" s="20"/>
      <c r="D4513" s="20"/>
      <c r="E4513" s="39"/>
      <c r="F4513" s="20"/>
      <c r="G4513" s="20"/>
      <c r="H4513" s="20"/>
      <c r="I4513" s="39"/>
      <c r="J4513" s="20"/>
      <c r="K4513" s="20"/>
      <c r="L4513" s="20"/>
      <c r="M4513" s="20"/>
      <c r="N4513" s="39"/>
      <c r="O4513" s="20" t="s">
        <v>505</v>
      </c>
      <c r="P4513" s="20" t="s">
        <v>674</v>
      </c>
      <c r="Q4513" s="20" t="s">
        <v>979</v>
      </c>
      <c r="R4513" s="20" t="s">
        <v>4599</v>
      </c>
      <c r="S4513" s="20">
        <v>55523917</v>
      </c>
      <c r="T4513" s="39"/>
      <c r="U4513" s="20"/>
      <c r="V4513" s="20"/>
      <c r="W4513" s="39"/>
      <c r="X4513" s="20"/>
      <c r="Y4513" s="20"/>
      <c r="Z4513" s="20"/>
      <c r="AA4513" s="39"/>
    </row>
    <row r="4514" spans="2:27" ht="15.75" customHeight="1">
      <c r="B4514" s="39"/>
      <c r="C4514" s="20"/>
      <c r="D4514" s="20"/>
      <c r="E4514" s="39"/>
      <c r="F4514" s="20"/>
      <c r="G4514" s="20"/>
      <c r="H4514" s="20"/>
      <c r="I4514" s="39"/>
      <c r="J4514" s="20"/>
      <c r="K4514" s="20"/>
      <c r="L4514" s="20"/>
      <c r="M4514" s="20"/>
      <c r="N4514" s="39"/>
      <c r="O4514" s="20" t="s">
        <v>505</v>
      </c>
      <c r="P4514" s="20" t="s">
        <v>674</v>
      </c>
      <c r="Q4514" s="20" t="s">
        <v>979</v>
      </c>
      <c r="R4514" s="20" t="s">
        <v>4600</v>
      </c>
      <c r="S4514" s="20">
        <v>55523923</v>
      </c>
      <c r="T4514" s="39"/>
      <c r="U4514" s="20"/>
      <c r="V4514" s="20"/>
      <c r="W4514" s="39"/>
      <c r="X4514" s="20"/>
      <c r="Y4514" s="20"/>
      <c r="Z4514" s="20"/>
      <c r="AA4514" s="39"/>
    </row>
    <row r="4515" spans="2:27" ht="15.75" customHeight="1">
      <c r="B4515" s="39"/>
      <c r="C4515" s="20"/>
      <c r="D4515" s="20"/>
      <c r="E4515" s="39"/>
      <c r="F4515" s="20"/>
      <c r="G4515" s="20"/>
      <c r="H4515" s="20"/>
      <c r="I4515" s="39"/>
      <c r="J4515" s="20"/>
      <c r="K4515" s="20"/>
      <c r="L4515" s="20"/>
      <c r="M4515" s="20"/>
      <c r="N4515" s="39"/>
      <c r="O4515" s="20" t="s">
        <v>505</v>
      </c>
      <c r="P4515" s="20" t="s">
        <v>674</v>
      </c>
      <c r="Q4515" s="20" t="s">
        <v>979</v>
      </c>
      <c r="R4515" s="20" t="s">
        <v>3281</v>
      </c>
      <c r="S4515" s="20">
        <v>55523929</v>
      </c>
      <c r="T4515" s="39"/>
      <c r="U4515" s="20"/>
      <c r="V4515" s="20"/>
      <c r="W4515" s="39"/>
      <c r="X4515" s="20"/>
      <c r="Y4515" s="20"/>
      <c r="Z4515" s="20"/>
      <c r="AA4515" s="39"/>
    </row>
    <row r="4516" spans="2:27" ht="15.75" customHeight="1">
      <c r="B4516" s="39"/>
      <c r="C4516" s="20"/>
      <c r="D4516" s="20"/>
      <c r="E4516" s="39"/>
      <c r="F4516" s="20"/>
      <c r="G4516" s="20"/>
      <c r="H4516" s="20"/>
      <c r="I4516" s="39"/>
      <c r="J4516" s="20"/>
      <c r="K4516" s="20"/>
      <c r="L4516" s="20"/>
      <c r="M4516" s="20"/>
      <c r="N4516" s="39"/>
      <c r="O4516" s="20" t="s">
        <v>505</v>
      </c>
      <c r="P4516" s="20" t="s">
        <v>674</v>
      </c>
      <c r="Q4516" s="20" t="s">
        <v>979</v>
      </c>
      <c r="R4516" s="20" t="s">
        <v>4601</v>
      </c>
      <c r="S4516" s="20">
        <v>55523935</v>
      </c>
      <c r="T4516" s="39"/>
      <c r="U4516" s="20"/>
      <c r="V4516" s="20"/>
      <c r="W4516" s="39"/>
      <c r="X4516" s="20"/>
      <c r="Y4516" s="20"/>
      <c r="Z4516" s="20"/>
      <c r="AA4516" s="39"/>
    </row>
    <row r="4517" spans="2:27" ht="15.75" customHeight="1">
      <c r="B4517" s="39"/>
      <c r="C4517" s="20"/>
      <c r="D4517" s="20"/>
      <c r="E4517" s="39"/>
      <c r="F4517" s="20"/>
      <c r="G4517" s="20"/>
      <c r="H4517" s="20"/>
      <c r="I4517" s="39"/>
      <c r="J4517" s="20"/>
      <c r="K4517" s="20"/>
      <c r="L4517" s="20"/>
      <c r="M4517" s="20"/>
      <c r="N4517" s="39"/>
      <c r="O4517" s="20" t="s">
        <v>505</v>
      </c>
      <c r="P4517" s="20" t="s">
        <v>674</v>
      </c>
      <c r="Q4517" s="20" t="s">
        <v>979</v>
      </c>
      <c r="R4517" s="20" t="s">
        <v>4602</v>
      </c>
      <c r="S4517" s="20">
        <v>55523947</v>
      </c>
      <c r="T4517" s="39"/>
      <c r="U4517" s="20"/>
      <c r="V4517" s="20"/>
      <c r="W4517" s="39"/>
      <c r="X4517" s="20"/>
      <c r="Y4517" s="20"/>
      <c r="Z4517" s="20"/>
      <c r="AA4517" s="39"/>
    </row>
    <row r="4518" spans="2:27" ht="15.75" customHeight="1">
      <c r="B4518" s="39"/>
      <c r="C4518" s="20"/>
      <c r="D4518" s="20"/>
      <c r="E4518" s="39"/>
      <c r="F4518" s="20"/>
      <c r="G4518" s="20"/>
      <c r="H4518" s="20"/>
      <c r="I4518" s="39"/>
      <c r="J4518" s="20"/>
      <c r="K4518" s="20"/>
      <c r="L4518" s="20"/>
      <c r="M4518" s="20"/>
      <c r="N4518" s="39"/>
      <c r="O4518" s="20" t="s">
        <v>505</v>
      </c>
      <c r="P4518" s="20" t="s">
        <v>674</v>
      </c>
      <c r="Q4518" s="20" t="s">
        <v>979</v>
      </c>
      <c r="R4518" s="20" t="s">
        <v>4603</v>
      </c>
      <c r="S4518" s="20">
        <v>55523953</v>
      </c>
      <c r="T4518" s="39"/>
      <c r="U4518" s="20"/>
      <c r="V4518" s="20"/>
      <c r="W4518" s="39"/>
      <c r="X4518" s="20"/>
      <c r="Y4518" s="20"/>
      <c r="Z4518" s="20"/>
      <c r="AA4518" s="39"/>
    </row>
    <row r="4519" spans="2:27" ht="15.75" customHeight="1">
      <c r="B4519" s="39"/>
      <c r="C4519" s="20"/>
      <c r="D4519" s="20"/>
      <c r="E4519" s="39"/>
      <c r="F4519" s="20"/>
      <c r="G4519" s="20"/>
      <c r="H4519" s="20"/>
      <c r="I4519" s="39"/>
      <c r="J4519" s="20"/>
      <c r="K4519" s="20"/>
      <c r="L4519" s="20"/>
      <c r="M4519" s="20"/>
      <c r="N4519" s="39"/>
      <c r="O4519" s="20" t="s">
        <v>505</v>
      </c>
      <c r="P4519" s="20" t="s">
        <v>674</v>
      </c>
      <c r="Q4519" s="20" t="s">
        <v>979</v>
      </c>
      <c r="R4519" s="20" t="s">
        <v>4604</v>
      </c>
      <c r="S4519" s="20">
        <v>55523965</v>
      </c>
      <c r="T4519" s="39"/>
      <c r="U4519" s="20"/>
      <c r="V4519" s="20"/>
      <c r="W4519" s="39"/>
      <c r="X4519" s="20"/>
      <c r="Y4519" s="20"/>
      <c r="Z4519" s="20"/>
      <c r="AA4519" s="39"/>
    </row>
    <row r="4520" spans="2:27" ht="15.75" customHeight="1">
      <c r="B4520" s="39"/>
      <c r="C4520" s="20"/>
      <c r="D4520" s="20"/>
      <c r="E4520" s="39"/>
      <c r="F4520" s="20"/>
      <c r="G4520" s="20"/>
      <c r="H4520" s="20"/>
      <c r="I4520" s="39"/>
      <c r="J4520" s="20"/>
      <c r="K4520" s="20"/>
      <c r="L4520" s="20"/>
      <c r="M4520" s="20"/>
      <c r="N4520" s="39"/>
      <c r="O4520" s="20" t="s">
        <v>505</v>
      </c>
      <c r="P4520" s="20" t="s">
        <v>674</v>
      </c>
      <c r="Q4520" s="20" t="s">
        <v>979</v>
      </c>
      <c r="R4520" s="20" t="s">
        <v>4605</v>
      </c>
      <c r="S4520" s="20">
        <v>55523995</v>
      </c>
      <c r="T4520" s="39"/>
      <c r="U4520" s="20"/>
      <c r="V4520" s="20"/>
      <c r="W4520" s="39"/>
      <c r="X4520" s="20"/>
      <c r="Y4520" s="20"/>
      <c r="Z4520" s="20"/>
      <c r="AA4520" s="39"/>
    </row>
    <row r="4521" spans="2:27" ht="15.75" customHeight="1">
      <c r="B4521" s="39"/>
      <c r="C4521" s="20"/>
      <c r="D4521" s="20"/>
      <c r="E4521" s="39"/>
      <c r="F4521" s="20"/>
      <c r="G4521" s="20"/>
      <c r="H4521" s="20"/>
      <c r="I4521" s="39"/>
      <c r="J4521" s="20"/>
      <c r="K4521" s="20"/>
      <c r="L4521" s="20"/>
      <c r="M4521" s="20"/>
      <c r="N4521" s="39"/>
      <c r="O4521" s="20" t="s">
        <v>505</v>
      </c>
      <c r="P4521" s="20" t="s">
        <v>674</v>
      </c>
      <c r="Q4521" s="20" t="s">
        <v>1460</v>
      </c>
      <c r="R4521" s="20" t="s">
        <v>4606</v>
      </c>
      <c r="S4521" s="20">
        <v>55525520</v>
      </c>
      <c r="T4521" s="39"/>
      <c r="U4521" s="20"/>
      <c r="V4521" s="20"/>
      <c r="W4521" s="39"/>
      <c r="X4521" s="20"/>
      <c r="Y4521" s="20"/>
      <c r="Z4521" s="20"/>
      <c r="AA4521" s="39"/>
    </row>
    <row r="4522" spans="2:27" ht="15.75" customHeight="1">
      <c r="B4522" s="39"/>
      <c r="C4522" s="20"/>
      <c r="D4522" s="20"/>
      <c r="E4522" s="39"/>
      <c r="F4522" s="20"/>
      <c r="G4522" s="20"/>
      <c r="H4522" s="20"/>
      <c r="I4522" s="39"/>
      <c r="J4522" s="20"/>
      <c r="K4522" s="20"/>
      <c r="L4522" s="20"/>
      <c r="M4522" s="20"/>
      <c r="N4522" s="39"/>
      <c r="O4522" s="20" t="s">
        <v>505</v>
      </c>
      <c r="P4522" s="20" t="s">
        <v>674</v>
      </c>
      <c r="Q4522" s="20" t="s">
        <v>1460</v>
      </c>
      <c r="R4522" s="20" t="s">
        <v>4607</v>
      </c>
      <c r="S4522" s="20">
        <v>55525529</v>
      </c>
      <c r="T4522" s="39"/>
      <c r="U4522" s="20"/>
      <c r="V4522" s="20"/>
      <c r="W4522" s="39"/>
      <c r="X4522" s="20"/>
      <c r="Y4522" s="20"/>
      <c r="Z4522" s="20"/>
      <c r="AA4522" s="39"/>
    </row>
    <row r="4523" spans="2:27" ht="15.75" customHeight="1">
      <c r="B4523" s="39"/>
      <c r="C4523" s="20"/>
      <c r="D4523" s="20"/>
      <c r="E4523" s="39"/>
      <c r="F4523" s="20"/>
      <c r="G4523" s="20"/>
      <c r="H4523" s="20"/>
      <c r="I4523" s="39"/>
      <c r="J4523" s="20"/>
      <c r="K4523" s="20"/>
      <c r="L4523" s="20"/>
      <c r="M4523" s="20"/>
      <c r="N4523" s="39"/>
      <c r="O4523" s="20" t="s">
        <v>505</v>
      </c>
      <c r="P4523" s="20" t="s">
        <v>674</v>
      </c>
      <c r="Q4523" s="20" t="s">
        <v>1460</v>
      </c>
      <c r="R4523" s="20" t="s">
        <v>4608</v>
      </c>
      <c r="S4523" s="20">
        <v>55525536</v>
      </c>
      <c r="T4523" s="39"/>
      <c r="U4523" s="20"/>
      <c r="V4523" s="20"/>
      <c r="W4523" s="39"/>
      <c r="X4523" s="20"/>
      <c r="Y4523" s="20"/>
      <c r="Z4523" s="20"/>
      <c r="AA4523" s="39"/>
    </row>
    <row r="4524" spans="2:27" ht="15.75" customHeight="1">
      <c r="B4524" s="39"/>
      <c r="C4524" s="20"/>
      <c r="D4524" s="20"/>
      <c r="E4524" s="39"/>
      <c r="F4524" s="20"/>
      <c r="G4524" s="20"/>
      <c r="H4524" s="20"/>
      <c r="I4524" s="39"/>
      <c r="J4524" s="20"/>
      <c r="K4524" s="20"/>
      <c r="L4524" s="20"/>
      <c r="M4524" s="20"/>
      <c r="N4524" s="39"/>
      <c r="O4524" s="20" t="s">
        <v>505</v>
      </c>
      <c r="P4524" s="20" t="s">
        <v>674</v>
      </c>
      <c r="Q4524" s="20" t="s">
        <v>1460</v>
      </c>
      <c r="R4524" s="20" t="s">
        <v>4609</v>
      </c>
      <c r="S4524" s="20">
        <v>55525543</v>
      </c>
      <c r="T4524" s="39"/>
      <c r="U4524" s="20"/>
      <c r="V4524" s="20"/>
      <c r="W4524" s="39"/>
      <c r="X4524" s="20"/>
      <c r="Y4524" s="20"/>
      <c r="Z4524" s="20"/>
      <c r="AA4524" s="39"/>
    </row>
    <row r="4525" spans="2:27" ht="15.75" customHeight="1">
      <c r="B4525" s="39"/>
      <c r="C4525" s="20"/>
      <c r="D4525" s="20"/>
      <c r="E4525" s="39"/>
      <c r="F4525" s="20"/>
      <c r="G4525" s="20"/>
      <c r="H4525" s="20"/>
      <c r="I4525" s="39"/>
      <c r="J4525" s="20"/>
      <c r="K4525" s="20"/>
      <c r="L4525" s="20"/>
      <c r="M4525" s="20"/>
      <c r="N4525" s="39"/>
      <c r="O4525" s="20" t="s">
        <v>505</v>
      </c>
      <c r="P4525" s="20" t="s">
        <v>674</v>
      </c>
      <c r="Q4525" s="20" t="s">
        <v>1460</v>
      </c>
      <c r="R4525" s="20" t="s">
        <v>4610</v>
      </c>
      <c r="S4525" s="20">
        <v>55525551</v>
      </c>
      <c r="T4525" s="39"/>
      <c r="U4525" s="20"/>
      <c r="V4525" s="20"/>
      <c r="W4525" s="39"/>
      <c r="X4525" s="20"/>
      <c r="Y4525" s="20"/>
      <c r="Z4525" s="20"/>
      <c r="AA4525" s="39"/>
    </row>
    <row r="4526" spans="2:27" ht="15.75" customHeight="1">
      <c r="B4526" s="39"/>
      <c r="C4526" s="20"/>
      <c r="D4526" s="20"/>
      <c r="E4526" s="39"/>
      <c r="F4526" s="20"/>
      <c r="G4526" s="20"/>
      <c r="H4526" s="20"/>
      <c r="I4526" s="39"/>
      <c r="J4526" s="20"/>
      <c r="K4526" s="20"/>
      <c r="L4526" s="20"/>
      <c r="M4526" s="20"/>
      <c r="N4526" s="39"/>
      <c r="O4526" s="20" t="s">
        <v>505</v>
      </c>
      <c r="P4526" s="20" t="s">
        <v>674</v>
      </c>
      <c r="Q4526" s="20" t="s">
        <v>1460</v>
      </c>
      <c r="R4526" s="20" t="s">
        <v>4611</v>
      </c>
      <c r="S4526" s="20">
        <v>55525573</v>
      </c>
      <c r="T4526" s="39"/>
      <c r="U4526" s="20"/>
      <c r="V4526" s="20"/>
      <c r="W4526" s="39"/>
      <c r="X4526" s="20"/>
      <c r="Y4526" s="20"/>
      <c r="Z4526" s="20"/>
      <c r="AA4526" s="39"/>
    </row>
    <row r="4527" spans="2:27" ht="15.75" customHeight="1">
      <c r="B4527" s="39"/>
      <c r="C4527" s="20"/>
      <c r="D4527" s="20"/>
      <c r="E4527" s="39"/>
      <c r="F4527" s="20"/>
      <c r="G4527" s="20"/>
      <c r="H4527" s="20"/>
      <c r="I4527" s="39"/>
      <c r="J4527" s="20"/>
      <c r="K4527" s="20"/>
      <c r="L4527" s="20"/>
      <c r="M4527" s="20"/>
      <c r="N4527" s="39"/>
      <c r="O4527" s="20" t="s">
        <v>505</v>
      </c>
      <c r="P4527" s="20" t="s">
        <v>674</v>
      </c>
      <c r="Q4527" s="20" t="s">
        <v>1460</v>
      </c>
      <c r="R4527" s="20" t="s">
        <v>4612</v>
      </c>
      <c r="S4527" s="20">
        <v>55525565</v>
      </c>
      <c r="T4527" s="39"/>
      <c r="U4527" s="20"/>
      <c r="V4527" s="20"/>
      <c r="W4527" s="39"/>
      <c r="X4527" s="20"/>
      <c r="Y4527" s="20"/>
      <c r="Z4527" s="20"/>
      <c r="AA4527" s="39"/>
    </row>
    <row r="4528" spans="2:27" ht="15.75" customHeight="1">
      <c r="B4528" s="39"/>
      <c r="C4528" s="20"/>
      <c r="D4528" s="20"/>
      <c r="E4528" s="39"/>
      <c r="F4528" s="20"/>
      <c r="G4528" s="20"/>
      <c r="H4528" s="20"/>
      <c r="I4528" s="39"/>
      <c r="J4528" s="20"/>
      <c r="K4528" s="20"/>
      <c r="L4528" s="20"/>
      <c r="M4528" s="20"/>
      <c r="N4528" s="39"/>
      <c r="O4528" s="20" t="s">
        <v>505</v>
      </c>
      <c r="P4528" s="20" t="s">
        <v>674</v>
      </c>
      <c r="Q4528" s="20" t="s">
        <v>1460</v>
      </c>
      <c r="R4528" s="20" t="s">
        <v>4613</v>
      </c>
      <c r="S4528" s="20">
        <v>55525583</v>
      </c>
      <c r="T4528" s="39"/>
      <c r="U4528" s="20"/>
      <c r="V4528" s="20"/>
      <c r="W4528" s="39"/>
      <c r="X4528" s="20"/>
      <c r="Y4528" s="20"/>
      <c r="Z4528" s="20"/>
      <c r="AA4528" s="39"/>
    </row>
    <row r="4529" spans="2:27" ht="15.75" customHeight="1">
      <c r="B4529" s="39"/>
      <c r="C4529" s="20"/>
      <c r="D4529" s="20"/>
      <c r="E4529" s="39"/>
      <c r="F4529" s="20"/>
      <c r="G4529" s="20"/>
      <c r="H4529" s="20"/>
      <c r="I4529" s="39"/>
      <c r="J4529" s="20"/>
      <c r="K4529" s="20"/>
      <c r="L4529" s="20"/>
      <c r="M4529" s="20"/>
      <c r="N4529" s="39"/>
      <c r="O4529" s="20" t="s">
        <v>505</v>
      </c>
      <c r="P4529" s="20" t="s">
        <v>674</v>
      </c>
      <c r="Q4529" s="20" t="s">
        <v>1460</v>
      </c>
      <c r="R4529" s="20" t="s">
        <v>525</v>
      </c>
      <c r="S4529" s="20">
        <v>55525599</v>
      </c>
      <c r="T4529" s="39"/>
      <c r="U4529" s="20"/>
      <c r="V4529" s="20"/>
      <c r="W4529" s="39"/>
      <c r="X4529" s="20"/>
      <c r="Y4529" s="20"/>
      <c r="Z4529" s="20"/>
      <c r="AA4529" s="39"/>
    </row>
    <row r="4530" spans="2:27" ht="15.75" customHeight="1">
      <c r="B4530" s="39"/>
      <c r="C4530" s="20"/>
      <c r="D4530" s="20"/>
      <c r="E4530" s="39"/>
      <c r="F4530" s="20"/>
      <c r="G4530" s="20"/>
      <c r="H4530" s="20"/>
      <c r="I4530" s="39"/>
      <c r="J4530" s="20"/>
      <c r="K4530" s="20"/>
      <c r="L4530" s="20"/>
      <c r="M4530" s="20"/>
      <c r="N4530" s="39"/>
      <c r="O4530" s="20" t="s">
        <v>505</v>
      </c>
      <c r="P4530" s="20" t="s">
        <v>674</v>
      </c>
      <c r="Q4530" s="20" t="s">
        <v>1460</v>
      </c>
      <c r="R4530" s="20" t="s">
        <v>4614</v>
      </c>
      <c r="S4530" s="20">
        <v>55525594</v>
      </c>
      <c r="T4530" s="39"/>
      <c r="U4530" s="20"/>
      <c r="V4530" s="20"/>
      <c r="W4530" s="39"/>
      <c r="X4530" s="20"/>
      <c r="Y4530" s="20"/>
      <c r="Z4530" s="20"/>
      <c r="AA4530" s="39"/>
    </row>
    <row r="4531" spans="2:27" ht="15.75" customHeight="1">
      <c r="B4531" s="39"/>
      <c r="C4531" s="20"/>
      <c r="D4531" s="20"/>
      <c r="E4531" s="39"/>
      <c r="F4531" s="20"/>
      <c r="G4531" s="20"/>
      <c r="H4531" s="20"/>
      <c r="I4531" s="39"/>
      <c r="J4531" s="20"/>
      <c r="K4531" s="20"/>
      <c r="L4531" s="20"/>
      <c r="M4531" s="20"/>
      <c r="N4531" s="39"/>
      <c r="O4531" s="20" t="s">
        <v>505</v>
      </c>
      <c r="P4531" s="20" t="s">
        <v>674</v>
      </c>
      <c r="Q4531" s="20" t="s">
        <v>1462</v>
      </c>
      <c r="R4531" s="20" t="s">
        <v>4615</v>
      </c>
      <c r="S4531" s="20">
        <v>55527013</v>
      </c>
      <c r="T4531" s="39"/>
      <c r="U4531" s="20"/>
      <c r="V4531" s="20"/>
      <c r="W4531" s="39"/>
      <c r="X4531" s="20"/>
      <c r="Y4531" s="20"/>
      <c r="Z4531" s="20"/>
      <c r="AA4531" s="39"/>
    </row>
    <row r="4532" spans="2:27" ht="15.75" customHeight="1">
      <c r="B4532" s="39"/>
      <c r="C4532" s="20"/>
      <c r="D4532" s="20"/>
      <c r="E4532" s="39"/>
      <c r="F4532" s="20"/>
      <c r="G4532" s="20"/>
      <c r="H4532" s="20"/>
      <c r="I4532" s="39"/>
      <c r="J4532" s="20"/>
      <c r="K4532" s="20"/>
      <c r="L4532" s="20"/>
      <c r="M4532" s="20"/>
      <c r="N4532" s="39"/>
      <c r="O4532" s="20" t="s">
        <v>505</v>
      </c>
      <c r="P4532" s="20" t="s">
        <v>674</v>
      </c>
      <c r="Q4532" s="20" t="s">
        <v>1462</v>
      </c>
      <c r="R4532" s="20" t="s">
        <v>4616</v>
      </c>
      <c r="S4532" s="20">
        <v>55527015</v>
      </c>
      <c r="T4532" s="39"/>
      <c r="U4532" s="20"/>
      <c r="V4532" s="20"/>
      <c r="W4532" s="39"/>
      <c r="X4532" s="20"/>
      <c r="Y4532" s="20"/>
      <c r="Z4532" s="20"/>
      <c r="AA4532" s="39"/>
    </row>
    <row r="4533" spans="2:27" ht="15.75" customHeight="1">
      <c r="B4533" s="39"/>
      <c r="C4533" s="20"/>
      <c r="D4533" s="20"/>
      <c r="E4533" s="39"/>
      <c r="F4533" s="20"/>
      <c r="G4533" s="20"/>
      <c r="H4533" s="20"/>
      <c r="I4533" s="39"/>
      <c r="J4533" s="20"/>
      <c r="K4533" s="20"/>
      <c r="L4533" s="20"/>
      <c r="M4533" s="20"/>
      <c r="N4533" s="39"/>
      <c r="O4533" s="20" t="s">
        <v>505</v>
      </c>
      <c r="P4533" s="20" t="s">
        <v>674</v>
      </c>
      <c r="Q4533" s="20" t="s">
        <v>1462</v>
      </c>
      <c r="R4533" s="20" t="s">
        <v>4617</v>
      </c>
      <c r="S4533" s="20">
        <v>55527019</v>
      </c>
      <c r="T4533" s="39"/>
      <c r="U4533" s="20"/>
      <c r="V4533" s="20"/>
      <c r="W4533" s="39"/>
      <c r="X4533" s="20"/>
      <c r="Y4533" s="20"/>
      <c r="Z4533" s="20"/>
      <c r="AA4533" s="39"/>
    </row>
    <row r="4534" spans="2:27" ht="15.75" customHeight="1">
      <c r="B4534" s="39"/>
      <c r="C4534" s="20"/>
      <c r="D4534" s="20"/>
      <c r="E4534" s="39"/>
      <c r="F4534" s="20"/>
      <c r="G4534" s="20"/>
      <c r="H4534" s="20"/>
      <c r="I4534" s="39"/>
      <c r="J4534" s="20"/>
      <c r="K4534" s="20"/>
      <c r="L4534" s="20"/>
      <c r="M4534" s="20"/>
      <c r="N4534" s="39"/>
      <c r="O4534" s="20" t="s">
        <v>505</v>
      </c>
      <c r="P4534" s="20" t="s">
        <v>674</v>
      </c>
      <c r="Q4534" s="20" t="s">
        <v>1462</v>
      </c>
      <c r="R4534" s="20" t="s">
        <v>4618</v>
      </c>
      <c r="S4534" s="20">
        <v>55527027</v>
      </c>
      <c r="T4534" s="39"/>
      <c r="U4534" s="20"/>
      <c r="V4534" s="20"/>
      <c r="W4534" s="39"/>
      <c r="X4534" s="20"/>
      <c r="Y4534" s="20"/>
      <c r="Z4534" s="20"/>
      <c r="AA4534" s="39"/>
    </row>
    <row r="4535" spans="2:27" ht="15.75" customHeight="1">
      <c r="B4535" s="39"/>
      <c r="C4535" s="20"/>
      <c r="D4535" s="20"/>
      <c r="E4535" s="39"/>
      <c r="F4535" s="20"/>
      <c r="G4535" s="20"/>
      <c r="H4535" s="20"/>
      <c r="I4535" s="39"/>
      <c r="J4535" s="20"/>
      <c r="K4535" s="20"/>
      <c r="L4535" s="20"/>
      <c r="M4535" s="20"/>
      <c r="N4535" s="39"/>
      <c r="O4535" s="20" t="s">
        <v>505</v>
      </c>
      <c r="P4535" s="20" t="s">
        <v>674</v>
      </c>
      <c r="Q4535" s="20" t="s">
        <v>1462</v>
      </c>
      <c r="R4535" s="20" t="s">
        <v>4619</v>
      </c>
      <c r="S4535" s="20">
        <v>55527040</v>
      </c>
      <c r="T4535" s="39"/>
      <c r="U4535" s="20"/>
      <c r="V4535" s="20"/>
      <c r="W4535" s="39"/>
      <c r="X4535" s="20"/>
      <c r="Y4535" s="20"/>
      <c r="Z4535" s="20"/>
      <c r="AA4535" s="39"/>
    </row>
    <row r="4536" spans="2:27" ht="15.75" customHeight="1">
      <c r="B4536" s="39"/>
      <c r="C4536" s="20"/>
      <c r="D4536" s="20"/>
      <c r="E4536" s="39"/>
      <c r="F4536" s="20"/>
      <c r="G4536" s="20"/>
      <c r="H4536" s="20"/>
      <c r="I4536" s="39"/>
      <c r="J4536" s="20"/>
      <c r="K4536" s="20"/>
      <c r="L4536" s="20"/>
      <c r="M4536" s="20"/>
      <c r="N4536" s="39"/>
      <c r="O4536" s="20" t="s">
        <v>505</v>
      </c>
      <c r="P4536" s="20" t="s">
        <v>674</v>
      </c>
      <c r="Q4536" s="20" t="s">
        <v>1462</v>
      </c>
      <c r="R4536" s="20" t="s">
        <v>4620</v>
      </c>
      <c r="S4536" s="20">
        <v>55527054</v>
      </c>
      <c r="T4536" s="39"/>
      <c r="U4536" s="20"/>
      <c r="V4536" s="20"/>
      <c r="W4536" s="39"/>
      <c r="X4536" s="20"/>
      <c r="Y4536" s="20"/>
      <c r="Z4536" s="20"/>
      <c r="AA4536" s="39"/>
    </row>
    <row r="4537" spans="2:27" ht="15.75" customHeight="1">
      <c r="B4537" s="39"/>
      <c r="C4537" s="20"/>
      <c r="D4537" s="20"/>
      <c r="E4537" s="39"/>
      <c r="F4537" s="20"/>
      <c r="G4537" s="20"/>
      <c r="H4537" s="20"/>
      <c r="I4537" s="39"/>
      <c r="J4537" s="20"/>
      <c r="K4537" s="20"/>
      <c r="L4537" s="20"/>
      <c r="M4537" s="20"/>
      <c r="N4537" s="39"/>
      <c r="O4537" s="20" t="s">
        <v>505</v>
      </c>
      <c r="P4537" s="20" t="s">
        <v>674</v>
      </c>
      <c r="Q4537" s="20" t="s">
        <v>1462</v>
      </c>
      <c r="R4537" s="20" t="s">
        <v>1462</v>
      </c>
      <c r="S4537" s="20">
        <v>55527067</v>
      </c>
      <c r="T4537" s="39"/>
      <c r="U4537" s="20"/>
      <c r="V4537" s="20"/>
      <c r="W4537" s="39"/>
      <c r="X4537" s="20"/>
      <c r="Y4537" s="20"/>
      <c r="Z4537" s="20"/>
      <c r="AA4537" s="39"/>
    </row>
    <row r="4538" spans="2:27" ht="15.75" customHeight="1">
      <c r="B4538" s="39"/>
      <c r="C4538" s="20"/>
      <c r="D4538" s="20"/>
      <c r="E4538" s="39"/>
      <c r="F4538" s="20"/>
      <c r="G4538" s="20"/>
      <c r="H4538" s="20"/>
      <c r="I4538" s="39"/>
      <c r="J4538" s="20"/>
      <c r="K4538" s="20"/>
      <c r="L4538" s="20"/>
      <c r="M4538" s="20"/>
      <c r="N4538" s="39"/>
      <c r="O4538" s="20" t="s">
        <v>505</v>
      </c>
      <c r="P4538" s="20" t="s">
        <v>674</v>
      </c>
      <c r="Q4538" s="20" t="s">
        <v>1462</v>
      </c>
      <c r="R4538" s="20" t="s">
        <v>525</v>
      </c>
      <c r="S4538" s="20">
        <v>55527099</v>
      </c>
      <c r="T4538" s="39"/>
      <c r="U4538" s="20"/>
      <c r="V4538" s="20"/>
      <c r="W4538" s="39"/>
      <c r="X4538" s="20"/>
      <c r="Y4538" s="20"/>
      <c r="Z4538" s="20"/>
      <c r="AA4538" s="39"/>
    </row>
    <row r="4539" spans="2:27" ht="15.75" customHeight="1">
      <c r="B4539" s="39"/>
      <c r="C4539" s="20"/>
      <c r="D4539" s="20"/>
      <c r="E4539" s="39"/>
      <c r="F4539" s="20"/>
      <c r="G4539" s="20"/>
      <c r="H4539" s="20"/>
      <c r="I4539" s="39"/>
      <c r="J4539" s="20"/>
      <c r="K4539" s="20"/>
      <c r="L4539" s="20"/>
      <c r="M4539" s="20"/>
      <c r="N4539" s="39"/>
      <c r="O4539" s="20" t="s">
        <v>505</v>
      </c>
      <c r="P4539" s="20" t="s">
        <v>674</v>
      </c>
      <c r="Q4539" s="20" t="s">
        <v>1462</v>
      </c>
      <c r="R4539" s="20" t="s">
        <v>1528</v>
      </c>
      <c r="S4539" s="20">
        <v>55527081</v>
      </c>
      <c r="T4539" s="39"/>
      <c r="U4539" s="20"/>
      <c r="V4539" s="20"/>
      <c r="W4539" s="39"/>
      <c r="X4539" s="20"/>
      <c r="Y4539" s="20"/>
      <c r="Z4539" s="20"/>
      <c r="AA4539" s="39"/>
    </row>
    <row r="4540" spans="2:27" ht="15.75" customHeight="1">
      <c r="B4540" s="39"/>
      <c r="C4540" s="20"/>
      <c r="D4540" s="20"/>
      <c r="E4540" s="39"/>
      <c r="F4540" s="20"/>
      <c r="G4540" s="20"/>
      <c r="H4540" s="20"/>
      <c r="I4540" s="39"/>
      <c r="J4540" s="20"/>
      <c r="K4540" s="20"/>
      <c r="L4540" s="20"/>
      <c r="M4540" s="20"/>
      <c r="N4540" s="39"/>
      <c r="O4540" s="20" t="s">
        <v>505</v>
      </c>
      <c r="P4540" s="20" t="s">
        <v>677</v>
      </c>
      <c r="Q4540" s="20" t="s">
        <v>1464</v>
      </c>
      <c r="R4540" s="20" t="s">
        <v>4621</v>
      </c>
      <c r="S4540" s="20">
        <v>55731213</v>
      </c>
      <c r="T4540" s="39"/>
      <c r="U4540" s="20"/>
      <c r="V4540" s="20"/>
      <c r="W4540" s="39"/>
      <c r="X4540" s="20"/>
      <c r="Y4540" s="20"/>
      <c r="Z4540" s="20"/>
      <c r="AA4540" s="39"/>
    </row>
    <row r="4541" spans="2:27" ht="15.75" customHeight="1">
      <c r="B4541" s="39"/>
      <c r="C4541" s="20"/>
      <c r="D4541" s="20"/>
      <c r="E4541" s="39"/>
      <c r="F4541" s="20"/>
      <c r="G4541" s="20"/>
      <c r="H4541" s="20"/>
      <c r="I4541" s="39"/>
      <c r="J4541" s="20"/>
      <c r="K4541" s="20"/>
      <c r="L4541" s="20"/>
      <c r="M4541" s="20"/>
      <c r="N4541" s="39"/>
      <c r="O4541" s="20" t="s">
        <v>505</v>
      </c>
      <c r="P4541" s="20" t="s">
        <v>677</v>
      </c>
      <c r="Q4541" s="20" t="s">
        <v>1464</v>
      </c>
      <c r="R4541" s="20" t="s">
        <v>1464</v>
      </c>
      <c r="S4541" s="20">
        <v>55731219</v>
      </c>
      <c r="T4541" s="39"/>
      <c r="U4541" s="20"/>
      <c r="V4541" s="20"/>
      <c r="W4541" s="39"/>
      <c r="X4541" s="20"/>
      <c r="Y4541" s="20"/>
      <c r="Z4541" s="20"/>
      <c r="AA4541" s="39"/>
    </row>
    <row r="4542" spans="2:27" ht="15.75" customHeight="1">
      <c r="B4542" s="39"/>
      <c r="C4542" s="20"/>
      <c r="D4542" s="20"/>
      <c r="E4542" s="39"/>
      <c r="F4542" s="20"/>
      <c r="G4542" s="20"/>
      <c r="H4542" s="20"/>
      <c r="I4542" s="39"/>
      <c r="J4542" s="20"/>
      <c r="K4542" s="20"/>
      <c r="L4542" s="20"/>
      <c r="M4542" s="20"/>
      <c r="N4542" s="39"/>
      <c r="O4542" s="20" t="s">
        <v>505</v>
      </c>
      <c r="P4542" s="20" t="s">
        <v>677</v>
      </c>
      <c r="Q4542" s="20" t="s">
        <v>1464</v>
      </c>
      <c r="R4542" s="20" t="s">
        <v>4622</v>
      </c>
      <c r="S4542" s="20">
        <v>55731228</v>
      </c>
      <c r="T4542" s="39"/>
      <c r="U4542" s="20"/>
      <c r="V4542" s="20"/>
      <c r="W4542" s="39"/>
      <c r="X4542" s="20"/>
      <c r="Y4542" s="20"/>
      <c r="Z4542" s="20"/>
      <c r="AA4542" s="39"/>
    </row>
    <row r="4543" spans="2:27" ht="15.75" customHeight="1">
      <c r="B4543" s="39"/>
      <c r="C4543" s="20"/>
      <c r="D4543" s="20"/>
      <c r="E4543" s="39"/>
      <c r="F4543" s="20"/>
      <c r="G4543" s="20"/>
      <c r="H4543" s="20"/>
      <c r="I4543" s="39"/>
      <c r="J4543" s="20"/>
      <c r="K4543" s="20"/>
      <c r="L4543" s="20"/>
      <c r="M4543" s="20"/>
      <c r="N4543" s="39"/>
      <c r="O4543" s="20" t="s">
        <v>505</v>
      </c>
      <c r="P4543" s="20" t="s">
        <v>677</v>
      </c>
      <c r="Q4543" s="20" t="s">
        <v>1464</v>
      </c>
      <c r="R4543" s="20" t="s">
        <v>4623</v>
      </c>
      <c r="S4543" s="20">
        <v>55731238</v>
      </c>
      <c r="T4543" s="39"/>
      <c r="U4543" s="20"/>
      <c r="V4543" s="20"/>
      <c r="W4543" s="39"/>
      <c r="X4543" s="20"/>
      <c r="Y4543" s="20"/>
      <c r="Z4543" s="20"/>
      <c r="AA4543" s="39"/>
    </row>
    <row r="4544" spans="2:27" ht="15.75" customHeight="1">
      <c r="B4544" s="39"/>
      <c r="C4544" s="20"/>
      <c r="D4544" s="20"/>
      <c r="E4544" s="39"/>
      <c r="F4544" s="20"/>
      <c r="G4544" s="20"/>
      <c r="H4544" s="20"/>
      <c r="I4544" s="39"/>
      <c r="J4544" s="20"/>
      <c r="K4544" s="20"/>
      <c r="L4544" s="20"/>
      <c r="M4544" s="20"/>
      <c r="N4544" s="39"/>
      <c r="O4544" s="20" t="s">
        <v>505</v>
      </c>
      <c r="P4544" s="20" t="s">
        <v>677</v>
      </c>
      <c r="Q4544" s="20" t="s">
        <v>1464</v>
      </c>
      <c r="R4544" s="20" t="s">
        <v>4624</v>
      </c>
      <c r="S4544" s="20">
        <v>55731247</v>
      </c>
      <c r="T4544" s="39"/>
      <c r="U4544" s="20"/>
      <c r="V4544" s="20"/>
      <c r="W4544" s="39"/>
      <c r="X4544" s="20"/>
      <c r="Y4544" s="20"/>
      <c r="Z4544" s="20"/>
      <c r="AA4544" s="39"/>
    </row>
    <row r="4545" spans="2:27" ht="15.75" customHeight="1">
      <c r="B4545" s="39"/>
      <c r="C4545" s="20"/>
      <c r="D4545" s="20"/>
      <c r="E4545" s="39"/>
      <c r="F4545" s="20"/>
      <c r="G4545" s="20"/>
      <c r="H4545" s="20"/>
      <c r="I4545" s="39"/>
      <c r="J4545" s="20"/>
      <c r="K4545" s="20"/>
      <c r="L4545" s="20"/>
      <c r="M4545" s="20"/>
      <c r="N4545" s="39"/>
      <c r="O4545" s="20" t="s">
        <v>505</v>
      </c>
      <c r="P4545" s="20" t="s">
        <v>677</v>
      </c>
      <c r="Q4545" s="20" t="s">
        <v>1464</v>
      </c>
      <c r="R4545" s="20" t="s">
        <v>4625</v>
      </c>
      <c r="S4545" s="20">
        <v>55731257</v>
      </c>
      <c r="T4545" s="39"/>
      <c r="U4545" s="20"/>
      <c r="V4545" s="20"/>
      <c r="W4545" s="39"/>
      <c r="X4545" s="20"/>
      <c r="Y4545" s="20"/>
      <c r="Z4545" s="20"/>
      <c r="AA4545" s="39"/>
    </row>
    <row r="4546" spans="2:27" ht="15.75" customHeight="1">
      <c r="B4546" s="39"/>
      <c r="C4546" s="20"/>
      <c r="D4546" s="20"/>
      <c r="E4546" s="39"/>
      <c r="F4546" s="20"/>
      <c r="G4546" s="20"/>
      <c r="H4546" s="20"/>
      <c r="I4546" s="39"/>
      <c r="J4546" s="20"/>
      <c r="K4546" s="20"/>
      <c r="L4546" s="20"/>
      <c r="M4546" s="20"/>
      <c r="N4546" s="39"/>
      <c r="O4546" s="20" t="s">
        <v>505</v>
      </c>
      <c r="P4546" s="20" t="s">
        <v>677</v>
      </c>
      <c r="Q4546" s="20" t="s">
        <v>1464</v>
      </c>
      <c r="R4546" s="20" t="s">
        <v>4626</v>
      </c>
      <c r="S4546" s="20">
        <v>55731266</v>
      </c>
      <c r="T4546" s="39"/>
      <c r="U4546" s="20"/>
      <c r="V4546" s="20"/>
      <c r="W4546" s="39"/>
      <c r="X4546" s="20"/>
      <c r="Y4546" s="20"/>
      <c r="Z4546" s="20"/>
      <c r="AA4546" s="39"/>
    </row>
    <row r="4547" spans="2:27" ht="15.75" customHeight="1">
      <c r="B4547" s="39"/>
      <c r="C4547" s="20"/>
      <c r="D4547" s="20"/>
      <c r="E4547" s="39"/>
      <c r="F4547" s="20"/>
      <c r="G4547" s="20"/>
      <c r="H4547" s="20"/>
      <c r="I4547" s="39"/>
      <c r="J4547" s="20"/>
      <c r="K4547" s="20"/>
      <c r="L4547" s="20"/>
      <c r="M4547" s="20"/>
      <c r="N4547" s="39"/>
      <c r="O4547" s="20" t="s">
        <v>505</v>
      </c>
      <c r="P4547" s="20" t="s">
        <v>677</v>
      </c>
      <c r="Q4547" s="20" t="s">
        <v>1464</v>
      </c>
      <c r="R4547" s="20" t="s">
        <v>4627</v>
      </c>
      <c r="S4547" s="20">
        <v>55731276</v>
      </c>
      <c r="T4547" s="39"/>
      <c r="U4547" s="20"/>
      <c r="V4547" s="20"/>
      <c r="W4547" s="39"/>
      <c r="X4547" s="20"/>
      <c r="Y4547" s="20"/>
      <c r="Z4547" s="20"/>
      <c r="AA4547" s="39"/>
    </row>
    <row r="4548" spans="2:27" ht="15.75" customHeight="1">
      <c r="B4548" s="39"/>
      <c r="C4548" s="20"/>
      <c r="D4548" s="20"/>
      <c r="E4548" s="39"/>
      <c r="F4548" s="20"/>
      <c r="G4548" s="20"/>
      <c r="H4548" s="20"/>
      <c r="I4548" s="39"/>
      <c r="J4548" s="20"/>
      <c r="K4548" s="20"/>
      <c r="L4548" s="20"/>
      <c r="M4548" s="20"/>
      <c r="N4548" s="39"/>
      <c r="O4548" s="20" t="s">
        <v>505</v>
      </c>
      <c r="P4548" s="20" t="s">
        <v>677</v>
      </c>
      <c r="Q4548" s="20" t="s">
        <v>1464</v>
      </c>
      <c r="R4548" s="20" t="s">
        <v>4628</v>
      </c>
      <c r="S4548" s="20">
        <v>55731285</v>
      </c>
      <c r="T4548" s="39"/>
      <c r="U4548" s="20"/>
      <c r="V4548" s="20"/>
      <c r="W4548" s="39"/>
      <c r="X4548" s="20"/>
      <c r="Y4548" s="20"/>
      <c r="Z4548" s="20"/>
      <c r="AA4548" s="39"/>
    </row>
    <row r="4549" spans="2:27" ht="15.75" customHeight="1">
      <c r="B4549" s="39"/>
      <c r="C4549" s="20"/>
      <c r="D4549" s="20"/>
      <c r="E4549" s="39"/>
      <c r="F4549" s="20"/>
      <c r="G4549" s="20"/>
      <c r="H4549" s="20"/>
      <c r="I4549" s="39"/>
      <c r="J4549" s="20"/>
      <c r="K4549" s="20"/>
      <c r="L4549" s="20"/>
      <c r="M4549" s="20"/>
      <c r="N4549" s="39"/>
      <c r="O4549" s="20" t="s">
        <v>505</v>
      </c>
      <c r="P4549" s="20" t="s">
        <v>677</v>
      </c>
      <c r="Q4549" s="20" t="s">
        <v>1464</v>
      </c>
      <c r="R4549" s="20" t="s">
        <v>4629</v>
      </c>
      <c r="S4549" s="20">
        <v>55731295</v>
      </c>
      <c r="T4549" s="39"/>
      <c r="U4549" s="20"/>
      <c r="V4549" s="20"/>
      <c r="W4549" s="39"/>
      <c r="X4549" s="20"/>
      <c r="Y4549" s="20"/>
      <c r="Z4549" s="20"/>
      <c r="AA4549" s="39"/>
    </row>
    <row r="4550" spans="2:27" ht="15.75" customHeight="1">
      <c r="B4550" s="39"/>
      <c r="C4550" s="20"/>
      <c r="D4550" s="20"/>
      <c r="E4550" s="39"/>
      <c r="F4550" s="20"/>
      <c r="G4550" s="20"/>
      <c r="H4550" s="20"/>
      <c r="I4550" s="39"/>
      <c r="J4550" s="20"/>
      <c r="K4550" s="20"/>
      <c r="L4550" s="20"/>
      <c r="M4550" s="20"/>
      <c r="N4550" s="39"/>
      <c r="O4550" s="20" t="s">
        <v>505</v>
      </c>
      <c r="P4550" s="20" t="s">
        <v>677</v>
      </c>
      <c r="Q4550" s="20" t="s">
        <v>1466</v>
      </c>
      <c r="R4550" s="20" t="s">
        <v>4630</v>
      </c>
      <c r="S4550" s="20">
        <v>55731517</v>
      </c>
      <c r="T4550" s="39"/>
      <c r="U4550" s="20"/>
      <c r="V4550" s="20"/>
      <c r="W4550" s="39"/>
      <c r="X4550" s="20"/>
      <c r="Y4550" s="20"/>
      <c r="Z4550" s="20"/>
      <c r="AA4550" s="39"/>
    </row>
    <row r="4551" spans="2:27" ht="15.75" customHeight="1">
      <c r="B4551" s="39"/>
      <c r="C4551" s="20"/>
      <c r="D4551" s="20"/>
      <c r="E4551" s="39"/>
      <c r="F4551" s="20"/>
      <c r="G4551" s="20"/>
      <c r="H4551" s="20"/>
      <c r="I4551" s="39"/>
      <c r="J4551" s="20"/>
      <c r="K4551" s="20"/>
      <c r="L4551" s="20"/>
      <c r="M4551" s="20"/>
      <c r="N4551" s="39"/>
      <c r="O4551" s="20" t="s">
        <v>505</v>
      </c>
      <c r="P4551" s="20" t="s">
        <v>677</v>
      </c>
      <c r="Q4551" s="20" t="s">
        <v>1466</v>
      </c>
      <c r="R4551" s="20" t="s">
        <v>4631</v>
      </c>
      <c r="S4551" s="20">
        <v>55731519</v>
      </c>
      <c r="T4551" s="39"/>
      <c r="U4551" s="20"/>
      <c r="V4551" s="20"/>
      <c r="W4551" s="39"/>
      <c r="X4551" s="20"/>
      <c r="Y4551" s="20"/>
      <c r="Z4551" s="20"/>
      <c r="AA4551" s="39"/>
    </row>
    <row r="4552" spans="2:27" ht="15.75" customHeight="1">
      <c r="B4552" s="39"/>
      <c r="C4552" s="20"/>
      <c r="D4552" s="20"/>
      <c r="E4552" s="39"/>
      <c r="F4552" s="20"/>
      <c r="G4552" s="20"/>
      <c r="H4552" s="20"/>
      <c r="I4552" s="39"/>
      <c r="J4552" s="20"/>
      <c r="K4552" s="20"/>
      <c r="L4552" s="20"/>
      <c r="M4552" s="20"/>
      <c r="N4552" s="39"/>
      <c r="O4552" s="20" t="s">
        <v>505</v>
      </c>
      <c r="P4552" s="20" t="s">
        <v>677</v>
      </c>
      <c r="Q4552" s="20" t="s">
        <v>1466</v>
      </c>
      <c r="R4552" s="20" t="s">
        <v>4632</v>
      </c>
      <c r="S4552" s="20">
        <v>55731528</v>
      </c>
      <c r="T4552" s="39"/>
      <c r="U4552" s="20"/>
      <c r="V4552" s="20"/>
      <c r="W4552" s="39"/>
      <c r="X4552" s="20"/>
      <c r="Y4552" s="20"/>
      <c r="Z4552" s="20"/>
      <c r="AA4552" s="39"/>
    </row>
    <row r="4553" spans="2:27" ht="15.75" customHeight="1">
      <c r="B4553" s="39"/>
      <c r="C4553" s="20"/>
      <c r="D4553" s="20"/>
      <c r="E4553" s="39"/>
      <c r="F4553" s="20"/>
      <c r="G4553" s="20"/>
      <c r="H4553" s="20"/>
      <c r="I4553" s="39"/>
      <c r="J4553" s="20"/>
      <c r="K4553" s="20"/>
      <c r="L4553" s="20"/>
      <c r="M4553" s="20"/>
      <c r="N4553" s="39"/>
      <c r="O4553" s="20" t="s">
        <v>505</v>
      </c>
      <c r="P4553" s="20" t="s">
        <v>677</v>
      </c>
      <c r="Q4553" s="20" t="s">
        <v>1466</v>
      </c>
      <c r="R4553" s="20" t="s">
        <v>1466</v>
      </c>
      <c r="S4553" s="20">
        <v>55731538</v>
      </c>
      <c r="T4553" s="39"/>
      <c r="U4553" s="20"/>
      <c r="V4553" s="20"/>
      <c r="W4553" s="39"/>
      <c r="X4553" s="20"/>
      <c r="Y4553" s="20"/>
      <c r="Z4553" s="20"/>
      <c r="AA4553" s="39"/>
    </row>
    <row r="4554" spans="2:27" ht="15.75" customHeight="1">
      <c r="B4554" s="39"/>
      <c r="C4554" s="20"/>
      <c r="D4554" s="20"/>
      <c r="E4554" s="39"/>
      <c r="F4554" s="20"/>
      <c r="G4554" s="20"/>
      <c r="H4554" s="20"/>
      <c r="I4554" s="39"/>
      <c r="J4554" s="20"/>
      <c r="K4554" s="20"/>
      <c r="L4554" s="20"/>
      <c r="M4554" s="20"/>
      <c r="N4554" s="39"/>
      <c r="O4554" s="20" t="s">
        <v>505</v>
      </c>
      <c r="P4554" s="20" t="s">
        <v>677</v>
      </c>
      <c r="Q4554" s="20" t="s">
        <v>1466</v>
      </c>
      <c r="R4554" s="20" t="s">
        <v>4633</v>
      </c>
      <c r="S4554" s="20">
        <v>55731547</v>
      </c>
      <c r="T4554" s="39"/>
      <c r="U4554" s="20"/>
      <c r="V4554" s="20"/>
      <c r="W4554" s="39"/>
      <c r="X4554" s="20"/>
      <c r="Y4554" s="20"/>
      <c r="Z4554" s="20"/>
      <c r="AA4554" s="39"/>
    </row>
    <row r="4555" spans="2:27" ht="15.75" customHeight="1">
      <c r="B4555" s="39"/>
      <c r="C4555" s="20"/>
      <c r="D4555" s="20"/>
      <c r="E4555" s="39"/>
      <c r="F4555" s="20"/>
      <c r="G4555" s="20"/>
      <c r="H4555" s="20"/>
      <c r="I4555" s="39"/>
      <c r="J4555" s="20"/>
      <c r="K4555" s="20"/>
      <c r="L4555" s="20"/>
      <c r="M4555" s="20"/>
      <c r="N4555" s="39"/>
      <c r="O4555" s="20" t="s">
        <v>505</v>
      </c>
      <c r="P4555" s="20" t="s">
        <v>677</v>
      </c>
      <c r="Q4555" s="20" t="s">
        <v>1466</v>
      </c>
      <c r="R4555" s="20" t="s">
        <v>4634</v>
      </c>
      <c r="S4555" s="20">
        <v>55731557</v>
      </c>
      <c r="T4555" s="39"/>
      <c r="U4555" s="20"/>
      <c r="V4555" s="20"/>
      <c r="W4555" s="39"/>
      <c r="X4555" s="20"/>
      <c r="Y4555" s="20"/>
      <c r="Z4555" s="20"/>
      <c r="AA4555" s="39"/>
    </row>
    <row r="4556" spans="2:27" ht="15.75" customHeight="1">
      <c r="B4556" s="39"/>
      <c r="C4556" s="20"/>
      <c r="D4556" s="20"/>
      <c r="E4556" s="39"/>
      <c r="F4556" s="20"/>
      <c r="G4556" s="20"/>
      <c r="H4556" s="20"/>
      <c r="I4556" s="39"/>
      <c r="J4556" s="20"/>
      <c r="K4556" s="20"/>
      <c r="L4556" s="20"/>
      <c r="M4556" s="20"/>
      <c r="N4556" s="39"/>
      <c r="O4556" s="20" t="s">
        <v>505</v>
      </c>
      <c r="P4556" s="20" t="s">
        <v>677</v>
      </c>
      <c r="Q4556" s="20" t="s">
        <v>1466</v>
      </c>
      <c r="R4556" s="20" t="s">
        <v>4635</v>
      </c>
      <c r="S4556" s="20">
        <v>55731566</v>
      </c>
      <c r="T4556" s="39"/>
      <c r="U4556" s="20"/>
      <c r="V4556" s="20"/>
      <c r="W4556" s="39"/>
      <c r="X4556" s="20"/>
      <c r="Y4556" s="20"/>
      <c r="Z4556" s="20"/>
      <c r="AA4556" s="39"/>
    </row>
    <row r="4557" spans="2:27" ht="15.75" customHeight="1">
      <c r="B4557" s="39"/>
      <c r="C4557" s="20"/>
      <c r="D4557" s="20"/>
      <c r="E4557" s="39"/>
      <c r="F4557" s="20"/>
      <c r="G4557" s="20"/>
      <c r="H4557" s="20"/>
      <c r="I4557" s="39"/>
      <c r="J4557" s="20"/>
      <c r="K4557" s="20"/>
      <c r="L4557" s="20"/>
      <c r="M4557" s="20"/>
      <c r="N4557" s="39"/>
      <c r="O4557" s="20" t="s">
        <v>505</v>
      </c>
      <c r="P4557" s="20" t="s">
        <v>677</v>
      </c>
      <c r="Q4557" s="20" t="s">
        <v>1466</v>
      </c>
      <c r="R4557" s="20" t="s">
        <v>4636</v>
      </c>
      <c r="S4557" s="20">
        <v>55731576</v>
      </c>
      <c r="T4557" s="39"/>
      <c r="U4557" s="20"/>
      <c r="V4557" s="20"/>
      <c r="W4557" s="39"/>
      <c r="X4557" s="20"/>
      <c r="Y4557" s="20"/>
      <c r="Z4557" s="20"/>
      <c r="AA4557" s="39"/>
    </row>
    <row r="4558" spans="2:27" ht="15.75" customHeight="1">
      <c r="B4558" s="39"/>
      <c r="C4558" s="20"/>
      <c r="D4558" s="20"/>
      <c r="E4558" s="39"/>
      <c r="F4558" s="20"/>
      <c r="G4558" s="20"/>
      <c r="H4558" s="20"/>
      <c r="I4558" s="39"/>
      <c r="J4558" s="20"/>
      <c r="K4558" s="20"/>
      <c r="L4558" s="20"/>
      <c r="M4558" s="20"/>
      <c r="N4558" s="39"/>
      <c r="O4558" s="20" t="s">
        <v>505</v>
      </c>
      <c r="P4558" s="20" t="s">
        <v>677</v>
      </c>
      <c r="Q4558" s="20" t="s">
        <v>1466</v>
      </c>
      <c r="R4558" s="20" t="s">
        <v>4637</v>
      </c>
      <c r="S4558" s="20">
        <v>55731585</v>
      </c>
      <c r="T4558" s="39"/>
      <c r="U4558" s="20"/>
      <c r="V4558" s="20"/>
      <c r="W4558" s="39"/>
      <c r="X4558" s="20"/>
      <c r="Y4558" s="20"/>
      <c r="Z4558" s="20"/>
      <c r="AA4558" s="39"/>
    </row>
    <row r="4559" spans="2:27" ht="15.75" customHeight="1">
      <c r="B4559" s="39"/>
      <c r="C4559" s="20"/>
      <c r="D4559" s="20"/>
      <c r="E4559" s="39"/>
      <c r="F4559" s="20"/>
      <c r="G4559" s="20"/>
      <c r="H4559" s="20"/>
      <c r="I4559" s="39"/>
      <c r="J4559" s="20"/>
      <c r="K4559" s="20"/>
      <c r="L4559" s="20"/>
      <c r="M4559" s="20"/>
      <c r="N4559" s="39"/>
      <c r="O4559" s="20" t="s">
        <v>505</v>
      </c>
      <c r="P4559" s="20" t="s">
        <v>677</v>
      </c>
      <c r="Q4559" s="20" t="s">
        <v>1466</v>
      </c>
      <c r="R4559" s="20" t="s">
        <v>525</v>
      </c>
      <c r="S4559" s="20">
        <v>55731599</v>
      </c>
      <c r="T4559" s="39"/>
      <c r="U4559" s="20"/>
      <c r="V4559" s="20"/>
      <c r="W4559" s="39"/>
      <c r="X4559" s="20"/>
      <c r="Y4559" s="20"/>
      <c r="Z4559" s="20"/>
      <c r="AA4559" s="39"/>
    </row>
    <row r="4560" spans="2:27" ht="15.75" customHeight="1">
      <c r="B4560" s="39"/>
      <c r="C4560" s="20"/>
      <c r="D4560" s="20"/>
      <c r="E4560" s="39"/>
      <c r="F4560" s="20"/>
      <c r="G4560" s="20"/>
      <c r="H4560" s="20"/>
      <c r="I4560" s="39"/>
      <c r="J4560" s="20"/>
      <c r="K4560" s="20"/>
      <c r="L4560" s="20"/>
      <c r="M4560" s="20"/>
      <c r="N4560" s="39"/>
      <c r="O4560" s="20" t="s">
        <v>505</v>
      </c>
      <c r="P4560" s="20" t="s">
        <v>677</v>
      </c>
      <c r="Q4560" s="20" t="s">
        <v>1466</v>
      </c>
      <c r="R4560" s="20" t="s">
        <v>4527</v>
      </c>
      <c r="S4560" s="20">
        <v>55731595</v>
      </c>
      <c r="T4560" s="39"/>
      <c r="U4560" s="20"/>
      <c r="V4560" s="20"/>
      <c r="W4560" s="39"/>
      <c r="X4560" s="20"/>
      <c r="Y4560" s="20"/>
      <c r="Z4560" s="20"/>
      <c r="AA4560" s="39"/>
    </row>
    <row r="4561" spans="2:27" ht="15.75" customHeight="1">
      <c r="B4561" s="39"/>
      <c r="C4561" s="20"/>
      <c r="D4561" s="20"/>
      <c r="E4561" s="39"/>
      <c r="F4561" s="20"/>
      <c r="G4561" s="20"/>
      <c r="H4561" s="20"/>
      <c r="I4561" s="39"/>
      <c r="J4561" s="20"/>
      <c r="K4561" s="20"/>
      <c r="L4561" s="20"/>
      <c r="M4561" s="20"/>
      <c r="N4561" s="39"/>
      <c r="O4561" s="20" t="s">
        <v>505</v>
      </c>
      <c r="P4561" s="20" t="s">
        <v>677</v>
      </c>
      <c r="Q4561" s="20" t="s">
        <v>1468</v>
      </c>
      <c r="R4561" s="20" t="s">
        <v>4638</v>
      </c>
      <c r="S4561" s="20">
        <v>55733613</v>
      </c>
      <c r="T4561" s="39"/>
      <c r="U4561" s="20"/>
      <c r="V4561" s="20"/>
      <c r="W4561" s="39"/>
      <c r="X4561" s="20"/>
      <c r="Y4561" s="20"/>
      <c r="Z4561" s="20"/>
      <c r="AA4561" s="39"/>
    </row>
    <row r="4562" spans="2:27" ht="15.75" customHeight="1">
      <c r="B4562" s="39"/>
      <c r="C4562" s="20"/>
      <c r="D4562" s="20"/>
      <c r="E4562" s="39"/>
      <c r="F4562" s="20"/>
      <c r="G4562" s="20"/>
      <c r="H4562" s="20"/>
      <c r="I4562" s="39"/>
      <c r="J4562" s="20"/>
      <c r="K4562" s="20"/>
      <c r="L4562" s="20"/>
      <c r="M4562" s="20"/>
      <c r="N4562" s="39"/>
      <c r="O4562" s="20" t="s">
        <v>505</v>
      </c>
      <c r="P4562" s="20" t="s">
        <v>677</v>
      </c>
      <c r="Q4562" s="20" t="s">
        <v>1468</v>
      </c>
      <c r="R4562" s="20" t="s">
        <v>4589</v>
      </c>
      <c r="S4562" s="20">
        <v>55733614</v>
      </c>
      <c r="T4562" s="39"/>
      <c r="U4562" s="20"/>
      <c r="V4562" s="20"/>
      <c r="W4562" s="39"/>
      <c r="X4562" s="20"/>
      <c r="Y4562" s="20"/>
      <c r="Z4562" s="20"/>
      <c r="AA4562" s="39"/>
    </row>
    <row r="4563" spans="2:27" ht="15.75" customHeight="1">
      <c r="B4563" s="39"/>
      <c r="C4563" s="20"/>
      <c r="D4563" s="20"/>
      <c r="E4563" s="39"/>
      <c r="F4563" s="20"/>
      <c r="G4563" s="20"/>
      <c r="H4563" s="20"/>
      <c r="I4563" s="39"/>
      <c r="J4563" s="20"/>
      <c r="K4563" s="20"/>
      <c r="L4563" s="20"/>
      <c r="M4563" s="20"/>
      <c r="N4563" s="39"/>
      <c r="O4563" s="20" t="s">
        <v>505</v>
      </c>
      <c r="P4563" s="20" t="s">
        <v>677</v>
      </c>
      <c r="Q4563" s="20" t="s">
        <v>1468</v>
      </c>
      <c r="R4563" s="20" t="s">
        <v>4639</v>
      </c>
      <c r="S4563" s="20">
        <v>55733621</v>
      </c>
      <c r="T4563" s="39"/>
      <c r="U4563" s="20"/>
      <c r="V4563" s="20"/>
      <c r="W4563" s="39"/>
      <c r="X4563" s="20"/>
      <c r="Y4563" s="20"/>
      <c r="Z4563" s="20"/>
      <c r="AA4563" s="39"/>
    </row>
    <row r="4564" spans="2:27" ht="15.75" customHeight="1">
      <c r="B4564" s="39"/>
      <c r="C4564" s="20"/>
      <c r="D4564" s="20"/>
      <c r="E4564" s="39"/>
      <c r="F4564" s="20"/>
      <c r="G4564" s="20"/>
      <c r="H4564" s="20"/>
      <c r="I4564" s="39"/>
      <c r="J4564" s="20"/>
      <c r="K4564" s="20"/>
      <c r="L4564" s="20"/>
      <c r="M4564" s="20"/>
      <c r="N4564" s="39"/>
      <c r="O4564" s="20" t="s">
        <v>505</v>
      </c>
      <c r="P4564" s="20" t="s">
        <v>677</v>
      </c>
      <c r="Q4564" s="20" t="s">
        <v>1468</v>
      </c>
      <c r="R4564" s="20" t="s">
        <v>4640</v>
      </c>
      <c r="S4564" s="20">
        <v>55733629</v>
      </c>
      <c r="T4564" s="39"/>
      <c r="U4564" s="20"/>
      <c r="V4564" s="20"/>
      <c r="W4564" s="39"/>
      <c r="X4564" s="20"/>
      <c r="Y4564" s="20"/>
      <c r="Z4564" s="20"/>
      <c r="AA4564" s="39"/>
    </row>
    <row r="4565" spans="2:27" ht="15.75" customHeight="1">
      <c r="B4565" s="39"/>
      <c r="C4565" s="20"/>
      <c r="D4565" s="20"/>
      <c r="E4565" s="39"/>
      <c r="F4565" s="20"/>
      <c r="G4565" s="20"/>
      <c r="H4565" s="20"/>
      <c r="I4565" s="39"/>
      <c r="J4565" s="20"/>
      <c r="K4565" s="20"/>
      <c r="L4565" s="20"/>
      <c r="M4565" s="20"/>
      <c r="N4565" s="39"/>
      <c r="O4565" s="20" t="s">
        <v>505</v>
      </c>
      <c r="P4565" s="20" t="s">
        <v>677</v>
      </c>
      <c r="Q4565" s="20" t="s">
        <v>1468</v>
      </c>
      <c r="R4565" s="20" t="s">
        <v>4641</v>
      </c>
      <c r="S4565" s="20">
        <v>55733636</v>
      </c>
      <c r="T4565" s="39"/>
      <c r="U4565" s="20"/>
      <c r="V4565" s="20"/>
      <c r="W4565" s="39"/>
      <c r="X4565" s="20"/>
      <c r="Y4565" s="20"/>
      <c r="Z4565" s="20"/>
      <c r="AA4565" s="39"/>
    </row>
    <row r="4566" spans="2:27" ht="15.75" customHeight="1">
      <c r="B4566" s="39"/>
      <c r="C4566" s="20"/>
      <c r="D4566" s="20"/>
      <c r="E4566" s="39"/>
      <c r="F4566" s="20"/>
      <c r="G4566" s="20"/>
      <c r="H4566" s="20"/>
      <c r="I4566" s="39"/>
      <c r="J4566" s="20"/>
      <c r="K4566" s="20"/>
      <c r="L4566" s="20"/>
      <c r="M4566" s="20"/>
      <c r="N4566" s="39"/>
      <c r="O4566" s="20" t="s">
        <v>505</v>
      </c>
      <c r="P4566" s="20" t="s">
        <v>677</v>
      </c>
      <c r="Q4566" s="20" t="s">
        <v>1468</v>
      </c>
      <c r="R4566" s="20" t="s">
        <v>4642</v>
      </c>
      <c r="S4566" s="20">
        <v>55733651</v>
      </c>
      <c r="T4566" s="39"/>
      <c r="U4566" s="20"/>
      <c r="V4566" s="20"/>
      <c r="W4566" s="39"/>
      <c r="X4566" s="20"/>
      <c r="Y4566" s="20"/>
      <c r="Z4566" s="20"/>
      <c r="AA4566" s="39"/>
    </row>
    <row r="4567" spans="2:27" ht="15.75" customHeight="1">
      <c r="B4567" s="39"/>
      <c r="C4567" s="20"/>
      <c r="D4567" s="20"/>
      <c r="E4567" s="39"/>
      <c r="F4567" s="20"/>
      <c r="G4567" s="20"/>
      <c r="H4567" s="20"/>
      <c r="I4567" s="39"/>
      <c r="J4567" s="20"/>
      <c r="K4567" s="20"/>
      <c r="L4567" s="20"/>
      <c r="M4567" s="20"/>
      <c r="N4567" s="39"/>
      <c r="O4567" s="20" t="s">
        <v>505</v>
      </c>
      <c r="P4567" s="20" t="s">
        <v>677</v>
      </c>
      <c r="Q4567" s="20" t="s">
        <v>1468</v>
      </c>
      <c r="R4567" s="20" t="s">
        <v>4643</v>
      </c>
      <c r="S4567" s="20">
        <v>55733658</v>
      </c>
      <c r="T4567" s="39"/>
      <c r="U4567" s="20"/>
      <c r="V4567" s="20"/>
      <c r="W4567" s="39"/>
      <c r="X4567" s="20"/>
      <c r="Y4567" s="20"/>
      <c r="Z4567" s="20"/>
      <c r="AA4567" s="39"/>
    </row>
    <row r="4568" spans="2:27" ht="15.75" customHeight="1">
      <c r="B4568" s="39"/>
      <c r="C4568" s="20"/>
      <c r="D4568" s="20"/>
      <c r="E4568" s="39"/>
      <c r="F4568" s="20"/>
      <c r="G4568" s="20"/>
      <c r="H4568" s="20"/>
      <c r="I4568" s="39"/>
      <c r="J4568" s="20"/>
      <c r="K4568" s="20"/>
      <c r="L4568" s="20"/>
      <c r="M4568" s="20"/>
      <c r="N4568" s="39"/>
      <c r="O4568" s="20" t="s">
        <v>505</v>
      </c>
      <c r="P4568" s="20" t="s">
        <v>677</v>
      </c>
      <c r="Q4568" s="20" t="s">
        <v>1468</v>
      </c>
      <c r="R4568" s="20" t="s">
        <v>4644</v>
      </c>
      <c r="S4568" s="20">
        <v>55733665</v>
      </c>
      <c r="T4568" s="39"/>
      <c r="U4568" s="20"/>
      <c r="V4568" s="20"/>
      <c r="W4568" s="39"/>
      <c r="X4568" s="20"/>
      <c r="Y4568" s="20"/>
      <c r="Z4568" s="20"/>
      <c r="AA4568" s="39"/>
    </row>
    <row r="4569" spans="2:27" ht="15.75" customHeight="1">
      <c r="B4569" s="39"/>
      <c r="C4569" s="20"/>
      <c r="D4569" s="20"/>
      <c r="E4569" s="39"/>
      <c r="F4569" s="20"/>
      <c r="G4569" s="20"/>
      <c r="H4569" s="20"/>
      <c r="I4569" s="39"/>
      <c r="J4569" s="20"/>
      <c r="K4569" s="20"/>
      <c r="L4569" s="20"/>
      <c r="M4569" s="20"/>
      <c r="N4569" s="39"/>
      <c r="O4569" s="20" t="s">
        <v>505</v>
      </c>
      <c r="P4569" s="20" t="s">
        <v>677</v>
      </c>
      <c r="Q4569" s="20" t="s">
        <v>1468</v>
      </c>
      <c r="R4569" s="20" t="s">
        <v>4645</v>
      </c>
      <c r="S4569" s="20">
        <v>55733680</v>
      </c>
      <c r="T4569" s="39"/>
      <c r="U4569" s="20"/>
      <c r="V4569" s="20"/>
      <c r="W4569" s="39"/>
      <c r="X4569" s="20"/>
      <c r="Y4569" s="20"/>
      <c r="Z4569" s="20"/>
      <c r="AA4569" s="39"/>
    </row>
    <row r="4570" spans="2:27" ht="15.75" customHeight="1">
      <c r="B4570" s="39"/>
      <c r="C4570" s="20"/>
      <c r="D4570" s="20"/>
      <c r="E4570" s="39"/>
      <c r="F4570" s="20"/>
      <c r="G4570" s="20"/>
      <c r="H4570" s="20"/>
      <c r="I4570" s="39"/>
      <c r="J4570" s="20"/>
      <c r="K4570" s="20"/>
      <c r="L4570" s="20"/>
      <c r="M4570" s="20"/>
      <c r="N4570" s="39"/>
      <c r="O4570" s="20" t="s">
        <v>505</v>
      </c>
      <c r="P4570" s="20" t="s">
        <v>677</v>
      </c>
      <c r="Q4570" s="20" t="s">
        <v>1468</v>
      </c>
      <c r="R4570" s="20" t="s">
        <v>525</v>
      </c>
      <c r="S4570" s="20">
        <v>55733699</v>
      </c>
      <c r="T4570" s="39"/>
      <c r="U4570" s="20"/>
      <c r="V4570" s="20"/>
      <c r="W4570" s="39"/>
      <c r="X4570" s="20"/>
      <c r="Y4570" s="20"/>
      <c r="Z4570" s="20"/>
      <c r="AA4570" s="39"/>
    </row>
    <row r="4571" spans="2:27" ht="15.75" customHeight="1">
      <c r="B4571" s="39"/>
      <c r="C4571" s="20"/>
      <c r="D4571" s="20"/>
      <c r="E4571" s="39"/>
      <c r="F4571" s="20"/>
      <c r="G4571" s="20"/>
      <c r="H4571" s="20"/>
      <c r="I4571" s="39"/>
      <c r="J4571" s="20"/>
      <c r="K4571" s="20"/>
      <c r="L4571" s="20"/>
      <c r="M4571" s="20"/>
      <c r="N4571" s="39"/>
      <c r="O4571" s="20" t="s">
        <v>505</v>
      </c>
      <c r="P4571" s="20" t="s">
        <v>677</v>
      </c>
      <c r="Q4571" s="20" t="s">
        <v>1468</v>
      </c>
      <c r="R4571" s="20" t="s">
        <v>4570</v>
      </c>
      <c r="S4571" s="20">
        <v>55733694</v>
      </c>
      <c r="T4571" s="39"/>
      <c r="U4571" s="20"/>
      <c r="V4571" s="20"/>
      <c r="W4571" s="39"/>
      <c r="X4571" s="20"/>
      <c r="Y4571" s="20"/>
      <c r="Z4571" s="20"/>
      <c r="AA4571" s="39"/>
    </row>
    <row r="4572" spans="2:27" ht="15.75" customHeight="1">
      <c r="B4572" s="39"/>
      <c r="C4572" s="20"/>
      <c r="D4572" s="20"/>
      <c r="E4572" s="39"/>
      <c r="F4572" s="20"/>
      <c r="G4572" s="20"/>
      <c r="H4572" s="20"/>
      <c r="I4572" s="39"/>
      <c r="J4572" s="20"/>
      <c r="K4572" s="20"/>
      <c r="L4572" s="20"/>
      <c r="M4572" s="20"/>
      <c r="N4572" s="39"/>
      <c r="O4572" s="20" t="s">
        <v>505</v>
      </c>
      <c r="P4572" s="20" t="s">
        <v>677</v>
      </c>
      <c r="Q4572" s="20" t="s">
        <v>1468</v>
      </c>
      <c r="R4572" s="20" t="s">
        <v>4560</v>
      </c>
      <c r="S4572" s="20">
        <v>55733687</v>
      </c>
      <c r="T4572" s="39"/>
      <c r="U4572" s="20"/>
      <c r="V4572" s="20"/>
      <c r="W4572" s="39"/>
      <c r="X4572" s="20"/>
      <c r="Y4572" s="20"/>
      <c r="Z4572" s="20"/>
      <c r="AA4572" s="39"/>
    </row>
    <row r="4573" spans="2:27" ht="15.75" customHeight="1">
      <c r="B4573" s="39"/>
      <c r="C4573" s="20"/>
      <c r="D4573" s="20"/>
      <c r="E4573" s="39"/>
      <c r="F4573" s="20"/>
      <c r="G4573" s="20"/>
      <c r="H4573" s="20"/>
      <c r="I4573" s="39"/>
      <c r="J4573" s="20"/>
      <c r="K4573" s="20"/>
      <c r="L4573" s="20"/>
      <c r="M4573" s="20"/>
      <c r="N4573" s="39"/>
      <c r="O4573" s="20" t="s">
        <v>505</v>
      </c>
      <c r="P4573" s="20" t="s">
        <v>677</v>
      </c>
      <c r="Q4573" s="20" t="s">
        <v>555</v>
      </c>
      <c r="R4573" s="20" t="s">
        <v>4646</v>
      </c>
      <c r="S4573" s="20">
        <v>55734517</v>
      </c>
      <c r="T4573" s="39"/>
      <c r="U4573" s="20"/>
      <c r="V4573" s="20"/>
      <c r="W4573" s="39"/>
      <c r="X4573" s="20"/>
      <c r="Y4573" s="20"/>
      <c r="Z4573" s="20"/>
      <c r="AA4573" s="39"/>
    </row>
    <row r="4574" spans="2:27" ht="15.75" customHeight="1">
      <c r="B4574" s="39"/>
      <c r="C4574" s="20"/>
      <c r="D4574" s="20"/>
      <c r="E4574" s="39"/>
      <c r="F4574" s="20"/>
      <c r="G4574" s="20"/>
      <c r="H4574" s="20"/>
      <c r="I4574" s="39"/>
      <c r="J4574" s="20"/>
      <c r="K4574" s="20"/>
      <c r="L4574" s="20"/>
      <c r="M4574" s="20"/>
      <c r="N4574" s="39"/>
      <c r="O4574" s="20" t="s">
        <v>505</v>
      </c>
      <c r="P4574" s="20" t="s">
        <v>677</v>
      </c>
      <c r="Q4574" s="20" t="s">
        <v>555</v>
      </c>
      <c r="R4574" s="20" t="s">
        <v>4647</v>
      </c>
      <c r="S4574" s="20">
        <v>55734525</v>
      </c>
      <c r="T4574" s="39"/>
      <c r="U4574" s="20"/>
      <c r="V4574" s="20"/>
      <c r="W4574" s="39"/>
      <c r="X4574" s="20"/>
      <c r="Y4574" s="20"/>
      <c r="Z4574" s="20"/>
      <c r="AA4574" s="39"/>
    </row>
    <row r="4575" spans="2:27" ht="15.75" customHeight="1">
      <c r="B4575" s="39"/>
      <c r="C4575" s="20"/>
      <c r="D4575" s="20"/>
      <c r="E4575" s="39"/>
      <c r="F4575" s="20"/>
      <c r="G4575" s="20"/>
      <c r="H4575" s="20"/>
      <c r="I4575" s="39"/>
      <c r="J4575" s="20"/>
      <c r="K4575" s="20"/>
      <c r="L4575" s="20"/>
      <c r="M4575" s="20"/>
      <c r="N4575" s="39"/>
      <c r="O4575" s="20" t="s">
        <v>505</v>
      </c>
      <c r="P4575" s="20" t="s">
        <v>677</v>
      </c>
      <c r="Q4575" s="20" t="s">
        <v>555</v>
      </c>
      <c r="R4575" s="20" t="s">
        <v>4648</v>
      </c>
      <c r="S4575" s="20">
        <v>55734534</v>
      </c>
      <c r="T4575" s="39"/>
      <c r="U4575" s="20"/>
      <c r="V4575" s="20"/>
      <c r="W4575" s="39"/>
      <c r="X4575" s="20"/>
      <c r="Y4575" s="20"/>
      <c r="Z4575" s="20"/>
      <c r="AA4575" s="39"/>
    </row>
    <row r="4576" spans="2:27" ht="15.75" customHeight="1">
      <c r="B4576" s="39"/>
      <c r="C4576" s="20"/>
      <c r="D4576" s="20"/>
      <c r="E4576" s="39"/>
      <c r="F4576" s="20"/>
      <c r="G4576" s="20"/>
      <c r="H4576" s="20"/>
      <c r="I4576" s="39"/>
      <c r="J4576" s="20"/>
      <c r="K4576" s="20"/>
      <c r="L4576" s="20"/>
      <c r="M4576" s="20"/>
      <c r="N4576" s="39"/>
      <c r="O4576" s="20" t="s">
        <v>505</v>
      </c>
      <c r="P4576" s="20" t="s">
        <v>677</v>
      </c>
      <c r="Q4576" s="20" t="s">
        <v>555</v>
      </c>
      <c r="R4576" s="20" t="s">
        <v>4649</v>
      </c>
      <c r="S4576" s="20">
        <v>55734543</v>
      </c>
      <c r="T4576" s="39"/>
      <c r="U4576" s="20"/>
      <c r="V4576" s="20"/>
      <c r="W4576" s="39"/>
      <c r="X4576" s="20"/>
      <c r="Y4576" s="20"/>
      <c r="Z4576" s="20"/>
      <c r="AA4576" s="39"/>
    </row>
    <row r="4577" spans="2:27" ht="15.75" customHeight="1">
      <c r="B4577" s="39"/>
      <c r="C4577" s="20"/>
      <c r="D4577" s="20"/>
      <c r="E4577" s="39"/>
      <c r="F4577" s="20"/>
      <c r="G4577" s="20"/>
      <c r="H4577" s="20"/>
      <c r="I4577" s="39"/>
      <c r="J4577" s="20"/>
      <c r="K4577" s="20"/>
      <c r="L4577" s="20"/>
      <c r="M4577" s="20"/>
      <c r="N4577" s="39"/>
      <c r="O4577" s="20" t="s">
        <v>505</v>
      </c>
      <c r="P4577" s="20" t="s">
        <v>677</v>
      </c>
      <c r="Q4577" s="20" t="s">
        <v>555</v>
      </c>
      <c r="R4577" s="20" t="s">
        <v>555</v>
      </c>
      <c r="S4577" s="20">
        <v>55734551</v>
      </c>
      <c r="T4577" s="39"/>
      <c r="U4577" s="20"/>
      <c r="V4577" s="20"/>
      <c r="W4577" s="39"/>
      <c r="X4577" s="20"/>
      <c r="Y4577" s="20"/>
      <c r="Z4577" s="20"/>
      <c r="AA4577" s="39"/>
    </row>
    <row r="4578" spans="2:27" ht="15.75" customHeight="1">
      <c r="B4578" s="39"/>
      <c r="C4578" s="20"/>
      <c r="D4578" s="20"/>
      <c r="E4578" s="39"/>
      <c r="F4578" s="20"/>
      <c r="G4578" s="20"/>
      <c r="H4578" s="20"/>
      <c r="I4578" s="39"/>
      <c r="J4578" s="20"/>
      <c r="K4578" s="20"/>
      <c r="L4578" s="20"/>
      <c r="M4578" s="20"/>
      <c r="N4578" s="39"/>
      <c r="O4578" s="20" t="s">
        <v>505</v>
      </c>
      <c r="P4578" s="20" t="s">
        <v>677</v>
      </c>
      <c r="Q4578" s="20" t="s">
        <v>555</v>
      </c>
      <c r="R4578" s="20" t="s">
        <v>608</v>
      </c>
      <c r="S4578" s="20">
        <v>55734560</v>
      </c>
      <c r="T4578" s="39"/>
      <c r="U4578" s="20"/>
      <c r="V4578" s="20"/>
      <c r="W4578" s="39"/>
      <c r="X4578" s="20"/>
      <c r="Y4578" s="20"/>
      <c r="Z4578" s="20"/>
      <c r="AA4578" s="39"/>
    </row>
    <row r="4579" spans="2:27" ht="15.75" customHeight="1">
      <c r="B4579" s="39"/>
      <c r="C4579" s="20"/>
      <c r="D4579" s="20"/>
      <c r="E4579" s="39"/>
      <c r="F4579" s="20"/>
      <c r="G4579" s="20"/>
      <c r="H4579" s="20"/>
      <c r="I4579" s="39"/>
      <c r="J4579" s="20"/>
      <c r="K4579" s="20"/>
      <c r="L4579" s="20"/>
      <c r="M4579" s="20"/>
      <c r="N4579" s="39"/>
      <c r="O4579" s="20" t="s">
        <v>505</v>
      </c>
      <c r="P4579" s="20" t="s">
        <v>677</v>
      </c>
      <c r="Q4579" s="20" t="s">
        <v>555</v>
      </c>
      <c r="R4579" s="20" t="s">
        <v>4650</v>
      </c>
      <c r="S4579" s="20">
        <v>55734569</v>
      </c>
      <c r="T4579" s="39"/>
      <c r="U4579" s="20"/>
      <c r="V4579" s="20"/>
      <c r="W4579" s="39"/>
      <c r="X4579" s="20"/>
      <c r="Y4579" s="20"/>
      <c r="Z4579" s="20"/>
      <c r="AA4579" s="39"/>
    </row>
    <row r="4580" spans="2:27" ht="15.75" customHeight="1">
      <c r="B4580" s="39"/>
      <c r="C4580" s="20"/>
      <c r="D4580" s="20"/>
      <c r="E4580" s="39"/>
      <c r="F4580" s="20"/>
      <c r="G4580" s="20"/>
      <c r="H4580" s="20"/>
      <c r="I4580" s="39"/>
      <c r="J4580" s="20"/>
      <c r="K4580" s="20"/>
      <c r="L4580" s="20"/>
      <c r="M4580" s="20"/>
      <c r="N4580" s="39"/>
      <c r="O4580" s="20" t="s">
        <v>505</v>
      </c>
      <c r="P4580" s="20" t="s">
        <v>677</v>
      </c>
      <c r="Q4580" s="20" t="s">
        <v>555</v>
      </c>
      <c r="R4580" s="20" t="s">
        <v>4651</v>
      </c>
      <c r="S4580" s="20">
        <v>55734586</v>
      </c>
      <c r="T4580" s="39"/>
      <c r="U4580" s="20"/>
      <c r="V4580" s="20"/>
      <c r="W4580" s="39"/>
      <c r="X4580" s="20"/>
      <c r="Y4580" s="20"/>
      <c r="Z4580" s="20"/>
      <c r="AA4580" s="39"/>
    </row>
    <row r="4581" spans="2:27" ht="15.75" customHeight="1">
      <c r="B4581" s="39"/>
      <c r="C4581" s="20"/>
      <c r="D4581" s="20"/>
      <c r="E4581" s="39"/>
      <c r="F4581" s="20"/>
      <c r="G4581" s="20"/>
      <c r="H4581" s="20"/>
      <c r="I4581" s="39"/>
      <c r="J4581" s="20"/>
      <c r="K4581" s="20"/>
      <c r="L4581" s="20"/>
      <c r="M4581" s="20"/>
      <c r="N4581" s="39"/>
      <c r="O4581" s="20" t="s">
        <v>505</v>
      </c>
      <c r="P4581" s="20" t="s">
        <v>677</v>
      </c>
      <c r="Q4581" s="20" t="s">
        <v>555</v>
      </c>
      <c r="R4581" s="20" t="s">
        <v>4652</v>
      </c>
      <c r="S4581" s="20">
        <v>55734594</v>
      </c>
      <c r="T4581" s="39"/>
      <c r="U4581" s="20"/>
      <c r="V4581" s="20"/>
      <c r="W4581" s="39"/>
      <c r="X4581" s="20"/>
      <c r="Y4581" s="20"/>
      <c r="Z4581" s="20"/>
      <c r="AA4581" s="39"/>
    </row>
    <row r="4582" spans="2:27" ht="15.75" customHeight="1">
      <c r="B4582" s="39"/>
      <c r="C4582" s="20"/>
      <c r="D4582" s="20"/>
      <c r="E4582" s="39"/>
      <c r="F4582" s="20"/>
      <c r="G4582" s="20"/>
      <c r="H4582" s="20"/>
      <c r="I4582" s="39"/>
      <c r="J4582" s="20"/>
      <c r="K4582" s="20"/>
      <c r="L4582" s="20"/>
      <c r="M4582" s="20"/>
      <c r="N4582" s="39"/>
      <c r="O4582" s="20" t="s">
        <v>505</v>
      </c>
      <c r="P4582" s="20" t="s">
        <v>677</v>
      </c>
      <c r="Q4582" s="20" t="s">
        <v>1471</v>
      </c>
      <c r="R4582" s="20" t="s">
        <v>4653</v>
      </c>
      <c r="S4582" s="20">
        <v>55736418</v>
      </c>
      <c r="T4582" s="39"/>
      <c r="U4582" s="20"/>
      <c r="V4582" s="20"/>
      <c r="W4582" s="39"/>
      <c r="X4582" s="20"/>
      <c r="Y4582" s="20"/>
      <c r="Z4582" s="20"/>
      <c r="AA4582" s="39"/>
    </row>
    <row r="4583" spans="2:27" ht="15.75" customHeight="1">
      <c r="B4583" s="39"/>
      <c r="C4583" s="20"/>
      <c r="D4583" s="20"/>
      <c r="E4583" s="39"/>
      <c r="F4583" s="20"/>
      <c r="G4583" s="20"/>
      <c r="H4583" s="20"/>
      <c r="I4583" s="39"/>
      <c r="J4583" s="20"/>
      <c r="K4583" s="20"/>
      <c r="L4583" s="20"/>
      <c r="M4583" s="20"/>
      <c r="N4583" s="39"/>
      <c r="O4583" s="20" t="s">
        <v>505</v>
      </c>
      <c r="P4583" s="20" t="s">
        <v>677</v>
      </c>
      <c r="Q4583" s="20" t="s">
        <v>1471</v>
      </c>
      <c r="R4583" s="20" t="s">
        <v>4654</v>
      </c>
      <c r="S4583" s="20">
        <v>55736411</v>
      </c>
      <c r="T4583" s="39"/>
      <c r="U4583" s="20"/>
      <c r="V4583" s="20"/>
      <c r="W4583" s="39"/>
      <c r="X4583" s="20"/>
      <c r="Y4583" s="20"/>
      <c r="Z4583" s="20"/>
      <c r="AA4583" s="39"/>
    </row>
    <row r="4584" spans="2:27" ht="15.75" customHeight="1">
      <c r="B4584" s="39"/>
      <c r="C4584" s="20"/>
      <c r="D4584" s="20"/>
      <c r="E4584" s="39"/>
      <c r="F4584" s="20"/>
      <c r="G4584" s="20"/>
      <c r="H4584" s="20"/>
      <c r="I4584" s="39"/>
      <c r="J4584" s="20"/>
      <c r="K4584" s="20"/>
      <c r="L4584" s="20"/>
      <c r="M4584" s="20"/>
      <c r="N4584" s="39"/>
      <c r="O4584" s="20" t="s">
        <v>505</v>
      </c>
      <c r="P4584" s="20" t="s">
        <v>677</v>
      </c>
      <c r="Q4584" s="20" t="s">
        <v>1471</v>
      </c>
      <c r="R4584" s="20" t="s">
        <v>4655</v>
      </c>
      <c r="S4584" s="20">
        <v>55736412</v>
      </c>
      <c r="T4584" s="39"/>
      <c r="U4584" s="20"/>
      <c r="V4584" s="20"/>
      <c r="W4584" s="39"/>
      <c r="X4584" s="20"/>
      <c r="Y4584" s="20"/>
      <c r="Z4584" s="20"/>
      <c r="AA4584" s="39"/>
    </row>
    <row r="4585" spans="2:27" ht="15.75" customHeight="1">
      <c r="B4585" s="39"/>
      <c r="C4585" s="20"/>
      <c r="D4585" s="20"/>
      <c r="E4585" s="39"/>
      <c r="F4585" s="20"/>
      <c r="G4585" s="20"/>
      <c r="H4585" s="20"/>
      <c r="I4585" s="39"/>
      <c r="J4585" s="20"/>
      <c r="K4585" s="20"/>
      <c r="L4585" s="20"/>
      <c r="M4585" s="20"/>
      <c r="N4585" s="39"/>
      <c r="O4585" s="20" t="s">
        <v>505</v>
      </c>
      <c r="P4585" s="20" t="s">
        <v>677</v>
      </c>
      <c r="Q4585" s="20" t="s">
        <v>1471</v>
      </c>
      <c r="R4585" s="20" t="s">
        <v>4656</v>
      </c>
      <c r="S4585" s="20">
        <v>55736425</v>
      </c>
      <c r="T4585" s="39"/>
      <c r="U4585" s="20"/>
      <c r="V4585" s="20"/>
      <c r="W4585" s="39"/>
      <c r="X4585" s="20"/>
      <c r="Y4585" s="20"/>
      <c r="Z4585" s="20"/>
      <c r="AA4585" s="39"/>
    </row>
    <row r="4586" spans="2:27" ht="15.75" customHeight="1">
      <c r="B4586" s="39"/>
      <c r="C4586" s="20"/>
      <c r="D4586" s="20"/>
      <c r="E4586" s="39"/>
      <c r="F4586" s="20"/>
      <c r="G4586" s="20"/>
      <c r="H4586" s="20"/>
      <c r="I4586" s="39"/>
      <c r="J4586" s="20"/>
      <c r="K4586" s="20"/>
      <c r="L4586" s="20"/>
      <c r="M4586" s="20"/>
      <c r="N4586" s="39"/>
      <c r="O4586" s="20" t="s">
        <v>505</v>
      </c>
      <c r="P4586" s="20" t="s">
        <v>677</v>
      </c>
      <c r="Q4586" s="20" t="s">
        <v>1471</v>
      </c>
      <c r="R4586" s="20" t="s">
        <v>4657</v>
      </c>
      <c r="S4586" s="20">
        <v>55736431</v>
      </c>
      <c r="T4586" s="39"/>
      <c r="U4586" s="20"/>
      <c r="V4586" s="20"/>
      <c r="W4586" s="39"/>
      <c r="X4586" s="20"/>
      <c r="Y4586" s="20"/>
      <c r="Z4586" s="20"/>
      <c r="AA4586" s="39"/>
    </row>
    <row r="4587" spans="2:27" ht="15.75" customHeight="1">
      <c r="B4587" s="39"/>
      <c r="C4587" s="20"/>
      <c r="D4587" s="20"/>
      <c r="E4587" s="39"/>
      <c r="F4587" s="20"/>
      <c r="G4587" s="20"/>
      <c r="H4587" s="20"/>
      <c r="I4587" s="39"/>
      <c r="J4587" s="20"/>
      <c r="K4587" s="20"/>
      <c r="L4587" s="20"/>
      <c r="M4587" s="20"/>
      <c r="N4587" s="39"/>
      <c r="O4587" s="20" t="s">
        <v>505</v>
      </c>
      <c r="P4587" s="20" t="s">
        <v>677</v>
      </c>
      <c r="Q4587" s="20" t="s">
        <v>1471</v>
      </c>
      <c r="R4587" s="20" t="s">
        <v>4658</v>
      </c>
      <c r="S4587" s="20">
        <v>55736437</v>
      </c>
      <c r="T4587" s="39"/>
      <c r="U4587" s="20"/>
      <c r="V4587" s="20"/>
      <c r="W4587" s="39"/>
      <c r="X4587" s="20"/>
      <c r="Y4587" s="20"/>
      <c r="Z4587" s="20"/>
      <c r="AA4587" s="39"/>
    </row>
    <row r="4588" spans="2:27" ht="15.75" customHeight="1">
      <c r="B4588" s="39"/>
      <c r="C4588" s="20"/>
      <c r="D4588" s="20"/>
      <c r="E4588" s="39"/>
      <c r="F4588" s="20"/>
      <c r="G4588" s="20"/>
      <c r="H4588" s="20"/>
      <c r="I4588" s="39"/>
      <c r="J4588" s="20"/>
      <c r="K4588" s="20"/>
      <c r="L4588" s="20"/>
      <c r="M4588" s="20"/>
      <c r="N4588" s="39"/>
      <c r="O4588" s="20" t="s">
        <v>505</v>
      </c>
      <c r="P4588" s="20" t="s">
        <v>677</v>
      </c>
      <c r="Q4588" s="20" t="s">
        <v>1471</v>
      </c>
      <c r="R4588" s="20" t="s">
        <v>4659</v>
      </c>
      <c r="S4588" s="20">
        <v>55736444</v>
      </c>
      <c r="T4588" s="39"/>
      <c r="U4588" s="20"/>
      <c r="V4588" s="20"/>
      <c r="W4588" s="39"/>
      <c r="X4588" s="20"/>
      <c r="Y4588" s="20"/>
      <c r="Z4588" s="20"/>
      <c r="AA4588" s="39"/>
    </row>
    <row r="4589" spans="2:27" ht="15.75" customHeight="1">
      <c r="B4589" s="39"/>
      <c r="C4589" s="20"/>
      <c r="D4589" s="20"/>
      <c r="E4589" s="39"/>
      <c r="F4589" s="20"/>
      <c r="G4589" s="20"/>
      <c r="H4589" s="20"/>
      <c r="I4589" s="39"/>
      <c r="J4589" s="20"/>
      <c r="K4589" s="20"/>
      <c r="L4589" s="20"/>
      <c r="M4589" s="20"/>
      <c r="N4589" s="39"/>
      <c r="O4589" s="20" t="s">
        <v>505</v>
      </c>
      <c r="P4589" s="20" t="s">
        <v>677</v>
      </c>
      <c r="Q4589" s="20" t="s">
        <v>1471</v>
      </c>
      <c r="R4589" s="20" t="s">
        <v>4660</v>
      </c>
      <c r="S4589" s="20">
        <v>55736450</v>
      </c>
      <c r="T4589" s="39"/>
      <c r="U4589" s="20"/>
      <c r="V4589" s="20"/>
      <c r="W4589" s="39"/>
      <c r="X4589" s="20"/>
      <c r="Y4589" s="20"/>
      <c r="Z4589" s="20"/>
      <c r="AA4589" s="39"/>
    </row>
    <row r="4590" spans="2:27" ht="15.75" customHeight="1">
      <c r="B4590" s="39"/>
      <c r="C4590" s="20"/>
      <c r="D4590" s="20"/>
      <c r="E4590" s="39"/>
      <c r="F4590" s="20"/>
      <c r="G4590" s="20"/>
      <c r="H4590" s="20"/>
      <c r="I4590" s="39"/>
      <c r="J4590" s="20"/>
      <c r="K4590" s="20"/>
      <c r="L4590" s="20"/>
      <c r="M4590" s="20"/>
      <c r="N4590" s="39"/>
      <c r="O4590" s="20" t="s">
        <v>505</v>
      </c>
      <c r="P4590" s="20" t="s">
        <v>677</v>
      </c>
      <c r="Q4590" s="20" t="s">
        <v>1471</v>
      </c>
      <c r="R4590" s="20" t="s">
        <v>4661</v>
      </c>
      <c r="S4590" s="20">
        <v>55736473</v>
      </c>
      <c r="T4590" s="39"/>
      <c r="U4590" s="20"/>
      <c r="V4590" s="20"/>
      <c r="W4590" s="39"/>
      <c r="X4590" s="20"/>
      <c r="Y4590" s="20"/>
      <c r="Z4590" s="20"/>
      <c r="AA4590" s="39"/>
    </row>
    <row r="4591" spans="2:27" ht="15.75" customHeight="1">
      <c r="B4591" s="39"/>
      <c r="C4591" s="20"/>
      <c r="D4591" s="20"/>
      <c r="E4591" s="39"/>
      <c r="F4591" s="20"/>
      <c r="G4591" s="20"/>
      <c r="H4591" s="20"/>
      <c r="I4591" s="39"/>
      <c r="J4591" s="20"/>
      <c r="K4591" s="20"/>
      <c r="L4591" s="20"/>
      <c r="M4591" s="20"/>
      <c r="N4591" s="39"/>
      <c r="O4591" s="20" t="s">
        <v>505</v>
      </c>
      <c r="P4591" s="20" t="s">
        <v>677</v>
      </c>
      <c r="Q4591" s="20" t="s">
        <v>1471</v>
      </c>
      <c r="R4591" s="20" t="s">
        <v>1429</v>
      </c>
      <c r="S4591" s="20">
        <v>55736469</v>
      </c>
      <c r="T4591" s="39"/>
      <c r="U4591" s="20"/>
      <c r="V4591" s="20"/>
      <c r="W4591" s="39"/>
      <c r="X4591" s="20"/>
      <c r="Y4591" s="20"/>
      <c r="Z4591" s="20"/>
      <c r="AA4591" s="39"/>
    </row>
    <row r="4592" spans="2:27" ht="15.75" customHeight="1">
      <c r="B4592" s="39"/>
      <c r="C4592" s="20"/>
      <c r="D4592" s="20"/>
      <c r="E4592" s="39"/>
      <c r="F4592" s="20"/>
      <c r="G4592" s="20"/>
      <c r="H4592" s="20"/>
      <c r="I4592" s="39"/>
      <c r="J4592" s="20"/>
      <c r="K4592" s="20"/>
      <c r="L4592" s="20"/>
      <c r="M4592" s="20"/>
      <c r="N4592" s="39"/>
      <c r="O4592" s="20" t="s">
        <v>505</v>
      </c>
      <c r="P4592" s="20" t="s">
        <v>677</v>
      </c>
      <c r="Q4592" s="20" t="s">
        <v>1471</v>
      </c>
      <c r="R4592" s="20" t="s">
        <v>4662</v>
      </c>
      <c r="S4592" s="20">
        <v>55736463</v>
      </c>
      <c r="T4592" s="39"/>
      <c r="U4592" s="20"/>
      <c r="V4592" s="20"/>
      <c r="W4592" s="39"/>
      <c r="X4592" s="20"/>
      <c r="Y4592" s="20"/>
      <c r="Z4592" s="20"/>
      <c r="AA4592" s="39"/>
    </row>
    <row r="4593" spans="2:27" ht="15.75" customHeight="1">
      <c r="B4593" s="39"/>
      <c r="C4593" s="20"/>
      <c r="D4593" s="20"/>
      <c r="E4593" s="39"/>
      <c r="F4593" s="20"/>
      <c r="G4593" s="20"/>
      <c r="H4593" s="20"/>
      <c r="I4593" s="39"/>
      <c r="J4593" s="20"/>
      <c r="K4593" s="20"/>
      <c r="L4593" s="20"/>
      <c r="M4593" s="20"/>
      <c r="N4593" s="39"/>
      <c r="O4593" s="20" t="s">
        <v>505</v>
      </c>
      <c r="P4593" s="20" t="s">
        <v>677</v>
      </c>
      <c r="Q4593" s="20" t="s">
        <v>1471</v>
      </c>
      <c r="R4593" s="20" t="s">
        <v>525</v>
      </c>
      <c r="S4593" s="20">
        <v>55736499</v>
      </c>
      <c r="T4593" s="39"/>
      <c r="U4593" s="20"/>
      <c r="V4593" s="20"/>
      <c r="W4593" s="39"/>
      <c r="X4593" s="20"/>
      <c r="Y4593" s="20"/>
      <c r="Z4593" s="20"/>
      <c r="AA4593" s="39"/>
    </row>
    <row r="4594" spans="2:27" ht="15.75" customHeight="1">
      <c r="B4594" s="39"/>
      <c r="C4594" s="20"/>
      <c r="D4594" s="20"/>
      <c r="E4594" s="39"/>
      <c r="F4594" s="20"/>
      <c r="G4594" s="20"/>
      <c r="H4594" s="20"/>
      <c r="I4594" s="39"/>
      <c r="J4594" s="20"/>
      <c r="K4594" s="20"/>
      <c r="L4594" s="20"/>
      <c r="M4594" s="20"/>
      <c r="N4594" s="39"/>
      <c r="O4594" s="20" t="s">
        <v>505</v>
      </c>
      <c r="P4594" s="20" t="s">
        <v>677</v>
      </c>
      <c r="Q4594" s="20" t="s">
        <v>1471</v>
      </c>
      <c r="R4594" s="20" t="s">
        <v>2040</v>
      </c>
      <c r="S4594" s="20">
        <v>55736475</v>
      </c>
      <c r="T4594" s="39"/>
      <c r="U4594" s="20"/>
      <c r="V4594" s="20"/>
      <c r="W4594" s="39"/>
      <c r="X4594" s="20"/>
      <c r="Y4594" s="20"/>
      <c r="Z4594" s="20"/>
      <c r="AA4594" s="39"/>
    </row>
    <row r="4595" spans="2:27" ht="15.75" customHeight="1">
      <c r="B4595" s="39"/>
      <c r="C4595" s="20"/>
      <c r="D4595" s="20"/>
      <c r="E4595" s="39"/>
      <c r="F4595" s="20"/>
      <c r="G4595" s="20"/>
      <c r="H4595" s="20"/>
      <c r="I4595" s="39"/>
      <c r="J4595" s="20"/>
      <c r="K4595" s="20"/>
      <c r="L4595" s="20"/>
      <c r="M4595" s="20"/>
      <c r="N4595" s="39"/>
      <c r="O4595" s="20" t="s">
        <v>505</v>
      </c>
      <c r="P4595" s="20" t="s">
        <v>677</v>
      </c>
      <c r="Q4595" s="20" t="s">
        <v>1471</v>
      </c>
      <c r="R4595" s="20" t="s">
        <v>4663</v>
      </c>
      <c r="S4595" s="20">
        <v>55736482</v>
      </c>
      <c r="T4595" s="39"/>
      <c r="U4595" s="20"/>
      <c r="V4595" s="20"/>
      <c r="W4595" s="39"/>
      <c r="X4595" s="20"/>
      <c r="Y4595" s="20"/>
      <c r="Z4595" s="20"/>
      <c r="AA4595" s="39"/>
    </row>
    <row r="4596" spans="2:27" ht="15.75" customHeight="1">
      <c r="B4596" s="39"/>
      <c r="C4596" s="20"/>
      <c r="D4596" s="20"/>
      <c r="E4596" s="39"/>
      <c r="F4596" s="20"/>
      <c r="G4596" s="20"/>
      <c r="H4596" s="20"/>
      <c r="I4596" s="39"/>
      <c r="J4596" s="20"/>
      <c r="K4596" s="20"/>
      <c r="L4596" s="20"/>
      <c r="M4596" s="20"/>
      <c r="N4596" s="39"/>
      <c r="O4596" s="20" t="s">
        <v>505</v>
      </c>
      <c r="P4596" s="20" t="s">
        <v>677</v>
      </c>
      <c r="Q4596" s="20" t="s">
        <v>1471</v>
      </c>
      <c r="R4596" s="20" t="s">
        <v>4527</v>
      </c>
      <c r="S4596" s="20">
        <v>55736488</v>
      </c>
      <c r="T4596" s="39"/>
      <c r="U4596" s="20"/>
      <c r="V4596" s="20"/>
      <c r="W4596" s="39"/>
      <c r="X4596" s="20"/>
      <c r="Y4596" s="20"/>
      <c r="Z4596" s="20"/>
      <c r="AA4596" s="39"/>
    </row>
    <row r="4597" spans="2:27" ht="15.75" customHeight="1">
      <c r="B4597" s="39"/>
      <c r="C4597" s="20"/>
      <c r="D4597" s="20"/>
      <c r="E4597" s="39"/>
      <c r="F4597" s="20"/>
      <c r="G4597" s="20"/>
      <c r="H4597" s="20"/>
      <c r="I4597" s="39"/>
      <c r="J4597" s="20"/>
      <c r="K4597" s="20"/>
      <c r="L4597" s="20"/>
      <c r="M4597" s="20"/>
      <c r="N4597" s="39"/>
      <c r="O4597" s="20" t="s">
        <v>505</v>
      </c>
      <c r="P4597" s="20" t="s">
        <v>677</v>
      </c>
      <c r="Q4597" s="20" t="s">
        <v>1471</v>
      </c>
      <c r="R4597" s="20" t="s">
        <v>4664</v>
      </c>
      <c r="S4597" s="20">
        <v>55736494</v>
      </c>
      <c r="T4597" s="39"/>
      <c r="U4597" s="20"/>
      <c r="V4597" s="20"/>
      <c r="W4597" s="39"/>
      <c r="X4597" s="20"/>
      <c r="Y4597" s="20"/>
      <c r="Z4597" s="20"/>
      <c r="AA4597" s="39"/>
    </row>
    <row r="4598" spans="2:27" ht="15.75" customHeight="1">
      <c r="B4598" s="39"/>
      <c r="C4598" s="20"/>
      <c r="D4598" s="20"/>
      <c r="E4598" s="39"/>
      <c r="F4598" s="20"/>
      <c r="G4598" s="20"/>
      <c r="H4598" s="20"/>
      <c r="I4598" s="39"/>
      <c r="J4598" s="20"/>
      <c r="K4598" s="20"/>
      <c r="L4598" s="20"/>
      <c r="M4598" s="20"/>
      <c r="N4598" s="39"/>
      <c r="O4598" s="20" t="s">
        <v>505</v>
      </c>
      <c r="P4598" s="20" t="s">
        <v>677</v>
      </c>
      <c r="Q4598" s="20" t="s">
        <v>1001</v>
      </c>
      <c r="R4598" s="20" t="s">
        <v>4665</v>
      </c>
      <c r="S4598" s="20">
        <v>55738523</v>
      </c>
      <c r="T4598" s="39"/>
      <c r="U4598" s="20"/>
      <c r="V4598" s="20"/>
      <c r="W4598" s="39"/>
      <c r="X4598" s="20"/>
      <c r="Y4598" s="20"/>
      <c r="Z4598" s="20"/>
      <c r="AA4598" s="39"/>
    </row>
    <row r="4599" spans="2:27" ht="15.75" customHeight="1">
      <c r="B4599" s="39"/>
      <c r="C4599" s="20"/>
      <c r="D4599" s="20"/>
      <c r="E4599" s="39"/>
      <c r="F4599" s="20"/>
      <c r="G4599" s="20"/>
      <c r="H4599" s="20"/>
      <c r="I4599" s="39"/>
      <c r="J4599" s="20"/>
      <c r="K4599" s="20"/>
      <c r="L4599" s="20"/>
      <c r="M4599" s="20"/>
      <c r="N4599" s="39"/>
      <c r="O4599" s="20" t="s">
        <v>505</v>
      </c>
      <c r="P4599" s="20" t="s">
        <v>677</v>
      </c>
      <c r="Q4599" s="20" t="s">
        <v>1001</v>
      </c>
      <c r="R4599" s="20" t="s">
        <v>4666</v>
      </c>
      <c r="S4599" s="20">
        <v>55738527</v>
      </c>
      <c r="T4599" s="39"/>
      <c r="U4599" s="20"/>
      <c r="V4599" s="20"/>
      <c r="W4599" s="39"/>
      <c r="X4599" s="20"/>
      <c r="Y4599" s="20"/>
      <c r="Z4599" s="20"/>
      <c r="AA4599" s="39"/>
    </row>
    <row r="4600" spans="2:27" ht="15.75" customHeight="1">
      <c r="B4600" s="39"/>
      <c r="C4600" s="20"/>
      <c r="D4600" s="20"/>
      <c r="E4600" s="39"/>
      <c r="F4600" s="20"/>
      <c r="G4600" s="20"/>
      <c r="H4600" s="20"/>
      <c r="I4600" s="39"/>
      <c r="J4600" s="20"/>
      <c r="K4600" s="20"/>
      <c r="L4600" s="20"/>
      <c r="M4600" s="20"/>
      <c r="N4600" s="39"/>
      <c r="O4600" s="20" t="s">
        <v>505</v>
      </c>
      <c r="P4600" s="20" t="s">
        <v>677</v>
      </c>
      <c r="Q4600" s="20" t="s">
        <v>1001</v>
      </c>
      <c r="R4600" s="20" t="s">
        <v>4667</v>
      </c>
      <c r="S4600" s="20">
        <v>55738540</v>
      </c>
      <c r="T4600" s="39"/>
      <c r="U4600" s="20"/>
      <c r="V4600" s="20"/>
      <c r="W4600" s="39"/>
      <c r="X4600" s="20"/>
      <c r="Y4600" s="20"/>
      <c r="Z4600" s="20"/>
      <c r="AA4600" s="39"/>
    </row>
    <row r="4601" spans="2:27" ht="15.75" customHeight="1">
      <c r="B4601" s="39"/>
      <c r="C4601" s="20"/>
      <c r="D4601" s="20"/>
      <c r="E4601" s="39"/>
      <c r="F4601" s="20"/>
      <c r="G4601" s="20"/>
      <c r="H4601" s="20"/>
      <c r="I4601" s="39"/>
      <c r="J4601" s="20"/>
      <c r="K4601" s="20"/>
      <c r="L4601" s="20"/>
      <c r="M4601" s="20"/>
      <c r="N4601" s="39"/>
      <c r="O4601" s="20" t="s">
        <v>505</v>
      </c>
      <c r="P4601" s="20" t="s">
        <v>677</v>
      </c>
      <c r="Q4601" s="20" t="s">
        <v>1001</v>
      </c>
      <c r="R4601" s="20" t="s">
        <v>4668</v>
      </c>
      <c r="S4601" s="20">
        <v>55738554</v>
      </c>
      <c r="T4601" s="39"/>
      <c r="U4601" s="20"/>
      <c r="V4601" s="20"/>
      <c r="W4601" s="39"/>
      <c r="X4601" s="20"/>
      <c r="Y4601" s="20"/>
      <c r="Z4601" s="20"/>
      <c r="AA4601" s="39"/>
    </row>
    <row r="4602" spans="2:27" ht="15.75" customHeight="1">
      <c r="B4602" s="39"/>
      <c r="C4602" s="20"/>
      <c r="D4602" s="20"/>
      <c r="E4602" s="39"/>
      <c r="F4602" s="20"/>
      <c r="G4602" s="20"/>
      <c r="H4602" s="20"/>
      <c r="I4602" s="39"/>
      <c r="J4602" s="20"/>
      <c r="K4602" s="20"/>
      <c r="L4602" s="20"/>
      <c r="M4602" s="20"/>
      <c r="N4602" s="39"/>
      <c r="O4602" s="20" t="s">
        <v>505</v>
      </c>
      <c r="P4602" s="20" t="s">
        <v>677</v>
      </c>
      <c r="Q4602" s="20" t="s">
        <v>1001</v>
      </c>
      <c r="R4602" s="20" t="s">
        <v>4669</v>
      </c>
      <c r="S4602" s="20">
        <v>55738567</v>
      </c>
      <c r="T4602" s="39"/>
      <c r="U4602" s="20"/>
      <c r="V4602" s="20"/>
      <c r="W4602" s="39"/>
      <c r="X4602" s="20"/>
      <c r="Y4602" s="20"/>
      <c r="Z4602" s="20"/>
      <c r="AA4602" s="39"/>
    </row>
    <row r="4603" spans="2:27" ht="15.75" customHeight="1">
      <c r="B4603" s="39"/>
      <c r="C4603" s="20"/>
      <c r="D4603" s="20"/>
      <c r="E4603" s="39"/>
      <c r="F4603" s="20"/>
      <c r="G4603" s="20"/>
      <c r="H4603" s="20"/>
      <c r="I4603" s="39"/>
      <c r="J4603" s="20"/>
      <c r="K4603" s="20"/>
      <c r="L4603" s="20"/>
      <c r="M4603" s="20"/>
      <c r="N4603" s="39"/>
      <c r="O4603" s="20" t="s">
        <v>505</v>
      </c>
      <c r="P4603" s="20" t="s">
        <v>677</v>
      </c>
      <c r="Q4603" s="20" t="s">
        <v>1001</v>
      </c>
      <c r="R4603" s="20" t="s">
        <v>525</v>
      </c>
      <c r="S4603" s="20">
        <v>55738599</v>
      </c>
      <c r="T4603" s="39"/>
      <c r="U4603" s="20"/>
      <c r="V4603" s="20"/>
      <c r="W4603" s="39"/>
      <c r="X4603" s="20"/>
      <c r="Y4603" s="20"/>
      <c r="Z4603" s="20"/>
      <c r="AA4603" s="39"/>
    </row>
    <row r="4604" spans="2:27" ht="15.75" customHeight="1">
      <c r="B4604" s="39"/>
      <c r="C4604" s="20"/>
      <c r="D4604" s="20"/>
      <c r="E4604" s="39"/>
      <c r="F4604" s="20"/>
      <c r="G4604" s="20"/>
      <c r="H4604" s="20"/>
      <c r="I4604" s="39"/>
      <c r="J4604" s="20"/>
      <c r="K4604" s="20"/>
      <c r="L4604" s="20"/>
      <c r="M4604" s="20"/>
      <c r="N4604" s="39"/>
      <c r="O4604" s="20" t="s">
        <v>505</v>
      </c>
      <c r="P4604" s="20" t="s">
        <v>681</v>
      </c>
      <c r="Q4604" s="20" t="s">
        <v>1474</v>
      </c>
      <c r="R4604" s="20" t="s">
        <v>4670</v>
      </c>
      <c r="S4604" s="20">
        <v>55770413</v>
      </c>
      <c r="T4604" s="39"/>
      <c r="U4604" s="20"/>
      <c r="V4604" s="20"/>
      <c r="W4604" s="39"/>
      <c r="X4604" s="20"/>
      <c r="Y4604" s="20"/>
      <c r="Z4604" s="20"/>
      <c r="AA4604" s="39"/>
    </row>
    <row r="4605" spans="2:27" ht="15.75" customHeight="1">
      <c r="B4605" s="39"/>
      <c r="C4605" s="20"/>
      <c r="D4605" s="20"/>
      <c r="E4605" s="39"/>
      <c r="F4605" s="20"/>
      <c r="G4605" s="20"/>
      <c r="H4605" s="20"/>
      <c r="I4605" s="39"/>
      <c r="J4605" s="20"/>
      <c r="K4605" s="20"/>
      <c r="L4605" s="20"/>
      <c r="M4605" s="20"/>
      <c r="N4605" s="39"/>
      <c r="O4605" s="20" t="s">
        <v>505</v>
      </c>
      <c r="P4605" s="20" t="s">
        <v>681</v>
      </c>
      <c r="Q4605" s="20" t="s">
        <v>1474</v>
      </c>
      <c r="R4605" s="20" t="s">
        <v>2022</v>
      </c>
      <c r="S4605" s="20">
        <v>55770427</v>
      </c>
      <c r="T4605" s="39"/>
      <c r="U4605" s="20"/>
      <c r="V4605" s="20"/>
      <c r="W4605" s="39"/>
      <c r="X4605" s="20"/>
      <c r="Y4605" s="20"/>
      <c r="Z4605" s="20"/>
      <c r="AA4605" s="39"/>
    </row>
    <row r="4606" spans="2:27" ht="15.75" customHeight="1">
      <c r="B4606" s="39"/>
      <c r="C4606" s="20"/>
      <c r="D4606" s="20"/>
      <c r="E4606" s="39"/>
      <c r="F4606" s="20"/>
      <c r="G4606" s="20"/>
      <c r="H4606" s="20"/>
      <c r="I4606" s="39"/>
      <c r="J4606" s="20"/>
      <c r="K4606" s="20"/>
      <c r="L4606" s="20"/>
      <c r="M4606" s="20"/>
      <c r="N4606" s="39"/>
      <c r="O4606" s="20" t="s">
        <v>505</v>
      </c>
      <c r="P4606" s="20" t="s">
        <v>681</v>
      </c>
      <c r="Q4606" s="20" t="s">
        <v>1474</v>
      </c>
      <c r="R4606" s="20" t="s">
        <v>4671</v>
      </c>
      <c r="S4606" s="20">
        <v>55770440</v>
      </c>
      <c r="T4606" s="39"/>
      <c r="U4606" s="20"/>
      <c r="V4606" s="20"/>
      <c r="W4606" s="39"/>
      <c r="X4606" s="20"/>
      <c r="Y4606" s="20"/>
      <c r="Z4606" s="20"/>
      <c r="AA4606" s="39"/>
    </row>
    <row r="4607" spans="2:27" ht="15.75" customHeight="1">
      <c r="B4607" s="39"/>
      <c r="C4607" s="20"/>
      <c r="D4607" s="20"/>
      <c r="E4607" s="39"/>
      <c r="F4607" s="20"/>
      <c r="G4607" s="20"/>
      <c r="H4607" s="20"/>
      <c r="I4607" s="39"/>
      <c r="J4607" s="20"/>
      <c r="K4607" s="20"/>
      <c r="L4607" s="20"/>
      <c r="M4607" s="20"/>
      <c r="N4607" s="39"/>
      <c r="O4607" s="20" t="s">
        <v>505</v>
      </c>
      <c r="P4607" s="20" t="s">
        <v>681</v>
      </c>
      <c r="Q4607" s="20" t="s">
        <v>1474</v>
      </c>
      <c r="R4607" s="20" t="s">
        <v>1166</v>
      </c>
      <c r="S4607" s="20">
        <v>55770454</v>
      </c>
      <c r="T4607" s="39"/>
      <c r="U4607" s="20"/>
      <c r="V4607" s="20"/>
      <c r="W4607" s="39"/>
      <c r="X4607" s="20"/>
      <c r="Y4607" s="20"/>
      <c r="Z4607" s="20"/>
      <c r="AA4607" s="39"/>
    </row>
    <row r="4608" spans="2:27" ht="15.75" customHeight="1">
      <c r="B4608" s="39"/>
      <c r="C4608" s="20"/>
      <c r="D4608" s="20"/>
      <c r="E4608" s="39"/>
      <c r="F4608" s="20"/>
      <c r="G4608" s="20"/>
      <c r="H4608" s="20"/>
      <c r="I4608" s="39"/>
      <c r="J4608" s="20"/>
      <c r="K4608" s="20"/>
      <c r="L4608" s="20"/>
      <c r="M4608" s="20"/>
      <c r="N4608" s="39"/>
      <c r="O4608" s="20" t="s">
        <v>505</v>
      </c>
      <c r="P4608" s="20" t="s">
        <v>681</v>
      </c>
      <c r="Q4608" s="20" t="s">
        <v>1474</v>
      </c>
      <c r="R4608" s="20" t="s">
        <v>1991</v>
      </c>
      <c r="S4608" s="20">
        <v>55770467</v>
      </c>
      <c r="T4608" s="39"/>
      <c r="U4608" s="20"/>
      <c r="V4608" s="20"/>
      <c r="W4608" s="39"/>
      <c r="X4608" s="20"/>
      <c r="Y4608" s="20"/>
      <c r="Z4608" s="20"/>
      <c r="AA4608" s="39"/>
    </row>
    <row r="4609" spans="2:27" ht="15.75" customHeight="1">
      <c r="B4609" s="39"/>
      <c r="C4609" s="20"/>
      <c r="D4609" s="20"/>
      <c r="E4609" s="39"/>
      <c r="F4609" s="20"/>
      <c r="G4609" s="20"/>
      <c r="H4609" s="20"/>
      <c r="I4609" s="39"/>
      <c r="J4609" s="20"/>
      <c r="K4609" s="20"/>
      <c r="L4609" s="20"/>
      <c r="M4609" s="20"/>
      <c r="N4609" s="39"/>
      <c r="O4609" s="20" t="s">
        <v>505</v>
      </c>
      <c r="P4609" s="20" t="s">
        <v>681</v>
      </c>
      <c r="Q4609" s="20" t="s">
        <v>1474</v>
      </c>
      <c r="R4609" s="20" t="s">
        <v>4672</v>
      </c>
      <c r="S4609" s="20">
        <v>55770481</v>
      </c>
      <c r="T4609" s="39"/>
      <c r="U4609" s="20"/>
      <c r="V4609" s="20"/>
      <c r="W4609" s="39"/>
      <c r="X4609" s="20"/>
      <c r="Y4609" s="20"/>
      <c r="Z4609" s="20"/>
      <c r="AA4609" s="39"/>
    </row>
    <row r="4610" spans="2:27" ht="15.75" customHeight="1">
      <c r="B4610" s="39"/>
      <c r="C4610" s="20"/>
      <c r="D4610" s="20"/>
      <c r="E4610" s="39"/>
      <c r="F4610" s="20"/>
      <c r="G4610" s="20"/>
      <c r="H4610" s="20"/>
      <c r="I4610" s="39"/>
      <c r="J4610" s="20"/>
      <c r="K4610" s="20"/>
      <c r="L4610" s="20"/>
      <c r="M4610" s="20"/>
      <c r="N4610" s="39"/>
      <c r="O4610" s="20" t="s">
        <v>505</v>
      </c>
      <c r="P4610" s="20" t="s">
        <v>681</v>
      </c>
      <c r="Q4610" s="20" t="s">
        <v>1476</v>
      </c>
      <c r="R4610" s="20" t="s">
        <v>4673</v>
      </c>
      <c r="S4610" s="20">
        <v>55772512</v>
      </c>
      <c r="T4610" s="39"/>
      <c r="U4610" s="20"/>
      <c r="V4610" s="20"/>
      <c r="W4610" s="39"/>
      <c r="X4610" s="20"/>
      <c r="Y4610" s="20"/>
      <c r="Z4610" s="20"/>
      <c r="AA4610" s="39"/>
    </row>
    <row r="4611" spans="2:27" ht="15.75" customHeight="1">
      <c r="B4611" s="39"/>
      <c r="C4611" s="20"/>
      <c r="D4611" s="20"/>
      <c r="E4611" s="39"/>
      <c r="F4611" s="20"/>
      <c r="G4611" s="20"/>
      <c r="H4611" s="20"/>
      <c r="I4611" s="39"/>
      <c r="J4611" s="20"/>
      <c r="K4611" s="20"/>
      <c r="L4611" s="20"/>
      <c r="M4611" s="20"/>
      <c r="N4611" s="39"/>
      <c r="O4611" s="20" t="s">
        <v>505</v>
      </c>
      <c r="P4611" s="20" t="s">
        <v>681</v>
      </c>
      <c r="Q4611" s="20" t="s">
        <v>1476</v>
      </c>
      <c r="R4611" s="20" t="s">
        <v>4674</v>
      </c>
      <c r="S4611" s="20">
        <v>55772514</v>
      </c>
      <c r="T4611" s="39"/>
      <c r="U4611" s="20"/>
      <c r="V4611" s="20"/>
      <c r="W4611" s="39"/>
      <c r="X4611" s="20"/>
      <c r="Y4611" s="20"/>
      <c r="Z4611" s="20"/>
      <c r="AA4611" s="39"/>
    </row>
    <row r="4612" spans="2:27" ht="15.75" customHeight="1">
      <c r="B4612" s="39"/>
      <c r="C4612" s="20"/>
      <c r="D4612" s="20"/>
      <c r="E4612" s="39"/>
      <c r="F4612" s="20"/>
      <c r="G4612" s="20"/>
      <c r="H4612" s="20"/>
      <c r="I4612" s="39"/>
      <c r="J4612" s="20"/>
      <c r="K4612" s="20"/>
      <c r="L4612" s="20"/>
      <c r="M4612" s="20"/>
      <c r="N4612" s="39"/>
      <c r="O4612" s="20" t="s">
        <v>505</v>
      </c>
      <c r="P4612" s="20" t="s">
        <v>681</v>
      </c>
      <c r="Q4612" s="20" t="s">
        <v>1476</v>
      </c>
      <c r="R4612" s="20" t="s">
        <v>1476</v>
      </c>
      <c r="S4612" s="20">
        <v>55772521</v>
      </c>
      <c r="T4612" s="39"/>
      <c r="U4612" s="20"/>
      <c r="V4612" s="20"/>
      <c r="W4612" s="39"/>
      <c r="X4612" s="20"/>
      <c r="Y4612" s="20"/>
      <c r="Z4612" s="20"/>
      <c r="AA4612" s="39"/>
    </row>
    <row r="4613" spans="2:27" ht="15.75" customHeight="1">
      <c r="B4613" s="39"/>
      <c r="C4613" s="20"/>
      <c r="D4613" s="20"/>
      <c r="E4613" s="39"/>
      <c r="F4613" s="20"/>
      <c r="G4613" s="20"/>
      <c r="H4613" s="20"/>
      <c r="I4613" s="39"/>
      <c r="J4613" s="20"/>
      <c r="K4613" s="20"/>
      <c r="L4613" s="20"/>
      <c r="M4613" s="20"/>
      <c r="N4613" s="39"/>
      <c r="O4613" s="20" t="s">
        <v>505</v>
      </c>
      <c r="P4613" s="20" t="s">
        <v>681</v>
      </c>
      <c r="Q4613" s="20" t="s">
        <v>1476</v>
      </c>
      <c r="R4613" s="20" t="s">
        <v>3083</v>
      </c>
      <c r="S4613" s="20">
        <v>55772529</v>
      </c>
      <c r="T4613" s="39"/>
      <c r="U4613" s="20"/>
      <c r="V4613" s="20"/>
      <c r="W4613" s="39"/>
      <c r="X4613" s="20"/>
      <c r="Y4613" s="20"/>
      <c r="Z4613" s="20"/>
      <c r="AA4613" s="39"/>
    </row>
    <row r="4614" spans="2:27" ht="15.75" customHeight="1">
      <c r="B4614" s="39"/>
      <c r="C4614" s="20"/>
      <c r="D4614" s="20"/>
      <c r="E4614" s="39"/>
      <c r="F4614" s="20"/>
      <c r="G4614" s="20"/>
      <c r="H4614" s="20"/>
      <c r="I4614" s="39"/>
      <c r="J4614" s="20"/>
      <c r="K4614" s="20"/>
      <c r="L4614" s="20"/>
      <c r="M4614" s="20"/>
      <c r="N4614" s="39"/>
      <c r="O4614" s="20" t="s">
        <v>505</v>
      </c>
      <c r="P4614" s="20" t="s">
        <v>681</v>
      </c>
      <c r="Q4614" s="20" t="s">
        <v>1476</v>
      </c>
      <c r="R4614" s="20" t="s">
        <v>4675</v>
      </c>
      <c r="S4614" s="20">
        <v>55772551</v>
      </c>
      <c r="T4614" s="39"/>
      <c r="U4614" s="20"/>
      <c r="V4614" s="20"/>
      <c r="W4614" s="39"/>
      <c r="X4614" s="20"/>
      <c r="Y4614" s="20"/>
      <c r="Z4614" s="20"/>
      <c r="AA4614" s="39"/>
    </row>
    <row r="4615" spans="2:27" ht="15.75" customHeight="1">
      <c r="B4615" s="39"/>
      <c r="C4615" s="20"/>
      <c r="D4615" s="20"/>
      <c r="E4615" s="39"/>
      <c r="F4615" s="20"/>
      <c r="G4615" s="20"/>
      <c r="H4615" s="20"/>
      <c r="I4615" s="39"/>
      <c r="J4615" s="20"/>
      <c r="K4615" s="20"/>
      <c r="L4615" s="20"/>
      <c r="M4615" s="20"/>
      <c r="N4615" s="39"/>
      <c r="O4615" s="20" t="s">
        <v>505</v>
      </c>
      <c r="P4615" s="20" t="s">
        <v>681</v>
      </c>
      <c r="Q4615" s="20" t="s">
        <v>1476</v>
      </c>
      <c r="R4615" s="20" t="s">
        <v>4676</v>
      </c>
      <c r="S4615" s="20">
        <v>55772558</v>
      </c>
      <c r="T4615" s="39"/>
      <c r="U4615" s="20"/>
      <c r="V4615" s="20"/>
      <c r="W4615" s="39"/>
      <c r="X4615" s="20"/>
      <c r="Y4615" s="20"/>
      <c r="Z4615" s="20"/>
      <c r="AA4615" s="39"/>
    </row>
    <row r="4616" spans="2:27" ht="15.75" customHeight="1">
      <c r="B4616" s="39"/>
      <c r="C4616" s="20"/>
      <c r="D4616" s="20"/>
      <c r="E4616" s="39"/>
      <c r="F4616" s="20"/>
      <c r="G4616" s="20"/>
      <c r="H4616" s="20"/>
      <c r="I4616" s="39"/>
      <c r="J4616" s="20"/>
      <c r="K4616" s="20"/>
      <c r="L4616" s="20"/>
      <c r="M4616" s="20"/>
      <c r="N4616" s="39"/>
      <c r="O4616" s="20" t="s">
        <v>505</v>
      </c>
      <c r="P4616" s="20" t="s">
        <v>681</v>
      </c>
      <c r="Q4616" s="20" t="s">
        <v>1476</v>
      </c>
      <c r="R4616" s="20" t="s">
        <v>4677</v>
      </c>
      <c r="S4616" s="20">
        <v>55772573</v>
      </c>
      <c r="T4616" s="39"/>
      <c r="U4616" s="20"/>
      <c r="V4616" s="20"/>
      <c r="W4616" s="39"/>
      <c r="X4616" s="20"/>
      <c r="Y4616" s="20"/>
      <c r="Z4616" s="20"/>
      <c r="AA4616" s="39"/>
    </row>
    <row r="4617" spans="2:27" ht="15.75" customHeight="1">
      <c r="B4617" s="39"/>
      <c r="C4617" s="20"/>
      <c r="D4617" s="20"/>
      <c r="E4617" s="39"/>
      <c r="F4617" s="20"/>
      <c r="G4617" s="20"/>
      <c r="H4617" s="20"/>
      <c r="I4617" s="39"/>
      <c r="J4617" s="20"/>
      <c r="K4617" s="20"/>
      <c r="L4617" s="20"/>
      <c r="M4617" s="20"/>
      <c r="N4617" s="39"/>
      <c r="O4617" s="20" t="s">
        <v>505</v>
      </c>
      <c r="P4617" s="20" t="s">
        <v>681</v>
      </c>
      <c r="Q4617" s="20" t="s">
        <v>1476</v>
      </c>
      <c r="R4617" s="20" t="s">
        <v>4678</v>
      </c>
      <c r="S4617" s="20">
        <v>55772580</v>
      </c>
      <c r="T4617" s="39"/>
      <c r="U4617" s="20"/>
      <c r="V4617" s="20"/>
      <c r="W4617" s="39"/>
      <c r="X4617" s="20"/>
      <c r="Y4617" s="20"/>
      <c r="Z4617" s="20"/>
      <c r="AA4617" s="39"/>
    </row>
    <row r="4618" spans="2:27" ht="15.75" customHeight="1">
      <c r="B4618" s="39"/>
      <c r="C4618" s="20"/>
      <c r="D4618" s="20"/>
      <c r="E4618" s="39"/>
      <c r="F4618" s="20"/>
      <c r="G4618" s="20"/>
      <c r="H4618" s="20"/>
      <c r="I4618" s="39"/>
      <c r="J4618" s="20"/>
      <c r="K4618" s="20"/>
      <c r="L4618" s="20"/>
      <c r="M4618" s="20"/>
      <c r="N4618" s="39"/>
      <c r="O4618" s="20" t="s">
        <v>505</v>
      </c>
      <c r="P4618" s="20" t="s">
        <v>681</v>
      </c>
      <c r="Q4618" s="20" t="s">
        <v>1476</v>
      </c>
      <c r="R4618" s="20" t="s">
        <v>4679</v>
      </c>
      <c r="S4618" s="20">
        <v>55772587</v>
      </c>
      <c r="T4618" s="39"/>
      <c r="U4618" s="20"/>
      <c r="V4618" s="20"/>
      <c r="W4618" s="39"/>
      <c r="X4618" s="20"/>
      <c r="Y4618" s="20"/>
      <c r="Z4618" s="20"/>
      <c r="AA4618" s="39"/>
    </row>
    <row r="4619" spans="2:27" ht="15.75" customHeight="1">
      <c r="B4619" s="39"/>
      <c r="C4619" s="20"/>
      <c r="D4619" s="20"/>
      <c r="E4619" s="39"/>
      <c r="F4619" s="20"/>
      <c r="G4619" s="20"/>
      <c r="H4619" s="20"/>
      <c r="I4619" s="39"/>
      <c r="J4619" s="20"/>
      <c r="K4619" s="20"/>
      <c r="L4619" s="20"/>
      <c r="M4619" s="20"/>
      <c r="N4619" s="39"/>
      <c r="O4619" s="20" t="s">
        <v>505</v>
      </c>
      <c r="P4619" s="20" t="s">
        <v>681</v>
      </c>
      <c r="Q4619" s="20" t="s">
        <v>1476</v>
      </c>
      <c r="R4619" s="20" t="s">
        <v>525</v>
      </c>
      <c r="S4619" s="20">
        <v>55772599</v>
      </c>
      <c r="T4619" s="39"/>
      <c r="U4619" s="20"/>
      <c r="V4619" s="20"/>
      <c r="W4619" s="39"/>
      <c r="X4619" s="20"/>
      <c r="Y4619" s="20"/>
      <c r="Z4619" s="20"/>
      <c r="AA4619" s="39"/>
    </row>
    <row r="4620" spans="2:27" ht="15.75" customHeight="1">
      <c r="B4620" s="39"/>
      <c r="C4620" s="20"/>
      <c r="D4620" s="20"/>
      <c r="E4620" s="39"/>
      <c r="F4620" s="20"/>
      <c r="G4620" s="20"/>
      <c r="H4620" s="20"/>
      <c r="I4620" s="39"/>
      <c r="J4620" s="20"/>
      <c r="K4620" s="20"/>
      <c r="L4620" s="20"/>
      <c r="M4620" s="20"/>
      <c r="N4620" s="39"/>
      <c r="O4620" s="20" t="s">
        <v>505</v>
      </c>
      <c r="P4620" s="20" t="s">
        <v>681</v>
      </c>
      <c r="Q4620" s="20" t="s">
        <v>1476</v>
      </c>
      <c r="R4620" s="20" t="s">
        <v>4680</v>
      </c>
      <c r="S4620" s="20">
        <v>55772594</v>
      </c>
      <c r="T4620" s="39"/>
      <c r="U4620" s="20"/>
      <c r="V4620" s="20"/>
      <c r="W4620" s="39"/>
      <c r="X4620" s="20"/>
      <c r="Y4620" s="20"/>
      <c r="Z4620" s="20"/>
      <c r="AA4620" s="39"/>
    </row>
    <row r="4621" spans="2:27" ht="15.75" customHeight="1">
      <c r="B4621" s="39"/>
      <c r="C4621" s="20"/>
      <c r="D4621" s="20"/>
      <c r="E4621" s="39"/>
      <c r="F4621" s="20"/>
      <c r="G4621" s="20"/>
      <c r="H4621" s="20"/>
      <c r="I4621" s="39"/>
      <c r="J4621" s="20"/>
      <c r="K4621" s="20"/>
      <c r="L4621" s="20"/>
      <c r="M4621" s="20"/>
      <c r="N4621" s="39"/>
      <c r="O4621" s="20" t="s">
        <v>505</v>
      </c>
      <c r="P4621" s="20" t="s">
        <v>681</v>
      </c>
      <c r="Q4621" s="20" t="s">
        <v>1477</v>
      </c>
      <c r="R4621" s="20" t="s">
        <v>4681</v>
      </c>
      <c r="S4621" s="20">
        <v>55773419</v>
      </c>
      <c r="T4621" s="39"/>
      <c r="U4621" s="20"/>
      <c r="V4621" s="20"/>
      <c r="W4621" s="39"/>
      <c r="X4621" s="20"/>
      <c r="Y4621" s="20"/>
      <c r="Z4621" s="20"/>
      <c r="AA4621" s="39"/>
    </row>
    <row r="4622" spans="2:27" ht="15.75" customHeight="1">
      <c r="B4622" s="39"/>
      <c r="C4622" s="20"/>
      <c r="D4622" s="20"/>
      <c r="E4622" s="39"/>
      <c r="F4622" s="20"/>
      <c r="G4622" s="20"/>
      <c r="H4622" s="20"/>
      <c r="I4622" s="39"/>
      <c r="J4622" s="20"/>
      <c r="K4622" s="20"/>
      <c r="L4622" s="20"/>
      <c r="M4622" s="20"/>
      <c r="N4622" s="39"/>
      <c r="O4622" s="20" t="s">
        <v>505</v>
      </c>
      <c r="P4622" s="20" t="s">
        <v>681</v>
      </c>
      <c r="Q4622" s="20" t="s">
        <v>1477</v>
      </c>
      <c r="R4622" s="20" t="s">
        <v>4682</v>
      </c>
      <c r="S4622" s="20">
        <v>55773428</v>
      </c>
      <c r="T4622" s="39"/>
      <c r="U4622" s="20"/>
      <c r="V4622" s="20"/>
      <c r="W4622" s="39"/>
      <c r="X4622" s="20"/>
      <c r="Y4622" s="20"/>
      <c r="Z4622" s="20"/>
      <c r="AA4622" s="39"/>
    </row>
    <row r="4623" spans="2:27" ht="15.75" customHeight="1">
      <c r="B4623" s="39"/>
      <c r="C4623" s="20"/>
      <c r="D4623" s="20"/>
      <c r="E4623" s="39"/>
      <c r="F4623" s="20"/>
      <c r="G4623" s="20"/>
      <c r="H4623" s="20"/>
      <c r="I4623" s="39"/>
      <c r="J4623" s="20"/>
      <c r="K4623" s="20"/>
      <c r="L4623" s="20"/>
      <c r="M4623" s="20"/>
      <c r="N4623" s="39"/>
      <c r="O4623" s="20" t="s">
        <v>505</v>
      </c>
      <c r="P4623" s="20" t="s">
        <v>681</v>
      </c>
      <c r="Q4623" s="20" t="s">
        <v>1477</v>
      </c>
      <c r="R4623" s="20" t="s">
        <v>4683</v>
      </c>
      <c r="S4623" s="20">
        <v>55773438</v>
      </c>
      <c r="T4623" s="39"/>
      <c r="U4623" s="20"/>
      <c r="V4623" s="20"/>
      <c r="W4623" s="39"/>
      <c r="X4623" s="20"/>
      <c r="Y4623" s="20"/>
      <c r="Z4623" s="20"/>
      <c r="AA4623" s="39"/>
    </row>
    <row r="4624" spans="2:27" ht="15.75" customHeight="1">
      <c r="B4624" s="39"/>
      <c r="C4624" s="20"/>
      <c r="D4624" s="20"/>
      <c r="E4624" s="39"/>
      <c r="F4624" s="20"/>
      <c r="G4624" s="20"/>
      <c r="H4624" s="20"/>
      <c r="I4624" s="39"/>
      <c r="J4624" s="20"/>
      <c r="K4624" s="20"/>
      <c r="L4624" s="20"/>
      <c r="M4624" s="20"/>
      <c r="N4624" s="39"/>
      <c r="O4624" s="20" t="s">
        <v>505</v>
      </c>
      <c r="P4624" s="20" t="s">
        <v>681</v>
      </c>
      <c r="Q4624" s="20" t="s">
        <v>1477</v>
      </c>
      <c r="R4624" s="20" t="s">
        <v>1477</v>
      </c>
      <c r="S4624" s="20">
        <v>55773447</v>
      </c>
      <c r="T4624" s="39"/>
      <c r="U4624" s="20"/>
      <c r="V4624" s="20"/>
      <c r="W4624" s="39"/>
      <c r="X4624" s="20"/>
      <c r="Y4624" s="20"/>
      <c r="Z4624" s="20"/>
      <c r="AA4624" s="39"/>
    </row>
    <row r="4625" spans="2:27" ht="15.75" customHeight="1">
      <c r="B4625" s="39"/>
      <c r="C4625" s="20"/>
      <c r="D4625" s="20"/>
      <c r="E4625" s="39"/>
      <c r="F4625" s="20"/>
      <c r="G4625" s="20"/>
      <c r="H4625" s="20"/>
      <c r="I4625" s="39"/>
      <c r="J4625" s="20"/>
      <c r="K4625" s="20"/>
      <c r="L4625" s="20"/>
      <c r="M4625" s="20"/>
      <c r="N4625" s="39"/>
      <c r="O4625" s="20" t="s">
        <v>505</v>
      </c>
      <c r="P4625" s="20" t="s">
        <v>681</v>
      </c>
      <c r="Q4625" s="20" t="s">
        <v>1477</v>
      </c>
      <c r="R4625" s="20" t="s">
        <v>4684</v>
      </c>
      <c r="S4625" s="20">
        <v>55773453</v>
      </c>
      <c r="T4625" s="39"/>
      <c r="U4625" s="20"/>
      <c r="V4625" s="20"/>
      <c r="W4625" s="39"/>
      <c r="X4625" s="20"/>
      <c r="Y4625" s="20"/>
      <c r="Z4625" s="20"/>
      <c r="AA4625" s="39"/>
    </row>
    <row r="4626" spans="2:27" ht="15.75" customHeight="1">
      <c r="B4626" s="39"/>
      <c r="C4626" s="20"/>
      <c r="D4626" s="20"/>
      <c r="E4626" s="39"/>
      <c r="F4626" s="20"/>
      <c r="G4626" s="20"/>
      <c r="H4626" s="20"/>
      <c r="I4626" s="39"/>
      <c r="J4626" s="20"/>
      <c r="K4626" s="20"/>
      <c r="L4626" s="20"/>
      <c r="M4626" s="20"/>
      <c r="N4626" s="39"/>
      <c r="O4626" s="20" t="s">
        <v>505</v>
      </c>
      <c r="P4626" s="20" t="s">
        <v>681</v>
      </c>
      <c r="Q4626" s="20" t="s">
        <v>1477</v>
      </c>
      <c r="R4626" s="20" t="s">
        <v>4685</v>
      </c>
      <c r="S4626" s="20">
        <v>55773457</v>
      </c>
      <c r="T4626" s="39"/>
      <c r="U4626" s="20"/>
      <c r="V4626" s="20"/>
      <c r="W4626" s="39"/>
      <c r="X4626" s="20"/>
      <c r="Y4626" s="20"/>
      <c r="Z4626" s="20"/>
      <c r="AA4626" s="39"/>
    </row>
    <row r="4627" spans="2:27" ht="15.75" customHeight="1">
      <c r="B4627" s="39"/>
      <c r="C4627" s="20"/>
      <c r="D4627" s="20"/>
      <c r="E4627" s="39"/>
      <c r="F4627" s="20"/>
      <c r="G4627" s="20"/>
      <c r="H4627" s="20"/>
      <c r="I4627" s="39"/>
      <c r="J4627" s="20"/>
      <c r="K4627" s="20"/>
      <c r="L4627" s="20"/>
      <c r="M4627" s="20"/>
      <c r="N4627" s="39"/>
      <c r="O4627" s="20" t="s">
        <v>505</v>
      </c>
      <c r="P4627" s="20" t="s">
        <v>681</v>
      </c>
      <c r="Q4627" s="20" t="s">
        <v>1477</v>
      </c>
      <c r="R4627" s="20" t="s">
        <v>4686</v>
      </c>
      <c r="S4627" s="20">
        <v>55773466</v>
      </c>
      <c r="T4627" s="39"/>
      <c r="U4627" s="20"/>
      <c r="V4627" s="20"/>
      <c r="W4627" s="39"/>
      <c r="X4627" s="20"/>
      <c r="Y4627" s="20"/>
      <c r="Z4627" s="20"/>
      <c r="AA4627" s="39"/>
    </row>
    <row r="4628" spans="2:27" ht="15.75" customHeight="1">
      <c r="B4628" s="39"/>
      <c r="C4628" s="20"/>
      <c r="D4628" s="20"/>
      <c r="E4628" s="39"/>
      <c r="F4628" s="20"/>
      <c r="G4628" s="20"/>
      <c r="H4628" s="20"/>
      <c r="I4628" s="39"/>
      <c r="J4628" s="20"/>
      <c r="K4628" s="20"/>
      <c r="L4628" s="20"/>
      <c r="M4628" s="20"/>
      <c r="N4628" s="39"/>
      <c r="O4628" s="20" t="s">
        <v>505</v>
      </c>
      <c r="P4628" s="20" t="s">
        <v>681</v>
      </c>
      <c r="Q4628" s="20" t="s">
        <v>1477</v>
      </c>
      <c r="R4628" s="20" t="s">
        <v>4687</v>
      </c>
      <c r="S4628" s="20">
        <v>55773476</v>
      </c>
      <c r="T4628" s="39"/>
      <c r="U4628" s="20"/>
      <c r="V4628" s="20"/>
      <c r="W4628" s="39"/>
      <c r="X4628" s="20"/>
      <c r="Y4628" s="20"/>
      <c r="Z4628" s="20"/>
      <c r="AA4628" s="39"/>
    </row>
    <row r="4629" spans="2:27" ht="15.75" customHeight="1">
      <c r="B4629" s="39"/>
      <c r="C4629" s="20"/>
      <c r="D4629" s="20"/>
      <c r="E4629" s="39"/>
      <c r="F4629" s="20"/>
      <c r="G4629" s="20"/>
      <c r="H4629" s="20"/>
      <c r="I4629" s="39"/>
      <c r="J4629" s="20"/>
      <c r="K4629" s="20"/>
      <c r="L4629" s="20"/>
      <c r="M4629" s="20"/>
      <c r="N4629" s="39"/>
      <c r="O4629" s="20" t="s">
        <v>505</v>
      </c>
      <c r="P4629" s="20" t="s">
        <v>681</v>
      </c>
      <c r="Q4629" s="20" t="s">
        <v>1477</v>
      </c>
      <c r="R4629" s="20" t="s">
        <v>4688</v>
      </c>
      <c r="S4629" s="20">
        <v>55773485</v>
      </c>
      <c r="T4629" s="39"/>
      <c r="U4629" s="20"/>
      <c r="V4629" s="20"/>
      <c r="W4629" s="39"/>
      <c r="X4629" s="20"/>
      <c r="Y4629" s="20"/>
      <c r="Z4629" s="20"/>
      <c r="AA4629" s="39"/>
    </row>
    <row r="4630" spans="2:27" ht="15.75" customHeight="1">
      <c r="B4630" s="39"/>
      <c r="C4630" s="20"/>
      <c r="D4630" s="20"/>
      <c r="E4630" s="39"/>
      <c r="F4630" s="20"/>
      <c r="G4630" s="20"/>
      <c r="H4630" s="20"/>
      <c r="I4630" s="39"/>
      <c r="J4630" s="20"/>
      <c r="K4630" s="20"/>
      <c r="L4630" s="20"/>
      <c r="M4630" s="20"/>
      <c r="N4630" s="39"/>
      <c r="O4630" s="20" t="s">
        <v>505</v>
      </c>
      <c r="P4630" s="20" t="s">
        <v>681</v>
      </c>
      <c r="Q4630" s="20" t="s">
        <v>1477</v>
      </c>
      <c r="R4630" s="20" t="s">
        <v>4689</v>
      </c>
      <c r="S4630" s="20">
        <v>55773495</v>
      </c>
      <c r="T4630" s="39"/>
      <c r="U4630" s="20"/>
      <c r="V4630" s="20"/>
      <c r="W4630" s="39"/>
      <c r="X4630" s="20"/>
      <c r="Y4630" s="20"/>
      <c r="Z4630" s="20"/>
      <c r="AA4630" s="39"/>
    </row>
    <row r="4631" spans="2:27" ht="15.75" customHeight="1">
      <c r="B4631" s="39"/>
      <c r="C4631" s="20"/>
      <c r="D4631" s="20"/>
      <c r="E4631" s="39"/>
      <c r="F4631" s="20"/>
      <c r="G4631" s="20"/>
      <c r="H4631" s="20"/>
      <c r="I4631" s="39"/>
      <c r="J4631" s="20"/>
      <c r="K4631" s="20"/>
      <c r="L4631" s="20"/>
      <c r="M4631" s="20"/>
      <c r="N4631" s="39"/>
      <c r="O4631" s="20" t="s">
        <v>505</v>
      </c>
      <c r="P4631" s="20" t="s">
        <v>681</v>
      </c>
      <c r="Q4631" s="20" t="s">
        <v>1479</v>
      </c>
      <c r="R4631" s="20" t="s">
        <v>4690</v>
      </c>
      <c r="S4631" s="20">
        <v>55777311</v>
      </c>
      <c r="T4631" s="39"/>
      <c r="U4631" s="20"/>
      <c r="V4631" s="20"/>
      <c r="W4631" s="39"/>
      <c r="X4631" s="20"/>
      <c r="Y4631" s="20"/>
      <c r="Z4631" s="20"/>
      <c r="AA4631" s="39"/>
    </row>
    <row r="4632" spans="2:27" ht="15.75" customHeight="1">
      <c r="B4632" s="39"/>
      <c r="C4632" s="20"/>
      <c r="D4632" s="20"/>
      <c r="E4632" s="39"/>
      <c r="F4632" s="20"/>
      <c r="G4632" s="20"/>
      <c r="H4632" s="20"/>
      <c r="I4632" s="39"/>
      <c r="J4632" s="20"/>
      <c r="K4632" s="20"/>
      <c r="L4632" s="20"/>
      <c r="M4632" s="20"/>
      <c r="N4632" s="39"/>
      <c r="O4632" s="20" t="s">
        <v>505</v>
      </c>
      <c r="P4632" s="20" t="s">
        <v>681</v>
      </c>
      <c r="Q4632" s="20" t="s">
        <v>1479</v>
      </c>
      <c r="R4632" s="20" t="s">
        <v>4691</v>
      </c>
      <c r="S4632" s="20">
        <v>55777323</v>
      </c>
      <c r="T4632" s="39"/>
      <c r="U4632" s="20"/>
      <c r="V4632" s="20"/>
      <c r="W4632" s="39"/>
      <c r="X4632" s="20"/>
      <c r="Y4632" s="20"/>
      <c r="Z4632" s="20"/>
      <c r="AA4632" s="39"/>
    </row>
    <row r="4633" spans="2:27" ht="15.75" customHeight="1">
      <c r="B4633" s="39"/>
      <c r="C4633" s="20"/>
      <c r="D4633" s="20"/>
      <c r="E4633" s="39"/>
      <c r="F4633" s="20"/>
      <c r="G4633" s="20"/>
      <c r="H4633" s="20"/>
      <c r="I4633" s="39"/>
      <c r="J4633" s="20"/>
      <c r="K4633" s="20"/>
      <c r="L4633" s="20"/>
      <c r="M4633" s="20"/>
      <c r="N4633" s="39"/>
      <c r="O4633" s="20" t="s">
        <v>505</v>
      </c>
      <c r="P4633" s="20" t="s">
        <v>681</v>
      </c>
      <c r="Q4633" s="20" t="s">
        <v>1479</v>
      </c>
      <c r="R4633" s="20" t="s">
        <v>4692</v>
      </c>
      <c r="S4633" s="20">
        <v>55777336</v>
      </c>
      <c r="T4633" s="39"/>
      <c r="U4633" s="20"/>
      <c r="V4633" s="20"/>
      <c r="W4633" s="39"/>
      <c r="X4633" s="20"/>
      <c r="Y4633" s="20"/>
      <c r="Z4633" s="20"/>
      <c r="AA4633" s="39"/>
    </row>
    <row r="4634" spans="2:27" ht="15.75" customHeight="1">
      <c r="B4634" s="39"/>
      <c r="C4634" s="20"/>
      <c r="D4634" s="20"/>
      <c r="E4634" s="39"/>
      <c r="F4634" s="20"/>
      <c r="G4634" s="20"/>
      <c r="H4634" s="20"/>
      <c r="I4634" s="39"/>
      <c r="J4634" s="20"/>
      <c r="K4634" s="20"/>
      <c r="L4634" s="20"/>
      <c r="M4634" s="20"/>
      <c r="N4634" s="39"/>
      <c r="O4634" s="20" t="s">
        <v>505</v>
      </c>
      <c r="P4634" s="20" t="s">
        <v>681</v>
      </c>
      <c r="Q4634" s="20" t="s">
        <v>1479</v>
      </c>
      <c r="R4634" s="20" t="s">
        <v>4693</v>
      </c>
      <c r="S4634" s="20">
        <v>55777343</v>
      </c>
      <c r="T4634" s="39"/>
      <c r="U4634" s="20"/>
      <c r="V4634" s="20"/>
      <c r="W4634" s="39"/>
      <c r="X4634" s="20"/>
      <c r="Y4634" s="20"/>
      <c r="Z4634" s="20"/>
      <c r="AA4634" s="39"/>
    </row>
    <row r="4635" spans="2:27" ht="15.75" customHeight="1">
      <c r="B4635" s="39"/>
      <c r="C4635" s="20"/>
      <c r="D4635" s="20"/>
      <c r="E4635" s="39"/>
      <c r="F4635" s="20"/>
      <c r="G4635" s="20"/>
      <c r="H4635" s="20"/>
      <c r="I4635" s="39"/>
      <c r="J4635" s="20"/>
      <c r="K4635" s="20"/>
      <c r="L4635" s="20"/>
      <c r="M4635" s="20"/>
      <c r="N4635" s="39"/>
      <c r="O4635" s="20" t="s">
        <v>505</v>
      </c>
      <c r="P4635" s="20" t="s">
        <v>681</v>
      </c>
      <c r="Q4635" s="20" t="s">
        <v>1479</v>
      </c>
      <c r="R4635" s="20" t="s">
        <v>4694</v>
      </c>
      <c r="S4635" s="20">
        <v>55777335</v>
      </c>
      <c r="T4635" s="39"/>
      <c r="U4635" s="20"/>
      <c r="V4635" s="20"/>
      <c r="W4635" s="39"/>
      <c r="X4635" s="20"/>
      <c r="Y4635" s="20"/>
      <c r="Z4635" s="20"/>
      <c r="AA4635" s="39"/>
    </row>
    <row r="4636" spans="2:27" ht="15.75" customHeight="1">
      <c r="B4636" s="39"/>
      <c r="C4636" s="20"/>
      <c r="D4636" s="20"/>
      <c r="E4636" s="39"/>
      <c r="F4636" s="20"/>
      <c r="G4636" s="20"/>
      <c r="H4636" s="20"/>
      <c r="I4636" s="39"/>
      <c r="J4636" s="20"/>
      <c r="K4636" s="20"/>
      <c r="L4636" s="20"/>
      <c r="M4636" s="20"/>
      <c r="N4636" s="39"/>
      <c r="O4636" s="20" t="s">
        <v>505</v>
      </c>
      <c r="P4636" s="20" t="s">
        <v>681</v>
      </c>
      <c r="Q4636" s="20" t="s">
        <v>1479</v>
      </c>
      <c r="R4636" s="20" t="s">
        <v>4695</v>
      </c>
      <c r="S4636" s="20">
        <v>55777347</v>
      </c>
      <c r="T4636" s="39"/>
      <c r="U4636" s="20"/>
      <c r="V4636" s="20"/>
      <c r="W4636" s="39"/>
      <c r="X4636" s="20"/>
      <c r="Y4636" s="20"/>
      <c r="Z4636" s="20"/>
      <c r="AA4636" s="39"/>
    </row>
    <row r="4637" spans="2:27" ht="15.75" customHeight="1">
      <c r="B4637" s="39"/>
      <c r="C4637" s="20"/>
      <c r="D4637" s="20"/>
      <c r="E4637" s="39"/>
      <c r="F4637" s="20"/>
      <c r="G4637" s="20"/>
      <c r="H4637" s="20"/>
      <c r="I4637" s="39"/>
      <c r="J4637" s="20"/>
      <c r="K4637" s="20"/>
      <c r="L4637" s="20"/>
      <c r="M4637" s="20"/>
      <c r="N4637" s="39"/>
      <c r="O4637" s="20" t="s">
        <v>505</v>
      </c>
      <c r="P4637" s="20" t="s">
        <v>681</v>
      </c>
      <c r="Q4637" s="20" t="s">
        <v>1479</v>
      </c>
      <c r="R4637" s="20" t="s">
        <v>4696</v>
      </c>
      <c r="S4637" s="20">
        <v>55777359</v>
      </c>
      <c r="T4637" s="39"/>
      <c r="U4637" s="20"/>
      <c r="V4637" s="20"/>
      <c r="W4637" s="39"/>
      <c r="X4637" s="20"/>
      <c r="Y4637" s="20"/>
      <c r="Z4637" s="20"/>
      <c r="AA4637" s="39"/>
    </row>
    <row r="4638" spans="2:27" ht="15.75" customHeight="1">
      <c r="B4638" s="39"/>
      <c r="C4638" s="20"/>
      <c r="D4638" s="20"/>
      <c r="E4638" s="39"/>
      <c r="F4638" s="20"/>
      <c r="G4638" s="20"/>
      <c r="H4638" s="20"/>
      <c r="I4638" s="39"/>
      <c r="J4638" s="20"/>
      <c r="K4638" s="20"/>
      <c r="L4638" s="20"/>
      <c r="M4638" s="20"/>
      <c r="N4638" s="39"/>
      <c r="O4638" s="20" t="s">
        <v>505</v>
      </c>
      <c r="P4638" s="20" t="s">
        <v>681</v>
      </c>
      <c r="Q4638" s="20" t="s">
        <v>1479</v>
      </c>
      <c r="R4638" s="20" t="s">
        <v>608</v>
      </c>
      <c r="S4638" s="20">
        <v>55777365</v>
      </c>
      <c r="T4638" s="39"/>
      <c r="U4638" s="20"/>
      <c r="V4638" s="20"/>
      <c r="W4638" s="39"/>
      <c r="X4638" s="20"/>
      <c r="Y4638" s="20"/>
      <c r="Z4638" s="20"/>
      <c r="AA4638" s="39"/>
    </row>
    <row r="4639" spans="2:27" ht="15.75" customHeight="1">
      <c r="B4639" s="39"/>
      <c r="C4639" s="20"/>
      <c r="D4639" s="20"/>
      <c r="E4639" s="39"/>
      <c r="F4639" s="20"/>
      <c r="G4639" s="20"/>
      <c r="H4639" s="20"/>
      <c r="I4639" s="39"/>
      <c r="J4639" s="20"/>
      <c r="K4639" s="20"/>
      <c r="L4639" s="20"/>
      <c r="M4639" s="20"/>
      <c r="N4639" s="39"/>
      <c r="O4639" s="20" t="s">
        <v>505</v>
      </c>
      <c r="P4639" s="20" t="s">
        <v>681</v>
      </c>
      <c r="Q4639" s="20" t="s">
        <v>1479</v>
      </c>
      <c r="R4639" s="20" t="s">
        <v>681</v>
      </c>
      <c r="S4639" s="20">
        <v>55777371</v>
      </c>
      <c r="T4639" s="39"/>
      <c r="U4639" s="20"/>
      <c r="V4639" s="20"/>
      <c r="W4639" s="39"/>
      <c r="X4639" s="20"/>
      <c r="Y4639" s="20"/>
      <c r="Z4639" s="20"/>
      <c r="AA4639" s="39"/>
    </row>
    <row r="4640" spans="2:27" ht="15.75" customHeight="1">
      <c r="B4640" s="39"/>
      <c r="C4640" s="20"/>
      <c r="D4640" s="20"/>
      <c r="E4640" s="39"/>
      <c r="F4640" s="20"/>
      <c r="G4640" s="20"/>
      <c r="H4640" s="20"/>
      <c r="I4640" s="39"/>
      <c r="J4640" s="20"/>
      <c r="K4640" s="20"/>
      <c r="L4640" s="20"/>
      <c r="M4640" s="20"/>
      <c r="N4640" s="39"/>
      <c r="O4640" s="20" t="s">
        <v>505</v>
      </c>
      <c r="P4640" s="20" t="s">
        <v>681</v>
      </c>
      <c r="Q4640" s="20" t="s">
        <v>1479</v>
      </c>
      <c r="R4640" s="20" t="s">
        <v>525</v>
      </c>
      <c r="S4640" s="20">
        <v>55777399</v>
      </c>
      <c r="T4640" s="39"/>
      <c r="U4640" s="20"/>
      <c r="V4640" s="20"/>
      <c r="W4640" s="39"/>
      <c r="X4640" s="20"/>
      <c r="Y4640" s="20"/>
      <c r="Z4640" s="20"/>
      <c r="AA4640" s="39"/>
    </row>
    <row r="4641" spans="2:27" ht="15.75" customHeight="1">
      <c r="B4641" s="39"/>
      <c r="C4641" s="20"/>
      <c r="D4641" s="20"/>
      <c r="E4641" s="39"/>
      <c r="F4641" s="20"/>
      <c r="G4641" s="20"/>
      <c r="H4641" s="20"/>
      <c r="I4641" s="39"/>
      <c r="J4641" s="20"/>
      <c r="K4641" s="20"/>
      <c r="L4641" s="20"/>
      <c r="M4641" s="20"/>
      <c r="N4641" s="39"/>
      <c r="O4641" s="20" t="s">
        <v>505</v>
      </c>
      <c r="P4641" s="20" t="s">
        <v>681</v>
      </c>
      <c r="Q4641" s="20" t="s">
        <v>1479</v>
      </c>
      <c r="R4641" s="20" t="s">
        <v>4697</v>
      </c>
      <c r="S4641" s="20">
        <v>55777383</v>
      </c>
      <c r="T4641" s="39"/>
      <c r="U4641" s="20"/>
      <c r="V4641" s="20"/>
      <c r="W4641" s="39"/>
      <c r="X4641" s="20"/>
      <c r="Y4641" s="20"/>
      <c r="Z4641" s="20"/>
      <c r="AA4641" s="39"/>
    </row>
    <row r="4642" spans="2:27" ht="15.75" customHeight="1">
      <c r="B4642" s="39"/>
      <c r="C4642" s="20"/>
      <c r="D4642" s="20"/>
      <c r="E4642" s="39"/>
      <c r="F4642" s="20"/>
      <c r="G4642" s="20"/>
      <c r="H4642" s="20"/>
      <c r="I4642" s="39"/>
      <c r="J4642" s="20"/>
      <c r="K4642" s="20"/>
      <c r="L4642" s="20"/>
      <c r="M4642" s="20"/>
      <c r="N4642" s="39"/>
      <c r="O4642" s="20" t="s">
        <v>505</v>
      </c>
      <c r="P4642" s="20" t="s">
        <v>681</v>
      </c>
      <c r="Q4642" s="20" t="s">
        <v>1481</v>
      </c>
      <c r="R4642" s="20" t="s">
        <v>4698</v>
      </c>
      <c r="S4642" s="20">
        <v>55779013</v>
      </c>
      <c r="T4642" s="39"/>
      <c r="U4642" s="20"/>
      <c r="V4642" s="20"/>
      <c r="W4642" s="39"/>
      <c r="X4642" s="20"/>
      <c r="Y4642" s="20"/>
      <c r="Z4642" s="20"/>
      <c r="AA4642" s="39"/>
    </row>
    <row r="4643" spans="2:27" ht="15.75" customHeight="1">
      <c r="B4643" s="39"/>
      <c r="C4643" s="20"/>
      <c r="D4643" s="20"/>
      <c r="E4643" s="39"/>
      <c r="F4643" s="20"/>
      <c r="G4643" s="20"/>
      <c r="H4643" s="20"/>
      <c r="I4643" s="39"/>
      <c r="J4643" s="20"/>
      <c r="K4643" s="20"/>
      <c r="L4643" s="20"/>
      <c r="M4643" s="20"/>
      <c r="N4643" s="39"/>
      <c r="O4643" s="20" t="s">
        <v>505</v>
      </c>
      <c r="P4643" s="20" t="s">
        <v>681</v>
      </c>
      <c r="Q4643" s="20" t="s">
        <v>1481</v>
      </c>
      <c r="R4643" s="20" t="s">
        <v>4699</v>
      </c>
      <c r="S4643" s="20">
        <v>55779027</v>
      </c>
      <c r="T4643" s="39"/>
      <c r="U4643" s="20"/>
      <c r="V4643" s="20"/>
      <c r="W4643" s="39"/>
      <c r="X4643" s="20"/>
      <c r="Y4643" s="20"/>
      <c r="Z4643" s="20"/>
      <c r="AA4643" s="39"/>
    </row>
    <row r="4644" spans="2:27" ht="15.75" customHeight="1">
      <c r="B4644" s="39"/>
      <c r="C4644" s="20"/>
      <c r="D4644" s="20"/>
      <c r="E4644" s="39"/>
      <c r="F4644" s="20"/>
      <c r="G4644" s="20"/>
      <c r="H4644" s="20"/>
      <c r="I4644" s="39"/>
      <c r="J4644" s="20"/>
      <c r="K4644" s="20"/>
      <c r="L4644" s="20"/>
      <c r="M4644" s="20"/>
      <c r="N4644" s="39"/>
      <c r="O4644" s="20" t="s">
        <v>505</v>
      </c>
      <c r="P4644" s="20" t="s">
        <v>681</v>
      </c>
      <c r="Q4644" s="20" t="s">
        <v>1481</v>
      </c>
      <c r="R4644" s="20" t="s">
        <v>4700</v>
      </c>
      <c r="S4644" s="20">
        <v>55779040</v>
      </c>
      <c r="T4644" s="39"/>
      <c r="U4644" s="20"/>
      <c r="V4644" s="20"/>
      <c r="W4644" s="39"/>
      <c r="X4644" s="20"/>
      <c r="Y4644" s="20"/>
      <c r="Z4644" s="20"/>
      <c r="AA4644" s="39"/>
    </row>
    <row r="4645" spans="2:27" ht="15.75" customHeight="1">
      <c r="B4645" s="39"/>
      <c r="C4645" s="20"/>
      <c r="D4645" s="20"/>
      <c r="E4645" s="39"/>
      <c r="F4645" s="20"/>
      <c r="G4645" s="20"/>
      <c r="H4645" s="20"/>
      <c r="I4645" s="39"/>
      <c r="J4645" s="20"/>
      <c r="K4645" s="20"/>
      <c r="L4645" s="20"/>
      <c r="M4645" s="20"/>
      <c r="N4645" s="39"/>
      <c r="O4645" s="20" t="s">
        <v>505</v>
      </c>
      <c r="P4645" s="20" t="s">
        <v>681</v>
      </c>
      <c r="Q4645" s="20" t="s">
        <v>1481</v>
      </c>
      <c r="R4645" s="20" t="s">
        <v>4571</v>
      </c>
      <c r="S4645" s="20">
        <v>55779054</v>
      </c>
      <c r="T4645" s="39"/>
      <c r="U4645" s="20"/>
      <c r="V4645" s="20"/>
      <c r="W4645" s="39"/>
      <c r="X4645" s="20"/>
      <c r="Y4645" s="20"/>
      <c r="Z4645" s="20"/>
      <c r="AA4645" s="39"/>
    </row>
    <row r="4646" spans="2:27" ht="15.75" customHeight="1">
      <c r="B4646" s="39"/>
      <c r="C4646" s="20"/>
      <c r="D4646" s="20"/>
      <c r="E4646" s="39"/>
      <c r="F4646" s="20"/>
      <c r="G4646" s="20"/>
      <c r="H4646" s="20"/>
      <c r="I4646" s="39"/>
      <c r="J4646" s="20"/>
      <c r="K4646" s="20"/>
      <c r="L4646" s="20"/>
      <c r="M4646" s="20"/>
      <c r="N4646" s="39"/>
      <c r="O4646" s="20" t="s">
        <v>505</v>
      </c>
      <c r="P4646" s="20" t="s">
        <v>681</v>
      </c>
      <c r="Q4646" s="20" t="s">
        <v>1481</v>
      </c>
      <c r="R4646" s="20" t="s">
        <v>4701</v>
      </c>
      <c r="S4646" s="20">
        <v>55779067</v>
      </c>
      <c r="T4646" s="39"/>
      <c r="U4646" s="20"/>
      <c r="V4646" s="20"/>
      <c r="W4646" s="39"/>
      <c r="X4646" s="20"/>
      <c r="Y4646" s="20"/>
      <c r="Z4646" s="20"/>
      <c r="AA4646" s="39"/>
    </row>
    <row r="4647" spans="2:27" ht="15.75" customHeight="1">
      <c r="B4647" s="39"/>
      <c r="C4647" s="20"/>
      <c r="D4647" s="20"/>
      <c r="E4647" s="39"/>
      <c r="F4647" s="20"/>
      <c r="G4647" s="20"/>
      <c r="H4647" s="20"/>
      <c r="I4647" s="39"/>
      <c r="J4647" s="20"/>
      <c r="K4647" s="20"/>
      <c r="L4647" s="20"/>
      <c r="M4647" s="20"/>
      <c r="N4647" s="39"/>
      <c r="O4647" s="20" t="s">
        <v>505</v>
      </c>
      <c r="P4647" s="20" t="s">
        <v>681</v>
      </c>
      <c r="Q4647" s="20" t="s">
        <v>1481</v>
      </c>
      <c r="R4647" s="20" t="s">
        <v>1481</v>
      </c>
      <c r="S4647" s="20">
        <v>55779081</v>
      </c>
      <c r="T4647" s="39"/>
      <c r="U4647" s="20"/>
      <c r="V4647" s="20"/>
      <c r="W4647" s="39"/>
      <c r="X4647" s="20"/>
      <c r="Y4647" s="20"/>
      <c r="Z4647" s="20"/>
      <c r="AA4647" s="39"/>
    </row>
    <row r="4648" spans="2:27" ht="15.75" customHeight="1">
      <c r="B4648" s="39"/>
      <c r="C4648" s="20"/>
      <c r="D4648" s="20"/>
      <c r="E4648" s="39"/>
      <c r="F4648" s="20"/>
      <c r="G4648" s="20"/>
      <c r="H4648" s="20"/>
      <c r="I4648" s="39"/>
      <c r="J4648" s="20"/>
      <c r="K4648" s="20"/>
      <c r="L4648" s="20"/>
      <c r="M4648" s="20"/>
      <c r="N4648" s="39"/>
      <c r="O4648" s="20" t="s">
        <v>505</v>
      </c>
      <c r="P4648" s="20" t="s">
        <v>681</v>
      </c>
      <c r="Q4648" s="20" t="s">
        <v>1481</v>
      </c>
      <c r="R4648" s="20" t="s">
        <v>4702</v>
      </c>
      <c r="S4648" s="20">
        <v>55779094</v>
      </c>
      <c r="T4648" s="39"/>
      <c r="U4648" s="20"/>
      <c r="V4648" s="20"/>
      <c r="W4648" s="39"/>
      <c r="X4648" s="20"/>
      <c r="Y4648" s="20"/>
      <c r="Z4648" s="20"/>
      <c r="AA4648" s="39"/>
    </row>
    <row r="4649" spans="2:27" ht="15.75" customHeight="1">
      <c r="B4649" s="39"/>
      <c r="C4649" s="20"/>
      <c r="D4649" s="20"/>
      <c r="E4649" s="39"/>
      <c r="F4649" s="20"/>
      <c r="G4649" s="20"/>
      <c r="H4649" s="20"/>
      <c r="I4649" s="39"/>
      <c r="J4649" s="20"/>
      <c r="K4649" s="20"/>
      <c r="L4649" s="20"/>
      <c r="M4649" s="20"/>
      <c r="N4649" s="39"/>
      <c r="O4649" s="20" t="s">
        <v>505</v>
      </c>
      <c r="P4649" s="20" t="s">
        <v>505</v>
      </c>
      <c r="Q4649" s="20" t="s">
        <v>1483</v>
      </c>
      <c r="R4649" s="20" t="s">
        <v>1483</v>
      </c>
      <c r="S4649" s="20">
        <v>55850316</v>
      </c>
      <c r="T4649" s="39"/>
      <c r="U4649" s="20"/>
      <c r="V4649" s="20"/>
      <c r="W4649" s="39"/>
      <c r="X4649" s="20"/>
      <c r="Y4649" s="20"/>
      <c r="Z4649" s="20"/>
      <c r="AA4649" s="39"/>
    </row>
    <row r="4650" spans="2:27" ht="15.75" customHeight="1">
      <c r="B4650" s="39"/>
      <c r="C4650" s="20"/>
      <c r="D4650" s="20"/>
      <c r="E4650" s="39"/>
      <c r="F4650" s="20"/>
      <c r="G4650" s="20"/>
      <c r="H4650" s="20"/>
      <c r="I4650" s="39"/>
      <c r="J4650" s="20"/>
      <c r="K4650" s="20"/>
      <c r="L4650" s="20"/>
      <c r="M4650" s="20"/>
      <c r="N4650" s="39"/>
      <c r="O4650" s="20" t="s">
        <v>505</v>
      </c>
      <c r="P4650" s="20" t="s">
        <v>505</v>
      </c>
      <c r="Q4650" s="20" t="s">
        <v>1483</v>
      </c>
      <c r="R4650" s="20" t="s">
        <v>1426</v>
      </c>
      <c r="S4650" s="20">
        <v>55850318</v>
      </c>
      <c r="T4650" s="39"/>
      <c r="U4650" s="20"/>
      <c r="V4650" s="20"/>
      <c r="W4650" s="39"/>
      <c r="X4650" s="20"/>
      <c r="Y4650" s="20"/>
      <c r="Z4650" s="20"/>
      <c r="AA4650" s="39"/>
    </row>
    <row r="4651" spans="2:27" ht="15.75" customHeight="1">
      <c r="B4651" s="39"/>
      <c r="C4651" s="20"/>
      <c r="D4651" s="20"/>
      <c r="E4651" s="39"/>
      <c r="F4651" s="20"/>
      <c r="G4651" s="20"/>
      <c r="H4651" s="20"/>
      <c r="I4651" s="39"/>
      <c r="J4651" s="20"/>
      <c r="K4651" s="20"/>
      <c r="L4651" s="20"/>
      <c r="M4651" s="20"/>
      <c r="N4651" s="39"/>
      <c r="O4651" s="20" t="s">
        <v>505</v>
      </c>
      <c r="P4651" s="20" t="s">
        <v>505</v>
      </c>
      <c r="Q4651" s="20" t="s">
        <v>1483</v>
      </c>
      <c r="R4651" s="20" t="s">
        <v>4506</v>
      </c>
      <c r="S4651" s="20">
        <v>55850325</v>
      </c>
      <c r="T4651" s="39"/>
      <c r="U4651" s="20"/>
      <c r="V4651" s="20"/>
      <c r="W4651" s="39"/>
      <c r="X4651" s="20"/>
      <c r="Y4651" s="20"/>
      <c r="Z4651" s="20"/>
      <c r="AA4651" s="39"/>
    </row>
    <row r="4652" spans="2:27" ht="15.75" customHeight="1">
      <c r="B4652" s="39"/>
      <c r="C4652" s="20"/>
      <c r="D4652" s="20"/>
      <c r="E4652" s="39"/>
      <c r="F4652" s="20"/>
      <c r="G4652" s="20"/>
      <c r="H4652" s="20"/>
      <c r="I4652" s="39"/>
      <c r="J4652" s="20"/>
      <c r="K4652" s="20"/>
      <c r="L4652" s="20"/>
      <c r="M4652" s="20"/>
      <c r="N4652" s="39"/>
      <c r="O4652" s="20" t="s">
        <v>505</v>
      </c>
      <c r="P4652" s="20" t="s">
        <v>505</v>
      </c>
      <c r="Q4652" s="20" t="s">
        <v>1483</v>
      </c>
      <c r="R4652" s="20" t="s">
        <v>1160</v>
      </c>
      <c r="S4652" s="20">
        <v>55850331</v>
      </c>
      <c r="T4652" s="39"/>
      <c r="U4652" s="20"/>
      <c r="V4652" s="20"/>
      <c r="W4652" s="39"/>
      <c r="X4652" s="20"/>
      <c r="Y4652" s="20"/>
      <c r="Z4652" s="20"/>
      <c r="AA4652" s="39"/>
    </row>
    <row r="4653" spans="2:27" ht="15.75" customHeight="1">
      <c r="B4653" s="39"/>
      <c r="C4653" s="20"/>
      <c r="D4653" s="20"/>
      <c r="E4653" s="39"/>
      <c r="F4653" s="20"/>
      <c r="G4653" s="20"/>
      <c r="H4653" s="20"/>
      <c r="I4653" s="39"/>
      <c r="J4653" s="20"/>
      <c r="K4653" s="20"/>
      <c r="L4653" s="20"/>
      <c r="M4653" s="20"/>
      <c r="N4653" s="39"/>
      <c r="O4653" s="20" t="s">
        <v>505</v>
      </c>
      <c r="P4653" s="20" t="s">
        <v>505</v>
      </c>
      <c r="Q4653" s="20" t="s">
        <v>1483</v>
      </c>
      <c r="R4653" s="20" t="s">
        <v>1473</v>
      </c>
      <c r="S4653" s="20">
        <v>55850337</v>
      </c>
      <c r="T4653" s="39"/>
      <c r="U4653" s="20"/>
      <c r="V4653" s="20"/>
      <c r="W4653" s="39"/>
      <c r="X4653" s="20"/>
      <c r="Y4653" s="20"/>
      <c r="Z4653" s="20"/>
      <c r="AA4653" s="39"/>
    </row>
    <row r="4654" spans="2:27" ht="15.75" customHeight="1">
      <c r="B4654" s="39"/>
      <c r="C4654" s="20"/>
      <c r="D4654" s="20"/>
      <c r="E4654" s="39"/>
      <c r="F4654" s="20"/>
      <c r="G4654" s="20"/>
      <c r="H4654" s="20"/>
      <c r="I4654" s="39"/>
      <c r="J4654" s="20"/>
      <c r="K4654" s="20"/>
      <c r="L4654" s="20"/>
      <c r="M4654" s="20"/>
      <c r="N4654" s="39"/>
      <c r="O4654" s="20" t="s">
        <v>505</v>
      </c>
      <c r="P4654" s="20" t="s">
        <v>505</v>
      </c>
      <c r="Q4654" s="20" t="s">
        <v>1483</v>
      </c>
      <c r="R4654" s="20" t="s">
        <v>2167</v>
      </c>
      <c r="S4654" s="20">
        <v>55850363</v>
      </c>
      <c r="T4654" s="39"/>
      <c r="U4654" s="20"/>
      <c r="V4654" s="20"/>
      <c r="W4654" s="39"/>
      <c r="X4654" s="20"/>
      <c r="Y4654" s="20"/>
      <c r="Z4654" s="20"/>
      <c r="AA4654" s="39"/>
    </row>
    <row r="4655" spans="2:27" ht="15.75" customHeight="1">
      <c r="B4655" s="39"/>
      <c r="C4655" s="20"/>
      <c r="D4655" s="20"/>
      <c r="E4655" s="39"/>
      <c r="F4655" s="20"/>
      <c r="G4655" s="20"/>
      <c r="H4655" s="20"/>
      <c r="I4655" s="39"/>
      <c r="J4655" s="20"/>
      <c r="K4655" s="20"/>
      <c r="L4655" s="20"/>
      <c r="M4655" s="20"/>
      <c r="N4655" s="39"/>
      <c r="O4655" s="20" t="s">
        <v>505</v>
      </c>
      <c r="P4655" s="20" t="s">
        <v>505</v>
      </c>
      <c r="Q4655" s="20" t="s">
        <v>1483</v>
      </c>
      <c r="R4655" s="20" t="s">
        <v>4703</v>
      </c>
      <c r="S4655" s="20">
        <v>55850369</v>
      </c>
      <c r="T4655" s="39"/>
      <c r="U4655" s="20"/>
      <c r="V4655" s="20"/>
      <c r="W4655" s="39"/>
      <c r="X4655" s="20"/>
      <c r="Y4655" s="20"/>
      <c r="Z4655" s="20"/>
      <c r="AA4655" s="39"/>
    </row>
    <row r="4656" spans="2:27" ht="15.75" customHeight="1">
      <c r="B4656" s="39"/>
      <c r="C4656" s="20"/>
      <c r="D4656" s="20"/>
      <c r="E4656" s="39"/>
      <c r="F4656" s="20"/>
      <c r="G4656" s="20"/>
      <c r="H4656" s="20"/>
      <c r="I4656" s="39"/>
      <c r="J4656" s="20"/>
      <c r="K4656" s="20"/>
      <c r="L4656" s="20"/>
      <c r="M4656" s="20"/>
      <c r="N4656" s="39"/>
      <c r="O4656" s="20" t="s">
        <v>505</v>
      </c>
      <c r="P4656" s="20" t="s">
        <v>505</v>
      </c>
      <c r="Q4656" s="20" t="s">
        <v>1483</v>
      </c>
      <c r="R4656" s="20" t="s">
        <v>1164</v>
      </c>
      <c r="S4656" s="20">
        <v>55850375</v>
      </c>
      <c r="T4656" s="39"/>
      <c r="U4656" s="20"/>
      <c r="V4656" s="20"/>
      <c r="W4656" s="39"/>
      <c r="X4656" s="20"/>
      <c r="Y4656" s="20"/>
      <c r="Z4656" s="20"/>
      <c r="AA4656" s="39"/>
    </row>
    <row r="4657" spans="2:27" ht="15.75" customHeight="1">
      <c r="B4657" s="39"/>
      <c r="C4657" s="20"/>
      <c r="D4657" s="20"/>
      <c r="E4657" s="39"/>
      <c r="F4657" s="20"/>
      <c r="G4657" s="20"/>
      <c r="H4657" s="20"/>
      <c r="I4657" s="39"/>
      <c r="J4657" s="20"/>
      <c r="K4657" s="20"/>
      <c r="L4657" s="20"/>
      <c r="M4657" s="20"/>
      <c r="N4657" s="39"/>
      <c r="O4657" s="20" t="s">
        <v>505</v>
      </c>
      <c r="P4657" s="20" t="s">
        <v>505</v>
      </c>
      <c r="Q4657" s="20" t="s">
        <v>1483</v>
      </c>
      <c r="R4657" s="20" t="s">
        <v>525</v>
      </c>
      <c r="S4657" s="20">
        <v>55850399</v>
      </c>
      <c r="T4657" s="39"/>
      <c r="U4657" s="20"/>
      <c r="V4657" s="20"/>
      <c r="W4657" s="39"/>
      <c r="X4657" s="20"/>
      <c r="Y4657" s="20"/>
      <c r="Z4657" s="20"/>
      <c r="AA4657" s="39"/>
    </row>
    <row r="4658" spans="2:27" ht="15.75" customHeight="1">
      <c r="B4658" s="39"/>
      <c r="C4658" s="20"/>
      <c r="D4658" s="20"/>
      <c r="E4658" s="39"/>
      <c r="F4658" s="20"/>
      <c r="G4658" s="20"/>
      <c r="H4658" s="20"/>
      <c r="I4658" s="39"/>
      <c r="J4658" s="20"/>
      <c r="K4658" s="20"/>
      <c r="L4658" s="20"/>
      <c r="M4658" s="20"/>
      <c r="N4658" s="39"/>
      <c r="O4658" s="20" t="s">
        <v>505</v>
      </c>
      <c r="P4658" s="20" t="s">
        <v>505</v>
      </c>
      <c r="Q4658" s="20" t="s">
        <v>1483</v>
      </c>
      <c r="R4658" s="20" t="s">
        <v>1991</v>
      </c>
      <c r="S4658" s="20">
        <v>55850382</v>
      </c>
      <c r="T4658" s="39"/>
      <c r="U4658" s="20"/>
      <c r="V4658" s="20"/>
      <c r="W4658" s="39"/>
      <c r="X4658" s="20"/>
      <c r="Y4658" s="20"/>
      <c r="Z4658" s="20"/>
      <c r="AA4658" s="39"/>
    </row>
    <row r="4659" spans="2:27" ht="15.75" customHeight="1">
      <c r="B4659" s="39"/>
      <c r="C4659" s="20"/>
      <c r="D4659" s="20"/>
      <c r="E4659" s="39"/>
      <c r="F4659" s="20"/>
      <c r="G4659" s="20"/>
      <c r="H4659" s="20"/>
      <c r="I4659" s="39"/>
      <c r="J4659" s="20"/>
      <c r="K4659" s="20"/>
      <c r="L4659" s="20"/>
      <c r="M4659" s="20"/>
      <c r="N4659" s="39"/>
      <c r="O4659" s="20" t="s">
        <v>505</v>
      </c>
      <c r="P4659" s="20" t="s">
        <v>505</v>
      </c>
      <c r="Q4659" s="20" t="s">
        <v>1483</v>
      </c>
      <c r="R4659" s="20" t="s">
        <v>4704</v>
      </c>
      <c r="S4659" s="20">
        <v>55850388</v>
      </c>
      <c r="T4659" s="39"/>
      <c r="U4659" s="20"/>
      <c r="V4659" s="20"/>
      <c r="W4659" s="39"/>
      <c r="X4659" s="20"/>
      <c r="Y4659" s="20"/>
      <c r="Z4659" s="20"/>
      <c r="AA4659" s="39"/>
    </row>
    <row r="4660" spans="2:27" ht="15.75" customHeight="1">
      <c r="B4660" s="39"/>
      <c r="C4660" s="20"/>
      <c r="D4660" s="20"/>
      <c r="E4660" s="39"/>
      <c r="F4660" s="20"/>
      <c r="G4660" s="20"/>
      <c r="H4660" s="20"/>
      <c r="I4660" s="39"/>
      <c r="J4660" s="20"/>
      <c r="K4660" s="20"/>
      <c r="L4660" s="20"/>
      <c r="M4660" s="20"/>
      <c r="N4660" s="39"/>
      <c r="O4660" s="20" t="s">
        <v>505</v>
      </c>
      <c r="P4660" s="20" t="s">
        <v>505</v>
      </c>
      <c r="Q4660" s="20" t="s">
        <v>1485</v>
      </c>
      <c r="R4660" s="20" t="s">
        <v>4705</v>
      </c>
      <c r="S4660" s="20">
        <v>55852716</v>
      </c>
      <c r="T4660" s="39"/>
      <c r="U4660" s="20"/>
      <c r="V4660" s="20"/>
      <c r="W4660" s="39"/>
      <c r="X4660" s="20"/>
      <c r="Y4660" s="20"/>
      <c r="Z4660" s="20"/>
      <c r="AA4660" s="39"/>
    </row>
    <row r="4661" spans="2:27" ht="15.75" customHeight="1">
      <c r="B4661" s="39"/>
      <c r="C4661" s="20"/>
      <c r="D4661" s="20"/>
      <c r="E4661" s="39"/>
      <c r="F4661" s="20"/>
      <c r="G4661" s="20"/>
      <c r="H4661" s="20"/>
      <c r="I4661" s="39"/>
      <c r="J4661" s="20"/>
      <c r="K4661" s="20"/>
      <c r="L4661" s="20"/>
      <c r="M4661" s="20"/>
      <c r="N4661" s="39"/>
      <c r="O4661" s="20" t="s">
        <v>505</v>
      </c>
      <c r="P4661" s="20" t="s">
        <v>505</v>
      </c>
      <c r="Q4661" s="20" t="s">
        <v>1485</v>
      </c>
      <c r="R4661" s="20" t="s">
        <v>4706</v>
      </c>
      <c r="S4661" s="20">
        <v>55852719</v>
      </c>
      <c r="T4661" s="39"/>
      <c r="U4661" s="20"/>
      <c r="V4661" s="20"/>
      <c r="W4661" s="39"/>
      <c r="X4661" s="20"/>
      <c r="Y4661" s="20"/>
      <c r="Z4661" s="20"/>
      <c r="AA4661" s="39"/>
    </row>
    <row r="4662" spans="2:27" ht="15.75" customHeight="1">
      <c r="B4662" s="39"/>
      <c r="C4662" s="20"/>
      <c r="D4662" s="20"/>
      <c r="E4662" s="39"/>
      <c r="F4662" s="20"/>
      <c r="G4662" s="20"/>
      <c r="H4662" s="20"/>
      <c r="I4662" s="39"/>
      <c r="J4662" s="20"/>
      <c r="K4662" s="20"/>
      <c r="L4662" s="20"/>
      <c r="M4662" s="20"/>
      <c r="N4662" s="39"/>
      <c r="O4662" s="20" t="s">
        <v>505</v>
      </c>
      <c r="P4662" s="20" t="s">
        <v>505</v>
      </c>
      <c r="Q4662" s="20" t="s">
        <v>1485</v>
      </c>
      <c r="R4662" s="20" t="s">
        <v>4707</v>
      </c>
      <c r="S4662" s="20">
        <v>55852721</v>
      </c>
      <c r="T4662" s="39"/>
      <c r="U4662" s="20"/>
      <c r="V4662" s="20"/>
      <c r="W4662" s="39"/>
      <c r="X4662" s="20"/>
      <c r="Y4662" s="20"/>
      <c r="Z4662" s="20"/>
      <c r="AA4662" s="39"/>
    </row>
    <row r="4663" spans="2:27" ht="15.75" customHeight="1">
      <c r="B4663" s="39"/>
      <c r="C4663" s="20"/>
      <c r="D4663" s="20"/>
      <c r="E4663" s="39"/>
      <c r="F4663" s="20"/>
      <c r="G4663" s="20"/>
      <c r="H4663" s="20"/>
      <c r="I4663" s="39"/>
      <c r="J4663" s="20"/>
      <c r="K4663" s="20"/>
      <c r="L4663" s="20"/>
      <c r="M4663" s="20"/>
      <c r="N4663" s="39"/>
      <c r="O4663" s="20" t="s">
        <v>505</v>
      </c>
      <c r="P4663" s="20" t="s">
        <v>505</v>
      </c>
      <c r="Q4663" s="20" t="s">
        <v>1485</v>
      </c>
      <c r="R4663" s="20" t="s">
        <v>4708</v>
      </c>
      <c r="S4663" s="20">
        <v>55852742</v>
      </c>
      <c r="T4663" s="39"/>
      <c r="U4663" s="20"/>
      <c r="V4663" s="20"/>
      <c r="W4663" s="39"/>
      <c r="X4663" s="20"/>
      <c r="Y4663" s="20"/>
      <c r="Z4663" s="20"/>
      <c r="AA4663" s="39"/>
    </row>
    <row r="4664" spans="2:27" ht="15.75" customHeight="1">
      <c r="B4664" s="39"/>
      <c r="C4664" s="20"/>
      <c r="D4664" s="20"/>
      <c r="E4664" s="39"/>
      <c r="F4664" s="20"/>
      <c r="G4664" s="20"/>
      <c r="H4664" s="20"/>
      <c r="I4664" s="39"/>
      <c r="J4664" s="20"/>
      <c r="K4664" s="20"/>
      <c r="L4664" s="20"/>
      <c r="M4664" s="20"/>
      <c r="N4664" s="39"/>
      <c r="O4664" s="20" t="s">
        <v>505</v>
      </c>
      <c r="P4664" s="20" t="s">
        <v>505</v>
      </c>
      <c r="Q4664" s="20" t="s">
        <v>1485</v>
      </c>
      <c r="R4664" s="20" t="s">
        <v>1485</v>
      </c>
      <c r="S4664" s="20">
        <v>55852731</v>
      </c>
      <c r="T4664" s="39"/>
      <c r="U4664" s="20"/>
      <c r="V4664" s="20"/>
      <c r="W4664" s="39"/>
      <c r="X4664" s="20"/>
      <c r="Y4664" s="20"/>
      <c r="Z4664" s="20"/>
      <c r="AA4664" s="39"/>
    </row>
    <row r="4665" spans="2:27" ht="15.75" customHeight="1">
      <c r="B4665" s="39"/>
      <c r="C4665" s="20"/>
      <c r="D4665" s="20"/>
      <c r="E4665" s="39"/>
      <c r="F4665" s="20"/>
      <c r="G4665" s="20"/>
      <c r="H4665" s="20"/>
      <c r="I4665" s="39"/>
      <c r="J4665" s="20"/>
      <c r="K4665" s="20"/>
      <c r="L4665" s="20"/>
      <c r="M4665" s="20"/>
      <c r="N4665" s="39"/>
      <c r="O4665" s="20" t="s">
        <v>505</v>
      </c>
      <c r="P4665" s="20" t="s">
        <v>505</v>
      </c>
      <c r="Q4665" s="20" t="s">
        <v>1485</v>
      </c>
      <c r="R4665" s="20" t="s">
        <v>4709</v>
      </c>
      <c r="S4665" s="20">
        <v>55852752</v>
      </c>
      <c r="T4665" s="39"/>
      <c r="U4665" s="20"/>
      <c r="V4665" s="20"/>
      <c r="W4665" s="39"/>
      <c r="X4665" s="20"/>
      <c r="Y4665" s="20"/>
      <c r="Z4665" s="20"/>
      <c r="AA4665" s="39"/>
    </row>
    <row r="4666" spans="2:27" ht="15.75" customHeight="1">
      <c r="B4666" s="39"/>
      <c r="C4666" s="20"/>
      <c r="D4666" s="20"/>
      <c r="E4666" s="39"/>
      <c r="F4666" s="20"/>
      <c r="G4666" s="20"/>
      <c r="H4666" s="20"/>
      <c r="I4666" s="39"/>
      <c r="J4666" s="20"/>
      <c r="K4666" s="20"/>
      <c r="L4666" s="20"/>
      <c r="M4666" s="20"/>
      <c r="N4666" s="39"/>
      <c r="O4666" s="20" t="s">
        <v>505</v>
      </c>
      <c r="P4666" s="20" t="s">
        <v>505</v>
      </c>
      <c r="Q4666" s="20" t="s">
        <v>1485</v>
      </c>
      <c r="R4666" s="20" t="s">
        <v>4710</v>
      </c>
      <c r="S4666" s="20">
        <v>55852763</v>
      </c>
      <c r="T4666" s="39"/>
      <c r="U4666" s="20"/>
      <c r="V4666" s="20"/>
      <c r="W4666" s="39"/>
      <c r="X4666" s="20"/>
      <c r="Y4666" s="20"/>
      <c r="Z4666" s="20"/>
      <c r="AA4666" s="39"/>
    </row>
    <row r="4667" spans="2:27" ht="15.75" customHeight="1">
      <c r="B4667" s="39"/>
      <c r="C4667" s="20"/>
      <c r="D4667" s="20"/>
      <c r="E4667" s="39"/>
      <c r="F4667" s="20"/>
      <c r="G4667" s="20"/>
      <c r="H4667" s="20"/>
      <c r="I4667" s="39"/>
      <c r="J4667" s="20"/>
      <c r="K4667" s="20"/>
      <c r="L4667" s="20"/>
      <c r="M4667" s="20"/>
      <c r="N4667" s="39"/>
      <c r="O4667" s="20" t="s">
        <v>505</v>
      </c>
      <c r="P4667" s="20" t="s">
        <v>505</v>
      </c>
      <c r="Q4667" s="20" t="s">
        <v>1485</v>
      </c>
      <c r="R4667" s="20" t="s">
        <v>4711</v>
      </c>
      <c r="S4667" s="20">
        <v>55852773</v>
      </c>
      <c r="T4667" s="39"/>
      <c r="U4667" s="20"/>
      <c r="V4667" s="20"/>
      <c r="W4667" s="39"/>
      <c r="X4667" s="20"/>
      <c r="Y4667" s="20"/>
      <c r="Z4667" s="20"/>
      <c r="AA4667" s="39"/>
    </row>
    <row r="4668" spans="2:27" ht="15.75" customHeight="1">
      <c r="B4668" s="39"/>
      <c r="C4668" s="20"/>
      <c r="D4668" s="20"/>
      <c r="E4668" s="39"/>
      <c r="F4668" s="20"/>
      <c r="G4668" s="20"/>
      <c r="H4668" s="20"/>
      <c r="I4668" s="39"/>
      <c r="J4668" s="20"/>
      <c r="K4668" s="20"/>
      <c r="L4668" s="20"/>
      <c r="M4668" s="20"/>
      <c r="N4668" s="39"/>
      <c r="O4668" s="20" t="s">
        <v>505</v>
      </c>
      <c r="P4668" s="20" t="s">
        <v>505</v>
      </c>
      <c r="Q4668" s="20" t="s">
        <v>1485</v>
      </c>
      <c r="R4668" s="20" t="s">
        <v>4712</v>
      </c>
      <c r="S4668" s="20">
        <v>55852784</v>
      </c>
      <c r="T4668" s="39"/>
      <c r="U4668" s="20"/>
      <c r="V4668" s="20"/>
      <c r="W4668" s="39"/>
      <c r="X4668" s="20"/>
      <c r="Y4668" s="20"/>
      <c r="Z4668" s="20"/>
      <c r="AA4668" s="39"/>
    </row>
    <row r="4669" spans="2:27" ht="15.75" customHeight="1">
      <c r="B4669" s="39"/>
      <c r="C4669" s="20"/>
      <c r="D4669" s="20"/>
      <c r="E4669" s="39"/>
      <c r="F4669" s="20"/>
      <c r="G4669" s="20"/>
      <c r="H4669" s="20"/>
      <c r="I4669" s="39"/>
      <c r="J4669" s="20"/>
      <c r="K4669" s="20"/>
      <c r="L4669" s="20"/>
      <c r="M4669" s="20"/>
      <c r="N4669" s="39"/>
      <c r="O4669" s="20" t="s">
        <v>505</v>
      </c>
      <c r="P4669" s="20" t="s">
        <v>505</v>
      </c>
      <c r="Q4669" s="20" t="s">
        <v>1485</v>
      </c>
      <c r="R4669" s="20" t="s">
        <v>4713</v>
      </c>
      <c r="S4669" s="20">
        <v>55852777</v>
      </c>
      <c r="T4669" s="39"/>
      <c r="U4669" s="20"/>
      <c r="V4669" s="20"/>
      <c r="W4669" s="39"/>
      <c r="X4669" s="20"/>
      <c r="Y4669" s="20"/>
      <c r="Z4669" s="20"/>
      <c r="AA4669" s="39"/>
    </row>
    <row r="4670" spans="2:27" ht="15.75" customHeight="1">
      <c r="B4670" s="39"/>
      <c r="C4670" s="20"/>
      <c r="D4670" s="20"/>
      <c r="E4670" s="39"/>
      <c r="F4670" s="20"/>
      <c r="G4670" s="20"/>
      <c r="H4670" s="20"/>
      <c r="I4670" s="39"/>
      <c r="J4670" s="20"/>
      <c r="K4670" s="20"/>
      <c r="L4670" s="20"/>
      <c r="M4670" s="20"/>
      <c r="N4670" s="39"/>
      <c r="O4670" s="20" t="s">
        <v>505</v>
      </c>
      <c r="P4670" s="20" t="s">
        <v>505</v>
      </c>
      <c r="Q4670" s="20" t="s">
        <v>1487</v>
      </c>
      <c r="R4670" s="20" t="s">
        <v>4714</v>
      </c>
      <c r="S4670" s="20">
        <v>55854223</v>
      </c>
      <c r="T4670" s="39"/>
      <c r="U4670" s="20"/>
      <c r="V4670" s="20"/>
      <c r="W4670" s="39"/>
      <c r="X4670" s="20"/>
      <c r="Y4670" s="20"/>
      <c r="Z4670" s="20"/>
      <c r="AA4670" s="39"/>
    </row>
    <row r="4671" spans="2:27" ht="15.75" customHeight="1">
      <c r="B4671" s="39"/>
      <c r="C4671" s="20"/>
      <c r="D4671" s="20"/>
      <c r="E4671" s="39"/>
      <c r="F4671" s="20"/>
      <c r="G4671" s="20"/>
      <c r="H4671" s="20"/>
      <c r="I4671" s="39"/>
      <c r="J4671" s="20"/>
      <c r="K4671" s="20"/>
      <c r="L4671" s="20"/>
      <c r="M4671" s="20"/>
      <c r="N4671" s="39"/>
      <c r="O4671" s="20" t="s">
        <v>505</v>
      </c>
      <c r="P4671" s="20" t="s">
        <v>505</v>
      </c>
      <c r="Q4671" s="20" t="s">
        <v>1487</v>
      </c>
      <c r="R4671" s="20" t="s">
        <v>4715</v>
      </c>
      <c r="S4671" s="20">
        <v>55854227</v>
      </c>
      <c r="T4671" s="39"/>
      <c r="U4671" s="20"/>
      <c r="V4671" s="20"/>
      <c r="W4671" s="39"/>
      <c r="X4671" s="20"/>
      <c r="Y4671" s="20"/>
      <c r="Z4671" s="20"/>
      <c r="AA4671" s="39"/>
    </row>
    <row r="4672" spans="2:27" ht="15.75" customHeight="1">
      <c r="B4672" s="39"/>
      <c r="C4672" s="20"/>
      <c r="D4672" s="20"/>
      <c r="E4672" s="39"/>
      <c r="F4672" s="20"/>
      <c r="G4672" s="20"/>
      <c r="H4672" s="20"/>
      <c r="I4672" s="39"/>
      <c r="J4672" s="20"/>
      <c r="K4672" s="20"/>
      <c r="L4672" s="20"/>
      <c r="M4672" s="20"/>
      <c r="N4672" s="39"/>
      <c r="O4672" s="20" t="s">
        <v>505</v>
      </c>
      <c r="P4672" s="20" t="s">
        <v>505</v>
      </c>
      <c r="Q4672" s="20" t="s">
        <v>1487</v>
      </c>
      <c r="R4672" s="20" t="s">
        <v>3774</v>
      </c>
      <c r="S4672" s="20">
        <v>55854240</v>
      </c>
      <c r="T4672" s="39"/>
      <c r="U4672" s="20"/>
      <c r="V4672" s="20"/>
      <c r="W4672" s="39"/>
      <c r="X4672" s="20"/>
      <c r="Y4672" s="20"/>
      <c r="Z4672" s="20"/>
      <c r="AA4672" s="39"/>
    </row>
    <row r="4673" spans="2:27" ht="15.75" customHeight="1">
      <c r="B4673" s="39"/>
      <c r="C4673" s="20"/>
      <c r="D4673" s="20"/>
      <c r="E4673" s="39"/>
      <c r="F4673" s="20"/>
      <c r="G4673" s="20"/>
      <c r="H4673" s="20"/>
      <c r="I4673" s="39"/>
      <c r="J4673" s="20"/>
      <c r="K4673" s="20"/>
      <c r="L4673" s="20"/>
      <c r="M4673" s="20"/>
      <c r="N4673" s="39"/>
      <c r="O4673" s="20" t="s">
        <v>505</v>
      </c>
      <c r="P4673" s="20" t="s">
        <v>505</v>
      </c>
      <c r="Q4673" s="20" t="s">
        <v>1487</v>
      </c>
      <c r="R4673" s="20" t="s">
        <v>525</v>
      </c>
      <c r="S4673" s="20">
        <v>55854299</v>
      </c>
      <c r="T4673" s="39"/>
      <c r="U4673" s="20"/>
      <c r="V4673" s="20"/>
      <c r="W4673" s="39"/>
      <c r="X4673" s="20"/>
      <c r="Y4673" s="20"/>
      <c r="Z4673" s="20"/>
      <c r="AA4673" s="39"/>
    </row>
    <row r="4674" spans="2:27" ht="15.75" customHeight="1">
      <c r="B4674" s="39"/>
      <c r="C4674" s="20"/>
      <c r="D4674" s="20"/>
      <c r="E4674" s="39"/>
      <c r="F4674" s="20"/>
      <c r="G4674" s="20"/>
      <c r="H4674" s="20"/>
      <c r="I4674" s="39"/>
      <c r="J4674" s="20"/>
      <c r="K4674" s="20"/>
      <c r="L4674" s="20"/>
      <c r="M4674" s="20"/>
      <c r="N4674" s="39"/>
      <c r="O4674" s="20" t="s">
        <v>505</v>
      </c>
      <c r="P4674" s="20" t="s">
        <v>505</v>
      </c>
      <c r="Q4674" s="20" t="s">
        <v>1487</v>
      </c>
      <c r="R4674" s="20" t="s">
        <v>1346</v>
      </c>
      <c r="S4674" s="20">
        <v>55854254</v>
      </c>
      <c r="T4674" s="39"/>
      <c r="U4674" s="20"/>
      <c r="V4674" s="20"/>
      <c r="W4674" s="39"/>
      <c r="X4674" s="20"/>
      <c r="Y4674" s="20"/>
      <c r="Z4674" s="20"/>
      <c r="AA4674" s="39"/>
    </row>
    <row r="4675" spans="2:27" ht="15.75" customHeight="1">
      <c r="B4675" s="39"/>
      <c r="C4675" s="20"/>
      <c r="D4675" s="20"/>
      <c r="E4675" s="39"/>
      <c r="F4675" s="20"/>
      <c r="G4675" s="20"/>
      <c r="H4675" s="20"/>
      <c r="I4675" s="39"/>
      <c r="J4675" s="20"/>
      <c r="K4675" s="20"/>
      <c r="L4675" s="20"/>
      <c r="M4675" s="20"/>
      <c r="N4675" s="39"/>
      <c r="O4675" s="20" t="s">
        <v>505</v>
      </c>
      <c r="P4675" s="20" t="s">
        <v>505</v>
      </c>
      <c r="Q4675" s="20" t="s">
        <v>1487</v>
      </c>
      <c r="R4675" s="20" t="s">
        <v>4716</v>
      </c>
      <c r="S4675" s="20">
        <v>55854267</v>
      </c>
      <c r="T4675" s="39"/>
      <c r="U4675" s="20"/>
      <c r="V4675" s="20"/>
      <c r="W4675" s="39"/>
      <c r="X4675" s="20"/>
      <c r="Y4675" s="20"/>
      <c r="Z4675" s="20"/>
      <c r="AA4675" s="39"/>
    </row>
    <row r="4676" spans="2:27" ht="15.75" customHeight="1">
      <c r="B4676" s="39"/>
      <c r="C4676" s="20"/>
      <c r="D4676" s="20"/>
      <c r="E4676" s="39"/>
      <c r="F4676" s="20"/>
      <c r="G4676" s="20"/>
      <c r="H4676" s="20"/>
      <c r="I4676" s="39"/>
      <c r="J4676" s="20"/>
      <c r="K4676" s="20"/>
      <c r="L4676" s="20"/>
      <c r="M4676" s="20"/>
      <c r="N4676" s="39"/>
      <c r="O4676" s="20" t="s">
        <v>505</v>
      </c>
      <c r="P4676" s="20" t="s">
        <v>505</v>
      </c>
      <c r="Q4676" s="20" t="s">
        <v>1487</v>
      </c>
      <c r="R4676" s="20" t="s">
        <v>4717</v>
      </c>
      <c r="S4676" s="20">
        <v>55854281</v>
      </c>
      <c r="T4676" s="39"/>
      <c r="U4676" s="20"/>
      <c r="V4676" s="20"/>
      <c r="W4676" s="39"/>
      <c r="X4676" s="20"/>
      <c r="Y4676" s="20"/>
      <c r="Z4676" s="20"/>
      <c r="AA4676" s="39"/>
    </row>
    <row r="4677" spans="2:27" ht="15.75" customHeight="1">
      <c r="B4677" s="39"/>
      <c r="C4677" s="20"/>
      <c r="D4677" s="20"/>
      <c r="E4677" s="39"/>
      <c r="F4677" s="20"/>
      <c r="G4677" s="20"/>
      <c r="H4677" s="20"/>
      <c r="I4677" s="39"/>
      <c r="J4677" s="20"/>
      <c r="K4677" s="20"/>
      <c r="L4677" s="20"/>
      <c r="M4677" s="20"/>
      <c r="N4677" s="39"/>
      <c r="O4677" s="20" t="s">
        <v>505</v>
      </c>
      <c r="P4677" s="20" t="s">
        <v>505</v>
      </c>
      <c r="Q4677" s="20" t="s">
        <v>1489</v>
      </c>
      <c r="R4677" s="20" t="s">
        <v>4718</v>
      </c>
      <c r="S4677" s="20">
        <v>55855832</v>
      </c>
      <c r="T4677" s="39"/>
      <c r="U4677" s="20"/>
      <c r="V4677" s="20"/>
      <c r="W4677" s="39"/>
      <c r="X4677" s="20"/>
      <c r="Y4677" s="20"/>
      <c r="Z4677" s="20"/>
      <c r="AA4677" s="39"/>
    </row>
    <row r="4678" spans="2:27" ht="15.75" customHeight="1">
      <c r="B4678" s="39"/>
      <c r="C4678" s="20"/>
      <c r="D4678" s="20"/>
      <c r="E4678" s="39"/>
      <c r="F4678" s="20"/>
      <c r="G4678" s="20"/>
      <c r="H4678" s="20"/>
      <c r="I4678" s="39"/>
      <c r="J4678" s="20"/>
      <c r="K4678" s="20"/>
      <c r="L4678" s="20"/>
      <c r="M4678" s="20"/>
      <c r="N4678" s="39"/>
      <c r="O4678" s="20" t="s">
        <v>505</v>
      </c>
      <c r="P4678" s="20" t="s">
        <v>505</v>
      </c>
      <c r="Q4678" s="20" t="s">
        <v>1489</v>
      </c>
      <c r="R4678" s="20" t="s">
        <v>4719</v>
      </c>
      <c r="S4678" s="20">
        <v>55855817</v>
      </c>
      <c r="T4678" s="39"/>
      <c r="U4678" s="20"/>
      <c r="V4678" s="20"/>
      <c r="W4678" s="39"/>
      <c r="X4678" s="20"/>
      <c r="Y4678" s="20"/>
      <c r="Z4678" s="20"/>
      <c r="AA4678" s="39"/>
    </row>
    <row r="4679" spans="2:27" ht="15.75" customHeight="1">
      <c r="B4679" s="39"/>
      <c r="C4679" s="20"/>
      <c r="D4679" s="20"/>
      <c r="E4679" s="39"/>
      <c r="F4679" s="20"/>
      <c r="G4679" s="20"/>
      <c r="H4679" s="20"/>
      <c r="I4679" s="39"/>
      <c r="J4679" s="20"/>
      <c r="K4679" s="20"/>
      <c r="L4679" s="20"/>
      <c r="M4679" s="20"/>
      <c r="N4679" s="39"/>
      <c r="O4679" s="20" t="s">
        <v>505</v>
      </c>
      <c r="P4679" s="20" t="s">
        <v>505</v>
      </c>
      <c r="Q4679" s="20" t="s">
        <v>1489</v>
      </c>
      <c r="R4679" s="20" t="s">
        <v>4720</v>
      </c>
      <c r="S4679" s="20">
        <v>55855826</v>
      </c>
      <c r="T4679" s="39"/>
      <c r="U4679" s="20"/>
      <c r="V4679" s="20"/>
      <c r="W4679" s="39"/>
      <c r="X4679" s="20"/>
      <c r="Y4679" s="20"/>
      <c r="Z4679" s="20"/>
      <c r="AA4679" s="39"/>
    </row>
    <row r="4680" spans="2:27" ht="15.75" customHeight="1">
      <c r="B4680" s="39"/>
      <c r="C4680" s="20"/>
      <c r="D4680" s="20"/>
      <c r="E4680" s="39"/>
      <c r="F4680" s="20"/>
      <c r="G4680" s="20"/>
      <c r="H4680" s="20"/>
      <c r="I4680" s="39"/>
      <c r="J4680" s="20"/>
      <c r="K4680" s="20"/>
      <c r="L4680" s="20"/>
      <c r="M4680" s="20"/>
      <c r="N4680" s="39"/>
      <c r="O4680" s="20" t="s">
        <v>505</v>
      </c>
      <c r="P4680" s="20" t="s">
        <v>505</v>
      </c>
      <c r="Q4680" s="20" t="s">
        <v>1489</v>
      </c>
      <c r="R4680" s="20" t="s">
        <v>4721</v>
      </c>
      <c r="S4680" s="20">
        <v>55855821</v>
      </c>
      <c r="T4680" s="39"/>
      <c r="U4680" s="20"/>
      <c r="V4680" s="20"/>
      <c r="W4680" s="39"/>
      <c r="X4680" s="20"/>
      <c r="Y4680" s="20"/>
      <c r="Z4680" s="20"/>
      <c r="AA4680" s="39"/>
    </row>
    <row r="4681" spans="2:27" ht="15.75" customHeight="1">
      <c r="B4681" s="39"/>
      <c r="C4681" s="20"/>
      <c r="D4681" s="20"/>
      <c r="E4681" s="39"/>
      <c r="F4681" s="20"/>
      <c r="G4681" s="20"/>
      <c r="H4681" s="20"/>
      <c r="I4681" s="39"/>
      <c r="J4681" s="20"/>
      <c r="K4681" s="20"/>
      <c r="L4681" s="20"/>
      <c r="M4681" s="20"/>
      <c r="N4681" s="39"/>
      <c r="O4681" s="20" t="s">
        <v>505</v>
      </c>
      <c r="P4681" s="20" t="s">
        <v>505</v>
      </c>
      <c r="Q4681" s="20" t="s">
        <v>1489</v>
      </c>
      <c r="R4681" s="20" t="s">
        <v>4722</v>
      </c>
      <c r="S4681" s="20">
        <v>55855837</v>
      </c>
      <c r="T4681" s="39"/>
      <c r="U4681" s="20"/>
      <c r="V4681" s="20"/>
      <c r="W4681" s="39"/>
      <c r="X4681" s="20"/>
      <c r="Y4681" s="20"/>
      <c r="Z4681" s="20"/>
      <c r="AA4681" s="39"/>
    </row>
    <row r="4682" spans="2:27" ht="15.75" customHeight="1">
      <c r="B4682" s="39"/>
      <c r="C4682" s="20"/>
      <c r="D4682" s="20"/>
      <c r="E4682" s="39"/>
      <c r="F4682" s="20"/>
      <c r="G4682" s="20"/>
      <c r="H4682" s="20"/>
      <c r="I4682" s="39"/>
      <c r="J4682" s="20"/>
      <c r="K4682" s="20"/>
      <c r="L4682" s="20"/>
      <c r="M4682" s="20"/>
      <c r="N4682" s="39"/>
      <c r="O4682" s="20" t="s">
        <v>505</v>
      </c>
      <c r="P4682" s="20" t="s">
        <v>505</v>
      </c>
      <c r="Q4682" s="20" t="s">
        <v>1489</v>
      </c>
      <c r="R4682" s="20" t="s">
        <v>4723</v>
      </c>
      <c r="S4682" s="20">
        <v>55855843</v>
      </c>
      <c r="T4682" s="39"/>
      <c r="U4682" s="20"/>
      <c r="V4682" s="20"/>
      <c r="W4682" s="39"/>
      <c r="X4682" s="20"/>
      <c r="Y4682" s="20"/>
      <c r="Z4682" s="20"/>
      <c r="AA4682" s="39"/>
    </row>
    <row r="4683" spans="2:27" ht="15.75" customHeight="1">
      <c r="B4683" s="39"/>
      <c r="C4683" s="20"/>
      <c r="D4683" s="20"/>
      <c r="E4683" s="39"/>
      <c r="F4683" s="20"/>
      <c r="G4683" s="20"/>
      <c r="H4683" s="20"/>
      <c r="I4683" s="39"/>
      <c r="J4683" s="20"/>
      <c r="K4683" s="20"/>
      <c r="L4683" s="20"/>
      <c r="M4683" s="20"/>
      <c r="N4683" s="39"/>
      <c r="O4683" s="20" t="s">
        <v>505</v>
      </c>
      <c r="P4683" s="20" t="s">
        <v>505</v>
      </c>
      <c r="Q4683" s="20" t="s">
        <v>1489</v>
      </c>
      <c r="R4683" s="20" t="s">
        <v>1105</v>
      </c>
      <c r="S4683" s="20">
        <v>55855849</v>
      </c>
      <c r="T4683" s="39"/>
      <c r="U4683" s="20"/>
      <c r="V4683" s="20"/>
      <c r="W4683" s="39"/>
      <c r="X4683" s="20"/>
      <c r="Y4683" s="20"/>
      <c r="Z4683" s="20"/>
      <c r="AA4683" s="39"/>
    </row>
    <row r="4684" spans="2:27" ht="15.75" customHeight="1">
      <c r="B4684" s="39"/>
      <c r="C4684" s="20"/>
      <c r="D4684" s="20"/>
      <c r="E4684" s="39"/>
      <c r="F4684" s="20"/>
      <c r="G4684" s="20"/>
      <c r="H4684" s="20"/>
      <c r="I4684" s="39"/>
      <c r="J4684" s="20"/>
      <c r="K4684" s="20"/>
      <c r="L4684" s="20"/>
      <c r="M4684" s="20"/>
      <c r="N4684" s="39"/>
      <c r="O4684" s="20" t="s">
        <v>505</v>
      </c>
      <c r="P4684" s="20" t="s">
        <v>505</v>
      </c>
      <c r="Q4684" s="20" t="s">
        <v>1489</v>
      </c>
      <c r="R4684" s="20" t="s">
        <v>4724</v>
      </c>
      <c r="S4684" s="20">
        <v>55855854</v>
      </c>
      <c r="T4684" s="39"/>
      <c r="U4684" s="20"/>
      <c r="V4684" s="20"/>
      <c r="W4684" s="39"/>
      <c r="X4684" s="20"/>
      <c r="Y4684" s="20"/>
      <c r="Z4684" s="20"/>
      <c r="AA4684" s="39"/>
    </row>
    <row r="4685" spans="2:27" ht="15.75" customHeight="1">
      <c r="B4685" s="39"/>
      <c r="C4685" s="20"/>
      <c r="D4685" s="20"/>
      <c r="E4685" s="39"/>
      <c r="F4685" s="20"/>
      <c r="G4685" s="20"/>
      <c r="H4685" s="20"/>
      <c r="I4685" s="39"/>
      <c r="J4685" s="20"/>
      <c r="K4685" s="20"/>
      <c r="L4685" s="20"/>
      <c r="M4685" s="20"/>
      <c r="N4685" s="39"/>
      <c r="O4685" s="20" t="s">
        <v>505</v>
      </c>
      <c r="P4685" s="20" t="s">
        <v>505</v>
      </c>
      <c r="Q4685" s="20" t="s">
        <v>1489</v>
      </c>
      <c r="R4685" s="20" t="s">
        <v>1160</v>
      </c>
      <c r="S4685" s="20">
        <v>55855860</v>
      </c>
      <c r="T4685" s="39"/>
      <c r="U4685" s="20"/>
      <c r="V4685" s="20"/>
      <c r="W4685" s="39"/>
      <c r="X4685" s="20"/>
      <c r="Y4685" s="20"/>
      <c r="Z4685" s="20"/>
      <c r="AA4685" s="39"/>
    </row>
    <row r="4686" spans="2:27" ht="15.75" customHeight="1">
      <c r="B4686" s="39"/>
      <c r="C4686" s="20"/>
      <c r="D4686" s="20"/>
      <c r="E4686" s="39"/>
      <c r="F4686" s="20"/>
      <c r="G4686" s="20"/>
      <c r="H4686" s="20"/>
      <c r="I4686" s="39"/>
      <c r="J4686" s="20"/>
      <c r="K4686" s="20"/>
      <c r="L4686" s="20"/>
      <c r="M4686" s="20"/>
      <c r="N4686" s="39"/>
      <c r="O4686" s="20" t="s">
        <v>505</v>
      </c>
      <c r="P4686" s="20" t="s">
        <v>505</v>
      </c>
      <c r="Q4686" s="20" t="s">
        <v>1489</v>
      </c>
      <c r="R4686" s="20" t="s">
        <v>4725</v>
      </c>
      <c r="S4686" s="20">
        <v>55855862</v>
      </c>
      <c r="T4686" s="39"/>
      <c r="U4686" s="20"/>
      <c r="V4686" s="20"/>
      <c r="W4686" s="39"/>
      <c r="X4686" s="20"/>
      <c r="Y4686" s="20"/>
      <c r="Z4686" s="20"/>
      <c r="AA4686" s="39"/>
    </row>
    <row r="4687" spans="2:27" ht="15.75" customHeight="1">
      <c r="B4687" s="39"/>
      <c r="C4687" s="20"/>
      <c r="D4687" s="20"/>
      <c r="E4687" s="39"/>
      <c r="F4687" s="20"/>
      <c r="G4687" s="20"/>
      <c r="H4687" s="20"/>
      <c r="I4687" s="39"/>
      <c r="J4687" s="20"/>
      <c r="K4687" s="20"/>
      <c r="L4687" s="20"/>
      <c r="M4687" s="20"/>
      <c r="N4687" s="39"/>
      <c r="O4687" s="20" t="s">
        <v>505</v>
      </c>
      <c r="P4687" s="20" t="s">
        <v>505</v>
      </c>
      <c r="Q4687" s="20" t="s">
        <v>1489</v>
      </c>
      <c r="R4687" s="20" t="s">
        <v>4726</v>
      </c>
      <c r="S4687" s="20">
        <v>55855865</v>
      </c>
      <c r="T4687" s="39"/>
      <c r="U4687" s="20"/>
      <c r="V4687" s="20"/>
      <c r="W4687" s="39"/>
      <c r="X4687" s="20"/>
      <c r="Y4687" s="20"/>
      <c r="Z4687" s="20"/>
      <c r="AA4687" s="39"/>
    </row>
    <row r="4688" spans="2:27" ht="15.75" customHeight="1">
      <c r="B4688" s="39"/>
      <c r="C4688" s="20"/>
      <c r="D4688" s="20"/>
      <c r="E4688" s="39"/>
      <c r="F4688" s="20"/>
      <c r="G4688" s="20"/>
      <c r="H4688" s="20"/>
      <c r="I4688" s="39"/>
      <c r="J4688" s="20"/>
      <c r="K4688" s="20"/>
      <c r="L4688" s="20"/>
      <c r="M4688" s="20"/>
      <c r="N4688" s="39"/>
      <c r="O4688" s="20" t="s">
        <v>505</v>
      </c>
      <c r="P4688" s="20" t="s">
        <v>505</v>
      </c>
      <c r="Q4688" s="20" t="s">
        <v>1489</v>
      </c>
      <c r="R4688" s="20" t="s">
        <v>2539</v>
      </c>
      <c r="S4688" s="20">
        <v>55855867</v>
      </c>
      <c r="T4688" s="39"/>
      <c r="U4688" s="20"/>
      <c r="V4688" s="20"/>
      <c r="W4688" s="39"/>
      <c r="X4688" s="20"/>
      <c r="Y4688" s="20"/>
      <c r="Z4688" s="20"/>
      <c r="AA4688" s="39"/>
    </row>
    <row r="4689" spans="2:27" ht="15.75" customHeight="1">
      <c r="B4689" s="39"/>
      <c r="C4689" s="20"/>
      <c r="D4689" s="20"/>
      <c r="E4689" s="39"/>
      <c r="F4689" s="20"/>
      <c r="G4689" s="20"/>
      <c r="H4689" s="20"/>
      <c r="I4689" s="39"/>
      <c r="J4689" s="20"/>
      <c r="K4689" s="20"/>
      <c r="L4689" s="20"/>
      <c r="M4689" s="20"/>
      <c r="N4689" s="39"/>
      <c r="O4689" s="20" t="s">
        <v>505</v>
      </c>
      <c r="P4689" s="20" t="s">
        <v>505</v>
      </c>
      <c r="Q4689" s="20" t="s">
        <v>1489</v>
      </c>
      <c r="R4689" s="20" t="s">
        <v>4727</v>
      </c>
      <c r="S4689" s="20">
        <v>55855883</v>
      </c>
      <c r="T4689" s="39"/>
      <c r="U4689" s="20"/>
      <c r="V4689" s="20"/>
      <c r="W4689" s="39"/>
      <c r="X4689" s="20"/>
      <c r="Y4689" s="20"/>
      <c r="Z4689" s="20"/>
      <c r="AA4689" s="39"/>
    </row>
    <row r="4690" spans="2:27" ht="15.75" customHeight="1">
      <c r="B4690" s="39"/>
      <c r="C4690" s="20"/>
      <c r="D4690" s="20"/>
      <c r="E4690" s="39"/>
      <c r="F4690" s="20"/>
      <c r="G4690" s="20"/>
      <c r="H4690" s="20"/>
      <c r="I4690" s="39"/>
      <c r="J4690" s="20"/>
      <c r="K4690" s="20"/>
      <c r="L4690" s="20"/>
      <c r="M4690" s="20"/>
      <c r="N4690" s="39"/>
      <c r="O4690" s="20" t="s">
        <v>505</v>
      </c>
      <c r="P4690" s="20" t="s">
        <v>505</v>
      </c>
      <c r="Q4690" s="20" t="s">
        <v>1489</v>
      </c>
      <c r="R4690" s="20" t="s">
        <v>4728</v>
      </c>
      <c r="S4690" s="20">
        <v>55855872</v>
      </c>
      <c r="T4690" s="39"/>
      <c r="U4690" s="20"/>
      <c r="V4690" s="20"/>
      <c r="W4690" s="39"/>
      <c r="X4690" s="20"/>
      <c r="Y4690" s="20"/>
      <c r="Z4690" s="20"/>
      <c r="AA4690" s="39"/>
    </row>
    <row r="4691" spans="2:27" ht="15.75" customHeight="1">
      <c r="B4691" s="39"/>
      <c r="C4691" s="20"/>
      <c r="D4691" s="20"/>
      <c r="E4691" s="39"/>
      <c r="F4691" s="20"/>
      <c r="G4691" s="20"/>
      <c r="H4691" s="20"/>
      <c r="I4691" s="39"/>
      <c r="J4691" s="20"/>
      <c r="K4691" s="20"/>
      <c r="L4691" s="20"/>
      <c r="M4691" s="20"/>
      <c r="N4691" s="39"/>
      <c r="O4691" s="20" t="s">
        <v>505</v>
      </c>
      <c r="P4691" s="20" t="s">
        <v>505</v>
      </c>
      <c r="Q4691" s="20" t="s">
        <v>1489</v>
      </c>
      <c r="R4691" s="20" t="s">
        <v>1166</v>
      </c>
      <c r="S4691" s="20">
        <v>55855878</v>
      </c>
      <c r="T4691" s="39"/>
      <c r="U4691" s="20"/>
      <c r="V4691" s="20"/>
      <c r="W4691" s="39"/>
      <c r="X4691" s="20"/>
      <c r="Y4691" s="20"/>
      <c r="Z4691" s="20"/>
      <c r="AA4691" s="39"/>
    </row>
    <row r="4692" spans="2:27" ht="15.75" customHeight="1">
      <c r="B4692" s="39"/>
      <c r="C4692" s="20"/>
      <c r="D4692" s="20"/>
      <c r="E4692" s="39"/>
      <c r="F4692" s="20"/>
      <c r="G4692" s="20"/>
      <c r="H4692" s="20"/>
      <c r="I4692" s="39"/>
      <c r="J4692" s="20"/>
      <c r="K4692" s="20"/>
      <c r="L4692" s="20"/>
      <c r="M4692" s="20"/>
      <c r="N4692" s="39"/>
      <c r="O4692" s="20" t="s">
        <v>505</v>
      </c>
      <c r="P4692" s="20" t="s">
        <v>505</v>
      </c>
      <c r="Q4692" s="20" t="s">
        <v>1489</v>
      </c>
      <c r="R4692" s="20" t="s">
        <v>4729</v>
      </c>
      <c r="S4692" s="20">
        <v>55855889</v>
      </c>
      <c r="T4692" s="39"/>
      <c r="U4692" s="20"/>
      <c r="V4692" s="20"/>
      <c r="W4692" s="39"/>
      <c r="X4692" s="20"/>
      <c r="Y4692" s="20"/>
      <c r="Z4692" s="20"/>
      <c r="AA4692" s="39"/>
    </row>
    <row r="4693" spans="2:27" ht="15.75" customHeight="1">
      <c r="B4693" s="39"/>
      <c r="C4693" s="20"/>
      <c r="D4693" s="20"/>
      <c r="E4693" s="39"/>
      <c r="F4693" s="20"/>
      <c r="G4693" s="20"/>
      <c r="H4693" s="20"/>
      <c r="I4693" s="39"/>
      <c r="J4693" s="20"/>
      <c r="K4693" s="20"/>
      <c r="L4693" s="20"/>
      <c r="M4693" s="20"/>
      <c r="N4693" s="39"/>
      <c r="O4693" s="20" t="s">
        <v>505</v>
      </c>
      <c r="P4693" s="20" t="s">
        <v>505</v>
      </c>
      <c r="Q4693" s="20" t="s">
        <v>1489</v>
      </c>
      <c r="R4693" s="20" t="s">
        <v>4412</v>
      </c>
      <c r="S4693" s="20">
        <v>55855894</v>
      </c>
      <c r="T4693" s="39"/>
      <c r="U4693" s="20"/>
      <c r="V4693" s="20"/>
      <c r="W4693" s="39"/>
      <c r="X4693" s="20"/>
      <c r="Y4693" s="20"/>
      <c r="Z4693" s="20"/>
      <c r="AA4693" s="39"/>
    </row>
    <row r="4694" spans="2:27" ht="15.75" customHeight="1">
      <c r="B4694" s="39"/>
      <c r="C4694" s="20"/>
      <c r="D4694" s="20"/>
      <c r="E4694" s="39"/>
      <c r="F4694" s="20"/>
      <c r="G4694" s="20"/>
      <c r="H4694" s="20"/>
      <c r="I4694" s="39"/>
      <c r="J4694" s="20"/>
      <c r="K4694" s="20"/>
      <c r="L4694" s="20"/>
      <c r="M4694" s="20"/>
      <c r="N4694" s="39"/>
      <c r="O4694" s="20" t="s">
        <v>505</v>
      </c>
      <c r="P4694" s="20" t="s">
        <v>505</v>
      </c>
      <c r="Q4694" s="20" t="s">
        <v>1491</v>
      </c>
      <c r="R4694" s="20" t="s">
        <v>4730</v>
      </c>
      <c r="S4694" s="20">
        <v>55857317</v>
      </c>
      <c r="T4694" s="39"/>
      <c r="U4694" s="20"/>
      <c r="V4694" s="20"/>
      <c r="W4694" s="39"/>
      <c r="X4694" s="20"/>
      <c r="Y4694" s="20"/>
      <c r="Z4694" s="20"/>
      <c r="AA4694" s="39"/>
    </row>
    <row r="4695" spans="2:27" ht="15.75" customHeight="1">
      <c r="B4695" s="39"/>
      <c r="C4695" s="20"/>
      <c r="D4695" s="20"/>
      <c r="E4695" s="39"/>
      <c r="F4695" s="20"/>
      <c r="G4695" s="20"/>
      <c r="H4695" s="20"/>
      <c r="I4695" s="39"/>
      <c r="J4695" s="20"/>
      <c r="K4695" s="20"/>
      <c r="L4695" s="20"/>
      <c r="M4695" s="20"/>
      <c r="N4695" s="39"/>
      <c r="O4695" s="20" t="s">
        <v>505</v>
      </c>
      <c r="P4695" s="20" t="s">
        <v>505</v>
      </c>
      <c r="Q4695" s="20" t="s">
        <v>1491</v>
      </c>
      <c r="R4695" s="20" t="s">
        <v>4731</v>
      </c>
      <c r="S4695" s="20">
        <v>55857319</v>
      </c>
      <c r="T4695" s="39"/>
      <c r="U4695" s="20"/>
      <c r="V4695" s="20"/>
      <c r="W4695" s="39"/>
      <c r="X4695" s="20"/>
      <c r="Y4695" s="20"/>
      <c r="Z4695" s="20"/>
      <c r="AA4695" s="39"/>
    </row>
    <row r="4696" spans="2:27" ht="15.75" customHeight="1">
      <c r="B4696" s="39"/>
      <c r="C4696" s="20"/>
      <c r="D4696" s="20"/>
      <c r="E4696" s="39"/>
      <c r="F4696" s="20"/>
      <c r="G4696" s="20"/>
      <c r="H4696" s="20"/>
      <c r="I4696" s="39"/>
      <c r="J4696" s="20"/>
      <c r="K4696" s="20"/>
      <c r="L4696" s="20"/>
      <c r="M4696" s="20"/>
      <c r="N4696" s="39"/>
      <c r="O4696" s="20" t="s">
        <v>505</v>
      </c>
      <c r="P4696" s="20" t="s">
        <v>505</v>
      </c>
      <c r="Q4696" s="20" t="s">
        <v>1491</v>
      </c>
      <c r="R4696" s="20" t="s">
        <v>4732</v>
      </c>
      <c r="S4696" s="20">
        <v>55857328</v>
      </c>
      <c r="T4696" s="39"/>
      <c r="U4696" s="20"/>
      <c r="V4696" s="20"/>
      <c r="W4696" s="39"/>
      <c r="X4696" s="20"/>
      <c r="Y4696" s="20"/>
      <c r="Z4696" s="20"/>
      <c r="AA4696" s="39"/>
    </row>
    <row r="4697" spans="2:27" ht="15.75" customHeight="1">
      <c r="B4697" s="39"/>
      <c r="C4697" s="20"/>
      <c r="D4697" s="20"/>
      <c r="E4697" s="39"/>
      <c r="F4697" s="20"/>
      <c r="G4697" s="20"/>
      <c r="H4697" s="20"/>
      <c r="I4697" s="39"/>
      <c r="J4697" s="20"/>
      <c r="K4697" s="20"/>
      <c r="L4697" s="20"/>
      <c r="M4697" s="20"/>
      <c r="N4697" s="39"/>
      <c r="O4697" s="20" t="s">
        <v>505</v>
      </c>
      <c r="P4697" s="20" t="s">
        <v>505</v>
      </c>
      <c r="Q4697" s="20" t="s">
        <v>1491</v>
      </c>
      <c r="R4697" s="20" t="s">
        <v>4733</v>
      </c>
      <c r="S4697" s="20">
        <v>55857338</v>
      </c>
      <c r="T4697" s="39"/>
      <c r="U4697" s="20"/>
      <c r="V4697" s="20"/>
      <c r="W4697" s="39"/>
      <c r="X4697" s="20"/>
      <c r="Y4697" s="20"/>
      <c r="Z4697" s="20"/>
      <c r="AA4697" s="39"/>
    </row>
    <row r="4698" spans="2:27" ht="15.75" customHeight="1">
      <c r="B4698" s="39"/>
      <c r="C4698" s="20"/>
      <c r="D4698" s="20"/>
      <c r="E4698" s="39"/>
      <c r="F4698" s="20"/>
      <c r="G4698" s="20"/>
      <c r="H4698" s="20"/>
      <c r="I4698" s="39"/>
      <c r="J4698" s="20"/>
      <c r="K4698" s="20"/>
      <c r="L4698" s="20"/>
      <c r="M4698" s="20"/>
      <c r="N4698" s="39"/>
      <c r="O4698" s="20" t="s">
        <v>505</v>
      </c>
      <c r="P4698" s="20" t="s">
        <v>505</v>
      </c>
      <c r="Q4698" s="20" t="s">
        <v>1491</v>
      </c>
      <c r="R4698" s="20" t="s">
        <v>4734</v>
      </c>
      <c r="S4698" s="20">
        <v>55857347</v>
      </c>
      <c r="T4698" s="39"/>
      <c r="U4698" s="20"/>
      <c r="V4698" s="20"/>
      <c r="W4698" s="39"/>
      <c r="X4698" s="20"/>
      <c r="Y4698" s="20"/>
      <c r="Z4698" s="20"/>
      <c r="AA4698" s="39"/>
    </row>
    <row r="4699" spans="2:27" ht="15.75" customHeight="1">
      <c r="B4699" s="39"/>
      <c r="C4699" s="20"/>
      <c r="D4699" s="20"/>
      <c r="E4699" s="39"/>
      <c r="F4699" s="20"/>
      <c r="G4699" s="20"/>
      <c r="H4699" s="20"/>
      <c r="I4699" s="39"/>
      <c r="J4699" s="20"/>
      <c r="K4699" s="20"/>
      <c r="L4699" s="20"/>
      <c r="M4699" s="20"/>
      <c r="N4699" s="39"/>
      <c r="O4699" s="20" t="s">
        <v>505</v>
      </c>
      <c r="P4699" s="20" t="s">
        <v>505</v>
      </c>
      <c r="Q4699" s="20" t="s">
        <v>1491</v>
      </c>
      <c r="R4699" s="20" t="s">
        <v>2564</v>
      </c>
      <c r="S4699" s="20">
        <v>55857357</v>
      </c>
      <c r="T4699" s="39"/>
      <c r="U4699" s="20"/>
      <c r="V4699" s="20"/>
      <c r="W4699" s="39"/>
      <c r="X4699" s="20"/>
      <c r="Y4699" s="20"/>
      <c r="Z4699" s="20"/>
      <c r="AA4699" s="39"/>
    </row>
    <row r="4700" spans="2:27" ht="15.75" customHeight="1">
      <c r="B4700" s="39"/>
      <c r="C4700" s="20"/>
      <c r="D4700" s="20"/>
      <c r="E4700" s="39"/>
      <c r="F4700" s="20"/>
      <c r="G4700" s="20"/>
      <c r="H4700" s="20"/>
      <c r="I4700" s="39"/>
      <c r="J4700" s="20"/>
      <c r="K4700" s="20"/>
      <c r="L4700" s="20"/>
      <c r="M4700" s="20"/>
      <c r="N4700" s="39"/>
      <c r="O4700" s="20" t="s">
        <v>505</v>
      </c>
      <c r="P4700" s="20" t="s">
        <v>505</v>
      </c>
      <c r="Q4700" s="20" t="s">
        <v>1491</v>
      </c>
      <c r="R4700" s="20" t="s">
        <v>4735</v>
      </c>
      <c r="S4700" s="20">
        <v>55857366</v>
      </c>
      <c r="T4700" s="39"/>
      <c r="U4700" s="20"/>
      <c r="V4700" s="20"/>
      <c r="W4700" s="39"/>
      <c r="X4700" s="20"/>
      <c r="Y4700" s="20"/>
      <c r="Z4700" s="20"/>
      <c r="AA4700" s="39"/>
    </row>
    <row r="4701" spans="2:27" ht="15.75" customHeight="1">
      <c r="B4701" s="39"/>
      <c r="C4701" s="20"/>
      <c r="D4701" s="20"/>
      <c r="E4701" s="39"/>
      <c r="F4701" s="20"/>
      <c r="G4701" s="20"/>
      <c r="H4701" s="20"/>
      <c r="I4701" s="39"/>
      <c r="J4701" s="20"/>
      <c r="K4701" s="20"/>
      <c r="L4701" s="20"/>
      <c r="M4701" s="20"/>
      <c r="N4701" s="39"/>
      <c r="O4701" s="20" t="s">
        <v>505</v>
      </c>
      <c r="P4701" s="20" t="s">
        <v>505</v>
      </c>
      <c r="Q4701" s="20" t="s">
        <v>1491</v>
      </c>
      <c r="R4701" s="20" t="s">
        <v>1491</v>
      </c>
      <c r="S4701" s="20">
        <v>55857376</v>
      </c>
      <c r="T4701" s="39"/>
      <c r="U4701" s="20"/>
      <c r="V4701" s="20"/>
      <c r="W4701" s="39"/>
      <c r="X4701" s="20"/>
      <c r="Y4701" s="20"/>
      <c r="Z4701" s="20"/>
      <c r="AA4701" s="39"/>
    </row>
    <row r="4702" spans="2:27" ht="15.75" customHeight="1">
      <c r="B4702" s="39"/>
      <c r="C4702" s="20"/>
      <c r="D4702" s="20"/>
      <c r="E4702" s="39"/>
      <c r="F4702" s="20"/>
      <c r="G4702" s="20"/>
      <c r="H4702" s="20"/>
      <c r="I4702" s="39"/>
      <c r="J4702" s="20"/>
      <c r="K4702" s="20"/>
      <c r="L4702" s="20"/>
      <c r="M4702" s="20"/>
      <c r="N4702" s="39"/>
      <c r="O4702" s="20" t="s">
        <v>505</v>
      </c>
      <c r="P4702" s="20" t="s">
        <v>505</v>
      </c>
      <c r="Q4702" s="20" t="s">
        <v>1491</v>
      </c>
      <c r="R4702" s="20" t="s">
        <v>4736</v>
      </c>
      <c r="S4702" s="20">
        <v>55857385</v>
      </c>
      <c r="T4702" s="39"/>
      <c r="U4702" s="20"/>
      <c r="V4702" s="20"/>
      <c r="W4702" s="39"/>
      <c r="X4702" s="20"/>
      <c r="Y4702" s="20"/>
      <c r="Z4702" s="20"/>
      <c r="AA4702" s="39"/>
    </row>
    <row r="4703" spans="2:27" ht="15.75" customHeight="1">
      <c r="B4703" s="39"/>
      <c r="C4703" s="20"/>
      <c r="D4703" s="20"/>
      <c r="E4703" s="39"/>
      <c r="F4703" s="20"/>
      <c r="G4703" s="20"/>
      <c r="H4703" s="20"/>
      <c r="I4703" s="39"/>
      <c r="J4703" s="20"/>
      <c r="K4703" s="20"/>
      <c r="L4703" s="20"/>
      <c r="M4703" s="20"/>
      <c r="N4703" s="39"/>
      <c r="O4703" s="20" t="s">
        <v>505</v>
      </c>
      <c r="P4703" s="20" t="s">
        <v>505</v>
      </c>
      <c r="Q4703" s="20" t="s">
        <v>1493</v>
      </c>
      <c r="R4703" s="20" t="s">
        <v>4737</v>
      </c>
      <c r="S4703" s="20">
        <v>55857616</v>
      </c>
      <c r="T4703" s="39"/>
      <c r="U4703" s="20"/>
      <c r="V4703" s="20"/>
      <c r="W4703" s="39"/>
      <c r="X4703" s="20"/>
      <c r="Y4703" s="20"/>
      <c r="Z4703" s="20"/>
      <c r="AA4703" s="39"/>
    </row>
    <row r="4704" spans="2:27" ht="15.75" customHeight="1">
      <c r="B4704" s="39"/>
      <c r="C4704" s="20"/>
      <c r="D4704" s="20"/>
      <c r="E4704" s="39"/>
      <c r="F4704" s="20"/>
      <c r="G4704" s="20"/>
      <c r="H4704" s="20"/>
      <c r="I4704" s="39"/>
      <c r="J4704" s="20"/>
      <c r="K4704" s="20"/>
      <c r="L4704" s="20"/>
      <c r="M4704" s="20"/>
      <c r="N4704" s="39"/>
      <c r="O4704" s="20" t="s">
        <v>505</v>
      </c>
      <c r="P4704" s="20" t="s">
        <v>505</v>
      </c>
      <c r="Q4704" s="20" t="s">
        <v>1493</v>
      </c>
      <c r="R4704" s="20" t="s">
        <v>4738</v>
      </c>
      <c r="S4704" s="20">
        <v>55857622</v>
      </c>
      <c r="T4704" s="39"/>
      <c r="U4704" s="20"/>
      <c r="V4704" s="20"/>
      <c r="W4704" s="39"/>
      <c r="X4704" s="20"/>
      <c r="Y4704" s="20"/>
      <c r="Z4704" s="20"/>
      <c r="AA4704" s="39"/>
    </row>
    <row r="4705" spans="2:27" ht="15.75" customHeight="1">
      <c r="B4705" s="39"/>
      <c r="C4705" s="20"/>
      <c r="D4705" s="20"/>
      <c r="E4705" s="39"/>
      <c r="F4705" s="20"/>
      <c r="G4705" s="20"/>
      <c r="H4705" s="20"/>
      <c r="I4705" s="39"/>
      <c r="J4705" s="20"/>
      <c r="K4705" s="20"/>
      <c r="L4705" s="20"/>
      <c r="M4705" s="20"/>
      <c r="N4705" s="39"/>
      <c r="O4705" s="20" t="s">
        <v>505</v>
      </c>
      <c r="P4705" s="20" t="s">
        <v>505</v>
      </c>
      <c r="Q4705" s="20" t="s">
        <v>1493</v>
      </c>
      <c r="R4705" s="20" t="s">
        <v>4739</v>
      </c>
      <c r="S4705" s="20">
        <v>55857628</v>
      </c>
      <c r="T4705" s="39"/>
      <c r="U4705" s="20"/>
      <c r="V4705" s="20"/>
      <c r="W4705" s="39"/>
      <c r="X4705" s="20"/>
      <c r="Y4705" s="20"/>
      <c r="Z4705" s="20"/>
      <c r="AA4705" s="39"/>
    </row>
    <row r="4706" spans="2:27" ht="15.75" customHeight="1">
      <c r="B4706" s="39"/>
      <c r="C4706" s="20"/>
      <c r="D4706" s="20"/>
      <c r="E4706" s="39"/>
      <c r="F4706" s="20"/>
      <c r="G4706" s="20"/>
      <c r="H4706" s="20"/>
      <c r="I4706" s="39"/>
      <c r="J4706" s="20"/>
      <c r="K4706" s="20"/>
      <c r="L4706" s="20"/>
      <c r="M4706" s="20"/>
      <c r="N4706" s="39"/>
      <c r="O4706" s="20" t="s">
        <v>505</v>
      </c>
      <c r="P4706" s="20" t="s">
        <v>505</v>
      </c>
      <c r="Q4706" s="20" t="s">
        <v>1493</v>
      </c>
      <c r="R4706" s="20" t="s">
        <v>4740</v>
      </c>
      <c r="S4706" s="20">
        <v>55857635</v>
      </c>
      <c r="T4706" s="39"/>
      <c r="U4706" s="20"/>
      <c r="V4706" s="20"/>
      <c r="W4706" s="39"/>
      <c r="X4706" s="20"/>
      <c r="Y4706" s="20"/>
      <c r="Z4706" s="20"/>
      <c r="AA4706" s="39"/>
    </row>
    <row r="4707" spans="2:27" ht="15.75" customHeight="1">
      <c r="B4707" s="39"/>
      <c r="C4707" s="20"/>
      <c r="D4707" s="20"/>
      <c r="E4707" s="39"/>
      <c r="F4707" s="20"/>
      <c r="G4707" s="20"/>
      <c r="H4707" s="20"/>
      <c r="I4707" s="39"/>
      <c r="J4707" s="20"/>
      <c r="K4707" s="20"/>
      <c r="L4707" s="20"/>
      <c r="M4707" s="20"/>
      <c r="N4707" s="39"/>
      <c r="O4707" s="20" t="s">
        <v>505</v>
      </c>
      <c r="P4707" s="20" t="s">
        <v>505</v>
      </c>
      <c r="Q4707" s="20" t="s">
        <v>1493</v>
      </c>
      <c r="R4707" s="20" t="s">
        <v>4741</v>
      </c>
      <c r="S4707" s="20">
        <v>55857641</v>
      </c>
      <c r="T4707" s="39"/>
      <c r="U4707" s="20"/>
      <c r="V4707" s="20"/>
      <c r="W4707" s="39"/>
      <c r="X4707" s="20"/>
      <c r="Y4707" s="20"/>
      <c r="Z4707" s="20"/>
      <c r="AA4707" s="39"/>
    </row>
    <row r="4708" spans="2:27" ht="15.75" customHeight="1">
      <c r="B4708" s="39"/>
      <c r="C4708" s="20"/>
      <c r="D4708" s="20"/>
      <c r="E4708" s="39"/>
      <c r="F4708" s="20"/>
      <c r="G4708" s="20"/>
      <c r="H4708" s="20"/>
      <c r="I4708" s="39"/>
      <c r="J4708" s="20"/>
      <c r="K4708" s="20"/>
      <c r="L4708" s="20"/>
      <c r="M4708" s="20"/>
      <c r="N4708" s="39"/>
      <c r="O4708" s="20" t="s">
        <v>505</v>
      </c>
      <c r="P4708" s="20" t="s">
        <v>505</v>
      </c>
      <c r="Q4708" s="20" t="s">
        <v>1493</v>
      </c>
      <c r="R4708" s="20" t="s">
        <v>2218</v>
      </c>
      <c r="S4708" s="20">
        <v>55857647</v>
      </c>
      <c r="T4708" s="39"/>
      <c r="U4708" s="20"/>
      <c r="V4708" s="20"/>
      <c r="W4708" s="39"/>
      <c r="X4708" s="20"/>
      <c r="Y4708" s="20"/>
      <c r="Z4708" s="20"/>
      <c r="AA4708" s="39"/>
    </row>
    <row r="4709" spans="2:27" ht="15.75" customHeight="1">
      <c r="B4709" s="39"/>
      <c r="C4709" s="20"/>
      <c r="D4709" s="20"/>
      <c r="E4709" s="39"/>
      <c r="F4709" s="20"/>
      <c r="G4709" s="20"/>
      <c r="H4709" s="20"/>
      <c r="I4709" s="39"/>
      <c r="J4709" s="20"/>
      <c r="K4709" s="20"/>
      <c r="L4709" s="20"/>
      <c r="M4709" s="20"/>
      <c r="N4709" s="39"/>
      <c r="O4709" s="20" t="s">
        <v>505</v>
      </c>
      <c r="P4709" s="20" t="s">
        <v>505</v>
      </c>
      <c r="Q4709" s="20" t="s">
        <v>1493</v>
      </c>
      <c r="R4709" s="20" t="s">
        <v>4742</v>
      </c>
      <c r="S4709" s="20">
        <v>55857654</v>
      </c>
      <c r="T4709" s="39"/>
      <c r="U4709" s="20"/>
      <c r="V4709" s="20"/>
      <c r="W4709" s="39"/>
      <c r="X4709" s="20"/>
      <c r="Y4709" s="20"/>
      <c r="Z4709" s="20"/>
      <c r="AA4709" s="39"/>
    </row>
    <row r="4710" spans="2:27" ht="15.75" customHeight="1">
      <c r="B4710" s="39"/>
      <c r="C4710" s="20"/>
      <c r="D4710" s="20"/>
      <c r="E4710" s="39"/>
      <c r="F4710" s="20"/>
      <c r="G4710" s="20"/>
      <c r="H4710" s="20"/>
      <c r="I4710" s="39"/>
      <c r="J4710" s="20"/>
      <c r="K4710" s="20"/>
      <c r="L4710" s="20"/>
      <c r="M4710" s="20"/>
      <c r="N4710" s="39"/>
      <c r="O4710" s="20" t="s">
        <v>505</v>
      </c>
      <c r="P4710" s="20" t="s">
        <v>505</v>
      </c>
      <c r="Q4710" s="20" t="s">
        <v>1493</v>
      </c>
      <c r="R4710" s="20" t="s">
        <v>4743</v>
      </c>
      <c r="S4710" s="20">
        <v>55857656</v>
      </c>
      <c r="T4710" s="39"/>
      <c r="U4710" s="20"/>
      <c r="V4710" s="20"/>
      <c r="W4710" s="39"/>
      <c r="X4710" s="20"/>
      <c r="Y4710" s="20"/>
      <c r="Z4710" s="20"/>
      <c r="AA4710" s="39"/>
    </row>
    <row r="4711" spans="2:27" ht="15.75" customHeight="1">
      <c r="B4711" s="39"/>
      <c r="C4711" s="20"/>
      <c r="D4711" s="20"/>
      <c r="E4711" s="39"/>
      <c r="F4711" s="20"/>
      <c r="G4711" s="20"/>
      <c r="H4711" s="20"/>
      <c r="I4711" s="39"/>
      <c r="J4711" s="20"/>
      <c r="K4711" s="20"/>
      <c r="L4711" s="20"/>
      <c r="M4711" s="20"/>
      <c r="N4711" s="39"/>
      <c r="O4711" s="20" t="s">
        <v>505</v>
      </c>
      <c r="P4711" s="20" t="s">
        <v>505</v>
      </c>
      <c r="Q4711" s="20" t="s">
        <v>1493</v>
      </c>
      <c r="R4711" s="20" t="s">
        <v>4051</v>
      </c>
      <c r="S4711" s="20">
        <v>55857658</v>
      </c>
      <c r="T4711" s="39"/>
      <c r="U4711" s="20"/>
      <c r="V4711" s="20"/>
      <c r="W4711" s="39"/>
      <c r="X4711" s="20"/>
      <c r="Y4711" s="20"/>
      <c r="Z4711" s="20"/>
      <c r="AA4711" s="39"/>
    </row>
    <row r="4712" spans="2:27" ht="15.75" customHeight="1">
      <c r="B4712" s="39"/>
      <c r="C4712" s="20"/>
      <c r="D4712" s="20"/>
      <c r="E4712" s="39"/>
      <c r="F4712" s="20"/>
      <c r="G4712" s="20"/>
      <c r="H4712" s="20"/>
      <c r="I4712" s="39"/>
      <c r="J4712" s="20"/>
      <c r="K4712" s="20"/>
      <c r="L4712" s="20"/>
      <c r="M4712" s="20"/>
      <c r="N4712" s="39"/>
      <c r="O4712" s="20" t="s">
        <v>505</v>
      </c>
      <c r="P4712" s="20" t="s">
        <v>505</v>
      </c>
      <c r="Q4712" s="20" t="s">
        <v>1493</v>
      </c>
      <c r="R4712" s="20" t="s">
        <v>4744</v>
      </c>
      <c r="S4712" s="20">
        <v>55857663</v>
      </c>
      <c r="T4712" s="39"/>
      <c r="U4712" s="20"/>
      <c r="V4712" s="20"/>
      <c r="W4712" s="39"/>
      <c r="X4712" s="20"/>
      <c r="Y4712" s="20"/>
      <c r="Z4712" s="20"/>
      <c r="AA4712" s="39"/>
    </row>
    <row r="4713" spans="2:27" ht="15.75" customHeight="1">
      <c r="B4713" s="39"/>
      <c r="C4713" s="20"/>
      <c r="D4713" s="20"/>
      <c r="E4713" s="39"/>
      <c r="F4713" s="20"/>
      <c r="G4713" s="20"/>
      <c r="H4713" s="20"/>
      <c r="I4713" s="39"/>
      <c r="J4713" s="20"/>
      <c r="K4713" s="20"/>
      <c r="L4713" s="20"/>
      <c r="M4713" s="20"/>
      <c r="N4713" s="39"/>
      <c r="O4713" s="20" t="s">
        <v>505</v>
      </c>
      <c r="P4713" s="20" t="s">
        <v>505</v>
      </c>
      <c r="Q4713" s="20" t="s">
        <v>1493</v>
      </c>
      <c r="R4713" s="20" t="s">
        <v>1493</v>
      </c>
      <c r="S4713" s="20">
        <v>55857669</v>
      </c>
      <c r="T4713" s="39"/>
      <c r="U4713" s="20"/>
      <c r="V4713" s="20"/>
      <c r="W4713" s="39"/>
      <c r="X4713" s="20"/>
      <c r="Y4713" s="20"/>
      <c r="Z4713" s="20"/>
      <c r="AA4713" s="39"/>
    </row>
    <row r="4714" spans="2:27" ht="15.75" customHeight="1">
      <c r="B4714" s="39"/>
      <c r="C4714" s="20"/>
      <c r="D4714" s="20"/>
      <c r="E4714" s="39"/>
      <c r="F4714" s="20"/>
      <c r="G4714" s="20"/>
      <c r="H4714" s="20"/>
      <c r="I4714" s="39"/>
      <c r="J4714" s="20"/>
      <c r="K4714" s="20"/>
      <c r="L4714" s="20"/>
      <c r="M4714" s="20"/>
      <c r="N4714" s="39"/>
      <c r="O4714" s="20" t="s">
        <v>505</v>
      </c>
      <c r="P4714" s="20" t="s">
        <v>505</v>
      </c>
      <c r="Q4714" s="20" t="s">
        <v>1493</v>
      </c>
      <c r="R4714" s="20" t="s">
        <v>4704</v>
      </c>
      <c r="S4714" s="20">
        <v>55857682</v>
      </c>
      <c r="T4714" s="39"/>
      <c r="U4714" s="20"/>
      <c r="V4714" s="20"/>
      <c r="W4714" s="39"/>
      <c r="X4714" s="20"/>
      <c r="Y4714" s="20"/>
      <c r="Z4714" s="20"/>
      <c r="AA4714" s="39"/>
    </row>
    <row r="4715" spans="2:27" ht="15.75" customHeight="1">
      <c r="B4715" s="39"/>
      <c r="C4715" s="20"/>
      <c r="D4715" s="20"/>
      <c r="E4715" s="39"/>
      <c r="F4715" s="20"/>
      <c r="G4715" s="20"/>
      <c r="H4715" s="20"/>
      <c r="I4715" s="39"/>
      <c r="J4715" s="20"/>
      <c r="K4715" s="20"/>
      <c r="L4715" s="20"/>
      <c r="M4715" s="20"/>
      <c r="N4715" s="39"/>
      <c r="O4715" s="20" t="s">
        <v>505</v>
      </c>
      <c r="P4715" s="20" t="s">
        <v>505</v>
      </c>
      <c r="Q4715" s="20" t="s">
        <v>1493</v>
      </c>
      <c r="R4715" s="20" t="s">
        <v>838</v>
      </c>
      <c r="S4715" s="20">
        <v>55857675</v>
      </c>
      <c r="T4715" s="39"/>
      <c r="U4715" s="20"/>
      <c r="V4715" s="20"/>
      <c r="W4715" s="39"/>
      <c r="X4715" s="20"/>
      <c r="Y4715" s="20"/>
      <c r="Z4715" s="20"/>
      <c r="AA4715" s="39"/>
    </row>
    <row r="4716" spans="2:27" ht="15.75" customHeight="1">
      <c r="B4716" s="39"/>
      <c r="C4716" s="20"/>
      <c r="D4716" s="20"/>
      <c r="E4716" s="39"/>
      <c r="F4716" s="20"/>
      <c r="G4716" s="20"/>
      <c r="H4716" s="20"/>
      <c r="I4716" s="39"/>
      <c r="J4716" s="20"/>
      <c r="K4716" s="20"/>
      <c r="L4716" s="20"/>
      <c r="M4716" s="20"/>
      <c r="N4716" s="39"/>
      <c r="O4716" s="20" t="s">
        <v>505</v>
      </c>
      <c r="P4716" s="20" t="s">
        <v>505</v>
      </c>
      <c r="Q4716" s="20" t="s">
        <v>1493</v>
      </c>
      <c r="R4716" s="20" t="s">
        <v>4745</v>
      </c>
      <c r="S4716" s="20">
        <v>55857688</v>
      </c>
      <c r="T4716" s="39"/>
      <c r="U4716" s="20"/>
      <c r="V4716" s="20"/>
      <c r="W4716" s="39"/>
      <c r="X4716" s="20"/>
      <c r="Y4716" s="20"/>
      <c r="Z4716" s="20"/>
      <c r="AA4716" s="39"/>
    </row>
    <row r="4717" spans="2:27" ht="15.75" customHeight="1">
      <c r="B4717" s="39"/>
      <c r="C4717" s="20"/>
      <c r="D4717" s="20"/>
      <c r="E4717" s="39"/>
      <c r="F4717" s="20"/>
      <c r="G4717" s="20"/>
      <c r="H4717" s="20"/>
      <c r="I4717" s="39"/>
      <c r="J4717" s="20"/>
      <c r="K4717" s="20"/>
      <c r="L4717" s="20"/>
      <c r="M4717" s="20"/>
      <c r="N4717" s="39"/>
      <c r="O4717" s="20" t="s">
        <v>505</v>
      </c>
      <c r="P4717" s="20" t="s">
        <v>505</v>
      </c>
      <c r="Q4717" s="20" t="s">
        <v>1493</v>
      </c>
      <c r="R4717" s="20" t="s">
        <v>4746</v>
      </c>
      <c r="S4717" s="20">
        <v>55857695</v>
      </c>
      <c r="T4717" s="39"/>
      <c r="U4717" s="20"/>
      <c r="V4717" s="20"/>
      <c r="W4717" s="39"/>
      <c r="X4717" s="20"/>
      <c r="Y4717" s="20"/>
      <c r="Z4717" s="20"/>
      <c r="AA4717" s="39"/>
    </row>
    <row r="4718" spans="2:27" ht="15.75" customHeight="1">
      <c r="B4718" s="39"/>
      <c r="C4718" s="20"/>
      <c r="D4718" s="20"/>
      <c r="E4718" s="39"/>
      <c r="F4718" s="20"/>
      <c r="G4718" s="20"/>
      <c r="H4718" s="20"/>
      <c r="I4718" s="39"/>
      <c r="J4718" s="20"/>
      <c r="K4718" s="20"/>
      <c r="L4718" s="20"/>
      <c r="M4718" s="20"/>
      <c r="N4718" s="39"/>
      <c r="O4718" s="20" t="s">
        <v>505</v>
      </c>
      <c r="P4718" s="20" t="s">
        <v>505</v>
      </c>
      <c r="Q4718" s="20" t="s">
        <v>1495</v>
      </c>
      <c r="R4718" s="20" t="s">
        <v>4747</v>
      </c>
      <c r="S4718" s="20">
        <v>55854917</v>
      </c>
      <c r="T4718" s="39"/>
      <c r="U4718" s="20"/>
      <c r="V4718" s="20"/>
      <c r="W4718" s="39"/>
      <c r="X4718" s="20"/>
      <c r="Y4718" s="20"/>
      <c r="Z4718" s="20"/>
      <c r="AA4718" s="39"/>
    </row>
    <row r="4719" spans="2:27" ht="15.75" customHeight="1">
      <c r="B4719" s="39"/>
      <c r="C4719" s="20"/>
      <c r="D4719" s="20"/>
      <c r="E4719" s="39"/>
      <c r="F4719" s="20"/>
      <c r="G4719" s="20"/>
      <c r="H4719" s="20"/>
      <c r="I4719" s="39"/>
      <c r="J4719" s="20"/>
      <c r="K4719" s="20"/>
      <c r="L4719" s="20"/>
      <c r="M4719" s="20"/>
      <c r="N4719" s="39"/>
      <c r="O4719" s="20" t="s">
        <v>505</v>
      </c>
      <c r="P4719" s="20" t="s">
        <v>505</v>
      </c>
      <c r="Q4719" s="20" t="s">
        <v>1495</v>
      </c>
      <c r="R4719" s="20" t="s">
        <v>4748</v>
      </c>
      <c r="S4719" s="20">
        <v>55854919</v>
      </c>
      <c r="T4719" s="39"/>
      <c r="U4719" s="20"/>
      <c r="V4719" s="20"/>
      <c r="W4719" s="39"/>
      <c r="X4719" s="20"/>
      <c r="Y4719" s="20"/>
      <c r="Z4719" s="20"/>
      <c r="AA4719" s="39"/>
    </row>
    <row r="4720" spans="2:27" ht="15.75" customHeight="1">
      <c r="B4720" s="39"/>
      <c r="C4720" s="20"/>
      <c r="D4720" s="20"/>
      <c r="E4720" s="39"/>
      <c r="F4720" s="20"/>
      <c r="G4720" s="20"/>
      <c r="H4720" s="20"/>
      <c r="I4720" s="39"/>
      <c r="J4720" s="20"/>
      <c r="K4720" s="20"/>
      <c r="L4720" s="20"/>
      <c r="M4720" s="20"/>
      <c r="N4720" s="39"/>
      <c r="O4720" s="20" t="s">
        <v>505</v>
      </c>
      <c r="P4720" s="20" t="s">
        <v>505</v>
      </c>
      <c r="Q4720" s="20" t="s">
        <v>1495</v>
      </c>
      <c r="R4720" s="20" t="s">
        <v>4749</v>
      </c>
      <c r="S4720" s="20">
        <v>55854923</v>
      </c>
      <c r="T4720" s="39"/>
      <c r="U4720" s="20"/>
      <c r="V4720" s="20"/>
      <c r="W4720" s="39"/>
      <c r="X4720" s="20"/>
      <c r="Y4720" s="20"/>
      <c r="Z4720" s="20"/>
      <c r="AA4720" s="39"/>
    </row>
    <row r="4721" spans="2:27" ht="15.75" customHeight="1">
      <c r="B4721" s="39"/>
      <c r="C4721" s="20"/>
      <c r="D4721" s="20"/>
      <c r="E4721" s="39"/>
      <c r="F4721" s="20"/>
      <c r="G4721" s="20"/>
      <c r="H4721" s="20"/>
      <c r="I4721" s="39"/>
      <c r="J4721" s="20"/>
      <c r="K4721" s="20"/>
      <c r="L4721" s="20"/>
      <c r="M4721" s="20"/>
      <c r="N4721" s="39"/>
      <c r="O4721" s="20" t="s">
        <v>505</v>
      </c>
      <c r="P4721" s="20" t="s">
        <v>505</v>
      </c>
      <c r="Q4721" s="20" t="s">
        <v>1495</v>
      </c>
      <c r="R4721" s="20" t="s">
        <v>3515</v>
      </c>
      <c r="S4721" s="20">
        <v>55854931</v>
      </c>
      <c r="T4721" s="39"/>
      <c r="U4721" s="20"/>
      <c r="V4721" s="20"/>
      <c r="W4721" s="39"/>
      <c r="X4721" s="20"/>
      <c r="Y4721" s="20"/>
      <c r="Z4721" s="20"/>
      <c r="AA4721" s="39"/>
    </row>
    <row r="4722" spans="2:27" ht="15.75" customHeight="1">
      <c r="B4722" s="39"/>
      <c r="C4722" s="20"/>
      <c r="D4722" s="20"/>
      <c r="E4722" s="39"/>
      <c r="F4722" s="20"/>
      <c r="G4722" s="20"/>
      <c r="H4722" s="20"/>
      <c r="I4722" s="39"/>
      <c r="J4722" s="20"/>
      <c r="K4722" s="20"/>
      <c r="L4722" s="20"/>
      <c r="M4722" s="20"/>
      <c r="N4722" s="39"/>
      <c r="O4722" s="20" t="s">
        <v>505</v>
      </c>
      <c r="P4722" s="20" t="s">
        <v>505</v>
      </c>
      <c r="Q4722" s="20" t="s">
        <v>1495</v>
      </c>
      <c r="R4722" s="20" t="s">
        <v>4750</v>
      </c>
      <c r="S4722" s="20">
        <v>55854939</v>
      </c>
      <c r="T4722" s="39"/>
      <c r="U4722" s="20"/>
      <c r="V4722" s="20"/>
      <c r="W4722" s="39"/>
      <c r="X4722" s="20"/>
      <c r="Y4722" s="20"/>
      <c r="Z4722" s="20"/>
      <c r="AA4722" s="39"/>
    </row>
    <row r="4723" spans="2:27" ht="15.75" customHeight="1">
      <c r="B4723" s="39"/>
      <c r="C4723" s="20"/>
      <c r="D4723" s="20"/>
      <c r="E4723" s="39"/>
      <c r="F4723" s="20"/>
      <c r="G4723" s="20"/>
      <c r="H4723" s="20"/>
      <c r="I4723" s="39"/>
      <c r="J4723" s="20"/>
      <c r="K4723" s="20"/>
      <c r="L4723" s="20"/>
      <c r="M4723" s="20"/>
      <c r="N4723" s="39"/>
      <c r="O4723" s="20" t="s">
        <v>505</v>
      </c>
      <c r="P4723" s="20" t="s">
        <v>505</v>
      </c>
      <c r="Q4723" s="20" t="s">
        <v>1495</v>
      </c>
      <c r="R4723" s="20" t="s">
        <v>525</v>
      </c>
      <c r="S4723" s="20">
        <v>55854999</v>
      </c>
      <c r="T4723" s="39"/>
      <c r="U4723" s="20"/>
      <c r="V4723" s="20"/>
      <c r="W4723" s="39"/>
      <c r="X4723" s="20"/>
      <c r="Y4723" s="20"/>
      <c r="Z4723" s="20"/>
      <c r="AA4723" s="39"/>
    </row>
    <row r="4724" spans="2:27" ht="15.75" customHeight="1">
      <c r="B4724" s="39"/>
      <c r="C4724" s="20"/>
      <c r="D4724" s="20"/>
      <c r="E4724" s="39"/>
      <c r="F4724" s="20"/>
      <c r="G4724" s="20"/>
      <c r="H4724" s="20"/>
      <c r="I4724" s="39"/>
      <c r="J4724" s="20"/>
      <c r="K4724" s="20"/>
      <c r="L4724" s="20"/>
      <c r="M4724" s="20"/>
      <c r="N4724" s="39"/>
      <c r="O4724" s="20" t="s">
        <v>505</v>
      </c>
      <c r="P4724" s="20" t="s">
        <v>505</v>
      </c>
      <c r="Q4724" s="20" t="s">
        <v>1495</v>
      </c>
      <c r="R4724" s="20" t="s">
        <v>4751</v>
      </c>
      <c r="S4724" s="20">
        <v>55854947</v>
      </c>
      <c r="T4724" s="39"/>
      <c r="U4724" s="20"/>
      <c r="V4724" s="20"/>
      <c r="W4724" s="39"/>
      <c r="X4724" s="20"/>
      <c r="Y4724" s="20"/>
      <c r="Z4724" s="20"/>
      <c r="AA4724" s="39"/>
    </row>
    <row r="4725" spans="2:27" ht="15.75" customHeight="1">
      <c r="B4725" s="39"/>
      <c r="C4725" s="20"/>
      <c r="D4725" s="20"/>
      <c r="E4725" s="39"/>
      <c r="F4725" s="20"/>
      <c r="G4725" s="20"/>
      <c r="H4725" s="20"/>
      <c r="I4725" s="39"/>
      <c r="J4725" s="20"/>
      <c r="K4725" s="20"/>
      <c r="L4725" s="20"/>
      <c r="M4725" s="20"/>
      <c r="N4725" s="39"/>
      <c r="O4725" s="20" t="s">
        <v>505</v>
      </c>
      <c r="P4725" s="20" t="s">
        <v>505</v>
      </c>
      <c r="Q4725" s="20" t="s">
        <v>1495</v>
      </c>
      <c r="R4725" s="20" t="s">
        <v>4752</v>
      </c>
      <c r="S4725" s="20">
        <v>55854963</v>
      </c>
      <c r="T4725" s="39"/>
      <c r="U4725" s="20"/>
      <c r="V4725" s="20"/>
      <c r="W4725" s="39"/>
      <c r="X4725" s="20"/>
      <c r="Y4725" s="20"/>
      <c r="Z4725" s="20"/>
      <c r="AA4725" s="39"/>
    </row>
    <row r="4726" spans="2:27" ht="15.75" customHeight="1">
      <c r="B4726" s="39"/>
      <c r="C4726" s="20"/>
      <c r="D4726" s="20"/>
      <c r="E4726" s="39"/>
      <c r="F4726" s="20"/>
      <c r="G4726" s="20"/>
      <c r="H4726" s="20"/>
      <c r="I4726" s="39"/>
      <c r="J4726" s="20"/>
      <c r="K4726" s="20"/>
      <c r="L4726" s="20"/>
      <c r="M4726" s="20"/>
      <c r="N4726" s="39"/>
      <c r="O4726" s="20" t="s">
        <v>505</v>
      </c>
      <c r="P4726" s="20" t="s">
        <v>505</v>
      </c>
      <c r="Q4726" s="20" t="s">
        <v>1495</v>
      </c>
      <c r="R4726" s="20" t="s">
        <v>4753</v>
      </c>
      <c r="S4726" s="20">
        <v>55854971</v>
      </c>
      <c r="T4726" s="39"/>
      <c r="U4726" s="20"/>
      <c r="V4726" s="20"/>
      <c r="W4726" s="39"/>
      <c r="X4726" s="20"/>
      <c r="Y4726" s="20"/>
      <c r="Z4726" s="20"/>
      <c r="AA4726" s="39"/>
    </row>
    <row r="4727" spans="2:27" ht="15.75" customHeight="1">
      <c r="B4727" s="39"/>
      <c r="C4727" s="20"/>
      <c r="D4727" s="20"/>
      <c r="E4727" s="39"/>
      <c r="F4727" s="20"/>
      <c r="G4727" s="20"/>
      <c r="H4727" s="20"/>
      <c r="I4727" s="39"/>
      <c r="J4727" s="20"/>
      <c r="K4727" s="20"/>
      <c r="L4727" s="20"/>
      <c r="M4727" s="20"/>
      <c r="N4727" s="39"/>
      <c r="O4727" s="20" t="s">
        <v>505</v>
      </c>
      <c r="P4727" s="20" t="s">
        <v>505</v>
      </c>
      <c r="Q4727" s="20" t="s">
        <v>1495</v>
      </c>
      <c r="R4727" s="20" t="s">
        <v>4754</v>
      </c>
      <c r="S4727" s="20">
        <v>55854979</v>
      </c>
      <c r="T4727" s="39"/>
      <c r="U4727" s="20"/>
      <c r="V4727" s="20"/>
      <c r="W4727" s="39"/>
      <c r="X4727" s="20"/>
      <c r="Y4727" s="20"/>
      <c r="Z4727" s="20"/>
      <c r="AA4727" s="39"/>
    </row>
    <row r="4728" spans="2:27" ht="15.75" customHeight="1">
      <c r="B4728" s="39"/>
      <c r="C4728" s="20"/>
      <c r="D4728" s="20"/>
      <c r="E4728" s="39"/>
      <c r="F4728" s="20"/>
      <c r="G4728" s="20"/>
      <c r="H4728" s="20"/>
      <c r="I4728" s="39"/>
      <c r="J4728" s="20"/>
      <c r="K4728" s="20"/>
      <c r="L4728" s="20"/>
      <c r="M4728" s="20"/>
      <c r="N4728" s="39"/>
      <c r="O4728" s="20" t="s">
        <v>505</v>
      </c>
      <c r="P4728" s="20" t="s">
        <v>505</v>
      </c>
      <c r="Q4728" s="20" t="s">
        <v>1495</v>
      </c>
      <c r="R4728" s="20" t="s">
        <v>4755</v>
      </c>
      <c r="S4728" s="20">
        <v>55854987</v>
      </c>
      <c r="T4728" s="39"/>
      <c r="U4728" s="20"/>
      <c r="V4728" s="20"/>
      <c r="W4728" s="39"/>
      <c r="X4728" s="20"/>
      <c r="Y4728" s="20"/>
      <c r="Z4728" s="20"/>
      <c r="AA4728" s="39"/>
    </row>
    <row r="4729" spans="2:27" ht="15.75" customHeight="1">
      <c r="B4729" s="39"/>
      <c r="C4729" s="20"/>
      <c r="D4729" s="20"/>
      <c r="E4729" s="39"/>
      <c r="F4729" s="20"/>
      <c r="G4729" s="20"/>
      <c r="H4729" s="20"/>
      <c r="I4729" s="39"/>
      <c r="J4729" s="20"/>
      <c r="K4729" s="20"/>
      <c r="L4729" s="20"/>
      <c r="M4729" s="20"/>
      <c r="N4729" s="39"/>
      <c r="O4729" s="20" t="s">
        <v>505</v>
      </c>
      <c r="P4729" s="20" t="s">
        <v>505</v>
      </c>
      <c r="Q4729" s="20" t="s">
        <v>1495</v>
      </c>
      <c r="R4729" s="20" t="s">
        <v>4756</v>
      </c>
      <c r="S4729" s="20">
        <v>55854994</v>
      </c>
      <c r="T4729" s="39"/>
      <c r="U4729" s="20"/>
      <c r="V4729" s="20"/>
      <c r="W4729" s="39"/>
      <c r="X4729" s="20"/>
      <c r="Y4729" s="20"/>
      <c r="Z4729" s="20"/>
      <c r="AA4729" s="39"/>
    </row>
    <row r="4730" spans="2:27" ht="15.75" customHeight="1">
      <c r="B4730" s="39"/>
      <c r="C4730" s="20"/>
      <c r="D4730" s="20"/>
      <c r="E4730" s="39"/>
      <c r="F4730" s="20"/>
      <c r="G4730" s="20"/>
      <c r="H4730" s="20"/>
      <c r="I4730" s="39"/>
      <c r="J4730" s="20"/>
      <c r="K4730" s="20"/>
      <c r="L4730" s="20"/>
      <c r="M4730" s="20"/>
      <c r="N4730" s="39"/>
      <c r="O4730" s="20" t="s">
        <v>505</v>
      </c>
      <c r="P4730" s="20" t="s">
        <v>505</v>
      </c>
      <c r="Q4730" s="20" t="s">
        <v>1497</v>
      </c>
      <c r="R4730" s="20" t="s">
        <v>3756</v>
      </c>
      <c r="S4730" s="20">
        <v>55859225</v>
      </c>
      <c r="T4730" s="39"/>
      <c r="U4730" s="20"/>
      <c r="V4730" s="20"/>
      <c r="W4730" s="39"/>
      <c r="X4730" s="20"/>
      <c r="Y4730" s="20"/>
      <c r="Z4730" s="20"/>
      <c r="AA4730" s="39"/>
    </row>
    <row r="4731" spans="2:27" ht="15.75" customHeight="1">
      <c r="B4731" s="39"/>
      <c r="C4731" s="20"/>
      <c r="D4731" s="20"/>
      <c r="E4731" s="39"/>
      <c r="F4731" s="20"/>
      <c r="G4731" s="20"/>
      <c r="H4731" s="20"/>
      <c r="I4731" s="39"/>
      <c r="J4731" s="20"/>
      <c r="K4731" s="20"/>
      <c r="L4731" s="20"/>
      <c r="M4731" s="20"/>
      <c r="N4731" s="39"/>
      <c r="O4731" s="20" t="s">
        <v>505</v>
      </c>
      <c r="P4731" s="20" t="s">
        <v>505</v>
      </c>
      <c r="Q4731" s="20" t="s">
        <v>1497</v>
      </c>
      <c r="R4731" s="20" t="s">
        <v>4757</v>
      </c>
      <c r="S4731" s="20">
        <v>55859247</v>
      </c>
      <c r="T4731" s="39"/>
      <c r="U4731" s="20"/>
      <c r="V4731" s="20"/>
      <c r="W4731" s="39"/>
      <c r="X4731" s="20"/>
      <c r="Y4731" s="20"/>
      <c r="Z4731" s="20"/>
      <c r="AA4731" s="39"/>
    </row>
    <row r="4732" spans="2:27" ht="15.75" customHeight="1">
      <c r="B4732" s="39"/>
      <c r="C4732" s="20"/>
      <c r="D4732" s="20"/>
      <c r="E4732" s="39"/>
      <c r="F4732" s="20"/>
      <c r="G4732" s="20"/>
      <c r="H4732" s="20"/>
      <c r="I4732" s="39"/>
      <c r="J4732" s="20"/>
      <c r="K4732" s="20"/>
      <c r="L4732" s="20"/>
      <c r="M4732" s="20"/>
      <c r="N4732" s="39"/>
      <c r="O4732" s="20" t="s">
        <v>505</v>
      </c>
      <c r="P4732" s="20" t="s">
        <v>505</v>
      </c>
      <c r="Q4732" s="20" t="s">
        <v>1497</v>
      </c>
      <c r="R4732" s="20" t="s">
        <v>4758</v>
      </c>
      <c r="S4732" s="20">
        <v>55859263</v>
      </c>
      <c r="T4732" s="39"/>
      <c r="U4732" s="20"/>
      <c r="V4732" s="20"/>
      <c r="W4732" s="39"/>
      <c r="X4732" s="20"/>
      <c r="Y4732" s="20"/>
      <c r="Z4732" s="20"/>
      <c r="AA4732" s="39"/>
    </row>
    <row r="4733" spans="2:27" ht="15.75" customHeight="1">
      <c r="B4733" s="39"/>
      <c r="C4733" s="20"/>
      <c r="D4733" s="20"/>
      <c r="E4733" s="39"/>
      <c r="F4733" s="20"/>
      <c r="G4733" s="20"/>
      <c r="H4733" s="20"/>
      <c r="I4733" s="39"/>
      <c r="J4733" s="20"/>
      <c r="K4733" s="20"/>
      <c r="L4733" s="20"/>
      <c r="M4733" s="20"/>
      <c r="N4733" s="39"/>
      <c r="O4733" s="20" t="s">
        <v>505</v>
      </c>
      <c r="P4733" s="20" t="s">
        <v>505</v>
      </c>
      <c r="Q4733" s="20" t="s">
        <v>1497</v>
      </c>
      <c r="R4733" s="20" t="s">
        <v>3774</v>
      </c>
      <c r="S4733" s="20">
        <v>55859271</v>
      </c>
      <c r="T4733" s="39"/>
      <c r="U4733" s="20"/>
      <c r="V4733" s="20"/>
      <c r="W4733" s="39"/>
      <c r="X4733" s="20"/>
      <c r="Y4733" s="20"/>
      <c r="Z4733" s="20"/>
      <c r="AA4733" s="39"/>
    </row>
    <row r="4734" spans="2:27" ht="15.75" customHeight="1">
      <c r="B4734" s="39"/>
      <c r="C4734" s="20"/>
      <c r="D4734" s="20"/>
      <c r="E4734" s="39"/>
      <c r="F4734" s="20"/>
      <c r="G4734" s="20"/>
      <c r="H4734" s="20"/>
      <c r="I4734" s="39"/>
      <c r="J4734" s="20"/>
      <c r="K4734" s="20"/>
      <c r="L4734" s="20"/>
      <c r="M4734" s="20"/>
      <c r="N4734" s="39"/>
      <c r="O4734" s="20" t="s">
        <v>505</v>
      </c>
      <c r="P4734" s="20" t="s">
        <v>505</v>
      </c>
      <c r="Q4734" s="20" t="s">
        <v>1497</v>
      </c>
      <c r="R4734" s="20" t="s">
        <v>4759</v>
      </c>
      <c r="S4734" s="20">
        <v>55859279</v>
      </c>
      <c r="T4734" s="39"/>
      <c r="U4734" s="20"/>
      <c r="V4734" s="20"/>
      <c r="W4734" s="39"/>
      <c r="X4734" s="20"/>
      <c r="Y4734" s="20"/>
      <c r="Z4734" s="20"/>
      <c r="AA4734" s="39"/>
    </row>
    <row r="4735" spans="2:27" ht="15.75" customHeight="1">
      <c r="B4735" s="39"/>
      <c r="C4735" s="20"/>
      <c r="D4735" s="20"/>
      <c r="E4735" s="39"/>
      <c r="F4735" s="20"/>
      <c r="G4735" s="20"/>
      <c r="H4735" s="20"/>
      <c r="I4735" s="39"/>
      <c r="J4735" s="20"/>
      <c r="K4735" s="20"/>
      <c r="L4735" s="20"/>
      <c r="M4735" s="20"/>
      <c r="N4735" s="39"/>
      <c r="O4735" s="20" t="s">
        <v>505</v>
      </c>
      <c r="P4735" s="20" t="s">
        <v>688</v>
      </c>
      <c r="Q4735" s="20" t="s">
        <v>1499</v>
      </c>
      <c r="R4735" s="20" t="s">
        <v>4760</v>
      </c>
      <c r="S4735" s="20">
        <v>55940810</v>
      </c>
      <c r="T4735" s="39"/>
      <c r="U4735" s="20"/>
      <c r="V4735" s="20"/>
      <c r="W4735" s="39"/>
      <c r="X4735" s="20"/>
      <c r="Y4735" s="20"/>
      <c r="Z4735" s="20"/>
      <c r="AA4735" s="39"/>
    </row>
    <row r="4736" spans="2:27" ht="15.75" customHeight="1">
      <c r="B4736" s="39"/>
      <c r="C4736" s="20"/>
      <c r="D4736" s="20"/>
      <c r="E4736" s="39"/>
      <c r="F4736" s="20"/>
      <c r="G4736" s="20"/>
      <c r="H4736" s="20"/>
      <c r="I4736" s="39"/>
      <c r="J4736" s="20"/>
      <c r="K4736" s="20"/>
      <c r="L4736" s="20"/>
      <c r="M4736" s="20"/>
      <c r="N4736" s="39"/>
      <c r="O4736" s="20" t="s">
        <v>505</v>
      </c>
      <c r="P4736" s="20" t="s">
        <v>688</v>
      </c>
      <c r="Q4736" s="20" t="s">
        <v>1499</v>
      </c>
      <c r="R4736" s="20" t="s">
        <v>4761</v>
      </c>
      <c r="S4736" s="20">
        <v>55940831</v>
      </c>
      <c r="T4736" s="39"/>
      <c r="U4736" s="20"/>
      <c r="V4736" s="20"/>
      <c r="W4736" s="39"/>
      <c r="X4736" s="20"/>
      <c r="Y4736" s="20"/>
      <c r="Z4736" s="20"/>
      <c r="AA4736" s="39"/>
    </row>
    <row r="4737" spans="2:27" ht="15.75" customHeight="1">
      <c r="B4737" s="39"/>
      <c r="C4737" s="20"/>
      <c r="D4737" s="20"/>
      <c r="E4737" s="39"/>
      <c r="F4737" s="20"/>
      <c r="G4737" s="20"/>
      <c r="H4737" s="20"/>
      <c r="I4737" s="39"/>
      <c r="J4737" s="20"/>
      <c r="K4737" s="20"/>
      <c r="L4737" s="20"/>
      <c r="M4737" s="20"/>
      <c r="N4737" s="39"/>
      <c r="O4737" s="20" t="s">
        <v>505</v>
      </c>
      <c r="P4737" s="20" t="s">
        <v>688</v>
      </c>
      <c r="Q4737" s="20" t="s">
        <v>1499</v>
      </c>
      <c r="R4737" s="20" t="s">
        <v>4606</v>
      </c>
      <c r="S4737" s="20">
        <v>55940821</v>
      </c>
      <c r="T4737" s="39"/>
      <c r="U4737" s="20"/>
      <c r="V4737" s="20"/>
      <c r="W4737" s="39"/>
      <c r="X4737" s="20"/>
      <c r="Y4737" s="20"/>
      <c r="Z4737" s="20"/>
      <c r="AA4737" s="39"/>
    </row>
    <row r="4738" spans="2:27" ht="15.75" customHeight="1">
      <c r="B4738" s="39"/>
      <c r="C4738" s="20"/>
      <c r="D4738" s="20"/>
      <c r="E4738" s="39"/>
      <c r="F4738" s="20"/>
      <c r="G4738" s="20"/>
      <c r="H4738" s="20"/>
      <c r="I4738" s="39"/>
      <c r="J4738" s="20"/>
      <c r="K4738" s="20"/>
      <c r="L4738" s="20"/>
      <c r="M4738" s="20"/>
      <c r="N4738" s="39"/>
      <c r="O4738" s="20" t="s">
        <v>505</v>
      </c>
      <c r="P4738" s="20" t="s">
        <v>688</v>
      </c>
      <c r="Q4738" s="20" t="s">
        <v>1499</v>
      </c>
      <c r="R4738" s="20" t="s">
        <v>4762</v>
      </c>
      <c r="S4738" s="20">
        <v>55940842</v>
      </c>
      <c r="T4738" s="39"/>
      <c r="U4738" s="20"/>
      <c r="V4738" s="20"/>
      <c r="W4738" s="39"/>
      <c r="X4738" s="20"/>
      <c r="Y4738" s="20"/>
      <c r="Z4738" s="20"/>
      <c r="AA4738" s="39"/>
    </row>
    <row r="4739" spans="2:27" ht="15.75" customHeight="1">
      <c r="B4739" s="39"/>
      <c r="C4739" s="20"/>
      <c r="D4739" s="20"/>
      <c r="E4739" s="39"/>
      <c r="F4739" s="20"/>
      <c r="G4739" s="20"/>
      <c r="H4739" s="20"/>
      <c r="I4739" s="39"/>
      <c r="J4739" s="20"/>
      <c r="K4739" s="20"/>
      <c r="L4739" s="20"/>
      <c r="M4739" s="20"/>
      <c r="N4739" s="39"/>
      <c r="O4739" s="20" t="s">
        <v>505</v>
      </c>
      <c r="P4739" s="20" t="s">
        <v>688</v>
      </c>
      <c r="Q4739" s="20" t="s">
        <v>1499</v>
      </c>
      <c r="R4739" s="20" t="s">
        <v>4763</v>
      </c>
      <c r="S4739" s="20">
        <v>55940852</v>
      </c>
      <c r="T4739" s="39"/>
      <c r="U4739" s="20"/>
      <c r="V4739" s="20"/>
      <c r="W4739" s="39"/>
      <c r="X4739" s="20"/>
      <c r="Y4739" s="20"/>
      <c r="Z4739" s="20"/>
      <c r="AA4739" s="39"/>
    </row>
    <row r="4740" spans="2:27" ht="15.75" customHeight="1">
      <c r="B4740" s="39"/>
      <c r="C4740" s="20"/>
      <c r="D4740" s="20"/>
      <c r="E4740" s="39"/>
      <c r="F4740" s="20"/>
      <c r="G4740" s="20"/>
      <c r="H4740" s="20"/>
      <c r="I4740" s="39"/>
      <c r="J4740" s="20"/>
      <c r="K4740" s="20"/>
      <c r="L4740" s="20"/>
      <c r="M4740" s="20"/>
      <c r="N4740" s="39"/>
      <c r="O4740" s="20" t="s">
        <v>505</v>
      </c>
      <c r="P4740" s="20" t="s">
        <v>688</v>
      </c>
      <c r="Q4740" s="20" t="s">
        <v>1499</v>
      </c>
      <c r="R4740" s="20" t="s">
        <v>4764</v>
      </c>
      <c r="S4740" s="20">
        <v>55940863</v>
      </c>
      <c r="T4740" s="39"/>
      <c r="U4740" s="20"/>
      <c r="V4740" s="20"/>
      <c r="W4740" s="39"/>
      <c r="X4740" s="20"/>
      <c r="Y4740" s="20"/>
      <c r="Z4740" s="20"/>
      <c r="AA4740" s="39"/>
    </row>
    <row r="4741" spans="2:27" ht="15.75" customHeight="1">
      <c r="B4741" s="39"/>
      <c r="C4741" s="20"/>
      <c r="D4741" s="20"/>
      <c r="E4741" s="39"/>
      <c r="F4741" s="20"/>
      <c r="G4741" s="20"/>
      <c r="H4741" s="20"/>
      <c r="I4741" s="39"/>
      <c r="J4741" s="20"/>
      <c r="K4741" s="20"/>
      <c r="L4741" s="20"/>
      <c r="M4741" s="20"/>
      <c r="N4741" s="39"/>
      <c r="O4741" s="20" t="s">
        <v>505</v>
      </c>
      <c r="P4741" s="20" t="s">
        <v>688</v>
      </c>
      <c r="Q4741" s="20" t="s">
        <v>1499</v>
      </c>
      <c r="R4741" s="20" t="s">
        <v>4765</v>
      </c>
      <c r="S4741" s="20">
        <v>55940873</v>
      </c>
      <c r="T4741" s="39"/>
      <c r="U4741" s="20"/>
      <c r="V4741" s="20"/>
      <c r="W4741" s="39"/>
      <c r="X4741" s="20"/>
      <c r="Y4741" s="20"/>
      <c r="Z4741" s="20"/>
      <c r="AA4741" s="39"/>
    </row>
    <row r="4742" spans="2:27" ht="15.75" customHeight="1">
      <c r="B4742" s="39"/>
      <c r="C4742" s="20"/>
      <c r="D4742" s="20"/>
      <c r="E4742" s="39"/>
      <c r="F4742" s="20"/>
      <c r="G4742" s="20"/>
      <c r="H4742" s="20"/>
      <c r="I4742" s="39"/>
      <c r="J4742" s="20"/>
      <c r="K4742" s="20"/>
      <c r="L4742" s="20"/>
      <c r="M4742" s="20"/>
      <c r="N4742" s="39"/>
      <c r="O4742" s="20" t="s">
        <v>505</v>
      </c>
      <c r="P4742" s="20" t="s">
        <v>688</v>
      </c>
      <c r="Q4742" s="20" t="s">
        <v>1499</v>
      </c>
      <c r="R4742" s="20" t="s">
        <v>4766</v>
      </c>
      <c r="S4742" s="20">
        <v>55940884</v>
      </c>
      <c r="T4742" s="39"/>
      <c r="U4742" s="20"/>
      <c r="V4742" s="20"/>
      <c r="W4742" s="39"/>
      <c r="X4742" s="20"/>
      <c r="Y4742" s="20"/>
      <c r="Z4742" s="20"/>
      <c r="AA4742" s="39"/>
    </row>
    <row r="4743" spans="2:27" ht="15.75" customHeight="1">
      <c r="B4743" s="39"/>
      <c r="C4743" s="20"/>
      <c r="D4743" s="20"/>
      <c r="E4743" s="39"/>
      <c r="F4743" s="20"/>
      <c r="G4743" s="20"/>
      <c r="H4743" s="20"/>
      <c r="I4743" s="39"/>
      <c r="J4743" s="20"/>
      <c r="K4743" s="20"/>
      <c r="L4743" s="20"/>
      <c r="M4743" s="20"/>
      <c r="N4743" s="39"/>
      <c r="O4743" s="20" t="s">
        <v>505</v>
      </c>
      <c r="P4743" s="20" t="s">
        <v>688</v>
      </c>
      <c r="Q4743" s="20" t="s">
        <v>1501</v>
      </c>
      <c r="R4743" s="20" t="s">
        <v>4767</v>
      </c>
      <c r="S4743" s="20">
        <v>55945113</v>
      </c>
      <c r="T4743" s="39"/>
      <c r="U4743" s="20"/>
      <c r="V4743" s="20"/>
      <c r="W4743" s="39"/>
      <c r="X4743" s="20"/>
      <c r="Y4743" s="20"/>
      <c r="Z4743" s="20"/>
      <c r="AA4743" s="39"/>
    </row>
    <row r="4744" spans="2:27" ht="15.75" customHeight="1">
      <c r="B4744" s="39"/>
      <c r="C4744" s="20"/>
      <c r="D4744" s="20"/>
      <c r="E4744" s="39"/>
      <c r="F4744" s="20"/>
      <c r="G4744" s="20"/>
      <c r="H4744" s="20"/>
      <c r="I4744" s="39"/>
      <c r="J4744" s="20"/>
      <c r="K4744" s="20"/>
      <c r="L4744" s="20"/>
      <c r="M4744" s="20"/>
      <c r="N4744" s="39"/>
      <c r="O4744" s="20" t="s">
        <v>505</v>
      </c>
      <c r="P4744" s="20" t="s">
        <v>688</v>
      </c>
      <c r="Q4744" s="20" t="s">
        <v>1501</v>
      </c>
      <c r="R4744" s="20" t="s">
        <v>4768</v>
      </c>
      <c r="S4744" s="20">
        <v>55945127</v>
      </c>
      <c r="T4744" s="39"/>
      <c r="U4744" s="20"/>
      <c r="V4744" s="20"/>
      <c r="W4744" s="39"/>
      <c r="X4744" s="20"/>
      <c r="Y4744" s="20"/>
      <c r="Z4744" s="20"/>
      <c r="AA4744" s="39"/>
    </row>
    <row r="4745" spans="2:27" ht="15.75" customHeight="1">
      <c r="B4745" s="39"/>
      <c r="C4745" s="20"/>
      <c r="D4745" s="20"/>
      <c r="E4745" s="39"/>
      <c r="F4745" s="20"/>
      <c r="G4745" s="20"/>
      <c r="H4745" s="20"/>
      <c r="I4745" s="39"/>
      <c r="J4745" s="20"/>
      <c r="K4745" s="20"/>
      <c r="L4745" s="20"/>
      <c r="M4745" s="20"/>
      <c r="N4745" s="39"/>
      <c r="O4745" s="20" t="s">
        <v>505</v>
      </c>
      <c r="P4745" s="20" t="s">
        <v>688</v>
      </c>
      <c r="Q4745" s="20" t="s">
        <v>1501</v>
      </c>
      <c r="R4745" s="20" t="s">
        <v>4769</v>
      </c>
      <c r="S4745" s="20">
        <v>55945140</v>
      </c>
      <c r="T4745" s="39"/>
      <c r="U4745" s="20"/>
      <c r="V4745" s="20"/>
      <c r="W4745" s="39"/>
      <c r="X4745" s="20"/>
      <c r="Y4745" s="20"/>
      <c r="Z4745" s="20"/>
      <c r="AA4745" s="39"/>
    </row>
    <row r="4746" spans="2:27" ht="15.75" customHeight="1">
      <c r="B4746" s="39"/>
      <c r="C4746" s="20"/>
      <c r="D4746" s="20"/>
      <c r="E4746" s="39"/>
      <c r="F4746" s="20"/>
      <c r="G4746" s="20"/>
      <c r="H4746" s="20"/>
      <c r="I4746" s="39"/>
      <c r="J4746" s="20"/>
      <c r="K4746" s="20"/>
      <c r="L4746" s="20"/>
      <c r="M4746" s="20"/>
      <c r="N4746" s="39"/>
      <c r="O4746" s="20" t="s">
        <v>505</v>
      </c>
      <c r="P4746" s="20" t="s">
        <v>688</v>
      </c>
      <c r="Q4746" s="20" t="s">
        <v>1501</v>
      </c>
      <c r="R4746" s="20" t="s">
        <v>4770</v>
      </c>
      <c r="S4746" s="20">
        <v>55945154</v>
      </c>
      <c r="T4746" s="39"/>
      <c r="U4746" s="20"/>
      <c r="V4746" s="20"/>
      <c r="W4746" s="39"/>
      <c r="X4746" s="20"/>
      <c r="Y4746" s="20"/>
      <c r="Z4746" s="20"/>
      <c r="AA4746" s="39"/>
    </row>
    <row r="4747" spans="2:27" ht="15.75" customHeight="1">
      <c r="B4747" s="39"/>
      <c r="C4747" s="20"/>
      <c r="D4747" s="20"/>
      <c r="E4747" s="39"/>
      <c r="F4747" s="20"/>
      <c r="G4747" s="20"/>
      <c r="H4747" s="20"/>
      <c r="I4747" s="39"/>
      <c r="J4747" s="20"/>
      <c r="K4747" s="20"/>
      <c r="L4747" s="20"/>
      <c r="M4747" s="20"/>
      <c r="N4747" s="39"/>
      <c r="O4747" s="20" t="s">
        <v>505</v>
      </c>
      <c r="P4747" s="20" t="s">
        <v>688</v>
      </c>
      <c r="Q4747" s="20" t="s">
        <v>1501</v>
      </c>
      <c r="R4747" s="20" t="s">
        <v>4771</v>
      </c>
      <c r="S4747" s="20">
        <v>55945167</v>
      </c>
      <c r="T4747" s="39"/>
      <c r="U4747" s="20"/>
      <c r="V4747" s="20"/>
      <c r="W4747" s="39"/>
      <c r="X4747" s="20"/>
      <c r="Y4747" s="20"/>
      <c r="Z4747" s="20"/>
      <c r="AA4747" s="39"/>
    </row>
    <row r="4748" spans="2:27" ht="15.75" customHeight="1">
      <c r="B4748" s="39"/>
      <c r="C4748" s="20"/>
      <c r="D4748" s="20"/>
      <c r="E4748" s="39"/>
      <c r="F4748" s="20"/>
      <c r="G4748" s="20"/>
      <c r="H4748" s="20"/>
      <c r="I4748" s="39"/>
      <c r="J4748" s="20"/>
      <c r="K4748" s="20"/>
      <c r="L4748" s="20"/>
      <c r="M4748" s="20"/>
      <c r="N4748" s="39"/>
      <c r="O4748" s="20" t="s">
        <v>505</v>
      </c>
      <c r="P4748" s="20" t="s">
        <v>688</v>
      </c>
      <c r="Q4748" s="20" t="s">
        <v>1501</v>
      </c>
      <c r="R4748" s="20" t="s">
        <v>1501</v>
      </c>
      <c r="S4748" s="20">
        <v>55945181</v>
      </c>
      <c r="T4748" s="39"/>
      <c r="U4748" s="20"/>
      <c r="V4748" s="20"/>
      <c r="W4748" s="39"/>
      <c r="X4748" s="20"/>
      <c r="Y4748" s="20"/>
      <c r="Z4748" s="20"/>
      <c r="AA4748" s="39"/>
    </row>
    <row r="4749" spans="2:27" ht="15.75" customHeight="1">
      <c r="B4749" s="39"/>
      <c r="C4749" s="20"/>
      <c r="D4749" s="20"/>
      <c r="E4749" s="39"/>
      <c r="F4749" s="20"/>
      <c r="G4749" s="20"/>
      <c r="H4749" s="20"/>
      <c r="I4749" s="39"/>
      <c r="J4749" s="20"/>
      <c r="K4749" s="20"/>
      <c r="L4749" s="20"/>
      <c r="M4749" s="20"/>
      <c r="N4749" s="39"/>
      <c r="O4749" s="20" t="s">
        <v>505</v>
      </c>
      <c r="P4749" s="20" t="s">
        <v>688</v>
      </c>
      <c r="Q4749" s="20" t="s">
        <v>1493</v>
      </c>
      <c r="R4749" s="20" t="s">
        <v>4772</v>
      </c>
      <c r="S4749" s="20">
        <v>55948223</v>
      </c>
      <c r="T4749" s="39"/>
      <c r="U4749" s="20"/>
      <c r="V4749" s="20"/>
      <c r="W4749" s="39"/>
      <c r="X4749" s="20"/>
      <c r="Y4749" s="20"/>
      <c r="Z4749" s="20"/>
      <c r="AA4749" s="39"/>
    </row>
    <row r="4750" spans="2:27" ht="15.75" customHeight="1">
      <c r="B4750" s="39"/>
      <c r="C4750" s="20"/>
      <c r="D4750" s="20"/>
      <c r="E4750" s="39"/>
      <c r="F4750" s="20"/>
      <c r="G4750" s="20"/>
      <c r="H4750" s="20"/>
      <c r="I4750" s="39"/>
      <c r="J4750" s="20"/>
      <c r="K4750" s="20"/>
      <c r="L4750" s="20"/>
      <c r="M4750" s="20"/>
      <c r="N4750" s="39"/>
      <c r="O4750" s="20" t="s">
        <v>505</v>
      </c>
      <c r="P4750" s="20" t="s">
        <v>688</v>
      </c>
      <c r="Q4750" s="20" t="s">
        <v>1493</v>
      </c>
      <c r="R4750" s="20" t="s">
        <v>4773</v>
      </c>
      <c r="S4750" s="20">
        <v>55948225</v>
      </c>
      <c r="T4750" s="39"/>
      <c r="U4750" s="20"/>
      <c r="V4750" s="20"/>
      <c r="W4750" s="39"/>
      <c r="X4750" s="20"/>
      <c r="Y4750" s="20"/>
      <c r="Z4750" s="20"/>
      <c r="AA4750" s="39"/>
    </row>
    <row r="4751" spans="2:27" ht="15.75" customHeight="1">
      <c r="B4751" s="39"/>
      <c r="C4751" s="20"/>
      <c r="D4751" s="20"/>
      <c r="E4751" s="39"/>
      <c r="F4751" s="20"/>
      <c r="G4751" s="20"/>
      <c r="H4751" s="20"/>
      <c r="I4751" s="39"/>
      <c r="J4751" s="20"/>
      <c r="K4751" s="20"/>
      <c r="L4751" s="20"/>
      <c r="M4751" s="20"/>
      <c r="N4751" s="39"/>
      <c r="O4751" s="20" t="s">
        <v>505</v>
      </c>
      <c r="P4751" s="20" t="s">
        <v>688</v>
      </c>
      <c r="Q4751" s="20" t="s">
        <v>1493</v>
      </c>
      <c r="R4751" s="20" t="s">
        <v>1035</v>
      </c>
      <c r="S4751" s="20">
        <v>55948234</v>
      </c>
      <c r="T4751" s="39"/>
      <c r="U4751" s="20"/>
      <c r="V4751" s="20"/>
      <c r="W4751" s="39"/>
      <c r="X4751" s="20"/>
      <c r="Y4751" s="20"/>
      <c r="Z4751" s="20"/>
      <c r="AA4751" s="39"/>
    </row>
    <row r="4752" spans="2:27" ht="15.75" customHeight="1">
      <c r="B4752" s="39"/>
      <c r="C4752" s="20"/>
      <c r="D4752" s="20"/>
      <c r="E4752" s="39"/>
      <c r="F4752" s="20"/>
      <c r="G4752" s="20"/>
      <c r="H4752" s="20"/>
      <c r="I4752" s="39"/>
      <c r="J4752" s="20"/>
      <c r="K4752" s="20"/>
      <c r="L4752" s="20"/>
      <c r="M4752" s="20"/>
      <c r="N4752" s="39"/>
      <c r="O4752" s="20" t="s">
        <v>505</v>
      </c>
      <c r="P4752" s="20" t="s">
        <v>688</v>
      </c>
      <c r="Q4752" s="20" t="s">
        <v>1493</v>
      </c>
      <c r="R4752" s="20" t="s">
        <v>995</v>
      </c>
      <c r="S4752" s="20">
        <v>55948243</v>
      </c>
      <c r="T4752" s="39"/>
      <c r="U4752" s="20"/>
      <c r="V4752" s="20"/>
      <c r="W4752" s="39"/>
      <c r="X4752" s="20"/>
      <c r="Y4752" s="20"/>
      <c r="Z4752" s="20"/>
      <c r="AA4752" s="39"/>
    </row>
    <row r="4753" spans="2:27" ht="15.75" customHeight="1">
      <c r="B4753" s="39"/>
      <c r="C4753" s="20"/>
      <c r="D4753" s="20"/>
      <c r="E4753" s="39"/>
      <c r="F4753" s="20"/>
      <c r="G4753" s="20"/>
      <c r="H4753" s="20"/>
      <c r="I4753" s="39"/>
      <c r="J4753" s="20"/>
      <c r="K4753" s="20"/>
      <c r="L4753" s="20"/>
      <c r="M4753" s="20"/>
      <c r="N4753" s="39"/>
      <c r="O4753" s="20" t="s">
        <v>505</v>
      </c>
      <c r="P4753" s="20" t="s">
        <v>688</v>
      </c>
      <c r="Q4753" s="20" t="s">
        <v>1493</v>
      </c>
      <c r="R4753" s="20" t="s">
        <v>4774</v>
      </c>
      <c r="S4753" s="20">
        <v>55948251</v>
      </c>
      <c r="T4753" s="39"/>
      <c r="U4753" s="20"/>
      <c r="V4753" s="20"/>
      <c r="W4753" s="39"/>
      <c r="X4753" s="20"/>
      <c r="Y4753" s="20"/>
      <c r="Z4753" s="20"/>
      <c r="AA4753" s="39"/>
    </row>
    <row r="4754" spans="2:27" ht="15.75" customHeight="1">
      <c r="B4754" s="39"/>
      <c r="C4754" s="20"/>
      <c r="D4754" s="20"/>
      <c r="E4754" s="39"/>
      <c r="F4754" s="20"/>
      <c r="G4754" s="20"/>
      <c r="H4754" s="20"/>
      <c r="I4754" s="39"/>
      <c r="J4754" s="20"/>
      <c r="K4754" s="20"/>
      <c r="L4754" s="20"/>
      <c r="M4754" s="20"/>
      <c r="N4754" s="39"/>
      <c r="O4754" s="20" t="s">
        <v>505</v>
      </c>
      <c r="P4754" s="20" t="s">
        <v>688</v>
      </c>
      <c r="Q4754" s="20" t="s">
        <v>1493</v>
      </c>
      <c r="R4754" s="20" t="s">
        <v>4775</v>
      </c>
      <c r="S4754" s="20">
        <v>55948260</v>
      </c>
      <c r="T4754" s="39"/>
      <c r="U4754" s="20"/>
      <c r="V4754" s="20"/>
      <c r="W4754" s="39"/>
      <c r="X4754" s="20"/>
      <c r="Y4754" s="20"/>
      <c r="Z4754" s="20"/>
      <c r="AA4754" s="39"/>
    </row>
    <row r="4755" spans="2:27" ht="15.75" customHeight="1">
      <c r="B4755" s="39"/>
      <c r="C4755" s="20"/>
      <c r="D4755" s="20"/>
      <c r="E4755" s="39"/>
      <c r="F4755" s="20"/>
      <c r="G4755" s="20"/>
      <c r="H4755" s="20"/>
      <c r="I4755" s="39"/>
      <c r="J4755" s="20"/>
      <c r="K4755" s="20"/>
      <c r="L4755" s="20"/>
      <c r="M4755" s="20"/>
      <c r="N4755" s="39"/>
      <c r="O4755" s="20" t="s">
        <v>505</v>
      </c>
      <c r="P4755" s="20" t="s">
        <v>688</v>
      </c>
      <c r="Q4755" s="20" t="s">
        <v>1493</v>
      </c>
      <c r="R4755" s="20" t="s">
        <v>4776</v>
      </c>
      <c r="S4755" s="20">
        <v>55948269</v>
      </c>
      <c r="T4755" s="39"/>
      <c r="U4755" s="20"/>
      <c r="V4755" s="20"/>
      <c r="W4755" s="39"/>
      <c r="X4755" s="20"/>
      <c r="Y4755" s="20"/>
      <c r="Z4755" s="20"/>
      <c r="AA4755" s="39"/>
    </row>
    <row r="4756" spans="2:27" ht="15.75" customHeight="1">
      <c r="B4756" s="39"/>
      <c r="C4756" s="20"/>
      <c r="D4756" s="20"/>
      <c r="E4756" s="39"/>
      <c r="F4756" s="20"/>
      <c r="G4756" s="20"/>
      <c r="H4756" s="20"/>
      <c r="I4756" s="39"/>
      <c r="J4756" s="20"/>
      <c r="K4756" s="20"/>
      <c r="L4756" s="20"/>
      <c r="M4756" s="20"/>
      <c r="N4756" s="39"/>
      <c r="O4756" s="20" t="s">
        <v>505</v>
      </c>
      <c r="P4756" s="20" t="s">
        <v>688</v>
      </c>
      <c r="Q4756" s="20" t="s">
        <v>1493</v>
      </c>
      <c r="R4756" s="20" t="s">
        <v>525</v>
      </c>
      <c r="S4756" s="20">
        <v>55948299</v>
      </c>
      <c r="T4756" s="39"/>
      <c r="U4756" s="20"/>
      <c r="V4756" s="20"/>
      <c r="W4756" s="39"/>
      <c r="X4756" s="20"/>
      <c r="Y4756" s="20"/>
      <c r="Z4756" s="20"/>
      <c r="AA4756" s="39"/>
    </row>
    <row r="4757" spans="2:27" ht="15.75" customHeight="1">
      <c r="B4757" s="39"/>
      <c r="C4757" s="20"/>
      <c r="D4757" s="20"/>
      <c r="E4757" s="39"/>
      <c r="F4757" s="20"/>
      <c r="G4757" s="20"/>
      <c r="H4757" s="20"/>
      <c r="I4757" s="39"/>
      <c r="J4757" s="20"/>
      <c r="K4757" s="20"/>
      <c r="L4757" s="20"/>
      <c r="M4757" s="20"/>
      <c r="N4757" s="39"/>
      <c r="O4757" s="20" t="s">
        <v>505</v>
      </c>
      <c r="P4757" s="20" t="s">
        <v>688</v>
      </c>
      <c r="Q4757" s="20" t="s">
        <v>1493</v>
      </c>
      <c r="R4757" s="20" t="s">
        <v>1493</v>
      </c>
      <c r="S4757" s="20">
        <v>55948277</v>
      </c>
      <c r="T4757" s="39"/>
      <c r="U4757" s="20"/>
      <c r="V4757" s="20"/>
      <c r="W4757" s="39"/>
      <c r="X4757" s="20"/>
      <c r="Y4757" s="20"/>
      <c r="Z4757" s="20"/>
      <c r="AA4757" s="39"/>
    </row>
    <row r="4758" spans="2:27" ht="15.75" customHeight="1">
      <c r="B4758" s="39"/>
      <c r="C4758" s="20"/>
      <c r="D4758" s="20"/>
      <c r="E4758" s="39"/>
      <c r="F4758" s="20"/>
      <c r="G4758" s="20"/>
      <c r="H4758" s="20"/>
      <c r="I4758" s="39"/>
      <c r="J4758" s="20"/>
      <c r="K4758" s="20"/>
      <c r="L4758" s="20"/>
      <c r="M4758" s="20"/>
      <c r="N4758" s="39"/>
      <c r="O4758" s="20" t="s">
        <v>505</v>
      </c>
      <c r="P4758" s="20" t="s">
        <v>688</v>
      </c>
      <c r="Q4758" s="20" t="s">
        <v>1493</v>
      </c>
      <c r="R4758" s="20" t="s">
        <v>1001</v>
      </c>
      <c r="S4758" s="20">
        <v>55948286</v>
      </c>
      <c r="T4758" s="39"/>
      <c r="U4758" s="20"/>
      <c r="V4758" s="20"/>
      <c r="W4758" s="39"/>
      <c r="X4758" s="20"/>
      <c r="Y4758" s="20"/>
      <c r="Z4758" s="20"/>
      <c r="AA4758" s="39"/>
    </row>
    <row r="4759" spans="2:27" ht="15.75" customHeight="1">
      <c r="B4759" s="39"/>
      <c r="C4759" s="20"/>
      <c r="D4759" s="20"/>
      <c r="E4759" s="39"/>
      <c r="F4759" s="20"/>
      <c r="G4759" s="20"/>
      <c r="H4759" s="20"/>
      <c r="I4759" s="39"/>
      <c r="J4759" s="20"/>
      <c r="K4759" s="20"/>
      <c r="L4759" s="20"/>
      <c r="M4759" s="20"/>
      <c r="N4759" s="39"/>
      <c r="O4759" s="20" t="s">
        <v>505</v>
      </c>
      <c r="P4759" s="20" t="s">
        <v>688</v>
      </c>
      <c r="Q4759" s="20" t="s">
        <v>1493</v>
      </c>
      <c r="R4759" s="20" t="s">
        <v>4777</v>
      </c>
      <c r="S4759" s="20">
        <v>55948294</v>
      </c>
      <c r="T4759" s="39"/>
      <c r="U4759" s="20"/>
      <c r="V4759" s="20"/>
      <c r="W4759" s="39"/>
      <c r="X4759" s="20"/>
      <c r="Y4759" s="20"/>
      <c r="Z4759" s="20"/>
      <c r="AA4759" s="39"/>
    </row>
    <row r="4760" spans="2:27" ht="15.75" customHeight="1">
      <c r="B4760" s="39"/>
      <c r="C4760" s="20"/>
      <c r="D4760" s="20"/>
      <c r="E4760" s="39"/>
      <c r="F4760" s="20"/>
      <c r="G4760" s="20"/>
      <c r="H4760" s="20"/>
      <c r="I4760" s="39"/>
      <c r="J4760" s="20"/>
      <c r="K4760" s="20"/>
      <c r="L4760" s="20"/>
      <c r="M4760" s="20"/>
      <c r="N4760" s="39"/>
      <c r="O4760" s="20" t="s">
        <v>505</v>
      </c>
      <c r="P4760" s="20" t="s">
        <v>688</v>
      </c>
      <c r="Q4760" s="20" t="s">
        <v>1504</v>
      </c>
      <c r="R4760" s="20" t="s">
        <v>4778</v>
      </c>
      <c r="S4760" s="20">
        <v>55948615</v>
      </c>
      <c r="T4760" s="39"/>
      <c r="U4760" s="20"/>
      <c r="V4760" s="20"/>
      <c r="W4760" s="39"/>
      <c r="X4760" s="20"/>
      <c r="Y4760" s="20"/>
      <c r="Z4760" s="20"/>
      <c r="AA4760" s="39"/>
    </row>
    <row r="4761" spans="2:27" ht="15.75" customHeight="1">
      <c r="B4761" s="39"/>
      <c r="C4761" s="20"/>
      <c r="D4761" s="20"/>
      <c r="E4761" s="39"/>
      <c r="F4761" s="20"/>
      <c r="G4761" s="20"/>
      <c r="H4761" s="20"/>
      <c r="I4761" s="39"/>
      <c r="J4761" s="20"/>
      <c r="K4761" s="20"/>
      <c r="L4761" s="20"/>
      <c r="M4761" s="20"/>
      <c r="N4761" s="39"/>
      <c r="O4761" s="20" t="s">
        <v>505</v>
      </c>
      <c r="P4761" s="20" t="s">
        <v>688</v>
      </c>
      <c r="Q4761" s="20" t="s">
        <v>1504</v>
      </c>
      <c r="R4761" s="20" t="s">
        <v>4779</v>
      </c>
      <c r="S4761" s="20">
        <v>55948631</v>
      </c>
      <c r="T4761" s="39"/>
      <c r="U4761" s="20"/>
      <c r="V4761" s="20"/>
      <c r="W4761" s="39"/>
      <c r="X4761" s="20"/>
      <c r="Y4761" s="20"/>
      <c r="Z4761" s="20"/>
      <c r="AA4761" s="39"/>
    </row>
    <row r="4762" spans="2:27" ht="15.75" customHeight="1">
      <c r="B4762" s="39"/>
      <c r="C4762" s="20"/>
      <c r="D4762" s="20"/>
      <c r="E4762" s="39"/>
      <c r="F4762" s="20"/>
      <c r="G4762" s="20"/>
      <c r="H4762" s="20"/>
      <c r="I4762" s="39"/>
      <c r="J4762" s="20"/>
      <c r="K4762" s="20"/>
      <c r="L4762" s="20"/>
      <c r="M4762" s="20"/>
      <c r="N4762" s="39"/>
      <c r="O4762" s="20" t="s">
        <v>505</v>
      </c>
      <c r="P4762" s="20" t="s">
        <v>688</v>
      </c>
      <c r="Q4762" s="20" t="s">
        <v>1504</v>
      </c>
      <c r="R4762" s="20" t="s">
        <v>4780</v>
      </c>
      <c r="S4762" s="20">
        <v>55948647</v>
      </c>
      <c r="T4762" s="39"/>
      <c r="U4762" s="20"/>
      <c r="V4762" s="20"/>
      <c r="W4762" s="39"/>
      <c r="X4762" s="20"/>
      <c r="Y4762" s="20"/>
      <c r="Z4762" s="20"/>
      <c r="AA4762" s="39"/>
    </row>
    <row r="4763" spans="2:27" ht="15.75" customHeight="1">
      <c r="B4763" s="39"/>
      <c r="C4763" s="20"/>
      <c r="D4763" s="20"/>
      <c r="E4763" s="39"/>
      <c r="F4763" s="20"/>
      <c r="G4763" s="20"/>
      <c r="H4763" s="20"/>
      <c r="I4763" s="39"/>
      <c r="J4763" s="20"/>
      <c r="K4763" s="20"/>
      <c r="L4763" s="20"/>
      <c r="M4763" s="20"/>
      <c r="N4763" s="39"/>
      <c r="O4763" s="20" t="s">
        <v>505</v>
      </c>
      <c r="P4763" s="20" t="s">
        <v>688</v>
      </c>
      <c r="Q4763" s="20" t="s">
        <v>1504</v>
      </c>
      <c r="R4763" s="20" t="s">
        <v>764</v>
      </c>
      <c r="S4763" s="20">
        <v>55948655</v>
      </c>
      <c r="T4763" s="39"/>
      <c r="U4763" s="20"/>
      <c r="V4763" s="20"/>
      <c r="W4763" s="39"/>
      <c r="X4763" s="20"/>
      <c r="Y4763" s="20"/>
      <c r="Z4763" s="20"/>
      <c r="AA4763" s="39"/>
    </row>
    <row r="4764" spans="2:27" ht="15.75" customHeight="1">
      <c r="B4764" s="39"/>
      <c r="C4764" s="20"/>
      <c r="D4764" s="20"/>
      <c r="E4764" s="39"/>
      <c r="F4764" s="20"/>
      <c r="G4764" s="20"/>
      <c r="H4764" s="20"/>
      <c r="I4764" s="39"/>
      <c r="J4764" s="20"/>
      <c r="K4764" s="20"/>
      <c r="L4764" s="20"/>
      <c r="M4764" s="20"/>
      <c r="N4764" s="39"/>
      <c r="O4764" s="20" t="s">
        <v>505</v>
      </c>
      <c r="P4764" s="20" t="s">
        <v>688</v>
      </c>
      <c r="Q4764" s="20" t="s">
        <v>1504</v>
      </c>
      <c r="R4764" s="20" t="s">
        <v>4781</v>
      </c>
      <c r="S4764" s="20">
        <v>55948663</v>
      </c>
      <c r="T4764" s="39"/>
      <c r="U4764" s="20"/>
      <c r="V4764" s="20"/>
      <c r="W4764" s="39"/>
      <c r="X4764" s="20"/>
      <c r="Y4764" s="20"/>
      <c r="Z4764" s="20"/>
      <c r="AA4764" s="39"/>
    </row>
    <row r="4765" spans="2:27" ht="15.75" customHeight="1">
      <c r="B4765" s="39"/>
      <c r="C4765" s="20"/>
      <c r="D4765" s="20"/>
      <c r="E4765" s="39"/>
      <c r="F4765" s="20"/>
      <c r="G4765" s="20"/>
      <c r="H4765" s="20"/>
      <c r="I4765" s="39"/>
      <c r="J4765" s="20"/>
      <c r="K4765" s="20"/>
      <c r="L4765" s="20"/>
      <c r="M4765" s="20"/>
      <c r="N4765" s="39"/>
      <c r="O4765" s="20" t="s">
        <v>505</v>
      </c>
      <c r="P4765" s="20" t="s">
        <v>688</v>
      </c>
      <c r="Q4765" s="20" t="s">
        <v>1504</v>
      </c>
      <c r="R4765" s="20" t="s">
        <v>4782</v>
      </c>
      <c r="S4765" s="20">
        <v>55948679</v>
      </c>
      <c r="T4765" s="39"/>
      <c r="U4765" s="20"/>
      <c r="V4765" s="20"/>
      <c r="W4765" s="39"/>
      <c r="X4765" s="20"/>
      <c r="Y4765" s="20"/>
      <c r="Z4765" s="20"/>
      <c r="AA4765" s="39"/>
    </row>
    <row r="4766" spans="2:27" ht="15.75" customHeight="1">
      <c r="B4766" s="39"/>
      <c r="C4766" s="20"/>
      <c r="D4766" s="20"/>
      <c r="E4766" s="39"/>
      <c r="F4766" s="20"/>
      <c r="G4766" s="20"/>
      <c r="H4766" s="20"/>
      <c r="I4766" s="39"/>
      <c r="J4766" s="20"/>
      <c r="K4766" s="20"/>
      <c r="L4766" s="20"/>
      <c r="M4766" s="20"/>
      <c r="N4766" s="39"/>
      <c r="O4766" s="20" t="s">
        <v>505</v>
      </c>
      <c r="P4766" s="20" t="s">
        <v>688</v>
      </c>
      <c r="Q4766" s="20" t="s">
        <v>1504</v>
      </c>
      <c r="R4766" s="20" t="s">
        <v>4783</v>
      </c>
      <c r="S4766" s="20">
        <v>55948671</v>
      </c>
      <c r="T4766" s="39"/>
      <c r="U4766" s="20"/>
      <c r="V4766" s="20"/>
      <c r="W4766" s="39"/>
      <c r="X4766" s="20"/>
      <c r="Y4766" s="20"/>
      <c r="Z4766" s="20"/>
      <c r="AA4766" s="39"/>
    </row>
    <row r="4767" spans="2:27" ht="15.75" customHeight="1">
      <c r="B4767" s="39"/>
      <c r="C4767" s="20"/>
      <c r="D4767" s="20"/>
      <c r="E4767" s="39"/>
      <c r="F4767" s="20"/>
      <c r="G4767" s="20"/>
      <c r="H4767" s="20"/>
      <c r="I4767" s="39"/>
      <c r="J4767" s="20"/>
      <c r="K4767" s="20"/>
      <c r="L4767" s="20"/>
      <c r="M4767" s="20"/>
      <c r="N4767" s="39"/>
      <c r="O4767" s="20" t="s">
        <v>505</v>
      </c>
      <c r="P4767" s="20" t="s">
        <v>688</v>
      </c>
      <c r="Q4767" s="20" t="s">
        <v>1504</v>
      </c>
      <c r="R4767" s="20" t="s">
        <v>525</v>
      </c>
      <c r="S4767" s="20">
        <v>55948699</v>
      </c>
      <c r="T4767" s="39"/>
      <c r="U4767" s="20"/>
      <c r="V4767" s="20"/>
      <c r="W4767" s="39"/>
      <c r="X4767" s="20"/>
      <c r="Y4767" s="20"/>
      <c r="Z4767" s="20"/>
      <c r="AA4767" s="39"/>
    </row>
    <row r="4768" spans="2:27" ht="15.75" customHeight="1">
      <c r="B4768" s="39"/>
      <c r="C4768" s="20"/>
      <c r="D4768" s="20"/>
      <c r="E4768" s="39"/>
      <c r="F4768" s="20"/>
      <c r="G4768" s="20"/>
      <c r="H4768" s="20"/>
      <c r="I4768" s="39"/>
      <c r="J4768" s="20"/>
      <c r="K4768" s="20"/>
      <c r="L4768" s="20"/>
      <c r="M4768" s="20"/>
      <c r="N4768" s="39"/>
      <c r="O4768" s="20" t="s">
        <v>505</v>
      </c>
      <c r="P4768" s="20" t="s">
        <v>688</v>
      </c>
      <c r="Q4768" s="20" t="s">
        <v>1504</v>
      </c>
      <c r="R4768" s="20" t="s">
        <v>4784</v>
      </c>
      <c r="S4768" s="20">
        <v>55948687</v>
      </c>
      <c r="T4768" s="39"/>
      <c r="U4768" s="20"/>
      <c r="V4768" s="20"/>
      <c r="W4768" s="39"/>
      <c r="X4768" s="20"/>
      <c r="Y4768" s="20"/>
      <c r="Z4768" s="20"/>
      <c r="AA4768" s="39"/>
    </row>
    <row r="4769" spans="2:27" ht="15.75" customHeight="1">
      <c r="B4769" s="39"/>
      <c r="C4769" s="20"/>
      <c r="D4769" s="20"/>
      <c r="E4769" s="39"/>
      <c r="F4769" s="20"/>
      <c r="G4769" s="20"/>
      <c r="H4769" s="20"/>
      <c r="I4769" s="39"/>
      <c r="J4769" s="20"/>
      <c r="K4769" s="20"/>
      <c r="L4769" s="20"/>
      <c r="M4769" s="20"/>
      <c r="N4769" s="39"/>
      <c r="O4769" s="20" t="s">
        <v>505</v>
      </c>
      <c r="P4769" s="20" t="s">
        <v>688</v>
      </c>
      <c r="Q4769" s="20" t="s">
        <v>1506</v>
      </c>
      <c r="R4769" s="20" t="s">
        <v>4785</v>
      </c>
      <c r="S4769" s="20">
        <v>55949414</v>
      </c>
      <c r="T4769" s="39"/>
      <c r="U4769" s="20"/>
      <c r="V4769" s="20"/>
      <c r="W4769" s="39"/>
      <c r="X4769" s="20"/>
      <c r="Y4769" s="20"/>
      <c r="Z4769" s="20"/>
      <c r="AA4769" s="39"/>
    </row>
    <row r="4770" spans="2:27" ht="15.75" customHeight="1">
      <c r="B4770" s="39"/>
      <c r="C4770" s="20"/>
      <c r="D4770" s="20"/>
      <c r="E4770" s="39"/>
      <c r="F4770" s="20"/>
      <c r="G4770" s="20"/>
      <c r="H4770" s="20"/>
      <c r="I4770" s="39"/>
      <c r="J4770" s="20"/>
      <c r="K4770" s="20"/>
      <c r="L4770" s="20"/>
      <c r="M4770" s="20"/>
      <c r="N4770" s="39"/>
      <c r="O4770" s="20" t="s">
        <v>505</v>
      </c>
      <c r="P4770" s="20" t="s">
        <v>688</v>
      </c>
      <c r="Q4770" s="20" t="s">
        <v>1506</v>
      </c>
      <c r="R4770" s="20" t="s">
        <v>4786</v>
      </c>
      <c r="S4770" s="20">
        <v>55949413</v>
      </c>
      <c r="T4770" s="39"/>
      <c r="U4770" s="20"/>
      <c r="V4770" s="20"/>
      <c r="W4770" s="39"/>
      <c r="X4770" s="20"/>
      <c r="Y4770" s="20"/>
      <c r="Z4770" s="20"/>
      <c r="AA4770" s="39"/>
    </row>
    <row r="4771" spans="2:27" ht="15.75" customHeight="1">
      <c r="B4771" s="39"/>
      <c r="C4771" s="20"/>
      <c r="D4771" s="20"/>
      <c r="E4771" s="39"/>
      <c r="F4771" s="20"/>
      <c r="G4771" s="20"/>
      <c r="H4771" s="20"/>
      <c r="I4771" s="39"/>
      <c r="J4771" s="20"/>
      <c r="K4771" s="20"/>
      <c r="L4771" s="20"/>
      <c r="M4771" s="20"/>
      <c r="N4771" s="39"/>
      <c r="O4771" s="20" t="s">
        <v>505</v>
      </c>
      <c r="P4771" s="20" t="s">
        <v>688</v>
      </c>
      <c r="Q4771" s="20" t="s">
        <v>1506</v>
      </c>
      <c r="R4771" s="20" t="s">
        <v>1209</v>
      </c>
      <c r="S4771" s="20">
        <v>55949415</v>
      </c>
      <c r="T4771" s="39"/>
      <c r="U4771" s="20"/>
      <c r="V4771" s="20"/>
      <c r="W4771" s="39"/>
      <c r="X4771" s="20"/>
      <c r="Y4771" s="20"/>
      <c r="Z4771" s="20"/>
      <c r="AA4771" s="39"/>
    </row>
    <row r="4772" spans="2:27" ht="15.75" customHeight="1">
      <c r="B4772" s="39"/>
      <c r="C4772" s="20"/>
      <c r="D4772" s="20"/>
      <c r="E4772" s="39"/>
      <c r="F4772" s="20"/>
      <c r="G4772" s="20"/>
      <c r="H4772" s="20"/>
      <c r="I4772" s="39"/>
      <c r="J4772" s="20"/>
      <c r="K4772" s="20"/>
      <c r="L4772" s="20"/>
      <c r="M4772" s="20"/>
      <c r="N4772" s="39"/>
      <c r="O4772" s="20" t="s">
        <v>505</v>
      </c>
      <c r="P4772" s="20" t="s">
        <v>688</v>
      </c>
      <c r="Q4772" s="20" t="s">
        <v>1506</v>
      </c>
      <c r="R4772" s="20" t="s">
        <v>1574</v>
      </c>
      <c r="S4772" s="20">
        <v>55949421</v>
      </c>
      <c r="T4772" s="39"/>
      <c r="U4772" s="20"/>
      <c r="V4772" s="20"/>
      <c r="W4772" s="39"/>
      <c r="X4772" s="20"/>
      <c r="Y4772" s="20"/>
      <c r="Z4772" s="20"/>
      <c r="AA4772" s="39"/>
    </row>
    <row r="4773" spans="2:27" ht="15.75" customHeight="1">
      <c r="B4773" s="39"/>
      <c r="C4773" s="20"/>
      <c r="D4773" s="20"/>
      <c r="E4773" s="39"/>
      <c r="F4773" s="20"/>
      <c r="G4773" s="20"/>
      <c r="H4773" s="20"/>
      <c r="I4773" s="39"/>
      <c r="J4773" s="20"/>
      <c r="K4773" s="20"/>
      <c r="L4773" s="20"/>
      <c r="M4773" s="20"/>
      <c r="N4773" s="39"/>
      <c r="O4773" s="20" t="s">
        <v>505</v>
      </c>
      <c r="P4773" s="20" t="s">
        <v>688</v>
      </c>
      <c r="Q4773" s="20" t="s">
        <v>1506</v>
      </c>
      <c r="R4773" s="20" t="s">
        <v>2225</v>
      </c>
      <c r="S4773" s="20">
        <v>55949426</v>
      </c>
      <c r="T4773" s="39"/>
      <c r="U4773" s="20"/>
      <c r="V4773" s="20"/>
      <c r="W4773" s="39"/>
      <c r="X4773" s="20"/>
      <c r="Y4773" s="20"/>
      <c r="Z4773" s="20"/>
      <c r="AA4773" s="39"/>
    </row>
    <row r="4774" spans="2:27" ht="15.75" customHeight="1">
      <c r="B4774" s="39"/>
      <c r="C4774" s="20"/>
      <c r="D4774" s="20"/>
      <c r="E4774" s="39"/>
      <c r="F4774" s="20"/>
      <c r="G4774" s="20"/>
      <c r="H4774" s="20"/>
      <c r="I4774" s="39"/>
      <c r="J4774" s="20"/>
      <c r="K4774" s="20"/>
      <c r="L4774" s="20"/>
      <c r="M4774" s="20"/>
      <c r="N4774" s="39"/>
      <c r="O4774" s="20" t="s">
        <v>505</v>
      </c>
      <c r="P4774" s="20" t="s">
        <v>688</v>
      </c>
      <c r="Q4774" s="20" t="s">
        <v>1506</v>
      </c>
      <c r="R4774" s="20" t="s">
        <v>4787</v>
      </c>
      <c r="S4774" s="20">
        <v>55949417</v>
      </c>
      <c r="T4774" s="39"/>
      <c r="U4774" s="20"/>
      <c r="V4774" s="20"/>
      <c r="W4774" s="39"/>
      <c r="X4774" s="20"/>
      <c r="Y4774" s="20"/>
      <c r="Z4774" s="20"/>
      <c r="AA4774" s="39"/>
    </row>
    <row r="4775" spans="2:27" ht="15.75" customHeight="1">
      <c r="B4775" s="39"/>
      <c r="C4775" s="20"/>
      <c r="D4775" s="20"/>
      <c r="E4775" s="39"/>
      <c r="F4775" s="20"/>
      <c r="G4775" s="20"/>
      <c r="H4775" s="20"/>
      <c r="I4775" s="39"/>
      <c r="J4775" s="20"/>
      <c r="K4775" s="20"/>
      <c r="L4775" s="20"/>
      <c r="M4775" s="20"/>
      <c r="N4775" s="39"/>
      <c r="O4775" s="20" t="s">
        <v>505</v>
      </c>
      <c r="P4775" s="20" t="s">
        <v>688</v>
      </c>
      <c r="Q4775" s="20" t="s">
        <v>1506</v>
      </c>
      <c r="R4775" s="20" t="s">
        <v>4788</v>
      </c>
      <c r="S4775" s="20">
        <v>55949431</v>
      </c>
      <c r="T4775" s="39"/>
      <c r="U4775" s="20"/>
      <c r="V4775" s="20"/>
      <c r="W4775" s="39"/>
      <c r="X4775" s="20"/>
      <c r="Y4775" s="20"/>
      <c r="Z4775" s="20"/>
      <c r="AA4775" s="39"/>
    </row>
    <row r="4776" spans="2:27" ht="15.75" customHeight="1">
      <c r="B4776" s="39"/>
      <c r="C4776" s="20"/>
      <c r="D4776" s="20"/>
      <c r="E4776" s="39"/>
      <c r="F4776" s="20"/>
      <c r="G4776" s="20"/>
      <c r="H4776" s="20"/>
      <c r="I4776" s="39"/>
      <c r="J4776" s="20"/>
      <c r="K4776" s="20"/>
      <c r="L4776" s="20"/>
      <c r="M4776" s="20"/>
      <c r="N4776" s="39"/>
      <c r="O4776" s="20" t="s">
        <v>505</v>
      </c>
      <c r="P4776" s="20" t="s">
        <v>688</v>
      </c>
      <c r="Q4776" s="20" t="s">
        <v>1506</v>
      </c>
      <c r="R4776" s="20" t="s">
        <v>4789</v>
      </c>
      <c r="S4776" s="20">
        <v>55949436</v>
      </c>
      <c r="T4776" s="39"/>
      <c r="U4776" s="20"/>
      <c r="V4776" s="20"/>
      <c r="W4776" s="39"/>
      <c r="X4776" s="20"/>
      <c r="Y4776" s="20"/>
      <c r="Z4776" s="20"/>
      <c r="AA4776" s="39"/>
    </row>
    <row r="4777" spans="2:27" ht="15.75" customHeight="1">
      <c r="B4777" s="39"/>
      <c r="C4777" s="20"/>
      <c r="D4777" s="20"/>
      <c r="E4777" s="39"/>
      <c r="F4777" s="20"/>
      <c r="G4777" s="20"/>
      <c r="H4777" s="20"/>
      <c r="I4777" s="39"/>
      <c r="J4777" s="20"/>
      <c r="K4777" s="20"/>
      <c r="L4777" s="20"/>
      <c r="M4777" s="20"/>
      <c r="N4777" s="39"/>
      <c r="O4777" s="20" t="s">
        <v>505</v>
      </c>
      <c r="P4777" s="20" t="s">
        <v>688</v>
      </c>
      <c r="Q4777" s="20" t="s">
        <v>1506</v>
      </c>
      <c r="R4777" s="20" t="s">
        <v>4790</v>
      </c>
      <c r="S4777" s="20">
        <v>55949442</v>
      </c>
      <c r="T4777" s="39"/>
      <c r="U4777" s="20"/>
      <c r="V4777" s="20"/>
      <c r="W4777" s="39"/>
      <c r="X4777" s="20"/>
      <c r="Y4777" s="20"/>
      <c r="Z4777" s="20"/>
      <c r="AA4777" s="39"/>
    </row>
    <row r="4778" spans="2:27" ht="15.75" customHeight="1">
      <c r="B4778" s="39"/>
      <c r="C4778" s="20"/>
      <c r="D4778" s="20"/>
      <c r="E4778" s="39"/>
      <c r="F4778" s="20"/>
      <c r="G4778" s="20"/>
      <c r="H4778" s="20"/>
      <c r="I4778" s="39"/>
      <c r="J4778" s="20"/>
      <c r="K4778" s="20"/>
      <c r="L4778" s="20"/>
      <c r="M4778" s="20"/>
      <c r="N4778" s="39"/>
      <c r="O4778" s="20" t="s">
        <v>505</v>
      </c>
      <c r="P4778" s="20" t="s">
        <v>688</v>
      </c>
      <c r="Q4778" s="20" t="s">
        <v>1506</v>
      </c>
      <c r="R4778" s="20" t="s">
        <v>1548</v>
      </c>
      <c r="S4778" s="20">
        <v>55949447</v>
      </c>
      <c r="T4778" s="39"/>
      <c r="U4778" s="20"/>
      <c r="V4778" s="20"/>
      <c r="W4778" s="39"/>
      <c r="X4778" s="20"/>
      <c r="Y4778" s="20"/>
      <c r="Z4778" s="20"/>
      <c r="AA4778" s="39"/>
    </row>
    <row r="4779" spans="2:27" ht="15.75" customHeight="1">
      <c r="B4779" s="39"/>
      <c r="C4779" s="20"/>
      <c r="D4779" s="20"/>
      <c r="E4779" s="39"/>
      <c r="F4779" s="20"/>
      <c r="G4779" s="20"/>
      <c r="H4779" s="20"/>
      <c r="I4779" s="39"/>
      <c r="J4779" s="20"/>
      <c r="K4779" s="20"/>
      <c r="L4779" s="20"/>
      <c r="M4779" s="20"/>
      <c r="N4779" s="39"/>
      <c r="O4779" s="20" t="s">
        <v>505</v>
      </c>
      <c r="P4779" s="20" t="s">
        <v>688</v>
      </c>
      <c r="Q4779" s="20" t="s">
        <v>1506</v>
      </c>
      <c r="R4779" s="20" t="s">
        <v>621</v>
      </c>
      <c r="S4779" s="20">
        <v>55949452</v>
      </c>
      <c r="T4779" s="39"/>
      <c r="U4779" s="20"/>
      <c r="V4779" s="20"/>
      <c r="W4779" s="39"/>
      <c r="X4779" s="20"/>
      <c r="Y4779" s="20"/>
      <c r="Z4779" s="20"/>
      <c r="AA4779" s="39"/>
    </row>
    <row r="4780" spans="2:27" ht="15.75" customHeight="1">
      <c r="B4780" s="39"/>
      <c r="C4780" s="20"/>
      <c r="D4780" s="20"/>
      <c r="E4780" s="39"/>
      <c r="F4780" s="20"/>
      <c r="G4780" s="20"/>
      <c r="H4780" s="20"/>
      <c r="I4780" s="39"/>
      <c r="J4780" s="20"/>
      <c r="K4780" s="20"/>
      <c r="L4780" s="20"/>
      <c r="M4780" s="20"/>
      <c r="N4780" s="39"/>
      <c r="O4780" s="20" t="s">
        <v>505</v>
      </c>
      <c r="P4780" s="20" t="s">
        <v>688</v>
      </c>
      <c r="Q4780" s="20" t="s">
        <v>1506</v>
      </c>
      <c r="R4780" s="20" t="s">
        <v>923</v>
      </c>
      <c r="S4780" s="20">
        <v>55949458</v>
      </c>
      <c r="T4780" s="39"/>
      <c r="U4780" s="20"/>
      <c r="V4780" s="20"/>
      <c r="W4780" s="39"/>
      <c r="X4780" s="20"/>
      <c r="Y4780" s="20"/>
      <c r="Z4780" s="20"/>
      <c r="AA4780" s="39"/>
    </row>
    <row r="4781" spans="2:27" ht="15.75" customHeight="1">
      <c r="B4781" s="39"/>
      <c r="C4781" s="20"/>
      <c r="D4781" s="20"/>
      <c r="E4781" s="39"/>
      <c r="F4781" s="20"/>
      <c r="G4781" s="20"/>
      <c r="H4781" s="20"/>
      <c r="I4781" s="39"/>
      <c r="J4781" s="20"/>
      <c r="K4781" s="20"/>
      <c r="L4781" s="20"/>
      <c r="M4781" s="20"/>
      <c r="N4781" s="39"/>
      <c r="O4781" s="20" t="s">
        <v>505</v>
      </c>
      <c r="P4781" s="20" t="s">
        <v>688</v>
      </c>
      <c r="Q4781" s="20" t="s">
        <v>1506</v>
      </c>
      <c r="R4781" s="20" t="s">
        <v>4791</v>
      </c>
      <c r="S4781" s="20">
        <v>55949463</v>
      </c>
      <c r="T4781" s="39"/>
      <c r="U4781" s="20"/>
      <c r="V4781" s="20"/>
      <c r="W4781" s="39"/>
      <c r="X4781" s="20"/>
      <c r="Y4781" s="20"/>
      <c r="Z4781" s="20"/>
      <c r="AA4781" s="39"/>
    </row>
    <row r="4782" spans="2:27" ht="15.75" customHeight="1">
      <c r="B4782" s="39"/>
      <c r="C4782" s="20"/>
      <c r="D4782" s="20"/>
      <c r="E4782" s="39"/>
      <c r="F4782" s="20"/>
      <c r="G4782" s="20"/>
      <c r="H4782" s="20"/>
      <c r="I4782" s="39"/>
      <c r="J4782" s="20"/>
      <c r="K4782" s="20"/>
      <c r="L4782" s="20"/>
      <c r="M4782" s="20"/>
      <c r="N4782" s="39"/>
      <c r="O4782" s="20" t="s">
        <v>505</v>
      </c>
      <c r="P4782" s="20" t="s">
        <v>688</v>
      </c>
      <c r="Q4782" s="20" t="s">
        <v>1506</v>
      </c>
      <c r="R4782" s="20" t="s">
        <v>525</v>
      </c>
      <c r="S4782" s="20">
        <v>55949499</v>
      </c>
      <c r="T4782" s="39"/>
      <c r="U4782" s="20"/>
      <c r="V4782" s="20"/>
      <c r="W4782" s="39"/>
      <c r="X4782" s="20"/>
      <c r="Y4782" s="20"/>
      <c r="Z4782" s="20"/>
      <c r="AA4782" s="39"/>
    </row>
    <row r="4783" spans="2:27" ht="15.75" customHeight="1">
      <c r="B4783" s="39"/>
      <c r="C4783" s="20"/>
      <c r="D4783" s="20"/>
      <c r="E4783" s="39"/>
      <c r="F4783" s="20"/>
      <c r="G4783" s="20"/>
      <c r="H4783" s="20"/>
      <c r="I4783" s="39"/>
      <c r="J4783" s="20"/>
      <c r="K4783" s="20"/>
      <c r="L4783" s="20"/>
      <c r="M4783" s="20"/>
      <c r="N4783" s="39"/>
      <c r="O4783" s="20" t="s">
        <v>505</v>
      </c>
      <c r="P4783" s="20" t="s">
        <v>688</v>
      </c>
      <c r="Q4783" s="20" t="s">
        <v>1506</v>
      </c>
      <c r="R4783" s="20" t="s">
        <v>4792</v>
      </c>
      <c r="S4783" s="20">
        <v>55949468</v>
      </c>
      <c r="T4783" s="39"/>
      <c r="U4783" s="20"/>
      <c r="V4783" s="20"/>
      <c r="W4783" s="39"/>
      <c r="X4783" s="20"/>
      <c r="Y4783" s="20"/>
      <c r="Z4783" s="20"/>
      <c r="AA4783" s="39"/>
    </row>
    <row r="4784" spans="2:27" ht="15.75" customHeight="1">
      <c r="B4784" s="39"/>
      <c r="C4784" s="20"/>
      <c r="D4784" s="20"/>
      <c r="E4784" s="39"/>
      <c r="F4784" s="20"/>
      <c r="G4784" s="20"/>
      <c r="H4784" s="20"/>
      <c r="I4784" s="39"/>
      <c r="J4784" s="20"/>
      <c r="K4784" s="20"/>
      <c r="L4784" s="20"/>
      <c r="M4784" s="20"/>
      <c r="N4784" s="39"/>
      <c r="O4784" s="20" t="s">
        <v>505</v>
      </c>
      <c r="P4784" s="20" t="s">
        <v>688</v>
      </c>
      <c r="Q4784" s="20" t="s">
        <v>1506</v>
      </c>
      <c r="R4784" s="20" t="s">
        <v>4793</v>
      </c>
      <c r="S4784" s="20">
        <v>55949479</v>
      </c>
      <c r="T4784" s="39"/>
      <c r="U4784" s="20"/>
      <c r="V4784" s="20"/>
      <c r="W4784" s="39"/>
      <c r="X4784" s="20"/>
      <c r="Y4784" s="20"/>
      <c r="Z4784" s="20"/>
      <c r="AA4784" s="39"/>
    </row>
    <row r="4785" spans="2:27" ht="15.75" customHeight="1">
      <c r="B4785" s="39"/>
      <c r="C4785" s="20"/>
      <c r="D4785" s="20"/>
      <c r="E4785" s="39"/>
      <c r="F4785" s="20"/>
      <c r="G4785" s="20"/>
      <c r="H4785" s="20"/>
      <c r="I4785" s="39"/>
      <c r="J4785" s="20"/>
      <c r="K4785" s="20"/>
      <c r="L4785" s="20"/>
      <c r="M4785" s="20"/>
      <c r="N4785" s="39"/>
      <c r="O4785" s="20" t="s">
        <v>505</v>
      </c>
      <c r="P4785" s="20" t="s">
        <v>688</v>
      </c>
      <c r="Q4785" s="20" t="s">
        <v>1506</v>
      </c>
      <c r="R4785" s="20" t="s">
        <v>838</v>
      </c>
      <c r="S4785" s="20">
        <v>55949473</v>
      </c>
      <c r="T4785" s="39"/>
      <c r="U4785" s="20"/>
      <c r="V4785" s="20"/>
      <c r="W4785" s="39"/>
      <c r="X4785" s="20"/>
      <c r="Y4785" s="20"/>
      <c r="Z4785" s="20"/>
      <c r="AA4785" s="39"/>
    </row>
    <row r="4786" spans="2:27" ht="15.75" customHeight="1">
      <c r="B4786" s="39"/>
      <c r="C4786" s="20"/>
      <c r="D4786" s="20"/>
      <c r="E4786" s="39"/>
      <c r="F4786" s="20"/>
      <c r="G4786" s="20"/>
      <c r="H4786" s="20"/>
      <c r="I4786" s="39"/>
      <c r="J4786" s="20"/>
      <c r="K4786" s="20"/>
      <c r="L4786" s="20"/>
      <c r="M4786" s="20"/>
      <c r="N4786" s="39"/>
      <c r="O4786" s="20" t="s">
        <v>505</v>
      </c>
      <c r="P4786" s="20" t="s">
        <v>688</v>
      </c>
      <c r="Q4786" s="20" t="s">
        <v>1506</v>
      </c>
      <c r="R4786" s="20" t="s">
        <v>4794</v>
      </c>
      <c r="S4786" s="20">
        <v>55949484</v>
      </c>
      <c r="T4786" s="39"/>
      <c r="U4786" s="20"/>
      <c r="V4786" s="20"/>
      <c r="W4786" s="39"/>
      <c r="X4786" s="20"/>
      <c r="Y4786" s="20"/>
      <c r="Z4786" s="20"/>
      <c r="AA4786" s="39"/>
    </row>
    <row r="4787" spans="2:27" ht="15.75" customHeight="1">
      <c r="B4787" s="39"/>
      <c r="C4787" s="20"/>
      <c r="D4787" s="20"/>
      <c r="E4787" s="39"/>
      <c r="F4787" s="20"/>
      <c r="G4787" s="20"/>
      <c r="H4787" s="20"/>
      <c r="I4787" s="39"/>
      <c r="J4787" s="20"/>
      <c r="K4787" s="20"/>
      <c r="L4787" s="20"/>
      <c r="M4787" s="20"/>
      <c r="N4787" s="39"/>
      <c r="O4787" s="20" t="s">
        <v>505</v>
      </c>
      <c r="P4787" s="20" t="s">
        <v>688</v>
      </c>
      <c r="Q4787" s="20" t="s">
        <v>1506</v>
      </c>
      <c r="R4787" s="20" t="s">
        <v>4795</v>
      </c>
      <c r="S4787" s="20">
        <v>55949489</v>
      </c>
      <c r="T4787" s="39"/>
      <c r="U4787" s="20"/>
      <c r="V4787" s="20"/>
      <c r="W4787" s="39"/>
      <c r="X4787" s="20"/>
      <c r="Y4787" s="20"/>
      <c r="Z4787" s="20"/>
      <c r="AA4787" s="39"/>
    </row>
    <row r="4788" spans="2:27" ht="15.75" customHeight="1">
      <c r="B4788" s="39"/>
      <c r="C4788" s="20"/>
      <c r="D4788" s="20"/>
      <c r="E4788" s="39"/>
      <c r="F4788" s="20"/>
      <c r="G4788" s="20"/>
      <c r="H4788" s="20"/>
      <c r="I4788" s="39"/>
      <c r="J4788" s="20"/>
      <c r="K4788" s="20"/>
      <c r="L4788" s="20"/>
      <c r="M4788" s="20"/>
      <c r="N4788" s="39"/>
      <c r="O4788" s="20" t="s">
        <v>505</v>
      </c>
      <c r="P4788" s="20" t="s">
        <v>688</v>
      </c>
      <c r="Q4788" s="20" t="s">
        <v>1506</v>
      </c>
      <c r="R4788" s="20" t="s">
        <v>4796</v>
      </c>
      <c r="S4788" s="20">
        <v>55949494</v>
      </c>
      <c r="T4788" s="39"/>
      <c r="U4788" s="20"/>
      <c r="V4788" s="20"/>
      <c r="W4788" s="39"/>
      <c r="X4788" s="20"/>
      <c r="Y4788" s="20"/>
      <c r="Z4788" s="20"/>
      <c r="AA4788" s="39"/>
    </row>
    <row r="4789" spans="2:27" ht="15.75" customHeight="1">
      <c r="B4789" s="39"/>
      <c r="C4789" s="20"/>
      <c r="D4789" s="20"/>
      <c r="E4789" s="39"/>
      <c r="F4789" s="20"/>
      <c r="G4789" s="20"/>
      <c r="H4789" s="20"/>
      <c r="I4789" s="39"/>
      <c r="J4789" s="20"/>
      <c r="K4789" s="20"/>
      <c r="L4789" s="20"/>
      <c r="M4789" s="20"/>
      <c r="N4789" s="39"/>
      <c r="O4789" s="20" t="s">
        <v>508</v>
      </c>
      <c r="P4789" s="20" t="s">
        <v>691</v>
      </c>
      <c r="Q4789" s="20" t="s">
        <v>1508</v>
      </c>
      <c r="R4789" s="20" t="s">
        <v>1508</v>
      </c>
      <c r="S4789" s="20">
        <v>60360213</v>
      </c>
      <c r="T4789" s="39"/>
      <c r="U4789" s="20"/>
      <c r="V4789" s="20"/>
      <c r="W4789" s="39"/>
      <c r="X4789" s="20"/>
      <c r="Y4789" s="20"/>
      <c r="Z4789" s="20"/>
      <c r="AA4789" s="39"/>
    </row>
    <row r="4790" spans="2:27" ht="15.75" customHeight="1">
      <c r="B4790" s="39"/>
      <c r="C4790" s="20"/>
      <c r="D4790" s="20"/>
      <c r="E4790" s="39"/>
      <c r="F4790" s="20"/>
      <c r="G4790" s="20"/>
      <c r="H4790" s="20"/>
      <c r="I4790" s="39"/>
      <c r="J4790" s="20"/>
      <c r="K4790" s="20"/>
      <c r="L4790" s="20"/>
      <c r="M4790" s="20"/>
      <c r="N4790" s="39"/>
      <c r="O4790" s="20" t="s">
        <v>508</v>
      </c>
      <c r="P4790" s="20" t="s">
        <v>691</v>
      </c>
      <c r="Q4790" s="20" t="s">
        <v>1508</v>
      </c>
      <c r="R4790" s="20" t="s">
        <v>4797</v>
      </c>
      <c r="S4790" s="20">
        <v>60360299</v>
      </c>
      <c r="T4790" s="39"/>
      <c r="U4790" s="20"/>
      <c r="V4790" s="20"/>
      <c r="W4790" s="39"/>
      <c r="X4790" s="20"/>
      <c r="Y4790" s="20"/>
      <c r="Z4790" s="20"/>
      <c r="AA4790" s="39"/>
    </row>
    <row r="4791" spans="2:27" ht="15.75" customHeight="1">
      <c r="B4791" s="39"/>
      <c r="C4791" s="20"/>
      <c r="D4791" s="20"/>
      <c r="E4791" s="39"/>
      <c r="F4791" s="20"/>
      <c r="G4791" s="20"/>
      <c r="H4791" s="20"/>
      <c r="I4791" s="39"/>
      <c r="J4791" s="20"/>
      <c r="K4791" s="20"/>
      <c r="L4791" s="20"/>
      <c r="M4791" s="20"/>
      <c r="N4791" s="39"/>
      <c r="O4791" s="20" t="s">
        <v>508</v>
      </c>
      <c r="P4791" s="20" t="s">
        <v>691</v>
      </c>
      <c r="Q4791" s="20" t="s">
        <v>1508</v>
      </c>
      <c r="R4791" s="20" t="s">
        <v>4798</v>
      </c>
      <c r="S4791" s="20">
        <v>60360227</v>
      </c>
      <c r="T4791" s="39"/>
      <c r="U4791" s="20"/>
      <c r="V4791" s="20"/>
      <c r="W4791" s="39"/>
      <c r="X4791" s="20"/>
      <c r="Y4791" s="20"/>
      <c r="Z4791" s="20"/>
      <c r="AA4791" s="39"/>
    </row>
    <row r="4792" spans="2:27" ht="15.75" customHeight="1">
      <c r="B4792" s="39"/>
      <c r="C4792" s="20"/>
      <c r="D4792" s="20"/>
      <c r="E4792" s="39"/>
      <c r="F4792" s="20"/>
      <c r="G4792" s="20"/>
      <c r="H4792" s="20"/>
      <c r="I4792" s="39"/>
      <c r="J4792" s="20"/>
      <c r="K4792" s="20"/>
      <c r="L4792" s="20"/>
      <c r="M4792" s="20"/>
      <c r="N4792" s="39"/>
      <c r="O4792" s="20" t="s">
        <v>508</v>
      </c>
      <c r="P4792" s="20" t="s">
        <v>691</v>
      </c>
      <c r="Q4792" s="20" t="s">
        <v>1508</v>
      </c>
      <c r="R4792" s="20" t="s">
        <v>4799</v>
      </c>
      <c r="S4792" s="20">
        <v>60360254</v>
      </c>
      <c r="T4792" s="39"/>
      <c r="U4792" s="20"/>
      <c r="V4792" s="20"/>
      <c r="W4792" s="39"/>
      <c r="X4792" s="20"/>
      <c r="Y4792" s="20"/>
      <c r="Z4792" s="20"/>
      <c r="AA4792" s="39"/>
    </row>
    <row r="4793" spans="2:27" ht="15.75" customHeight="1">
      <c r="B4793" s="39"/>
      <c r="C4793" s="20"/>
      <c r="D4793" s="20"/>
      <c r="E4793" s="39"/>
      <c r="F4793" s="20"/>
      <c r="G4793" s="20"/>
      <c r="H4793" s="20"/>
      <c r="I4793" s="39"/>
      <c r="J4793" s="20"/>
      <c r="K4793" s="20"/>
      <c r="L4793" s="20"/>
      <c r="M4793" s="20"/>
      <c r="N4793" s="39"/>
      <c r="O4793" s="20" t="s">
        <v>508</v>
      </c>
      <c r="P4793" s="20" t="s">
        <v>691</v>
      </c>
      <c r="Q4793" s="20" t="s">
        <v>1508</v>
      </c>
      <c r="R4793" s="20" t="s">
        <v>4800</v>
      </c>
      <c r="S4793" s="20">
        <v>60360267</v>
      </c>
      <c r="T4793" s="39"/>
      <c r="U4793" s="20"/>
      <c r="V4793" s="20"/>
      <c r="W4793" s="39"/>
      <c r="X4793" s="20"/>
      <c r="Y4793" s="20"/>
      <c r="Z4793" s="20"/>
      <c r="AA4793" s="39"/>
    </row>
    <row r="4794" spans="2:27" ht="15.75" customHeight="1">
      <c r="B4794" s="39"/>
      <c r="C4794" s="20"/>
      <c r="D4794" s="20"/>
      <c r="E4794" s="39"/>
      <c r="F4794" s="20"/>
      <c r="G4794" s="20"/>
      <c r="H4794" s="20"/>
      <c r="I4794" s="39"/>
      <c r="J4794" s="20"/>
      <c r="K4794" s="20"/>
      <c r="L4794" s="20"/>
      <c r="M4794" s="20"/>
      <c r="N4794" s="39"/>
      <c r="O4794" s="20" t="s">
        <v>508</v>
      </c>
      <c r="P4794" s="20" t="s">
        <v>691</v>
      </c>
      <c r="Q4794" s="20" t="s">
        <v>1508</v>
      </c>
      <c r="R4794" s="20" t="s">
        <v>4801</v>
      </c>
      <c r="S4794" s="20">
        <v>60360281</v>
      </c>
      <c r="T4794" s="39"/>
      <c r="U4794" s="20"/>
      <c r="V4794" s="20"/>
      <c r="W4794" s="39"/>
      <c r="X4794" s="20"/>
      <c r="Y4794" s="20"/>
      <c r="Z4794" s="20"/>
      <c r="AA4794" s="39"/>
    </row>
    <row r="4795" spans="2:27" ht="15.75" customHeight="1">
      <c r="B4795" s="39"/>
      <c r="C4795" s="20"/>
      <c r="D4795" s="20"/>
      <c r="E4795" s="39"/>
      <c r="F4795" s="20"/>
      <c r="G4795" s="20"/>
      <c r="H4795" s="20"/>
      <c r="I4795" s="39"/>
      <c r="J4795" s="20"/>
      <c r="K4795" s="20"/>
      <c r="L4795" s="20"/>
      <c r="M4795" s="20"/>
      <c r="N4795" s="39"/>
      <c r="O4795" s="20" t="s">
        <v>508</v>
      </c>
      <c r="P4795" s="20" t="s">
        <v>691</v>
      </c>
      <c r="Q4795" s="20" t="s">
        <v>1510</v>
      </c>
      <c r="R4795" s="20" t="s">
        <v>1510</v>
      </c>
      <c r="S4795" s="20">
        <v>60360511</v>
      </c>
      <c r="T4795" s="39"/>
      <c r="U4795" s="20"/>
      <c r="V4795" s="20"/>
      <c r="W4795" s="39"/>
      <c r="X4795" s="20"/>
      <c r="Y4795" s="20"/>
      <c r="Z4795" s="20"/>
      <c r="AA4795" s="39"/>
    </row>
    <row r="4796" spans="2:27" ht="15.75" customHeight="1">
      <c r="B4796" s="39"/>
      <c r="C4796" s="20"/>
      <c r="D4796" s="20"/>
      <c r="E4796" s="39"/>
      <c r="F4796" s="20"/>
      <c r="G4796" s="20"/>
      <c r="H4796" s="20"/>
      <c r="I4796" s="39"/>
      <c r="J4796" s="20"/>
      <c r="K4796" s="20"/>
      <c r="L4796" s="20"/>
      <c r="M4796" s="20"/>
      <c r="N4796" s="39"/>
      <c r="O4796" s="20" t="s">
        <v>508</v>
      </c>
      <c r="P4796" s="20" t="s">
        <v>691</v>
      </c>
      <c r="Q4796" s="20" t="s">
        <v>1510</v>
      </c>
      <c r="R4796" s="20" t="s">
        <v>4802</v>
      </c>
      <c r="S4796" s="20">
        <v>60360523</v>
      </c>
      <c r="T4796" s="39"/>
      <c r="U4796" s="20"/>
      <c r="V4796" s="20"/>
      <c r="W4796" s="39"/>
      <c r="X4796" s="20"/>
      <c r="Y4796" s="20"/>
      <c r="Z4796" s="20"/>
      <c r="AA4796" s="39"/>
    </row>
    <row r="4797" spans="2:27" ht="15.75" customHeight="1">
      <c r="B4797" s="39"/>
      <c r="C4797" s="20"/>
      <c r="D4797" s="20"/>
      <c r="E4797" s="39"/>
      <c r="F4797" s="20"/>
      <c r="G4797" s="20"/>
      <c r="H4797" s="20"/>
      <c r="I4797" s="39"/>
      <c r="J4797" s="20"/>
      <c r="K4797" s="20"/>
      <c r="L4797" s="20"/>
      <c r="M4797" s="20"/>
      <c r="N4797" s="39"/>
      <c r="O4797" s="20" t="s">
        <v>508</v>
      </c>
      <c r="P4797" s="20" t="s">
        <v>691</v>
      </c>
      <c r="Q4797" s="20" t="s">
        <v>1510</v>
      </c>
      <c r="R4797" s="20" t="s">
        <v>4803</v>
      </c>
      <c r="S4797" s="20">
        <v>60360535</v>
      </c>
      <c r="T4797" s="39"/>
      <c r="U4797" s="20"/>
      <c r="V4797" s="20"/>
      <c r="W4797" s="39"/>
      <c r="X4797" s="20"/>
      <c r="Y4797" s="20"/>
      <c r="Z4797" s="20"/>
      <c r="AA4797" s="39"/>
    </row>
    <row r="4798" spans="2:27" ht="15.75" customHeight="1">
      <c r="B4798" s="39"/>
      <c r="C4798" s="20"/>
      <c r="D4798" s="20"/>
      <c r="E4798" s="39"/>
      <c r="F4798" s="20"/>
      <c r="G4798" s="20"/>
      <c r="H4798" s="20"/>
      <c r="I4798" s="39"/>
      <c r="J4798" s="20"/>
      <c r="K4798" s="20"/>
      <c r="L4798" s="20"/>
      <c r="M4798" s="20"/>
      <c r="N4798" s="39"/>
      <c r="O4798" s="20" t="s">
        <v>508</v>
      </c>
      <c r="P4798" s="20" t="s">
        <v>691</v>
      </c>
      <c r="Q4798" s="20" t="s">
        <v>1510</v>
      </c>
      <c r="R4798" s="20" t="s">
        <v>921</v>
      </c>
      <c r="S4798" s="20">
        <v>60360547</v>
      </c>
      <c r="T4798" s="39"/>
      <c r="U4798" s="20"/>
      <c r="V4798" s="20"/>
      <c r="W4798" s="39"/>
      <c r="X4798" s="20"/>
      <c r="Y4798" s="20"/>
      <c r="Z4798" s="20"/>
      <c r="AA4798" s="39"/>
    </row>
    <row r="4799" spans="2:27" ht="15.75" customHeight="1">
      <c r="B4799" s="39"/>
      <c r="C4799" s="20"/>
      <c r="D4799" s="20"/>
      <c r="E4799" s="39"/>
      <c r="F4799" s="20"/>
      <c r="G4799" s="20"/>
      <c r="H4799" s="20"/>
      <c r="I4799" s="39"/>
      <c r="J4799" s="20"/>
      <c r="K4799" s="20"/>
      <c r="L4799" s="20"/>
      <c r="M4799" s="20"/>
      <c r="N4799" s="39"/>
      <c r="O4799" s="20" t="s">
        <v>508</v>
      </c>
      <c r="P4799" s="20" t="s">
        <v>691</v>
      </c>
      <c r="Q4799" s="20" t="s">
        <v>1510</v>
      </c>
      <c r="R4799" s="20" t="s">
        <v>4804</v>
      </c>
      <c r="S4799" s="20">
        <v>60360559</v>
      </c>
      <c r="T4799" s="39"/>
      <c r="U4799" s="20"/>
      <c r="V4799" s="20"/>
      <c r="W4799" s="39"/>
      <c r="X4799" s="20"/>
      <c r="Y4799" s="20"/>
      <c r="Z4799" s="20"/>
      <c r="AA4799" s="39"/>
    </row>
    <row r="4800" spans="2:27" ht="15.75" customHeight="1">
      <c r="B4800" s="39"/>
      <c r="C4800" s="20"/>
      <c r="D4800" s="20"/>
      <c r="E4800" s="39"/>
      <c r="F4800" s="20"/>
      <c r="G4800" s="20"/>
      <c r="H4800" s="20"/>
      <c r="I4800" s="39"/>
      <c r="J4800" s="20"/>
      <c r="K4800" s="20"/>
      <c r="L4800" s="20"/>
      <c r="M4800" s="20"/>
      <c r="N4800" s="39"/>
      <c r="O4800" s="20" t="s">
        <v>508</v>
      </c>
      <c r="P4800" s="20" t="s">
        <v>691</v>
      </c>
      <c r="Q4800" s="20" t="s">
        <v>1510</v>
      </c>
      <c r="R4800" s="20" t="s">
        <v>4805</v>
      </c>
      <c r="S4800" s="20">
        <v>60360571</v>
      </c>
      <c r="T4800" s="39"/>
      <c r="U4800" s="20"/>
      <c r="V4800" s="20"/>
      <c r="W4800" s="39"/>
      <c r="X4800" s="20"/>
      <c r="Y4800" s="20"/>
      <c r="Z4800" s="20"/>
      <c r="AA4800" s="39"/>
    </row>
    <row r="4801" spans="2:27" ht="15.75" customHeight="1">
      <c r="B4801" s="39"/>
      <c r="C4801" s="20"/>
      <c r="D4801" s="20"/>
      <c r="E4801" s="39"/>
      <c r="F4801" s="20"/>
      <c r="G4801" s="20"/>
      <c r="H4801" s="20"/>
      <c r="I4801" s="39"/>
      <c r="J4801" s="20"/>
      <c r="K4801" s="20"/>
      <c r="L4801" s="20"/>
      <c r="M4801" s="20"/>
      <c r="N4801" s="39"/>
      <c r="O4801" s="20" t="s">
        <v>508</v>
      </c>
      <c r="P4801" s="20" t="s">
        <v>691</v>
      </c>
      <c r="Q4801" s="20" t="s">
        <v>1510</v>
      </c>
      <c r="R4801" s="20" t="s">
        <v>4806</v>
      </c>
      <c r="S4801" s="20">
        <v>60360583</v>
      </c>
      <c r="T4801" s="39"/>
      <c r="U4801" s="20"/>
      <c r="V4801" s="20"/>
      <c r="W4801" s="39"/>
      <c r="X4801" s="20"/>
      <c r="Y4801" s="20"/>
      <c r="Z4801" s="20"/>
      <c r="AA4801" s="39"/>
    </row>
    <row r="4802" spans="2:27" ht="15.75" customHeight="1">
      <c r="B4802" s="39"/>
      <c r="C4802" s="20"/>
      <c r="D4802" s="20"/>
      <c r="E4802" s="39"/>
      <c r="F4802" s="20"/>
      <c r="G4802" s="20"/>
      <c r="H4802" s="20"/>
      <c r="I4802" s="39"/>
      <c r="J4802" s="20"/>
      <c r="K4802" s="20"/>
      <c r="L4802" s="20"/>
      <c r="M4802" s="20"/>
      <c r="N4802" s="39"/>
      <c r="O4802" s="20" t="s">
        <v>508</v>
      </c>
      <c r="P4802" s="20" t="s">
        <v>691</v>
      </c>
      <c r="Q4802" s="20" t="s">
        <v>1512</v>
      </c>
      <c r="R4802" s="20" t="s">
        <v>4807</v>
      </c>
      <c r="S4802" s="20">
        <v>60361131</v>
      </c>
      <c r="T4802" s="39"/>
      <c r="U4802" s="20"/>
      <c r="V4802" s="20"/>
      <c r="W4802" s="39"/>
      <c r="X4802" s="20"/>
      <c r="Y4802" s="20"/>
      <c r="Z4802" s="20"/>
      <c r="AA4802" s="39"/>
    </row>
    <row r="4803" spans="2:27" ht="15.75" customHeight="1">
      <c r="B4803" s="39"/>
      <c r="C4803" s="20"/>
      <c r="D4803" s="20"/>
      <c r="E4803" s="39"/>
      <c r="F4803" s="20"/>
      <c r="G4803" s="20"/>
      <c r="H4803" s="20"/>
      <c r="I4803" s="39"/>
      <c r="J4803" s="20"/>
      <c r="K4803" s="20"/>
      <c r="L4803" s="20"/>
      <c r="M4803" s="20"/>
      <c r="N4803" s="39"/>
      <c r="O4803" s="20" t="s">
        <v>508</v>
      </c>
      <c r="P4803" s="20" t="s">
        <v>691</v>
      </c>
      <c r="Q4803" s="20" t="s">
        <v>1512</v>
      </c>
      <c r="R4803" s="20" t="s">
        <v>4808</v>
      </c>
      <c r="S4803" s="20">
        <v>60361125</v>
      </c>
      <c r="T4803" s="39"/>
      <c r="U4803" s="20"/>
      <c r="V4803" s="20"/>
      <c r="W4803" s="39"/>
      <c r="X4803" s="20"/>
      <c r="Y4803" s="20"/>
      <c r="Z4803" s="20"/>
      <c r="AA4803" s="39"/>
    </row>
    <row r="4804" spans="2:27" ht="15.75" customHeight="1">
      <c r="B4804" s="39"/>
      <c r="C4804" s="20"/>
      <c r="D4804" s="20"/>
      <c r="E4804" s="39"/>
      <c r="F4804" s="20"/>
      <c r="G4804" s="20"/>
      <c r="H4804" s="20"/>
      <c r="I4804" s="39"/>
      <c r="J4804" s="20"/>
      <c r="K4804" s="20"/>
      <c r="L4804" s="20"/>
      <c r="M4804" s="20"/>
      <c r="N4804" s="39"/>
      <c r="O4804" s="20" t="s">
        <v>508</v>
      </c>
      <c r="P4804" s="20" t="s">
        <v>691</v>
      </c>
      <c r="Q4804" s="20" t="s">
        <v>1512</v>
      </c>
      <c r="R4804" s="20" t="s">
        <v>4809</v>
      </c>
      <c r="S4804" s="20">
        <v>60361118</v>
      </c>
      <c r="T4804" s="39"/>
      <c r="U4804" s="20"/>
      <c r="V4804" s="20"/>
      <c r="W4804" s="39"/>
      <c r="X4804" s="20"/>
      <c r="Y4804" s="20"/>
      <c r="Z4804" s="20"/>
      <c r="AA4804" s="39"/>
    </row>
    <row r="4805" spans="2:27" ht="15.75" customHeight="1">
      <c r="B4805" s="39"/>
      <c r="C4805" s="20"/>
      <c r="D4805" s="20"/>
      <c r="E4805" s="39"/>
      <c r="F4805" s="20"/>
      <c r="G4805" s="20"/>
      <c r="H4805" s="20"/>
      <c r="I4805" s="39"/>
      <c r="J4805" s="20"/>
      <c r="K4805" s="20"/>
      <c r="L4805" s="20"/>
      <c r="M4805" s="20"/>
      <c r="N4805" s="39"/>
      <c r="O4805" s="20" t="s">
        <v>508</v>
      </c>
      <c r="P4805" s="20" t="s">
        <v>691</v>
      </c>
      <c r="Q4805" s="20" t="s">
        <v>1512</v>
      </c>
      <c r="R4805" s="20" t="s">
        <v>1035</v>
      </c>
      <c r="S4805" s="20">
        <v>60361137</v>
      </c>
      <c r="T4805" s="39"/>
      <c r="U4805" s="20"/>
      <c r="V4805" s="20"/>
      <c r="W4805" s="39"/>
      <c r="X4805" s="20"/>
      <c r="Y4805" s="20"/>
      <c r="Z4805" s="20"/>
      <c r="AA4805" s="39"/>
    </row>
    <row r="4806" spans="2:27" ht="15.75" customHeight="1">
      <c r="B4806" s="39"/>
      <c r="C4806" s="20"/>
      <c r="D4806" s="20"/>
      <c r="E4806" s="39"/>
      <c r="F4806" s="20"/>
      <c r="G4806" s="20"/>
      <c r="H4806" s="20"/>
      <c r="I4806" s="39"/>
      <c r="J4806" s="20"/>
      <c r="K4806" s="20"/>
      <c r="L4806" s="20"/>
      <c r="M4806" s="20"/>
      <c r="N4806" s="39"/>
      <c r="O4806" s="20" t="s">
        <v>508</v>
      </c>
      <c r="P4806" s="20" t="s">
        <v>691</v>
      </c>
      <c r="Q4806" s="20" t="s">
        <v>1512</v>
      </c>
      <c r="R4806" s="20" t="s">
        <v>4810</v>
      </c>
      <c r="S4806" s="20">
        <v>60361144</v>
      </c>
      <c r="T4806" s="39"/>
      <c r="U4806" s="20"/>
      <c r="V4806" s="20"/>
      <c r="W4806" s="39"/>
      <c r="X4806" s="20"/>
      <c r="Y4806" s="20"/>
      <c r="Z4806" s="20"/>
      <c r="AA4806" s="39"/>
    </row>
    <row r="4807" spans="2:27" ht="15.75" customHeight="1">
      <c r="B4807" s="39"/>
      <c r="C4807" s="20"/>
      <c r="D4807" s="20"/>
      <c r="E4807" s="39"/>
      <c r="F4807" s="20"/>
      <c r="G4807" s="20"/>
      <c r="H4807" s="20"/>
      <c r="I4807" s="39"/>
      <c r="J4807" s="20"/>
      <c r="K4807" s="20"/>
      <c r="L4807" s="20"/>
      <c r="M4807" s="20"/>
      <c r="N4807" s="39"/>
      <c r="O4807" s="20" t="s">
        <v>508</v>
      </c>
      <c r="P4807" s="20" t="s">
        <v>691</v>
      </c>
      <c r="Q4807" s="20" t="s">
        <v>1512</v>
      </c>
      <c r="R4807" s="20" t="s">
        <v>4811</v>
      </c>
      <c r="S4807" s="20">
        <v>60361150</v>
      </c>
      <c r="T4807" s="39"/>
      <c r="U4807" s="20"/>
      <c r="V4807" s="20"/>
      <c r="W4807" s="39"/>
      <c r="X4807" s="20"/>
      <c r="Y4807" s="20"/>
      <c r="Z4807" s="20"/>
      <c r="AA4807" s="39"/>
    </row>
    <row r="4808" spans="2:27" ht="15.75" customHeight="1">
      <c r="B4808" s="39"/>
      <c r="C4808" s="20"/>
      <c r="D4808" s="20"/>
      <c r="E4808" s="39"/>
      <c r="F4808" s="20"/>
      <c r="G4808" s="20"/>
      <c r="H4808" s="20"/>
      <c r="I4808" s="39"/>
      <c r="J4808" s="20"/>
      <c r="K4808" s="20"/>
      <c r="L4808" s="20"/>
      <c r="M4808" s="20"/>
      <c r="N4808" s="39"/>
      <c r="O4808" s="20" t="s">
        <v>508</v>
      </c>
      <c r="P4808" s="20" t="s">
        <v>691</v>
      </c>
      <c r="Q4808" s="20" t="s">
        <v>1512</v>
      </c>
      <c r="R4808" s="20" t="s">
        <v>4812</v>
      </c>
      <c r="S4808" s="20">
        <v>60361156</v>
      </c>
      <c r="T4808" s="39"/>
      <c r="U4808" s="20"/>
      <c r="V4808" s="20"/>
      <c r="W4808" s="39"/>
      <c r="X4808" s="20"/>
      <c r="Y4808" s="20"/>
      <c r="Z4808" s="20"/>
      <c r="AA4808" s="39"/>
    </row>
    <row r="4809" spans="2:27" ht="15.75" customHeight="1">
      <c r="B4809" s="39"/>
      <c r="C4809" s="20"/>
      <c r="D4809" s="20"/>
      <c r="E4809" s="39"/>
      <c r="F4809" s="20"/>
      <c r="G4809" s="20"/>
      <c r="H4809" s="20"/>
      <c r="I4809" s="39"/>
      <c r="J4809" s="20"/>
      <c r="K4809" s="20"/>
      <c r="L4809" s="20"/>
      <c r="M4809" s="20"/>
      <c r="N4809" s="39"/>
      <c r="O4809" s="20" t="s">
        <v>508</v>
      </c>
      <c r="P4809" s="20" t="s">
        <v>691</v>
      </c>
      <c r="Q4809" s="20" t="s">
        <v>1512</v>
      </c>
      <c r="R4809" s="20" t="s">
        <v>2125</v>
      </c>
      <c r="S4809" s="20">
        <v>60361163</v>
      </c>
      <c r="T4809" s="39"/>
      <c r="U4809" s="20"/>
      <c r="V4809" s="20"/>
      <c r="W4809" s="39"/>
      <c r="X4809" s="20"/>
      <c r="Y4809" s="20"/>
      <c r="Z4809" s="20"/>
      <c r="AA4809" s="39"/>
    </row>
    <row r="4810" spans="2:27" ht="15.75" customHeight="1">
      <c r="B4810" s="39"/>
      <c r="C4810" s="20"/>
      <c r="D4810" s="20"/>
      <c r="E4810" s="39"/>
      <c r="F4810" s="20"/>
      <c r="G4810" s="20"/>
      <c r="H4810" s="20"/>
      <c r="I4810" s="39"/>
      <c r="J4810" s="20"/>
      <c r="K4810" s="20"/>
      <c r="L4810" s="20"/>
      <c r="M4810" s="20"/>
      <c r="N4810" s="39"/>
      <c r="O4810" s="20" t="s">
        <v>508</v>
      </c>
      <c r="P4810" s="20" t="s">
        <v>691</v>
      </c>
      <c r="Q4810" s="20" t="s">
        <v>1512</v>
      </c>
      <c r="R4810" s="20" t="s">
        <v>1852</v>
      </c>
      <c r="S4810" s="20">
        <v>60361169</v>
      </c>
      <c r="T4810" s="39"/>
      <c r="U4810" s="20"/>
      <c r="V4810" s="20"/>
      <c r="W4810" s="39"/>
      <c r="X4810" s="20"/>
      <c r="Y4810" s="20"/>
      <c r="Z4810" s="20"/>
      <c r="AA4810" s="39"/>
    </row>
    <row r="4811" spans="2:27" ht="15.75" customHeight="1">
      <c r="B4811" s="39"/>
      <c r="C4811" s="20"/>
      <c r="D4811" s="20"/>
      <c r="E4811" s="39"/>
      <c r="F4811" s="20"/>
      <c r="G4811" s="20"/>
      <c r="H4811" s="20"/>
      <c r="I4811" s="39"/>
      <c r="J4811" s="20"/>
      <c r="K4811" s="20"/>
      <c r="L4811" s="20"/>
      <c r="M4811" s="20"/>
      <c r="N4811" s="39"/>
      <c r="O4811" s="20" t="s">
        <v>508</v>
      </c>
      <c r="P4811" s="20" t="s">
        <v>691</v>
      </c>
      <c r="Q4811" s="20" t="s">
        <v>1512</v>
      </c>
      <c r="R4811" s="20" t="s">
        <v>4813</v>
      </c>
      <c r="S4811" s="20">
        <v>60361175</v>
      </c>
      <c r="T4811" s="39"/>
      <c r="U4811" s="20"/>
      <c r="V4811" s="20"/>
      <c r="W4811" s="39"/>
      <c r="X4811" s="20"/>
      <c r="Y4811" s="20"/>
      <c r="Z4811" s="20"/>
      <c r="AA4811" s="39"/>
    </row>
    <row r="4812" spans="2:27" ht="15.75" customHeight="1">
      <c r="B4812" s="39"/>
      <c r="C4812" s="20"/>
      <c r="D4812" s="20"/>
      <c r="E4812" s="39"/>
      <c r="F4812" s="20"/>
      <c r="G4812" s="20"/>
      <c r="H4812" s="20"/>
      <c r="I4812" s="39"/>
      <c r="J4812" s="20"/>
      <c r="K4812" s="20"/>
      <c r="L4812" s="20"/>
      <c r="M4812" s="20"/>
      <c r="N4812" s="39"/>
      <c r="O4812" s="20" t="s">
        <v>508</v>
      </c>
      <c r="P4812" s="20" t="s">
        <v>691</v>
      </c>
      <c r="Q4812" s="20" t="s">
        <v>1512</v>
      </c>
      <c r="R4812" s="20" t="s">
        <v>4814</v>
      </c>
      <c r="S4812" s="20">
        <v>60361182</v>
      </c>
      <c r="T4812" s="39"/>
      <c r="U4812" s="20"/>
      <c r="V4812" s="20"/>
      <c r="W4812" s="39"/>
      <c r="X4812" s="20"/>
      <c r="Y4812" s="20"/>
      <c r="Z4812" s="20"/>
      <c r="AA4812" s="39"/>
    </row>
    <row r="4813" spans="2:27" ht="15.75" customHeight="1">
      <c r="B4813" s="39"/>
      <c r="C4813" s="20"/>
      <c r="D4813" s="20"/>
      <c r="E4813" s="39"/>
      <c r="F4813" s="20"/>
      <c r="G4813" s="20"/>
      <c r="H4813" s="20"/>
      <c r="I4813" s="39"/>
      <c r="J4813" s="20"/>
      <c r="K4813" s="20"/>
      <c r="L4813" s="20"/>
      <c r="M4813" s="20"/>
      <c r="N4813" s="39"/>
      <c r="O4813" s="20" t="s">
        <v>508</v>
      </c>
      <c r="P4813" s="20" t="s">
        <v>691</v>
      </c>
      <c r="Q4813" s="20" t="s">
        <v>1512</v>
      </c>
      <c r="R4813" s="20" t="s">
        <v>1089</v>
      </c>
      <c r="S4813" s="20">
        <v>60361194</v>
      </c>
      <c r="T4813" s="39"/>
      <c r="U4813" s="20"/>
      <c r="V4813" s="20"/>
      <c r="W4813" s="39"/>
      <c r="X4813" s="20"/>
      <c r="Y4813" s="20"/>
      <c r="Z4813" s="20"/>
      <c r="AA4813" s="39"/>
    </row>
    <row r="4814" spans="2:27" ht="15.75" customHeight="1">
      <c r="B4814" s="39"/>
      <c r="C4814" s="20"/>
      <c r="D4814" s="20"/>
      <c r="E4814" s="39"/>
      <c r="F4814" s="20"/>
      <c r="G4814" s="20"/>
      <c r="H4814" s="20"/>
      <c r="I4814" s="39"/>
      <c r="J4814" s="20"/>
      <c r="K4814" s="20"/>
      <c r="L4814" s="20"/>
      <c r="M4814" s="20"/>
      <c r="N4814" s="39"/>
      <c r="O4814" s="20" t="s">
        <v>508</v>
      </c>
      <c r="P4814" s="20" t="s">
        <v>691</v>
      </c>
      <c r="Q4814" s="20" t="s">
        <v>1512</v>
      </c>
      <c r="R4814" s="20" t="s">
        <v>4815</v>
      </c>
      <c r="S4814" s="20">
        <v>60361188</v>
      </c>
      <c r="T4814" s="39"/>
      <c r="U4814" s="20"/>
      <c r="V4814" s="20"/>
      <c r="W4814" s="39"/>
      <c r="X4814" s="20"/>
      <c r="Y4814" s="20"/>
      <c r="Z4814" s="20"/>
      <c r="AA4814" s="39"/>
    </row>
    <row r="4815" spans="2:27" ht="15.75" customHeight="1">
      <c r="B4815" s="39"/>
      <c r="C4815" s="20"/>
      <c r="D4815" s="20"/>
      <c r="E4815" s="39"/>
      <c r="F4815" s="20"/>
      <c r="G4815" s="20"/>
      <c r="H4815" s="20"/>
      <c r="I4815" s="39"/>
      <c r="J4815" s="20"/>
      <c r="K4815" s="20"/>
      <c r="L4815" s="20"/>
      <c r="M4815" s="20"/>
      <c r="N4815" s="39"/>
      <c r="O4815" s="20" t="s">
        <v>508</v>
      </c>
      <c r="P4815" s="20" t="s">
        <v>691</v>
      </c>
      <c r="Q4815" s="20" t="s">
        <v>1512</v>
      </c>
      <c r="R4815" s="20" t="s">
        <v>4816</v>
      </c>
      <c r="S4815" s="20">
        <v>60361112</v>
      </c>
      <c r="T4815" s="39"/>
      <c r="U4815" s="20"/>
      <c r="V4815" s="20"/>
      <c r="W4815" s="39"/>
      <c r="X4815" s="20"/>
      <c r="Y4815" s="20"/>
      <c r="Z4815" s="20"/>
      <c r="AA4815" s="39"/>
    </row>
    <row r="4816" spans="2:27" ht="15.75" customHeight="1">
      <c r="B4816" s="39"/>
      <c r="C4816" s="20"/>
      <c r="D4816" s="20"/>
      <c r="E4816" s="39"/>
      <c r="F4816" s="20"/>
      <c r="G4816" s="20"/>
      <c r="H4816" s="20"/>
      <c r="I4816" s="39"/>
      <c r="J4816" s="20"/>
      <c r="K4816" s="20"/>
      <c r="L4816" s="20"/>
      <c r="M4816" s="20"/>
      <c r="N4816" s="39"/>
      <c r="O4816" s="20" t="s">
        <v>508</v>
      </c>
      <c r="P4816" s="20" t="s">
        <v>691</v>
      </c>
      <c r="Q4816" s="20" t="s">
        <v>1512</v>
      </c>
      <c r="R4816" s="20" t="s">
        <v>4817</v>
      </c>
      <c r="S4816" s="20">
        <v>60361111</v>
      </c>
      <c r="T4816" s="39"/>
      <c r="U4816" s="20"/>
      <c r="V4816" s="20"/>
      <c r="W4816" s="39"/>
      <c r="X4816" s="20"/>
      <c r="Y4816" s="20"/>
      <c r="Z4816" s="20"/>
      <c r="AA4816" s="39"/>
    </row>
    <row r="4817" spans="2:27" ht="15.75" customHeight="1">
      <c r="B4817" s="39"/>
      <c r="C4817" s="20"/>
      <c r="D4817" s="20"/>
      <c r="E4817" s="39"/>
      <c r="F4817" s="20"/>
      <c r="G4817" s="20"/>
      <c r="H4817" s="20"/>
      <c r="I4817" s="39"/>
      <c r="J4817" s="20"/>
      <c r="K4817" s="20"/>
      <c r="L4817" s="20"/>
      <c r="M4817" s="20"/>
      <c r="N4817" s="39"/>
      <c r="O4817" s="20" t="s">
        <v>508</v>
      </c>
      <c r="P4817" s="20" t="s">
        <v>691</v>
      </c>
      <c r="Q4817" s="20" t="s">
        <v>1514</v>
      </c>
      <c r="R4817" s="20" t="s">
        <v>4818</v>
      </c>
      <c r="S4817" s="20">
        <v>60362613</v>
      </c>
      <c r="T4817" s="39"/>
      <c r="U4817" s="20"/>
      <c r="V4817" s="20"/>
      <c r="W4817" s="39"/>
      <c r="X4817" s="20"/>
      <c r="Y4817" s="20"/>
      <c r="Z4817" s="20"/>
      <c r="AA4817" s="39"/>
    </row>
    <row r="4818" spans="2:27" ht="15.75" customHeight="1">
      <c r="B4818" s="39"/>
      <c r="C4818" s="20"/>
      <c r="D4818" s="20"/>
      <c r="E4818" s="39"/>
      <c r="F4818" s="20"/>
      <c r="G4818" s="20"/>
      <c r="H4818" s="20"/>
      <c r="I4818" s="39"/>
      <c r="J4818" s="20"/>
      <c r="K4818" s="20"/>
      <c r="L4818" s="20"/>
      <c r="M4818" s="20"/>
      <c r="N4818" s="39"/>
      <c r="O4818" s="20" t="s">
        <v>508</v>
      </c>
      <c r="P4818" s="20" t="s">
        <v>691</v>
      </c>
      <c r="Q4818" s="20" t="s">
        <v>1514</v>
      </c>
      <c r="R4818" s="20" t="s">
        <v>1514</v>
      </c>
      <c r="S4818" s="20">
        <v>60362619</v>
      </c>
      <c r="T4818" s="39"/>
      <c r="U4818" s="20"/>
      <c r="V4818" s="20"/>
      <c r="W4818" s="39"/>
      <c r="X4818" s="20"/>
      <c r="Y4818" s="20"/>
      <c r="Z4818" s="20"/>
      <c r="AA4818" s="39"/>
    </row>
    <row r="4819" spans="2:27" ht="15.75" customHeight="1">
      <c r="B4819" s="39"/>
      <c r="C4819" s="20"/>
      <c r="D4819" s="20"/>
      <c r="E4819" s="39"/>
      <c r="F4819" s="20"/>
      <c r="G4819" s="20"/>
      <c r="H4819" s="20"/>
      <c r="I4819" s="39"/>
      <c r="J4819" s="20"/>
      <c r="K4819" s="20"/>
      <c r="L4819" s="20"/>
      <c r="M4819" s="20"/>
      <c r="N4819" s="39"/>
      <c r="O4819" s="20" t="s">
        <v>508</v>
      </c>
      <c r="P4819" s="20" t="s">
        <v>691</v>
      </c>
      <c r="Q4819" s="20" t="s">
        <v>1514</v>
      </c>
      <c r="R4819" s="20" t="s">
        <v>4819</v>
      </c>
      <c r="S4819" s="20">
        <v>60362699</v>
      </c>
      <c r="T4819" s="39"/>
      <c r="U4819" s="20"/>
      <c r="V4819" s="20"/>
      <c r="W4819" s="39"/>
      <c r="X4819" s="20"/>
      <c r="Y4819" s="20"/>
      <c r="Z4819" s="20"/>
      <c r="AA4819" s="39"/>
    </row>
    <row r="4820" spans="2:27" ht="15.75" customHeight="1">
      <c r="B4820" s="39"/>
      <c r="C4820" s="20"/>
      <c r="D4820" s="20"/>
      <c r="E4820" s="39"/>
      <c r="F4820" s="20"/>
      <c r="G4820" s="20"/>
      <c r="H4820" s="20"/>
      <c r="I4820" s="39"/>
      <c r="J4820" s="20"/>
      <c r="K4820" s="20"/>
      <c r="L4820" s="20"/>
      <c r="M4820" s="20"/>
      <c r="N4820" s="39"/>
      <c r="O4820" s="20" t="s">
        <v>508</v>
      </c>
      <c r="P4820" s="20" t="s">
        <v>691</v>
      </c>
      <c r="Q4820" s="20" t="s">
        <v>1514</v>
      </c>
      <c r="R4820" s="20" t="s">
        <v>4820</v>
      </c>
      <c r="S4820" s="20">
        <v>60362628</v>
      </c>
      <c r="T4820" s="39"/>
      <c r="U4820" s="20"/>
      <c r="V4820" s="20"/>
      <c r="W4820" s="39"/>
      <c r="X4820" s="20"/>
      <c r="Y4820" s="20"/>
      <c r="Z4820" s="20"/>
      <c r="AA4820" s="39"/>
    </row>
    <row r="4821" spans="2:27" ht="15.75" customHeight="1">
      <c r="B4821" s="39"/>
      <c r="C4821" s="20"/>
      <c r="D4821" s="20"/>
      <c r="E4821" s="39"/>
      <c r="F4821" s="20"/>
      <c r="G4821" s="20"/>
      <c r="H4821" s="20"/>
      <c r="I4821" s="39"/>
      <c r="J4821" s="20"/>
      <c r="K4821" s="20"/>
      <c r="L4821" s="20"/>
      <c r="M4821" s="20"/>
      <c r="N4821" s="39"/>
      <c r="O4821" s="20" t="s">
        <v>508</v>
      </c>
      <c r="P4821" s="20" t="s">
        <v>691</v>
      </c>
      <c r="Q4821" s="20" t="s">
        <v>1514</v>
      </c>
      <c r="R4821" s="20" t="s">
        <v>548</v>
      </c>
      <c r="S4821" s="20">
        <v>60362638</v>
      </c>
      <c r="T4821" s="39"/>
      <c r="U4821" s="20"/>
      <c r="V4821" s="20"/>
      <c r="W4821" s="39"/>
      <c r="X4821" s="20"/>
      <c r="Y4821" s="20"/>
      <c r="Z4821" s="20"/>
      <c r="AA4821" s="39"/>
    </row>
    <row r="4822" spans="2:27" ht="15.75" customHeight="1">
      <c r="B4822" s="39"/>
      <c r="C4822" s="20"/>
      <c r="D4822" s="20"/>
      <c r="E4822" s="39"/>
      <c r="F4822" s="20"/>
      <c r="G4822" s="20"/>
      <c r="H4822" s="20"/>
      <c r="I4822" s="39"/>
      <c r="J4822" s="20"/>
      <c r="K4822" s="20"/>
      <c r="L4822" s="20"/>
      <c r="M4822" s="20"/>
      <c r="N4822" s="39"/>
      <c r="O4822" s="20" t="s">
        <v>508</v>
      </c>
      <c r="P4822" s="20" t="s">
        <v>691</v>
      </c>
      <c r="Q4822" s="20" t="s">
        <v>1514</v>
      </c>
      <c r="R4822" s="20" t="s">
        <v>4821</v>
      </c>
      <c r="S4822" s="20">
        <v>60362647</v>
      </c>
      <c r="T4822" s="39"/>
      <c r="U4822" s="20"/>
      <c r="V4822" s="20"/>
      <c r="W4822" s="39"/>
      <c r="X4822" s="20"/>
      <c r="Y4822" s="20"/>
      <c r="Z4822" s="20"/>
      <c r="AA4822" s="39"/>
    </row>
    <row r="4823" spans="2:27" ht="15.75" customHeight="1">
      <c r="B4823" s="39"/>
      <c r="C4823" s="20"/>
      <c r="D4823" s="20"/>
      <c r="E4823" s="39"/>
      <c r="F4823" s="20"/>
      <c r="G4823" s="20"/>
      <c r="H4823" s="20"/>
      <c r="I4823" s="39"/>
      <c r="J4823" s="20"/>
      <c r="K4823" s="20"/>
      <c r="L4823" s="20"/>
      <c r="M4823" s="20"/>
      <c r="N4823" s="39"/>
      <c r="O4823" s="20" t="s">
        <v>508</v>
      </c>
      <c r="P4823" s="20" t="s">
        <v>691</v>
      </c>
      <c r="Q4823" s="20" t="s">
        <v>1514</v>
      </c>
      <c r="R4823" s="20" t="s">
        <v>2784</v>
      </c>
      <c r="S4823" s="20">
        <v>60362657</v>
      </c>
      <c r="T4823" s="39"/>
      <c r="U4823" s="20"/>
      <c r="V4823" s="20"/>
      <c r="W4823" s="39"/>
      <c r="X4823" s="20"/>
      <c r="Y4823" s="20"/>
      <c r="Z4823" s="20"/>
      <c r="AA4823" s="39"/>
    </row>
    <row r="4824" spans="2:27" ht="15.75" customHeight="1">
      <c r="B4824" s="39"/>
      <c r="C4824" s="20"/>
      <c r="D4824" s="20"/>
      <c r="E4824" s="39"/>
      <c r="F4824" s="20"/>
      <c r="G4824" s="20"/>
      <c r="H4824" s="20"/>
      <c r="I4824" s="39"/>
      <c r="J4824" s="20"/>
      <c r="K4824" s="20"/>
      <c r="L4824" s="20"/>
      <c r="M4824" s="20"/>
      <c r="N4824" s="39"/>
      <c r="O4824" s="20" t="s">
        <v>508</v>
      </c>
      <c r="P4824" s="20" t="s">
        <v>691</v>
      </c>
      <c r="Q4824" s="20" t="s">
        <v>1514</v>
      </c>
      <c r="R4824" s="20" t="s">
        <v>4822</v>
      </c>
      <c r="S4824" s="20">
        <v>60362666</v>
      </c>
      <c r="T4824" s="39"/>
      <c r="U4824" s="20"/>
      <c r="V4824" s="20"/>
      <c r="W4824" s="39"/>
      <c r="X4824" s="20"/>
      <c r="Y4824" s="20"/>
      <c r="Z4824" s="20"/>
      <c r="AA4824" s="39"/>
    </row>
    <row r="4825" spans="2:27" ht="15.75" customHeight="1">
      <c r="B4825" s="39"/>
      <c r="C4825" s="20"/>
      <c r="D4825" s="20"/>
      <c r="E4825" s="39"/>
      <c r="F4825" s="20"/>
      <c r="G4825" s="20"/>
      <c r="H4825" s="20"/>
      <c r="I4825" s="39"/>
      <c r="J4825" s="20"/>
      <c r="K4825" s="20"/>
      <c r="L4825" s="20"/>
      <c r="M4825" s="20"/>
      <c r="N4825" s="39"/>
      <c r="O4825" s="20" t="s">
        <v>508</v>
      </c>
      <c r="P4825" s="20" t="s">
        <v>691</v>
      </c>
      <c r="Q4825" s="20" t="s">
        <v>1514</v>
      </c>
      <c r="R4825" s="20" t="s">
        <v>4823</v>
      </c>
      <c r="S4825" s="20">
        <v>60362676</v>
      </c>
      <c r="T4825" s="39"/>
      <c r="U4825" s="20"/>
      <c r="V4825" s="20"/>
      <c r="W4825" s="39"/>
      <c r="X4825" s="20"/>
      <c r="Y4825" s="20"/>
      <c r="Z4825" s="20"/>
      <c r="AA4825" s="39"/>
    </row>
    <row r="4826" spans="2:27" ht="15.75" customHeight="1">
      <c r="B4826" s="39"/>
      <c r="C4826" s="20"/>
      <c r="D4826" s="20"/>
      <c r="E4826" s="39"/>
      <c r="F4826" s="20"/>
      <c r="G4826" s="20"/>
      <c r="H4826" s="20"/>
      <c r="I4826" s="39"/>
      <c r="J4826" s="20"/>
      <c r="K4826" s="20"/>
      <c r="L4826" s="20"/>
      <c r="M4826" s="20"/>
      <c r="N4826" s="39"/>
      <c r="O4826" s="20" t="s">
        <v>508</v>
      </c>
      <c r="P4826" s="20" t="s">
        <v>691</v>
      </c>
      <c r="Q4826" s="20" t="s">
        <v>1514</v>
      </c>
      <c r="R4826" s="20" t="s">
        <v>4824</v>
      </c>
      <c r="S4826" s="20">
        <v>60362685</v>
      </c>
      <c r="T4826" s="39"/>
      <c r="U4826" s="20"/>
      <c r="V4826" s="20"/>
      <c r="W4826" s="39"/>
      <c r="X4826" s="20"/>
      <c r="Y4826" s="20"/>
      <c r="Z4826" s="20"/>
      <c r="AA4826" s="39"/>
    </row>
    <row r="4827" spans="2:27" ht="15.75" customHeight="1">
      <c r="B4827" s="39"/>
      <c r="C4827" s="20"/>
      <c r="D4827" s="20"/>
      <c r="E4827" s="39"/>
      <c r="F4827" s="20"/>
      <c r="G4827" s="20"/>
      <c r="H4827" s="20"/>
      <c r="I4827" s="39"/>
      <c r="J4827" s="20"/>
      <c r="K4827" s="20"/>
      <c r="L4827" s="20"/>
      <c r="M4827" s="20"/>
      <c r="N4827" s="39"/>
      <c r="O4827" s="20" t="s">
        <v>508</v>
      </c>
      <c r="P4827" s="20" t="s">
        <v>691</v>
      </c>
      <c r="Q4827" s="20" t="s">
        <v>1514</v>
      </c>
      <c r="R4827" s="20" t="s">
        <v>4825</v>
      </c>
      <c r="S4827" s="20">
        <v>60362695</v>
      </c>
      <c r="T4827" s="39"/>
      <c r="U4827" s="20"/>
      <c r="V4827" s="20"/>
      <c r="W4827" s="39"/>
      <c r="X4827" s="20"/>
      <c r="Y4827" s="20"/>
      <c r="Z4827" s="20"/>
      <c r="AA4827" s="39"/>
    </row>
    <row r="4828" spans="2:27" ht="15.75" customHeight="1">
      <c r="B4828" s="39"/>
      <c r="C4828" s="20"/>
      <c r="D4828" s="20"/>
      <c r="E4828" s="39"/>
      <c r="F4828" s="20"/>
      <c r="G4828" s="20"/>
      <c r="H4828" s="20"/>
      <c r="I4828" s="39"/>
      <c r="J4828" s="20"/>
      <c r="K4828" s="20"/>
      <c r="L4828" s="20"/>
      <c r="M4828" s="20"/>
      <c r="N4828" s="39"/>
      <c r="O4828" s="20" t="s">
        <v>508</v>
      </c>
      <c r="P4828" s="20" t="s">
        <v>691</v>
      </c>
      <c r="Q4828" s="20" t="s">
        <v>1516</v>
      </c>
      <c r="R4828" s="20" t="s">
        <v>4826</v>
      </c>
      <c r="S4828" s="20">
        <v>60364422</v>
      </c>
      <c r="T4828" s="39"/>
      <c r="U4828" s="20"/>
      <c r="V4828" s="20"/>
      <c r="W4828" s="39"/>
      <c r="X4828" s="20"/>
      <c r="Y4828" s="20"/>
      <c r="Z4828" s="20"/>
      <c r="AA4828" s="39"/>
    </row>
    <row r="4829" spans="2:27" ht="15.75" customHeight="1">
      <c r="B4829" s="39"/>
      <c r="C4829" s="20"/>
      <c r="D4829" s="20"/>
      <c r="E4829" s="39"/>
      <c r="F4829" s="20"/>
      <c r="G4829" s="20"/>
      <c r="H4829" s="20"/>
      <c r="I4829" s="39"/>
      <c r="J4829" s="20"/>
      <c r="K4829" s="20"/>
      <c r="L4829" s="20"/>
      <c r="M4829" s="20"/>
      <c r="N4829" s="39"/>
      <c r="O4829" s="20" t="s">
        <v>508</v>
      </c>
      <c r="P4829" s="20" t="s">
        <v>691</v>
      </c>
      <c r="Q4829" s="20" t="s">
        <v>1516</v>
      </c>
      <c r="R4829" s="20" t="s">
        <v>4827</v>
      </c>
      <c r="S4829" s="20">
        <v>60364499</v>
      </c>
      <c r="T4829" s="39"/>
      <c r="U4829" s="20"/>
      <c r="V4829" s="20"/>
      <c r="W4829" s="39"/>
      <c r="X4829" s="20"/>
      <c r="Y4829" s="20"/>
      <c r="Z4829" s="20"/>
      <c r="AA4829" s="39"/>
    </row>
    <row r="4830" spans="2:27" ht="15.75" customHeight="1">
      <c r="B4830" s="39"/>
      <c r="C4830" s="20"/>
      <c r="D4830" s="20"/>
      <c r="E4830" s="39"/>
      <c r="F4830" s="20"/>
      <c r="G4830" s="20"/>
      <c r="H4830" s="20"/>
      <c r="I4830" s="39"/>
      <c r="J4830" s="20"/>
      <c r="K4830" s="20"/>
      <c r="L4830" s="20"/>
      <c r="M4830" s="20"/>
      <c r="N4830" s="39"/>
      <c r="O4830" s="20" t="s">
        <v>508</v>
      </c>
      <c r="P4830" s="20" t="s">
        <v>691</v>
      </c>
      <c r="Q4830" s="20" t="s">
        <v>1516</v>
      </c>
      <c r="R4830" s="20" t="s">
        <v>4828</v>
      </c>
      <c r="S4830" s="20">
        <v>60364424</v>
      </c>
      <c r="T4830" s="39"/>
      <c r="U4830" s="20"/>
      <c r="V4830" s="20"/>
      <c r="W4830" s="39"/>
      <c r="X4830" s="20"/>
      <c r="Y4830" s="20"/>
      <c r="Z4830" s="20"/>
      <c r="AA4830" s="39"/>
    </row>
    <row r="4831" spans="2:27" ht="15.75" customHeight="1">
      <c r="B4831" s="39"/>
      <c r="C4831" s="20"/>
      <c r="D4831" s="20"/>
      <c r="E4831" s="39"/>
      <c r="F4831" s="20"/>
      <c r="G4831" s="20"/>
      <c r="H4831" s="20"/>
      <c r="I4831" s="39"/>
      <c r="J4831" s="20"/>
      <c r="K4831" s="20"/>
      <c r="L4831" s="20"/>
      <c r="M4831" s="20"/>
      <c r="N4831" s="39"/>
      <c r="O4831" s="20" t="s">
        <v>508</v>
      </c>
      <c r="P4831" s="20" t="s">
        <v>691</v>
      </c>
      <c r="Q4831" s="20" t="s">
        <v>1516</v>
      </c>
      <c r="R4831" s="20" t="s">
        <v>4829</v>
      </c>
      <c r="S4831" s="20">
        <v>60364428</v>
      </c>
      <c r="T4831" s="39"/>
      <c r="U4831" s="20"/>
      <c r="V4831" s="20"/>
      <c r="W4831" s="39"/>
      <c r="X4831" s="20"/>
      <c r="Y4831" s="20"/>
      <c r="Z4831" s="20"/>
      <c r="AA4831" s="39"/>
    </row>
    <row r="4832" spans="2:27" ht="15.75" customHeight="1">
      <c r="B4832" s="39"/>
      <c r="C4832" s="20"/>
      <c r="D4832" s="20"/>
      <c r="E4832" s="39"/>
      <c r="F4832" s="20"/>
      <c r="G4832" s="20"/>
      <c r="H4832" s="20"/>
      <c r="I4832" s="39"/>
      <c r="J4832" s="20"/>
      <c r="K4832" s="20"/>
      <c r="L4832" s="20"/>
      <c r="M4832" s="20"/>
      <c r="N4832" s="39"/>
      <c r="O4832" s="20" t="s">
        <v>508</v>
      </c>
      <c r="P4832" s="20" t="s">
        <v>691</v>
      </c>
      <c r="Q4832" s="20" t="s">
        <v>1516</v>
      </c>
      <c r="R4832" s="20" t="s">
        <v>3604</v>
      </c>
      <c r="S4832" s="20">
        <v>60364438</v>
      </c>
      <c r="T4832" s="39"/>
      <c r="U4832" s="20"/>
      <c r="V4832" s="20"/>
      <c r="W4832" s="39"/>
      <c r="X4832" s="20"/>
      <c r="Y4832" s="20"/>
      <c r="Z4832" s="20"/>
      <c r="AA4832" s="39"/>
    </row>
    <row r="4833" spans="2:27" ht="15.75" customHeight="1">
      <c r="B4833" s="39"/>
      <c r="C4833" s="20"/>
      <c r="D4833" s="20"/>
      <c r="E4833" s="39"/>
      <c r="F4833" s="20"/>
      <c r="G4833" s="20"/>
      <c r="H4833" s="20"/>
      <c r="I4833" s="39"/>
      <c r="J4833" s="20"/>
      <c r="K4833" s="20"/>
      <c r="L4833" s="20"/>
      <c r="M4833" s="20"/>
      <c r="N4833" s="39"/>
      <c r="O4833" s="20" t="s">
        <v>508</v>
      </c>
      <c r="P4833" s="20" t="s">
        <v>691</v>
      </c>
      <c r="Q4833" s="20" t="s">
        <v>1516</v>
      </c>
      <c r="R4833" s="20" t="s">
        <v>4830</v>
      </c>
      <c r="S4833" s="20">
        <v>60364447</v>
      </c>
      <c r="T4833" s="39"/>
      <c r="U4833" s="20"/>
      <c r="V4833" s="20"/>
      <c r="W4833" s="39"/>
      <c r="X4833" s="20"/>
      <c r="Y4833" s="20"/>
      <c r="Z4833" s="20"/>
      <c r="AA4833" s="39"/>
    </row>
    <row r="4834" spans="2:27" ht="15.75" customHeight="1">
      <c r="B4834" s="39"/>
      <c r="C4834" s="20"/>
      <c r="D4834" s="20"/>
      <c r="E4834" s="39"/>
      <c r="F4834" s="20"/>
      <c r="G4834" s="20"/>
      <c r="H4834" s="20"/>
      <c r="I4834" s="39"/>
      <c r="J4834" s="20"/>
      <c r="K4834" s="20"/>
      <c r="L4834" s="20"/>
      <c r="M4834" s="20"/>
      <c r="N4834" s="39"/>
      <c r="O4834" s="20" t="s">
        <v>508</v>
      </c>
      <c r="P4834" s="20" t="s">
        <v>691</v>
      </c>
      <c r="Q4834" s="20" t="s">
        <v>1516</v>
      </c>
      <c r="R4834" s="20" t="s">
        <v>4831</v>
      </c>
      <c r="S4834" s="20">
        <v>60364457</v>
      </c>
      <c r="T4834" s="39"/>
      <c r="U4834" s="20"/>
      <c r="V4834" s="20"/>
      <c r="W4834" s="39"/>
      <c r="X4834" s="20"/>
      <c r="Y4834" s="20"/>
      <c r="Z4834" s="20"/>
      <c r="AA4834" s="39"/>
    </row>
    <row r="4835" spans="2:27" ht="15.75" customHeight="1">
      <c r="B4835" s="39"/>
      <c r="C4835" s="20"/>
      <c r="D4835" s="20"/>
      <c r="E4835" s="39"/>
      <c r="F4835" s="20"/>
      <c r="G4835" s="20"/>
      <c r="H4835" s="20"/>
      <c r="I4835" s="39"/>
      <c r="J4835" s="20"/>
      <c r="K4835" s="20"/>
      <c r="L4835" s="20"/>
      <c r="M4835" s="20"/>
      <c r="N4835" s="39"/>
      <c r="O4835" s="20" t="s">
        <v>508</v>
      </c>
      <c r="P4835" s="20" t="s">
        <v>691</v>
      </c>
      <c r="Q4835" s="20" t="s">
        <v>1516</v>
      </c>
      <c r="R4835" s="20" t="s">
        <v>4832</v>
      </c>
      <c r="S4835" s="20">
        <v>60364466</v>
      </c>
      <c r="T4835" s="39"/>
      <c r="U4835" s="20"/>
      <c r="V4835" s="20"/>
      <c r="W4835" s="39"/>
      <c r="X4835" s="20"/>
      <c r="Y4835" s="20"/>
      <c r="Z4835" s="20"/>
      <c r="AA4835" s="39"/>
    </row>
    <row r="4836" spans="2:27" ht="15.75" customHeight="1">
      <c r="B4836" s="39"/>
      <c r="C4836" s="20"/>
      <c r="D4836" s="20"/>
      <c r="E4836" s="39"/>
      <c r="F4836" s="20"/>
      <c r="G4836" s="20"/>
      <c r="H4836" s="20"/>
      <c r="I4836" s="39"/>
      <c r="J4836" s="20"/>
      <c r="K4836" s="20"/>
      <c r="L4836" s="20"/>
      <c r="M4836" s="20"/>
      <c r="N4836" s="39"/>
      <c r="O4836" s="20" t="s">
        <v>508</v>
      </c>
      <c r="P4836" s="20" t="s">
        <v>691</v>
      </c>
      <c r="Q4836" s="20" t="s">
        <v>1516</v>
      </c>
      <c r="R4836" s="20" t="s">
        <v>4833</v>
      </c>
      <c r="S4836" s="20">
        <v>60364476</v>
      </c>
      <c r="T4836" s="39"/>
      <c r="U4836" s="20"/>
      <c r="V4836" s="20"/>
      <c r="W4836" s="39"/>
      <c r="X4836" s="20"/>
      <c r="Y4836" s="20"/>
      <c r="Z4836" s="20"/>
      <c r="AA4836" s="39"/>
    </row>
    <row r="4837" spans="2:27" ht="15.75" customHeight="1">
      <c r="B4837" s="39"/>
      <c r="C4837" s="20"/>
      <c r="D4837" s="20"/>
      <c r="E4837" s="39"/>
      <c r="F4837" s="20"/>
      <c r="G4837" s="20"/>
      <c r="H4837" s="20"/>
      <c r="I4837" s="39"/>
      <c r="J4837" s="20"/>
      <c r="K4837" s="20"/>
      <c r="L4837" s="20"/>
      <c r="M4837" s="20"/>
      <c r="N4837" s="39"/>
      <c r="O4837" s="20" t="s">
        <v>508</v>
      </c>
      <c r="P4837" s="20" t="s">
        <v>691</v>
      </c>
      <c r="Q4837" s="20" t="s">
        <v>1516</v>
      </c>
      <c r="R4837" s="20" t="s">
        <v>4834</v>
      </c>
      <c r="S4837" s="20">
        <v>60364485</v>
      </c>
      <c r="T4837" s="39"/>
      <c r="U4837" s="20"/>
      <c r="V4837" s="20"/>
      <c r="W4837" s="39"/>
      <c r="X4837" s="20"/>
      <c r="Y4837" s="20"/>
      <c r="Z4837" s="20"/>
      <c r="AA4837" s="39"/>
    </row>
    <row r="4838" spans="2:27" ht="15.75" customHeight="1">
      <c r="B4838" s="39"/>
      <c r="C4838" s="20"/>
      <c r="D4838" s="20"/>
      <c r="E4838" s="39"/>
      <c r="F4838" s="20"/>
      <c r="G4838" s="20"/>
      <c r="H4838" s="20"/>
      <c r="I4838" s="39"/>
      <c r="J4838" s="20"/>
      <c r="K4838" s="20"/>
      <c r="L4838" s="20"/>
      <c r="M4838" s="20"/>
      <c r="N4838" s="39"/>
      <c r="O4838" s="20" t="s">
        <v>508</v>
      </c>
      <c r="P4838" s="20" t="s">
        <v>691</v>
      </c>
      <c r="Q4838" s="20" t="s">
        <v>1516</v>
      </c>
      <c r="R4838" s="20" t="s">
        <v>4835</v>
      </c>
      <c r="S4838" s="20">
        <v>60364400</v>
      </c>
      <c r="T4838" s="39"/>
      <c r="U4838" s="20"/>
      <c r="V4838" s="20"/>
      <c r="W4838" s="39"/>
      <c r="X4838" s="20"/>
      <c r="Y4838" s="20"/>
      <c r="Z4838" s="20"/>
      <c r="AA4838" s="39"/>
    </row>
    <row r="4839" spans="2:27" ht="15.75" customHeight="1">
      <c r="B4839" s="39"/>
      <c r="C4839" s="20"/>
      <c r="D4839" s="20"/>
      <c r="E4839" s="39"/>
      <c r="F4839" s="20"/>
      <c r="G4839" s="20"/>
      <c r="H4839" s="20"/>
      <c r="I4839" s="39"/>
      <c r="J4839" s="20"/>
      <c r="K4839" s="20"/>
      <c r="L4839" s="20"/>
      <c r="M4839" s="20"/>
      <c r="N4839" s="39"/>
      <c r="O4839" s="20" t="s">
        <v>508</v>
      </c>
      <c r="P4839" s="20" t="s">
        <v>691</v>
      </c>
      <c r="Q4839" s="20" t="s">
        <v>1516</v>
      </c>
      <c r="R4839" s="20" t="s">
        <v>2357</v>
      </c>
      <c r="S4839" s="20">
        <v>60364495</v>
      </c>
      <c r="T4839" s="39"/>
      <c r="U4839" s="20"/>
      <c r="V4839" s="20"/>
      <c r="W4839" s="39"/>
      <c r="X4839" s="20"/>
      <c r="Y4839" s="20"/>
      <c r="Z4839" s="20"/>
      <c r="AA4839" s="39"/>
    </row>
    <row r="4840" spans="2:27" ht="15.75" customHeight="1">
      <c r="B4840" s="39"/>
      <c r="C4840" s="20"/>
      <c r="D4840" s="20"/>
      <c r="E4840" s="39"/>
      <c r="F4840" s="20"/>
      <c r="G4840" s="20"/>
      <c r="H4840" s="20"/>
      <c r="I4840" s="39"/>
      <c r="J4840" s="20"/>
      <c r="K4840" s="20"/>
      <c r="L4840" s="20"/>
      <c r="M4840" s="20"/>
      <c r="N4840" s="39"/>
      <c r="O4840" s="20" t="s">
        <v>508</v>
      </c>
      <c r="P4840" s="20" t="s">
        <v>691</v>
      </c>
      <c r="Q4840" s="20" t="s">
        <v>1518</v>
      </c>
      <c r="R4840" s="20" t="s">
        <v>4836</v>
      </c>
      <c r="S4840" s="20">
        <v>60366813</v>
      </c>
      <c r="T4840" s="39"/>
      <c r="U4840" s="20"/>
      <c r="V4840" s="20"/>
      <c r="W4840" s="39"/>
      <c r="X4840" s="20"/>
      <c r="Y4840" s="20"/>
      <c r="Z4840" s="20"/>
      <c r="AA4840" s="39"/>
    </row>
    <row r="4841" spans="2:27" ht="15.75" customHeight="1">
      <c r="B4841" s="39"/>
      <c r="C4841" s="20"/>
      <c r="D4841" s="20"/>
      <c r="E4841" s="39"/>
      <c r="F4841" s="20"/>
      <c r="G4841" s="20"/>
      <c r="H4841" s="20"/>
      <c r="I4841" s="39"/>
      <c r="J4841" s="20"/>
      <c r="K4841" s="20"/>
      <c r="L4841" s="20"/>
      <c r="M4841" s="20"/>
      <c r="N4841" s="39"/>
      <c r="O4841" s="20" t="s">
        <v>508</v>
      </c>
      <c r="P4841" s="20" t="s">
        <v>691</v>
      </c>
      <c r="Q4841" s="20" t="s">
        <v>1518</v>
      </c>
      <c r="R4841" s="20" t="s">
        <v>4837</v>
      </c>
      <c r="S4841" s="20">
        <v>60366827</v>
      </c>
      <c r="T4841" s="39"/>
      <c r="U4841" s="20"/>
      <c r="V4841" s="20"/>
      <c r="W4841" s="39"/>
      <c r="X4841" s="20"/>
      <c r="Y4841" s="20"/>
      <c r="Z4841" s="20"/>
      <c r="AA4841" s="39"/>
    </row>
    <row r="4842" spans="2:27" ht="15.75" customHeight="1">
      <c r="B4842" s="39"/>
      <c r="C4842" s="20"/>
      <c r="D4842" s="20"/>
      <c r="E4842" s="39"/>
      <c r="F4842" s="20"/>
      <c r="G4842" s="20"/>
      <c r="H4842" s="20"/>
      <c r="I4842" s="39"/>
      <c r="J4842" s="20"/>
      <c r="K4842" s="20"/>
      <c r="L4842" s="20"/>
      <c r="M4842" s="20"/>
      <c r="N4842" s="39"/>
      <c r="O4842" s="20" t="s">
        <v>508</v>
      </c>
      <c r="P4842" s="20" t="s">
        <v>691</v>
      </c>
      <c r="Q4842" s="20" t="s">
        <v>1518</v>
      </c>
      <c r="R4842" s="20" t="s">
        <v>4838</v>
      </c>
      <c r="S4842" s="20">
        <v>60366840</v>
      </c>
      <c r="T4842" s="39"/>
      <c r="U4842" s="20"/>
      <c r="V4842" s="20"/>
      <c r="W4842" s="39"/>
      <c r="X4842" s="20"/>
      <c r="Y4842" s="20"/>
      <c r="Z4842" s="20"/>
      <c r="AA4842" s="39"/>
    </row>
    <row r="4843" spans="2:27" ht="15.75" customHeight="1">
      <c r="B4843" s="39"/>
      <c r="C4843" s="20"/>
      <c r="D4843" s="20"/>
      <c r="E4843" s="39"/>
      <c r="F4843" s="20"/>
      <c r="G4843" s="20"/>
      <c r="H4843" s="20"/>
      <c r="I4843" s="39"/>
      <c r="J4843" s="20"/>
      <c r="K4843" s="20"/>
      <c r="L4843" s="20"/>
      <c r="M4843" s="20"/>
      <c r="N4843" s="39"/>
      <c r="O4843" s="20" t="s">
        <v>508</v>
      </c>
      <c r="P4843" s="20" t="s">
        <v>691</v>
      </c>
      <c r="Q4843" s="20" t="s">
        <v>1518</v>
      </c>
      <c r="R4843" s="20" t="s">
        <v>1518</v>
      </c>
      <c r="S4843" s="20">
        <v>60366854</v>
      </c>
      <c r="T4843" s="39"/>
      <c r="U4843" s="20"/>
      <c r="V4843" s="20"/>
      <c r="W4843" s="39"/>
      <c r="X4843" s="20"/>
      <c r="Y4843" s="20"/>
      <c r="Z4843" s="20"/>
      <c r="AA4843" s="39"/>
    </row>
    <row r="4844" spans="2:27" ht="15.75" customHeight="1">
      <c r="B4844" s="39"/>
      <c r="C4844" s="20"/>
      <c r="D4844" s="20"/>
      <c r="E4844" s="39"/>
      <c r="F4844" s="20"/>
      <c r="G4844" s="20"/>
      <c r="H4844" s="20"/>
      <c r="I4844" s="39"/>
      <c r="J4844" s="20"/>
      <c r="K4844" s="20"/>
      <c r="L4844" s="20"/>
      <c r="M4844" s="20"/>
      <c r="N4844" s="39"/>
      <c r="O4844" s="20" t="s">
        <v>508</v>
      </c>
      <c r="P4844" s="20" t="s">
        <v>691</v>
      </c>
      <c r="Q4844" s="20" t="s">
        <v>1518</v>
      </c>
      <c r="R4844" s="20" t="s">
        <v>4839</v>
      </c>
      <c r="S4844" s="20">
        <v>60366867</v>
      </c>
      <c r="T4844" s="39"/>
      <c r="U4844" s="20"/>
      <c r="V4844" s="20"/>
      <c r="W4844" s="39"/>
      <c r="X4844" s="20"/>
      <c r="Y4844" s="20"/>
      <c r="Z4844" s="20"/>
      <c r="AA4844" s="39"/>
    </row>
    <row r="4845" spans="2:27" ht="15.75" customHeight="1">
      <c r="B4845" s="39"/>
      <c r="C4845" s="20"/>
      <c r="D4845" s="20"/>
      <c r="E4845" s="39"/>
      <c r="F4845" s="20"/>
      <c r="G4845" s="20"/>
      <c r="H4845" s="20"/>
      <c r="I4845" s="39"/>
      <c r="J4845" s="20"/>
      <c r="K4845" s="20"/>
      <c r="L4845" s="20"/>
      <c r="M4845" s="20"/>
      <c r="N4845" s="39"/>
      <c r="O4845" s="20" t="s">
        <v>508</v>
      </c>
      <c r="P4845" s="20" t="s">
        <v>691</v>
      </c>
      <c r="Q4845" s="20" t="s">
        <v>1518</v>
      </c>
      <c r="R4845" s="20" t="s">
        <v>4840</v>
      </c>
      <c r="S4845" s="20">
        <v>60366881</v>
      </c>
      <c r="T4845" s="39"/>
      <c r="U4845" s="20"/>
      <c r="V4845" s="20"/>
      <c r="W4845" s="39"/>
      <c r="X4845" s="20"/>
      <c r="Y4845" s="20"/>
      <c r="Z4845" s="20"/>
      <c r="AA4845" s="39"/>
    </row>
    <row r="4846" spans="2:27" ht="15.75" customHeight="1">
      <c r="B4846" s="39"/>
      <c r="C4846" s="20"/>
      <c r="D4846" s="20"/>
      <c r="E4846" s="39"/>
      <c r="F4846" s="20"/>
      <c r="G4846" s="20"/>
      <c r="H4846" s="20"/>
      <c r="I4846" s="39"/>
      <c r="J4846" s="20"/>
      <c r="K4846" s="20"/>
      <c r="L4846" s="20"/>
      <c r="M4846" s="20"/>
      <c r="N4846" s="39"/>
      <c r="O4846" s="20" t="s">
        <v>508</v>
      </c>
      <c r="P4846" s="20" t="s">
        <v>691</v>
      </c>
      <c r="Q4846" s="20" t="s">
        <v>1520</v>
      </c>
      <c r="R4846" s="20" t="s">
        <v>4841</v>
      </c>
      <c r="S4846" s="20">
        <v>60367116</v>
      </c>
      <c r="T4846" s="39"/>
      <c r="U4846" s="20"/>
      <c r="V4846" s="20"/>
      <c r="W4846" s="39"/>
      <c r="X4846" s="20"/>
      <c r="Y4846" s="20"/>
      <c r="Z4846" s="20"/>
      <c r="AA4846" s="39"/>
    </row>
    <row r="4847" spans="2:27" ht="15.75" customHeight="1">
      <c r="B4847" s="39"/>
      <c r="C4847" s="20"/>
      <c r="D4847" s="20"/>
      <c r="E4847" s="39"/>
      <c r="F4847" s="20"/>
      <c r="G4847" s="20"/>
      <c r="H4847" s="20"/>
      <c r="I4847" s="39"/>
      <c r="J4847" s="20"/>
      <c r="K4847" s="20"/>
      <c r="L4847" s="20"/>
      <c r="M4847" s="20"/>
      <c r="N4847" s="39"/>
      <c r="O4847" s="20" t="s">
        <v>508</v>
      </c>
      <c r="P4847" s="20" t="s">
        <v>691</v>
      </c>
      <c r="Q4847" s="20" t="s">
        <v>1520</v>
      </c>
      <c r="R4847" s="20" t="s">
        <v>4842</v>
      </c>
      <c r="S4847" s="20">
        <v>60367177</v>
      </c>
      <c r="T4847" s="39"/>
      <c r="U4847" s="20"/>
      <c r="V4847" s="20"/>
      <c r="W4847" s="39"/>
      <c r="X4847" s="20"/>
      <c r="Y4847" s="20"/>
      <c r="Z4847" s="20"/>
      <c r="AA4847" s="39"/>
    </row>
    <row r="4848" spans="2:27" ht="15.75" customHeight="1">
      <c r="B4848" s="39"/>
      <c r="C4848" s="20"/>
      <c r="D4848" s="20"/>
      <c r="E4848" s="39"/>
      <c r="F4848" s="20"/>
      <c r="G4848" s="20"/>
      <c r="H4848" s="20"/>
      <c r="I4848" s="39"/>
      <c r="J4848" s="20"/>
      <c r="K4848" s="20"/>
      <c r="L4848" s="20"/>
      <c r="M4848" s="20"/>
      <c r="N4848" s="39"/>
      <c r="O4848" s="20" t="s">
        <v>508</v>
      </c>
      <c r="P4848" s="20" t="s">
        <v>691</v>
      </c>
      <c r="Q4848" s="20" t="s">
        <v>1520</v>
      </c>
      <c r="R4848" s="20" t="s">
        <v>4843</v>
      </c>
      <c r="S4848" s="20">
        <v>60367117</v>
      </c>
      <c r="T4848" s="39"/>
      <c r="U4848" s="20"/>
      <c r="V4848" s="20"/>
      <c r="W4848" s="39"/>
      <c r="X4848" s="20"/>
      <c r="Y4848" s="20"/>
      <c r="Z4848" s="20"/>
      <c r="AA4848" s="39"/>
    </row>
    <row r="4849" spans="2:27" ht="15.75" customHeight="1">
      <c r="B4849" s="39"/>
      <c r="C4849" s="20"/>
      <c r="D4849" s="20"/>
      <c r="E4849" s="39"/>
      <c r="F4849" s="20"/>
      <c r="G4849" s="20"/>
      <c r="H4849" s="20"/>
      <c r="I4849" s="39"/>
      <c r="J4849" s="20"/>
      <c r="K4849" s="20"/>
      <c r="L4849" s="20"/>
      <c r="M4849" s="20"/>
      <c r="N4849" s="39"/>
      <c r="O4849" s="20" t="s">
        <v>508</v>
      </c>
      <c r="P4849" s="20" t="s">
        <v>691</v>
      </c>
      <c r="Q4849" s="20" t="s">
        <v>1520</v>
      </c>
      <c r="R4849" s="20" t="s">
        <v>4844</v>
      </c>
      <c r="S4849" s="20">
        <v>60367125</v>
      </c>
      <c r="T4849" s="39"/>
      <c r="U4849" s="20"/>
      <c r="V4849" s="20"/>
      <c r="W4849" s="39"/>
      <c r="X4849" s="20"/>
      <c r="Y4849" s="20"/>
      <c r="Z4849" s="20"/>
      <c r="AA4849" s="39"/>
    </row>
    <row r="4850" spans="2:27" ht="15.75" customHeight="1">
      <c r="B4850" s="39"/>
      <c r="C4850" s="20"/>
      <c r="D4850" s="20"/>
      <c r="E4850" s="39"/>
      <c r="F4850" s="20"/>
      <c r="G4850" s="20"/>
      <c r="H4850" s="20"/>
      <c r="I4850" s="39"/>
      <c r="J4850" s="20"/>
      <c r="K4850" s="20"/>
      <c r="L4850" s="20"/>
      <c r="M4850" s="20"/>
      <c r="N4850" s="39"/>
      <c r="O4850" s="20" t="s">
        <v>508</v>
      </c>
      <c r="P4850" s="20" t="s">
        <v>691</v>
      </c>
      <c r="Q4850" s="20" t="s">
        <v>1520</v>
      </c>
      <c r="R4850" s="20" t="s">
        <v>4837</v>
      </c>
      <c r="S4850" s="20">
        <v>60367134</v>
      </c>
      <c r="T4850" s="39"/>
      <c r="U4850" s="20"/>
      <c r="V4850" s="20"/>
      <c r="W4850" s="39"/>
      <c r="X4850" s="20"/>
      <c r="Y4850" s="20"/>
      <c r="Z4850" s="20"/>
      <c r="AA4850" s="39"/>
    </row>
    <row r="4851" spans="2:27" ht="15.75" customHeight="1">
      <c r="B4851" s="39"/>
      <c r="C4851" s="20"/>
      <c r="D4851" s="20"/>
      <c r="E4851" s="39"/>
      <c r="F4851" s="20"/>
      <c r="G4851" s="20"/>
      <c r="H4851" s="20"/>
      <c r="I4851" s="39"/>
      <c r="J4851" s="20"/>
      <c r="K4851" s="20"/>
      <c r="L4851" s="20"/>
      <c r="M4851" s="20"/>
      <c r="N4851" s="39"/>
      <c r="O4851" s="20" t="s">
        <v>508</v>
      </c>
      <c r="P4851" s="20" t="s">
        <v>691</v>
      </c>
      <c r="Q4851" s="20" t="s">
        <v>1520</v>
      </c>
      <c r="R4851" s="20" t="s">
        <v>4845</v>
      </c>
      <c r="S4851" s="20">
        <v>60367143</v>
      </c>
      <c r="T4851" s="39"/>
      <c r="U4851" s="20"/>
      <c r="V4851" s="20"/>
      <c r="W4851" s="39"/>
      <c r="X4851" s="20"/>
      <c r="Y4851" s="20"/>
      <c r="Z4851" s="20"/>
      <c r="AA4851" s="39"/>
    </row>
    <row r="4852" spans="2:27" ht="15.75" customHeight="1">
      <c r="B4852" s="39"/>
      <c r="C4852" s="20"/>
      <c r="D4852" s="20"/>
      <c r="E4852" s="39"/>
      <c r="F4852" s="20"/>
      <c r="G4852" s="20"/>
      <c r="H4852" s="20"/>
      <c r="I4852" s="39"/>
      <c r="J4852" s="20"/>
      <c r="K4852" s="20"/>
      <c r="L4852" s="20"/>
      <c r="M4852" s="20"/>
      <c r="N4852" s="39"/>
      <c r="O4852" s="20" t="s">
        <v>508</v>
      </c>
      <c r="P4852" s="20" t="s">
        <v>691</v>
      </c>
      <c r="Q4852" s="20" t="s">
        <v>1520</v>
      </c>
      <c r="R4852" s="20" t="s">
        <v>4846</v>
      </c>
      <c r="S4852" s="20">
        <v>60367151</v>
      </c>
      <c r="T4852" s="39"/>
      <c r="U4852" s="20"/>
      <c r="V4852" s="20"/>
      <c r="W4852" s="39"/>
      <c r="X4852" s="20"/>
      <c r="Y4852" s="20"/>
      <c r="Z4852" s="20"/>
      <c r="AA4852" s="39"/>
    </row>
    <row r="4853" spans="2:27" ht="15.75" customHeight="1">
      <c r="B4853" s="39"/>
      <c r="C4853" s="20"/>
      <c r="D4853" s="20"/>
      <c r="E4853" s="39"/>
      <c r="F4853" s="20"/>
      <c r="G4853" s="20"/>
      <c r="H4853" s="20"/>
      <c r="I4853" s="39"/>
      <c r="J4853" s="20"/>
      <c r="K4853" s="20"/>
      <c r="L4853" s="20"/>
      <c r="M4853" s="20"/>
      <c r="N4853" s="39"/>
      <c r="O4853" s="20" t="s">
        <v>508</v>
      </c>
      <c r="P4853" s="20" t="s">
        <v>691</v>
      </c>
      <c r="Q4853" s="20" t="s">
        <v>1520</v>
      </c>
      <c r="R4853" s="20" t="s">
        <v>4847</v>
      </c>
      <c r="S4853" s="20">
        <v>60367160</v>
      </c>
      <c r="T4853" s="39"/>
      <c r="U4853" s="20"/>
      <c r="V4853" s="20"/>
      <c r="W4853" s="39"/>
      <c r="X4853" s="20"/>
      <c r="Y4853" s="20"/>
      <c r="Z4853" s="20"/>
      <c r="AA4853" s="39"/>
    </row>
    <row r="4854" spans="2:27" ht="15.75" customHeight="1">
      <c r="B4854" s="39"/>
      <c r="C4854" s="20"/>
      <c r="D4854" s="20"/>
      <c r="E4854" s="39"/>
      <c r="F4854" s="20"/>
      <c r="G4854" s="20"/>
      <c r="H4854" s="20"/>
      <c r="I4854" s="39"/>
      <c r="J4854" s="20"/>
      <c r="K4854" s="20"/>
      <c r="L4854" s="20"/>
      <c r="M4854" s="20"/>
      <c r="N4854" s="39"/>
      <c r="O4854" s="20" t="s">
        <v>508</v>
      </c>
      <c r="P4854" s="20" t="s">
        <v>691</v>
      </c>
      <c r="Q4854" s="20" t="s">
        <v>1520</v>
      </c>
      <c r="R4854" s="20" t="s">
        <v>3548</v>
      </c>
      <c r="S4854" s="20">
        <v>60367169</v>
      </c>
      <c r="T4854" s="39"/>
      <c r="U4854" s="20"/>
      <c r="V4854" s="20"/>
      <c r="W4854" s="39"/>
      <c r="X4854" s="20"/>
      <c r="Y4854" s="20"/>
      <c r="Z4854" s="20"/>
      <c r="AA4854" s="39"/>
    </row>
    <row r="4855" spans="2:27" ht="15.75" customHeight="1">
      <c r="B4855" s="39"/>
      <c r="C4855" s="20"/>
      <c r="D4855" s="20"/>
      <c r="E4855" s="39"/>
      <c r="F4855" s="20"/>
      <c r="G4855" s="20"/>
      <c r="H4855" s="20"/>
      <c r="I4855" s="39"/>
      <c r="J4855" s="20"/>
      <c r="K4855" s="20"/>
      <c r="L4855" s="20"/>
      <c r="M4855" s="20"/>
      <c r="N4855" s="39"/>
      <c r="O4855" s="20" t="s">
        <v>508</v>
      </c>
      <c r="P4855" s="20" t="s">
        <v>691</v>
      </c>
      <c r="Q4855" s="20" t="s">
        <v>1520</v>
      </c>
      <c r="R4855" s="20" t="s">
        <v>4848</v>
      </c>
      <c r="S4855" s="20">
        <v>60367199</v>
      </c>
      <c r="T4855" s="39"/>
      <c r="U4855" s="20"/>
      <c r="V4855" s="20"/>
      <c r="W4855" s="39"/>
      <c r="X4855" s="20"/>
      <c r="Y4855" s="20"/>
      <c r="Z4855" s="20"/>
      <c r="AA4855" s="39"/>
    </row>
    <row r="4856" spans="2:27" ht="15.75" customHeight="1">
      <c r="B4856" s="39"/>
      <c r="C4856" s="20"/>
      <c r="D4856" s="20"/>
      <c r="E4856" s="39"/>
      <c r="F4856" s="20"/>
      <c r="G4856" s="20"/>
      <c r="H4856" s="20"/>
      <c r="I4856" s="39"/>
      <c r="J4856" s="20"/>
      <c r="K4856" s="20"/>
      <c r="L4856" s="20"/>
      <c r="M4856" s="20"/>
      <c r="N4856" s="39"/>
      <c r="O4856" s="20" t="s">
        <v>508</v>
      </c>
      <c r="P4856" s="20" t="s">
        <v>691</v>
      </c>
      <c r="Q4856" s="20" t="s">
        <v>1520</v>
      </c>
      <c r="R4856" s="20" t="s">
        <v>2466</v>
      </c>
      <c r="S4856" s="20">
        <v>60367186</v>
      </c>
      <c r="T4856" s="39"/>
      <c r="U4856" s="20"/>
      <c r="V4856" s="20"/>
      <c r="W4856" s="39"/>
      <c r="X4856" s="20"/>
      <c r="Y4856" s="20"/>
      <c r="Z4856" s="20"/>
      <c r="AA4856" s="39"/>
    </row>
    <row r="4857" spans="2:27" ht="15.75" customHeight="1">
      <c r="B4857" s="39"/>
      <c r="C4857" s="20"/>
      <c r="D4857" s="20"/>
      <c r="E4857" s="39"/>
      <c r="F4857" s="20"/>
      <c r="G4857" s="20"/>
      <c r="H4857" s="20"/>
      <c r="I4857" s="39"/>
      <c r="J4857" s="20"/>
      <c r="K4857" s="20"/>
      <c r="L4857" s="20"/>
      <c r="M4857" s="20"/>
      <c r="N4857" s="39"/>
      <c r="O4857" s="20" t="s">
        <v>508</v>
      </c>
      <c r="P4857" s="20" t="s">
        <v>691</v>
      </c>
      <c r="Q4857" s="20" t="s">
        <v>1520</v>
      </c>
      <c r="R4857" s="20" t="s">
        <v>4185</v>
      </c>
      <c r="S4857" s="20">
        <v>60367194</v>
      </c>
      <c r="T4857" s="39"/>
      <c r="U4857" s="20"/>
      <c r="V4857" s="20"/>
      <c r="W4857" s="39"/>
      <c r="X4857" s="20"/>
      <c r="Y4857" s="20"/>
      <c r="Z4857" s="20"/>
      <c r="AA4857" s="39"/>
    </row>
    <row r="4858" spans="2:27" ht="15.75" customHeight="1">
      <c r="B4858" s="39"/>
      <c r="C4858" s="20"/>
      <c r="D4858" s="20"/>
      <c r="E4858" s="39"/>
      <c r="F4858" s="20"/>
      <c r="G4858" s="20"/>
      <c r="H4858" s="20"/>
      <c r="I4858" s="39"/>
      <c r="J4858" s="20"/>
      <c r="K4858" s="20"/>
      <c r="L4858" s="20"/>
      <c r="M4858" s="20"/>
      <c r="N4858" s="39"/>
      <c r="O4858" s="20" t="s">
        <v>508</v>
      </c>
      <c r="P4858" s="20" t="s">
        <v>691</v>
      </c>
      <c r="Q4858" s="20" t="s">
        <v>1522</v>
      </c>
      <c r="R4858" s="20" t="s">
        <v>4849</v>
      </c>
      <c r="S4858" s="20">
        <v>60367713</v>
      </c>
      <c r="T4858" s="39"/>
      <c r="U4858" s="20"/>
      <c r="V4858" s="20"/>
      <c r="W4858" s="39"/>
      <c r="X4858" s="20"/>
      <c r="Y4858" s="20"/>
      <c r="Z4858" s="20"/>
      <c r="AA4858" s="39"/>
    </row>
    <row r="4859" spans="2:27" ht="15.75" customHeight="1">
      <c r="B4859" s="39"/>
      <c r="C4859" s="20"/>
      <c r="D4859" s="20"/>
      <c r="E4859" s="39"/>
      <c r="F4859" s="20"/>
      <c r="G4859" s="20"/>
      <c r="H4859" s="20"/>
      <c r="I4859" s="39"/>
      <c r="J4859" s="20"/>
      <c r="K4859" s="20"/>
      <c r="L4859" s="20"/>
      <c r="M4859" s="20"/>
      <c r="N4859" s="39"/>
      <c r="O4859" s="20" t="s">
        <v>508</v>
      </c>
      <c r="P4859" s="20" t="s">
        <v>691</v>
      </c>
      <c r="Q4859" s="20" t="s">
        <v>1522</v>
      </c>
      <c r="R4859" s="20" t="s">
        <v>4850</v>
      </c>
      <c r="S4859" s="20">
        <v>60367714</v>
      </c>
      <c r="T4859" s="39"/>
      <c r="U4859" s="20"/>
      <c r="V4859" s="20"/>
      <c r="W4859" s="39"/>
      <c r="X4859" s="20"/>
      <c r="Y4859" s="20"/>
      <c r="Z4859" s="20"/>
      <c r="AA4859" s="39"/>
    </row>
    <row r="4860" spans="2:27" ht="15.75" customHeight="1">
      <c r="B4860" s="39"/>
      <c r="C4860" s="20"/>
      <c r="D4860" s="20"/>
      <c r="E4860" s="39"/>
      <c r="F4860" s="20"/>
      <c r="G4860" s="20"/>
      <c r="H4860" s="20"/>
      <c r="I4860" s="39"/>
      <c r="J4860" s="20"/>
      <c r="K4860" s="20"/>
      <c r="L4860" s="20"/>
      <c r="M4860" s="20"/>
      <c r="N4860" s="39"/>
      <c r="O4860" s="20" t="s">
        <v>508</v>
      </c>
      <c r="P4860" s="20" t="s">
        <v>691</v>
      </c>
      <c r="Q4860" s="20" t="s">
        <v>1522</v>
      </c>
      <c r="R4860" s="20" t="s">
        <v>4851</v>
      </c>
      <c r="S4860" s="20">
        <v>60367721</v>
      </c>
      <c r="T4860" s="39"/>
      <c r="U4860" s="20"/>
      <c r="V4860" s="20"/>
      <c r="W4860" s="39"/>
      <c r="X4860" s="20"/>
      <c r="Y4860" s="20"/>
      <c r="Z4860" s="20"/>
      <c r="AA4860" s="39"/>
    </row>
    <row r="4861" spans="2:27" ht="15.75" customHeight="1">
      <c r="B4861" s="39"/>
      <c r="C4861" s="20"/>
      <c r="D4861" s="20"/>
      <c r="E4861" s="39"/>
      <c r="F4861" s="20"/>
      <c r="G4861" s="20"/>
      <c r="H4861" s="20"/>
      <c r="I4861" s="39"/>
      <c r="J4861" s="20"/>
      <c r="K4861" s="20"/>
      <c r="L4861" s="20"/>
      <c r="M4861" s="20"/>
      <c r="N4861" s="39"/>
      <c r="O4861" s="20" t="s">
        <v>508</v>
      </c>
      <c r="P4861" s="20" t="s">
        <v>691</v>
      </c>
      <c r="Q4861" s="20" t="s">
        <v>1522</v>
      </c>
      <c r="R4861" s="20" t="s">
        <v>4852</v>
      </c>
      <c r="S4861" s="20">
        <v>60367729</v>
      </c>
      <c r="T4861" s="39"/>
      <c r="U4861" s="20"/>
      <c r="V4861" s="20"/>
      <c r="W4861" s="39"/>
      <c r="X4861" s="20"/>
      <c r="Y4861" s="20"/>
      <c r="Z4861" s="20"/>
      <c r="AA4861" s="39"/>
    </row>
    <row r="4862" spans="2:27" ht="15.75" customHeight="1">
      <c r="B4862" s="39"/>
      <c r="C4862" s="20"/>
      <c r="D4862" s="20"/>
      <c r="E4862" s="39"/>
      <c r="F4862" s="20"/>
      <c r="G4862" s="20"/>
      <c r="H4862" s="20"/>
      <c r="I4862" s="39"/>
      <c r="J4862" s="20"/>
      <c r="K4862" s="20"/>
      <c r="L4862" s="20"/>
      <c r="M4862" s="20"/>
      <c r="N4862" s="39"/>
      <c r="O4862" s="20" t="s">
        <v>508</v>
      </c>
      <c r="P4862" s="20" t="s">
        <v>691</v>
      </c>
      <c r="Q4862" s="20" t="s">
        <v>1522</v>
      </c>
      <c r="R4862" s="20" t="s">
        <v>4853</v>
      </c>
      <c r="S4862" s="20">
        <v>60367743</v>
      </c>
      <c r="T4862" s="39"/>
      <c r="U4862" s="20"/>
      <c r="V4862" s="20"/>
      <c r="W4862" s="39"/>
      <c r="X4862" s="20"/>
      <c r="Y4862" s="20"/>
      <c r="Z4862" s="20"/>
      <c r="AA4862" s="39"/>
    </row>
    <row r="4863" spans="2:27" ht="15.75" customHeight="1">
      <c r="B4863" s="39"/>
      <c r="C4863" s="20"/>
      <c r="D4863" s="20"/>
      <c r="E4863" s="39"/>
      <c r="F4863" s="20"/>
      <c r="G4863" s="20"/>
      <c r="H4863" s="20"/>
      <c r="I4863" s="39"/>
      <c r="J4863" s="20"/>
      <c r="K4863" s="20"/>
      <c r="L4863" s="20"/>
      <c r="M4863" s="20"/>
      <c r="N4863" s="39"/>
      <c r="O4863" s="20" t="s">
        <v>508</v>
      </c>
      <c r="P4863" s="20" t="s">
        <v>691</v>
      </c>
      <c r="Q4863" s="20" t="s">
        <v>1522</v>
      </c>
      <c r="R4863" s="20" t="s">
        <v>4854</v>
      </c>
      <c r="S4863" s="20">
        <v>60367751</v>
      </c>
      <c r="T4863" s="39"/>
      <c r="U4863" s="20"/>
      <c r="V4863" s="20"/>
      <c r="W4863" s="39"/>
      <c r="X4863" s="20"/>
      <c r="Y4863" s="20"/>
      <c r="Z4863" s="20"/>
      <c r="AA4863" s="39"/>
    </row>
    <row r="4864" spans="2:27" ht="15.75" customHeight="1">
      <c r="B4864" s="39"/>
      <c r="C4864" s="20"/>
      <c r="D4864" s="20"/>
      <c r="E4864" s="39"/>
      <c r="F4864" s="20"/>
      <c r="G4864" s="20"/>
      <c r="H4864" s="20"/>
      <c r="I4864" s="39"/>
      <c r="J4864" s="20"/>
      <c r="K4864" s="20"/>
      <c r="L4864" s="20"/>
      <c r="M4864" s="20"/>
      <c r="N4864" s="39"/>
      <c r="O4864" s="20" t="s">
        <v>508</v>
      </c>
      <c r="P4864" s="20" t="s">
        <v>691</v>
      </c>
      <c r="Q4864" s="20" t="s">
        <v>1522</v>
      </c>
      <c r="R4864" s="20" t="s">
        <v>4855</v>
      </c>
      <c r="S4864" s="20">
        <v>60367758</v>
      </c>
      <c r="T4864" s="39"/>
      <c r="U4864" s="20"/>
      <c r="V4864" s="20"/>
      <c r="W4864" s="39"/>
      <c r="X4864" s="20"/>
      <c r="Y4864" s="20"/>
      <c r="Z4864" s="20"/>
      <c r="AA4864" s="39"/>
    </row>
    <row r="4865" spans="2:27" ht="15.75" customHeight="1">
      <c r="B4865" s="39"/>
      <c r="C4865" s="20"/>
      <c r="D4865" s="20"/>
      <c r="E4865" s="39"/>
      <c r="F4865" s="20"/>
      <c r="G4865" s="20"/>
      <c r="H4865" s="20"/>
      <c r="I4865" s="39"/>
      <c r="J4865" s="20"/>
      <c r="K4865" s="20"/>
      <c r="L4865" s="20"/>
      <c r="M4865" s="20"/>
      <c r="N4865" s="39"/>
      <c r="O4865" s="20" t="s">
        <v>508</v>
      </c>
      <c r="P4865" s="20" t="s">
        <v>691</v>
      </c>
      <c r="Q4865" s="20" t="s">
        <v>1522</v>
      </c>
      <c r="R4865" s="20" t="s">
        <v>2702</v>
      </c>
      <c r="S4865" s="20">
        <v>60367765</v>
      </c>
      <c r="T4865" s="39"/>
      <c r="U4865" s="20"/>
      <c r="V4865" s="20"/>
      <c r="W4865" s="39"/>
      <c r="X4865" s="20"/>
      <c r="Y4865" s="20"/>
      <c r="Z4865" s="20"/>
      <c r="AA4865" s="39"/>
    </row>
    <row r="4866" spans="2:27" ht="15.75" customHeight="1">
      <c r="B4866" s="39"/>
      <c r="C4866" s="20"/>
      <c r="D4866" s="20"/>
      <c r="E4866" s="39"/>
      <c r="F4866" s="20"/>
      <c r="G4866" s="20"/>
      <c r="H4866" s="20"/>
      <c r="I4866" s="39"/>
      <c r="J4866" s="20"/>
      <c r="K4866" s="20"/>
      <c r="L4866" s="20"/>
      <c r="M4866" s="20"/>
      <c r="N4866" s="39"/>
      <c r="O4866" s="20" t="s">
        <v>508</v>
      </c>
      <c r="P4866" s="20" t="s">
        <v>691</v>
      </c>
      <c r="Q4866" s="20" t="s">
        <v>1522</v>
      </c>
      <c r="R4866" s="20" t="s">
        <v>4856</v>
      </c>
      <c r="S4866" s="20">
        <v>60367773</v>
      </c>
      <c r="T4866" s="39"/>
      <c r="U4866" s="20"/>
      <c r="V4866" s="20"/>
      <c r="W4866" s="39"/>
      <c r="X4866" s="20"/>
      <c r="Y4866" s="20"/>
      <c r="Z4866" s="20"/>
      <c r="AA4866" s="39"/>
    </row>
    <row r="4867" spans="2:27" ht="15.75" customHeight="1">
      <c r="B4867" s="39"/>
      <c r="C4867" s="20"/>
      <c r="D4867" s="20"/>
      <c r="E4867" s="39"/>
      <c r="F4867" s="20"/>
      <c r="G4867" s="20"/>
      <c r="H4867" s="20"/>
      <c r="I4867" s="39"/>
      <c r="J4867" s="20"/>
      <c r="K4867" s="20"/>
      <c r="L4867" s="20"/>
      <c r="M4867" s="20"/>
      <c r="N4867" s="39"/>
      <c r="O4867" s="20" t="s">
        <v>508</v>
      </c>
      <c r="P4867" s="20" t="s">
        <v>691</v>
      </c>
      <c r="Q4867" s="20" t="s">
        <v>1522</v>
      </c>
      <c r="R4867" s="20" t="s">
        <v>1522</v>
      </c>
      <c r="S4867" s="20">
        <v>60367780</v>
      </c>
      <c r="T4867" s="39"/>
      <c r="U4867" s="20"/>
      <c r="V4867" s="20"/>
      <c r="W4867" s="39"/>
      <c r="X4867" s="20"/>
      <c r="Y4867" s="20"/>
      <c r="Z4867" s="20"/>
      <c r="AA4867" s="39"/>
    </row>
    <row r="4868" spans="2:27" ht="15.75" customHeight="1">
      <c r="B4868" s="39"/>
      <c r="C4868" s="20"/>
      <c r="D4868" s="20"/>
      <c r="E4868" s="39"/>
      <c r="F4868" s="20"/>
      <c r="G4868" s="20"/>
      <c r="H4868" s="20"/>
      <c r="I4868" s="39"/>
      <c r="J4868" s="20"/>
      <c r="K4868" s="20"/>
      <c r="L4868" s="20"/>
      <c r="M4868" s="20"/>
      <c r="N4868" s="39"/>
      <c r="O4868" s="20" t="s">
        <v>508</v>
      </c>
      <c r="P4868" s="20" t="s">
        <v>691</v>
      </c>
      <c r="Q4868" s="20" t="s">
        <v>1522</v>
      </c>
      <c r="R4868" s="20" t="s">
        <v>4857</v>
      </c>
      <c r="S4868" s="20">
        <v>60367799</v>
      </c>
      <c r="T4868" s="39"/>
      <c r="U4868" s="20"/>
      <c r="V4868" s="20"/>
      <c r="W4868" s="39"/>
      <c r="X4868" s="20"/>
      <c r="Y4868" s="20"/>
      <c r="Z4868" s="20"/>
      <c r="AA4868" s="39"/>
    </row>
    <row r="4869" spans="2:27" ht="15.75" customHeight="1">
      <c r="B4869" s="39"/>
      <c r="C4869" s="20"/>
      <c r="D4869" s="20"/>
      <c r="E4869" s="39"/>
      <c r="F4869" s="20"/>
      <c r="G4869" s="20"/>
      <c r="H4869" s="20"/>
      <c r="I4869" s="39"/>
      <c r="J4869" s="20"/>
      <c r="K4869" s="20"/>
      <c r="L4869" s="20"/>
      <c r="M4869" s="20"/>
      <c r="N4869" s="39"/>
      <c r="O4869" s="20" t="s">
        <v>508</v>
      </c>
      <c r="P4869" s="20" t="s">
        <v>691</v>
      </c>
      <c r="Q4869" s="20" t="s">
        <v>1522</v>
      </c>
      <c r="R4869" s="20" t="s">
        <v>4858</v>
      </c>
      <c r="S4869" s="20">
        <v>60367787</v>
      </c>
      <c r="T4869" s="39"/>
      <c r="U4869" s="20"/>
      <c r="V4869" s="20"/>
      <c r="W4869" s="39"/>
      <c r="X4869" s="20"/>
      <c r="Y4869" s="20"/>
      <c r="Z4869" s="20"/>
      <c r="AA4869" s="39"/>
    </row>
    <row r="4870" spans="2:27" ht="15.75" customHeight="1">
      <c r="B4870" s="39"/>
      <c r="C4870" s="20"/>
      <c r="D4870" s="20"/>
      <c r="E4870" s="39"/>
      <c r="F4870" s="20"/>
      <c r="G4870" s="20"/>
      <c r="H4870" s="20"/>
      <c r="I4870" s="39"/>
      <c r="J4870" s="20"/>
      <c r="K4870" s="20"/>
      <c r="L4870" s="20"/>
      <c r="M4870" s="20"/>
      <c r="N4870" s="39"/>
      <c r="O4870" s="20" t="s">
        <v>508</v>
      </c>
      <c r="P4870" s="20" t="s">
        <v>691</v>
      </c>
      <c r="Q4870" s="20" t="s">
        <v>1522</v>
      </c>
      <c r="R4870" s="20" t="s">
        <v>4859</v>
      </c>
      <c r="S4870" s="20">
        <v>60367794</v>
      </c>
      <c r="T4870" s="39"/>
      <c r="U4870" s="20"/>
      <c r="V4870" s="20"/>
      <c r="W4870" s="39"/>
      <c r="X4870" s="20"/>
      <c r="Y4870" s="20"/>
      <c r="Z4870" s="20"/>
      <c r="AA4870" s="39"/>
    </row>
    <row r="4871" spans="2:27" ht="15.75" customHeight="1">
      <c r="B4871" s="39"/>
      <c r="C4871" s="20"/>
      <c r="D4871" s="20"/>
      <c r="E4871" s="39"/>
      <c r="F4871" s="20"/>
      <c r="G4871" s="20"/>
      <c r="H4871" s="20"/>
      <c r="I4871" s="39"/>
      <c r="J4871" s="20"/>
      <c r="K4871" s="20"/>
      <c r="L4871" s="20"/>
      <c r="M4871" s="20"/>
      <c r="N4871" s="39"/>
      <c r="O4871" s="20" t="s">
        <v>508</v>
      </c>
      <c r="P4871" s="20" t="s">
        <v>691</v>
      </c>
      <c r="Q4871" s="20" t="s">
        <v>1522</v>
      </c>
      <c r="R4871" s="20" t="s">
        <v>4860</v>
      </c>
      <c r="S4871" s="20">
        <v>60367790</v>
      </c>
      <c r="T4871" s="39"/>
      <c r="U4871" s="20"/>
      <c r="V4871" s="20"/>
      <c r="W4871" s="39"/>
      <c r="X4871" s="20"/>
      <c r="Y4871" s="20"/>
      <c r="Z4871" s="20"/>
      <c r="AA4871" s="39"/>
    </row>
    <row r="4872" spans="2:27" ht="15.75" customHeight="1">
      <c r="B4872" s="39"/>
      <c r="C4872" s="20"/>
      <c r="D4872" s="20"/>
      <c r="E4872" s="39"/>
      <c r="F4872" s="20"/>
      <c r="G4872" s="20"/>
      <c r="H4872" s="20"/>
      <c r="I4872" s="39"/>
      <c r="J4872" s="20"/>
      <c r="K4872" s="20"/>
      <c r="L4872" s="20"/>
      <c r="M4872" s="20"/>
      <c r="N4872" s="39"/>
      <c r="O4872" s="20" t="s">
        <v>508</v>
      </c>
      <c r="P4872" s="20" t="s">
        <v>695</v>
      </c>
      <c r="Q4872" s="20" t="s">
        <v>1524</v>
      </c>
      <c r="R4872" s="20" t="s">
        <v>1524</v>
      </c>
      <c r="S4872" s="20">
        <v>60581413</v>
      </c>
      <c r="T4872" s="39"/>
      <c r="U4872" s="20"/>
      <c r="V4872" s="20"/>
      <c r="W4872" s="39"/>
      <c r="X4872" s="20"/>
      <c r="Y4872" s="20"/>
      <c r="Z4872" s="20"/>
      <c r="AA4872" s="39"/>
    </row>
    <row r="4873" spans="2:27" ht="15.75" customHeight="1">
      <c r="B4873" s="39"/>
      <c r="C4873" s="20"/>
      <c r="D4873" s="20"/>
      <c r="E4873" s="39"/>
      <c r="F4873" s="20"/>
      <c r="G4873" s="20"/>
      <c r="H4873" s="20"/>
      <c r="I4873" s="39"/>
      <c r="J4873" s="20"/>
      <c r="K4873" s="20"/>
      <c r="L4873" s="20"/>
      <c r="M4873" s="20"/>
      <c r="N4873" s="39"/>
      <c r="O4873" s="20" t="s">
        <v>508</v>
      </c>
      <c r="P4873" s="20" t="s">
        <v>695</v>
      </c>
      <c r="Q4873" s="20" t="s">
        <v>1524</v>
      </c>
      <c r="R4873" s="20" t="s">
        <v>4861</v>
      </c>
      <c r="S4873" s="20">
        <v>60581499</v>
      </c>
      <c r="T4873" s="39"/>
      <c r="U4873" s="20"/>
      <c r="V4873" s="20"/>
      <c r="W4873" s="39"/>
      <c r="X4873" s="20"/>
      <c r="Y4873" s="20"/>
      <c r="Z4873" s="20"/>
      <c r="AA4873" s="39"/>
    </row>
    <row r="4874" spans="2:27" ht="15.75" customHeight="1">
      <c r="B4874" s="39"/>
      <c r="C4874" s="20"/>
      <c r="D4874" s="20"/>
      <c r="E4874" s="39"/>
      <c r="F4874" s="20"/>
      <c r="G4874" s="20"/>
      <c r="H4874" s="20"/>
      <c r="I4874" s="39"/>
      <c r="J4874" s="20"/>
      <c r="K4874" s="20"/>
      <c r="L4874" s="20"/>
      <c r="M4874" s="20"/>
      <c r="N4874" s="39"/>
      <c r="O4874" s="20" t="s">
        <v>508</v>
      </c>
      <c r="P4874" s="20" t="s">
        <v>695</v>
      </c>
      <c r="Q4874" s="20" t="s">
        <v>1524</v>
      </c>
      <c r="R4874" s="20" t="s">
        <v>2586</v>
      </c>
      <c r="S4874" s="20">
        <v>60581415</v>
      </c>
      <c r="T4874" s="39"/>
      <c r="U4874" s="20"/>
      <c r="V4874" s="20"/>
      <c r="W4874" s="39"/>
      <c r="X4874" s="20"/>
      <c r="Y4874" s="20"/>
      <c r="Z4874" s="20"/>
      <c r="AA4874" s="39"/>
    </row>
    <row r="4875" spans="2:27" ht="15.75" customHeight="1">
      <c r="B4875" s="39"/>
      <c r="C4875" s="20"/>
      <c r="D4875" s="20"/>
      <c r="E4875" s="39"/>
      <c r="F4875" s="20"/>
      <c r="G4875" s="20"/>
      <c r="H4875" s="20"/>
      <c r="I4875" s="39"/>
      <c r="J4875" s="20"/>
      <c r="K4875" s="20"/>
      <c r="L4875" s="20"/>
      <c r="M4875" s="20"/>
      <c r="N4875" s="39"/>
      <c r="O4875" s="20" t="s">
        <v>508</v>
      </c>
      <c r="P4875" s="20" t="s">
        <v>695</v>
      </c>
      <c r="Q4875" s="20" t="s">
        <v>1524</v>
      </c>
      <c r="R4875" s="20" t="s">
        <v>4862</v>
      </c>
      <c r="S4875" s="20">
        <v>60581431</v>
      </c>
      <c r="T4875" s="39"/>
      <c r="U4875" s="20"/>
      <c r="V4875" s="20"/>
      <c r="W4875" s="39"/>
      <c r="X4875" s="20"/>
      <c r="Y4875" s="20"/>
      <c r="Z4875" s="20"/>
      <c r="AA4875" s="39"/>
    </row>
    <row r="4876" spans="2:27" ht="15.75" customHeight="1">
      <c r="B4876" s="39"/>
      <c r="C4876" s="20"/>
      <c r="D4876" s="20"/>
      <c r="E4876" s="39"/>
      <c r="F4876" s="20"/>
      <c r="G4876" s="20"/>
      <c r="H4876" s="20"/>
      <c r="I4876" s="39"/>
      <c r="J4876" s="20"/>
      <c r="K4876" s="20"/>
      <c r="L4876" s="20"/>
      <c r="M4876" s="20"/>
      <c r="N4876" s="39"/>
      <c r="O4876" s="20" t="s">
        <v>508</v>
      </c>
      <c r="P4876" s="20" t="s">
        <v>695</v>
      </c>
      <c r="Q4876" s="20" t="s">
        <v>1524</v>
      </c>
      <c r="R4876" s="20" t="s">
        <v>4863</v>
      </c>
      <c r="S4876" s="20">
        <v>60581429</v>
      </c>
      <c r="T4876" s="39"/>
      <c r="U4876" s="20"/>
      <c r="V4876" s="20"/>
      <c r="W4876" s="39"/>
      <c r="X4876" s="20"/>
      <c r="Y4876" s="20"/>
      <c r="Z4876" s="20"/>
      <c r="AA4876" s="39"/>
    </row>
    <row r="4877" spans="2:27" ht="15.75" customHeight="1">
      <c r="B4877" s="39"/>
      <c r="C4877" s="20"/>
      <c r="D4877" s="20"/>
      <c r="E4877" s="39"/>
      <c r="F4877" s="20"/>
      <c r="G4877" s="20"/>
      <c r="H4877" s="20"/>
      <c r="I4877" s="39"/>
      <c r="J4877" s="20"/>
      <c r="K4877" s="20"/>
      <c r="L4877" s="20"/>
      <c r="M4877" s="20"/>
      <c r="N4877" s="39"/>
      <c r="O4877" s="20" t="s">
        <v>508</v>
      </c>
      <c r="P4877" s="20" t="s">
        <v>695</v>
      </c>
      <c r="Q4877" s="20" t="s">
        <v>1524</v>
      </c>
      <c r="R4877" s="20" t="s">
        <v>4864</v>
      </c>
      <c r="S4877" s="20">
        <v>60581439</v>
      </c>
      <c r="T4877" s="39"/>
      <c r="U4877" s="20"/>
      <c r="V4877" s="20"/>
      <c r="W4877" s="39"/>
      <c r="X4877" s="20"/>
      <c r="Y4877" s="20"/>
      <c r="Z4877" s="20"/>
      <c r="AA4877" s="39"/>
    </row>
    <row r="4878" spans="2:27" ht="15.75" customHeight="1">
      <c r="B4878" s="39"/>
      <c r="C4878" s="20"/>
      <c r="D4878" s="20"/>
      <c r="E4878" s="39"/>
      <c r="F4878" s="20"/>
      <c r="G4878" s="20"/>
      <c r="H4878" s="20"/>
      <c r="I4878" s="39"/>
      <c r="J4878" s="20"/>
      <c r="K4878" s="20"/>
      <c r="L4878" s="20"/>
      <c r="M4878" s="20"/>
      <c r="N4878" s="39"/>
      <c r="O4878" s="20" t="s">
        <v>508</v>
      </c>
      <c r="P4878" s="20" t="s">
        <v>695</v>
      </c>
      <c r="Q4878" s="20" t="s">
        <v>1524</v>
      </c>
      <c r="R4878" s="20" t="s">
        <v>4865</v>
      </c>
      <c r="S4878" s="20">
        <v>60581463</v>
      </c>
      <c r="T4878" s="39"/>
      <c r="U4878" s="20"/>
      <c r="V4878" s="20"/>
      <c r="W4878" s="39"/>
      <c r="X4878" s="20"/>
      <c r="Y4878" s="20"/>
      <c r="Z4878" s="20"/>
      <c r="AA4878" s="39"/>
    </row>
    <row r="4879" spans="2:27" ht="15.75" customHeight="1">
      <c r="B4879" s="39"/>
      <c r="C4879" s="20"/>
      <c r="D4879" s="20"/>
      <c r="E4879" s="39"/>
      <c r="F4879" s="20"/>
      <c r="G4879" s="20"/>
      <c r="H4879" s="20"/>
      <c r="I4879" s="39"/>
      <c r="J4879" s="20"/>
      <c r="K4879" s="20"/>
      <c r="L4879" s="20"/>
      <c r="M4879" s="20"/>
      <c r="N4879" s="39"/>
      <c r="O4879" s="20" t="s">
        <v>508</v>
      </c>
      <c r="P4879" s="20" t="s">
        <v>695</v>
      </c>
      <c r="Q4879" s="20" t="s">
        <v>1524</v>
      </c>
      <c r="R4879" s="20" t="s">
        <v>1357</v>
      </c>
      <c r="S4879" s="20">
        <v>60581477</v>
      </c>
      <c r="T4879" s="39"/>
      <c r="U4879" s="20"/>
      <c r="V4879" s="20"/>
      <c r="W4879" s="39"/>
      <c r="X4879" s="20"/>
      <c r="Y4879" s="20"/>
      <c r="Z4879" s="20"/>
      <c r="AA4879" s="39"/>
    </row>
    <row r="4880" spans="2:27" ht="15.75" customHeight="1">
      <c r="B4880" s="39"/>
      <c r="C4880" s="20"/>
      <c r="D4880" s="20"/>
      <c r="E4880" s="39"/>
      <c r="F4880" s="20"/>
      <c r="G4880" s="20"/>
      <c r="H4880" s="20"/>
      <c r="I4880" s="39"/>
      <c r="J4880" s="20"/>
      <c r="K4880" s="20"/>
      <c r="L4880" s="20"/>
      <c r="M4880" s="20"/>
      <c r="N4880" s="39"/>
      <c r="O4880" s="20" t="s">
        <v>508</v>
      </c>
      <c r="P4880" s="20" t="s">
        <v>695</v>
      </c>
      <c r="Q4880" s="20" t="s">
        <v>1524</v>
      </c>
      <c r="R4880" s="20" t="s">
        <v>4866</v>
      </c>
      <c r="S4880" s="20">
        <v>60581494</v>
      </c>
      <c r="T4880" s="39"/>
      <c r="U4880" s="20"/>
      <c r="V4880" s="20"/>
      <c r="W4880" s="39"/>
      <c r="X4880" s="20"/>
      <c r="Y4880" s="20"/>
      <c r="Z4880" s="20"/>
      <c r="AA4880" s="39"/>
    </row>
    <row r="4881" spans="2:27" ht="15.75" customHeight="1">
      <c r="B4881" s="39"/>
      <c r="C4881" s="20"/>
      <c r="D4881" s="20"/>
      <c r="E4881" s="39"/>
      <c r="F4881" s="20"/>
      <c r="G4881" s="20"/>
      <c r="H4881" s="20"/>
      <c r="I4881" s="39"/>
      <c r="J4881" s="20"/>
      <c r="K4881" s="20"/>
      <c r="L4881" s="20"/>
      <c r="M4881" s="20"/>
      <c r="N4881" s="39"/>
      <c r="O4881" s="20" t="s">
        <v>508</v>
      </c>
      <c r="P4881" s="20" t="s">
        <v>695</v>
      </c>
      <c r="Q4881" s="20" t="s">
        <v>1524</v>
      </c>
      <c r="R4881" s="20" t="s">
        <v>4867</v>
      </c>
      <c r="S4881" s="20">
        <v>60581480</v>
      </c>
      <c r="T4881" s="39"/>
      <c r="U4881" s="20"/>
      <c r="V4881" s="20"/>
      <c r="W4881" s="39"/>
      <c r="X4881" s="20"/>
      <c r="Y4881" s="20"/>
      <c r="Z4881" s="20"/>
      <c r="AA4881" s="39"/>
    </row>
    <row r="4882" spans="2:27" ht="15.75" customHeight="1">
      <c r="B4882" s="39"/>
      <c r="C4882" s="20"/>
      <c r="D4882" s="20"/>
      <c r="E4882" s="39"/>
      <c r="F4882" s="20"/>
      <c r="G4882" s="20"/>
      <c r="H4882" s="20"/>
      <c r="I4882" s="39"/>
      <c r="J4882" s="20"/>
      <c r="K4882" s="20"/>
      <c r="L4882" s="20"/>
      <c r="M4882" s="20"/>
      <c r="N4882" s="39"/>
      <c r="O4882" s="20" t="s">
        <v>508</v>
      </c>
      <c r="P4882" s="20" t="s">
        <v>695</v>
      </c>
      <c r="Q4882" s="20" t="s">
        <v>1524</v>
      </c>
      <c r="R4882" s="20" t="s">
        <v>4868</v>
      </c>
      <c r="S4882" s="20">
        <v>60581485</v>
      </c>
      <c r="T4882" s="39"/>
      <c r="U4882" s="20"/>
      <c r="V4882" s="20"/>
      <c r="W4882" s="39"/>
      <c r="X4882" s="20"/>
      <c r="Y4882" s="20"/>
      <c r="Z4882" s="20"/>
      <c r="AA4882" s="39"/>
    </row>
    <row r="4883" spans="2:27" ht="15.75" customHeight="1">
      <c r="B4883" s="39"/>
      <c r="C4883" s="20"/>
      <c r="D4883" s="20"/>
      <c r="E4883" s="39"/>
      <c r="F4883" s="20"/>
      <c r="G4883" s="20"/>
      <c r="H4883" s="20"/>
      <c r="I4883" s="39"/>
      <c r="J4883" s="20"/>
      <c r="K4883" s="20"/>
      <c r="L4883" s="20"/>
      <c r="M4883" s="20"/>
      <c r="N4883" s="39"/>
      <c r="O4883" s="20" t="s">
        <v>508</v>
      </c>
      <c r="P4883" s="20" t="s">
        <v>695</v>
      </c>
      <c r="Q4883" s="20" t="s">
        <v>1525</v>
      </c>
      <c r="R4883" s="20" t="s">
        <v>4869</v>
      </c>
      <c r="S4883" s="20">
        <v>60583523</v>
      </c>
      <c r="T4883" s="39"/>
      <c r="U4883" s="20"/>
      <c r="V4883" s="20"/>
      <c r="W4883" s="39"/>
      <c r="X4883" s="20"/>
      <c r="Y4883" s="20"/>
      <c r="Z4883" s="20"/>
      <c r="AA4883" s="39"/>
    </row>
    <row r="4884" spans="2:27" ht="15.75" customHeight="1">
      <c r="B4884" s="39"/>
      <c r="C4884" s="20"/>
      <c r="D4884" s="20"/>
      <c r="E4884" s="39"/>
      <c r="F4884" s="20"/>
      <c r="G4884" s="20"/>
      <c r="H4884" s="20"/>
      <c r="I4884" s="39"/>
      <c r="J4884" s="20"/>
      <c r="K4884" s="20"/>
      <c r="L4884" s="20"/>
      <c r="M4884" s="20"/>
      <c r="N4884" s="39"/>
      <c r="O4884" s="20" t="s">
        <v>508</v>
      </c>
      <c r="P4884" s="20" t="s">
        <v>695</v>
      </c>
      <c r="Q4884" s="20" t="s">
        <v>1525</v>
      </c>
      <c r="R4884" s="20" t="s">
        <v>4870</v>
      </c>
      <c r="S4884" s="20">
        <v>60583529</v>
      </c>
      <c r="T4884" s="39"/>
      <c r="U4884" s="20"/>
      <c r="V4884" s="20"/>
      <c r="W4884" s="39"/>
      <c r="X4884" s="20"/>
      <c r="Y4884" s="20"/>
      <c r="Z4884" s="20"/>
      <c r="AA4884" s="39"/>
    </row>
    <row r="4885" spans="2:27" ht="15.75" customHeight="1">
      <c r="B4885" s="39"/>
      <c r="C4885" s="20"/>
      <c r="D4885" s="20"/>
      <c r="E4885" s="39"/>
      <c r="F4885" s="20"/>
      <c r="G4885" s="20"/>
      <c r="H4885" s="20"/>
      <c r="I4885" s="39"/>
      <c r="J4885" s="20"/>
      <c r="K4885" s="20"/>
      <c r="L4885" s="20"/>
      <c r="M4885" s="20"/>
      <c r="N4885" s="39"/>
      <c r="O4885" s="20" t="s">
        <v>508</v>
      </c>
      <c r="P4885" s="20" t="s">
        <v>695</v>
      </c>
      <c r="Q4885" s="20" t="s">
        <v>1525</v>
      </c>
      <c r="R4885" s="20" t="s">
        <v>4871</v>
      </c>
      <c r="S4885" s="20">
        <v>60583547</v>
      </c>
      <c r="T4885" s="39"/>
      <c r="U4885" s="20"/>
      <c r="V4885" s="20"/>
      <c r="W4885" s="39"/>
      <c r="X4885" s="20"/>
      <c r="Y4885" s="20"/>
      <c r="Z4885" s="20"/>
      <c r="AA4885" s="39"/>
    </row>
    <row r="4886" spans="2:27" ht="15.75" customHeight="1">
      <c r="B4886" s="39"/>
      <c r="C4886" s="20"/>
      <c r="D4886" s="20"/>
      <c r="E4886" s="39"/>
      <c r="F4886" s="20"/>
      <c r="G4886" s="20"/>
      <c r="H4886" s="20"/>
      <c r="I4886" s="39"/>
      <c r="J4886" s="20"/>
      <c r="K4886" s="20"/>
      <c r="L4886" s="20"/>
      <c r="M4886" s="20"/>
      <c r="N4886" s="39"/>
      <c r="O4886" s="20" t="s">
        <v>508</v>
      </c>
      <c r="P4886" s="20" t="s">
        <v>695</v>
      </c>
      <c r="Q4886" s="20" t="s">
        <v>1525</v>
      </c>
      <c r="R4886" s="20" t="s">
        <v>4872</v>
      </c>
      <c r="S4886" s="20">
        <v>60583555</v>
      </c>
      <c r="T4886" s="39"/>
      <c r="U4886" s="20"/>
      <c r="V4886" s="20"/>
      <c r="W4886" s="39"/>
      <c r="X4886" s="20"/>
      <c r="Y4886" s="20"/>
      <c r="Z4886" s="20"/>
      <c r="AA4886" s="39"/>
    </row>
    <row r="4887" spans="2:27" ht="15.75" customHeight="1">
      <c r="B4887" s="39"/>
      <c r="C4887" s="20"/>
      <c r="D4887" s="20"/>
      <c r="E4887" s="39"/>
      <c r="F4887" s="20"/>
      <c r="G4887" s="20"/>
      <c r="H4887" s="20"/>
      <c r="I4887" s="39"/>
      <c r="J4887" s="20"/>
      <c r="K4887" s="20"/>
      <c r="L4887" s="20"/>
      <c r="M4887" s="20"/>
      <c r="N4887" s="39"/>
      <c r="O4887" s="20" t="s">
        <v>508</v>
      </c>
      <c r="P4887" s="20" t="s">
        <v>695</v>
      </c>
      <c r="Q4887" s="20" t="s">
        <v>1525</v>
      </c>
      <c r="R4887" s="20" t="s">
        <v>4873</v>
      </c>
      <c r="S4887" s="20">
        <v>60583567</v>
      </c>
      <c r="T4887" s="39"/>
      <c r="U4887" s="20"/>
      <c r="V4887" s="20"/>
      <c r="W4887" s="39"/>
      <c r="X4887" s="20"/>
      <c r="Y4887" s="20"/>
      <c r="Z4887" s="20"/>
      <c r="AA4887" s="39"/>
    </row>
    <row r="4888" spans="2:27" ht="15.75" customHeight="1">
      <c r="B4888" s="39"/>
      <c r="C4888" s="20"/>
      <c r="D4888" s="20"/>
      <c r="E4888" s="39"/>
      <c r="F4888" s="20"/>
      <c r="G4888" s="20"/>
      <c r="H4888" s="20"/>
      <c r="I4888" s="39"/>
      <c r="J4888" s="20"/>
      <c r="K4888" s="20"/>
      <c r="L4888" s="20"/>
      <c r="M4888" s="20"/>
      <c r="N4888" s="39"/>
      <c r="O4888" s="20" t="s">
        <v>508</v>
      </c>
      <c r="P4888" s="20" t="s">
        <v>695</v>
      </c>
      <c r="Q4888" s="20" t="s">
        <v>1525</v>
      </c>
      <c r="R4888" s="20" t="s">
        <v>4874</v>
      </c>
      <c r="S4888" s="20">
        <v>60583583</v>
      </c>
      <c r="T4888" s="39"/>
      <c r="U4888" s="20"/>
      <c r="V4888" s="20"/>
      <c r="W4888" s="39"/>
      <c r="X4888" s="20"/>
      <c r="Y4888" s="20"/>
      <c r="Z4888" s="20"/>
      <c r="AA4888" s="39"/>
    </row>
    <row r="4889" spans="2:27" ht="15.75" customHeight="1">
      <c r="B4889" s="39"/>
      <c r="C4889" s="20"/>
      <c r="D4889" s="20"/>
      <c r="E4889" s="39"/>
      <c r="F4889" s="20"/>
      <c r="G4889" s="20"/>
      <c r="H4889" s="20"/>
      <c r="I4889" s="39"/>
      <c r="J4889" s="20"/>
      <c r="K4889" s="20"/>
      <c r="L4889" s="20"/>
      <c r="M4889" s="20"/>
      <c r="N4889" s="39"/>
      <c r="O4889" s="20" t="s">
        <v>508</v>
      </c>
      <c r="P4889" s="20" t="s">
        <v>695</v>
      </c>
      <c r="Q4889" s="20" t="s">
        <v>1527</v>
      </c>
      <c r="R4889" s="20" t="s">
        <v>2654</v>
      </c>
      <c r="S4889" s="20">
        <v>60585617</v>
      </c>
      <c r="T4889" s="39"/>
      <c r="U4889" s="20"/>
      <c r="V4889" s="20"/>
      <c r="W4889" s="39"/>
      <c r="X4889" s="20"/>
      <c r="Y4889" s="20"/>
      <c r="Z4889" s="20"/>
      <c r="AA4889" s="39"/>
    </row>
    <row r="4890" spans="2:27" ht="15.75" customHeight="1">
      <c r="B4890" s="39"/>
      <c r="C4890" s="20"/>
      <c r="D4890" s="20"/>
      <c r="E4890" s="39"/>
      <c r="F4890" s="20"/>
      <c r="G4890" s="20"/>
      <c r="H4890" s="20"/>
      <c r="I4890" s="39"/>
      <c r="J4890" s="20"/>
      <c r="K4890" s="20"/>
      <c r="L4890" s="20"/>
      <c r="M4890" s="20"/>
      <c r="N4890" s="39"/>
      <c r="O4890" s="20" t="s">
        <v>508</v>
      </c>
      <c r="P4890" s="20" t="s">
        <v>695</v>
      </c>
      <c r="Q4890" s="20" t="s">
        <v>1527</v>
      </c>
      <c r="R4890" s="20" t="s">
        <v>907</v>
      </c>
      <c r="S4890" s="20">
        <v>60585619</v>
      </c>
      <c r="T4890" s="39"/>
      <c r="U4890" s="20"/>
      <c r="V4890" s="20"/>
      <c r="W4890" s="39"/>
      <c r="X4890" s="20"/>
      <c r="Y4890" s="20"/>
      <c r="Z4890" s="20"/>
      <c r="AA4890" s="39"/>
    </row>
    <row r="4891" spans="2:27" ht="15.75" customHeight="1">
      <c r="B4891" s="39"/>
      <c r="C4891" s="20"/>
      <c r="D4891" s="20"/>
      <c r="E4891" s="39"/>
      <c r="F4891" s="20"/>
      <c r="G4891" s="20"/>
      <c r="H4891" s="20"/>
      <c r="I4891" s="39"/>
      <c r="J4891" s="20"/>
      <c r="K4891" s="20"/>
      <c r="L4891" s="20"/>
      <c r="M4891" s="20"/>
      <c r="N4891" s="39"/>
      <c r="O4891" s="20" t="s">
        <v>508</v>
      </c>
      <c r="P4891" s="20" t="s">
        <v>695</v>
      </c>
      <c r="Q4891" s="20" t="s">
        <v>1527</v>
      </c>
      <c r="R4891" s="20" t="s">
        <v>229</v>
      </c>
      <c r="S4891" s="20">
        <v>60585628</v>
      </c>
      <c r="T4891" s="39"/>
      <c r="U4891" s="20"/>
      <c r="V4891" s="20"/>
      <c r="W4891" s="39"/>
      <c r="X4891" s="20"/>
      <c r="Y4891" s="20"/>
      <c r="Z4891" s="20"/>
      <c r="AA4891" s="39"/>
    </row>
    <row r="4892" spans="2:27" ht="15.75" customHeight="1">
      <c r="B4892" s="39"/>
      <c r="C4892" s="20"/>
      <c r="D4892" s="20"/>
      <c r="E4892" s="39"/>
      <c r="F4892" s="20"/>
      <c r="G4892" s="20"/>
      <c r="H4892" s="20"/>
      <c r="I4892" s="39"/>
      <c r="J4892" s="20"/>
      <c r="K4892" s="20"/>
      <c r="L4892" s="20"/>
      <c r="M4892" s="20"/>
      <c r="N4892" s="39"/>
      <c r="O4892" s="20" t="s">
        <v>508</v>
      </c>
      <c r="P4892" s="20" t="s">
        <v>695</v>
      </c>
      <c r="Q4892" s="20" t="s">
        <v>1527</v>
      </c>
      <c r="R4892" s="20" t="s">
        <v>1527</v>
      </c>
      <c r="S4892" s="20">
        <v>60585638</v>
      </c>
      <c r="T4892" s="39"/>
      <c r="U4892" s="20"/>
      <c r="V4892" s="20"/>
      <c r="W4892" s="39"/>
      <c r="X4892" s="20"/>
      <c r="Y4892" s="20"/>
      <c r="Z4892" s="20"/>
      <c r="AA4892" s="39"/>
    </row>
    <row r="4893" spans="2:27" ht="15.75" customHeight="1">
      <c r="B4893" s="39"/>
      <c r="C4893" s="20"/>
      <c r="D4893" s="20"/>
      <c r="E4893" s="39"/>
      <c r="F4893" s="20"/>
      <c r="G4893" s="20"/>
      <c r="H4893" s="20"/>
      <c r="I4893" s="39"/>
      <c r="J4893" s="20"/>
      <c r="K4893" s="20"/>
      <c r="L4893" s="20"/>
      <c r="M4893" s="20"/>
      <c r="N4893" s="39"/>
      <c r="O4893" s="20" t="s">
        <v>508</v>
      </c>
      <c r="P4893" s="20" t="s">
        <v>695</v>
      </c>
      <c r="Q4893" s="20" t="s">
        <v>1527</v>
      </c>
      <c r="R4893" s="20" t="s">
        <v>4875</v>
      </c>
      <c r="S4893" s="20">
        <v>60585699</v>
      </c>
      <c r="T4893" s="39"/>
      <c r="U4893" s="20"/>
      <c r="V4893" s="20"/>
      <c r="W4893" s="39"/>
      <c r="X4893" s="20"/>
      <c r="Y4893" s="20"/>
      <c r="Z4893" s="20"/>
      <c r="AA4893" s="39"/>
    </row>
    <row r="4894" spans="2:27" ht="15.75" customHeight="1">
      <c r="B4894" s="39"/>
      <c r="C4894" s="20"/>
      <c r="D4894" s="20"/>
      <c r="E4894" s="39"/>
      <c r="F4894" s="20"/>
      <c r="G4894" s="20"/>
      <c r="H4894" s="20"/>
      <c r="I4894" s="39"/>
      <c r="J4894" s="20"/>
      <c r="K4894" s="20"/>
      <c r="L4894" s="20"/>
      <c r="M4894" s="20"/>
      <c r="N4894" s="39"/>
      <c r="O4894" s="20" t="s">
        <v>508</v>
      </c>
      <c r="P4894" s="20" t="s">
        <v>695</v>
      </c>
      <c r="Q4894" s="20" t="s">
        <v>1527</v>
      </c>
      <c r="R4894" s="20" t="s">
        <v>1520</v>
      </c>
      <c r="S4894" s="20">
        <v>60585647</v>
      </c>
      <c r="T4894" s="39"/>
      <c r="U4894" s="20"/>
      <c r="V4894" s="20"/>
      <c r="W4894" s="39"/>
      <c r="X4894" s="20"/>
      <c r="Y4894" s="20"/>
      <c r="Z4894" s="20"/>
      <c r="AA4894" s="39"/>
    </row>
    <row r="4895" spans="2:27" ht="15.75" customHeight="1">
      <c r="B4895" s="39"/>
      <c r="C4895" s="20"/>
      <c r="D4895" s="20"/>
      <c r="E4895" s="39"/>
      <c r="F4895" s="20"/>
      <c r="G4895" s="20"/>
      <c r="H4895" s="20"/>
      <c r="I4895" s="39"/>
      <c r="J4895" s="20"/>
      <c r="K4895" s="20"/>
      <c r="L4895" s="20"/>
      <c r="M4895" s="20"/>
      <c r="N4895" s="39"/>
      <c r="O4895" s="20" t="s">
        <v>508</v>
      </c>
      <c r="P4895" s="20" t="s">
        <v>695</v>
      </c>
      <c r="Q4895" s="20" t="s">
        <v>1527</v>
      </c>
      <c r="R4895" s="20" t="s">
        <v>4876</v>
      </c>
      <c r="S4895" s="20">
        <v>60585657</v>
      </c>
      <c r="T4895" s="39"/>
      <c r="U4895" s="20"/>
      <c r="V4895" s="20"/>
      <c r="W4895" s="39"/>
      <c r="X4895" s="20"/>
      <c r="Y4895" s="20"/>
      <c r="Z4895" s="20"/>
      <c r="AA4895" s="39"/>
    </row>
    <row r="4896" spans="2:27" ht="15.75" customHeight="1">
      <c r="B4896" s="39"/>
      <c r="C4896" s="20"/>
      <c r="D4896" s="20"/>
      <c r="E4896" s="39"/>
      <c r="F4896" s="20"/>
      <c r="G4896" s="20"/>
      <c r="H4896" s="20"/>
      <c r="I4896" s="39"/>
      <c r="J4896" s="20"/>
      <c r="K4896" s="20"/>
      <c r="L4896" s="20"/>
      <c r="M4896" s="20"/>
      <c r="N4896" s="39"/>
      <c r="O4896" s="20" t="s">
        <v>508</v>
      </c>
      <c r="P4896" s="20" t="s">
        <v>695</v>
      </c>
      <c r="Q4896" s="20" t="s">
        <v>1527</v>
      </c>
      <c r="R4896" s="20" t="s">
        <v>4877</v>
      </c>
      <c r="S4896" s="20">
        <v>60585666</v>
      </c>
      <c r="T4896" s="39"/>
      <c r="U4896" s="20"/>
      <c r="V4896" s="20"/>
      <c r="W4896" s="39"/>
      <c r="X4896" s="20"/>
      <c r="Y4896" s="20"/>
      <c r="Z4896" s="20"/>
      <c r="AA4896" s="39"/>
    </row>
    <row r="4897" spans="2:27" ht="15.75" customHeight="1">
      <c r="B4897" s="39"/>
      <c r="C4897" s="20"/>
      <c r="D4897" s="20"/>
      <c r="E4897" s="39"/>
      <c r="F4897" s="20"/>
      <c r="G4897" s="20"/>
      <c r="H4897" s="20"/>
      <c r="I4897" s="39"/>
      <c r="J4897" s="20"/>
      <c r="K4897" s="20"/>
      <c r="L4897" s="20"/>
      <c r="M4897" s="20"/>
      <c r="N4897" s="39"/>
      <c r="O4897" s="20" t="s">
        <v>508</v>
      </c>
      <c r="P4897" s="20" t="s">
        <v>695</v>
      </c>
      <c r="Q4897" s="20" t="s">
        <v>1527</v>
      </c>
      <c r="R4897" s="20" t="s">
        <v>4878</v>
      </c>
      <c r="S4897" s="20">
        <v>60585676</v>
      </c>
      <c r="T4897" s="39"/>
      <c r="U4897" s="20"/>
      <c r="V4897" s="20"/>
      <c r="W4897" s="39"/>
      <c r="X4897" s="20"/>
      <c r="Y4897" s="20"/>
      <c r="Z4897" s="20"/>
      <c r="AA4897" s="39"/>
    </row>
    <row r="4898" spans="2:27" ht="15.75" customHeight="1">
      <c r="B4898" s="39"/>
      <c r="C4898" s="20"/>
      <c r="D4898" s="20"/>
      <c r="E4898" s="39"/>
      <c r="F4898" s="20"/>
      <c r="G4898" s="20"/>
      <c r="H4898" s="20"/>
      <c r="I4898" s="39"/>
      <c r="J4898" s="20"/>
      <c r="K4898" s="20"/>
      <c r="L4898" s="20"/>
      <c r="M4898" s="20"/>
      <c r="N4898" s="39"/>
      <c r="O4898" s="20" t="s">
        <v>508</v>
      </c>
      <c r="P4898" s="20" t="s">
        <v>695</v>
      </c>
      <c r="Q4898" s="20" t="s">
        <v>1527</v>
      </c>
      <c r="R4898" s="20" t="s">
        <v>4879</v>
      </c>
      <c r="S4898" s="20">
        <v>60585685</v>
      </c>
      <c r="T4898" s="39"/>
      <c r="U4898" s="20"/>
      <c r="V4898" s="20"/>
      <c r="W4898" s="39"/>
      <c r="X4898" s="20"/>
      <c r="Y4898" s="20"/>
      <c r="Z4898" s="20"/>
      <c r="AA4898" s="39"/>
    </row>
    <row r="4899" spans="2:27" ht="15.75" customHeight="1">
      <c r="B4899" s="39"/>
      <c r="C4899" s="20"/>
      <c r="D4899" s="20"/>
      <c r="E4899" s="39"/>
      <c r="F4899" s="20"/>
      <c r="G4899" s="20"/>
      <c r="H4899" s="20"/>
      <c r="I4899" s="39"/>
      <c r="J4899" s="20"/>
      <c r="K4899" s="20"/>
      <c r="L4899" s="20"/>
      <c r="M4899" s="20"/>
      <c r="N4899" s="39"/>
      <c r="O4899" s="20" t="s">
        <v>508</v>
      </c>
      <c r="P4899" s="20" t="s">
        <v>695</v>
      </c>
      <c r="Q4899" s="20" t="s">
        <v>1529</v>
      </c>
      <c r="R4899" s="20" t="s">
        <v>4880</v>
      </c>
      <c r="S4899" s="20">
        <v>60586511</v>
      </c>
      <c r="T4899" s="39"/>
      <c r="U4899" s="20"/>
      <c r="V4899" s="20"/>
      <c r="W4899" s="39"/>
      <c r="X4899" s="20"/>
      <c r="Y4899" s="20"/>
      <c r="Z4899" s="20"/>
      <c r="AA4899" s="39"/>
    </row>
    <row r="4900" spans="2:27" ht="15.75" customHeight="1">
      <c r="B4900" s="39"/>
      <c r="C4900" s="20"/>
      <c r="D4900" s="20"/>
      <c r="E4900" s="39"/>
      <c r="F4900" s="20"/>
      <c r="G4900" s="20"/>
      <c r="H4900" s="20"/>
      <c r="I4900" s="39"/>
      <c r="J4900" s="20"/>
      <c r="K4900" s="20"/>
      <c r="L4900" s="20"/>
      <c r="M4900" s="20"/>
      <c r="N4900" s="39"/>
      <c r="O4900" s="20" t="s">
        <v>508</v>
      </c>
      <c r="P4900" s="20" t="s">
        <v>695</v>
      </c>
      <c r="Q4900" s="20" t="s">
        <v>1529</v>
      </c>
      <c r="R4900" s="20" t="s">
        <v>4881</v>
      </c>
      <c r="S4900" s="20">
        <v>60586513</v>
      </c>
      <c r="T4900" s="39"/>
      <c r="U4900" s="20"/>
      <c r="V4900" s="20"/>
      <c r="W4900" s="39"/>
      <c r="X4900" s="20"/>
      <c r="Y4900" s="20"/>
      <c r="Z4900" s="20"/>
      <c r="AA4900" s="39"/>
    </row>
    <row r="4901" spans="2:27" ht="15.75" customHeight="1">
      <c r="B4901" s="39"/>
      <c r="C4901" s="20"/>
      <c r="D4901" s="20"/>
      <c r="E4901" s="39"/>
      <c r="F4901" s="20"/>
      <c r="G4901" s="20"/>
      <c r="H4901" s="20"/>
      <c r="I4901" s="39"/>
      <c r="J4901" s="20"/>
      <c r="K4901" s="20"/>
      <c r="L4901" s="20"/>
      <c r="M4901" s="20"/>
      <c r="N4901" s="39"/>
      <c r="O4901" s="20" t="s">
        <v>508</v>
      </c>
      <c r="P4901" s="20" t="s">
        <v>695</v>
      </c>
      <c r="Q4901" s="20" t="s">
        <v>1529</v>
      </c>
      <c r="R4901" s="20" t="s">
        <v>4882</v>
      </c>
      <c r="S4901" s="20">
        <v>60586510</v>
      </c>
      <c r="T4901" s="39"/>
      <c r="U4901" s="20"/>
      <c r="V4901" s="20"/>
      <c r="W4901" s="39"/>
      <c r="X4901" s="20"/>
      <c r="Y4901" s="20"/>
      <c r="Z4901" s="20"/>
      <c r="AA4901" s="39"/>
    </row>
    <row r="4902" spans="2:27" ht="15.75" customHeight="1">
      <c r="B4902" s="39"/>
      <c r="C4902" s="20"/>
      <c r="D4902" s="20"/>
      <c r="E4902" s="39"/>
      <c r="F4902" s="20"/>
      <c r="G4902" s="20"/>
      <c r="H4902" s="20"/>
      <c r="I4902" s="39"/>
      <c r="J4902" s="20"/>
      <c r="K4902" s="20"/>
      <c r="L4902" s="20"/>
      <c r="M4902" s="20"/>
      <c r="N4902" s="39"/>
      <c r="O4902" s="20" t="s">
        <v>508</v>
      </c>
      <c r="P4902" s="20" t="s">
        <v>695</v>
      </c>
      <c r="Q4902" s="20" t="s">
        <v>1529</v>
      </c>
      <c r="R4902" s="20" t="s">
        <v>4883</v>
      </c>
      <c r="S4902" s="20">
        <v>60586517</v>
      </c>
      <c r="T4902" s="39"/>
      <c r="U4902" s="20"/>
      <c r="V4902" s="20"/>
      <c r="W4902" s="39"/>
      <c r="X4902" s="20"/>
      <c r="Y4902" s="20"/>
      <c r="Z4902" s="20"/>
      <c r="AA4902" s="39"/>
    </row>
    <row r="4903" spans="2:27" ht="15.75" customHeight="1">
      <c r="B4903" s="39"/>
      <c r="C4903" s="20"/>
      <c r="D4903" s="20"/>
      <c r="E4903" s="39"/>
      <c r="F4903" s="20"/>
      <c r="G4903" s="20"/>
      <c r="H4903" s="20"/>
      <c r="I4903" s="39"/>
      <c r="J4903" s="20"/>
      <c r="K4903" s="20"/>
      <c r="L4903" s="20"/>
      <c r="M4903" s="20"/>
      <c r="N4903" s="39"/>
      <c r="O4903" s="20" t="s">
        <v>508</v>
      </c>
      <c r="P4903" s="20" t="s">
        <v>695</v>
      </c>
      <c r="Q4903" s="20" t="s">
        <v>1529</v>
      </c>
      <c r="R4903" s="20" t="s">
        <v>995</v>
      </c>
      <c r="S4903" s="20">
        <v>60586535</v>
      </c>
      <c r="T4903" s="39"/>
      <c r="U4903" s="20"/>
      <c r="V4903" s="20"/>
      <c r="W4903" s="39"/>
      <c r="X4903" s="20"/>
      <c r="Y4903" s="20"/>
      <c r="Z4903" s="20"/>
      <c r="AA4903" s="39"/>
    </row>
    <row r="4904" spans="2:27" ht="15.75" customHeight="1">
      <c r="B4904" s="39"/>
      <c r="C4904" s="20"/>
      <c r="D4904" s="20"/>
      <c r="E4904" s="39"/>
      <c r="F4904" s="20"/>
      <c r="G4904" s="20"/>
      <c r="H4904" s="20"/>
      <c r="I4904" s="39"/>
      <c r="J4904" s="20"/>
      <c r="K4904" s="20"/>
      <c r="L4904" s="20"/>
      <c r="M4904" s="20"/>
      <c r="N4904" s="39"/>
      <c r="O4904" s="20" t="s">
        <v>508</v>
      </c>
      <c r="P4904" s="20" t="s">
        <v>695</v>
      </c>
      <c r="Q4904" s="20" t="s">
        <v>1529</v>
      </c>
      <c r="R4904" s="20" t="s">
        <v>4884</v>
      </c>
      <c r="S4904" s="20">
        <v>60586541</v>
      </c>
      <c r="T4904" s="39"/>
      <c r="U4904" s="20"/>
      <c r="V4904" s="20"/>
      <c r="W4904" s="39"/>
      <c r="X4904" s="20"/>
      <c r="Y4904" s="20"/>
      <c r="Z4904" s="20"/>
      <c r="AA4904" s="39"/>
    </row>
    <row r="4905" spans="2:27" ht="15.75" customHeight="1">
      <c r="B4905" s="39"/>
      <c r="C4905" s="20"/>
      <c r="D4905" s="20"/>
      <c r="E4905" s="39"/>
      <c r="F4905" s="20"/>
      <c r="G4905" s="20"/>
      <c r="H4905" s="20"/>
      <c r="I4905" s="39"/>
      <c r="J4905" s="20"/>
      <c r="K4905" s="20"/>
      <c r="L4905" s="20"/>
      <c r="M4905" s="20"/>
      <c r="N4905" s="39"/>
      <c r="O4905" s="20" t="s">
        <v>508</v>
      </c>
      <c r="P4905" s="20" t="s">
        <v>695</v>
      </c>
      <c r="Q4905" s="20" t="s">
        <v>1529</v>
      </c>
      <c r="R4905" s="20" t="s">
        <v>2166</v>
      </c>
      <c r="S4905" s="20">
        <v>60586553</v>
      </c>
      <c r="T4905" s="39"/>
      <c r="U4905" s="20"/>
      <c r="V4905" s="20"/>
      <c r="W4905" s="39"/>
      <c r="X4905" s="20"/>
      <c r="Y4905" s="20"/>
      <c r="Z4905" s="20"/>
      <c r="AA4905" s="39"/>
    </row>
    <row r="4906" spans="2:27" ht="15.75" customHeight="1">
      <c r="B4906" s="39"/>
      <c r="C4906" s="20"/>
      <c r="D4906" s="20"/>
      <c r="E4906" s="39"/>
      <c r="F4906" s="20"/>
      <c r="G4906" s="20"/>
      <c r="H4906" s="20"/>
      <c r="I4906" s="39"/>
      <c r="J4906" s="20"/>
      <c r="K4906" s="20"/>
      <c r="L4906" s="20"/>
      <c r="M4906" s="20"/>
      <c r="N4906" s="39"/>
      <c r="O4906" s="20" t="s">
        <v>508</v>
      </c>
      <c r="P4906" s="20" t="s">
        <v>695</v>
      </c>
      <c r="Q4906" s="20" t="s">
        <v>1529</v>
      </c>
      <c r="R4906" s="20" t="s">
        <v>4885</v>
      </c>
      <c r="S4906" s="20">
        <v>60586559</v>
      </c>
      <c r="T4906" s="39"/>
      <c r="U4906" s="20"/>
      <c r="V4906" s="20"/>
      <c r="W4906" s="39"/>
      <c r="X4906" s="20"/>
      <c r="Y4906" s="20"/>
      <c r="Z4906" s="20"/>
      <c r="AA4906" s="39"/>
    </row>
    <row r="4907" spans="2:27" ht="15.75" customHeight="1">
      <c r="B4907" s="39"/>
      <c r="C4907" s="20"/>
      <c r="D4907" s="20"/>
      <c r="E4907" s="39"/>
      <c r="F4907" s="20"/>
      <c r="G4907" s="20"/>
      <c r="H4907" s="20"/>
      <c r="I4907" s="39"/>
      <c r="J4907" s="20"/>
      <c r="K4907" s="20"/>
      <c r="L4907" s="20"/>
      <c r="M4907" s="20"/>
      <c r="N4907" s="39"/>
      <c r="O4907" s="20" t="s">
        <v>508</v>
      </c>
      <c r="P4907" s="20" t="s">
        <v>695</v>
      </c>
      <c r="Q4907" s="20" t="s">
        <v>1529</v>
      </c>
      <c r="R4907" s="20" t="s">
        <v>1529</v>
      </c>
      <c r="S4907" s="20">
        <v>60586565</v>
      </c>
      <c r="T4907" s="39"/>
      <c r="U4907" s="20"/>
      <c r="V4907" s="20"/>
      <c r="W4907" s="39"/>
      <c r="X4907" s="20"/>
      <c r="Y4907" s="20"/>
      <c r="Z4907" s="20"/>
      <c r="AA4907" s="39"/>
    </row>
    <row r="4908" spans="2:27" ht="15.75" customHeight="1">
      <c r="B4908" s="39"/>
      <c r="C4908" s="20"/>
      <c r="D4908" s="20"/>
      <c r="E4908" s="39"/>
      <c r="F4908" s="20"/>
      <c r="G4908" s="20"/>
      <c r="H4908" s="20"/>
      <c r="I4908" s="39"/>
      <c r="J4908" s="20"/>
      <c r="K4908" s="20"/>
      <c r="L4908" s="20"/>
      <c r="M4908" s="20"/>
      <c r="N4908" s="39"/>
      <c r="O4908" s="20" t="s">
        <v>508</v>
      </c>
      <c r="P4908" s="20" t="s">
        <v>695</v>
      </c>
      <c r="Q4908" s="20" t="s">
        <v>1529</v>
      </c>
      <c r="R4908" s="20" t="s">
        <v>4886</v>
      </c>
      <c r="S4908" s="20">
        <v>60586599</v>
      </c>
      <c r="T4908" s="39"/>
      <c r="U4908" s="20"/>
      <c r="V4908" s="20"/>
      <c r="W4908" s="39"/>
      <c r="X4908" s="20"/>
      <c r="Y4908" s="20"/>
      <c r="Z4908" s="20"/>
      <c r="AA4908" s="39"/>
    </row>
    <row r="4909" spans="2:27" ht="15.75" customHeight="1">
      <c r="B4909" s="39"/>
      <c r="C4909" s="20"/>
      <c r="D4909" s="20"/>
      <c r="E4909" s="39"/>
      <c r="F4909" s="20"/>
      <c r="G4909" s="20"/>
      <c r="H4909" s="20"/>
      <c r="I4909" s="39"/>
      <c r="J4909" s="20"/>
      <c r="K4909" s="20"/>
      <c r="L4909" s="20"/>
      <c r="M4909" s="20"/>
      <c r="N4909" s="39"/>
      <c r="O4909" s="20" t="s">
        <v>508</v>
      </c>
      <c r="P4909" s="20" t="s">
        <v>695</v>
      </c>
      <c r="Q4909" s="20" t="s">
        <v>1529</v>
      </c>
      <c r="R4909" s="20" t="s">
        <v>4887</v>
      </c>
      <c r="S4909" s="20">
        <v>60586571</v>
      </c>
      <c r="T4909" s="39"/>
      <c r="U4909" s="20"/>
      <c r="V4909" s="20"/>
      <c r="W4909" s="39"/>
      <c r="X4909" s="20"/>
      <c r="Y4909" s="20"/>
      <c r="Z4909" s="20"/>
      <c r="AA4909" s="39"/>
    </row>
    <row r="4910" spans="2:27" ht="15.75" customHeight="1">
      <c r="B4910" s="39"/>
      <c r="C4910" s="20"/>
      <c r="D4910" s="20"/>
      <c r="E4910" s="39"/>
      <c r="F4910" s="20"/>
      <c r="G4910" s="20"/>
      <c r="H4910" s="20"/>
      <c r="I4910" s="39"/>
      <c r="J4910" s="20"/>
      <c r="K4910" s="20"/>
      <c r="L4910" s="20"/>
      <c r="M4910" s="20"/>
      <c r="N4910" s="39"/>
      <c r="O4910" s="20" t="s">
        <v>508</v>
      </c>
      <c r="P4910" s="20" t="s">
        <v>695</v>
      </c>
      <c r="Q4910" s="20" t="s">
        <v>1529</v>
      </c>
      <c r="R4910" s="20" t="s">
        <v>4888</v>
      </c>
      <c r="S4910" s="20">
        <v>60586577</v>
      </c>
      <c r="T4910" s="39"/>
      <c r="U4910" s="20"/>
      <c r="V4910" s="20"/>
      <c r="W4910" s="39"/>
      <c r="X4910" s="20"/>
      <c r="Y4910" s="20"/>
      <c r="Z4910" s="20"/>
      <c r="AA4910" s="39"/>
    </row>
    <row r="4911" spans="2:27" ht="15.75" customHeight="1">
      <c r="B4911" s="39"/>
      <c r="C4911" s="20"/>
      <c r="D4911" s="20"/>
      <c r="E4911" s="39"/>
      <c r="F4911" s="20"/>
      <c r="G4911" s="20"/>
      <c r="H4911" s="20"/>
      <c r="I4911" s="39"/>
      <c r="J4911" s="20"/>
      <c r="K4911" s="20"/>
      <c r="L4911" s="20"/>
      <c r="M4911" s="20"/>
      <c r="N4911" s="39"/>
      <c r="O4911" s="20" t="s">
        <v>508</v>
      </c>
      <c r="P4911" s="20" t="s">
        <v>695</v>
      </c>
      <c r="Q4911" s="20" t="s">
        <v>1529</v>
      </c>
      <c r="R4911" s="20" t="s">
        <v>1397</v>
      </c>
      <c r="S4911" s="20">
        <v>60586589</v>
      </c>
      <c r="T4911" s="39"/>
      <c r="U4911" s="20"/>
      <c r="V4911" s="20"/>
      <c r="W4911" s="39"/>
      <c r="X4911" s="20"/>
      <c r="Y4911" s="20"/>
      <c r="Z4911" s="20"/>
      <c r="AA4911" s="39"/>
    </row>
    <row r="4912" spans="2:27" ht="15.75" customHeight="1">
      <c r="B4912" s="39"/>
      <c r="C4912" s="20"/>
      <c r="D4912" s="20"/>
      <c r="E4912" s="39"/>
      <c r="F4912" s="20"/>
      <c r="G4912" s="20"/>
      <c r="H4912" s="20"/>
      <c r="I4912" s="39"/>
      <c r="J4912" s="20"/>
      <c r="K4912" s="20"/>
      <c r="L4912" s="20"/>
      <c r="M4912" s="20"/>
      <c r="N4912" s="39"/>
      <c r="O4912" s="20" t="s">
        <v>508</v>
      </c>
      <c r="P4912" s="20" t="s">
        <v>695</v>
      </c>
      <c r="Q4912" s="20" t="s">
        <v>1529</v>
      </c>
      <c r="R4912" s="20" t="s">
        <v>4889</v>
      </c>
      <c r="S4912" s="20">
        <v>60586595</v>
      </c>
      <c r="T4912" s="39"/>
      <c r="U4912" s="20"/>
      <c r="V4912" s="20"/>
      <c r="W4912" s="39"/>
      <c r="X4912" s="20"/>
      <c r="Y4912" s="20"/>
      <c r="Z4912" s="20"/>
      <c r="AA4912" s="39"/>
    </row>
    <row r="4913" spans="2:27" ht="15.75" customHeight="1">
      <c r="B4913" s="39"/>
      <c r="C4913" s="20"/>
      <c r="D4913" s="20"/>
      <c r="E4913" s="39"/>
      <c r="F4913" s="20"/>
      <c r="G4913" s="20"/>
      <c r="H4913" s="20"/>
      <c r="I4913" s="39"/>
      <c r="J4913" s="20"/>
      <c r="K4913" s="20"/>
      <c r="L4913" s="20"/>
      <c r="M4913" s="20"/>
      <c r="N4913" s="39"/>
      <c r="O4913" s="20" t="s">
        <v>508</v>
      </c>
      <c r="P4913" s="20" t="s">
        <v>695</v>
      </c>
      <c r="Q4913" s="20" t="s">
        <v>1531</v>
      </c>
      <c r="R4913" s="20" t="s">
        <v>4890</v>
      </c>
      <c r="S4913" s="20">
        <v>60587413</v>
      </c>
      <c r="T4913" s="39"/>
      <c r="U4913" s="20"/>
      <c r="V4913" s="20"/>
      <c r="W4913" s="39"/>
      <c r="X4913" s="20"/>
      <c r="Y4913" s="20"/>
      <c r="Z4913" s="20"/>
      <c r="AA4913" s="39"/>
    </row>
    <row r="4914" spans="2:27" ht="15.75" customHeight="1">
      <c r="B4914" s="39"/>
      <c r="C4914" s="20"/>
      <c r="D4914" s="20"/>
      <c r="E4914" s="39"/>
      <c r="F4914" s="20"/>
      <c r="G4914" s="20"/>
      <c r="H4914" s="20"/>
      <c r="I4914" s="39"/>
      <c r="J4914" s="20"/>
      <c r="K4914" s="20"/>
      <c r="L4914" s="20"/>
      <c r="M4914" s="20"/>
      <c r="N4914" s="39"/>
      <c r="O4914" s="20" t="s">
        <v>508</v>
      </c>
      <c r="P4914" s="20" t="s">
        <v>695</v>
      </c>
      <c r="Q4914" s="20" t="s">
        <v>1531</v>
      </c>
      <c r="R4914" s="20" t="s">
        <v>2961</v>
      </c>
      <c r="S4914" s="20">
        <v>60587414</v>
      </c>
      <c r="T4914" s="39"/>
      <c r="U4914" s="20"/>
      <c r="V4914" s="20"/>
      <c r="W4914" s="39"/>
      <c r="X4914" s="20"/>
      <c r="Y4914" s="20"/>
      <c r="Z4914" s="20"/>
      <c r="AA4914" s="39"/>
    </row>
    <row r="4915" spans="2:27" ht="15.75" customHeight="1">
      <c r="B4915" s="39"/>
      <c r="C4915" s="20"/>
      <c r="D4915" s="20"/>
      <c r="E4915" s="39"/>
      <c r="F4915" s="20"/>
      <c r="G4915" s="20"/>
      <c r="H4915" s="20"/>
      <c r="I4915" s="39"/>
      <c r="J4915" s="20"/>
      <c r="K4915" s="20"/>
      <c r="L4915" s="20"/>
      <c r="M4915" s="20"/>
      <c r="N4915" s="39"/>
      <c r="O4915" s="20" t="s">
        <v>508</v>
      </c>
      <c r="P4915" s="20" t="s">
        <v>695</v>
      </c>
      <c r="Q4915" s="20" t="s">
        <v>1531</v>
      </c>
      <c r="R4915" s="20" t="s">
        <v>4891</v>
      </c>
      <c r="S4915" s="20">
        <v>60587421</v>
      </c>
      <c r="T4915" s="39"/>
      <c r="U4915" s="20"/>
      <c r="V4915" s="20"/>
      <c r="W4915" s="39"/>
      <c r="X4915" s="20"/>
      <c r="Y4915" s="20"/>
      <c r="Z4915" s="20"/>
      <c r="AA4915" s="39"/>
    </row>
    <row r="4916" spans="2:27" ht="15.75" customHeight="1">
      <c r="B4916" s="39"/>
      <c r="C4916" s="20"/>
      <c r="D4916" s="20"/>
      <c r="E4916" s="39"/>
      <c r="F4916" s="20"/>
      <c r="G4916" s="20"/>
      <c r="H4916" s="20"/>
      <c r="I4916" s="39"/>
      <c r="J4916" s="20"/>
      <c r="K4916" s="20"/>
      <c r="L4916" s="20"/>
      <c r="M4916" s="20"/>
      <c r="N4916" s="39"/>
      <c r="O4916" s="20" t="s">
        <v>508</v>
      </c>
      <c r="P4916" s="20" t="s">
        <v>695</v>
      </c>
      <c r="Q4916" s="20" t="s">
        <v>1531</v>
      </c>
      <c r="R4916" s="20" t="s">
        <v>4892</v>
      </c>
      <c r="S4916" s="20">
        <v>60587429</v>
      </c>
      <c r="T4916" s="39"/>
      <c r="U4916" s="20"/>
      <c r="V4916" s="20"/>
      <c r="W4916" s="39"/>
      <c r="X4916" s="20"/>
      <c r="Y4916" s="20"/>
      <c r="Z4916" s="20"/>
      <c r="AA4916" s="39"/>
    </row>
    <row r="4917" spans="2:27" ht="15.75" customHeight="1">
      <c r="B4917" s="39"/>
      <c r="C4917" s="20"/>
      <c r="D4917" s="20"/>
      <c r="E4917" s="39"/>
      <c r="F4917" s="20"/>
      <c r="G4917" s="20"/>
      <c r="H4917" s="20"/>
      <c r="I4917" s="39"/>
      <c r="J4917" s="20"/>
      <c r="K4917" s="20"/>
      <c r="L4917" s="20"/>
      <c r="M4917" s="20"/>
      <c r="N4917" s="39"/>
      <c r="O4917" s="20" t="s">
        <v>508</v>
      </c>
      <c r="P4917" s="20" t="s">
        <v>695</v>
      </c>
      <c r="Q4917" s="20" t="s">
        <v>1531</v>
      </c>
      <c r="R4917" s="20" t="s">
        <v>4893</v>
      </c>
      <c r="S4917" s="20">
        <v>60587436</v>
      </c>
      <c r="T4917" s="39"/>
      <c r="U4917" s="20"/>
      <c r="V4917" s="20"/>
      <c r="W4917" s="39"/>
      <c r="X4917" s="20"/>
      <c r="Y4917" s="20"/>
      <c r="Z4917" s="20"/>
      <c r="AA4917" s="39"/>
    </row>
    <row r="4918" spans="2:27" ht="15.75" customHeight="1">
      <c r="B4918" s="39"/>
      <c r="C4918" s="20"/>
      <c r="D4918" s="20"/>
      <c r="E4918" s="39"/>
      <c r="F4918" s="20"/>
      <c r="G4918" s="20"/>
      <c r="H4918" s="20"/>
      <c r="I4918" s="39"/>
      <c r="J4918" s="20"/>
      <c r="K4918" s="20"/>
      <c r="L4918" s="20"/>
      <c r="M4918" s="20"/>
      <c r="N4918" s="39"/>
      <c r="O4918" s="20" t="s">
        <v>508</v>
      </c>
      <c r="P4918" s="20" t="s">
        <v>695</v>
      </c>
      <c r="Q4918" s="20" t="s">
        <v>1531</v>
      </c>
      <c r="R4918" s="20" t="s">
        <v>3975</v>
      </c>
      <c r="S4918" s="20">
        <v>60587443</v>
      </c>
      <c r="T4918" s="39"/>
      <c r="U4918" s="20"/>
      <c r="V4918" s="20"/>
      <c r="W4918" s="39"/>
      <c r="X4918" s="20"/>
      <c r="Y4918" s="20"/>
      <c r="Z4918" s="20"/>
      <c r="AA4918" s="39"/>
    </row>
    <row r="4919" spans="2:27" ht="15.75" customHeight="1">
      <c r="B4919" s="39"/>
      <c r="C4919" s="20"/>
      <c r="D4919" s="20"/>
      <c r="E4919" s="39"/>
      <c r="F4919" s="20"/>
      <c r="G4919" s="20"/>
      <c r="H4919" s="20"/>
      <c r="I4919" s="39"/>
      <c r="J4919" s="20"/>
      <c r="K4919" s="20"/>
      <c r="L4919" s="20"/>
      <c r="M4919" s="20"/>
      <c r="N4919" s="39"/>
      <c r="O4919" s="20" t="s">
        <v>508</v>
      </c>
      <c r="P4919" s="20" t="s">
        <v>695</v>
      </c>
      <c r="Q4919" s="20" t="s">
        <v>1531</v>
      </c>
      <c r="R4919" s="20" t="s">
        <v>4894</v>
      </c>
      <c r="S4919" s="20">
        <v>60587451</v>
      </c>
      <c r="T4919" s="39"/>
      <c r="U4919" s="20"/>
      <c r="V4919" s="20"/>
      <c r="W4919" s="39"/>
      <c r="X4919" s="20"/>
      <c r="Y4919" s="20"/>
      <c r="Z4919" s="20"/>
      <c r="AA4919" s="39"/>
    </row>
    <row r="4920" spans="2:27" ht="15.75" customHeight="1">
      <c r="B4920" s="39"/>
      <c r="C4920" s="20"/>
      <c r="D4920" s="20"/>
      <c r="E4920" s="39"/>
      <c r="F4920" s="20"/>
      <c r="G4920" s="20"/>
      <c r="H4920" s="20"/>
      <c r="I4920" s="39"/>
      <c r="J4920" s="20"/>
      <c r="K4920" s="20"/>
      <c r="L4920" s="20"/>
      <c r="M4920" s="20"/>
      <c r="N4920" s="39"/>
      <c r="O4920" s="20" t="s">
        <v>508</v>
      </c>
      <c r="P4920" s="20" t="s">
        <v>695</v>
      </c>
      <c r="Q4920" s="20" t="s">
        <v>1531</v>
      </c>
      <c r="R4920" s="20" t="s">
        <v>4895</v>
      </c>
      <c r="S4920" s="20">
        <v>60587458</v>
      </c>
      <c r="T4920" s="39"/>
      <c r="U4920" s="20"/>
      <c r="V4920" s="20"/>
      <c r="W4920" s="39"/>
      <c r="X4920" s="20"/>
      <c r="Y4920" s="20"/>
      <c r="Z4920" s="20"/>
      <c r="AA4920" s="39"/>
    </row>
    <row r="4921" spans="2:27" ht="15.75" customHeight="1">
      <c r="B4921" s="39"/>
      <c r="C4921" s="20"/>
      <c r="D4921" s="20"/>
      <c r="E4921" s="39"/>
      <c r="F4921" s="20"/>
      <c r="G4921" s="20"/>
      <c r="H4921" s="20"/>
      <c r="I4921" s="39"/>
      <c r="J4921" s="20"/>
      <c r="K4921" s="20"/>
      <c r="L4921" s="20"/>
      <c r="M4921" s="20"/>
      <c r="N4921" s="39"/>
      <c r="O4921" s="20" t="s">
        <v>508</v>
      </c>
      <c r="P4921" s="20" t="s">
        <v>695</v>
      </c>
      <c r="Q4921" s="20" t="s">
        <v>1531</v>
      </c>
      <c r="R4921" s="20" t="s">
        <v>4896</v>
      </c>
      <c r="S4921" s="20">
        <v>60587465</v>
      </c>
      <c r="T4921" s="39"/>
      <c r="U4921" s="20"/>
      <c r="V4921" s="20"/>
      <c r="W4921" s="39"/>
      <c r="X4921" s="20"/>
      <c r="Y4921" s="20"/>
      <c r="Z4921" s="20"/>
      <c r="AA4921" s="39"/>
    </row>
    <row r="4922" spans="2:27" ht="15.75" customHeight="1">
      <c r="B4922" s="39"/>
      <c r="C4922" s="20"/>
      <c r="D4922" s="20"/>
      <c r="E4922" s="39"/>
      <c r="F4922" s="20"/>
      <c r="G4922" s="20"/>
      <c r="H4922" s="20"/>
      <c r="I4922" s="39"/>
      <c r="J4922" s="20"/>
      <c r="K4922" s="20"/>
      <c r="L4922" s="20"/>
      <c r="M4922" s="20"/>
      <c r="N4922" s="39"/>
      <c r="O4922" s="20" t="s">
        <v>508</v>
      </c>
      <c r="P4922" s="20" t="s">
        <v>695</v>
      </c>
      <c r="Q4922" s="20" t="s">
        <v>1531</v>
      </c>
      <c r="R4922" s="20" t="s">
        <v>4897</v>
      </c>
      <c r="S4922" s="20">
        <v>60587499</v>
      </c>
      <c r="T4922" s="39"/>
      <c r="U4922" s="20"/>
      <c r="V4922" s="20"/>
      <c r="W4922" s="39"/>
      <c r="X4922" s="20"/>
      <c r="Y4922" s="20"/>
      <c r="Z4922" s="20"/>
      <c r="AA4922" s="39"/>
    </row>
    <row r="4923" spans="2:27" ht="15.75" customHeight="1">
      <c r="B4923" s="39"/>
      <c r="C4923" s="20"/>
      <c r="D4923" s="20"/>
      <c r="E4923" s="39"/>
      <c r="F4923" s="20"/>
      <c r="G4923" s="20"/>
      <c r="H4923" s="20"/>
      <c r="I4923" s="39"/>
      <c r="J4923" s="20"/>
      <c r="K4923" s="20"/>
      <c r="L4923" s="20"/>
      <c r="M4923" s="20"/>
      <c r="N4923" s="39"/>
      <c r="O4923" s="20" t="s">
        <v>508</v>
      </c>
      <c r="P4923" s="20" t="s">
        <v>695</v>
      </c>
      <c r="Q4923" s="20" t="s">
        <v>1531</v>
      </c>
      <c r="R4923" s="20" t="s">
        <v>4473</v>
      </c>
      <c r="S4923" s="20">
        <v>60587480</v>
      </c>
      <c r="T4923" s="39"/>
      <c r="U4923" s="20"/>
      <c r="V4923" s="20"/>
      <c r="W4923" s="39"/>
      <c r="X4923" s="20"/>
      <c r="Y4923" s="20"/>
      <c r="Z4923" s="20"/>
      <c r="AA4923" s="39"/>
    </row>
    <row r="4924" spans="2:27" ht="15.75" customHeight="1">
      <c r="B4924" s="39"/>
      <c r="C4924" s="20"/>
      <c r="D4924" s="20"/>
      <c r="E4924" s="39"/>
      <c r="F4924" s="20"/>
      <c r="G4924" s="20"/>
      <c r="H4924" s="20"/>
      <c r="I4924" s="39"/>
      <c r="J4924" s="20"/>
      <c r="K4924" s="20"/>
      <c r="L4924" s="20"/>
      <c r="M4924" s="20"/>
      <c r="N4924" s="39"/>
      <c r="O4924" s="20" t="s">
        <v>508</v>
      </c>
      <c r="P4924" s="20" t="s">
        <v>695</v>
      </c>
      <c r="Q4924" s="20" t="s">
        <v>1531</v>
      </c>
      <c r="R4924" s="20" t="s">
        <v>4898</v>
      </c>
      <c r="S4924" s="20">
        <v>60587487</v>
      </c>
      <c r="T4924" s="39"/>
      <c r="U4924" s="20"/>
      <c r="V4924" s="20"/>
      <c r="W4924" s="39"/>
      <c r="X4924" s="20"/>
      <c r="Y4924" s="20"/>
      <c r="Z4924" s="20"/>
      <c r="AA4924" s="39"/>
    </row>
    <row r="4925" spans="2:27" ht="15.75" customHeight="1">
      <c r="B4925" s="39"/>
      <c r="C4925" s="20"/>
      <c r="D4925" s="20"/>
      <c r="E4925" s="39"/>
      <c r="F4925" s="20"/>
      <c r="G4925" s="20"/>
      <c r="H4925" s="20"/>
      <c r="I4925" s="39"/>
      <c r="J4925" s="20"/>
      <c r="K4925" s="20"/>
      <c r="L4925" s="20"/>
      <c r="M4925" s="20"/>
      <c r="N4925" s="39"/>
      <c r="O4925" s="20" t="s">
        <v>508</v>
      </c>
      <c r="P4925" s="20" t="s">
        <v>695</v>
      </c>
      <c r="Q4925" s="20" t="s">
        <v>1531</v>
      </c>
      <c r="R4925" s="20" t="s">
        <v>4899</v>
      </c>
      <c r="S4925" s="20">
        <v>60587494</v>
      </c>
      <c r="T4925" s="39"/>
      <c r="U4925" s="20"/>
      <c r="V4925" s="20"/>
      <c r="W4925" s="39"/>
      <c r="X4925" s="20"/>
      <c r="Y4925" s="20"/>
      <c r="Z4925" s="20"/>
      <c r="AA4925" s="39"/>
    </row>
    <row r="4926" spans="2:27" ht="15.75" customHeight="1">
      <c r="B4926" s="39"/>
      <c r="C4926" s="20"/>
      <c r="D4926" s="20"/>
      <c r="E4926" s="39"/>
      <c r="F4926" s="20"/>
      <c r="G4926" s="20"/>
      <c r="H4926" s="20"/>
      <c r="I4926" s="39"/>
      <c r="J4926" s="20"/>
      <c r="K4926" s="20"/>
      <c r="L4926" s="20"/>
      <c r="M4926" s="20"/>
      <c r="N4926" s="39"/>
      <c r="O4926" s="20" t="s">
        <v>508</v>
      </c>
      <c r="P4926" s="20" t="s">
        <v>695</v>
      </c>
      <c r="Q4926" s="20" t="s">
        <v>1533</v>
      </c>
      <c r="R4926" s="20" t="s">
        <v>1733</v>
      </c>
      <c r="S4926" s="20">
        <v>60588010</v>
      </c>
      <c r="T4926" s="39"/>
      <c r="U4926" s="20"/>
      <c r="V4926" s="20"/>
      <c r="W4926" s="39"/>
      <c r="X4926" s="20"/>
      <c r="Y4926" s="20"/>
      <c r="Z4926" s="20"/>
      <c r="AA4926" s="39"/>
    </row>
    <row r="4927" spans="2:27" ht="15.75" customHeight="1">
      <c r="B4927" s="39"/>
      <c r="C4927" s="20"/>
      <c r="D4927" s="20"/>
      <c r="E4927" s="39"/>
      <c r="F4927" s="20"/>
      <c r="G4927" s="20"/>
      <c r="H4927" s="20"/>
      <c r="I4927" s="39"/>
      <c r="J4927" s="20"/>
      <c r="K4927" s="20"/>
      <c r="L4927" s="20"/>
      <c r="M4927" s="20"/>
      <c r="N4927" s="39"/>
      <c r="O4927" s="20" t="s">
        <v>508</v>
      </c>
      <c r="P4927" s="20" t="s">
        <v>695</v>
      </c>
      <c r="Q4927" s="20" t="s">
        <v>1533</v>
      </c>
      <c r="R4927" s="20" t="s">
        <v>4900</v>
      </c>
      <c r="S4927" s="20">
        <v>60588021</v>
      </c>
      <c r="T4927" s="39"/>
      <c r="U4927" s="20"/>
      <c r="V4927" s="20"/>
      <c r="W4927" s="39"/>
      <c r="X4927" s="20"/>
      <c r="Y4927" s="20"/>
      <c r="Z4927" s="20"/>
      <c r="AA4927" s="39"/>
    </row>
    <row r="4928" spans="2:27" ht="15.75" customHeight="1">
      <c r="B4928" s="39"/>
      <c r="C4928" s="20"/>
      <c r="D4928" s="20"/>
      <c r="E4928" s="39"/>
      <c r="F4928" s="20"/>
      <c r="G4928" s="20"/>
      <c r="H4928" s="20"/>
      <c r="I4928" s="39"/>
      <c r="J4928" s="20"/>
      <c r="K4928" s="20"/>
      <c r="L4928" s="20"/>
      <c r="M4928" s="20"/>
      <c r="N4928" s="39"/>
      <c r="O4928" s="20" t="s">
        <v>508</v>
      </c>
      <c r="P4928" s="20" t="s">
        <v>695</v>
      </c>
      <c r="Q4928" s="20" t="s">
        <v>1533</v>
      </c>
      <c r="R4928" s="20" t="s">
        <v>4901</v>
      </c>
      <c r="S4928" s="20">
        <v>60588031</v>
      </c>
      <c r="T4928" s="39"/>
      <c r="U4928" s="20"/>
      <c r="V4928" s="20"/>
      <c r="W4928" s="39"/>
      <c r="X4928" s="20"/>
      <c r="Y4928" s="20"/>
      <c r="Z4928" s="20"/>
      <c r="AA4928" s="39"/>
    </row>
    <row r="4929" spans="2:27" ht="15.75" customHeight="1">
      <c r="B4929" s="39"/>
      <c r="C4929" s="20"/>
      <c r="D4929" s="20"/>
      <c r="E4929" s="39"/>
      <c r="F4929" s="20"/>
      <c r="G4929" s="20"/>
      <c r="H4929" s="20"/>
      <c r="I4929" s="39"/>
      <c r="J4929" s="20"/>
      <c r="K4929" s="20"/>
      <c r="L4929" s="20"/>
      <c r="M4929" s="20"/>
      <c r="N4929" s="39"/>
      <c r="O4929" s="20" t="s">
        <v>508</v>
      </c>
      <c r="P4929" s="20" t="s">
        <v>695</v>
      </c>
      <c r="Q4929" s="20" t="s">
        <v>1533</v>
      </c>
      <c r="R4929" s="20" t="s">
        <v>4876</v>
      </c>
      <c r="S4929" s="20">
        <v>60588042</v>
      </c>
      <c r="T4929" s="39"/>
      <c r="U4929" s="20"/>
      <c r="V4929" s="20"/>
      <c r="W4929" s="39"/>
      <c r="X4929" s="20"/>
      <c r="Y4929" s="20"/>
      <c r="Z4929" s="20"/>
      <c r="AA4929" s="39"/>
    </row>
    <row r="4930" spans="2:27" ht="15.75" customHeight="1">
      <c r="B4930" s="39"/>
      <c r="C4930" s="20"/>
      <c r="D4930" s="20"/>
      <c r="E4930" s="39"/>
      <c r="F4930" s="20"/>
      <c r="G4930" s="20"/>
      <c r="H4930" s="20"/>
      <c r="I4930" s="39"/>
      <c r="J4930" s="20"/>
      <c r="K4930" s="20"/>
      <c r="L4930" s="20"/>
      <c r="M4930" s="20"/>
      <c r="N4930" s="39"/>
      <c r="O4930" s="20" t="s">
        <v>508</v>
      </c>
      <c r="P4930" s="20" t="s">
        <v>695</v>
      </c>
      <c r="Q4930" s="20" t="s">
        <v>1533</v>
      </c>
      <c r="R4930" s="20" t="s">
        <v>2176</v>
      </c>
      <c r="S4930" s="20">
        <v>60588052</v>
      </c>
      <c r="T4930" s="39"/>
      <c r="U4930" s="20"/>
      <c r="V4930" s="20"/>
      <c r="W4930" s="39"/>
      <c r="X4930" s="20"/>
      <c r="Y4930" s="20"/>
      <c r="Z4930" s="20"/>
      <c r="AA4930" s="39"/>
    </row>
    <row r="4931" spans="2:27" ht="15.75" customHeight="1">
      <c r="B4931" s="39"/>
      <c r="C4931" s="20"/>
      <c r="D4931" s="20"/>
      <c r="E4931" s="39"/>
      <c r="F4931" s="20"/>
      <c r="G4931" s="20"/>
      <c r="H4931" s="20"/>
      <c r="I4931" s="39"/>
      <c r="J4931" s="20"/>
      <c r="K4931" s="20"/>
      <c r="L4931" s="20"/>
      <c r="M4931" s="20"/>
      <c r="N4931" s="39"/>
      <c r="O4931" s="20" t="s">
        <v>508</v>
      </c>
      <c r="P4931" s="20" t="s">
        <v>695</v>
      </c>
      <c r="Q4931" s="20" t="s">
        <v>1533</v>
      </c>
      <c r="R4931" s="20" t="s">
        <v>1533</v>
      </c>
      <c r="S4931" s="20">
        <v>60588063</v>
      </c>
      <c r="T4931" s="39"/>
      <c r="U4931" s="20"/>
      <c r="V4931" s="20"/>
      <c r="W4931" s="39"/>
      <c r="X4931" s="20"/>
      <c r="Y4931" s="20"/>
      <c r="Z4931" s="20"/>
      <c r="AA4931" s="39"/>
    </row>
    <row r="4932" spans="2:27" ht="15.75" customHeight="1">
      <c r="B4932" s="39"/>
      <c r="C4932" s="20"/>
      <c r="D4932" s="20"/>
      <c r="E4932" s="39"/>
      <c r="F4932" s="20"/>
      <c r="G4932" s="20"/>
      <c r="H4932" s="20"/>
      <c r="I4932" s="39"/>
      <c r="J4932" s="20"/>
      <c r="K4932" s="20"/>
      <c r="L4932" s="20"/>
      <c r="M4932" s="20"/>
      <c r="N4932" s="39"/>
      <c r="O4932" s="20" t="s">
        <v>508</v>
      </c>
      <c r="P4932" s="20" t="s">
        <v>695</v>
      </c>
      <c r="Q4932" s="20" t="s">
        <v>1533</v>
      </c>
      <c r="R4932" s="20" t="s">
        <v>4902</v>
      </c>
      <c r="S4932" s="20">
        <v>60588073</v>
      </c>
      <c r="T4932" s="39"/>
      <c r="U4932" s="20"/>
      <c r="V4932" s="20"/>
      <c r="W4932" s="39"/>
      <c r="X4932" s="20"/>
      <c r="Y4932" s="20"/>
      <c r="Z4932" s="20"/>
      <c r="AA4932" s="39"/>
    </row>
    <row r="4933" spans="2:27" ht="15.75" customHeight="1">
      <c r="B4933" s="39"/>
      <c r="C4933" s="20"/>
      <c r="D4933" s="20"/>
      <c r="E4933" s="39"/>
      <c r="F4933" s="20"/>
      <c r="G4933" s="20"/>
      <c r="H4933" s="20"/>
      <c r="I4933" s="39"/>
      <c r="J4933" s="20"/>
      <c r="K4933" s="20"/>
      <c r="L4933" s="20"/>
      <c r="M4933" s="20"/>
      <c r="N4933" s="39"/>
      <c r="O4933" s="20" t="s">
        <v>508</v>
      </c>
      <c r="P4933" s="20" t="s">
        <v>695</v>
      </c>
      <c r="Q4933" s="20" t="s">
        <v>1533</v>
      </c>
      <c r="R4933" s="20" t="s">
        <v>4903</v>
      </c>
      <c r="S4933" s="20">
        <v>60588084</v>
      </c>
      <c r="T4933" s="39"/>
      <c r="U4933" s="20"/>
      <c r="V4933" s="20"/>
      <c r="W4933" s="39"/>
      <c r="X4933" s="20"/>
      <c r="Y4933" s="20"/>
      <c r="Z4933" s="20"/>
      <c r="AA4933" s="39"/>
    </row>
    <row r="4934" spans="2:27" ht="15.75" customHeight="1">
      <c r="B4934" s="39"/>
      <c r="C4934" s="20"/>
      <c r="D4934" s="20"/>
      <c r="E4934" s="39"/>
      <c r="F4934" s="20"/>
      <c r="G4934" s="20"/>
      <c r="H4934" s="20"/>
      <c r="I4934" s="39"/>
      <c r="J4934" s="20"/>
      <c r="K4934" s="20"/>
      <c r="L4934" s="20"/>
      <c r="M4934" s="20"/>
      <c r="N4934" s="39"/>
      <c r="O4934" s="20" t="s">
        <v>508</v>
      </c>
      <c r="P4934" s="20" t="s">
        <v>695</v>
      </c>
      <c r="Q4934" s="20" t="s">
        <v>1535</v>
      </c>
      <c r="R4934" s="20" t="s">
        <v>4904</v>
      </c>
      <c r="S4934" s="20">
        <v>60588315</v>
      </c>
      <c r="T4934" s="39"/>
      <c r="U4934" s="20"/>
      <c r="V4934" s="20"/>
      <c r="W4934" s="39"/>
      <c r="X4934" s="20"/>
      <c r="Y4934" s="20"/>
      <c r="Z4934" s="20"/>
      <c r="AA4934" s="39"/>
    </row>
    <row r="4935" spans="2:27" ht="15.75" customHeight="1">
      <c r="B4935" s="39"/>
      <c r="C4935" s="20"/>
      <c r="D4935" s="20"/>
      <c r="E4935" s="39"/>
      <c r="F4935" s="20"/>
      <c r="G4935" s="20"/>
      <c r="H4935" s="20"/>
      <c r="I4935" s="39"/>
      <c r="J4935" s="20"/>
      <c r="K4935" s="20"/>
      <c r="L4935" s="20"/>
      <c r="M4935" s="20"/>
      <c r="N4935" s="39"/>
      <c r="O4935" s="20" t="s">
        <v>508</v>
      </c>
      <c r="P4935" s="20" t="s">
        <v>695</v>
      </c>
      <c r="Q4935" s="20" t="s">
        <v>1535</v>
      </c>
      <c r="R4935" s="20" t="s">
        <v>4905</v>
      </c>
      <c r="S4935" s="20">
        <v>60588319</v>
      </c>
      <c r="T4935" s="39"/>
      <c r="U4935" s="20"/>
      <c r="V4935" s="20"/>
      <c r="W4935" s="39"/>
      <c r="X4935" s="20"/>
      <c r="Y4935" s="20"/>
      <c r="Z4935" s="20"/>
      <c r="AA4935" s="39"/>
    </row>
    <row r="4936" spans="2:27" ht="15.75" customHeight="1">
      <c r="B4936" s="39"/>
      <c r="C4936" s="20"/>
      <c r="D4936" s="20"/>
      <c r="E4936" s="39"/>
      <c r="F4936" s="20"/>
      <c r="G4936" s="20"/>
      <c r="H4936" s="20"/>
      <c r="I4936" s="39"/>
      <c r="J4936" s="20"/>
      <c r="K4936" s="20"/>
      <c r="L4936" s="20"/>
      <c r="M4936" s="20"/>
      <c r="N4936" s="39"/>
      <c r="O4936" s="20" t="s">
        <v>508</v>
      </c>
      <c r="P4936" s="20" t="s">
        <v>695</v>
      </c>
      <c r="Q4936" s="20" t="s">
        <v>1535</v>
      </c>
      <c r="R4936" s="20" t="s">
        <v>4906</v>
      </c>
      <c r="S4936" s="20">
        <v>60588328</v>
      </c>
      <c r="T4936" s="39"/>
      <c r="U4936" s="20"/>
      <c r="V4936" s="20"/>
      <c r="W4936" s="39"/>
      <c r="X4936" s="20"/>
      <c r="Y4936" s="20"/>
      <c r="Z4936" s="20"/>
      <c r="AA4936" s="39"/>
    </row>
    <row r="4937" spans="2:27" ht="15.75" customHeight="1">
      <c r="B4937" s="39"/>
      <c r="C4937" s="20"/>
      <c r="D4937" s="20"/>
      <c r="E4937" s="39"/>
      <c r="F4937" s="20"/>
      <c r="G4937" s="20"/>
      <c r="H4937" s="20"/>
      <c r="I4937" s="39"/>
      <c r="J4937" s="20"/>
      <c r="K4937" s="20"/>
      <c r="L4937" s="20"/>
      <c r="M4937" s="20"/>
      <c r="N4937" s="39"/>
      <c r="O4937" s="20" t="s">
        <v>508</v>
      </c>
      <c r="P4937" s="20" t="s">
        <v>695</v>
      </c>
      <c r="Q4937" s="20" t="s">
        <v>1535</v>
      </c>
      <c r="R4937" s="20" t="s">
        <v>4907</v>
      </c>
      <c r="S4937" s="20">
        <v>60588338</v>
      </c>
      <c r="T4937" s="39"/>
      <c r="U4937" s="20"/>
      <c r="V4937" s="20"/>
      <c r="W4937" s="39"/>
      <c r="X4937" s="20"/>
      <c r="Y4937" s="20"/>
      <c r="Z4937" s="20"/>
      <c r="AA4937" s="39"/>
    </row>
    <row r="4938" spans="2:27" ht="15.75" customHeight="1">
      <c r="B4938" s="39"/>
      <c r="C4938" s="20"/>
      <c r="D4938" s="20"/>
      <c r="E4938" s="39"/>
      <c r="F4938" s="20"/>
      <c r="G4938" s="20"/>
      <c r="H4938" s="20"/>
      <c r="I4938" s="39"/>
      <c r="J4938" s="20"/>
      <c r="K4938" s="20"/>
      <c r="L4938" s="20"/>
      <c r="M4938" s="20"/>
      <c r="N4938" s="39"/>
      <c r="O4938" s="20" t="s">
        <v>508</v>
      </c>
      <c r="P4938" s="20" t="s">
        <v>695</v>
      </c>
      <c r="Q4938" s="20" t="s">
        <v>1535</v>
      </c>
      <c r="R4938" s="20" t="s">
        <v>1166</v>
      </c>
      <c r="S4938" s="20">
        <v>60588347</v>
      </c>
      <c r="T4938" s="39"/>
      <c r="U4938" s="20"/>
      <c r="V4938" s="20"/>
      <c r="W4938" s="39"/>
      <c r="X4938" s="20"/>
      <c r="Y4938" s="20"/>
      <c r="Z4938" s="20"/>
      <c r="AA4938" s="39"/>
    </row>
    <row r="4939" spans="2:27" ht="15.75" customHeight="1">
      <c r="B4939" s="39"/>
      <c r="C4939" s="20"/>
      <c r="D4939" s="20"/>
      <c r="E4939" s="39"/>
      <c r="F4939" s="20"/>
      <c r="G4939" s="20"/>
      <c r="H4939" s="20"/>
      <c r="I4939" s="39"/>
      <c r="J4939" s="20"/>
      <c r="K4939" s="20"/>
      <c r="L4939" s="20"/>
      <c r="M4939" s="20"/>
      <c r="N4939" s="39"/>
      <c r="O4939" s="20" t="s">
        <v>508</v>
      </c>
      <c r="P4939" s="20" t="s">
        <v>695</v>
      </c>
      <c r="Q4939" s="20" t="s">
        <v>1535</v>
      </c>
      <c r="R4939" s="20" t="s">
        <v>4908</v>
      </c>
      <c r="S4939" s="20">
        <v>60588357</v>
      </c>
      <c r="T4939" s="39"/>
      <c r="U4939" s="20"/>
      <c r="V4939" s="20"/>
      <c r="W4939" s="39"/>
      <c r="X4939" s="20"/>
      <c r="Y4939" s="20"/>
      <c r="Z4939" s="20"/>
      <c r="AA4939" s="39"/>
    </row>
    <row r="4940" spans="2:27" ht="15.75" customHeight="1">
      <c r="B4940" s="39"/>
      <c r="C4940" s="20"/>
      <c r="D4940" s="20"/>
      <c r="E4940" s="39"/>
      <c r="F4940" s="20"/>
      <c r="G4940" s="20"/>
      <c r="H4940" s="20"/>
      <c r="I4940" s="39"/>
      <c r="J4940" s="20"/>
      <c r="K4940" s="20"/>
      <c r="L4940" s="20"/>
      <c r="M4940" s="20"/>
      <c r="N4940" s="39"/>
      <c r="O4940" s="20" t="s">
        <v>508</v>
      </c>
      <c r="P4940" s="20" t="s">
        <v>695</v>
      </c>
      <c r="Q4940" s="20" t="s">
        <v>1535</v>
      </c>
      <c r="R4940" s="20" t="s">
        <v>4909</v>
      </c>
      <c r="S4940" s="20">
        <v>60588366</v>
      </c>
      <c r="T4940" s="39"/>
      <c r="U4940" s="20"/>
      <c r="V4940" s="20"/>
      <c r="W4940" s="39"/>
      <c r="X4940" s="20"/>
      <c r="Y4940" s="20"/>
      <c r="Z4940" s="20"/>
      <c r="AA4940" s="39"/>
    </row>
    <row r="4941" spans="2:27" ht="15.75" customHeight="1">
      <c r="B4941" s="39"/>
      <c r="C4941" s="20"/>
      <c r="D4941" s="20"/>
      <c r="E4941" s="39"/>
      <c r="F4941" s="20"/>
      <c r="G4941" s="20"/>
      <c r="H4941" s="20"/>
      <c r="I4941" s="39"/>
      <c r="J4941" s="20"/>
      <c r="K4941" s="20"/>
      <c r="L4941" s="20"/>
      <c r="M4941" s="20"/>
      <c r="N4941" s="39"/>
      <c r="O4941" s="20" t="s">
        <v>508</v>
      </c>
      <c r="P4941" s="20" t="s">
        <v>695</v>
      </c>
      <c r="Q4941" s="20" t="s">
        <v>1535</v>
      </c>
      <c r="R4941" s="20" t="s">
        <v>4910</v>
      </c>
      <c r="S4941" s="20">
        <v>60588376</v>
      </c>
      <c r="T4941" s="39"/>
      <c r="U4941" s="20"/>
      <c r="V4941" s="20"/>
      <c r="W4941" s="39"/>
      <c r="X4941" s="20"/>
      <c r="Y4941" s="20"/>
      <c r="Z4941" s="20"/>
      <c r="AA4941" s="39"/>
    </row>
    <row r="4942" spans="2:27" ht="15.75" customHeight="1">
      <c r="B4942" s="39"/>
      <c r="C4942" s="20"/>
      <c r="D4942" s="20"/>
      <c r="E4942" s="39"/>
      <c r="F4942" s="20"/>
      <c r="G4942" s="20"/>
      <c r="H4942" s="20"/>
      <c r="I4942" s="39"/>
      <c r="J4942" s="20"/>
      <c r="K4942" s="20"/>
      <c r="L4942" s="20"/>
      <c r="M4942" s="20"/>
      <c r="N4942" s="39"/>
      <c r="O4942" s="20" t="s">
        <v>508</v>
      </c>
      <c r="P4942" s="20" t="s">
        <v>695</v>
      </c>
      <c r="Q4942" s="20" t="s">
        <v>1535</v>
      </c>
      <c r="R4942" s="20" t="s">
        <v>1535</v>
      </c>
      <c r="S4942" s="20">
        <v>60588385</v>
      </c>
      <c r="T4942" s="39"/>
      <c r="U4942" s="20"/>
      <c r="V4942" s="20"/>
      <c r="W4942" s="39"/>
      <c r="X4942" s="20"/>
      <c r="Y4942" s="20"/>
      <c r="Z4942" s="20"/>
      <c r="AA4942" s="39"/>
    </row>
    <row r="4943" spans="2:27" ht="15.75" customHeight="1">
      <c r="B4943" s="39"/>
      <c r="C4943" s="20"/>
      <c r="D4943" s="20"/>
      <c r="E4943" s="39"/>
      <c r="F4943" s="20"/>
      <c r="G4943" s="20"/>
      <c r="H4943" s="20"/>
      <c r="I4943" s="39"/>
      <c r="J4943" s="20"/>
      <c r="K4943" s="20"/>
      <c r="L4943" s="20"/>
      <c r="M4943" s="20"/>
      <c r="N4943" s="39"/>
      <c r="O4943" s="20" t="s">
        <v>508</v>
      </c>
      <c r="P4943" s="20" t="s">
        <v>695</v>
      </c>
      <c r="Q4943" s="20" t="s">
        <v>1535</v>
      </c>
      <c r="R4943" s="20" t="s">
        <v>4911</v>
      </c>
      <c r="S4943" s="20">
        <v>60588399</v>
      </c>
      <c r="T4943" s="39"/>
      <c r="U4943" s="20"/>
      <c r="V4943" s="20"/>
      <c r="W4943" s="39"/>
      <c r="X4943" s="20"/>
      <c r="Y4943" s="20"/>
      <c r="Z4943" s="20"/>
      <c r="AA4943" s="39"/>
    </row>
    <row r="4944" spans="2:27" ht="15.75" customHeight="1">
      <c r="B4944" s="39"/>
      <c r="C4944" s="20"/>
      <c r="D4944" s="20"/>
      <c r="E4944" s="39"/>
      <c r="F4944" s="20"/>
      <c r="G4944" s="20"/>
      <c r="H4944" s="20"/>
      <c r="I4944" s="39"/>
      <c r="J4944" s="20"/>
      <c r="K4944" s="20"/>
      <c r="L4944" s="20"/>
      <c r="M4944" s="20"/>
      <c r="N4944" s="39"/>
      <c r="O4944" s="20" t="s">
        <v>508</v>
      </c>
      <c r="P4944" s="20" t="s">
        <v>699</v>
      </c>
      <c r="Q4944" s="20" t="s">
        <v>1537</v>
      </c>
      <c r="R4944" s="20" t="s">
        <v>4912</v>
      </c>
      <c r="S4944" s="20">
        <v>60901817</v>
      </c>
      <c r="T4944" s="39"/>
      <c r="U4944" s="20"/>
      <c r="V4944" s="20"/>
      <c r="W4944" s="39"/>
      <c r="X4944" s="20"/>
      <c r="Y4944" s="20"/>
      <c r="Z4944" s="20"/>
      <c r="AA4944" s="39"/>
    </row>
    <row r="4945" spans="2:27" ht="15.75" customHeight="1">
      <c r="B4945" s="39"/>
      <c r="C4945" s="20"/>
      <c r="D4945" s="20"/>
      <c r="E4945" s="39"/>
      <c r="F4945" s="20"/>
      <c r="G4945" s="20"/>
      <c r="H4945" s="20"/>
      <c r="I4945" s="39"/>
      <c r="J4945" s="20"/>
      <c r="K4945" s="20"/>
      <c r="L4945" s="20"/>
      <c r="M4945" s="20"/>
      <c r="N4945" s="39"/>
      <c r="O4945" s="20" t="s">
        <v>508</v>
      </c>
      <c r="P4945" s="20" t="s">
        <v>699</v>
      </c>
      <c r="Q4945" s="20" t="s">
        <v>1537</v>
      </c>
      <c r="R4945" s="20" t="s">
        <v>4913</v>
      </c>
      <c r="S4945" s="20">
        <v>60901820</v>
      </c>
      <c r="T4945" s="39"/>
      <c r="U4945" s="20"/>
      <c r="V4945" s="20"/>
      <c r="W4945" s="39"/>
      <c r="X4945" s="20"/>
      <c r="Y4945" s="20"/>
      <c r="Z4945" s="20"/>
      <c r="AA4945" s="39"/>
    </row>
    <row r="4946" spans="2:27" ht="15.75" customHeight="1">
      <c r="B4946" s="39"/>
      <c r="C4946" s="20"/>
      <c r="D4946" s="20"/>
      <c r="E4946" s="39"/>
      <c r="F4946" s="20"/>
      <c r="G4946" s="20"/>
      <c r="H4946" s="20"/>
      <c r="I4946" s="39"/>
      <c r="J4946" s="20"/>
      <c r="K4946" s="20"/>
      <c r="L4946" s="20"/>
      <c r="M4946" s="20"/>
      <c r="N4946" s="39"/>
      <c r="O4946" s="20" t="s">
        <v>508</v>
      </c>
      <c r="P4946" s="20" t="s">
        <v>699</v>
      </c>
      <c r="Q4946" s="20" t="s">
        <v>1537</v>
      </c>
      <c r="R4946" s="20" t="s">
        <v>1733</v>
      </c>
      <c r="S4946" s="20">
        <v>60901834</v>
      </c>
      <c r="T4946" s="39"/>
      <c r="U4946" s="20"/>
      <c r="V4946" s="20"/>
      <c r="W4946" s="39"/>
      <c r="X4946" s="20"/>
      <c r="Y4946" s="20"/>
      <c r="Z4946" s="20"/>
      <c r="AA4946" s="39"/>
    </row>
    <row r="4947" spans="2:27" ht="15.75" customHeight="1">
      <c r="B4947" s="39"/>
      <c r="C4947" s="20"/>
      <c r="D4947" s="20"/>
      <c r="E4947" s="39"/>
      <c r="F4947" s="20"/>
      <c r="G4947" s="20"/>
      <c r="H4947" s="20"/>
      <c r="I4947" s="39"/>
      <c r="J4947" s="20"/>
      <c r="K4947" s="20"/>
      <c r="L4947" s="20"/>
      <c r="M4947" s="20"/>
      <c r="N4947" s="39"/>
      <c r="O4947" s="20" t="s">
        <v>508</v>
      </c>
      <c r="P4947" s="20" t="s">
        <v>699</v>
      </c>
      <c r="Q4947" s="20" t="s">
        <v>1537</v>
      </c>
      <c r="R4947" s="20" t="s">
        <v>1097</v>
      </c>
      <c r="S4947" s="20">
        <v>60901877</v>
      </c>
      <c r="T4947" s="39"/>
      <c r="U4947" s="20"/>
      <c r="V4947" s="20"/>
      <c r="W4947" s="39"/>
      <c r="X4947" s="20"/>
      <c r="Y4947" s="20"/>
      <c r="Z4947" s="20"/>
      <c r="AA4947" s="39"/>
    </row>
    <row r="4948" spans="2:27" ht="15.75" customHeight="1">
      <c r="B4948" s="39"/>
      <c r="C4948" s="20"/>
      <c r="D4948" s="20"/>
      <c r="E4948" s="39"/>
      <c r="F4948" s="20"/>
      <c r="G4948" s="20"/>
      <c r="H4948" s="20"/>
      <c r="I4948" s="39"/>
      <c r="J4948" s="20"/>
      <c r="K4948" s="20"/>
      <c r="L4948" s="20"/>
      <c r="M4948" s="20"/>
      <c r="N4948" s="39"/>
      <c r="O4948" s="20" t="s">
        <v>508</v>
      </c>
      <c r="P4948" s="20" t="s">
        <v>699</v>
      </c>
      <c r="Q4948" s="20" t="s">
        <v>1537</v>
      </c>
      <c r="R4948" s="20" t="s">
        <v>4914</v>
      </c>
      <c r="S4948" s="20">
        <v>60901880</v>
      </c>
      <c r="T4948" s="39"/>
      <c r="U4948" s="20"/>
      <c r="V4948" s="20"/>
      <c r="W4948" s="39"/>
      <c r="X4948" s="20"/>
      <c r="Y4948" s="20"/>
      <c r="Z4948" s="20"/>
      <c r="AA4948" s="39"/>
    </row>
    <row r="4949" spans="2:27" ht="15.75" customHeight="1">
      <c r="B4949" s="39"/>
      <c r="C4949" s="20"/>
      <c r="D4949" s="20"/>
      <c r="E4949" s="39"/>
      <c r="F4949" s="20"/>
      <c r="G4949" s="20"/>
      <c r="H4949" s="20"/>
      <c r="I4949" s="39"/>
      <c r="J4949" s="20"/>
      <c r="K4949" s="20"/>
      <c r="L4949" s="20"/>
      <c r="M4949" s="20"/>
      <c r="N4949" s="39"/>
      <c r="O4949" s="20" t="s">
        <v>508</v>
      </c>
      <c r="P4949" s="20" t="s">
        <v>699</v>
      </c>
      <c r="Q4949" s="20" t="s">
        <v>1539</v>
      </c>
      <c r="R4949" s="20" t="s">
        <v>4915</v>
      </c>
      <c r="S4949" s="20">
        <v>60902311</v>
      </c>
      <c r="T4949" s="39"/>
      <c r="U4949" s="20"/>
      <c r="V4949" s="20"/>
      <c r="W4949" s="39"/>
      <c r="X4949" s="20"/>
      <c r="Y4949" s="20"/>
      <c r="Z4949" s="20"/>
      <c r="AA4949" s="39"/>
    </row>
    <row r="4950" spans="2:27" ht="15.75" customHeight="1">
      <c r="B4950" s="39"/>
      <c r="C4950" s="20"/>
      <c r="D4950" s="20"/>
      <c r="E4950" s="39"/>
      <c r="F4950" s="20"/>
      <c r="G4950" s="20"/>
      <c r="H4950" s="20"/>
      <c r="I4950" s="39"/>
      <c r="J4950" s="20"/>
      <c r="K4950" s="20"/>
      <c r="L4950" s="20"/>
      <c r="M4950" s="20"/>
      <c r="N4950" s="39"/>
      <c r="O4950" s="20" t="s">
        <v>508</v>
      </c>
      <c r="P4950" s="20" t="s">
        <v>699</v>
      </c>
      <c r="Q4950" s="20" t="s">
        <v>1539</v>
      </c>
      <c r="R4950" s="20" t="s">
        <v>4916</v>
      </c>
      <c r="S4950" s="20">
        <v>60902314</v>
      </c>
      <c r="T4950" s="39"/>
      <c r="U4950" s="20"/>
      <c r="V4950" s="20"/>
      <c r="W4950" s="39"/>
      <c r="X4950" s="20"/>
      <c r="Y4950" s="20"/>
      <c r="Z4950" s="20"/>
      <c r="AA4950" s="39"/>
    </row>
    <row r="4951" spans="2:27" ht="15.75" customHeight="1">
      <c r="B4951" s="39"/>
      <c r="C4951" s="20"/>
      <c r="D4951" s="20"/>
      <c r="E4951" s="39"/>
      <c r="F4951" s="20"/>
      <c r="G4951" s="20"/>
      <c r="H4951" s="20"/>
      <c r="I4951" s="39"/>
      <c r="J4951" s="20"/>
      <c r="K4951" s="20"/>
      <c r="L4951" s="20"/>
      <c r="M4951" s="20"/>
      <c r="N4951" s="39"/>
      <c r="O4951" s="20" t="s">
        <v>508</v>
      </c>
      <c r="P4951" s="20" t="s">
        <v>699</v>
      </c>
      <c r="Q4951" s="20" t="s">
        <v>1539</v>
      </c>
      <c r="R4951" s="20" t="s">
        <v>1539</v>
      </c>
      <c r="S4951" s="20">
        <v>60902313</v>
      </c>
      <c r="T4951" s="39"/>
      <c r="U4951" s="20"/>
      <c r="V4951" s="20"/>
      <c r="W4951" s="39"/>
      <c r="X4951" s="20"/>
      <c r="Y4951" s="20"/>
      <c r="Z4951" s="20"/>
      <c r="AA4951" s="39"/>
    </row>
    <row r="4952" spans="2:27" ht="15.75" customHeight="1">
      <c r="B4952" s="39"/>
      <c r="C4952" s="20"/>
      <c r="D4952" s="20"/>
      <c r="E4952" s="39"/>
      <c r="F4952" s="20"/>
      <c r="G4952" s="20"/>
      <c r="H4952" s="20"/>
      <c r="I4952" s="39"/>
      <c r="J4952" s="20"/>
      <c r="K4952" s="20"/>
      <c r="L4952" s="20"/>
      <c r="M4952" s="20"/>
      <c r="N4952" s="39"/>
      <c r="O4952" s="20" t="s">
        <v>508</v>
      </c>
      <c r="P4952" s="20" t="s">
        <v>699</v>
      </c>
      <c r="Q4952" s="20" t="s">
        <v>1539</v>
      </c>
      <c r="R4952" s="20" t="s">
        <v>4917</v>
      </c>
      <c r="S4952" s="20">
        <v>60902399</v>
      </c>
      <c r="T4952" s="39"/>
      <c r="U4952" s="20"/>
      <c r="V4952" s="20"/>
      <c r="W4952" s="39"/>
      <c r="X4952" s="20"/>
      <c r="Y4952" s="20"/>
      <c r="Z4952" s="20"/>
      <c r="AA4952" s="39"/>
    </row>
    <row r="4953" spans="2:27" ht="15.75" customHeight="1">
      <c r="B4953" s="39"/>
      <c r="C4953" s="20"/>
      <c r="D4953" s="20"/>
      <c r="E4953" s="39"/>
      <c r="F4953" s="20"/>
      <c r="G4953" s="20"/>
      <c r="H4953" s="20"/>
      <c r="I4953" s="39"/>
      <c r="J4953" s="20"/>
      <c r="K4953" s="20"/>
      <c r="L4953" s="20"/>
      <c r="M4953" s="20"/>
      <c r="N4953" s="39"/>
      <c r="O4953" s="20" t="s">
        <v>508</v>
      </c>
      <c r="P4953" s="20" t="s">
        <v>699</v>
      </c>
      <c r="Q4953" s="20" t="s">
        <v>1539</v>
      </c>
      <c r="R4953" s="20" t="s">
        <v>4918</v>
      </c>
      <c r="S4953" s="20">
        <v>60902347</v>
      </c>
      <c r="T4953" s="39"/>
      <c r="U4953" s="20"/>
      <c r="V4953" s="20"/>
      <c r="W4953" s="39"/>
      <c r="X4953" s="20"/>
      <c r="Y4953" s="20"/>
      <c r="Z4953" s="20"/>
      <c r="AA4953" s="39"/>
    </row>
    <row r="4954" spans="2:27" ht="15.75" customHeight="1">
      <c r="B4954" s="39"/>
      <c r="C4954" s="20"/>
      <c r="D4954" s="20"/>
      <c r="E4954" s="39"/>
      <c r="F4954" s="20"/>
      <c r="G4954" s="20"/>
      <c r="H4954" s="20"/>
      <c r="I4954" s="39"/>
      <c r="J4954" s="20"/>
      <c r="K4954" s="20"/>
      <c r="L4954" s="20"/>
      <c r="M4954" s="20"/>
      <c r="N4954" s="39"/>
      <c r="O4954" s="20" t="s">
        <v>508</v>
      </c>
      <c r="P4954" s="20" t="s">
        <v>699</v>
      </c>
      <c r="Q4954" s="20" t="s">
        <v>1539</v>
      </c>
      <c r="R4954" s="20" t="s">
        <v>4919</v>
      </c>
      <c r="S4954" s="20">
        <v>60902342</v>
      </c>
      <c r="T4954" s="39"/>
      <c r="U4954" s="20"/>
      <c r="V4954" s="20"/>
      <c r="W4954" s="39"/>
      <c r="X4954" s="20"/>
      <c r="Y4954" s="20"/>
      <c r="Z4954" s="20"/>
      <c r="AA4954" s="39"/>
    </row>
    <row r="4955" spans="2:27" ht="15.75" customHeight="1">
      <c r="B4955" s="39"/>
      <c r="C4955" s="20"/>
      <c r="D4955" s="20"/>
      <c r="E4955" s="39"/>
      <c r="F4955" s="20"/>
      <c r="G4955" s="20"/>
      <c r="H4955" s="20"/>
      <c r="I4955" s="39"/>
      <c r="J4955" s="20"/>
      <c r="K4955" s="20"/>
      <c r="L4955" s="20"/>
      <c r="M4955" s="20"/>
      <c r="N4955" s="39"/>
      <c r="O4955" s="20" t="s">
        <v>508</v>
      </c>
      <c r="P4955" s="20" t="s">
        <v>699</v>
      </c>
      <c r="Q4955" s="20" t="s">
        <v>1539</v>
      </c>
      <c r="R4955" s="20" t="s">
        <v>4920</v>
      </c>
      <c r="S4955" s="20">
        <v>60902338</v>
      </c>
      <c r="T4955" s="39"/>
      <c r="U4955" s="20"/>
      <c r="V4955" s="20"/>
      <c r="W4955" s="39"/>
      <c r="X4955" s="20"/>
      <c r="Y4955" s="20"/>
      <c r="Z4955" s="20"/>
      <c r="AA4955" s="39"/>
    </row>
    <row r="4956" spans="2:27" ht="15.75" customHeight="1">
      <c r="B4956" s="39"/>
      <c r="C4956" s="20"/>
      <c r="D4956" s="20"/>
      <c r="E4956" s="39"/>
      <c r="F4956" s="20"/>
      <c r="G4956" s="20"/>
      <c r="H4956" s="20"/>
      <c r="I4956" s="39"/>
      <c r="J4956" s="20"/>
      <c r="K4956" s="20"/>
      <c r="L4956" s="20"/>
      <c r="M4956" s="20"/>
      <c r="N4956" s="39"/>
      <c r="O4956" s="20" t="s">
        <v>508</v>
      </c>
      <c r="P4956" s="20" t="s">
        <v>699</v>
      </c>
      <c r="Q4956" s="20" t="s">
        <v>1539</v>
      </c>
      <c r="R4956" s="20" t="s">
        <v>4921</v>
      </c>
      <c r="S4956" s="20">
        <v>60902352</v>
      </c>
      <c r="T4956" s="39"/>
      <c r="U4956" s="20"/>
      <c r="V4956" s="20"/>
      <c r="W4956" s="39"/>
      <c r="X4956" s="20"/>
      <c r="Y4956" s="20"/>
      <c r="Z4956" s="20"/>
      <c r="AA4956" s="39"/>
    </row>
    <row r="4957" spans="2:27" ht="15.75" customHeight="1">
      <c r="B4957" s="39"/>
      <c r="C4957" s="20"/>
      <c r="D4957" s="20"/>
      <c r="E4957" s="39"/>
      <c r="F4957" s="20"/>
      <c r="G4957" s="20"/>
      <c r="H4957" s="20"/>
      <c r="I4957" s="39"/>
      <c r="J4957" s="20"/>
      <c r="K4957" s="20"/>
      <c r="L4957" s="20"/>
      <c r="M4957" s="20"/>
      <c r="N4957" s="39"/>
      <c r="O4957" s="20" t="s">
        <v>508</v>
      </c>
      <c r="P4957" s="20" t="s">
        <v>699</v>
      </c>
      <c r="Q4957" s="20" t="s">
        <v>1539</v>
      </c>
      <c r="R4957" s="20" t="s">
        <v>4922</v>
      </c>
      <c r="S4957" s="20">
        <v>60902357</v>
      </c>
      <c r="T4957" s="39"/>
      <c r="U4957" s="20"/>
      <c r="V4957" s="20"/>
      <c r="W4957" s="39"/>
      <c r="X4957" s="20"/>
      <c r="Y4957" s="20"/>
      <c r="Z4957" s="20"/>
      <c r="AA4957" s="39"/>
    </row>
    <row r="4958" spans="2:27" ht="15.75" customHeight="1">
      <c r="B4958" s="39"/>
      <c r="C4958" s="20"/>
      <c r="D4958" s="20"/>
      <c r="E4958" s="39"/>
      <c r="F4958" s="20"/>
      <c r="G4958" s="20"/>
      <c r="H4958" s="20"/>
      <c r="I4958" s="39"/>
      <c r="J4958" s="20"/>
      <c r="K4958" s="20"/>
      <c r="L4958" s="20"/>
      <c r="M4958" s="20"/>
      <c r="N4958" s="39"/>
      <c r="O4958" s="20" t="s">
        <v>508</v>
      </c>
      <c r="P4958" s="20" t="s">
        <v>699</v>
      </c>
      <c r="Q4958" s="20" t="s">
        <v>1539</v>
      </c>
      <c r="R4958" s="20" t="s">
        <v>4923</v>
      </c>
      <c r="S4958" s="20">
        <v>60902376</v>
      </c>
      <c r="T4958" s="39"/>
      <c r="U4958" s="20"/>
      <c r="V4958" s="20"/>
      <c r="W4958" s="39"/>
      <c r="X4958" s="20"/>
      <c r="Y4958" s="20"/>
      <c r="Z4958" s="20"/>
      <c r="AA4958" s="39"/>
    </row>
    <row r="4959" spans="2:27" ht="15.75" customHeight="1">
      <c r="B4959" s="39"/>
      <c r="C4959" s="20"/>
      <c r="D4959" s="20"/>
      <c r="E4959" s="39"/>
      <c r="F4959" s="20"/>
      <c r="G4959" s="20"/>
      <c r="H4959" s="20"/>
      <c r="I4959" s="39"/>
      <c r="J4959" s="20"/>
      <c r="K4959" s="20"/>
      <c r="L4959" s="20"/>
      <c r="M4959" s="20"/>
      <c r="N4959" s="39"/>
      <c r="O4959" s="20" t="s">
        <v>508</v>
      </c>
      <c r="P4959" s="20" t="s">
        <v>699</v>
      </c>
      <c r="Q4959" s="20" t="s">
        <v>1539</v>
      </c>
      <c r="R4959" s="20" t="s">
        <v>4924</v>
      </c>
      <c r="S4959" s="20">
        <v>60902385</v>
      </c>
      <c r="T4959" s="39"/>
      <c r="U4959" s="20"/>
      <c r="V4959" s="20"/>
      <c r="W4959" s="39"/>
      <c r="X4959" s="20"/>
      <c r="Y4959" s="20"/>
      <c r="Z4959" s="20"/>
      <c r="AA4959" s="39"/>
    </row>
    <row r="4960" spans="2:27" ht="15.75" customHeight="1">
      <c r="B4960" s="39"/>
      <c r="C4960" s="20"/>
      <c r="D4960" s="20"/>
      <c r="E4960" s="39"/>
      <c r="F4960" s="20"/>
      <c r="G4960" s="20"/>
      <c r="H4960" s="20"/>
      <c r="I4960" s="39"/>
      <c r="J4960" s="20"/>
      <c r="K4960" s="20"/>
      <c r="L4960" s="20"/>
      <c r="M4960" s="20"/>
      <c r="N4960" s="39"/>
      <c r="O4960" s="20" t="s">
        <v>508</v>
      </c>
      <c r="P4960" s="20" t="s">
        <v>699</v>
      </c>
      <c r="Q4960" s="20" t="s">
        <v>1539</v>
      </c>
      <c r="R4960" s="20" t="s">
        <v>4925</v>
      </c>
      <c r="S4960" s="20">
        <v>60902390</v>
      </c>
      <c r="T4960" s="39"/>
      <c r="U4960" s="20"/>
      <c r="V4960" s="20"/>
      <c r="W4960" s="39"/>
      <c r="X4960" s="20"/>
      <c r="Y4960" s="20"/>
      <c r="Z4960" s="20"/>
      <c r="AA4960" s="39"/>
    </row>
    <row r="4961" spans="2:27" ht="15.75" customHeight="1">
      <c r="B4961" s="39"/>
      <c r="C4961" s="20"/>
      <c r="D4961" s="20"/>
      <c r="E4961" s="39"/>
      <c r="F4961" s="20"/>
      <c r="G4961" s="20"/>
      <c r="H4961" s="20"/>
      <c r="I4961" s="39"/>
      <c r="J4961" s="20"/>
      <c r="K4961" s="20"/>
      <c r="L4961" s="20"/>
      <c r="M4961" s="20"/>
      <c r="N4961" s="39"/>
      <c r="O4961" s="20" t="s">
        <v>508</v>
      </c>
      <c r="P4961" s="20" t="s">
        <v>699</v>
      </c>
      <c r="Q4961" s="20" t="s">
        <v>1539</v>
      </c>
      <c r="R4961" s="20" t="s">
        <v>4926</v>
      </c>
      <c r="S4961" s="20">
        <v>60902392</v>
      </c>
      <c r="T4961" s="39"/>
      <c r="U4961" s="20"/>
      <c r="V4961" s="20"/>
      <c r="W4961" s="39"/>
      <c r="X4961" s="20"/>
      <c r="Y4961" s="20"/>
      <c r="Z4961" s="20"/>
      <c r="AA4961" s="39"/>
    </row>
    <row r="4962" spans="2:27" ht="15.75" customHeight="1">
      <c r="B4962" s="39"/>
      <c r="C4962" s="20"/>
      <c r="D4962" s="20"/>
      <c r="E4962" s="39"/>
      <c r="F4962" s="20"/>
      <c r="G4962" s="20"/>
      <c r="H4962" s="20"/>
      <c r="I4962" s="39"/>
      <c r="J4962" s="20"/>
      <c r="K4962" s="20"/>
      <c r="L4962" s="20"/>
      <c r="M4962" s="20"/>
      <c r="N4962" s="39"/>
      <c r="O4962" s="20" t="s">
        <v>508</v>
      </c>
      <c r="P4962" s="20" t="s">
        <v>699</v>
      </c>
      <c r="Q4962" s="20" t="s">
        <v>1539</v>
      </c>
      <c r="R4962" s="20" t="s">
        <v>4927</v>
      </c>
      <c r="S4962" s="20">
        <v>60902394</v>
      </c>
      <c r="T4962" s="39"/>
      <c r="U4962" s="20"/>
      <c r="V4962" s="20"/>
      <c r="W4962" s="39"/>
      <c r="X4962" s="20"/>
      <c r="Y4962" s="20"/>
      <c r="Z4962" s="20"/>
      <c r="AA4962" s="39"/>
    </row>
    <row r="4963" spans="2:27" ht="15.75" customHeight="1">
      <c r="B4963" s="39"/>
      <c r="C4963" s="20"/>
      <c r="D4963" s="20"/>
      <c r="E4963" s="39"/>
      <c r="F4963" s="20"/>
      <c r="G4963" s="20"/>
      <c r="H4963" s="20"/>
      <c r="I4963" s="39"/>
      <c r="J4963" s="20"/>
      <c r="K4963" s="20"/>
      <c r="L4963" s="20"/>
      <c r="M4963" s="20"/>
      <c r="N4963" s="39"/>
      <c r="O4963" s="20" t="s">
        <v>508</v>
      </c>
      <c r="P4963" s="20" t="s">
        <v>699</v>
      </c>
      <c r="Q4963" s="20" t="s">
        <v>1541</v>
      </c>
      <c r="R4963" s="20" t="s">
        <v>4928</v>
      </c>
      <c r="S4963" s="20">
        <v>60902711</v>
      </c>
      <c r="T4963" s="39"/>
      <c r="U4963" s="20"/>
      <c r="V4963" s="20"/>
      <c r="W4963" s="39"/>
      <c r="X4963" s="20"/>
      <c r="Y4963" s="20"/>
      <c r="Z4963" s="20"/>
      <c r="AA4963" s="39"/>
    </row>
    <row r="4964" spans="2:27" ht="15.75" customHeight="1">
      <c r="B4964" s="39"/>
      <c r="C4964" s="20"/>
      <c r="D4964" s="20"/>
      <c r="E4964" s="39"/>
      <c r="F4964" s="20"/>
      <c r="G4964" s="20"/>
      <c r="H4964" s="20"/>
      <c r="I4964" s="39"/>
      <c r="J4964" s="20"/>
      <c r="K4964" s="20"/>
      <c r="L4964" s="20"/>
      <c r="M4964" s="20"/>
      <c r="N4964" s="39"/>
      <c r="O4964" s="20" t="s">
        <v>508</v>
      </c>
      <c r="P4964" s="20" t="s">
        <v>699</v>
      </c>
      <c r="Q4964" s="20" t="s">
        <v>1541</v>
      </c>
      <c r="R4964" s="20" t="s">
        <v>4929</v>
      </c>
      <c r="S4964" s="20">
        <v>60902733</v>
      </c>
      <c r="T4964" s="39"/>
      <c r="U4964" s="20"/>
      <c r="V4964" s="20"/>
      <c r="W4964" s="39"/>
      <c r="X4964" s="20"/>
      <c r="Y4964" s="20"/>
      <c r="Z4964" s="20"/>
      <c r="AA4964" s="39"/>
    </row>
    <row r="4965" spans="2:27" ht="15.75" customHeight="1">
      <c r="B4965" s="39"/>
      <c r="C4965" s="20"/>
      <c r="D4965" s="20"/>
      <c r="E4965" s="39"/>
      <c r="F4965" s="20"/>
      <c r="G4965" s="20"/>
      <c r="H4965" s="20"/>
      <c r="I4965" s="39"/>
      <c r="J4965" s="20"/>
      <c r="K4965" s="20"/>
      <c r="L4965" s="20"/>
      <c r="M4965" s="20"/>
      <c r="N4965" s="39"/>
      <c r="O4965" s="20" t="s">
        <v>508</v>
      </c>
      <c r="P4965" s="20" t="s">
        <v>699</v>
      </c>
      <c r="Q4965" s="20" t="s">
        <v>1541</v>
      </c>
      <c r="R4965" s="20" t="s">
        <v>4930</v>
      </c>
      <c r="S4965" s="20">
        <v>60902789</v>
      </c>
      <c r="T4965" s="39"/>
      <c r="U4965" s="20"/>
      <c r="V4965" s="20"/>
      <c r="W4965" s="39"/>
      <c r="X4965" s="20"/>
      <c r="Y4965" s="20"/>
      <c r="Z4965" s="20"/>
      <c r="AA4965" s="39"/>
    </row>
    <row r="4966" spans="2:27" ht="15.75" customHeight="1">
      <c r="B4966" s="39"/>
      <c r="C4966" s="20"/>
      <c r="D4966" s="20"/>
      <c r="E4966" s="39"/>
      <c r="F4966" s="20"/>
      <c r="G4966" s="20"/>
      <c r="H4966" s="20"/>
      <c r="I4966" s="39"/>
      <c r="J4966" s="20"/>
      <c r="K4966" s="20"/>
      <c r="L4966" s="20"/>
      <c r="M4966" s="20"/>
      <c r="N4966" s="39"/>
      <c r="O4966" s="20" t="s">
        <v>508</v>
      </c>
      <c r="P4966" s="20" t="s">
        <v>699</v>
      </c>
      <c r="Q4966" s="20" t="s">
        <v>1541</v>
      </c>
      <c r="R4966" s="20" t="s">
        <v>4931</v>
      </c>
      <c r="S4966" s="20">
        <v>60902790</v>
      </c>
      <c r="T4966" s="39"/>
      <c r="U4966" s="20"/>
      <c r="V4966" s="20"/>
      <c r="W4966" s="39"/>
      <c r="X4966" s="20"/>
      <c r="Y4966" s="20"/>
      <c r="Z4966" s="20"/>
      <c r="AA4966" s="39"/>
    </row>
    <row r="4967" spans="2:27" ht="15.75" customHeight="1">
      <c r="B4967" s="39"/>
      <c r="C4967" s="20"/>
      <c r="D4967" s="20"/>
      <c r="E4967" s="39"/>
      <c r="F4967" s="20"/>
      <c r="G4967" s="20"/>
      <c r="H4967" s="20"/>
      <c r="I4967" s="39"/>
      <c r="J4967" s="20"/>
      <c r="K4967" s="20"/>
      <c r="L4967" s="20"/>
      <c r="M4967" s="20"/>
      <c r="N4967" s="39"/>
      <c r="O4967" s="20" t="s">
        <v>508</v>
      </c>
      <c r="P4967" s="20" t="s">
        <v>699</v>
      </c>
      <c r="Q4967" s="20" t="s">
        <v>1541</v>
      </c>
      <c r="R4967" s="20" t="s">
        <v>4932</v>
      </c>
      <c r="S4967" s="20">
        <v>60902761</v>
      </c>
      <c r="T4967" s="39"/>
      <c r="U4967" s="20"/>
      <c r="V4967" s="20"/>
      <c r="W4967" s="39"/>
      <c r="X4967" s="20"/>
      <c r="Y4967" s="20"/>
      <c r="Z4967" s="20"/>
      <c r="AA4967" s="39"/>
    </row>
    <row r="4968" spans="2:27" ht="15.75" customHeight="1">
      <c r="B4968" s="39"/>
      <c r="C4968" s="20"/>
      <c r="D4968" s="20"/>
      <c r="E4968" s="39"/>
      <c r="F4968" s="20"/>
      <c r="G4968" s="20"/>
      <c r="H4968" s="20"/>
      <c r="I4968" s="39"/>
      <c r="J4968" s="20"/>
      <c r="K4968" s="20"/>
      <c r="L4968" s="20"/>
      <c r="M4968" s="20"/>
      <c r="N4968" s="39"/>
      <c r="O4968" s="20" t="s">
        <v>508</v>
      </c>
      <c r="P4968" s="20" t="s">
        <v>699</v>
      </c>
      <c r="Q4968" s="20" t="s">
        <v>1541</v>
      </c>
      <c r="R4968" s="20" t="s">
        <v>4933</v>
      </c>
      <c r="S4968" s="20">
        <v>60902792</v>
      </c>
      <c r="T4968" s="39"/>
      <c r="U4968" s="20"/>
      <c r="V4968" s="20"/>
      <c r="W4968" s="39"/>
      <c r="X4968" s="20"/>
      <c r="Y4968" s="20"/>
      <c r="Z4968" s="20"/>
      <c r="AA4968" s="39"/>
    </row>
    <row r="4969" spans="2:27" ht="15.75" customHeight="1">
      <c r="B4969" s="39"/>
      <c r="C4969" s="20"/>
      <c r="D4969" s="20"/>
      <c r="E4969" s="39"/>
      <c r="F4969" s="20"/>
      <c r="G4969" s="20"/>
      <c r="H4969" s="20"/>
      <c r="I4969" s="39"/>
      <c r="J4969" s="20"/>
      <c r="K4969" s="20"/>
      <c r="L4969" s="20"/>
      <c r="M4969" s="20"/>
      <c r="N4969" s="39"/>
      <c r="O4969" s="20" t="s">
        <v>508</v>
      </c>
      <c r="P4969" s="20" t="s">
        <v>699</v>
      </c>
      <c r="Q4969" s="20" t="s">
        <v>1541</v>
      </c>
      <c r="R4969" s="20" t="s">
        <v>4934</v>
      </c>
      <c r="S4969" s="20">
        <v>60902794</v>
      </c>
      <c r="T4969" s="39"/>
      <c r="U4969" s="20"/>
      <c r="V4969" s="20"/>
      <c r="W4969" s="39"/>
      <c r="X4969" s="20"/>
      <c r="Y4969" s="20"/>
      <c r="Z4969" s="20"/>
      <c r="AA4969" s="39"/>
    </row>
    <row r="4970" spans="2:27" ht="15.75" customHeight="1">
      <c r="B4970" s="39"/>
      <c r="C4970" s="20"/>
      <c r="D4970" s="20"/>
      <c r="E4970" s="39"/>
      <c r="F4970" s="20"/>
      <c r="G4970" s="20"/>
      <c r="H4970" s="20"/>
      <c r="I4970" s="39"/>
      <c r="J4970" s="20"/>
      <c r="K4970" s="20"/>
      <c r="L4970" s="20"/>
      <c r="M4970" s="20"/>
      <c r="N4970" s="39"/>
      <c r="O4970" s="20" t="s">
        <v>508</v>
      </c>
      <c r="P4970" s="20" t="s">
        <v>699</v>
      </c>
      <c r="Q4970" s="20" t="s">
        <v>1541</v>
      </c>
      <c r="R4970" s="20" t="s">
        <v>4935</v>
      </c>
      <c r="S4970" s="20">
        <v>60902778</v>
      </c>
      <c r="T4970" s="39"/>
      <c r="U4970" s="20"/>
      <c r="V4970" s="20"/>
      <c r="W4970" s="39"/>
      <c r="X4970" s="20"/>
      <c r="Y4970" s="20"/>
      <c r="Z4970" s="20"/>
      <c r="AA4970" s="39"/>
    </row>
    <row r="4971" spans="2:27" ht="15.75" customHeight="1">
      <c r="B4971" s="39"/>
      <c r="C4971" s="20"/>
      <c r="D4971" s="20"/>
      <c r="E4971" s="39"/>
      <c r="F4971" s="20"/>
      <c r="G4971" s="20"/>
      <c r="H4971" s="20"/>
      <c r="I4971" s="39"/>
      <c r="J4971" s="20"/>
      <c r="K4971" s="20"/>
      <c r="L4971" s="20"/>
      <c r="M4971" s="20"/>
      <c r="N4971" s="39"/>
      <c r="O4971" s="20" t="s">
        <v>508</v>
      </c>
      <c r="P4971" s="20" t="s">
        <v>699</v>
      </c>
      <c r="Q4971" s="20" t="s">
        <v>1543</v>
      </c>
      <c r="R4971" s="20" t="s">
        <v>4936</v>
      </c>
      <c r="S4971" s="20">
        <v>60902917</v>
      </c>
      <c r="T4971" s="39"/>
      <c r="U4971" s="20"/>
      <c r="V4971" s="20"/>
      <c r="W4971" s="39"/>
      <c r="X4971" s="20"/>
      <c r="Y4971" s="20"/>
      <c r="Z4971" s="20"/>
      <c r="AA4971" s="39"/>
    </row>
    <row r="4972" spans="2:27" ht="15.75" customHeight="1">
      <c r="B4972" s="39"/>
      <c r="C4972" s="20"/>
      <c r="D4972" s="20"/>
      <c r="E4972" s="39"/>
      <c r="F4972" s="20"/>
      <c r="G4972" s="20"/>
      <c r="H4972" s="20"/>
      <c r="I4972" s="39"/>
      <c r="J4972" s="20"/>
      <c r="K4972" s="20"/>
      <c r="L4972" s="20"/>
      <c r="M4972" s="20"/>
      <c r="N4972" s="39"/>
      <c r="O4972" s="20" t="s">
        <v>508</v>
      </c>
      <c r="P4972" s="20" t="s">
        <v>699</v>
      </c>
      <c r="Q4972" s="20" t="s">
        <v>1543</v>
      </c>
      <c r="R4972" s="20" t="s">
        <v>4937</v>
      </c>
      <c r="S4972" s="20">
        <v>60902919</v>
      </c>
      <c r="T4972" s="39"/>
      <c r="U4972" s="20"/>
      <c r="V4972" s="20"/>
      <c r="W4972" s="39"/>
      <c r="X4972" s="20"/>
      <c r="Y4972" s="20"/>
      <c r="Z4972" s="20"/>
      <c r="AA4972" s="39"/>
    </row>
    <row r="4973" spans="2:27" ht="15.75" customHeight="1">
      <c r="B4973" s="39"/>
      <c r="C4973" s="20"/>
      <c r="D4973" s="20"/>
      <c r="E4973" s="39"/>
      <c r="F4973" s="20"/>
      <c r="G4973" s="20"/>
      <c r="H4973" s="20"/>
      <c r="I4973" s="39"/>
      <c r="J4973" s="20"/>
      <c r="K4973" s="20"/>
      <c r="L4973" s="20"/>
      <c r="M4973" s="20"/>
      <c r="N4973" s="39"/>
      <c r="O4973" s="20" t="s">
        <v>508</v>
      </c>
      <c r="P4973" s="20" t="s">
        <v>699</v>
      </c>
      <c r="Q4973" s="20" t="s">
        <v>1543</v>
      </c>
      <c r="R4973" s="20" t="s">
        <v>4938</v>
      </c>
      <c r="S4973" s="20">
        <v>60902999</v>
      </c>
      <c r="T4973" s="39"/>
      <c r="U4973" s="20"/>
      <c r="V4973" s="20"/>
      <c r="W4973" s="39"/>
      <c r="X4973" s="20"/>
      <c r="Y4973" s="20"/>
      <c r="Z4973" s="20"/>
      <c r="AA4973" s="39"/>
    </row>
    <row r="4974" spans="2:27" ht="15.75" customHeight="1">
      <c r="B4974" s="39"/>
      <c r="C4974" s="20"/>
      <c r="D4974" s="20"/>
      <c r="E4974" s="39"/>
      <c r="F4974" s="20"/>
      <c r="G4974" s="20"/>
      <c r="H4974" s="20"/>
      <c r="I4974" s="39"/>
      <c r="J4974" s="20"/>
      <c r="K4974" s="20"/>
      <c r="L4974" s="20"/>
      <c r="M4974" s="20"/>
      <c r="N4974" s="39"/>
      <c r="O4974" s="20" t="s">
        <v>508</v>
      </c>
      <c r="P4974" s="20" t="s">
        <v>699</v>
      </c>
      <c r="Q4974" s="20" t="s">
        <v>1543</v>
      </c>
      <c r="R4974" s="20" t="s">
        <v>4939</v>
      </c>
      <c r="S4974" s="20">
        <v>60902928</v>
      </c>
      <c r="T4974" s="39"/>
      <c r="U4974" s="20"/>
      <c r="V4974" s="20"/>
      <c r="W4974" s="39"/>
      <c r="X4974" s="20"/>
      <c r="Y4974" s="20"/>
      <c r="Z4974" s="20"/>
      <c r="AA4974" s="39"/>
    </row>
    <row r="4975" spans="2:27" ht="15.75" customHeight="1">
      <c r="B4975" s="39"/>
      <c r="C4975" s="20"/>
      <c r="D4975" s="20"/>
      <c r="E4975" s="39"/>
      <c r="F4975" s="20"/>
      <c r="G4975" s="20"/>
      <c r="H4975" s="20"/>
      <c r="I4975" s="39"/>
      <c r="J4975" s="20"/>
      <c r="K4975" s="20"/>
      <c r="L4975" s="20"/>
      <c r="M4975" s="20"/>
      <c r="N4975" s="39"/>
      <c r="O4975" s="20" t="s">
        <v>508</v>
      </c>
      <c r="P4975" s="20" t="s">
        <v>699</v>
      </c>
      <c r="Q4975" s="20" t="s">
        <v>1543</v>
      </c>
      <c r="R4975" s="20" t="s">
        <v>4940</v>
      </c>
      <c r="S4975" s="20">
        <v>60902938</v>
      </c>
      <c r="T4975" s="39"/>
      <c r="U4975" s="20"/>
      <c r="V4975" s="20"/>
      <c r="W4975" s="39"/>
      <c r="X4975" s="20"/>
      <c r="Y4975" s="20"/>
      <c r="Z4975" s="20"/>
      <c r="AA4975" s="39"/>
    </row>
    <row r="4976" spans="2:27" ht="15.75" customHeight="1">
      <c r="B4976" s="39"/>
      <c r="C4976" s="20"/>
      <c r="D4976" s="20"/>
      <c r="E4976" s="39"/>
      <c r="F4976" s="20"/>
      <c r="G4976" s="20"/>
      <c r="H4976" s="20"/>
      <c r="I4976" s="39"/>
      <c r="J4976" s="20"/>
      <c r="K4976" s="20"/>
      <c r="L4976" s="20"/>
      <c r="M4976" s="20"/>
      <c r="N4976" s="39"/>
      <c r="O4976" s="20" t="s">
        <v>508</v>
      </c>
      <c r="P4976" s="20" t="s">
        <v>699</v>
      </c>
      <c r="Q4976" s="20" t="s">
        <v>1543</v>
      </c>
      <c r="R4976" s="20" t="s">
        <v>3096</v>
      </c>
      <c r="S4976" s="20">
        <v>60902947</v>
      </c>
      <c r="T4976" s="39"/>
      <c r="U4976" s="20"/>
      <c r="V4976" s="20"/>
      <c r="W4976" s="39"/>
      <c r="X4976" s="20"/>
      <c r="Y4976" s="20"/>
      <c r="Z4976" s="20"/>
      <c r="AA4976" s="39"/>
    </row>
    <row r="4977" spans="2:27" ht="15.75" customHeight="1">
      <c r="B4977" s="39"/>
      <c r="C4977" s="20"/>
      <c r="D4977" s="20"/>
      <c r="E4977" s="39"/>
      <c r="F4977" s="20"/>
      <c r="G4977" s="20"/>
      <c r="H4977" s="20"/>
      <c r="I4977" s="39"/>
      <c r="J4977" s="20"/>
      <c r="K4977" s="20"/>
      <c r="L4977" s="20"/>
      <c r="M4977" s="20"/>
      <c r="N4977" s="39"/>
      <c r="O4977" s="20" t="s">
        <v>508</v>
      </c>
      <c r="P4977" s="20" t="s">
        <v>699</v>
      </c>
      <c r="Q4977" s="20" t="s">
        <v>1543</v>
      </c>
      <c r="R4977" s="20" t="s">
        <v>4941</v>
      </c>
      <c r="S4977" s="20">
        <v>60902957</v>
      </c>
      <c r="T4977" s="39"/>
      <c r="U4977" s="20"/>
      <c r="V4977" s="20"/>
      <c r="W4977" s="39"/>
      <c r="X4977" s="20"/>
      <c r="Y4977" s="20"/>
      <c r="Z4977" s="20"/>
      <c r="AA4977" s="39"/>
    </row>
    <row r="4978" spans="2:27" ht="15.75" customHeight="1">
      <c r="B4978" s="39"/>
      <c r="C4978" s="20"/>
      <c r="D4978" s="20"/>
      <c r="E4978" s="39"/>
      <c r="F4978" s="20"/>
      <c r="G4978" s="20"/>
      <c r="H4978" s="20"/>
      <c r="I4978" s="39"/>
      <c r="J4978" s="20"/>
      <c r="K4978" s="20"/>
      <c r="L4978" s="20"/>
      <c r="M4978" s="20"/>
      <c r="N4978" s="39"/>
      <c r="O4978" s="20" t="s">
        <v>508</v>
      </c>
      <c r="P4978" s="20" t="s">
        <v>699</v>
      </c>
      <c r="Q4978" s="20" t="s">
        <v>1543</v>
      </c>
      <c r="R4978" s="20" t="s">
        <v>4942</v>
      </c>
      <c r="S4978" s="20">
        <v>60902966</v>
      </c>
      <c r="T4978" s="39"/>
      <c r="U4978" s="20"/>
      <c r="V4978" s="20"/>
      <c r="W4978" s="39"/>
      <c r="X4978" s="20"/>
      <c r="Y4978" s="20"/>
      <c r="Z4978" s="20"/>
      <c r="AA4978" s="39"/>
    </row>
    <row r="4979" spans="2:27" ht="15.75" customHeight="1">
      <c r="B4979" s="39"/>
      <c r="C4979" s="20"/>
      <c r="D4979" s="20"/>
      <c r="E4979" s="39"/>
      <c r="F4979" s="20"/>
      <c r="G4979" s="20"/>
      <c r="H4979" s="20"/>
      <c r="I4979" s="39"/>
      <c r="J4979" s="20"/>
      <c r="K4979" s="20"/>
      <c r="L4979" s="20"/>
      <c r="M4979" s="20"/>
      <c r="N4979" s="39"/>
      <c r="O4979" s="20" t="s">
        <v>508</v>
      </c>
      <c r="P4979" s="20" t="s">
        <v>699</v>
      </c>
      <c r="Q4979" s="20" t="s">
        <v>1543</v>
      </c>
      <c r="R4979" s="20" t="s">
        <v>1802</v>
      </c>
      <c r="S4979" s="20">
        <v>60902976</v>
      </c>
      <c r="T4979" s="39"/>
      <c r="U4979" s="20"/>
      <c r="V4979" s="20"/>
      <c r="W4979" s="39"/>
      <c r="X4979" s="20"/>
      <c r="Y4979" s="20"/>
      <c r="Z4979" s="20"/>
      <c r="AA4979" s="39"/>
    </row>
    <row r="4980" spans="2:27" ht="15.75" customHeight="1">
      <c r="B4980" s="39"/>
      <c r="C4980" s="20"/>
      <c r="D4980" s="20"/>
      <c r="E4980" s="39"/>
      <c r="F4980" s="20"/>
      <c r="G4980" s="20"/>
      <c r="H4980" s="20"/>
      <c r="I4980" s="39"/>
      <c r="J4980" s="20"/>
      <c r="K4980" s="20"/>
      <c r="L4980" s="20"/>
      <c r="M4980" s="20"/>
      <c r="N4980" s="39"/>
      <c r="O4980" s="20" t="s">
        <v>508</v>
      </c>
      <c r="P4980" s="20" t="s">
        <v>699</v>
      </c>
      <c r="Q4980" s="20" t="s">
        <v>1543</v>
      </c>
      <c r="R4980" s="20" t="s">
        <v>4943</v>
      </c>
      <c r="S4980" s="20">
        <v>60902985</v>
      </c>
      <c r="T4980" s="39"/>
      <c r="U4980" s="20"/>
      <c r="V4980" s="20"/>
      <c r="W4980" s="39"/>
      <c r="X4980" s="20"/>
      <c r="Y4980" s="20"/>
      <c r="Z4980" s="20"/>
      <c r="AA4980" s="39"/>
    </row>
    <row r="4981" spans="2:27" ht="15.75" customHeight="1">
      <c r="B4981" s="39"/>
      <c r="C4981" s="20"/>
      <c r="D4981" s="20"/>
      <c r="E4981" s="39"/>
      <c r="F4981" s="20"/>
      <c r="G4981" s="20"/>
      <c r="H4981" s="20"/>
      <c r="I4981" s="39"/>
      <c r="J4981" s="20"/>
      <c r="K4981" s="20"/>
      <c r="L4981" s="20"/>
      <c r="M4981" s="20"/>
      <c r="N4981" s="39"/>
      <c r="O4981" s="20" t="s">
        <v>508</v>
      </c>
      <c r="P4981" s="20" t="s">
        <v>699</v>
      </c>
      <c r="Q4981" s="20" t="s">
        <v>1545</v>
      </c>
      <c r="R4981" s="20" t="s">
        <v>4944</v>
      </c>
      <c r="S4981" s="20">
        <v>60903223</v>
      </c>
      <c r="T4981" s="39"/>
      <c r="U4981" s="20"/>
      <c r="V4981" s="20"/>
      <c r="W4981" s="39"/>
      <c r="X4981" s="20"/>
      <c r="Y4981" s="20"/>
      <c r="Z4981" s="20"/>
      <c r="AA4981" s="39"/>
    </row>
    <row r="4982" spans="2:27" ht="15.75" customHeight="1">
      <c r="B4982" s="39"/>
      <c r="C4982" s="20"/>
      <c r="D4982" s="20"/>
      <c r="E4982" s="39"/>
      <c r="F4982" s="20"/>
      <c r="G4982" s="20"/>
      <c r="H4982" s="20"/>
      <c r="I4982" s="39"/>
      <c r="J4982" s="20"/>
      <c r="K4982" s="20"/>
      <c r="L4982" s="20"/>
      <c r="M4982" s="20"/>
      <c r="N4982" s="39"/>
      <c r="O4982" s="20" t="s">
        <v>508</v>
      </c>
      <c r="P4982" s="20" t="s">
        <v>699</v>
      </c>
      <c r="Q4982" s="20" t="s">
        <v>1545</v>
      </c>
      <c r="R4982" s="20" t="s">
        <v>4945</v>
      </c>
      <c r="S4982" s="20">
        <v>60903221</v>
      </c>
      <c r="T4982" s="39"/>
      <c r="U4982" s="20"/>
      <c r="V4982" s="20"/>
      <c r="W4982" s="39"/>
      <c r="X4982" s="20"/>
      <c r="Y4982" s="20"/>
      <c r="Z4982" s="20"/>
      <c r="AA4982" s="39"/>
    </row>
    <row r="4983" spans="2:27" ht="15.75" customHeight="1">
      <c r="B4983" s="39"/>
      <c r="C4983" s="20"/>
      <c r="D4983" s="20"/>
      <c r="E4983" s="39"/>
      <c r="F4983" s="20"/>
      <c r="G4983" s="20"/>
      <c r="H4983" s="20"/>
      <c r="I4983" s="39"/>
      <c r="J4983" s="20"/>
      <c r="K4983" s="20"/>
      <c r="L4983" s="20"/>
      <c r="M4983" s="20"/>
      <c r="N4983" s="39"/>
      <c r="O4983" s="20" t="s">
        <v>508</v>
      </c>
      <c r="P4983" s="20" t="s">
        <v>699</v>
      </c>
      <c r="Q4983" s="20" t="s">
        <v>1545</v>
      </c>
      <c r="R4983" s="20" t="s">
        <v>4946</v>
      </c>
      <c r="S4983" s="20">
        <v>60903235</v>
      </c>
      <c r="T4983" s="39"/>
      <c r="U4983" s="20"/>
      <c r="V4983" s="20"/>
      <c r="W4983" s="39"/>
      <c r="X4983" s="20"/>
      <c r="Y4983" s="20"/>
      <c r="Z4983" s="20"/>
      <c r="AA4983" s="39"/>
    </row>
    <row r="4984" spans="2:27" ht="15.75" customHeight="1">
      <c r="B4984" s="39"/>
      <c r="C4984" s="20"/>
      <c r="D4984" s="20"/>
      <c r="E4984" s="39"/>
      <c r="F4984" s="20"/>
      <c r="G4984" s="20"/>
      <c r="H4984" s="20"/>
      <c r="I4984" s="39"/>
      <c r="J4984" s="20"/>
      <c r="K4984" s="20"/>
      <c r="L4984" s="20"/>
      <c r="M4984" s="20"/>
      <c r="N4984" s="39"/>
      <c r="O4984" s="20" t="s">
        <v>508</v>
      </c>
      <c r="P4984" s="20" t="s">
        <v>699</v>
      </c>
      <c r="Q4984" s="20" t="s">
        <v>1545</v>
      </c>
      <c r="R4984" s="20" t="s">
        <v>4947</v>
      </c>
      <c r="S4984" s="20">
        <v>60903238</v>
      </c>
      <c r="T4984" s="39"/>
      <c r="U4984" s="20"/>
      <c r="V4984" s="20"/>
      <c r="W4984" s="39"/>
      <c r="X4984" s="20"/>
      <c r="Y4984" s="20"/>
      <c r="Z4984" s="20"/>
      <c r="AA4984" s="39"/>
    </row>
    <row r="4985" spans="2:27" ht="15.75" customHeight="1">
      <c r="B4985" s="39"/>
      <c r="C4985" s="20"/>
      <c r="D4985" s="20"/>
      <c r="E4985" s="39"/>
      <c r="F4985" s="20"/>
      <c r="G4985" s="20"/>
      <c r="H4985" s="20"/>
      <c r="I4985" s="39"/>
      <c r="J4985" s="20"/>
      <c r="K4985" s="20"/>
      <c r="L4985" s="20"/>
      <c r="M4985" s="20"/>
      <c r="N4985" s="39"/>
      <c r="O4985" s="20" t="s">
        <v>508</v>
      </c>
      <c r="P4985" s="20" t="s">
        <v>699</v>
      </c>
      <c r="Q4985" s="20" t="s">
        <v>1545</v>
      </c>
      <c r="R4985" s="20" t="s">
        <v>4948</v>
      </c>
      <c r="S4985" s="20">
        <v>60903247</v>
      </c>
      <c r="T4985" s="39"/>
      <c r="U4985" s="20"/>
      <c r="V4985" s="20"/>
      <c r="W4985" s="39"/>
      <c r="X4985" s="20"/>
      <c r="Y4985" s="20"/>
      <c r="Z4985" s="20"/>
      <c r="AA4985" s="39"/>
    </row>
    <row r="4986" spans="2:27" ht="15.75" customHeight="1">
      <c r="B4986" s="39"/>
      <c r="C4986" s="20"/>
      <c r="D4986" s="20"/>
      <c r="E4986" s="39"/>
      <c r="F4986" s="20"/>
      <c r="G4986" s="20"/>
      <c r="H4986" s="20"/>
      <c r="I4986" s="39"/>
      <c r="J4986" s="20"/>
      <c r="K4986" s="20"/>
      <c r="L4986" s="20"/>
      <c r="M4986" s="20"/>
      <c r="N4986" s="39"/>
      <c r="O4986" s="20" t="s">
        <v>508</v>
      </c>
      <c r="P4986" s="20" t="s">
        <v>699</v>
      </c>
      <c r="Q4986" s="20" t="s">
        <v>1545</v>
      </c>
      <c r="R4986" s="20" t="s">
        <v>4949</v>
      </c>
      <c r="S4986" s="20">
        <v>60903257</v>
      </c>
      <c r="T4986" s="39"/>
      <c r="U4986" s="20"/>
      <c r="V4986" s="20"/>
      <c r="W4986" s="39"/>
      <c r="X4986" s="20"/>
      <c r="Y4986" s="20"/>
      <c r="Z4986" s="20"/>
      <c r="AA4986" s="39"/>
    </row>
    <row r="4987" spans="2:27" ht="15.75" customHeight="1">
      <c r="B4987" s="39"/>
      <c r="C4987" s="20"/>
      <c r="D4987" s="20"/>
      <c r="E4987" s="39"/>
      <c r="F4987" s="20"/>
      <c r="G4987" s="20"/>
      <c r="H4987" s="20"/>
      <c r="I4987" s="39"/>
      <c r="J4987" s="20"/>
      <c r="K4987" s="20"/>
      <c r="L4987" s="20"/>
      <c r="M4987" s="20"/>
      <c r="N4987" s="39"/>
      <c r="O4987" s="20" t="s">
        <v>508</v>
      </c>
      <c r="P4987" s="20" t="s">
        <v>699</v>
      </c>
      <c r="Q4987" s="20" t="s">
        <v>1545</v>
      </c>
      <c r="R4987" s="20" t="s">
        <v>4950</v>
      </c>
      <c r="S4987" s="20">
        <v>60903266</v>
      </c>
      <c r="T4987" s="39"/>
      <c r="U4987" s="20"/>
      <c r="V4987" s="20"/>
      <c r="W4987" s="39"/>
      <c r="X4987" s="20"/>
      <c r="Y4987" s="20"/>
      <c r="Z4987" s="20"/>
      <c r="AA4987" s="39"/>
    </row>
    <row r="4988" spans="2:27" ht="15.75" customHeight="1">
      <c r="B4988" s="39"/>
      <c r="C4988" s="20"/>
      <c r="D4988" s="20"/>
      <c r="E4988" s="39"/>
      <c r="F4988" s="20"/>
      <c r="G4988" s="20"/>
      <c r="H4988" s="20"/>
      <c r="I4988" s="39"/>
      <c r="J4988" s="20"/>
      <c r="K4988" s="20"/>
      <c r="L4988" s="20"/>
      <c r="M4988" s="20"/>
      <c r="N4988" s="39"/>
      <c r="O4988" s="20" t="s">
        <v>508</v>
      </c>
      <c r="P4988" s="20" t="s">
        <v>699</v>
      </c>
      <c r="Q4988" s="20" t="s">
        <v>1545</v>
      </c>
      <c r="R4988" s="20" t="s">
        <v>4951</v>
      </c>
      <c r="S4988" s="20">
        <v>60903276</v>
      </c>
      <c r="T4988" s="39"/>
      <c r="U4988" s="20"/>
      <c r="V4988" s="20"/>
      <c r="W4988" s="39"/>
      <c r="X4988" s="20"/>
      <c r="Y4988" s="20"/>
      <c r="Z4988" s="20"/>
      <c r="AA4988" s="39"/>
    </row>
    <row r="4989" spans="2:27" ht="15.75" customHeight="1">
      <c r="B4989" s="39"/>
      <c r="C4989" s="20"/>
      <c r="D4989" s="20"/>
      <c r="E4989" s="39"/>
      <c r="F4989" s="20"/>
      <c r="G4989" s="20"/>
      <c r="H4989" s="20"/>
      <c r="I4989" s="39"/>
      <c r="J4989" s="20"/>
      <c r="K4989" s="20"/>
      <c r="L4989" s="20"/>
      <c r="M4989" s="20"/>
      <c r="N4989" s="39"/>
      <c r="O4989" s="20" t="s">
        <v>508</v>
      </c>
      <c r="P4989" s="20" t="s">
        <v>699</v>
      </c>
      <c r="Q4989" s="20" t="s">
        <v>1545</v>
      </c>
      <c r="R4989" s="20" t="s">
        <v>4952</v>
      </c>
      <c r="S4989" s="20">
        <v>60903290</v>
      </c>
      <c r="T4989" s="39"/>
      <c r="U4989" s="20"/>
      <c r="V4989" s="20"/>
      <c r="W4989" s="39"/>
      <c r="X4989" s="20"/>
      <c r="Y4989" s="20"/>
      <c r="Z4989" s="20"/>
      <c r="AA4989" s="39"/>
    </row>
    <row r="4990" spans="2:27" ht="15.75" customHeight="1">
      <c r="B4990" s="39"/>
      <c r="C4990" s="20"/>
      <c r="D4990" s="20"/>
      <c r="E4990" s="39"/>
      <c r="F4990" s="20"/>
      <c r="G4990" s="20"/>
      <c r="H4990" s="20"/>
      <c r="I4990" s="39"/>
      <c r="J4990" s="20"/>
      <c r="K4990" s="20"/>
      <c r="L4990" s="20"/>
      <c r="M4990" s="20"/>
      <c r="N4990" s="39"/>
      <c r="O4990" s="20" t="s">
        <v>508</v>
      </c>
      <c r="P4990" s="20" t="s">
        <v>699</v>
      </c>
      <c r="Q4990" s="20" t="s">
        <v>1545</v>
      </c>
      <c r="R4990" s="20" t="s">
        <v>4953</v>
      </c>
      <c r="S4990" s="20">
        <v>60903285</v>
      </c>
      <c r="T4990" s="39"/>
      <c r="U4990" s="20"/>
      <c r="V4990" s="20"/>
      <c r="W4990" s="39"/>
      <c r="X4990" s="20"/>
      <c r="Y4990" s="20"/>
      <c r="Z4990" s="20"/>
      <c r="AA4990" s="39"/>
    </row>
    <row r="4991" spans="2:27" ht="15.75" customHeight="1">
      <c r="B4991" s="39"/>
      <c r="C4991" s="20"/>
      <c r="D4991" s="20"/>
      <c r="E4991" s="39"/>
      <c r="F4991" s="20"/>
      <c r="G4991" s="20"/>
      <c r="H4991" s="20"/>
      <c r="I4991" s="39"/>
      <c r="J4991" s="20"/>
      <c r="K4991" s="20"/>
      <c r="L4991" s="20"/>
      <c r="M4991" s="20"/>
      <c r="N4991" s="39"/>
      <c r="O4991" s="20" t="s">
        <v>508</v>
      </c>
      <c r="P4991" s="20" t="s">
        <v>699</v>
      </c>
      <c r="Q4991" s="20" t="s">
        <v>1547</v>
      </c>
      <c r="R4991" s="20" t="s">
        <v>2870</v>
      </c>
      <c r="S4991" s="20">
        <v>60903386</v>
      </c>
      <c r="T4991" s="39"/>
      <c r="U4991" s="20"/>
      <c r="V4991" s="20"/>
      <c r="W4991" s="39"/>
      <c r="X4991" s="20"/>
      <c r="Y4991" s="20"/>
      <c r="Z4991" s="20"/>
      <c r="AA4991" s="39"/>
    </row>
    <row r="4992" spans="2:27" ht="15.75" customHeight="1">
      <c r="B4992" s="39"/>
      <c r="C4992" s="20"/>
      <c r="D4992" s="20"/>
      <c r="E4992" s="39"/>
      <c r="F4992" s="20"/>
      <c r="G4992" s="20"/>
      <c r="H4992" s="20"/>
      <c r="I4992" s="39"/>
      <c r="J4992" s="20"/>
      <c r="K4992" s="20"/>
      <c r="L4992" s="20"/>
      <c r="M4992" s="20"/>
      <c r="N4992" s="39"/>
      <c r="O4992" s="20" t="s">
        <v>508</v>
      </c>
      <c r="P4992" s="20" t="s">
        <v>699</v>
      </c>
      <c r="Q4992" s="20" t="s">
        <v>1547</v>
      </c>
      <c r="R4992" s="20" t="s">
        <v>4954</v>
      </c>
      <c r="S4992" s="20">
        <v>60903321</v>
      </c>
      <c r="T4992" s="39"/>
      <c r="U4992" s="20"/>
      <c r="V4992" s="20"/>
      <c r="W4992" s="39"/>
      <c r="X4992" s="20"/>
      <c r="Y4992" s="20"/>
      <c r="Z4992" s="20"/>
      <c r="AA4992" s="39"/>
    </row>
    <row r="4993" spans="2:27" ht="15.75" customHeight="1">
      <c r="B4993" s="39"/>
      <c r="C4993" s="20"/>
      <c r="D4993" s="20"/>
      <c r="E4993" s="39"/>
      <c r="F4993" s="20"/>
      <c r="G4993" s="20"/>
      <c r="H4993" s="20"/>
      <c r="I4993" s="39"/>
      <c r="J4993" s="20"/>
      <c r="K4993" s="20"/>
      <c r="L4993" s="20"/>
      <c r="M4993" s="20"/>
      <c r="N4993" s="39"/>
      <c r="O4993" s="20" t="s">
        <v>508</v>
      </c>
      <c r="P4993" s="20" t="s">
        <v>699</v>
      </c>
      <c r="Q4993" s="20" t="s">
        <v>1547</v>
      </c>
      <c r="R4993" s="20" t="s">
        <v>4955</v>
      </c>
      <c r="S4993" s="20">
        <v>60903327</v>
      </c>
      <c r="T4993" s="39"/>
      <c r="U4993" s="20"/>
      <c r="V4993" s="20"/>
      <c r="W4993" s="39"/>
      <c r="X4993" s="20"/>
      <c r="Y4993" s="20"/>
      <c r="Z4993" s="20"/>
      <c r="AA4993" s="39"/>
    </row>
    <row r="4994" spans="2:27" ht="15.75" customHeight="1">
      <c r="B4994" s="39"/>
      <c r="C4994" s="20"/>
      <c r="D4994" s="20"/>
      <c r="E4994" s="39"/>
      <c r="F4994" s="20"/>
      <c r="G4994" s="20"/>
      <c r="H4994" s="20"/>
      <c r="I4994" s="39"/>
      <c r="J4994" s="20"/>
      <c r="K4994" s="20"/>
      <c r="L4994" s="20"/>
      <c r="M4994" s="20"/>
      <c r="N4994" s="39"/>
      <c r="O4994" s="20" t="s">
        <v>508</v>
      </c>
      <c r="P4994" s="20" t="s">
        <v>699</v>
      </c>
      <c r="Q4994" s="20" t="s">
        <v>1547</v>
      </c>
      <c r="R4994" s="20" t="s">
        <v>4956</v>
      </c>
      <c r="S4994" s="20">
        <v>60903332</v>
      </c>
      <c r="T4994" s="39"/>
      <c r="U4994" s="20"/>
      <c r="V4994" s="20"/>
      <c r="W4994" s="39"/>
      <c r="X4994" s="20"/>
      <c r="Y4994" s="20"/>
      <c r="Z4994" s="20"/>
      <c r="AA4994" s="39"/>
    </row>
    <row r="4995" spans="2:27" ht="15.75" customHeight="1">
      <c r="B4995" s="39"/>
      <c r="C4995" s="20"/>
      <c r="D4995" s="20"/>
      <c r="E4995" s="39"/>
      <c r="F4995" s="20"/>
      <c r="G4995" s="20"/>
      <c r="H4995" s="20"/>
      <c r="I4995" s="39"/>
      <c r="J4995" s="20"/>
      <c r="K4995" s="20"/>
      <c r="L4995" s="20"/>
      <c r="M4995" s="20"/>
      <c r="N4995" s="39"/>
      <c r="O4995" s="20" t="s">
        <v>508</v>
      </c>
      <c r="P4995" s="20" t="s">
        <v>699</v>
      </c>
      <c r="Q4995" s="20" t="s">
        <v>1547</v>
      </c>
      <c r="R4995" s="20" t="s">
        <v>531</v>
      </c>
      <c r="S4995" s="20">
        <v>60903361</v>
      </c>
      <c r="T4995" s="39"/>
      <c r="U4995" s="20"/>
      <c r="V4995" s="20"/>
      <c r="W4995" s="39"/>
      <c r="X4995" s="20"/>
      <c r="Y4995" s="20"/>
      <c r="Z4995" s="20"/>
      <c r="AA4995" s="39"/>
    </row>
    <row r="4996" spans="2:27" ht="15.75" customHeight="1">
      <c r="B4996" s="39"/>
      <c r="C4996" s="20"/>
      <c r="D4996" s="20"/>
      <c r="E4996" s="39"/>
      <c r="F4996" s="20"/>
      <c r="G4996" s="20"/>
      <c r="H4996" s="20"/>
      <c r="I4996" s="39"/>
      <c r="J4996" s="20"/>
      <c r="K4996" s="20"/>
      <c r="L4996" s="20"/>
      <c r="M4996" s="20"/>
      <c r="N4996" s="39"/>
      <c r="O4996" s="20" t="s">
        <v>508</v>
      </c>
      <c r="P4996" s="20" t="s">
        <v>699</v>
      </c>
      <c r="Q4996" s="20" t="s">
        <v>1547</v>
      </c>
      <c r="R4996" s="20" t="s">
        <v>4957</v>
      </c>
      <c r="S4996" s="20">
        <v>60903367</v>
      </c>
      <c r="T4996" s="39"/>
      <c r="U4996" s="20"/>
      <c r="V4996" s="20"/>
      <c r="W4996" s="39"/>
      <c r="X4996" s="20"/>
      <c r="Y4996" s="20"/>
      <c r="Z4996" s="20"/>
      <c r="AA4996" s="39"/>
    </row>
    <row r="4997" spans="2:27" ht="15.75" customHeight="1">
      <c r="B4997" s="39"/>
      <c r="C4997" s="20"/>
      <c r="D4997" s="20"/>
      <c r="E4997" s="39"/>
      <c r="F4997" s="20"/>
      <c r="G4997" s="20"/>
      <c r="H4997" s="20"/>
      <c r="I4997" s="39"/>
      <c r="J4997" s="20"/>
      <c r="K4997" s="20"/>
      <c r="L4997" s="20"/>
      <c r="M4997" s="20"/>
      <c r="N4997" s="39"/>
      <c r="O4997" s="20" t="s">
        <v>508</v>
      </c>
      <c r="P4997" s="20" t="s">
        <v>699</v>
      </c>
      <c r="Q4997" s="20" t="s">
        <v>1547</v>
      </c>
      <c r="R4997" s="20" t="s">
        <v>4958</v>
      </c>
      <c r="S4997" s="20">
        <v>60903392</v>
      </c>
      <c r="T4997" s="39"/>
      <c r="U4997" s="20"/>
      <c r="V4997" s="20"/>
      <c r="W4997" s="39"/>
      <c r="X4997" s="20"/>
      <c r="Y4997" s="20"/>
      <c r="Z4997" s="20"/>
      <c r="AA4997" s="39"/>
    </row>
    <row r="4998" spans="2:27" ht="15.75" customHeight="1">
      <c r="B4998" s="39"/>
      <c r="C4998" s="20"/>
      <c r="D4998" s="20"/>
      <c r="E4998" s="39"/>
      <c r="F4998" s="20"/>
      <c r="G4998" s="20"/>
      <c r="H4998" s="20"/>
      <c r="I4998" s="39"/>
      <c r="J4998" s="20"/>
      <c r="K4998" s="20"/>
      <c r="L4998" s="20"/>
      <c r="M4998" s="20"/>
      <c r="N4998" s="39"/>
      <c r="O4998" s="20" t="s">
        <v>508</v>
      </c>
      <c r="P4998" s="20" t="s">
        <v>699</v>
      </c>
      <c r="Q4998" s="20" t="s">
        <v>1547</v>
      </c>
      <c r="R4998" s="20" t="s">
        <v>4959</v>
      </c>
      <c r="S4998" s="20">
        <v>60903378</v>
      </c>
      <c r="T4998" s="39"/>
      <c r="U4998" s="20"/>
      <c r="V4998" s="20"/>
      <c r="W4998" s="39"/>
      <c r="X4998" s="20"/>
      <c r="Y4998" s="20"/>
      <c r="Z4998" s="20"/>
      <c r="AA4998" s="39"/>
    </row>
    <row r="4999" spans="2:27" ht="15.75" customHeight="1">
      <c r="B4999" s="39"/>
      <c r="C4999" s="20"/>
      <c r="D4999" s="20"/>
      <c r="E4999" s="39"/>
      <c r="F4999" s="20"/>
      <c r="G4999" s="20"/>
      <c r="H4999" s="20"/>
      <c r="I4999" s="39"/>
      <c r="J4999" s="20"/>
      <c r="K4999" s="20"/>
      <c r="L4999" s="20"/>
      <c r="M4999" s="20"/>
      <c r="N4999" s="39"/>
      <c r="O4999" s="20" t="s">
        <v>508</v>
      </c>
      <c r="P4999" s="20" t="s">
        <v>699</v>
      </c>
      <c r="Q4999" s="20" t="s">
        <v>1547</v>
      </c>
      <c r="R4999" s="20" t="s">
        <v>4960</v>
      </c>
      <c r="S4999" s="20">
        <v>60903381</v>
      </c>
      <c r="T4999" s="39"/>
      <c r="U4999" s="20"/>
      <c r="V4999" s="20"/>
      <c r="W4999" s="39"/>
      <c r="X4999" s="20"/>
      <c r="Y4999" s="20"/>
      <c r="Z4999" s="20"/>
      <c r="AA4999" s="39"/>
    </row>
    <row r="5000" spans="2:27" ht="15.75" customHeight="1">
      <c r="B5000" s="39"/>
      <c r="C5000" s="20"/>
      <c r="D5000" s="20"/>
      <c r="E5000" s="39"/>
      <c r="F5000" s="20"/>
      <c r="G5000" s="20"/>
      <c r="H5000" s="20"/>
      <c r="I5000" s="39"/>
      <c r="J5000" s="20"/>
      <c r="K5000" s="20"/>
      <c r="L5000" s="20"/>
      <c r="M5000" s="20"/>
      <c r="N5000" s="39"/>
      <c r="O5000" s="20" t="s">
        <v>508</v>
      </c>
      <c r="P5000" s="20" t="s">
        <v>699</v>
      </c>
      <c r="Q5000" s="20" t="s">
        <v>1548</v>
      </c>
      <c r="R5000" s="20" t="s">
        <v>4961</v>
      </c>
      <c r="S5000" s="20">
        <v>60904717</v>
      </c>
      <c r="T5000" s="39"/>
      <c r="U5000" s="20"/>
      <c r="V5000" s="20"/>
      <c r="W5000" s="39"/>
      <c r="X5000" s="20"/>
      <c r="Y5000" s="20"/>
      <c r="Z5000" s="20"/>
      <c r="AA5000" s="39"/>
    </row>
    <row r="5001" spans="2:27" ht="15.75" customHeight="1">
      <c r="B5001" s="39"/>
      <c r="C5001" s="20"/>
      <c r="D5001" s="20"/>
      <c r="E5001" s="39"/>
      <c r="F5001" s="20"/>
      <c r="G5001" s="20"/>
      <c r="H5001" s="20"/>
      <c r="I5001" s="39"/>
      <c r="J5001" s="20"/>
      <c r="K5001" s="20"/>
      <c r="L5001" s="20"/>
      <c r="M5001" s="20"/>
      <c r="N5001" s="39"/>
      <c r="O5001" s="20" t="s">
        <v>508</v>
      </c>
      <c r="P5001" s="20" t="s">
        <v>699</v>
      </c>
      <c r="Q5001" s="20" t="s">
        <v>1548</v>
      </c>
      <c r="R5001" s="20" t="s">
        <v>4962</v>
      </c>
      <c r="S5001" s="20">
        <v>60904719</v>
      </c>
      <c r="T5001" s="39"/>
      <c r="U5001" s="20"/>
      <c r="V5001" s="20"/>
      <c r="W5001" s="39"/>
      <c r="X5001" s="20"/>
      <c r="Y5001" s="20"/>
      <c r="Z5001" s="20"/>
      <c r="AA5001" s="39"/>
    </row>
    <row r="5002" spans="2:27" ht="15.75" customHeight="1">
      <c r="B5002" s="39"/>
      <c r="C5002" s="20"/>
      <c r="D5002" s="20"/>
      <c r="E5002" s="39"/>
      <c r="F5002" s="20"/>
      <c r="G5002" s="20"/>
      <c r="H5002" s="20"/>
      <c r="I5002" s="39"/>
      <c r="J5002" s="20"/>
      <c r="K5002" s="20"/>
      <c r="L5002" s="20"/>
      <c r="M5002" s="20"/>
      <c r="N5002" s="39"/>
      <c r="O5002" s="20" t="s">
        <v>508</v>
      </c>
      <c r="P5002" s="20" t="s">
        <v>699</v>
      </c>
      <c r="Q5002" s="20" t="s">
        <v>1548</v>
      </c>
      <c r="R5002" s="20" t="s">
        <v>4963</v>
      </c>
      <c r="S5002" s="20">
        <v>60904799</v>
      </c>
      <c r="T5002" s="39"/>
      <c r="U5002" s="20"/>
      <c r="V5002" s="20"/>
      <c r="W5002" s="39"/>
      <c r="X5002" s="20"/>
      <c r="Y5002" s="20"/>
      <c r="Z5002" s="20"/>
      <c r="AA5002" s="39"/>
    </row>
    <row r="5003" spans="2:27" ht="15.75" customHeight="1">
      <c r="B5003" s="39"/>
      <c r="C5003" s="20"/>
      <c r="D5003" s="20"/>
      <c r="E5003" s="39"/>
      <c r="F5003" s="20"/>
      <c r="G5003" s="20"/>
      <c r="H5003" s="20"/>
      <c r="I5003" s="39"/>
      <c r="J5003" s="20"/>
      <c r="K5003" s="20"/>
      <c r="L5003" s="20"/>
      <c r="M5003" s="20"/>
      <c r="N5003" s="39"/>
      <c r="O5003" s="20" t="s">
        <v>508</v>
      </c>
      <c r="P5003" s="20" t="s">
        <v>699</v>
      </c>
      <c r="Q5003" s="20" t="s">
        <v>1548</v>
      </c>
      <c r="R5003" s="20" t="s">
        <v>4964</v>
      </c>
      <c r="S5003" s="20">
        <v>60904738</v>
      </c>
      <c r="T5003" s="39"/>
      <c r="U5003" s="20"/>
      <c r="V5003" s="20"/>
      <c r="W5003" s="39"/>
      <c r="X5003" s="20"/>
      <c r="Y5003" s="20"/>
      <c r="Z5003" s="20"/>
      <c r="AA5003" s="39"/>
    </row>
    <row r="5004" spans="2:27" ht="15.75" customHeight="1">
      <c r="B5004" s="39"/>
      <c r="C5004" s="20"/>
      <c r="D5004" s="20"/>
      <c r="E5004" s="39"/>
      <c r="F5004" s="20"/>
      <c r="G5004" s="20"/>
      <c r="H5004" s="20"/>
      <c r="I5004" s="39"/>
      <c r="J5004" s="20"/>
      <c r="K5004" s="20"/>
      <c r="L5004" s="20"/>
      <c r="M5004" s="20"/>
      <c r="N5004" s="39"/>
      <c r="O5004" s="20" t="s">
        <v>508</v>
      </c>
      <c r="P5004" s="20" t="s">
        <v>699</v>
      </c>
      <c r="Q5004" s="20" t="s">
        <v>1548</v>
      </c>
      <c r="R5004" s="20" t="s">
        <v>921</v>
      </c>
      <c r="S5004" s="20">
        <v>60904747</v>
      </c>
      <c r="T5004" s="39"/>
      <c r="U5004" s="20"/>
      <c r="V5004" s="20"/>
      <c r="W5004" s="39"/>
      <c r="X5004" s="20"/>
      <c r="Y5004" s="20"/>
      <c r="Z5004" s="20"/>
      <c r="AA5004" s="39"/>
    </row>
    <row r="5005" spans="2:27" ht="15.75" customHeight="1">
      <c r="B5005" s="39"/>
      <c r="C5005" s="20"/>
      <c r="D5005" s="20"/>
      <c r="E5005" s="39"/>
      <c r="F5005" s="20"/>
      <c r="G5005" s="20"/>
      <c r="H5005" s="20"/>
      <c r="I5005" s="39"/>
      <c r="J5005" s="20"/>
      <c r="K5005" s="20"/>
      <c r="L5005" s="20"/>
      <c r="M5005" s="20"/>
      <c r="N5005" s="39"/>
      <c r="O5005" s="20" t="s">
        <v>508</v>
      </c>
      <c r="P5005" s="20" t="s">
        <v>699</v>
      </c>
      <c r="Q5005" s="20" t="s">
        <v>1548</v>
      </c>
      <c r="R5005" s="20" t="s">
        <v>4965</v>
      </c>
      <c r="S5005" s="20">
        <v>60904757</v>
      </c>
      <c r="T5005" s="39"/>
      <c r="U5005" s="20"/>
      <c r="V5005" s="20"/>
      <c r="W5005" s="39"/>
      <c r="X5005" s="20"/>
      <c r="Y5005" s="20"/>
      <c r="Z5005" s="20"/>
      <c r="AA5005" s="39"/>
    </row>
    <row r="5006" spans="2:27" ht="15.75" customHeight="1">
      <c r="B5006" s="39"/>
      <c r="C5006" s="20"/>
      <c r="D5006" s="20"/>
      <c r="E5006" s="39"/>
      <c r="F5006" s="20"/>
      <c r="G5006" s="20"/>
      <c r="H5006" s="20"/>
      <c r="I5006" s="39"/>
      <c r="J5006" s="20"/>
      <c r="K5006" s="20"/>
      <c r="L5006" s="20"/>
      <c r="M5006" s="20"/>
      <c r="N5006" s="39"/>
      <c r="O5006" s="20" t="s">
        <v>508</v>
      </c>
      <c r="P5006" s="20" t="s">
        <v>699</v>
      </c>
      <c r="Q5006" s="20" t="s">
        <v>1548</v>
      </c>
      <c r="R5006" s="20" t="s">
        <v>4966</v>
      </c>
      <c r="S5006" s="20">
        <v>60904766</v>
      </c>
      <c r="T5006" s="39"/>
      <c r="U5006" s="20"/>
      <c r="V5006" s="20"/>
      <c r="W5006" s="39"/>
      <c r="X5006" s="20"/>
      <c r="Y5006" s="20"/>
      <c r="Z5006" s="20"/>
      <c r="AA5006" s="39"/>
    </row>
    <row r="5007" spans="2:27" ht="15.75" customHeight="1">
      <c r="B5007" s="39"/>
      <c r="C5007" s="20"/>
      <c r="D5007" s="20"/>
      <c r="E5007" s="39"/>
      <c r="F5007" s="20"/>
      <c r="G5007" s="20"/>
      <c r="H5007" s="20"/>
      <c r="I5007" s="39"/>
      <c r="J5007" s="20"/>
      <c r="K5007" s="20"/>
      <c r="L5007" s="20"/>
      <c r="M5007" s="20"/>
      <c r="N5007" s="39"/>
      <c r="O5007" s="20" t="s">
        <v>508</v>
      </c>
      <c r="P5007" s="20" t="s">
        <v>699</v>
      </c>
      <c r="Q5007" s="20" t="s">
        <v>1548</v>
      </c>
      <c r="R5007" s="20" t="s">
        <v>4542</v>
      </c>
      <c r="S5007" s="20">
        <v>60904776</v>
      </c>
      <c r="T5007" s="39"/>
      <c r="U5007" s="20"/>
      <c r="V5007" s="20"/>
      <c r="W5007" s="39"/>
      <c r="X5007" s="20"/>
      <c r="Y5007" s="20"/>
      <c r="Z5007" s="20"/>
      <c r="AA5007" s="39"/>
    </row>
    <row r="5008" spans="2:27" ht="15.75" customHeight="1">
      <c r="B5008" s="39"/>
      <c r="C5008" s="20"/>
      <c r="D5008" s="20"/>
      <c r="E5008" s="39"/>
      <c r="F5008" s="20"/>
      <c r="G5008" s="20"/>
      <c r="H5008" s="20"/>
      <c r="I5008" s="39"/>
      <c r="J5008" s="20"/>
      <c r="K5008" s="20"/>
      <c r="L5008" s="20"/>
      <c r="M5008" s="20"/>
      <c r="N5008" s="39"/>
      <c r="O5008" s="20" t="s">
        <v>508</v>
      </c>
      <c r="P5008" s="20" t="s">
        <v>699</v>
      </c>
      <c r="Q5008" s="20" t="s">
        <v>1548</v>
      </c>
      <c r="R5008" s="20" t="s">
        <v>4967</v>
      </c>
      <c r="S5008" s="20">
        <v>60904785</v>
      </c>
      <c r="T5008" s="39"/>
      <c r="U5008" s="20"/>
      <c r="V5008" s="20"/>
      <c r="W5008" s="39"/>
      <c r="X5008" s="20"/>
      <c r="Y5008" s="20"/>
      <c r="Z5008" s="20"/>
      <c r="AA5008" s="39"/>
    </row>
    <row r="5009" spans="2:27" ht="15.75" customHeight="1">
      <c r="B5009" s="39"/>
      <c r="C5009" s="20"/>
      <c r="D5009" s="20"/>
      <c r="E5009" s="39"/>
      <c r="F5009" s="20"/>
      <c r="G5009" s="20"/>
      <c r="H5009" s="20"/>
      <c r="I5009" s="39"/>
      <c r="J5009" s="20"/>
      <c r="K5009" s="20"/>
      <c r="L5009" s="20"/>
      <c r="M5009" s="20"/>
      <c r="N5009" s="39"/>
      <c r="O5009" s="20" t="s">
        <v>508</v>
      </c>
      <c r="P5009" s="20" t="s">
        <v>699</v>
      </c>
      <c r="Q5009" s="20" t="s">
        <v>1550</v>
      </c>
      <c r="R5009" s="20" t="s">
        <v>4968</v>
      </c>
      <c r="S5009" s="20">
        <v>60905013</v>
      </c>
      <c r="T5009" s="39"/>
      <c r="U5009" s="20"/>
      <c r="V5009" s="20"/>
      <c r="W5009" s="39"/>
      <c r="X5009" s="20"/>
      <c r="Y5009" s="20"/>
      <c r="Z5009" s="20"/>
      <c r="AA5009" s="39"/>
    </row>
    <row r="5010" spans="2:27" ht="15.75" customHeight="1">
      <c r="B5010" s="39"/>
      <c r="C5010" s="20"/>
      <c r="D5010" s="20"/>
      <c r="E5010" s="39"/>
      <c r="F5010" s="20"/>
      <c r="G5010" s="20"/>
      <c r="H5010" s="20"/>
      <c r="I5010" s="39"/>
      <c r="J5010" s="20"/>
      <c r="K5010" s="20"/>
      <c r="L5010" s="20"/>
      <c r="M5010" s="20"/>
      <c r="N5010" s="39"/>
      <c r="O5010" s="20" t="s">
        <v>508</v>
      </c>
      <c r="P5010" s="20" t="s">
        <v>699</v>
      </c>
      <c r="Q5010" s="20" t="s">
        <v>1550</v>
      </c>
      <c r="R5010" s="20" t="s">
        <v>4969</v>
      </c>
      <c r="S5010" s="20">
        <v>60905054</v>
      </c>
      <c r="T5010" s="39"/>
      <c r="U5010" s="20"/>
      <c r="V5010" s="20"/>
      <c r="W5010" s="39"/>
      <c r="X5010" s="20"/>
      <c r="Y5010" s="20"/>
      <c r="Z5010" s="20"/>
      <c r="AA5010" s="39"/>
    </row>
    <row r="5011" spans="2:27" ht="15.75" customHeight="1">
      <c r="B5011" s="39"/>
      <c r="C5011" s="20"/>
      <c r="D5011" s="20"/>
      <c r="E5011" s="39"/>
      <c r="F5011" s="20"/>
      <c r="G5011" s="20"/>
      <c r="H5011" s="20"/>
      <c r="I5011" s="39"/>
      <c r="J5011" s="20"/>
      <c r="K5011" s="20"/>
      <c r="L5011" s="20"/>
      <c r="M5011" s="20"/>
      <c r="N5011" s="39"/>
      <c r="O5011" s="20" t="s">
        <v>508</v>
      </c>
      <c r="P5011" s="20" t="s">
        <v>699</v>
      </c>
      <c r="Q5011" s="20" t="s">
        <v>1550</v>
      </c>
      <c r="R5011" s="20" t="s">
        <v>1550</v>
      </c>
      <c r="S5011" s="20">
        <v>60905067</v>
      </c>
      <c r="T5011" s="39"/>
      <c r="U5011" s="20"/>
      <c r="V5011" s="20"/>
      <c r="W5011" s="39"/>
      <c r="X5011" s="20"/>
      <c r="Y5011" s="20"/>
      <c r="Z5011" s="20"/>
      <c r="AA5011" s="39"/>
    </row>
    <row r="5012" spans="2:27" ht="15.75" customHeight="1">
      <c r="B5012" s="39"/>
      <c r="C5012" s="20"/>
      <c r="D5012" s="20"/>
      <c r="E5012" s="39"/>
      <c r="F5012" s="20"/>
      <c r="G5012" s="20"/>
      <c r="H5012" s="20"/>
      <c r="I5012" s="39"/>
      <c r="J5012" s="20"/>
      <c r="K5012" s="20"/>
      <c r="L5012" s="20"/>
      <c r="M5012" s="20"/>
      <c r="N5012" s="39"/>
      <c r="O5012" s="20" t="s">
        <v>508</v>
      </c>
      <c r="P5012" s="20" t="s">
        <v>699</v>
      </c>
      <c r="Q5012" s="20" t="s">
        <v>1550</v>
      </c>
      <c r="R5012" s="20" t="s">
        <v>4970</v>
      </c>
      <c r="S5012" s="20">
        <v>60905081</v>
      </c>
      <c r="T5012" s="39"/>
      <c r="U5012" s="20"/>
      <c r="V5012" s="20"/>
      <c r="W5012" s="39"/>
      <c r="X5012" s="20"/>
      <c r="Y5012" s="20"/>
      <c r="Z5012" s="20"/>
      <c r="AA5012" s="39"/>
    </row>
    <row r="5013" spans="2:27" ht="15.75" customHeight="1">
      <c r="B5013" s="39"/>
      <c r="C5013" s="20"/>
      <c r="D5013" s="20"/>
      <c r="E5013" s="39"/>
      <c r="F5013" s="20"/>
      <c r="G5013" s="20"/>
      <c r="H5013" s="20"/>
      <c r="I5013" s="39"/>
      <c r="J5013" s="20"/>
      <c r="K5013" s="20"/>
      <c r="L5013" s="20"/>
      <c r="M5013" s="20"/>
      <c r="N5013" s="39"/>
      <c r="O5013" s="20" t="s">
        <v>508</v>
      </c>
      <c r="P5013" s="20" t="s">
        <v>699</v>
      </c>
      <c r="Q5013" s="20" t="s">
        <v>1550</v>
      </c>
      <c r="R5013" s="20" t="s">
        <v>4971</v>
      </c>
      <c r="S5013" s="20">
        <v>60905027</v>
      </c>
      <c r="T5013" s="39"/>
      <c r="U5013" s="20"/>
      <c r="V5013" s="20"/>
      <c r="W5013" s="39"/>
      <c r="X5013" s="20"/>
      <c r="Y5013" s="20"/>
      <c r="Z5013" s="20"/>
      <c r="AA5013" s="39"/>
    </row>
    <row r="5014" spans="2:27" ht="15.75" customHeight="1">
      <c r="B5014" s="39"/>
      <c r="C5014" s="20"/>
      <c r="D5014" s="20"/>
      <c r="E5014" s="39"/>
      <c r="F5014" s="20"/>
      <c r="G5014" s="20"/>
      <c r="H5014" s="20"/>
      <c r="I5014" s="39"/>
      <c r="J5014" s="20"/>
      <c r="K5014" s="20"/>
      <c r="L5014" s="20"/>
      <c r="M5014" s="20"/>
      <c r="N5014" s="39"/>
      <c r="O5014" s="20" t="s">
        <v>508</v>
      </c>
      <c r="P5014" s="20" t="s">
        <v>699</v>
      </c>
      <c r="Q5014" s="20" t="s">
        <v>1551</v>
      </c>
      <c r="R5014" s="20" t="s">
        <v>4426</v>
      </c>
      <c r="S5014" s="20">
        <v>60908623</v>
      </c>
      <c r="T5014" s="39"/>
      <c r="U5014" s="20"/>
      <c r="V5014" s="20"/>
      <c r="W5014" s="39"/>
      <c r="X5014" s="20"/>
      <c r="Y5014" s="20"/>
      <c r="Z5014" s="20"/>
      <c r="AA5014" s="39"/>
    </row>
    <row r="5015" spans="2:27" ht="15.75" customHeight="1">
      <c r="B5015" s="39"/>
      <c r="C5015" s="20"/>
      <c r="D5015" s="20"/>
      <c r="E5015" s="39"/>
      <c r="F5015" s="20"/>
      <c r="G5015" s="20"/>
      <c r="H5015" s="20"/>
      <c r="I5015" s="39"/>
      <c r="J5015" s="20"/>
      <c r="K5015" s="20"/>
      <c r="L5015" s="20"/>
      <c r="M5015" s="20"/>
      <c r="N5015" s="39"/>
      <c r="O5015" s="20" t="s">
        <v>508</v>
      </c>
      <c r="P5015" s="20" t="s">
        <v>699</v>
      </c>
      <c r="Q5015" s="20" t="s">
        <v>1551</v>
      </c>
      <c r="R5015" s="20" t="s">
        <v>4844</v>
      </c>
      <c r="S5015" s="20">
        <v>60908647</v>
      </c>
      <c r="T5015" s="39"/>
      <c r="U5015" s="20"/>
      <c r="V5015" s="20"/>
      <c r="W5015" s="39"/>
      <c r="X5015" s="20"/>
      <c r="Y5015" s="20"/>
      <c r="Z5015" s="20"/>
      <c r="AA5015" s="39"/>
    </row>
    <row r="5016" spans="2:27" ht="15.75" customHeight="1">
      <c r="B5016" s="39"/>
      <c r="C5016" s="20"/>
      <c r="D5016" s="20"/>
      <c r="E5016" s="39"/>
      <c r="F5016" s="20"/>
      <c r="G5016" s="20"/>
      <c r="H5016" s="20"/>
      <c r="I5016" s="39"/>
      <c r="J5016" s="20"/>
      <c r="K5016" s="20"/>
      <c r="L5016" s="20"/>
      <c r="M5016" s="20"/>
      <c r="N5016" s="39"/>
      <c r="O5016" s="20" t="s">
        <v>508</v>
      </c>
      <c r="P5016" s="20" t="s">
        <v>699</v>
      </c>
      <c r="Q5016" s="20" t="s">
        <v>1551</v>
      </c>
      <c r="R5016" s="20" t="s">
        <v>4972</v>
      </c>
      <c r="S5016" s="20">
        <v>60908671</v>
      </c>
      <c r="T5016" s="39"/>
      <c r="U5016" s="20"/>
      <c r="V5016" s="20"/>
      <c r="W5016" s="39"/>
      <c r="X5016" s="20"/>
      <c r="Y5016" s="20"/>
      <c r="Z5016" s="20"/>
      <c r="AA5016" s="39"/>
    </row>
    <row r="5017" spans="2:27" ht="15.75" customHeight="1">
      <c r="B5017" s="39"/>
      <c r="C5017" s="20"/>
      <c r="D5017" s="20"/>
      <c r="E5017" s="39"/>
      <c r="F5017" s="20"/>
      <c r="G5017" s="20"/>
      <c r="H5017" s="20"/>
      <c r="I5017" s="39"/>
      <c r="J5017" s="20"/>
      <c r="K5017" s="20"/>
      <c r="L5017" s="20"/>
      <c r="M5017" s="20"/>
      <c r="N5017" s="39"/>
      <c r="O5017" s="20" t="s">
        <v>508</v>
      </c>
      <c r="P5017" s="20" t="s">
        <v>699</v>
      </c>
      <c r="Q5017" s="20" t="s">
        <v>1551</v>
      </c>
      <c r="R5017" s="20" t="s">
        <v>1551</v>
      </c>
      <c r="S5017" s="20">
        <v>60908695</v>
      </c>
      <c r="T5017" s="39"/>
      <c r="U5017" s="20"/>
      <c r="V5017" s="20"/>
      <c r="W5017" s="39"/>
      <c r="X5017" s="20"/>
      <c r="Y5017" s="20"/>
      <c r="Z5017" s="20"/>
      <c r="AA5017" s="39"/>
    </row>
    <row r="5018" spans="2:27" ht="15.75" customHeight="1">
      <c r="B5018" s="39"/>
      <c r="C5018" s="20"/>
      <c r="D5018" s="20"/>
      <c r="E5018" s="39"/>
      <c r="F5018" s="20"/>
      <c r="G5018" s="20"/>
      <c r="H5018" s="20"/>
      <c r="I5018" s="39"/>
      <c r="J5018" s="20"/>
      <c r="K5018" s="20"/>
      <c r="L5018" s="20"/>
      <c r="M5018" s="20"/>
      <c r="N5018" s="39"/>
      <c r="O5018" s="20" t="s">
        <v>508</v>
      </c>
      <c r="P5018" s="20" t="s">
        <v>699</v>
      </c>
      <c r="Q5018" s="20" t="s">
        <v>1553</v>
      </c>
      <c r="R5018" s="20" t="s">
        <v>4973</v>
      </c>
      <c r="S5018" s="20">
        <v>60908910</v>
      </c>
      <c r="T5018" s="39"/>
      <c r="U5018" s="20"/>
      <c r="V5018" s="20"/>
      <c r="W5018" s="39"/>
      <c r="X5018" s="20"/>
      <c r="Y5018" s="20"/>
      <c r="Z5018" s="20"/>
      <c r="AA5018" s="39"/>
    </row>
    <row r="5019" spans="2:27" ht="15.75" customHeight="1">
      <c r="B5019" s="39"/>
      <c r="C5019" s="20"/>
      <c r="D5019" s="20"/>
      <c r="E5019" s="39"/>
      <c r="F5019" s="20"/>
      <c r="G5019" s="20"/>
      <c r="H5019" s="20"/>
      <c r="I5019" s="39"/>
      <c r="J5019" s="20"/>
      <c r="K5019" s="20"/>
      <c r="L5019" s="20"/>
      <c r="M5019" s="20"/>
      <c r="N5019" s="39"/>
      <c r="O5019" s="20" t="s">
        <v>508</v>
      </c>
      <c r="P5019" s="20" t="s">
        <v>699</v>
      </c>
      <c r="Q5019" s="20" t="s">
        <v>1553</v>
      </c>
      <c r="R5019" s="20" t="s">
        <v>4974</v>
      </c>
      <c r="S5019" s="20">
        <v>60908927</v>
      </c>
      <c r="T5019" s="39"/>
      <c r="U5019" s="20"/>
      <c r="V5019" s="20"/>
      <c r="W5019" s="39"/>
      <c r="X5019" s="20"/>
      <c r="Y5019" s="20"/>
      <c r="Z5019" s="20"/>
      <c r="AA5019" s="39"/>
    </row>
    <row r="5020" spans="2:27" ht="15.75" customHeight="1">
      <c r="B5020" s="39"/>
      <c r="C5020" s="20"/>
      <c r="D5020" s="20"/>
      <c r="E5020" s="39"/>
      <c r="F5020" s="20"/>
      <c r="G5020" s="20"/>
      <c r="H5020" s="20"/>
      <c r="I5020" s="39"/>
      <c r="J5020" s="20"/>
      <c r="K5020" s="20"/>
      <c r="L5020" s="20"/>
      <c r="M5020" s="20"/>
      <c r="N5020" s="39"/>
      <c r="O5020" s="20" t="s">
        <v>508</v>
      </c>
      <c r="P5020" s="20" t="s">
        <v>699</v>
      </c>
      <c r="Q5020" s="20" t="s">
        <v>1553</v>
      </c>
      <c r="R5020" s="20" t="s">
        <v>4975</v>
      </c>
      <c r="S5020" s="20">
        <v>60908933</v>
      </c>
      <c r="T5020" s="39"/>
      <c r="U5020" s="20"/>
      <c r="V5020" s="20"/>
      <c r="W5020" s="39"/>
      <c r="X5020" s="20"/>
      <c r="Y5020" s="20"/>
      <c r="Z5020" s="20"/>
      <c r="AA5020" s="39"/>
    </row>
    <row r="5021" spans="2:27" ht="15.75" customHeight="1">
      <c r="B5021" s="39"/>
      <c r="C5021" s="20"/>
      <c r="D5021" s="20"/>
      <c r="E5021" s="39"/>
      <c r="F5021" s="20"/>
      <c r="G5021" s="20"/>
      <c r="H5021" s="20"/>
      <c r="I5021" s="39"/>
      <c r="J5021" s="20"/>
      <c r="K5021" s="20"/>
      <c r="L5021" s="20"/>
      <c r="M5021" s="20"/>
      <c r="N5021" s="39"/>
      <c r="O5021" s="20" t="s">
        <v>508</v>
      </c>
      <c r="P5021" s="20" t="s">
        <v>699</v>
      </c>
      <c r="Q5021" s="20" t="s">
        <v>1553</v>
      </c>
      <c r="R5021" s="20" t="s">
        <v>4976</v>
      </c>
      <c r="S5021" s="20">
        <v>60908936</v>
      </c>
      <c r="T5021" s="39"/>
      <c r="U5021" s="20"/>
      <c r="V5021" s="20"/>
      <c r="W5021" s="39"/>
      <c r="X5021" s="20"/>
      <c r="Y5021" s="20"/>
      <c r="Z5021" s="20"/>
      <c r="AA5021" s="39"/>
    </row>
    <row r="5022" spans="2:27" ht="15.75" customHeight="1">
      <c r="B5022" s="39"/>
      <c r="C5022" s="20"/>
      <c r="D5022" s="20"/>
      <c r="E5022" s="39"/>
      <c r="F5022" s="20"/>
      <c r="G5022" s="20"/>
      <c r="H5022" s="20"/>
      <c r="I5022" s="39"/>
      <c r="J5022" s="20"/>
      <c r="K5022" s="20"/>
      <c r="L5022" s="20"/>
      <c r="M5022" s="20"/>
      <c r="N5022" s="39"/>
      <c r="O5022" s="20" t="s">
        <v>508</v>
      </c>
      <c r="P5022" s="20" t="s">
        <v>699</v>
      </c>
      <c r="Q5022" s="20" t="s">
        <v>1553</v>
      </c>
      <c r="R5022" s="20" t="s">
        <v>4977</v>
      </c>
      <c r="S5022" s="20">
        <v>60908939</v>
      </c>
      <c r="T5022" s="39"/>
      <c r="U5022" s="20"/>
      <c r="V5022" s="20"/>
      <c r="W5022" s="39"/>
      <c r="X5022" s="20"/>
      <c r="Y5022" s="20"/>
      <c r="Z5022" s="20"/>
      <c r="AA5022" s="39"/>
    </row>
    <row r="5023" spans="2:27" ht="15.75" customHeight="1">
      <c r="B5023" s="39"/>
      <c r="C5023" s="20"/>
      <c r="D5023" s="20"/>
      <c r="E5023" s="39"/>
      <c r="F5023" s="20"/>
      <c r="G5023" s="20"/>
      <c r="H5023" s="20"/>
      <c r="I5023" s="39"/>
      <c r="J5023" s="20"/>
      <c r="K5023" s="20"/>
      <c r="L5023" s="20"/>
      <c r="M5023" s="20"/>
      <c r="N5023" s="39"/>
      <c r="O5023" s="20" t="s">
        <v>508</v>
      </c>
      <c r="P5023" s="20" t="s">
        <v>699</v>
      </c>
      <c r="Q5023" s="20" t="s">
        <v>1553</v>
      </c>
      <c r="R5023" s="20" t="s">
        <v>1370</v>
      </c>
      <c r="S5023" s="20">
        <v>60908950</v>
      </c>
      <c r="T5023" s="39"/>
      <c r="U5023" s="20"/>
      <c r="V5023" s="20"/>
      <c r="W5023" s="39"/>
      <c r="X5023" s="20"/>
      <c r="Y5023" s="20"/>
      <c r="Z5023" s="20"/>
      <c r="AA5023" s="39"/>
    </row>
    <row r="5024" spans="2:27" ht="15.75" customHeight="1">
      <c r="B5024" s="39"/>
      <c r="C5024" s="20"/>
      <c r="D5024" s="20"/>
      <c r="E5024" s="39"/>
      <c r="F5024" s="20"/>
      <c r="G5024" s="20"/>
      <c r="H5024" s="20"/>
      <c r="I5024" s="39"/>
      <c r="J5024" s="20"/>
      <c r="K5024" s="20"/>
      <c r="L5024" s="20"/>
      <c r="M5024" s="20"/>
      <c r="N5024" s="39"/>
      <c r="O5024" s="20" t="s">
        <v>508</v>
      </c>
      <c r="P5024" s="20" t="s">
        <v>699</v>
      </c>
      <c r="Q5024" s="20" t="s">
        <v>1553</v>
      </c>
      <c r="R5024" s="20" t="s">
        <v>4978</v>
      </c>
      <c r="S5024" s="20">
        <v>60908955</v>
      </c>
      <c r="T5024" s="39"/>
      <c r="U5024" s="20"/>
      <c r="V5024" s="20"/>
      <c r="W5024" s="39"/>
      <c r="X5024" s="20"/>
      <c r="Y5024" s="20"/>
      <c r="Z5024" s="20"/>
      <c r="AA5024" s="39"/>
    </row>
    <row r="5025" spans="2:27" ht="15.75" customHeight="1">
      <c r="B5025" s="39"/>
      <c r="C5025" s="20"/>
      <c r="D5025" s="20"/>
      <c r="E5025" s="39"/>
      <c r="F5025" s="20"/>
      <c r="G5025" s="20"/>
      <c r="H5025" s="20"/>
      <c r="I5025" s="39"/>
      <c r="J5025" s="20"/>
      <c r="K5025" s="20"/>
      <c r="L5025" s="20"/>
      <c r="M5025" s="20"/>
      <c r="N5025" s="39"/>
      <c r="O5025" s="20" t="s">
        <v>508</v>
      </c>
      <c r="P5025" s="20" t="s">
        <v>699</v>
      </c>
      <c r="Q5025" s="20" t="s">
        <v>1553</v>
      </c>
      <c r="R5025" s="20" t="s">
        <v>4979</v>
      </c>
      <c r="S5025" s="20">
        <v>60908972</v>
      </c>
      <c r="T5025" s="39"/>
      <c r="U5025" s="20"/>
      <c r="V5025" s="20"/>
      <c r="W5025" s="39"/>
      <c r="X5025" s="20"/>
      <c r="Y5025" s="20"/>
      <c r="Z5025" s="20"/>
      <c r="AA5025" s="39"/>
    </row>
    <row r="5026" spans="2:27" ht="15.75" customHeight="1">
      <c r="B5026" s="39"/>
      <c r="C5026" s="20"/>
      <c r="D5026" s="20"/>
      <c r="E5026" s="39"/>
      <c r="F5026" s="20"/>
      <c r="G5026" s="20"/>
      <c r="H5026" s="20"/>
      <c r="I5026" s="39"/>
      <c r="J5026" s="20"/>
      <c r="K5026" s="20"/>
      <c r="L5026" s="20"/>
      <c r="M5026" s="20"/>
      <c r="N5026" s="39"/>
      <c r="O5026" s="20" t="s">
        <v>508</v>
      </c>
      <c r="P5026" s="20" t="s">
        <v>699</v>
      </c>
      <c r="Q5026" s="20" t="s">
        <v>1553</v>
      </c>
      <c r="R5026" s="20" t="s">
        <v>4980</v>
      </c>
      <c r="S5026" s="20">
        <v>60908999</v>
      </c>
      <c r="T5026" s="39"/>
      <c r="U5026" s="20"/>
      <c r="V5026" s="20"/>
      <c r="W5026" s="39"/>
      <c r="X5026" s="20"/>
      <c r="Y5026" s="20"/>
      <c r="Z5026" s="20"/>
      <c r="AA5026" s="39"/>
    </row>
    <row r="5027" spans="2:27" ht="15.75" customHeight="1">
      <c r="B5027" s="39"/>
      <c r="C5027" s="20"/>
      <c r="D5027" s="20"/>
      <c r="E5027" s="39"/>
      <c r="F5027" s="20"/>
      <c r="G5027" s="20"/>
      <c r="H5027" s="20"/>
      <c r="I5027" s="39"/>
      <c r="J5027" s="20"/>
      <c r="K5027" s="20"/>
      <c r="L5027" s="20"/>
      <c r="M5027" s="20"/>
      <c r="N5027" s="39"/>
      <c r="O5027" s="20" t="s">
        <v>508</v>
      </c>
      <c r="P5027" s="20" t="s">
        <v>699</v>
      </c>
      <c r="Q5027" s="20" t="s">
        <v>1553</v>
      </c>
      <c r="R5027" s="20" t="s">
        <v>4960</v>
      </c>
      <c r="S5027" s="20">
        <v>60908977</v>
      </c>
      <c r="T5027" s="39"/>
      <c r="U5027" s="20"/>
      <c r="V5027" s="20"/>
      <c r="W5027" s="39"/>
      <c r="X5027" s="20"/>
      <c r="Y5027" s="20"/>
      <c r="Z5027" s="20"/>
      <c r="AA5027" s="39"/>
    </row>
    <row r="5028" spans="2:27" ht="15.75" customHeight="1">
      <c r="B5028" s="39"/>
      <c r="C5028" s="20"/>
      <c r="D5028" s="20"/>
      <c r="E5028" s="39"/>
      <c r="F5028" s="20"/>
      <c r="G5028" s="20"/>
      <c r="H5028" s="20"/>
      <c r="I5028" s="39"/>
      <c r="J5028" s="20"/>
      <c r="K5028" s="20"/>
      <c r="L5028" s="20"/>
      <c r="M5028" s="20"/>
      <c r="N5028" s="39"/>
      <c r="O5028" s="20" t="s">
        <v>508</v>
      </c>
      <c r="P5028" s="20" t="s">
        <v>699</v>
      </c>
      <c r="Q5028" s="20" t="s">
        <v>1555</v>
      </c>
      <c r="R5028" s="20" t="s">
        <v>2629</v>
      </c>
      <c r="S5028" s="20">
        <v>60909210</v>
      </c>
      <c r="T5028" s="39"/>
      <c r="U5028" s="20"/>
      <c r="V5028" s="20"/>
      <c r="W5028" s="39"/>
      <c r="X5028" s="20"/>
      <c r="Y5028" s="20"/>
      <c r="Z5028" s="20"/>
      <c r="AA5028" s="39"/>
    </row>
    <row r="5029" spans="2:27" ht="15.75" customHeight="1">
      <c r="B5029" s="39"/>
      <c r="C5029" s="20"/>
      <c r="D5029" s="20"/>
      <c r="E5029" s="39"/>
      <c r="F5029" s="20"/>
      <c r="G5029" s="20"/>
      <c r="H5029" s="20"/>
      <c r="I5029" s="39"/>
      <c r="J5029" s="20"/>
      <c r="K5029" s="20"/>
      <c r="L5029" s="20"/>
      <c r="M5029" s="20"/>
      <c r="N5029" s="39"/>
      <c r="O5029" s="20" t="s">
        <v>508</v>
      </c>
      <c r="P5029" s="20" t="s">
        <v>699</v>
      </c>
      <c r="Q5029" s="20" t="s">
        <v>1555</v>
      </c>
      <c r="R5029" s="20" t="s">
        <v>4981</v>
      </c>
      <c r="S5029" s="20">
        <v>60909243</v>
      </c>
      <c r="T5029" s="39"/>
      <c r="U5029" s="20"/>
      <c r="V5029" s="20"/>
      <c r="W5029" s="39"/>
      <c r="X5029" s="20"/>
      <c r="Y5029" s="20"/>
      <c r="Z5029" s="20"/>
      <c r="AA5029" s="39"/>
    </row>
    <row r="5030" spans="2:27" ht="15.75" customHeight="1">
      <c r="B5030" s="39"/>
      <c r="C5030" s="20"/>
      <c r="D5030" s="20"/>
      <c r="E5030" s="39"/>
      <c r="F5030" s="20"/>
      <c r="G5030" s="20"/>
      <c r="H5030" s="20"/>
      <c r="I5030" s="39"/>
      <c r="J5030" s="20"/>
      <c r="K5030" s="20"/>
      <c r="L5030" s="20"/>
      <c r="M5030" s="20"/>
      <c r="N5030" s="39"/>
      <c r="O5030" s="20" t="s">
        <v>508</v>
      </c>
      <c r="P5030" s="20" t="s">
        <v>699</v>
      </c>
      <c r="Q5030" s="20" t="s">
        <v>1555</v>
      </c>
      <c r="R5030" s="20" t="s">
        <v>3880</v>
      </c>
      <c r="S5030" s="20">
        <v>60909233</v>
      </c>
      <c r="T5030" s="39"/>
      <c r="U5030" s="20"/>
      <c r="V5030" s="20"/>
      <c r="W5030" s="39"/>
      <c r="X5030" s="20"/>
      <c r="Y5030" s="20"/>
      <c r="Z5030" s="20"/>
      <c r="AA5030" s="39"/>
    </row>
    <row r="5031" spans="2:27" ht="15.75" customHeight="1">
      <c r="B5031" s="39"/>
      <c r="C5031" s="20"/>
      <c r="D5031" s="20"/>
      <c r="E5031" s="39"/>
      <c r="F5031" s="20"/>
      <c r="G5031" s="20"/>
      <c r="H5031" s="20"/>
      <c r="I5031" s="39"/>
      <c r="J5031" s="20"/>
      <c r="K5031" s="20"/>
      <c r="L5031" s="20"/>
      <c r="M5031" s="20"/>
      <c r="N5031" s="39"/>
      <c r="O5031" s="20" t="s">
        <v>508</v>
      </c>
      <c r="P5031" s="20" t="s">
        <v>699</v>
      </c>
      <c r="Q5031" s="20" t="s">
        <v>1555</v>
      </c>
      <c r="R5031" s="20" t="s">
        <v>1555</v>
      </c>
      <c r="S5031" s="20">
        <v>60909264</v>
      </c>
      <c r="T5031" s="39"/>
      <c r="U5031" s="20"/>
      <c r="V5031" s="20"/>
      <c r="W5031" s="39"/>
      <c r="X5031" s="20"/>
      <c r="Y5031" s="20"/>
      <c r="Z5031" s="20"/>
      <c r="AA5031" s="39"/>
    </row>
    <row r="5032" spans="2:27" ht="15.75" customHeight="1">
      <c r="B5032" s="39"/>
      <c r="C5032" s="20"/>
      <c r="D5032" s="20"/>
      <c r="E5032" s="39"/>
      <c r="F5032" s="20"/>
      <c r="G5032" s="20"/>
      <c r="H5032" s="20"/>
      <c r="I5032" s="39"/>
      <c r="J5032" s="20"/>
      <c r="K5032" s="20"/>
      <c r="L5032" s="20"/>
      <c r="M5032" s="20"/>
      <c r="N5032" s="39"/>
      <c r="O5032" s="20" t="s">
        <v>508</v>
      </c>
      <c r="P5032" s="20" t="s">
        <v>699</v>
      </c>
      <c r="Q5032" s="20" t="s">
        <v>1555</v>
      </c>
      <c r="R5032" s="20" t="s">
        <v>4982</v>
      </c>
      <c r="S5032" s="20">
        <v>60909271</v>
      </c>
      <c r="T5032" s="39"/>
      <c r="U5032" s="20"/>
      <c r="V5032" s="20"/>
      <c r="W5032" s="39"/>
      <c r="X5032" s="20"/>
      <c r="Y5032" s="20"/>
      <c r="Z5032" s="20"/>
      <c r="AA5032" s="39"/>
    </row>
    <row r="5033" spans="2:27" ht="15.75" customHeight="1">
      <c r="B5033" s="39"/>
      <c r="C5033" s="20"/>
      <c r="D5033" s="20"/>
      <c r="E5033" s="39"/>
      <c r="F5033" s="20"/>
      <c r="G5033" s="20"/>
      <c r="H5033" s="20"/>
      <c r="I5033" s="39"/>
      <c r="J5033" s="20"/>
      <c r="K5033" s="20"/>
      <c r="L5033" s="20"/>
      <c r="M5033" s="20"/>
      <c r="N5033" s="39"/>
      <c r="O5033" s="20" t="s">
        <v>508</v>
      </c>
      <c r="P5033" s="20" t="s">
        <v>699</v>
      </c>
      <c r="Q5033" s="20" t="s">
        <v>1555</v>
      </c>
      <c r="R5033" s="20" t="s">
        <v>4983</v>
      </c>
      <c r="S5033" s="20">
        <v>60909282</v>
      </c>
      <c r="T5033" s="39"/>
      <c r="U5033" s="20"/>
      <c r="V5033" s="20"/>
      <c r="W5033" s="39"/>
      <c r="X5033" s="20"/>
      <c r="Y5033" s="20"/>
      <c r="Z5033" s="20"/>
      <c r="AA5033" s="39"/>
    </row>
    <row r="5034" spans="2:27" ht="15.75" customHeight="1">
      <c r="B5034" s="39"/>
      <c r="C5034" s="20"/>
      <c r="D5034" s="20"/>
      <c r="E5034" s="39"/>
      <c r="F5034" s="20"/>
      <c r="G5034" s="20"/>
      <c r="H5034" s="20"/>
      <c r="I5034" s="39"/>
      <c r="J5034" s="20"/>
      <c r="K5034" s="20"/>
      <c r="L5034" s="20"/>
      <c r="M5034" s="20"/>
      <c r="N5034" s="39"/>
      <c r="O5034" s="20" t="s">
        <v>508</v>
      </c>
      <c r="P5034" s="20" t="s">
        <v>699</v>
      </c>
      <c r="Q5034" s="20" t="s">
        <v>1555</v>
      </c>
      <c r="R5034" s="20" t="s">
        <v>4984</v>
      </c>
      <c r="S5034" s="20">
        <v>60909292</v>
      </c>
      <c r="T5034" s="39"/>
      <c r="U5034" s="20"/>
      <c r="V5034" s="20"/>
      <c r="W5034" s="39"/>
      <c r="X5034" s="20"/>
      <c r="Y5034" s="20"/>
      <c r="Z5034" s="20"/>
      <c r="AA5034" s="39"/>
    </row>
    <row r="5035" spans="2:27" ht="15.75" customHeight="1">
      <c r="B5035" s="39"/>
      <c r="C5035" s="20"/>
      <c r="D5035" s="20"/>
      <c r="E5035" s="39"/>
      <c r="F5035" s="20"/>
      <c r="G5035" s="20"/>
      <c r="H5035" s="20"/>
      <c r="I5035" s="39"/>
      <c r="J5035" s="20"/>
      <c r="K5035" s="20"/>
      <c r="L5035" s="20"/>
      <c r="M5035" s="20"/>
      <c r="N5035" s="39"/>
      <c r="O5035" s="20" t="s">
        <v>508</v>
      </c>
      <c r="P5035" s="20" t="s">
        <v>508</v>
      </c>
      <c r="Q5035" s="20" t="s">
        <v>1557</v>
      </c>
      <c r="R5035" s="20" t="s">
        <v>1557</v>
      </c>
      <c r="S5035" s="20">
        <v>60910811</v>
      </c>
      <c r="T5035" s="39"/>
      <c r="U5035" s="20"/>
      <c r="V5035" s="20"/>
      <c r="W5035" s="39"/>
      <c r="X5035" s="20"/>
      <c r="Y5035" s="20"/>
      <c r="Z5035" s="20"/>
      <c r="AA5035" s="39"/>
    </row>
    <row r="5036" spans="2:27" ht="15.75" customHeight="1">
      <c r="B5036" s="39"/>
      <c r="C5036" s="20"/>
      <c r="D5036" s="20"/>
      <c r="E5036" s="39"/>
      <c r="F5036" s="20"/>
      <c r="G5036" s="20"/>
      <c r="H5036" s="20"/>
      <c r="I5036" s="39"/>
      <c r="J5036" s="20"/>
      <c r="K5036" s="20"/>
      <c r="L5036" s="20"/>
      <c r="M5036" s="20"/>
      <c r="N5036" s="39"/>
      <c r="O5036" s="20" t="s">
        <v>508</v>
      </c>
      <c r="P5036" s="20" t="s">
        <v>508</v>
      </c>
      <c r="Q5036" s="20" t="s">
        <v>1557</v>
      </c>
      <c r="R5036" s="20" t="s">
        <v>4985</v>
      </c>
      <c r="S5036" s="20">
        <v>60910813</v>
      </c>
      <c r="T5036" s="39"/>
      <c r="U5036" s="20"/>
      <c r="V5036" s="20"/>
      <c r="W5036" s="39"/>
      <c r="X5036" s="20"/>
      <c r="Y5036" s="20"/>
      <c r="Z5036" s="20"/>
      <c r="AA5036" s="39"/>
    </row>
    <row r="5037" spans="2:27" ht="15.75" customHeight="1">
      <c r="B5037" s="39"/>
      <c r="C5037" s="20"/>
      <c r="D5037" s="20"/>
      <c r="E5037" s="39"/>
      <c r="F5037" s="20"/>
      <c r="G5037" s="20"/>
      <c r="H5037" s="20"/>
      <c r="I5037" s="39"/>
      <c r="J5037" s="20"/>
      <c r="K5037" s="20"/>
      <c r="L5037" s="20"/>
      <c r="M5037" s="20"/>
      <c r="N5037" s="39"/>
      <c r="O5037" s="20" t="s">
        <v>508</v>
      </c>
      <c r="P5037" s="20" t="s">
        <v>508</v>
      </c>
      <c r="Q5037" s="20" t="s">
        <v>1557</v>
      </c>
      <c r="R5037" s="20" t="s">
        <v>4986</v>
      </c>
      <c r="S5037" s="20">
        <v>60910820</v>
      </c>
      <c r="T5037" s="39"/>
      <c r="U5037" s="20"/>
      <c r="V5037" s="20"/>
      <c r="W5037" s="39"/>
      <c r="X5037" s="20"/>
      <c r="Y5037" s="20"/>
      <c r="Z5037" s="20"/>
      <c r="AA5037" s="39"/>
    </row>
    <row r="5038" spans="2:27" ht="15.75" customHeight="1">
      <c r="B5038" s="39"/>
      <c r="C5038" s="20"/>
      <c r="D5038" s="20"/>
      <c r="E5038" s="39"/>
      <c r="F5038" s="20"/>
      <c r="G5038" s="20"/>
      <c r="H5038" s="20"/>
      <c r="I5038" s="39"/>
      <c r="J5038" s="20"/>
      <c r="K5038" s="20"/>
      <c r="L5038" s="20"/>
      <c r="M5038" s="20"/>
      <c r="N5038" s="39"/>
      <c r="O5038" s="20" t="s">
        <v>508</v>
      </c>
      <c r="P5038" s="20" t="s">
        <v>508</v>
      </c>
      <c r="Q5038" s="20" t="s">
        <v>1557</v>
      </c>
      <c r="R5038" s="20" t="s">
        <v>4987</v>
      </c>
      <c r="S5038" s="20">
        <v>60910827</v>
      </c>
      <c r="T5038" s="39"/>
      <c r="U5038" s="20"/>
      <c r="V5038" s="20"/>
      <c r="W5038" s="39"/>
      <c r="X5038" s="20"/>
      <c r="Y5038" s="20"/>
      <c r="Z5038" s="20"/>
      <c r="AA5038" s="39"/>
    </row>
    <row r="5039" spans="2:27" ht="15.75" customHeight="1">
      <c r="B5039" s="39"/>
      <c r="C5039" s="20"/>
      <c r="D5039" s="20"/>
      <c r="E5039" s="39"/>
      <c r="F5039" s="20"/>
      <c r="G5039" s="20"/>
      <c r="H5039" s="20"/>
      <c r="I5039" s="39"/>
      <c r="J5039" s="20"/>
      <c r="K5039" s="20"/>
      <c r="L5039" s="20"/>
      <c r="M5039" s="20"/>
      <c r="N5039" s="39"/>
      <c r="O5039" s="20" t="s">
        <v>508</v>
      </c>
      <c r="P5039" s="20" t="s">
        <v>508</v>
      </c>
      <c r="Q5039" s="20" t="s">
        <v>1557</v>
      </c>
      <c r="R5039" s="20" t="s">
        <v>4988</v>
      </c>
      <c r="S5039" s="20">
        <v>60910833</v>
      </c>
      <c r="T5039" s="39"/>
      <c r="U5039" s="20"/>
      <c r="V5039" s="20"/>
      <c r="W5039" s="39"/>
      <c r="X5039" s="20"/>
      <c r="Y5039" s="20"/>
      <c r="Z5039" s="20"/>
      <c r="AA5039" s="39"/>
    </row>
    <row r="5040" spans="2:27" ht="15.75" customHeight="1">
      <c r="B5040" s="39"/>
      <c r="C5040" s="20"/>
      <c r="D5040" s="20"/>
      <c r="E5040" s="39"/>
      <c r="F5040" s="20"/>
      <c r="G5040" s="20"/>
      <c r="H5040" s="20"/>
      <c r="I5040" s="39"/>
      <c r="J5040" s="20"/>
      <c r="K5040" s="20"/>
      <c r="L5040" s="20"/>
      <c r="M5040" s="20"/>
      <c r="N5040" s="39"/>
      <c r="O5040" s="20" t="s">
        <v>508</v>
      </c>
      <c r="P5040" s="20" t="s">
        <v>508</v>
      </c>
      <c r="Q5040" s="20" t="s">
        <v>1557</v>
      </c>
      <c r="R5040" s="20" t="s">
        <v>4989</v>
      </c>
      <c r="S5040" s="20">
        <v>60910840</v>
      </c>
      <c r="T5040" s="39"/>
      <c r="U5040" s="20"/>
      <c r="V5040" s="20"/>
      <c r="W5040" s="39"/>
      <c r="X5040" s="20"/>
      <c r="Y5040" s="20"/>
      <c r="Z5040" s="20"/>
      <c r="AA5040" s="39"/>
    </row>
    <row r="5041" spans="2:27" ht="15.75" customHeight="1">
      <c r="B5041" s="39"/>
      <c r="C5041" s="20"/>
      <c r="D5041" s="20"/>
      <c r="E5041" s="39"/>
      <c r="F5041" s="20"/>
      <c r="G5041" s="20"/>
      <c r="H5041" s="20"/>
      <c r="I5041" s="39"/>
      <c r="J5041" s="20"/>
      <c r="K5041" s="20"/>
      <c r="L5041" s="20"/>
      <c r="M5041" s="20"/>
      <c r="N5041" s="39"/>
      <c r="O5041" s="20" t="s">
        <v>508</v>
      </c>
      <c r="P5041" s="20" t="s">
        <v>508</v>
      </c>
      <c r="Q5041" s="20" t="s">
        <v>1557</v>
      </c>
      <c r="R5041" s="20" t="s">
        <v>4341</v>
      </c>
      <c r="S5041" s="20">
        <v>60910851</v>
      </c>
      <c r="T5041" s="39"/>
      <c r="U5041" s="20"/>
      <c r="V5041" s="20"/>
      <c r="W5041" s="39"/>
      <c r="X5041" s="20"/>
      <c r="Y5041" s="20"/>
      <c r="Z5041" s="20"/>
      <c r="AA5041" s="39"/>
    </row>
    <row r="5042" spans="2:27" ht="15.75" customHeight="1">
      <c r="B5042" s="39"/>
      <c r="C5042" s="20"/>
      <c r="D5042" s="20"/>
      <c r="E5042" s="39"/>
      <c r="F5042" s="20"/>
      <c r="G5042" s="20"/>
      <c r="H5042" s="20"/>
      <c r="I5042" s="39"/>
      <c r="J5042" s="20"/>
      <c r="K5042" s="20"/>
      <c r="L5042" s="20"/>
      <c r="M5042" s="20"/>
      <c r="N5042" s="39"/>
      <c r="O5042" s="20" t="s">
        <v>508</v>
      </c>
      <c r="P5042" s="20" t="s">
        <v>508</v>
      </c>
      <c r="Q5042" s="20" t="s">
        <v>1557</v>
      </c>
      <c r="R5042" s="20" t="s">
        <v>1767</v>
      </c>
      <c r="S5042" s="20">
        <v>60910855</v>
      </c>
      <c r="T5042" s="39"/>
      <c r="U5042" s="20"/>
      <c r="V5042" s="20"/>
      <c r="W5042" s="39"/>
      <c r="X5042" s="20"/>
      <c r="Y5042" s="20"/>
      <c r="Z5042" s="20"/>
      <c r="AA5042" s="39"/>
    </row>
    <row r="5043" spans="2:27" ht="15.75" customHeight="1">
      <c r="B5043" s="39"/>
      <c r="C5043" s="20"/>
      <c r="D5043" s="20"/>
      <c r="E5043" s="39"/>
      <c r="F5043" s="20"/>
      <c r="G5043" s="20"/>
      <c r="H5043" s="20"/>
      <c r="I5043" s="39"/>
      <c r="J5043" s="20"/>
      <c r="K5043" s="20"/>
      <c r="L5043" s="20"/>
      <c r="M5043" s="20"/>
      <c r="N5043" s="39"/>
      <c r="O5043" s="20" t="s">
        <v>508</v>
      </c>
      <c r="P5043" s="20" t="s">
        <v>508</v>
      </c>
      <c r="Q5043" s="20" t="s">
        <v>1557</v>
      </c>
      <c r="R5043" s="20" t="s">
        <v>4990</v>
      </c>
      <c r="S5043" s="20">
        <v>60910860</v>
      </c>
      <c r="T5043" s="39"/>
      <c r="U5043" s="20"/>
      <c r="V5043" s="20"/>
      <c r="W5043" s="39"/>
      <c r="X5043" s="20"/>
      <c r="Y5043" s="20"/>
      <c r="Z5043" s="20"/>
      <c r="AA5043" s="39"/>
    </row>
    <row r="5044" spans="2:27" ht="15.75" customHeight="1">
      <c r="B5044" s="39"/>
      <c r="C5044" s="20"/>
      <c r="D5044" s="20"/>
      <c r="E5044" s="39"/>
      <c r="F5044" s="20"/>
      <c r="G5044" s="20"/>
      <c r="H5044" s="20"/>
      <c r="I5044" s="39"/>
      <c r="J5044" s="20"/>
      <c r="K5044" s="20"/>
      <c r="L5044" s="20"/>
      <c r="M5044" s="20"/>
      <c r="N5044" s="39"/>
      <c r="O5044" s="20" t="s">
        <v>508</v>
      </c>
      <c r="P5044" s="20" t="s">
        <v>508</v>
      </c>
      <c r="Q5044" s="20" t="s">
        <v>1557</v>
      </c>
      <c r="R5044" s="20" t="s">
        <v>4991</v>
      </c>
      <c r="S5044" s="20">
        <v>60910864</v>
      </c>
      <c r="T5044" s="39"/>
      <c r="U5044" s="20"/>
      <c r="V5044" s="20"/>
      <c r="W5044" s="39"/>
      <c r="X5044" s="20"/>
      <c r="Y5044" s="20"/>
      <c r="Z5044" s="20"/>
      <c r="AA5044" s="39"/>
    </row>
    <row r="5045" spans="2:27" ht="15.75" customHeight="1">
      <c r="B5045" s="39"/>
      <c r="C5045" s="20"/>
      <c r="D5045" s="20"/>
      <c r="E5045" s="39"/>
      <c r="F5045" s="20"/>
      <c r="G5045" s="20"/>
      <c r="H5045" s="20"/>
      <c r="I5045" s="39"/>
      <c r="J5045" s="20"/>
      <c r="K5045" s="20"/>
      <c r="L5045" s="20"/>
      <c r="M5045" s="20"/>
      <c r="N5045" s="39"/>
      <c r="O5045" s="20" t="s">
        <v>508</v>
      </c>
      <c r="P5045" s="20" t="s">
        <v>508</v>
      </c>
      <c r="Q5045" s="20" t="s">
        <v>1557</v>
      </c>
      <c r="R5045" s="20" t="s">
        <v>4992</v>
      </c>
      <c r="S5045" s="20">
        <v>60910870</v>
      </c>
      <c r="T5045" s="39"/>
      <c r="U5045" s="20"/>
      <c r="V5045" s="20"/>
      <c r="W5045" s="39"/>
      <c r="X5045" s="20"/>
      <c r="Y5045" s="20"/>
      <c r="Z5045" s="20"/>
      <c r="AA5045" s="39"/>
    </row>
    <row r="5046" spans="2:27" ht="15.75" customHeight="1">
      <c r="B5046" s="39"/>
      <c r="C5046" s="20"/>
      <c r="D5046" s="20"/>
      <c r="E5046" s="39"/>
      <c r="F5046" s="20"/>
      <c r="G5046" s="20"/>
      <c r="H5046" s="20"/>
      <c r="I5046" s="39"/>
      <c r="J5046" s="20"/>
      <c r="K5046" s="20"/>
      <c r="L5046" s="20"/>
      <c r="M5046" s="20"/>
      <c r="N5046" s="39"/>
      <c r="O5046" s="20" t="s">
        <v>508</v>
      </c>
      <c r="P5046" s="20" t="s">
        <v>508</v>
      </c>
      <c r="Q5046" s="20" t="s">
        <v>1557</v>
      </c>
      <c r="R5046" s="20" t="s">
        <v>4993</v>
      </c>
      <c r="S5046" s="20">
        <v>60910867</v>
      </c>
      <c r="T5046" s="39"/>
      <c r="U5046" s="20"/>
      <c r="V5046" s="20"/>
      <c r="W5046" s="39"/>
      <c r="X5046" s="20"/>
      <c r="Y5046" s="20"/>
      <c r="Z5046" s="20"/>
      <c r="AA5046" s="39"/>
    </row>
    <row r="5047" spans="2:27" ht="15.75" customHeight="1">
      <c r="B5047" s="39"/>
      <c r="C5047" s="20"/>
      <c r="D5047" s="20"/>
      <c r="E5047" s="39"/>
      <c r="F5047" s="20"/>
      <c r="G5047" s="20"/>
      <c r="H5047" s="20"/>
      <c r="I5047" s="39"/>
      <c r="J5047" s="20"/>
      <c r="K5047" s="20"/>
      <c r="L5047" s="20"/>
      <c r="M5047" s="20"/>
      <c r="N5047" s="39"/>
      <c r="O5047" s="20" t="s">
        <v>508</v>
      </c>
      <c r="P5047" s="20" t="s">
        <v>508</v>
      </c>
      <c r="Q5047" s="20" t="s">
        <v>1557</v>
      </c>
      <c r="R5047" s="20" t="s">
        <v>3071</v>
      </c>
      <c r="S5047" s="20">
        <v>60910881</v>
      </c>
      <c r="T5047" s="39"/>
      <c r="U5047" s="20"/>
      <c r="V5047" s="20"/>
      <c r="W5047" s="39"/>
      <c r="X5047" s="20"/>
      <c r="Y5047" s="20"/>
      <c r="Z5047" s="20"/>
      <c r="AA5047" s="39"/>
    </row>
    <row r="5048" spans="2:27" ht="15.75" customHeight="1">
      <c r="B5048" s="39"/>
      <c r="C5048" s="20"/>
      <c r="D5048" s="20"/>
      <c r="E5048" s="39"/>
      <c r="F5048" s="20"/>
      <c r="G5048" s="20"/>
      <c r="H5048" s="20"/>
      <c r="I5048" s="39"/>
      <c r="J5048" s="20"/>
      <c r="K5048" s="20"/>
      <c r="L5048" s="20"/>
      <c r="M5048" s="20"/>
      <c r="N5048" s="39"/>
      <c r="O5048" s="20" t="s">
        <v>508</v>
      </c>
      <c r="P5048" s="20" t="s">
        <v>508</v>
      </c>
      <c r="Q5048" s="20" t="s">
        <v>1557</v>
      </c>
      <c r="R5048" s="20" t="s">
        <v>4168</v>
      </c>
      <c r="S5048" s="20">
        <v>60910888</v>
      </c>
      <c r="T5048" s="39"/>
      <c r="U5048" s="20"/>
      <c r="V5048" s="20"/>
      <c r="W5048" s="39"/>
      <c r="X5048" s="20"/>
      <c r="Y5048" s="20"/>
      <c r="Z5048" s="20"/>
      <c r="AA5048" s="39"/>
    </row>
    <row r="5049" spans="2:27" ht="15.75" customHeight="1">
      <c r="B5049" s="39"/>
      <c r="C5049" s="20"/>
      <c r="D5049" s="20"/>
      <c r="E5049" s="39"/>
      <c r="F5049" s="20"/>
      <c r="G5049" s="20"/>
      <c r="H5049" s="20"/>
      <c r="I5049" s="39"/>
      <c r="J5049" s="20"/>
      <c r="K5049" s="20"/>
      <c r="L5049" s="20"/>
      <c r="M5049" s="20"/>
      <c r="N5049" s="39"/>
      <c r="O5049" s="20" t="s">
        <v>508</v>
      </c>
      <c r="P5049" s="20" t="s">
        <v>508</v>
      </c>
      <c r="Q5049" s="20" t="s">
        <v>1559</v>
      </c>
      <c r="R5049" s="20" t="s">
        <v>907</v>
      </c>
      <c r="S5049" s="20">
        <v>60911711</v>
      </c>
      <c r="T5049" s="39"/>
      <c r="U5049" s="20"/>
      <c r="V5049" s="20"/>
      <c r="W5049" s="39"/>
      <c r="X5049" s="20"/>
      <c r="Y5049" s="20"/>
      <c r="Z5049" s="20"/>
      <c r="AA5049" s="39"/>
    </row>
    <row r="5050" spans="2:27" ht="15.75" customHeight="1">
      <c r="B5050" s="39"/>
      <c r="C5050" s="20"/>
      <c r="D5050" s="20"/>
      <c r="E5050" s="39"/>
      <c r="F5050" s="20"/>
      <c r="G5050" s="20"/>
      <c r="H5050" s="20"/>
      <c r="I5050" s="39"/>
      <c r="J5050" s="20"/>
      <c r="K5050" s="20"/>
      <c r="L5050" s="20"/>
      <c r="M5050" s="20"/>
      <c r="N5050" s="39"/>
      <c r="O5050" s="20" t="s">
        <v>508</v>
      </c>
      <c r="P5050" s="20" t="s">
        <v>508</v>
      </c>
      <c r="Q5050" s="20" t="s">
        <v>1559</v>
      </c>
      <c r="R5050" s="20" t="s">
        <v>1559</v>
      </c>
      <c r="S5050" s="20">
        <v>60911717</v>
      </c>
      <c r="T5050" s="39"/>
      <c r="U5050" s="20"/>
      <c r="V5050" s="20"/>
      <c r="W5050" s="39"/>
      <c r="X5050" s="20"/>
      <c r="Y5050" s="20"/>
      <c r="Z5050" s="20"/>
      <c r="AA5050" s="39"/>
    </row>
    <row r="5051" spans="2:27" ht="15.75" customHeight="1">
      <c r="B5051" s="39"/>
      <c r="C5051" s="20"/>
      <c r="D5051" s="20"/>
      <c r="E5051" s="39"/>
      <c r="F5051" s="20"/>
      <c r="G5051" s="20"/>
      <c r="H5051" s="20"/>
      <c r="I5051" s="39"/>
      <c r="J5051" s="20"/>
      <c r="K5051" s="20"/>
      <c r="L5051" s="20"/>
      <c r="M5051" s="20"/>
      <c r="N5051" s="39"/>
      <c r="O5051" s="20" t="s">
        <v>508</v>
      </c>
      <c r="P5051" s="20" t="s">
        <v>508</v>
      </c>
      <c r="Q5051" s="20" t="s">
        <v>1559</v>
      </c>
      <c r="R5051" s="20" t="s">
        <v>4994</v>
      </c>
      <c r="S5051" s="20">
        <v>60911799</v>
      </c>
      <c r="T5051" s="39"/>
      <c r="U5051" s="20"/>
      <c r="V5051" s="20"/>
      <c r="W5051" s="39"/>
      <c r="X5051" s="20"/>
      <c r="Y5051" s="20"/>
      <c r="Z5051" s="20"/>
      <c r="AA5051" s="39"/>
    </row>
    <row r="5052" spans="2:27" ht="15.75" customHeight="1">
      <c r="B5052" s="39"/>
      <c r="C5052" s="20"/>
      <c r="D5052" s="20"/>
      <c r="E5052" s="39"/>
      <c r="F5052" s="20"/>
      <c r="G5052" s="20"/>
      <c r="H5052" s="20"/>
      <c r="I5052" s="39"/>
      <c r="J5052" s="20"/>
      <c r="K5052" s="20"/>
      <c r="L5052" s="20"/>
      <c r="M5052" s="20"/>
      <c r="N5052" s="39"/>
      <c r="O5052" s="20" t="s">
        <v>508</v>
      </c>
      <c r="P5052" s="20" t="s">
        <v>508</v>
      </c>
      <c r="Q5052" s="20" t="s">
        <v>1559</v>
      </c>
      <c r="R5052" s="20" t="s">
        <v>4995</v>
      </c>
      <c r="S5052" s="20">
        <v>60911725</v>
      </c>
      <c r="T5052" s="39"/>
      <c r="U5052" s="20"/>
      <c r="V5052" s="20"/>
      <c r="W5052" s="39"/>
      <c r="X5052" s="20"/>
      <c r="Y5052" s="20"/>
      <c r="Z5052" s="20"/>
      <c r="AA5052" s="39"/>
    </row>
    <row r="5053" spans="2:27" ht="15.75" customHeight="1">
      <c r="B5053" s="39"/>
      <c r="C5053" s="20"/>
      <c r="D5053" s="20"/>
      <c r="E5053" s="39"/>
      <c r="F5053" s="20"/>
      <c r="G5053" s="20"/>
      <c r="H5053" s="20"/>
      <c r="I5053" s="39"/>
      <c r="J5053" s="20"/>
      <c r="K5053" s="20"/>
      <c r="L5053" s="20"/>
      <c r="M5053" s="20"/>
      <c r="N5053" s="39"/>
      <c r="O5053" s="20" t="s">
        <v>508</v>
      </c>
      <c r="P5053" s="20" t="s">
        <v>508</v>
      </c>
      <c r="Q5053" s="20" t="s">
        <v>1559</v>
      </c>
      <c r="R5053" s="20" t="s">
        <v>4996</v>
      </c>
      <c r="S5053" s="20">
        <v>60911734</v>
      </c>
      <c r="T5053" s="39"/>
      <c r="U5053" s="20"/>
      <c r="V5053" s="20"/>
      <c r="W5053" s="39"/>
      <c r="X5053" s="20"/>
      <c r="Y5053" s="20"/>
      <c r="Z5053" s="20"/>
      <c r="AA5053" s="39"/>
    </row>
    <row r="5054" spans="2:27" ht="15.75" customHeight="1">
      <c r="B5054" s="39"/>
      <c r="C5054" s="20"/>
      <c r="D5054" s="20"/>
      <c r="E5054" s="39"/>
      <c r="F5054" s="20"/>
      <c r="G5054" s="20"/>
      <c r="H5054" s="20"/>
      <c r="I5054" s="39"/>
      <c r="J5054" s="20"/>
      <c r="K5054" s="20"/>
      <c r="L5054" s="20"/>
      <c r="M5054" s="20"/>
      <c r="N5054" s="39"/>
      <c r="O5054" s="20" t="s">
        <v>508</v>
      </c>
      <c r="P5054" s="20" t="s">
        <v>508</v>
      </c>
      <c r="Q5054" s="20" t="s">
        <v>1559</v>
      </c>
      <c r="R5054" s="20" t="s">
        <v>4997</v>
      </c>
      <c r="S5054" s="20">
        <v>60911743</v>
      </c>
      <c r="T5054" s="39"/>
      <c r="U5054" s="20"/>
      <c r="V5054" s="20"/>
      <c r="W5054" s="39"/>
      <c r="X5054" s="20"/>
      <c r="Y5054" s="20"/>
      <c r="Z5054" s="20"/>
      <c r="AA5054" s="39"/>
    </row>
    <row r="5055" spans="2:27" ht="15.75" customHeight="1">
      <c r="B5055" s="39"/>
      <c r="C5055" s="20"/>
      <c r="D5055" s="20"/>
      <c r="E5055" s="39"/>
      <c r="F5055" s="20"/>
      <c r="G5055" s="20"/>
      <c r="H5055" s="20"/>
      <c r="I5055" s="39"/>
      <c r="J5055" s="20"/>
      <c r="K5055" s="20"/>
      <c r="L5055" s="20"/>
      <c r="M5055" s="20"/>
      <c r="N5055" s="39"/>
      <c r="O5055" s="20" t="s">
        <v>508</v>
      </c>
      <c r="P5055" s="20" t="s">
        <v>508</v>
      </c>
      <c r="Q5055" s="20" t="s">
        <v>1559</v>
      </c>
      <c r="R5055" s="20" t="s">
        <v>4998</v>
      </c>
      <c r="S5055" s="20">
        <v>60911751</v>
      </c>
      <c r="T5055" s="39"/>
      <c r="U5055" s="20"/>
      <c r="V5055" s="20"/>
      <c r="W5055" s="39"/>
      <c r="X5055" s="20"/>
      <c r="Y5055" s="20"/>
      <c r="Z5055" s="20"/>
      <c r="AA5055" s="39"/>
    </row>
    <row r="5056" spans="2:27" ht="15.75" customHeight="1">
      <c r="B5056" s="39"/>
      <c r="C5056" s="20"/>
      <c r="D5056" s="20"/>
      <c r="E5056" s="39"/>
      <c r="F5056" s="20"/>
      <c r="G5056" s="20"/>
      <c r="H5056" s="20"/>
      <c r="I5056" s="39"/>
      <c r="J5056" s="20"/>
      <c r="K5056" s="20"/>
      <c r="L5056" s="20"/>
      <c r="M5056" s="20"/>
      <c r="N5056" s="39"/>
      <c r="O5056" s="20" t="s">
        <v>508</v>
      </c>
      <c r="P5056" s="20" t="s">
        <v>508</v>
      </c>
      <c r="Q5056" s="20" t="s">
        <v>1559</v>
      </c>
      <c r="R5056" s="20" t="s">
        <v>4999</v>
      </c>
      <c r="S5056" s="20">
        <v>60911760</v>
      </c>
      <c r="T5056" s="39"/>
      <c r="U5056" s="20"/>
      <c r="V5056" s="20"/>
      <c r="W5056" s="39"/>
      <c r="X5056" s="20"/>
      <c r="Y5056" s="20"/>
      <c r="Z5056" s="20"/>
      <c r="AA5056" s="39"/>
    </row>
    <row r="5057" spans="2:27" ht="15.75" customHeight="1">
      <c r="B5057" s="39"/>
      <c r="C5057" s="20"/>
      <c r="D5057" s="20"/>
      <c r="E5057" s="39"/>
      <c r="F5057" s="20"/>
      <c r="G5057" s="20"/>
      <c r="H5057" s="20"/>
      <c r="I5057" s="39"/>
      <c r="J5057" s="20"/>
      <c r="K5057" s="20"/>
      <c r="L5057" s="20"/>
      <c r="M5057" s="20"/>
      <c r="N5057" s="39"/>
      <c r="O5057" s="20" t="s">
        <v>508</v>
      </c>
      <c r="P5057" s="20" t="s">
        <v>508</v>
      </c>
      <c r="Q5057" s="20" t="s">
        <v>1559</v>
      </c>
      <c r="R5057" s="20" t="s">
        <v>5000</v>
      </c>
      <c r="S5057" s="20">
        <v>60911714</v>
      </c>
      <c r="T5057" s="39"/>
      <c r="U5057" s="20"/>
      <c r="V5057" s="20"/>
      <c r="W5057" s="39"/>
      <c r="X5057" s="20"/>
      <c r="Y5057" s="20"/>
      <c r="Z5057" s="20"/>
      <c r="AA5057" s="39"/>
    </row>
    <row r="5058" spans="2:27" ht="15.75" customHeight="1">
      <c r="B5058" s="39"/>
      <c r="C5058" s="20"/>
      <c r="D5058" s="20"/>
      <c r="E5058" s="39"/>
      <c r="F5058" s="20"/>
      <c r="G5058" s="20"/>
      <c r="H5058" s="20"/>
      <c r="I5058" s="39"/>
      <c r="J5058" s="20"/>
      <c r="K5058" s="20"/>
      <c r="L5058" s="20"/>
      <c r="M5058" s="20"/>
      <c r="N5058" s="39"/>
      <c r="O5058" s="20" t="s">
        <v>508</v>
      </c>
      <c r="P5058" s="20" t="s">
        <v>508</v>
      </c>
      <c r="Q5058" s="20" t="s">
        <v>1559</v>
      </c>
      <c r="R5058" s="20" t="s">
        <v>5001</v>
      </c>
      <c r="S5058" s="20">
        <v>60911777</v>
      </c>
      <c r="T5058" s="39"/>
      <c r="U5058" s="20"/>
      <c r="V5058" s="20"/>
      <c r="W5058" s="39"/>
      <c r="X5058" s="20"/>
      <c r="Y5058" s="20"/>
      <c r="Z5058" s="20"/>
      <c r="AA5058" s="39"/>
    </row>
    <row r="5059" spans="2:27" ht="15.75" customHeight="1">
      <c r="B5059" s="39"/>
      <c r="C5059" s="20"/>
      <c r="D5059" s="20"/>
      <c r="E5059" s="39"/>
      <c r="F5059" s="20"/>
      <c r="G5059" s="20"/>
      <c r="H5059" s="20"/>
      <c r="I5059" s="39"/>
      <c r="J5059" s="20"/>
      <c r="K5059" s="20"/>
      <c r="L5059" s="20"/>
      <c r="M5059" s="20"/>
      <c r="N5059" s="39"/>
      <c r="O5059" s="20" t="s">
        <v>508</v>
      </c>
      <c r="P5059" s="20" t="s">
        <v>508</v>
      </c>
      <c r="Q5059" s="20" t="s">
        <v>1559</v>
      </c>
      <c r="R5059" s="20" t="s">
        <v>5002</v>
      </c>
      <c r="S5059" s="20">
        <v>60911786</v>
      </c>
      <c r="T5059" s="39"/>
      <c r="U5059" s="20"/>
      <c r="V5059" s="20"/>
      <c r="W5059" s="39"/>
      <c r="X5059" s="20"/>
      <c r="Y5059" s="20"/>
      <c r="Z5059" s="20"/>
      <c r="AA5059" s="39"/>
    </row>
    <row r="5060" spans="2:27" ht="15.75" customHeight="1">
      <c r="B5060" s="39"/>
      <c r="C5060" s="20"/>
      <c r="D5060" s="20"/>
      <c r="E5060" s="39"/>
      <c r="F5060" s="20"/>
      <c r="G5060" s="20"/>
      <c r="H5060" s="20"/>
      <c r="I5060" s="39"/>
      <c r="J5060" s="20"/>
      <c r="K5060" s="20"/>
      <c r="L5060" s="20"/>
      <c r="M5060" s="20"/>
      <c r="N5060" s="39"/>
      <c r="O5060" s="20" t="s">
        <v>508</v>
      </c>
      <c r="P5060" s="20" t="s">
        <v>508</v>
      </c>
      <c r="Q5060" s="20" t="s">
        <v>1559</v>
      </c>
      <c r="R5060" s="20" t="s">
        <v>5003</v>
      </c>
      <c r="S5060" s="20">
        <v>60911794</v>
      </c>
      <c r="T5060" s="39"/>
      <c r="U5060" s="20"/>
      <c r="V5060" s="20"/>
      <c r="W5060" s="39"/>
      <c r="X5060" s="20"/>
      <c r="Y5060" s="20"/>
      <c r="Z5060" s="20"/>
      <c r="AA5060" s="39"/>
    </row>
    <row r="5061" spans="2:27" ht="15.75" customHeight="1">
      <c r="B5061" s="39"/>
      <c r="C5061" s="20"/>
      <c r="D5061" s="20"/>
      <c r="E5061" s="39"/>
      <c r="F5061" s="20"/>
      <c r="G5061" s="20"/>
      <c r="H5061" s="20"/>
      <c r="I5061" s="39"/>
      <c r="J5061" s="20"/>
      <c r="K5061" s="20"/>
      <c r="L5061" s="20"/>
      <c r="M5061" s="20"/>
      <c r="N5061" s="39"/>
      <c r="O5061" s="20" t="s">
        <v>508</v>
      </c>
      <c r="P5061" s="20" t="s">
        <v>508</v>
      </c>
      <c r="Q5061" s="20" t="s">
        <v>1561</v>
      </c>
      <c r="R5061" s="20" t="s">
        <v>5004</v>
      </c>
      <c r="S5061" s="20">
        <v>60912010</v>
      </c>
      <c r="T5061" s="39"/>
      <c r="U5061" s="20"/>
      <c r="V5061" s="20"/>
      <c r="W5061" s="39"/>
      <c r="X5061" s="20"/>
      <c r="Y5061" s="20"/>
      <c r="Z5061" s="20"/>
      <c r="AA5061" s="39"/>
    </row>
    <row r="5062" spans="2:27" ht="15.75" customHeight="1">
      <c r="B5062" s="39"/>
      <c r="C5062" s="20"/>
      <c r="D5062" s="20"/>
      <c r="E5062" s="39"/>
      <c r="F5062" s="20"/>
      <c r="G5062" s="20"/>
      <c r="H5062" s="20"/>
      <c r="I5062" s="39"/>
      <c r="J5062" s="20"/>
      <c r="K5062" s="20"/>
      <c r="L5062" s="20"/>
      <c r="M5062" s="20"/>
      <c r="N5062" s="39"/>
      <c r="O5062" s="20" t="s">
        <v>508</v>
      </c>
      <c r="P5062" s="20" t="s">
        <v>508</v>
      </c>
      <c r="Q5062" s="20" t="s">
        <v>1561</v>
      </c>
      <c r="R5062" s="20" t="s">
        <v>1561</v>
      </c>
      <c r="S5062" s="20">
        <v>60912021</v>
      </c>
      <c r="T5062" s="39"/>
      <c r="U5062" s="20"/>
      <c r="V5062" s="20"/>
      <c r="W5062" s="39"/>
      <c r="X5062" s="20"/>
      <c r="Y5062" s="20"/>
      <c r="Z5062" s="20"/>
      <c r="AA5062" s="39"/>
    </row>
    <row r="5063" spans="2:27" ht="15.75" customHeight="1">
      <c r="B5063" s="39"/>
      <c r="C5063" s="20"/>
      <c r="D5063" s="20"/>
      <c r="E5063" s="39"/>
      <c r="F5063" s="20"/>
      <c r="G5063" s="20"/>
      <c r="H5063" s="20"/>
      <c r="I5063" s="39"/>
      <c r="J5063" s="20"/>
      <c r="K5063" s="20"/>
      <c r="L5063" s="20"/>
      <c r="M5063" s="20"/>
      <c r="N5063" s="39"/>
      <c r="O5063" s="20" t="s">
        <v>508</v>
      </c>
      <c r="P5063" s="20" t="s">
        <v>508</v>
      </c>
      <c r="Q5063" s="20" t="s">
        <v>1561</v>
      </c>
      <c r="R5063" s="20" t="s">
        <v>5005</v>
      </c>
      <c r="S5063" s="20">
        <v>60912052</v>
      </c>
      <c r="T5063" s="39"/>
      <c r="U5063" s="20"/>
      <c r="V5063" s="20"/>
      <c r="W5063" s="39"/>
      <c r="X5063" s="20"/>
      <c r="Y5063" s="20"/>
      <c r="Z5063" s="20"/>
      <c r="AA5063" s="39"/>
    </row>
    <row r="5064" spans="2:27" ht="15.75" customHeight="1">
      <c r="B5064" s="39"/>
      <c r="C5064" s="20"/>
      <c r="D5064" s="20"/>
      <c r="E5064" s="39"/>
      <c r="F5064" s="20"/>
      <c r="G5064" s="20"/>
      <c r="H5064" s="20"/>
      <c r="I5064" s="39"/>
      <c r="J5064" s="20"/>
      <c r="K5064" s="20"/>
      <c r="L5064" s="20"/>
      <c r="M5064" s="20"/>
      <c r="N5064" s="39"/>
      <c r="O5064" s="20" t="s">
        <v>508</v>
      </c>
      <c r="P5064" s="20" t="s">
        <v>508</v>
      </c>
      <c r="Q5064" s="20" t="s">
        <v>1561</v>
      </c>
      <c r="R5064" s="20" t="s">
        <v>1035</v>
      </c>
      <c r="S5064" s="20">
        <v>60912031</v>
      </c>
      <c r="T5064" s="39"/>
      <c r="U5064" s="20"/>
      <c r="V5064" s="20"/>
      <c r="W5064" s="39"/>
      <c r="X5064" s="20"/>
      <c r="Y5064" s="20"/>
      <c r="Z5064" s="20"/>
      <c r="AA5064" s="39"/>
    </row>
    <row r="5065" spans="2:27" ht="15.75" customHeight="1">
      <c r="B5065" s="39"/>
      <c r="C5065" s="20"/>
      <c r="D5065" s="20"/>
      <c r="E5065" s="39"/>
      <c r="F5065" s="20"/>
      <c r="G5065" s="20"/>
      <c r="H5065" s="20"/>
      <c r="I5065" s="39"/>
      <c r="J5065" s="20"/>
      <c r="K5065" s="20"/>
      <c r="L5065" s="20"/>
      <c r="M5065" s="20"/>
      <c r="N5065" s="39"/>
      <c r="O5065" s="20" t="s">
        <v>508</v>
      </c>
      <c r="P5065" s="20" t="s">
        <v>508</v>
      </c>
      <c r="Q5065" s="20" t="s">
        <v>1561</v>
      </c>
      <c r="R5065" s="20" t="s">
        <v>5006</v>
      </c>
      <c r="S5065" s="20">
        <v>60912042</v>
      </c>
      <c r="T5065" s="39"/>
      <c r="U5065" s="20"/>
      <c r="V5065" s="20"/>
      <c r="W5065" s="39"/>
      <c r="X5065" s="20"/>
      <c r="Y5065" s="20"/>
      <c r="Z5065" s="20"/>
      <c r="AA5065" s="39"/>
    </row>
    <row r="5066" spans="2:27" ht="15.75" customHeight="1">
      <c r="B5066" s="39"/>
      <c r="C5066" s="20"/>
      <c r="D5066" s="20"/>
      <c r="E5066" s="39"/>
      <c r="F5066" s="20"/>
      <c r="G5066" s="20"/>
      <c r="H5066" s="20"/>
      <c r="I5066" s="39"/>
      <c r="J5066" s="20"/>
      <c r="K5066" s="20"/>
      <c r="L5066" s="20"/>
      <c r="M5066" s="20"/>
      <c r="N5066" s="39"/>
      <c r="O5066" s="20" t="s">
        <v>508</v>
      </c>
      <c r="P5066" s="20" t="s">
        <v>508</v>
      </c>
      <c r="Q5066" s="20" t="s">
        <v>1561</v>
      </c>
      <c r="R5066" s="20" t="s">
        <v>5007</v>
      </c>
      <c r="S5066" s="20">
        <v>60912063</v>
      </c>
      <c r="T5066" s="39"/>
      <c r="U5066" s="20"/>
      <c r="V5066" s="20"/>
      <c r="W5066" s="39"/>
      <c r="X5066" s="20"/>
      <c r="Y5066" s="20"/>
      <c r="Z5066" s="20"/>
      <c r="AA5066" s="39"/>
    </row>
    <row r="5067" spans="2:27" ht="15.75" customHeight="1">
      <c r="B5067" s="39"/>
      <c r="C5067" s="20"/>
      <c r="D5067" s="20"/>
      <c r="E5067" s="39"/>
      <c r="F5067" s="20"/>
      <c r="G5067" s="20"/>
      <c r="H5067" s="20"/>
      <c r="I5067" s="39"/>
      <c r="J5067" s="20"/>
      <c r="K5067" s="20"/>
      <c r="L5067" s="20"/>
      <c r="M5067" s="20"/>
      <c r="N5067" s="39"/>
      <c r="O5067" s="20" t="s">
        <v>508</v>
      </c>
      <c r="P5067" s="20" t="s">
        <v>508</v>
      </c>
      <c r="Q5067" s="20" t="s">
        <v>1561</v>
      </c>
      <c r="R5067" s="20" t="s">
        <v>5008</v>
      </c>
      <c r="S5067" s="20">
        <v>60912073</v>
      </c>
      <c r="T5067" s="39"/>
      <c r="U5067" s="20"/>
      <c r="V5067" s="20"/>
      <c r="W5067" s="39"/>
      <c r="X5067" s="20"/>
      <c r="Y5067" s="20"/>
      <c r="Z5067" s="20"/>
      <c r="AA5067" s="39"/>
    </row>
    <row r="5068" spans="2:27" ht="15.75" customHeight="1">
      <c r="B5068" s="39"/>
      <c r="C5068" s="20"/>
      <c r="D5068" s="20"/>
      <c r="E5068" s="39"/>
      <c r="F5068" s="20"/>
      <c r="G5068" s="20"/>
      <c r="H5068" s="20"/>
      <c r="I5068" s="39"/>
      <c r="J5068" s="20"/>
      <c r="K5068" s="20"/>
      <c r="L5068" s="20"/>
      <c r="M5068" s="20"/>
      <c r="N5068" s="39"/>
      <c r="O5068" s="20" t="s">
        <v>508</v>
      </c>
      <c r="P5068" s="20" t="s">
        <v>508</v>
      </c>
      <c r="Q5068" s="20" t="s">
        <v>1561</v>
      </c>
      <c r="R5068" s="20" t="s">
        <v>5009</v>
      </c>
      <c r="S5068" s="20">
        <v>60912084</v>
      </c>
      <c r="T5068" s="39"/>
      <c r="U5068" s="20"/>
      <c r="V5068" s="20"/>
      <c r="W5068" s="39"/>
      <c r="X5068" s="20"/>
      <c r="Y5068" s="20"/>
      <c r="Z5068" s="20"/>
      <c r="AA5068" s="39"/>
    </row>
    <row r="5069" spans="2:27" ht="15.75" customHeight="1">
      <c r="B5069" s="39"/>
      <c r="C5069" s="20"/>
      <c r="D5069" s="20"/>
      <c r="E5069" s="39"/>
      <c r="F5069" s="20"/>
      <c r="G5069" s="20"/>
      <c r="H5069" s="20"/>
      <c r="I5069" s="39"/>
      <c r="J5069" s="20"/>
      <c r="K5069" s="20"/>
      <c r="L5069" s="20"/>
      <c r="M5069" s="20"/>
      <c r="N5069" s="39"/>
      <c r="O5069" s="20" t="s">
        <v>508</v>
      </c>
      <c r="P5069" s="20" t="s">
        <v>508</v>
      </c>
      <c r="Q5069" s="20" t="s">
        <v>844</v>
      </c>
      <c r="R5069" s="20" t="s">
        <v>5010</v>
      </c>
      <c r="S5069" s="20">
        <v>60912717</v>
      </c>
      <c r="T5069" s="39"/>
      <c r="U5069" s="20"/>
      <c r="V5069" s="20"/>
      <c r="W5069" s="39"/>
      <c r="X5069" s="20"/>
      <c r="Y5069" s="20"/>
      <c r="Z5069" s="20"/>
      <c r="AA5069" s="39"/>
    </row>
    <row r="5070" spans="2:27" ht="15.75" customHeight="1">
      <c r="B5070" s="39"/>
      <c r="C5070" s="20"/>
      <c r="D5070" s="20"/>
      <c r="E5070" s="39"/>
      <c r="F5070" s="20"/>
      <c r="G5070" s="20"/>
      <c r="H5070" s="20"/>
      <c r="I5070" s="39"/>
      <c r="J5070" s="20"/>
      <c r="K5070" s="20"/>
      <c r="L5070" s="20"/>
      <c r="M5070" s="20"/>
      <c r="N5070" s="39"/>
      <c r="O5070" s="20" t="s">
        <v>508</v>
      </c>
      <c r="P5070" s="20" t="s">
        <v>508</v>
      </c>
      <c r="Q5070" s="20" t="s">
        <v>844</v>
      </c>
      <c r="R5070" s="20" t="s">
        <v>5011</v>
      </c>
      <c r="S5070" s="20">
        <v>60912711</v>
      </c>
      <c r="T5070" s="39"/>
      <c r="U5070" s="20"/>
      <c r="V5070" s="20"/>
      <c r="W5070" s="39"/>
      <c r="X5070" s="20"/>
      <c r="Y5070" s="20"/>
      <c r="Z5070" s="20"/>
      <c r="AA5070" s="39"/>
    </row>
    <row r="5071" spans="2:27" ht="15.75" customHeight="1">
      <c r="B5071" s="39"/>
      <c r="C5071" s="20"/>
      <c r="D5071" s="20"/>
      <c r="E5071" s="39"/>
      <c r="F5071" s="20"/>
      <c r="G5071" s="20"/>
      <c r="H5071" s="20"/>
      <c r="I5071" s="39"/>
      <c r="J5071" s="20"/>
      <c r="K5071" s="20"/>
      <c r="L5071" s="20"/>
      <c r="M5071" s="20"/>
      <c r="N5071" s="39"/>
      <c r="O5071" s="20" t="s">
        <v>508</v>
      </c>
      <c r="P5071" s="20" t="s">
        <v>508</v>
      </c>
      <c r="Q5071" s="20" t="s">
        <v>844</v>
      </c>
      <c r="R5071" s="20" t="s">
        <v>5012</v>
      </c>
      <c r="S5071" s="20">
        <v>60912713</v>
      </c>
      <c r="T5071" s="39"/>
      <c r="U5071" s="20"/>
      <c r="V5071" s="20"/>
      <c r="W5071" s="39"/>
      <c r="X5071" s="20"/>
      <c r="Y5071" s="20"/>
      <c r="Z5071" s="20"/>
      <c r="AA5071" s="39"/>
    </row>
    <row r="5072" spans="2:27" ht="15.75" customHeight="1">
      <c r="B5072" s="39"/>
      <c r="C5072" s="20"/>
      <c r="D5072" s="20"/>
      <c r="E5072" s="39"/>
      <c r="F5072" s="20"/>
      <c r="G5072" s="20"/>
      <c r="H5072" s="20"/>
      <c r="I5072" s="39"/>
      <c r="J5072" s="20"/>
      <c r="K5072" s="20"/>
      <c r="L5072" s="20"/>
      <c r="M5072" s="20"/>
      <c r="N5072" s="39"/>
      <c r="O5072" s="20" t="s">
        <v>508</v>
      </c>
      <c r="P5072" s="20" t="s">
        <v>508</v>
      </c>
      <c r="Q5072" s="20" t="s">
        <v>844</v>
      </c>
      <c r="R5072" s="20" t="s">
        <v>5013</v>
      </c>
      <c r="S5072" s="20">
        <v>60912747</v>
      </c>
      <c r="T5072" s="39"/>
      <c r="U5072" s="20"/>
      <c r="V5072" s="20"/>
      <c r="W5072" s="39"/>
      <c r="X5072" s="20"/>
      <c r="Y5072" s="20"/>
      <c r="Z5072" s="20"/>
      <c r="AA5072" s="39"/>
    </row>
    <row r="5073" spans="2:27" ht="15.75" customHeight="1">
      <c r="B5073" s="39"/>
      <c r="C5073" s="20"/>
      <c r="D5073" s="20"/>
      <c r="E5073" s="39"/>
      <c r="F5073" s="20"/>
      <c r="G5073" s="20"/>
      <c r="H5073" s="20"/>
      <c r="I5073" s="39"/>
      <c r="J5073" s="20"/>
      <c r="K5073" s="20"/>
      <c r="L5073" s="20"/>
      <c r="M5073" s="20"/>
      <c r="N5073" s="39"/>
      <c r="O5073" s="20" t="s">
        <v>508</v>
      </c>
      <c r="P5073" s="20" t="s">
        <v>508</v>
      </c>
      <c r="Q5073" s="20" t="s">
        <v>844</v>
      </c>
      <c r="R5073" s="20" t="s">
        <v>5014</v>
      </c>
      <c r="S5073" s="20">
        <v>60912757</v>
      </c>
      <c r="T5073" s="39"/>
      <c r="U5073" s="20"/>
      <c r="V5073" s="20"/>
      <c r="W5073" s="39"/>
      <c r="X5073" s="20"/>
      <c r="Y5073" s="20"/>
      <c r="Z5073" s="20"/>
      <c r="AA5073" s="39"/>
    </row>
    <row r="5074" spans="2:27" ht="15.75" customHeight="1">
      <c r="B5074" s="39"/>
      <c r="C5074" s="20"/>
      <c r="D5074" s="20"/>
      <c r="E5074" s="39"/>
      <c r="F5074" s="20"/>
      <c r="G5074" s="20"/>
      <c r="H5074" s="20"/>
      <c r="I5074" s="39"/>
      <c r="J5074" s="20"/>
      <c r="K5074" s="20"/>
      <c r="L5074" s="20"/>
      <c r="M5074" s="20"/>
      <c r="N5074" s="39"/>
      <c r="O5074" s="20" t="s">
        <v>508</v>
      </c>
      <c r="P5074" s="20" t="s">
        <v>508</v>
      </c>
      <c r="Q5074" s="20" t="s">
        <v>844</v>
      </c>
      <c r="R5074" s="20" t="s">
        <v>5015</v>
      </c>
      <c r="S5074" s="20">
        <v>60912771</v>
      </c>
      <c r="T5074" s="39"/>
      <c r="U5074" s="20"/>
      <c r="V5074" s="20"/>
      <c r="W5074" s="39"/>
      <c r="X5074" s="20"/>
      <c r="Y5074" s="20"/>
      <c r="Z5074" s="20"/>
      <c r="AA5074" s="39"/>
    </row>
    <row r="5075" spans="2:27" ht="15.75" customHeight="1">
      <c r="B5075" s="39"/>
      <c r="C5075" s="20"/>
      <c r="D5075" s="20"/>
      <c r="E5075" s="39"/>
      <c r="F5075" s="20"/>
      <c r="G5075" s="20"/>
      <c r="H5075" s="20"/>
      <c r="I5075" s="39"/>
      <c r="J5075" s="20"/>
      <c r="K5075" s="20"/>
      <c r="L5075" s="20"/>
      <c r="M5075" s="20"/>
      <c r="N5075" s="39"/>
      <c r="O5075" s="20" t="s">
        <v>508</v>
      </c>
      <c r="P5075" s="20" t="s">
        <v>508</v>
      </c>
      <c r="Q5075" s="20" t="s">
        <v>1563</v>
      </c>
      <c r="R5075" s="20" t="s">
        <v>5016</v>
      </c>
      <c r="S5075" s="20">
        <v>60913136</v>
      </c>
      <c r="T5075" s="39"/>
      <c r="U5075" s="20"/>
      <c r="V5075" s="20"/>
      <c r="W5075" s="39"/>
      <c r="X5075" s="20"/>
      <c r="Y5075" s="20"/>
      <c r="Z5075" s="20"/>
      <c r="AA5075" s="39"/>
    </row>
    <row r="5076" spans="2:27" ht="15.75" customHeight="1">
      <c r="B5076" s="39"/>
      <c r="C5076" s="20"/>
      <c r="D5076" s="20"/>
      <c r="E5076" s="39"/>
      <c r="F5076" s="20"/>
      <c r="G5076" s="20"/>
      <c r="H5076" s="20"/>
      <c r="I5076" s="39"/>
      <c r="J5076" s="20"/>
      <c r="K5076" s="20"/>
      <c r="L5076" s="20"/>
      <c r="M5076" s="20"/>
      <c r="N5076" s="39"/>
      <c r="O5076" s="20" t="s">
        <v>508</v>
      </c>
      <c r="P5076" s="20" t="s">
        <v>508</v>
      </c>
      <c r="Q5076" s="20" t="s">
        <v>1563</v>
      </c>
      <c r="R5076" s="20" t="s">
        <v>3060</v>
      </c>
      <c r="S5076" s="20">
        <v>60913130</v>
      </c>
      <c r="T5076" s="39"/>
      <c r="U5076" s="20"/>
      <c r="V5076" s="20"/>
      <c r="W5076" s="39"/>
      <c r="X5076" s="20"/>
      <c r="Y5076" s="20"/>
      <c r="Z5076" s="20"/>
      <c r="AA5076" s="39"/>
    </row>
    <row r="5077" spans="2:27" ht="15.75" customHeight="1">
      <c r="B5077" s="39"/>
      <c r="C5077" s="20"/>
      <c r="D5077" s="20"/>
      <c r="E5077" s="39"/>
      <c r="F5077" s="20"/>
      <c r="G5077" s="20"/>
      <c r="H5077" s="20"/>
      <c r="I5077" s="39"/>
      <c r="J5077" s="20"/>
      <c r="K5077" s="20"/>
      <c r="L5077" s="20"/>
      <c r="M5077" s="20"/>
      <c r="N5077" s="39"/>
      <c r="O5077" s="20" t="s">
        <v>508</v>
      </c>
      <c r="P5077" s="20" t="s">
        <v>508</v>
      </c>
      <c r="Q5077" s="20" t="s">
        <v>1563</v>
      </c>
      <c r="R5077" s="20" t="s">
        <v>2701</v>
      </c>
      <c r="S5077" s="20">
        <v>60913137</v>
      </c>
      <c r="T5077" s="39"/>
      <c r="U5077" s="20"/>
      <c r="V5077" s="20"/>
      <c r="W5077" s="39"/>
      <c r="X5077" s="20"/>
      <c r="Y5077" s="20"/>
      <c r="Z5077" s="20"/>
      <c r="AA5077" s="39"/>
    </row>
    <row r="5078" spans="2:27" ht="15.75" customHeight="1">
      <c r="B5078" s="39"/>
      <c r="C5078" s="20"/>
      <c r="D5078" s="20"/>
      <c r="E5078" s="39"/>
      <c r="F5078" s="20"/>
      <c r="G5078" s="20"/>
      <c r="H5078" s="20"/>
      <c r="I5078" s="39"/>
      <c r="J5078" s="20"/>
      <c r="K5078" s="20"/>
      <c r="L5078" s="20"/>
      <c r="M5078" s="20"/>
      <c r="N5078" s="39"/>
      <c r="O5078" s="20" t="s">
        <v>508</v>
      </c>
      <c r="P5078" s="20" t="s">
        <v>508</v>
      </c>
      <c r="Q5078" s="20" t="s">
        <v>1563</v>
      </c>
      <c r="R5078" s="20" t="s">
        <v>5017</v>
      </c>
      <c r="S5078" s="20">
        <v>60913145</v>
      </c>
      <c r="T5078" s="39"/>
      <c r="U5078" s="20"/>
      <c r="V5078" s="20"/>
      <c r="W5078" s="39"/>
      <c r="X5078" s="20"/>
      <c r="Y5078" s="20"/>
      <c r="Z5078" s="20"/>
      <c r="AA5078" s="39"/>
    </row>
    <row r="5079" spans="2:27" ht="15.75" customHeight="1">
      <c r="B5079" s="39"/>
      <c r="C5079" s="20"/>
      <c r="D5079" s="20"/>
      <c r="E5079" s="39"/>
      <c r="F5079" s="20"/>
      <c r="G5079" s="20"/>
      <c r="H5079" s="20"/>
      <c r="I5079" s="39"/>
      <c r="J5079" s="20"/>
      <c r="K5079" s="20"/>
      <c r="L5079" s="20"/>
      <c r="M5079" s="20"/>
      <c r="N5079" s="39"/>
      <c r="O5079" s="20" t="s">
        <v>508</v>
      </c>
      <c r="P5079" s="20" t="s">
        <v>508</v>
      </c>
      <c r="Q5079" s="20" t="s">
        <v>1563</v>
      </c>
      <c r="R5079" s="20" t="s">
        <v>5018</v>
      </c>
      <c r="S5079" s="20">
        <v>60913150</v>
      </c>
      <c r="T5079" s="39"/>
      <c r="U5079" s="20"/>
      <c r="V5079" s="20"/>
      <c r="W5079" s="39"/>
      <c r="X5079" s="20"/>
      <c r="Y5079" s="20"/>
      <c r="Z5079" s="20"/>
      <c r="AA5079" s="39"/>
    </row>
    <row r="5080" spans="2:27" ht="15.75" customHeight="1">
      <c r="B5080" s="39"/>
      <c r="C5080" s="20"/>
      <c r="D5080" s="20"/>
      <c r="E5080" s="39"/>
      <c r="F5080" s="20"/>
      <c r="G5080" s="20"/>
      <c r="H5080" s="20"/>
      <c r="I5080" s="39"/>
      <c r="J5080" s="20"/>
      <c r="K5080" s="20"/>
      <c r="L5080" s="20"/>
      <c r="M5080" s="20"/>
      <c r="N5080" s="39"/>
      <c r="O5080" s="20" t="s">
        <v>508</v>
      </c>
      <c r="P5080" s="20" t="s">
        <v>508</v>
      </c>
      <c r="Q5080" s="20" t="s">
        <v>1563</v>
      </c>
      <c r="R5080" s="20" t="s">
        <v>5019</v>
      </c>
      <c r="S5080" s="20">
        <v>60913160</v>
      </c>
      <c r="T5080" s="39"/>
      <c r="U5080" s="20"/>
      <c r="V5080" s="20"/>
      <c r="W5080" s="39"/>
      <c r="X5080" s="20"/>
      <c r="Y5080" s="20"/>
      <c r="Z5080" s="20"/>
      <c r="AA5080" s="39"/>
    </row>
    <row r="5081" spans="2:27" ht="15.75" customHeight="1">
      <c r="B5081" s="39"/>
      <c r="C5081" s="20"/>
      <c r="D5081" s="20"/>
      <c r="E5081" s="39"/>
      <c r="F5081" s="20"/>
      <c r="G5081" s="20"/>
      <c r="H5081" s="20"/>
      <c r="I5081" s="39"/>
      <c r="J5081" s="20"/>
      <c r="K5081" s="20"/>
      <c r="L5081" s="20"/>
      <c r="M5081" s="20"/>
      <c r="N5081" s="39"/>
      <c r="O5081" s="20" t="s">
        <v>508</v>
      </c>
      <c r="P5081" s="20" t="s">
        <v>508</v>
      </c>
      <c r="Q5081" s="20" t="s">
        <v>1563</v>
      </c>
      <c r="R5081" s="20" t="s">
        <v>5020</v>
      </c>
      <c r="S5081" s="20">
        <v>60913165</v>
      </c>
      <c r="T5081" s="39"/>
      <c r="U5081" s="20"/>
      <c r="V5081" s="20"/>
      <c r="W5081" s="39"/>
      <c r="X5081" s="20"/>
      <c r="Y5081" s="20"/>
      <c r="Z5081" s="20"/>
      <c r="AA5081" s="39"/>
    </row>
    <row r="5082" spans="2:27" ht="15.75" customHeight="1">
      <c r="B5082" s="39"/>
      <c r="C5082" s="20"/>
      <c r="D5082" s="20"/>
      <c r="E5082" s="39"/>
      <c r="F5082" s="20"/>
      <c r="G5082" s="20"/>
      <c r="H5082" s="20"/>
      <c r="I5082" s="39"/>
      <c r="J5082" s="20"/>
      <c r="K5082" s="20"/>
      <c r="L5082" s="20"/>
      <c r="M5082" s="20"/>
      <c r="N5082" s="39"/>
      <c r="O5082" s="20" t="s">
        <v>508</v>
      </c>
      <c r="P5082" s="20" t="s">
        <v>508</v>
      </c>
      <c r="Q5082" s="20" t="s">
        <v>1563</v>
      </c>
      <c r="R5082" s="20" t="s">
        <v>5021</v>
      </c>
      <c r="S5082" s="20">
        <v>60913175</v>
      </c>
      <c r="T5082" s="39"/>
      <c r="U5082" s="20"/>
      <c r="V5082" s="20"/>
      <c r="W5082" s="39"/>
      <c r="X5082" s="20"/>
      <c r="Y5082" s="20"/>
      <c r="Z5082" s="20"/>
      <c r="AA5082" s="39"/>
    </row>
    <row r="5083" spans="2:27" ht="15.75" customHeight="1">
      <c r="B5083" s="39"/>
      <c r="C5083" s="20"/>
      <c r="D5083" s="20"/>
      <c r="E5083" s="39"/>
      <c r="F5083" s="20"/>
      <c r="G5083" s="20"/>
      <c r="H5083" s="20"/>
      <c r="I5083" s="39"/>
      <c r="J5083" s="20"/>
      <c r="K5083" s="20"/>
      <c r="L5083" s="20"/>
      <c r="M5083" s="20"/>
      <c r="N5083" s="39"/>
      <c r="O5083" s="20" t="s">
        <v>508</v>
      </c>
      <c r="P5083" s="20" t="s">
        <v>508</v>
      </c>
      <c r="Q5083" s="20" t="s">
        <v>1563</v>
      </c>
      <c r="R5083" s="20" t="s">
        <v>5022</v>
      </c>
      <c r="S5083" s="20">
        <v>60913185</v>
      </c>
      <c r="T5083" s="39"/>
      <c r="U5083" s="20"/>
      <c r="V5083" s="20"/>
      <c r="W5083" s="39"/>
      <c r="X5083" s="20"/>
      <c r="Y5083" s="20"/>
      <c r="Z5083" s="20"/>
      <c r="AA5083" s="39"/>
    </row>
    <row r="5084" spans="2:27" ht="15.75" customHeight="1">
      <c r="B5084" s="39"/>
      <c r="C5084" s="20"/>
      <c r="D5084" s="20"/>
      <c r="E5084" s="39"/>
      <c r="F5084" s="20"/>
      <c r="G5084" s="20"/>
      <c r="H5084" s="20"/>
      <c r="I5084" s="39"/>
      <c r="J5084" s="20"/>
      <c r="K5084" s="20"/>
      <c r="L5084" s="20"/>
      <c r="M5084" s="20"/>
      <c r="N5084" s="39"/>
      <c r="O5084" s="20" t="s">
        <v>508</v>
      </c>
      <c r="P5084" s="20" t="s">
        <v>508</v>
      </c>
      <c r="Q5084" s="20" t="s">
        <v>1565</v>
      </c>
      <c r="R5084" s="20" t="s">
        <v>1565</v>
      </c>
      <c r="S5084" s="20">
        <v>60913523</v>
      </c>
      <c r="T5084" s="39"/>
      <c r="U5084" s="20"/>
      <c r="V5084" s="20"/>
      <c r="W5084" s="39"/>
      <c r="X5084" s="20"/>
      <c r="Y5084" s="20"/>
      <c r="Z5084" s="20"/>
      <c r="AA5084" s="39"/>
    </row>
    <row r="5085" spans="2:27" ht="15.75" customHeight="1">
      <c r="B5085" s="39"/>
      <c r="C5085" s="20"/>
      <c r="D5085" s="20"/>
      <c r="E5085" s="39"/>
      <c r="F5085" s="20"/>
      <c r="G5085" s="20"/>
      <c r="H5085" s="20"/>
      <c r="I5085" s="39"/>
      <c r="J5085" s="20"/>
      <c r="K5085" s="20"/>
      <c r="L5085" s="20"/>
      <c r="M5085" s="20"/>
      <c r="N5085" s="39"/>
      <c r="O5085" s="20" t="s">
        <v>508</v>
      </c>
      <c r="P5085" s="20" t="s">
        <v>508</v>
      </c>
      <c r="Q5085" s="20" t="s">
        <v>1565</v>
      </c>
      <c r="R5085" s="20" t="s">
        <v>5023</v>
      </c>
      <c r="S5085" s="20">
        <v>60913547</v>
      </c>
      <c r="T5085" s="39"/>
      <c r="U5085" s="20"/>
      <c r="V5085" s="20"/>
      <c r="W5085" s="39"/>
      <c r="X5085" s="20"/>
      <c r="Y5085" s="20"/>
      <c r="Z5085" s="20"/>
      <c r="AA5085" s="39"/>
    </row>
    <row r="5086" spans="2:27" ht="15.75" customHeight="1">
      <c r="B5086" s="39"/>
      <c r="C5086" s="20"/>
      <c r="D5086" s="20"/>
      <c r="E5086" s="39"/>
      <c r="F5086" s="20"/>
      <c r="G5086" s="20"/>
      <c r="H5086" s="20"/>
      <c r="I5086" s="39"/>
      <c r="J5086" s="20"/>
      <c r="K5086" s="20"/>
      <c r="L5086" s="20"/>
      <c r="M5086" s="20"/>
      <c r="N5086" s="39"/>
      <c r="O5086" s="20" t="s">
        <v>508</v>
      </c>
      <c r="P5086" s="20" t="s">
        <v>508</v>
      </c>
      <c r="Q5086" s="20" t="s">
        <v>1565</v>
      </c>
      <c r="R5086" s="20" t="s">
        <v>5024</v>
      </c>
      <c r="S5086" s="20">
        <v>60913571</v>
      </c>
      <c r="T5086" s="39"/>
      <c r="U5086" s="20"/>
      <c r="V5086" s="20"/>
      <c r="W5086" s="39"/>
      <c r="X5086" s="20"/>
      <c r="Y5086" s="20"/>
      <c r="Z5086" s="20"/>
      <c r="AA5086" s="39"/>
    </row>
    <row r="5087" spans="2:27" ht="15.75" customHeight="1">
      <c r="B5087" s="39"/>
      <c r="C5087" s="20"/>
      <c r="D5087" s="20"/>
      <c r="E5087" s="39"/>
      <c r="F5087" s="20"/>
      <c r="G5087" s="20"/>
      <c r="H5087" s="20"/>
      <c r="I5087" s="39"/>
      <c r="J5087" s="20"/>
      <c r="K5087" s="20"/>
      <c r="L5087" s="20"/>
      <c r="M5087" s="20"/>
      <c r="N5087" s="39"/>
      <c r="O5087" s="20" t="s">
        <v>508</v>
      </c>
      <c r="P5087" s="20" t="s">
        <v>508</v>
      </c>
      <c r="Q5087" s="20" t="s">
        <v>1567</v>
      </c>
      <c r="R5087" s="20" t="s">
        <v>5025</v>
      </c>
      <c r="S5087" s="20">
        <v>60913813</v>
      </c>
      <c r="T5087" s="39"/>
      <c r="U5087" s="20"/>
      <c r="V5087" s="20"/>
      <c r="W5087" s="39"/>
      <c r="X5087" s="20"/>
      <c r="Y5087" s="20"/>
      <c r="Z5087" s="20"/>
      <c r="AA5087" s="39"/>
    </row>
    <row r="5088" spans="2:27" ht="15.75" customHeight="1">
      <c r="B5088" s="39"/>
      <c r="C5088" s="20"/>
      <c r="D5088" s="20"/>
      <c r="E5088" s="39"/>
      <c r="F5088" s="20"/>
      <c r="G5088" s="20"/>
      <c r="H5088" s="20"/>
      <c r="I5088" s="39"/>
      <c r="J5088" s="20"/>
      <c r="K5088" s="20"/>
      <c r="L5088" s="20"/>
      <c r="M5088" s="20"/>
      <c r="N5088" s="39"/>
      <c r="O5088" s="20" t="s">
        <v>508</v>
      </c>
      <c r="P5088" s="20" t="s">
        <v>508</v>
      </c>
      <c r="Q5088" s="20" t="s">
        <v>1567</v>
      </c>
      <c r="R5088" s="20" t="s">
        <v>1358</v>
      </c>
      <c r="S5088" s="20">
        <v>60913815</v>
      </c>
      <c r="T5088" s="39"/>
      <c r="U5088" s="20"/>
      <c r="V5088" s="20"/>
      <c r="W5088" s="39"/>
      <c r="X5088" s="20"/>
      <c r="Y5088" s="20"/>
      <c r="Z5088" s="20"/>
      <c r="AA5088" s="39"/>
    </row>
    <row r="5089" spans="2:27" ht="15.75" customHeight="1">
      <c r="B5089" s="39"/>
      <c r="C5089" s="20"/>
      <c r="D5089" s="20"/>
      <c r="E5089" s="39"/>
      <c r="F5089" s="20"/>
      <c r="G5089" s="20"/>
      <c r="H5089" s="20"/>
      <c r="I5089" s="39"/>
      <c r="J5089" s="20"/>
      <c r="K5089" s="20"/>
      <c r="L5089" s="20"/>
      <c r="M5089" s="20"/>
      <c r="N5089" s="39"/>
      <c r="O5089" s="20" t="s">
        <v>508</v>
      </c>
      <c r="P5089" s="20" t="s">
        <v>508</v>
      </c>
      <c r="Q5089" s="20" t="s">
        <v>1567</v>
      </c>
      <c r="R5089" s="20" t="s">
        <v>4802</v>
      </c>
      <c r="S5089" s="20">
        <v>60913817</v>
      </c>
      <c r="T5089" s="39"/>
      <c r="U5089" s="20"/>
      <c r="V5089" s="20"/>
      <c r="W5089" s="39"/>
      <c r="X5089" s="20"/>
      <c r="Y5089" s="20"/>
      <c r="Z5089" s="20"/>
      <c r="AA5089" s="39"/>
    </row>
    <row r="5090" spans="2:27" ht="15.75" customHeight="1">
      <c r="B5090" s="39"/>
      <c r="C5090" s="20"/>
      <c r="D5090" s="20"/>
      <c r="E5090" s="39"/>
      <c r="F5090" s="20"/>
      <c r="G5090" s="20"/>
      <c r="H5090" s="20"/>
      <c r="I5090" s="39"/>
      <c r="J5090" s="20"/>
      <c r="K5090" s="20"/>
      <c r="L5090" s="20"/>
      <c r="M5090" s="20"/>
      <c r="N5090" s="39"/>
      <c r="O5090" s="20" t="s">
        <v>508</v>
      </c>
      <c r="P5090" s="20" t="s">
        <v>508</v>
      </c>
      <c r="Q5090" s="20" t="s">
        <v>1567</v>
      </c>
      <c r="R5090" s="20" t="s">
        <v>5026</v>
      </c>
      <c r="S5090" s="20">
        <v>60913820</v>
      </c>
      <c r="T5090" s="39"/>
      <c r="U5090" s="20"/>
      <c r="V5090" s="20"/>
      <c r="W5090" s="39"/>
      <c r="X5090" s="20"/>
      <c r="Y5090" s="20"/>
      <c r="Z5090" s="20"/>
      <c r="AA5090" s="39"/>
    </row>
    <row r="5091" spans="2:27" ht="15.75" customHeight="1">
      <c r="B5091" s="39"/>
      <c r="C5091" s="20"/>
      <c r="D5091" s="20"/>
      <c r="E5091" s="39"/>
      <c r="F5091" s="20"/>
      <c r="G5091" s="20"/>
      <c r="H5091" s="20"/>
      <c r="I5091" s="39"/>
      <c r="J5091" s="20"/>
      <c r="K5091" s="20"/>
      <c r="L5091" s="20"/>
      <c r="M5091" s="20"/>
      <c r="N5091" s="39"/>
      <c r="O5091" s="20" t="s">
        <v>508</v>
      </c>
      <c r="P5091" s="20" t="s">
        <v>508</v>
      </c>
      <c r="Q5091" s="20" t="s">
        <v>1567</v>
      </c>
      <c r="R5091" s="20" t="s">
        <v>5027</v>
      </c>
      <c r="S5091" s="20">
        <v>60913825</v>
      </c>
      <c r="T5091" s="39"/>
      <c r="U5091" s="20"/>
      <c r="V5091" s="20"/>
      <c r="W5091" s="39"/>
      <c r="X5091" s="20"/>
      <c r="Y5091" s="20"/>
      <c r="Z5091" s="20"/>
      <c r="AA5091" s="39"/>
    </row>
    <row r="5092" spans="2:27" ht="15.75" customHeight="1">
      <c r="B5092" s="39"/>
      <c r="C5092" s="20"/>
      <c r="D5092" s="20"/>
      <c r="E5092" s="39"/>
      <c r="F5092" s="20"/>
      <c r="G5092" s="20"/>
      <c r="H5092" s="20"/>
      <c r="I5092" s="39"/>
      <c r="J5092" s="20"/>
      <c r="K5092" s="20"/>
      <c r="L5092" s="20"/>
      <c r="M5092" s="20"/>
      <c r="N5092" s="39"/>
      <c r="O5092" s="20" t="s">
        <v>508</v>
      </c>
      <c r="P5092" s="20" t="s">
        <v>508</v>
      </c>
      <c r="Q5092" s="20" t="s">
        <v>1567</v>
      </c>
      <c r="R5092" s="20" t="s">
        <v>1410</v>
      </c>
      <c r="S5092" s="20">
        <v>60913843</v>
      </c>
      <c r="T5092" s="39"/>
      <c r="U5092" s="20"/>
      <c r="V5092" s="20"/>
      <c r="W5092" s="39"/>
      <c r="X5092" s="20"/>
      <c r="Y5092" s="20"/>
      <c r="Z5092" s="20"/>
      <c r="AA5092" s="39"/>
    </row>
    <row r="5093" spans="2:27" ht="15.75" customHeight="1">
      <c r="B5093" s="39"/>
      <c r="C5093" s="20"/>
      <c r="D5093" s="20"/>
      <c r="E5093" s="39"/>
      <c r="F5093" s="20"/>
      <c r="G5093" s="20"/>
      <c r="H5093" s="20"/>
      <c r="I5093" s="39"/>
      <c r="J5093" s="20"/>
      <c r="K5093" s="20"/>
      <c r="L5093" s="20"/>
      <c r="M5093" s="20"/>
      <c r="N5093" s="39"/>
      <c r="O5093" s="20" t="s">
        <v>508</v>
      </c>
      <c r="P5093" s="20" t="s">
        <v>508</v>
      </c>
      <c r="Q5093" s="20" t="s">
        <v>1567</v>
      </c>
      <c r="R5093" s="20" t="s">
        <v>1567</v>
      </c>
      <c r="S5093" s="20">
        <v>60913851</v>
      </c>
      <c r="T5093" s="39"/>
      <c r="U5093" s="20"/>
      <c r="V5093" s="20"/>
      <c r="W5093" s="39"/>
      <c r="X5093" s="20"/>
      <c r="Y5093" s="20"/>
      <c r="Z5093" s="20"/>
      <c r="AA5093" s="39"/>
    </row>
    <row r="5094" spans="2:27" ht="15.75" customHeight="1">
      <c r="B5094" s="39"/>
      <c r="C5094" s="20"/>
      <c r="D5094" s="20"/>
      <c r="E5094" s="39"/>
      <c r="F5094" s="20"/>
      <c r="G5094" s="20"/>
      <c r="H5094" s="20"/>
      <c r="I5094" s="39"/>
      <c r="J5094" s="20"/>
      <c r="K5094" s="20"/>
      <c r="L5094" s="20"/>
      <c r="M5094" s="20"/>
      <c r="N5094" s="39"/>
      <c r="O5094" s="20" t="s">
        <v>508</v>
      </c>
      <c r="P5094" s="20" t="s">
        <v>508</v>
      </c>
      <c r="Q5094" s="20" t="s">
        <v>1567</v>
      </c>
      <c r="R5094" s="20" t="s">
        <v>5028</v>
      </c>
      <c r="S5094" s="20">
        <v>60913899</v>
      </c>
      <c r="T5094" s="39"/>
      <c r="U5094" s="20"/>
      <c r="V5094" s="20"/>
      <c r="W5094" s="39"/>
      <c r="X5094" s="20"/>
      <c r="Y5094" s="20"/>
      <c r="Z5094" s="20"/>
      <c r="AA5094" s="39"/>
    </row>
    <row r="5095" spans="2:27" ht="15.75" customHeight="1">
      <c r="B5095" s="39"/>
      <c r="C5095" s="20"/>
      <c r="D5095" s="20"/>
      <c r="E5095" s="39"/>
      <c r="F5095" s="20"/>
      <c r="G5095" s="20"/>
      <c r="H5095" s="20"/>
      <c r="I5095" s="39"/>
      <c r="J5095" s="20"/>
      <c r="K5095" s="20"/>
      <c r="L5095" s="20"/>
      <c r="M5095" s="20"/>
      <c r="N5095" s="39"/>
      <c r="O5095" s="20" t="s">
        <v>508</v>
      </c>
      <c r="P5095" s="20" t="s">
        <v>508</v>
      </c>
      <c r="Q5095" s="20" t="s">
        <v>1567</v>
      </c>
      <c r="R5095" s="20" t="s">
        <v>5029</v>
      </c>
      <c r="S5095" s="20">
        <v>60913869</v>
      </c>
      <c r="T5095" s="39"/>
      <c r="U5095" s="20"/>
      <c r="V5095" s="20"/>
      <c r="W5095" s="39"/>
      <c r="X5095" s="20"/>
      <c r="Y5095" s="20"/>
      <c r="Z5095" s="20"/>
      <c r="AA5095" s="39"/>
    </row>
    <row r="5096" spans="2:27" ht="15.75" customHeight="1">
      <c r="B5096" s="39"/>
      <c r="C5096" s="20"/>
      <c r="D5096" s="20"/>
      <c r="E5096" s="39"/>
      <c r="F5096" s="20"/>
      <c r="G5096" s="20"/>
      <c r="H5096" s="20"/>
      <c r="I5096" s="39"/>
      <c r="J5096" s="20"/>
      <c r="K5096" s="20"/>
      <c r="L5096" s="20"/>
      <c r="M5096" s="20"/>
      <c r="N5096" s="39"/>
      <c r="O5096" s="20" t="s">
        <v>508</v>
      </c>
      <c r="P5096" s="20" t="s">
        <v>508</v>
      </c>
      <c r="Q5096" s="20" t="s">
        <v>1567</v>
      </c>
      <c r="R5096" s="20" t="s">
        <v>5030</v>
      </c>
      <c r="S5096" s="20">
        <v>60913860</v>
      </c>
      <c r="T5096" s="39"/>
      <c r="U5096" s="20"/>
      <c r="V5096" s="20"/>
      <c r="W5096" s="39"/>
      <c r="X5096" s="20"/>
      <c r="Y5096" s="20"/>
      <c r="Z5096" s="20"/>
      <c r="AA5096" s="39"/>
    </row>
    <row r="5097" spans="2:27" ht="15.75" customHeight="1">
      <c r="B5097" s="39"/>
      <c r="C5097" s="20"/>
      <c r="D5097" s="20"/>
      <c r="E5097" s="39"/>
      <c r="F5097" s="20"/>
      <c r="G5097" s="20"/>
      <c r="H5097" s="20"/>
      <c r="I5097" s="39"/>
      <c r="J5097" s="20"/>
      <c r="K5097" s="20"/>
      <c r="L5097" s="20"/>
      <c r="M5097" s="20"/>
      <c r="N5097" s="39"/>
      <c r="O5097" s="20" t="s">
        <v>508</v>
      </c>
      <c r="P5097" s="20" t="s">
        <v>508</v>
      </c>
      <c r="Q5097" s="20" t="s">
        <v>1567</v>
      </c>
      <c r="R5097" s="20" t="s">
        <v>5031</v>
      </c>
      <c r="S5097" s="20">
        <v>60913836</v>
      </c>
      <c r="T5097" s="39"/>
      <c r="U5097" s="20"/>
      <c r="V5097" s="20"/>
      <c r="W5097" s="39"/>
      <c r="X5097" s="20"/>
      <c r="Y5097" s="20"/>
      <c r="Z5097" s="20"/>
      <c r="AA5097" s="39"/>
    </row>
    <row r="5098" spans="2:27" ht="15.75" customHeight="1">
      <c r="B5098" s="39"/>
      <c r="C5098" s="20"/>
      <c r="D5098" s="20"/>
      <c r="E5098" s="39"/>
      <c r="F5098" s="20"/>
      <c r="G5098" s="20"/>
      <c r="H5098" s="20"/>
      <c r="I5098" s="39"/>
      <c r="J5098" s="20"/>
      <c r="K5098" s="20"/>
      <c r="L5098" s="20"/>
      <c r="M5098" s="20"/>
      <c r="N5098" s="39"/>
      <c r="O5098" s="20" t="s">
        <v>508</v>
      </c>
      <c r="P5098" s="20" t="s">
        <v>508</v>
      </c>
      <c r="Q5098" s="20" t="s">
        <v>1567</v>
      </c>
      <c r="R5098" s="20" t="s">
        <v>5032</v>
      </c>
      <c r="S5098" s="20">
        <v>60913877</v>
      </c>
      <c r="T5098" s="39"/>
      <c r="U5098" s="20"/>
      <c r="V5098" s="20"/>
      <c r="W5098" s="39"/>
      <c r="X5098" s="20"/>
      <c r="Y5098" s="20"/>
      <c r="Z5098" s="20"/>
      <c r="AA5098" s="39"/>
    </row>
    <row r="5099" spans="2:27" ht="15.75" customHeight="1">
      <c r="B5099" s="39"/>
      <c r="C5099" s="20"/>
      <c r="D5099" s="20"/>
      <c r="E5099" s="39"/>
      <c r="F5099" s="20"/>
      <c r="G5099" s="20"/>
      <c r="H5099" s="20"/>
      <c r="I5099" s="39"/>
      <c r="J5099" s="20"/>
      <c r="K5099" s="20"/>
      <c r="L5099" s="20"/>
      <c r="M5099" s="20"/>
      <c r="N5099" s="39"/>
      <c r="O5099" s="20" t="s">
        <v>508</v>
      </c>
      <c r="P5099" s="20" t="s">
        <v>508</v>
      </c>
      <c r="Q5099" s="20" t="s">
        <v>1569</v>
      </c>
      <c r="R5099" s="20" t="s">
        <v>5033</v>
      </c>
      <c r="S5099" s="20">
        <v>60914110</v>
      </c>
      <c r="T5099" s="39"/>
      <c r="U5099" s="20"/>
      <c r="V5099" s="20"/>
      <c r="W5099" s="39"/>
      <c r="X5099" s="20"/>
      <c r="Y5099" s="20"/>
      <c r="Z5099" s="20"/>
      <c r="AA5099" s="39"/>
    </row>
    <row r="5100" spans="2:27" ht="15.75" customHeight="1">
      <c r="B5100" s="39"/>
      <c r="C5100" s="20"/>
      <c r="D5100" s="20"/>
      <c r="E5100" s="39"/>
      <c r="F5100" s="20"/>
      <c r="G5100" s="20"/>
      <c r="H5100" s="20"/>
      <c r="I5100" s="39"/>
      <c r="J5100" s="20"/>
      <c r="K5100" s="20"/>
      <c r="L5100" s="20"/>
      <c r="M5100" s="20"/>
      <c r="N5100" s="39"/>
      <c r="O5100" s="20" t="s">
        <v>508</v>
      </c>
      <c r="P5100" s="20" t="s">
        <v>508</v>
      </c>
      <c r="Q5100" s="20" t="s">
        <v>1569</v>
      </c>
      <c r="R5100" s="20" t="s">
        <v>1733</v>
      </c>
      <c r="S5100" s="20">
        <v>60914121</v>
      </c>
      <c r="T5100" s="39"/>
      <c r="U5100" s="20"/>
      <c r="V5100" s="20"/>
      <c r="W5100" s="39"/>
      <c r="X5100" s="20"/>
      <c r="Y5100" s="20"/>
      <c r="Z5100" s="20"/>
      <c r="AA5100" s="39"/>
    </row>
    <row r="5101" spans="2:27" ht="15.75" customHeight="1">
      <c r="B5101" s="39"/>
      <c r="C5101" s="20"/>
      <c r="D5101" s="20"/>
      <c r="E5101" s="39"/>
      <c r="F5101" s="20"/>
      <c r="G5101" s="20"/>
      <c r="H5101" s="20"/>
      <c r="I5101" s="39"/>
      <c r="J5101" s="20"/>
      <c r="K5101" s="20"/>
      <c r="L5101" s="20"/>
      <c r="M5101" s="20"/>
      <c r="N5101" s="39"/>
      <c r="O5101" s="20" t="s">
        <v>508</v>
      </c>
      <c r="P5101" s="20" t="s">
        <v>508</v>
      </c>
      <c r="Q5101" s="20" t="s">
        <v>1569</v>
      </c>
      <c r="R5101" s="20" t="s">
        <v>3157</v>
      </c>
      <c r="S5101" s="20">
        <v>60914152</v>
      </c>
      <c r="T5101" s="39"/>
      <c r="U5101" s="20"/>
      <c r="V5101" s="20"/>
      <c r="W5101" s="39"/>
      <c r="X5101" s="20"/>
      <c r="Y5101" s="20"/>
      <c r="Z5101" s="20"/>
      <c r="AA5101" s="39"/>
    </row>
    <row r="5102" spans="2:27" ht="15.75" customHeight="1">
      <c r="B5102" s="39"/>
      <c r="C5102" s="20"/>
      <c r="D5102" s="20"/>
      <c r="E5102" s="39"/>
      <c r="F5102" s="20"/>
      <c r="G5102" s="20"/>
      <c r="H5102" s="20"/>
      <c r="I5102" s="39"/>
      <c r="J5102" s="20"/>
      <c r="K5102" s="20"/>
      <c r="L5102" s="20"/>
      <c r="M5102" s="20"/>
      <c r="N5102" s="39"/>
      <c r="O5102" s="20" t="s">
        <v>508</v>
      </c>
      <c r="P5102" s="20" t="s">
        <v>508</v>
      </c>
      <c r="Q5102" s="20" t="s">
        <v>1569</v>
      </c>
      <c r="R5102" s="20" t="s">
        <v>5034</v>
      </c>
      <c r="S5102" s="20">
        <v>60914163</v>
      </c>
      <c r="T5102" s="39"/>
      <c r="U5102" s="20"/>
      <c r="V5102" s="20"/>
      <c r="W5102" s="39"/>
      <c r="X5102" s="20"/>
      <c r="Y5102" s="20"/>
      <c r="Z5102" s="20"/>
      <c r="AA5102" s="39"/>
    </row>
    <row r="5103" spans="2:27" ht="15.75" customHeight="1">
      <c r="B5103" s="39"/>
      <c r="C5103" s="20"/>
      <c r="D5103" s="20"/>
      <c r="E5103" s="39"/>
      <c r="F5103" s="20"/>
      <c r="G5103" s="20"/>
      <c r="H5103" s="20"/>
      <c r="I5103" s="39"/>
      <c r="J5103" s="20"/>
      <c r="K5103" s="20"/>
      <c r="L5103" s="20"/>
      <c r="M5103" s="20"/>
      <c r="N5103" s="39"/>
      <c r="O5103" s="20" t="s">
        <v>508</v>
      </c>
      <c r="P5103" s="20" t="s">
        <v>508</v>
      </c>
      <c r="Q5103" s="20" t="s">
        <v>1569</v>
      </c>
      <c r="R5103" s="20" t="s">
        <v>5035</v>
      </c>
      <c r="S5103" s="20">
        <v>60914142</v>
      </c>
      <c r="T5103" s="39"/>
      <c r="U5103" s="20"/>
      <c r="V5103" s="20"/>
      <c r="W5103" s="39"/>
      <c r="X5103" s="20"/>
      <c r="Y5103" s="20"/>
      <c r="Z5103" s="20"/>
      <c r="AA5103" s="39"/>
    </row>
    <row r="5104" spans="2:27" ht="15.75" customHeight="1">
      <c r="B5104" s="39"/>
      <c r="C5104" s="20"/>
      <c r="D5104" s="20"/>
      <c r="E5104" s="39"/>
      <c r="F5104" s="20"/>
      <c r="G5104" s="20"/>
      <c r="H5104" s="20"/>
      <c r="I5104" s="39"/>
      <c r="J5104" s="20"/>
      <c r="K5104" s="20"/>
      <c r="L5104" s="20"/>
      <c r="M5104" s="20"/>
      <c r="N5104" s="39"/>
      <c r="O5104" s="20" t="s">
        <v>508</v>
      </c>
      <c r="P5104" s="20" t="s">
        <v>508</v>
      </c>
      <c r="Q5104" s="20" t="s">
        <v>1569</v>
      </c>
      <c r="R5104" s="20" t="s">
        <v>5036</v>
      </c>
      <c r="S5104" s="20">
        <v>60914131</v>
      </c>
      <c r="T5104" s="39"/>
      <c r="U5104" s="20"/>
      <c r="V5104" s="20"/>
      <c r="W5104" s="39"/>
      <c r="X5104" s="20"/>
      <c r="Y5104" s="20"/>
      <c r="Z5104" s="20"/>
      <c r="AA5104" s="39"/>
    </row>
    <row r="5105" spans="2:27" ht="15.75" customHeight="1">
      <c r="B5105" s="39"/>
      <c r="C5105" s="20"/>
      <c r="D5105" s="20"/>
      <c r="E5105" s="39"/>
      <c r="F5105" s="20"/>
      <c r="G5105" s="20"/>
      <c r="H5105" s="20"/>
      <c r="I5105" s="39"/>
      <c r="J5105" s="20"/>
      <c r="K5105" s="20"/>
      <c r="L5105" s="20"/>
      <c r="M5105" s="20"/>
      <c r="N5105" s="39"/>
      <c r="O5105" s="20" t="s">
        <v>508</v>
      </c>
      <c r="P5105" s="20" t="s">
        <v>508</v>
      </c>
      <c r="Q5105" s="20" t="s">
        <v>1569</v>
      </c>
      <c r="R5105" s="20" t="s">
        <v>5037</v>
      </c>
      <c r="S5105" s="20">
        <v>60914173</v>
      </c>
      <c r="T5105" s="39"/>
      <c r="U5105" s="20"/>
      <c r="V5105" s="20"/>
      <c r="W5105" s="39"/>
      <c r="X5105" s="20"/>
      <c r="Y5105" s="20"/>
      <c r="Z5105" s="20"/>
      <c r="AA5105" s="39"/>
    </row>
    <row r="5106" spans="2:27" ht="15.75" customHeight="1">
      <c r="B5106" s="39"/>
      <c r="C5106" s="20"/>
      <c r="D5106" s="20"/>
      <c r="E5106" s="39"/>
      <c r="F5106" s="20"/>
      <c r="G5106" s="20"/>
      <c r="H5106" s="20"/>
      <c r="I5106" s="39"/>
      <c r="J5106" s="20"/>
      <c r="K5106" s="20"/>
      <c r="L5106" s="20"/>
      <c r="M5106" s="20"/>
      <c r="N5106" s="39"/>
      <c r="O5106" s="20" t="s">
        <v>508</v>
      </c>
      <c r="P5106" s="20" t="s">
        <v>508</v>
      </c>
      <c r="Q5106" s="20" t="s">
        <v>1569</v>
      </c>
      <c r="R5106" s="20" t="s">
        <v>5038</v>
      </c>
      <c r="S5106" s="20">
        <v>60914184</v>
      </c>
      <c r="T5106" s="39"/>
      <c r="U5106" s="20"/>
      <c r="V5106" s="20"/>
      <c r="W5106" s="39"/>
      <c r="X5106" s="20"/>
      <c r="Y5106" s="20"/>
      <c r="Z5106" s="20"/>
      <c r="AA5106" s="39"/>
    </row>
    <row r="5107" spans="2:27" ht="15.75" customHeight="1">
      <c r="B5107" s="39"/>
      <c r="C5107" s="20"/>
      <c r="D5107" s="20"/>
      <c r="E5107" s="39"/>
      <c r="F5107" s="20"/>
      <c r="G5107" s="20"/>
      <c r="H5107" s="20"/>
      <c r="I5107" s="39"/>
      <c r="J5107" s="20"/>
      <c r="K5107" s="20"/>
      <c r="L5107" s="20"/>
      <c r="M5107" s="20"/>
      <c r="N5107" s="39"/>
      <c r="O5107" s="20" t="s">
        <v>508</v>
      </c>
      <c r="P5107" s="20" t="s">
        <v>508</v>
      </c>
      <c r="Q5107" s="20" t="s">
        <v>1571</v>
      </c>
      <c r="R5107" s="20" t="s">
        <v>5039</v>
      </c>
      <c r="S5107" s="20">
        <v>60915327</v>
      </c>
      <c r="T5107" s="39"/>
      <c r="U5107" s="20"/>
      <c r="V5107" s="20"/>
      <c r="W5107" s="39"/>
      <c r="X5107" s="20"/>
      <c r="Y5107" s="20"/>
      <c r="Z5107" s="20"/>
      <c r="AA5107" s="39"/>
    </row>
    <row r="5108" spans="2:27" ht="15.75" customHeight="1">
      <c r="B5108" s="39"/>
      <c r="C5108" s="20"/>
      <c r="D5108" s="20"/>
      <c r="E5108" s="39"/>
      <c r="F5108" s="20"/>
      <c r="G5108" s="20"/>
      <c r="H5108" s="20"/>
      <c r="I5108" s="39"/>
      <c r="J5108" s="20"/>
      <c r="K5108" s="20"/>
      <c r="L5108" s="20"/>
      <c r="M5108" s="20"/>
      <c r="N5108" s="39"/>
      <c r="O5108" s="20" t="s">
        <v>508</v>
      </c>
      <c r="P5108" s="20" t="s">
        <v>508</v>
      </c>
      <c r="Q5108" s="20" t="s">
        <v>1571</v>
      </c>
      <c r="R5108" s="20" t="s">
        <v>5040</v>
      </c>
      <c r="S5108" s="20">
        <v>60915329</v>
      </c>
      <c r="T5108" s="39"/>
      <c r="U5108" s="20"/>
      <c r="V5108" s="20"/>
      <c r="W5108" s="39"/>
      <c r="X5108" s="20"/>
      <c r="Y5108" s="20"/>
      <c r="Z5108" s="20"/>
      <c r="AA5108" s="39"/>
    </row>
    <row r="5109" spans="2:27" ht="15.75" customHeight="1">
      <c r="B5109" s="39"/>
      <c r="C5109" s="20"/>
      <c r="D5109" s="20"/>
      <c r="E5109" s="39"/>
      <c r="F5109" s="20"/>
      <c r="G5109" s="20"/>
      <c r="H5109" s="20"/>
      <c r="I5109" s="39"/>
      <c r="J5109" s="20"/>
      <c r="K5109" s="20"/>
      <c r="L5109" s="20"/>
      <c r="M5109" s="20"/>
      <c r="N5109" s="39"/>
      <c r="O5109" s="20" t="s">
        <v>508</v>
      </c>
      <c r="P5109" s="20" t="s">
        <v>508</v>
      </c>
      <c r="Q5109" s="20" t="s">
        <v>1571</v>
      </c>
      <c r="R5109" s="20" t="s">
        <v>4488</v>
      </c>
      <c r="S5109" s="20">
        <v>60915331</v>
      </c>
      <c r="T5109" s="39"/>
      <c r="U5109" s="20"/>
      <c r="V5109" s="20"/>
      <c r="W5109" s="39"/>
      <c r="X5109" s="20"/>
      <c r="Y5109" s="20"/>
      <c r="Z5109" s="20"/>
      <c r="AA5109" s="39"/>
    </row>
    <row r="5110" spans="2:27" ht="15.75" customHeight="1">
      <c r="B5110" s="39"/>
      <c r="C5110" s="20"/>
      <c r="D5110" s="20"/>
      <c r="E5110" s="39"/>
      <c r="F5110" s="20"/>
      <c r="G5110" s="20"/>
      <c r="H5110" s="20"/>
      <c r="I5110" s="39"/>
      <c r="J5110" s="20"/>
      <c r="K5110" s="20"/>
      <c r="L5110" s="20"/>
      <c r="M5110" s="20"/>
      <c r="N5110" s="39"/>
      <c r="O5110" s="20" t="s">
        <v>508</v>
      </c>
      <c r="P5110" s="20" t="s">
        <v>508</v>
      </c>
      <c r="Q5110" s="20" t="s">
        <v>1571</v>
      </c>
      <c r="R5110" s="20" t="s">
        <v>1733</v>
      </c>
      <c r="S5110" s="20">
        <v>60915345</v>
      </c>
      <c r="T5110" s="39"/>
      <c r="U5110" s="20"/>
      <c r="V5110" s="20"/>
      <c r="W5110" s="39"/>
      <c r="X5110" s="20"/>
      <c r="Y5110" s="20"/>
      <c r="Z5110" s="20"/>
      <c r="AA5110" s="39"/>
    </row>
    <row r="5111" spans="2:27" ht="15.75" customHeight="1">
      <c r="B5111" s="39"/>
      <c r="C5111" s="20"/>
      <c r="D5111" s="20"/>
      <c r="E5111" s="39"/>
      <c r="F5111" s="20"/>
      <c r="G5111" s="20"/>
      <c r="H5111" s="20"/>
      <c r="I5111" s="39"/>
      <c r="J5111" s="20"/>
      <c r="K5111" s="20"/>
      <c r="L5111" s="20"/>
      <c r="M5111" s="20"/>
      <c r="N5111" s="39"/>
      <c r="O5111" s="20" t="s">
        <v>508</v>
      </c>
      <c r="P5111" s="20" t="s">
        <v>508</v>
      </c>
      <c r="Q5111" s="20" t="s">
        <v>1571</v>
      </c>
      <c r="R5111" s="20" t="s">
        <v>5041</v>
      </c>
      <c r="S5111" s="20">
        <v>60915352</v>
      </c>
      <c r="T5111" s="39"/>
      <c r="U5111" s="20"/>
      <c r="V5111" s="20"/>
      <c r="W5111" s="39"/>
      <c r="X5111" s="20"/>
      <c r="Y5111" s="20"/>
      <c r="Z5111" s="20"/>
      <c r="AA5111" s="39"/>
    </row>
    <row r="5112" spans="2:27" ht="15.75" customHeight="1">
      <c r="B5112" s="39"/>
      <c r="C5112" s="20"/>
      <c r="D5112" s="20"/>
      <c r="E5112" s="39"/>
      <c r="F5112" s="20"/>
      <c r="G5112" s="20"/>
      <c r="H5112" s="20"/>
      <c r="I5112" s="39"/>
      <c r="J5112" s="20"/>
      <c r="K5112" s="20"/>
      <c r="L5112" s="20"/>
      <c r="M5112" s="20"/>
      <c r="N5112" s="39"/>
      <c r="O5112" s="20" t="s">
        <v>508</v>
      </c>
      <c r="P5112" s="20" t="s">
        <v>508</v>
      </c>
      <c r="Q5112" s="20" t="s">
        <v>1571</v>
      </c>
      <c r="R5112" s="20" t="s">
        <v>5042</v>
      </c>
      <c r="S5112" s="20">
        <v>60915363</v>
      </c>
      <c r="T5112" s="39"/>
      <c r="U5112" s="20"/>
      <c r="V5112" s="20"/>
      <c r="W5112" s="39"/>
      <c r="X5112" s="20"/>
      <c r="Y5112" s="20"/>
      <c r="Z5112" s="20"/>
      <c r="AA5112" s="39"/>
    </row>
    <row r="5113" spans="2:27" ht="15.75" customHeight="1">
      <c r="B5113" s="39"/>
      <c r="C5113" s="20"/>
      <c r="D5113" s="20"/>
      <c r="E5113" s="39"/>
      <c r="F5113" s="20"/>
      <c r="G5113" s="20"/>
      <c r="H5113" s="20"/>
      <c r="I5113" s="39"/>
      <c r="J5113" s="20"/>
      <c r="K5113" s="20"/>
      <c r="L5113" s="20"/>
      <c r="M5113" s="20"/>
      <c r="N5113" s="39"/>
      <c r="O5113" s="20" t="s">
        <v>508</v>
      </c>
      <c r="P5113" s="20" t="s">
        <v>508</v>
      </c>
      <c r="Q5113" s="20" t="s">
        <v>1573</v>
      </c>
      <c r="R5113" s="20" t="s">
        <v>5043</v>
      </c>
      <c r="S5113" s="20">
        <v>60915913</v>
      </c>
      <c r="T5113" s="39"/>
      <c r="U5113" s="20"/>
      <c r="V5113" s="20"/>
      <c r="W5113" s="39"/>
      <c r="X5113" s="20"/>
      <c r="Y5113" s="20"/>
      <c r="Z5113" s="20"/>
      <c r="AA5113" s="39"/>
    </row>
    <row r="5114" spans="2:27" ht="15.75" customHeight="1">
      <c r="B5114" s="39"/>
      <c r="C5114" s="20"/>
      <c r="D5114" s="20"/>
      <c r="E5114" s="39"/>
      <c r="F5114" s="20"/>
      <c r="G5114" s="20"/>
      <c r="H5114" s="20"/>
      <c r="I5114" s="39"/>
      <c r="J5114" s="20"/>
      <c r="K5114" s="20"/>
      <c r="L5114" s="20"/>
      <c r="M5114" s="20"/>
      <c r="N5114" s="39"/>
      <c r="O5114" s="20" t="s">
        <v>508</v>
      </c>
      <c r="P5114" s="20" t="s">
        <v>508</v>
      </c>
      <c r="Q5114" s="20" t="s">
        <v>1573</v>
      </c>
      <c r="R5114" s="20" t="s">
        <v>5044</v>
      </c>
      <c r="S5114" s="20">
        <v>60915919</v>
      </c>
      <c r="T5114" s="39"/>
      <c r="U5114" s="20"/>
      <c r="V5114" s="20"/>
      <c r="W5114" s="39"/>
      <c r="X5114" s="20"/>
      <c r="Y5114" s="20"/>
      <c r="Z5114" s="20"/>
      <c r="AA5114" s="39"/>
    </row>
    <row r="5115" spans="2:27" ht="15.75" customHeight="1">
      <c r="B5115" s="39"/>
      <c r="C5115" s="20"/>
      <c r="D5115" s="20"/>
      <c r="E5115" s="39"/>
      <c r="F5115" s="20"/>
      <c r="G5115" s="20"/>
      <c r="H5115" s="20"/>
      <c r="I5115" s="39"/>
      <c r="J5115" s="20"/>
      <c r="K5115" s="20"/>
      <c r="L5115" s="20"/>
      <c r="M5115" s="20"/>
      <c r="N5115" s="39"/>
      <c r="O5115" s="20" t="s">
        <v>508</v>
      </c>
      <c r="P5115" s="20" t="s">
        <v>508</v>
      </c>
      <c r="Q5115" s="20" t="s">
        <v>1573</v>
      </c>
      <c r="R5115" s="20" t="s">
        <v>5045</v>
      </c>
      <c r="S5115" s="20">
        <v>60915938</v>
      </c>
      <c r="T5115" s="39"/>
      <c r="U5115" s="20"/>
      <c r="V5115" s="20"/>
      <c r="W5115" s="39"/>
      <c r="X5115" s="20"/>
      <c r="Y5115" s="20"/>
      <c r="Z5115" s="20"/>
      <c r="AA5115" s="39"/>
    </row>
    <row r="5116" spans="2:27" ht="15.75" customHeight="1">
      <c r="B5116" s="39"/>
      <c r="C5116" s="20"/>
      <c r="D5116" s="20"/>
      <c r="E5116" s="39"/>
      <c r="F5116" s="20"/>
      <c r="G5116" s="20"/>
      <c r="H5116" s="20"/>
      <c r="I5116" s="39"/>
      <c r="J5116" s="20"/>
      <c r="K5116" s="20"/>
      <c r="L5116" s="20"/>
      <c r="M5116" s="20"/>
      <c r="N5116" s="39"/>
      <c r="O5116" s="20" t="s">
        <v>508</v>
      </c>
      <c r="P5116" s="20" t="s">
        <v>508</v>
      </c>
      <c r="Q5116" s="20" t="s">
        <v>1573</v>
      </c>
      <c r="R5116" s="20" t="s">
        <v>1573</v>
      </c>
      <c r="S5116" s="20">
        <v>60915947</v>
      </c>
      <c r="T5116" s="39"/>
      <c r="U5116" s="20"/>
      <c r="V5116" s="20"/>
      <c r="W5116" s="39"/>
      <c r="X5116" s="20"/>
      <c r="Y5116" s="20"/>
      <c r="Z5116" s="20"/>
      <c r="AA5116" s="39"/>
    </row>
    <row r="5117" spans="2:27" ht="15.75" customHeight="1">
      <c r="B5117" s="39"/>
      <c r="C5117" s="20"/>
      <c r="D5117" s="20"/>
      <c r="E5117" s="39"/>
      <c r="F5117" s="20"/>
      <c r="G5117" s="20"/>
      <c r="H5117" s="20"/>
      <c r="I5117" s="39"/>
      <c r="J5117" s="20"/>
      <c r="K5117" s="20"/>
      <c r="L5117" s="20"/>
      <c r="M5117" s="20"/>
      <c r="N5117" s="39"/>
      <c r="O5117" s="20" t="s">
        <v>508</v>
      </c>
      <c r="P5117" s="20" t="s">
        <v>508</v>
      </c>
      <c r="Q5117" s="20" t="s">
        <v>1573</v>
      </c>
      <c r="R5117" s="20" t="s">
        <v>5046</v>
      </c>
      <c r="S5117" s="20">
        <v>60915999</v>
      </c>
      <c r="T5117" s="39"/>
      <c r="U5117" s="20"/>
      <c r="V5117" s="20"/>
      <c r="W5117" s="39"/>
      <c r="X5117" s="20"/>
      <c r="Y5117" s="20"/>
      <c r="Z5117" s="20"/>
      <c r="AA5117" s="39"/>
    </row>
    <row r="5118" spans="2:27" ht="15.75" customHeight="1">
      <c r="B5118" s="39"/>
      <c r="C5118" s="20"/>
      <c r="D5118" s="20"/>
      <c r="E5118" s="39"/>
      <c r="F5118" s="20"/>
      <c r="G5118" s="20"/>
      <c r="H5118" s="20"/>
      <c r="I5118" s="39"/>
      <c r="J5118" s="20"/>
      <c r="K5118" s="20"/>
      <c r="L5118" s="20"/>
      <c r="M5118" s="20"/>
      <c r="N5118" s="39"/>
      <c r="O5118" s="20" t="s">
        <v>508</v>
      </c>
      <c r="P5118" s="20" t="s">
        <v>508</v>
      </c>
      <c r="Q5118" s="20" t="s">
        <v>1573</v>
      </c>
      <c r="R5118" s="20" t="s">
        <v>5047</v>
      </c>
      <c r="S5118" s="20">
        <v>60915970</v>
      </c>
      <c r="T5118" s="39"/>
      <c r="U5118" s="20"/>
      <c r="V5118" s="20"/>
      <c r="W5118" s="39"/>
      <c r="X5118" s="20"/>
      <c r="Y5118" s="20"/>
      <c r="Z5118" s="20"/>
      <c r="AA5118" s="39"/>
    </row>
    <row r="5119" spans="2:27" ht="15.75" customHeight="1">
      <c r="B5119" s="39"/>
      <c r="C5119" s="20"/>
      <c r="D5119" s="20"/>
      <c r="E5119" s="39"/>
      <c r="F5119" s="20"/>
      <c r="G5119" s="20"/>
      <c r="H5119" s="20"/>
      <c r="I5119" s="39"/>
      <c r="J5119" s="20"/>
      <c r="K5119" s="20"/>
      <c r="L5119" s="20"/>
      <c r="M5119" s="20"/>
      <c r="N5119" s="39"/>
      <c r="O5119" s="20" t="s">
        <v>508</v>
      </c>
      <c r="P5119" s="20" t="s">
        <v>508</v>
      </c>
      <c r="Q5119" s="20" t="s">
        <v>1573</v>
      </c>
      <c r="R5119" s="20" t="s">
        <v>5048</v>
      </c>
      <c r="S5119" s="20">
        <v>60915966</v>
      </c>
      <c r="T5119" s="39"/>
      <c r="U5119" s="20"/>
      <c r="V5119" s="20"/>
      <c r="W5119" s="39"/>
      <c r="X5119" s="20"/>
      <c r="Y5119" s="20"/>
      <c r="Z5119" s="20"/>
      <c r="AA5119" s="39"/>
    </row>
    <row r="5120" spans="2:27" ht="15.75" customHeight="1">
      <c r="B5120" s="39"/>
      <c r="C5120" s="20"/>
      <c r="D5120" s="20"/>
      <c r="E5120" s="39"/>
      <c r="F5120" s="20"/>
      <c r="G5120" s="20"/>
      <c r="H5120" s="20"/>
      <c r="I5120" s="39"/>
      <c r="J5120" s="20"/>
      <c r="K5120" s="20"/>
      <c r="L5120" s="20"/>
      <c r="M5120" s="20"/>
      <c r="N5120" s="39"/>
      <c r="O5120" s="20" t="s">
        <v>508</v>
      </c>
      <c r="P5120" s="20" t="s">
        <v>508</v>
      </c>
      <c r="Q5120" s="20" t="s">
        <v>1573</v>
      </c>
      <c r="R5120" s="20" t="s">
        <v>5049</v>
      </c>
      <c r="S5120" s="20">
        <v>60915976</v>
      </c>
      <c r="T5120" s="39"/>
      <c r="U5120" s="20"/>
      <c r="V5120" s="20"/>
      <c r="W5120" s="39"/>
      <c r="X5120" s="20"/>
      <c r="Y5120" s="20"/>
      <c r="Z5120" s="20"/>
      <c r="AA5120" s="39"/>
    </row>
    <row r="5121" spans="2:27" ht="15.75" customHeight="1">
      <c r="B5121" s="39"/>
      <c r="C5121" s="20"/>
      <c r="D5121" s="20"/>
      <c r="E5121" s="39"/>
      <c r="F5121" s="20"/>
      <c r="G5121" s="20"/>
      <c r="H5121" s="20"/>
      <c r="I5121" s="39"/>
      <c r="J5121" s="20"/>
      <c r="K5121" s="20"/>
      <c r="L5121" s="20"/>
      <c r="M5121" s="20"/>
      <c r="N5121" s="39"/>
      <c r="O5121" s="20" t="s">
        <v>508</v>
      </c>
      <c r="P5121" s="20" t="s">
        <v>508</v>
      </c>
      <c r="Q5121" s="20" t="s">
        <v>1573</v>
      </c>
      <c r="R5121" s="20" t="s">
        <v>5050</v>
      </c>
      <c r="S5121" s="20">
        <v>60915972</v>
      </c>
      <c r="T5121" s="39"/>
      <c r="U5121" s="20"/>
      <c r="V5121" s="20"/>
      <c r="W5121" s="39"/>
      <c r="X5121" s="20"/>
      <c r="Y5121" s="20"/>
      <c r="Z5121" s="20"/>
      <c r="AA5121" s="39"/>
    </row>
    <row r="5122" spans="2:27" ht="15.75" customHeight="1">
      <c r="B5122" s="39"/>
      <c r="C5122" s="20"/>
      <c r="D5122" s="20"/>
      <c r="E5122" s="39"/>
      <c r="F5122" s="20"/>
      <c r="G5122" s="20"/>
      <c r="H5122" s="20"/>
      <c r="I5122" s="39"/>
      <c r="J5122" s="20"/>
      <c r="K5122" s="20"/>
      <c r="L5122" s="20"/>
      <c r="M5122" s="20"/>
      <c r="N5122" s="39"/>
      <c r="O5122" s="20" t="s">
        <v>508</v>
      </c>
      <c r="P5122" s="20" t="s">
        <v>508</v>
      </c>
      <c r="Q5122" s="20" t="s">
        <v>1573</v>
      </c>
      <c r="R5122" s="20" t="s">
        <v>5051</v>
      </c>
      <c r="S5122" s="20">
        <v>60915985</v>
      </c>
      <c r="T5122" s="39"/>
      <c r="U5122" s="20"/>
      <c r="V5122" s="20"/>
      <c r="W5122" s="39"/>
      <c r="X5122" s="20"/>
      <c r="Y5122" s="20"/>
      <c r="Z5122" s="20"/>
      <c r="AA5122" s="39"/>
    </row>
    <row r="5123" spans="2:27" ht="15.75" customHeight="1">
      <c r="B5123" s="39"/>
      <c r="C5123" s="20"/>
      <c r="D5123" s="20"/>
      <c r="E5123" s="39"/>
      <c r="F5123" s="20"/>
      <c r="G5123" s="20"/>
      <c r="H5123" s="20"/>
      <c r="I5123" s="39"/>
      <c r="J5123" s="20"/>
      <c r="K5123" s="20"/>
      <c r="L5123" s="20"/>
      <c r="M5123" s="20"/>
      <c r="N5123" s="39"/>
      <c r="O5123" s="20" t="s">
        <v>508</v>
      </c>
      <c r="P5123" s="20" t="s">
        <v>508</v>
      </c>
      <c r="Q5123" s="20" t="s">
        <v>1575</v>
      </c>
      <c r="R5123" s="20" t="s">
        <v>5052</v>
      </c>
      <c r="S5123" s="20">
        <v>60916232</v>
      </c>
      <c r="T5123" s="39"/>
      <c r="U5123" s="20"/>
      <c r="V5123" s="20"/>
      <c r="W5123" s="39"/>
      <c r="X5123" s="20"/>
      <c r="Y5123" s="20"/>
      <c r="Z5123" s="20"/>
      <c r="AA5123" s="39"/>
    </row>
    <row r="5124" spans="2:27" ht="15.75" customHeight="1">
      <c r="B5124" s="39"/>
      <c r="C5124" s="20"/>
      <c r="D5124" s="20"/>
      <c r="E5124" s="39"/>
      <c r="F5124" s="20"/>
      <c r="G5124" s="20"/>
      <c r="H5124" s="20"/>
      <c r="I5124" s="39"/>
      <c r="J5124" s="20"/>
      <c r="K5124" s="20"/>
      <c r="L5124" s="20"/>
      <c r="M5124" s="20"/>
      <c r="N5124" s="39"/>
      <c r="O5124" s="20" t="s">
        <v>508</v>
      </c>
      <c r="P5124" s="20" t="s">
        <v>508</v>
      </c>
      <c r="Q5124" s="20" t="s">
        <v>1575</v>
      </c>
      <c r="R5124" s="20" t="s">
        <v>230</v>
      </c>
      <c r="S5124" s="20">
        <v>60916234</v>
      </c>
      <c r="T5124" s="39"/>
      <c r="U5124" s="20"/>
      <c r="V5124" s="20"/>
      <c r="W5124" s="39"/>
      <c r="X5124" s="20"/>
      <c r="Y5124" s="20"/>
      <c r="Z5124" s="20"/>
      <c r="AA5124" s="39"/>
    </row>
    <row r="5125" spans="2:27" ht="15.75" customHeight="1">
      <c r="B5125" s="39"/>
      <c r="C5125" s="20"/>
      <c r="D5125" s="20"/>
      <c r="E5125" s="39"/>
      <c r="F5125" s="20"/>
      <c r="G5125" s="20"/>
      <c r="H5125" s="20"/>
      <c r="I5125" s="39"/>
      <c r="J5125" s="20"/>
      <c r="K5125" s="20"/>
      <c r="L5125" s="20"/>
      <c r="M5125" s="20"/>
      <c r="N5125" s="39"/>
      <c r="O5125" s="20" t="s">
        <v>508</v>
      </c>
      <c r="P5125" s="20" t="s">
        <v>508</v>
      </c>
      <c r="Q5125" s="20" t="s">
        <v>1575</v>
      </c>
      <c r="R5125" s="20" t="s">
        <v>5053</v>
      </c>
      <c r="S5125" s="20">
        <v>60916238</v>
      </c>
      <c r="T5125" s="39"/>
      <c r="U5125" s="20"/>
      <c r="V5125" s="20"/>
      <c r="W5125" s="39"/>
      <c r="X5125" s="20"/>
      <c r="Y5125" s="20"/>
      <c r="Z5125" s="20"/>
      <c r="AA5125" s="39"/>
    </row>
    <row r="5126" spans="2:27" ht="15.75" customHeight="1">
      <c r="B5126" s="39"/>
      <c r="C5126" s="20"/>
      <c r="D5126" s="20"/>
      <c r="E5126" s="39"/>
      <c r="F5126" s="20"/>
      <c r="G5126" s="20"/>
      <c r="H5126" s="20"/>
      <c r="I5126" s="39"/>
      <c r="J5126" s="20"/>
      <c r="K5126" s="20"/>
      <c r="L5126" s="20"/>
      <c r="M5126" s="20"/>
      <c r="N5126" s="39"/>
      <c r="O5126" s="20" t="s">
        <v>508</v>
      </c>
      <c r="P5126" s="20" t="s">
        <v>508</v>
      </c>
      <c r="Q5126" s="20" t="s">
        <v>1575</v>
      </c>
      <c r="R5126" s="20" t="s">
        <v>5054</v>
      </c>
      <c r="S5126" s="20">
        <v>60916242</v>
      </c>
      <c r="T5126" s="39"/>
      <c r="U5126" s="20"/>
      <c r="V5126" s="20"/>
      <c r="W5126" s="39"/>
      <c r="X5126" s="20"/>
      <c r="Y5126" s="20"/>
      <c r="Z5126" s="20"/>
      <c r="AA5126" s="39"/>
    </row>
    <row r="5127" spans="2:27" ht="15.75" customHeight="1">
      <c r="B5127" s="39"/>
      <c r="C5127" s="20"/>
      <c r="D5127" s="20"/>
      <c r="E5127" s="39"/>
      <c r="F5127" s="20"/>
      <c r="G5127" s="20"/>
      <c r="H5127" s="20"/>
      <c r="I5127" s="39"/>
      <c r="J5127" s="20"/>
      <c r="K5127" s="20"/>
      <c r="L5127" s="20"/>
      <c r="M5127" s="20"/>
      <c r="N5127" s="39"/>
      <c r="O5127" s="20" t="s">
        <v>508</v>
      </c>
      <c r="P5127" s="20" t="s">
        <v>508</v>
      </c>
      <c r="Q5127" s="20" t="s">
        <v>1575</v>
      </c>
      <c r="R5127" s="20" t="s">
        <v>5055</v>
      </c>
      <c r="S5127" s="20">
        <v>60916240</v>
      </c>
      <c r="T5127" s="39"/>
      <c r="U5127" s="20"/>
      <c r="V5127" s="20"/>
      <c r="W5127" s="39"/>
      <c r="X5127" s="20"/>
      <c r="Y5127" s="20"/>
      <c r="Z5127" s="20"/>
      <c r="AA5127" s="39"/>
    </row>
    <row r="5128" spans="2:27" ht="15.75" customHeight="1">
      <c r="B5128" s="39"/>
      <c r="C5128" s="20"/>
      <c r="D5128" s="20"/>
      <c r="E5128" s="39"/>
      <c r="F5128" s="20"/>
      <c r="G5128" s="20"/>
      <c r="H5128" s="20"/>
      <c r="I5128" s="39"/>
      <c r="J5128" s="20"/>
      <c r="K5128" s="20"/>
      <c r="L5128" s="20"/>
      <c r="M5128" s="20"/>
      <c r="N5128" s="39"/>
      <c r="O5128" s="20" t="s">
        <v>508</v>
      </c>
      <c r="P5128" s="20" t="s">
        <v>508</v>
      </c>
      <c r="Q5128" s="20" t="s">
        <v>1575</v>
      </c>
      <c r="R5128" s="20" t="s">
        <v>5056</v>
      </c>
      <c r="S5128" s="20">
        <v>60916255</v>
      </c>
      <c r="T5128" s="39"/>
      <c r="U5128" s="20"/>
      <c r="V5128" s="20"/>
      <c r="W5128" s="39"/>
      <c r="X5128" s="20"/>
      <c r="Y5128" s="20"/>
      <c r="Z5128" s="20"/>
      <c r="AA5128" s="39"/>
    </row>
    <row r="5129" spans="2:27" ht="15.75" customHeight="1">
      <c r="B5129" s="39"/>
      <c r="C5129" s="20"/>
      <c r="D5129" s="20"/>
      <c r="E5129" s="39"/>
      <c r="F5129" s="20"/>
      <c r="G5129" s="20"/>
      <c r="H5129" s="20"/>
      <c r="I5129" s="39"/>
      <c r="J5129" s="20"/>
      <c r="K5129" s="20"/>
      <c r="L5129" s="20"/>
      <c r="M5129" s="20"/>
      <c r="N5129" s="39"/>
      <c r="O5129" s="20" t="s">
        <v>508</v>
      </c>
      <c r="P5129" s="20" t="s">
        <v>508</v>
      </c>
      <c r="Q5129" s="20" t="s">
        <v>1575</v>
      </c>
      <c r="R5129" s="20" t="s">
        <v>5057</v>
      </c>
      <c r="S5129" s="20">
        <v>60916290</v>
      </c>
      <c r="T5129" s="39"/>
      <c r="U5129" s="20"/>
      <c r="V5129" s="20"/>
      <c r="W5129" s="39"/>
      <c r="X5129" s="20"/>
      <c r="Y5129" s="20"/>
      <c r="Z5129" s="20"/>
      <c r="AA5129" s="39"/>
    </row>
    <row r="5130" spans="2:27" ht="15.75" customHeight="1">
      <c r="B5130" s="39"/>
      <c r="C5130" s="20"/>
      <c r="D5130" s="20"/>
      <c r="E5130" s="39"/>
      <c r="F5130" s="20"/>
      <c r="G5130" s="20"/>
      <c r="H5130" s="20"/>
      <c r="I5130" s="39"/>
      <c r="J5130" s="20"/>
      <c r="K5130" s="20"/>
      <c r="L5130" s="20"/>
      <c r="M5130" s="20"/>
      <c r="N5130" s="39"/>
      <c r="O5130" s="20" t="s">
        <v>508</v>
      </c>
      <c r="P5130" s="20" t="s">
        <v>508</v>
      </c>
      <c r="Q5130" s="20" t="s">
        <v>1575</v>
      </c>
      <c r="R5130" s="20" t="s">
        <v>5058</v>
      </c>
      <c r="S5130" s="20">
        <v>60916295</v>
      </c>
      <c r="T5130" s="39"/>
      <c r="U5130" s="20"/>
      <c r="V5130" s="20"/>
      <c r="W5130" s="39"/>
      <c r="X5130" s="20"/>
      <c r="Y5130" s="20"/>
      <c r="Z5130" s="20"/>
      <c r="AA5130" s="39"/>
    </row>
    <row r="5131" spans="2:27" ht="15.75" customHeight="1">
      <c r="B5131" s="39"/>
      <c r="C5131" s="20"/>
      <c r="D5131" s="20"/>
      <c r="E5131" s="39"/>
      <c r="F5131" s="20"/>
      <c r="G5131" s="20"/>
      <c r="H5131" s="20"/>
      <c r="I5131" s="39"/>
      <c r="J5131" s="20"/>
      <c r="K5131" s="20"/>
      <c r="L5131" s="20"/>
      <c r="M5131" s="20"/>
      <c r="N5131" s="39"/>
      <c r="O5131" s="20" t="s">
        <v>508</v>
      </c>
      <c r="P5131" s="20" t="s">
        <v>508</v>
      </c>
      <c r="Q5131" s="20" t="s">
        <v>1575</v>
      </c>
      <c r="R5131" s="20" t="s">
        <v>772</v>
      </c>
      <c r="S5131" s="20">
        <v>60916201</v>
      </c>
      <c r="T5131" s="39"/>
      <c r="U5131" s="20"/>
      <c r="V5131" s="20"/>
      <c r="W5131" s="39"/>
      <c r="X5131" s="20"/>
      <c r="Y5131" s="20"/>
      <c r="Z5131" s="20"/>
      <c r="AA5131" s="39"/>
    </row>
    <row r="5132" spans="2:27" ht="15.75" customHeight="1">
      <c r="B5132" s="39"/>
      <c r="C5132" s="20"/>
      <c r="D5132" s="20"/>
      <c r="E5132" s="39"/>
      <c r="F5132" s="20"/>
      <c r="G5132" s="20"/>
      <c r="H5132" s="20"/>
      <c r="I5132" s="39"/>
      <c r="J5132" s="20"/>
      <c r="K5132" s="20"/>
      <c r="L5132" s="20"/>
      <c r="M5132" s="20"/>
      <c r="N5132" s="39"/>
      <c r="O5132" s="20" t="s">
        <v>508</v>
      </c>
      <c r="P5132" s="20" t="s">
        <v>508</v>
      </c>
      <c r="Q5132" s="20" t="s">
        <v>1575</v>
      </c>
      <c r="R5132" s="20" t="s">
        <v>774</v>
      </c>
      <c r="S5132" s="20">
        <v>60916202</v>
      </c>
      <c r="T5132" s="39"/>
      <c r="U5132" s="20"/>
      <c r="V5132" s="20"/>
      <c r="W5132" s="39"/>
      <c r="X5132" s="20"/>
      <c r="Y5132" s="20"/>
      <c r="Z5132" s="20"/>
      <c r="AA5132" s="39"/>
    </row>
    <row r="5133" spans="2:27" ht="15.75" customHeight="1">
      <c r="B5133" s="39"/>
      <c r="C5133" s="20"/>
      <c r="D5133" s="20"/>
      <c r="E5133" s="39"/>
      <c r="F5133" s="20"/>
      <c r="G5133" s="20"/>
      <c r="H5133" s="20"/>
      <c r="I5133" s="39"/>
      <c r="J5133" s="20"/>
      <c r="K5133" s="20"/>
      <c r="L5133" s="20"/>
      <c r="M5133" s="20"/>
      <c r="N5133" s="39"/>
      <c r="O5133" s="20" t="s">
        <v>508</v>
      </c>
      <c r="P5133" s="20" t="s">
        <v>508</v>
      </c>
      <c r="Q5133" s="20" t="s">
        <v>1575</v>
      </c>
      <c r="R5133" s="20" t="s">
        <v>776</v>
      </c>
      <c r="S5133" s="20">
        <v>60916203</v>
      </c>
      <c r="T5133" s="39"/>
      <c r="U5133" s="20"/>
      <c r="V5133" s="20"/>
      <c r="W5133" s="39"/>
      <c r="X5133" s="20"/>
      <c r="Y5133" s="20"/>
      <c r="Z5133" s="20"/>
      <c r="AA5133" s="39"/>
    </row>
    <row r="5134" spans="2:27" ht="15.75" customHeight="1">
      <c r="B5134" s="39"/>
      <c r="C5134" s="20"/>
      <c r="D5134" s="20"/>
      <c r="E5134" s="39"/>
      <c r="F5134" s="20"/>
      <c r="G5134" s="20"/>
      <c r="H5134" s="20"/>
      <c r="I5134" s="39"/>
      <c r="J5134" s="20"/>
      <c r="K5134" s="20"/>
      <c r="L5134" s="20"/>
      <c r="M5134" s="20"/>
      <c r="N5134" s="39"/>
      <c r="O5134" s="20" t="s">
        <v>508</v>
      </c>
      <c r="P5134" s="20" t="s">
        <v>508</v>
      </c>
      <c r="Q5134" s="20" t="s">
        <v>1575</v>
      </c>
      <c r="R5134" s="20" t="s">
        <v>778</v>
      </c>
      <c r="S5134" s="20">
        <v>60916204</v>
      </c>
      <c r="T5134" s="39"/>
      <c r="U5134" s="20"/>
      <c r="V5134" s="20"/>
      <c r="W5134" s="39"/>
      <c r="X5134" s="20"/>
      <c r="Y5134" s="20"/>
      <c r="Z5134" s="20"/>
      <c r="AA5134" s="39"/>
    </row>
    <row r="5135" spans="2:27" ht="15.75" customHeight="1">
      <c r="B5135" s="39"/>
      <c r="C5135" s="20"/>
      <c r="D5135" s="20"/>
      <c r="E5135" s="39"/>
      <c r="F5135" s="20"/>
      <c r="G5135" s="20"/>
      <c r="H5135" s="20"/>
      <c r="I5135" s="39"/>
      <c r="J5135" s="20"/>
      <c r="K5135" s="20"/>
      <c r="L5135" s="20"/>
      <c r="M5135" s="20"/>
      <c r="N5135" s="39"/>
      <c r="O5135" s="20" t="s">
        <v>508</v>
      </c>
      <c r="P5135" s="20" t="s">
        <v>508</v>
      </c>
      <c r="Q5135" s="20" t="s">
        <v>1575</v>
      </c>
      <c r="R5135" s="20" t="s">
        <v>780</v>
      </c>
      <c r="S5135" s="20">
        <v>60916205</v>
      </c>
      <c r="T5135" s="39"/>
      <c r="U5135" s="20"/>
      <c r="V5135" s="20"/>
      <c r="W5135" s="39"/>
      <c r="X5135" s="20"/>
      <c r="Y5135" s="20"/>
      <c r="Z5135" s="20"/>
      <c r="AA5135" s="39"/>
    </row>
    <row r="5136" spans="2:27" ht="15.75" customHeight="1">
      <c r="B5136" s="39"/>
      <c r="C5136" s="20"/>
      <c r="D5136" s="20"/>
      <c r="E5136" s="39"/>
      <c r="F5136" s="20"/>
      <c r="G5136" s="20"/>
      <c r="H5136" s="20"/>
      <c r="I5136" s="39"/>
      <c r="J5136" s="20"/>
      <c r="K5136" s="20"/>
      <c r="L5136" s="20"/>
      <c r="M5136" s="20"/>
      <c r="N5136" s="39"/>
      <c r="O5136" s="20" t="s">
        <v>508</v>
      </c>
      <c r="P5136" s="20" t="s">
        <v>508</v>
      </c>
      <c r="Q5136" s="20" t="s">
        <v>1575</v>
      </c>
      <c r="R5136" s="20" t="s">
        <v>782</v>
      </c>
      <c r="S5136" s="20">
        <v>60916206</v>
      </c>
      <c r="T5136" s="39"/>
      <c r="U5136" s="20"/>
      <c r="V5136" s="20"/>
      <c r="W5136" s="39"/>
      <c r="X5136" s="20"/>
      <c r="Y5136" s="20"/>
      <c r="Z5136" s="20"/>
      <c r="AA5136" s="39"/>
    </row>
    <row r="5137" spans="2:27" ht="15.75" customHeight="1">
      <c r="B5137" s="39"/>
      <c r="C5137" s="20"/>
      <c r="D5137" s="20"/>
      <c r="E5137" s="39"/>
      <c r="F5137" s="20"/>
      <c r="G5137" s="20"/>
      <c r="H5137" s="20"/>
      <c r="I5137" s="39"/>
      <c r="J5137" s="20"/>
      <c r="K5137" s="20"/>
      <c r="L5137" s="20"/>
      <c r="M5137" s="20"/>
      <c r="N5137" s="39"/>
      <c r="O5137" s="20" t="s">
        <v>508</v>
      </c>
      <c r="P5137" s="20" t="s">
        <v>508</v>
      </c>
      <c r="Q5137" s="20" t="s">
        <v>1575</v>
      </c>
      <c r="R5137" s="20" t="s">
        <v>784</v>
      </c>
      <c r="S5137" s="20">
        <v>60916207</v>
      </c>
      <c r="T5137" s="39"/>
      <c r="U5137" s="20"/>
      <c r="V5137" s="20"/>
      <c r="W5137" s="39"/>
      <c r="X5137" s="20"/>
      <c r="Y5137" s="20"/>
      <c r="Z5137" s="20"/>
      <c r="AA5137" s="39"/>
    </row>
    <row r="5138" spans="2:27" ht="15.75" customHeight="1">
      <c r="B5138" s="39"/>
      <c r="C5138" s="20"/>
      <c r="D5138" s="20"/>
      <c r="E5138" s="39"/>
      <c r="F5138" s="20"/>
      <c r="G5138" s="20"/>
      <c r="H5138" s="20"/>
      <c r="I5138" s="39"/>
      <c r="J5138" s="20"/>
      <c r="K5138" s="20"/>
      <c r="L5138" s="20"/>
      <c r="M5138" s="20"/>
      <c r="N5138" s="39"/>
      <c r="O5138" s="20" t="s">
        <v>508</v>
      </c>
      <c r="P5138" s="20" t="s">
        <v>508</v>
      </c>
      <c r="Q5138" s="20" t="s">
        <v>1575</v>
      </c>
      <c r="R5138" s="20" t="s">
        <v>786</v>
      </c>
      <c r="S5138" s="20">
        <v>60916208</v>
      </c>
      <c r="T5138" s="39"/>
      <c r="U5138" s="20"/>
      <c r="V5138" s="20"/>
      <c r="W5138" s="39"/>
      <c r="X5138" s="20"/>
      <c r="Y5138" s="20"/>
      <c r="Z5138" s="20"/>
      <c r="AA5138" s="39"/>
    </row>
    <row r="5139" spans="2:27" ht="15.75" customHeight="1">
      <c r="B5139" s="39"/>
      <c r="C5139" s="20"/>
      <c r="D5139" s="20"/>
      <c r="E5139" s="39"/>
      <c r="F5139" s="20"/>
      <c r="G5139" s="20"/>
      <c r="H5139" s="20"/>
      <c r="I5139" s="39"/>
      <c r="J5139" s="20"/>
      <c r="K5139" s="20"/>
      <c r="L5139" s="20"/>
      <c r="M5139" s="20"/>
      <c r="N5139" s="39"/>
      <c r="O5139" s="20" t="s">
        <v>508</v>
      </c>
      <c r="P5139" s="20" t="s">
        <v>508</v>
      </c>
      <c r="Q5139" s="20" t="s">
        <v>1575</v>
      </c>
      <c r="R5139" s="20" t="s">
        <v>788</v>
      </c>
      <c r="S5139" s="20">
        <v>60916209</v>
      </c>
      <c r="T5139" s="39"/>
      <c r="U5139" s="20"/>
      <c r="V5139" s="20"/>
      <c r="W5139" s="39"/>
      <c r="X5139" s="20"/>
      <c r="Y5139" s="20"/>
      <c r="Z5139" s="20"/>
      <c r="AA5139" s="39"/>
    </row>
    <row r="5140" spans="2:27" ht="15.75" customHeight="1">
      <c r="B5140" s="39"/>
      <c r="C5140" s="20"/>
      <c r="D5140" s="20"/>
      <c r="E5140" s="39"/>
      <c r="F5140" s="20"/>
      <c r="G5140" s="20"/>
      <c r="H5140" s="20"/>
      <c r="I5140" s="39"/>
      <c r="J5140" s="20"/>
      <c r="K5140" s="20"/>
      <c r="L5140" s="20"/>
      <c r="M5140" s="20"/>
      <c r="N5140" s="39"/>
      <c r="O5140" s="20" t="s">
        <v>508</v>
      </c>
      <c r="P5140" s="20" t="s">
        <v>508</v>
      </c>
      <c r="Q5140" s="20" t="s">
        <v>1575</v>
      </c>
      <c r="R5140" s="20" t="s">
        <v>790</v>
      </c>
      <c r="S5140" s="20">
        <v>60916210</v>
      </c>
      <c r="T5140" s="39"/>
      <c r="U5140" s="20"/>
      <c r="V5140" s="20"/>
      <c r="W5140" s="39"/>
      <c r="X5140" s="20"/>
      <c r="Y5140" s="20"/>
      <c r="Z5140" s="20"/>
      <c r="AA5140" s="39"/>
    </row>
    <row r="5141" spans="2:27" ht="15.75" customHeight="1">
      <c r="B5141" s="39"/>
      <c r="C5141" s="20"/>
      <c r="D5141" s="20"/>
      <c r="E5141" s="39"/>
      <c r="F5141" s="20"/>
      <c r="G5141" s="20"/>
      <c r="H5141" s="20"/>
      <c r="I5141" s="39"/>
      <c r="J5141" s="20"/>
      <c r="K5141" s="20"/>
      <c r="L5141" s="20"/>
      <c r="M5141" s="20"/>
      <c r="N5141" s="39"/>
      <c r="O5141" s="20" t="s">
        <v>508</v>
      </c>
      <c r="P5141" s="20" t="s">
        <v>508</v>
      </c>
      <c r="Q5141" s="20" t="s">
        <v>1575</v>
      </c>
      <c r="R5141" s="20" t="s">
        <v>792</v>
      </c>
      <c r="S5141" s="20">
        <v>60916211</v>
      </c>
      <c r="T5141" s="39"/>
      <c r="U5141" s="20"/>
      <c r="V5141" s="20"/>
      <c r="W5141" s="39"/>
      <c r="X5141" s="20"/>
      <c r="Y5141" s="20"/>
      <c r="Z5141" s="20"/>
      <c r="AA5141" s="39"/>
    </row>
    <row r="5142" spans="2:27" ht="15.75" customHeight="1">
      <c r="B5142" s="39"/>
      <c r="C5142" s="20"/>
      <c r="D5142" s="20"/>
      <c r="E5142" s="39"/>
      <c r="F5142" s="20"/>
      <c r="G5142" s="20"/>
      <c r="H5142" s="20"/>
      <c r="I5142" s="39"/>
      <c r="J5142" s="20"/>
      <c r="K5142" s="20"/>
      <c r="L5142" s="20"/>
      <c r="M5142" s="20"/>
      <c r="N5142" s="39"/>
      <c r="O5142" s="20" t="s">
        <v>508</v>
      </c>
      <c r="P5142" s="20" t="s">
        <v>508</v>
      </c>
      <c r="Q5142" s="20" t="s">
        <v>1575</v>
      </c>
      <c r="R5142" s="20" t="s">
        <v>794</v>
      </c>
      <c r="S5142" s="20">
        <v>60916212</v>
      </c>
      <c r="T5142" s="39"/>
      <c r="U5142" s="20"/>
      <c r="V5142" s="20"/>
      <c r="W5142" s="39"/>
      <c r="X5142" s="20"/>
      <c r="Y5142" s="20"/>
      <c r="Z5142" s="20"/>
      <c r="AA5142" s="39"/>
    </row>
    <row r="5143" spans="2:27" ht="15.75" customHeight="1">
      <c r="B5143" s="39"/>
      <c r="C5143" s="20"/>
      <c r="D5143" s="20"/>
      <c r="E5143" s="39"/>
      <c r="F5143" s="20"/>
      <c r="G5143" s="20"/>
      <c r="H5143" s="20"/>
      <c r="I5143" s="39"/>
      <c r="J5143" s="20"/>
      <c r="K5143" s="20"/>
      <c r="L5143" s="20"/>
      <c r="M5143" s="20"/>
      <c r="N5143" s="39"/>
      <c r="O5143" s="20" t="s">
        <v>508</v>
      </c>
      <c r="P5143" s="20" t="s">
        <v>508</v>
      </c>
      <c r="Q5143" s="20" t="s">
        <v>1575</v>
      </c>
      <c r="R5143" s="20" t="s">
        <v>795</v>
      </c>
      <c r="S5143" s="20">
        <v>60916213</v>
      </c>
      <c r="T5143" s="39"/>
      <c r="U5143" s="20"/>
      <c r="V5143" s="20"/>
      <c r="W5143" s="39"/>
      <c r="X5143" s="20"/>
      <c r="Y5143" s="20"/>
      <c r="Z5143" s="20"/>
      <c r="AA5143" s="39"/>
    </row>
    <row r="5144" spans="2:27" ht="15.75" customHeight="1">
      <c r="B5144" s="39"/>
      <c r="C5144" s="20"/>
      <c r="D5144" s="20"/>
      <c r="E5144" s="39"/>
      <c r="F5144" s="20"/>
      <c r="G5144" s="20"/>
      <c r="H5144" s="20"/>
      <c r="I5144" s="39"/>
      <c r="J5144" s="20"/>
      <c r="K5144" s="20"/>
      <c r="L5144" s="20"/>
      <c r="M5144" s="20"/>
      <c r="N5144" s="39"/>
      <c r="O5144" s="20" t="s">
        <v>508</v>
      </c>
      <c r="P5144" s="20" t="s">
        <v>508</v>
      </c>
      <c r="Q5144" s="20" t="s">
        <v>1575</v>
      </c>
      <c r="R5144" s="20" t="s">
        <v>796</v>
      </c>
      <c r="S5144" s="20">
        <v>60916214</v>
      </c>
      <c r="T5144" s="39"/>
      <c r="U5144" s="20"/>
      <c r="V5144" s="20"/>
      <c r="W5144" s="39"/>
      <c r="X5144" s="20"/>
      <c r="Y5144" s="20"/>
      <c r="Z5144" s="20"/>
      <c r="AA5144" s="39"/>
    </row>
    <row r="5145" spans="2:27" ht="15.75" customHeight="1">
      <c r="B5145" s="39"/>
      <c r="C5145" s="20"/>
      <c r="D5145" s="20"/>
      <c r="E5145" s="39"/>
      <c r="F5145" s="20"/>
      <c r="G5145" s="20"/>
      <c r="H5145" s="20"/>
      <c r="I5145" s="39"/>
      <c r="J5145" s="20"/>
      <c r="K5145" s="20"/>
      <c r="L5145" s="20"/>
      <c r="M5145" s="20"/>
      <c r="N5145" s="39"/>
      <c r="O5145" s="20" t="s">
        <v>508</v>
      </c>
      <c r="P5145" s="20" t="s">
        <v>508</v>
      </c>
      <c r="Q5145" s="20" t="s">
        <v>1575</v>
      </c>
      <c r="R5145" s="20" t="s">
        <v>797</v>
      </c>
      <c r="S5145" s="20">
        <v>60916215</v>
      </c>
      <c r="T5145" s="39"/>
      <c r="U5145" s="20"/>
      <c r="V5145" s="20"/>
      <c r="W5145" s="39"/>
      <c r="X5145" s="20"/>
      <c r="Y5145" s="20"/>
      <c r="Z5145" s="20"/>
      <c r="AA5145" s="39"/>
    </row>
    <row r="5146" spans="2:27" ht="15.75" customHeight="1">
      <c r="B5146" s="39"/>
      <c r="C5146" s="20"/>
      <c r="D5146" s="20"/>
      <c r="E5146" s="39"/>
      <c r="F5146" s="20"/>
      <c r="G5146" s="20"/>
      <c r="H5146" s="20"/>
      <c r="I5146" s="39"/>
      <c r="J5146" s="20"/>
      <c r="K5146" s="20"/>
      <c r="L5146" s="20"/>
      <c r="M5146" s="20"/>
      <c r="N5146" s="39"/>
      <c r="O5146" s="20" t="s">
        <v>508</v>
      </c>
      <c r="P5146" s="20" t="s">
        <v>508</v>
      </c>
      <c r="Q5146" s="20" t="s">
        <v>1575</v>
      </c>
      <c r="R5146" s="20" t="s">
        <v>798</v>
      </c>
      <c r="S5146" s="20">
        <v>60916216</v>
      </c>
      <c r="T5146" s="39"/>
      <c r="U5146" s="20"/>
      <c r="V5146" s="20"/>
      <c r="W5146" s="39"/>
      <c r="X5146" s="20"/>
      <c r="Y5146" s="20"/>
      <c r="Z5146" s="20"/>
      <c r="AA5146" s="39"/>
    </row>
    <row r="5147" spans="2:27" ht="15.75" customHeight="1">
      <c r="B5147" s="39"/>
      <c r="C5147" s="20"/>
      <c r="D5147" s="20"/>
      <c r="E5147" s="39"/>
      <c r="F5147" s="20"/>
      <c r="G5147" s="20"/>
      <c r="H5147" s="20"/>
      <c r="I5147" s="39"/>
      <c r="J5147" s="20"/>
      <c r="K5147" s="20"/>
      <c r="L5147" s="20"/>
      <c r="M5147" s="20"/>
      <c r="N5147" s="39"/>
      <c r="O5147" s="20" t="s">
        <v>508</v>
      </c>
      <c r="P5147" s="20" t="s">
        <v>508</v>
      </c>
      <c r="Q5147" s="20" t="s">
        <v>1575</v>
      </c>
      <c r="R5147" s="20" t="s">
        <v>799</v>
      </c>
      <c r="S5147" s="20">
        <v>60916217</v>
      </c>
      <c r="T5147" s="39"/>
      <c r="U5147" s="20"/>
      <c r="V5147" s="20"/>
      <c r="W5147" s="39"/>
      <c r="X5147" s="20"/>
      <c r="Y5147" s="20"/>
      <c r="Z5147" s="20"/>
      <c r="AA5147" s="39"/>
    </row>
    <row r="5148" spans="2:27" ht="15.75" customHeight="1">
      <c r="B5148" s="39"/>
      <c r="C5148" s="20"/>
      <c r="D5148" s="20"/>
      <c r="E5148" s="39"/>
      <c r="F5148" s="20"/>
      <c r="G5148" s="20"/>
      <c r="H5148" s="20"/>
      <c r="I5148" s="39"/>
      <c r="J5148" s="20"/>
      <c r="K5148" s="20"/>
      <c r="L5148" s="20"/>
      <c r="M5148" s="20"/>
      <c r="N5148" s="39"/>
      <c r="O5148" s="20" t="s">
        <v>508</v>
      </c>
      <c r="P5148" s="20" t="s">
        <v>508</v>
      </c>
      <c r="Q5148" s="20" t="s">
        <v>1575</v>
      </c>
      <c r="R5148" s="20" t="s">
        <v>800</v>
      </c>
      <c r="S5148" s="20">
        <v>60916218</v>
      </c>
      <c r="T5148" s="39"/>
      <c r="U5148" s="20"/>
      <c r="V5148" s="20"/>
      <c r="W5148" s="39"/>
      <c r="X5148" s="20"/>
      <c r="Y5148" s="20"/>
      <c r="Z5148" s="20"/>
      <c r="AA5148" s="39"/>
    </row>
    <row r="5149" spans="2:27" ht="15.75" customHeight="1">
      <c r="B5149" s="39"/>
      <c r="C5149" s="20"/>
      <c r="D5149" s="20"/>
      <c r="E5149" s="39"/>
      <c r="F5149" s="20"/>
      <c r="G5149" s="20"/>
      <c r="H5149" s="20"/>
      <c r="I5149" s="39"/>
      <c r="J5149" s="20"/>
      <c r="K5149" s="20"/>
      <c r="L5149" s="20"/>
      <c r="M5149" s="20"/>
      <c r="N5149" s="39"/>
      <c r="O5149" s="20" t="s">
        <v>508</v>
      </c>
      <c r="P5149" s="20" t="s">
        <v>508</v>
      </c>
      <c r="Q5149" s="20" t="s">
        <v>1575</v>
      </c>
      <c r="R5149" s="20" t="s">
        <v>801</v>
      </c>
      <c r="S5149" s="20">
        <v>60916219</v>
      </c>
      <c r="T5149" s="39"/>
      <c r="U5149" s="20"/>
      <c r="V5149" s="20"/>
      <c r="W5149" s="39"/>
      <c r="X5149" s="20"/>
      <c r="Y5149" s="20"/>
      <c r="Z5149" s="20"/>
      <c r="AA5149" s="39"/>
    </row>
    <row r="5150" spans="2:27" ht="15.75" customHeight="1">
      <c r="B5150" s="39"/>
      <c r="C5150" s="20"/>
      <c r="D5150" s="20"/>
      <c r="E5150" s="39"/>
      <c r="F5150" s="20"/>
      <c r="G5150" s="20"/>
      <c r="H5150" s="20"/>
      <c r="I5150" s="39"/>
      <c r="J5150" s="20"/>
      <c r="K5150" s="20"/>
      <c r="L5150" s="20"/>
      <c r="M5150" s="20"/>
      <c r="N5150" s="39"/>
      <c r="O5150" s="20" t="s">
        <v>508</v>
      </c>
      <c r="P5150" s="20" t="s">
        <v>508</v>
      </c>
      <c r="Q5150" s="20" t="s">
        <v>1575</v>
      </c>
      <c r="R5150" s="20" t="s">
        <v>802</v>
      </c>
      <c r="S5150" s="20">
        <v>60916220</v>
      </c>
      <c r="T5150" s="39"/>
      <c r="U5150" s="20"/>
      <c r="V5150" s="20"/>
      <c r="W5150" s="39"/>
      <c r="X5150" s="20"/>
      <c r="Y5150" s="20"/>
      <c r="Z5150" s="20"/>
      <c r="AA5150" s="39"/>
    </row>
    <row r="5151" spans="2:27" ht="15.75" customHeight="1">
      <c r="B5151" s="39"/>
      <c r="C5151" s="20"/>
      <c r="D5151" s="20"/>
      <c r="E5151" s="39"/>
      <c r="F5151" s="20"/>
      <c r="G5151" s="20"/>
      <c r="H5151" s="20"/>
      <c r="I5151" s="39"/>
      <c r="J5151" s="20"/>
      <c r="K5151" s="20"/>
      <c r="L5151" s="20"/>
      <c r="M5151" s="20"/>
      <c r="N5151" s="39"/>
      <c r="O5151" s="20" t="s">
        <v>508</v>
      </c>
      <c r="P5151" s="20" t="s">
        <v>508</v>
      </c>
      <c r="Q5151" s="20" t="s">
        <v>1575</v>
      </c>
      <c r="R5151" s="20" t="s">
        <v>804</v>
      </c>
      <c r="S5151" s="20">
        <v>60916221</v>
      </c>
      <c r="T5151" s="39"/>
      <c r="U5151" s="20"/>
      <c r="V5151" s="20"/>
      <c r="W5151" s="39"/>
      <c r="X5151" s="20"/>
      <c r="Y5151" s="20"/>
      <c r="Z5151" s="20"/>
      <c r="AA5151" s="39"/>
    </row>
    <row r="5152" spans="2:27" ht="15.75" customHeight="1">
      <c r="B5152" s="39"/>
      <c r="C5152" s="20"/>
      <c r="D5152" s="20"/>
      <c r="E5152" s="39"/>
      <c r="F5152" s="20"/>
      <c r="G5152" s="20"/>
      <c r="H5152" s="20"/>
      <c r="I5152" s="39"/>
      <c r="J5152" s="20"/>
      <c r="K5152" s="20"/>
      <c r="L5152" s="20"/>
      <c r="M5152" s="20"/>
      <c r="N5152" s="39"/>
      <c r="O5152" s="20" t="s">
        <v>508</v>
      </c>
      <c r="P5152" s="20" t="s">
        <v>508</v>
      </c>
      <c r="Q5152" s="20" t="s">
        <v>1575</v>
      </c>
      <c r="R5152" s="20" t="s">
        <v>806</v>
      </c>
      <c r="S5152" s="20">
        <v>60916222</v>
      </c>
      <c r="T5152" s="39"/>
      <c r="U5152" s="20"/>
      <c r="V5152" s="20"/>
      <c r="W5152" s="39"/>
      <c r="X5152" s="20"/>
      <c r="Y5152" s="20"/>
      <c r="Z5152" s="20"/>
      <c r="AA5152" s="39"/>
    </row>
    <row r="5153" spans="2:27" ht="15.75" customHeight="1">
      <c r="B5153" s="39"/>
      <c r="C5153" s="20"/>
      <c r="D5153" s="20"/>
      <c r="E5153" s="39"/>
      <c r="F5153" s="20"/>
      <c r="G5153" s="20"/>
      <c r="H5153" s="20"/>
      <c r="I5153" s="39"/>
      <c r="J5153" s="20"/>
      <c r="K5153" s="20"/>
      <c r="L5153" s="20"/>
      <c r="M5153" s="20"/>
      <c r="N5153" s="39"/>
      <c r="O5153" s="20" t="s">
        <v>508</v>
      </c>
      <c r="P5153" s="20" t="s">
        <v>508</v>
      </c>
      <c r="Q5153" s="20" t="s">
        <v>1575</v>
      </c>
      <c r="R5153" s="20" t="s">
        <v>808</v>
      </c>
      <c r="S5153" s="20">
        <v>60916223</v>
      </c>
      <c r="T5153" s="39"/>
      <c r="U5153" s="20"/>
      <c r="V5153" s="20"/>
      <c r="W5153" s="39"/>
      <c r="X5153" s="20"/>
      <c r="Y5153" s="20"/>
      <c r="Z5153" s="20"/>
      <c r="AA5153" s="39"/>
    </row>
    <row r="5154" spans="2:27" ht="15.75" customHeight="1">
      <c r="B5154" s="39"/>
      <c r="C5154" s="20"/>
      <c r="D5154" s="20"/>
      <c r="E5154" s="39"/>
      <c r="F5154" s="20"/>
      <c r="G5154" s="20"/>
      <c r="H5154" s="20"/>
      <c r="I5154" s="39"/>
      <c r="J5154" s="20"/>
      <c r="K5154" s="20"/>
      <c r="L5154" s="20"/>
      <c r="M5154" s="20"/>
      <c r="N5154" s="39"/>
      <c r="O5154" s="20" t="s">
        <v>508</v>
      </c>
      <c r="P5154" s="20" t="s">
        <v>508</v>
      </c>
      <c r="Q5154" s="20" t="s">
        <v>1575</v>
      </c>
      <c r="R5154" s="20" t="s">
        <v>810</v>
      </c>
      <c r="S5154" s="20">
        <v>60916224</v>
      </c>
      <c r="T5154" s="39"/>
      <c r="U5154" s="20"/>
      <c r="V5154" s="20"/>
      <c r="W5154" s="39"/>
      <c r="X5154" s="20"/>
      <c r="Y5154" s="20"/>
      <c r="Z5154" s="20"/>
      <c r="AA5154" s="39"/>
    </row>
    <row r="5155" spans="2:27" ht="15.75" customHeight="1">
      <c r="B5155" s="39"/>
      <c r="C5155" s="20"/>
      <c r="D5155" s="20"/>
      <c r="E5155" s="39"/>
      <c r="F5155" s="20"/>
      <c r="G5155" s="20"/>
      <c r="H5155" s="20"/>
      <c r="I5155" s="39"/>
      <c r="J5155" s="20"/>
      <c r="K5155" s="20"/>
      <c r="L5155" s="20"/>
      <c r="M5155" s="20"/>
      <c r="N5155" s="39"/>
      <c r="O5155" s="20" t="s">
        <v>508</v>
      </c>
      <c r="P5155" s="20" t="s">
        <v>508</v>
      </c>
      <c r="Q5155" s="20" t="s">
        <v>1575</v>
      </c>
      <c r="R5155" s="20" t="s">
        <v>812</v>
      </c>
      <c r="S5155" s="20">
        <v>60916225</v>
      </c>
      <c r="T5155" s="39"/>
      <c r="U5155" s="20"/>
      <c r="V5155" s="20"/>
      <c r="W5155" s="39"/>
      <c r="X5155" s="20"/>
      <c r="Y5155" s="20"/>
      <c r="Z5155" s="20"/>
      <c r="AA5155" s="39"/>
    </row>
    <row r="5156" spans="2:27" ht="15.75" customHeight="1">
      <c r="B5156" s="39"/>
      <c r="C5156" s="20"/>
      <c r="D5156" s="20"/>
      <c r="E5156" s="39"/>
      <c r="F5156" s="20"/>
      <c r="G5156" s="20"/>
      <c r="H5156" s="20"/>
      <c r="I5156" s="39"/>
      <c r="J5156" s="20"/>
      <c r="K5156" s="20"/>
      <c r="L5156" s="20"/>
      <c r="M5156" s="20"/>
      <c r="N5156" s="39"/>
      <c r="O5156" s="20" t="s">
        <v>508</v>
      </c>
      <c r="P5156" s="20" t="s">
        <v>508</v>
      </c>
      <c r="Q5156" s="20" t="s">
        <v>1575</v>
      </c>
      <c r="R5156" s="20" t="s">
        <v>814</v>
      </c>
      <c r="S5156" s="20">
        <v>60916226</v>
      </c>
      <c r="T5156" s="39"/>
      <c r="U5156" s="20"/>
      <c r="V5156" s="20"/>
      <c r="W5156" s="39"/>
      <c r="X5156" s="20"/>
      <c r="Y5156" s="20"/>
      <c r="Z5156" s="20"/>
      <c r="AA5156" s="39"/>
    </row>
    <row r="5157" spans="2:27" ht="15.75" customHeight="1">
      <c r="B5157" s="39"/>
      <c r="C5157" s="20"/>
      <c r="D5157" s="20"/>
      <c r="E5157" s="39"/>
      <c r="F5157" s="20"/>
      <c r="G5157" s="20"/>
      <c r="H5157" s="20"/>
      <c r="I5157" s="39"/>
      <c r="J5157" s="20"/>
      <c r="K5157" s="20"/>
      <c r="L5157" s="20"/>
      <c r="M5157" s="20"/>
      <c r="N5157" s="39"/>
      <c r="O5157" s="20" t="s">
        <v>508</v>
      </c>
      <c r="P5157" s="20" t="s">
        <v>508</v>
      </c>
      <c r="Q5157" s="20" t="s">
        <v>1575</v>
      </c>
      <c r="R5157" s="20" t="s">
        <v>816</v>
      </c>
      <c r="S5157" s="20">
        <v>60916227</v>
      </c>
      <c r="T5157" s="39"/>
      <c r="U5157" s="20"/>
      <c r="V5157" s="20"/>
      <c r="W5157" s="39"/>
      <c r="X5157" s="20"/>
      <c r="Y5157" s="20"/>
      <c r="Z5157" s="20"/>
      <c r="AA5157" s="39"/>
    </row>
    <row r="5158" spans="2:27" ht="15.75" customHeight="1">
      <c r="B5158" s="39"/>
      <c r="C5158" s="20"/>
      <c r="D5158" s="20"/>
      <c r="E5158" s="39"/>
      <c r="F5158" s="20"/>
      <c r="G5158" s="20"/>
      <c r="H5158" s="20"/>
      <c r="I5158" s="39"/>
      <c r="J5158" s="20"/>
      <c r="K5158" s="20"/>
      <c r="L5158" s="20"/>
      <c r="M5158" s="20"/>
      <c r="N5158" s="39"/>
      <c r="O5158" s="20" t="s">
        <v>508</v>
      </c>
      <c r="P5158" s="20" t="s">
        <v>508</v>
      </c>
      <c r="Q5158" s="20" t="s">
        <v>1576</v>
      </c>
      <c r="R5158" s="20" t="s">
        <v>5059</v>
      </c>
      <c r="S5158" s="20">
        <v>60919419</v>
      </c>
      <c r="T5158" s="39"/>
      <c r="U5158" s="20"/>
      <c r="V5158" s="20"/>
      <c r="W5158" s="39"/>
      <c r="X5158" s="20"/>
      <c r="Y5158" s="20"/>
      <c r="Z5158" s="20"/>
      <c r="AA5158" s="39"/>
    </row>
    <row r="5159" spans="2:27" ht="15.75" customHeight="1">
      <c r="B5159" s="39"/>
      <c r="C5159" s="20"/>
      <c r="D5159" s="20"/>
      <c r="E5159" s="39"/>
      <c r="F5159" s="20"/>
      <c r="G5159" s="20"/>
      <c r="H5159" s="20"/>
      <c r="I5159" s="39"/>
      <c r="J5159" s="20"/>
      <c r="K5159" s="20"/>
      <c r="L5159" s="20"/>
      <c r="M5159" s="20"/>
      <c r="N5159" s="39"/>
      <c r="O5159" s="20" t="s">
        <v>508</v>
      </c>
      <c r="P5159" s="20" t="s">
        <v>508</v>
      </c>
      <c r="Q5159" s="20" t="s">
        <v>1576</v>
      </c>
      <c r="R5159" s="20" t="s">
        <v>5060</v>
      </c>
      <c r="S5159" s="20">
        <v>60919415</v>
      </c>
      <c r="T5159" s="39"/>
      <c r="U5159" s="20"/>
      <c r="V5159" s="20"/>
      <c r="W5159" s="39"/>
      <c r="X5159" s="20"/>
      <c r="Y5159" s="20"/>
      <c r="Z5159" s="20"/>
      <c r="AA5159" s="39"/>
    </row>
    <row r="5160" spans="2:27" ht="15.75" customHeight="1">
      <c r="B5160" s="39"/>
      <c r="C5160" s="20"/>
      <c r="D5160" s="20"/>
      <c r="E5160" s="39"/>
      <c r="F5160" s="20"/>
      <c r="G5160" s="20"/>
      <c r="H5160" s="20"/>
      <c r="I5160" s="39"/>
      <c r="J5160" s="20"/>
      <c r="K5160" s="20"/>
      <c r="L5160" s="20"/>
      <c r="M5160" s="20"/>
      <c r="N5160" s="39"/>
      <c r="O5160" s="20" t="s">
        <v>508</v>
      </c>
      <c r="P5160" s="20" t="s">
        <v>508</v>
      </c>
      <c r="Q5160" s="20" t="s">
        <v>1576</v>
      </c>
      <c r="R5160" s="20" t="s">
        <v>5061</v>
      </c>
      <c r="S5160" s="20">
        <v>60919428</v>
      </c>
      <c r="T5160" s="39"/>
      <c r="U5160" s="20"/>
      <c r="V5160" s="20"/>
      <c r="W5160" s="39"/>
      <c r="X5160" s="20"/>
      <c r="Y5160" s="20"/>
      <c r="Z5160" s="20"/>
      <c r="AA5160" s="39"/>
    </row>
    <row r="5161" spans="2:27" ht="15.75" customHeight="1">
      <c r="B5161" s="39"/>
      <c r="C5161" s="20"/>
      <c r="D5161" s="20"/>
      <c r="E5161" s="39"/>
      <c r="F5161" s="20"/>
      <c r="G5161" s="20"/>
      <c r="H5161" s="20"/>
      <c r="I5161" s="39"/>
      <c r="J5161" s="20"/>
      <c r="K5161" s="20"/>
      <c r="L5161" s="20"/>
      <c r="M5161" s="20"/>
      <c r="N5161" s="39"/>
      <c r="O5161" s="20" t="s">
        <v>508</v>
      </c>
      <c r="P5161" s="20" t="s">
        <v>508</v>
      </c>
      <c r="Q5161" s="20" t="s">
        <v>1576</v>
      </c>
      <c r="R5161" s="20" t="s">
        <v>5062</v>
      </c>
      <c r="S5161" s="20">
        <v>60919447</v>
      </c>
      <c r="T5161" s="39"/>
      <c r="U5161" s="20"/>
      <c r="V5161" s="20"/>
      <c r="W5161" s="39"/>
      <c r="X5161" s="20"/>
      <c r="Y5161" s="20"/>
      <c r="Z5161" s="20"/>
      <c r="AA5161" s="39"/>
    </row>
    <row r="5162" spans="2:27" ht="15.75" customHeight="1">
      <c r="B5162" s="39"/>
      <c r="C5162" s="20"/>
      <c r="D5162" s="20"/>
      <c r="E5162" s="39"/>
      <c r="F5162" s="20"/>
      <c r="G5162" s="20"/>
      <c r="H5162" s="20"/>
      <c r="I5162" s="39"/>
      <c r="J5162" s="20"/>
      <c r="K5162" s="20"/>
      <c r="L5162" s="20"/>
      <c r="M5162" s="20"/>
      <c r="N5162" s="39"/>
      <c r="O5162" s="20" t="s">
        <v>508</v>
      </c>
      <c r="P5162" s="20" t="s">
        <v>508</v>
      </c>
      <c r="Q5162" s="20" t="s">
        <v>1576</v>
      </c>
      <c r="R5162" s="20" t="s">
        <v>5063</v>
      </c>
      <c r="S5162" s="20">
        <v>60919438</v>
      </c>
      <c r="T5162" s="39"/>
      <c r="U5162" s="20"/>
      <c r="V5162" s="20"/>
      <c r="W5162" s="39"/>
      <c r="X5162" s="20"/>
      <c r="Y5162" s="20"/>
      <c r="Z5162" s="20"/>
      <c r="AA5162" s="39"/>
    </row>
    <row r="5163" spans="2:27" ht="15.75" customHeight="1">
      <c r="B5163" s="39"/>
      <c r="C5163" s="20"/>
      <c r="D5163" s="20"/>
      <c r="E5163" s="39"/>
      <c r="F5163" s="20"/>
      <c r="G5163" s="20"/>
      <c r="H5163" s="20"/>
      <c r="I5163" s="39"/>
      <c r="J5163" s="20"/>
      <c r="K5163" s="20"/>
      <c r="L5163" s="20"/>
      <c r="M5163" s="20"/>
      <c r="N5163" s="39"/>
      <c r="O5163" s="20" t="s">
        <v>508</v>
      </c>
      <c r="P5163" s="20" t="s">
        <v>508</v>
      </c>
      <c r="Q5163" s="20" t="s">
        <v>1576</v>
      </c>
      <c r="R5163" s="20" t="s">
        <v>5064</v>
      </c>
      <c r="S5163" s="20">
        <v>60919457</v>
      </c>
      <c r="T5163" s="39"/>
      <c r="U5163" s="20"/>
      <c r="V5163" s="20"/>
      <c r="W5163" s="39"/>
      <c r="X5163" s="20"/>
      <c r="Y5163" s="20"/>
      <c r="Z5163" s="20"/>
      <c r="AA5163" s="39"/>
    </row>
    <row r="5164" spans="2:27" ht="15.75" customHeight="1">
      <c r="B5164" s="39"/>
      <c r="C5164" s="20"/>
      <c r="D5164" s="20"/>
      <c r="E5164" s="39"/>
      <c r="F5164" s="20"/>
      <c r="G5164" s="20"/>
      <c r="H5164" s="20"/>
      <c r="I5164" s="39"/>
      <c r="J5164" s="20"/>
      <c r="K5164" s="20"/>
      <c r="L5164" s="20"/>
      <c r="M5164" s="20"/>
      <c r="N5164" s="39"/>
      <c r="O5164" s="20" t="s">
        <v>508</v>
      </c>
      <c r="P5164" s="20" t="s">
        <v>508</v>
      </c>
      <c r="Q5164" s="20" t="s">
        <v>1576</v>
      </c>
      <c r="R5164" s="20" t="s">
        <v>5065</v>
      </c>
      <c r="S5164" s="20">
        <v>60919466</v>
      </c>
      <c r="T5164" s="39"/>
      <c r="U5164" s="20"/>
      <c r="V5164" s="20"/>
      <c r="W5164" s="39"/>
      <c r="X5164" s="20"/>
      <c r="Y5164" s="20"/>
      <c r="Z5164" s="20"/>
      <c r="AA5164" s="39"/>
    </row>
    <row r="5165" spans="2:27" ht="15.75" customHeight="1">
      <c r="B5165" s="39"/>
      <c r="C5165" s="20"/>
      <c r="D5165" s="20"/>
      <c r="E5165" s="39"/>
      <c r="F5165" s="20"/>
      <c r="G5165" s="20"/>
      <c r="H5165" s="20"/>
      <c r="I5165" s="39"/>
      <c r="J5165" s="20"/>
      <c r="K5165" s="20"/>
      <c r="L5165" s="20"/>
      <c r="M5165" s="20"/>
      <c r="N5165" s="39"/>
      <c r="O5165" s="20" t="s">
        <v>508</v>
      </c>
      <c r="P5165" s="20" t="s">
        <v>508</v>
      </c>
      <c r="Q5165" s="20" t="s">
        <v>1576</v>
      </c>
      <c r="R5165" s="20" t="s">
        <v>1465</v>
      </c>
      <c r="S5165" s="20">
        <v>60919476</v>
      </c>
      <c r="T5165" s="39"/>
      <c r="U5165" s="20"/>
      <c r="V5165" s="20"/>
      <c r="W5165" s="39"/>
      <c r="X5165" s="20"/>
      <c r="Y5165" s="20"/>
      <c r="Z5165" s="20"/>
      <c r="AA5165" s="39"/>
    </row>
    <row r="5166" spans="2:27" ht="15.75" customHeight="1">
      <c r="B5166" s="39"/>
      <c r="C5166" s="20"/>
      <c r="D5166" s="20"/>
      <c r="E5166" s="39"/>
      <c r="F5166" s="20"/>
      <c r="G5166" s="20"/>
      <c r="H5166" s="20"/>
      <c r="I5166" s="39"/>
      <c r="J5166" s="20"/>
      <c r="K5166" s="20"/>
      <c r="L5166" s="20"/>
      <c r="M5166" s="20"/>
      <c r="N5166" s="39"/>
      <c r="O5166" s="20" t="s">
        <v>508</v>
      </c>
      <c r="P5166" s="20" t="s">
        <v>508</v>
      </c>
      <c r="Q5166" s="20" t="s">
        <v>1576</v>
      </c>
      <c r="R5166" s="20" t="s">
        <v>1576</v>
      </c>
      <c r="S5166" s="20">
        <v>60919485</v>
      </c>
      <c r="T5166" s="39"/>
      <c r="U5166" s="20"/>
      <c r="V5166" s="20"/>
      <c r="W5166" s="39"/>
      <c r="X5166" s="20"/>
      <c r="Y5166" s="20"/>
      <c r="Z5166" s="20"/>
      <c r="AA5166" s="39"/>
    </row>
    <row r="5167" spans="2:27" ht="15.75" customHeight="1">
      <c r="B5167" s="39"/>
      <c r="C5167" s="20"/>
      <c r="D5167" s="20"/>
      <c r="E5167" s="39"/>
      <c r="F5167" s="20"/>
      <c r="G5167" s="20"/>
      <c r="H5167" s="20"/>
      <c r="I5167" s="39"/>
      <c r="J5167" s="20"/>
      <c r="K5167" s="20"/>
      <c r="L5167" s="20"/>
      <c r="M5167" s="20"/>
      <c r="N5167" s="39"/>
      <c r="O5167" s="20" t="s">
        <v>508</v>
      </c>
      <c r="P5167" s="20" t="s">
        <v>508</v>
      </c>
      <c r="Q5167" s="20" t="s">
        <v>1576</v>
      </c>
      <c r="R5167" s="20" t="s">
        <v>5066</v>
      </c>
      <c r="S5167" s="20">
        <v>60919499</v>
      </c>
      <c r="T5167" s="39"/>
      <c r="U5167" s="20"/>
      <c r="V5167" s="20"/>
      <c r="W5167" s="39"/>
      <c r="X5167" s="20"/>
      <c r="Y5167" s="20"/>
      <c r="Z5167" s="20"/>
      <c r="AA5167" s="39"/>
    </row>
    <row r="5168" spans="2:27" ht="15.75" customHeight="1">
      <c r="B5168" s="39"/>
      <c r="C5168" s="20"/>
      <c r="D5168" s="20"/>
      <c r="E5168" s="39"/>
      <c r="F5168" s="20"/>
      <c r="G5168" s="20"/>
      <c r="H5168" s="20"/>
      <c r="I5168" s="39"/>
      <c r="J5168" s="20"/>
      <c r="K5168" s="20"/>
      <c r="L5168" s="20"/>
      <c r="M5168" s="20"/>
      <c r="N5168" s="39"/>
      <c r="O5168" s="25"/>
      <c r="P5168" s="25"/>
      <c r="Q5168" s="25"/>
      <c r="R5168" s="25"/>
      <c r="S5168" s="25"/>
      <c r="T5168" s="39"/>
      <c r="U5168" s="25"/>
      <c r="V5168" s="25"/>
      <c r="W5168" s="39"/>
      <c r="Z5168" s="20"/>
      <c r="AA5168" s="39"/>
    </row>
    <row r="5169" spans="2:27" ht="15.75" customHeight="1">
      <c r="B5169" s="39"/>
      <c r="C5169" s="20"/>
      <c r="D5169" s="20"/>
      <c r="E5169" s="39"/>
      <c r="F5169" s="20"/>
      <c r="G5169" s="20"/>
      <c r="H5169" s="20"/>
      <c r="I5169" s="39"/>
      <c r="J5169" s="20"/>
      <c r="K5169" s="20"/>
      <c r="L5169" s="20"/>
      <c r="M5169" s="20"/>
      <c r="N5169" s="39"/>
      <c r="O5169" s="25"/>
      <c r="P5169" s="25"/>
      <c r="Q5169" s="25"/>
      <c r="R5169" s="25"/>
      <c r="S5169" s="25"/>
      <c r="T5169" s="39"/>
      <c r="U5169" s="25"/>
      <c r="V5169" s="25"/>
      <c r="W5169" s="39"/>
      <c r="Z5169" s="20"/>
      <c r="AA5169" s="39"/>
    </row>
    <row r="5170" spans="2:27" ht="15.75" customHeight="1">
      <c r="B5170" s="39"/>
      <c r="C5170" s="20"/>
      <c r="D5170" s="20"/>
      <c r="E5170" s="39"/>
      <c r="F5170" s="20"/>
      <c r="G5170" s="20"/>
      <c r="H5170" s="20"/>
      <c r="I5170" s="39"/>
      <c r="J5170" s="20"/>
      <c r="K5170" s="20"/>
      <c r="L5170" s="20"/>
      <c r="M5170" s="20"/>
      <c r="N5170" s="39"/>
      <c r="O5170" s="25"/>
      <c r="P5170" s="25"/>
      <c r="Q5170" s="25"/>
      <c r="R5170" s="25"/>
      <c r="S5170" s="25"/>
      <c r="T5170" s="39"/>
      <c r="U5170" s="25"/>
      <c r="V5170" s="25"/>
      <c r="W5170" s="39"/>
      <c r="Z5170" s="20"/>
      <c r="AA5170" s="39"/>
    </row>
    <row r="5171" spans="2:27" ht="15.75" customHeight="1">
      <c r="B5171" s="39"/>
      <c r="C5171" s="20"/>
      <c r="D5171" s="20"/>
      <c r="E5171" s="39"/>
      <c r="F5171" s="20"/>
      <c r="G5171" s="20"/>
      <c r="H5171" s="20"/>
      <c r="I5171" s="39"/>
      <c r="J5171" s="20"/>
      <c r="K5171" s="20"/>
      <c r="L5171" s="20"/>
      <c r="M5171" s="20"/>
      <c r="N5171" s="39"/>
      <c r="O5171" s="25"/>
      <c r="P5171" s="25"/>
      <c r="Q5171" s="25"/>
      <c r="R5171" s="25"/>
      <c r="S5171" s="25"/>
      <c r="T5171" s="39"/>
      <c r="U5171" s="25"/>
      <c r="V5171" s="25"/>
      <c r="W5171" s="39"/>
      <c r="Z5171" s="20"/>
      <c r="AA5171" s="39"/>
    </row>
    <row r="5172" spans="2:27" ht="15.75" customHeight="1">
      <c r="B5172" s="39"/>
      <c r="C5172" s="20"/>
      <c r="D5172" s="20"/>
      <c r="E5172" s="39"/>
      <c r="F5172" s="20"/>
      <c r="G5172" s="20"/>
      <c r="H5172" s="20"/>
      <c r="I5172" s="39"/>
      <c r="J5172" s="20"/>
      <c r="K5172" s="20"/>
      <c r="L5172" s="20"/>
      <c r="M5172" s="20"/>
      <c r="N5172" s="39"/>
      <c r="O5172" s="25"/>
      <c r="P5172" s="25"/>
      <c r="Q5172" s="25"/>
      <c r="R5172" s="25"/>
      <c r="S5172" s="25"/>
      <c r="T5172" s="39"/>
      <c r="U5172" s="25"/>
      <c r="V5172" s="25"/>
      <c r="W5172" s="39"/>
      <c r="Z5172" s="20"/>
      <c r="AA5172" s="39"/>
    </row>
    <row r="5173" spans="2:27" ht="15.75" customHeight="1">
      <c r="B5173" s="39"/>
      <c r="C5173" s="20"/>
      <c r="D5173" s="20"/>
      <c r="E5173" s="39"/>
      <c r="F5173" s="20"/>
      <c r="G5173" s="20"/>
      <c r="H5173" s="20"/>
      <c r="I5173" s="39"/>
      <c r="J5173" s="20"/>
      <c r="K5173" s="20"/>
      <c r="L5173" s="20"/>
      <c r="M5173" s="20"/>
      <c r="N5173" s="39"/>
      <c r="O5173" s="25"/>
      <c r="P5173" s="25"/>
      <c r="Q5173" s="25"/>
      <c r="R5173" s="25"/>
      <c r="S5173" s="25"/>
      <c r="T5173" s="39"/>
      <c r="U5173" s="25"/>
      <c r="V5173" s="25"/>
      <c r="W5173" s="39"/>
      <c r="Z5173" s="20"/>
      <c r="AA5173" s="39"/>
    </row>
    <row r="5174" spans="2:27" ht="15.75" customHeight="1">
      <c r="B5174" s="39"/>
      <c r="C5174" s="20"/>
      <c r="D5174" s="20"/>
      <c r="E5174" s="39"/>
      <c r="F5174" s="20"/>
      <c r="G5174" s="20"/>
      <c r="H5174" s="20"/>
      <c r="I5174" s="39"/>
      <c r="J5174" s="20"/>
      <c r="K5174" s="20"/>
      <c r="L5174" s="20"/>
      <c r="M5174" s="20"/>
      <c r="N5174" s="39"/>
      <c r="O5174" s="25"/>
      <c r="P5174" s="25"/>
      <c r="Q5174" s="25"/>
      <c r="R5174" s="25"/>
      <c r="S5174" s="25"/>
      <c r="T5174" s="39"/>
      <c r="U5174" s="25"/>
      <c r="V5174" s="25"/>
      <c r="W5174" s="39"/>
      <c r="Z5174" s="20"/>
      <c r="AA5174" s="39"/>
    </row>
    <row r="5175" spans="2:27" ht="15.75" customHeight="1">
      <c r="B5175" s="39"/>
      <c r="C5175" s="20"/>
      <c r="D5175" s="20"/>
      <c r="E5175" s="39"/>
      <c r="F5175" s="20"/>
      <c r="G5175" s="20"/>
      <c r="H5175" s="20"/>
      <c r="I5175" s="39"/>
      <c r="J5175" s="20"/>
      <c r="K5175" s="20"/>
      <c r="L5175" s="20"/>
      <c r="M5175" s="20"/>
      <c r="N5175" s="39"/>
      <c r="O5175" s="25"/>
      <c r="P5175" s="25"/>
      <c r="Q5175" s="25"/>
      <c r="R5175" s="25"/>
      <c r="S5175" s="25"/>
      <c r="T5175" s="39"/>
      <c r="U5175" s="25"/>
      <c r="V5175" s="25"/>
      <c r="W5175" s="39"/>
      <c r="Z5175" s="20"/>
      <c r="AA5175" s="39"/>
    </row>
    <row r="5176" spans="2:27" ht="15.75" customHeight="1">
      <c r="B5176" s="39"/>
      <c r="C5176" s="20"/>
      <c r="D5176" s="20"/>
      <c r="E5176" s="39"/>
      <c r="F5176" s="20"/>
      <c r="G5176" s="20"/>
      <c r="H5176" s="20"/>
      <c r="I5176" s="39"/>
      <c r="J5176" s="20"/>
      <c r="K5176" s="20"/>
      <c r="L5176" s="20"/>
      <c r="M5176" s="20"/>
      <c r="N5176" s="39"/>
      <c r="O5176" s="25"/>
      <c r="P5176" s="25"/>
      <c r="Q5176" s="25"/>
      <c r="R5176" s="25"/>
      <c r="S5176" s="25"/>
      <c r="T5176" s="39"/>
      <c r="U5176" s="25"/>
      <c r="V5176" s="25"/>
      <c r="W5176" s="39"/>
      <c r="Z5176" s="20"/>
      <c r="AA5176" s="39"/>
    </row>
    <row r="5177" spans="2:27" ht="15.75" customHeight="1">
      <c r="B5177" s="39"/>
      <c r="C5177" s="20"/>
      <c r="D5177" s="20"/>
      <c r="E5177" s="39"/>
      <c r="F5177" s="20"/>
      <c r="G5177" s="20"/>
      <c r="H5177" s="20"/>
      <c r="I5177" s="39"/>
      <c r="J5177" s="20"/>
      <c r="K5177" s="20"/>
      <c r="L5177" s="20"/>
      <c r="M5177" s="20"/>
      <c r="N5177" s="39"/>
      <c r="O5177" s="25"/>
      <c r="P5177" s="25"/>
      <c r="Q5177" s="25"/>
      <c r="R5177" s="25"/>
      <c r="S5177" s="25"/>
      <c r="T5177" s="39"/>
      <c r="U5177" s="25"/>
      <c r="V5177" s="25"/>
      <c r="W5177" s="39"/>
      <c r="Z5177" s="20"/>
      <c r="AA5177" s="39"/>
    </row>
    <row r="5178" spans="2:27" ht="15.75" customHeight="1">
      <c r="B5178" s="39"/>
      <c r="C5178" s="20"/>
      <c r="D5178" s="20"/>
      <c r="E5178" s="39"/>
      <c r="F5178" s="20"/>
      <c r="G5178" s="20"/>
      <c r="H5178" s="20"/>
      <c r="I5178" s="39"/>
      <c r="J5178" s="20"/>
      <c r="K5178" s="20"/>
      <c r="L5178" s="20"/>
      <c r="M5178" s="20"/>
      <c r="N5178" s="39"/>
      <c r="O5178" s="25"/>
      <c r="P5178" s="25"/>
      <c r="Q5178" s="25"/>
      <c r="R5178" s="25"/>
      <c r="S5178" s="25"/>
      <c r="T5178" s="39"/>
      <c r="U5178" s="25"/>
      <c r="V5178" s="25"/>
      <c r="W5178" s="39"/>
      <c r="Z5178" s="20"/>
      <c r="AA5178" s="39"/>
    </row>
    <row r="5179" spans="2:27" ht="15.75" customHeight="1">
      <c r="B5179" s="39"/>
      <c r="C5179" s="20"/>
      <c r="D5179" s="20"/>
      <c r="E5179" s="39"/>
      <c r="F5179" s="20"/>
      <c r="G5179" s="20"/>
      <c r="H5179" s="20"/>
      <c r="I5179" s="39"/>
      <c r="J5179" s="20"/>
      <c r="K5179" s="20"/>
      <c r="L5179" s="20"/>
      <c r="M5179" s="20"/>
      <c r="N5179" s="39"/>
      <c r="O5179" s="25"/>
      <c r="P5179" s="25"/>
      <c r="Q5179" s="25"/>
      <c r="R5179" s="25"/>
      <c r="S5179" s="25"/>
      <c r="T5179" s="39"/>
      <c r="U5179" s="25"/>
      <c r="V5179" s="25"/>
      <c r="W5179" s="39"/>
      <c r="Z5179" s="20"/>
      <c r="AA5179" s="39"/>
    </row>
    <row r="5180" spans="2:27" ht="15.75" customHeight="1">
      <c r="B5180" s="39"/>
      <c r="C5180" s="20"/>
      <c r="D5180" s="20"/>
      <c r="E5180" s="39"/>
      <c r="F5180" s="20"/>
      <c r="G5180" s="20"/>
      <c r="H5180" s="20"/>
      <c r="I5180" s="39"/>
      <c r="J5180" s="20"/>
      <c r="K5180" s="20"/>
      <c r="L5180" s="20"/>
      <c r="M5180" s="20"/>
      <c r="N5180" s="39"/>
      <c r="O5180" s="25"/>
      <c r="P5180" s="25"/>
      <c r="Q5180" s="25"/>
      <c r="R5180" s="25"/>
      <c r="S5180" s="25"/>
      <c r="T5180" s="39"/>
      <c r="U5180" s="25"/>
      <c r="V5180" s="25"/>
      <c r="W5180" s="39"/>
      <c r="AA5180" s="39"/>
    </row>
    <row r="5181" spans="2:27" ht="15.75" customHeight="1">
      <c r="B5181" s="39"/>
      <c r="C5181" s="20"/>
      <c r="D5181" s="20"/>
      <c r="E5181" s="39"/>
      <c r="F5181" s="20"/>
      <c r="G5181" s="20"/>
      <c r="H5181" s="20"/>
      <c r="I5181" s="39"/>
      <c r="J5181" s="20"/>
      <c r="K5181" s="20"/>
      <c r="L5181" s="20"/>
      <c r="M5181" s="20"/>
      <c r="N5181" s="39"/>
      <c r="O5181" s="25"/>
      <c r="P5181" s="25"/>
      <c r="Q5181" s="25"/>
      <c r="R5181" s="25"/>
      <c r="S5181" s="25"/>
      <c r="T5181" s="39"/>
      <c r="U5181" s="25"/>
      <c r="V5181" s="25"/>
      <c r="W5181" s="39"/>
      <c r="AA5181" s="39"/>
    </row>
    <row r="5182" spans="2:27" ht="15.75" customHeight="1">
      <c r="B5182" s="39"/>
      <c r="C5182" s="20"/>
      <c r="D5182" s="20"/>
      <c r="E5182" s="39"/>
      <c r="F5182" s="20"/>
      <c r="G5182" s="20"/>
      <c r="H5182" s="20"/>
      <c r="I5182" s="39"/>
      <c r="J5182" s="20"/>
      <c r="K5182" s="20"/>
      <c r="L5182" s="20"/>
      <c r="M5182" s="20"/>
      <c r="N5182" s="39"/>
      <c r="O5182" s="25"/>
      <c r="P5182" s="25"/>
      <c r="Q5182" s="25"/>
      <c r="R5182" s="25"/>
      <c r="S5182" s="25"/>
      <c r="T5182" s="39"/>
      <c r="U5182" s="25"/>
      <c r="V5182" s="25"/>
      <c r="W5182" s="39"/>
      <c r="AA5182" s="39"/>
    </row>
    <row r="5183" spans="2:27" ht="15.75" customHeight="1">
      <c r="B5183" s="39"/>
      <c r="C5183" s="20"/>
      <c r="D5183" s="20"/>
      <c r="E5183" s="39"/>
      <c r="F5183" s="20"/>
      <c r="G5183" s="20"/>
      <c r="H5183" s="20"/>
      <c r="I5183" s="39"/>
      <c r="J5183" s="20"/>
      <c r="K5183" s="20"/>
      <c r="L5183" s="20"/>
      <c r="M5183" s="20"/>
      <c r="N5183" s="39"/>
      <c r="O5183" s="25"/>
      <c r="P5183" s="25"/>
      <c r="Q5183" s="25"/>
      <c r="R5183" s="25"/>
      <c r="S5183" s="25"/>
      <c r="T5183" s="39"/>
      <c r="U5183" s="25"/>
      <c r="V5183" s="25"/>
      <c r="W5183" s="39"/>
      <c r="AA5183" s="39"/>
    </row>
    <row r="5184" spans="2:27" ht="15.75" customHeight="1">
      <c r="B5184" s="39"/>
      <c r="C5184" s="20"/>
      <c r="D5184" s="20"/>
      <c r="E5184" s="39"/>
      <c r="F5184" s="20"/>
      <c r="G5184" s="20"/>
      <c r="H5184" s="20"/>
      <c r="I5184" s="39"/>
      <c r="J5184" s="20"/>
      <c r="K5184" s="20"/>
      <c r="L5184" s="20"/>
      <c r="M5184" s="20"/>
      <c r="N5184" s="39"/>
      <c r="O5184" s="25"/>
      <c r="P5184" s="25"/>
      <c r="Q5184" s="25"/>
      <c r="R5184" s="25"/>
      <c r="S5184" s="25"/>
      <c r="T5184" s="39"/>
      <c r="U5184" s="25"/>
      <c r="V5184" s="25"/>
      <c r="W5184" s="39"/>
      <c r="AA5184" s="39"/>
    </row>
    <row r="5185" spans="2:27" ht="15.75" customHeight="1">
      <c r="B5185" s="39"/>
      <c r="C5185" s="20"/>
      <c r="D5185" s="20"/>
      <c r="E5185" s="39"/>
      <c r="F5185" s="20"/>
      <c r="G5185" s="20"/>
      <c r="H5185" s="20"/>
      <c r="I5185" s="39"/>
      <c r="J5185" s="20"/>
      <c r="K5185" s="20"/>
      <c r="L5185" s="20"/>
      <c r="M5185" s="20"/>
      <c r="N5185" s="39"/>
      <c r="O5185" s="25"/>
      <c r="P5185" s="25"/>
      <c r="Q5185" s="25"/>
      <c r="R5185" s="25"/>
      <c r="S5185" s="25"/>
      <c r="T5185" s="39"/>
      <c r="U5185" s="25"/>
      <c r="V5185" s="25"/>
      <c r="W5185" s="39"/>
      <c r="AA5185" s="39"/>
    </row>
    <row r="5186" spans="2:27" ht="15.75" customHeight="1">
      <c r="B5186" s="39"/>
      <c r="C5186" s="20"/>
      <c r="D5186" s="20"/>
      <c r="E5186" s="39"/>
      <c r="F5186" s="20"/>
      <c r="G5186" s="20"/>
      <c r="H5186" s="20"/>
      <c r="I5186" s="39"/>
      <c r="J5186" s="20"/>
      <c r="K5186" s="20"/>
      <c r="L5186" s="20"/>
      <c r="M5186" s="20"/>
      <c r="N5186" s="39"/>
      <c r="O5186" s="25"/>
      <c r="P5186" s="25"/>
      <c r="Q5186" s="25"/>
      <c r="R5186" s="25"/>
      <c r="S5186" s="25"/>
      <c r="T5186" s="39"/>
      <c r="U5186" s="25"/>
      <c r="V5186" s="25"/>
      <c r="W5186" s="39"/>
      <c r="AA5186" s="39"/>
    </row>
    <row r="5187" spans="2:27" ht="15.75" customHeight="1">
      <c r="B5187" s="39"/>
      <c r="C5187" s="20"/>
      <c r="D5187" s="20"/>
      <c r="E5187" s="39"/>
      <c r="F5187" s="20"/>
      <c r="G5187" s="20"/>
      <c r="H5187" s="20"/>
      <c r="I5187" s="39"/>
      <c r="J5187" s="20"/>
      <c r="K5187" s="20"/>
      <c r="L5187" s="20"/>
      <c r="M5187" s="20"/>
      <c r="N5187" s="39"/>
      <c r="O5187" s="25"/>
      <c r="P5187" s="25"/>
      <c r="Q5187" s="25"/>
      <c r="R5187" s="25"/>
      <c r="S5187" s="25"/>
      <c r="T5187" s="39"/>
      <c r="U5187" s="25"/>
      <c r="V5187" s="25"/>
      <c r="W5187" s="39"/>
      <c r="AA5187" s="39"/>
    </row>
    <row r="5188" spans="2:27" ht="15.75" customHeight="1">
      <c r="B5188" s="39"/>
      <c r="C5188" s="20"/>
      <c r="D5188" s="20"/>
      <c r="E5188" s="39"/>
      <c r="F5188" s="20"/>
      <c r="G5188" s="20"/>
      <c r="H5188" s="20"/>
      <c r="I5188" s="39"/>
      <c r="J5188" s="20"/>
      <c r="K5188" s="20"/>
      <c r="L5188" s="20"/>
      <c r="M5188" s="20"/>
      <c r="N5188" s="39"/>
      <c r="O5188" s="25"/>
      <c r="P5188" s="25"/>
      <c r="Q5188" s="25"/>
      <c r="R5188" s="25"/>
      <c r="S5188" s="25"/>
      <c r="T5188" s="39"/>
      <c r="U5188" s="25"/>
      <c r="V5188" s="25"/>
      <c r="W5188" s="39"/>
      <c r="AA5188" s="39"/>
    </row>
    <row r="5189" spans="2:27" ht="15.75" customHeight="1">
      <c r="B5189" s="39"/>
      <c r="C5189" s="20"/>
      <c r="D5189" s="20"/>
      <c r="E5189" s="39"/>
      <c r="F5189" s="20"/>
      <c r="G5189" s="20"/>
      <c r="H5189" s="20"/>
      <c r="I5189" s="39"/>
      <c r="J5189" s="20"/>
      <c r="K5189" s="20"/>
      <c r="L5189" s="20"/>
      <c r="M5189" s="20"/>
      <c r="N5189" s="39"/>
      <c r="O5189" s="25"/>
      <c r="P5189" s="25"/>
      <c r="Q5189" s="25"/>
      <c r="R5189" s="25"/>
      <c r="S5189" s="25"/>
      <c r="T5189" s="39"/>
      <c r="U5189" s="25"/>
      <c r="V5189" s="25"/>
      <c r="W5189" s="39"/>
      <c r="AA5189" s="39"/>
    </row>
    <row r="5190" spans="2:27" ht="15.75" customHeight="1">
      <c r="B5190" s="39"/>
      <c r="C5190" s="20"/>
      <c r="D5190" s="20"/>
      <c r="E5190" s="39"/>
      <c r="F5190" s="20"/>
      <c r="G5190" s="20"/>
      <c r="H5190" s="20"/>
      <c r="I5190" s="39"/>
      <c r="J5190" s="20"/>
      <c r="K5190" s="20"/>
      <c r="L5190" s="20"/>
      <c r="M5190" s="20"/>
      <c r="N5190" s="39"/>
      <c r="O5190" s="25"/>
      <c r="P5190" s="25"/>
      <c r="Q5190" s="25"/>
      <c r="R5190" s="25"/>
      <c r="S5190" s="25"/>
      <c r="T5190" s="39"/>
      <c r="U5190" s="25"/>
      <c r="V5190" s="25"/>
      <c r="W5190" s="39"/>
      <c r="AA5190" s="39"/>
    </row>
    <row r="5191" spans="2:27" ht="15.75" customHeight="1">
      <c r="B5191" s="39"/>
      <c r="C5191" s="20"/>
      <c r="D5191" s="20"/>
      <c r="E5191" s="39"/>
      <c r="F5191" s="20"/>
      <c r="G5191" s="20"/>
      <c r="H5191" s="20"/>
      <c r="I5191" s="39"/>
      <c r="J5191" s="20"/>
      <c r="K5191" s="20"/>
      <c r="L5191" s="20"/>
      <c r="M5191" s="20"/>
      <c r="N5191" s="39"/>
      <c r="O5191" s="25"/>
      <c r="P5191" s="25"/>
      <c r="Q5191" s="25"/>
      <c r="R5191" s="25"/>
      <c r="S5191" s="25"/>
      <c r="T5191" s="39"/>
      <c r="U5191" s="25"/>
      <c r="V5191" s="25"/>
      <c r="W5191" s="39"/>
      <c r="AA5191" s="39"/>
    </row>
    <row r="5192" spans="2:27" ht="15.75" customHeight="1">
      <c r="B5192" s="39"/>
      <c r="C5192" s="20"/>
      <c r="D5192" s="20"/>
      <c r="E5192" s="39"/>
      <c r="F5192" s="20"/>
      <c r="G5192" s="20"/>
      <c r="H5192" s="20"/>
      <c r="I5192" s="39"/>
      <c r="J5192" s="20"/>
      <c r="K5192" s="20"/>
      <c r="L5192" s="20"/>
      <c r="M5192" s="20"/>
      <c r="N5192" s="39"/>
      <c r="O5192" s="25"/>
      <c r="P5192" s="25"/>
      <c r="Q5192" s="25"/>
      <c r="R5192" s="25"/>
      <c r="S5192" s="25"/>
      <c r="T5192" s="39"/>
      <c r="U5192" s="25"/>
      <c r="V5192" s="25"/>
      <c r="W5192" s="39"/>
      <c r="AA5192" s="39"/>
    </row>
    <row r="5193" spans="2:27" ht="15.75" customHeight="1">
      <c r="B5193" s="39"/>
      <c r="C5193" s="20"/>
      <c r="D5193" s="20"/>
      <c r="E5193" s="39"/>
      <c r="F5193" s="20"/>
      <c r="G5193" s="20"/>
      <c r="H5193" s="20"/>
      <c r="I5193" s="39"/>
      <c r="J5193" s="20"/>
      <c r="K5193" s="20"/>
      <c r="L5193" s="20"/>
      <c r="M5193" s="20"/>
      <c r="N5193" s="39"/>
      <c r="O5193" s="25"/>
      <c r="P5193" s="25"/>
      <c r="Q5193" s="25"/>
      <c r="R5193" s="25"/>
      <c r="S5193" s="25"/>
      <c r="T5193" s="39"/>
      <c r="U5193" s="25"/>
      <c r="V5193" s="25"/>
      <c r="W5193" s="39"/>
      <c r="AA5193" s="39"/>
    </row>
    <row r="5194" spans="2:27" ht="15.75" customHeight="1">
      <c r="B5194" s="39"/>
      <c r="C5194" s="20"/>
      <c r="D5194" s="20"/>
      <c r="E5194" s="39"/>
      <c r="F5194" s="20"/>
      <c r="G5194" s="20"/>
      <c r="H5194" s="20"/>
      <c r="I5194" s="39"/>
      <c r="J5194" s="20"/>
      <c r="K5194" s="20"/>
      <c r="L5194" s="20"/>
      <c r="M5194" s="20"/>
      <c r="N5194" s="39"/>
      <c r="O5194" s="25"/>
      <c r="P5194" s="25"/>
      <c r="Q5194" s="25"/>
      <c r="R5194" s="25"/>
      <c r="S5194" s="25"/>
      <c r="T5194" s="39"/>
      <c r="U5194" s="25"/>
      <c r="V5194" s="25"/>
      <c r="W5194" s="39"/>
      <c r="AA5194" s="39"/>
    </row>
    <row r="5195" spans="2:27" ht="15.75" customHeight="1">
      <c r="B5195" s="39"/>
      <c r="C5195" s="20"/>
      <c r="D5195" s="20"/>
      <c r="E5195" s="39"/>
      <c r="F5195" s="20"/>
      <c r="G5195" s="20"/>
      <c r="H5195" s="20"/>
      <c r="I5195" s="39"/>
      <c r="J5195" s="20"/>
      <c r="K5195" s="20"/>
      <c r="L5195" s="20"/>
      <c r="M5195" s="20"/>
      <c r="N5195" s="39"/>
      <c r="O5195" s="25"/>
      <c r="P5195" s="25"/>
      <c r="Q5195" s="25"/>
      <c r="R5195" s="25"/>
      <c r="S5195" s="25"/>
      <c r="T5195" s="39"/>
      <c r="U5195" s="25"/>
      <c r="V5195" s="25"/>
      <c r="W5195" s="39"/>
      <c r="AA5195" s="39"/>
    </row>
    <row r="5196" spans="2:27" ht="15.75" customHeight="1">
      <c r="B5196" s="39"/>
      <c r="C5196" s="20"/>
      <c r="D5196" s="20"/>
      <c r="E5196" s="39"/>
      <c r="F5196" s="20"/>
      <c r="G5196" s="20"/>
      <c r="H5196" s="20"/>
      <c r="I5196" s="39"/>
      <c r="J5196" s="20"/>
      <c r="K5196" s="20"/>
      <c r="L5196" s="20"/>
      <c r="M5196" s="20"/>
      <c r="N5196" s="39"/>
      <c r="O5196" s="25"/>
      <c r="P5196" s="25"/>
      <c r="Q5196" s="25"/>
      <c r="R5196" s="25"/>
      <c r="S5196" s="25"/>
      <c r="T5196" s="39"/>
      <c r="U5196" s="25"/>
      <c r="V5196" s="25"/>
      <c r="W5196" s="39"/>
      <c r="AA5196" s="39"/>
    </row>
    <row r="5197" spans="2:27" ht="15.75" customHeight="1">
      <c r="B5197" s="39"/>
      <c r="C5197" s="20"/>
      <c r="D5197" s="20"/>
      <c r="E5197" s="39"/>
      <c r="F5197" s="20"/>
      <c r="G5197" s="20"/>
      <c r="H5197" s="20"/>
      <c r="I5197" s="39"/>
      <c r="J5197" s="20"/>
      <c r="K5197" s="20"/>
      <c r="L5197" s="20"/>
      <c r="M5197" s="20"/>
      <c r="N5197" s="39"/>
      <c r="O5197" s="25"/>
      <c r="P5197" s="25"/>
      <c r="Q5197" s="25"/>
      <c r="R5197" s="25"/>
      <c r="S5197" s="25"/>
      <c r="T5197" s="39"/>
      <c r="U5197" s="25"/>
      <c r="V5197" s="25"/>
      <c r="W5197" s="39"/>
      <c r="AA5197" s="39"/>
    </row>
    <row r="5198" spans="2:27" ht="15.75" customHeight="1">
      <c r="B5198" s="39"/>
      <c r="C5198" s="20"/>
      <c r="D5198" s="20"/>
      <c r="E5198" s="39"/>
      <c r="F5198" s="20"/>
      <c r="G5198" s="20"/>
      <c r="H5198" s="20"/>
      <c r="I5198" s="39"/>
      <c r="J5198" s="20"/>
      <c r="K5198" s="20"/>
      <c r="L5198" s="20"/>
      <c r="M5198" s="20"/>
      <c r="N5198" s="39"/>
      <c r="O5198" s="25"/>
      <c r="P5198" s="25"/>
      <c r="Q5198" s="25"/>
      <c r="R5198" s="25"/>
      <c r="S5198" s="25"/>
      <c r="T5198" s="39"/>
      <c r="U5198" s="25"/>
      <c r="V5198" s="25"/>
      <c r="W5198" s="39"/>
      <c r="AA5198" s="39"/>
    </row>
    <row r="5199" spans="2:27" ht="15.75" customHeight="1">
      <c r="B5199" s="39"/>
      <c r="C5199" s="20"/>
      <c r="D5199" s="20"/>
      <c r="E5199" s="39"/>
      <c r="F5199" s="20"/>
      <c r="G5199" s="20"/>
      <c r="H5199" s="20"/>
      <c r="I5199" s="39"/>
      <c r="J5199" s="20"/>
      <c r="K5199" s="20"/>
      <c r="L5199" s="20"/>
      <c r="M5199" s="20"/>
      <c r="N5199" s="39"/>
      <c r="O5199" s="25"/>
      <c r="P5199" s="25"/>
      <c r="Q5199" s="25"/>
      <c r="R5199" s="25"/>
      <c r="S5199" s="25"/>
      <c r="T5199" s="39"/>
      <c r="U5199" s="25"/>
      <c r="V5199" s="25"/>
      <c r="W5199" s="39"/>
      <c r="AA5199" s="39"/>
    </row>
    <row r="5200" spans="2:27" ht="15.75" customHeight="1">
      <c r="B5200" s="39"/>
      <c r="C5200" s="20"/>
      <c r="D5200" s="20"/>
      <c r="E5200" s="39"/>
      <c r="F5200" s="20"/>
      <c r="G5200" s="20"/>
      <c r="H5200" s="20"/>
      <c r="I5200" s="39"/>
      <c r="J5200" s="20"/>
      <c r="K5200" s="20"/>
      <c r="L5200" s="20"/>
      <c r="M5200" s="20"/>
      <c r="N5200" s="39"/>
      <c r="O5200" s="25"/>
      <c r="P5200" s="25"/>
      <c r="Q5200" s="25"/>
      <c r="R5200" s="25"/>
      <c r="S5200" s="25"/>
      <c r="T5200" s="39"/>
      <c r="U5200" s="25"/>
      <c r="V5200" s="25"/>
      <c r="W5200" s="39"/>
      <c r="AA5200" s="39"/>
    </row>
    <row r="5201" spans="2:27" ht="15.75" customHeight="1">
      <c r="B5201" s="39"/>
      <c r="C5201" s="20"/>
      <c r="D5201" s="20"/>
      <c r="E5201" s="39"/>
      <c r="F5201" s="20"/>
      <c r="G5201" s="20"/>
      <c r="H5201" s="20"/>
      <c r="I5201" s="39"/>
      <c r="J5201" s="20"/>
      <c r="K5201" s="20"/>
      <c r="L5201" s="20"/>
      <c r="M5201" s="20"/>
      <c r="N5201" s="39"/>
      <c r="O5201" s="25"/>
      <c r="P5201" s="25"/>
      <c r="Q5201" s="25"/>
      <c r="R5201" s="25"/>
      <c r="S5201" s="25"/>
      <c r="T5201" s="39"/>
      <c r="U5201" s="25"/>
      <c r="V5201" s="25"/>
      <c r="W5201" s="39"/>
      <c r="AA5201" s="39"/>
    </row>
    <row r="5202" spans="2:27" ht="15.75" customHeight="1">
      <c r="B5202" s="39"/>
      <c r="C5202" s="20"/>
      <c r="D5202" s="20"/>
      <c r="E5202" s="39"/>
      <c r="F5202" s="20"/>
      <c r="G5202" s="20"/>
      <c r="H5202" s="20"/>
      <c r="I5202" s="39"/>
      <c r="J5202" s="20"/>
      <c r="K5202" s="20"/>
      <c r="L5202" s="20"/>
      <c r="M5202" s="20"/>
      <c r="N5202" s="39"/>
      <c r="O5202" s="25"/>
      <c r="P5202" s="25"/>
      <c r="Q5202" s="25"/>
      <c r="R5202" s="25"/>
      <c r="S5202" s="25"/>
      <c r="T5202" s="39"/>
      <c r="U5202" s="25"/>
      <c r="V5202" s="25"/>
      <c r="W5202" s="39"/>
      <c r="AA5202" s="39"/>
    </row>
    <row r="5203" spans="2:27" ht="15.75" customHeight="1">
      <c r="B5203" s="39"/>
      <c r="C5203" s="20"/>
      <c r="D5203" s="20"/>
      <c r="E5203" s="39"/>
      <c r="F5203" s="20"/>
      <c r="G5203" s="20"/>
      <c r="H5203" s="20"/>
      <c r="I5203" s="39"/>
      <c r="J5203" s="20"/>
      <c r="K5203" s="20"/>
      <c r="L5203" s="20"/>
      <c r="M5203" s="20"/>
      <c r="N5203" s="39"/>
      <c r="O5203" s="25"/>
      <c r="P5203" s="25"/>
      <c r="Q5203" s="25"/>
      <c r="R5203" s="25"/>
      <c r="S5203" s="25"/>
      <c r="T5203" s="39"/>
      <c r="U5203" s="25"/>
      <c r="V5203" s="25"/>
      <c r="W5203" s="39"/>
      <c r="AA5203" s="39"/>
    </row>
    <row r="5204" spans="2:27" ht="15.75" customHeight="1">
      <c r="B5204" s="39"/>
      <c r="C5204" s="20"/>
      <c r="D5204" s="20"/>
      <c r="E5204" s="39"/>
      <c r="F5204" s="20"/>
      <c r="G5204" s="20"/>
      <c r="H5204" s="20"/>
      <c r="I5204" s="39"/>
      <c r="J5204" s="20"/>
      <c r="K5204" s="20"/>
      <c r="L5204" s="20"/>
      <c r="M5204" s="20"/>
      <c r="N5204" s="39"/>
      <c r="O5204" s="25"/>
      <c r="P5204" s="25"/>
      <c r="Q5204" s="25"/>
      <c r="R5204" s="25"/>
      <c r="S5204" s="25"/>
      <c r="T5204" s="39"/>
      <c r="U5204" s="25"/>
      <c r="V5204" s="25"/>
      <c r="W5204" s="39"/>
      <c r="AA5204" s="39"/>
    </row>
    <row r="5205" spans="2:27" ht="15.75" customHeight="1">
      <c r="B5205" s="39"/>
      <c r="C5205" s="20"/>
      <c r="D5205" s="20"/>
      <c r="E5205" s="39"/>
      <c r="F5205" s="20"/>
      <c r="G5205" s="20"/>
      <c r="H5205" s="20"/>
      <c r="I5205" s="39"/>
      <c r="J5205" s="20"/>
      <c r="K5205" s="20"/>
      <c r="L5205" s="20"/>
      <c r="M5205" s="20"/>
      <c r="N5205" s="39"/>
      <c r="O5205" s="25"/>
      <c r="P5205" s="25"/>
      <c r="Q5205" s="25"/>
      <c r="R5205" s="25"/>
      <c r="S5205" s="25"/>
      <c r="T5205" s="39"/>
      <c r="U5205" s="25"/>
      <c r="V5205" s="25"/>
      <c r="W5205" s="39"/>
      <c r="AA5205" s="39"/>
    </row>
    <row r="5206" spans="2:27" ht="15.75" customHeight="1">
      <c r="B5206" s="39"/>
      <c r="C5206" s="20"/>
      <c r="D5206" s="20"/>
      <c r="E5206" s="39"/>
      <c r="F5206" s="20"/>
      <c r="G5206" s="20"/>
      <c r="H5206" s="20"/>
      <c r="I5206" s="39"/>
      <c r="J5206" s="20"/>
      <c r="K5206" s="20"/>
      <c r="L5206" s="20"/>
      <c r="M5206" s="20"/>
      <c r="N5206" s="39"/>
      <c r="O5206" s="25"/>
      <c r="P5206" s="25"/>
      <c r="Q5206" s="25"/>
      <c r="R5206" s="25"/>
      <c r="S5206" s="25"/>
      <c r="T5206" s="39"/>
      <c r="U5206" s="25"/>
      <c r="V5206" s="25"/>
      <c r="W5206" s="39"/>
      <c r="AA5206" s="39"/>
    </row>
    <row r="5207" spans="2:27" ht="15.75" customHeight="1">
      <c r="B5207" s="39"/>
      <c r="C5207" s="20"/>
      <c r="D5207" s="20"/>
      <c r="E5207" s="39"/>
      <c r="F5207" s="20"/>
      <c r="G5207" s="20"/>
      <c r="H5207" s="20"/>
      <c r="I5207" s="39"/>
      <c r="J5207" s="20"/>
      <c r="K5207" s="20"/>
      <c r="L5207" s="20"/>
      <c r="M5207" s="20"/>
      <c r="N5207" s="39"/>
      <c r="O5207" s="25"/>
      <c r="P5207" s="25"/>
      <c r="Q5207" s="25"/>
      <c r="R5207" s="25"/>
      <c r="S5207" s="25"/>
      <c r="T5207" s="39"/>
      <c r="U5207" s="25"/>
      <c r="V5207" s="25"/>
      <c r="W5207" s="39"/>
      <c r="AA5207" s="39"/>
    </row>
    <row r="5208" spans="2:27" ht="15.75" customHeight="1">
      <c r="B5208" s="39"/>
      <c r="C5208" s="20"/>
      <c r="D5208" s="20"/>
      <c r="E5208" s="39"/>
      <c r="F5208" s="20"/>
      <c r="G5208" s="20"/>
      <c r="H5208" s="20"/>
      <c r="I5208" s="39"/>
      <c r="J5208" s="20"/>
      <c r="K5208" s="20"/>
      <c r="L5208" s="20"/>
      <c r="M5208" s="20"/>
      <c r="N5208" s="39"/>
      <c r="O5208" s="25"/>
      <c r="P5208" s="25"/>
      <c r="Q5208" s="25"/>
      <c r="R5208" s="25"/>
      <c r="S5208" s="25"/>
      <c r="T5208" s="39"/>
      <c r="U5208" s="25"/>
      <c r="V5208" s="25"/>
      <c r="W5208" s="39"/>
      <c r="AA5208" s="39"/>
    </row>
    <row r="5209" spans="2:27" ht="15.75" customHeight="1">
      <c r="B5209" s="39"/>
      <c r="C5209" s="20"/>
      <c r="D5209" s="20"/>
      <c r="E5209" s="39"/>
      <c r="F5209" s="20"/>
      <c r="G5209" s="20"/>
      <c r="H5209" s="20"/>
      <c r="I5209" s="39"/>
      <c r="J5209" s="20"/>
      <c r="K5209" s="20"/>
      <c r="L5209" s="20"/>
      <c r="M5209" s="20"/>
      <c r="N5209" s="39"/>
      <c r="O5209" s="25"/>
      <c r="P5209" s="25"/>
      <c r="Q5209" s="25"/>
      <c r="R5209" s="25"/>
      <c r="S5209" s="25"/>
      <c r="T5209" s="39"/>
      <c r="U5209" s="25"/>
      <c r="V5209" s="25"/>
      <c r="W5209" s="39"/>
      <c r="AA5209" s="39"/>
    </row>
    <row r="5210" spans="2:27" ht="15.75" customHeight="1">
      <c r="B5210" s="39"/>
      <c r="C5210" s="20"/>
      <c r="D5210" s="20"/>
      <c r="E5210" s="39"/>
      <c r="F5210" s="20"/>
      <c r="G5210" s="20"/>
      <c r="H5210" s="20"/>
      <c r="I5210" s="39"/>
      <c r="J5210" s="20"/>
      <c r="K5210" s="20"/>
      <c r="L5210" s="20"/>
      <c r="M5210" s="20"/>
      <c r="N5210" s="39"/>
      <c r="O5210" s="25"/>
      <c r="P5210" s="25"/>
      <c r="Q5210" s="25"/>
      <c r="R5210" s="25"/>
      <c r="S5210" s="25"/>
      <c r="T5210" s="39"/>
      <c r="U5210" s="25"/>
      <c r="V5210" s="25"/>
      <c r="W5210" s="39"/>
      <c r="AA5210" s="39"/>
    </row>
    <row r="5211" spans="2:27" ht="15.75" customHeight="1">
      <c r="B5211" s="39"/>
      <c r="C5211" s="20"/>
      <c r="D5211" s="20"/>
      <c r="E5211" s="39"/>
      <c r="F5211" s="20"/>
      <c r="G5211" s="20"/>
      <c r="H5211" s="20"/>
      <c r="I5211" s="39"/>
      <c r="J5211" s="20"/>
      <c r="K5211" s="20"/>
      <c r="L5211" s="20"/>
      <c r="M5211" s="20"/>
      <c r="N5211" s="39"/>
      <c r="O5211" s="25"/>
      <c r="P5211" s="25"/>
      <c r="Q5211" s="25"/>
      <c r="R5211" s="25"/>
      <c r="S5211" s="25"/>
      <c r="T5211" s="39"/>
      <c r="U5211" s="25"/>
      <c r="V5211" s="25"/>
      <c r="W5211" s="39"/>
      <c r="AA5211" s="39"/>
    </row>
    <row r="5212" spans="2:27" ht="15.75" customHeight="1">
      <c r="B5212" s="39"/>
      <c r="C5212" s="20"/>
      <c r="D5212" s="20"/>
      <c r="E5212" s="39"/>
      <c r="F5212" s="20"/>
      <c r="G5212" s="20"/>
      <c r="H5212" s="20"/>
      <c r="I5212" s="39"/>
      <c r="J5212" s="20"/>
      <c r="K5212" s="20"/>
      <c r="L5212" s="20"/>
      <c r="M5212" s="20"/>
      <c r="N5212" s="39"/>
      <c r="O5212" s="25"/>
      <c r="P5212" s="25"/>
      <c r="Q5212" s="25"/>
      <c r="R5212" s="25"/>
      <c r="S5212" s="25"/>
      <c r="T5212" s="39"/>
      <c r="U5212" s="25"/>
      <c r="V5212" s="25"/>
      <c r="W5212" s="39"/>
      <c r="AA5212" s="39"/>
    </row>
    <row r="5213" spans="2:27" ht="15.75" customHeight="1">
      <c r="B5213" s="39"/>
      <c r="C5213" s="20"/>
      <c r="D5213" s="20"/>
      <c r="E5213" s="39"/>
      <c r="F5213" s="20"/>
      <c r="G5213" s="20"/>
      <c r="H5213" s="20"/>
      <c r="I5213" s="39"/>
      <c r="J5213" s="20"/>
      <c r="K5213" s="20"/>
      <c r="L5213" s="20"/>
      <c r="M5213" s="20"/>
      <c r="N5213" s="39"/>
      <c r="O5213" s="25"/>
      <c r="P5213" s="25"/>
      <c r="Q5213" s="25"/>
      <c r="R5213" s="25"/>
      <c r="S5213" s="25"/>
      <c r="T5213" s="39"/>
      <c r="U5213" s="25"/>
      <c r="V5213" s="25"/>
      <c r="W5213" s="39"/>
      <c r="AA5213" s="39"/>
    </row>
    <row r="5214" spans="2:27" ht="15.75" customHeight="1">
      <c r="B5214" s="39"/>
      <c r="C5214" s="20"/>
      <c r="D5214" s="20"/>
      <c r="E5214" s="39"/>
      <c r="F5214" s="20"/>
      <c r="G5214" s="20"/>
      <c r="H5214" s="20"/>
      <c r="I5214" s="39"/>
      <c r="J5214" s="20"/>
      <c r="K5214" s="20"/>
      <c r="L5214" s="20"/>
      <c r="M5214" s="20"/>
      <c r="N5214" s="39"/>
      <c r="O5214" s="25"/>
      <c r="P5214" s="25"/>
      <c r="Q5214" s="25"/>
      <c r="R5214" s="25"/>
      <c r="S5214" s="25"/>
      <c r="T5214" s="39"/>
      <c r="U5214" s="25"/>
      <c r="V5214" s="25"/>
      <c r="W5214" s="39"/>
      <c r="AA5214" s="39"/>
    </row>
    <row r="5215" spans="2:27" ht="15.75" customHeight="1">
      <c r="B5215" s="39"/>
      <c r="C5215" s="20"/>
      <c r="D5215" s="20"/>
      <c r="E5215" s="39"/>
      <c r="F5215" s="20"/>
      <c r="G5215" s="20"/>
      <c r="H5215" s="20"/>
      <c r="I5215" s="39"/>
      <c r="J5215" s="20"/>
      <c r="K5215" s="20"/>
      <c r="L5215" s="20"/>
      <c r="M5215" s="20"/>
      <c r="N5215" s="39"/>
      <c r="O5215" s="25"/>
      <c r="P5215" s="25"/>
      <c r="Q5215" s="25"/>
      <c r="R5215" s="25"/>
      <c r="S5215" s="25"/>
      <c r="T5215" s="39"/>
      <c r="U5215" s="25"/>
      <c r="V5215" s="25"/>
      <c r="W5215" s="39"/>
      <c r="AA5215" s="39"/>
    </row>
    <row r="5216" spans="2:27" ht="15.75" customHeight="1">
      <c r="B5216" s="39"/>
      <c r="C5216" s="20"/>
      <c r="D5216" s="20"/>
      <c r="E5216" s="39"/>
      <c r="F5216" s="20"/>
      <c r="G5216" s="20"/>
      <c r="H5216" s="20"/>
      <c r="I5216" s="39"/>
      <c r="J5216" s="20"/>
      <c r="K5216" s="20"/>
      <c r="L5216" s="20"/>
      <c r="M5216" s="20"/>
      <c r="N5216" s="39"/>
      <c r="O5216" s="25"/>
      <c r="P5216" s="25"/>
      <c r="Q5216" s="25"/>
      <c r="R5216" s="25"/>
      <c r="S5216" s="25"/>
      <c r="T5216" s="39"/>
      <c r="U5216" s="25"/>
      <c r="V5216" s="25"/>
      <c r="W5216" s="39"/>
      <c r="AA5216" s="39"/>
    </row>
    <row r="5217" spans="2:27" ht="15.75" customHeight="1">
      <c r="B5217" s="39"/>
      <c r="C5217" s="20"/>
      <c r="D5217" s="20"/>
      <c r="E5217" s="39"/>
      <c r="F5217" s="20"/>
      <c r="G5217" s="20"/>
      <c r="H5217" s="20"/>
      <c r="I5217" s="39"/>
      <c r="J5217" s="20"/>
      <c r="K5217" s="20"/>
      <c r="L5217" s="20"/>
      <c r="M5217" s="20"/>
      <c r="N5217" s="39"/>
      <c r="O5217" s="25"/>
      <c r="P5217" s="25"/>
      <c r="Q5217" s="25"/>
      <c r="R5217" s="25"/>
      <c r="S5217" s="25"/>
      <c r="T5217" s="39"/>
      <c r="U5217" s="25"/>
      <c r="V5217" s="25"/>
      <c r="W5217" s="39"/>
      <c r="AA5217" s="39"/>
    </row>
    <row r="5218" spans="2:27" ht="15.75" customHeight="1">
      <c r="B5218" s="39"/>
      <c r="C5218" s="20"/>
      <c r="D5218" s="20"/>
      <c r="E5218" s="39"/>
      <c r="F5218" s="20"/>
      <c r="G5218" s="20"/>
      <c r="H5218" s="20"/>
      <c r="I5218" s="39"/>
      <c r="J5218" s="20"/>
      <c r="K5218" s="20"/>
      <c r="L5218" s="20"/>
      <c r="M5218" s="20"/>
      <c r="N5218" s="39"/>
      <c r="O5218" s="25"/>
      <c r="P5218" s="25"/>
      <c r="Q5218" s="25"/>
      <c r="R5218" s="25"/>
      <c r="S5218" s="25"/>
      <c r="T5218" s="39"/>
      <c r="U5218" s="25"/>
      <c r="V5218" s="25"/>
      <c r="W5218" s="39"/>
      <c r="AA5218" s="39"/>
    </row>
    <row r="5219" spans="2:27" ht="15.75" customHeight="1">
      <c r="B5219" s="39"/>
      <c r="C5219" s="20"/>
      <c r="D5219" s="20"/>
      <c r="E5219" s="39"/>
      <c r="F5219" s="20"/>
      <c r="G5219" s="20"/>
      <c r="H5219" s="20"/>
      <c r="I5219" s="39"/>
      <c r="J5219" s="20"/>
      <c r="K5219" s="20"/>
      <c r="L5219" s="20"/>
      <c r="M5219" s="20"/>
      <c r="N5219" s="39"/>
      <c r="O5219" s="25"/>
      <c r="P5219" s="25"/>
      <c r="Q5219" s="25"/>
      <c r="R5219" s="25"/>
      <c r="S5219" s="25"/>
      <c r="T5219" s="39"/>
      <c r="U5219" s="25"/>
      <c r="V5219" s="25"/>
      <c r="W5219" s="39"/>
      <c r="AA5219" s="39"/>
    </row>
    <row r="5220" spans="2:27" ht="15.75" customHeight="1">
      <c r="B5220" s="39"/>
      <c r="C5220" s="20"/>
      <c r="D5220" s="20"/>
      <c r="E5220" s="39"/>
      <c r="F5220" s="20"/>
      <c r="G5220" s="20"/>
      <c r="H5220" s="20"/>
      <c r="I5220" s="39"/>
      <c r="J5220" s="20"/>
      <c r="K5220" s="20"/>
      <c r="L5220" s="20"/>
      <c r="M5220" s="20"/>
      <c r="N5220" s="39"/>
      <c r="O5220" s="25"/>
      <c r="P5220" s="25"/>
      <c r="Q5220" s="25"/>
      <c r="R5220" s="25"/>
      <c r="S5220" s="25"/>
      <c r="T5220" s="39"/>
      <c r="U5220" s="25"/>
      <c r="V5220" s="25"/>
      <c r="W5220" s="39"/>
      <c r="AA5220" s="39"/>
    </row>
    <row r="5221" spans="2:27" ht="15.75" customHeight="1">
      <c r="B5221" s="39"/>
      <c r="C5221" s="20"/>
      <c r="D5221" s="20"/>
      <c r="E5221" s="39"/>
      <c r="F5221" s="20"/>
      <c r="G5221" s="20"/>
      <c r="H5221" s="20"/>
      <c r="I5221" s="39"/>
      <c r="J5221" s="20"/>
      <c r="K5221" s="20"/>
      <c r="L5221" s="20"/>
      <c r="M5221" s="20"/>
      <c r="N5221" s="39"/>
      <c r="O5221" s="25"/>
      <c r="P5221" s="25"/>
      <c r="Q5221" s="25"/>
      <c r="R5221" s="25"/>
      <c r="S5221" s="25"/>
      <c r="T5221" s="39"/>
      <c r="U5221" s="25"/>
      <c r="V5221" s="25"/>
      <c r="W5221" s="39"/>
      <c r="AA5221" s="39"/>
    </row>
    <row r="5222" spans="2:27" ht="15.75" customHeight="1">
      <c r="B5222" s="39"/>
      <c r="C5222" s="20"/>
      <c r="D5222" s="20"/>
      <c r="E5222" s="39"/>
      <c r="F5222" s="20"/>
      <c r="G5222" s="20"/>
      <c r="H5222" s="20"/>
      <c r="I5222" s="39"/>
      <c r="J5222" s="20"/>
      <c r="K5222" s="20"/>
      <c r="L5222" s="20"/>
      <c r="M5222" s="20"/>
      <c r="N5222" s="39"/>
      <c r="O5222" s="25"/>
      <c r="P5222" s="25"/>
      <c r="Q5222" s="25"/>
      <c r="R5222" s="25"/>
      <c r="S5222" s="25"/>
      <c r="T5222" s="39"/>
      <c r="U5222" s="25"/>
      <c r="V5222" s="25"/>
      <c r="W5222" s="39"/>
      <c r="AA5222" s="39"/>
    </row>
    <row r="5223" spans="2:27" ht="15.75" customHeight="1">
      <c r="B5223" s="39"/>
      <c r="C5223" s="20"/>
      <c r="D5223" s="20"/>
      <c r="E5223" s="39"/>
      <c r="F5223" s="20"/>
      <c r="G5223" s="20"/>
      <c r="H5223" s="20"/>
      <c r="I5223" s="39"/>
      <c r="J5223" s="20"/>
      <c r="K5223" s="20"/>
      <c r="L5223" s="20"/>
      <c r="M5223" s="20"/>
      <c r="N5223" s="39"/>
      <c r="O5223" s="25"/>
      <c r="P5223" s="25"/>
      <c r="Q5223" s="25"/>
      <c r="R5223" s="25"/>
      <c r="S5223" s="25"/>
      <c r="T5223" s="39"/>
      <c r="U5223" s="25"/>
      <c r="V5223" s="25"/>
      <c r="W5223" s="39"/>
      <c r="AA5223" s="39"/>
    </row>
    <row r="5224" spans="2:27" ht="15.75" customHeight="1">
      <c r="B5224" s="39"/>
      <c r="C5224" s="20"/>
      <c r="D5224" s="20"/>
      <c r="E5224" s="39"/>
      <c r="F5224" s="20"/>
      <c r="G5224" s="20"/>
      <c r="H5224" s="20"/>
      <c r="I5224" s="39"/>
      <c r="J5224" s="20"/>
      <c r="K5224" s="20"/>
      <c r="L5224" s="20"/>
      <c r="M5224" s="20"/>
      <c r="N5224" s="39"/>
      <c r="O5224" s="25"/>
      <c r="P5224" s="25"/>
      <c r="Q5224" s="25"/>
      <c r="R5224" s="25"/>
      <c r="S5224" s="25"/>
      <c r="T5224" s="39"/>
      <c r="U5224" s="25"/>
      <c r="V5224" s="25"/>
      <c r="W5224" s="39"/>
      <c r="AA5224" s="39"/>
    </row>
    <row r="5225" spans="2:27" ht="15.75" customHeight="1">
      <c r="B5225" s="39"/>
      <c r="C5225" s="20"/>
      <c r="D5225" s="20"/>
      <c r="E5225" s="39"/>
      <c r="F5225" s="20"/>
      <c r="G5225" s="20"/>
      <c r="H5225" s="20"/>
      <c r="I5225" s="39"/>
      <c r="J5225" s="20"/>
      <c r="K5225" s="20"/>
      <c r="L5225" s="20"/>
      <c r="M5225" s="20"/>
      <c r="N5225" s="39"/>
      <c r="O5225" s="25"/>
      <c r="P5225" s="25"/>
      <c r="Q5225" s="25"/>
      <c r="R5225" s="25"/>
      <c r="S5225" s="25"/>
      <c r="T5225" s="39"/>
      <c r="U5225" s="25"/>
      <c r="V5225" s="25"/>
      <c r="W5225" s="39"/>
      <c r="AA5225" s="39"/>
    </row>
    <row r="5226" spans="2:27" ht="15.75" customHeight="1">
      <c r="B5226" s="39"/>
      <c r="C5226" s="20"/>
      <c r="D5226" s="20"/>
      <c r="E5226" s="39"/>
      <c r="F5226" s="20"/>
      <c r="G5226" s="20"/>
      <c r="H5226" s="20"/>
      <c r="I5226" s="39"/>
      <c r="J5226" s="20"/>
      <c r="K5226" s="20"/>
      <c r="L5226" s="20"/>
      <c r="M5226" s="20"/>
      <c r="N5226" s="39"/>
      <c r="O5226" s="25"/>
      <c r="P5226" s="25"/>
      <c r="Q5226" s="25"/>
      <c r="R5226" s="25"/>
      <c r="S5226" s="25"/>
      <c r="T5226" s="39"/>
      <c r="U5226" s="25"/>
      <c r="V5226" s="25"/>
      <c r="W5226" s="39"/>
      <c r="AA5226" s="39"/>
    </row>
    <row r="5227" spans="2:27" ht="15.75" customHeight="1">
      <c r="B5227" s="39"/>
      <c r="C5227" s="20"/>
      <c r="D5227" s="20"/>
      <c r="E5227" s="39"/>
      <c r="F5227" s="20"/>
      <c r="G5227" s="20"/>
      <c r="H5227" s="20"/>
      <c r="I5227" s="39"/>
      <c r="J5227" s="20"/>
      <c r="K5227" s="20"/>
      <c r="L5227" s="20"/>
      <c r="M5227" s="20"/>
      <c r="N5227" s="39"/>
      <c r="O5227" s="25"/>
      <c r="P5227" s="25"/>
      <c r="Q5227" s="25"/>
      <c r="R5227" s="25"/>
      <c r="S5227" s="25"/>
      <c r="T5227" s="39"/>
      <c r="U5227" s="25"/>
      <c r="V5227" s="25"/>
      <c r="W5227" s="39"/>
      <c r="AA5227" s="39"/>
    </row>
    <row r="5228" spans="2:27" ht="15.75" customHeight="1">
      <c r="B5228" s="39"/>
      <c r="C5228" s="20"/>
      <c r="D5228" s="20"/>
      <c r="E5228" s="39"/>
      <c r="F5228" s="20"/>
      <c r="G5228" s="20"/>
      <c r="H5228" s="20"/>
      <c r="I5228" s="39"/>
      <c r="J5228" s="20"/>
      <c r="K5228" s="20"/>
      <c r="L5228" s="20"/>
      <c r="M5228" s="20"/>
      <c r="N5228" s="39"/>
      <c r="O5228" s="25"/>
      <c r="P5228" s="25"/>
      <c r="Q5228" s="25"/>
      <c r="R5228" s="25"/>
      <c r="S5228" s="25"/>
      <c r="T5228" s="39"/>
      <c r="U5228" s="25"/>
      <c r="V5228" s="25"/>
      <c r="W5228" s="39"/>
      <c r="AA5228" s="39"/>
    </row>
    <row r="5229" spans="2:27" ht="15.75" customHeight="1">
      <c r="B5229" s="39"/>
      <c r="C5229" s="20"/>
      <c r="D5229" s="20"/>
      <c r="E5229" s="39"/>
      <c r="F5229" s="20"/>
      <c r="G5229" s="20"/>
      <c r="H5229" s="20"/>
      <c r="I5229" s="39"/>
      <c r="J5229" s="20"/>
      <c r="K5229" s="20"/>
      <c r="L5229" s="20"/>
      <c r="M5229" s="20"/>
      <c r="N5229" s="39"/>
      <c r="O5229" s="25"/>
      <c r="P5229" s="25"/>
      <c r="Q5229" s="25"/>
      <c r="R5229" s="25"/>
      <c r="S5229" s="25"/>
      <c r="T5229" s="39"/>
      <c r="U5229" s="25"/>
      <c r="V5229" s="25"/>
      <c r="W5229" s="39"/>
      <c r="AA5229" s="39"/>
    </row>
    <row r="5230" spans="2:27" ht="15.75" customHeight="1">
      <c r="B5230" s="39"/>
      <c r="C5230" s="20"/>
      <c r="D5230" s="20"/>
      <c r="E5230" s="39"/>
      <c r="F5230" s="20"/>
      <c r="G5230" s="20"/>
      <c r="H5230" s="20"/>
      <c r="I5230" s="39"/>
      <c r="J5230" s="20"/>
      <c r="K5230" s="20"/>
      <c r="L5230" s="20"/>
      <c r="M5230" s="20"/>
      <c r="N5230" s="39"/>
      <c r="O5230" s="25"/>
      <c r="P5230" s="25"/>
      <c r="Q5230" s="25"/>
      <c r="R5230" s="25"/>
      <c r="S5230" s="25"/>
      <c r="T5230" s="39"/>
      <c r="U5230" s="25"/>
      <c r="V5230" s="25"/>
      <c r="W5230" s="39"/>
      <c r="AA5230" s="39"/>
    </row>
    <row r="5231" spans="2:27" ht="15.75" customHeight="1">
      <c r="B5231" s="39"/>
      <c r="C5231" s="20"/>
      <c r="D5231" s="20"/>
      <c r="E5231" s="39"/>
      <c r="F5231" s="20"/>
      <c r="G5231" s="20"/>
      <c r="H5231" s="20"/>
      <c r="I5231" s="39"/>
      <c r="J5231" s="20"/>
      <c r="K5231" s="20"/>
      <c r="L5231" s="20"/>
      <c r="M5231" s="20"/>
      <c r="N5231" s="39"/>
      <c r="O5231" s="25"/>
      <c r="P5231" s="25"/>
      <c r="Q5231" s="25"/>
      <c r="R5231" s="25"/>
      <c r="S5231" s="25"/>
      <c r="T5231" s="39"/>
      <c r="U5231" s="25"/>
      <c r="V5231" s="25"/>
      <c r="W5231" s="39"/>
      <c r="AA5231" s="39"/>
    </row>
    <row r="5232" spans="2:27" ht="15.75" customHeight="1">
      <c r="B5232" s="39"/>
      <c r="C5232" s="20"/>
      <c r="D5232" s="20"/>
      <c r="E5232" s="39"/>
      <c r="F5232" s="20"/>
      <c r="G5232" s="20"/>
      <c r="H5232" s="20"/>
      <c r="I5232" s="39"/>
      <c r="J5232" s="20"/>
      <c r="K5232" s="20"/>
      <c r="L5232" s="20"/>
      <c r="M5232" s="20"/>
      <c r="N5232" s="39"/>
      <c r="O5232" s="25"/>
      <c r="P5232" s="25"/>
      <c r="Q5232" s="25"/>
      <c r="R5232" s="25"/>
      <c r="S5232" s="25"/>
      <c r="T5232" s="39"/>
      <c r="U5232" s="25"/>
      <c r="V5232" s="25"/>
      <c r="W5232" s="39"/>
      <c r="AA5232" s="39"/>
    </row>
    <row r="5233" spans="2:27" ht="15.75" customHeight="1">
      <c r="B5233" s="39"/>
      <c r="C5233" s="20"/>
      <c r="D5233" s="20"/>
      <c r="E5233" s="39"/>
      <c r="F5233" s="20"/>
      <c r="G5233" s="20"/>
      <c r="H5233" s="20"/>
      <c r="I5233" s="39"/>
      <c r="J5233" s="20"/>
      <c r="K5233" s="20"/>
      <c r="L5233" s="20"/>
      <c r="M5233" s="20"/>
      <c r="N5233" s="39"/>
      <c r="O5233" s="25"/>
      <c r="P5233" s="25"/>
      <c r="Q5233" s="25"/>
      <c r="R5233" s="25"/>
      <c r="S5233" s="25"/>
      <c r="T5233" s="39"/>
      <c r="U5233" s="25"/>
      <c r="V5233" s="25"/>
      <c r="W5233" s="39"/>
      <c r="AA5233" s="39"/>
    </row>
    <row r="5234" spans="2:27" ht="15.75" customHeight="1">
      <c r="B5234" s="39"/>
      <c r="C5234" s="20"/>
      <c r="D5234" s="20"/>
      <c r="E5234" s="39"/>
      <c r="F5234" s="20"/>
      <c r="G5234" s="20"/>
      <c r="H5234" s="20"/>
      <c r="I5234" s="39"/>
      <c r="J5234" s="20"/>
      <c r="K5234" s="20"/>
      <c r="L5234" s="20"/>
      <c r="M5234" s="20"/>
      <c r="N5234" s="39"/>
      <c r="O5234" s="25"/>
      <c r="P5234" s="25"/>
      <c r="Q5234" s="25"/>
      <c r="R5234" s="25"/>
      <c r="S5234" s="25"/>
      <c r="T5234" s="39"/>
      <c r="U5234" s="25"/>
      <c r="V5234" s="25"/>
      <c r="W5234" s="39"/>
      <c r="AA5234" s="39"/>
    </row>
    <row r="5235" spans="2:27" ht="15.75" customHeight="1">
      <c r="B5235" s="39"/>
      <c r="C5235" s="20"/>
      <c r="D5235" s="20"/>
      <c r="E5235" s="39"/>
      <c r="F5235" s="20"/>
      <c r="G5235" s="20"/>
      <c r="H5235" s="20"/>
      <c r="I5235" s="39"/>
      <c r="J5235" s="20"/>
      <c r="K5235" s="20"/>
      <c r="L5235" s="20"/>
      <c r="M5235" s="20"/>
      <c r="N5235" s="39"/>
      <c r="O5235" s="25"/>
      <c r="P5235" s="25"/>
      <c r="Q5235" s="25"/>
      <c r="R5235" s="25"/>
      <c r="S5235" s="25"/>
      <c r="T5235" s="39"/>
      <c r="U5235" s="25"/>
      <c r="V5235" s="25"/>
      <c r="W5235" s="39"/>
      <c r="AA5235" s="39"/>
    </row>
    <row r="5236" spans="2:27" ht="15.75" customHeight="1">
      <c r="B5236" s="39"/>
      <c r="C5236" s="20"/>
      <c r="D5236" s="20"/>
      <c r="E5236" s="39"/>
      <c r="F5236" s="20"/>
      <c r="G5236" s="20"/>
      <c r="H5236" s="20"/>
      <c r="I5236" s="39"/>
      <c r="J5236" s="20"/>
      <c r="K5236" s="20"/>
      <c r="L5236" s="20"/>
      <c r="M5236" s="20"/>
      <c r="N5236" s="39"/>
      <c r="O5236" s="25"/>
      <c r="P5236" s="25"/>
      <c r="Q5236" s="25"/>
      <c r="R5236" s="25"/>
      <c r="S5236" s="25"/>
      <c r="T5236" s="39"/>
      <c r="U5236" s="25"/>
      <c r="V5236" s="25"/>
      <c r="W5236" s="39"/>
      <c r="AA5236" s="39"/>
    </row>
    <row r="5237" spans="2:27" ht="15.75" customHeight="1">
      <c r="B5237" s="39"/>
      <c r="C5237" s="20"/>
      <c r="D5237" s="20"/>
      <c r="E5237" s="39"/>
      <c r="F5237" s="20"/>
      <c r="G5237" s="20"/>
      <c r="H5237" s="20"/>
      <c r="I5237" s="39"/>
      <c r="J5237" s="20"/>
      <c r="K5237" s="20"/>
      <c r="L5237" s="20"/>
      <c r="M5237" s="20"/>
      <c r="N5237" s="39"/>
      <c r="O5237" s="25"/>
      <c r="P5237" s="25"/>
      <c r="Q5237" s="25"/>
      <c r="R5237" s="25"/>
      <c r="S5237" s="25"/>
      <c r="T5237" s="39"/>
      <c r="U5237" s="25"/>
      <c r="V5237" s="25"/>
      <c r="W5237" s="39"/>
      <c r="AA5237" s="39"/>
    </row>
    <row r="5238" spans="2:27" ht="15.75" customHeight="1">
      <c r="B5238" s="39"/>
      <c r="C5238" s="20"/>
      <c r="D5238" s="20"/>
      <c r="E5238" s="39"/>
      <c r="F5238" s="20"/>
      <c r="G5238" s="20"/>
      <c r="H5238" s="20"/>
      <c r="I5238" s="39"/>
      <c r="J5238" s="20"/>
      <c r="K5238" s="20"/>
      <c r="L5238" s="20"/>
      <c r="M5238" s="20"/>
      <c r="N5238" s="39"/>
      <c r="O5238" s="25"/>
      <c r="P5238" s="25"/>
      <c r="Q5238" s="25"/>
      <c r="R5238" s="25"/>
      <c r="S5238" s="25"/>
      <c r="T5238" s="39"/>
      <c r="U5238" s="25"/>
      <c r="V5238" s="25"/>
      <c r="W5238" s="39"/>
      <c r="AA5238" s="39"/>
    </row>
    <row r="5239" spans="2:27" ht="15.75" customHeight="1">
      <c r="B5239" s="39"/>
      <c r="C5239" s="20"/>
      <c r="D5239" s="20"/>
      <c r="E5239" s="39"/>
      <c r="F5239" s="20"/>
      <c r="G5239" s="20"/>
      <c r="H5239" s="20"/>
      <c r="I5239" s="39"/>
      <c r="J5239" s="20"/>
      <c r="K5239" s="20"/>
      <c r="L5239" s="20"/>
      <c r="M5239" s="20"/>
      <c r="N5239" s="39"/>
      <c r="O5239" s="25"/>
      <c r="P5239" s="25"/>
      <c r="Q5239" s="25"/>
      <c r="R5239" s="25"/>
      <c r="S5239" s="25"/>
      <c r="T5239" s="39"/>
      <c r="U5239" s="25"/>
      <c r="V5239" s="25"/>
      <c r="W5239" s="39"/>
      <c r="AA5239" s="39"/>
    </row>
    <row r="5240" spans="2:27" ht="15.75" customHeight="1">
      <c r="B5240" s="39"/>
      <c r="C5240" s="20"/>
      <c r="D5240" s="20"/>
      <c r="E5240" s="39"/>
      <c r="F5240" s="20"/>
      <c r="G5240" s="20"/>
      <c r="H5240" s="20"/>
      <c r="I5240" s="39"/>
      <c r="J5240" s="20"/>
      <c r="K5240" s="20"/>
      <c r="L5240" s="20"/>
      <c r="M5240" s="20"/>
      <c r="N5240" s="39"/>
      <c r="O5240" s="25"/>
      <c r="P5240" s="25"/>
      <c r="Q5240" s="25"/>
      <c r="R5240" s="25"/>
      <c r="S5240" s="25"/>
      <c r="T5240" s="39"/>
      <c r="U5240" s="25"/>
      <c r="V5240" s="25"/>
      <c r="W5240" s="39"/>
      <c r="AA5240" s="39"/>
    </row>
    <row r="5241" spans="2:27" ht="15.75" customHeight="1">
      <c r="B5241" s="39"/>
      <c r="C5241" s="20"/>
      <c r="D5241" s="20"/>
      <c r="E5241" s="39"/>
      <c r="F5241" s="20"/>
      <c r="G5241" s="20"/>
      <c r="H5241" s="20"/>
      <c r="I5241" s="39"/>
      <c r="J5241" s="20"/>
      <c r="K5241" s="20"/>
      <c r="L5241" s="20"/>
      <c r="M5241" s="20"/>
      <c r="N5241" s="39"/>
      <c r="O5241" s="25"/>
      <c r="P5241" s="25"/>
      <c r="Q5241" s="25"/>
      <c r="R5241" s="25"/>
      <c r="S5241" s="25"/>
      <c r="T5241" s="39"/>
      <c r="U5241" s="25"/>
      <c r="V5241" s="25"/>
      <c r="W5241" s="39"/>
      <c r="AA5241" s="39"/>
    </row>
    <row r="5242" spans="2:27" ht="15.75" customHeight="1">
      <c r="B5242" s="39"/>
      <c r="C5242" s="20"/>
      <c r="D5242" s="20"/>
      <c r="E5242" s="39"/>
      <c r="F5242" s="20"/>
      <c r="G5242" s="20"/>
      <c r="H5242" s="20"/>
      <c r="I5242" s="39"/>
      <c r="J5242" s="20"/>
      <c r="K5242" s="20"/>
      <c r="L5242" s="20"/>
      <c r="M5242" s="20"/>
      <c r="N5242" s="39"/>
      <c r="O5242" s="25"/>
      <c r="P5242" s="25"/>
      <c r="Q5242" s="25"/>
      <c r="R5242" s="25"/>
      <c r="S5242" s="25"/>
      <c r="T5242" s="39"/>
      <c r="U5242" s="25"/>
      <c r="V5242" s="25"/>
      <c r="W5242" s="39"/>
      <c r="AA5242" s="39"/>
    </row>
    <row r="5243" spans="2:27" ht="15.75" customHeight="1">
      <c r="B5243" s="39"/>
      <c r="C5243" s="20"/>
      <c r="D5243" s="20"/>
      <c r="E5243" s="39"/>
      <c r="F5243" s="20"/>
      <c r="G5243" s="20"/>
      <c r="H5243" s="20"/>
      <c r="I5243" s="39"/>
      <c r="J5243" s="20"/>
      <c r="K5243" s="20"/>
      <c r="L5243" s="20"/>
      <c r="M5243" s="20"/>
      <c r="N5243" s="39"/>
      <c r="O5243" s="25"/>
      <c r="P5243" s="25"/>
      <c r="Q5243" s="25"/>
      <c r="R5243" s="25"/>
      <c r="S5243" s="25"/>
      <c r="T5243" s="39"/>
      <c r="U5243" s="25"/>
      <c r="V5243" s="25"/>
      <c r="W5243" s="39"/>
      <c r="AA5243" s="39"/>
    </row>
    <row r="5244" spans="2:27" ht="15.75" customHeight="1">
      <c r="B5244" s="39"/>
      <c r="C5244" s="20"/>
      <c r="D5244" s="20"/>
      <c r="E5244" s="39"/>
      <c r="F5244" s="20"/>
      <c r="G5244" s="20"/>
      <c r="H5244" s="20"/>
      <c r="I5244" s="39"/>
      <c r="J5244" s="20"/>
      <c r="K5244" s="20"/>
      <c r="L5244" s="20"/>
      <c r="M5244" s="20"/>
      <c r="N5244" s="39"/>
      <c r="O5244" s="25"/>
      <c r="P5244" s="25"/>
      <c r="Q5244" s="25"/>
      <c r="R5244" s="25"/>
      <c r="S5244" s="25"/>
      <c r="T5244" s="39"/>
      <c r="U5244" s="25"/>
      <c r="V5244" s="25"/>
      <c r="W5244" s="39"/>
      <c r="AA5244" s="39"/>
    </row>
    <row r="5245" spans="2:27" ht="15.75" customHeight="1">
      <c r="B5245" s="39"/>
      <c r="C5245" s="20"/>
      <c r="D5245" s="20"/>
      <c r="E5245" s="39"/>
      <c r="F5245" s="20"/>
      <c r="G5245" s="20"/>
      <c r="H5245" s="20"/>
      <c r="I5245" s="39"/>
      <c r="J5245" s="20"/>
      <c r="K5245" s="20"/>
      <c r="L5245" s="20"/>
      <c r="M5245" s="20"/>
      <c r="N5245" s="39"/>
      <c r="O5245" s="25"/>
      <c r="P5245" s="25"/>
      <c r="Q5245" s="25"/>
      <c r="R5245" s="25"/>
      <c r="S5245" s="25"/>
      <c r="T5245" s="39"/>
      <c r="U5245" s="25"/>
      <c r="V5245" s="25"/>
      <c r="W5245" s="39"/>
      <c r="AA5245" s="39"/>
    </row>
    <row r="5246" spans="2:27" ht="15.75" customHeight="1">
      <c r="B5246" s="39"/>
      <c r="C5246" s="20"/>
      <c r="D5246" s="20"/>
      <c r="E5246" s="39"/>
      <c r="F5246" s="20"/>
      <c r="G5246" s="20"/>
      <c r="H5246" s="20"/>
      <c r="I5246" s="39"/>
      <c r="J5246" s="20"/>
      <c r="K5246" s="20"/>
      <c r="L5246" s="20"/>
      <c r="M5246" s="20"/>
      <c r="N5246" s="39"/>
      <c r="O5246" s="25"/>
      <c r="P5246" s="25"/>
      <c r="Q5246" s="25"/>
      <c r="R5246" s="25"/>
      <c r="S5246" s="25"/>
      <c r="T5246" s="39"/>
      <c r="U5246" s="25"/>
      <c r="V5246" s="25"/>
      <c r="W5246" s="39"/>
      <c r="AA5246" s="39"/>
    </row>
    <row r="5247" spans="2:27" ht="15.75" customHeight="1">
      <c r="B5247" s="39"/>
      <c r="C5247" s="20"/>
      <c r="D5247" s="20"/>
      <c r="E5247" s="39"/>
      <c r="F5247" s="20"/>
      <c r="G5247" s="20"/>
      <c r="H5247" s="20"/>
      <c r="I5247" s="39"/>
      <c r="J5247" s="20"/>
      <c r="K5247" s="20"/>
      <c r="L5247" s="20"/>
      <c r="M5247" s="20"/>
      <c r="N5247" s="39"/>
      <c r="O5247" s="25"/>
      <c r="P5247" s="25"/>
      <c r="Q5247" s="25"/>
      <c r="R5247" s="25"/>
      <c r="S5247" s="25"/>
      <c r="T5247" s="39"/>
      <c r="U5247" s="25"/>
      <c r="V5247" s="25"/>
      <c r="W5247" s="39"/>
      <c r="AA5247" s="39"/>
    </row>
    <row r="5248" spans="2:27" ht="15.75" customHeight="1">
      <c r="B5248" s="39"/>
      <c r="C5248" s="20"/>
      <c r="D5248" s="20"/>
      <c r="E5248" s="39"/>
      <c r="F5248" s="20"/>
      <c r="G5248" s="20"/>
      <c r="H5248" s="20"/>
      <c r="I5248" s="39"/>
      <c r="J5248" s="20"/>
      <c r="K5248" s="20"/>
      <c r="L5248" s="20"/>
      <c r="M5248" s="20"/>
      <c r="N5248" s="39"/>
      <c r="O5248" s="25"/>
      <c r="P5248" s="25"/>
      <c r="Q5248" s="25"/>
      <c r="R5248" s="25"/>
      <c r="S5248" s="25"/>
      <c r="T5248" s="39"/>
      <c r="U5248" s="25"/>
      <c r="V5248" s="25"/>
      <c r="W5248" s="39"/>
      <c r="AA5248" s="39"/>
    </row>
    <row r="5249" spans="2:27" ht="15.75" customHeight="1">
      <c r="B5249" s="39"/>
      <c r="C5249" s="20"/>
      <c r="D5249" s="20"/>
      <c r="E5249" s="39"/>
      <c r="F5249" s="20"/>
      <c r="G5249" s="20"/>
      <c r="H5249" s="20"/>
      <c r="I5249" s="39"/>
      <c r="J5249" s="20"/>
      <c r="K5249" s="20"/>
      <c r="L5249" s="20"/>
      <c r="M5249" s="20"/>
      <c r="N5249" s="39"/>
      <c r="O5249" s="25"/>
      <c r="P5249" s="25"/>
      <c r="Q5249" s="25"/>
      <c r="R5249" s="25"/>
      <c r="S5249" s="25"/>
      <c r="T5249" s="39"/>
      <c r="U5249" s="25"/>
      <c r="V5249" s="25"/>
      <c r="W5249" s="39"/>
      <c r="AA5249" s="39"/>
    </row>
    <row r="5250" spans="2:27" ht="15.75" customHeight="1">
      <c r="B5250" s="39"/>
      <c r="C5250" s="20"/>
      <c r="D5250" s="20"/>
      <c r="E5250" s="39"/>
      <c r="F5250" s="20"/>
      <c r="G5250" s="20"/>
      <c r="H5250" s="20"/>
      <c r="I5250" s="39"/>
      <c r="J5250" s="20"/>
      <c r="K5250" s="20"/>
      <c r="L5250" s="20"/>
      <c r="M5250" s="20"/>
      <c r="N5250" s="39"/>
      <c r="O5250" s="25"/>
      <c r="P5250" s="25"/>
      <c r="Q5250" s="25"/>
      <c r="R5250" s="25"/>
      <c r="S5250" s="25"/>
      <c r="T5250" s="39"/>
      <c r="U5250" s="25"/>
      <c r="V5250" s="25"/>
      <c r="W5250" s="39"/>
      <c r="AA5250" s="39"/>
    </row>
    <row r="5251" spans="2:27" ht="15.75" customHeight="1">
      <c r="B5251" s="39"/>
      <c r="C5251" s="20"/>
      <c r="D5251" s="20"/>
      <c r="E5251" s="39"/>
      <c r="F5251" s="20"/>
      <c r="G5251" s="20"/>
      <c r="H5251" s="20"/>
      <c r="I5251" s="39"/>
      <c r="J5251" s="20"/>
      <c r="K5251" s="20"/>
      <c r="L5251" s="20"/>
      <c r="M5251" s="20"/>
      <c r="N5251" s="39"/>
      <c r="O5251" s="25"/>
      <c r="P5251" s="25"/>
      <c r="Q5251" s="25"/>
      <c r="R5251" s="25"/>
      <c r="S5251" s="25"/>
      <c r="T5251" s="39"/>
      <c r="U5251" s="25"/>
      <c r="V5251" s="25"/>
      <c r="W5251" s="39"/>
      <c r="AA5251" s="39"/>
    </row>
    <row r="5252" spans="2:27" ht="15.75" customHeight="1">
      <c r="B5252" s="39"/>
      <c r="C5252" s="20"/>
      <c r="D5252" s="20"/>
      <c r="E5252" s="39"/>
      <c r="F5252" s="20"/>
      <c r="G5252" s="20"/>
      <c r="H5252" s="20"/>
      <c r="I5252" s="39"/>
      <c r="J5252" s="20"/>
      <c r="K5252" s="20"/>
      <c r="L5252" s="20"/>
      <c r="M5252" s="20"/>
      <c r="N5252" s="39"/>
      <c r="O5252" s="25"/>
      <c r="P5252" s="25"/>
      <c r="Q5252" s="25"/>
      <c r="R5252" s="25"/>
      <c r="S5252" s="25"/>
      <c r="T5252" s="39"/>
      <c r="U5252" s="25"/>
      <c r="V5252" s="25"/>
      <c r="W5252" s="39"/>
      <c r="AA5252" s="39"/>
    </row>
    <row r="5253" spans="2:27" ht="15.75" customHeight="1">
      <c r="B5253" s="39"/>
      <c r="C5253" s="20"/>
      <c r="D5253" s="20"/>
      <c r="E5253" s="39"/>
      <c r="F5253" s="20"/>
      <c r="G5253" s="20"/>
      <c r="H5253" s="20"/>
      <c r="I5253" s="39"/>
      <c r="J5253" s="20"/>
      <c r="K5253" s="20"/>
      <c r="L5253" s="20"/>
      <c r="M5253" s="20"/>
      <c r="N5253" s="39"/>
      <c r="O5253" s="25"/>
      <c r="P5253" s="25"/>
      <c r="Q5253" s="25"/>
      <c r="R5253" s="25"/>
      <c r="S5253" s="25"/>
      <c r="T5253" s="39"/>
      <c r="U5253" s="25"/>
      <c r="V5253" s="25"/>
      <c r="W5253" s="39"/>
      <c r="AA5253" s="39"/>
    </row>
    <row r="5254" spans="2:27" ht="15.75" customHeight="1">
      <c r="B5254" s="39"/>
      <c r="C5254" s="20"/>
      <c r="D5254" s="20"/>
      <c r="E5254" s="39"/>
      <c r="F5254" s="20"/>
      <c r="G5254" s="20"/>
      <c r="H5254" s="20"/>
      <c r="I5254" s="39"/>
      <c r="J5254" s="20"/>
      <c r="K5254" s="20"/>
      <c r="L5254" s="20"/>
      <c r="M5254" s="20"/>
      <c r="N5254" s="39"/>
      <c r="O5254" s="25"/>
      <c r="P5254" s="25"/>
      <c r="Q5254" s="25"/>
      <c r="R5254" s="25"/>
      <c r="S5254" s="25"/>
      <c r="T5254" s="39"/>
      <c r="U5254" s="25"/>
      <c r="V5254" s="25"/>
      <c r="W5254" s="39"/>
      <c r="AA5254" s="39"/>
    </row>
    <row r="5255" spans="2:27" ht="15.75" customHeight="1">
      <c r="B5255" s="39"/>
      <c r="C5255" s="20"/>
      <c r="D5255" s="20"/>
      <c r="E5255" s="39"/>
      <c r="F5255" s="20"/>
      <c r="G5255" s="20"/>
      <c r="H5255" s="20"/>
      <c r="I5255" s="39"/>
      <c r="J5255" s="20"/>
      <c r="K5255" s="20"/>
      <c r="L5255" s="20"/>
      <c r="M5255" s="20"/>
      <c r="N5255" s="39"/>
      <c r="O5255" s="25"/>
      <c r="P5255" s="25"/>
      <c r="Q5255" s="25"/>
      <c r="R5255" s="25"/>
      <c r="S5255" s="25"/>
      <c r="T5255" s="39"/>
      <c r="U5255" s="25"/>
      <c r="V5255" s="25"/>
      <c r="W5255" s="39"/>
      <c r="AA5255" s="39"/>
    </row>
    <row r="5256" spans="2:27" ht="15.75" customHeight="1">
      <c r="B5256" s="39"/>
      <c r="C5256" s="20"/>
      <c r="D5256" s="20"/>
      <c r="E5256" s="39"/>
      <c r="F5256" s="20"/>
      <c r="G5256" s="20"/>
      <c r="H5256" s="20"/>
      <c r="I5256" s="39"/>
      <c r="J5256" s="20"/>
      <c r="K5256" s="20"/>
      <c r="L5256" s="20"/>
      <c r="M5256" s="20"/>
      <c r="N5256" s="39"/>
      <c r="O5256" s="25"/>
      <c r="P5256" s="25"/>
      <c r="Q5256" s="25"/>
      <c r="R5256" s="25"/>
      <c r="S5256" s="25"/>
      <c r="T5256" s="39"/>
      <c r="U5256" s="25"/>
      <c r="V5256" s="25"/>
      <c r="W5256" s="39"/>
      <c r="AA5256" s="39"/>
    </row>
    <row r="5257" spans="2:27" ht="15.75" customHeight="1">
      <c r="B5257" s="39"/>
      <c r="C5257" s="20"/>
      <c r="D5257" s="20"/>
      <c r="E5257" s="39"/>
      <c r="F5257" s="20"/>
      <c r="G5257" s="20"/>
      <c r="H5257" s="20"/>
      <c r="I5257" s="39"/>
      <c r="J5257" s="20"/>
      <c r="K5257" s="20"/>
      <c r="L5257" s="20"/>
      <c r="M5257" s="20"/>
      <c r="N5257" s="39"/>
      <c r="O5257" s="25"/>
      <c r="P5257" s="25"/>
      <c r="Q5257" s="25"/>
      <c r="R5257" s="25"/>
      <c r="S5257" s="25"/>
      <c r="T5257" s="39"/>
      <c r="U5257" s="25"/>
      <c r="V5257" s="25"/>
      <c r="W5257" s="39"/>
      <c r="AA5257" s="39"/>
    </row>
    <row r="5258" spans="2:27" ht="15.75" customHeight="1">
      <c r="B5258" s="39"/>
      <c r="C5258" s="20"/>
      <c r="D5258" s="20"/>
      <c r="E5258" s="39"/>
      <c r="F5258" s="20"/>
      <c r="G5258" s="20"/>
      <c r="H5258" s="20"/>
      <c r="I5258" s="39"/>
      <c r="J5258" s="20"/>
      <c r="K5258" s="20"/>
      <c r="L5258" s="20"/>
      <c r="M5258" s="20"/>
      <c r="N5258" s="39"/>
      <c r="O5258" s="25"/>
      <c r="P5258" s="25"/>
      <c r="Q5258" s="25"/>
      <c r="R5258" s="25"/>
      <c r="S5258" s="25"/>
      <c r="T5258" s="39"/>
      <c r="U5258" s="25"/>
      <c r="V5258" s="25"/>
      <c r="W5258" s="39"/>
      <c r="AA5258" s="39"/>
    </row>
    <row r="5259" spans="2:27" ht="15.75" customHeight="1">
      <c r="B5259" s="39"/>
      <c r="C5259" s="20"/>
      <c r="D5259" s="20"/>
      <c r="E5259" s="39"/>
      <c r="F5259" s="20"/>
      <c r="G5259" s="20"/>
      <c r="H5259" s="20"/>
      <c r="I5259" s="39"/>
      <c r="J5259" s="20"/>
      <c r="K5259" s="20"/>
      <c r="L5259" s="20"/>
      <c r="M5259" s="20"/>
      <c r="N5259" s="39"/>
      <c r="O5259" s="25"/>
      <c r="P5259" s="25"/>
      <c r="Q5259" s="25"/>
      <c r="R5259" s="25"/>
      <c r="S5259" s="25"/>
      <c r="T5259" s="39"/>
      <c r="U5259" s="25"/>
      <c r="V5259" s="25"/>
      <c r="W5259" s="39"/>
      <c r="AA5259" s="39"/>
    </row>
    <row r="5260" spans="2:27" ht="15.75" customHeight="1">
      <c r="B5260" s="39"/>
      <c r="C5260" s="20"/>
      <c r="D5260" s="20"/>
      <c r="E5260" s="39"/>
      <c r="F5260" s="20"/>
      <c r="G5260" s="20"/>
      <c r="H5260" s="20"/>
      <c r="I5260" s="39"/>
      <c r="J5260" s="20"/>
      <c r="K5260" s="20"/>
      <c r="L5260" s="20"/>
      <c r="M5260" s="20"/>
      <c r="N5260" s="39"/>
      <c r="O5260" s="25"/>
      <c r="P5260" s="25"/>
      <c r="Q5260" s="25"/>
      <c r="R5260" s="25"/>
      <c r="S5260" s="25"/>
      <c r="T5260" s="39"/>
      <c r="U5260" s="25"/>
      <c r="V5260" s="25"/>
      <c r="W5260" s="39"/>
      <c r="AA5260" s="39"/>
    </row>
    <row r="5261" spans="2:27" ht="15.75" customHeight="1">
      <c r="B5261" s="39"/>
      <c r="C5261" s="20"/>
      <c r="D5261" s="20"/>
      <c r="E5261" s="39"/>
      <c r="F5261" s="20"/>
      <c r="G5261" s="20"/>
      <c r="H5261" s="20"/>
      <c r="I5261" s="39"/>
      <c r="J5261" s="20"/>
      <c r="K5261" s="20"/>
      <c r="L5261" s="20"/>
      <c r="M5261" s="20"/>
      <c r="N5261" s="39"/>
      <c r="O5261" s="25"/>
      <c r="P5261" s="25"/>
      <c r="Q5261" s="25"/>
      <c r="R5261" s="25"/>
      <c r="S5261" s="25"/>
      <c r="T5261" s="39"/>
      <c r="U5261" s="25"/>
      <c r="V5261" s="25"/>
      <c r="W5261" s="39"/>
      <c r="AA5261" s="39"/>
    </row>
    <row r="5262" spans="2:27" ht="15.75" customHeight="1">
      <c r="B5262" s="39"/>
      <c r="C5262" s="20"/>
      <c r="D5262" s="20"/>
      <c r="E5262" s="39"/>
      <c r="F5262" s="20"/>
      <c r="G5262" s="20"/>
      <c r="H5262" s="20"/>
      <c r="I5262" s="39"/>
      <c r="J5262" s="20"/>
      <c r="K5262" s="20"/>
      <c r="L5262" s="20"/>
      <c r="M5262" s="20"/>
      <c r="N5262" s="39"/>
      <c r="O5262" s="25"/>
      <c r="P5262" s="25"/>
      <c r="Q5262" s="25"/>
      <c r="R5262" s="25"/>
      <c r="S5262" s="25"/>
      <c r="T5262" s="39"/>
      <c r="U5262" s="25"/>
      <c r="V5262" s="25"/>
      <c r="W5262" s="39"/>
      <c r="AA5262" s="39"/>
    </row>
    <row r="5263" spans="2:27" ht="15.75" customHeight="1">
      <c r="B5263" s="39"/>
      <c r="C5263" s="20"/>
      <c r="D5263" s="20"/>
      <c r="E5263" s="39"/>
      <c r="F5263" s="20"/>
      <c r="G5263" s="20"/>
      <c r="H5263" s="20"/>
      <c r="I5263" s="39"/>
      <c r="J5263" s="20"/>
      <c r="K5263" s="20"/>
      <c r="L5263" s="20"/>
      <c r="M5263" s="20"/>
      <c r="N5263" s="39"/>
      <c r="O5263" s="25"/>
      <c r="P5263" s="25"/>
      <c r="Q5263" s="25"/>
      <c r="R5263" s="25"/>
      <c r="S5263" s="25"/>
      <c r="T5263" s="39"/>
      <c r="U5263" s="25"/>
      <c r="V5263" s="25"/>
      <c r="W5263" s="39"/>
      <c r="AA5263" s="39"/>
    </row>
    <row r="5264" spans="2:27" ht="15.75" customHeight="1">
      <c r="B5264" s="39"/>
      <c r="C5264" s="20"/>
      <c r="D5264" s="20"/>
      <c r="E5264" s="39"/>
      <c r="F5264" s="20"/>
      <c r="G5264" s="20"/>
      <c r="H5264" s="20"/>
      <c r="I5264" s="39"/>
      <c r="J5264" s="20"/>
      <c r="K5264" s="20"/>
      <c r="L5264" s="20"/>
      <c r="M5264" s="20"/>
      <c r="N5264" s="39"/>
      <c r="O5264" s="25"/>
      <c r="P5264" s="25"/>
      <c r="Q5264" s="25"/>
      <c r="R5264" s="25"/>
      <c r="S5264" s="25"/>
      <c r="T5264" s="39"/>
      <c r="U5264" s="25"/>
      <c r="V5264" s="25"/>
      <c r="W5264" s="39"/>
      <c r="AA5264" s="39"/>
    </row>
    <row r="5265" spans="2:27" ht="15.75" customHeight="1">
      <c r="B5265" s="39"/>
      <c r="C5265" s="20"/>
      <c r="D5265" s="20"/>
      <c r="E5265" s="39"/>
      <c r="F5265" s="20"/>
      <c r="G5265" s="20"/>
      <c r="H5265" s="20"/>
      <c r="I5265" s="39"/>
      <c r="J5265" s="20"/>
      <c r="K5265" s="20"/>
      <c r="L5265" s="20"/>
      <c r="M5265" s="20"/>
      <c r="N5265" s="39"/>
      <c r="O5265" s="25"/>
      <c r="P5265" s="25"/>
      <c r="Q5265" s="25"/>
      <c r="R5265" s="25"/>
      <c r="S5265" s="25"/>
      <c r="T5265" s="39"/>
      <c r="U5265" s="25"/>
      <c r="V5265" s="25"/>
      <c r="W5265" s="39"/>
      <c r="AA5265" s="39"/>
    </row>
    <row r="5266" spans="2:27" ht="15.75" customHeight="1">
      <c r="B5266" s="39"/>
      <c r="C5266" s="20"/>
      <c r="D5266" s="20"/>
      <c r="E5266" s="39"/>
      <c r="F5266" s="20"/>
      <c r="G5266" s="20"/>
      <c r="H5266" s="20"/>
      <c r="I5266" s="39"/>
      <c r="J5266" s="20"/>
      <c r="K5266" s="20"/>
      <c r="L5266" s="20"/>
      <c r="M5266" s="20"/>
      <c r="N5266" s="39"/>
      <c r="O5266" s="25"/>
      <c r="P5266" s="25"/>
      <c r="Q5266" s="25"/>
      <c r="R5266" s="25"/>
      <c r="S5266" s="25"/>
      <c r="T5266" s="39"/>
      <c r="U5266" s="25"/>
      <c r="V5266" s="25"/>
      <c r="W5266" s="39"/>
      <c r="AA5266" s="39"/>
    </row>
    <row r="5267" spans="2:27" ht="15.75" customHeight="1">
      <c r="B5267" s="39"/>
      <c r="C5267" s="20"/>
      <c r="D5267" s="20"/>
      <c r="E5267" s="39"/>
      <c r="F5267" s="20"/>
      <c r="G5267" s="20"/>
      <c r="H5267" s="20"/>
      <c r="I5267" s="39"/>
      <c r="J5267" s="20"/>
      <c r="K5267" s="20"/>
      <c r="L5267" s="20"/>
      <c r="M5267" s="20"/>
      <c r="N5267" s="39"/>
      <c r="O5267" s="25"/>
      <c r="P5267" s="25"/>
      <c r="Q5267" s="25"/>
      <c r="R5267" s="25"/>
      <c r="S5267" s="25"/>
      <c r="T5267" s="39"/>
      <c r="U5267" s="25"/>
      <c r="V5267" s="25"/>
      <c r="W5267" s="39"/>
      <c r="AA5267" s="39"/>
    </row>
    <row r="5268" spans="2:27" ht="15.75" customHeight="1">
      <c r="B5268" s="39"/>
      <c r="C5268" s="20"/>
      <c r="D5268" s="20"/>
      <c r="E5268" s="39"/>
      <c r="F5268" s="20"/>
      <c r="G5268" s="20"/>
      <c r="H5268" s="20"/>
      <c r="I5268" s="39"/>
      <c r="J5268" s="20"/>
      <c r="K5268" s="20"/>
      <c r="L5268" s="20"/>
      <c r="M5268" s="20"/>
      <c r="N5268" s="39"/>
      <c r="O5268" s="25"/>
      <c r="P5268" s="25"/>
      <c r="Q5268" s="25"/>
      <c r="R5268" s="25"/>
      <c r="S5268" s="25"/>
      <c r="T5268" s="39"/>
      <c r="U5268" s="25"/>
      <c r="V5268" s="25"/>
      <c r="W5268" s="39"/>
      <c r="AA5268" s="39"/>
    </row>
    <row r="5269" spans="2:27" ht="15.75" customHeight="1">
      <c r="B5269" s="39"/>
      <c r="C5269" s="20"/>
      <c r="D5269" s="20"/>
      <c r="E5269" s="39"/>
      <c r="F5269" s="20"/>
      <c r="G5269" s="20"/>
      <c r="H5269" s="20"/>
      <c r="I5269" s="39"/>
      <c r="J5269" s="20"/>
      <c r="K5269" s="20"/>
      <c r="L5269" s="20"/>
      <c r="M5269" s="20"/>
      <c r="N5269" s="39"/>
      <c r="O5269" s="25"/>
      <c r="P5269" s="25"/>
      <c r="Q5269" s="25"/>
      <c r="R5269" s="25"/>
      <c r="S5269" s="25"/>
      <c r="T5269" s="39"/>
      <c r="U5269" s="25"/>
      <c r="V5269" s="25"/>
      <c r="W5269" s="39"/>
      <c r="AA5269" s="39"/>
    </row>
    <row r="5270" spans="2:27" ht="15.75" customHeight="1">
      <c r="B5270" s="39"/>
      <c r="C5270" s="20"/>
      <c r="D5270" s="20"/>
      <c r="E5270" s="39"/>
      <c r="F5270" s="20"/>
      <c r="G5270" s="20"/>
      <c r="H5270" s="20"/>
      <c r="I5270" s="39"/>
      <c r="J5270" s="20"/>
      <c r="K5270" s="20"/>
      <c r="L5270" s="20"/>
      <c r="M5270" s="20"/>
      <c r="N5270" s="39"/>
      <c r="O5270" s="25"/>
      <c r="P5270" s="25"/>
      <c r="Q5270" s="25"/>
      <c r="R5270" s="25"/>
      <c r="S5270" s="25"/>
      <c r="T5270" s="39"/>
      <c r="U5270" s="25"/>
      <c r="V5270" s="25"/>
      <c r="W5270" s="39"/>
      <c r="AA5270" s="39"/>
    </row>
    <row r="5271" spans="2:27" ht="15.75" customHeight="1">
      <c r="B5271" s="39"/>
      <c r="C5271" s="20"/>
      <c r="D5271" s="20"/>
      <c r="E5271" s="39"/>
      <c r="F5271" s="20"/>
      <c r="G5271" s="20"/>
      <c r="H5271" s="20"/>
      <c r="I5271" s="39"/>
      <c r="J5271" s="20"/>
      <c r="K5271" s="20"/>
      <c r="L5271" s="20"/>
      <c r="M5271" s="20"/>
      <c r="N5271" s="39"/>
      <c r="O5271" s="25"/>
      <c r="P5271" s="25"/>
      <c r="Q5271" s="25"/>
      <c r="R5271" s="25"/>
      <c r="S5271" s="25"/>
      <c r="T5271" s="39"/>
      <c r="U5271" s="25"/>
      <c r="V5271" s="25"/>
      <c r="W5271" s="39"/>
      <c r="AA5271" s="39"/>
    </row>
    <row r="5272" spans="2:27" ht="15.75" customHeight="1">
      <c r="B5272" s="39"/>
      <c r="C5272" s="20"/>
      <c r="D5272" s="20"/>
      <c r="E5272" s="39"/>
      <c r="F5272" s="20"/>
      <c r="G5272" s="20"/>
      <c r="H5272" s="20"/>
      <c r="I5272" s="39"/>
      <c r="J5272" s="20"/>
      <c r="K5272" s="20"/>
      <c r="L5272" s="20"/>
      <c r="M5272" s="20"/>
      <c r="N5272" s="39"/>
      <c r="O5272" s="25"/>
      <c r="P5272" s="25"/>
      <c r="Q5272" s="25"/>
      <c r="R5272" s="25"/>
      <c r="S5272" s="25"/>
      <c r="T5272" s="39"/>
      <c r="U5272" s="25"/>
      <c r="V5272" s="25"/>
      <c r="W5272" s="39"/>
      <c r="AA5272" s="39"/>
    </row>
    <row r="5273" spans="2:27" ht="15.75" customHeight="1">
      <c r="B5273" s="39"/>
      <c r="C5273" s="20"/>
      <c r="D5273" s="20"/>
      <c r="E5273" s="39"/>
      <c r="F5273" s="20"/>
      <c r="G5273" s="20"/>
      <c r="H5273" s="20"/>
      <c r="I5273" s="39"/>
      <c r="J5273" s="20"/>
      <c r="K5273" s="20"/>
      <c r="L5273" s="20"/>
      <c r="M5273" s="20"/>
      <c r="N5273" s="39"/>
      <c r="O5273" s="25"/>
      <c r="P5273" s="25"/>
      <c r="Q5273" s="25"/>
      <c r="R5273" s="25"/>
      <c r="S5273" s="25"/>
      <c r="T5273" s="39"/>
      <c r="U5273" s="25"/>
      <c r="V5273" s="25"/>
      <c r="W5273" s="39"/>
      <c r="AA5273" s="39"/>
    </row>
    <row r="5274" spans="2:27" ht="15.75" customHeight="1">
      <c r="B5274" s="39"/>
      <c r="C5274" s="20"/>
      <c r="D5274" s="20"/>
      <c r="E5274" s="39"/>
      <c r="F5274" s="20"/>
      <c r="G5274" s="20"/>
      <c r="H5274" s="20"/>
      <c r="I5274" s="39"/>
      <c r="J5274" s="20"/>
      <c r="K5274" s="20"/>
      <c r="L5274" s="20"/>
      <c r="M5274" s="20"/>
      <c r="N5274" s="39"/>
      <c r="O5274" s="25"/>
      <c r="P5274" s="25"/>
      <c r="Q5274" s="25"/>
      <c r="R5274" s="25"/>
      <c r="S5274" s="25"/>
      <c r="T5274" s="39"/>
      <c r="U5274" s="25"/>
      <c r="V5274" s="25"/>
      <c r="W5274" s="39"/>
      <c r="AA5274" s="39"/>
    </row>
    <row r="5275" spans="2:27" ht="15.75" customHeight="1">
      <c r="B5275" s="39"/>
      <c r="C5275" s="20"/>
      <c r="D5275" s="20"/>
      <c r="E5275" s="39"/>
      <c r="F5275" s="20"/>
      <c r="G5275" s="20"/>
      <c r="H5275" s="20"/>
      <c r="I5275" s="39"/>
      <c r="J5275" s="20"/>
      <c r="K5275" s="20"/>
      <c r="L5275" s="20"/>
      <c r="M5275" s="20"/>
      <c r="N5275" s="39"/>
      <c r="O5275" s="25"/>
      <c r="P5275" s="25"/>
      <c r="Q5275" s="25"/>
      <c r="R5275" s="25"/>
      <c r="S5275" s="25"/>
      <c r="T5275" s="39"/>
      <c r="U5275" s="25"/>
      <c r="V5275" s="25"/>
      <c r="W5275" s="39"/>
      <c r="AA5275" s="39"/>
    </row>
    <row r="5276" spans="2:27" ht="15.75" customHeight="1">
      <c r="B5276" s="39"/>
      <c r="C5276" s="20"/>
      <c r="D5276" s="20"/>
      <c r="E5276" s="39"/>
      <c r="F5276" s="20"/>
      <c r="G5276" s="20"/>
      <c r="H5276" s="20"/>
      <c r="I5276" s="39"/>
      <c r="J5276" s="20"/>
      <c r="K5276" s="20"/>
      <c r="L5276" s="20"/>
      <c r="M5276" s="20"/>
      <c r="N5276" s="39"/>
      <c r="O5276" s="25"/>
      <c r="P5276" s="25"/>
      <c r="Q5276" s="25"/>
      <c r="R5276" s="25"/>
      <c r="S5276" s="25"/>
      <c r="T5276" s="39"/>
      <c r="U5276" s="25"/>
      <c r="V5276" s="25"/>
      <c r="W5276" s="39"/>
      <c r="AA5276" s="39"/>
    </row>
    <row r="5277" spans="2:27" ht="15.75" customHeight="1">
      <c r="B5277" s="39"/>
      <c r="C5277" s="20"/>
      <c r="D5277" s="20"/>
      <c r="E5277" s="39"/>
      <c r="F5277" s="20"/>
      <c r="G5277" s="20"/>
      <c r="H5277" s="20"/>
      <c r="I5277" s="39"/>
      <c r="J5277" s="20"/>
      <c r="K5277" s="20"/>
      <c r="L5277" s="20"/>
      <c r="M5277" s="20"/>
      <c r="N5277" s="39"/>
      <c r="O5277" s="25"/>
      <c r="P5277" s="25"/>
      <c r="Q5277" s="25"/>
      <c r="R5277" s="25"/>
      <c r="S5277" s="25"/>
      <c r="T5277" s="39"/>
      <c r="U5277" s="25"/>
      <c r="V5277" s="25"/>
      <c r="W5277" s="39"/>
      <c r="AA5277" s="39"/>
    </row>
    <row r="5278" spans="2:27" ht="15.75" customHeight="1">
      <c r="B5278" s="39"/>
      <c r="C5278" s="20"/>
      <c r="D5278" s="20"/>
      <c r="E5278" s="39"/>
      <c r="F5278" s="20"/>
      <c r="G5278" s="20"/>
      <c r="H5278" s="20"/>
      <c r="I5278" s="39"/>
      <c r="J5278" s="20"/>
      <c r="K5278" s="20"/>
      <c r="L5278" s="20"/>
      <c r="M5278" s="20"/>
      <c r="N5278" s="39"/>
      <c r="O5278" s="25"/>
      <c r="P5278" s="25"/>
      <c r="Q5278" s="25"/>
      <c r="R5278" s="25"/>
      <c r="S5278" s="25"/>
      <c r="T5278" s="39"/>
      <c r="U5278" s="25"/>
      <c r="V5278" s="25"/>
      <c r="W5278" s="39"/>
      <c r="AA5278" s="39"/>
    </row>
    <row r="5279" spans="2:27" ht="15.75" customHeight="1">
      <c r="B5279" s="39"/>
      <c r="C5279" s="20"/>
      <c r="D5279" s="20"/>
      <c r="E5279" s="39"/>
      <c r="F5279" s="20"/>
      <c r="G5279" s="20"/>
      <c r="H5279" s="20"/>
      <c r="I5279" s="39"/>
      <c r="J5279" s="20"/>
      <c r="K5279" s="20"/>
      <c r="L5279" s="20"/>
      <c r="M5279" s="20"/>
      <c r="N5279" s="39"/>
      <c r="O5279" s="25"/>
      <c r="P5279" s="25"/>
      <c r="Q5279" s="25"/>
      <c r="R5279" s="25"/>
      <c r="S5279" s="25"/>
      <c r="T5279" s="39"/>
      <c r="U5279" s="25"/>
      <c r="V5279" s="25"/>
      <c r="W5279" s="39"/>
      <c r="AA5279" s="39"/>
    </row>
    <row r="5280" spans="2:27" ht="15.75" customHeight="1">
      <c r="B5280" s="39"/>
      <c r="C5280" s="20"/>
      <c r="D5280" s="20"/>
      <c r="E5280" s="39"/>
      <c r="F5280" s="20"/>
      <c r="G5280" s="20"/>
      <c r="H5280" s="20"/>
      <c r="I5280" s="39"/>
      <c r="J5280" s="20"/>
      <c r="K5280" s="20"/>
      <c r="L5280" s="20"/>
      <c r="M5280" s="20"/>
      <c r="N5280" s="39"/>
      <c r="O5280" s="25"/>
      <c r="P5280" s="25"/>
      <c r="Q5280" s="25"/>
      <c r="R5280" s="25"/>
      <c r="S5280" s="25"/>
      <c r="T5280" s="39"/>
      <c r="U5280" s="25"/>
      <c r="V5280" s="25"/>
      <c r="W5280" s="39"/>
      <c r="AA5280" s="39"/>
    </row>
    <row r="5281" spans="2:27" ht="15.75" customHeight="1">
      <c r="B5281" s="39"/>
      <c r="C5281" s="20"/>
      <c r="D5281" s="20"/>
      <c r="E5281" s="39"/>
      <c r="F5281" s="20"/>
      <c r="G5281" s="20"/>
      <c r="H5281" s="20"/>
      <c r="I5281" s="39"/>
      <c r="J5281" s="20"/>
      <c r="K5281" s="20"/>
      <c r="L5281" s="20"/>
      <c r="M5281" s="20"/>
      <c r="N5281" s="39"/>
      <c r="O5281" s="25"/>
      <c r="P5281" s="25"/>
      <c r="Q5281" s="25"/>
      <c r="R5281" s="25"/>
      <c r="S5281" s="25"/>
      <c r="T5281" s="39"/>
      <c r="U5281" s="25"/>
      <c r="V5281" s="25"/>
      <c r="W5281" s="39"/>
      <c r="AA5281" s="39"/>
    </row>
    <row r="5282" spans="2:27" ht="15.75" customHeight="1">
      <c r="B5282" s="39"/>
      <c r="C5282" s="20"/>
      <c r="D5282" s="20"/>
      <c r="E5282" s="39"/>
      <c r="F5282" s="20"/>
      <c r="G5282" s="20"/>
      <c r="H5282" s="20"/>
      <c r="I5282" s="39"/>
      <c r="J5282" s="20"/>
      <c r="K5282" s="20"/>
      <c r="L5282" s="20"/>
      <c r="M5282" s="20"/>
      <c r="N5282" s="39"/>
      <c r="O5282" s="25"/>
      <c r="P5282" s="25"/>
      <c r="Q5282" s="25"/>
      <c r="R5282" s="25"/>
      <c r="S5282" s="25"/>
      <c r="T5282" s="39"/>
      <c r="U5282" s="25"/>
      <c r="V5282" s="25"/>
      <c r="W5282" s="39"/>
      <c r="AA5282" s="39"/>
    </row>
    <row r="5283" spans="2:27" ht="15.75" customHeight="1">
      <c r="B5283" s="39"/>
      <c r="C5283" s="20"/>
      <c r="D5283" s="20"/>
      <c r="E5283" s="39"/>
      <c r="F5283" s="20"/>
      <c r="G5283" s="20"/>
      <c r="H5283" s="20"/>
      <c r="I5283" s="39"/>
      <c r="J5283" s="20"/>
      <c r="K5283" s="20"/>
      <c r="L5283" s="20"/>
      <c r="M5283" s="20"/>
      <c r="N5283" s="39"/>
      <c r="O5283" s="25"/>
      <c r="P5283" s="25"/>
      <c r="Q5283" s="25"/>
      <c r="R5283" s="25"/>
      <c r="S5283" s="25"/>
      <c r="T5283" s="39"/>
      <c r="U5283" s="25"/>
      <c r="V5283" s="25"/>
      <c r="W5283" s="39"/>
      <c r="AA5283" s="39"/>
    </row>
    <row r="5284" spans="2:27" ht="15.75" customHeight="1">
      <c r="B5284" s="39"/>
      <c r="C5284" s="20"/>
      <c r="D5284" s="20"/>
      <c r="E5284" s="39"/>
      <c r="F5284" s="20"/>
      <c r="G5284" s="20"/>
      <c r="H5284" s="20"/>
      <c r="I5284" s="39"/>
      <c r="J5284" s="20"/>
      <c r="K5284" s="20"/>
      <c r="L5284" s="20"/>
      <c r="M5284" s="20"/>
      <c r="N5284" s="39"/>
      <c r="O5284" s="25"/>
      <c r="P5284" s="25"/>
      <c r="Q5284" s="25"/>
      <c r="R5284" s="25"/>
      <c r="S5284" s="25"/>
      <c r="T5284" s="39"/>
      <c r="U5284" s="25"/>
      <c r="V5284" s="25"/>
      <c r="W5284" s="39"/>
      <c r="AA5284" s="39"/>
    </row>
    <row r="5285" spans="2:27" ht="15.75" customHeight="1">
      <c r="B5285" s="39"/>
      <c r="C5285" s="20"/>
      <c r="D5285" s="20"/>
      <c r="E5285" s="39"/>
      <c r="F5285" s="20"/>
      <c r="G5285" s="20"/>
      <c r="H5285" s="20"/>
      <c r="I5285" s="39"/>
      <c r="J5285" s="20"/>
      <c r="K5285" s="20"/>
      <c r="L5285" s="20"/>
      <c r="M5285" s="20"/>
      <c r="N5285" s="39"/>
      <c r="O5285" s="25"/>
      <c r="P5285" s="25"/>
      <c r="Q5285" s="25"/>
      <c r="R5285" s="25"/>
      <c r="S5285" s="25"/>
      <c r="T5285" s="39"/>
      <c r="U5285" s="25"/>
      <c r="V5285" s="25"/>
      <c r="W5285" s="39"/>
      <c r="AA5285" s="39"/>
    </row>
    <row r="5286" spans="2:27" ht="15.75" customHeight="1">
      <c r="B5286" s="39"/>
      <c r="C5286" s="20"/>
      <c r="D5286" s="20"/>
      <c r="E5286" s="39"/>
      <c r="F5286" s="20"/>
      <c r="G5286" s="20"/>
      <c r="H5286" s="20"/>
      <c r="I5286" s="39"/>
      <c r="J5286" s="20"/>
      <c r="K5286" s="20"/>
      <c r="L5286" s="20"/>
      <c r="M5286" s="20"/>
      <c r="N5286" s="39"/>
      <c r="O5286" s="25"/>
      <c r="P5286" s="25"/>
      <c r="Q5286" s="25"/>
      <c r="R5286" s="25"/>
      <c r="S5286" s="25"/>
      <c r="T5286" s="39"/>
      <c r="U5286" s="25"/>
      <c r="V5286" s="25"/>
      <c r="W5286" s="39"/>
      <c r="AA5286" s="39"/>
    </row>
    <row r="5287" spans="2:27" ht="15.75" customHeight="1">
      <c r="B5287" s="39"/>
      <c r="C5287" s="20"/>
      <c r="D5287" s="20"/>
      <c r="E5287" s="39"/>
      <c r="F5287" s="20"/>
      <c r="G5287" s="20"/>
      <c r="H5287" s="20"/>
      <c r="I5287" s="39"/>
      <c r="J5287" s="20"/>
      <c r="K5287" s="20"/>
      <c r="L5287" s="20"/>
      <c r="M5287" s="20"/>
      <c r="N5287" s="39"/>
      <c r="O5287" s="25"/>
      <c r="P5287" s="25"/>
      <c r="Q5287" s="25"/>
      <c r="R5287" s="25"/>
      <c r="S5287" s="25"/>
      <c r="T5287" s="39"/>
      <c r="U5287" s="25"/>
      <c r="V5287" s="25"/>
      <c r="W5287" s="39"/>
      <c r="AA5287" s="39"/>
    </row>
    <row r="5288" spans="2:27" ht="15.75" customHeight="1">
      <c r="B5288" s="39"/>
      <c r="C5288" s="20"/>
      <c r="D5288" s="20"/>
      <c r="E5288" s="39"/>
      <c r="F5288" s="20"/>
      <c r="G5288" s="20"/>
      <c r="H5288" s="20"/>
      <c r="I5288" s="39"/>
      <c r="J5288" s="20"/>
      <c r="K5288" s="20"/>
      <c r="L5288" s="20"/>
      <c r="M5288" s="20"/>
      <c r="N5288" s="39"/>
      <c r="O5288" s="25"/>
      <c r="P5288" s="25"/>
      <c r="Q5288" s="25"/>
      <c r="R5288" s="25"/>
      <c r="S5288" s="25"/>
      <c r="T5288" s="39"/>
      <c r="U5288" s="25"/>
      <c r="V5288" s="25"/>
      <c r="W5288" s="39"/>
      <c r="AA5288" s="39"/>
    </row>
    <row r="5289" spans="2:27" ht="15.75" customHeight="1">
      <c r="B5289" s="39"/>
      <c r="C5289" s="20"/>
      <c r="D5289" s="20"/>
      <c r="E5289" s="39"/>
      <c r="F5289" s="20"/>
      <c r="G5289" s="20"/>
      <c r="H5289" s="20"/>
      <c r="I5289" s="39"/>
      <c r="J5289" s="20"/>
      <c r="K5289" s="20"/>
      <c r="L5289" s="20"/>
      <c r="M5289" s="20"/>
      <c r="N5289" s="39"/>
      <c r="O5289" s="25"/>
      <c r="P5289" s="25"/>
      <c r="Q5289" s="25"/>
      <c r="R5289" s="25"/>
      <c r="S5289" s="25"/>
      <c r="T5289" s="39"/>
      <c r="U5289" s="25"/>
      <c r="V5289" s="25"/>
      <c r="W5289" s="39"/>
      <c r="AA5289" s="39"/>
    </row>
    <row r="5290" spans="2:27" ht="15.75" customHeight="1">
      <c r="B5290" s="39"/>
      <c r="C5290" s="20"/>
      <c r="D5290" s="20"/>
      <c r="E5290" s="39"/>
      <c r="F5290" s="20"/>
      <c r="G5290" s="20"/>
      <c r="H5290" s="20"/>
      <c r="I5290" s="39"/>
      <c r="J5290" s="20"/>
      <c r="K5290" s="20"/>
      <c r="L5290" s="20"/>
      <c r="M5290" s="20"/>
      <c r="N5290" s="39"/>
      <c r="O5290" s="25"/>
      <c r="P5290" s="25"/>
      <c r="Q5290" s="25"/>
      <c r="R5290" s="25"/>
      <c r="S5290" s="25"/>
      <c r="T5290" s="39"/>
      <c r="U5290" s="25"/>
      <c r="V5290" s="25"/>
      <c r="W5290" s="39"/>
      <c r="AA5290" s="39"/>
    </row>
    <row r="5291" spans="2:27" ht="15.75" customHeight="1">
      <c r="B5291" s="39"/>
      <c r="C5291" s="20"/>
      <c r="D5291" s="20"/>
      <c r="E5291" s="39"/>
      <c r="F5291" s="20"/>
      <c r="G5291" s="20"/>
      <c r="H5291" s="20"/>
      <c r="I5291" s="39"/>
      <c r="J5291" s="20"/>
      <c r="K5291" s="20"/>
      <c r="L5291" s="20"/>
      <c r="M5291" s="20"/>
      <c r="N5291" s="39"/>
      <c r="O5291" s="25"/>
      <c r="P5291" s="25"/>
      <c r="Q5291" s="25"/>
      <c r="R5291" s="25"/>
      <c r="S5291" s="25"/>
      <c r="T5291" s="39"/>
      <c r="U5291" s="25"/>
      <c r="V5291" s="25"/>
      <c r="W5291" s="39"/>
      <c r="AA5291" s="39"/>
    </row>
    <row r="5292" spans="2:27" ht="15.75" customHeight="1">
      <c r="B5292" s="39"/>
      <c r="C5292" s="20"/>
      <c r="D5292" s="20"/>
      <c r="E5292" s="39"/>
      <c r="F5292" s="20"/>
      <c r="G5292" s="20"/>
      <c r="H5292" s="20"/>
      <c r="I5292" s="39"/>
      <c r="J5292" s="20"/>
      <c r="K5292" s="20"/>
      <c r="L5292" s="20"/>
      <c r="M5292" s="20"/>
      <c r="N5292" s="39"/>
      <c r="O5292" s="25"/>
      <c r="P5292" s="25"/>
      <c r="Q5292" s="25"/>
      <c r="R5292" s="25"/>
      <c r="S5292" s="25"/>
      <c r="T5292" s="39"/>
      <c r="U5292" s="25"/>
      <c r="V5292" s="25"/>
      <c r="W5292" s="39"/>
      <c r="AA5292" s="39"/>
    </row>
    <row r="5293" spans="2:27" ht="15.75" customHeight="1">
      <c r="B5293" s="39"/>
      <c r="C5293" s="20"/>
      <c r="D5293" s="20"/>
      <c r="E5293" s="39"/>
      <c r="F5293" s="20"/>
      <c r="G5293" s="20"/>
      <c r="H5293" s="20"/>
      <c r="I5293" s="39"/>
      <c r="J5293" s="20"/>
      <c r="K5293" s="20"/>
      <c r="L5293" s="20"/>
      <c r="M5293" s="20"/>
      <c r="N5293" s="39"/>
      <c r="O5293" s="25"/>
      <c r="P5293" s="25"/>
      <c r="Q5293" s="25"/>
      <c r="R5293" s="25"/>
      <c r="S5293" s="25"/>
      <c r="T5293" s="39"/>
      <c r="U5293" s="25"/>
      <c r="V5293" s="25"/>
      <c r="W5293" s="39"/>
      <c r="AA5293" s="39"/>
    </row>
    <row r="5294" spans="2:27" ht="15.75" customHeight="1">
      <c r="B5294" s="39"/>
      <c r="C5294" s="20"/>
      <c r="D5294" s="20"/>
      <c r="E5294" s="39"/>
      <c r="F5294" s="20"/>
      <c r="G5294" s="20"/>
      <c r="H5294" s="20"/>
      <c r="I5294" s="39"/>
      <c r="J5294" s="20"/>
      <c r="K5294" s="20"/>
      <c r="L5294" s="20"/>
      <c r="M5294" s="20"/>
      <c r="N5294" s="39"/>
      <c r="O5294" s="25"/>
      <c r="P5294" s="25"/>
      <c r="Q5294" s="25"/>
      <c r="R5294" s="25"/>
      <c r="S5294" s="25"/>
      <c r="T5294" s="39"/>
      <c r="U5294" s="25"/>
      <c r="V5294" s="25"/>
      <c r="W5294" s="39"/>
      <c r="AA5294" s="39"/>
    </row>
    <row r="5295" spans="2:27" ht="15.75" customHeight="1">
      <c r="B5295" s="39"/>
      <c r="C5295" s="20"/>
      <c r="D5295" s="20"/>
      <c r="E5295" s="39"/>
      <c r="F5295" s="20"/>
      <c r="G5295" s="20"/>
      <c r="H5295" s="20"/>
      <c r="I5295" s="39"/>
      <c r="J5295" s="20"/>
      <c r="K5295" s="20"/>
      <c r="L5295" s="20"/>
      <c r="M5295" s="20"/>
      <c r="N5295" s="39"/>
      <c r="O5295" s="25"/>
      <c r="P5295" s="25"/>
      <c r="Q5295" s="25"/>
      <c r="R5295" s="25"/>
      <c r="S5295" s="25"/>
      <c r="T5295" s="39"/>
      <c r="U5295" s="25"/>
      <c r="V5295" s="25"/>
      <c r="W5295" s="39"/>
      <c r="AA5295" s="39"/>
    </row>
    <row r="5296" spans="2:27" ht="15.75" customHeight="1">
      <c r="B5296" s="39"/>
      <c r="C5296" s="20"/>
      <c r="D5296" s="20"/>
      <c r="E5296" s="39"/>
      <c r="F5296" s="20"/>
      <c r="G5296" s="20"/>
      <c r="H5296" s="20"/>
      <c r="I5296" s="39"/>
      <c r="J5296" s="20"/>
      <c r="K5296" s="20"/>
      <c r="L5296" s="20"/>
      <c r="M5296" s="20"/>
      <c r="N5296" s="39"/>
      <c r="O5296" s="25"/>
      <c r="P5296" s="25"/>
      <c r="Q5296" s="25"/>
      <c r="R5296" s="25"/>
      <c r="S5296" s="25"/>
      <c r="T5296" s="39"/>
      <c r="U5296" s="25"/>
      <c r="V5296" s="25"/>
      <c r="W5296" s="39"/>
      <c r="AA5296" s="39"/>
    </row>
    <row r="5297" spans="2:27" ht="15.75" customHeight="1">
      <c r="B5297" s="39"/>
      <c r="C5297" s="20"/>
      <c r="D5297" s="20"/>
      <c r="E5297" s="39"/>
      <c r="F5297" s="20"/>
      <c r="G5297" s="20"/>
      <c r="H5297" s="20"/>
      <c r="I5297" s="39"/>
      <c r="J5297" s="20"/>
      <c r="K5297" s="20"/>
      <c r="L5297" s="20"/>
      <c r="M5297" s="20"/>
      <c r="N5297" s="39"/>
      <c r="O5297" s="25"/>
      <c r="P5297" s="25"/>
      <c r="Q5297" s="25"/>
      <c r="R5297" s="25"/>
      <c r="S5297" s="25"/>
      <c r="T5297" s="39"/>
      <c r="U5297" s="25"/>
      <c r="V5297" s="25"/>
      <c r="W5297" s="39"/>
      <c r="AA5297" s="39"/>
    </row>
    <row r="5298" spans="2:27" ht="15.75" customHeight="1">
      <c r="B5298" s="39"/>
      <c r="C5298" s="20"/>
      <c r="D5298" s="20"/>
      <c r="E5298" s="39"/>
      <c r="F5298" s="20"/>
      <c r="G5298" s="20"/>
      <c r="H5298" s="20"/>
      <c r="I5298" s="39"/>
      <c r="J5298" s="20"/>
      <c r="K5298" s="20"/>
      <c r="L5298" s="20"/>
      <c r="M5298" s="20"/>
      <c r="N5298" s="39"/>
      <c r="O5298" s="25"/>
      <c r="P5298" s="25"/>
      <c r="Q5298" s="25"/>
      <c r="R5298" s="25"/>
      <c r="S5298" s="25"/>
      <c r="T5298" s="39"/>
      <c r="U5298" s="25"/>
      <c r="V5298" s="25"/>
      <c r="W5298" s="39"/>
      <c r="AA5298" s="39"/>
    </row>
    <row r="5299" spans="2:27" ht="15.75" customHeight="1">
      <c r="B5299" s="39"/>
      <c r="C5299" s="20"/>
      <c r="D5299" s="20"/>
      <c r="E5299" s="39"/>
      <c r="F5299" s="20"/>
      <c r="G5299" s="20"/>
      <c r="H5299" s="20"/>
      <c r="I5299" s="39"/>
      <c r="J5299" s="20"/>
      <c r="K5299" s="20"/>
      <c r="L5299" s="20"/>
      <c r="M5299" s="20"/>
      <c r="N5299" s="39"/>
      <c r="O5299" s="25"/>
      <c r="P5299" s="25"/>
      <c r="Q5299" s="25"/>
      <c r="R5299" s="25"/>
      <c r="S5299" s="25"/>
      <c r="T5299" s="39"/>
      <c r="U5299" s="25"/>
      <c r="V5299" s="25"/>
      <c r="W5299" s="39"/>
      <c r="AA5299" s="39"/>
    </row>
    <row r="5300" spans="2:27" ht="15.75" customHeight="1">
      <c r="B5300" s="39"/>
      <c r="C5300" s="20"/>
      <c r="D5300" s="20"/>
      <c r="E5300" s="39"/>
      <c r="F5300" s="20"/>
      <c r="G5300" s="20"/>
      <c r="H5300" s="20"/>
      <c r="I5300" s="39"/>
      <c r="J5300" s="20"/>
      <c r="K5300" s="20"/>
      <c r="L5300" s="20"/>
      <c r="M5300" s="20"/>
      <c r="N5300" s="39"/>
      <c r="O5300" s="25"/>
      <c r="P5300" s="25"/>
      <c r="Q5300" s="25"/>
      <c r="R5300" s="25"/>
      <c r="S5300" s="25"/>
      <c r="T5300" s="39"/>
      <c r="U5300" s="25"/>
      <c r="V5300" s="25"/>
      <c r="W5300" s="39"/>
      <c r="AA5300" s="39"/>
    </row>
    <row r="5301" spans="2:27" ht="15.75" customHeight="1">
      <c r="B5301" s="39"/>
      <c r="C5301" s="20"/>
      <c r="D5301" s="20"/>
      <c r="E5301" s="39"/>
      <c r="F5301" s="20"/>
      <c r="G5301" s="20"/>
      <c r="H5301" s="20"/>
      <c r="I5301" s="39"/>
      <c r="J5301" s="20"/>
      <c r="K5301" s="20"/>
      <c r="L5301" s="20"/>
      <c r="M5301" s="20"/>
      <c r="N5301" s="39"/>
      <c r="O5301" s="25"/>
      <c r="P5301" s="25"/>
      <c r="Q5301" s="25"/>
      <c r="R5301" s="25"/>
      <c r="S5301" s="25"/>
      <c r="T5301" s="39"/>
      <c r="U5301" s="25"/>
      <c r="V5301" s="25"/>
      <c r="W5301" s="39"/>
      <c r="AA5301" s="39"/>
    </row>
    <row r="5302" spans="2:27" ht="15.75" customHeight="1">
      <c r="B5302" s="39"/>
      <c r="C5302" s="20"/>
      <c r="D5302" s="20"/>
      <c r="E5302" s="39"/>
      <c r="F5302" s="20"/>
      <c r="G5302" s="20"/>
      <c r="H5302" s="20"/>
      <c r="I5302" s="39"/>
      <c r="J5302" s="20"/>
      <c r="K5302" s="20"/>
      <c r="L5302" s="20"/>
      <c r="M5302" s="20"/>
      <c r="N5302" s="39"/>
      <c r="O5302" s="25"/>
      <c r="P5302" s="25"/>
      <c r="Q5302" s="25"/>
      <c r="R5302" s="25"/>
      <c r="S5302" s="25"/>
      <c r="T5302" s="39"/>
      <c r="U5302" s="25"/>
      <c r="V5302" s="25"/>
      <c r="W5302" s="39"/>
      <c r="AA5302" s="39"/>
    </row>
    <row r="5303" spans="2:27" ht="15.75" customHeight="1">
      <c r="B5303" s="39"/>
      <c r="C5303" s="20"/>
      <c r="D5303" s="20"/>
      <c r="E5303" s="39"/>
      <c r="F5303" s="20"/>
      <c r="G5303" s="20"/>
      <c r="H5303" s="20"/>
      <c r="I5303" s="39"/>
      <c r="J5303" s="20"/>
      <c r="K5303" s="20"/>
      <c r="L5303" s="20"/>
      <c r="M5303" s="20"/>
      <c r="N5303" s="39"/>
      <c r="O5303" s="25"/>
      <c r="P5303" s="25"/>
      <c r="Q5303" s="25"/>
      <c r="R5303" s="25"/>
      <c r="S5303" s="25"/>
      <c r="T5303" s="39"/>
      <c r="U5303" s="25"/>
      <c r="V5303" s="25"/>
      <c r="W5303" s="39"/>
      <c r="AA5303" s="39"/>
    </row>
    <row r="5304" spans="2:27" ht="15.75" customHeight="1">
      <c r="B5304" s="39"/>
      <c r="C5304" s="20"/>
      <c r="D5304" s="20"/>
      <c r="E5304" s="39"/>
      <c r="F5304" s="20"/>
      <c r="G5304" s="20"/>
      <c r="H5304" s="20"/>
      <c r="I5304" s="39"/>
      <c r="J5304" s="20"/>
      <c r="K5304" s="20"/>
      <c r="L5304" s="20"/>
      <c r="M5304" s="20"/>
      <c r="N5304" s="39"/>
      <c r="O5304" s="25"/>
      <c r="P5304" s="25"/>
      <c r="Q5304" s="25"/>
      <c r="R5304" s="25"/>
      <c r="S5304" s="25"/>
      <c r="T5304" s="39"/>
      <c r="U5304" s="25"/>
      <c r="V5304" s="25"/>
      <c r="W5304" s="39"/>
      <c r="AA5304" s="39"/>
    </row>
    <row r="5305" spans="2:27" ht="15.75" customHeight="1">
      <c r="B5305" s="39"/>
      <c r="C5305" s="20"/>
      <c r="D5305" s="20"/>
      <c r="E5305" s="39"/>
      <c r="F5305" s="20"/>
      <c r="G5305" s="20"/>
      <c r="H5305" s="20"/>
      <c r="I5305" s="39"/>
      <c r="J5305" s="20"/>
      <c r="K5305" s="20"/>
      <c r="L5305" s="20"/>
      <c r="M5305" s="20"/>
      <c r="N5305" s="39"/>
      <c r="O5305" s="25"/>
      <c r="P5305" s="25"/>
      <c r="Q5305" s="25"/>
      <c r="R5305" s="25"/>
      <c r="S5305" s="25"/>
      <c r="T5305" s="39"/>
      <c r="U5305" s="25"/>
      <c r="V5305" s="25"/>
      <c r="W5305" s="39"/>
      <c r="AA5305" s="39"/>
    </row>
    <row r="5306" spans="2:27" ht="15.75" customHeight="1">
      <c r="B5306" s="39"/>
      <c r="C5306" s="20"/>
      <c r="D5306" s="20"/>
      <c r="E5306" s="39"/>
      <c r="F5306" s="20"/>
      <c r="G5306" s="20"/>
      <c r="H5306" s="20"/>
      <c r="I5306" s="39"/>
      <c r="J5306" s="20"/>
      <c r="K5306" s="20"/>
      <c r="L5306" s="20"/>
      <c r="M5306" s="20"/>
      <c r="N5306" s="39"/>
      <c r="O5306" s="25"/>
      <c r="P5306" s="25"/>
      <c r="Q5306" s="25"/>
      <c r="R5306" s="25"/>
      <c r="S5306" s="25"/>
      <c r="T5306" s="39"/>
      <c r="U5306" s="25"/>
      <c r="V5306" s="25"/>
      <c r="W5306" s="39"/>
      <c r="AA5306" s="39"/>
    </row>
    <row r="5307" spans="2:27" ht="15.75" customHeight="1">
      <c r="B5307" s="39"/>
      <c r="C5307" s="20"/>
      <c r="D5307" s="20"/>
      <c r="E5307" s="39"/>
      <c r="F5307" s="20"/>
      <c r="G5307" s="20"/>
      <c r="H5307" s="20"/>
      <c r="I5307" s="39"/>
      <c r="J5307" s="20"/>
      <c r="K5307" s="20"/>
      <c r="L5307" s="20"/>
      <c r="M5307" s="20"/>
      <c r="N5307" s="39"/>
      <c r="O5307" s="25"/>
      <c r="P5307" s="25"/>
      <c r="Q5307" s="25"/>
      <c r="R5307" s="25"/>
      <c r="S5307" s="25"/>
      <c r="T5307" s="39"/>
      <c r="U5307" s="25"/>
      <c r="V5307" s="25"/>
      <c r="W5307" s="39"/>
      <c r="AA5307" s="39"/>
    </row>
    <row r="5308" spans="2:27" ht="15.75" customHeight="1">
      <c r="B5308" s="39"/>
      <c r="C5308" s="20"/>
      <c r="D5308" s="20"/>
      <c r="E5308" s="39"/>
      <c r="F5308" s="20"/>
      <c r="G5308" s="20"/>
      <c r="H5308" s="20"/>
      <c r="I5308" s="39"/>
      <c r="J5308" s="20"/>
      <c r="K5308" s="20"/>
      <c r="L5308" s="20"/>
      <c r="M5308" s="20"/>
      <c r="N5308" s="39"/>
      <c r="O5308" s="25"/>
      <c r="P5308" s="25"/>
      <c r="Q5308" s="25"/>
      <c r="R5308" s="25"/>
      <c r="S5308" s="25"/>
      <c r="T5308" s="39"/>
      <c r="U5308" s="25"/>
      <c r="V5308" s="25"/>
      <c r="W5308" s="39"/>
      <c r="AA5308" s="39"/>
    </row>
    <row r="5309" spans="2:27" ht="15.75" customHeight="1">
      <c r="B5309" s="39"/>
      <c r="C5309" s="20"/>
      <c r="D5309" s="20"/>
      <c r="E5309" s="39"/>
      <c r="F5309" s="20"/>
      <c r="G5309" s="20"/>
      <c r="H5309" s="20"/>
      <c r="I5309" s="39"/>
      <c r="J5309" s="20"/>
      <c r="K5309" s="20"/>
      <c r="L5309" s="20"/>
      <c r="M5309" s="20"/>
      <c r="N5309" s="39"/>
      <c r="O5309" s="25"/>
      <c r="P5309" s="25"/>
      <c r="Q5309" s="25"/>
      <c r="R5309" s="25"/>
      <c r="S5309" s="25"/>
      <c r="T5309" s="39"/>
      <c r="U5309" s="25"/>
      <c r="V5309" s="25"/>
      <c r="W5309" s="39"/>
      <c r="AA5309" s="39"/>
    </row>
    <row r="5310" spans="2:27" ht="15.75" customHeight="1">
      <c r="B5310" s="39"/>
      <c r="C5310" s="20"/>
      <c r="D5310" s="20"/>
      <c r="E5310" s="39"/>
      <c r="F5310" s="20"/>
      <c r="G5310" s="20"/>
      <c r="H5310" s="20"/>
      <c r="I5310" s="39"/>
      <c r="J5310" s="20"/>
      <c r="K5310" s="20"/>
      <c r="L5310" s="20"/>
      <c r="M5310" s="20"/>
      <c r="N5310" s="39"/>
      <c r="O5310" s="25"/>
      <c r="P5310" s="25"/>
      <c r="Q5310" s="25"/>
      <c r="R5310" s="25"/>
      <c r="S5310" s="25"/>
      <c r="T5310" s="39"/>
      <c r="U5310" s="25"/>
      <c r="V5310" s="25"/>
      <c r="W5310" s="39"/>
      <c r="AA5310" s="39"/>
    </row>
    <row r="5311" spans="2:27" ht="15.75" customHeight="1">
      <c r="B5311" s="39"/>
      <c r="C5311" s="20"/>
      <c r="D5311" s="20"/>
      <c r="E5311" s="39"/>
      <c r="F5311" s="20"/>
      <c r="G5311" s="20"/>
      <c r="H5311" s="20"/>
      <c r="I5311" s="39"/>
      <c r="J5311" s="20"/>
      <c r="K5311" s="20"/>
      <c r="L5311" s="20"/>
      <c r="M5311" s="20"/>
      <c r="N5311" s="39"/>
      <c r="O5311" s="25"/>
      <c r="P5311" s="25"/>
      <c r="Q5311" s="25"/>
      <c r="R5311" s="25"/>
      <c r="S5311" s="25"/>
      <c r="T5311" s="39"/>
      <c r="U5311" s="25"/>
      <c r="V5311" s="25"/>
      <c r="W5311" s="39"/>
      <c r="AA5311" s="39"/>
    </row>
    <row r="5312" spans="2:27" ht="15.75" customHeight="1">
      <c r="B5312" s="39"/>
      <c r="C5312" s="20"/>
      <c r="D5312" s="20"/>
      <c r="E5312" s="39"/>
      <c r="F5312" s="20"/>
      <c r="G5312" s="20"/>
      <c r="H5312" s="20"/>
      <c r="I5312" s="39"/>
      <c r="J5312" s="20"/>
      <c r="K5312" s="20"/>
      <c r="L5312" s="20"/>
      <c r="M5312" s="20"/>
      <c r="N5312" s="39"/>
      <c r="O5312" s="25"/>
      <c r="P5312" s="25"/>
      <c r="Q5312" s="25"/>
      <c r="R5312" s="25"/>
      <c r="S5312" s="25"/>
      <c r="T5312" s="39"/>
      <c r="U5312" s="25"/>
      <c r="V5312" s="25"/>
      <c r="W5312" s="39"/>
      <c r="AA5312" s="39"/>
    </row>
    <row r="5313" spans="2:27" ht="15.75" customHeight="1">
      <c r="B5313" s="39"/>
      <c r="C5313" s="20"/>
      <c r="D5313" s="20"/>
      <c r="E5313" s="39"/>
      <c r="F5313" s="20"/>
      <c r="G5313" s="20"/>
      <c r="H5313" s="20"/>
      <c r="I5313" s="39"/>
      <c r="J5313" s="20"/>
      <c r="K5313" s="20"/>
      <c r="L5313" s="20"/>
      <c r="M5313" s="20"/>
      <c r="N5313" s="39"/>
      <c r="O5313" s="25"/>
      <c r="P5313" s="25"/>
      <c r="Q5313" s="25"/>
      <c r="R5313" s="25"/>
      <c r="S5313" s="25"/>
      <c r="T5313" s="39"/>
      <c r="U5313" s="25"/>
      <c r="V5313" s="25"/>
      <c r="W5313" s="39"/>
      <c r="AA5313" s="39"/>
    </row>
    <row r="5314" spans="2:27" ht="15.75" customHeight="1">
      <c r="B5314" s="39"/>
      <c r="C5314" s="20"/>
      <c r="D5314" s="20"/>
      <c r="E5314" s="39"/>
      <c r="F5314" s="20"/>
      <c r="G5314" s="20"/>
      <c r="H5314" s="20"/>
      <c r="I5314" s="39"/>
      <c r="J5314" s="20"/>
      <c r="K5314" s="20"/>
      <c r="L5314" s="20"/>
      <c r="M5314" s="20"/>
      <c r="N5314" s="39"/>
      <c r="O5314" s="25"/>
      <c r="P5314" s="25"/>
      <c r="Q5314" s="25"/>
      <c r="R5314" s="25"/>
      <c r="S5314" s="25"/>
      <c r="T5314" s="39"/>
      <c r="U5314" s="25"/>
      <c r="V5314" s="25"/>
      <c r="W5314" s="39"/>
      <c r="AA5314" s="39"/>
    </row>
    <row r="5315" spans="2:27" ht="15.75" customHeight="1">
      <c r="B5315" s="39"/>
      <c r="C5315" s="20"/>
      <c r="D5315" s="20"/>
      <c r="E5315" s="39"/>
      <c r="F5315" s="20"/>
      <c r="G5315" s="20"/>
      <c r="H5315" s="20"/>
      <c r="I5315" s="39"/>
      <c r="J5315" s="20"/>
      <c r="K5315" s="20"/>
      <c r="L5315" s="20"/>
      <c r="M5315" s="20"/>
      <c r="N5315" s="39"/>
      <c r="O5315" s="25"/>
      <c r="P5315" s="25"/>
      <c r="Q5315" s="25"/>
      <c r="R5315" s="25"/>
      <c r="S5315" s="25"/>
      <c r="T5315" s="39"/>
      <c r="U5315" s="25"/>
      <c r="V5315" s="25"/>
      <c r="W5315" s="39"/>
      <c r="AA5315" s="39"/>
    </row>
    <row r="5316" spans="2:27" ht="15.75" customHeight="1">
      <c r="B5316" s="39"/>
      <c r="C5316" s="20"/>
      <c r="D5316" s="20"/>
      <c r="E5316" s="39"/>
      <c r="F5316" s="20"/>
      <c r="G5316" s="20"/>
      <c r="H5316" s="20"/>
      <c r="I5316" s="39"/>
      <c r="J5316" s="20"/>
      <c r="K5316" s="20"/>
      <c r="L5316" s="20"/>
      <c r="M5316" s="20"/>
      <c r="N5316" s="39"/>
      <c r="O5316" s="25"/>
      <c r="P5316" s="25"/>
      <c r="Q5316" s="25"/>
      <c r="R5316" s="25"/>
      <c r="S5316" s="25"/>
      <c r="T5316" s="39"/>
      <c r="U5316" s="25"/>
      <c r="V5316" s="25"/>
      <c r="W5316" s="39"/>
      <c r="AA5316" s="39"/>
    </row>
    <row r="5317" spans="2:27" ht="15.75" customHeight="1">
      <c r="B5317" s="39"/>
      <c r="C5317" s="20"/>
      <c r="D5317" s="20"/>
      <c r="E5317" s="39"/>
      <c r="F5317" s="20"/>
      <c r="G5317" s="20"/>
      <c r="H5317" s="20"/>
      <c r="I5317" s="39"/>
      <c r="J5317" s="20"/>
      <c r="K5317" s="20"/>
      <c r="L5317" s="20"/>
      <c r="M5317" s="20"/>
      <c r="N5317" s="39"/>
      <c r="O5317" s="25"/>
      <c r="P5317" s="25"/>
      <c r="Q5317" s="25"/>
      <c r="R5317" s="25"/>
      <c r="S5317" s="25"/>
      <c r="T5317" s="39"/>
      <c r="U5317" s="25"/>
      <c r="V5317" s="25"/>
      <c r="W5317" s="39"/>
      <c r="AA5317" s="39"/>
    </row>
    <row r="5318" spans="2:27" ht="15.75" customHeight="1">
      <c r="B5318" s="39"/>
      <c r="C5318" s="20"/>
      <c r="D5318" s="20"/>
      <c r="E5318" s="39"/>
      <c r="F5318" s="20"/>
      <c r="G5318" s="20"/>
      <c r="H5318" s="20"/>
      <c r="I5318" s="39"/>
      <c r="J5318" s="20"/>
      <c r="K5318" s="20"/>
      <c r="L5318" s="20"/>
      <c r="M5318" s="20"/>
      <c r="N5318" s="39"/>
      <c r="O5318" s="25"/>
      <c r="P5318" s="25"/>
      <c r="Q5318" s="25"/>
      <c r="R5318" s="25"/>
      <c r="S5318" s="25"/>
      <c r="T5318" s="39"/>
      <c r="U5318" s="25"/>
      <c r="V5318" s="25"/>
      <c r="W5318" s="39"/>
      <c r="AA5318" s="39"/>
    </row>
    <row r="5319" spans="2:27" ht="15.75" customHeight="1">
      <c r="B5319" s="39"/>
      <c r="C5319" s="20"/>
      <c r="D5319" s="20"/>
      <c r="E5319" s="39"/>
      <c r="F5319" s="20"/>
      <c r="G5319" s="20"/>
      <c r="H5319" s="20"/>
      <c r="I5319" s="39"/>
      <c r="J5319" s="20"/>
      <c r="K5319" s="20"/>
      <c r="L5319" s="20"/>
      <c r="M5319" s="20"/>
      <c r="N5319" s="39"/>
      <c r="O5319" s="25"/>
      <c r="P5319" s="25"/>
      <c r="Q5319" s="25"/>
      <c r="R5319" s="25"/>
      <c r="S5319" s="25"/>
      <c r="T5319" s="39"/>
      <c r="U5319" s="25"/>
      <c r="V5319" s="25"/>
      <c r="W5319" s="39"/>
      <c r="AA5319" s="39"/>
    </row>
    <row r="5320" spans="2:27" ht="15.75" customHeight="1">
      <c r="B5320" s="39"/>
      <c r="C5320" s="20"/>
      <c r="D5320" s="20"/>
      <c r="E5320" s="39"/>
      <c r="F5320" s="20"/>
      <c r="G5320" s="20"/>
      <c r="H5320" s="20"/>
      <c r="I5320" s="39"/>
      <c r="J5320" s="20"/>
      <c r="K5320" s="20"/>
      <c r="L5320" s="20"/>
      <c r="M5320" s="20"/>
      <c r="N5320" s="39"/>
      <c r="O5320" s="25"/>
      <c r="P5320" s="25"/>
      <c r="Q5320" s="25"/>
      <c r="R5320" s="25"/>
      <c r="S5320" s="25"/>
      <c r="T5320" s="39"/>
      <c r="U5320" s="25"/>
      <c r="V5320" s="25"/>
      <c r="W5320" s="39"/>
      <c r="AA5320" s="39"/>
    </row>
    <row r="5321" spans="2:27" ht="15.75" customHeight="1">
      <c r="B5321" s="39"/>
      <c r="C5321" s="20"/>
      <c r="D5321" s="20"/>
      <c r="E5321" s="39"/>
      <c r="F5321" s="20"/>
      <c r="G5321" s="20"/>
      <c r="H5321" s="20"/>
      <c r="I5321" s="39"/>
      <c r="J5321" s="20"/>
      <c r="K5321" s="20"/>
      <c r="L5321" s="20"/>
      <c r="M5321" s="20"/>
      <c r="N5321" s="39"/>
      <c r="O5321" s="25"/>
      <c r="P5321" s="25"/>
      <c r="Q5321" s="25"/>
      <c r="R5321" s="25"/>
      <c r="S5321" s="25"/>
      <c r="T5321" s="39"/>
      <c r="U5321" s="25"/>
      <c r="V5321" s="25"/>
      <c r="W5321" s="39"/>
      <c r="AA5321" s="39"/>
    </row>
    <row r="5322" spans="2:27" ht="15.75" customHeight="1">
      <c r="B5322" s="39"/>
      <c r="C5322" s="20"/>
      <c r="D5322" s="20"/>
      <c r="E5322" s="39"/>
      <c r="F5322" s="20"/>
      <c r="G5322" s="20"/>
      <c r="H5322" s="20"/>
      <c r="I5322" s="39"/>
      <c r="J5322" s="20"/>
      <c r="K5322" s="20"/>
      <c r="L5322" s="20"/>
      <c r="M5322" s="20"/>
      <c r="N5322" s="39"/>
      <c r="O5322" s="25"/>
      <c r="P5322" s="25"/>
      <c r="Q5322" s="25"/>
      <c r="R5322" s="25"/>
      <c r="S5322" s="25"/>
      <c r="T5322" s="39"/>
      <c r="U5322" s="25"/>
      <c r="V5322" s="25"/>
      <c r="W5322" s="39"/>
      <c r="AA5322" s="39"/>
    </row>
    <row r="5323" spans="2:27" ht="15.75" customHeight="1">
      <c r="B5323" s="39"/>
      <c r="C5323" s="20"/>
      <c r="D5323" s="20"/>
      <c r="E5323" s="39"/>
      <c r="F5323" s="20"/>
      <c r="G5323" s="20"/>
      <c r="H5323" s="20"/>
      <c r="I5323" s="39"/>
      <c r="J5323" s="20"/>
      <c r="K5323" s="20"/>
      <c r="L5323" s="20"/>
      <c r="M5323" s="20"/>
      <c r="N5323" s="39"/>
      <c r="O5323" s="25"/>
      <c r="P5323" s="25"/>
      <c r="Q5323" s="25"/>
      <c r="R5323" s="25"/>
      <c r="S5323" s="25"/>
      <c r="T5323" s="39"/>
      <c r="U5323" s="25"/>
      <c r="V5323" s="25"/>
      <c r="W5323" s="39"/>
      <c r="AA5323" s="39"/>
    </row>
    <row r="5324" spans="2:27" ht="15.75" customHeight="1">
      <c r="B5324" s="39"/>
      <c r="C5324" s="20"/>
      <c r="D5324" s="20"/>
      <c r="E5324" s="39"/>
      <c r="F5324" s="20"/>
      <c r="G5324" s="20"/>
      <c r="H5324" s="20"/>
      <c r="I5324" s="39"/>
      <c r="J5324" s="20"/>
      <c r="K5324" s="20"/>
      <c r="L5324" s="20"/>
      <c r="M5324" s="20"/>
      <c r="N5324" s="39"/>
      <c r="O5324" s="25"/>
      <c r="P5324" s="25"/>
      <c r="Q5324" s="25"/>
      <c r="R5324" s="25"/>
      <c r="S5324" s="25"/>
      <c r="T5324" s="39"/>
      <c r="U5324" s="25"/>
      <c r="V5324" s="25"/>
      <c r="W5324" s="39"/>
      <c r="AA5324" s="39"/>
    </row>
    <row r="5325" spans="2:27" ht="15.75" customHeight="1">
      <c r="B5325" s="39"/>
      <c r="C5325" s="20"/>
      <c r="D5325" s="20"/>
      <c r="E5325" s="39"/>
      <c r="F5325" s="20"/>
      <c r="G5325" s="20"/>
      <c r="H5325" s="20"/>
      <c r="I5325" s="39"/>
      <c r="J5325" s="20"/>
      <c r="K5325" s="20"/>
      <c r="L5325" s="20"/>
      <c r="M5325" s="20"/>
      <c r="N5325" s="39"/>
      <c r="O5325" s="25"/>
      <c r="P5325" s="25"/>
      <c r="Q5325" s="25"/>
      <c r="R5325" s="25"/>
      <c r="S5325" s="25"/>
      <c r="T5325" s="39"/>
      <c r="U5325" s="25"/>
      <c r="V5325" s="25"/>
      <c r="W5325" s="39"/>
      <c r="AA5325" s="39"/>
    </row>
    <row r="5326" spans="2:27" ht="15.75" customHeight="1">
      <c r="B5326" s="39"/>
      <c r="C5326" s="20"/>
      <c r="D5326" s="20"/>
      <c r="E5326" s="39"/>
      <c r="F5326" s="20"/>
      <c r="G5326" s="20"/>
      <c r="H5326" s="20"/>
      <c r="I5326" s="39"/>
      <c r="J5326" s="20"/>
      <c r="K5326" s="20"/>
      <c r="L5326" s="20"/>
      <c r="M5326" s="20"/>
      <c r="N5326" s="39"/>
      <c r="O5326" s="25"/>
      <c r="P5326" s="25"/>
      <c r="Q5326" s="25"/>
      <c r="R5326" s="25"/>
      <c r="S5326" s="25"/>
      <c r="T5326" s="39"/>
      <c r="U5326" s="25"/>
      <c r="V5326" s="25"/>
      <c r="W5326" s="39"/>
      <c r="AA5326" s="39"/>
    </row>
    <row r="5327" spans="2:27" ht="15.75" customHeight="1">
      <c r="B5327" s="39"/>
      <c r="C5327" s="20"/>
      <c r="D5327" s="20"/>
      <c r="E5327" s="39"/>
      <c r="F5327" s="20"/>
      <c r="G5327" s="20"/>
      <c r="H5327" s="20"/>
      <c r="I5327" s="39"/>
      <c r="J5327" s="20"/>
      <c r="K5327" s="20"/>
      <c r="L5327" s="20"/>
      <c r="M5327" s="20"/>
      <c r="N5327" s="39"/>
      <c r="O5327" s="25"/>
      <c r="P5327" s="25"/>
      <c r="Q5327" s="25"/>
      <c r="R5327" s="25"/>
      <c r="S5327" s="25"/>
      <c r="T5327" s="39"/>
      <c r="U5327" s="25"/>
      <c r="V5327" s="25"/>
      <c r="W5327" s="39"/>
      <c r="AA5327" s="39"/>
    </row>
    <row r="5328" spans="2:27" ht="15.75" customHeight="1">
      <c r="B5328" s="39"/>
      <c r="C5328" s="20"/>
      <c r="D5328" s="20"/>
      <c r="E5328" s="39"/>
      <c r="F5328" s="20"/>
      <c r="G5328" s="20"/>
      <c r="H5328" s="20"/>
      <c r="I5328" s="39"/>
      <c r="J5328" s="20"/>
      <c r="K5328" s="20"/>
      <c r="L5328" s="20"/>
      <c r="M5328" s="20"/>
      <c r="N5328" s="39"/>
      <c r="O5328" s="25"/>
      <c r="P5328" s="25"/>
      <c r="Q5328" s="25"/>
      <c r="R5328" s="25"/>
      <c r="S5328" s="25"/>
      <c r="T5328" s="39"/>
      <c r="U5328" s="25"/>
      <c r="V5328" s="25"/>
      <c r="W5328" s="39"/>
      <c r="AA5328" s="39"/>
    </row>
    <row r="5329" spans="2:27" ht="15.75" customHeight="1">
      <c r="B5329" s="39"/>
      <c r="C5329" s="20"/>
      <c r="D5329" s="20"/>
      <c r="E5329" s="39"/>
      <c r="F5329" s="20"/>
      <c r="G5329" s="20"/>
      <c r="H5329" s="20"/>
      <c r="I5329" s="39"/>
      <c r="J5329" s="20"/>
      <c r="K5329" s="20"/>
      <c r="L5329" s="20"/>
      <c r="M5329" s="20"/>
      <c r="N5329" s="39"/>
      <c r="O5329" s="25"/>
      <c r="P5329" s="25"/>
      <c r="Q5329" s="25"/>
      <c r="R5329" s="25"/>
      <c r="S5329" s="25"/>
      <c r="T5329" s="39"/>
      <c r="U5329" s="25"/>
      <c r="V5329" s="25"/>
      <c r="W5329" s="39"/>
      <c r="AA5329" s="39"/>
    </row>
    <row r="5330" spans="2:27" ht="15.75" customHeight="1">
      <c r="B5330" s="39"/>
      <c r="C5330" s="20"/>
      <c r="D5330" s="20"/>
      <c r="E5330" s="39"/>
      <c r="F5330" s="20"/>
      <c r="G5330" s="20"/>
      <c r="H5330" s="20"/>
      <c r="I5330" s="39"/>
      <c r="J5330" s="20"/>
      <c r="K5330" s="20"/>
      <c r="L5330" s="20"/>
      <c r="M5330" s="20"/>
      <c r="N5330" s="39"/>
      <c r="O5330" s="25"/>
      <c r="P5330" s="25"/>
      <c r="Q5330" s="25"/>
      <c r="R5330" s="25"/>
      <c r="S5330" s="25"/>
      <c r="T5330" s="39"/>
      <c r="U5330" s="25"/>
      <c r="V5330" s="25"/>
      <c r="W5330" s="39"/>
      <c r="AA5330" s="39"/>
    </row>
    <row r="5331" spans="2:27" ht="15.75" customHeight="1">
      <c r="B5331" s="39"/>
      <c r="C5331" s="20"/>
      <c r="D5331" s="20"/>
      <c r="E5331" s="39"/>
      <c r="F5331" s="20"/>
      <c r="G5331" s="20"/>
      <c r="H5331" s="20"/>
      <c r="I5331" s="39"/>
      <c r="J5331" s="20"/>
      <c r="K5331" s="20"/>
      <c r="L5331" s="20"/>
      <c r="M5331" s="20"/>
      <c r="N5331" s="39"/>
      <c r="O5331" s="25"/>
      <c r="P5331" s="25"/>
      <c r="Q5331" s="25"/>
      <c r="R5331" s="25"/>
      <c r="S5331" s="25"/>
      <c r="T5331" s="39"/>
      <c r="U5331" s="25"/>
      <c r="V5331" s="25"/>
      <c r="W5331" s="39"/>
      <c r="AA5331" s="39"/>
    </row>
    <row r="5332" spans="2:27" ht="15.75" customHeight="1">
      <c r="B5332" s="39"/>
      <c r="C5332" s="20"/>
      <c r="D5332" s="20"/>
      <c r="E5332" s="39"/>
      <c r="F5332" s="20"/>
      <c r="G5332" s="20"/>
      <c r="H5332" s="20"/>
      <c r="I5332" s="39"/>
      <c r="J5332" s="20"/>
      <c r="K5332" s="20"/>
      <c r="L5332" s="20"/>
      <c r="M5332" s="20"/>
      <c r="N5332" s="39"/>
      <c r="O5332" s="25"/>
      <c r="P5332" s="25"/>
      <c r="Q5332" s="25"/>
      <c r="R5332" s="25"/>
      <c r="S5332" s="25"/>
      <c r="T5332" s="39"/>
      <c r="U5332" s="25"/>
      <c r="V5332" s="25"/>
      <c r="W5332" s="39"/>
      <c r="AA5332" s="39"/>
    </row>
    <row r="5333" spans="2:27" ht="15.75" customHeight="1">
      <c r="B5333" s="39"/>
      <c r="C5333" s="20"/>
      <c r="D5333" s="20"/>
      <c r="E5333" s="39"/>
      <c r="F5333" s="20"/>
      <c r="G5333" s="20"/>
      <c r="H5333" s="20"/>
      <c r="I5333" s="39"/>
      <c r="J5333" s="20"/>
      <c r="K5333" s="20"/>
      <c r="L5333" s="20"/>
      <c r="M5333" s="20"/>
      <c r="N5333" s="39"/>
      <c r="O5333" s="25"/>
      <c r="P5333" s="25"/>
      <c r="Q5333" s="25"/>
      <c r="R5333" s="25"/>
      <c r="S5333" s="25"/>
      <c r="T5333" s="39"/>
      <c r="U5333" s="25"/>
      <c r="V5333" s="25"/>
      <c r="W5333" s="39"/>
      <c r="AA5333" s="39"/>
    </row>
    <row r="5334" spans="2:27" ht="15.75" customHeight="1">
      <c r="B5334" s="39"/>
      <c r="C5334" s="20"/>
      <c r="D5334" s="20"/>
      <c r="E5334" s="39"/>
      <c r="F5334" s="20"/>
      <c r="G5334" s="20"/>
      <c r="H5334" s="20"/>
      <c r="I5334" s="39"/>
      <c r="J5334" s="20"/>
      <c r="K5334" s="20"/>
      <c r="L5334" s="20"/>
      <c r="M5334" s="20"/>
      <c r="N5334" s="39"/>
      <c r="O5334" s="25"/>
      <c r="P5334" s="25"/>
      <c r="Q5334" s="25"/>
      <c r="R5334" s="25"/>
      <c r="S5334" s="25"/>
      <c r="T5334" s="39"/>
      <c r="U5334" s="25"/>
      <c r="V5334" s="25"/>
      <c r="W5334" s="39"/>
      <c r="AA5334" s="39"/>
    </row>
    <row r="5335" spans="2:27" ht="15.75" customHeight="1">
      <c r="B5335" s="39"/>
      <c r="C5335" s="20"/>
      <c r="D5335" s="20"/>
      <c r="E5335" s="39"/>
      <c r="F5335" s="20"/>
      <c r="G5335" s="20"/>
      <c r="H5335" s="20"/>
      <c r="I5335" s="39"/>
      <c r="J5335" s="20"/>
      <c r="K5335" s="20"/>
      <c r="L5335" s="20"/>
      <c r="M5335" s="20"/>
      <c r="N5335" s="39"/>
      <c r="O5335" s="25"/>
      <c r="P5335" s="25"/>
      <c r="Q5335" s="25"/>
      <c r="R5335" s="25"/>
      <c r="S5335" s="25"/>
      <c r="T5335" s="39"/>
      <c r="U5335" s="25"/>
      <c r="V5335" s="25"/>
      <c r="W5335" s="39"/>
      <c r="AA5335" s="39"/>
    </row>
    <row r="5336" spans="2:27" ht="15.75" customHeight="1">
      <c r="B5336" s="39"/>
      <c r="C5336" s="20"/>
      <c r="D5336" s="20"/>
      <c r="E5336" s="39"/>
      <c r="F5336" s="20"/>
      <c r="G5336" s="20"/>
      <c r="H5336" s="20"/>
      <c r="I5336" s="39"/>
      <c r="J5336" s="20"/>
      <c r="K5336" s="20"/>
      <c r="L5336" s="20"/>
      <c r="M5336" s="20"/>
      <c r="N5336" s="39"/>
      <c r="O5336" s="25"/>
      <c r="P5336" s="25"/>
      <c r="Q5336" s="25"/>
      <c r="R5336" s="25"/>
      <c r="S5336" s="25"/>
      <c r="T5336" s="39"/>
      <c r="U5336" s="25"/>
      <c r="V5336" s="25"/>
      <c r="W5336" s="39"/>
      <c r="AA5336" s="39"/>
    </row>
    <row r="5337" spans="2:27" ht="15.75" customHeight="1">
      <c r="B5337" s="39"/>
      <c r="C5337" s="20"/>
      <c r="D5337" s="20"/>
      <c r="E5337" s="39"/>
      <c r="F5337" s="20"/>
      <c r="G5337" s="20"/>
      <c r="H5337" s="20"/>
      <c r="I5337" s="39"/>
      <c r="J5337" s="20"/>
      <c r="K5337" s="20"/>
      <c r="L5337" s="20"/>
      <c r="M5337" s="20"/>
      <c r="N5337" s="39"/>
      <c r="O5337" s="25"/>
      <c r="P5337" s="25"/>
      <c r="Q5337" s="25"/>
      <c r="R5337" s="25"/>
      <c r="S5337" s="25"/>
      <c r="T5337" s="39"/>
      <c r="U5337" s="25"/>
      <c r="V5337" s="25"/>
      <c r="W5337" s="39"/>
      <c r="AA5337" s="39"/>
    </row>
    <row r="5338" spans="2:27" ht="15.75" customHeight="1">
      <c r="B5338" s="39"/>
      <c r="C5338" s="20"/>
      <c r="D5338" s="20"/>
      <c r="E5338" s="39"/>
      <c r="F5338" s="20"/>
      <c r="G5338" s="20"/>
      <c r="H5338" s="20"/>
      <c r="I5338" s="39"/>
      <c r="J5338" s="20"/>
      <c r="K5338" s="20"/>
      <c r="L5338" s="20"/>
      <c r="M5338" s="20"/>
      <c r="N5338" s="39"/>
      <c r="O5338" s="25"/>
      <c r="P5338" s="25"/>
      <c r="Q5338" s="25"/>
      <c r="R5338" s="25"/>
      <c r="S5338" s="25"/>
      <c r="T5338" s="39"/>
      <c r="U5338" s="25"/>
      <c r="V5338" s="25"/>
      <c r="W5338" s="39"/>
      <c r="AA5338" s="39"/>
    </row>
    <row r="5339" spans="2:27" ht="15.75" customHeight="1">
      <c r="B5339" s="39"/>
      <c r="C5339" s="20"/>
      <c r="D5339" s="20"/>
      <c r="E5339" s="39"/>
      <c r="F5339" s="20"/>
      <c r="G5339" s="20"/>
      <c r="H5339" s="20"/>
      <c r="I5339" s="39"/>
      <c r="J5339" s="20"/>
      <c r="K5339" s="20"/>
      <c r="L5339" s="20"/>
      <c r="M5339" s="20"/>
      <c r="N5339" s="39"/>
      <c r="O5339" s="25"/>
      <c r="P5339" s="25"/>
      <c r="Q5339" s="25"/>
      <c r="R5339" s="25"/>
      <c r="S5339" s="25"/>
      <c r="T5339" s="39"/>
      <c r="U5339" s="25"/>
      <c r="V5339" s="25"/>
      <c r="W5339" s="39"/>
      <c r="AA5339" s="39"/>
    </row>
    <row r="5340" spans="2:27" ht="15.75" customHeight="1">
      <c r="B5340" s="39"/>
      <c r="C5340" s="20"/>
      <c r="D5340" s="20"/>
      <c r="E5340" s="39"/>
      <c r="F5340" s="20"/>
      <c r="G5340" s="20"/>
      <c r="H5340" s="20"/>
      <c r="I5340" s="39"/>
      <c r="J5340" s="20"/>
      <c r="K5340" s="20"/>
      <c r="L5340" s="20"/>
      <c r="M5340" s="20"/>
      <c r="N5340" s="39"/>
      <c r="O5340" s="25"/>
      <c r="P5340" s="25"/>
      <c r="Q5340" s="25"/>
      <c r="R5340" s="25"/>
      <c r="S5340" s="25"/>
      <c r="T5340" s="39"/>
      <c r="U5340" s="25"/>
      <c r="V5340" s="25"/>
      <c r="W5340" s="39"/>
      <c r="AA5340" s="39"/>
    </row>
    <row r="5341" spans="2:27" ht="15.75" customHeight="1">
      <c r="B5341" s="39"/>
      <c r="C5341" s="20"/>
      <c r="D5341" s="20"/>
      <c r="E5341" s="39"/>
      <c r="F5341" s="20"/>
      <c r="G5341" s="20"/>
      <c r="H5341" s="20"/>
      <c r="I5341" s="39"/>
      <c r="J5341" s="20"/>
      <c r="K5341" s="20"/>
      <c r="L5341" s="20"/>
      <c r="M5341" s="20"/>
      <c r="N5341" s="39"/>
      <c r="O5341" s="25"/>
      <c r="P5341" s="25"/>
      <c r="Q5341" s="25"/>
      <c r="R5341" s="25"/>
      <c r="S5341" s="25"/>
      <c r="T5341" s="39"/>
      <c r="U5341" s="25"/>
      <c r="V5341" s="25"/>
      <c r="W5341" s="39"/>
      <c r="AA5341" s="39"/>
    </row>
    <row r="5342" spans="2:27" ht="15.75" customHeight="1">
      <c r="B5342" s="39"/>
      <c r="C5342" s="20"/>
      <c r="D5342" s="20"/>
      <c r="E5342" s="39"/>
      <c r="F5342" s="20"/>
      <c r="G5342" s="20"/>
      <c r="H5342" s="20"/>
      <c r="I5342" s="39"/>
      <c r="J5342" s="20"/>
      <c r="K5342" s="20"/>
      <c r="L5342" s="20"/>
      <c r="M5342" s="20"/>
      <c r="N5342" s="39"/>
      <c r="O5342" s="25"/>
      <c r="P5342" s="25"/>
      <c r="Q5342" s="25"/>
      <c r="R5342" s="25"/>
      <c r="S5342" s="25"/>
      <c r="T5342" s="39"/>
      <c r="U5342" s="25"/>
      <c r="V5342" s="25"/>
      <c r="W5342" s="39"/>
      <c r="AA5342" s="39"/>
    </row>
    <row r="5343" spans="2:27" ht="15.75" customHeight="1">
      <c r="B5343" s="39"/>
      <c r="C5343" s="20"/>
      <c r="D5343" s="20"/>
      <c r="E5343" s="39"/>
      <c r="F5343" s="20"/>
      <c r="G5343" s="20"/>
      <c r="H5343" s="20"/>
      <c r="I5343" s="39"/>
      <c r="J5343" s="20"/>
      <c r="K5343" s="20"/>
      <c r="L5343" s="20"/>
      <c r="M5343" s="20"/>
      <c r="N5343" s="39"/>
      <c r="O5343" s="25"/>
      <c r="P5343" s="25"/>
      <c r="Q5343" s="25"/>
      <c r="R5343" s="25"/>
      <c r="S5343" s="25"/>
      <c r="T5343" s="39"/>
      <c r="U5343" s="25"/>
      <c r="V5343" s="25"/>
      <c r="W5343" s="39"/>
      <c r="AA5343" s="39"/>
    </row>
    <row r="5344" spans="2:27" ht="15.75" customHeight="1">
      <c r="B5344" s="39"/>
      <c r="C5344" s="20"/>
      <c r="D5344" s="20"/>
      <c r="E5344" s="39"/>
      <c r="F5344" s="20"/>
      <c r="G5344" s="20"/>
      <c r="H5344" s="20"/>
      <c r="I5344" s="39"/>
      <c r="J5344" s="20"/>
      <c r="K5344" s="20"/>
      <c r="L5344" s="20"/>
      <c r="M5344" s="20"/>
      <c r="N5344" s="39"/>
      <c r="O5344" s="25"/>
      <c r="P5344" s="25"/>
      <c r="Q5344" s="25"/>
      <c r="R5344" s="25"/>
      <c r="S5344" s="25"/>
      <c r="T5344" s="39"/>
      <c r="U5344" s="25"/>
      <c r="V5344" s="25"/>
      <c r="W5344" s="39"/>
      <c r="AA5344" s="39"/>
    </row>
    <row r="5345" spans="2:27" ht="15.75" customHeight="1">
      <c r="B5345" s="39"/>
      <c r="C5345" s="20"/>
      <c r="D5345" s="20"/>
      <c r="E5345" s="39"/>
      <c r="F5345" s="20"/>
      <c r="G5345" s="20"/>
      <c r="H5345" s="20"/>
      <c r="I5345" s="39"/>
      <c r="J5345" s="20"/>
      <c r="K5345" s="20"/>
      <c r="L5345" s="20"/>
      <c r="M5345" s="20"/>
      <c r="N5345" s="39"/>
      <c r="O5345" s="25"/>
      <c r="P5345" s="25"/>
      <c r="Q5345" s="25"/>
      <c r="R5345" s="25"/>
      <c r="S5345" s="25"/>
      <c r="T5345" s="39"/>
      <c r="U5345" s="25"/>
      <c r="V5345" s="25"/>
      <c r="W5345" s="39"/>
      <c r="AA5345" s="39"/>
    </row>
    <row r="5346" spans="2:27" ht="15.75" customHeight="1">
      <c r="B5346" s="39"/>
      <c r="C5346" s="20"/>
      <c r="D5346" s="20"/>
      <c r="E5346" s="39"/>
      <c r="F5346" s="20"/>
      <c r="G5346" s="20"/>
      <c r="H5346" s="20"/>
      <c r="I5346" s="39"/>
      <c r="J5346" s="20"/>
      <c r="K5346" s="20"/>
      <c r="L5346" s="20"/>
      <c r="M5346" s="20"/>
      <c r="N5346" s="39"/>
      <c r="O5346" s="25"/>
      <c r="P5346" s="25"/>
      <c r="Q5346" s="25"/>
      <c r="R5346" s="25"/>
      <c r="S5346" s="25"/>
      <c r="T5346" s="39"/>
      <c r="U5346" s="25"/>
      <c r="V5346" s="25"/>
      <c r="W5346" s="39"/>
      <c r="AA5346" s="39"/>
    </row>
    <row r="5347" spans="2:27" ht="15.75" customHeight="1">
      <c r="B5347" s="39"/>
      <c r="C5347" s="20"/>
      <c r="D5347" s="20"/>
      <c r="E5347" s="39"/>
      <c r="F5347" s="20"/>
      <c r="G5347" s="20"/>
      <c r="H5347" s="20"/>
      <c r="I5347" s="39"/>
      <c r="J5347" s="20"/>
      <c r="K5347" s="20"/>
      <c r="L5347" s="20"/>
      <c r="M5347" s="20"/>
      <c r="N5347" s="39"/>
      <c r="O5347" s="25"/>
      <c r="P5347" s="25"/>
      <c r="Q5347" s="25"/>
      <c r="R5347" s="25"/>
      <c r="S5347" s="25"/>
      <c r="T5347" s="39"/>
      <c r="U5347" s="25"/>
      <c r="V5347" s="25"/>
      <c r="W5347" s="39"/>
      <c r="AA5347" s="39"/>
    </row>
    <row r="5348" spans="2:27" ht="15.75" customHeight="1">
      <c r="B5348" s="39"/>
      <c r="C5348" s="20"/>
      <c r="D5348" s="20"/>
      <c r="E5348" s="39"/>
      <c r="F5348" s="20"/>
      <c r="G5348" s="20"/>
      <c r="H5348" s="20"/>
      <c r="I5348" s="39"/>
      <c r="J5348" s="20"/>
      <c r="K5348" s="20"/>
      <c r="L5348" s="20"/>
      <c r="M5348" s="20"/>
      <c r="N5348" s="39"/>
      <c r="O5348" s="25"/>
      <c r="P5348" s="25"/>
      <c r="Q5348" s="25"/>
      <c r="R5348" s="25"/>
      <c r="S5348" s="25"/>
      <c r="T5348" s="39"/>
      <c r="U5348" s="25"/>
      <c r="V5348" s="25"/>
      <c r="W5348" s="39"/>
      <c r="AA5348" s="39"/>
    </row>
    <row r="5349" spans="2:27" ht="15.75" customHeight="1">
      <c r="B5349" s="39"/>
      <c r="C5349" s="20"/>
      <c r="D5349" s="20"/>
      <c r="E5349" s="39"/>
      <c r="F5349" s="20"/>
      <c r="G5349" s="20"/>
      <c r="H5349" s="20"/>
      <c r="I5349" s="39"/>
      <c r="J5349" s="20"/>
      <c r="K5349" s="20"/>
      <c r="L5349" s="20"/>
      <c r="M5349" s="20"/>
      <c r="N5349" s="39"/>
      <c r="O5349" s="25"/>
      <c r="P5349" s="25"/>
      <c r="Q5349" s="25"/>
      <c r="R5349" s="25"/>
      <c r="S5349" s="25"/>
      <c r="T5349" s="39"/>
      <c r="U5349" s="25"/>
      <c r="V5349" s="25"/>
      <c r="W5349" s="39"/>
      <c r="AA5349" s="39"/>
    </row>
    <row r="5350" spans="2:27" ht="15.75" customHeight="1">
      <c r="B5350" s="39"/>
      <c r="C5350" s="20"/>
      <c r="D5350" s="20"/>
      <c r="E5350" s="39"/>
      <c r="F5350" s="20"/>
      <c r="G5350" s="20"/>
      <c r="H5350" s="20"/>
      <c r="I5350" s="39"/>
      <c r="J5350" s="20"/>
      <c r="K5350" s="20"/>
      <c r="L5350" s="20"/>
      <c r="M5350" s="20"/>
      <c r="N5350" s="39"/>
      <c r="O5350" s="25"/>
      <c r="P5350" s="25"/>
      <c r="Q5350" s="25"/>
      <c r="R5350" s="25"/>
      <c r="S5350" s="25"/>
      <c r="T5350" s="39"/>
      <c r="U5350" s="25"/>
      <c r="V5350" s="25"/>
      <c r="W5350" s="39"/>
      <c r="AA5350" s="39"/>
    </row>
    <row r="5351" spans="2:27" ht="15.75" customHeight="1">
      <c r="B5351" s="39"/>
      <c r="C5351" s="20"/>
      <c r="D5351" s="20"/>
      <c r="E5351" s="39"/>
      <c r="F5351" s="20"/>
      <c r="G5351" s="20"/>
      <c r="H5351" s="20"/>
      <c r="I5351" s="39"/>
      <c r="J5351" s="20"/>
      <c r="K5351" s="20"/>
      <c r="L5351" s="20"/>
      <c r="M5351" s="20"/>
      <c r="N5351" s="39"/>
      <c r="O5351" s="25"/>
      <c r="P5351" s="25"/>
      <c r="Q5351" s="25"/>
      <c r="R5351" s="25"/>
      <c r="S5351" s="25"/>
      <c r="T5351" s="39"/>
      <c r="U5351" s="25"/>
      <c r="V5351" s="25"/>
      <c r="W5351" s="39"/>
      <c r="AA5351" s="39"/>
    </row>
    <row r="5352" spans="2:27" ht="15.75" customHeight="1">
      <c r="B5352" s="39"/>
      <c r="C5352" s="20"/>
      <c r="D5352" s="20"/>
      <c r="E5352" s="39"/>
      <c r="F5352" s="20"/>
      <c r="G5352" s="20"/>
      <c r="H5352" s="20"/>
      <c r="I5352" s="39"/>
      <c r="J5352" s="20"/>
      <c r="K5352" s="20"/>
      <c r="L5352" s="20"/>
      <c r="M5352" s="20"/>
      <c r="N5352" s="39"/>
      <c r="O5352" s="25"/>
      <c r="P5352" s="25"/>
      <c r="Q5352" s="25"/>
      <c r="R5352" s="25"/>
      <c r="S5352" s="25"/>
      <c r="T5352" s="39"/>
      <c r="U5352" s="25"/>
      <c r="V5352" s="25"/>
      <c r="W5352" s="39"/>
      <c r="AA5352" s="39"/>
    </row>
    <row r="5353" spans="2:27" ht="15.75" customHeight="1">
      <c r="B5353" s="39"/>
      <c r="C5353" s="20"/>
      <c r="D5353" s="20"/>
      <c r="E5353" s="39"/>
      <c r="F5353" s="20"/>
      <c r="G5353" s="20"/>
      <c r="H5353" s="20"/>
      <c r="I5353" s="39"/>
      <c r="J5353" s="20"/>
      <c r="K5353" s="20"/>
      <c r="L5353" s="20"/>
      <c r="M5353" s="20"/>
      <c r="N5353" s="39"/>
      <c r="O5353" s="25"/>
      <c r="P5353" s="25"/>
      <c r="Q5353" s="25"/>
      <c r="R5353" s="25"/>
      <c r="S5353" s="25"/>
      <c r="T5353" s="39"/>
      <c r="U5353" s="25"/>
      <c r="V5353" s="25"/>
      <c r="W5353" s="39"/>
      <c r="AA5353" s="39"/>
    </row>
    <row r="5354" spans="2:27" ht="15.75" customHeight="1">
      <c r="B5354" s="39"/>
      <c r="C5354" s="20"/>
      <c r="D5354" s="20"/>
      <c r="E5354" s="39"/>
      <c r="F5354" s="20"/>
      <c r="G5354" s="20"/>
      <c r="H5354" s="20"/>
      <c r="I5354" s="39"/>
      <c r="J5354" s="20"/>
      <c r="K5354" s="20"/>
      <c r="L5354" s="20"/>
      <c r="M5354" s="20"/>
      <c r="N5354" s="39"/>
      <c r="O5354" s="25"/>
      <c r="P5354" s="25"/>
      <c r="Q5354" s="25"/>
      <c r="R5354" s="25"/>
      <c r="S5354" s="25"/>
      <c r="T5354" s="39"/>
      <c r="U5354" s="25"/>
      <c r="V5354" s="25"/>
      <c r="W5354" s="39"/>
      <c r="AA5354" s="39"/>
    </row>
    <row r="5355" spans="2:27" ht="15.75" customHeight="1">
      <c r="B5355" s="39"/>
      <c r="C5355" s="20"/>
      <c r="D5355" s="20"/>
      <c r="E5355" s="39"/>
      <c r="F5355" s="20"/>
      <c r="G5355" s="20"/>
      <c r="H5355" s="20"/>
      <c r="I5355" s="39"/>
      <c r="J5355" s="20"/>
      <c r="K5355" s="20"/>
      <c r="L5355" s="20"/>
      <c r="M5355" s="20"/>
      <c r="N5355" s="39"/>
      <c r="O5355" s="25"/>
      <c r="P5355" s="25"/>
      <c r="Q5355" s="25"/>
      <c r="R5355" s="25"/>
      <c r="S5355" s="25"/>
      <c r="T5355" s="39"/>
      <c r="U5355" s="25"/>
      <c r="V5355" s="25"/>
      <c r="W5355" s="39"/>
      <c r="AA5355" s="39"/>
    </row>
    <row r="5356" spans="2:27" ht="15.75" customHeight="1">
      <c r="B5356" s="39"/>
      <c r="C5356" s="20"/>
      <c r="D5356" s="20"/>
      <c r="E5356" s="39"/>
      <c r="F5356" s="20"/>
      <c r="G5356" s="20"/>
      <c r="H5356" s="20"/>
      <c r="I5356" s="39"/>
      <c r="J5356" s="20"/>
      <c r="K5356" s="20"/>
      <c r="L5356" s="20"/>
      <c r="M5356" s="20"/>
      <c r="N5356" s="39"/>
      <c r="O5356" s="25"/>
      <c r="P5356" s="25"/>
      <c r="Q5356" s="25"/>
      <c r="R5356" s="25"/>
      <c r="S5356" s="25"/>
      <c r="T5356" s="39"/>
      <c r="U5356" s="25"/>
      <c r="V5356" s="25"/>
      <c r="W5356" s="39"/>
      <c r="AA5356" s="39"/>
    </row>
    <row r="5357" spans="2:27" ht="15.75" customHeight="1">
      <c r="B5357" s="39"/>
      <c r="C5357" s="20"/>
      <c r="D5357" s="20"/>
      <c r="E5357" s="39"/>
      <c r="F5357" s="20"/>
      <c r="G5357" s="20"/>
      <c r="H5357" s="20"/>
      <c r="I5357" s="39"/>
      <c r="J5357" s="20"/>
      <c r="K5357" s="20"/>
      <c r="L5357" s="20"/>
      <c r="M5357" s="20"/>
      <c r="N5357" s="39"/>
      <c r="O5357" s="25"/>
      <c r="P5357" s="25"/>
      <c r="Q5357" s="25"/>
      <c r="R5357" s="25"/>
      <c r="S5357" s="25"/>
      <c r="T5357" s="39"/>
      <c r="U5357" s="25"/>
      <c r="V5357" s="25"/>
      <c r="W5357" s="39"/>
      <c r="AA5357" s="39"/>
    </row>
    <row r="5358" spans="2:27" ht="15.75" customHeight="1">
      <c r="B5358" s="39"/>
      <c r="C5358" s="20"/>
      <c r="D5358" s="20"/>
      <c r="E5358" s="39"/>
      <c r="F5358" s="20"/>
      <c r="G5358" s="20"/>
      <c r="H5358" s="20"/>
      <c r="I5358" s="39"/>
      <c r="J5358" s="20"/>
      <c r="K5358" s="20"/>
      <c r="L5358" s="20"/>
      <c r="M5358" s="20"/>
      <c r="N5358" s="39"/>
      <c r="O5358" s="25"/>
      <c r="P5358" s="25"/>
      <c r="Q5358" s="25"/>
      <c r="R5358" s="25"/>
      <c r="S5358" s="25"/>
      <c r="T5358" s="39"/>
      <c r="U5358" s="25"/>
      <c r="V5358" s="25"/>
      <c r="W5358" s="39"/>
      <c r="AA5358" s="39"/>
    </row>
    <row r="5359" spans="2:27" ht="15.75" customHeight="1">
      <c r="B5359" s="39"/>
      <c r="C5359" s="20"/>
      <c r="D5359" s="20"/>
      <c r="E5359" s="39"/>
      <c r="F5359" s="20"/>
      <c r="G5359" s="20"/>
      <c r="H5359" s="20"/>
      <c r="I5359" s="39"/>
      <c r="J5359" s="20"/>
      <c r="K5359" s="20"/>
      <c r="L5359" s="20"/>
      <c r="M5359" s="20"/>
      <c r="N5359" s="39"/>
      <c r="O5359" s="25"/>
      <c r="P5359" s="25"/>
      <c r="Q5359" s="25"/>
      <c r="R5359" s="25"/>
      <c r="S5359" s="25"/>
      <c r="T5359" s="39"/>
      <c r="U5359" s="25"/>
      <c r="V5359" s="25"/>
      <c r="W5359" s="39"/>
      <c r="AA5359" s="39"/>
    </row>
    <row r="5360" spans="2:27" ht="15.75" customHeight="1">
      <c r="B5360" s="39"/>
      <c r="C5360" s="20"/>
      <c r="D5360" s="20"/>
      <c r="E5360" s="39"/>
      <c r="F5360" s="20"/>
      <c r="G5360" s="20"/>
      <c r="H5360" s="20"/>
      <c r="I5360" s="39"/>
      <c r="J5360" s="20"/>
      <c r="K5360" s="20"/>
      <c r="L5360" s="20"/>
      <c r="M5360" s="20"/>
      <c r="N5360" s="39"/>
      <c r="O5360" s="25"/>
      <c r="P5360" s="25"/>
      <c r="Q5360" s="25"/>
      <c r="R5360" s="25"/>
      <c r="S5360" s="25"/>
      <c r="T5360" s="39"/>
      <c r="U5360" s="25"/>
      <c r="V5360" s="25"/>
      <c r="W5360" s="39"/>
      <c r="AA5360" s="39"/>
    </row>
    <row r="5361" spans="2:27" ht="15.75" customHeight="1">
      <c r="B5361" s="39"/>
      <c r="C5361" s="20"/>
      <c r="D5361" s="20"/>
      <c r="E5361" s="39"/>
      <c r="F5361" s="20"/>
      <c r="G5361" s="20"/>
      <c r="H5361" s="20"/>
      <c r="I5361" s="39"/>
      <c r="J5361" s="20"/>
      <c r="K5361" s="20"/>
      <c r="L5361" s="20"/>
      <c r="M5361" s="20"/>
      <c r="N5361" s="39"/>
      <c r="O5361" s="25"/>
      <c r="P5361" s="25"/>
      <c r="Q5361" s="25"/>
      <c r="R5361" s="25"/>
      <c r="S5361" s="25"/>
      <c r="T5361" s="39"/>
      <c r="U5361" s="25"/>
      <c r="V5361" s="25"/>
      <c r="W5361" s="39"/>
      <c r="AA5361" s="39"/>
    </row>
    <row r="5362" spans="2:27" ht="15.75" customHeight="1">
      <c r="B5362" s="39"/>
      <c r="C5362" s="20"/>
      <c r="D5362" s="20"/>
      <c r="E5362" s="39"/>
      <c r="F5362" s="20"/>
      <c r="G5362" s="20"/>
      <c r="H5362" s="20"/>
      <c r="I5362" s="39"/>
      <c r="J5362" s="20"/>
      <c r="K5362" s="20"/>
      <c r="L5362" s="20"/>
      <c r="M5362" s="20"/>
      <c r="N5362" s="39"/>
      <c r="O5362" s="25"/>
      <c r="P5362" s="25"/>
      <c r="Q5362" s="25"/>
      <c r="R5362" s="25"/>
      <c r="S5362" s="25"/>
      <c r="T5362" s="39"/>
      <c r="U5362" s="25"/>
      <c r="V5362" s="25"/>
      <c r="W5362" s="39"/>
      <c r="AA5362" s="39"/>
    </row>
    <row r="5363" spans="2:27" ht="15.75" customHeight="1">
      <c r="B5363" s="39"/>
      <c r="C5363" s="20"/>
      <c r="D5363" s="20"/>
      <c r="E5363" s="39"/>
      <c r="F5363" s="20"/>
      <c r="G5363" s="20"/>
      <c r="H5363" s="20"/>
      <c r="I5363" s="39"/>
      <c r="J5363" s="20"/>
      <c r="K5363" s="20"/>
      <c r="L5363" s="20"/>
      <c r="M5363" s="20"/>
      <c r="N5363" s="39"/>
      <c r="O5363" s="25"/>
      <c r="P5363" s="25"/>
      <c r="Q5363" s="25"/>
      <c r="R5363" s="25"/>
      <c r="S5363" s="25"/>
      <c r="T5363" s="39"/>
      <c r="U5363" s="25"/>
      <c r="V5363" s="25"/>
      <c r="W5363" s="39"/>
      <c r="AA5363" s="39"/>
    </row>
    <row r="5364" spans="2:27" ht="15.75" customHeight="1">
      <c r="B5364" s="39"/>
      <c r="C5364" s="20"/>
      <c r="D5364" s="20"/>
      <c r="E5364" s="39"/>
      <c r="F5364" s="20"/>
      <c r="G5364" s="20"/>
      <c r="H5364" s="20"/>
      <c r="I5364" s="39"/>
      <c r="J5364" s="20"/>
      <c r="K5364" s="20"/>
      <c r="L5364" s="20"/>
      <c r="M5364" s="20"/>
      <c r="N5364" s="39"/>
      <c r="O5364" s="25"/>
      <c r="P5364" s="25"/>
      <c r="Q5364" s="25"/>
      <c r="R5364" s="25"/>
      <c r="S5364" s="25"/>
      <c r="T5364" s="39"/>
      <c r="U5364" s="25"/>
      <c r="V5364" s="25"/>
      <c r="W5364" s="39"/>
      <c r="AA5364" s="39"/>
    </row>
    <row r="5365" spans="2:27" ht="15.75" customHeight="1">
      <c r="B5365" s="39"/>
      <c r="C5365" s="20"/>
      <c r="D5365" s="20"/>
      <c r="E5365" s="39"/>
      <c r="F5365" s="20"/>
      <c r="G5365" s="20"/>
      <c r="H5365" s="20"/>
      <c r="I5365" s="39"/>
      <c r="J5365" s="20"/>
      <c r="K5365" s="20"/>
      <c r="L5365" s="20"/>
      <c r="M5365" s="20"/>
      <c r="N5365" s="39"/>
      <c r="O5365" s="25"/>
      <c r="P5365" s="25"/>
      <c r="Q5365" s="25"/>
      <c r="R5365" s="25"/>
      <c r="S5365" s="25"/>
      <c r="T5365" s="39"/>
      <c r="U5365" s="25"/>
      <c r="V5365" s="25"/>
      <c r="W5365" s="39"/>
      <c r="AA5365" s="39"/>
    </row>
    <row r="5366" spans="2:27" ht="15.75" customHeight="1">
      <c r="B5366" s="39"/>
      <c r="C5366" s="20"/>
      <c r="D5366" s="20"/>
      <c r="E5366" s="39"/>
      <c r="F5366" s="20"/>
      <c r="G5366" s="20"/>
      <c r="H5366" s="20"/>
      <c r="I5366" s="39"/>
      <c r="J5366" s="20"/>
      <c r="K5366" s="20"/>
      <c r="L5366" s="20"/>
      <c r="M5366" s="20"/>
      <c r="N5366" s="39"/>
      <c r="O5366" s="25"/>
      <c r="P5366" s="25"/>
      <c r="Q5366" s="25"/>
      <c r="R5366" s="25"/>
      <c r="S5366" s="25"/>
      <c r="T5366" s="39"/>
      <c r="U5366" s="25"/>
      <c r="V5366" s="25"/>
      <c r="W5366" s="39"/>
      <c r="AA5366" s="39"/>
    </row>
    <row r="5367" spans="2:27" ht="15.75" customHeight="1">
      <c r="B5367" s="39"/>
      <c r="C5367" s="20"/>
      <c r="D5367" s="20"/>
      <c r="E5367" s="39"/>
      <c r="F5367" s="20"/>
      <c r="G5367" s="20"/>
      <c r="H5367" s="20"/>
      <c r="I5367" s="39"/>
      <c r="J5367" s="20"/>
      <c r="K5367" s="20"/>
      <c r="L5367" s="20"/>
      <c r="M5367" s="20"/>
      <c r="N5367" s="39"/>
      <c r="O5367" s="25"/>
      <c r="P5367" s="25"/>
      <c r="Q5367" s="25"/>
      <c r="R5367" s="25"/>
      <c r="S5367" s="25"/>
      <c r="T5367" s="39"/>
      <c r="U5367" s="25"/>
      <c r="V5367" s="25"/>
      <c r="W5367" s="39"/>
      <c r="AA5367" s="39"/>
    </row>
  </sheetData>
  <autoFilter ref="O1:S5167" xr:uid="{00000000-0009-0000-0000-000007000000}"/>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6B6E6-FCB8-4CE7-BF4C-0405186771AB}">
  <dimension ref="A1:R30"/>
  <sheetViews>
    <sheetView topLeftCell="C11" workbookViewId="0">
      <selection activeCell="D7" sqref="D7"/>
    </sheetView>
  </sheetViews>
  <sheetFormatPr defaultColWidth="8.625" defaultRowHeight="14.25"/>
  <cols>
    <col min="1" max="7" width="8.625" style="25"/>
    <col min="8" max="8" width="17.875" style="25" bestFit="1" customWidth="1"/>
    <col min="9" max="9" width="24.5" style="25" bestFit="1" customWidth="1"/>
    <col min="10" max="10" width="7.375" style="25" bestFit="1" customWidth="1"/>
    <col min="11" max="12" width="10.875" style="25" bestFit="1" customWidth="1"/>
    <col min="13" max="13" width="12.375" style="25" bestFit="1" customWidth="1"/>
    <col min="14" max="18" width="10.875" style="25" bestFit="1" customWidth="1"/>
    <col min="19" max="16384" width="8.625" style="25"/>
  </cols>
  <sheetData>
    <row r="1" spans="1:18" ht="15">
      <c r="A1" s="25" t="s">
        <v>149</v>
      </c>
      <c r="B1" s="278" t="s">
        <v>46</v>
      </c>
      <c r="C1" s="278" t="s">
        <v>164</v>
      </c>
      <c r="D1" s="278" t="s">
        <v>165</v>
      </c>
      <c r="E1" s="278" t="s">
        <v>166</v>
      </c>
      <c r="F1" s="278" t="s">
        <v>167</v>
      </c>
      <c r="G1" s="278" t="s">
        <v>168</v>
      </c>
      <c r="H1" s="278" t="s">
        <v>47</v>
      </c>
      <c r="I1" s="278" t="s">
        <v>169</v>
      </c>
      <c r="J1" s="278" t="s">
        <v>48</v>
      </c>
      <c r="K1" s="278" t="s">
        <v>170</v>
      </c>
      <c r="L1" s="278" t="s">
        <v>171</v>
      </c>
      <c r="M1" s="278" t="s">
        <v>172</v>
      </c>
      <c r="N1" s="278" t="s">
        <v>173</v>
      </c>
      <c r="O1" s="278" t="s">
        <v>174</v>
      </c>
      <c r="P1" s="278" t="s">
        <v>175</v>
      </c>
      <c r="Q1" s="278" t="s">
        <v>176</v>
      </c>
      <c r="R1" s="278" t="s">
        <v>177</v>
      </c>
    </row>
    <row r="2" spans="1:18">
      <c r="A2" s="25" t="s">
        <v>100</v>
      </c>
      <c r="B2" s="149" t="s">
        <v>137</v>
      </c>
      <c r="C2" s="244" t="s">
        <v>27</v>
      </c>
      <c r="D2" s="168" t="s">
        <v>5</v>
      </c>
      <c r="E2" s="149" t="s">
        <v>5</v>
      </c>
      <c r="F2" s="149" t="s">
        <v>3</v>
      </c>
      <c r="G2" s="279" t="s">
        <v>92</v>
      </c>
      <c r="H2" s="272" t="s">
        <v>84</v>
      </c>
      <c r="I2" s="282" t="s">
        <v>178</v>
      </c>
      <c r="J2" s="247" t="s">
        <v>76</v>
      </c>
      <c r="K2" s="271">
        <v>150</v>
      </c>
      <c r="L2" s="271">
        <v>150</v>
      </c>
      <c r="M2" s="271">
        <v>675</v>
      </c>
      <c r="N2" s="271">
        <v>690</v>
      </c>
      <c r="O2" s="271">
        <v>344.25</v>
      </c>
      <c r="P2" s="271">
        <v>330.75</v>
      </c>
      <c r="Q2" s="271">
        <v>351.90000000000003</v>
      </c>
      <c r="R2" s="271">
        <v>338.09999999999997</v>
      </c>
    </row>
    <row r="3" spans="1:18">
      <c r="A3" s="25" t="s">
        <v>100</v>
      </c>
      <c r="B3" s="149" t="s">
        <v>137</v>
      </c>
      <c r="C3" s="244" t="s">
        <v>27</v>
      </c>
      <c r="D3" s="168" t="s">
        <v>5</v>
      </c>
      <c r="E3" s="149" t="s">
        <v>5</v>
      </c>
      <c r="F3" s="149" t="s">
        <v>3</v>
      </c>
      <c r="G3" s="279" t="s">
        <v>92</v>
      </c>
      <c r="H3" s="272" t="s">
        <v>91</v>
      </c>
      <c r="I3" s="282" t="s">
        <v>179</v>
      </c>
      <c r="J3" s="247" t="s">
        <v>76</v>
      </c>
      <c r="K3" s="271">
        <v>30</v>
      </c>
      <c r="L3" s="271">
        <v>30</v>
      </c>
      <c r="M3" s="271">
        <v>135</v>
      </c>
      <c r="N3" s="271">
        <v>138</v>
      </c>
      <c r="O3" s="271">
        <v>68.849999999999994</v>
      </c>
      <c r="P3" s="271">
        <v>66.150000000000006</v>
      </c>
      <c r="Q3" s="271">
        <v>70.38</v>
      </c>
      <c r="R3" s="271">
        <v>67.62</v>
      </c>
    </row>
    <row r="4" spans="1:18">
      <c r="A4" s="25" t="s">
        <v>100</v>
      </c>
      <c r="B4" s="149" t="s">
        <v>137</v>
      </c>
      <c r="C4" s="244" t="s">
        <v>27</v>
      </c>
      <c r="D4" s="168" t="s">
        <v>15</v>
      </c>
      <c r="E4" s="149" t="s">
        <v>15</v>
      </c>
      <c r="F4" s="149" t="s">
        <v>6</v>
      </c>
      <c r="G4" s="279" t="s">
        <v>94</v>
      </c>
      <c r="H4" s="272" t="s">
        <v>88</v>
      </c>
      <c r="I4" s="282" t="s">
        <v>180</v>
      </c>
      <c r="J4" s="247" t="s">
        <v>77</v>
      </c>
      <c r="K4" s="251">
        <v>4282</v>
      </c>
      <c r="L4" s="270">
        <v>0</v>
      </c>
      <c r="M4" s="270">
        <v>19269</v>
      </c>
      <c r="N4" s="270">
        <v>0</v>
      </c>
      <c r="O4" s="270">
        <v>9827.19</v>
      </c>
      <c r="P4" s="270">
        <v>9441.81</v>
      </c>
      <c r="Q4" s="270">
        <v>0</v>
      </c>
      <c r="R4" s="252">
        <v>0</v>
      </c>
    </row>
    <row r="5" spans="1:18">
      <c r="A5" s="25" t="s">
        <v>100</v>
      </c>
      <c r="B5" s="149" t="s">
        <v>137</v>
      </c>
      <c r="C5" s="244" t="s">
        <v>27</v>
      </c>
      <c r="D5" s="168" t="s">
        <v>15</v>
      </c>
      <c r="E5" s="149" t="s">
        <v>15</v>
      </c>
      <c r="F5" s="149" t="s">
        <v>181</v>
      </c>
      <c r="G5" s="279" t="s">
        <v>94</v>
      </c>
      <c r="H5" s="272" t="s">
        <v>88</v>
      </c>
      <c r="I5" s="282" t="s">
        <v>180</v>
      </c>
      <c r="J5" s="247" t="s">
        <v>76</v>
      </c>
      <c r="K5" s="251">
        <v>60313</v>
      </c>
      <c r="L5" s="270">
        <v>6</v>
      </c>
      <c r="M5" s="270">
        <v>272288.3</v>
      </c>
      <c r="N5" s="270">
        <v>27.599999999999998</v>
      </c>
      <c r="O5" s="270">
        <v>138867.033</v>
      </c>
      <c r="P5" s="270">
        <v>133421.26699999999</v>
      </c>
      <c r="Q5" s="270">
        <v>14.075999999999999</v>
      </c>
      <c r="R5" s="252">
        <v>13.523999999999999</v>
      </c>
    </row>
    <row r="6" spans="1:18">
      <c r="A6" s="25" t="s">
        <v>100</v>
      </c>
      <c r="B6" s="149" t="s">
        <v>137</v>
      </c>
      <c r="C6" s="247" t="s">
        <v>182</v>
      </c>
      <c r="D6" s="168" t="s">
        <v>7</v>
      </c>
      <c r="E6" s="149" t="s">
        <v>7</v>
      </c>
      <c r="F6" s="149" t="s">
        <v>10</v>
      </c>
      <c r="G6" s="279" t="s">
        <v>92</v>
      </c>
      <c r="H6" s="272" t="s">
        <v>85</v>
      </c>
      <c r="I6" s="282" t="s">
        <v>183</v>
      </c>
      <c r="J6" s="247" t="s">
        <v>76</v>
      </c>
      <c r="K6" s="271">
        <v>1160</v>
      </c>
      <c r="L6" s="271">
        <v>68</v>
      </c>
      <c r="M6" s="271">
        <v>5220</v>
      </c>
      <c r="N6" s="271">
        <v>312.79999999999995</v>
      </c>
      <c r="O6" s="271">
        <v>2662.2000000000003</v>
      </c>
      <c r="P6" s="271">
        <v>2557.8000000000002</v>
      </c>
      <c r="Q6" s="271">
        <v>159.52799999999999</v>
      </c>
      <c r="R6" s="271">
        <v>153.27199999999996</v>
      </c>
    </row>
    <row r="7" spans="1:18">
      <c r="A7" s="25" t="s">
        <v>100</v>
      </c>
      <c r="B7" s="149" t="s">
        <v>101</v>
      </c>
      <c r="C7" s="247" t="s">
        <v>182</v>
      </c>
      <c r="D7" s="168" t="s">
        <v>358</v>
      </c>
      <c r="E7" s="149" t="s">
        <v>359</v>
      </c>
      <c r="F7" s="149" t="s">
        <v>358</v>
      </c>
      <c r="G7" s="279" t="s">
        <v>5067</v>
      </c>
      <c r="H7" s="272" t="s">
        <v>102</v>
      </c>
      <c r="I7" s="282" t="s">
        <v>162</v>
      </c>
      <c r="J7" s="247" t="s">
        <v>76</v>
      </c>
      <c r="K7" s="271">
        <v>15600</v>
      </c>
      <c r="L7" s="271">
        <v>15600</v>
      </c>
      <c r="M7" s="271">
        <v>70200</v>
      </c>
      <c r="N7" s="271">
        <v>71760</v>
      </c>
      <c r="O7" s="271">
        <v>35802</v>
      </c>
      <c r="P7" s="271">
        <v>34398</v>
      </c>
      <c r="Q7" s="271">
        <v>36597.599999999999</v>
      </c>
      <c r="R7" s="271">
        <v>35162.399999999994</v>
      </c>
    </row>
    <row r="8" spans="1:18">
      <c r="A8" s="25" t="s">
        <v>100</v>
      </c>
      <c r="B8" s="149" t="s">
        <v>137</v>
      </c>
      <c r="C8" s="247" t="s">
        <v>182</v>
      </c>
      <c r="D8" s="168" t="s">
        <v>342</v>
      </c>
      <c r="E8" s="149" t="s">
        <v>343</v>
      </c>
      <c r="F8" s="149" t="s">
        <v>342</v>
      </c>
      <c r="G8" s="279" t="s">
        <v>94</v>
      </c>
      <c r="H8" s="272" t="s">
        <v>86</v>
      </c>
      <c r="I8" s="282"/>
      <c r="J8" s="149" t="s">
        <v>77</v>
      </c>
      <c r="K8" s="271">
        <v>950</v>
      </c>
      <c r="L8" s="271">
        <v>950</v>
      </c>
      <c r="M8" s="271">
        <v>4275</v>
      </c>
      <c r="N8" s="271">
        <v>4370</v>
      </c>
      <c r="O8" s="271">
        <v>2180.25</v>
      </c>
      <c r="P8" s="271">
        <v>2094.75</v>
      </c>
      <c r="Q8" s="271">
        <v>2228.6999999999998</v>
      </c>
      <c r="R8" s="271">
        <v>2141.2999999999997</v>
      </c>
    </row>
    <row r="9" spans="1:18">
      <c r="A9" s="25" t="s">
        <v>100</v>
      </c>
      <c r="B9" s="149" t="s">
        <v>101</v>
      </c>
      <c r="C9" s="244" t="s">
        <v>27</v>
      </c>
      <c r="D9" s="168" t="s">
        <v>25</v>
      </c>
      <c r="E9" s="149" t="s">
        <v>9</v>
      </c>
      <c r="F9" s="149" t="s">
        <v>12</v>
      </c>
      <c r="G9" s="279" t="s">
        <v>92</v>
      </c>
      <c r="H9" s="272" t="s">
        <v>84</v>
      </c>
      <c r="I9" s="282" t="s">
        <v>184</v>
      </c>
      <c r="J9" s="247" t="s">
        <v>77</v>
      </c>
      <c r="K9" s="251">
        <v>106</v>
      </c>
      <c r="L9" s="270">
        <v>120</v>
      </c>
      <c r="M9" s="270">
        <v>477</v>
      </c>
      <c r="N9" s="270">
        <v>552</v>
      </c>
      <c r="O9" s="270">
        <v>243.27</v>
      </c>
      <c r="P9" s="270">
        <v>233.73</v>
      </c>
      <c r="Q9" s="270">
        <v>281.52</v>
      </c>
      <c r="R9" s="252">
        <v>270.48</v>
      </c>
    </row>
    <row r="10" spans="1:18">
      <c r="A10" s="25" t="s">
        <v>100</v>
      </c>
      <c r="B10" s="149" t="s">
        <v>101</v>
      </c>
      <c r="C10" s="244" t="s">
        <v>27</v>
      </c>
      <c r="D10" s="168" t="s">
        <v>25</v>
      </c>
      <c r="E10" s="244" t="s">
        <v>185</v>
      </c>
      <c r="F10" s="244" t="s">
        <v>186</v>
      </c>
      <c r="G10" s="279" t="s">
        <v>92</v>
      </c>
      <c r="H10" s="272" t="s">
        <v>84</v>
      </c>
      <c r="I10" s="282" t="s">
        <v>184</v>
      </c>
      <c r="J10" s="247" t="s">
        <v>76</v>
      </c>
      <c r="K10" s="251">
        <v>438</v>
      </c>
      <c r="L10" s="270">
        <v>325</v>
      </c>
      <c r="M10" s="270">
        <v>1971</v>
      </c>
      <c r="N10" s="270">
        <v>1495</v>
      </c>
      <c r="O10" s="270">
        <v>1005.21</v>
      </c>
      <c r="P10" s="270">
        <v>965.79</v>
      </c>
      <c r="Q10" s="270">
        <v>762.44999999999993</v>
      </c>
      <c r="R10" s="252">
        <v>732.54999999999984</v>
      </c>
    </row>
    <row r="11" spans="1:18">
      <c r="A11" s="25" t="s">
        <v>100</v>
      </c>
      <c r="B11" s="149" t="s">
        <v>101</v>
      </c>
      <c r="C11" s="244" t="s">
        <v>27</v>
      </c>
      <c r="D11" s="168" t="s">
        <v>25</v>
      </c>
      <c r="E11" s="149" t="s">
        <v>18</v>
      </c>
      <c r="F11" s="149" t="s">
        <v>14</v>
      </c>
      <c r="G11" s="279" t="s">
        <v>92</v>
      </c>
      <c r="H11" s="272" t="s">
        <v>84</v>
      </c>
      <c r="I11" s="282" t="s">
        <v>187</v>
      </c>
      <c r="J11" s="247" t="s">
        <v>76</v>
      </c>
      <c r="K11" s="271">
        <v>20</v>
      </c>
      <c r="L11" s="271">
        <v>6</v>
      </c>
      <c r="M11" s="271">
        <v>90</v>
      </c>
      <c r="N11" s="271">
        <v>27.599999999999998</v>
      </c>
      <c r="O11" s="271">
        <v>45.9</v>
      </c>
      <c r="P11" s="271">
        <v>44.1</v>
      </c>
      <c r="Q11" s="271">
        <v>14.075999999999999</v>
      </c>
      <c r="R11" s="271">
        <v>13.523999999999999</v>
      </c>
    </row>
    <row r="12" spans="1:18">
      <c r="A12" s="25" t="s">
        <v>100</v>
      </c>
      <c r="B12" s="149" t="s">
        <v>101</v>
      </c>
      <c r="C12" s="247" t="s">
        <v>182</v>
      </c>
      <c r="D12" s="168" t="s">
        <v>25</v>
      </c>
      <c r="E12" s="149" t="s">
        <v>355</v>
      </c>
      <c r="F12" s="149" t="s">
        <v>356</v>
      </c>
      <c r="G12" s="279" t="s">
        <v>5067</v>
      </c>
      <c r="H12" s="272" t="s">
        <v>102</v>
      </c>
      <c r="I12" s="282" t="s">
        <v>160</v>
      </c>
      <c r="J12" s="247" t="s">
        <v>76</v>
      </c>
      <c r="K12" s="271">
        <v>16</v>
      </c>
      <c r="L12" s="271">
        <v>16</v>
      </c>
      <c r="M12" s="271">
        <v>72</v>
      </c>
      <c r="N12" s="271">
        <v>73.599999999999994</v>
      </c>
      <c r="O12" s="271">
        <v>36.72</v>
      </c>
      <c r="P12" s="271">
        <v>35.28</v>
      </c>
      <c r="Q12" s="271">
        <v>37.536000000000001</v>
      </c>
      <c r="R12" s="271">
        <v>36.064</v>
      </c>
    </row>
    <row r="13" spans="1:18">
      <c r="A13" s="25" t="s">
        <v>100</v>
      </c>
      <c r="B13" s="149" t="s">
        <v>137</v>
      </c>
      <c r="C13" s="244" t="s">
        <v>27</v>
      </c>
      <c r="D13" s="168" t="s">
        <v>25</v>
      </c>
      <c r="E13" s="149" t="s">
        <v>18</v>
      </c>
      <c r="F13" s="149" t="s">
        <v>14</v>
      </c>
      <c r="G13" s="279" t="s">
        <v>94</v>
      </c>
      <c r="H13" s="272" t="s">
        <v>87</v>
      </c>
      <c r="I13" s="282" t="s">
        <v>188</v>
      </c>
      <c r="J13" s="247" t="s">
        <v>76</v>
      </c>
      <c r="K13" s="271">
        <v>170</v>
      </c>
      <c r="L13" s="271">
        <v>30</v>
      </c>
      <c r="M13" s="271">
        <v>765</v>
      </c>
      <c r="N13" s="271">
        <v>138</v>
      </c>
      <c r="O13" s="271">
        <v>390.15000000000003</v>
      </c>
      <c r="P13" s="271">
        <v>374.84999999999997</v>
      </c>
      <c r="Q13" s="271">
        <v>70.38</v>
      </c>
      <c r="R13" s="271">
        <v>67.62</v>
      </c>
    </row>
    <row r="14" spans="1:18">
      <c r="A14" s="25" t="s">
        <v>100</v>
      </c>
      <c r="B14" s="149" t="s">
        <v>137</v>
      </c>
      <c r="C14" s="244" t="s">
        <v>27</v>
      </c>
      <c r="D14" s="168" t="s">
        <v>25</v>
      </c>
      <c r="E14" s="149" t="s">
        <v>18</v>
      </c>
      <c r="F14" s="149" t="s">
        <v>14</v>
      </c>
      <c r="G14" s="279" t="s">
        <v>94</v>
      </c>
      <c r="H14" s="272" t="s">
        <v>87</v>
      </c>
      <c r="I14" s="282" t="s">
        <v>189</v>
      </c>
      <c r="J14" s="247" t="s">
        <v>76</v>
      </c>
      <c r="K14" s="271">
        <v>320</v>
      </c>
      <c r="L14" s="271">
        <v>30</v>
      </c>
      <c r="M14" s="271">
        <v>1440</v>
      </c>
      <c r="N14" s="271">
        <v>138</v>
      </c>
      <c r="O14" s="271">
        <v>734.4</v>
      </c>
      <c r="P14" s="271">
        <v>705.6</v>
      </c>
      <c r="Q14" s="271">
        <v>70.38</v>
      </c>
      <c r="R14" s="271">
        <v>67.62</v>
      </c>
    </row>
    <row r="15" spans="1:18">
      <c r="A15" s="25" t="s">
        <v>100</v>
      </c>
      <c r="B15" s="149" t="s">
        <v>137</v>
      </c>
      <c r="C15" s="244" t="s">
        <v>27</v>
      </c>
      <c r="D15" s="168" t="s">
        <v>25</v>
      </c>
      <c r="E15" s="149" t="s">
        <v>18</v>
      </c>
      <c r="F15" s="149" t="s">
        <v>14</v>
      </c>
      <c r="G15" s="279" t="s">
        <v>94</v>
      </c>
      <c r="H15" s="272" t="s">
        <v>87</v>
      </c>
      <c r="I15" s="282" t="s">
        <v>190</v>
      </c>
      <c r="J15" s="247" t="s">
        <v>76</v>
      </c>
      <c r="K15" s="271">
        <v>120</v>
      </c>
      <c r="L15" s="271">
        <v>30</v>
      </c>
      <c r="M15" s="271">
        <v>540</v>
      </c>
      <c r="N15" s="271">
        <v>138</v>
      </c>
      <c r="O15" s="271">
        <v>275.39999999999998</v>
      </c>
      <c r="P15" s="271">
        <v>264.60000000000002</v>
      </c>
      <c r="Q15" s="271">
        <v>70.38</v>
      </c>
      <c r="R15" s="271">
        <v>67.62</v>
      </c>
    </row>
    <row r="16" spans="1:18">
      <c r="A16" s="25" t="s">
        <v>100</v>
      </c>
      <c r="B16" s="149" t="s">
        <v>137</v>
      </c>
      <c r="C16" s="244" t="s">
        <v>27</v>
      </c>
      <c r="D16" s="168" t="s">
        <v>25</v>
      </c>
      <c r="E16" s="149" t="s">
        <v>18</v>
      </c>
      <c r="F16" s="149" t="s">
        <v>14</v>
      </c>
      <c r="G16" s="279" t="s">
        <v>94</v>
      </c>
      <c r="H16" s="272" t="s">
        <v>89</v>
      </c>
      <c r="I16" s="282" t="s">
        <v>180</v>
      </c>
      <c r="J16" s="247" t="s">
        <v>76</v>
      </c>
      <c r="K16" s="271">
        <v>600</v>
      </c>
      <c r="L16" s="271">
        <v>532</v>
      </c>
      <c r="M16" s="271">
        <v>2700</v>
      </c>
      <c r="N16" s="271">
        <v>2447.1999999999998</v>
      </c>
      <c r="O16" s="271">
        <v>1377</v>
      </c>
      <c r="P16" s="271">
        <v>1323</v>
      </c>
      <c r="Q16" s="271">
        <v>1248.0719999999999</v>
      </c>
      <c r="R16" s="271">
        <v>1199.1279999999999</v>
      </c>
    </row>
    <row r="17" spans="1:18">
      <c r="A17" s="25" t="s">
        <v>100</v>
      </c>
      <c r="B17" s="149" t="s">
        <v>137</v>
      </c>
      <c r="C17" s="244" t="s">
        <v>27</v>
      </c>
      <c r="D17" s="168" t="s">
        <v>26</v>
      </c>
      <c r="E17" s="244" t="s">
        <v>191</v>
      </c>
      <c r="F17" s="149" t="s">
        <v>16</v>
      </c>
      <c r="G17" s="279" t="s">
        <v>92</v>
      </c>
      <c r="H17" s="272" t="s">
        <v>84</v>
      </c>
      <c r="I17" s="283" t="s">
        <v>184</v>
      </c>
      <c r="J17" s="247" t="s">
        <v>77</v>
      </c>
      <c r="K17" s="251">
        <v>20</v>
      </c>
      <c r="L17" s="270">
        <v>6</v>
      </c>
      <c r="M17" s="270">
        <v>90</v>
      </c>
      <c r="N17" s="270">
        <v>27.599999999999998</v>
      </c>
      <c r="O17" s="270">
        <v>45.9</v>
      </c>
      <c r="P17" s="270">
        <v>44.1</v>
      </c>
      <c r="Q17" s="270">
        <v>14.075999999999999</v>
      </c>
      <c r="R17" s="252">
        <v>13.523999999999999</v>
      </c>
    </row>
    <row r="18" spans="1:18">
      <c r="A18" s="25" t="s">
        <v>100</v>
      </c>
      <c r="B18" s="149" t="s">
        <v>137</v>
      </c>
      <c r="C18" s="244" t="s">
        <v>27</v>
      </c>
      <c r="D18" s="168" t="s">
        <v>26</v>
      </c>
      <c r="E18" s="244" t="s">
        <v>192</v>
      </c>
      <c r="F18" s="149" t="s">
        <v>16</v>
      </c>
      <c r="G18" s="279" t="s">
        <v>92</v>
      </c>
      <c r="H18" s="272" t="s">
        <v>84</v>
      </c>
      <c r="I18" s="283" t="s">
        <v>184</v>
      </c>
      <c r="J18" s="247" t="s">
        <v>76</v>
      </c>
      <c r="K18" s="251">
        <v>480</v>
      </c>
      <c r="L18" s="270">
        <v>274</v>
      </c>
      <c r="M18" s="270">
        <v>2160</v>
      </c>
      <c r="N18" s="270">
        <v>1260.4000000000001</v>
      </c>
      <c r="O18" s="270">
        <v>1101.5999999999999</v>
      </c>
      <c r="P18" s="270">
        <v>1058.4000000000001</v>
      </c>
      <c r="Q18" s="270">
        <v>642.80399999999986</v>
      </c>
      <c r="R18" s="252">
        <v>617.596</v>
      </c>
    </row>
    <row r="19" spans="1:18">
      <c r="A19" s="25" t="s">
        <v>100</v>
      </c>
      <c r="B19" s="149" t="s">
        <v>137</v>
      </c>
      <c r="C19" s="244" t="s">
        <v>27</v>
      </c>
      <c r="D19" s="168" t="s">
        <v>26</v>
      </c>
      <c r="E19" s="149" t="s">
        <v>20</v>
      </c>
      <c r="F19" s="149" t="s">
        <v>16</v>
      </c>
      <c r="G19" s="279" t="s">
        <v>94</v>
      </c>
      <c r="H19" s="272" t="s">
        <v>87</v>
      </c>
      <c r="I19" s="247" t="s">
        <v>193</v>
      </c>
      <c r="J19" s="247" t="s">
        <v>76</v>
      </c>
      <c r="K19" s="247">
        <v>10</v>
      </c>
      <c r="L19" s="271">
        <v>0</v>
      </c>
      <c r="M19" s="271">
        <v>45</v>
      </c>
      <c r="N19" s="271">
        <v>0</v>
      </c>
      <c r="O19" s="271">
        <v>22.95</v>
      </c>
      <c r="P19" s="271">
        <v>22.05</v>
      </c>
      <c r="Q19" s="271">
        <v>0</v>
      </c>
      <c r="R19" s="271">
        <v>0</v>
      </c>
    </row>
    <row r="20" spans="1:18">
      <c r="A20" s="25" t="s">
        <v>100</v>
      </c>
      <c r="B20" s="149" t="s">
        <v>137</v>
      </c>
      <c r="C20" s="244" t="s">
        <v>27</v>
      </c>
      <c r="D20" s="168" t="s">
        <v>26</v>
      </c>
      <c r="E20" s="149" t="s">
        <v>19</v>
      </c>
      <c r="F20" s="149" t="s">
        <v>16</v>
      </c>
      <c r="G20" s="279" t="s">
        <v>94</v>
      </c>
      <c r="H20" s="272" t="s">
        <v>87</v>
      </c>
      <c r="I20" s="282" t="s">
        <v>194</v>
      </c>
      <c r="J20" s="247" t="s">
        <v>77</v>
      </c>
      <c r="K20" s="271">
        <v>15</v>
      </c>
      <c r="L20" s="271">
        <v>0</v>
      </c>
      <c r="M20" s="271">
        <v>67.5</v>
      </c>
      <c r="N20" s="271">
        <v>0</v>
      </c>
      <c r="O20" s="271">
        <v>34.424999999999997</v>
      </c>
      <c r="P20" s="271">
        <v>33.075000000000003</v>
      </c>
      <c r="Q20" s="271">
        <v>0</v>
      </c>
      <c r="R20" s="271">
        <v>0</v>
      </c>
    </row>
    <row r="21" spans="1:18">
      <c r="A21" s="25" t="s">
        <v>100</v>
      </c>
      <c r="B21" s="149" t="s">
        <v>137</v>
      </c>
      <c r="C21" s="244" t="s">
        <v>27</v>
      </c>
      <c r="D21" s="168" t="s">
        <v>26</v>
      </c>
      <c r="E21" s="149" t="s">
        <v>23</v>
      </c>
      <c r="F21" s="149" t="s">
        <v>16</v>
      </c>
      <c r="G21" s="279" t="s">
        <v>94</v>
      </c>
      <c r="H21" s="272" t="s">
        <v>87</v>
      </c>
      <c r="I21" s="282" t="s">
        <v>190</v>
      </c>
      <c r="J21" s="247" t="s">
        <v>77</v>
      </c>
      <c r="K21" s="251">
        <v>424</v>
      </c>
      <c r="L21" s="270">
        <v>0</v>
      </c>
      <c r="M21" s="270">
        <v>1908</v>
      </c>
      <c r="N21" s="270">
        <v>0</v>
      </c>
      <c r="O21" s="270">
        <v>973.08</v>
      </c>
      <c r="P21" s="270">
        <v>934.92</v>
      </c>
      <c r="Q21" s="270">
        <v>0</v>
      </c>
      <c r="R21" s="252">
        <v>0</v>
      </c>
    </row>
    <row r="22" spans="1:18">
      <c r="A22" s="25" t="s">
        <v>100</v>
      </c>
      <c r="B22" s="149" t="s">
        <v>137</v>
      </c>
      <c r="C22" s="244" t="s">
        <v>27</v>
      </c>
      <c r="D22" s="168" t="s">
        <v>26</v>
      </c>
      <c r="E22" s="244" t="s">
        <v>195</v>
      </c>
      <c r="F22" s="149" t="s">
        <v>16</v>
      </c>
      <c r="G22" s="279" t="s">
        <v>94</v>
      </c>
      <c r="H22" s="272" t="s">
        <v>87</v>
      </c>
      <c r="I22" s="282" t="s">
        <v>190</v>
      </c>
      <c r="J22" s="247" t="s">
        <v>76</v>
      </c>
      <c r="K22" s="251">
        <v>524</v>
      </c>
      <c r="L22" s="270">
        <v>0</v>
      </c>
      <c r="M22" s="270">
        <v>2358</v>
      </c>
      <c r="N22" s="270">
        <v>0</v>
      </c>
      <c r="O22" s="270">
        <v>1202.58</v>
      </c>
      <c r="P22" s="270">
        <v>1155.42</v>
      </c>
      <c r="Q22" s="270">
        <v>0</v>
      </c>
      <c r="R22" s="252">
        <v>0</v>
      </c>
    </row>
    <row r="23" spans="1:18">
      <c r="A23" s="25" t="s">
        <v>100</v>
      </c>
      <c r="B23" s="149" t="s">
        <v>137</v>
      </c>
      <c r="C23" s="244" t="s">
        <v>27</v>
      </c>
      <c r="D23" s="168" t="s">
        <v>26</v>
      </c>
      <c r="E23" s="149" t="s">
        <v>19</v>
      </c>
      <c r="F23" s="149" t="s">
        <v>16</v>
      </c>
      <c r="G23" s="279" t="s">
        <v>94</v>
      </c>
      <c r="H23" s="272" t="s">
        <v>88</v>
      </c>
      <c r="I23" s="282" t="s">
        <v>180</v>
      </c>
      <c r="J23" s="247" t="s">
        <v>77</v>
      </c>
      <c r="K23" s="251">
        <v>4415</v>
      </c>
      <c r="L23" s="270">
        <v>1150</v>
      </c>
      <c r="M23" s="270">
        <v>19867.5</v>
      </c>
      <c r="N23" s="270">
        <v>5290</v>
      </c>
      <c r="O23" s="270">
        <v>10132.424999999999</v>
      </c>
      <c r="P23" s="270">
        <v>9735.0750000000007</v>
      </c>
      <c r="Q23" s="270">
        <v>2697.9</v>
      </c>
      <c r="R23" s="252">
        <v>2592.1</v>
      </c>
    </row>
    <row r="24" spans="1:18">
      <c r="A24" s="25" t="s">
        <v>100</v>
      </c>
      <c r="B24" s="149" t="s">
        <v>137</v>
      </c>
      <c r="C24" s="244" t="s">
        <v>27</v>
      </c>
      <c r="D24" s="168" t="s">
        <v>26</v>
      </c>
      <c r="E24" s="149" t="s">
        <v>20</v>
      </c>
      <c r="F24" s="149" t="s">
        <v>16</v>
      </c>
      <c r="G24" s="279" t="s">
        <v>94</v>
      </c>
      <c r="H24" s="272" t="s">
        <v>88</v>
      </c>
      <c r="I24" s="282" t="s">
        <v>180</v>
      </c>
      <c r="J24" s="247" t="s">
        <v>76</v>
      </c>
      <c r="K24" s="251">
        <v>3500</v>
      </c>
      <c r="L24" s="270">
        <v>0</v>
      </c>
      <c r="M24" s="270">
        <v>15750</v>
      </c>
      <c r="N24" s="270">
        <v>0</v>
      </c>
      <c r="O24" s="270">
        <v>8032.5</v>
      </c>
      <c r="P24" s="270">
        <v>7717.5</v>
      </c>
      <c r="Q24" s="270">
        <v>0</v>
      </c>
      <c r="R24" s="252">
        <v>0</v>
      </c>
    </row>
    <row r="25" spans="1:18">
      <c r="A25" s="25" t="s">
        <v>100</v>
      </c>
      <c r="B25" s="149" t="s">
        <v>101</v>
      </c>
      <c r="C25" s="244" t="s">
        <v>27</v>
      </c>
      <c r="D25" s="168" t="s">
        <v>10</v>
      </c>
      <c r="E25" s="244" t="s">
        <v>5068</v>
      </c>
      <c r="F25" s="149" t="s">
        <v>16</v>
      </c>
      <c r="G25" s="279" t="s">
        <v>196</v>
      </c>
      <c r="H25" s="272" t="s">
        <v>102</v>
      </c>
      <c r="I25" s="282" t="s">
        <v>159</v>
      </c>
      <c r="J25" s="247" t="s">
        <v>77</v>
      </c>
      <c r="K25" s="251">
        <v>33563.401658538685</v>
      </c>
      <c r="L25" s="270">
        <v>29736.981266247014</v>
      </c>
      <c r="M25" s="270">
        <v>151035.30746342405</v>
      </c>
      <c r="N25" s="270">
        <v>136790.11382473627</v>
      </c>
      <c r="O25" s="270">
        <v>77028.006806346282</v>
      </c>
      <c r="P25" s="270">
        <v>74007.300657077794</v>
      </c>
      <c r="Q25" s="270">
        <v>69762.958050615503</v>
      </c>
      <c r="R25" s="252">
        <v>67027.155774120765</v>
      </c>
    </row>
    <row r="26" spans="1:18">
      <c r="A26" s="25" t="s">
        <v>100</v>
      </c>
      <c r="B26" s="149" t="s">
        <v>101</v>
      </c>
      <c r="C26" s="244" t="s">
        <v>27</v>
      </c>
      <c r="D26" s="168" t="s">
        <v>10</v>
      </c>
      <c r="E26" s="244" t="s">
        <v>5069</v>
      </c>
      <c r="F26" s="149" t="s">
        <v>16</v>
      </c>
      <c r="G26" s="279" t="s">
        <v>196</v>
      </c>
      <c r="H26" s="272" t="s">
        <v>102</v>
      </c>
      <c r="I26" s="282" t="s">
        <v>159</v>
      </c>
      <c r="J26" s="247" t="s">
        <v>76</v>
      </c>
      <c r="K26" s="251">
        <v>188374.25725610671</v>
      </c>
      <c r="L26" s="270">
        <v>153345.41803983069</v>
      </c>
      <c r="M26" s="270">
        <v>847684.15765248029</v>
      </c>
      <c r="N26" s="270">
        <v>705388.92298322113</v>
      </c>
      <c r="O26" s="270">
        <v>432318.92040276492</v>
      </c>
      <c r="P26" s="270">
        <v>415365.23724971537</v>
      </c>
      <c r="Q26" s="270">
        <v>359748.3507214429</v>
      </c>
      <c r="R26" s="252">
        <v>345640.57226177835</v>
      </c>
    </row>
    <row r="27" spans="1:18">
      <c r="A27" s="25" t="s">
        <v>100</v>
      </c>
      <c r="B27" s="149" t="s">
        <v>101</v>
      </c>
      <c r="C27" s="244" t="s">
        <v>27</v>
      </c>
      <c r="D27" s="168" t="s">
        <v>10</v>
      </c>
      <c r="E27" s="149" t="s">
        <v>22</v>
      </c>
      <c r="F27" s="149"/>
      <c r="G27" s="279" t="s">
        <v>196</v>
      </c>
      <c r="H27" s="272" t="s">
        <v>102</v>
      </c>
      <c r="I27" s="282" t="s">
        <v>160</v>
      </c>
      <c r="J27" s="247" t="s">
        <v>76</v>
      </c>
      <c r="K27" s="274">
        <v>99</v>
      </c>
      <c r="L27" s="270">
        <v>0</v>
      </c>
      <c r="M27" s="270">
        <v>445.5</v>
      </c>
      <c r="N27" s="270">
        <v>0</v>
      </c>
      <c r="O27" s="270">
        <v>227.20500000000001</v>
      </c>
      <c r="P27" s="270">
        <v>218.29499999999999</v>
      </c>
      <c r="Q27" s="270">
        <v>0</v>
      </c>
      <c r="R27" s="252">
        <v>0</v>
      </c>
    </row>
    <row r="28" spans="1:18">
      <c r="A28" s="25" t="s">
        <v>100</v>
      </c>
      <c r="B28" s="149" t="s">
        <v>101</v>
      </c>
      <c r="C28" s="244" t="s">
        <v>27</v>
      </c>
      <c r="D28" s="168" t="s">
        <v>10</v>
      </c>
      <c r="E28" s="149" t="s">
        <v>13</v>
      </c>
      <c r="F28" s="149" t="s">
        <v>16</v>
      </c>
      <c r="G28" s="279" t="s">
        <v>196</v>
      </c>
      <c r="H28" s="272" t="s">
        <v>102</v>
      </c>
      <c r="I28" s="282" t="s">
        <v>162</v>
      </c>
      <c r="J28" s="247" t="s">
        <v>76</v>
      </c>
      <c r="K28" s="273">
        <v>2883.3410853545879</v>
      </c>
      <c r="L28" s="271">
        <v>2886.6006939222721</v>
      </c>
      <c r="M28" s="271">
        <v>12975.034884095645</v>
      </c>
      <c r="N28" s="271">
        <v>13278.36319204245</v>
      </c>
      <c r="O28" s="271">
        <v>6617.267790888779</v>
      </c>
      <c r="P28" s="271">
        <v>6357.7670932068659</v>
      </c>
      <c r="Q28" s="271">
        <v>6771.9652279416496</v>
      </c>
      <c r="R28" s="271">
        <v>6506.3979641008009</v>
      </c>
    </row>
    <row r="29" spans="1:18">
      <c r="A29" s="25" t="s">
        <v>100</v>
      </c>
      <c r="B29" s="149" t="s">
        <v>137</v>
      </c>
      <c r="C29" s="247" t="s">
        <v>182</v>
      </c>
      <c r="D29" s="168" t="s">
        <v>13</v>
      </c>
      <c r="E29" s="149" t="s">
        <v>13</v>
      </c>
      <c r="F29" s="149" t="s">
        <v>10</v>
      </c>
      <c r="G29" s="279" t="s">
        <v>92</v>
      </c>
      <c r="H29" s="272" t="s">
        <v>84</v>
      </c>
      <c r="I29" s="282" t="s">
        <v>178</v>
      </c>
      <c r="J29" s="247" t="s">
        <v>76</v>
      </c>
      <c r="K29" s="271">
        <v>3600</v>
      </c>
      <c r="L29" s="271">
        <v>1329</v>
      </c>
      <c r="M29" s="271">
        <v>16200</v>
      </c>
      <c r="N29" s="271">
        <v>6113.3999999999987</v>
      </c>
      <c r="O29" s="271">
        <v>8262</v>
      </c>
      <c r="P29" s="271">
        <v>7938</v>
      </c>
      <c r="Q29" s="271">
        <v>3117.8339999999998</v>
      </c>
      <c r="R29" s="271">
        <v>2995.5660000000003</v>
      </c>
    </row>
    <row r="30" spans="1:18">
      <c r="B30" s="149"/>
      <c r="C30" s="149"/>
      <c r="D30" s="168" t="s">
        <v>163</v>
      </c>
      <c r="E30" s="168"/>
      <c r="F30" s="168"/>
      <c r="G30" s="168"/>
      <c r="H30" s="168" t="s">
        <v>163</v>
      </c>
      <c r="I30" s="168" t="s">
        <v>163</v>
      </c>
      <c r="J30" s="168"/>
      <c r="K30" s="245">
        <f>SUM(K2:K29)</f>
        <v>322182.99999999994</v>
      </c>
      <c r="L30" s="245">
        <f t="shared" ref="L30:R30" si="0">SUM(L2:L29)</f>
        <v>206621</v>
      </c>
      <c r="M30" s="245">
        <f t="shared" si="0"/>
        <v>1450703.3</v>
      </c>
      <c r="N30" s="245">
        <f t="shared" si="0"/>
        <v>950456.59999999986</v>
      </c>
      <c r="O30" s="245">
        <f t="shared" si="0"/>
        <v>739858.68299999996</v>
      </c>
      <c r="P30" s="245">
        <f t="shared" si="0"/>
        <v>710844.61700000009</v>
      </c>
      <c r="Q30" s="245">
        <f t="shared" si="0"/>
        <v>484732.86599999998</v>
      </c>
      <c r="R30" s="245">
        <f t="shared" si="0"/>
        <v>465723.73399999994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DBDBD"/>
  </sheetPr>
  <dimension ref="A1:E97"/>
  <sheetViews>
    <sheetView workbookViewId="0">
      <pane ySplit="1" topLeftCell="A2" activePane="bottomLeft" state="frozen"/>
      <selection pane="bottomLeft" activeCell="B3" sqref="B3"/>
    </sheetView>
  </sheetViews>
  <sheetFormatPr defaultColWidth="12.625" defaultRowHeight="15" customHeight="1"/>
  <cols>
    <col min="1" max="3" width="14.125" customWidth="1"/>
    <col min="4" max="4" width="21.125" customWidth="1"/>
    <col min="5" max="5" width="13.875" customWidth="1"/>
  </cols>
  <sheetData>
    <row r="1" spans="1:5" ht="75" customHeight="1">
      <c r="A1" s="9" t="s">
        <v>5070</v>
      </c>
      <c r="B1" s="9" t="s">
        <v>5071</v>
      </c>
      <c r="C1" s="9" t="s">
        <v>478</v>
      </c>
      <c r="D1" s="9" t="s">
        <v>282</v>
      </c>
      <c r="E1" s="9" t="s">
        <v>5072</v>
      </c>
    </row>
    <row r="2" spans="1:5" ht="14.25">
      <c r="A2" s="21" t="e">
        <f>#REF!*100</f>
        <v>#REF!</v>
      </c>
      <c r="B2" s="18" t="s">
        <v>179</v>
      </c>
      <c r="C2" s="15" t="s">
        <v>78</v>
      </c>
      <c r="D2" s="5">
        <v>202216</v>
      </c>
      <c r="E2" s="22" t="s">
        <v>233</v>
      </c>
    </row>
    <row r="3" spans="1:5" ht="14.25">
      <c r="A3" s="21" t="e">
        <f>#REF!*100</f>
        <v>#REF!</v>
      </c>
      <c r="B3" s="18" t="s">
        <v>179</v>
      </c>
      <c r="C3" s="15" t="s">
        <v>79</v>
      </c>
      <c r="D3" s="5">
        <v>202224</v>
      </c>
      <c r="E3" s="22" t="s">
        <v>233</v>
      </c>
    </row>
    <row r="4" spans="1:5" ht="14.25">
      <c r="A4" s="21" t="e">
        <f>#REF!*100</f>
        <v>#REF!</v>
      </c>
      <c r="B4" s="18" t="s">
        <v>179</v>
      </c>
      <c r="C4" s="15" t="s">
        <v>80</v>
      </c>
      <c r="D4" s="5">
        <v>202245</v>
      </c>
      <c r="E4" s="22" t="s">
        <v>233</v>
      </c>
    </row>
    <row r="5" spans="1:5" ht="14.25">
      <c r="A5" s="21" t="e">
        <f>#REF!*100</f>
        <v>#REF!</v>
      </c>
      <c r="B5" s="18" t="s">
        <v>179</v>
      </c>
      <c r="C5" s="15" t="s">
        <v>81</v>
      </c>
      <c r="D5" s="5">
        <v>202249</v>
      </c>
      <c r="E5" s="22" t="s">
        <v>233</v>
      </c>
    </row>
    <row r="6" spans="1:5" ht="14.25">
      <c r="A6" s="21" t="e">
        <f>#REF!*100</f>
        <v>#REF!</v>
      </c>
      <c r="B6" s="18" t="s">
        <v>179</v>
      </c>
      <c r="C6" s="15" t="s">
        <v>82</v>
      </c>
      <c r="D6" s="5">
        <v>202256</v>
      </c>
      <c r="E6" s="22" t="s">
        <v>233</v>
      </c>
    </row>
    <row r="7" spans="1:5" ht="14.25">
      <c r="A7" s="21" t="e">
        <f>#REF!*100</f>
        <v>#REF!</v>
      </c>
      <c r="B7" s="18" t="s">
        <v>179</v>
      </c>
      <c r="C7" s="15" t="s">
        <v>83</v>
      </c>
      <c r="D7" s="5">
        <v>202266</v>
      </c>
      <c r="E7" s="22" t="s">
        <v>233</v>
      </c>
    </row>
    <row r="8" spans="1:5" ht="14.25">
      <c r="A8" s="21" t="e">
        <f>#REF!*100</f>
        <v>#REF!</v>
      </c>
      <c r="B8" s="18" t="s">
        <v>179</v>
      </c>
      <c r="C8" s="15" t="s">
        <v>77</v>
      </c>
      <c r="D8" s="5">
        <v>202290</v>
      </c>
      <c r="E8" s="22" t="s">
        <v>233</v>
      </c>
    </row>
    <row r="9" spans="1:5" ht="14.25">
      <c r="A9" s="21" t="e">
        <f>#REF!*100</f>
        <v>#REF!</v>
      </c>
      <c r="B9" s="18" t="s">
        <v>179</v>
      </c>
      <c r="C9" s="15" t="s">
        <v>76</v>
      </c>
      <c r="D9" s="5">
        <v>202294</v>
      </c>
      <c r="E9" s="22" t="s">
        <v>233</v>
      </c>
    </row>
    <row r="10" spans="1:5" ht="14.25">
      <c r="A10" s="21" t="e">
        <f>#REF!*100</f>
        <v>#REF!</v>
      </c>
      <c r="B10" s="18" t="s">
        <v>179</v>
      </c>
      <c r="C10" s="15" t="s">
        <v>78</v>
      </c>
      <c r="D10" s="5">
        <v>202216</v>
      </c>
      <c r="E10" s="22" t="s">
        <v>232</v>
      </c>
    </row>
    <row r="11" spans="1:5" ht="14.25">
      <c r="A11" s="21" t="e">
        <f>#REF!*100</f>
        <v>#REF!</v>
      </c>
      <c r="B11" s="18" t="s">
        <v>179</v>
      </c>
      <c r="C11" s="15" t="s">
        <v>79</v>
      </c>
      <c r="D11" s="5">
        <v>202224</v>
      </c>
      <c r="E11" s="22" t="s">
        <v>232</v>
      </c>
    </row>
    <row r="12" spans="1:5" ht="14.25">
      <c r="A12" s="21" t="e">
        <f>#REF!*100</f>
        <v>#REF!</v>
      </c>
      <c r="B12" s="18" t="s">
        <v>179</v>
      </c>
      <c r="C12" s="15" t="s">
        <v>80</v>
      </c>
      <c r="D12" s="5">
        <v>202245</v>
      </c>
      <c r="E12" s="22" t="s">
        <v>232</v>
      </c>
    </row>
    <row r="13" spans="1:5" ht="14.25">
      <c r="A13" s="21" t="e">
        <f>#REF!*100</f>
        <v>#REF!</v>
      </c>
      <c r="B13" s="18" t="s">
        <v>179</v>
      </c>
      <c r="C13" s="15" t="s">
        <v>81</v>
      </c>
      <c r="D13" s="5">
        <v>202249</v>
      </c>
      <c r="E13" s="22" t="s">
        <v>232</v>
      </c>
    </row>
    <row r="14" spans="1:5" ht="14.25">
      <c r="A14" s="21" t="e">
        <f>#REF!*100</f>
        <v>#REF!</v>
      </c>
      <c r="B14" s="18" t="s">
        <v>179</v>
      </c>
      <c r="C14" s="15" t="s">
        <v>82</v>
      </c>
      <c r="D14" s="5">
        <v>202256</v>
      </c>
      <c r="E14" s="22" t="s">
        <v>232</v>
      </c>
    </row>
    <row r="15" spans="1:5" ht="14.25">
      <c r="A15" s="21" t="e">
        <f>#REF!*100</f>
        <v>#REF!</v>
      </c>
      <c r="B15" s="18" t="s">
        <v>179</v>
      </c>
      <c r="C15" s="15" t="s">
        <v>83</v>
      </c>
      <c r="D15" s="5">
        <v>202266</v>
      </c>
      <c r="E15" s="22" t="s">
        <v>232</v>
      </c>
    </row>
    <row r="16" spans="1:5" ht="14.25">
      <c r="A16" s="21" t="e">
        <f>#REF!*100</f>
        <v>#REF!</v>
      </c>
      <c r="B16" s="18" t="s">
        <v>179</v>
      </c>
      <c r="C16" s="15" t="s">
        <v>77</v>
      </c>
      <c r="D16" s="5">
        <v>202290</v>
      </c>
      <c r="E16" s="22" t="s">
        <v>232</v>
      </c>
    </row>
    <row r="17" spans="1:5" ht="14.25">
      <c r="A17" s="21" t="e">
        <f>#REF!*100</f>
        <v>#REF!</v>
      </c>
      <c r="B17" s="18" t="s">
        <v>179</v>
      </c>
      <c r="C17" s="15" t="s">
        <v>76</v>
      </c>
      <c r="D17" s="5">
        <v>202294</v>
      </c>
      <c r="E17" s="22" t="s">
        <v>232</v>
      </c>
    </row>
    <row r="18" spans="1:5" ht="14.25">
      <c r="A18" s="21" t="e">
        <f t="shared" ref="A18:A33" si="0">#REF!*100</f>
        <v>#REF!</v>
      </c>
      <c r="B18" s="18" t="s">
        <v>5073</v>
      </c>
      <c r="C18" s="15" t="s">
        <v>78</v>
      </c>
      <c r="D18" s="5">
        <v>202216</v>
      </c>
      <c r="E18" s="22" t="s">
        <v>233</v>
      </c>
    </row>
    <row r="19" spans="1:5" ht="14.25">
      <c r="A19" s="21" t="e">
        <f t="shared" si="0"/>
        <v>#REF!</v>
      </c>
      <c r="B19" s="18" t="s">
        <v>5073</v>
      </c>
      <c r="C19" s="15" t="s">
        <v>79</v>
      </c>
      <c r="D19" s="5">
        <v>202224</v>
      </c>
      <c r="E19" s="22" t="s">
        <v>233</v>
      </c>
    </row>
    <row r="20" spans="1:5" ht="14.25">
      <c r="A20" s="21" t="e">
        <f t="shared" si="0"/>
        <v>#REF!</v>
      </c>
      <c r="B20" s="18" t="s">
        <v>5073</v>
      </c>
      <c r="C20" s="15" t="s">
        <v>80</v>
      </c>
      <c r="D20" s="5">
        <v>202245</v>
      </c>
      <c r="E20" s="22" t="s">
        <v>233</v>
      </c>
    </row>
    <row r="21" spans="1:5" ht="14.25">
      <c r="A21" s="21" t="e">
        <f t="shared" si="0"/>
        <v>#REF!</v>
      </c>
      <c r="B21" s="18" t="s">
        <v>5073</v>
      </c>
      <c r="C21" s="15" t="s">
        <v>81</v>
      </c>
      <c r="D21" s="5">
        <v>202249</v>
      </c>
      <c r="E21" s="22" t="s">
        <v>233</v>
      </c>
    </row>
    <row r="22" spans="1:5" ht="14.25">
      <c r="A22" s="21" t="e">
        <f t="shared" si="0"/>
        <v>#REF!</v>
      </c>
      <c r="B22" s="18" t="s">
        <v>5073</v>
      </c>
      <c r="C22" s="15" t="s">
        <v>82</v>
      </c>
      <c r="D22" s="5">
        <v>202256</v>
      </c>
      <c r="E22" s="22" t="s">
        <v>233</v>
      </c>
    </row>
    <row r="23" spans="1:5" ht="14.25">
      <c r="A23" s="21" t="e">
        <f t="shared" si="0"/>
        <v>#REF!</v>
      </c>
      <c r="B23" s="18" t="s">
        <v>5073</v>
      </c>
      <c r="C23" s="15" t="s">
        <v>83</v>
      </c>
      <c r="D23" s="5">
        <v>202266</v>
      </c>
      <c r="E23" s="22" t="s">
        <v>233</v>
      </c>
    </row>
    <row r="24" spans="1:5" ht="14.25">
      <c r="A24" s="21" t="e">
        <f t="shared" si="0"/>
        <v>#REF!</v>
      </c>
      <c r="B24" s="18" t="s">
        <v>5073</v>
      </c>
      <c r="C24" s="15" t="s">
        <v>77</v>
      </c>
      <c r="D24" s="5">
        <v>202290</v>
      </c>
      <c r="E24" s="22" t="s">
        <v>233</v>
      </c>
    </row>
    <row r="25" spans="1:5" ht="14.25">
      <c r="A25" s="21" t="e">
        <f t="shared" si="0"/>
        <v>#REF!</v>
      </c>
      <c r="B25" s="18" t="s">
        <v>5073</v>
      </c>
      <c r="C25" s="15" t="s">
        <v>76</v>
      </c>
      <c r="D25" s="5">
        <v>202294</v>
      </c>
      <c r="E25" s="22" t="s">
        <v>233</v>
      </c>
    </row>
    <row r="26" spans="1:5" ht="14.25">
      <c r="A26" s="21" t="e">
        <f t="shared" si="0"/>
        <v>#REF!</v>
      </c>
      <c r="B26" s="18" t="s">
        <v>5073</v>
      </c>
      <c r="C26" s="15" t="s">
        <v>78</v>
      </c>
      <c r="D26" s="5">
        <v>202216</v>
      </c>
      <c r="E26" s="22" t="s">
        <v>232</v>
      </c>
    </row>
    <row r="27" spans="1:5" ht="14.25">
      <c r="A27" s="21" t="e">
        <f t="shared" si="0"/>
        <v>#REF!</v>
      </c>
      <c r="B27" s="18" t="s">
        <v>5073</v>
      </c>
      <c r="C27" s="15" t="s">
        <v>79</v>
      </c>
      <c r="D27" s="5">
        <v>202224</v>
      </c>
      <c r="E27" s="22" t="s">
        <v>232</v>
      </c>
    </row>
    <row r="28" spans="1:5" ht="14.25">
      <c r="A28" s="21" t="e">
        <f t="shared" si="0"/>
        <v>#REF!</v>
      </c>
      <c r="B28" s="18" t="s">
        <v>5073</v>
      </c>
      <c r="C28" s="15" t="s">
        <v>80</v>
      </c>
      <c r="D28" s="5">
        <v>202245</v>
      </c>
      <c r="E28" s="22" t="s">
        <v>232</v>
      </c>
    </row>
    <row r="29" spans="1:5" ht="14.25">
      <c r="A29" s="21" t="e">
        <f t="shared" si="0"/>
        <v>#REF!</v>
      </c>
      <c r="B29" s="18" t="s">
        <v>5073</v>
      </c>
      <c r="C29" s="15" t="s">
        <v>81</v>
      </c>
      <c r="D29" s="5">
        <v>202249</v>
      </c>
      <c r="E29" s="22" t="s">
        <v>232</v>
      </c>
    </row>
    <row r="30" spans="1:5" ht="14.25">
      <c r="A30" s="21" t="e">
        <f t="shared" si="0"/>
        <v>#REF!</v>
      </c>
      <c r="B30" s="18" t="s">
        <v>5073</v>
      </c>
      <c r="C30" s="15" t="s">
        <v>82</v>
      </c>
      <c r="D30" s="5">
        <v>202256</v>
      </c>
      <c r="E30" s="22" t="s">
        <v>232</v>
      </c>
    </row>
    <row r="31" spans="1:5" ht="14.25">
      <c r="A31" s="21" t="e">
        <f t="shared" si="0"/>
        <v>#REF!</v>
      </c>
      <c r="B31" s="18" t="s">
        <v>5073</v>
      </c>
      <c r="C31" s="15" t="s">
        <v>83</v>
      </c>
      <c r="D31" s="5">
        <v>202266</v>
      </c>
      <c r="E31" s="22" t="s">
        <v>232</v>
      </c>
    </row>
    <row r="32" spans="1:5" ht="14.25">
      <c r="A32" s="21" t="e">
        <f t="shared" si="0"/>
        <v>#REF!</v>
      </c>
      <c r="B32" s="18" t="s">
        <v>5073</v>
      </c>
      <c r="C32" s="15" t="s">
        <v>77</v>
      </c>
      <c r="D32" s="5">
        <v>202290</v>
      </c>
      <c r="E32" s="22" t="s">
        <v>232</v>
      </c>
    </row>
    <row r="33" spans="1:5" ht="14.25">
      <c r="A33" s="21" t="e">
        <f t="shared" si="0"/>
        <v>#REF!</v>
      </c>
      <c r="B33" s="18" t="s">
        <v>5073</v>
      </c>
      <c r="C33" s="15" t="s">
        <v>76</v>
      </c>
      <c r="D33" s="5">
        <v>202294</v>
      </c>
      <c r="E33" s="22" t="s">
        <v>232</v>
      </c>
    </row>
    <row r="34" spans="1:5" ht="14.25">
      <c r="A34" s="21" t="e">
        <f>#REF!*100</f>
        <v>#REF!</v>
      </c>
      <c r="B34" s="18" t="s">
        <v>5074</v>
      </c>
      <c r="C34" s="23" t="s">
        <v>78</v>
      </c>
      <c r="D34" s="5">
        <v>202216</v>
      </c>
      <c r="E34" s="22" t="s">
        <v>233</v>
      </c>
    </row>
    <row r="35" spans="1:5" ht="14.25">
      <c r="A35" s="21" t="e">
        <f>#REF!*100</f>
        <v>#REF!</v>
      </c>
      <c r="B35" s="18" t="s">
        <v>5074</v>
      </c>
      <c r="C35" s="15" t="s">
        <v>79</v>
      </c>
      <c r="D35" s="5">
        <v>202224</v>
      </c>
      <c r="E35" s="22" t="s">
        <v>233</v>
      </c>
    </row>
    <row r="36" spans="1:5" ht="15.75" customHeight="1">
      <c r="A36" s="21" t="e">
        <f>#REF!*100</f>
        <v>#REF!</v>
      </c>
      <c r="B36" s="18" t="s">
        <v>5074</v>
      </c>
      <c r="C36" s="15" t="s">
        <v>80</v>
      </c>
      <c r="D36" s="5">
        <v>202245</v>
      </c>
      <c r="E36" s="22" t="s">
        <v>233</v>
      </c>
    </row>
    <row r="37" spans="1:5" ht="15.75" customHeight="1">
      <c r="A37" s="21" t="e">
        <f>#REF!*100</f>
        <v>#REF!</v>
      </c>
      <c r="B37" s="18" t="s">
        <v>5074</v>
      </c>
      <c r="C37" s="15" t="s">
        <v>81</v>
      </c>
      <c r="D37" s="5">
        <v>202249</v>
      </c>
      <c r="E37" s="22" t="s">
        <v>233</v>
      </c>
    </row>
    <row r="38" spans="1:5" ht="15.75" customHeight="1">
      <c r="A38" s="21" t="e">
        <f>#REF!*100</f>
        <v>#REF!</v>
      </c>
      <c r="B38" s="18" t="s">
        <v>5074</v>
      </c>
      <c r="C38" s="15" t="s">
        <v>82</v>
      </c>
      <c r="D38" s="5">
        <v>202256</v>
      </c>
      <c r="E38" s="22" t="s">
        <v>233</v>
      </c>
    </row>
    <row r="39" spans="1:5" ht="15.75" customHeight="1">
      <c r="A39" s="21" t="e">
        <f>#REF!*100</f>
        <v>#REF!</v>
      </c>
      <c r="B39" s="18" t="s">
        <v>5074</v>
      </c>
      <c r="C39" s="15" t="s">
        <v>83</v>
      </c>
      <c r="D39" s="5">
        <v>202266</v>
      </c>
      <c r="E39" s="22" t="s">
        <v>233</v>
      </c>
    </row>
    <row r="40" spans="1:5" ht="15.75" customHeight="1">
      <c r="A40" s="21" t="e">
        <f>#REF!*100</f>
        <v>#REF!</v>
      </c>
      <c r="B40" s="18" t="s">
        <v>5074</v>
      </c>
      <c r="C40" s="15" t="s">
        <v>77</v>
      </c>
      <c r="D40" s="5">
        <v>202290</v>
      </c>
      <c r="E40" s="22" t="s">
        <v>233</v>
      </c>
    </row>
    <row r="41" spans="1:5" ht="15.75" customHeight="1">
      <c r="A41" s="21" t="e">
        <f>#REF!*100</f>
        <v>#REF!</v>
      </c>
      <c r="B41" s="18" t="s">
        <v>5074</v>
      </c>
      <c r="C41" s="15" t="s">
        <v>76</v>
      </c>
      <c r="D41" s="5">
        <v>202294</v>
      </c>
      <c r="E41" s="22" t="s">
        <v>233</v>
      </c>
    </row>
    <row r="42" spans="1:5" ht="15.75" customHeight="1">
      <c r="A42" s="21" t="e">
        <f>#REF!*100</f>
        <v>#REF!</v>
      </c>
      <c r="B42" s="18" t="s">
        <v>5074</v>
      </c>
      <c r="C42" s="15" t="s">
        <v>78</v>
      </c>
      <c r="D42" s="5">
        <v>202216</v>
      </c>
      <c r="E42" s="22" t="s">
        <v>232</v>
      </c>
    </row>
    <row r="43" spans="1:5" ht="15.75" customHeight="1">
      <c r="A43" s="21" t="e">
        <f>#REF!*100</f>
        <v>#REF!</v>
      </c>
      <c r="B43" s="18" t="s">
        <v>5074</v>
      </c>
      <c r="C43" s="15" t="s">
        <v>79</v>
      </c>
      <c r="D43" s="5">
        <v>202224</v>
      </c>
      <c r="E43" s="22" t="s">
        <v>232</v>
      </c>
    </row>
    <row r="44" spans="1:5" ht="15.75" customHeight="1">
      <c r="A44" s="21" t="e">
        <f>#REF!*100</f>
        <v>#REF!</v>
      </c>
      <c r="B44" s="18" t="s">
        <v>5074</v>
      </c>
      <c r="C44" s="15" t="s">
        <v>80</v>
      </c>
      <c r="D44" s="5">
        <v>202245</v>
      </c>
      <c r="E44" s="22" t="s">
        <v>232</v>
      </c>
    </row>
    <row r="45" spans="1:5" ht="15.75" customHeight="1">
      <c r="A45" s="21" t="e">
        <f>#REF!*100</f>
        <v>#REF!</v>
      </c>
      <c r="B45" s="18" t="s">
        <v>5074</v>
      </c>
      <c r="C45" s="15" t="s">
        <v>81</v>
      </c>
      <c r="D45" s="5">
        <v>202249</v>
      </c>
      <c r="E45" s="22" t="s">
        <v>232</v>
      </c>
    </row>
    <row r="46" spans="1:5" ht="15.75" customHeight="1">
      <c r="A46" s="21" t="e">
        <f>#REF!*100</f>
        <v>#REF!</v>
      </c>
      <c r="B46" s="18" t="s">
        <v>5074</v>
      </c>
      <c r="C46" s="15" t="s">
        <v>82</v>
      </c>
      <c r="D46" s="5">
        <v>202256</v>
      </c>
      <c r="E46" s="22" t="s">
        <v>232</v>
      </c>
    </row>
    <row r="47" spans="1:5" ht="15.75" customHeight="1">
      <c r="A47" s="21" t="e">
        <f>#REF!*100</f>
        <v>#REF!</v>
      </c>
      <c r="B47" s="18" t="s">
        <v>5074</v>
      </c>
      <c r="C47" s="15" t="s">
        <v>83</v>
      </c>
      <c r="D47" s="5">
        <v>202266</v>
      </c>
      <c r="E47" s="22" t="s">
        <v>232</v>
      </c>
    </row>
    <row r="48" spans="1:5" ht="15.75" customHeight="1">
      <c r="A48" s="21" t="e">
        <f>#REF!*100</f>
        <v>#REF!</v>
      </c>
      <c r="B48" s="18" t="s">
        <v>5074</v>
      </c>
      <c r="C48" s="15" t="s">
        <v>77</v>
      </c>
      <c r="D48" s="5">
        <v>202290</v>
      </c>
      <c r="E48" s="22" t="s">
        <v>232</v>
      </c>
    </row>
    <row r="49" spans="1:5" ht="15.75" customHeight="1">
      <c r="A49" s="21" t="e">
        <f>#REF!*100</f>
        <v>#REF!</v>
      </c>
      <c r="B49" s="18" t="s">
        <v>5074</v>
      </c>
      <c r="C49" s="23" t="s">
        <v>76</v>
      </c>
      <c r="D49" s="5">
        <v>202294</v>
      </c>
      <c r="E49" s="22" t="s">
        <v>232</v>
      </c>
    </row>
    <row r="50" spans="1:5" ht="15.75" customHeight="1">
      <c r="A50" s="21" t="e">
        <f t="shared" ref="A50:A81" si="1">#REF!*100</f>
        <v>#REF!</v>
      </c>
      <c r="B50" s="18" t="s">
        <v>5075</v>
      </c>
      <c r="C50" s="23" t="s">
        <v>78</v>
      </c>
      <c r="D50" s="5">
        <v>202216</v>
      </c>
      <c r="E50" s="22" t="s">
        <v>233</v>
      </c>
    </row>
    <row r="51" spans="1:5" ht="15.75" customHeight="1">
      <c r="A51" s="21" t="e">
        <f t="shared" si="1"/>
        <v>#REF!</v>
      </c>
      <c r="B51" s="18" t="s">
        <v>5075</v>
      </c>
      <c r="C51" s="15" t="s">
        <v>79</v>
      </c>
      <c r="D51" s="5">
        <v>202224</v>
      </c>
      <c r="E51" s="22" t="s">
        <v>233</v>
      </c>
    </row>
    <row r="52" spans="1:5" ht="15.75" customHeight="1">
      <c r="A52" s="21" t="e">
        <f t="shared" si="1"/>
        <v>#REF!</v>
      </c>
      <c r="B52" s="18" t="s">
        <v>5075</v>
      </c>
      <c r="C52" s="15" t="s">
        <v>80</v>
      </c>
      <c r="D52" s="5">
        <v>202245</v>
      </c>
      <c r="E52" s="22" t="s">
        <v>233</v>
      </c>
    </row>
    <row r="53" spans="1:5" ht="15.75" customHeight="1">
      <c r="A53" s="21" t="e">
        <f t="shared" si="1"/>
        <v>#REF!</v>
      </c>
      <c r="B53" s="18" t="s">
        <v>5075</v>
      </c>
      <c r="C53" s="15" t="s">
        <v>81</v>
      </c>
      <c r="D53" s="5">
        <v>202249</v>
      </c>
      <c r="E53" s="22" t="s">
        <v>233</v>
      </c>
    </row>
    <row r="54" spans="1:5" ht="15.75" customHeight="1">
      <c r="A54" s="21" t="e">
        <f t="shared" si="1"/>
        <v>#REF!</v>
      </c>
      <c r="B54" s="18" t="s">
        <v>5075</v>
      </c>
      <c r="C54" s="15" t="s">
        <v>82</v>
      </c>
      <c r="D54" s="5">
        <v>202256</v>
      </c>
      <c r="E54" s="22" t="s">
        <v>233</v>
      </c>
    </row>
    <row r="55" spans="1:5" ht="15.75" customHeight="1">
      <c r="A55" s="21" t="e">
        <f t="shared" si="1"/>
        <v>#REF!</v>
      </c>
      <c r="B55" s="18" t="s">
        <v>5075</v>
      </c>
      <c r="C55" s="15" t="s">
        <v>83</v>
      </c>
      <c r="D55" s="5">
        <v>202266</v>
      </c>
      <c r="E55" s="22" t="s">
        <v>233</v>
      </c>
    </row>
    <row r="56" spans="1:5" ht="15.75" customHeight="1">
      <c r="A56" s="21" t="e">
        <f t="shared" si="1"/>
        <v>#REF!</v>
      </c>
      <c r="B56" s="18" t="s">
        <v>5075</v>
      </c>
      <c r="C56" s="15" t="s">
        <v>77</v>
      </c>
      <c r="D56" s="5">
        <v>202290</v>
      </c>
      <c r="E56" s="22" t="s">
        <v>233</v>
      </c>
    </row>
    <row r="57" spans="1:5" ht="15.75" customHeight="1">
      <c r="A57" s="21" t="e">
        <f t="shared" si="1"/>
        <v>#REF!</v>
      </c>
      <c r="B57" s="18" t="s">
        <v>5075</v>
      </c>
      <c r="C57" s="15" t="s">
        <v>76</v>
      </c>
      <c r="D57" s="5">
        <v>202294</v>
      </c>
      <c r="E57" s="22" t="s">
        <v>233</v>
      </c>
    </row>
    <row r="58" spans="1:5" ht="15.75" customHeight="1">
      <c r="A58" s="21" t="e">
        <f t="shared" si="1"/>
        <v>#REF!</v>
      </c>
      <c r="B58" s="18" t="s">
        <v>5075</v>
      </c>
      <c r="C58" s="15" t="s">
        <v>78</v>
      </c>
      <c r="D58" s="5">
        <v>202216</v>
      </c>
      <c r="E58" s="22" t="s">
        <v>232</v>
      </c>
    </row>
    <row r="59" spans="1:5" ht="15.75" customHeight="1">
      <c r="A59" s="21" t="e">
        <f t="shared" si="1"/>
        <v>#REF!</v>
      </c>
      <c r="B59" s="18" t="s">
        <v>5075</v>
      </c>
      <c r="C59" s="15" t="s">
        <v>79</v>
      </c>
      <c r="D59" s="5">
        <v>202224</v>
      </c>
      <c r="E59" s="22" t="s">
        <v>232</v>
      </c>
    </row>
    <row r="60" spans="1:5" ht="15.75" customHeight="1">
      <c r="A60" s="21" t="e">
        <f t="shared" si="1"/>
        <v>#REF!</v>
      </c>
      <c r="B60" s="18" t="s">
        <v>5075</v>
      </c>
      <c r="C60" s="15" t="s">
        <v>80</v>
      </c>
      <c r="D60" s="5">
        <v>202245</v>
      </c>
      <c r="E60" s="22" t="s">
        <v>232</v>
      </c>
    </row>
    <row r="61" spans="1:5" ht="15.75" customHeight="1">
      <c r="A61" s="21" t="e">
        <f t="shared" si="1"/>
        <v>#REF!</v>
      </c>
      <c r="B61" s="18" t="s">
        <v>5075</v>
      </c>
      <c r="C61" s="15" t="s">
        <v>81</v>
      </c>
      <c r="D61" s="5">
        <v>202249</v>
      </c>
      <c r="E61" s="22" t="s">
        <v>232</v>
      </c>
    </row>
    <row r="62" spans="1:5" ht="15.75" customHeight="1">
      <c r="A62" s="21" t="e">
        <f t="shared" si="1"/>
        <v>#REF!</v>
      </c>
      <c r="B62" s="18" t="s">
        <v>5075</v>
      </c>
      <c r="C62" s="15" t="s">
        <v>82</v>
      </c>
      <c r="D62" s="5">
        <v>202256</v>
      </c>
      <c r="E62" s="22" t="s">
        <v>232</v>
      </c>
    </row>
    <row r="63" spans="1:5" ht="15.75" customHeight="1">
      <c r="A63" s="21" t="e">
        <f t="shared" si="1"/>
        <v>#REF!</v>
      </c>
      <c r="B63" s="18" t="s">
        <v>5075</v>
      </c>
      <c r="C63" s="15" t="s">
        <v>83</v>
      </c>
      <c r="D63" s="5">
        <v>202266</v>
      </c>
      <c r="E63" s="22" t="s">
        <v>232</v>
      </c>
    </row>
    <row r="64" spans="1:5" ht="15.75" customHeight="1">
      <c r="A64" s="21" t="e">
        <f t="shared" si="1"/>
        <v>#REF!</v>
      </c>
      <c r="B64" s="18" t="s">
        <v>5075</v>
      </c>
      <c r="C64" s="15" t="s">
        <v>77</v>
      </c>
      <c r="D64" s="5">
        <v>202290</v>
      </c>
      <c r="E64" s="22" t="s">
        <v>232</v>
      </c>
    </row>
    <row r="65" spans="1:5" ht="15.75" customHeight="1">
      <c r="A65" s="21" t="e">
        <f t="shared" si="1"/>
        <v>#REF!</v>
      </c>
      <c r="B65" s="18" t="s">
        <v>5075</v>
      </c>
      <c r="C65" s="23" t="s">
        <v>76</v>
      </c>
      <c r="D65" s="5">
        <v>202294</v>
      </c>
      <c r="E65" s="22" t="s">
        <v>232</v>
      </c>
    </row>
    <row r="66" spans="1:5" ht="15.75" customHeight="1">
      <c r="A66" s="21" t="e">
        <f t="shared" si="1"/>
        <v>#REF!</v>
      </c>
      <c r="B66" s="18" t="s">
        <v>5076</v>
      </c>
      <c r="C66" s="23" t="s">
        <v>78</v>
      </c>
      <c r="D66" s="5">
        <v>202216</v>
      </c>
      <c r="E66" s="22" t="s">
        <v>233</v>
      </c>
    </row>
    <row r="67" spans="1:5" ht="15.75" customHeight="1">
      <c r="A67" s="21" t="e">
        <f t="shared" si="1"/>
        <v>#REF!</v>
      </c>
      <c r="B67" s="18" t="s">
        <v>5076</v>
      </c>
      <c r="C67" s="15" t="s">
        <v>79</v>
      </c>
      <c r="D67" s="5">
        <v>202224</v>
      </c>
      <c r="E67" s="22" t="s">
        <v>233</v>
      </c>
    </row>
    <row r="68" spans="1:5" ht="15.75" customHeight="1">
      <c r="A68" s="21" t="e">
        <f t="shared" si="1"/>
        <v>#REF!</v>
      </c>
      <c r="B68" s="18" t="s">
        <v>5076</v>
      </c>
      <c r="C68" s="15" t="s">
        <v>80</v>
      </c>
      <c r="D68" s="5">
        <v>202245</v>
      </c>
      <c r="E68" s="22" t="s">
        <v>233</v>
      </c>
    </row>
    <row r="69" spans="1:5" ht="15.75" customHeight="1">
      <c r="A69" s="21" t="e">
        <f t="shared" si="1"/>
        <v>#REF!</v>
      </c>
      <c r="B69" s="18" t="s">
        <v>5076</v>
      </c>
      <c r="C69" s="15" t="s">
        <v>81</v>
      </c>
      <c r="D69" s="5">
        <v>202249</v>
      </c>
      <c r="E69" s="22" t="s">
        <v>233</v>
      </c>
    </row>
    <row r="70" spans="1:5" ht="15.75" customHeight="1">
      <c r="A70" s="21" t="e">
        <f t="shared" si="1"/>
        <v>#REF!</v>
      </c>
      <c r="B70" s="18" t="s">
        <v>5076</v>
      </c>
      <c r="C70" s="15" t="s">
        <v>82</v>
      </c>
      <c r="D70" s="5">
        <v>202256</v>
      </c>
      <c r="E70" s="22" t="s">
        <v>233</v>
      </c>
    </row>
    <row r="71" spans="1:5" ht="15.75" customHeight="1">
      <c r="A71" s="21" t="e">
        <f t="shared" si="1"/>
        <v>#REF!</v>
      </c>
      <c r="B71" s="18" t="s">
        <v>5076</v>
      </c>
      <c r="C71" s="15" t="s">
        <v>83</v>
      </c>
      <c r="D71" s="5">
        <v>202266</v>
      </c>
      <c r="E71" s="22" t="s">
        <v>233</v>
      </c>
    </row>
    <row r="72" spans="1:5" ht="15.75" customHeight="1">
      <c r="A72" s="21" t="e">
        <f t="shared" si="1"/>
        <v>#REF!</v>
      </c>
      <c r="B72" s="18" t="s">
        <v>5076</v>
      </c>
      <c r="C72" s="15" t="s">
        <v>77</v>
      </c>
      <c r="D72" s="5">
        <v>202290</v>
      </c>
      <c r="E72" s="22" t="s">
        <v>233</v>
      </c>
    </row>
    <row r="73" spans="1:5" ht="15.75" customHeight="1">
      <c r="A73" s="21" t="e">
        <f t="shared" si="1"/>
        <v>#REF!</v>
      </c>
      <c r="B73" s="18" t="s">
        <v>5076</v>
      </c>
      <c r="C73" s="15" t="s">
        <v>76</v>
      </c>
      <c r="D73" s="5">
        <v>202294</v>
      </c>
      <c r="E73" s="22" t="s">
        <v>233</v>
      </c>
    </row>
    <row r="74" spans="1:5" ht="15.75" customHeight="1">
      <c r="A74" s="21" t="e">
        <f t="shared" si="1"/>
        <v>#REF!</v>
      </c>
      <c r="B74" s="18" t="s">
        <v>5076</v>
      </c>
      <c r="C74" s="15" t="s">
        <v>78</v>
      </c>
      <c r="D74" s="5">
        <v>202216</v>
      </c>
      <c r="E74" s="22" t="s">
        <v>232</v>
      </c>
    </row>
    <row r="75" spans="1:5" ht="15.75" customHeight="1">
      <c r="A75" s="21" t="e">
        <f t="shared" si="1"/>
        <v>#REF!</v>
      </c>
      <c r="B75" s="18" t="s">
        <v>5076</v>
      </c>
      <c r="C75" s="15" t="s">
        <v>79</v>
      </c>
      <c r="D75" s="5">
        <v>202224</v>
      </c>
      <c r="E75" s="22" t="s">
        <v>232</v>
      </c>
    </row>
    <row r="76" spans="1:5" ht="15.75" customHeight="1">
      <c r="A76" s="21" t="e">
        <f t="shared" si="1"/>
        <v>#REF!</v>
      </c>
      <c r="B76" s="18" t="s">
        <v>5076</v>
      </c>
      <c r="C76" s="15" t="s">
        <v>80</v>
      </c>
      <c r="D76" s="5">
        <v>202245</v>
      </c>
      <c r="E76" s="22" t="s">
        <v>232</v>
      </c>
    </row>
    <row r="77" spans="1:5" ht="15.75" customHeight="1">
      <c r="A77" s="21" t="e">
        <f t="shared" si="1"/>
        <v>#REF!</v>
      </c>
      <c r="B77" s="18" t="s">
        <v>5076</v>
      </c>
      <c r="C77" s="15" t="s">
        <v>81</v>
      </c>
      <c r="D77" s="5">
        <v>202249</v>
      </c>
      <c r="E77" s="22" t="s">
        <v>232</v>
      </c>
    </row>
    <row r="78" spans="1:5" ht="15.75" customHeight="1">
      <c r="A78" s="21" t="e">
        <f t="shared" si="1"/>
        <v>#REF!</v>
      </c>
      <c r="B78" s="18" t="s">
        <v>5076</v>
      </c>
      <c r="C78" s="15" t="s">
        <v>82</v>
      </c>
      <c r="D78" s="5">
        <v>202256</v>
      </c>
      <c r="E78" s="22" t="s">
        <v>232</v>
      </c>
    </row>
    <row r="79" spans="1:5" ht="15.75" customHeight="1">
      <c r="A79" s="21" t="e">
        <f t="shared" si="1"/>
        <v>#REF!</v>
      </c>
      <c r="B79" s="18" t="s">
        <v>5076</v>
      </c>
      <c r="C79" s="15" t="s">
        <v>83</v>
      </c>
      <c r="D79" s="5">
        <v>202266</v>
      </c>
      <c r="E79" s="22" t="s">
        <v>232</v>
      </c>
    </row>
    <row r="80" spans="1:5" ht="15.75" customHeight="1">
      <c r="A80" s="21" t="e">
        <f t="shared" si="1"/>
        <v>#REF!</v>
      </c>
      <c r="B80" s="18" t="s">
        <v>5076</v>
      </c>
      <c r="C80" s="15" t="s">
        <v>77</v>
      </c>
      <c r="D80" s="5">
        <v>202290</v>
      </c>
      <c r="E80" s="22" t="s">
        <v>232</v>
      </c>
    </row>
    <row r="81" spans="1:5" ht="15.75" customHeight="1">
      <c r="A81" s="21" t="e">
        <f t="shared" si="1"/>
        <v>#REF!</v>
      </c>
      <c r="B81" s="18" t="s">
        <v>5076</v>
      </c>
      <c r="C81" s="23" t="s">
        <v>76</v>
      </c>
      <c r="D81" s="5">
        <v>202294</v>
      </c>
      <c r="E81" s="22" t="s">
        <v>232</v>
      </c>
    </row>
    <row r="82" spans="1:5" ht="15.75" customHeight="1">
      <c r="A82" s="21">
        <v>100</v>
      </c>
      <c r="B82" s="18" t="s">
        <v>5077</v>
      </c>
      <c r="C82" s="15" t="s">
        <v>78</v>
      </c>
      <c r="D82" s="5">
        <v>202216</v>
      </c>
      <c r="E82" s="22" t="s">
        <v>233</v>
      </c>
    </row>
    <row r="83" spans="1:5" ht="15.75" customHeight="1">
      <c r="A83" s="21">
        <v>100</v>
      </c>
      <c r="B83" s="18" t="s">
        <v>5077</v>
      </c>
      <c r="C83" s="15" t="s">
        <v>79</v>
      </c>
      <c r="D83" s="5">
        <v>202224</v>
      </c>
      <c r="E83" s="22" t="s">
        <v>233</v>
      </c>
    </row>
    <row r="84" spans="1:5" ht="15.75" customHeight="1">
      <c r="A84" s="21">
        <v>100</v>
      </c>
      <c r="B84" s="18" t="s">
        <v>5077</v>
      </c>
      <c r="C84" s="15" t="s">
        <v>80</v>
      </c>
      <c r="D84" s="5">
        <v>202245</v>
      </c>
      <c r="E84" s="22" t="s">
        <v>233</v>
      </c>
    </row>
    <row r="85" spans="1:5" ht="15.75" customHeight="1">
      <c r="A85" s="21">
        <v>100</v>
      </c>
      <c r="B85" s="18" t="s">
        <v>5077</v>
      </c>
      <c r="C85" s="15" t="s">
        <v>81</v>
      </c>
      <c r="D85" s="5">
        <v>202249</v>
      </c>
      <c r="E85" s="22" t="s">
        <v>233</v>
      </c>
    </row>
    <row r="86" spans="1:5" ht="15.75" customHeight="1">
      <c r="A86" s="21">
        <v>100</v>
      </c>
      <c r="B86" s="18" t="s">
        <v>5077</v>
      </c>
      <c r="C86" s="15" t="s">
        <v>82</v>
      </c>
      <c r="D86" s="5">
        <v>202256</v>
      </c>
      <c r="E86" s="22" t="s">
        <v>233</v>
      </c>
    </row>
    <row r="87" spans="1:5" ht="15.75" customHeight="1">
      <c r="A87" s="21">
        <v>100</v>
      </c>
      <c r="B87" s="18" t="s">
        <v>5077</v>
      </c>
      <c r="C87" s="15" t="s">
        <v>83</v>
      </c>
      <c r="D87" s="5">
        <v>202266</v>
      </c>
      <c r="E87" s="22" t="s">
        <v>233</v>
      </c>
    </row>
    <row r="88" spans="1:5" ht="15.75" customHeight="1">
      <c r="A88" s="21">
        <v>100</v>
      </c>
      <c r="B88" s="18" t="s">
        <v>5077</v>
      </c>
      <c r="C88" s="15" t="s">
        <v>77</v>
      </c>
      <c r="D88" s="5">
        <v>202290</v>
      </c>
      <c r="E88" s="22" t="s">
        <v>233</v>
      </c>
    </row>
    <row r="89" spans="1:5" ht="15.75" customHeight="1">
      <c r="A89" s="21">
        <v>100</v>
      </c>
      <c r="B89" s="18" t="s">
        <v>5077</v>
      </c>
      <c r="C89" s="15" t="s">
        <v>76</v>
      </c>
      <c r="D89" s="5">
        <v>202294</v>
      </c>
      <c r="E89" s="22" t="s">
        <v>233</v>
      </c>
    </row>
    <row r="90" spans="1:5" ht="15.75" customHeight="1">
      <c r="A90" s="21">
        <v>100</v>
      </c>
      <c r="B90" s="18" t="s">
        <v>5077</v>
      </c>
      <c r="C90" s="15" t="s">
        <v>78</v>
      </c>
      <c r="D90" s="5">
        <v>202216</v>
      </c>
      <c r="E90" s="22" t="s">
        <v>232</v>
      </c>
    </row>
    <row r="91" spans="1:5" ht="15.75" customHeight="1">
      <c r="A91" s="21">
        <v>100</v>
      </c>
      <c r="B91" s="18" t="s">
        <v>5077</v>
      </c>
      <c r="C91" s="15" t="s">
        <v>79</v>
      </c>
      <c r="D91" s="5">
        <v>202224</v>
      </c>
      <c r="E91" s="22" t="s">
        <v>232</v>
      </c>
    </row>
    <row r="92" spans="1:5" ht="15.75" customHeight="1">
      <c r="A92" s="21">
        <v>100</v>
      </c>
      <c r="B92" s="18" t="s">
        <v>5077</v>
      </c>
      <c r="C92" s="15" t="s">
        <v>80</v>
      </c>
      <c r="D92" s="5">
        <v>202245</v>
      </c>
      <c r="E92" s="22" t="s">
        <v>232</v>
      </c>
    </row>
    <row r="93" spans="1:5" ht="15.75" customHeight="1">
      <c r="A93" s="21">
        <v>100</v>
      </c>
      <c r="B93" s="18" t="s">
        <v>5077</v>
      </c>
      <c r="C93" s="15" t="s">
        <v>81</v>
      </c>
      <c r="D93" s="5">
        <v>202249</v>
      </c>
      <c r="E93" s="22" t="s">
        <v>232</v>
      </c>
    </row>
    <row r="94" spans="1:5" ht="15.75" customHeight="1">
      <c r="A94" s="21">
        <v>100</v>
      </c>
      <c r="B94" s="18" t="s">
        <v>5077</v>
      </c>
      <c r="C94" s="15" t="s">
        <v>82</v>
      </c>
      <c r="D94" s="5">
        <v>202256</v>
      </c>
      <c r="E94" s="22" t="s">
        <v>232</v>
      </c>
    </row>
    <row r="95" spans="1:5" ht="15.75" customHeight="1">
      <c r="A95" s="21">
        <v>100</v>
      </c>
      <c r="B95" s="18" t="s">
        <v>5077</v>
      </c>
      <c r="C95" s="15" t="s">
        <v>83</v>
      </c>
      <c r="D95" s="5">
        <v>202266</v>
      </c>
      <c r="E95" s="22" t="s">
        <v>232</v>
      </c>
    </row>
    <row r="96" spans="1:5" ht="15.75" customHeight="1">
      <c r="A96" s="21">
        <v>100</v>
      </c>
      <c r="B96" s="18" t="s">
        <v>5077</v>
      </c>
      <c r="C96" s="15" t="s">
        <v>77</v>
      </c>
      <c r="D96" s="5">
        <v>202290</v>
      </c>
      <c r="E96" s="22" t="s">
        <v>232</v>
      </c>
    </row>
    <row r="97" spans="1:5" ht="15.75" customHeight="1">
      <c r="A97" s="21">
        <v>100</v>
      </c>
      <c r="B97" s="18" t="s">
        <v>5077</v>
      </c>
      <c r="C97" s="15" t="s">
        <v>76</v>
      </c>
      <c r="D97" s="5">
        <v>202294</v>
      </c>
      <c r="E97" s="22" t="s">
        <v>232</v>
      </c>
    </row>
  </sheetData>
  <conditionalFormatting sqref="C2:C97">
    <cfRule type="expression" dxfId="0" priority="1">
      <formula>ISERROR(D2)</formula>
    </cfRule>
  </conditionalFormatting>
  <pageMargins left="0.7" right="0.7" top="0.75" bottom="0.75" header="0" footer="0"/>
  <pageSetup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5E258-F8FB-4103-9F2E-0ECC8A3FED91}">
  <dimension ref="A3:E22"/>
  <sheetViews>
    <sheetView workbookViewId="0">
      <selection activeCell="F4" sqref="F4"/>
    </sheetView>
  </sheetViews>
  <sheetFormatPr defaultRowHeight="14.25"/>
  <cols>
    <col min="1" max="1" width="8.625" style="25"/>
    <col min="2" max="2" width="18.375" customWidth="1"/>
    <col min="3" max="3" width="18.375" style="25" customWidth="1"/>
    <col min="4" max="4" width="74.375" bestFit="1" customWidth="1"/>
    <col min="5" max="5" width="16.5" bestFit="1" customWidth="1"/>
  </cols>
  <sheetData>
    <row r="3" spans="1:5">
      <c r="B3" s="25"/>
      <c r="D3" s="25" t="s">
        <v>24</v>
      </c>
      <c r="E3" s="25" t="s">
        <v>27</v>
      </c>
    </row>
    <row r="4" spans="1:5">
      <c r="A4" s="25" t="s">
        <v>4</v>
      </c>
      <c r="B4" s="25" t="s">
        <v>5</v>
      </c>
      <c r="C4" s="25" t="s">
        <v>28</v>
      </c>
      <c r="D4" s="25" t="s">
        <v>29</v>
      </c>
      <c r="E4" s="25" t="s">
        <v>5</v>
      </c>
    </row>
    <row r="5" spans="1:5">
      <c r="A5" s="25" t="s">
        <v>4</v>
      </c>
      <c r="B5" s="25" t="s">
        <v>15</v>
      </c>
      <c r="C5" s="25" t="s">
        <v>28</v>
      </c>
      <c r="D5" s="25" t="s">
        <v>30</v>
      </c>
      <c r="E5" s="25" t="s">
        <v>18</v>
      </c>
    </row>
    <row r="6" spans="1:5">
      <c r="A6" s="25" t="s">
        <v>4</v>
      </c>
      <c r="B6" s="25" t="s">
        <v>9</v>
      </c>
      <c r="C6" s="25" t="s">
        <v>28</v>
      </c>
      <c r="D6" s="25" t="s">
        <v>12</v>
      </c>
      <c r="E6" s="25" t="s">
        <v>31</v>
      </c>
    </row>
    <row r="7" spans="1:5">
      <c r="A7" s="25" t="s">
        <v>4</v>
      </c>
      <c r="B7" s="25" t="s">
        <v>13</v>
      </c>
      <c r="C7" s="25" t="s">
        <v>32</v>
      </c>
      <c r="D7" s="25" t="s">
        <v>33</v>
      </c>
      <c r="E7" s="25" t="s">
        <v>19</v>
      </c>
    </row>
    <row r="8" spans="1:5">
      <c r="A8" s="25" t="s">
        <v>17</v>
      </c>
      <c r="B8" s="25" t="s">
        <v>18</v>
      </c>
      <c r="C8" s="25" t="s">
        <v>32</v>
      </c>
      <c r="D8" s="25" t="s">
        <v>34</v>
      </c>
      <c r="E8" s="25" t="s">
        <v>35</v>
      </c>
    </row>
    <row r="9" spans="1:5">
      <c r="A9" s="25" t="s">
        <v>17</v>
      </c>
      <c r="B9" s="25" t="s">
        <v>31</v>
      </c>
      <c r="C9" s="25" t="s">
        <v>32</v>
      </c>
      <c r="D9" s="25" t="s">
        <v>36</v>
      </c>
      <c r="E9" s="25" t="s">
        <v>37</v>
      </c>
    </row>
    <row r="10" spans="1:5">
      <c r="A10" s="25" t="s">
        <v>17</v>
      </c>
      <c r="B10" s="25" t="s">
        <v>19</v>
      </c>
      <c r="C10" s="25" t="s">
        <v>32</v>
      </c>
      <c r="D10" s="25" t="s">
        <v>16</v>
      </c>
      <c r="E10" s="25" t="s">
        <v>36</v>
      </c>
    </row>
    <row r="11" spans="1:5">
      <c r="A11" s="25" t="s">
        <v>17</v>
      </c>
      <c r="B11" s="25" t="s">
        <v>20</v>
      </c>
      <c r="C11" s="25" t="s">
        <v>32</v>
      </c>
      <c r="D11" s="25" t="s">
        <v>38</v>
      </c>
      <c r="E11" s="25" t="s">
        <v>20</v>
      </c>
    </row>
    <row r="12" spans="1:5">
      <c r="A12" s="25" t="s">
        <v>17</v>
      </c>
      <c r="B12" s="25" t="s">
        <v>39</v>
      </c>
      <c r="C12" s="25" t="s">
        <v>32</v>
      </c>
      <c r="D12" s="25" t="s">
        <v>6</v>
      </c>
      <c r="E12" s="25" t="s">
        <v>9</v>
      </c>
    </row>
    <row r="13" spans="1:5">
      <c r="A13" s="25" t="s">
        <v>17</v>
      </c>
      <c r="B13" s="25" t="s">
        <v>40</v>
      </c>
      <c r="C13" s="25" t="s">
        <v>32</v>
      </c>
      <c r="D13" s="25"/>
      <c r="E13" s="25" t="s">
        <v>40</v>
      </c>
    </row>
    <row r="14" spans="1:5">
      <c r="A14" s="25" t="s">
        <v>17</v>
      </c>
      <c r="B14" s="25" t="s">
        <v>41</v>
      </c>
      <c r="C14" s="25" t="s">
        <v>32</v>
      </c>
      <c r="D14" s="25"/>
      <c r="E14" s="25" t="s">
        <v>41</v>
      </c>
    </row>
    <row r="15" spans="1:5">
      <c r="A15" s="25" t="s">
        <v>24</v>
      </c>
      <c r="B15" s="25" t="s">
        <v>37</v>
      </c>
      <c r="C15" s="25" t="s">
        <v>42</v>
      </c>
      <c r="D15" s="25"/>
      <c r="E15" s="25" t="s">
        <v>25</v>
      </c>
    </row>
    <row r="16" spans="1:5">
      <c r="A16" s="25" t="s">
        <v>24</v>
      </c>
      <c r="B16" s="25" t="s">
        <v>36</v>
      </c>
      <c r="C16" s="25" t="s">
        <v>42</v>
      </c>
      <c r="D16" s="25"/>
      <c r="E16" s="25" t="s">
        <v>26</v>
      </c>
    </row>
    <row r="17" spans="1:5">
      <c r="A17" s="25" t="s">
        <v>24</v>
      </c>
      <c r="B17" s="25" t="s">
        <v>25</v>
      </c>
      <c r="C17" s="25" t="s">
        <v>42</v>
      </c>
      <c r="D17" s="25"/>
      <c r="E17" s="25" t="s">
        <v>10</v>
      </c>
    </row>
    <row r="18" spans="1:5">
      <c r="A18" s="25" t="s">
        <v>24</v>
      </c>
      <c r="B18" s="25" t="s">
        <v>26</v>
      </c>
      <c r="C18" s="25" t="s">
        <v>42</v>
      </c>
      <c r="D18" s="25"/>
      <c r="E18" s="25" t="s">
        <v>43</v>
      </c>
    </row>
    <row r="19" spans="1:5">
      <c r="A19" s="25" t="s">
        <v>24</v>
      </c>
      <c r="B19" s="25" t="s">
        <v>10</v>
      </c>
      <c r="C19" s="25" t="s">
        <v>42</v>
      </c>
      <c r="D19" s="25"/>
      <c r="E19" s="25"/>
    </row>
    <row r="20" spans="1:5">
      <c r="B20" s="25"/>
      <c r="D20" s="25"/>
      <c r="E20" s="25"/>
    </row>
    <row r="21" spans="1:5">
      <c r="B21" s="25"/>
      <c r="D21" s="25"/>
      <c r="E21" s="25"/>
    </row>
    <row r="22" spans="1:5">
      <c r="B22" s="25"/>
      <c r="D22" s="25"/>
      <c r="E22" s="25"/>
    </row>
  </sheetData>
  <sortState xmlns:xlrd2="http://schemas.microsoft.com/office/spreadsheetml/2017/richdata2" ref="A4:B19">
    <sortCondition ref="A4:A19"/>
    <sortCondition ref="B4:B1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8934-1CC2-415B-90DD-35349463EA9E}">
  <sheetPr filterMode="1"/>
  <dimension ref="A1:AC466"/>
  <sheetViews>
    <sheetView topLeftCell="N1" zoomScale="85" zoomScaleNormal="85" workbookViewId="0">
      <pane ySplit="1" topLeftCell="A446" activePane="bottomLeft" state="frozen"/>
      <selection activeCell="F4" sqref="F4"/>
      <selection pane="bottomLeft" activeCell="F4" sqref="F4"/>
    </sheetView>
  </sheetViews>
  <sheetFormatPr defaultColWidth="17.875" defaultRowHeight="14.25"/>
  <cols>
    <col min="1" max="1" width="7" style="25" bestFit="1" customWidth="1"/>
    <col min="2" max="5" width="17.875" style="25"/>
    <col min="6" max="7" width="17.875" style="25" customWidth="1"/>
    <col min="8" max="8" width="33.875" style="25" customWidth="1"/>
    <col min="9" max="9" width="17.875" style="25" customWidth="1"/>
    <col min="10" max="10" width="37.125" style="25" customWidth="1"/>
    <col min="11" max="11" width="17.875" style="25" customWidth="1"/>
    <col min="12" max="12" width="16.625" style="25" customWidth="1"/>
    <col min="13" max="16" width="17.875" style="25" customWidth="1"/>
    <col min="17" max="16384" width="17.875" style="25"/>
  </cols>
  <sheetData>
    <row r="1" spans="1:28" s="154" customFormat="1" ht="34.5" customHeight="1">
      <c r="A1" s="203" t="s">
        <v>44</v>
      </c>
      <c r="B1" s="153" t="s">
        <v>45</v>
      </c>
      <c r="C1" s="153" t="s">
        <v>46</v>
      </c>
      <c r="D1" s="153" t="s">
        <v>47</v>
      </c>
      <c r="E1" s="153" t="s">
        <v>48</v>
      </c>
      <c r="F1" s="153" t="s">
        <v>49</v>
      </c>
      <c r="G1" s="153" t="s">
        <v>50</v>
      </c>
      <c r="H1" s="153" t="s">
        <v>51</v>
      </c>
      <c r="I1" s="153" t="s">
        <v>52</v>
      </c>
      <c r="J1" s="153" t="s">
        <v>53</v>
      </c>
      <c r="K1" s="153" t="s">
        <v>54</v>
      </c>
      <c r="L1" s="153" t="s">
        <v>55</v>
      </c>
      <c r="M1" s="153" t="s">
        <v>56</v>
      </c>
      <c r="N1" s="153" t="s">
        <v>57</v>
      </c>
      <c r="O1" s="153" t="s">
        <v>58</v>
      </c>
      <c r="P1" s="153" t="s">
        <v>59</v>
      </c>
      <c r="Q1" s="153" t="s">
        <v>60</v>
      </c>
      <c r="R1" s="153" t="s">
        <v>61</v>
      </c>
      <c r="S1" s="153" t="s">
        <v>62</v>
      </c>
      <c r="T1" s="153" t="s">
        <v>63</v>
      </c>
      <c r="U1" s="153" t="s">
        <v>64</v>
      </c>
      <c r="V1" s="153" t="s">
        <v>65</v>
      </c>
      <c r="W1" s="153" t="s">
        <v>66</v>
      </c>
      <c r="X1" s="153" t="s">
        <v>67</v>
      </c>
      <c r="Y1" s="153" t="s">
        <v>68</v>
      </c>
      <c r="Z1" s="153" t="s">
        <v>69</v>
      </c>
      <c r="AA1" s="153" t="s">
        <v>70</v>
      </c>
      <c r="AB1" s="153" t="s">
        <v>71</v>
      </c>
    </row>
    <row r="2" spans="1:28" hidden="1">
      <c r="A2" s="14" t="s">
        <v>72</v>
      </c>
      <c r="B2" s="149" t="s">
        <v>73</v>
      </c>
      <c r="C2" s="150" t="s">
        <v>74</v>
      </c>
      <c r="D2" s="168" t="s">
        <v>75</v>
      </c>
      <c r="E2" s="151" t="s">
        <v>76</v>
      </c>
      <c r="F2" s="168"/>
      <c r="G2" s="152" t="e">
        <f t="shared" ref="G2:K65" si="0">IF(H2=""," ",(LEN(TRIM(H2))-LEN(SUBSTITUTE(TRIM(H2),",",""))+"1"))</f>
        <v>#REF!</v>
      </c>
      <c r="H2" s="149" t="e" cm="1">
        <f t="array" ref="H2">_xlfn.TEXTJOIN(",",TRUE,_xlfn.UNIQUE(IF(#REF!='pre-Analysis'!C2,IF(#REF!='pre-Analysis'!E2,IF(#REF!='pre-Analysis'!B2,IF(#REF!='pre-Analysis'!D2,#REF!,""),""),""),"")))</f>
        <v>#REF!</v>
      </c>
      <c r="I2" s="152" t="e">
        <f t="shared" si="0"/>
        <v>#REF!</v>
      </c>
      <c r="J2" s="149" t="e" cm="1">
        <f t="array" ref="J2">_xlfn.TEXTJOIN(",",TRUE,_xlfn.UNIQUE(IF(#REF!='pre-Analysis'!C2,IF(#REF!='pre-Analysis'!E2,IF(#REF!='pre-Analysis'!B2,IF(#REF!='pre-Analysis'!D2,#REF!,""),""),""),"")))</f>
        <v>#REF!</v>
      </c>
      <c r="K2" s="152" t="e">
        <f t="shared" si="0"/>
        <v>#REF!</v>
      </c>
      <c r="L2" s="149" t="e" cm="1">
        <f t="array" ref="L2">_xlfn.TEXTJOIN(",",TRUE,_xlfn.UNIQUE(IF((NOT(ISBLANK(#REF!))*(#REF!='pre-Analysis'!B2))=1,IF(#REF!='pre-Analysis'!E2,IF(#REF!='pre-Analysis'!D2,IF(#REF!='pre-Analysis'!C2,#REF!,""),""),""),"")))</f>
        <v>#REF!</v>
      </c>
      <c r="M2" s="155">
        <v>36826</v>
      </c>
      <c r="N2" s="149">
        <v>209706</v>
      </c>
      <c r="O2" s="149"/>
      <c r="P2" s="149"/>
      <c r="Q2" s="176" t="e">
        <f>SUMIFS(#REF!,#REF!, 'pre-Analysis'!E2,#REF!, 'pre-Analysis'!B2,#REF!,'pre-Analysis'!C2,#REF!,'pre-Analysis'!D2)</f>
        <v>#REF!</v>
      </c>
      <c r="R2" s="176" t="e">
        <f>SUMIFS(#REF!,#REF!, 'pre-Analysis'!E2,#REF!, 'pre-Analysis'!B2,#REF!,'pre-Analysis'!C2,#REF!,'pre-Analysis'!D2)</f>
        <v>#REF!</v>
      </c>
      <c r="S2" s="176" t="e">
        <f>SUMIFS(#REF!,#REF!, 'pre-Analysis'!E2,#REF!, 'pre-Analysis'!B2,#REF!,'pre-Analysis'!C2,#REF!,'pre-Analysis'!D2)</f>
        <v>#REF!</v>
      </c>
      <c r="T2" s="176" t="e">
        <f>SUMIFS(#REF!,#REF!, 'pre-Analysis'!E2,#REF!, 'pre-Analysis'!B2,#REF!,'pre-Analysis'!C2,#REF!,'pre-Analysis'!D2)</f>
        <v>#REF!</v>
      </c>
      <c r="U2" s="176" t="e">
        <f>SUMIFS(#REF!,#REF!, 'pre-Analysis'!E2,#REF!, 'pre-Analysis'!B2,#REF!,'pre-Analysis'!C2,#REF!,'pre-Analysis'!D2)</f>
        <v>#REF!</v>
      </c>
      <c r="V2" s="176" t="e">
        <f>SUMIFS(#REF!,#REF!, 'pre-Analysis'!E2,#REF!, 'pre-Analysis'!B2,#REF!,'pre-Analysis'!C2,#REF!,'pre-Analysis'!D2)</f>
        <v>#REF!</v>
      </c>
      <c r="W2" s="176" t="e">
        <f>SUMIFS(#REF!,#REF!, 'pre-Analysis'!E2,#REF!, 'pre-Analysis'!B2,#REF!,'pre-Analysis'!C2,#REF!,'pre-Analysis'!D2)</f>
        <v>#REF!</v>
      </c>
      <c r="X2" s="176" t="e">
        <f>SUMIFS(#REF!,#REF!, 'pre-Analysis'!E2,#REF!, 'pre-Analysis'!B2,#REF!,'pre-Analysis'!C2,#REF!,'pre-Analysis'!D2)</f>
        <v>#REF!</v>
      </c>
      <c r="Y2" s="169" t="e">
        <f>Q2/M2</f>
        <v>#REF!</v>
      </c>
      <c r="Z2" s="169" t="e">
        <f>T2/N2</f>
        <v>#REF!</v>
      </c>
      <c r="AA2" s="170" t="e">
        <f>1-Y2</f>
        <v>#REF!</v>
      </c>
      <c r="AB2" s="170" t="e">
        <f>1-Z2</f>
        <v>#REF!</v>
      </c>
    </row>
    <row r="3" spans="1:28" hidden="1">
      <c r="A3" s="14" t="s">
        <v>72</v>
      </c>
      <c r="B3" s="149" t="s">
        <v>73</v>
      </c>
      <c r="C3" s="150" t="s">
        <v>74</v>
      </c>
      <c r="D3" s="168" t="s">
        <v>75</v>
      </c>
      <c r="E3" s="151" t="s">
        <v>77</v>
      </c>
      <c r="F3" s="168"/>
      <c r="G3" s="152" t="e">
        <f t="shared" si="0"/>
        <v>#REF!</v>
      </c>
      <c r="H3" s="149" t="e" cm="1">
        <f t="array" ref="H3">_xlfn.TEXTJOIN(",",TRUE,_xlfn.UNIQUE(IF(#REF!='pre-Analysis'!C3,IF(#REF!='pre-Analysis'!E3,IF(#REF!='pre-Analysis'!B3,IF(#REF!='pre-Analysis'!D3,#REF!,""),""),""),"")))</f>
        <v>#REF!</v>
      </c>
      <c r="I3" s="152" t="e">
        <f t="shared" si="0"/>
        <v>#REF!</v>
      </c>
      <c r="J3" s="149" t="e" cm="1">
        <f t="array" ref="J3">_xlfn.TEXTJOIN(",",TRUE,_xlfn.UNIQUE(IF(#REF!='pre-Analysis'!C3,IF(#REF!='pre-Analysis'!E3,IF(#REF!='pre-Analysis'!B3,IF(#REF!='pre-Analysis'!D3,#REF!,""),""),""),"")))</f>
        <v>#REF!</v>
      </c>
      <c r="K3" s="152" t="e">
        <f t="shared" ref="K3:K9" si="1">IF(L3=""," ",(LEN(TRIM(L3))-LEN(SUBSTITUTE(TRIM(L3),",",""))+"1"))</f>
        <v>#REF!</v>
      </c>
      <c r="L3" s="149" t="e" cm="1">
        <f t="array" ref="L3">_xlfn.TEXTJOIN(",",TRUE,_xlfn.UNIQUE(IF((NOT(ISBLANK(#REF!))*(#REF!='pre-Analysis'!B3))=1,IF(#REF!='pre-Analysis'!E3,IF(#REF!='pre-Analysis'!D3,IF(#REF!='pre-Analysis'!C3,#REF!,""),""),""),"")))</f>
        <v>#REF!</v>
      </c>
      <c r="M3" s="155">
        <v>47496</v>
      </c>
      <c r="N3" s="149">
        <v>262296</v>
      </c>
      <c r="O3" s="149"/>
      <c r="P3" s="149"/>
      <c r="Q3" s="176" t="e">
        <f>SUMIFS(#REF!,#REF!, 'pre-Analysis'!E3,#REF!, 'pre-Analysis'!B3,#REF!,'pre-Analysis'!C3,#REF!,'pre-Analysis'!D3)</f>
        <v>#REF!</v>
      </c>
      <c r="R3" s="176" t="e">
        <f>SUMIFS(#REF!,#REF!, 'pre-Analysis'!E3,#REF!, 'pre-Analysis'!B3,#REF!,'pre-Analysis'!C3,#REF!,'pre-Analysis'!D3)</f>
        <v>#REF!</v>
      </c>
      <c r="S3" s="176" t="e">
        <f>SUMIFS(#REF!,#REF!, 'pre-Analysis'!E3,#REF!, 'pre-Analysis'!B3,#REF!,'pre-Analysis'!C3,#REF!,'pre-Analysis'!D3)</f>
        <v>#REF!</v>
      </c>
      <c r="T3" s="176" t="e">
        <f>SUMIFS(#REF!,#REF!, 'pre-Analysis'!E3,#REF!, 'pre-Analysis'!B3,#REF!,'pre-Analysis'!C3,#REF!,'pre-Analysis'!D3)</f>
        <v>#REF!</v>
      </c>
      <c r="U3" s="176" t="e">
        <f>SUMIFS(#REF!,#REF!, 'pre-Analysis'!E3,#REF!, 'pre-Analysis'!B3,#REF!,'pre-Analysis'!C3,#REF!,'pre-Analysis'!D3)</f>
        <v>#REF!</v>
      </c>
      <c r="V3" s="176" t="e">
        <f>SUMIFS(#REF!,#REF!, 'pre-Analysis'!E3,#REF!, 'pre-Analysis'!B3,#REF!,'pre-Analysis'!C3,#REF!,'pre-Analysis'!D3)</f>
        <v>#REF!</v>
      </c>
      <c r="W3" s="176" t="e">
        <f>SUMIFS(#REF!,#REF!, 'pre-Analysis'!E3,#REF!, 'pre-Analysis'!B3,#REF!,'pre-Analysis'!C3,#REF!,'pre-Analysis'!D3)</f>
        <v>#REF!</v>
      </c>
      <c r="X3" s="176" t="e">
        <f>SUMIFS(#REF!,#REF!, 'pre-Analysis'!E3,#REF!, 'pre-Analysis'!B3,#REF!,'pre-Analysis'!C3,#REF!,'pre-Analysis'!D3)</f>
        <v>#REF!</v>
      </c>
      <c r="Y3" s="169" t="e">
        <f t="shared" ref="Y3:Y9" si="2">Q3/M3</f>
        <v>#REF!</v>
      </c>
      <c r="Z3" s="169" t="e">
        <f t="shared" ref="Z3:Z9" si="3">T3/N3</f>
        <v>#REF!</v>
      </c>
      <c r="AA3" s="170" t="e">
        <f t="shared" ref="AA3:AA8" si="4">1-Y3</f>
        <v>#REF!</v>
      </c>
      <c r="AB3" s="170" t="e">
        <f t="shared" ref="AB3:AB9" si="5">1-Z3</f>
        <v>#REF!</v>
      </c>
    </row>
    <row r="4" spans="1:28" ht="15" hidden="1">
      <c r="A4" s="14" t="s">
        <v>72</v>
      </c>
      <c r="B4" s="149" t="s">
        <v>73</v>
      </c>
      <c r="C4" s="150" t="s">
        <v>74</v>
      </c>
      <c r="D4" s="168" t="s">
        <v>75</v>
      </c>
      <c r="E4" s="151" t="s">
        <v>78</v>
      </c>
      <c r="F4" s="168"/>
      <c r="G4" s="152" t="e">
        <f t="shared" si="0"/>
        <v>#REF!</v>
      </c>
      <c r="H4" s="149" t="e" cm="1">
        <f t="array" ref="H4">_xlfn.TEXTJOIN(",",TRUE,_xlfn.UNIQUE(IF(#REF!='pre-Analysis'!C4,IF(#REF!='pre-Analysis'!E4,IF(#REF!='pre-Analysis'!B4,IF(#REF!='pre-Analysis'!D4,#REF!,""),""),""),"")))</f>
        <v>#REF!</v>
      </c>
      <c r="I4" s="152" t="e">
        <f t="shared" si="0"/>
        <v>#REF!</v>
      </c>
      <c r="J4" s="149" t="e" cm="1">
        <f t="array" ref="J4">_xlfn.TEXTJOIN(",",TRUE,_xlfn.UNIQUE(IF(#REF!='pre-Analysis'!C4,IF(#REF!='pre-Analysis'!E4,IF(#REF!='pre-Analysis'!B4,IF(#REF!='pre-Analysis'!D4,#REF!,""),""),""),"")))</f>
        <v>#REF!</v>
      </c>
      <c r="K4" s="152" t="e">
        <f t="shared" si="1"/>
        <v>#REF!</v>
      </c>
      <c r="L4" s="149" t="e" cm="1">
        <f t="array" ref="L4">_xlfn.TEXTJOIN(",",TRUE,_xlfn.UNIQUE(IF((NOT(ISBLANK(#REF!))*(#REF!='pre-Analysis'!B4))=1,IF(#REF!='pre-Analysis'!E4,IF(#REF!='pre-Analysis'!D4,IF(#REF!='pre-Analysis'!C4,#REF!,""),""),""),"")))</f>
        <v>#REF!</v>
      </c>
      <c r="M4" s="196">
        <v>102807</v>
      </c>
      <c r="N4" s="196">
        <v>551678</v>
      </c>
      <c r="O4" s="196"/>
      <c r="P4" s="196"/>
      <c r="Q4" s="176" t="e">
        <f>SUMIFS(#REF!,#REF!, 'pre-Analysis'!E4,#REF!, 'pre-Analysis'!B4,#REF!,'pre-Analysis'!C4,#REF!,'pre-Analysis'!D4)</f>
        <v>#REF!</v>
      </c>
      <c r="R4" s="176" t="e">
        <f>SUMIFS(#REF!,#REF!, 'pre-Analysis'!E4,#REF!, 'pre-Analysis'!B4,#REF!,'pre-Analysis'!C4,#REF!,'pre-Analysis'!D4)</f>
        <v>#REF!</v>
      </c>
      <c r="S4" s="176" t="e">
        <f>SUMIFS(#REF!,#REF!, 'pre-Analysis'!E4,#REF!, 'pre-Analysis'!B4,#REF!,'pre-Analysis'!C4,#REF!,'pre-Analysis'!D4)</f>
        <v>#REF!</v>
      </c>
      <c r="T4" s="176" t="e">
        <f>SUMIFS(#REF!,#REF!, 'pre-Analysis'!E4,#REF!, 'pre-Analysis'!B4,#REF!,'pre-Analysis'!C4,#REF!,'pre-Analysis'!D4)</f>
        <v>#REF!</v>
      </c>
      <c r="U4" s="176" t="e">
        <f>SUMIFS(#REF!,#REF!, 'pre-Analysis'!E4,#REF!, 'pre-Analysis'!B4,#REF!,'pre-Analysis'!C4,#REF!,'pre-Analysis'!D4)</f>
        <v>#REF!</v>
      </c>
      <c r="V4" s="176" t="e">
        <f>SUMIFS(#REF!,#REF!, 'pre-Analysis'!E4,#REF!, 'pre-Analysis'!B4,#REF!,'pre-Analysis'!C4,#REF!,'pre-Analysis'!D4)</f>
        <v>#REF!</v>
      </c>
      <c r="W4" s="176" t="e">
        <f>SUMIFS(#REF!,#REF!, 'pre-Analysis'!E4,#REF!, 'pre-Analysis'!B4,#REF!,'pre-Analysis'!C4,#REF!,'pre-Analysis'!D4)</f>
        <v>#REF!</v>
      </c>
      <c r="X4" s="176" t="e">
        <f>SUMIFS(#REF!,#REF!, 'pre-Analysis'!E4,#REF!, 'pre-Analysis'!B4,#REF!,'pre-Analysis'!C4,#REF!,'pre-Analysis'!D4)</f>
        <v>#REF!</v>
      </c>
      <c r="Y4" s="169" t="e">
        <f t="shared" si="2"/>
        <v>#REF!</v>
      </c>
      <c r="Z4" s="169" t="e">
        <f t="shared" si="3"/>
        <v>#REF!</v>
      </c>
      <c r="AA4" s="170" t="e">
        <f t="shared" si="4"/>
        <v>#REF!</v>
      </c>
      <c r="AB4" s="170" t="e">
        <f t="shared" si="5"/>
        <v>#REF!</v>
      </c>
    </row>
    <row r="5" spans="1:28" ht="15" hidden="1">
      <c r="A5" s="14" t="s">
        <v>72</v>
      </c>
      <c r="B5" s="149" t="s">
        <v>73</v>
      </c>
      <c r="C5" s="150" t="s">
        <v>74</v>
      </c>
      <c r="D5" s="168" t="s">
        <v>75</v>
      </c>
      <c r="E5" s="151" t="s">
        <v>79</v>
      </c>
      <c r="F5" s="168"/>
      <c r="G5" s="152" t="e">
        <f t="shared" si="0"/>
        <v>#REF!</v>
      </c>
      <c r="H5" s="149" t="e" cm="1">
        <f t="array" ref="H5">_xlfn.TEXTJOIN(",",TRUE,_xlfn.UNIQUE(IF(#REF!='pre-Analysis'!C5,IF(#REF!='pre-Analysis'!E5,IF(#REF!='pre-Analysis'!B5,IF(#REF!='pre-Analysis'!D5,#REF!,""),""),""),"")))</f>
        <v>#REF!</v>
      </c>
      <c r="I5" s="152" t="e">
        <f t="shared" si="0"/>
        <v>#REF!</v>
      </c>
      <c r="J5" s="149" t="e" cm="1">
        <f t="array" ref="J5">_xlfn.TEXTJOIN(",",TRUE,_xlfn.UNIQUE(IF(#REF!='pre-Analysis'!C5,IF(#REF!='pre-Analysis'!E5,IF(#REF!='pre-Analysis'!B5,IF(#REF!='pre-Analysis'!D5,#REF!,""),""),""),"")))</f>
        <v>#REF!</v>
      </c>
      <c r="K5" s="152" t="e">
        <f t="shared" si="1"/>
        <v>#REF!</v>
      </c>
      <c r="L5" s="149" t="e" cm="1">
        <f t="array" ref="L5">_xlfn.TEXTJOIN(",",TRUE,_xlfn.UNIQUE(IF((NOT(ISBLANK(#REF!))*(#REF!='pre-Analysis'!B5))=1,IF(#REF!='pre-Analysis'!E5,IF(#REF!='pre-Analysis'!D5,IF(#REF!='pre-Analysis'!C5,#REF!,""),""),""),"")))</f>
        <v>#REF!</v>
      </c>
      <c r="M5" s="196">
        <v>96168</v>
      </c>
      <c r="N5" s="196">
        <v>517149</v>
      </c>
      <c r="O5" s="196"/>
      <c r="P5" s="196"/>
      <c r="Q5" s="176" t="e">
        <f>SUMIFS(#REF!,#REF!, 'pre-Analysis'!E5,#REF!, 'pre-Analysis'!B5,#REF!,'pre-Analysis'!C5,#REF!,'pre-Analysis'!D5)</f>
        <v>#REF!</v>
      </c>
      <c r="R5" s="176" t="e">
        <f>SUMIFS(#REF!,#REF!, 'pre-Analysis'!E5,#REF!, 'pre-Analysis'!B5,#REF!,'pre-Analysis'!C5,#REF!,'pre-Analysis'!D5)</f>
        <v>#REF!</v>
      </c>
      <c r="S5" s="176" t="e">
        <f>SUMIFS(#REF!,#REF!, 'pre-Analysis'!E5,#REF!, 'pre-Analysis'!B5,#REF!,'pre-Analysis'!C5,#REF!,'pre-Analysis'!D5)</f>
        <v>#REF!</v>
      </c>
      <c r="T5" s="176" t="e">
        <f>SUMIFS(#REF!,#REF!, 'pre-Analysis'!E5,#REF!, 'pre-Analysis'!B5,#REF!,'pre-Analysis'!C5,#REF!,'pre-Analysis'!D5)</f>
        <v>#REF!</v>
      </c>
      <c r="U5" s="176" t="e">
        <f>SUMIFS(#REF!,#REF!, 'pre-Analysis'!E5,#REF!, 'pre-Analysis'!B5,#REF!,'pre-Analysis'!C5,#REF!,'pre-Analysis'!D5)</f>
        <v>#REF!</v>
      </c>
      <c r="V5" s="176" t="e">
        <f>SUMIFS(#REF!,#REF!, 'pre-Analysis'!E5,#REF!, 'pre-Analysis'!B5,#REF!,'pre-Analysis'!C5,#REF!,'pre-Analysis'!D5)</f>
        <v>#REF!</v>
      </c>
      <c r="W5" s="176" t="e">
        <f>SUMIFS(#REF!,#REF!, 'pre-Analysis'!E5,#REF!, 'pre-Analysis'!B5,#REF!,'pre-Analysis'!C5,#REF!,'pre-Analysis'!D5)</f>
        <v>#REF!</v>
      </c>
      <c r="X5" s="176" t="e">
        <f>SUMIFS(#REF!,#REF!, 'pre-Analysis'!E5,#REF!, 'pre-Analysis'!B5,#REF!,'pre-Analysis'!C5,#REF!,'pre-Analysis'!D5)</f>
        <v>#REF!</v>
      </c>
      <c r="Y5" s="169" t="e">
        <f t="shared" si="2"/>
        <v>#REF!</v>
      </c>
      <c r="Z5" s="169" t="e">
        <f t="shared" si="3"/>
        <v>#REF!</v>
      </c>
      <c r="AA5" s="170" t="e">
        <f t="shared" si="4"/>
        <v>#REF!</v>
      </c>
      <c r="AB5" s="170" t="e">
        <f t="shared" si="5"/>
        <v>#REF!</v>
      </c>
    </row>
    <row r="6" spans="1:28" ht="15" hidden="1">
      <c r="A6" s="14" t="s">
        <v>72</v>
      </c>
      <c r="B6" s="149" t="s">
        <v>73</v>
      </c>
      <c r="C6" s="150" t="s">
        <v>74</v>
      </c>
      <c r="D6" s="168" t="s">
        <v>75</v>
      </c>
      <c r="E6" s="151" t="s">
        <v>80</v>
      </c>
      <c r="F6" s="168"/>
      <c r="G6" s="152" t="e">
        <f t="shared" si="0"/>
        <v>#REF!</v>
      </c>
      <c r="H6" s="149" t="e" cm="1">
        <f t="array" ref="H6">_xlfn.TEXTJOIN(",",TRUE,_xlfn.UNIQUE(IF(#REF!='pre-Analysis'!C6,IF(#REF!='pre-Analysis'!E6,IF(#REF!='pre-Analysis'!B6,IF(#REF!='pre-Analysis'!D6,#REF!,""),""),""),"")))</f>
        <v>#REF!</v>
      </c>
      <c r="I6" s="152" t="e">
        <f t="shared" si="0"/>
        <v>#REF!</v>
      </c>
      <c r="J6" s="149" t="e" cm="1">
        <f t="array" ref="J6">_xlfn.TEXTJOIN(",",TRUE,_xlfn.UNIQUE(IF(#REF!='pre-Analysis'!C6,IF(#REF!='pre-Analysis'!E6,IF(#REF!='pre-Analysis'!B6,IF(#REF!='pre-Analysis'!D6,#REF!,""),""),""),"")))</f>
        <v>#REF!</v>
      </c>
      <c r="K6" s="152" t="e">
        <f t="shared" si="1"/>
        <v>#REF!</v>
      </c>
      <c r="L6" s="149" t="e" cm="1">
        <f t="array" ref="L6">_xlfn.TEXTJOIN(",",TRUE,_xlfn.UNIQUE(IF((NOT(ISBLANK(#REF!))*(#REF!='pre-Analysis'!B6))=1,IF(#REF!='pre-Analysis'!E6,IF(#REF!='pre-Analysis'!D6,IF(#REF!='pre-Analysis'!C6,#REF!,""),""),""),"")))</f>
        <v>#REF!</v>
      </c>
      <c r="M6" s="196">
        <v>26271</v>
      </c>
      <c r="N6" s="196">
        <v>145709</v>
      </c>
      <c r="O6" s="196"/>
      <c r="P6" s="196"/>
      <c r="Q6" s="176" t="e">
        <f>SUMIFS(#REF!,#REF!, 'pre-Analysis'!E6,#REF!, 'pre-Analysis'!B6,#REF!,'pre-Analysis'!C6,#REF!,'pre-Analysis'!D6)</f>
        <v>#REF!</v>
      </c>
      <c r="R6" s="176" t="e">
        <f>SUMIFS(#REF!,#REF!, 'pre-Analysis'!E6,#REF!, 'pre-Analysis'!B6,#REF!,'pre-Analysis'!C6,#REF!,'pre-Analysis'!D6)</f>
        <v>#REF!</v>
      </c>
      <c r="S6" s="176" t="e">
        <f>SUMIFS(#REF!,#REF!, 'pre-Analysis'!E6,#REF!, 'pre-Analysis'!B6,#REF!,'pre-Analysis'!C6,#REF!,'pre-Analysis'!D6)</f>
        <v>#REF!</v>
      </c>
      <c r="T6" s="176" t="e">
        <f>SUMIFS(#REF!,#REF!, 'pre-Analysis'!E6,#REF!, 'pre-Analysis'!B6,#REF!,'pre-Analysis'!C6,#REF!,'pre-Analysis'!D6)</f>
        <v>#REF!</v>
      </c>
      <c r="U6" s="176" t="e">
        <f>SUMIFS(#REF!,#REF!, 'pre-Analysis'!E6,#REF!, 'pre-Analysis'!B6,#REF!,'pre-Analysis'!C6,#REF!,'pre-Analysis'!D6)</f>
        <v>#REF!</v>
      </c>
      <c r="V6" s="176" t="e">
        <f>SUMIFS(#REF!,#REF!, 'pre-Analysis'!E6,#REF!, 'pre-Analysis'!B6,#REF!,'pre-Analysis'!C6,#REF!,'pre-Analysis'!D6)</f>
        <v>#REF!</v>
      </c>
      <c r="W6" s="176" t="e">
        <f>SUMIFS(#REF!,#REF!, 'pre-Analysis'!E6,#REF!, 'pre-Analysis'!B6,#REF!,'pre-Analysis'!C6,#REF!,'pre-Analysis'!D6)</f>
        <v>#REF!</v>
      </c>
      <c r="X6" s="176" t="e">
        <f>SUMIFS(#REF!,#REF!, 'pre-Analysis'!E6,#REF!, 'pre-Analysis'!B6,#REF!,'pre-Analysis'!C6,#REF!,'pre-Analysis'!D6)</f>
        <v>#REF!</v>
      </c>
      <c r="Y6" s="169" t="e">
        <f>Q6/M6</f>
        <v>#REF!</v>
      </c>
      <c r="Z6" s="169" t="e">
        <f>T6/N6</f>
        <v>#REF!</v>
      </c>
      <c r="AA6" s="170" t="e">
        <f>1-Y6</f>
        <v>#REF!</v>
      </c>
      <c r="AB6" s="170" t="e">
        <f>1-Z6</f>
        <v>#REF!</v>
      </c>
    </row>
    <row r="7" spans="1:28" ht="15" hidden="1">
      <c r="A7" s="14" t="s">
        <v>72</v>
      </c>
      <c r="B7" s="149" t="s">
        <v>73</v>
      </c>
      <c r="C7" s="150" t="s">
        <v>74</v>
      </c>
      <c r="D7" s="168" t="s">
        <v>75</v>
      </c>
      <c r="E7" s="151" t="s">
        <v>81</v>
      </c>
      <c r="F7" s="168"/>
      <c r="G7" s="152" t="e">
        <f t="shared" si="0"/>
        <v>#REF!</v>
      </c>
      <c r="H7" s="149" t="e" cm="1">
        <f t="array" ref="H7">_xlfn.TEXTJOIN(",",TRUE,_xlfn.UNIQUE(IF(#REF!='pre-Analysis'!C7,IF(#REF!='pre-Analysis'!E7,IF(#REF!='pre-Analysis'!B7,IF(#REF!='pre-Analysis'!D7,#REF!,""),""),""),"")))</f>
        <v>#REF!</v>
      </c>
      <c r="I7" s="152" t="e">
        <f t="shared" si="0"/>
        <v>#REF!</v>
      </c>
      <c r="J7" s="149" t="e" cm="1">
        <f t="array" ref="J7">_xlfn.TEXTJOIN(",",TRUE,_xlfn.UNIQUE(IF(#REF!='pre-Analysis'!C7,IF(#REF!='pre-Analysis'!E7,IF(#REF!='pre-Analysis'!B7,IF(#REF!='pre-Analysis'!D7,#REF!,""),""),""),"")))</f>
        <v>#REF!</v>
      </c>
      <c r="K7" s="152" t="e">
        <f t="shared" si="1"/>
        <v>#REF!</v>
      </c>
      <c r="L7" s="149" t="e" cm="1">
        <f t="array" ref="L7">_xlfn.TEXTJOIN(",",TRUE,_xlfn.UNIQUE(IF((NOT(ISBLANK(#REF!))*(#REF!='pre-Analysis'!B7))=1,IF(#REF!='pre-Analysis'!E7,IF(#REF!='pre-Analysis'!D7,IF(#REF!='pre-Analysis'!C7,#REF!,""),""),""),"")))</f>
        <v>#REF!</v>
      </c>
      <c r="M7" s="196">
        <v>67665</v>
      </c>
      <c r="N7" s="196">
        <v>373601</v>
      </c>
      <c r="O7" s="196"/>
      <c r="P7" s="196"/>
      <c r="Q7" s="176" t="e">
        <f>SUMIFS(#REF!,#REF!, 'pre-Analysis'!E7,#REF!, 'pre-Analysis'!B7,#REF!,'pre-Analysis'!C7,#REF!,'pre-Analysis'!D7)</f>
        <v>#REF!</v>
      </c>
      <c r="R7" s="176" t="e">
        <f>SUMIFS(#REF!,#REF!, 'pre-Analysis'!E7,#REF!, 'pre-Analysis'!B7,#REF!,'pre-Analysis'!C7,#REF!,'pre-Analysis'!D7)</f>
        <v>#REF!</v>
      </c>
      <c r="S7" s="176" t="e">
        <f>SUMIFS(#REF!,#REF!, 'pre-Analysis'!E7,#REF!, 'pre-Analysis'!B7,#REF!,'pre-Analysis'!C7,#REF!,'pre-Analysis'!D7)</f>
        <v>#REF!</v>
      </c>
      <c r="T7" s="176" t="e">
        <f>SUMIFS(#REF!,#REF!, 'pre-Analysis'!E7,#REF!, 'pre-Analysis'!B7,#REF!,'pre-Analysis'!C7,#REF!,'pre-Analysis'!D7)</f>
        <v>#REF!</v>
      </c>
      <c r="U7" s="176" t="e">
        <f>SUMIFS(#REF!,#REF!, 'pre-Analysis'!E7,#REF!, 'pre-Analysis'!B7,#REF!,'pre-Analysis'!C7,#REF!,'pre-Analysis'!D7)</f>
        <v>#REF!</v>
      </c>
      <c r="V7" s="176" t="e">
        <f>SUMIFS(#REF!,#REF!, 'pre-Analysis'!E7,#REF!, 'pre-Analysis'!B7,#REF!,'pre-Analysis'!C7,#REF!,'pre-Analysis'!D7)</f>
        <v>#REF!</v>
      </c>
      <c r="W7" s="176" t="e">
        <f>SUMIFS(#REF!,#REF!, 'pre-Analysis'!E7,#REF!, 'pre-Analysis'!B7,#REF!,'pre-Analysis'!C7,#REF!,'pre-Analysis'!D7)</f>
        <v>#REF!</v>
      </c>
      <c r="X7" s="176" t="e">
        <f>SUMIFS(#REF!,#REF!, 'pre-Analysis'!E7,#REF!, 'pre-Analysis'!B7,#REF!,'pre-Analysis'!C7,#REF!,'pre-Analysis'!D7)</f>
        <v>#REF!</v>
      </c>
      <c r="Y7" s="169" t="e">
        <f t="shared" si="2"/>
        <v>#REF!</v>
      </c>
      <c r="Z7" s="169" t="e">
        <f t="shared" si="3"/>
        <v>#REF!</v>
      </c>
      <c r="AA7" s="170" t="e">
        <f t="shared" si="4"/>
        <v>#REF!</v>
      </c>
      <c r="AB7" s="170" t="e">
        <f t="shared" si="5"/>
        <v>#REF!</v>
      </c>
    </row>
    <row r="8" spans="1:28" ht="15" hidden="1">
      <c r="A8" s="14" t="s">
        <v>72</v>
      </c>
      <c r="B8" s="149" t="s">
        <v>73</v>
      </c>
      <c r="C8" s="150" t="s">
        <v>74</v>
      </c>
      <c r="D8" s="168" t="s">
        <v>75</v>
      </c>
      <c r="E8" s="151" t="s">
        <v>82</v>
      </c>
      <c r="F8" s="168"/>
      <c r="G8" s="152" t="e">
        <f t="shared" si="0"/>
        <v>#REF!</v>
      </c>
      <c r="H8" s="149" t="e" cm="1">
        <f t="array" ref="H8">_xlfn.TEXTJOIN(",",TRUE,_xlfn.UNIQUE(IF(#REF!='pre-Analysis'!C8,IF(#REF!='pre-Analysis'!E8,IF(#REF!='pre-Analysis'!B8,IF(#REF!='pre-Analysis'!D8,#REF!,""),""),""),"")))</f>
        <v>#REF!</v>
      </c>
      <c r="I8" s="152" t="e">
        <f t="shared" si="0"/>
        <v>#REF!</v>
      </c>
      <c r="J8" s="149" t="e" cm="1">
        <f t="array" ref="J8">_xlfn.TEXTJOIN(",",TRUE,_xlfn.UNIQUE(IF(#REF!='pre-Analysis'!C8,IF(#REF!='pre-Analysis'!E8,IF(#REF!='pre-Analysis'!B8,IF(#REF!='pre-Analysis'!D8,#REF!,""),""),""),"")))</f>
        <v>#REF!</v>
      </c>
      <c r="K8" s="152" t="e">
        <f t="shared" si="1"/>
        <v>#REF!</v>
      </c>
      <c r="L8" s="149" t="e" cm="1">
        <f t="array" ref="L8">_xlfn.TEXTJOIN(",",TRUE,_xlfn.UNIQUE(IF((NOT(ISBLANK(#REF!))*(#REF!='pre-Analysis'!B8))=1,IF(#REF!='pre-Analysis'!E8,IF(#REF!='pre-Analysis'!D8,IF(#REF!='pre-Analysis'!C8,#REF!,""),""),""),"")))</f>
        <v>#REF!</v>
      </c>
      <c r="M8" s="196">
        <v>37154</v>
      </c>
      <c r="N8" s="196">
        <v>199416</v>
      </c>
      <c r="O8" s="196"/>
      <c r="P8" s="196"/>
      <c r="Q8" s="176" t="e">
        <f>SUMIFS(#REF!,#REF!, 'pre-Analysis'!E8,#REF!, 'pre-Analysis'!B8,#REF!,'pre-Analysis'!C8,#REF!,'pre-Analysis'!D8)</f>
        <v>#REF!</v>
      </c>
      <c r="R8" s="176" t="e">
        <f>SUMIFS(#REF!,#REF!, 'pre-Analysis'!E8,#REF!, 'pre-Analysis'!B8,#REF!,'pre-Analysis'!C8,#REF!,'pre-Analysis'!D8)</f>
        <v>#REF!</v>
      </c>
      <c r="S8" s="176" t="e">
        <f>SUMIFS(#REF!,#REF!, 'pre-Analysis'!E8,#REF!, 'pre-Analysis'!B8,#REF!,'pre-Analysis'!C8,#REF!,'pre-Analysis'!D8)</f>
        <v>#REF!</v>
      </c>
      <c r="T8" s="176" t="e">
        <f>SUMIFS(#REF!,#REF!, 'pre-Analysis'!E8,#REF!, 'pre-Analysis'!B8,#REF!,'pre-Analysis'!C8,#REF!,'pre-Analysis'!D8)</f>
        <v>#REF!</v>
      </c>
      <c r="U8" s="176" t="e">
        <f>SUMIFS(#REF!,#REF!, 'pre-Analysis'!E8,#REF!, 'pre-Analysis'!B8,#REF!,'pre-Analysis'!C8,#REF!,'pre-Analysis'!D8)</f>
        <v>#REF!</v>
      </c>
      <c r="V8" s="176" t="e">
        <f>SUMIFS(#REF!,#REF!, 'pre-Analysis'!E8,#REF!, 'pre-Analysis'!B8,#REF!,'pre-Analysis'!C8,#REF!,'pre-Analysis'!D8)</f>
        <v>#REF!</v>
      </c>
      <c r="W8" s="176" t="e">
        <f>SUMIFS(#REF!,#REF!, 'pre-Analysis'!E8,#REF!, 'pre-Analysis'!B8,#REF!,'pre-Analysis'!C8,#REF!,'pre-Analysis'!D8)</f>
        <v>#REF!</v>
      </c>
      <c r="X8" s="176" t="e">
        <f>SUMIFS(#REF!,#REF!, 'pre-Analysis'!E8,#REF!, 'pre-Analysis'!B8,#REF!,'pre-Analysis'!C8,#REF!,'pre-Analysis'!D8)</f>
        <v>#REF!</v>
      </c>
      <c r="Y8" s="169" t="e">
        <f t="shared" si="2"/>
        <v>#REF!</v>
      </c>
      <c r="Z8" s="169" t="e">
        <f t="shared" si="3"/>
        <v>#REF!</v>
      </c>
      <c r="AA8" s="170" t="e">
        <f t="shared" si="4"/>
        <v>#REF!</v>
      </c>
      <c r="AB8" s="170" t="e">
        <f t="shared" si="5"/>
        <v>#REF!</v>
      </c>
    </row>
    <row r="9" spans="1:28" ht="15" hidden="1">
      <c r="A9" s="14" t="s">
        <v>72</v>
      </c>
      <c r="B9" s="149" t="s">
        <v>73</v>
      </c>
      <c r="C9" s="150" t="s">
        <v>74</v>
      </c>
      <c r="D9" s="168" t="s">
        <v>75</v>
      </c>
      <c r="E9" s="151" t="s">
        <v>83</v>
      </c>
      <c r="F9" s="168"/>
      <c r="G9" s="152" t="e">
        <f t="shared" si="0"/>
        <v>#REF!</v>
      </c>
      <c r="H9" s="149" t="e" cm="1">
        <f t="array" ref="H9">_xlfn.TEXTJOIN(",",TRUE,_xlfn.UNIQUE(IF(#REF!='pre-Analysis'!C9,IF(#REF!='pre-Analysis'!E9,IF(#REF!='pre-Analysis'!B9,IF(#REF!='pre-Analysis'!D9,#REF!,""),""),""),"")))</f>
        <v>#REF!</v>
      </c>
      <c r="I9" s="152" t="e">
        <f t="shared" si="0"/>
        <v>#REF!</v>
      </c>
      <c r="J9" s="149" t="e" cm="1">
        <f t="array" ref="J9">_xlfn.TEXTJOIN(",",TRUE,_xlfn.UNIQUE(IF(#REF!='pre-Analysis'!C9,IF(#REF!='pre-Analysis'!E9,IF(#REF!='pre-Analysis'!B9,IF(#REF!='pre-Analysis'!D9,#REF!,""),""),""),"")))</f>
        <v>#REF!</v>
      </c>
      <c r="K9" s="152" t="e">
        <f t="shared" si="1"/>
        <v>#REF!</v>
      </c>
      <c r="L9" s="149" t="e" cm="1">
        <f t="array" ref="L9">_xlfn.TEXTJOIN(",",TRUE,_xlfn.UNIQUE(IF((NOT(ISBLANK(#REF!))*(#REF!='pre-Analysis'!B9))=1,IF(#REF!='pre-Analysis'!E9,IF(#REF!='pre-Analysis'!D9,IF(#REF!='pre-Analysis'!C9,#REF!,""),""),""),"")))</f>
        <v>#REF!</v>
      </c>
      <c r="M9" s="196">
        <v>55717</v>
      </c>
      <c r="N9" s="196">
        <v>310105</v>
      </c>
      <c r="O9" s="196"/>
      <c r="P9" s="196"/>
      <c r="Q9" s="176" t="e">
        <f>SUMIFS(#REF!,#REF!, 'pre-Analysis'!E9,#REF!, 'pre-Analysis'!B9,#REF!,'pre-Analysis'!C9,#REF!,'pre-Analysis'!D9)</f>
        <v>#REF!</v>
      </c>
      <c r="R9" s="176" t="e">
        <f>SUMIFS(#REF!,#REF!, 'pre-Analysis'!E9,#REF!, 'pre-Analysis'!B9,#REF!,'pre-Analysis'!C9,#REF!,'pre-Analysis'!D9)</f>
        <v>#REF!</v>
      </c>
      <c r="S9" s="176" t="e">
        <f>SUMIFS(#REF!,#REF!, 'pre-Analysis'!E9,#REF!, 'pre-Analysis'!B9,#REF!,'pre-Analysis'!C9,#REF!,'pre-Analysis'!D9)</f>
        <v>#REF!</v>
      </c>
      <c r="T9" s="176" t="e">
        <f>SUMIFS(#REF!,#REF!, 'pre-Analysis'!E9,#REF!, 'pre-Analysis'!B9,#REF!,'pre-Analysis'!C9,#REF!,'pre-Analysis'!D9)</f>
        <v>#REF!</v>
      </c>
      <c r="U9" s="176" t="e">
        <f>SUMIFS(#REF!,#REF!, 'pre-Analysis'!E9,#REF!, 'pre-Analysis'!B9,#REF!,'pre-Analysis'!C9,#REF!,'pre-Analysis'!D9)</f>
        <v>#REF!</v>
      </c>
      <c r="V9" s="176" t="e">
        <f>SUMIFS(#REF!,#REF!, 'pre-Analysis'!E9,#REF!, 'pre-Analysis'!B9,#REF!,'pre-Analysis'!C9,#REF!,'pre-Analysis'!D9)</f>
        <v>#REF!</v>
      </c>
      <c r="W9" s="176" t="e">
        <f>SUMIFS(#REF!,#REF!, 'pre-Analysis'!E9,#REF!, 'pre-Analysis'!B9,#REF!,'pre-Analysis'!C9,#REF!,'pre-Analysis'!D9)</f>
        <v>#REF!</v>
      </c>
      <c r="X9" s="176" t="e">
        <f>SUMIFS(#REF!,#REF!, 'pre-Analysis'!E9,#REF!, 'pre-Analysis'!B9,#REF!,'pre-Analysis'!C9,#REF!,'pre-Analysis'!D9)</f>
        <v>#REF!</v>
      </c>
      <c r="Y9" s="169" t="e">
        <f t="shared" si="2"/>
        <v>#REF!</v>
      </c>
      <c r="Z9" s="169" t="e">
        <f t="shared" si="3"/>
        <v>#REF!</v>
      </c>
      <c r="AA9" s="170" t="e">
        <f>1-Y9</f>
        <v>#REF!</v>
      </c>
      <c r="AB9" s="170" t="e">
        <f t="shared" si="5"/>
        <v>#REF!</v>
      </c>
    </row>
    <row r="10" spans="1:28" hidden="1">
      <c r="A10" s="14" t="s">
        <v>72</v>
      </c>
      <c r="B10" s="158" t="s">
        <v>73</v>
      </c>
      <c r="C10" s="166" t="s">
        <v>74</v>
      </c>
      <c r="D10" s="158" t="s">
        <v>75</v>
      </c>
      <c r="E10" s="157"/>
      <c r="F10" s="158"/>
      <c r="G10" s="159" t="e">
        <f t="shared" si="0"/>
        <v>#REF!</v>
      </c>
      <c r="H10" s="158" t="e" cm="1">
        <f t="array" ref="H10">_xlfn.TEXTJOIN(",",TRUE,_xlfn.UNIQUE(IF(#REF!='pre-Analysis'!C10,IF(#REF!='pre-Analysis'!B10,IF(#REF!='pre-Analysis'!D10,#REF!,""),""),"")))</f>
        <v>#REF!</v>
      </c>
      <c r="I10" s="159" t="e">
        <f t="shared" si="0"/>
        <v>#REF!</v>
      </c>
      <c r="J10" s="158" t="e" cm="1">
        <f t="array" ref="J10">_xlfn.TEXTJOIN(",",TRUE,_xlfn.UNIQUE(IF(#REF!='pre-Analysis'!C10,IF(#REF!='pre-Analysis'!B10,IF(#REF!='pre-Analysis'!D10,#REF!,""),""),"")))</f>
        <v>#REF!</v>
      </c>
      <c r="K10" s="159" t="e">
        <f t="shared" ref="K10:K18" si="6">IF(L10=""," ",(LEN(TRIM(L10))-LEN(SUBSTITUTE(TRIM(L10),",",""))+"1"))</f>
        <v>#REF!</v>
      </c>
      <c r="L10" s="158" t="e" cm="1">
        <f t="array" ref="L10">_xlfn.TEXTJOIN(",",TRUE,_xlfn.UNIQUE(IF((NOT(ISBLANK(#REF!))*(#REF!='pre-Analysis'!B10))=1,IF(#REF!='pre-Analysis'!D10,IF(#REF!='pre-Analysis'!C10,#REF!,""),""),"")))</f>
        <v>#REF!</v>
      </c>
      <c r="M10" s="158">
        <f>SUM(M2:M9)</f>
        <v>470104</v>
      </c>
      <c r="N10" s="158">
        <f>SUM(N2:N9)</f>
        <v>2569660</v>
      </c>
      <c r="O10" s="158"/>
      <c r="P10" s="158"/>
      <c r="Q10" s="197" t="e">
        <f>SUMIFS(#REF!,#REF!, 'pre-Analysis'!B10,#REF!,'pre-Analysis'!C10,#REF!,'pre-Analysis'!D10)</f>
        <v>#REF!</v>
      </c>
      <c r="R10" s="197" t="e">
        <f>SUMIFS(#REF!,#REF!, 'pre-Analysis'!B10,#REF!,'pre-Analysis'!C10,#REF!,'pre-Analysis'!D10)</f>
        <v>#REF!</v>
      </c>
      <c r="S10" s="197" t="e">
        <f>SUMIFS(#REF!,#REF!, 'pre-Analysis'!B10,#REF!,'pre-Analysis'!C10,#REF!,'pre-Analysis'!D10)</f>
        <v>#REF!</v>
      </c>
      <c r="T10" s="197" t="e">
        <f>SUMIFS(#REF!,#REF!, 'pre-Analysis'!B10,#REF!,'pre-Analysis'!C10,#REF!,'pre-Analysis'!D10)</f>
        <v>#REF!</v>
      </c>
      <c r="U10" s="197" t="e">
        <f>SUMIFS(#REF!,#REF!, 'pre-Analysis'!B10,#REF!,'pre-Analysis'!C10,#REF!,'pre-Analysis'!D10)</f>
        <v>#REF!</v>
      </c>
      <c r="V10" s="197" t="e">
        <f>SUMIFS(#REF!,#REF!, 'pre-Analysis'!B10,#REF!,'pre-Analysis'!C10,#REF!,'pre-Analysis'!D10)</f>
        <v>#REF!</v>
      </c>
      <c r="W10" s="197" t="e">
        <f>SUMIFS(#REF!,#REF!, 'pre-Analysis'!B10,#REF!,'pre-Analysis'!C10,#REF!,'pre-Analysis'!D10)</f>
        <v>#REF!</v>
      </c>
      <c r="X10" s="197" t="e">
        <f>SUMIFS(#REF!,#REF!, 'pre-Analysis'!B10,#REF!,'pre-Analysis'!C10,#REF!,'pre-Analysis'!D10)</f>
        <v>#REF!</v>
      </c>
      <c r="Y10" s="198" t="e">
        <f t="shared" ref="Y10" si="7">Q10/M10</f>
        <v>#REF!</v>
      </c>
      <c r="Z10" s="198" t="e">
        <f>T10/N10</f>
        <v>#REF!</v>
      </c>
      <c r="AA10" s="199" t="e">
        <f>1-Y10</f>
        <v>#REF!</v>
      </c>
      <c r="AB10" s="199" t="e">
        <f t="shared" ref="AB10" si="8">1-Z10</f>
        <v>#REF!</v>
      </c>
    </row>
    <row r="11" spans="1:28" hidden="1">
      <c r="A11" s="14" t="s">
        <v>72</v>
      </c>
      <c r="B11" s="149" t="s">
        <v>73</v>
      </c>
      <c r="C11" s="150" t="s">
        <v>74</v>
      </c>
      <c r="D11" s="168" t="s">
        <v>84</v>
      </c>
      <c r="E11" s="151" t="s">
        <v>76</v>
      </c>
      <c r="F11" s="168"/>
      <c r="G11" s="152" t="e">
        <f t="shared" si="0"/>
        <v>#REF!</v>
      </c>
      <c r="H11" s="149" t="e" cm="1">
        <f t="array" ref="H11">_xlfn.TEXTJOIN(",",TRUE,_xlfn.UNIQUE(IF(#REF!='pre-Analysis'!C11,IF(#REF!='pre-Analysis'!E11,IF(#REF!='pre-Analysis'!B11,IF(#REF!='pre-Analysis'!D11,#REF!,""),""),""),"")))</f>
        <v>#REF!</v>
      </c>
      <c r="I11" s="152" t="e">
        <f t="shared" ref="I11:I74" si="9">IF(J11=""," ",(LEN(TRIM(J11))-LEN(SUBSTITUTE(TRIM(J11),",",""))+"1"))</f>
        <v>#REF!</v>
      </c>
      <c r="J11" s="149" t="e" cm="1">
        <f t="array" ref="J11">_xlfn.TEXTJOIN(",",TRUE,_xlfn.UNIQUE(IF(#REF!='pre-Analysis'!C11,IF(#REF!='pre-Analysis'!E11,IF(#REF!='pre-Analysis'!B11,IF(#REF!='pre-Analysis'!D11,#REF!,""),""),""),"")))</f>
        <v>#REF!</v>
      </c>
      <c r="K11" s="152" t="e">
        <f t="shared" si="6"/>
        <v>#REF!</v>
      </c>
      <c r="L11" s="149" t="e" cm="1">
        <f t="array" ref="L11">_xlfn.TEXTJOIN(",",TRUE,_xlfn.UNIQUE(IF((NOT(ISBLANK(#REF!))*(#REF!='pre-Analysis'!B11))=1,IF(#REF!='pre-Analysis'!E11,IF(#REF!='pre-Analysis'!D11,IF(#REF!='pre-Analysis'!C11,#REF!,""),""),""),"")))</f>
        <v>#REF!</v>
      </c>
      <c r="M11" s="155">
        <v>36826</v>
      </c>
      <c r="N11" s="149">
        <v>209706</v>
      </c>
      <c r="O11" s="149"/>
      <c r="P11" s="149"/>
      <c r="Q11" s="176" t="e">
        <f>SUMIFS(#REF!,#REF!, 'pre-Analysis'!E11,#REF!, 'pre-Analysis'!B11,#REF!,'pre-Analysis'!C11,#REF!,'pre-Analysis'!D11)</f>
        <v>#REF!</v>
      </c>
      <c r="R11" s="176" t="e">
        <f>SUMIFS(#REF!,#REF!, 'pre-Analysis'!E11,#REF!, 'pre-Analysis'!B11,#REF!,'pre-Analysis'!C11,#REF!,'pre-Analysis'!D11)</f>
        <v>#REF!</v>
      </c>
      <c r="S11" s="176" t="e">
        <f>SUMIFS(#REF!,#REF!, 'pre-Analysis'!E11,#REF!, 'pre-Analysis'!B11,#REF!,'pre-Analysis'!C11,#REF!,'pre-Analysis'!D11)</f>
        <v>#REF!</v>
      </c>
      <c r="T11" s="176" t="e">
        <f>SUMIFS(#REF!,#REF!, 'pre-Analysis'!E11,#REF!, 'pre-Analysis'!B11,#REF!,'pre-Analysis'!C11,#REF!,'pre-Analysis'!D11)</f>
        <v>#REF!</v>
      </c>
      <c r="U11" s="176" t="e">
        <f>SUMIFS(#REF!,#REF!, 'pre-Analysis'!E11,#REF!, 'pre-Analysis'!B11,#REF!,'pre-Analysis'!C11,#REF!,'pre-Analysis'!D11)</f>
        <v>#REF!</v>
      </c>
      <c r="V11" s="176" t="e">
        <f>SUMIFS(#REF!,#REF!, 'pre-Analysis'!E11,#REF!, 'pre-Analysis'!B11,#REF!,'pre-Analysis'!C11,#REF!,'pre-Analysis'!D11)</f>
        <v>#REF!</v>
      </c>
      <c r="W11" s="176" t="e">
        <f>SUMIFS(#REF!,#REF!, 'pre-Analysis'!E11,#REF!, 'pre-Analysis'!B11,#REF!,'pre-Analysis'!C11,#REF!,'pre-Analysis'!D11)</f>
        <v>#REF!</v>
      </c>
      <c r="X11" s="176" t="e">
        <f>SUMIFS(#REF!,#REF!, 'pre-Analysis'!E11,#REF!, 'pre-Analysis'!B11,#REF!,'pre-Analysis'!C11,#REF!,'pre-Analysis'!D11)</f>
        <v>#REF!</v>
      </c>
      <c r="Y11" s="169" t="e">
        <f>Q11/M11</f>
        <v>#REF!</v>
      </c>
      <c r="Z11" s="169" t="e">
        <f>T11/N11</f>
        <v>#REF!</v>
      </c>
      <c r="AA11" s="170" t="e">
        <f>1-Y11</f>
        <v>#REF!</v>
      </c>
      <c r="AB11" s="170" t="e">
        <f>1-Z11</f>
        <v>#REF!</v>
      </c>
    </row>
    <row r="12" spans="1:28" hidden="1">
      <c r="A12" s="14" t="s">
        <v>72</v>
      </c>
      <c r="B12" s="149" t="s">
        <v>73</v>
      </c>
      <c r="C12" s="150" t="s">
        <v>74</v>
      </c>
      <c r="D12" s="168" t="s">
        <v>84</v>
      </c>
      <c r="E12" s="151" t="s">
        <v>77</v>
      </c>
      <c r="F12" s="168"/>
      <c r="G12" s="152" t="e">
        <f t="shared" si="0"/>
        <v>#REF!</v>
      </c>
      <c r="H12" s="149" t="e" cm="1">
        <f t="array" ref="H12">_xlfn.TEXTJOIN(",",TRUE,_xlfn.UNIQUE(IF(#REF!='pre-Analysis'!C12,IF(#REF!='pre-Analysis'!E12,IF(#REF!='pre-Analysis'!B12,IF(#REF!='pre-Analysis'!D12,#REF!,""),""),""),"")))</f>
        <v>#REF!</v>
      </c>
      <c r="I12" s="152" t="e">
        <f t="shared" si="9"/>
        <v>#REF!</v>
      </c>
      <c r="J12" s="149" t="e" cm="1">
        <f t="array" ref="J12">_xlfn.TEXTJOIN(",",TRUE,_xlfn.UNIQUE(IF(#REF!='pre-Analysis'!C12,IF(#REF!='pre-Analysis'!E12,IF(#REF!='pre-Analysis'!B12,IF(#REF!='pre-Analysis'!D12,#REF!,""),""),""),"")))</f>
        <v>#REF!</v>
      </c>
      <c r="K12" s="152" t="e">
        <f t="shared" si="6"/>
        <v>#REF!</v>
      </c>
      <c r="L12" s="149" t="e" cm="1">
        <f t="array" ref="L12">_xlfn.TEXTJOIN(",",TRUE,_xlfn.UNIQUE(IF((NOT(ISBLANK(#REF!))*(#REF!='pre-Analysis'!B12))=1,IF(#REF!='pre-Analysis'!E12,IF(#REF!='pre-Analysis'!D12,IF(#REF!='pre-Analysis'!C12,#REF!,""),""),""),"")))</f>
        <v>#REF!</v>
      </c>
      <c r="M12" s="155">
        <v>47496</v>
      </c>
      <c r="N12" s="149">
        <v>262296</v>
      </c>
      <c r="O12" s="149"/>
      <c r="P12" s="149"/>
      <c r="Q12" s="176" t="e">
        <f>SUMIFS(#REF!,#REF!, 'pre-Analysis'!E12,#REF!, 'pre-Analysis'!B12,#REF!,'pre-Analysis'!C12,#REF!,'pre-Analysis'!D12)</f>
        <v>#REF!</v>
      </c>
      <c r="R12" s="176" t="e">
        <f>SUMIFS(#REF!,#REF!, 'pre-Analysis'!E12,#REF!, 'pre-Analysis'!B12,#REF!,'pre-Analysis'!C12,#REF!,'pre-Analysis'!D12)</f>
        <v>#REF!</v>
      </c>
      <c r="S12" s="176" t="e">
        <f>SUMIFS(#REF!,#REF!, 'pre-Analysis'!E12,#REF!, 'pre-Analysis'!B12,#REF!,'pre-Analysis'!C12,#REF!,'pre-Analysis'!D12)</f>
        <v>#REF!</v>
      </c>
      <c r="T12" s="176" t="e">
        <f>SUMIFS(#REF!,#REF!, 'pre-Analysis'!E12,#REF!, 'pre-Analysis'!B12,#REF!,'pre-Analysis'!C12,#REF!,'pre-Analysis'!D12)</f>
        <v>#REF!</v>
      </c>
      <c r="U12" s="176" t="e">
        <f>SUMIFS(#REF!,#REF!, 'pre-Analysis'!E12,#REF!, 'pre-Analysis'!B12,#REF!,'pre-Analysis'!C12,#REF!,'pre-Analysis'!D12)</f>
        <v>#REF!</v>
      </c>
      <c r="V12" s="176" t="e">
        <f>SUMIFS(#REF!,#REF!, 'pre-Analysis'!E12,#REF!, 'pre-Analysis'!B12,#REF!,'pre-Analysis'!C12,#REF!,'pre-Analysis'!D12)</f>
        <v>#REF!</v>
      </c>
      <c r="W12" s="176" t="e">
        <f>SUMIFS(#REF!,#REF!, 'pre-Analysis'!E12,#REF!, 'pre-Analysis'!B12,#REF!,'pre-Analysis'!C12,#REF!,'pre-Analysis'!D12)</f>
        <v>#REF!</v>
      </c>
      <c r="X12" s="176" t="e">
        <f>SUMIFS(#REF!,#REF!, 'pre-Analysis'!E12,#REF!, 'pre-Analysis'!B12,#REF!,'pre-Analysis'!C12,#REF!,'pre-Analysis'!D12)</f>
        <v>#REF!</v>
      </c>
      <c r="Y12" s="169" t="e">
        <f t="shared" ref="Y12:Y19" si="10">Q12/M12</f>
        <v>#REF!</v>
      </c>
      <c r="Z12" s="169" t="e">
        <f t="shared" ref="Z12:Z19" si="11">T12/N12</f>
        <v>#REF!</v>
      </c>
      <c r="AA12" s="170" t="e">
        <f t="shared" ref="AA12:AA18" si="12">1-Y12</f>
        <v>#REF!</v>
      </c>
      <c r="AB12" s="170" t="e">
        <f t="shared" ref="AB12:AB19" si="13">1-Z12</f>
        <v>#REF!</v>
      </c>
    </row>
    <row r="13" spans="1:28" ht="15" hidden="1">
      <c r="A13" s="14" t="s">
        <v>72</v>
      </c>
      <c r="B13" s="149" t="s">
        <v>73</v>
      </c>
      <c r="C13" s="150" t="s">
        <v>74</v>
      </c>
      <c r="D13" s="168" t="s">
        <v>84</v>
      </c>
      <c r="E13" s="151" t="s">
        <v>78</v>
      </c>
      <c r="F13" s="168"/>
      <c r="G13" s="152" t="e">
        <f t="shared" si="0"/>
        <v>#REF!</v>
      </c>
      <c r="H13" s="149" t="e" cm="1">
        <f t="array" ref="H13">_xlfn.TEXTJOIN(",",TRUE,_xlfn.UNIQUE(IF(#REF!='pre-Analysis'!C13,IF(#REF!='pre-Analysis'!E13,IF(#REF!='pre-Analysis'!B13,IF(#REF!='pre-Analysis'!D13,#REF!,""),""),""),"")))</f>
        <v>#REF!</v>
      </c>
      <c r="I13" s="152" t="e">
        <f t="shared" si="9"/>
        <v>#REF!</v>
      </c>
      <c r="J13" s="149" t="e" cm="1">
        <f t="array" ref="J13">_xlfn.TEXTJOIN(",",TRUE,_xlfn.UNIQUE(IF(#REF!='pre-Analysis'!C13,IF(#REF!='pre-Analysis'!E13,IF(#REF!='pre-Analysis'!B13,IF(#REF!='pre-Analysis'!D13,#REF!,""),""),""),"")))</f>
        <v>#REF!</v>
      </c>
      <c r="K13" s="152" t="e">
        <f t="shared" si="6"/>
        <v>#REF!</v>
      </c>
      <c r="L13" s="149" t="e" cm="1">
        <f t="array" ref="L13">_xlfn.TEXTJOIN(",",TRUE,_xlfn.UNIQUE(IF((NOT(ISBLANK(#REF!))*(#REF!='pre-Analysis'!B13))=1,IF(#REF!='pre-Analysis'!E13,IF(#REF!='pre-Analysis'!D13,IF(#REF!='pre-Analysis'!C13,#REF!,""),""),""),"")))</f>
        <v>#REF!</v>
      </c>
      <c r="M13" s="196">
        <v>102807</v>
      </c>
      <c r="N13" s="196">
        <v>551678</v>
      </c>
      <c r="O13" s="196"/>
      <c r="P13" s="196"/>
      <c r="Q13" s="176" t="e">
        <f>SUMIFS(#REF!,#REF!, 'pre-Analysis'!E13,#REF!, 'pre-Analysis'!B13,#REF!,'pre-Analysis'!C13,#REF!,'pre-Analysis'!D13)</f>
        <v>#REF!</v>
      </c>
      <c r="R13" s="176" t="e">
        <f>SUMIFS(#REF!,#REF!, 'pre-Analysis'!E13,#REF!, 'pre-Analysis'!B13,#REF!,'pre-Analysis'!C13,#REF!,'pre-Analysis'!D13)</f>
        <v>#REF!</v>
      </c>
      <c r="S13" s="176" t="e">
        <f>SUMIFS(#REF!,#REF!, 'pre-Analysis'!E13,#REF!, 'pre-Analysis'!B13,#REF!,'pre-Analysis'!C13,#REF!,'pre-Analysis'!D13)</f>
        <v>#REF!</v>
      </c>
      <c r="T13" s="176" t="e">
        <f>SUMIFS(#REF!,#REF!, 'pre-Analysis'!E13,#REF!, 'pre-Analysis'!B13,#REF!,'pre-Analysis'!C13,#REF!,'pre-Analysis'!D13)</f>
        <v>#REF!</v>
      </c>
      <c r="U13" s="176" t="e">
        <f>SUMIFS(#REF!,#REF!, 'pre-Analysis'!E13,#REF!, 'pre-Analysis'!B13,#REF!,'pre-Analysis'!C13,#REF!,'pre-Analysis'!D13)</f>
        <v>#REF!</v>
      </c>
      <c r="V13" s="176" t="e">
        <f>SUMIFS(#REF!,#REF!, 'pre-Analysis'!E13,#REF!, 'pre-Analysis'!B13,#REF!,'pre-Analysis'!C13,#REF!,'pre-Analysis'!D13)</f>
        <v>#REF!</v>
      </c>
      <c r="W13" s="176" t="e">
        <f>SUMIFS(#REF!,#REF!, 'pre-Analysis'!E13,#REF!, 'pre-Analysis'!B13,#REF!,'pre-Analysis'!C13,#REF!,'pre-Analysis'!D13)</f>
        <v>#REF!</v>
      </c>
      <c r="X13" s="176" t="e">
        <f>SUMIFS(#REF!,#REF!, 'pre-Analysis'!E13,#REF!, 'pre-Analysis'!B13,#REF!,'pre-Analysis'!C13,#REF!,'pre-Analysis'!D13)</f>
        <v>#REF!</v>
      </c>
      <c r="Y13" s="169" t="e">
        <f t="shared" si="10"/>
        <v>#REF!</v>
      </c>
      <c r="Z13" s="169" t="e">
        <f t="shared" si="11"/>
        <v>#REF!</v>
      </c>
      <c r="AA13" s="170" t="e">
        <f t="shared" si="12"/>
        <v>#REF!</v>
      </c>
      <c r="AB13" s="170" t="e">
        <f t="shared" si="13"/>
        <v>#REF!</v>
      </c>
    </row>
    <row r="14" spans="1:28" ht="15" hidden="1">
      <c r="A14" s="14" t="s">
        <v>72</v>
      </c>
      <c r="B14" s="149" t="s">
        <v>73</v>
      </c>
      <c r="C14" s="150" t="s">
        <v>74</v>
      </c>
      <c r="D14" s="168" t="s">
        <v>84</v>
      </c>
      <c r="E14" s="151" t="s">
        <v>79</v>
      </c>
      <c r="F14" s="168"/>
      <c r="G14" s="152" t="e">
        <f t="shared" si="0"/>
        <v>#REF!</v>
      </c>
      <c r="H14" s="149" t="e" cm="1">
        <f t="array" ref="H14">_xlfn.TEXTJOIN(",",TRUE,_xlfn.UNIQUE(IF(#REF!='pre-Analysis'!C14,IF(#REF!='pre-Analysis'!E14,IF(#REF!='pre-Analysis'!B14,IF(#REF!='pre-Analysis'!D14,#REF!,""),""),""),"")))</f>
        <v>#REF!</v>
      </c>
      <c r="I14" s="152" t="e">
        <f t="shared" si="9"/>
        <v>#REF!</v>
      </c>
      <c r="J14" s="149" t="e" cm="1">
        <f t="array" ref="J14">_xlfn.TEXTJOIN(",",TRUE,_xlfn.UNIQUE(IF(#REF!='pre-Analysis'!C14,IF(#REF!='pre-Analysis'!E14,IF(#REF!='pre-Analysis'!B14,IF(#REF!='pre-Analysis'!D14,#REF!,""),""),""),"")))</f>
        <v>#REF!</v>
      </c>
      <c r="K14" s="152" t="e">
        <f t="shared" si="6"/>
        <v>#REF!</v>
      </c>
      <c r="L14" s="149" t="e" cm="1">
        <f t="array" ref="L14">_xlfn.TEXTJOIN(",",TRUE,_xlfn.UNIQUE(IF((NOT(ISBLANK(#REF!))*(#REF!='pre-Analysis'!B14))=1,IF(#REF!='pre-Analysis'!E14,IF(#REF!='pre-Analysis'!D14,IF(#REF!='pre-Analysis'!C14,#REF!,""),""),""),"")))</f>
        <v>#REF!</v>
      </c>
      <c r="M14" s="196">
        <v>96168</v>
      </c>
      <c r="N14" s="196">
        <v>517149</v>
      </c>
      <c r="O14" s="196"/>
      <c r="P14" s="196"/>
      <c r="Q14" s="176" t="e">
        <f>SUMIFS(#REF!,#REF!, 'pre-Analysis'!E14,#REF!, 'pre-Analysis'!B14,#REF!,'pre-Analysis'!C14,#REF!,'pre-Analysis'!D14)</f>
        <v>#REF!</v>
      </c>
      <c r="R14" s="176" t="e">
        <f>SUMIFS(#REF!,#REF!, 'pre-Analysis'!E14,#REF!, 'pre-Analysis'!B14,#REF!,'pre-Analysis'!C14,#REF!,'pre-Analysis'!D14)</f>
        <v>#REF!</v>
      </c>
      <c r="S14" s="176" t="e">
        <f>SUMIFS(#REF!,#REF!, 'pre-Analysis'!E14,#REF!, 'pre-Analysis'!B14,#REF!,'pre-Analysis'!C14,#REF!,'pre-Analysis'!D14)</f>
        <v>#REF!</v>
      </c>
      <c r="T14" s="176" t="e">
        <f>SUMIFS(#REF!,#REF!, 'pre-Analysis'!E14,#REF!, 'pre-Analysis'!B14,#REF!,'pre-Analysis'!C14,#REF!,'pre-Analysis'!D14)</f>
        <v>#REF!</v>
      </c>
      <c r="U14" s="176" t="e">
        <f>SUMIFS(#REF!,#REF!, 'pre-Analysis'!E14,#REF!, 'pre-Analysis'!B14,#REF!,'pre-Analysis'!C14,#REF!,'pre-Analysis'!D14)</f>
        <v>#REF!</v>
      </c>
      <c r="V14" s="176" t="e">
        <f>SUMIFS(#REF!,#REF!, 'pre-Analysis'!E14,#REF!, 'pre-Analysis'!B14,#REF!,'pre-Analysis'!C14,#REF!,'pre-Analysis'!D14)</f>
        <v>#REF!</v>
      </c>
      <c r="W14" s="176" t="e">
        <f>SUMIFS(#REF!,#REF!, 'pre-Analysis'!E14,#REF!, 'pre-Analysis'!B14,#REF!,'pre-Analysis'!C14,#REF!,'pre-Analysis'!D14)</f>
        <v>#REF!</v>
      </c>
      <c r="X14" s="176" t="e">
        <f>SUMIFS(#REF!,#REF!, 'pre-Analysis'!E14,#REF!, 'pre-Analysis'!B14,#REF!,'pre-Analysis'!C14,#REF!,'pre-Analysis'!D14)</f>
        <v>#REF!</v>
      </c>
      <c r="Y14" s="169" t="e">
        <f t="shared" si="10"/>
        <v>#REF!</v>
      </c>
      <c r="Z14" s="169" t="e">
        <f t="shared" si="11"/>
        <v>#REF!</v>
      </c>
      <c r="AA14" s="170" t="e">
        <f t="shared" si="12"/>
        <v>#REF!</v>
      </c>
      <c r="AB14" s="170" t="e">
        <f t="shared" si="13"/>
        <v>#REF!</v>
      </c>
    </row>
    <row r="15" spans="1:28" ht="15" hidden="1">
      <c r="A15" s="14" t="s">
        <v>72</v>
      </c>
      <c r="B15" s="149" t="s">
        <v>73</v>
      </c>
      <c r="C15" s="150" t="s">
        <v>74</v>
      </c>
      <c r="D15" s="168" t="s">
        <v>84</v>
      </c>
      <c r="E15" s="151" t="s">
        <v>80</v>
      </c>
      <c r="F15" s="168"/>
      <c r="G15" s="152" t="e">
        <f t="shared" si="0"/>
        <v>#REF!</v>
      </c>
      <c r="H15" s="149" t="e" cm="1">
        <f t="array" ref="H15">_xlfn.TEXTJOIN(",",TRUE,_xlfn.UNIQUE(IF(#REF!='pre-Analysis'!C15,IF(#REF!='pre-Analysis'!E15,IF(#REF!='pre-Analysis'!B15,IF(#REF!='pre-Analysis'!D15,#REF!,""),""),""),"")))</f>
        <v>#REF!</v>
      </c>
      <c r="I15" s="152" t="e">
        <f t="shared" si="9"/>
        <v>#REF!</v>
      </c>
      <c r="J15" s="149" t="e" cm="1">
        <f t="array" ref="J15">_xlfn.TEXTJOIN(",",TRUE,_xlfn.UNIQUE(IF(#REF!='pre-Analysis'!C15,IF(#REF!='pre-Analysis'!E15,IF(#REF!='pre-Analysis'!B15,IF(#REF!='pre-Analysis'!D15,#REF!,""),""),""),"")))</f>
        <v>#REF!</v>
      </c>
      <c r="K15" s="152" t="e">
        <f t="shared" si="6"/>
        <v>#REF!</v>
      </c>
      <c r="L15" s="149" t="e" cm="1">
        <f t="array" ref="L15">_xlfn.TEXTJOIN(",",TRUE,_xlfn.UNIQUE(IF((NOT(ISBLANK(#REF!))*(#REF!='pre-Analysis'!B15))=1,IF(#REF!='pre-Analysis'!E15,IF(#REF!='pre-Analysis'!D15,IF(#REF!='pre-Analysis'!C15,#REF!,""),""),""),"")))</f>
        <v>#REF!</v>
      </c>
      <c r="M15" s="196">
        <v>26271</v>
      </c>
      <c r="N15" s="196">
        <v>145709</v>
      </c>
      <c r="O15" s="196"/>
      <c r="P15" s="196"/>
      <c r="Q15" s="176" t="e">
        <f>SUMIFS(#REF!,#REF!, 'pre-Analysis'!E15,#REF!, 'pre-Analysis'!B15,#REF!,'pre-Analysis'!C15,#REF!,'pre-Analysis'!D15)</f>
        <v>#REF!</v>
      </c>
      <c r="R15" s="176" t="e">
        <f>SUMIFS(#REF!,#REF!, 'pre-Analysis'!E15,#REF!, 'pre-Analysis'!B15,#REF!,'pre-Analysis'!C15,#REF!,'pre-Analysis'!D15)</f>
        <v>#REF!</v>
      </c>
      <c r="S15" s="176" t="e">
        <f>SUMIFS(#REF!,#REF!, 'pre-Analysis'!E15,#REF!, 'pre-Analysis'!B15,#REF!,'pre-Analysis'!C15,#REF!,'pre-Analysis'!D15)</f>
        <v>#REF!</v>
      </c>
      <c r="T15" s="176" t="e">
        <f>SUMIFS(#REF!,#REF!, 'pre-Analysis'!E15,#REF!, 'pre-Analysis'!B15,#REF!,'pre-Analysis'!C15,#REF!,'pre-Analysis'!D15)</f>
        <v>#REF!</v>
      </c>
      <c r="U15" s="176" t="e">
        <f>SUMIFS(#REF!,#REF!, 'pre-Analysis'!E15,#REF!, 'pre-Analysis'!B15,#REF!,'pre-Analysis'!C15,#REF!,'pre-Analysis'!D15)</f>
        <v>#REF!</v>
      </c>
      <c r="V15" s="176" t="e">
        <f>SUMIFS(#REF!,#REF!, 'pre-Analysis'!E15,#REF!, 'pre-Analysis'!B15,#REF!,'pre-Analysis'!C15,#REF!,'pre-Analysis'!D15)</f>
        <v>#REF!</v>
      </c>
      <c r="W15" s="176" t="e">
        <f>SUMIFS(#REF!,#REF!, 'pre-Analysis'!E15,#REF!, 'pre-Analysis'!B15,#REF!,'pre-Analysis'!C15,#REF!,'pre-Analysis'!D15)</f>
        <v>#REF!</v>
      </c>
      <c r="X15" s="176" t="e">
        <f>SUMIFS(#REF!,#REF!, 'pre-Analysis'!E15,#REF!, 'pre-Analysis'!B15,#REF!,'pre-Analysis'!C15,#REF!,'pre-Analysis'!D15)</f>
        <v>#REF!</v>
      </c>
      <c r="Y15" s="169" t="e">
        <f t="shared" si="10"/>
        <v>#REF!</v>
      </c>
      <c r="Z15" s="169" t="e">
        <f t="shared" si="11"/>
        <v>#REF!</v>
      </c>
      <c r="AA15" s="170" t="e">
        <f t="shared" si="12"/>
        <v>#REF!</v>
      </c>
      <c r="AB15" s="170" t="e">
        <f t="shared" si="13"/>
        <v>#REF!</v>
      </c>
    </row>
    <row r="16" spans="1:28" ht="15" hidden="1">
      <c r="A16" s="14" t="s">
        <v>72</v>
      </c>
      <c r="B16" s="149" t="s">
        <v>73</v>
      </c>
      <c r="C16" s="150" t="s">
        <v>74</v>
      </c>
      <c r="D16" s="168" t="s">
        <v>84</v>
      </c>
      <c r="E16" s="151" t="s">
        <v>81</v>
      </c>
      <c r="F16" s="168"/>
      <c r="G16" s="152" t="e">
        <f t="shared" si="0"/>
        <v>#REF!</v>
      </c>
      <c r="H16" s="149" t="e" cm="1">
        <f t="array" ref="H16">_xlfn.TEXTJOIN(",",TRUE,_xlfn.UNIQUE(IF(#REF!='pre-Analysis'!C16,IF(#REF!='pre-Analysis'!E16,IF(#REF!='pre-Analysis'!B16,IF(#REF!='pre-Analysis'!D16,#REF!,""),""),""),"")))</f>
        <v>#REF!</v>
      </c>
      <c r="I16" s="152" t="e">
        <f t="shared" si="9"/>
        <v>#REF!</v>
      </c>
      <c r="J16" s="149" t="e" cm="1">
        <f t="array" ref="J16">_xlfn.TEXTJOIN(",",TRUE,_xlfn.UNIQUE(IF(#REF!='pre-Analysis'!C16,IF(#REF!='pre-Analysis'!E16,IF(#REF!='pre-Analysis'!B16,IF(#REF!='pre-Analysis'!D16,#REF!,""),""),""),"")))</f>
        <v>#REF!</v>
      </c>
      <c r="K16" s="152" t="e">
        <f t="shared" si="6"/>
        <v>#REF!</v>
      </c>
      <c r="L16" s="149" t="e" cm="1">
        <f t="array" ref="L16">_xlfn.TEXTJOIN(",",TRUE,_xlfn.UNIQUE(IF((NOT(ISBLANK(#REF!))*(#REF!='pre-Analysis'!B16))=1,IF(#REF!='pre-Analysis'!E16,IF(#REF!='pre-Analysis'!D16,IF(#REF!='pre-Analysis'!C16,#REF!,""),""),""),"")))</f>
        <v>#REF!</v>
      </c>
      <c r="M16" s="196">
        <v>67665</v>
      </c>
      <c r="N16" s="196">
        <v>373601</v>
      </c>
      <c r="O16" s="196"/>
      <c r="P16" s="196"/>
      <c r="Q16" s="176" t="e">
        <f>SUMIFS(#REF!,#REF!, 'pre-Analysis'!E16,#REF!, 'pre-Analysis'!B16,#REF!,'pre-Analysis'!C16,#REF!,'pre-Analysis'!D16)</f>
        <v>#REF!</v>
      </c>
      <c r="R16" s="176" t="e">
        <f>SUMIFS(#REF!,#REF!, 'pre-Analysis'!E16,#REF!, 'pre-Analysis'!B16,#REF!,'pre-Analysis'!C16,#REF!,'pre-Analysis'!D16)</f>
        <v>#REF!</v>
      </c>
      <c r="S16" s="176" t="e">
        <f>SUMIFS(#REF!,#REF!, 'pre-Analysis'!E16,#REF!, 'pre-Analysis'!B16,#REF!,'pre-Analysis'!C16,#REF!,'pre-Analysis'!D16)</f>
        <v>#REF!</v>
      </c>
      <c r="T16" s="176" t="e">
        <f>SUMIFS(#REF!,#REF!, 'pre-Analysis'!E16,#REF!, 'pre-Analysis'!B16,#REF!,'pre-Analysis'!C16,#REF!,'pre-Analysis'!D16)</f>
        <v>#REF!</v>
      </c>
      <c r="U16" s="176" t="e">
        <f>SUMIFS(#REF!,#REF!, 'pre-Analysis'!E16,#REF!, 'pre-Analysis'!B16,#REF!,'pre-Analysis'!C16,#REF!,'pre-Analysis'!D16)</f>
        <v>#REF!</v>
      </c>
      <c r="V16" s="176" t="e">
        <f>SUMIFS(#REF!,#REF!, 'pre-Analysis'!E16,#REF!, 'pre-Analysis'!B16,#REF!,'pre-Analysis'!C16,#REF!,'pre-Analysis'!D16)</f>
        <v>#REF!</v>
      </c>
      <c r="W16" s="176" t="e">
        <f>SUMIFS(#REF!,#REF!, 'pre-Analysis'!E16,#REF!, 'pre-Analysis'!B16,#REF!,'pre-Analysis'!C16,#REF!,'pre-Analysis'!D16)</f>
        <v>#REF!</v>
      </c>
      <c r="X16" s="176" t="e">
        <f>SUMIFS(#REF!,#REF!, 'pre-Analysis'!E16,#REF!, 'pre-Analysis'!B16,#REF!,'pre-Analysis'!C16,#REF!,'pre-Analysis'!D16)</f>
        <v>#REF!</v>
      </c>
      <c r="Y16" s="169" t="e">
        <f t="shared" si="10"/>
        <v>#REF!</v>
      </c>
      <c r="Z16" s="169" t="e">
        <f t="shared" si="11"/>
        <v>#REF!</v>
      </c>
      <c r="AA16" s="170" t="e">
        <f t="shared" si="12"/>
        <v>#REF!</v>
      </c>
      <c r="AB16" s="170" t="e">
        <f t="shared" si="13"/>
        <v>#REF!</v>
      </c>
    </row>
    <row r="17" spans="1:28" ht="15" hidden="1">
      <c r="A17" s="14" t="s">
        <v>72</v>
      </c>
      <c r="B17" s="149" t="s">
        <v>73</v>
      </c>
      <c r="C17" s="150" t="s">
        <v>74</v>
      </c>
      <c r="D17" s="168" t="s">
        <v>84</v>
      </c>
      <c r="E17" s="151" t="s">
        <v>82</v>
      </c>
      <c r="F17" s="168"/>
      <c r="G17" s="152" t="e">
        <f t="shared" si="0"/>
        <v>#REF!</v>
      </c>
      <c r="H17" s="149" t="e" cm="1">
        <f t="array" ref="H17">_xlfn.TEXTJOIN(",",TRUE,_xlfn.UNIQUE(IF(#REF!='pre-Analysis'!C17,IF(#REF!='pre-Analysis'!E17,IF(#REF!='pre-Analysis'!B17,IF(#REF!='pre-Analysis'!D17,#REF!,""),""),""),"")))</f>
        <v>#REF!</v>
      </c>
      <c r="I17" s="152" t="e">
        <f t="shared" si="9"/>
        <v>#REF!</v>
      </c>
      <c r="J17" s="149" t="e" cm="1">
        <f t="array" ref="J17">_xlfn.TEXTJOIN(",",TRUE,_xlfn.UNIQUE(IF(#REF!='pre-Analysis'!C17,IF(#REF!='pre-Analysis'!E17,IF(#REF!='pre-Analysis'!B17,IF(#REF!='pre-Analysis'!D17,#REF!,""),""),""),"")))</f>
        <v>#REF!</v>
      </c>
      <c r="K17" s="152" t="e">
        <f t="shared" si="6"/>
        <v>#REF!</v>
      </c>
      <c r="L17" s="149" t="e" cm="1">
        <f t="array" ref="L17">_xlfn.TEXTJOIN(",",TRUE,_xlfn.UNIQUE(IF((NOT(ISBLANK(#REF!))*(#REF!='pre-Analysis'!B17))=1,IF(#REF!='pre-Analysis'!E17,IF(#REF!='pre-Analysis'!D17,IF(#REF!='pre-Analysis'!C17,#REF!,""),""),""),"")))</f>
        <v>#REF!</v>
      </c>
      <c r="M17" s="196">
        <v>37154</v>
      </c>
      <c r="N17" s="196">
        <v>199416</v>
      </c>
      <c r="O17" s="196"/>
      <c r="P17" s="196"/>
      <c r="Q17" s="176" t="e">
        <f>SUMIFS(#REF!,#REF!, 'pre-Analysis'!E17,#REF!, 'pre-Analysis'!B17,#REF!,'pre-Analysis'!C17,#REF!,'pre-Analysis'!D17)</f>
        <v>#REF!</v>
      </c>
      <c r="R17" s="176" t="e">
        <f>SUMIFS(#REF!,#REF!, 'pre-Analysis'!E17,#REF!, 'pre-Analysis'!B17,#REF!,'pre-Analysis'!C17,#REF!,'pre-Analysis'!D17)</f>
        <v>#REF!</v>
      </c>
      <c r="S17" s="176" t="e">
        <f>SUMIFS(#REF!,#REF!, 'pre-Analysis'!E17,#REF!, 'pre-Analysis'!B17,#REF!,'pre-Analysis'!C17,#REF!,'pre-Analysis'!D17)</f>
        <v>#REF!</v>
      </c>
      <c r="T17" s="176" t="e">
        <f>SUMIFS(#REF!,#REF!, 'pre-Analysis'!E17,#REF!, 'pre-Analysis'!B17,#REF!,'pre-Analysis'!C17,#REF!,'pre-Analysis'!D17)</f>
        <v>#REF!</v>
      </c>
      <c r="U17" s="176" t="e">
        <f>SUMIFS(#REF!,#REF!, 'pre-Analysis'!E17,#REF!, 'pre-Analysis'!B17,#REF!,'pre-Analysis'!C17,#REF!,'pre-Analysis'!D17)</f>
        <v>#REF!</v>
      </c>
      <c r="V17" s="176" t="e">
        <f>SUMIFS(#REF!,#REF!, 'pre-Analysis'!E17,#REF!, 'pre-Analysis'!B17,#REF!,'pre-Analysis'!C17,#REF!,'pre-Analysis'!D17)</f>
        <v>#REF!</v>
      </c>
      <c r="W17" s="176" t="e">
        <f>SUMIFS(#REF!,#REF!, 'pre-Analysis'!E17,#REF!, 'pre-Analysis'!B17,#REF!,'pre-Analysis'!C17,#REF!,'pre-Analysis'!D17)</f>
        <v>#REF!</v>
      </c>
      <c r="X17" s="176" t="e">
        <f>SUMIFS(#REF!,#REF!, 'pre-Analysis'!E17,#REF!, 'pre-Analysis'!B17,#REF!,'pre-Analysis'!C17,#REF!,'pre-Analysis'!D17)</f>
        <v>#REF!</v>
      </c>
      <c r="Y17" s="169" t="e">
        <f t="shared" si="10"/>
        <v>#REF!</v>
      </c>
      <c r="Z17" s="169" t="e">
        <f t="shared" si="11"/>
        <v>#REF!</v>
      </c>
      <c r="AA17" s="170" t="e">
        <f t="shared" si="12"/>
        <v>#REF!</v>
      </c>
      <c r="AB17" s="170" t="e">
        <f t="shared" si="13"/>
        <v>#REF!</v>
      </c>
    </row>
    <row r="18" spans="1:28" ht="15" hidden="1">
      <c r="A18" s="14" t="s">
        <v>72</v>
      </c>
      <c r="B18" s="149" t="s">
        <v>73</v>
      </c>
      <c r="C18" s="150" t="s">
        <v>74</v>
      </c>
      <c r="D18" s="168" t="s">
        <v>84</v>
      </c>
      <c r="E18" s="151" t="s">
        <v>83</v>
      </c>
      <c r="F18" s="168"/>
      <c r="G18" s="152" t="e">
        <f t="shared" si="0"/>
        <v>#REF!</v>
      </c>
      <c r="H18" s="149" t="e" cm="1">
        <f t="array" ref="H18">_xlfn.TEXTJOIN(",",TRUE,_xlfn.UNIQUE(IF(#REF!='pre-Analysis'!C18,IF(#REF!='pre-Analysis'!E18,IF(#REF!='pre-Analysis'!B18,IF(#REF!='pre-Analysis'!D18,#REF!,""),""),""),"")))</f>
        <v>#REF!</v>
      </c>
      <c r="I18" s="152" t="e">
        <f t="shared" si="9"/>
        <v>#REF!</v>
      </c>
      <c r="J18" s="149" t="e" cm="1">
        <f t="array" ref="J18">_xlfn.TEXTJOIN(",",TRUE,_xlfn.UNIQUE(IF(#REF!='pre-Analysis'!C18,IF(#REF!='pre-Analysis'!E18,IF(#REF!='pre-Analysis'!B18,IF(#REF!='pre-Analysis'!D18,#REF!,""),""),""),"")))</f>
        <v>#REF!</v>
      </c>
      <c r="K18" s="152" t="e">
        <f t="shared" si="6"/>
        <v>#REF!</v>
      </c>
      <c r="L18" s="149" t="e" cm="1">
        <f t="array" ref="L18">_xlfn.TEXTJOIN(",",TRUE,_xlfn.UNIQUE(IF((NOT(ISBLANK(#REF!))*(#REF!='pre-Analysis'!B18))=1,IF(#REF!='pre-Analysis'!E18,IF(#REF!='pre-Analysis'!D18,IF(#REF!='pre-Analysis'!C18,#REF!,""),""),""),"")))</f>
        <v>#REF!</v>
      </c>
      <c r="M18" s="196">
        <v>55717</v>
      </c>
      <c r="N18" s="196">
        <v>310105</v>
      </c>
      <c r="O18" s="196"/>
      <c r="P18" s="196"/>
      <c r="Q18" s="176" t="e">
        <f>SUMIFS(#REF!,#REF!, 'pre-Analysis'!E18,#REF!, 'pre-Analysis'!B18,#REF!,'pre-Analysis'!C18,#REF!,'pre-Analysis'!D18)</f>
        <v>#REF!</v>
      </c>
      <c r="R18" s="176" t="e">
        <f>SUMIFS(#REF!,#REF!, 'pre-Analysis'!E18,#REF!, 'pre-Analysis'!B18,#REF!,'pre-Analysis'!C18,#REF!,'pre-Analysis'!D18)</f>
        <v>#REF!</v>
      </c>
      <c r="S18" s="176" t="e">
        <f>SUMIFS(#REF!,#REF!, 'pre-Analysis'!E18,#REF!, 'pre-Analysis'!B18,#REF!,'pre-Analysis'!C18,#REF!,'pre-Analysis'!D18)</f>
        <v>#REF!</v>
      </c>
      <c r="T18" s="176" t="e">
        <f>SUMIFS(#REF!,#REF!, 'pre-Analysis'!E18,#REF!, 'pre-Analysis'!B18,#REF!,'pre-Analysis'!C18,#REF!,'pre-Analysis'!D18)</f>
        <v>#REF!</v>
      </c>
      <c r="U18" s="176" t="e">
        <f>SUMIFS(#REF!,#REF!, 'pre-Analysis'!E18,#REF!, 'pre-Analysis'!B18,#REF!,'pre-Analysis'!C18,#REF!,'pre-Analysis'!D18)</f>
        <v>#REF!</v>
      </c>
      <c r="V18" s="176" t="e">
        <f>SUMIFS(#REF!,#REF!, 'pre-Analysis'!E18,#REF!, 'pre-Analysis'!B18,#REF!,'pre-Analysis'!C18,#REF!,'pre-Analysis'!D18)</f>
        <v>#REF!</v>
      </c>
      <c r="W18" s="176" t="e">
        <f>SUMIFS(#REF!,#REF!, 'pre-Analysis'!E18,#REF!, 'pre-Analysis'!B18,#REF!,'pre-Analysis'!C18,#REF!,'pre-Analysis'!D18)</f>
        <v>#REF!</v>
      </c>
      <c r="X18" s="176" t="e">
        <f>SUMIFS(#REF!,#REF!, 'pre-Analysis'!E18,#REF!, 'pre-Analysis'!B18,#REF!,'pre-Analysis'!C18,#REF!,'pre-Analysis'!D18)</f>
        <v>#REF!</v>
      </c>
      <c r="Y18" s="169" t="e">
        <f t="shared" si="10"/>
        <v>#REF!</v>
      </c>
      <c r="Z18" s="169" t="e">
        <f t="shared" si="11"/>
        <v>#REF!</v>
      </c>
      <c r="AA18" s="170" t="e">
        <f t="shared" si="12"/>
        <v>#REF!</v>
      </c>
      <c r="AB18" s="170" t="e">
        <f t="shared" si="13"/>
        <v>#REF!</v>
      </c>
    </row>
    <row r="19" spans="1:28" hidden="1">
      <c r="A19" s="14" t="s">
        <v>72</v>
      </c>
      <c r="B19" s="158" t="s">
        <v>73</v>
      </c>
      <c r="C19" s="166" t="s">
        <v>74</v>
      </c>
      <c r="D19" s="200" t="s">
        <v>84</v>
      </c>
      <c r="E19" s="157"/>
      <c r="F19" s="158"/>
      <c r="G19" s="159" t="e">
        <f t="shared" si="0"/>
        <v>#REF!</v>
      </c>
      <c r="H19" s="158" t="e" cm="1">
        <f t="array" ref="H19">_xlfn.TEXTJOIN(",",TRUE,_xlfn.UNIQUE(IF(#REF!='pre-Analysis'!C19,IF(#REF!='pre-Analysis'!B19,IF(#REF!='pre-Analysis'!D19,#REF!,""),""),"")))</f>
        <v>#REF!</v>
      </c>
      <c r="I19" s="159" t="e">
        <f t="shared" si="9"/>
        <v>#REF!</v>
      </c>
      <c r="J19" s="158" t="e" cm="1">
        <f t="array" ref="J19">_xlfn.TEXTJOIN(",",TRUE,_xlfn.UNIQUE(IF(#REF!='pre-Analysis'!C19,IF(#REF!='pre-Analysis'!B19,IF(#REF!='pre-Analysis'!D19,#REF!,""),""),"")))</f>
        <v>#REF!</v>
      </c>
      <c r="K19" s="159" t="e">
        <f t="shared" ref="K19:K83" si="14">IF(L19=""," ",(LEN(TRIM(L19))-LEN(SUBSTITUTE(TRIM(L19),",",""))+"1"))</f>
        <v>#REF!</v>
      </c>
      <c r="L19" s="158" t="e" cm="1">
        <f t="array" ref="L19">_xlfn.TEXTJOIN(",",TRUE,_xlfn.UNIQUE(IF((NOT(ISBLANK(#REF!))*(#REF!='pre-Analysis'!B19))=1,IF(#REF!='pre-Analysis'!D19,IF(#REF!='pre-Analysis'!C19,#REF!,""),""),"")))</f>
        <v>#REF!</v>
      </c>
      <c r="M19" s="158">
        <f>SUM(M11:M18)</f>
        <v>470104</v>
      </c>
      <c r="N19" s="158">
        <f>SUM(N11:N18)</f>
        <v>2569660</v>
      </c>
      <c r="O19" s="158"/>
      <c r="P19" s="158"/>
      <c r="Q19" s="197" t="e">
        <f>SUMIFS(#REF!,#REF!, 'pre-Analysis'!B19,#REF!,'pre-Analysis'!C19,#REF!,'pre-Analysis'!D19)</f>
        <v>#REF!</v>
      </c>
      <c r="R19" s="197" t="e">
        <f>SUMIFS(#REF!,#REF!, 'pre-Analysis'!B19,#REF!,'pre-Analysis'!C19,#REF!,'pre-Analysis'!D19)</f>
        <v>#REF!</v>
      </c>
      <c r="S19" s="197" t="e">
        <f>SUMIFS(#REF!,#REF!, 'pre-Analysis'!B19,#REF!,'pre-Analysis'!C19,#REF!,'pre-Analysis'!D19)</f>
        <v>#REF!</v>
      </c>
      <c r="T19" s="197" t="e">
        <f>SUMIFS(#REF!,#REF!, 'pre-Analysis'!B19,#REF!,'pre-Analysis'!C19,#REF!,'pre-Analysis'!D19)</f>
        <v>#REF!</v>
      </c>
      <c r="U19" s="197" t="e">
        <f>SUMIFS(#REF!,#REF!, 'pre-Analysis'!B19,#REF!,'pre-Analysis'!C19,#REF!,'pre-Analysis'!D19)</f>
        <v>#REF!</v>
      </c>
      <c r="V19" s="197" t="e">
        <f>SUMIFS(#REF!,#REF!, 'pre-Analysis'!B19,#REF!,'pre-Analysis'!C19,#REF!,'pre-Analysis'!D19)</f>
        <v>#REF!</v>
      </c>
      <c r="W19" s="197" t="e">
        <f>SUMIFS(#REF!,#REF!, 'pre-Analysis'!B19,#REF!,'pre-Analysis'!C19,#REF!,'pre-Analysis'!D19)</f>
        <v>#REF!</v>
      </c>
      <c r="X19" s="197" t="e">
        <f>SUMIFS(#REF!,#REF!, 'pre-Analysis'!B19,#REF!,'pre-Analysis'!C19,#REF!,'pre-Analysis'!D19)</f>
        <v>#REF!</v>
      </c>
      <c r="Y19" s="198" t="e">
        <f t="shared" si="10"/>
        <v>#REF!</v>
      </c>
      <c r="Z19" s="198" t="e">
        <f t="shared" si="11"/>
        <v>#REF!</v>
      </c>
      <c r="AA19" s="199" t="e">
        <f>1-Y19</f>
        <v>#REF!</v>
      </c>
      <c r="AB19" s="199" t="e">
        <f t="shared" si="13"/>
        <v>#REF!</v>
      </c>
    </row>
    <row r="20" spans="1:28" hidden="1">
      <c r="A20" s="14" t="s">
        <v>72</v>
      </c>
      <c r="B20" s="149" t="s">
        <v>73</v>
      </c>
      <c r="C20" s="150" t="s">
        <v>74</v>
      </c>
      <c r="D20" s="168" t="s">
        <v>85</v>
      </c>
      <c r="E20" s="151" t="s">
        <v>76</v>
      </c>
      <c r="F20" s="168"/>
      <c r="G20" s="152" t="e">
        <f t="shared" si="0"/>
        <v>#REF!</v>
      </c>
      <c r="H20" s="149" t="e" cm="1">
        <f t="array" ref="H20">_xlfn.TEXTJOIN(",",TRUE,_xlfn.UNIQUE(IF(#REF!='pre-Analysis'!C20,IF(#REF!='pre-Analysis'!E20,IF(#REF!='pre-Analysis'!B20,IF(#REF!='pre-Analysis'!D20,#REF!,""),""),""),"")))</f>
        <v>#REF!</v>
      </c>
      <c r="I20" s="152" t="e">
        <f t="shared" si="9"/>
        <v>#REF!</v>
      </c>
      <c r="J20" s="149" t="e" cm="1">
        <f t="array" ref="J20">_xlfn.TEXTJOIN(",",TRUE,_xlfn.UNIQUE(IF(#REF!='pre-Analysis'!C20,IF(#REF!='pre-Analysis'!E20,IF(#REF!='pre-Analysis'!B20,IF(#REF!='pre-Analysis'!D20,#REF!,""),""),""),"")))</f>
        <v>#REF!</v>
      </c>
      <c r="K20" s="152" t="e">
        <f t="shared" si="14"/>
        <v>#REF!</v>
      </c>
      <c r="L20" s="149" t="e" cm="1">
        <f t="array" ref="L20">_xlfn.TEXTJOIN(",",TRUE,_xlfn.UNIQUE(IF((NOT(ISBLANK(#REF!))*(#REF!='pre-Analysis'!B20))=1,IF(#REF!='pre-Analysis'!E20,IF(#REF!='pre-Analysis'!D20,IF(#REF!='pre-Analysis'!C20,#REF!,""),""),""),"")))</f>
        <v>#REF!</v>
      </c>
      <c r="M20" s="155">
        <v>36826</v>
      </c>
      <c r="N20" s="149">
        <v>209706</v>
      </c>
      <c r="O20" s="149"/>
      <c r="P20" s="149"/>
      <c r="Q20" s="176" t="e">
        <f>SUMIFS(#REF!,#REF!, 'pre-Analysis'!E20,#REF!, 'pre-Analysis'!B20,#REF!,'pre-Analysis'!C20,#REF!,'pre-Analysis'!D20)</f>
        <v>#REF!</v>
      </c>
      <c r="R20" s="176" t="e">
        <f>SUMIFS(#REF!,#REF!, 'pre-Analysis'!E20,#REF!, 'pre-Analysis'!B20,#REF!,'pre-Analysis'!C20,#REF!,'pre-Analysis'!D20)</f>
        <v>#REF!</v>
      </c>
      <c r="S20" s="176" t="e">
        <f>SUMIFS(#REF!,#REF!, 'pre-Analysis'!E20,#REF!, 'pre-Analysis'!B20,#REF!,'pre-Analysis'!C20,#REF!,'pre-Analysis'!D20)</f>
        <v>#REF!</v>
      </c>
      <c r="T20" s="176" t="e">
        <f>SUMIFS(#REF!,#REF!, 'pre-Analysis'!E20,#REF!, 'pre-Analysis'!B20,#REF!,'pre-Analysis'!C20,#REF!,'pre-Analysis'!D20)</f>
        <v>#REF!</v>
      </c>
      <c r="U20" s="176" t="e">
        <f>SUMIFS(#REF!,#REF!, 'pre-Analysis'!E20,#REF!, 'pre-Analysis'!B20,#REF!,'pre-Analysis'!C20,#REF!,'pre-Analysis'!D20)</f>
        <v>#REF!</v>
      </c>
      <c r="V20" s="176" t="e">
        <f>SUMIFS(#REF!,#REF!, 'pre-Analysis'!E20,#REF!, 'pre-Analysis'!B20,#REF!,'pre-Analysis'!C20,#REF!,'pre-Analysis'!D20)</f>
        <v>#REF!</v>
      </c>
      <c r="W20" s="176" t="e">
        <f>SUMIFS(#REF!,#REF!, 'pre-Analysis'!E20,#REF!, 'pre-Analysis'!B20,#REF!,'pre-Analysis'!C20,#REF!,'pre-Analysis'!D20)</f>
        <v>#REF!</v>
      </c>
      <c r="X20" s="176" t="e">
        <f>SUMIFS(#REF!,#REF!, 'pre-Analysis'!E20,#REF!, 'pre-Analysis'!B20,#REF!,'pre-Analysis'!C20,#REF!,'pre-Analysis'!D20)</f>
        <v>#REF!</v>
      </c>
      <c r="Y20" s="169" t="e">
        <f>Q20/M20</f>
        <v>#REF!</v>
      </c>
      <c r="Z20" s="169" t="e">
        <f>T20/N20</f>
        <v>#REF!</v>
      </c>
      <c r="AA20" s="170" t="e">
        <f>1-Y20</f>
        <v>#REF!</v>
      </c>
      <c r="AB20" s="170" t="e">
        <f>1-Z20</f>
        <v>#REF!</v>
      </c>
    </row>
    <row r="21" spans="1:28" hidden="1">
      <c r="A21" s="14" t="s">
        <v>72</v>
      </c>
      <c r="B21" s="149" t="s">
        <v>73</v>
      </c>
      <c r="C21" s="150" t="s">
        <v>74</v>
      </c>
      <c r="D21" s="168" t="s">
        <v>85</v>
      </c>
      <c r="E21" s="151" t="s">
        <v>77</v>
      </c>
      <c r="F21" s="168"/>
      <c r="G21" s="152" t="e">
        <f t="shared" si="0"/>
        <v>#REF!</v>
      </c>
      <c r="H21" s="149" t="e" cm="1">
        <f t="array" ref="H21">_xlfn.TEXTJOIN(",",TRUE,_xlfn.UNIQUE(IF(#REF!='pre-Analysis'!C21,IF(#REF!='pre-Analysis'!E21,IF(#REF!='pre-Analysis'!B21,IF(#REF!='pre-Analysis'!D21,#REF!,""),""),""),"")))</f>
        <v>#REF!</v>
      </c>
      <c r="I21" s="152" t="e">
        <f t="shared" si="9"/>
        <v>#REF!</v>
      </c>
      <c r="J21" s="149" t="e" cm="1">
        <f t="array" ref="J21">_xlfn.TEXTJOIN(",",TRUE,_xlfn.UNIQUE(IF(#REF!='pre-Analysis'!C21,IF(#REF!='pre-Analysis'!E21,IF(#REF!='pre-Analysis'!B21,IF(#REF!='pre-Analysis'!D21,#REF!,""),""),""),"")))</f>
        <v>#REF!</v>
      </c>
      <c r="K21" s="152" t="e">
        <f t="shared" si="14"/>
        <v>#REF!</v>
      </c>
      <c r="L21" s="149" t="e" cm="1">
        <f t="array" ref="L21">_xlfn.TEXTJOIN(",",TRUE,_xlfn.UNIQUE(IF((NOT(ISBLANK(#REF!))*(#REF!='pre-Analysis'!B21))=1,IF(#REF!='pre-Analysis'!E21,IF(#REF!='pre-Analysis'!D21,IF(#REF!='pre-Analysis'!C21,#REF!,""),""),""),"")))</f>
        <v>#REF!</v>
      </c>
      <c r="M21" s="155">
        <v>47496</v>
      </c>
      <c r="N21" s="149">
        <v>262296</v>
      </c>
      <c r="O21" s="149"/>
      <c r="P21" s="149"/>
      <c r="Q21" s="176" t="e">
        <f>SUMIFS(#REF!,#REF!, 'pre-Analysis'!E21,#REF!, 'pre-Analysis'!B21,#REF!,'pre-Analysis'!C21,#REF!,'pre-Analysis'!D21)</f>
        <v>#REF!</v>
      </c>
      <c r="R21" s="176" t="e">
        <f>SUMIFS(#REF!,#REF!, 'pre-Analysis'!E21,#REF!, 'pre-Analysis'!B21,#REF!,'pre-Analysis'!C21,#REF!,'pre-Analysis'!D21)</f>
        <v>#REF!</v>
      </c>
      <c r="S21" s="176" t="e">
        <f>SUMIFS(#REF!,#REF!, 'pre-Analysis'!E21,#REF!, 'pre-Analysis'!B21,#REF!,'pre-Analysis'!C21,#REF!,'pre-Analysis'!D21)</f>
        <v>#REF!</v>
      </c>
      <c r="T21" s="176" t="e">
        <f>SUMIFS(#REF!,#REF!, 'pre-Analysis'!E21,#REF!, 'pre-Analysis'!B21,#REF!,'pre-Analysis'!C21,#REF!,'pre-Analysis'!D21)</f>
        <v>#REF!</v>
      </c>
      <c r="U21" s="176" t="e">
        <f>SUMIFS(#REF!,#REF!, 'pre-Analysis'!E21,#REF!, 'pre-Analysis'!B21,#REF!,'pre-Analysis'!C21,#REF!,'pre-Analysis'!D21)</f>
        <v>#REF!</v>
      </c>
      <c r="V21" s="176" t="e">
        <f>SUMIFS(#REF!,#REF!, 'pre-Analysis'!E21,#REF!, 'pre-Analysis'!B21,#REF!,'pre-Analysis'!C21,#REF!,'pre-Analysis'!D21)</f>
        <v>#REF!</v>
      </c>
      <c r="W21" s="176" t="e">
        <f>SUMIFS(#REF!,#REF!, 'pre-Analysis'!E21,#REF!, 'pre-Analysis'!B21,#REF!,'pre-Analysis'!C21,#REF!,'pre-Analysis'!D21)</f>
        <v>#REF!</v>
      </c>
      <c r="X21" s="176" t="e">
        <f>SUMIFS(#REF!,#REF!, 'pre-Analysis'!E21,#REF!, 'pre-Analysis'!B21,#REF!,'pre-Analysis'!C21,#REF!,'pre-Analysis'!D21)</f>
        <v>#REF!</v>
      </c>
      <c r="Y21" s="169" t="e">
        <f t="shared" ref="Y21:Y28" si="15">Q21/M21</f>
        <v>#REF!</v>
      </c>
      <c r="Z21" s="169" t="e">
        <f t="shared" ref="Z21:Z28" si="16">T21/N21</f>
        <v>#REF!</v>
      </c>
      <c r="AA21" s="170" t="e">
        <f t="shared" ref="AA21:AA27" si="17">1-Y21</f>
        <v>#REF!</v>
      </c>
      <c r="AB21" s="170" t="e">
        <f t="shared" ref="AB21:AB28" si="18">1-Z21</f>
        <v>#REF!</v>
      </c>
    </row>
    <row r="22" spans="1:28" ht="15" hidden="1">
      <c r="A22" s="14" t="s">
        <v>72</v>
      </c>
      <c r="B22" s="149" t="s">
        <v>73</v>
      </c>
      <c r="C22" s="150" t="s">
        <v>74</v>
      </c>
      <c r="D22" s="168" t="s">
        <v>85</v>
      </c>
      <c r="E22" s="151" t="s">
        <v>78</v>
      </c>
      <c r="F22" s="168"/>
      <c r="G22" s="152" t="e">
        <f t="shared" si="0"/>
        <v>#REF!</v>
      </c>
      <c r="H22" s="149" t="e" cm="1">
        <f t="array" ref="H22">_xlfn.TEXTJOIN(",",TRUE,_xlfn.UNIQUE(IF(#REF!='pre-Analysis'!C22,IF(#REF!='pre-Analysis'!E22,IF(#REF!='pre-Analysis'!B22,IF(#REF!='pre-Analysis'!D22,#REF!,""),""),""),"")))</f>
        <v>#REF!</v>
      </c>
      <c r="I22" s="152" t="e">
        <f t="shared" si="9"/>
        <v>#REF!</v>
      </c>
      <c r="J22" s="149" t="e" cm="1">
        <f t="array" ref="J22">_xlfn.TEXTJOIN(",",TRUE,_xlfn.UNIQUE(IF(#REF!='pre-Analysis'!C22,IF(#REF!='pre-Analysis'!E22,IF(#REF!='pre-Analysis'!B22,IF(#REF!='pre-Analysis'!D22,#REF!,""),""),""),"")))</f>
        <v>#REF!</v>
      </c>
      <c r="K22" s="152" t="e">
        <f t="shared" si="14"/>
        <v>#REF!</v>
      </c>
      <c r="L22" s="149" t="e" cm="1">
        <f t="array" ref="L22">_xlfn.TEXTJOIN(",",TRUE,_xlfn.UNIQUE(IF((NOT(ISBLANK(#REF!))*(#REF!='pre-Analysis'!B22))=1,IF(#REF!='pre-Analysis'!E22,IF(#REF!='pre-Analysis'!D22,IF(#REF!='pre-Analysis'!C22,#REF!,""),""),""),"")))</f>
        <v>#REF!</v>
      </c>
      <c r="M22" s="196">
        <v>102807</v>
      </c>
      <c r="N22" s="196">
        <v>551678</v>
      </c>
      <c r="O22" s="196"/>
      <c r="P22" s="196"/>
      <c r="Q22" s="176" t="e">
        <f>SUMIFS(#REF!,#REF!, 'pre-Analysis'!E22,#REF!, 'pre-Analysis'!B22,#REF!,'pre-Analysis'!C22,#REF!,'pre-Analysis'!D22)</f>
        <v>#REF!</v>
      </c>
      <c r="R22" s="176" t="e">
        <f>SUMIFS(#REF!,#REF!, 'pre-Analysis'!E22,#REF!, 'pre-Analysis'!B22,#REF!,'pre-Analysis'!C22,#REF!,'pre-Analysis'!D22)</f>
        <v>#REF!</v>
      </c>
      <c r="S22" s="176" t="e">
        <f>SUMIFS(#REF!,#REF!, 'pre-Analysis'!E22,#REF!, 'pre-Analysis'!B22,#REF!,'pre-Analysis'!C22,#REF!,'pre-Analysis'!D22)</f>
        <v>#REF!</v>
      </c>
      <c r="T22" s="176" t="e">
        <f>SUMIFS(#REF!,#REF!, 'pre-Analysis'!E22,#REF!, 'pre-Analysis'!B22,#REF!,'pre-Analysis'!C22,#REF!,'pre-Analysis'!D22)</f>
        <v>#REF!</v>
      </c>
      <c r="U22" s="176" t="e">
        <f>SUMIFS(#REF!,#REF!, 'pre-Analysis'!E22,#REF!, 'pre-Analysis'!B22,#REF!,'pre-Analysis'!C22,#REF!,'pre-Analysis'!D22)</f>
        <v>#REF!</v>
      </c>
      <c r="V22" s="176" t="e">
        <f>SUMIFS(#REF!,#REF!, 'pre-Analysis'!E22,#REF!, 'pre-Analysis'!B22,#REF!,'pre-Analysis'!C22,#REF!,'pre-Analysis'!D22)</f>
        <v>#REF!</v>
      </c>
      <c r="W22" s="176" t="e">
        <f>SUMIFS(#REF!,#REF!, 'pre-Analysis'!E22,#REF!, 'pre-Analysis'!B22,#REF!,'pre-Analysis'!C22,#REF!,'pre-Analysis'!D22)</f>
        <v>#REF!</v>
      </c>
      <c r="X22" s="176" t="e">
        <f>SUMIFS(#REF!,#REF!, 'pre-Analysis'!E22,#REF!, 'pre-Analysis'!B22,#REF!,'pre-Analysis'!C22,#REF!,'pre-Analysis'!D22)</f>
        <v>#REF!</v>
      </c>
      <c r="Y22" s="169" t="e">
        <f t="shared" si="15"/>
        <v>#REF!</v>
      </c>
      <c r="Z22" s="169" t="e">
        <f t="shared" si="16"/>
        <v>#REF!</v>
      </c>
      <c r="AA22" s="170" t="e">
        <f t="shared" si="17"/>
        <v>#REF!</v>
      </c>
      <c r="AB22" s="170" t="e">
        <f t="shared" si="18"/>
        <v>#REF!</v>
      </c>
    </row>
    <row r="23" spans="1:28" ht="15" hidden="1">
      <c r="A23" s="14" t="s">
        <v>72</v>
      </c>
      <c r="B23" s="149" t="s">
        <v>73</v>
      </c>
      <c r="C23" s="150" t="s">
        <v>74</v>
      </c>
      <c r="D23" s="168" t="s">
        <v>85</v>
      </c>
      <c r="E23" s="151" t="s">
        <v>79</v>
      </c>
      <c r="F23" s="168"/>
      <c r="G23" s="152" t="e">
        <f t="shared" si="0"/>
        <v>#REF!</v>
      </c>
      <c r="H23" s="149" t="e" cm="1">
        <f t="array" ref="H23">_xlfn.TEXTJOIN(",",TRUE,_xlfn.UNIQUE(IF(#REF!='pre-Analysis'!C23,IF(#REF!='pre-Analysis'!E23,IF(#REF!='pre-Analysis'!B23,IF(#REF!='pre-Analysis'!D23,#REF!,""),""),""),"")))</f>
        <v>#REF!</v>
      </c>
      <c r="I23" s="152" t="e">
        <f t="shared" si="9"/>
        <v>#REF!</v>
      </c>
      <c r="J23" s="149" t="e" cm="1">
        <f t="array" ref="J23">_xlfn.TEXTJOIN(",",TRUE,_xlfn.UNIQUE(IF(#REF!='pre-Analysis'!C23,IF(#REF!='pre-Analysis'!E23,IF(#REF!='pre-Analysis'!B23,IF(#REF!='pre-Analysis'!D23,#REF!,""),""),""),"")))</f>
        <v>#REF!</v>
      </c>
      <c r="K23" s="152" t="e">
        <f t="shared" si="14"/>
        <v>#REF!</v>
      </c>
      <c r="L23" s="149" t="e" cm="1">
        <f t="array" ref="L23">_xlfn.TEXTJOIN(",",TRUE,_xlfn.UNIQUE(IF((NOT(ISBLANK(#REF!))*(#REF!='pre-Analysis'!B23))=1,IF(#REF!='pre-Analysis'!E23,IF(#REF!='pre-Analysis'!D23,IF(#REF!='pre-Analysis'!C23,#REF!,""),""),""),"")))</f>
        <v>#REF!</v>
      </c>
      <c r="M23" s="196">
        <v>96168</v>
      </c>
      <c r="N23" s="196">
        <v>517149</v>
      </c>
      <c r="O23" s="196"/>
      <c r="P23" s="196"/>
      <c r="Q23" s="176" t="e">
        <f>SUMIFS(#REF!,#REF!, 'pre-Analysis'!E23,#REF!, 'pre-Analysis'!B23,#REF!,'pre-Analysis'!C23,#REF!,'pre-Analysis'!D23)</f>
        <v>#REF!</v>
      </c>
      <c r="R23" s="176" t="e">
        <f>SUMIFS(#REF!,#REF!, 'pre-Analysis'!E23,#REF!, 'pre-Analysis'!B23,#REF!,'pre-Analysis'!C23,#REF!,'pre-Analysis'!D23)</f>
        <v>#REF!</v>
      </c>
      <c r="S23" s="176" t="e">
        <f>SUMIFS(#REF!,#REF!, 'pre-Analysis'!E23,#REF!, 'pre-Analysis'!B23,#REF!,'pre-Analysis'!C23,#REF!,'pre-Analysis'!D23)</f>
        <v>#REF!</v>
      </c>
      <c r="T23" s="176" t="e">
        <f>SUMIFS(#REF!,#REF!, 'pre-Analysis'!E23,#REF!, 'pre-Analysis'!B23,#REF!,'pre-Analysis'!C23,#REF!,'pre-Analysis'!D23)</f>
        <v>#REF!</v>
      </c>
      <c r="U23" s="176" t="e">
        <f>SUMIFS(#REF!,#REF!, 'pre-Analysis'!E23,#REF!, 'pre-Analysis'!B23,#REF!,'pre-Analysis'!C23,#REF!,'pre-Analysis'!D23)</f>
        <v>#REF!</v>
      </c>
      <c r="V23" s="176" t="e">
        <f>SUMIFS(#REF!,#REF!, 'pre-Analysis'!E23,#REF!, 'pre-Analysis'!B23,#REF!,'pre-Analysis'!C23,#REF!,'pre-Analysis'!D23)</f>
        <v>#REF!</v>
      </c>
      <c r="W23" s="176" t="e">
        <f>SUMIFS(#REF!,#REF!, 'pre-Analysis'!E23,#REF!, 'pre-Analysis'!B23,#REF!,'pre-Analysis'!C23,#REF!,'pre-Analysis'!D23)</f>
        <v>#REF!</v>
      </c>
      <c r="X23" s="176" t="e">
        <f>SUMIFS(#REF!,#REF!, 'pre-Analysis'!E23,#REF!, 'pre-Analysis'!B23,#REF!,'pre-Analysis'!C23,#REF!,'pre-Analysis'!D23)</f>
        <v>#REF!</v>
      </c>
      <c r="Y23" s="169" t="e">
        <f t="shared" si="15"/>
        <v>#REF!</v>
      </c>
      <c r="Z23" s="169" t="e">
        <f t="shared" si="16"/>
        <v>#REF!</v>
      </c>
      <c r="AA23" s="170" t="e">
        <f t="shared" si="17"/>
        <v>#REF!</v>
      </c>
      <c r="AB23" s="170" t="e">
        <f t="shared" si="18"/>
        <v>#REF!</v>
      </c>
    </row>
    <row r="24" spans="1:28" ht="15" hidden="1">
      <c r="A24" s="14" t="s">
        <v>72</v>
      </c>
      <c r="B24" s="149" t="s">
        <v>73</v>
      </c>
      <c r="C24" s="150" t="s">
        <v>74</v>
      </c>
      <c r="D24" s="168" t="s">
        <v>85</v>
      </c>
      <c r="E24" s="151" t="s">
        <v>80</v>
      </c>
      <c r="F24" s="168"/>
      <c r="G24" s="152" t="e">
        <f t="shared" si="0"/>
        <v>#REF!</v>
      </c>
      <c r="H24" s="149" t="e" cm="1">
        <f t="array" ref="H24">_xlfn.TEXTJOIN(",",TRUE,_xlfn.UNIQUE(IF(#REF!='pre-Analysis'!C24,IF(#REF!='pre-Analysis'!E24,IF(#REF!='pre-Analysis'!B24,IF(#REF!='pre-Analysis'!D24,#REF!,""),""),""),"")))</f>
        <v>#REF!</v>
      </c>
      <c r="I24" s="152" t="e">
        <f t="shared" si="9"/>
        <v>#REF!</v>
      </c>
      <c r="J24" s="149" t="e" cm="1">
        <f t="array" ref="J24">_xlfn.TEXTJOIN(",",TRUE,_xlfn.UNIQUE(IF(#REF!='pre-Analysis'!C24,IF(#REF!='pre-Analysis'!E24,IF(#REF!='pre-Analysis'!B24,IF(#REF!='pre-Analysis'!D24,#REF!,""),""),""),"")))</f>
        <v>#REF!</v>
      </c>
      <c r="K24" s="152" t="e">
        <f t="shared" si="14"/>
        <v>#REF!</v>
      </c>
      <c r="L24" s="149" t="e" cm="1">
        <f t="array" ref="L24">_xlfn.TEXTJOIN(",",TRUE,_xlfn.UNIQUE(IF((NOT(ISBLANK(#REF!))*(#REF!='pre-Analysis'!B24))=1,IF(#REF!='pre-Analysis'!E24,IF(#REF!='pre-Analysis'!D24,IF(#REF!='pre-Analysis'!C24,#REF!,""),""),""),"")))</f>
        <v>#REF!</v>
      </c>
      <c r="M24" s="196">
        <v>26271</v>
      </c>
      <c r="N24" s="196">
        <v>145709</v>
      </c>
      <c r="O24" s="196"/>
      <c r="P24" s="196"/>
      <c r="Q24" s="176" t="e">
        <f>SUMIFS(#REF!,#REF!, 'pre-Analysis'!E24,#REF!, 'pre-Analysis'!B24,#REF!,'pre-Analysis'!C24,#REF!,'pre-Analysis'!D24)</f>
        <v>#REF!</v>
      </c>
      <c r="R24" s="176" t="e">
        <f>SUMIFS(#REF!,#REF!, 'pre-Analysis'!E24,#REF!, 'pre-Analysis'!B24,#REF!,'pre-Analysis'!C24,#REF!,'pre-Analysis'!D24)</f>
        <v>#REF!</v>
      </c>
      <c r="S24" s="176" t="e">
        <f>SUMIFS(#REF!,#REF!, 'pre-Analysis'!E24,#REF!, 'pre-Analysis'!B24,#REF!,'pre-Analysis'!C24,#REF!,'pre-Analysis'!D24)</f>
        <v>#REF!</v>
      </c>
      <c r="T24" s="176" t="e">
        <f>SUMIFS(#REF!,#REF!, 'pre-Analysis'!E24,#REF!, 'pre-Analysis'!B24,#REF!,'pre-Analysis'!C24,#REF!,'pre-Analysis'!D24)</f>
        <v>#REF!</v>
      </c>
      <c r="U24" s="176" t="e">
        <f>SUMIFS(#REF!,#REF!, 'pre-Analysis'!E24,#REF!, 'pre-Analysis'!B24,#REF!,'pre-Analysis'!C24,#REF!,'pre-Analysis'!D24)</f>
        <v>#REF!</v>
      </c>
      <c r="V24" s="176" t="e">
        <f>SUMIFS(#REF!,#REF!, 'pre-Analysis'!E24,#REF!, 'pre-Analysis'!B24,#REF!,'pre-Analysis'!C24,#REF!,'pre-Analysis'!D24)</f>
        <v>#REF!</v>
      </c>
      <c r="W24" s="176" t="e">
        <f>SUMIFS(#REF!,#REF!, 'pre-Analysis'!E24,#REF!, 'pre-Analysis'!B24,#REF!,'pre-Analysis'!C24,#REF!,'pre-Analysis'!D24)</f>
        <v>#REF!</v>
      </c>
      <c r="X24" s="176" t="e">
        <f>SUMIFS(#REF!,#REF!, 'pre-Analysis'!E24,#REF!, 'pre-Analysis'!B24,#REF!,'pre-Analysis'!C24,#REF!,'pre-Analysis'!D24)</f>
        <v>#REF!</v>
      </c>
      <c r="Y24" s="169" t="e">
        <f t="shared" si="15"/>
        <v>#REF!</v>
      </c>
      <c r="Z24" s="169" t="e">
        <f t="shared" si="16"/>
        <v>#REF!</v>
      </c>
      <c r="AA24" s="170" t="e">
        <f t="shared" si="17"/>
        <v>#REF!</v>
      </c>
      <c r="AB24" s="170" t="e">
        <f t="shared" si="18"/>
        <v>#REF!</v>
      </c>
    </row>
    <row r="25" spans="1:28" ht="15" hidden="1">
      <c r="A25" s="14" t="s">
        <v>72</v>
      </c>
      <c r="B25" s="149" t="s">
        <v>73</v>
      </c>
      <c r="C25" s="150" t="s">
        <v>74</v>
      </c>
      <c r="D25" s="168" t="s">
        <v>85</v>
      </c>
      <c r="E25" s="151" t="s">
        <v>81</v>
      </c>
      <c r="F25" s="168"/>
      <c r="G25" s="152" t="e">
        <f t="shared" si="0"/>
        <v>#REF!</v>
      </c>
      <c r="H25" s="149" t="e" cm="1">
        <f t="array" ref="H25">_xlfn.TEXTJOIN(",",TRUE,_xlfn.UNIQUE(IF(#REF!='pre-Analysis'!C25,IF(#REF!='pre-Analysis'!E25,IF(#REF!='pre-Analysis'!B25,IF(#REF!='pre-Analysis'!D25,#REF!,""),""),""),"")))</f>
        <v>#REF!</v>
      </c>
      <c r="I25" s="152" t="e">
        <f t="shared" si="9"/>
        <v>#REF!</v>
      </c>
      <c r="J25" s="149" t="e" cm="1">
        <f t="array" ref="J25">_xlfn.TEXTJOIN(",",TRUE,_xlfn.UNIQUE(IF(#REF!='pre-Analysis'!C25,IF(#REF!='pre-Analysis'!E25,IF(#REF!='pre-Analysis'!B25,IF(#REF!='pre-Analysis'!D25,#REF!,""),""),""),"")))</f>
        <v>#REF!</v>
      </c>
      <c r="K25" s="152" t="e">
        <f t="shared" si="14"/>
        <v>#REF!</v>
      </c>
      <c r="L25" s="149" t="e" cm="1">
        <f t="array" ref="L25">_xlfn.TEXTJOIN(",",TRUE,_xlfn.UNIQUE(IF((NOT(ISBLANK(#REF!))*(#REF!='pre-Analysis'!B25))=1,IF(#REF!='pre-Analysis'!E25,IF(#REF!='pre-Analysis'!D25,IF(#REF!='pre-Analysis'!C25,#REF!,""),""),""),"")))</f>
        <v>#REF!</v>
      </c>
      <c r="M25" s="196">
        <v>67665</v>
      </c>
      <c r="N25" s="196">
        <v>373601</v>
      </c>
      <c r="O25" s="196"/>
      <c r="P25" s="196"/>
      <c r="Q25" s="176" t="e">
        <f>SUMIFS(#REF!,#REF!, 'pre-Analysis'!E25,#REF!, 'pre-Analysis'!B25,#REF!,'pre-Analysis'!C25,#REF!,'pre-Analysis'!D25)</f>
        <v>#REF!</v>
      </c>
      <c r="R25" s="176" t="e">
        <f>SUMIFS(#REF!,#REF!, 'pre-Analysis'!E25,#REF!, 'pre-Analysis'!B25,#REF!,'pre-Analysis'!C25,#REF!,'pre-Analysis'!D25)</f>
        <v>#REF!</v>
      </c>
      <c r="S25" s="176" t="e">
        <f>SUMIFS(#REF!,#REF!, 'pre-Analysis'!E25,#REF!, 'pre-Analysis'!B25,#REF!,'pre-Analysis'!C25,#REF!,'pre-Analysis'!D25)</f>
        <v>#REF!</v>
      </c>
      <c r="T25" s="176" t="e">
        <f>SUMIFS(#REF!,#REF!, 'pre-Analysis'!E25,#REF!, 'pre-Analysis'!B25,#REF!,'pre-Analysis'!C25,#REF!,'pre-Analysis'!D25)</f>
        <v>#REF!</v>
      </c>
      <c r="U25" s="176" t="e">
        <f>SUMIFS(#REF!,#REF!, 'pre-Analysis'!E25,#REF!, 'pre-Analysis'!B25,#REF!,'pre-Analysis'!C25,#REF!,'pre-Analysis'!D25)</f>
        <v>#REF!</v>
      </c>
      <c r="V25" s="176" t="e">
        <f>SUMIFS(#REF!,#REF!, 'pre-Analysis'!E25,#REF!, 'pre-Analysis'!B25,#REF!,'pre-Analysis'!C25,#REF!,'pre-Analysis'!D25)</f>
        <v>#REF!</v>
      </c>
      <c r="W25" s="176" t="e">
        <f>SUMIFS(#REF!,#REF!, 'pre-Analysis'!E25,#REF!, 'pre-Analysis'!B25,#REF!,'pre-Analysis'!C25,#REF!,'pre-Analysis'!D25)</f>
        <v>#REF!</v>
      </c>
      <c r="X25" s="176" t="e">
        <f>SUMIFS(#REF!,#REF!, 'pre-Analysis'!E25,#REF!, 'pre-Analysis'!B25,#REF!,'pre-Analysis'!C25,#REF!,'pre-Analysis'!D25)</f>
        <v>#REF!</v>
      </c>
      <c r="Y25" s="169" t="e">
        <f t="shared" si="15"/>
        <v>#REF!</v>
      </c>
      <c r="Z25" s="169" t="e">
        <f t="shared" si="16"/>
        <v>#REF!</v>
      </c>
      <c r="AA25" s="170" t="e">
        <f t="shared" si="17"/>
        <v>#REF!</v>
      </c>
      <c r="AB25" s="170" t="e">
        <f t="shared" si="18"/>
        <v>#REF!</v>
      </c>
    </row>
    <row r="26" spans="1:28" ht="15" hidden="1">
      <c r="A26" s="14" t="s">
        <v>72</v>
      </c>
      <c r="B26" s="149" t="s">
        <v>73</v>
      </c>
      <c r="C26" s="150" t="s">
        <v>74</v>
      </c>
      <c r="D26" s="168" t="s">
        <v>85</v>
      </c>
      <c r="E26" s="151" t="s">
        <v>82</v>
      </c>
      <c r="F26" s="168"/>
      <c r="G26" s="152" t="e">
        <f t="shared" si="0"/>
        <v>#REF!</v>
      </c>
      <c r="H26" s="149" t="e" cm="1">
        <f t="array" ref="H26">_xlfn.TEXTJOIN(",",TRUE,_xlfn.UNIQUE(IF(#REF!='pre-Analysis'!C26,IF(#REF!='pre-Analysis'!E26,IF(#REF!='pre-Analysis'!B26,IF(#REF!='pre-Analysis'!D26,#REF!,""),""),""),"")))</f>
        <v>#REF!</v>
      </c>
      <c r="I26" s="152" t="e">
        <f t="shared" si="9"/>
        <v>#REF!</v>
      </c>
      <c r="J26" s="149" t="e" cm="1">
        <f t="array" ref="J26">_xlfn.TEXTJOIN(",",TRUE,_xlfn.UNIQUE(IF(#REF!='pre-Analysis'!C26,IF(#REF!='pre-Analysis'!E26,IF(#REF!='pre-Analysis'!B26,IF(#REF!='pre-Analysis'!D26,#REF!,""),""),""),"")))</f>
        <v>#REF!</v>
      </c>
      <c r="K26" s="152" t="e">
        <f t="shared" si="14"/>
        <v>#REF!</v>
      </c>
      <c r="L26" s="149" t="e" cm="1">
        <f t="array" ref="L26">_xlfn.TEXTJOIN(",",TRUE,_xlfn.UNIQUE(IF((NOT(ISBLANK(#REF!))*(#REF!='pre-Analysis'!B26))=1,IF(#REF!='pre-Analysis'!E26,IF(#REF!='pre-Analysis'!D26,IF(#REF!='pre-Analysis'!C26,#REF!,""),""),""),"")))</f>
        <v>#REF!</v>
      </c>
      <c r="M26" s="196">
        <v>37154</v>
      </c>
      <c r="N26" s="196">
        <v>199416</v>
      </c>
      <c r="O26" s="196"/>
      <c r="P26" s="196"/>
      <c r="Q26" s="176" t="e">
        <f>SUMIFS(#REF!,#REF!, 'pre-Analysis'!E26,#REF!, 'pre-Analysis'!B26,#REF!,'pre-Analysis'!C26,#REF!,'pre-Analysis'!D26)</f>
        <v>#REF!</v>
      </c>
      <c r="R26" s="176" t="e">
        <f>SUMIFS(#REF!,#REF!, 'pre-Analysis'!E26,#REF!, 'pre-Analysis'!B26,#REF!,'pre-Analysis'!C26,#REF!,'pre-Analysis'!D26)</f>
        <v>#REF!</v>
      </c>
      <c r="S26" s="176" t="e">
        <f>SUMIFS(#REF!,#REF!, 'pre-Analysis'!E26,#REF!, 'pre-Analysis'!B26,#REF!,'pre-Analysis'!C26,#REF!,'pre-Analysis'!D26)</f>
        <v>#REF!</v>
      </c>
      <c r="T26" s="176" t="e">
        <f>SUMIFS(#REF!,#REF!, 'pre-Analysis'!E26,#REF!, 'pre-Analysis'!B26,#REF!,'pre-Analysis'!C26,#REF!,'pre-Analysis'!D26)</f>
        <v>#REF!</v>
      </c>
      <c r="U26" s="176" t="e">
        <f>SUMIFS(#REF!,#REF!, 'pre-Analysis'!E26,#REF!, 'pre-Analysis'!B26,#REF!,'pre-Analysis'!C26,#REF!,'pre-Analysis'!D26)</f>
        <v>#REF!</v>
      </c>
      <c r="V26" s="176" t="e">
        <f>SUMIFS(#REF!,#REF!, 'pre-Analysis'!E26,#REF!, 'pre-Analysis'!B26,#REF!,'pre-Analysis'!C26,#REF!,'pre-Analysis'!D26)</f>
        <v>#REF!</v>
      </c>
      <c r="W26" s="176" t="e">
        <f>SUMIFS(#REF!,#REF!, 'pre-Analysis'!E26,#REF!, 'pre-Analysis'!B26,#REF!,'pre-Analysis'!C26,#REF!,'pre-Analysis'!D26)</f>
        <v>#REF!</v>
      </c>
      <c r="X26" s="176" t="e">
        <f>SUMIFS(#REF!,#REF!, 'pre-Analysis'!E26,#REF!, 'pre-Analysis'!B26,#REF!,'pre-Analysis'!C26,#REF!,'pre-Analysis'!D26)</f>
        <v>#REF!</v>
      </c>
      <c r="Y26" s="169" t="e">
        <f t="shared" si="15"/>
        <v>#REF!</v>
      </c>
      <c r="Z26" s="169" t="e">
        <f t="shared" si="16"/>
        <v>#REF!</v>
      </c>
      <c r="AA26" s="170" t="e">
        <f t="shared" si="17"/>
        <v>#REF!</v>
      </c>
      <c r="AB26" s="170" t="e">
        <f t="shared" si="18"/>
        <v>#REF!</v>
      </c>
    </row>
    <row r="27" spans="1:28" ht="15" hidden="1">
      <c r="A27" s="14" t="s">
        <v>72</v>
      </c>
      <c r="B27" s="149" t="s">
        <v>73</v>
      </c>
      <c r="C27" s="150" t="s">
        <v>74</v>
      </c>
      <c r="D27" s="168" t="s">
        <v>85</v>
      </c>
      <c r="E27" s="151" t="s">
        <v>83</v>
      </c>
      <c r="F27" s="168"/>
      <c r="G27" s="152" t="e">
        <f t="shared" si="0"/>
        <v>#REF!</v>
      </c>
      <c r="H27" s="149" t="e" cm="1">
        <f t="array" ref="H27">_xlfn.TEXTJOIN(",",TRUE,_xlfn.UNIQUE(IF(#REF!='pre-Analysis'!C27,IF(#REF!='pre-Analysis'!E27,IF(#REF!='pre-Analysis'!B27,IF(#REF!='pre-Analysis'!D27,#REF!,""),""),""),"")))</f>
        <v>#REF!</v>
      </c>
      <c r="I27" s="152" t="e">
        <f t="shared" si="9"/>
        <v>#REF!</v>
      </c>
      <c r="J27" s="149" t="e" cm="1">
        <f t="array" ref="J27">_xlfn.TEXTJOIN(",",TRUE,_xlfn.UNIQUE(IF(#REF!='pre-Analysis'!C27,IF(#REF!='pre-Analysis'!E27,IF(#REF!='pre-Analysis'!B27,IF(#REF!='pre-Analysis'!D27,#REF!,""),""),""),"")))</f>
        <v>#REF!</v>
      </c>
      <c r="K27" s="152" t="e">
        <f t="shared" si="14"/>
        <v>#REF!</v>
      </c>
      <c r="L27" s="149" t="e" cm="1">
        <f t="array" ref="L27">_xlfn.TEXTJOIN(",",TRUE,_xlfn.UNIQUE(IF((NOT(ISBLANK(#REF!))*(#REF!='pre-Analysis'!B27))=1,IF(#REF!='pre-Analysis'!E27,IF(#REF!='pre-Analysis'!D27,IF(#REF!='pre-Analysis'!C27,#REF!,""),""),""),"")))</f>
        <v>#REF!</v>
      </c>
      <c r="M27" s="196">
        <v>55717</v>
      </c>
      <c r="N27" s="196">
        <v>310105</v>
      </c>
      <c r="O27" s="196"/>
      <c r="P27" s="196"/>
      <c r="Q27" s="176" t="e">
        <f>SUMIFS(#REF!,#REF!, 'pre-Analysis'!E27,#REF!, 'pre-Analysis'!B27,#REF!,'pre-Analysis'!C27,#REF!,'pre-Analysis'!D27)</f>
        <v>#REF!</v>
      </c>
      <c r="R27" s="176" t="e">
        <f>SUMIFS(#REF!,#REF!, 'pre-Analysis'!E27,#REF!, 'pre-Analysis'!B27,#REF!,'pre-Analysis'!C27,#REF!,'pre-Analysis'!D27)</f>
        <v>#REF!</v>
      </c>
      <c r="S27" s="176" t="e">
        <f>SUMIFS(#REF!,#REF!, 'pre-Analysis'!E27,#REF!, 'pre-Analysis'!B27,#REF!,'pre-Analysis'!C27,#REF!,'pre-Analysis'!D27)</f>
        <v>#REF!</v>
      </c>
      <c r="T27" s="176" t="e">
        <f>SUMIFS(#REF!,#REF!, 'pre-Analysis'!E27,#REF!, 'pre-Analysis'!B27,#REF!,'pre-Analysis'!C27,#REF!,'pre-Analysis'!D27)</f>
        <v>#REF!</v>
      </c>
      <c r="U27" s="176" t="e">
        <f>SUMIFS(#REF!,#REF!, 'pre-Analysis'!E27,#REF!, 'pre-Analysis'!B27,#REF!,'pre-Analysis'!C27,#REF!,'pre-Analysis'!D27)</f>
        <v>#REF!</v>
      </c>
      <c r="V27" s="176" t="e">
        <f>SUMIFS(#REF!,#REF!, 'pre-Analysis'!E27,#REF!, 'pre-Analysis'!B27,#REF!,'pre-Analysis'!C27,#REF!,'pre-Analysis'!D27)</f>
        <v>#REF!</v>
      </c>
      <c r="W27" s="176" t="e">
        <f>SUMIFS(#REF!,#REF!, 'pre-Analysis'!E27,#REF!, 'pre-Analysis'!B27,#REF!,'pre-Analysis'!C27,#REF!,'pre-Analysis'!D27)</f>
        <v>#REF!</v>
      </c>
      <c r="X27" s="176" t="e">
        <f>SUMIFS(#REF!,#REF!, 'pre-Analysis'!E27,#REF!, 'pre-Analysis'!B27,#REF!,'pre-Analysis'!C27,#REF!,'pre-Analysis'!D27)</f>
        <v>#REF!</v>
      </c>
      <c r="Y27" s="169" t="e">
        <f t="shared" si="15"/>
        <v>#REF!</v>
      </c>
      <c r="Z27" s="169" t="e">
        <f t="shared" si="16"/>
        <v>#REF!</v>
      </c>
      <c r="AA27" s="170" t="e">
        <f t="shared" si="17"/>
        <v>#REF!</v>
      </c>
      <c r="AB27" s="170" t="e">
        <f t="shared" si="18"/>
        <v>#REF!</v>
      </c>
    </row>
    <row r="28" spans="1:28" hidden="1">
      <c r="A28" s="14" t="s">
        <v>72</v>
      </c>
      <c r="B28" s="158" t="s">
        <v>73</v>
      </c>
      <c r="C28" s="166" t="s">
        <v>74</v>
      </c>
      <c r="D28" s="200" t="s">
        <v>85</v>
      </c>
      <c r="E28" s="157"/>
      <c r="F28" s="158"/>
      <c r="G28" s="159" t="e">
        <f t="shared" si="0"/>
        <v>#REF!</v>
      </c>
      <c r="H28" s="158" t="e" cm="1">
        <f t="array" ref="H28">_xlfn.TEXTJOIN(",",TRUE,_xlfn.UNIQUE(IF(#REF!='pre-Analysis'!C28,IF(#REF!='pre-Analysis'!B28,IF(#REF!='pre-Analysis'!D28,#REF!,""),""),"")))</f>
        <v>#REF!</v>
      </c>
      <c r="I28" s="159" t="e">
        <f t="shared" si="9"/>
        <v>#REF!</v>
      </c>
      <c r="J28" s="158" t="e" cm="1">
        <f t="array" ref="J28">_xlfn.TEXTJOIN(",",TRUE,_xlfn.UNIQUE(IF(#REF!='pre-Analysis'!C28,IF(#REF!='pre-Analysis'!B28,IF(#REF!='pre-Analysis'!D28,#REF!,""),""),"")))</f>
        <v>#REF!</v>
      </c>
      <c r="K28" s="159" t="e">
        <f t="shared" si="14"/>
        <v>#REF!</v>
      </c>
      <c r="L28" s="158" t="e" cm="1">
        <f t="array" ref="L28">_xlfn.TEXTJOIN(",",TRUE,_xlfn.UNIQUE(IF((NOT(ISBLANK(#REF!))*(#REF!='pre-Analysis'!B28))=1,IF(#REF!='pre-Analysis'!D28,IF(#REF!='pre-Analysis'!C28,#REF!,""),""),"")))</f>
        <v>#REF!</v>
      </c>
      <c r="M28" s="158">
        <f>SUM(M20:M27)</f>
        <v>470104</v>
      </c>
      <c r="N28" s="158">
        <f>SUM(N20:N27)</f>
        <v>2569660</v>
      </c>
      <c r="O28" s="158"/>
      <c r="P28" s="158"/>
      <c r="Q28" s="197" t="e">
        <f>SUMIFS(#REF!,#REF!, 'pre-Analysis'!B28,#REF!,'pre-Analysis'!C28,#REF!,'pre-Analysis'!D28)</f>
        <v>#REF!</v>
      </c>
      <c r="R28" s="197" t="e">
        <f>SUMIFS(#REF!,#REF!, 'pre-Analysis'!B28,#REF!,'pre-Analysis'!C28,#REF!,'pre-Analysis'!D28)</f>
        <v>#REF!</v>
      </c>
      <c r="S28" s="197" t="e">
        <f>SUMIFS(#REF!,#REF!, 'pre-Analysis'!B28,#REF!,'pre-Analysis'!C28,#REF!,'pre-Analysis'!D28)</f>
        <v>#REF!</v>
      </c>
      <c r="T28" s="197" t="e">
        <f>SUMIFS(#REF!,#REF!, 'pre-Analysis'!B28,#REF!,'pre-Analysis'!C28,#REF!,'pre-Analysis'!D28)</f>
        <v>#REF!</v>
      </c>
      <c r="U28" s="197" t="e">
        <f>SUMIFS(#REF!,#REF!, 'pre-Analysis'!B28,#REF!,'pre-Analysis'!C28,#REF!,'pre-Analysis'!D28)</f>
        <v>#REF!</v>
      </c>
      <c r="V28" s="197" t="e">
        <f>SUMIFS(#REF!,#REF!, 'pre-Analysis'!B28,#REF!,'pre-Analysis'!C28,#REF!,'pre-Analysis'!D28)</f>
        <v>#REF!</v>
      </c>
      <c r="W28" s="197" t="e">
        <f>SUMIFS(#REF!,#REF!, 'pre-Analysis'!B28,#REF!,'pre-Analysis'!C28,#REF!,'pre-Analysis'!D28)</f>
        <v>#REF!</v>
      </c>
      <c r="X28" s="197" t="e">
        <f>SUMIFS(#REF!,#REF!, 'pre-Analysis'!B28,#REF!,'pre-Analysis'!C28,#REF!,'pre-Analysis'!D28)</f>
        <v>#REF!</v>
      </c>
      <c r="Y28" s="198" t="e">
        <f t="shared" si="15"/>
        <v>#REF!</v>
      </c>
      <c r="Z28" s="198" t="e">
        <f t="shared" si="16"/>
        <v>#REF!</v>
      </c>
      <c r="AA28" s="199" t="e">
        <f>1-Y28</f>
        <v>#REF!</v>
      </c>
      <c r="AB28" s="199" t="e">
        <f t="shared" si="18"/>
        <v>#REF!</v>
      </c>
    </row>
    <row r="29" spans="1:28" hidden="1">
      <c r="A29" s="14" t="s">
        <v>72</v>
      </c>
      <c r="B29" s="149" t="s">
        <v>73</v>
      </c>
      <c r="C29" s="150" t="s">
        <v>74</v>
      </c>
      <c r="D29" s="168" t="s">
        <v>86</v>
      </c>
      <c r="E29" s="151" t="s">
        <v>76</v>
      </c>
      <c r="F29" s="168"/>
      <c r="G29" s="152" t="e">
        <f t="shared" si="0"/>
        <v>#REF!</v>
      </c>
      <c r="H29" s="149" t="e" cm="1">
        <f t="array" ref="H29">_xlfn.TEXTJOIN(",",TRUE,_xlfn.UNIQUE(IF(#REF!='pre-Analysis'!C29,IF(#REF!='pre-Analysis'!E29,IF(#REF!='pre-Analysis'!B29,IF(#REF!='pre-Analysis'!D29,#REF!,""),""),""),"")))</f>
        <v>#REF!</v>
      </c>
      <c r="I29" s="152" t="e">
        <f t="shared" si="9"/>
        <v>#REF!</v>
      </c>
      <c r="J29" s="149" t="e" cm="1">
        <f t="array" ref="J29">_xlfn.TEXTJOIN(",",TRUE,_xlfn.UNIQUE(IF(#REF!='pre-Analysis'!C29,IF(#REF!='pre-Analysis'!E29,IF(#REF!='pre-Analysis'!B29,IF(#REF!='pre-Analysis'!D29,#REF!,""),""),""),"")))</f>
        <v>#REF!</v>
      </c>
      <c r="K29" s="152" t="e">
        <f t="shared" si="14"/>
        <v>#REF!</v>
      </c>
      <c r="L29" s="149" t="e" cm="1">
        <f t="array" ref="L29">_xlfn.TEXTJOIN(",",TRUE,_xlfn.UNIQUE(IF((NOT(ISBLANK(#REF!))*(#REF!='pre-Analysis'!B29))=1,IF(#REF!='pre-Analysis'!E29,IF(#REF!='pre-Analysis'!D29,IF(#REF!='pre-Analysis'!C29,#REF!,""),""),""),"")))</f>
        <v>#REF!</v>
      </c>
      <c r="M29" s="155">
        <v>36826</v>
      </c>
      <c r="N29" s="149">
        <v>209706</v>
      </c>
      <c r="O29" s="149"/>
      <c r="P29" s="149"/>
      <c r="Q29" s="176" t="e">
        <f>SUMIFS(#REF!,#REF!, 'pre-Analysis'!E29,#REF!, 'pre-Analysis'!B29,#REF!,'pre-Analysis'!C29,#REF!,'pre-Analysis'!D29)</f>
        <v>#REF!</v>
      </c>
      <c r="R29" s="176" t="e">
        <f>SUMIFS(#REF!,#REF!, 'pre-Analysis'!E29,#REF!, 'pre-Analysis'!B29,#REF!,'pre-Analysis'!C29,#REF!,'pre-Analysis'!D29)</f>
        <v>#REF!</v>
      </c>
      <c r="S29" s="176" t="e">
        <f>SUMIFS(#REF!,#REF!, 'pre-Analysis'!E29,#REF!, 'pre-Analysis'!B29,#REF!,'pre-Analysis'!C29,#REF!,'pre-Analysis'!D29)</f>
        <v>#REF!</v>
      </c>
      <c r="T29" s="176" t="e">
        <f>SUMIFS(#REF!,#REF!, 'pre-Analysis'!E29,#REF!, 'pre-Analysis'!B29,#REF!,'pre-Analysis'!C29,#REF!,'pre-Analysis'!D29)</f>
        <v>#REF!</v>
      </c>
      <c r="U29" s="176" t="e">
        <f>SUMIFS(#REF!,#REF!, 'pre-Analysis'!E29,#REF!, 'pre-Analysis'!B29,#REF!,'pre-Analysis'!C29,#REF!,'pre-Analysis'!D29)</f>
        <v>#REF!</v>
      </c>
      <c r="V29" s="176" t="e">
        <f>SUMIFS(#REF!,#REF!, 'pre-Analysis'!E29,#REF!, 'pre-Analysis'!B29,#REF!,'pre-Analysis'!C29,#REF!,'pre-Analysis'!D29)</f>
        <v>#REF!</v>
      </c>
      <c r="W29" s="176" t="e">
        <f>SUMIFS(#REF!,#REF!, 'pre-Analysis'!E29,#REF!, 'pre-Analysis'!B29,#REF!,'pre-Analysis'!C29,#REF!,'pre-Analysis'!D29)</f>
        <v>#REF!</v>
      </c>
      <c r="X29" s="176" t="e">
        <f>SUMIFS(#REF!,#REF!, 'pre-Analysis'!E29,#REF!, 'pre-Analysis'!B29,#REF!,'pre-Analysis'!C29,#REF!,'pre-Analysis'!D29)</f>
        <v>#REF!</v>
      </c>
      <c r="Y29" s="169" t="e">
        <f>Q29/M29</f>
        <v>#REF!</v>
      </c>
      <c r="Z29" s="169" t="e">
        <f>T29/N29</f>
        <v>#REF!</v>
      </c>
      <c r="AA29" s="170" t="e">
        <f>1-Y29</f>
        <v>#REF!</v>
      </c>
      <c r="AB29" s="170" t="e">
        <f>1-Z29</f>
        <v>#REF!</v>
      </c>
    </row>
    <row r="30" spans="1:28" hidden="1">
      <c r="A30" s="14" t="s">
        <v>72</v>
      </c>
      <c r="B30" s="149" t="s">
        <v>73</v>
      </c>
      <c r="C30" s="150" t="s">
        <v>74</v>
      </c>
      <c r="D30" s="168" t="s">
        <v>86</v>
      </c>
      <c r="E30" s="151" t="s">
        <v>77</v>
      </c>
      <c r="F30" s="168"/>
      <c r="G30" s="152" t="e">
        <f t="shared" si="0"/>
        <v>#REF!</v>
      </c>
      <c r="H30" s="149" t="e" cm="1">
        <f t="array" ref="H30">_xlfn.TEXTJOIN(",",TRUE,_xlfn.UNIQUE(IF(#REF!='pre-Analysis'!C30,IF(#REF!='pre-Analysis'!E30,IF(#REF!='pre-Analysis'!B30,IF(#REF!='pre-Analysis'!D30,#REF!,""),""),""),"")))</f>
        <v>#REF!</v>
      </c>
      <c r="I30" s="152" t="e">
        <f t="shared" si="9"/>
        <v>#REF!</v>
      </c>
      <c r="J30" s="149" t="e" cm="1">
        <f t="array" ref="J30">_xlfn.TEXTJOIN(",",TRUE,_xlfn.UNIQUE(IF(#REF!='pre-Analysis'!C30,IF(#REF!='pre-Analysis'!E30,IF(#REF!='pre-Analysis'!B30,IF(#REF!='pre-Analysis'!D30,#REF!,""),""),""),"")))</f>
        <v>#REF!</v>
      </c>
      <c r="K30" s="152" t="e">
        <f t="shared" si="14"/>
        <v>#REF!</v>
      </c>
      <c r="L30" s="149" t="e" cm="1">
        <f t="array" ref="L30">_xlfn.TEXTJOIN(",",TRUE,_xlfn.UNIQUE(IF((NOT(ISBLANK(#REF!))*(#REF!='pre-Analysis'!B30))=1,IF(#REF!='pre-Analysis'!E30,IF(#REF!='pre-Analysis'!D30,IF(#REF!='pre-Analysis'!C30,#REF!,""),""),""),"")))</f>
        <v>#REF!</v>
      </c>
      <c r="M30" s="155">
        <v>47496</v>
      </c>
      <c r="N30" s="149">
        <v>262296</v>
      </c>
      <c r="O30" s="149"/>
      <c r="P30" s="149"/>
      <c r="Q30" s="176" t="e">
        <f>SUMIFS(#REF!,#REF!, 'pre-Analysis'!E30,#REF!, 'pre-Analysis'!B30,#REF!,'pre-Analysis'!C30,#REF!,'pre-Analysis'!D30)</f>
        <v>#REF!</v>
      </c>
      <c r="R30" s="176" t="e">
        <f>SUMIFS(#REF!,#REF!, 'pre-Analysis'!E30,#REF!, 'pre-Analysis'!B30,#REF!,'pre-Analysis'!C30,#REF!,'pre-Analysis'!D30)</f>
        <v>#REF!</v>
      </c>
      <c r="S30" s="176" t="e">
        <f>SUMIFS(#REF!,#REF!, 'pre-Analysis'!E30,#REF!, 'pre-Analysis'!B30,#REF!,'pre-Analysis'!C30,#REF!,'pre-Analysis'!D30)</f>
        <v>#REF!</v>
      </c>
      <c r="T30" s="176" t="e">
        <f>SUMIFS(#REF!,#REF!, 'pre-Analysis'!E30,#REF!, 'pre-Analysis'!B30,#REF!,'pre-Analysis'!C30,#REF!,'pre-Analysis'!D30)</f>
        <v>#REF!</v>
      </c>
      <c r="U30" s="176" t="e">
        <f>SUMIFS(#REF!,#REF!, 'pre-Analysis'!E30,#REF!, 'pre-Analysis'!B30,#REF!,'pre-Analysis'!C30,#REF!,'pre-Analysis'!D30)</f>
        <v>#REF!</v>
      </c>
      <c r="V30" s="176" t="e">
        <f>SUMIFS(#REF!,#REF!, 'pre-Analysis'!E30,#REF!, 'pre-Analysis'!B30,#REF!,'pre-Analysis'!C30,#REF!,'pre-Analysis'!D30)</f>
        <v>#REF!</v>
      </c>
      <c r="W30" s="176" t="e">
        <f>SUMIFS(#REF!,#REF!, 'pre-Analysis'!E30,#REF!, 'pre-Analysis'!B30,#REF!,'pre-Analysis'!C30,#REF!,'pre-Analysis'!D30)</f>
        <v>#REF!</v>
      </c>
      <c r="X30" s="176" t="e">
        <f>SUMIFS(#REF!,#REF!, 'pre-Analysis'!E30,#REF!, 'pre-Analysis'!B30,#REF!,'pre-Analysis'!C30,#REF!,'pre-Analysis'!D30)</f>
        <v>#REF!</v>
      </c>
      <c r="Y30" s="169" t="e">
        <f t="shared" ref="Y30:Y37" si="19">Q30/M30</f>
        <v>#REF!</v>
      </c>
      <c r="Z30" s="169" t="e">
        <f t="shared" ref="Z30:Z37" si="20">T30/N30</f>
        <v>#REF!</v>
      </c>
      <c r="AA30" s="170" t="e">
        <f t="shared" ref="AA30:AA36" si="21">1-Y30</f>
        <v>#REF!</v>
      </c>
      <c r="AB30" s="170" t="e">
        <f t="shared" ref="AB30:AB37" si="22">1-Z30</f>
        <v>#REF!</v>
      </c>
    </row>
    <row r="31" spans="1:28" ht="15" hidden="1">
      <c r="A31" s="14" t="s">
        <v>72</v>
      </c>
      <c r="B31" s="149" t="s">
        <v>73</v>
      </c>
      <c r="C31" s="150" t="s">
        <v>74</v>
      </c>
      <c r="D31" s="168" t="s">
        <v>86</v>
      </c>
      <c r="E31" s="151" t="s">
        <v>78</v>
      </c>
      <c r="F31" s="168"/>
      <c r="G31" s="152" t="e">
        <f t="shared" si="0"/>
        <v>#REF!</v>
      </c>
      <c r="H31" s="149" t="e" cm="1">
        <f t="array" ref="H31">_xlfn.TEXTJOIN(",",TRUE,_xlfn.UNIQUE(IF(#REF!='pre-Analysis'!C31,IF(#REF!='pre-Analysis'!E31,IF(#REF!='pre-Analysis'!B31,IF(#REF!='pre-Analysis'!D31,#REF!,""),""),""),"")))</f>
        <v>#REF!</v>
      </c>
      <c r="I31" s="152" t="e">
        <f t="shared" si="9"/>
        <v>#REF!</v>
      </c>
      <c r="J31" s="149" t="e" cm="1">
        <f t="array" ref="J31">_xlfn.TEXTJOIN(",",TRUE,_xlfn.UNIQUE(IF(#REF!='pre-Analysis'!C31,IF(#REF!='pre-Analysis'!E31,IF(#REF!='pre-Analysis'!B31,IF(#REF!='pre-Analysis'!D31,#REF!,""),""),""),"")))</f>
        <v>#REF!</v>
      </c>
      <c r="K31" s="152" t="e">
        <f t="shared" si="14"/>
        <v>#REF!</v>
      </c>
      <c r="L31" s="149" t="e" cm="1">
        <f t="array" ref="L31">_xlfn.TEXTJOIN(",",TRUE,_xlfn.UNIQUE(IF((NOT(ISBLANK(#REF!))*(#REF!='pre-Analysis'!B31))=1,IF(#REF!='pre-Analysis'!E31,IF(#REF!='pre-Analysis'!D31,IF(#REF!='pre-Analysis'!C31,#REF!,""),""),""),"")))</f>
        <v>#REF!</v>
      </c>
      <c r="M31" s="196">
        <v>102807</v>
      </c>
      <c r="N31" s="196">
        <v>551678</v>
      </c>
      <c r="O31" s="196"/>
      <c r="P31" s="196"/>
      <c r="Q31" s="176" t="e">
        <f>SUMIFS(#REF!,#REF!, 'pre-Analysis'!E31,#REF!, 'pre-Analysis'!B31,#REF!,'pre-Analysis'!C31,#REF!,'pre-Analysis'!D31)</f>
        <v>#REF!</v>
      </c>
      <c r="R31" s="176" t="e">
        <f>SUMIFS(#REF!,#REF!, 'pre-Analysis'!E31,#REF!, 'pre-Analysis'!B31,#REF!,'pre-Analysis'!C31,#REF!,'pre-Analysis'!D31)</f>
        <v>#REF!</v>
      </c>
      <c r="S31" s="176" t="e">
        <f>SUMIFS(#REF!,#REF!, 'pre-Analysis'!E31,#REF!, 'pre-Analysis'!B31,#REF!,'pre-Analysis'!C31,#REF!,'pre-Analysis'!D31)</f>
        <v>#REF!</v>
      </c>
      <c r="T31" s="176" t="e">
        <f>SUMIFS(#REF!,#REF!, 'pre-Analysis'!E31,#REF!, 'pre-Analysis'!B31,#REF!,'pre-Analysis'!C31,#REF!,'pre-Analysis'!D31)</f>
        <v>#REF!</v>
      </c>
      <c r="U31" s="176" t="e">
        <f>SUMIFS(#REF!,#REF!, 'pre-Analysis'!E31,#REF!, 'pre-Analysis'!B31,#REF!,'pre-Analysis'!C31,#REF!,'pre-Analysis'!D31)</f>
        <v>#REF!</v>
      </c>
      <c r="V31" s="176" t="e">
        <f>SUMIFS(#REF!,#REF!, 'pre-Analysis'!E31,#REF!, 'pre-Analysis'!B31,#REF!,'pre-Analysis'!C31,#REF!,'pre-Analysis'!D31)</f>
        <v>#REF!</v>
      </c>
      <c r="W31" s="176" t="e">
        <f>SUMIFS(#REF!,#REF!, 'pre-Analysis'!E31,#REF!, 'pre-Analysis'!B31,#REF!,'pre-Analysis'!C31,#REF!,'pre-Analysis'!D31)</f>
        <v>#REF!</v>
      </c>
      <c r="X31" s="176" t="e">
        <f>SUMIFS(#REF!,#REF!, 'pre-Analysis'!E31,#REF!, 'pre-Analysis'!B31,#REF!,'pre-Analysis'!C31,#REF!,'pre-Analysis'!D31)</f>
        <v>#REF!</v>
      </c>
      <c r="Y31" s="169" t="e">
        <f t="shared" si="19"/>
        <v>#REF!</v>
      </c>
      <c r="Z31" s="169" t="e">
        <f t="shared" si="20"/>
        <v>#REF!</v>
      </c>
      <c r="AA31" s="170" t="e">
        <f t="shared" si="21"/>
        <v>#REF!</v>
      </c>
      <c r="AB31" s="170" t="e">
        <f t="shared" si="22"/>
        <v>#REF!</v>
      </c>
    </row>
    <row r="32" spans="1:28" ht="15" hidden="1">
      <c r="A32" s="14" t="s">
        <v>72</v>
      </c>
      <c r="B32" s="149" t="s">
        <v>73</v>
      </c>
      <c r="C32" s="150" t="s">
        <v>74</v>
      </c>
      <c r="D32" s="168" t="s">
        <v>86</v>
      </c>
      <c r="E32" s="151" t="s">
        <v>79</v>
      </c>
      <c r="F32" s="168"/>
      <c r="G32" s="152" t="e">
        <f t="shared" si="0"/>
        <v>#REF!</v>
      </c>
      <c r="H32" s="149" t="e" cm="1">
        <f t="array" ref="H32">_xlfn.TEXTJOIN(",",TRUE,_xlfn.UNIQUE(IF(#REF!='pre-Analysis'!C32,IF(#REF!='pre-Analysis'!E32,IF(#REF!='pre-Analysis'!B32,IF(#REF!='pre-Analysis'!D32,#REF!,""),""),""),"")))</f>
        <v>#REF!</v>
      </c>
      <c r="I32" s="152" t="e">
        <f t="shared" si="9"/>
        <v>#REF!</v>
      </c>
      <c r="J32" s="149" t="e" cm="1">
        <f t="array" ref="J32">_xlfn.TEXTJOIN(",",TRUE,_xlfn.UNIQUE(IF(#REF!='pre-Analysis'!C32,IF(#REF!='pre-Analysis'!E32,IF(#REF!='pre-Analysis'!B32,IF(#REF!='pre-Analysis'!D32,#REF!,""),""),""),"")))</f>
        <v>#REF!</v>
      </c>
      <c r="K32" s="152" t="e">
        <f t="shared" si="14"/>
        <v>#REF!</v>
      </c>
      <c r="L32" s="149" t="e" cm="1">
        <f t="array" ref="L32">_xlfn.TEXTJOIN(",",TRUE,_xlfn.UNIQUE(IF((NOT(ISBLANK(#REF!))*(#REF!='pre-Analysis'!B32))=1,IF(#REF!='pre-Analysis'!E32,IF(#REF!='pre-Analysis'!D32,IF(#REF!='pre-Analysis'!C32,#REF!,""),""),""),"")))</f>
        <v>#REF!</v>
      </c>
      <c r="M32" s="196">
        <v>96168</v>
      </c>
      <c r="N32" s="196">
        <v>517149</v>
      </c>
      <c r="O32" s="196"/>
      <c r="P32" s="196"/>
      <c r="Q32" s="176" t="e">
        <f>SUMIFS(#REF!,#REF!, 'pre-Analysis'!E32,#REF!, 'pre-Analysis'!B32,#REF!,'pre-Analysis'!C32,#REF!,'pre-Analysis'!D32)</f>
        <v>#REF!</v>
      </c>
      <c r="R32" s="176" t="e">
        <f>SUMIFS(#REF!,#REF!, 'pre-Analysis'!E32,#REF!, 'pre-Analysis'!B32,#REF!,'pre-Analysis'!C32,#REF!,'pre-Analysis'!D32)</f>
        <v>#REF!</v>
      </c>
      <c r="S32" s="176" t="e">
        <f>SUMIFS(#REF!,#REF!, 'pre-Analysis'!E32,#REF!, 'pre-Analysis'!B32,#REF!,'pre-Analysis'!C32,#REF!,'pre-Analysis'!D32)</f>
        <v>#REF!</v>
      </c>
      <c r="T32" s="176" t="e">
        <f>SUMIFS(#REF!,#REF!, 'pre-Analysis'!E32,#REF!, 'pre-Analysis'!B32,#REF!,'pre-Analysis'!C32,#REF!,'pre-Analysis'!D32)</f>
        <v>#REF!</v>
      </c>
      <c r="U32" s="176" t="e">
        <f>SUMIFS(#REF!,#REF!, 'pre-Analysis'!E32,#REF!, 'pre-Analysis'!B32,#REF!,'pre-Analysis'!C32,#REF!,'pre-Analysis'!D32)</f>
        <v>#REF!</v>
      </c>
      <c r="V32" s="176" t="e">
        <f>SUMIFS(#REF!,#REF!, 'pre-Analysis'!E32,#REF!, 'pre-Analysis'!B32,#REF!,'pre-Analysis'!C32,#REF!,'pre-Analysis'!D32)</f>
        <v>#REF!</v>
      </c>
      <c r="W32" s="176" t="e">
        <f>SUMIFS(#REF!,#REF!, 'pre-Analysis'!E32,#REF!, 'pre-Analysis'!B32,#REF!,'pre-Analysis'!C32,#REF!,'pre-Analysis'!D32)</f>
        <v>#REF!</v>
      </c>
      <c r="X32" s="176" t="e">
        <f>SUMIFS(#REF!,#REF!, 'pre-Analysis'!E32,#REF!, 'pre-Analysis'!B32,#REF!,'pre-Analysis'!C32,#REF!,'pre-Analysis'!D32)</f>
        <v>#REF!</v>
      </c>
      <c r="Y32" s="169" t="e">
        <f t="shared" si="19"/>
        <v>#REF!</v>
      </c>
      <c r="Z32" s="169" t="e">
        <f t="shared" si="20"/>
        <v>#REF!</v>
      </c>
      <c r="AA32" s="170" t="e">
        <f t="shared" si="21"/>
        <v>#REF!</v>
      </c>
      <c r="AB32" s="170" t="e">
        <f t="shared" si="22"/>
        <v>#REF!</v>
      </c>
    </row>
    <row r="33" spans="1:28" ht="15" hidden="1">
      <c r="A33" s="14" t="s">
        <v>72</v>
      </c>
      <c r="B33" s="149" t="s">
        <v>73</v>
      </c>
      <c r="C33" s="150" t="s">
        <v>74</v>
      </c>
      <c r="D33" s="168" t="s">
        <v>86</v>
      </c>
      <c r="E33" s="151" t="s">
        <v>80</v>
      </c>
      <c r="F33" s="168"/>
      <c r="G33" s="152" t="e">
        <f t="shared" si="0"/>
        <v>#REF!</v>
      </c>
      <c r="H33" s="149" t="e" cm="1">
        <f t="array" ref="H33">_xlfn.TEXTJOIN(",",TRUE,_xlfn.UNIQUE(IF(#REF!='pre-Analysis'!C33,IF(#REF!='pre-Analysis'!E33,IF(#REF!='pre-Analysis'!B33,IF(#REF!='pre-Analysis'!D33,#REF!,""),""),""),"")))</f>
        <v>#REF!</v>
      </c>
      <c r="I33" s="152" t="e">
        <f t="shared" si="9"/>
        <v>#REF!</v>
      </c>
      <c r="J33" s="149" t="e" cm="1">
        <f t="array" ref="J33">_xlfn.TEXTJOIN(",",TRUE,_xlfn.UNIQUE(IF(#REF!='pre-Analysis'!C33,IF(#REF!='pre-Analysis'!E33,IF(#REF!='pre-Analysis'!B33,IF(#REF!='pre-Analysis'!D33,#REF!,""),""),""),"")))</f>
        <v>#REF!</v>
      </c>
      <c r="K33" s="152" t="e">
        <f t="shared" si="14"/>
        <v>#REF!</v>
      </c>
      <c r="L33" s="149" t="e" cm="1">
        <f t="array" ref="L33">_xlfn.TEXTJOIN(",",TRUE,_xlfn.UNIQUE(IF((NOT(ISBLANK(#REF!))*(#REF!='pre-Analysis'!B33))=1,IF(#REF!='pre-Analysis'!E33,IF(#REF!='pre-Analysis'!D33,IF(#REF!='pre-Analysis'!C33,#REF!,""),""),""),"")))</f>
        <v>#REF!</v>
      </c>
      <c r="M33" s="196">
        <v>26271</v>
      </c>
      <c r="N33" s="196">
        <v>145709</v>
      </c>
      <c r="O33" s="196"/>
      <c r="P33" s="196"/>
      <c r="Q33" s="176" t="e">
        <f>SUMIFS(#REF!,#REF!, 'pre-Analysis'!E33,#REF!, 'pre-Analysis'!B33,#REF!,'pre-Analysis'!C33,#REF!,'pre-Analysis'!D33)</f>
        <v>#REF!</v>
      </c>
      <c r="R33" s="176" t="e">
        <f>SUMIFS(#REF!,#REF!, 'pre-Analysis'!E33,#REF!, 'pre-Analysis'!B33,#REF!,'pre-Analysis'!C33,#REF!,'pre-Analysis'!D33)</f>
        <v>#REF!</v>
      </c>
      <c r="S33" s="176" t="e">
        <f>SUMIFS(#REF!,#REF!, 'pre-Analysis'!E33,#REF!, 'pre-Analysis'!B33,#REF!,'pre-Analysis'!C33,#REF!,'pre-Analysis'!D33)</f>
        <v>#REF!</v>
      </c>
      <c r="T33" s="176" t="e">
        <f>SUMIFS(#REF!,#REF!, 'pre-Analysis'!E33,#REF!, 'pre-Analysis'!B33,#REF!,'pre-Analysis'!C33,#REF!,'pre-Analysis'!D33)</f>
        <v>#REF!</v>
      </c>
      <c r="U33" s="176" t="e">
        <f>SUMIFS(#REF!,#REF!, 'pre-Analysis'!E33,#REF!, 'pre-Analysis'!B33,#REF!,'pre-Analysis'!C33,#REF!,'pre-Analysis'!D33)</f>
        <v>#REF!</v>
      </c>
      <c r="V33" s="176" t="e">
        <f>SUMIFS(#REF!,#REF!, 'pre-Analysis'!E33,#REF!, 'pre-Analysis'!B33,#REF!,'pre-Analysis'!C33,#REF!,'pre-Analysis'!D33)</f>
        <v>#REF!</v>
      </c>
      <c r="W33" s="176" t="e">
        <f>SUMIFS(#REF!,#REF!, 'pre-Analysis'!E33,#REF!, 'pre-Analysis'!B33,#REF!,'pre-Analysis'!C33,#REF!,'pre-Analysis'!D33)</f>
        <v>#REF!</v>
      </c>
      <c r="X33" s="176" t="e">
        <f>SUMIFS(#REF!,#REF!, 'pre-Analysis'!E33,#REF!, 'pre-Analysis'!B33,#REF!,'pre-Analysis'!C33,#REF!,'pre-Analysis'!D33)</f>
        <v>#REF!</v>
      </c>
      <c r="Y33" s="169" t="e">
        <f t="shared" si="19"/>
        <v>#REF!</v>
      </c>
      <c r="Z33" s="169" t="e">
        <f t="shared" si="20"/>
        <v>#REF!</v>
      </c>
      <c r="AA33" s="170" t="e">
        <f t="shared" si="21"/>
        <v>#REF!</v>
      </c>
      <c r="AB33" s="170" t="e">
        <f t="shared" si="22"/>
        <v>#REF!</v>
      </c>
    </row>
    <row r="34" spans="1:28" ht="15" hidden="1">
      <c r="A34" s="14" t="s">
        <v>72</v>
      </c>
      <c r="B34" s="149" t="s">
        <v>73</v>
      </c>
      <c r="C34" s="150" t="s">
        <v>74</v>
      </c>
      <c r="D34" s="168" t="s">
        <v>86</v>
      </c>
      <c r="E34" s="151" t="s">
        <v>81</v>
      </c>
      <c r="F34" s="168"/>
      <c r="G34" s="152" t="e">
        <f t="shared" si="0"/>
        <v>#REF!</v>
      </c>
      <c r="H34" s="149" t="e" cm="1">
        <f t="array" ref="H34">_xlfn.TEXTJOIN(",",TRUE,_xlfn.UNIQUE(IF(#REF!='pre-Analysis'!C34,IF(#REF!='pre-Analysis'!E34,IF(#REF!='pre-Analysis'!B34,IF(#REF!='pre-Analysis'!D34,#REF!,""),""),""),"")))</f>
        <v>#REF!</v>
      </c>
      <c r="I34" s="152" t="e">
        <f t="shared" si="9"/>
        <v>#REF!</v>
      </c>
      <c r="J34" s="149" t="e" cm="1">
        <f t="array" ref="J34">_xlfn.TEXTJOIN(",",TRUE,_xlfn.UNIQUE(IF(#REF!='pre-Analysis'!C34,IF(#REF!='pre-Analysis'!E34,IF(#REF!='pre-Analysis'!B34,IF(#REF!='pre-Analysis'!D34,#REF!,""),""),""),"")))</f>
        <v>#REF!</v>
      </c>
      <c r="K34" s="152" t="e">
        <f t="shared" si="14"/>
        <v>#REF!</v>
      </c>
      <c r="L34" s="149" t="e" cm="1">
        <f t="array" ref="L34">_xlfn.TEXTJOIN(",",TRUE,_xlfn.UNIQUE(IF((NOT(ISBLANK(#REF!))*(#REF!='pre-Analysis'!B34))=1,IF(#REF!='pre-Analysis'!E34,IF(#REF!='pre-Analysis'!D34,IF(#REF!='pre-Analysis'!C34,#REF!,""),""),""),"")))</f>
        <v>#REF!</v>
      </c>
      <c r="M34" s="196">
        <v>67665</v>
      </c>
      <c r="N34" s="196">
        <v>373601</v>
      </c>
      <c r="O34" s="196"/>
      <c r="P34" s="196"/>
      <c r="Q34" s="176" t="e">
        <f>SUMIFS(#REF!,#REF!, 'pre-Analysis'!E34,#REF!, 'pre-Analysis'!B34,#REF!,'pre-Analysis'!C34,#REF!,'pre-Analysis'!D34)</f>
        <v>#REF!</v>
      </c>
      <c r="R34" s="176" t="e">
        <f>SUMIFS(#REF!,#REF!, 'pre-Analysis'!E34,#REF!, 'pre-Analysis'!B34,#REF!,'pre-Analysis'!C34,#REF!,'pre-Analysis'!D34)</f>
        <v>#REF!</v>
      </c>
      <c r="S34" s="176" t="e">
        <f>SUMIFS(#REF!,#REF!, 'pre-Analysis'!E34,#REF!, 'pre-Analysis'!B34,#REF!,'pre-Analysis'!C34,#REF!,'pre-Analysis'!D34)</f>
        <v>#REF!</v>
      </c>
      <c r="T34" s="176" t="e">
        <f>SUMIFS(#REF!,#REF!, 'pre-Analysis'!E34,#REF!, 'pre-Analysis'!B34,#REF!,'pre-Analysis'!C34,#REF!,'pre-Analysis'!D34)</f>
        <v>#REF!</v>
      </c>
      <c r="U34" s="176" t="e">
        <f>SUMIFS(#REF!,#REF!, 'pre-Analysis'!E34,#REF!, 'pre-Analysis'!B34,#REF!,'pre-Analysis'!C34,#REF!,'pre-Analysis'!D34)</f>
        <v>#REF!</v>
      </c>
      <c r="V34" s="176" t="e">
        <f>SUMIFS(#REF!,#REF!, 'pre-Analysis'!E34,#REF!, 'pre-Analysis'!B34,#REF!,'pre-Analysis'!C34,#REF!,'pre-Analysis'!D34)</f>
        <v>#REF!</v>
      </c>
      <c r="W34" s="176" t="e">
        <f>SUMIFS(#REF!,#REF!, 'pre-Analysis'!E34,#REF!, 'pre-Analysis'!B34,#REF!,'pre-Analysis'!C34,#REF!,'pre-Analysis'!D34)</f>
        <v>#REF!</v>
      </c>
      <c r="X34" s="176" t="e">
        <f>SUMIFS(#REF!,#REF!, 'pre-Analysis'!E34,#REF!, 'pre-Analysis'!B34,#REF!,'pre-Analysis'!C34,#REF!,'pre-Analysis'!D34)</f>
        <v>#REF!</v>
      </c>
      <c r="Y34" s="169" t="e">
        <f t="shared" si="19"/>
        <v>#REF!</v>
      </c>
      <c r="Z34" s="169" t="e">
        <f t="shared" si="20"/>
        <v>#REF!</v>
      </c>
      <c r="AA34" s="170" t="e">
        <f t="shared" si="21"/>
        <v>#REF!</v>
      </c>
      <c r="AB34" s="170" t="e">
        <f t="shared" si="22"/>
        <v>#REF!</v>
      </c>
    </row>
    <row r="35" spans="1:28" ht="15" hidden="1">
      <c r="A35" s="14" t="s">
        <v>72</v>
      </c>
      <c r="B35" s="149" t="s">
        <v>73</v>
      </c>
      <c r="C35" s="150" t="s">
        <v>74</v>
      </c>
      <c r="D35" s="168" t="s">
        <v>86</v>
      </c>
      <c r="E35" s="151" t="s">
        <v>82</v>
      </c>
      <c r="F35" s="168"/>
      <c r="G35" s="152" t="e">
        <f t="shared" si="0"/>
        <v>#REF!</v>
      </c>
      <c r="H35" s="149" t="e" cm="1">
        <f t="array" ref="H35">_xlfn.TEXTJOIN(",",TRUE,_xlfn.UNIQUE(IF(#REF!='pre-Analysis'!C35,IF(#REF!='pre-Analysis'!E35,IF(#REF!='pre-Analysis'!B35,IF(#REF!='pre-Analysis'!D35,#REF!,""),""),""),"")))</f>
        <v>#REF!</v>
      </c>
      <c r="I35" s="152" t="e">
        <f t="shared" si="9"/>
        <v>#REF!</v>
      </c>
      <c r="J35" s="149" t="e" cm="1">
        <f t="array" ref="J35">_xlfn.TEXTJOIN(",",TRUE,_xlfn.UNIQUE(IF(#REF!='pre-Analysis'!C35,IF(#REF!='pre-Analysis'!E35,IF(#REF!='pre-Analysis'!B35,IF(#REF!='pre-Analysis'!D35,#REF!,""),""),""),"")))</f>
        <v>#REF!</v>
      </c>
      <c r="K35" s="152" t="e">
        <f t="shared" si="14"/>
        <v>#REF!</v>
      </c>
      <c r="L35" s="149" t="e" cm="1">
        <f t="array" ref="L35">_xlfn.TEXTJOIN(",",TRUE,_xlfn.UNIQUE(IF((NOT(ISBLANK(#REF!))*(#REF!='pre-Analysis'!B35))=1,IF(#REF!='pre-Analysis'!E35,IF(#REF!='pre-Analysis'!D35,IF(#REF!='pre-Analysis'!C35,#REF!,""),""),""),"")))</f>
        <v>#REF!</v>
      </c>
      <c r="M35" s="196">
        <v>37154</v>
      </c>
      <c r="N35" s="196">
        <v>199416</v>
      </c>
      <c r="O35" s="196"/>
      <c r="P35" s="196"/>
      <c r="Q35" s="176" t="e">
        <f>SUMIFS(#REF!,#REF!, 'pre-Analysis'!E35,#REF!, 'pre-Analysis'!B35,#REF!,'pre-Analysis'!C35,#REF!,'pre-Analysis'!D35)</f>
        <v>#REF!</v>
      </c>
      <c r="R35" s="176" t="e">
        <f>SUMIFS(#REF!,#REF!, 'pre-Analysis'!E35,#REF!, 'pre-Analysis'!B35,#REF!,'pre-Analysis'!C35,#REF!,'pre-Analysis'!D35)</f>
        <v>#REF!</v>
      </c>
      <c r="S35" s="176" t="e">
        <f>SUMIFS(#REF!,#REF!, 'pre-Analysis'!E35,#REF!, 'pre-Analysis'!B35,#REF!,'pre-Analysis'!C35,#REF!,'pre-Analysis'!D35)</f>
        <v>#REF!</v>
      </c>
      <c r="T35" s="176" t="e">
        <f>SUMIFS(#REF!,#REF!, 'pre-Analysis'!E35,#REF!, 'pre-Analysis'!B35,#REF!,'pre-Analysis'!C35,#REF!,'pre-Analysis'!D35)</f>
        <v>#REF!</v>
      </c>
      <c r="U35" s="176" t="e">
        <f>SUMIFS(#REF!,#REF!, 'pre-Analysis'!E35,#REF!, 'pre-Analysis'!B35,#REF!,'pre-Analysis'!C35,#REF!,'pre-Analysis'!D35)</f>
        <v>#REF!</v>
      </c>
      <c r="V35" s="176" t="e">
        <f>SUMIFS(#REF!,#REF!, 'pre-Analysis'!E35,#REF!, 'pre-Analysis'!B35,#REF!,'pre-Analysis'!C35,#REF!,'pre-Analysis'!D35)</f>
        <v>#REF!</v>
      </c>
      <c r="W35" s="176" t="e">
        <f>SUMIFS(#REF!,#REF!, 'pre-Analysis'!E35,#REF!, 'pre-Analysis'!B35,#REF!,'pre-Analysis'!C35,#REF!,'pre-Analysis'!D35)</f>
        <v>#REF!</v>
      </c>
      <c r="X35" s="176" t="e">
        <f>SUMIFS(#REF!,#REF!, 'pre-Analysis'!E35,#REF!, 'pre-Analysis'!B35,#REF!,'pre-Analysis'!C35,#REF!,'pre-Analysis'!D35)</f>
        <v>#REF!</v>
      </c>
      <c r="Y35" s="169" t="e">
        <f t="shared" si="19"/>
        <v>#REF!</v>
      </c>
      <c r="Z35" s="169" t="e">
        <f t="shared" si="20"/>
        <v>#REF!</v>
      </c>
      <c r="AA35" s="170" t="e">
        <f t="shared" si="21"/>
        <v>#REF!</v>
      </c>
      <c r="AB35" s="170" t="e">
        <f t="shared" si="22"/>
        <v>#REF!</v>
      </c>
    </row>
    <row r="36" spans="1:28" ht="15" hidden="1">
      <c r="A36" s="14" t="s">
        <v>72</v>
      </c>
      <c r="B36" s="149" t="s">
        <v>73</v>
      </c>
      <c r="C36" s="150" t="s">
        <v>74</v>
      </c>
      <c r="D36" s="168" t="s">
        <v>86</v>
      </c>
      <c r="E36" s="151" t="s">
        <v>83</v>
      </c>
      <c r="F36" s="168"/>
      <c r="G36" s="152" t="e">
        <f t="shared" si="0"/>
        <v>#REF!</v>
      </c>
      <c r="H36" s="149" t="e" cm="1">
        <f t="array" ref="H36">_xlfn.TEXTJOIN(",",TRUE,_xlfn.UNIQUE(IF(#REF!='pre-Analysis'!C36,IF(#REF!='pre-Analysis'!E36,IF(#REF!='pre-Analysis'!B36,IF(#REF!='pre-Analysis'!D36,#REF!,""),""),""),"")))</f>
        <v>#REF!</v>
      </c>
      <c r="I36" s="152" t="e">
        <f t="shared" si="9"/>
        <v>#REF!</v>
      </c>
      <c r="J36" s="149" t="e" cm="1">
        <f t="array" ref="J36">_xlfn.TEXTJOIN(",",TRUE,_xlfn.UNIQUE(IF(#REF!='pre-Analysis'!C36,IF(#REF!='pre-Analysis'!E36,IF(#REF!='pre-Analysis'!B36,IF(#REF!='pre-Analysis'!D36,#REF!,""),""),""),"")))</f>
        <v>#REF!</v>
      </c>
      <c r="K36" s="152" t="e">
        <f t="shared" si="14"/>
        <v>#REF!</v>
      </c>
      <c r="L36" s="149" t="e" cm="1">
        <f t="array" ref="L36">_xlfn.TEXTJOIN(",",TRUE,_xlfn.UNIQUE(IF((NOT(ISBLANK(#REF!))*(#REF!='pre-Analysis'!B36))=1,IF(#REF!='pre-Analysis'!E36,IF(#REF!='pre-Analysis'!D36,IF(#REF!='pre-Analysis'!C36,#REF!,""),""),""),"")))</f>
        <v>#REF!</v>
      </c>
      <c r="M36" s="196">
        <v>55717</v>
      </c>
      <c r="N36" s="196">
        <v>310105</v>
      </c>
      <c r="O36" s="196"/>
      <c r="P36" s="196"/>
      <c r="Q36" s="176" t="e">
        <f>SUMIFS(#REF!,#REF!, 'pre-Analysis'!E36,#REF!, 'pre-Analysis'!B36,#REF!,'pre-Analysis'!C36,#REF!,'pre-Analysis'!D36)</f>
        <v>#REF!</v>
      </c>
      <c r="R36" s="176" t="e">
        <f>SUMIFS(#REF!,#REF!, 'pre-Analysis'!E36,#REF!, 'pre-Analysis'!B36,#REF!,'pre-Analysis'!C36,#REF!,'pre-Analysis'!D36)</f>
        <v>#REF!</v>
      </c>
      <c r="S36" s="176" t="e">
        <f>SUMIFS(#REF!,#REF!, 'pre-Analysis'!E36,#REF!, 'pre-Analysis'!B36,#REF!,'pre-Analysis'!C36,#REF!,'pre-Analysis'!D36)</f>
        <v>#REF!</v>
      </c>
      <c r="T36" s="176" t="e">
        <f>SUMIFS(#REF!,#REF!, 'pre-Analysis'!E36,#REF!, 'pre-Analysis'!B36,#REF!,'pre-Analysis'!C36,#REF!,'pre-Analysis'!D36)</f>
        <v>#REF!</v>
      </c>
      <c r="U36" s="176" t="e">
        <f>SUMIFS(#REF!,#REF!, 'pre-Analysis'!E36,#REF!, 'pre-Analysis'!B36,#REF!,'pre-Analysis'!C36,#REF!,'pre-Analysis'!D36)</f>
        <v>#REF!</v>
      </c>
      <c r="V36" s="176" t="e">
        <f>SUMIFS(#REF!,#REF!, 'pre-Analysis'!E36,#REF!, 'pre-Analysis'!B36,#REF!,'pre-Analysis'!C36,#REF!,'pre-Analysis'!D36)</f>
        <v>#REF!</v>
      </c>
      <c r="W36" s="176" t="e">
        <f>SUMIFS(#REF!,#REF!, 'pre-Analysis'!E36,#REF!, 'pre-Analysis'!B36,#REF!,'pre-Analysis'!C36,#REF!,'pre-Analysis'!D36)</f>
        <v>#REF!</v>
      </c>
      <c r="X36" s="176" t="e">
        <f>SUMIFS(#REF!,#REF!, 'pre-Analysis'!E36,#REF!, 'pre-Analysis'!B36,#REF!,'pre-Analysis'!C36,#REF!,'pre-Analysis'!D36)</f>
        <v>#REF!</v>
      </c>
      <c r="Y36" s="169" t="e">
        <f t="shared" si="19"/>
        <v>#REF!</v>
      </c>
      <c r="Z36" s="169" t="e">
        <f t="shared" si="20"/>
        <v>#REF!</v>
      </c>
      <c r="AA36" s="170" t="e">
        <f t="shared" si="21"/>
        <v>#REF!</v>
      </c>
      <c r="AB36" s="170" t="e">
        <f t="shared" si="22"/>
        <v>#REF!</v>
      </c>
    </row>
    <row r="37" spans="1:28" hidden="1">
      <c r="A37" s="14" t="s">
        <v>72</v>
      </c>
      <c r="B37" s="158" t="s">
        <v>73</v>
      </c>
      <c r="C37" s="166" t="s">
        <v>74</v>
      </c>
      <c r="D37" s="200" t="s">
        <v>86</v>
      </c>
      <c r="E37" s="157"/>
      <c r="F37" s="158"/>
      <c r="G37" s="159" t="e">
        <f t="shared" si="0"/>
        <v>#REF!</v>
      </c>
      <c r="H37" s="158" t="e" cm="1">
        <f t="array" ref="H37">_xlfn.TEXTJOIN(",",TRUE,_xlfn.UNIQUE(IF(#REF!='pre-Analysis'!C37,IF(#REF!='pre-Analysis'!B37,IF(#REF!='pre-Analysis'!D37,#REF!,""),""),"")))</f>
        <v>#REF!</v>
      </c>
      <c r="I37" s="159" t="e">
        <f t="shared" si="9"/>
        <v>#REF!</v>
      </c>
      <c r="J37" s="158" t="e" cm="1">
        <f t="array" ref="J37">_xlfn.TEXTJOIN(",",TRUE,_xlfn.UNIQUE(IF(#REF!='pre-Analysis'!C37,IF(#REF!='pre-Analysis'!B37,IF(#REF!='pre-Analysis'!D37,#REF!,""),""),"")))</f>
        <v>#REF!</v>
      </c>
      <c r="K37" s="159" t="e">
        <f t="shared" si="14"/>
        <v>#REF!</v>
      </c>
      <c r="L37" s="158" t="e" cm="1">
        <f t="array" ref="L37">_xlfn.TEXTJOIN(",",TRUE,_xlfn.UNIQUE(IF((NOT(ISBLANK(#REF!))*(#REF!='pre-Analysis'!B37))=1,IF(#REF!='pre-Analysis'!D37,IF(#REF!='pre-Analysis'!C37,#REF!,""),""),"")))</f>
        <v>#REF!</v>
      </c>
      <c r="M37" s="158">
        <f>SUM(M29:M36)</f>
        <v>470104</v>
      </c>
      <c r="N37" s="158">
        <f>SUM(N29:N36)</f>
        <v>2569660</v>
      </c>
      <c r="O37" s="158"/>
      <c r="P37" s="158"/>
      <c r="Q37" s="197" t="e">
        <f>SUMIFS(#REF!,#REF!, 'pre-Analysis'!B37,#REF!,'pre-Analysis'!C37,#REF!,'pre-Analysis'!D37)</f>
        <v>#REF!</v>
      </c>
      <c r="R37" s="197" t="e">
        <f>SUMIFS(#REF!,#REF!, 'pre-Analysis'!B37,#REF!,'pre-Analysis'!C37,#REF!,'pre-Analysis'!D37)</f>
        <v>#REF!</v>
      </c>
      <c r="S37" s="197" t="e">
        <f>SUMIFS(#REF!,#REF!, 'pre-Analysis'!B37,#REF!,'pre-Analysis'!C37,#REF!,'pre-Analysis'!D37)</f>
        <v>#REF!</v>
      </c>
      <c r="T37" s="197" t="e">
        <f>SUMIFS(#REF!,#REF!, 'pre-Analysis'!B37,#REF!,'pre-Analysis'!C37,#REF!,'pre-Analysis'!D37)</f>
        <v>#REF!</v>
      </c>
      <c r="U37" s="197" t="e">
        <f>SUMIFS(#REF!,#REF!, 'pre-Analysis'!B37,#REF!,'pre-Analysis'!C37,#REF!,'pre-Analysis'!D37)</f>
        <v>#REF!</v>
      </c>
      <c r="V37" s="197" t="e">
        <f>SUMIFS(#REF!,#REF!, 'pre-Analysis'!B37,#REF!,'pre-Analysis'!C37,#REF!,'pre-Analysis'!D37)</f>
        <v>#REF!</v>
      </c>
      <c r="W37" s="197" t="e">
        <f>SUMIFS(#REF!,#REF!, 'pre-Analysis'!B37,#REF!,'pre-Analysis'!C37,#REF!,'pre-Analysis'!D37)</f>
        <v>#REF!</v>
      </c>
      <c r="X37" s="197" t="e">
        <f>SUMIFS(#REF!,#REF!, 'pre-Analysis'!B37,#REF!,'pre-Analysis'!C37,#REF!,'pre-Analysis'!D37)</f>
        <v>#REF!</v>
      </c>
      <c r="Y37" s="198" t="e">
        <f t="shared" si="19"/>
        <v>#REF!</v>
      </c>
      <c r="Z37" s="198" t="e">
        <f t="shared" si="20"/>
        <v>#REF!</v>
      </c>
      <c r="AA37" s="199" t="e">
        <f>1-Y37</f>
        <v>#REF!</v>
      </c>
      <c r="AB37" s="199" t="e">
        <f t="shared" si="22"/>
        <v>#REF!</v>
      </c>
    </row>
    <row r="38" spans="1:28" hidden="1">
      <c r="A38" s="14" t="s">
        <v>72</v>
      </c>
      <c r="B38" s="149" t="s">
        <v>73</v>
      </c>
      <c r="C38" s="150" t="s">
        <v>74</v>
      </c>
      <c r="D38" s="168" t="s">
        <v>87</v>
      </c>
      <c r="E38" s="151" t="s">
        <v>76</v>
      </c>
      <c r="F38" s="168"/>
      <c r="G38" s="152" t="e">
        <f t="shared" si="0"/>
        <v>#REF!</v>
      </c>
      <c r="H38" s="149" t="e" cm="1">
        <f t="array" ref="H38">_xlfn.TEXTJOIN(",",TRUE,_xlfn.UNIQUE(IF(#REF!='pre-Analysis'!C38,IF(#REF!='pre-Analysis'!E38,IF(#REF!='pre-Analysis'!B38,IF(#REF!='pre-Analysis'!D38,#REF!,""),""),""),"")))</f>
        <v>#REF!</v>
      </c>
      <c r="I38" s="152" t="e">
        <f t="shared" si="9"/>
        <v>#REF!</v>
      </c>
      <c r="J38" s="149" t="e" cm="1">
        <f t="array" ref="J38">_xlfn.TEXTJOIN(",",TRUE,_xlfn.UNIQUE(IF(#REF!='pre-Analysis'!C38,IF(#REF!='pre-Analysis'!E38,IF(#REF!='pre-Analysis'!B38,IF(#REF!='pre-Analysis'!D38,#REF!,""),""),""),"")))</f>
        <v>#REF!</v>
      </c>
      <c r="K38" s="152" t="e">
        <f t="shared" si="14"/>
        <v>#REF!</v>
      </c>
      <c r="L38" s="149" t="e" cm="1">
        <f t="array" ref="L38">_xlfn.TEXTJOIN(",",TRUE,_xlfn.UNIQUE(IF((NOT(ISBLANK(#REF!))*(#REF!='pre-Analysis'!B38))=1,IF(#REF!='pre-Analysis'!E38,IF(#REF!='pre-Analysis'!D38,IF(#REF!='pre-Analysis'!C38,#REF!,""),""),""),"")))</f>
        <v>#REF!</v>
      </c>
      <c r="M38" s="155">
        <v>36826</v>
      </c>
      <c r="N38" s="149">
        <v>209706</v>
      </c>
      <c r="O38" s="149"/>
      <c r="P38" s="149"/>
      <c r="Q38" s="176" t="e">
        <f>SUMIFS(#REF!,#REF!, 'pre-Analysis'!E38,#REF!, 'pre-Analysis'!B38,#REF!,'pre-Analysis'!C38,#REF!,'pre-Analysis'!D38)</f>
        <v>#REF!</v>
      </c>
      <c r="R38" s="176" t="e">
        <f>SUMIFS(#REF!,#REF!, 'pre-Analysis'!E38,#REF!, 'pre-Analysis'!B38,#REF!,'pre-Analysis'!C38,#REF!,'pre-Analysis'!D38)</f>
        <v>#REF!</v>
      </c>
      <c r="S38" s="176" t="e">
        <f>SUMIFS(#REF!,#REF!, 'pre-Analysis'!E38,#REF!, 'pre-Analysis'!B38,#REF!,'pre-Analysis'!C38,#REF!,'pre-Analysis'!D38)</f>
        <v>#REF!</v>
      </c>
      <c r="T38" s="176" t="e">
        <f>SUMIFS(#REF!,#REF!, 'pre-Analysis'!E38,#REF!, 'pre-Analysis'!B38,#REF!,'pre-Analysis'!C38,#REF!,'pre-Analysis'!D38)</f>
        <v>#REF!</v>
      </c>
      <c r="U38" s="176" t="e">
        <f>SUMIFS(#REF!,#REF!, 'pre-Analysis'!E38,#REF!, 'pre-Analysis'!B38,#REF!,'pre-Analysis'!C38,#REF!,'pre-Analysis'!D38)</f>
        <v>#REF!</v>
      </c>
      <c r="V38" s="176" t="e">
        <f>SUMIFS(#REF!,#REF!, 'pre-Analysis'!E38,#REF!, 'pre-Analysis'!B38,#REF!,'pre-Analysis'!C38,#REF!,'pre-Analysis'!D38)</f>
        <v>#REF!</v>
      </c>
      <c r="W38" s="176" t="e">
        <f>SUMIFS(#REF!,#REF!, 'pre-Analysis'!E38,#REF!, 'pre-Analysis'!B38,#REF!,'pre-Analysis'!C38,#REF!,'pre-Analysis'!D38)</f>
        <v>#REF!</v>
      </c>
      <c r="X38" s="176" t="e">
        <f>SUMIFS(#REF!,#REF!, 'pre-Analysis'!E38,#REF!, 'pre-Analysis'!B38,#REF!,'pre-Analysis'!C38,#REF!,'pre-Analysis'!D38)</f>
        <v>#REF!</v>
      </c>
      <c r="Y38" s="169" t="e">
        <f>Q38/M38</f>
        <v>#REF!</v>
      </c>
      <c r="Z38" s="169" t="e">
        <f>T38/N38</f>
        <v>#REF!</v>
      </c>
      <c r="AA38" s="170" t="e">
        <f>1-Y38</f>
        <v>#REF!</v>
      </c>
      <c r="AB38" s="170" t="e">
        <f>1-Z38</f>
        <v>#REF!</v>
      </c>
    </row>
    <row r="39" spans="1:28" hidden="1">
      <c r="A39" s="14" t="s">
        <v>72</v>
      </c>
      <c r="B39" s="149" t="s">
        <v>73</v>
      </c>
      <c r="C39" s="150" t="s">
        <v>74</v>
      </c>
      <c r="D39" s="168" t="s">
        <v>87</v>
      </c>
      <c r="E39" s="151" t="s">
        <v>77</v>
      </c>
      <c r="F39" s="168"/>
      <c r="G39" s="152" t="e">
        <f t="shared" si="0"/>
        <v>#REF!</v>
      </c>
      <c r="H39" s="149" t="e" cm="1">
        <f t="array" ref="H39">_xlfn.TEXTJOIN(",",TRUE,_xlfn.UNIQUE(IF(#REF!='pre-Analysis'!C39,IF(#REF!='pre-Analysis'!E39,IF(#REF!='pre-Analysis'!B39,IF(#REF!='pre-Analysis'!D39,#REF!,""),""),""),"")))</f>
        <v>#REF!</v>
      </c>
      <c r="I39" s="152" t="e">
        <f t="shared" si="9"/>
        <v>#REF!</v>
      </c>
      <c r="J39" s="149" t="e" cm="1">
        <f t="array" ref="J39">_xlfn.TEXTJOIN(",",TRUE,_xlfn.UNIQUE(IF(#REF!='pre-Analysis'!C39,IF(#REF!='pre-Analysis'!E39,IF(#REF!='pre-Analysis'!B39,IF(#REF!='pre-Analysis'!D39,#REF!,""),""),""),"")))</f>
        <v>#REF!</v>
      </c>
      <c r="K39" s="152" t="e">
        <f t="shared" si="14"/>
        <v>#REF!</v>
      </c>
      <c r="L39" s="149" t="e" cm="1">
        <f t="array" ref="L39">_xlfn.TEXTJOIN(",",TRUE,_xlfn.UNIQUE(IF((NOT(ISBLANK(#REF!))*(#REF!='pre-Analysis'!B39))=1,IF(#REF!='pre-Analysis'!E39,IF(#REF!='pre-Analysis'!D39,IF(#REF!='pre-Analysis'!C39,#REF!,""),""),""),"")))</f>
        <v>#REF!</v>
      </c>
      <c r="M39" s="155">
        <v>47496</v>
      </c>
      <c r="N39" s="149">
        <v>262296</v>
      </c>
      <c r="O39" s="149"/>
      <c r="P39" s="149"/>
      <c r="Q39" s="176" t="e">
        <f>SUMIFS(#REF!,#REF!, 'pre-Analysis'!E39,#REF!, 'pre-Analysis'!B39,#REF!,'pre-Analysis'!C39,#REF!,'pre-Analysis'!D39)</f>
        <v>#REF!</v>
      </c>
      <c r="R39" s="176" t="e">
        <f>SUMIFS(#REF!,#REF!, 'pre-Analysis'!E39,#REF!, 'pre-Analysis'!B39,#REF!,'pre-Analysis'!C39,#REF!,'pre-Analysis'!D39)</f>
        <v>#REF!</v>
      </c>
      <c r="S39" s="176" t="e">
        <f>SUMIFS(#REF!,#REF!, 'pre-Analysis'!E39,#REF!, 'pre-Analysis'!B39,#REF!,'pre-Analysis'!C39,#REF!,'pre-Analysis'!D39)</f>
        <v>#REF!</v>
      </c>
      <c r="T39" s="176" t="e">
        <f>SUMIFS(#REF!,#REF!, 'pre-Analysis'!E39,#REF!, 'pre-Analysis'!B39,#REF!,'pre-Analysis'!C39,#REF!,'pre-Analysis'!D39)</f>
        <v>#REF!</v>
      </c>
      <c r="U39" s="176" t="e">
        <f>SUMIFS(#REF!,#REF!, 'pre-Analysis'!E39,#REF!, 'pre-Analysis'!B39,#REF!,'pre-Analysis'!C39,#REF!,'pre-Analysis'!D39)</f>
        <v>#REF!</v>
      </c>
      <c r="V39" s="176" t="e">
        <f>SUMIFS(#REF!,#REF!, 'pre-Analysis'!E39,#REF!, 'pre-Analysis'!B39,#REF!,'pre-Analysis'!C39,#REF!,'pre-Analysis'!D39)</f>
        <v>#REF!</v>
      </c>
      <c r="W39" s="176" t="e">
        <f>SUMIFS(#REF!,#REF!, 'pre-Analysis'!E39,#REF!, 'pre-Analysis'!B39,#REF!,'pre-Analysis'!C39,#REF!,'pre-Analysis'!D39)</f>
        <v>#REF!</v>
      </c>
      <c r="X39" s="176" t="e">
        <f>SUMIFS(#REF!,#REF!, 'pre-Analysis'!E39,#REF!, 'pre-Analysis'!B39,#REF!,'pre-Analysis'!C39,#REF!,'pre-Analysis'!D39)</f>
        <v>#REF!</v>
      </c>
      <c r="Y39" s="169" t="e">
        <f t="shared" ref="Y39:Y46" si="23">Q39/M39</f>
        <v>#REF!</v>
      </c>
      <c r="Z39" s="169" t="e">
        <f t="shared" ref="Z39:Z46" si="24">T39/N39</f>
        <v>#REF!</v>
      </c>
      <c r="AA39" s="170" t="e">
        <f t="shared" ref="AA39:AA45" si="25">1-Y39</f>
        <v>#REF!</v>
      </c>
      <c r="AB39" s="170" t="e">
        <f t="shared" ref="AB39:AB46" si="26">1-Z39</f>
        <v>#REF!</v>
      </c>
    </row>
    <row r="40" spans="1:28" ht="15" hidden="1">
      <c r="A40" s="14" t="s">
        <v>72</v>
      </c>
      <c r="B40" s="149" t="s">
        <v>73</v>
      </c>
      <c r="C40" s="150" t="s">
        <v>74</v>
      </c>
      <c r="D40" s="168" t="s">
        <v>87</v>
      </c>
      <c r="E40" s="151" t="s">
        <v>78</v>
      </c>
      <c r="F40" s="168"/>
      <c r="G40" s="152" t="e">
        <f t="shared" si="0"/>
        <v>#REF!</v>
      </c>
      <c r="H40" s="149" t="e" cm="1">
        <f t="array" ref="H40">_xlfn.TEXTJOIN(",",TRUE,_xlfn.UNIQUE(IF(#REF!='pre-Analysis'!C40,IF(#REF!='pre-Analysis'!E40,IF(#REF!='pre-Analysis'!B40,IF(#REF!='pre-Analysis'!D40,#REF!,""),""),""),"")))</f>
        <v>#REF!</v>
      </c>
      <c r="I40" s="152" t="e">
        <f t="shared" si="9"/>
        <v>#REF!</v>
      </c>
      <c r="J40" s="149" t="e" cm="1">
        <f t="array" ref="J40">_xlfn.TEXTJOIN(",",TRUE,_xlfn.UNIQUE(IF(#REF!='pre-Analysis'!C40,IF(#REF!='pre-Analysis'!E40,IF(#REF!='pre-Analysis'!B40,IF(#REF!='pre-Analysis'!D40,#REF!,""),""),""),"")))</f>
        <v>#REF!</v>
      </c>
      <c r="K40" s="152" t="e">
        <f t="shared" si="14"/>
        <v>#REF!</v>
      </c>
      <c r="L40" s="149" t="e" cm="1">
        <f t="array" ref="L40">_xlfn.TEXTJOIN(",",TRUE,_xlfn.UNIQUE(IF((NOT(ISBLANK(#REF!))*(#REF!='pre-Analysis'!B40))=1,IF(#REF!='pre-Analysis'!E40,IF(#REF!='pre-Analysis'!D40,IF(#REF!='pre-Analysis'!C40,#REF!,""),""),""),"")))</f>
        <v>#REF!</v>
      </c>
      <c r="M40" s="196">
        <v>102807</v>
      </c>
      <c r="N40" s="196">
        <v>551678</v>
      </c>
      <c r="O40" s="196"/>
      <c r="P40" s="196"/>
      <c r="Q40" s="176" t="e">
        <f>SUMIFS(#REF!,#REF!, 'pre-Analysis'!E40,#REF!, 'pre-Analysis'!B40,#REF!,'pre-Analysis'!C40,#REF!,'pre-Analysis'!D40)</f>
        <v>#REF!</v>
      </c>
      <c r="R40" s="176" t="e">
        <f>SUMIFS(#REF!,#REF!, 'pre-Analysis'!E40,#REF!, 'pre-Analysis'!B40,#REF!,'pre-Analysis'!C40,#REF!,'pre-Analysis'!D40)</f>
        <v>#REF!</v>
      </c>
      <c r="S40" s="176" t="e">
        <f>SUMIFS(#REF!,#REF!, 'pre-Analysis'!E40,#REF!, 'pre-Analysis'!B40,#REF!,'pre-Analysis'!C40,#REF!,'pre-Analysis'!D40)</f>
        <v>#REF!</v>
      </c>
      <c r="T40" s="176" t="e">
        <f>SUMIFS(#REF!,#REF!, 'pre-Analysis'!E40,#REF!, 'pre-Analysis'!B40,#REF!,'pre-Analysis'!C40,#REF!,'pre-Analysis'!D40)</f>
        <v>#REF!</v>
      </c>
      <c r="U40" s="176" t="e">
        <f>SUMIFS(#REF!,#REF!, 'pre-Analysis'!E40,#REF!, 'pre-Analysis'!B40,#REF!,'pre-Analysis'!C40,#REF!,'pre-Analysis'!D40)</f>
        <v>#REF!</v>
      </c>
      <c r="V40" s="176" t="e">
        <f>SUMIFS(#REF!,#REF!, 'pre-Analysis'!E40,#REF!, 'pre-Analysis'!B40,#REF!,'pre-Analysis'!C40,#REF!,'pre-Analysis'!D40)</f>
        <v>#REF!</v>
      </c>
      <c r="W40" s="176" t="e">
        <f>SUMIFS(#REF!,#REF!, 'pre-Analysis'!E40,#REF!, 'pre-Analysis'!B40,#REF!,'pre-Analysis'!C40,#REF!,'pre-Analysis'!D40)</f>
        <v>#REF!</v>
      </c>
      <c r="X40" s="176" t="e">
        <f>SUMIFS(#REF!,#REF!, 'pre-Analysis'!E40,#REF!, 'pre-Analysis'!B40,#REF!,'pre-Analysis'!C40,#REF!,'pre-Analysis'!D40)</f>
        <v>#REF!</v>
      </c>
      <c r="Y40" s="169" t="e">
        <f t="shared" si="23"/>
        <v>#REF!</v>
      </c>
      <c r="Z40" s="169" t="e">
        <f t="shared" si="24"/>
        <v>#REF!</v>
      </c>
      <c r="AA40" s="170" t="e">
        <f t="shared" si="25"/>
        <v>#REF!</v>
      </c>
      <c r="AB40" s="170" t="e">
        <f t="shared" si="26"/>
        <v>#REF!</v>
      </c>
    </row>
    <row r="41" spans="1:28" ht="15" hidden="1">
      <c r="A41" s="14" t="s">
        <v>72</v>
      </c>
      <c r="B41" s="149" t="s">
        <v>73</v>
      </c>
      <c r="C41" s="150" t="s">
        <v>74</v>
      </c>
      <c r="D41" s="168" t="s">
        <v>87</v>
      </c>
      <c r="E41" s="151" t="s">
        <v>79</v>
      </c>
      <c r="F41" s="168"/>
      <c r="G41" s="152" t="e">
        <f t="shared" si="0"/>
        <v>#REF!</v>
      </c>
      <c r="H41" s="149" t="e" cm="1">
        <f t="array" ref="H41">_xlfn.TEXTJOIN(",",TRUE,_xlfn.UNIQUE(IF(#REF!='pre-Analysis'!C41,IF(#REF!='pre-Analysis'!E41,IF(#REF!='pre-Analysis'!B41,IF(#REF!='pre-Analysis'!D41,#REF!,""),""),""),"")))</f>
        <v>#REF!</v>
      </c>
      <c r="I41" s="152" t="e">
        <f t="shared" si="9"/>
        <v>#REF!</v>
      </c>
      <c r="J41" s="149" t="e" cm="1">
        <f t="array" ref="J41">_xlfn.TEXTJOIN(",",TRUE,_xlfn.UNIQUE(IF(#REF!='pre-Analysis'!C41,IF(#REF!='pre-Analysis'!E41,IF(#REF!='pre-Analysis'!B41,IF(#REF!='pre-Analysis'!D41,#REF!,""),""),""),"")))</f>
        <v>#REF!</v>
      </c>
      <c r="K41" s="152" t="e">
        <f t="shared" si="14"/>
        <v>#REF!</v>
      </c>
      <c r="L41" s="149" t="e" cm="1">
        <f t="array" ref="L41">_xlfn.TEXTJOIN(",",TRUE,_xlfn.UNIQUE(IF((NOT(ISBLANK(#REF!))*(#REF!='pre-Analysis'!B41))=1,IF(#REF!='pre-Analysis'!E41,IF(#REF!='pre-Analysis'!D41,IF(#REF!='pre-Analysis'!C41,#REF!,""),""),""),"")))</f>
        <v>#REF!</v>
      </c>
      <c r="M41" s="196">
        <v>96168</v>
      </c>
      <c r="N41" s="196">
        <v>517149</v>
      </c>
      <c r="O41" s="196"/>
      <c r="P41" s="196"/>
      <c r="Q41" s="176" t="e">
        <f>SUMIFS(#REF!,#REF!, 'pre-Analysis'!E41,#REF!, 'pre-Analysis'!B41,#REF!,'pre-Analysis'!C41,#REF!,'pre-Analysis'!D41)</f>
        <v>#REF!</v>
      </c>
      <c r="R41" s="176" t="e">
        <f>SUMIFS(#REF!,#REF!, 'pre-Analysis'!E41,#REF!, 'pre-Analysis'!B41,#REF!,'pre-Analysis'!C41,#REF!,'pre-Analysis'!D41)</f>
        <v>#REF!</v>
      </c>
      <c r="S41" s="176" t="e">
        <f>SUMIFS(#REF!,#REF!, 'pre-Analysis'!E41,#REF!, 'pre-Analysis'!B41,#REF!,'pre-Analysis'!C41,#REF!,'pre-Analysis'!D41)</f>
        <v>#REF!</v>
      </c>
      <c r="T41" s="176" t="e">
        <f>SUMIFS(#REF!,#REF!, 'pre-Analysis'!E41,#REF!, 'pre-Analysis'!B41,#REF!,'pre-Analysis'!C41,#REF!,'pre-Analysis'!D41)</f>
        <v>#REF!</v>
      </c>
      <c r="U41" s="176" t="e">
        <f>SUMIFS(#REF!,#REF!, 'pre-Analysis'!E41,#REF!, 'pre-Analysis'!B41,#REF!,'pre-Analysis'!C41,#REF!,'pre-Analysis'!D41)</f>
        <v>#REF!</v>
      </c>
      <c r="V41" s="176" t="e">
        <f>SUMIFS(#REF!,#REF!, 'pre-Analysis'!E41,#REF!, 'pre-Analysis'!B41,#REF!,'pre-Analysis'!C41,#REF!,'pre-Analysis'!D41)</f>
        <v>#REF!</v>
      </c>
      <c r="W41" s="176" t="e">
        <f>SUMIFS(#REF!,#REF!, 'pre-Analysis'!E41,#REF!, 'pre-Analysis'!B41,#REF!,'pre-Analysis'!C41,#REF!,'pre-Analysis'!D41)</f>
        <v>#REF!</v>
      </c>
      <c r="X41" s="176" t="e">
        <f>SUMIFS(#REF!,#REF!, 'pre-Analysis'!E41,#REF!, 'pre-Analysis'!B41,#REF!,'pre-Analysis'!C41,#REF!,'pre-Analysis'!D41)</f>
        <v>#REF!</v>
      </c>
      <c r="Y41" s="169" t="e">
        <f t="shared" si="23"/>
        <v>#REF!</v>
      </c>
      <c r="Z41" s="169" t="e">
        <f t="shared" si="24"/>
        <v>#REF!</v>
      </c>
      <c r="AA41" s="170" t="e">
        <f t="shared" si="25"/>
        <v>#REF!</v>
      </c>
      <c r="AB41" s="170" t="e">
        <f t="shared" si="26"/>
        <v>#REF!</v>
      </c>
    </row>
    <row r="42" spans="1:28" ht="15" hidden="1">
      <c r="A42" s="14" t="s">
        <v>72</v>
      </c>
      <c r="B42" s="149" t="s">
        <v>73</v>
      </c>
      <c r="C42" s="150" t="s">
        <v>74</v>
      </c>
      <c r="D42" s="168" t="s">
        <v>87</v>
      </c>
      <c r="E42" s="151" t="s">
        <v>80</v>
      </c>
      <c r="F42" s="168"/>
      <c r="G42" s="152" t="e">
        <f t="shared" si="0"/>
        <v>#REF!</v>
      </c>
      <c r="H42" s="149" t="e" cm="1">
        <f t="array" ref="H42">_xlfn.TEXTJOIN(",",TRUE,_xlfn.UNIQUE(IF(#REF!='pre-Analysis'!C42,IF(#REF!='pre-Analysis'!E42,IF(#REF!='pre-Analysis'!B42,IF(#REF!='pre-Analysis'!D42,#REF!,""),""),""),"")))</f>
        <v>#REF!</v>
      </c>
      <c r="I42" s="152" t="e">
        <f t="shared" si="9"/>
        <v>#REF!</v>
      </c>
      <c r="J42" s="149" t="e" cm="1">
        <f t="array" ref="J42">_xlfn.TEXTJOIN(",",TRUE,_xlfn.UNIQUE(IF(#REF!='pre-Analysis'!C42,IF(#REF!='pre-Analysis'!E42,IF(#REF!='pre-Analysis'!B42,IF(#REF!='pre-Analysis'!D42,#REF!,""),""),""),"")))</f>
        <v>#REF!</v>
      </c>
      <c r="K42" s="152" t="e">
        <f t="shared" si="14"/>
        <v>#REF!</v>
      </c>
      <c r="L42" s="149" t="e" cm="1">
        <f t="array" ref="L42">_xlfn.TEXTJOIN(",",TRUE,_xlfn.UNIQUE(IF((NOT(ISBLANK(#REF!))*(#REF!='pre-Analysis'!B42))=1,IF(#REF!='pre-Analysis'!E42,IF(#REF!='pre-Analysis'!D42,IF(#REF!='pre-Analysis'!C42,#REF!,""),""),""),"")))</f>
        <v>#REF!</v>
      </c>
      <c r="M42" s="196">
        <v>26271</v>
      </c>
      <c r="N42" s="196">
        <v>145709</v>
      </c>
      <c r="O42" s="196"/>
      <c r="P42" s="196"/>
      <c r="Q42" s="176" t="e">
        <f>SUMIFS(#REF!,#REF!, 'pre-Analysis'!E42,#REF!, 'pre-Analysis'!B42,#REF!,'pre-Analysis'!C42,#REF!,'pre-Analysis'!D42)</f>
        <v>#REF!</v>
      </c>
      <c r="R42" s="176" t="e">
        <f>SUMIFS(#REF!,#REF!, 'pre-Analysis'!E42,#REF!, 'pre-Analysis'!B42,#REF!,'pre-Analysis'!C42,#REF!,'pre-Analysis'!D42)</f>
        <v>#REF!</v>
      </c>
      <c r="S42" s="176" t="e">
        <f>SUMIFS(#REF!,#REF!, 'pre-Analysis'!E42,#REF!, 'pre-Analysis'!B42,#REF!,'pre-Analysis'!C42,#REF!,'pre-Analysis'!D42)</f>
        <v>#REF!</v>
      </c>
      <c r="T42" s="176" t="e">
        <f>SUMIFS(#REF!,#REF!, 'pre-Analysis'!E42,#REF!, 'pre-Analysis'!B42,#REF!,'pre-Analysis'!C42,#REF!,'pre-Analysis'!D42)</f>
        <v>#REF!</v>
      </c>
      <c r="U42" s="176" t="e">
        <f>SUMIFS(#REF!,#REF!, 'pre-Analysis'!E42,#REF!, 'pre-Analysis'!B42,#REF!,'pre-Analysis'!C42,#REF!,'pre-Analysis'!D42)</f>
        <v>#REF!</v>
      </c>
      <c r="V42" s="176" t="e">
        <f>SUMIFS(#REF!,#REF!, 'pre-Analysis'!E42,#REF!, 'pre-Analysis'!B42,#REF!,'pre-Analysis'!C42,#REF!,'pre-Analysis'!D42)</f>
        <v>#REF!</v>
      </c>
      <c r="W42" s="176" t="e">
        <f>SUMIFS(#REF!,#REF!, 'pre-Analysis'!E42,#REF!, 'pre-Analysis'!B42,#REF!,'pre-Analysis'!C42,#REF!,'pre-Analysis'!D42)</f>
        <v>#REF!</v>
      </c>
      <c r="X42" s="176" t="e">
        <f>SUMIFS(#REF!,#REF!, 'pre-Analysis'!E42,#REF!, 'pre-Analysis'!B42,#REF!,'pre-Analysis'!C42,#REF!,'pre-Analysis'!D42)</f>
        <v>#REF!</v>
      </c>
      <c r="Y42" s="169" t="e">
        <f t="shared" si="23"/>
        <v>#REF!</v>
      </c>
      <c r="Z42" s="169" t="e">
        <f t="shared" si="24"/>
        <v>#REF!</v>
      </c>
      <c r="AA42" s="170" t="e">
        <f t="shared" si="25"/>
        <v>#REF!</v>
      </c>
      <c r="AB42" s="170" t="e">
        <f t="shared" si="26"/>
        <v>#REF!</v>
      </c>
    </row>
    <row r="43" spans="1:28" ht="15" hidden="1">
      <c r="A43" s="14" t="s">
        <v>72</v>
      </c>
      <c r="B43" s="149" t="s">
        <v>73</v>
      </c>
      <c r="C43" s="150" t="s">
        <v>74</v>
      </c>
      <c r="D43" s="168" t="s">
        <v>87</v>
      </c>
      <c r="E43" s="151" t="s">
        <v>81</v>
      </c>
      <c r="F43" s="168"/>
      <c r="G43" s="152" t="e">
        <f t="shared" si="0"/>
        <v>#REF!</v>
      </c>
      <c r="H43" s="149" t="e" cm="1">
        <f t="array" ref="H43">_xlfn.TEXTJOIN(",",TRUE,_xlfn.UNIQUE(IF(#REF!='pre-Analysis'!C43,IF(#REF!='pre-Analysis'!E43,IF(#REF!='pre-Analysis'!B43,IF(#REF!='pre-Analysis'!D43,#REF!,""),""),""),"")))</f>
        <v>#REF!</v>
      </c>
      <c r="I43" s="152" t="e">
        <f t="shared" si="9"/>
        <v>#REF!</v>
      </c>
      <c r="J43" s="149" t="e" cm="1">
        <f t="array" ref="J43">_xlfn.TEXTJOIN(",",TRUE,_xlfn.UNIQUE(IF(#REF!='pre-Analysis'!C43,IF(#REF!='pre-Analysis'!E43,IF(#REF!='pre-Analysis'!B43,IF(#REF!='pre-Analysis'!D43,#REF!,""),""),""),"")))</f>
        <v>#REF!</v>
      </c>
      <c r="K43" s="152" t="e">
        <f t="shared" si="14"/>
        <v>#REF!</v>
      </c>
      <c r="L43" s="149" t="e" cm="1">
        <f t="array" ref="L43">_xlfn.TEXTJOIN(",",TRUE,_xlfn.UNIQUE(IF((NOT(ISBLANK(#REF!))*(#REF!='pre-Analysis'!B43))=1,IF(#REF!='pre-Analysis'!E43,IF(#REF!='pre-Analysis'!D43,IF(#REF!='pre-Analysis'!C43,#REF!,""),""),""),"")))</f>
        <v>#REF!</v>
      </c>
      <c r="M43" s="196">
        <v>67665</v>
      </c>
      <c r="N43" s="196">
        <v>373601</v>
      </c>
      <c r="O43" s="196"/>
      <c r="P43" s="196"/>
      <c r="Q43" s="176" t="e">
        <f>SUMIFS(#REF!,#REF!, 'pre-Analysis'!E43,#REF!, 'pre-Analysis'!B43,#REF!,'pre-Analysis'!C43,#REF!,'pre-Analysis'!D43)</f>
        <v>#REF!</v>
      </c>
      <c r="R43" s="176" t="e">
        <f>SUMIFS(#REF!,#REF!, 'pre-Analysis'!E43,#REF!, 'pre-Analysis'!B43,#REF!,'pre-Analysis'!C43,#REF!,'pre-Analysis'!D43)</f>
        <v>#REF!</v>
      </c>
      <c r="S43" s="176" t="e">
        <f>SUMIFS(#REF!,#REF!, 'pre-Analysis'!E43,#REF!, 'pre-Analysis'!B43,#REF!,'pre-Analysis'!C43,#REF!,'pre-Analysis'!D43)</f>
        <v>#REF!</v>
      </c>
      <c r="T43" s="176" t="e">
        <f>SUMIFS(#REF!,#REF!, 'pre-Analysis'!E43,#REF!, 'pre-Analysis'!B43,#REF!,'pre-Analysis'!C43,#REF!,'pre-Analysis'!D43)</f>
        <v>#REF!</v>
      </c>
      <c r="U43" s="176" t="e">
        <f>SUMIFS(#REF!,#REF!, 'pre-Analysis'!E43,#REF!, 'pre-Analysis'!B43,#REF!,'pre-Analysis'!C43,#REF!,'pre-Analysis'!D43)</f>
        <v>#REF!</v>
      </c>
      <c r="V43" s="176" t="e">
        <f>SUMIFS(#REF!,#REF!, 'pre-Analysis'!E43,#REF!, 'pre-Analysis'!B43,#REF!,'pre-Analysis'!C43,#REF!,'pre-Analysis'!D43)</f>
        <v>#REF!</v>
      </c>
      <c r="W43" s="176" t="e">
        <f>SUMIFS(#REF!,#REF!, 'pre-Analysis'!E43,#REF!, 'pre-Analysis'!B43,#REF!,'pre-Analysis'!C43,#REF!,'pre-Analysis'!D43)</f>
        <v>#REF!</v>
      </c>
      <c r="X43" s="176" t="e">
        <f>SUMIFS(#REF!,#REF!, 'pre-Analysis'!E43,#REF!, 'pre-Analysis'!B43,#REF!,'pre-Analysis'!C43,#REF!,'pre-Analysis'!D43)</f>
        <v>#REF!</v>
      </c>
      <c r="Y43" s="169" t="e">
        <f t="shared" si="23"/>
        <v>#REF!</v>
      </c>
      <c r="Z43" s="169" t="e">
        <f t="shared" si="24"/>
        <v>#REF!</v>
      </c>
      <c r="AA43" s="170" t="e">
        <f t="shared" si="25"/>
        <v>#REF!</v>
      </c>
      <c r="AB43" s="170" t="e">
        <f t="shared" si="26"/>
        <v>#REF!</v>
      </c>
    </row>
    <row r="44" spans="1:28" ht="15" hidden="1">
      <c r="A44" s="14" t="s">
        <v>72</v>
      </c>
      <c r="B44" s="149" t="s">
        <v>73</v>
      </c>
      <c r="C44" s="150" t="s">
        <v>74</v>
      </c>
      <c r="D44" s="168" t="s">
        <v>87</v>
      </c>
      <c r="E44" s="151" t="s">
        <v>82</v>
      </c>
      <c r="F44" s="168"/>
      <c r="G44" s="152" t="e">
        <f t="shared" si="0"/>
        <v>#REF!</v>
      </c>
      <c r="H44" s="149" t="e" cm="1">
        <f t="array" ref="H44">_xlfn.TEXTJOIN(",",TRUE,_xlfn.UNIQUE(IF(#REF!='pre-Analysis'!C44,IF(#REF!='pre-Analysis'!E44,IF(#REF!='pre-Analysis'!B44,IF(#REF!='pre-Analysis'!D44,#REF!,""),""),""),"")))</f>
        <v>#REF!</v>
      </c>
      <c r="I44" s="152" t="e">
        <f t="shared" si="9"/>
        <v>#REF!</v>
      </c>
      <c r="J44" s="149" t="e" cm="1">
        <f t="array" ref="J44">_xlfn.TEXTJOIN(",",TRUE,_xlfn.UNIQUE(IF(#REF!='pre-Analysis'!C44,IF(#REF!='pre-Analysis'!E44,IF(#REF!='pre-Analysis'!B44,IF(#REF!='pre-Analysis'!D44,#REF!,""),""),""),"")))</f>
        <v>#REF!</v>
      </c>
      <c r="K44" s="152" t="e">
        <f t="shared" si="14"/>
        <v>#REF!</v>
      </c>
      <c r="L44" s="149" t="e" cm="1">
        <f t="array" ref="L44">_xlfn.TEXTJOIN(",",TRUE,_xlfn.UNIQUE(IF((NOT(ISBLANK(#REF!))*(#REF!='pre-Analysis'!B44))=1,IF(#REF!='pre-Analysis'!E44,IF(#REF!='pre-Analysis'!D44,IF(#REF!='pre-Analysis'!C44,#REF!,""),""),""),"")))</f>
        <v>#REF!</v>
      </c>
      <c r="M44" s="196">
        <v>37154</v>
      </c>
      <c r="N44" s="196">
        <v>199416</v>
      </c>
      <c r="O44" s="196"/>
      <c r="P44" s="196"/>
      <c r="Q44" s="176" t="e">
        <f>SUMIFS(#REF!,#REF!, 'pre-Analysis'!E44,#REF!, 'pre-Analysis'!B44,#REF!,'pre-Analysis'!C44,#REF!,'pre-Analysis'!D44)</f>
        <v>#REF!</v>
      </c>
      <c r="R44" s="176" t="e">
        <f>SUMIFS(#REF!,#REF!, 'pre-Analysis'!E44,#REF!, 'pre-Analysis'!B44,#REF!,'pre-Analysis'!C44,#REF!,'pre-Analysis'!D44)</f>
        <v>#REF!</v>
      </c>
      <c r="S44" s="176" t="e">
        <f>SUMIFS(#REF!,#REF!, 'pre-Analysis'!E44,#REF!, 'pre-Analysis'!B44,#REF!,'pre-Analysis'!C44,#REF!,'pre-Analysis'!D44)</f>
        <v>#REF!</v>
      </c>
      <c r="T44" s="176" t="e">
        <f>SUMIFS(#REF!,#REF!, 'pre-Analysis'!E44,#REF!, 'pre-Analysis'!B44,#REF!,'pre-Analysis'!C44,#REF!,'pre-Analysis'!D44)</f>
        <v>#REF!</v>
      </c>
      <c r="U44" s="176" t="e">
        <f>SUMIFS(#REF!,#REF!, 'pre-Analysis'!E44,#REF!, 'pre-Analysis'!B44,#REF!,'pre-Analysis'!C44,#REF!,'pre-Analysis'!D44)</f>
        <v>#REF!</v>
      </c>
      <c r="V44" s="176" t="e">
        <f>SUMIFS(#REF!,#REF!, 'pre-Analysis'!E44,#REF!, 'pre-Analysis'!B44,#REF!,'pre-Analysis'!C44,#REF!,'pre-Analysis'!D44)</f>
        <v>#REF!</v>
      </c>
      <c r="W44" s="176" t="e">
        <f>SUMIFS(#REF!,#REF!, 'pre-Analysis'!E44,#REF!, 'pre-Analysis'!B44,#REF!,'pre-Analysis'!C44,#REF!,'pre-Analysis'!D44)</f>
        <v>#REF!</v>
      </c>
      <c r="X44" s="176" t="e">
        <f>SUMIFS(#REF!,#REF!, 'pre-Analysis'!E44,#REF!, 'pre-Analysis'!B44,#REF!,'pre-Analysis'!C44,#REF!,'pre-Analysis'!D44)</f>
        <v>#REF!</v>
      </c>
      <c r="Y44" s="169" t="e">
        <f t="shared" si="23"/>
        <v>#REF!</v>
      </c>
      <c r="Z44" s="169" t="e">
        <f t="shared" si="24"/>
        <v>#REF!</v>
      </c>
      <c r="AA44" s="170" t="e">
        <f t="shared" si="25"/>
        <v>#REF!</v>
      </c>
      <c r="AB44" s="170" t="e">
        <f t="shared" si="26"/>
        <v>#REF!</v>
      </c>
    </row>
    <row r="45" spans="1:28" ht="15" hidden="1">
      <c r="A45" s="14" t="s">
        <v>72</v>
      </c>
      <c r="B45" s="149" t="s">
        <v>73</v>
      </c>
      <c r="C45" s="150" t="s">
        <v>74</v>
      </c>
      <c r="D45" s="168" t="s">
        <v>87</v>
      </c>
      <c r="E45" s="151" t="s">
        <v>83</v>
      </c>
      <c r="F45" s="168"/>
      <c r="G45" s="152" t="e">
        <f t="shared" si="0"/>
        <v>#REF!</v>
      </c>
      <c r="H45" s="149" t="e" cm="1">
        <f t="array" ref="H45">_xlfn.TEXTJOIN(",",TRUE,_xlfn.UNIQUE(IF(#REF!='pre-Analysis'!C45,IF(#REF!='pre-Analysis'!E45,IF(#REF!='pre-Analysis'!B45,IF(#REF!='pre-Analysis'!D45,#REF!,""),""),""),"")))</f>
        <v>#REF!</v>
      </c>
      <c r="I45" s="152" t="e">
        <f t="shared" si="9"/>
        <v>#REF!</v>
      </c>
      <c r="J45" s="149" t="e" cm="1">
        <f t="array" ref="J45">_xlfn.TEXTJOIN(",",TRUE,_xlfn.UNIQUE(IF(#REF!='pre-Analysis'!C45,IF(#REF!='pre-Analysis'!E45,IF(#REF!='pre-Analysis'!B45,IF(#REF!='pre-Analysis'!D45,#REF!,""),""),""),"")))</f>
        <v>#REF!</v>
      </c>
      <c r="K45" s="152" t="e">
        <f t="shared" si="14"/>
        <v>#REF!</v>
      </c>
      <c r="L45" s="149" t="e" cm="1">
        <f t="array" ref="L45">_xlfn.TEXTJOIN(",",TRUE,_xlfn.UNIQUE(IF((NOT(ISBLANK(#REF!))*(#REF!='pre-Analysis'!B45))=1,IF(#REF!='pre-Analysis'!E45,IF(#REF!='pre-Analysis'!D45,IF(#REF!='pre-Analysis'!C45,#REF!,""),""),""),"")))</f>
        <v>#REF!</v>
      </c>
      <c r="M45" s="196">
        <v>55717</v>
      </c>
      <c r="N45" s="196">
        <v>310105</v>
      </c>
      <c r="O45" s="196"/>
      <c r="P45" s="196"/>
      <c r="Q45" s="176" t="e">
        <f>SUMIFS(#REF!,#REF!, 'pre-Analysis'!E45,#REF!, 'pre-Analysis'!B45,#REF!,'pre-Analysis'!C45,#REF!,'pre-Analysis'!D45)</f>
        <v>#REF!</v>
      </c>
      <c r="R45" s="176" t="e">
        <f>SUMIFS(#REF!,#REF!, 'pre-Analysis'!E45,#REF!, 'pre-Analysis'!B45,#REF!,'pre-Analysis'!C45,#REF!,'pre-Analysis'!D45)</f>
        <v>#REF!</v>
      </c>
      <c r="S45" s="176" t="e">
        <f>SUMIFS(#REF!,#REF!, 'pre-Analysis'!E45,#REF!, 'pre-Analysis'!B45,#REF!,'pre-Analysis'!C45,#REF!,'pre-Analysis'!D45)</f>
        <v>#REF!</v>
      </c>
      <c r="T45" s="176" t="e">
        <f>SUMIFS(#REF!,#REF!, 'pre-Analysis'!E45,#REF!, 'pre-Analysis'!B45,#REF!,'pre-Analysis'!C45,#REF!,'pre-Analysis'!D45)</f>
        <v>#REF!</v>
      </c>
      <c r="U45" s="176" t="e">
        <f>SUMIFS(#REF!,#REF!, 'pre-Analysis'!E45,#REF!, 'pre-Analysis'!B45,#REF!,'pre-Analysis'!C45,#REF!,'pre-Analysis'!D45)</f>
        <v>#REF!</v>
      </c>
      <c r="V45" s="176" t="e">
        <f>SUMIFS(#REF!,#REF!, 'pre-Analysis'!E45,#REF!, 'pre-Analysis'!B45,#REF!,'pre-Analysis'!C45,#REF!,'pre-Analysis'!D45)</f>
        <v>#REF!</v>
      </c>
      <c r="W45" s="176" t="e">
        <f>SUMIFS(#REF!,#REF!, 'pre-Analysis'!E45,#REF!, 'pre-Analysis'!B45,#REF!,'pre-Analysis'!C45,#REF!,'pre-Analysis'!D45)</f>
        <v>#REF!</v>
      </c>
      <c r="X45" s="176" t="e">
        <f>SUMIFS(#REF!,#REF!, 'pre-Analysis'!E45,#REF!, 'pre-Analysis'!B45,#REF!,'pre-Analysis'!C45,#REF!,'pre-Analysis'!D45)</f>
        <v>#REF!</v>
      </c>
      <c r="Y45" s="169" t="e">
        <f t="shared" si="23"/>
        <v>#REF!</v>
      </c>
      <c r="Z45" s="169" t="e">
        <f t="shared" si="24"/>
        <v>#REF!</v>
      </c>
      <c r="AA45" s="170" t="e">
        <f t="shared" si="25"/>
        <v>#REF!</v>
      </c>
      <c r="AB45" s="170" t="e">
        <f t="shared" si="26"/>
        <v>#REF!</v>
      </c>
    </row>
    <row r="46" spans="1:28" hidden="1">
      <c r="A46" s="14" t="s">
        <v>72</v>
      </c>
      <c r="B46" s="158" t="s">
        <v>73</v>
      </c>
      <c r="C46" s="166" t="s">
        <v>74</v>
      </c>
      <c r="D46" s="200" t="s">
        <v>87</v>
      </c>
      <c r="E46" s="157"/>
      <c r="F46" s="158"/>
      <c r="G46" s="159" t="e">
        <f t="shared" si="0"/>
        <v>#REF!</v>
      </c>
      <c r="H46" s="158" t="e" cm="1">
        <f t="array" ref="H46">_xlfn.TEXTJOIN(",",TRUE,_xlfn.UNIQUE(IF(#REF!='pre-Analysis'!C46,IF(#REF!='pre-Analysis'!B46,IF(#REF!='pre-Analysis'!D46,#REF!,""),""),"")))</f>
        <v>#REF!</v>
      </c>
      <c r="I46" s="159" t="e">
        <f t="shared" si="9"/>
        <v>#REF!</v>
      </c>
      <c r="J46" s="158" t="e" cm="1">
        <f t="array" ref="J46">_xlfn.TEXTJOIN(",",TRUE,_xlfn.UNIQUE(IF(#REF!='pre-Analysis'!C46,IF(#REF!='pre-Analysis'!B46,IF(#REF!='pre-Analysis'!D46,#REF!,""),""),"")))</f>
        <v>#REF!</v>
      </c>
      <c r="K46" s="159" t="e">
        <f t="shared" si="14"/>
        <v>#REF!</v>
      </c>
      <c r="L46" s="158" t="e" cm="1">
        <f t="array" ref="L46">_xlfn.TEXTJOIN(",",TRUE,_xlfn.UNIQUE(IF((NOT(ISBLANK(#REF!))*(#REF!='pre-Analysis'!B46))=1,IF(#REF!='pre-Analysis'!D46,IF(#REF!='pre-Analysis'!C46,#REF!,""),""),"")))</f>
        <v>#REF!</v>
      </c>
      <c r="M46" s="158">
        <f>SUM(M38:M45)</f>
        <v>470104</v>
      </c>
      <c r="N46" s="158">
        <f>SUM(N38:N45)</f>
        <v>2569660</v>
      </c>
      <c r="O46" s="158"/>
      <c r="P46" s="158"/>
      <c r="Q46" s="197" t="e">
        <f>SUMIFS(#REF!,#REF!, 'pre-Analysis'!B46,#REF!,'pre-Analysis'!C46,#REF!,'pre-Analysis'!D46)</f>
        <v>#REF!</v>
      </c>
      <c r="R46" s="197" t="e">
        <f>SUMIFS(#REF!,#REF!, 'pre-Analysis'!B46,#REF!,'pre-Analysis'!C46,#REF!,'pre-Analysis'!D46)</f>
        <v>#REF!</v>
      </c>
      <c r="S46" s="197" t="e">
        <f>SUMIFS(#REF!,#REF!, 'pre-Analysis'!B46,#REF!,'pre-Analysis'!C46,#REF!,'pre-Analysis'!D46)</f>
        <v>#REF!</v>
      </c>
      <c r="T46" s="197" t="e">
        <f>SUMIFS(#REF!,#REF!, 'pre-Analysis'!B46,#REF!,'pre-Analysis'!C46,#REF!,'pre-Analysis'!D46)</f>
        <v>#REF!</v>
      </c>
      <c r="U46" s="197" t="e">
        <f>SUMIFS(#REF!,#REF!, 'pre-Analysis'!B46,#REF!,'pre-Analysis'!C46,#REF!,'pre-Analysis'!D46)</f>
        <v>#REF!</v>
      </c>
      <c r="V46" s="197" t="e">
        <f>SUMIFS(#REF!,#REF!, 'pre-Analysis'!B46,#REF!,'pre-Analysis'!C46,#REF!,'pre-Analysis'!D46)</f>
        <v>#REF!</v>
      </c>
      <c r="W46" s="197" t="e">
        <f>SUMIFS(#REF!,#REF!, 'pre-Analysis'!B46,#REF!,'pre-Analysis'!C46,#REF!,'pre-Analysis'!D46)</f>
        <v>#REF!</v>
      </c>
      <c r="X46" s="197" t="e">
        <f>SUMIFS(#REF!,#REF!, 'pre-Analysis'!B46,#REF!,'pre-Analysis'!C46,#REF!,'pre-Analysis'!D46)</f>
        <v>#REF!</v>
      </c>
      <c r="Y46" s="198" t="e">
        <f t="shared" si="23"/>
        <v>#REF!</v>
      </c>
      <c r="Z46" s="198" t="e">
        <f t="shared" si="24"/>
        <v>#REF!</v>
      </c>
      <c r="AA46" s="199" t="e">
        <f>1-Y46</f>
        <v>#REF!</v>
      </c>
      <c r="AB46" s="199" t="e">
        <f t="shared" si="26"/>
        <v>#REF!</v>
      </c>
    </row>
    <row r="47" spans="1:28" hidden="1">
      <c r="A47" s="14" t="s">
        <v>72</v>
      </c>
      <c r="B47" s="149" t="s">
        <v>73</v>
      </c>
      <c r="C47" s="150" t="s">
        <v>74</v>
      </c>
      <c r="D47" s="168" t="s">
        <v>88</v>
      </c>
      <c r="E47" s="151" t="s">
        <v>76</v>
      </c>
      <c r="F47" s="168"/>
      <c r="G47" s="152" t="e">
        <f t="shared" si="0"/>
        <v>#REF!</v>
      </c>
      <c r="H47" s="149" t="e" cm="1">
        <f t="array" ref="H47">_xlfn.TEXTJOIN(",",TRUE,_xlfn.UNIQUE(IF(#REF!='pre-Analysis'!C47,IF(#REF!='pre-Analysis'!E47,IF(#REF!='pre-Analysis'!B47,IF(#REF!='pre-Analysis'!D47,#REF!,""),""),""),"")))</f>
        <v>#REF!</v>
      </c>
      <c r="I47" s="152" t="e">
        <f t="shared" si="9"/>
        <v>#REF!</v>
      </c>
      <c r="J47" s="149" t="e" cm="1">
        <f t="array" ref="J47">_xlfn.TEXTJOIN(",",TRUE,_xlfn.UNIQUE(IF(#REF!='pre-Analysis'!C47,IF(#REF!='pre-Analysis'!E47,IF(#REF!='pre-Analysis'!B47,IF(#REF!='pre-Analysis'!D47,#REF!,""),""),""),"")))</f>
        <v>#REF!</v>
      </c>
      <c r="K47" s="152" t="e">
        <f t="shared" si="14"/>
        <v>#REF!</v>
      </c>
      <c r="L47" s="149" t="e" cm="1">
        <f t="array" ref="L47">_xlfn.TEXTJOIN(",",TRUE,_xlfn.UNIQUE(IF((NOT(ISBLANK(#REF!))*(#REF!='pre-Analysis'!B47))=1,IF(#REF!='pre-Analysis'!E47,IF(#REF!='pre-Analysis'!D47,IF(#REF!='pre-Analysis'!C47,#REF!,""),""),""),"")))</f>
        <v>#REF!</v>
      </c>
      <c r="M47" s="155">
        <v>36826</v>
      </c>
      <c r="N47" s="149">
        <v>209706</v>
      </c>
      <c r="O47" s="149"/>
      <c r="P47" s="149"/>
      <c r="Q47" s="176" t="e">
        <f>SUMIFS(#REF!,#REF!, 'pre-Analysis'!E47,#REF!, 'pre-Analysis'!B47,#REF!,'pre-Analysis'!C47,#REF!,'pre-Analysis'!D47)</f>
        <v>#REF!</v>
      </c>
      <c r="R47" s="176" t="e">
        <f>SUMIFS(#REF!,#REF!, 'pre-Analysis'!E47,#REF!, 'pre-Analysis'!B47,#REF!,'pre-Analysis'!C47,#REF!,'pre-Analysis'!D47)</f>
        <v>#REF!</v>
      </c>
      <c r="S47" s="176" t="e">
        <f>SUMIFS(#REF!,#REF!, 'pre-Analysis'!E47,#REF!, 'pre-Analysis'!B47,#REF!,'pre-Analysis'!C47,#REF!,'pre-Analysis'!D47)</f>
        <v>#REF!</v>
      </c>
      <c r="T47" s="176" t="e">
        <f>SUMIFS(#REF!,#REF!, 'pre-Analysis'!E47,#REF!, 'pre-Analysis'!B47,#REF!,'pre-Analysis'!C47,#REF!,'pre-Analysis'!D47)</f>
        <v>#REF!</v>
      </c>
      <c r="U47" s="176" t="e">
        <f>SUMIFS(#REF!,#REF!, 'pre-Analysis'!E47,#REF!, 'pre-Analysis'!B47,#REF!,'pre-Analysis'!C47,#REF!,'pre-Analysis'!D47)</f>
        <v>#REF!</v>
      </c>
      <c r="V47" s="176" t="e">
        <f>SUMIFS(#REF!,#REF!, 'pre-Analysis'!E47,#REF!, 'pre-Analysis'!B47,#REF!,'pre-Analysis'!C47,#REF!,'pre-Analysis'!D47)</f>
        <v>#REF!</v>
      </c>
      <c r="W47" s="176" t="e">
        <f>SUMIFS(#REF!,#REF!, 'pre-Analysis'!E47,#REF!, 'pre-Analysis'!B47,#REF!,'pre-Analysis'!C47,#REF!,'pre-Analysis'!D47)</f>
        <v>#REF!</v>
      </c>
      <c r="X47" s="176" t="e">
        <f>SUMIFS(#REF!,#REF!, 'pre-Analysis'!E47,#REF!, 'pre-Analysis'!B47,#REF!,'pre-Analysis'!C47,#REF!,'pre-Analysis'!D47)</f>
        <v>#REF!</v>
      </c>
      <c r="Y47" s="169" t="e">
        <f>Q47/M47</f>
        <v>#REF!</v>
      </c>
      <c r="Z47" s="169" t="e">
        <f>T47/N47</f>
        <v>#REF!</v>
      </c>
      <c r="AA47" s="170" t="e">
        <f>1-Y47</f>
        <v>#REF!</v>
      </c>
      <c r="AB47" s="170" t="e">
        <f>1-Z47</f>
        <v>#REF!</v>
      </c>
    </row>
    <row r="48" spans="1:28" hidden="1">
      <c r="A48" s="14" t="s">
        <v>72</v>
      </c>
      <c r="B48" s="149" t="s">
        <v>73</v>
      </c>
      <c r="C48" s="150" t="s">
        <v>74</v>
      </c>
      <c r="D48" s="168" t="s">
        <v>88</v>
      </c>
      <c r="E48" s="151" t="s">
        <v>77</v>
      </c>
      <c r="F48" s="168"/>
      <c r="G48" s="152" t="e">
        <f t="shared" si="0"/>
        <v>#REF!</v>
      </c>
      <c r="H48" s="149" t="e" cm="1">
        <f t="array" ref="H48">_xlfn.TEXTJOIN(",",TRUE,_xlfn.UNIQUE(IF(#REF!='pre-Analysis'!C48,IF(#REF!='pre-Analysis'!E48,IF(#REF!='pre-Analysis'!B48,IF(#REF!='pre-Analysis'!D48,#REF!,""),""),""),"")))</f>
        <v>#REF!</v>
      </c>
      <c r="I48" s="152" t="e">
        <f t="shared" si="9"/>
        <v>#REF!</v>
      </c>
      <c r="J48" s="149" t="e" cm="1">
        <f t="array" ref="J48">_xlfn.TEXTJOIN(",",TRUE,_xlfn.UNIQUE(IF(#REF!='pre-Analysis'!C48,IF(#REF!='pre-Analysis'!E48,IF(#REF!='pre-Analysis'!B48,IF(#REF!='pre-Analysis'!D48,#REF!,""),""),""),"")))</f>
        <v>#REF!</v>
      </c>
      <c r="K48" s="152" t="e">
        <f t="shared" si="14"/>
        <v>#REF!</v>
      </c>
      <c r="L48" s="149" t="e" cm="1">
        <f t="array" ref="L48">_xlfn.TEXTJOIN(",",TRUE,_xlfn.UNIQUE(IF((NOT(ISBLANK(#REF!))*(#REF!='pre-Analysis'!B48))=1,IF(#REF!='pre-Analysis'!E48,IF(#REF!='pre-Analysis'!D48,IF(#REF!='pre-Analysis'!C48,#REF!,""),""),""),"")))</f>
        <v>#REF!</v>
      </c>
      <c r="M48" s="155">
        <v>47496</v>
      </c>
      <c r="N48" s="149">
        <v>262296</v>
      </c>
      <c r="O48" s="149"/>
      <c r="P48" s="149"/>
      <c r="Q48" s="176" t="e">
        <f>SUMIFS(#REF!,#REF!, 'pre-Analysis'!E48,#REF!, 'pre-Analysis'!B48,#REF!,'pre-Analysis'!C48,#REF!,'pre-Analysis'!D48)</f>
        <v>#REF!</v>
      </c>
      <c r="R48" s="176" t="e">
        <f>SUMIFS(#REF!,#REF!, 'pre-Analysis'!E48,#REF!, 'pre-Analysis'!B48,#REF!,'pre-Analysis'!C48,#REF!,'pre-Analysis'!D48)</f>
        <v>#REF!</v>
      </c>
      <c r="S48" s="176" t="e">
        <f>SUMIFS(#REF!,#REF!, 'pre-Analysis'!E48,#REF!, 'pre-Analysis'!B48,#REF!,'pre-Analysis'!C48,#REF!,'pre-Analysis'!D48)</f>
        <v>#REF!</v>
      </c>
      <c r="T48" s="176" t="e">
        <f>SUMIFS(#REF!,#REF!, 'pre-Analysis'!E48,#REF!, 'pre-Analysis'!B48,#REF!,'pre-Analysis'!C48,#REF!,'pre-Analysis'!D48)</f>
        <v>#REF!</v>
      </c>
      <c r="U48" s="176" t="e">
        <f>SUMIFS(#REF!,#REF!, 'pre-Analysis'!E48,#REF!, 'pre-Analysis'!B48,#REF!,'pre-Analysis'!C48,#REF!,'pre-Analysis'!D48)</f>
        <v>#REF!</v>
      </c>
      <c r="V48" s="176" t="e">
        <f>SUMIFS(#REF!,#REF!, 'pre-Analysis'!E48,#REF!, 'pre-Analysis'!B48,#REF!,'pre-Analysis'!C48,#REF!,'pre-Analysis'!D48)</f>
        <v>#REF!</v>
      </c>
      <c r="W48" s="176" t="e">
        <f>SUMIFS(#REF!,#REF!, 'pre-Analysis'!E48,#REF!, 'pre-Analysis'!B48,#REF!,'pre-Analysis'!C48,#REF!,'pre-Analysis'!D48)</f>
        <v>#REF!</v>
      </c>
      <c r="X48" s="176" t="e">
        <f>SUMIFS(#REF!,#REF!, 'pre-Analysis'!E48,#REF!, 'pre-Analysis'!B48,#REF!,'pre-Analysis'!C48,#REF!,'pre-Analysis'!D48)</f>
        <v>#REF!</v>
      </c>
      <c r="Y48" s="169" t="e">
        <f t="shared" ref="Y48:Y55" si="27">Q48/M48</f>
        <v>#REF!</v>
      </c>
      <c r="Z48" s="169" t="e">
        <f t="shared" ref="Z48:Z55" si="28">T48/N48</f>
        <v>#REF!</v>
      </c>
      <c r="AA48" s="170" t="e">
        <f t="shared" ref="AA48:AA54" si="29">1-Y48</f>
        <v>#REF!</v>
      </c>
      <c r="AB48" s="170" t="e">
        <f t="shared" ref="AB48:AB55" si="30">1-Z48</f>
        <v>#REF!</v>
      </c>
    </row>
    <row r="49" spans="1:28" ht="15" hidden="1">
      <c r="A49" s="14" t="s">
        <v>72</v>
      </c>
      <c r="B49" s="149" t="s">
        <v>73</v>
      </c>
      <c r="C49" s="150" t="s">
        <v>74</v>
      </c>
      <c r="D49" s="168" t="s">
        <v>88</v>
      </c>
      <c r="E49" s="151" t="s">
        <v>78</v>
      </c>
      <c r="F49" s="168"/>
      <c r="G49" s="152" t="e">
        <f t="shared" si="0"/>
        <v>#REF!</v>
      </c>
      <c r="H49" s="149" t="e" cm="1">
        <f t="array" ref="H49">_xlfn.TEXTJOIN(",",TRUE,_xlfn.UNIQUE(IF(#REF!='pre-Analysis'!C49,IF(#REF!='pre-Analysis'!E49,IF(#REF!='pre-Analysis'!B49,IF(#REF!='pre-Analysis'!D49,#REF!,""),""),""),"")))</f>
        <v>#REF!</v>
      </c>
      <c r="I49" s="152" t="e">
        <f t="shared" si="9"/>
        <v>#REF!</v>
      </c>
      <c r="J49" s="149" t="e" cm="1">
        <f t="array" ref="J49">_xlfn.TEXTJOIN(",",TRUE,_xlfn.UNIQUE(IF(#REF!='pre-Analysis'!C49,IF(#REF!='pre-Analysis'!E49,IF(#REF!='pre-Analysis'!B49,IF(#REF!='pre-Analysis'!D49,#REF!,""),""),""),"")))</f>
        <v>#REF!</v>
      </c>
      <c r="K49" s="152" t="e">
        <f t="shared" si="14"/>
        <v>#REF!</v>
      </c>
      <c r="L49" s="149" t="e" cm="1">
        <f t="array" ref="L49">_xlfn.TEXTJOIN(",",TRUE,_xlfn.UNIQUE(IF((NOT(ISBLANK(#REF!))*(#REF!='pre-Analysis'!B49))=1,IF(#REF!='pre-Analysis'!E49,IF(#REF!='pre-Analysis'!D49,IF(#REF!='pre-Analysis'!C49,#REF!,""),""),""),"")))</f>
        <v>#REF!</v>
      </c>
      <c r="M49" s="196">
        <v>102807</v>
      </c>
      <c r="N49" s="196">
        <v>551678</v>
      </c>
      <c r="O49" s="196"/>
      <c r="P49" s="196"/>
      <c r="Q49" s="176" t="e">
        <f>SUMIFS(#REF!,#REF!, 'pre-Analysis'!E49,#REF!, 'pre-Analysis'!B49,#REF!,'pre-Analysis'!C49,#REF!,'pre-Analysis'!D49)</f>
        <v>#REF!</v>
      </c>
      <c r="R49" s="176" t="e">
        <f>SUMIFS(#REF!,#REF!, 'pre-Analysis'!E49,#REF!, 'pre-Analysis'!B49,#REF!,'pre-Analysis'!C49,#REF!,'pre-Analysis'!D49)</f>
        <v>#REF!</v>
      </c>
      <c r="S49" s="176" t="e">
        <f>SUMIFS(#REF!,#REF!, 'pre-Analysis'!E49,#REF!, 'pre-Analysis'!B49,#REF!,'pre-Analysis'!C49,#REF!,'pre-Analysis'!D49)</f>
        <v>#REF!</v>
      </c>
      <c r="T49" s="176" t="e">
        <f>SUMIFS(#REF!,#REF!, 'pre-Analysis'!E49,#REF!, 'pre-Analysis'!B49,#REF!,'pre-Analysis'!C49,#REF!,'pre-Analysis'!D49)</f>
        <v>#REF!</v>
      </c>
      <c r="U49" s="176" t="e">
        <f>SUMIFS(#REF!,#REF!, 'pre-Analysis'!E49,#REF!, 'pre-Analysis'!B49,#REF!,'pre-Analysis'!C49,#REF!,'pre-Analysis'!D49)</f>
        <v>#REF!</v>
      </c>
      <c r="V49" s="176" t="e">
        <f>SUMIFS(#REF!,#REF!, 'pre-Analysis'!E49,#REF!, 'pre-Analysis'!B49,#REF!,'pre-Analysis'!C49,#REF!,'pre-Analysis'!D49)</f>
        <v>#REF!</v>
      </c>
      <c r="W49" s="176" t="e">
        <f>SUMIFS(#REF!,#REF!, 'pre-Analysis'!E49,#REF!, 'pre-Analysis'!B49,#REF!,'pre-Analysis'!C49,#REF!,'pre-Analysis'!D49)</f>
        <v>#REF!</v>
      </c>
      <c r="X49" s="176" t="e">
        <f>SUMIFS(#REF!,#REF!, 'pre-Analysis'!E49,#REF!, 'pre-Analysis'!B49,#REF!,'pre-Analysis'!C49,#REF!,'pre-Analysis'!D49)</f>
        <v>#REF!</v>
      </c>
      <c r="Y49" s="169" t="e">
        <f t="shared" si="27"/>
        <v>#REF!</v>
      </c>
      <c r="Z49" s="169" t="e">
        <f t="shared" si="28"/>
        <v>#REF!</v>
      </c>
      <c r="AA49" s="170" t="e">
        <f t="shared" si="29"/>
        <v>#REF!</v>
      </c>
      <c r="AB49" s="170" t="e">
        <f t="shared" si="30"/>
        <v>#REF!</v>
      </c>
    </row>
    <row r="50" spans="1:28" ht="15" hidden="1">
      <c r="A50" s="14" t="s">
        <v>72</v>
      </c>
      <c r="B50" s="149" t="s">
        <v>73</v>
      </c>
      <c r="C50" s="150" t="s">
        <v>74</v>
      </c>
      <c r="D50" s="168" t="s">
        <v>88</v>
      </c>
      <c r="E50" s="151" t="s">
        <v>79</v>
      </c>
      <c r="F50" s="168"/>
      <c r="G50" s="152" t="e">
        <f t="shared" si="0"/>
        <v>#REF!</v>
      </c>
      <c r="H50" s="149" t="e" cm="1">
        <f t="array" ref="H50">_xlfn.TEXTJOIN(",",TRUE,_xlfn.UNIQUE(IF(#REF!='pre-Analysis'!C50,IF(#REF!='pre-Analysis'!E50,IF(#REF!='pre-Analysis'!B50,IF(#REF!='pre-Analysis'!D50,#REF!,""),""),""),"")))</f>
        <v>#REF!</v>
      </c>
      <c r="I50" s="152" t="e">
        <f t="shared" si="9"/>
        <v>#REF!</v>
      </c>
      <c r="J50" s="149" t="e" cm="1">
        <f t="array" ref="J50">_xlfn.TEXTJOIN(",",TRUE,_xlfn.UNIQUE(IF(#REF!='pre-Analysis'!C50,IF(#REF!='pre-Analysis'!E50,IF(#REF!='pre-Analysis'!B50,IF(#REF!='pre-Analysis'!D50,#REF!,""),""),""),"")))</f>
        <v>#REF!</v>
      </c>
      <c r="K50" s="152" t="e">
        <f t="shared" si="14"/>
        <v>#REF!</v>
      </c>
      <c r="L50" s="149" t="e" cm="1">
        <f t="array" ref="L50">_xlfn.TEXTJOIN(",",TRUE,_xlfn.UNIQUE(IF((NOT(ISBLANK(#REF!))*(#REF!='pre-Analysis'!B50))=1,IF(#REF!='pre-Analysis'!E50,IF(#REF!='pre-Analysis'!D50,IF(#REF!='pre-Analysis'!C50,#REF!,""),""),""),"")))</f>
        <v>#REF!</v>
      </c>
      <c r="M50" s="196">
        <v>96168</v>
      </c>
      <c r="N50" s="196">
        <v>517149</v>
      </c>
      <c r="O50" s="196"/>
      <c r="P50" s="196"/>
      <c r="Q50" s="176" t="e">
        <f>SUMIFS(#REF!,#REF!, 'pre-Analysis'!E50,#REF!, 'pre-Analysis'!B50,#REF!,'pre-Analysis'!C50,#REF!,'pre-Analysis'!D50)</f>
        <v>#REF!</v>
      </c>
      <c r="R50" s="176" t="e">
        <f>SUMIFS(#REF!,#REF!, 'pre-Analysis'!E50,#REF!, 'pre-Analysis'!B50,#REF!,'pre-Analysis'!C50,#REF!,'pre-Analysis'!D50)</f>
        <v>#REF!</v>
      </c>
      <c r="S50" s="176" t="e">
        <f>SUMIFS(#REF!,#REF!, 'pre-Analysis'!E50,#REF!, 'pre-Analysis'!B50,#REF!,'pre-Analysis'!C50,#REF!,'pre-Analysis'!D50)</f>
        <v>#REF!</v>
      </c>
      <c r="T50" s="176" t="e">
        <f>SUMIFS(#REF!,#REF!, 'pre-Analysis'!E50,#REF!, 'pre-Analysis'!B50,#REF!,'pre-Analysis'!C50,#REF!,'pre-Analysis'!D50)</f>
        <v>#REF!</v>
      </c>
      <c r="U50" s="176" t="e">
        <f>SUMIFS(#REF!,#REF!, 'pre-Analysis'!E50,#REF!, 'pre-Analysis'!B50,#REF!,'pre-Analysis'!C50,#REF!,'pre-Analysis'!D50)</f>
        <v>#REF!</v>
      </c>
      <c r="V50" s="176" t="e">
        <f>SUMIFS(#REF!,#REF!, 'pre-Analysis'!E50,#REF!, 'pre-Analysis'!B50,#REF!,'pre-Analysis'!C50,#REF!,'pre-Analysis'!D50)</f>
        <v>#REF!</v>
      </c>
      <c r="W50" s="176" t="e">
        <f>SUMIFS(#REF!,#REF!, 'pre-Analysis'!E50,#REF!, 'pre-Analysis'!B50,#REF!,'pre-Analysis'!C50,#REF!,'pre-Analysis'!D50)</f>
        <v>#REF!</v>
      </c>
      <c r="X50" s="176" t="e">
        <f>SUMIFS(#REF!,#REF!, 'pre-Analysis'!E50,#REF!, 'pre-Analysis'!B50,#REF!,'pre-Analysis'!C50,#REF!,'pre-Analysis'!D50)</f>
        <v>#REF!</v>
      </c>
      <c r="Y50" s="169" t="e">
        <f t="shared" si="27"/>
        <v>#REF!</v>
      </c>
      <c r="Z50" s="169" t="e">
        <f t="shared" si="28"/>
        <v>#REF!</v>
      </c>
      <c r="AA50" s="170" t="e">
        <f t="shared" si="29"/>
        <v>#REF!</v>
      </c>
      <c r="AB50" s="170" t="e">
        <f t="shared" si="30"/>
        <v>#REF!</v>
      </c>
    </row>
    <row r="51" spans="1:28" ht="15" hidden="1">
      <c r="A51" s="14" t="s">
        <v>72</v>
      </c>
      <c r="B51" s="149" t="s">
        <v>73</v>
      </c>
      <c r="C51" s="150" t="s">
        <v>74</v>
      </c>
      <c r="D51" s="168" t="s">
        <v>88</v>
      </c>
      <c r="E51" s="151" t="s">
        <v>80</v>
      </c>
      <c r="F51" s="168"/>
      <c r="G51" s="152" t="e">
        <f t="shared" si="0"/>
        <v>#REF!</v>
      </c>
      <c r="H51" s="149" t="e" cm="1">
        <f t="array" ref="H51">_xlfn.TEXTJOIN(",",TRUE,_xlfn.UNIQUE(IF(#REF!='pre-Analysis'!C51,IF(#REF!='pre-Analysis'!E51,IF(#REF!='pre-Analysis'!B51,IF(#REF!='pre-Analysis'!D51,#REF!,""),""),""),"")))</f>
        <v>#REF!</v>
      </c>
      <c r="I51" s="152" t="e">
        <f t="shared" si="9"/>
        <v>#REF!</v>
      </c>
      <c r="J51" s="149" t="e" cm="1">
        <f t="array" ref="J51">_xlfn.TEXTJOIN(",",TRUE,_xlfn.UNIQUE(IF(#REF!='pre-Analysis'!C51,IF(#REF!='pre-Analysis'!E51,IF(#REF!='pre-Analysis'!B51,IF(#REF!='pre-Analysis'!D51,#REF!,""),""),""),"")))</f>
        <v>#REF!</v>
      </c>
      <c r="K51" s="152" t="e">
        <f t="shared" si="14"/>
        <v>#REF!</v>
      </c>
      <c r="L51" s="149" t="e" cm="1">
        <f t="array" ref="L51">_xlfn.TEXTJOIN(",",TRUE,_xlfn.UNIQUE(IF((NOT(ISBLANK(#REF!))*(#REF!='pre-Analysis'!B51))=1,IF(#REF!='pre-Analysis'!E51,IF(#REF!='pre-Analysis'!D51,IF(#REF!='pre-Analysis'!C51,#REF!,""),""),""),"")))</f>
        <v>#REF!</v>
      </c>
      <c r="M51" s="196">
        <v>26271</v>
      </c>
      <c r="N51" s="196">
        <v>145709</v>
      </c>
      <c r="O51" s="196"/>
      <c r="P51" s="196"/>
      <c r="Q51" s="176" t="e">
        <f>SUMIFS(#REF!,#REF!, 'pre-Analysis'!E51,#REF!, 'pre-Analysis'!B51,#REF!,'pre-Analysis'!C51,#REF!,'pre-Analysis'!D51)</f>
        <v>#REF!</v>
      </c>
      <c r="R51" s="176" t="e">
        <f>SUMIFS(#REF!,#REF!, 'pre-Analysis'!E51,#REF!, 'pre-Analysis'!B51,#REF!,'pre-Analysis'!C51,#REF!,'pre-Analysis'!D51)</f>
        <v>#REF!</v>
      </c>
      <c r="S51" s="176" t="e">
        <f>SUMIFS(#REF!,#REF!, 'pre-Analysis'!E51,#REF!, 'pre-Analysis'!B51,#REF!,'pre-Analysis'!C51,#REF!,'pre-Analysis'!D51)</f>
        <v>#REF!</v>
      </c>
      <c r="T51" s="176" t="e">
        <f>SUMIFS(#REF!,#REF!, 'pre-Analysis'!E51,#REF!, 'pre-Analysis'!B51,#REF!,'pre-Analysis'!C51,#REF!,'pre-Analysis'!D51)</f>
        <v>#REF!</v>
      </c>
      <c r="U51" s="176" t="e">
        <f>SUMIFS(#REF!,#REF!, 'pre-Analysis'!E51,#REF!, 'pre-Analysis'!B51,#REF!,'pre-Analysis'!C51,#REF!,'pre-Analysis'!D51)</f>
        <v>#REF!</v>
      </c>
      <c r="V51" s="176" t="e">
        <f>SUMIFS(#REF!,#REF!, 'pre-Analysis'!E51,#REF!, 'pre-Analysis'!B51,#REF!,'pre-Analysis'!C51,#REF!,'pre-Analysis'!D51)</f>
        <v>#REF!</v>
      </c>
      <c r="W51" s="176" t="e">
        <f>SUMIFS(#REF!,#REF!, 'pre-Analysis'!E51,#REF!, 'pre-Analysis'!B51,#REF!,'pre-Analysis'!C51,#REF!,'pre-Analysis'!D51)</f>
        <v>#REF!</v>
      </c>
      <c r="X51" s="176" t="e">
        <f>SUMIFS(#REF!,#REF!, 'pre-Analysis'!E51,#REF!, 'pre-Analysis'!B51,#REF!,'pre-Analysis'!C51,#REF!,'pre-Analysis'!D51)</f>
        <v>#REF!</v>
      </c>
      <c r="Y51" s="169" t="e">
        <f t="shared" si="27"/>
        <v>#REF!</v>
      </c>
      <c r="Z51" s="169" t="e">
        <f t="shared" si="28"/>
        <v>#REF!</v>
      </c>
      <c r="AA51" s="170" t="e">
        <f t="shared" si="29"/>
        <v>#REF!</v>
      </c>
      <c r="AB51" s="170" t="e">
        <f t="shared" si="30"/>
        <v>#REF!</v>
      </c>
    </row>
    <row r="52" spans="1:28" ht="15" hidden="1">
      <c r="A52" s="14" t="s">
        <v>72</v>
      </c>
      <c r="B52" s="149" t="s">
        <v>73</v>
      </c>
      <c r="C52" s="150" t="s">
        <v>74</v>
      </c>
      <c r="D52" s="168" t="s">
        <v>88</v>
      </c>
      <c r="E52" s="151" t="s">
        <v>81</v>
      </c>
      <c r="F52" s="168"/>
      <c r="G52" s="152" t="e">
        <f t="shared" si="0"/>
        <v>#REF!</v>
      </c>
      <c r="H52" s="149" t="e" cm="1">
        <f t="array" ref="H52">_xlfn.TEXTJOIN(",",TRUE,_xlfn.UNIQUE(IF(#REF!='pre-Analysis'!C52,IF(#REF!='pre-Analysis'!E52,IF(#REF!='pre-Analysis'!B52,IF(#REF!='pre-Analysis'!D52,#REF!,""),""),""),"")))</f>
        <v>#REF!</v>
      </c>
      <c r="I52" s="152" t="e">
        <f t="shared" si="9"/>
        <v>#REF!</v>
      </c>
      <c r="J52" s="149" t="e" cm="1">
        <f t="array" ref="J52">_xlfn.TEXTJOIN(",",TRUE,_xlfn.UNIQUE(IF(#REF!='pre-Analysis'!C52,IF(#REF!='pre-Analysis'!E52,IF(#REF!='pre-Analysis'!B52,IF(#REF!='pre-Analysis'!D52,#REF!,""),""),""),"")))</f>
        <v>#REF!</v>
      </c>
      <c r="K52" s="152" t="e">
        <f t="shared" si="14"/>
        <v>#REF!</v>
      </c>
      <c r="L52" s="149" t="e" cm="1">
        <f t="array" ref="L52">_xlfn.TEXTJOIN(",",TRUE,_xlfn.UNIQUE(IF((NOT(ISBLANK(#REF!))*(#REF!='pre-Analysis'!B52))=1,IF(#REF!='pre-Analysis'!E52,IF(#REF!='pre-Analysis'!D52,IF(#REF!='pre-Analysis'!C52,#REF!,""),""),""),"")))</f>
        <v>#REF!</v>
      </c>
      <c r="M52" s="196">
        <v>67665</v>
      </c>
      <c r="N52" s="196">
        <v>373601</v>
      </c>
      <c r="O52" s="196"/>
      <c r="P52" s="196"/>
      <c r="Q52" s="176" t="e">
        <f>SUMIFS(#REF!,#REF!, 'pre-Analysis'!E52,#REF!, 'pre-Analysis'!B52,#REF!,'pre-Analysis'!C52,#REF!,'pre-Analysis'!D52)</f>
        <v>#REF!</v>
      </c>
      <c r="R52" s="176" t="e">
        <f>SUMIFS(#REF!,#REF!, 'pre-Analysis'!E52,#REF!, 'pre-Analysis'!B52,#REF!,'pre-Analysis'!C52,#REF!,'pre-Analysis'!D52)</f>
        <v>#REF!</v>
      </c>
      <c r="S52" s="176" t="e">
        <f>SUMIFS(#REF!,#REF!, 'pre-Analysis'!E52,#REF!, 'pre-Analysis'!B52,#REF!,'pre-Analysis'!C52,#REF!,'pre-Analysis'!D52)</f>
        <v>#REF!</v>
      </c>
      <c r="T52" s="176" t="e">
        <f>SUMIFS(#REF!,#REF!, 'pre-Analysis'!E52,#REF!, 'pre-Analysis'!B52,#REF!,'pre-Analysis'!C52,#REF!,'pre-Analysis'!D52)</f>
        <v>#REF!</v>
      </c>
      <c r="U52" s="176" t="e">
        <f>SUMIFS(#REF!,#REF!, 'pre-Analysis'!E52,#REF!, 'pre-Analysis'!B52,#REF!,'pre-Analysis'!C52,#REF!,'pre-Analysis'!D52)</f>
        <v>#REF!</v>
      </c>
      <c r="V52" s="176" t="e">
        <f>SUMIFS(#REF!,#REF!, 'pre-Analysis'!E52,#REF!, 'pre-Analysis'!B52,#REF!,'pre-Analysis'!C52,#REF!,'pre-Analysis'!D52)</f>
        <v>#REF!</v>
      </c>
      <c r="W52" s="176" t="e">
        <f>SUMIFS(#REF!,#REF!, 'pre-Analysis'!E52,#REF!, 'pre-Analysis'!B52,#REF!,'pre-Analysis'!C52,#REF!,'pre-Analysis'!D52)</f>
        <v>#REF!</v>
      </c>
      <c r="X52" s="176" t="e">
        <f>SUMIFS(#REF!,#REF!, 'pre-Analysis'!E52,#REF!, 'pre-Analysis'!B52,#REF!,'pre-Analysis'!C52,#REF!,'pre-Analysis'!D52)</f>
        <v>#REF!</v>
      </c>
      <c r="Y52" s="169" t="e">
        <f t="shared" si="27"/>
        <v>#REF!</v>
      </c>
      <c r="Z52" s="169" t="e">
        <f t="shared" si="28"/>
        <v>#REF!</v>
      </c>
      <c r="AA52" s="170" t="e">
        <f t="shared" si="29"/>
        <v>#REF!</v>
      </c>
      <c r="AB52" s="170" t="e">
        <f t="shared" si="30"/>
        <v>#REF!</v>
      </c>
    </row>
    <row r="53" spans="1:28" ht="15" hidden="1">
      <c r="A53" s="14" t="s">
        <v>72</v>
      </c>
      <c r="B53" s="149" t="s">
        <v>73</v>
      </c>
      <c r="C53" s="150" t="s">
        <v>74</v>
      </c>
      <c r="D53" s="168" t="s">
        <v>88</v>
      </c>
      <c r="E53" s="151" t="s">
        <v>82</v>
      </c>
      <c r="F53" s="168"/>
      <c r="G53" s="152" t="e">
        <f t="shared" si="0"/>
        <v>#REF!</v>
      </c>
      <c r="H53" s="149" t="e" cm="1">
        <f t="array" ref="H53">_xlfn.TEXTJOIN(",",TRUE,_xlfn.UNIQUE(IF(#REF!='pre-Analysis'!C53,IF(#REF!='pre-Analysis'!E53,IF(#REF!='pre-Analysis'!B53,IF(#REF!='pre-Analysis'!D53,#REF!,""),""),""),"")))</f>
        <v>#REF!</v>
      </c>
      <c r="I53" s="152" t="e">
        <f t="shared" si="9"/>
        <v>#REF!</v>
      </c>
      <c r="J53" s="149" t="e" cm="1">
        <f t="array" ref="J53">_xlfn.TEXTJOIN(",",TRUE,_xlfn.UNIQUE(IF(#REF!='pre-Analysis'!C53,IF(#REF!='pre-Analysis'!E53,IF(#REF!='pre-Analysis'!B53,IF(#REF!='pre-Analysis'!D53,#REF!,""),""),""),"")))</f>
        <v>#REF!</v>
      </c>
      <c r="K53" s="152" t="e">
        <f t="shared" si="14"/>
        <v>#REF!</v>
      </c>
      <c r="L53" s="149" t="e" cm="1">
        <f t="array" ref="L53">_xlfn.TEXTJOIN(",",TRUE,_xlfn.UNIQUE(IF((NOT(ISBLANK(#REF!))*(#REF!='pre-Analysis'!B53))=1,IF(#REF!='pre-Analysis'!E53,IF(#REF!='pre-Analysis'!D53,IF(#REF!='pre-Analysis'!C53,#REF!,""),""),""),"")))</f>
        <v>#REF!</v>
      </c>
      <c r="M53" s="196">
        <v>37154</v>
      </c>
      <c r="N53" s="196">
        <v>199416</v>
      </c>
      <c r="O53" s="196"/>
      <c r="P53" s="196"/>
      <c r="Q53" s="176" t="e">
        <f>SUMIFS(#REF!,#REF!, 'pre-Analysis'!E53,#REF!, 'pre-Analysis'!B53,#REF!,'pre-Analysis'!C53,#REF!,'pre-Analysis'!D53)</f>
        <v>#REF!</v>
      </c>
      <c r="R53" s="176" t="e">
        <f>SUMIFS(#REF!,#REF!, 'pre-Analysis'!E53,#REF!, 'pre-Analysis'!B53,#REF!,'pre-Analysis'!C53,#REF!,'pre-Analysis'!D53)</f>
        <v>#REF!</v>
      </c>
      <c r="S53" s="176" t="e">
        <f>SUMIFS(#REF!,#REF!, 'pre-Analysis'!E53,#REF!, 'pre-Analysis'!B53,#REF!,'pre-Analysis'!C53,#REF!,'pre-Analysis'!D53)</f>
        <v>#REF!</v>
      </c>
      <c r="T53" s="176" t="e">
        <f>SUMIFS(#REF!,#REF!, 'pre-Analysis'!E53,#REF!, 'pre-Analysis'!B53,#REF!,'pre-Analysis'!C53,#REF!,'pre-Analysis'!D53)</f>
        <v>#REF!</v>
      </c>
      <c r="U53" s="176" t="e">
        <f>SUMIFS(#REF!,#REF!, 'pre-Analysis'!E53,#REF!, 'pre-Analysis'!B53,#REF!,'pre-Analysis'!C53,#REF!,'pre-Analysis'!D53)</f>
        <v>#REF!</v>
      </c>
      <c r="V53" s="176" t="e">
        <f>SUMIFS(#REF!,#REF!, 'pre-Analysis'!E53,#REF!, 'pre-Analysis'!B53,#REF!,'pre-Analysis'!C53,#REF!,'pre-Analysis'!D53)</f>
        <v>#REF!</v>
      </c>
      <c r="W53" s="176" t="e">
        <f>SUMIFS(#REF!,#REF!, 'pre-Analysis'!E53,#REF!, 'pre-Analysis'!B53,#REF!,'pre-Analysis'!C53,#REF!,'pre-Analysis'!D53)</f>
        <v>#REF!</v>
      </c>
      <c r="X53" s="176" t="e">
        <f>SUMIFS(#REF!,#REF!, 'pre-Analysis'!E53,#REF!, 'pre-Analysis'!B53,#REF!,'pre-Analysis'!C53,#REF!,'pre-Analysis'!D53)</f>
        <v>#REF!</v>
      </c>
      <c r="Y53" s="169" t="e">
        <f t="shared" si="27"/>
        <v>#REF!</v>
      </c>
      <c r="Z53" s="169" t="e">
        <f t="shared" si="28"/>
        <v>#REF!</v>
      </c>
      <c r="AA53" s="170" t="e">
        <f t="shared" si="29"/>
        <v>#REF!</v>
      </c>
      <c r="AB53" s="170" t="e">
        <f t="shared" si="30"/>
        <v>#REF!</v>
      </c>
    </row>
    <row r="54" spans="1:28" ht="15" hidden="1">
      <c r="A54" s="14" t="s">
        <v>72</v>
      </c>
      <c r="B54" s="149" t="s">
        <v>73</v>
      </c>
      <c r="C54" s="150" t="s">
        <v>74</v>
      </c>
      <c r="D54" s="168" t="s">
        <v>88</v>
      </c>
      <c r="E54" s="151" t="s">
        <v>83</v>
      </c>
      <c r="F54" s="168"/>
      <c r="G54" s="152" t="e">
        <f t="shared" si="0"/>
        <v>#REF!</v>
      </c>
      <c r="H54" s="149" t="e" cm="1">
        <f t="array" ref="H54">_xlfn.TEXTJOIN(",",TRUE,_xlfn.UNIQUE(IF(#REF!='pre-Analysis'!C54,IF(#REF!='pre-Analysis'!E54,IF(#REF!='pre-Analysis'!B54,IF(#REF!='pre-Analysis'!D54,#REF!,""),""),""),"")))</f>
        <v>#REF!</v>
      </c>
      <c r="I54" s="152" t="e">
        <f t="shared" si="9"/>
        <v>#REF!</v>
      </c>
      <c r="J54" s="149" t="e" cm="1">
        <f t="array" ref="J54">_xlfn.TEXTJOIN(",",TRUE,_xlfn.UNIQUE(IF(#REF!='pre-Analysis'!C54,IF(#REF!='pre-Analysis'!E54,IF(#REF!='pre-Analysis'!B54,IF(#REF!='pre-Analysis'!D54,#REF!,""),""),""),"")))</f>
        <v>#REF!</v>
      </c>
      <c r="K54" s="152" t="e">
        <f t="shared" si="14"/>
        <v>#REF!</v>
      </c>
      <c r="L54" s="149" t="e" cm="1">
        <f t="array" ref="L54">_xlfn.TEXTJOIN(",",TRUE,_xlfn.UNIQUE(IF((NOT(ISBLANK(#REF!))*(#REF!='pre-Analysis'!B54))=1,IF(#REF!='pre-Analysis'!E54,IF(#REF!='pre-Analysis'!D54,IF(#REF!='pre-Analysis'!C54,#REF!,""),""),""),"")))</f>
        <v>#REF!</v>
      </c>
      <c r="M54" s="196">
        <v>55717</v>
      </c>
      <c r="N54" s="196">
        <v>310105</v>
      </c>
      <c r="O54" s="196"/>
      <c r="P54" s="196"/>
      <c r="Q54" s="176" t="e">
        <f>SUMIFS(#REF!,#REF!, 'pre-Analysis'!E54,#REF!, 'pre-Analysis'!B54,#REF!,'pre-Analysis'!C54,#REF!,'pre-Analysis'!D54)</f>
        <v>#REF!</v>
      </c>
      <c r="R54" s="176" t="e">
        <f>SUMIFS(#REF!,#REF!, 'pre-Analysis'!E54,#REF!, 'pre-Analysis'!B54,#REF!,'pre-Analysis'!C54,#REF!,'pre-Analysis'!D54)</f>
        <v>#REF!</v>
      </c>
      <c r="S54" s="176" t="e">
        <f>SUMIFS(#REF!,#REF!, 'pre-Analysis'!E54,#REF!, 'pre-Analysis'!B54,#REF!,'pre-Analysis'!C54,#REF!,'pre-Analysis'!D54)</f>
        <v>#REF!</v>
      </c>
      <c r="T54" s="176" t="e">
        <f>SUMIFS(#REF!,#REF!, 'pre-Analysis'!E54,#REF!, 'pre-Analysis'!B54,#REF!,'pre-Analysis'!C54,#REF!,'pre-Analysis'!D54)</f>
        <v>#REF!</v>
      </c>
      <c r="U54" s="176" t="e">
        <f>SUMIFS(#REF!,#REF!, 'pre-Analysis'!E54,#REF!, 'pre-Analysis'!B54,#REF!,'pre-Analysis'!C54,#REF!,'pre-Analysis'!D54)</f>
        <v>#REF!</v>
      </c>
      <c r="V54" s="176" t="e">
        <f>SUMIFS(#REF!,#REF!, 'pre-Analysis'!E54,#REF!, 'pre-Analysis'!B54,#REF!,'pre-Analysis'!C54,#REF!,'pre-Analysis'!D54)</f>
        <v>#REF!</v>
      </c>
      <c r="W54" s="176" t="e">
        <f>SUMIFS(#REF!,#REF!, 'pre-Analysis'!E54,#REF!, 'pre-Analysis'!B54,#REF!,'pre-Analysis'!C54,#REF!,'pre-Analysis'!D54)</f>
        <v>#REF!</v>
      </c>
      <c r="X54" s="176" t="e">
        <f>SUMIFS(#REF!,#REF!, 'pre-Analysis'!E54,#REF!, 'pre-Analysis'!B54,#REF!,'pre-Analysis'!C54,#REF!,'pre-Analysis'!D54)</f>
        <v>#REF!</v>
      </c>
      <c r="Y54" s="169" t="e">
        <f t="shared" si="27"/>
        <v>#REF!</v>
      </c>
      <c r="Z54" s="169" t="e">
        <f t="shared" si="28"/>
        <v>#REF!</v>
      </c>
      <c r="AA54" s="170" t="e">
        <f t="shared" si="29"/>
        <v>#REF!</v>
      </c>
      <c r="AB54" s="170" t="e">
        <f t="shared" si="30"/>
        <v>#REF!</v>
      </c>
    </row>
    <row r="55" spans="1:28" hidden="1">
      <c r="A55" s="14" t="s">
        <v>72</v>
      </c>
      <c r="B55" s="158" t="s">
        <v>73</v>
      </c>
      <c r="C55" s="166" t="s">
        <v>74</v>
      </c>
      <c r="D55" s="200" t="s">
        <v>88</v>
      </c>
      <c r="E55" s="157"/>
      <c r="F55" s="158"/>
      <c r="G55" s="159" t="e">
        <f t="shared" si="0"/>
        <v>#REF!</v>
      </c>
      <c r="H55" s="158" t="e" cm="1">
        <f t="array" ref="H55">_xlfn.TEXTJOIN(",",TRUE,_xlfn.UNIQUE(IF(#REF!='pre-Analysis'!C55,IF(#REF!='pre-Analysis'!B55,IF(#REF!='pre-Analysis'!D55,#REF!,""),""),"")))</f>
        <v>#REF!</v>
      </c>
      <c r="I55" s="159" t="e">
        <f t="shared" si="9"/>
        <v>#REF!</v>
      </c>
      <c r="J55" s="158" t="e" cm="1">
        <f t="array" ref="J55">_xlfn.TEXTJOIN(",",TRUE,_xlfn.UNIQUE(IF(#REF!='pre-Analysis'!C55,IF(#REF!='pre-Analysis'!B55,IF(#REF!='pre-Analysis'!D55,#REF!,""),""),"")))</f>
        <v>#REF!</v>
      </c>
      <c r="K55" s="159" t="e">
        <f t="shared" si="14"/>
        <v>#REF!</v>
      </c>
      <c r="L55" s="158" t="e" cm="1">
        <f t="array" ref="L55">_xlfn.TEXTJOIN(",",TRUE,_xlfn.UNIQUE(IF((NOT(ISBLANK(#REF!))*(#REF!='pre-Analysis'!B55))=1,IF(#REF!='pre-Analysis'!D55,IF(#REF!='pre-Analysis'!C55,#REF!,""),""),"")))</f>
        <v>#REF!</v>
      </c>
      <c r="M55" s="158">
        <f>SUM(M47:M54)</f>
        <v>470104</v>
      </c>
      <c r="N55" s="158">
        <f>SUM(N47:N54)</f>
        <v>2569660</v>
      </c>
      <c r="O55" s="158"/>
      <c r="P55" s="158"/>
      <c r="Q55" s="197" t="e">
        <f>SUMIFS(#REF!,#REF!, 'pre-Analysis'!B55,#REF!,'pre-Analysis'!C55,#REF!,'pre-Analysis'!D55)</f>
        <v>#REF!</v>
      </c>
      <c r="R55" s="197" t="e">
        <f>SUMIFS(#REF!,#REF!, 'pre-Analysis'!B55,#REF!,'pre-Analysis'!C55,#REF!,'pre-Analysis'!D55)</f>
        <v>#REF!</v>
      </c>
      <c r="S55" s="197" t="e">
        <f>SUMIFS(#REF!,#REF!, 'pre-Analysis'!B55,#REF!,'pre-Analysis'!C55,#REF!,'pre-Analysis'!D55)</f>
        <v>#REF!</v>
      </c>
      <c r="T55" s="197" t="e">
        <f>SUMIFS(#REF!,#REF!, 'pre-Analysis'!B55,#REF!,'pre-Analysis'!C55,#REF!,'pre-Analysis'!D55)</f>
        <v>#REF!</v>
      </c>
      <c r="U55" s="197" t="e">
        <f>SUMIFS(#REF!,#REF!, 'pre-Analysis'!B55,#REF!,'pre-Analysis'!C55,#REF!,'pre-Analysis'!D55)</f>
        <v>#REF!</v>
      </c>
      <c r="V55" s="197" t="e">
        <f>SUMIFS(#REF!,#REF!, 'pre-Analysis'!B55,#REF!,'pre-Analysis'!C55,#REF!,'pre-Analysis'!D55)</f>
        <v>#REF!</v>
      </c>
      <c r="W55" s="197" t="e">
        <f>SUMIFS(#REF!,#REF!, 'pre-Analysis'!B55,#REF!,'pre-Analysis'!C55,#REF!,'pre-Analysis'!D55)</f>
        <v>#REF!</v>
      </c>
      <c r="X55" s="197" t="e">
        <f>SUMIFS(#REF!,#REF!, 'pre-Analysis'!B55,#REF!,'pre-Analysis'!C55,#REF!,'pre-Analysis'!D55)</f>
        <v>#REF!</v>
      </c>
      <c r="Y55" s="198" t="e">
        <f t="shared" si="27"/>
        <v>#REF!</v>
      </c>
      <c r="Z55" s="198" t="e">
        <f t="shared" si="28"/>
        <v>#REF!</v>
      </c>
      <c r="AA55" s="199" t="e">
        <f>1-Y55</f>
        <v>#REF!</v>
      </c>
      <c r="AB55" s="199" t="e">
        <f t="shared" si="30"/>
        <v>#REF!</v>
      </c>
    </row>
    <row r="56" spans="1:28" hidden="1">
      <c r="A56" s="14" t="s">
        <v>72</v>
      </c>
      <c r="B56" s="149" t="s">
        <v>73</v>
      </c>
      <c r="C56" s="150" t="s">
        <v>74</v>
      </c>
      <c r="D56" s="168" t="s">
        <v>89</v>
      </c>
      <c r="E56" s="151" t="s">
        <v>76</v>
      </c>
      <c r="F56" s="168"/>
      <c r="G56" s="152" t="e">
        <f t="shared" si="0"/>
        <v>#REF!</v>
      </c>
      <c r="H56" s="149" t="e" cm="1">
        <f t="array" ref="H56">_xlfn.TEXTJOIN(",",TRUE,_xlfn.UNIQUE(IF(#REF!='pre-Analysis'!C56,IF(#REF!='pre-Analysis'!E56,IF(#REF!='pre-Analysis'!B56,IF(#REF!='pre-Analysis'!D56,#REF!,""),""),""),"")))</f>
        <v>#REF!</v>
      </c>
      <c r="I56" s="152" t="e">
        <f t="shared" si="9"/>
        <v>#REF!</v>
      </c>
      <c r="J56" s="149" t="e" cm="1">
        <f t="array" ref="J56">_xlfn.TEXTJOIN(",",TRUE,_xlfn.UNIQUE(IF(#REF!='pre-Analysis'!C56,IF(#REF!='pre-Analysis'!E56,IF(#REF!='pre-Analysis'!B56,IF(#REF!='pre-Analysis'!D56,#REF!,""),""),""),"")))</f>
        <v>#REF!</v>
      </c>
      <c r="K56" s="152" t="e">
        <f t="shared" si="14"/>
        <v>#REF!</v>
      </c>
      <c r="L56" s="149" t="e" cm="1">
        <f t="array" ref="L56">_xlfn.TEXTJOIN(",",TRUE,_xlfn.UNIQUE(IF((NOT(ISBLANK(#REF!))*(#REF!='pre-Analysis'!B56))=1,IF(#REF!='pre-Analysis'!E56,IF(#REF!='pre-Analysis'!D56,IF(#REF!='pre-Analysis'!C56,#REF!,""),""),""),"")))</f>
        <v>#REF!</v>
      </c>
      <c r="M56" s="155">
        <v>36826</v>
      </c>
      <c r="N56" s="149">
        <v>209706</v>
      </c>
      <c r="O56" s="149"/>
      <c r="P56" s="149"/>
      <c r="Q56" s="176" t="e">
        <f>SUMIFS(#REF!,#REF!, 'pre-Analysis'!E56,#REF!, 'pre-Analysis'!B56,#REF!,'pre-Analysis'!C56,#REF!,'pre-Analysis'!D56)</f>
        <v>#REF!</v>
      </c>
      <c r="R56" s="176" t="e">
        <f>SUMIFS(#REF!,#REF!, 'pre-Analysis'!E56,#REF!, 'pre-Analysis'!B56,#REF!,'pre-Analysis'!C56,#REF!,'pre-Analysis'!D56)</f>
        <v>#REF!</v>
      </c>
      <c r="S56" s="176" t="e">
        <f>SUMIFS(#REF!,#REF!, 'pre-Analysis'!E56,#REF!, 'pre-Analysis'!B56,#REF!,'pre-Analysis'!C56,#REF!,'pre-Analysis'!D56)</f>
        <v>#REF!</v>
      </c>
      <c r="T56" s="176" t="e">
        <f>SUMIFS(#REF!,#REF!, 'pre-Analysis'!E56,#REF!, 'pre-Analysis'!B56,#REF!,'pre-Analysis'!C56,#REF!,'pre-Analysis'!D56)</f>
        <v>#REF!</v>
      </c>
      <c r="U56" s="176" t="e">
        <f>SUMIFS(#REF!,#REF!, 'pre-Analysis'!E56,#REF!, 'pre-Analysis'!B56,#REF!,'pre-Analysis'!C56,#REF!,'pre-Analysis'!D56)</f>
        <v>#REF!</v>
      </c>
      <c r="V56" s="176" t="e">
        <f>SUMIFS(#REF!,#REF!, 'pre-Analysis'!E56,#REF!, 'pre-Analysis'!B56,#REF!,'pre-Analysis'!C56,#REF!,'pre-Analysis'!D56)</f>
        <v>#REF!</v>
      </c>
      <c r="W56" s="176" t="e">
        <f>SUMIFS(#REF!,#REF!, 'pre-Analysis'!E56,#REF!, 'pre-Analysis'!B56,#REF!,'pre-Analysis'!C56,#REF!,'pre-Analysis'!D56)</f>
        <v>#REF!</v>
      </c>
      <c r="X56" s="176" t="e">
        <f>SUMIFS(#REF!,#REF!, 'pre-Analysis'!E56,#REF!, 'pre-Analysis'!B56,#REF!,'pre-Analysis'!C56,#REF!,'pre-Analysis'!D56)</f>
        <v>#REF!</v>
      </c>
      <c r="Y56" s="169" t="e">
        <f>Q56/M56</f>
        <v>#REF!</v>
      </c>
      <c r="Z56" s="169" t="e">
        <f>T56/N56</f>
        <v>#REF!</v>
      </c>
      <c r="AA56" s="170" t="e">
        <f>1-Y56</f>
        <v>#REF!</v>
      </c>
      <c r="AB56" s="170" t="e">
        <f>1-Z56</f>
        <v>#REF!</v>
      </c>
    </row>
    <row r="57" spans="1:28" hidden="1">
      <c r="A57" s="14" t="s">
        <v>72</v>
      </c>
      <c r="B57" s="149" t="s">
        <v>73</v>
      </c>
      <c r="C57" s="150" t="s">
        <v>74</v>
      </c>
      <c r="D57" s="168" t="s">
        <v>89</v>
      </c>
      <c r="E57" s="151" t="s">
        <v>77</v>
      </c>
      <c r="F57" s="168"/>
      <c r="G57" s="152" t="e">
        <f t="shared" si="0"/>
        <v>#REF!</v>
      </c>
      <c r="H57" s="149" t="e" cm="1">
        <f t="array" ref="H57">_xlfn.TEXTJOIN(",",TRUE,_xlfn.UNIQUE(IF(#REF!='pre-Analysis'!C57,IF(#REF!='pre-Analysis'!E57,IF(#REF!='pre-Analysis'!B57,IF(#REF!='pre-Analysis'!D57,#REF!,""),""),""),"")))</f>
        <v>#REF!</v>
      </c>
      <c r="I57" s="152" t="e">
        <f t="shared" si="9"/>
        <v>#REF!</v>
      </c>
      <c r="J57" s="149" t="e" cm="1">
        <f t="array" ref="J57">_xlfn.TEXTJOIN(",",TRUE,_xlfn.UNIQUE(IF(#REF!='pre-Analysis'!C57,IF(#REF!='pre-Analysis'!E57,IF(#REF!='pre-Analysis'!B57,IF(#REF!='pre-Analysis'!D57,#REF!,""),""),""),"")))</f>
        <v>#REF!</v>
      </c>
      <c r="K57" s="152" t="e">
        <f t="shared" si="14"/>
        <v>#REF!</v>
      </c>
      <c r="L57" s="149" t="e" cm="1">
        <f t="array" ref="L57">_xlfn.TEXTJOIN(",",TRUE,_xlfn.UNIQUE(IF((NOT(ISBLANK(#REF!))*(#REF!='pre-Analysis'!B57))=1,IF(#REF!='pre-Analysis'!E57,IF(#REF!='pre-Analysis'!D57,IF(#REF!='pre-Analysis'!C57,#REF!,""),""),""),"")))</f>
        <v>#REF!</v>
      </c>
      <c r="M57" s="155">
        <v>47496</v>
      </c>
      <c r="N57" s="149">
        <v>262296</v>
      </c>
      <c r="O57" s="149"/>
      <c r="P57" s="149"/>
      <c r="Q57" s="176" t="e">
        <f>SUMIFS(#REF!,#REF!, 'pre-Analysis'!E57,#REF!, 'pre-Analysis'!B57,#REF!,'pre-Analysis'!C57,#REF!,'pre-Analysis'!D57)</f>
        <v>#REF!</v>
      </c>
      <c r="R57" s="176" t="e">
        <f>SUMIFS(#REF!,#REF!, 'pre-Analysis'!E57,#REF!, 'pre-Analysis'!B57,#REF!,'pre-Analysis'!C57,#REF!,'pre-Analysis'!D57)</f>
        <v>#REF!</v>
      </c>
      <c r="S57" s="176" t="e">
        <f>SUMIFS(#REF!,#REF!, 'pre-Analysis'!E57,#REF!, 'pre-Analysis'!B57,#REF!,'pre-Analysis'!C57,#REF!,'pre-Analysis'!D57)</f>
        <v>#REF!</v>
      </c>
      <c r="T57" s="176" t="e">
        <f>SUMIFS(#REF!,#REF!, 'pre-Analysis'!E57,#REF!, 'pre-Analysis'!B57,#REF!,'pre-Analysis'!C57,#REF!,'pre-Analysis'!D57)</f>
        <v>#REF!</v>
      </c>
      <c r="U57" s="176" t="e">
        <f>SUMIFS(#REF!,#REF!, 'pre-Analysis'!E57,#REF!, 'pre-Analysis'!B57,#REF!,'pre-Analysis'!C57,#REF!,'pre-Analysis'!D57)</f>
        <v>#REF!</v>
      </c>
      <c r="V57" s="176" t="e">
        <f>SUMIFS(#REF!,#REF!, 'pre-Analysis'!E57,#REF!, 'pre-Analysis'!B57,#REF!,'pre-Analysis'!C57,#REF!,'pre-Analysis'!D57)</f>
        <v>#REF!</v>
      </c>
      <c r="W57" s="176" t="e">
        <f>SUMIFS(#REF!,#REF!, 'pre-Analysis'!E57,#REF!, 'pre-Analysis'!B57,#REF!,'pre-Analysis'!C57,#REF!,'pre-Analysis'!D57)</f>
        <v>#REF!</v>
      </c>
      <c r="X57" s="176" t="e">
        <f>SUMIFS(#REF!,#REF!, 'pre-Analysis'!E57,#REF!, 'pre-Analysis'!B57,#REF!,'pre-Analysis'!C57,#REF!,'pre-Analysis'!D57)</f>
        <v>#REF!</v>
      </c>
      <c r="Y57" s="169" t="e">
        <f t="shared" ref="Y57:Y64" si="31">Q57/M57</f>
        <v>#REF!</v>
      </c>
      <c r="Z57" s="169" t="e">
        <f t="shared" ref="Z57:Z64" si="32">T57/N57</f>
        <v>#REF!</v>
      </c>
      <c r="AA57" s="170" t="e">
        <f t="shared" ref="AA57:AA63" si="33">1-Y57</f>
        <v>#REF!</v>
      </c>
      <c r="AB57" s="170" t="e">
        <f t="shared" ref="AB57:AB64" si="34">1-Z57</f>
        <v>#REF!</v>
      </c>
    </row>
    <row r="58" spans="1:28" ht="15" hidden="1">
      <c r="A58" s="14" t="s">
        <v>72</v>
      </c>
      <c r="B58" s="149" t="s">
        <v>73</v>
      </c>
      <c r="C58" s="150" t="s">
        <v>74</v>
      </c>
      <c r="D58" s="168" t="s">
        <v>89</v>
      </c>
      <c r="E58" s="151" t="s">
        <v>78</v>
      </c>
      <c r="F58" s="168"/>
      <c r="G58" s="152" t="e">
        <f t="shared" si="0"/>
        <v>#REF!</v>
      </c>
      <c r="H58" s="149" t="e" cm="1">
        <f t="array" ref="H58">_xlfn.TEXTJOIN(",",TRUE,_xlfn.UNIQUE(IF(#REF!='pre-Analysis'!C58,IF(#REF!='pre-Analysis'!E58,IF(#REF!='pre-Analysis'!B58,IF(#REF!='pre-Analysis'!D58,#REF!,""),""),""),"")))</f>
        <v>#REF!</v>
      </c>
      <c r="I58" s="152" t="e">
        <f t="shared" si="9"/>
        <v>#REF!</v>
      </c>
      <c r="J58" s="149" t="e" cm="1">
        <f t="array" ref="J58">_xlfn.TEXTJOIN(",",TRUE,_xlfn.UNIQUE(IF(#REF!='pre-Analysis'!C58,IF(#REF!='pre-Analysis'!E58,IF(#REF!='pre-Analysis'!B58,IF(#REF!='pre-Analysis'!D58,#REF!,""),""),""),"")))</f>
        <v>#REF!</v>
      </c>
      <c r="K58" s="152" t="e">
        <f t="shared" si="14"/>
        <v>#REF!</v>
      </c>
      <c r="L58" s="149" t="e" cm="1">
        <f t="array" ref="L58">_xlfn.TEXTJOIN(",",TRUE,_xlfn.UNIQUE(IF((NOT(ISBLANK(#REF!))*(#REF!='pre-Analysis'!B58))=1,IF(#REF!='pre-Analysis'!E58,IF(#REF!='pre-Analysis'!D58,IF(#REF!='pre-Analysis'!C58,#REF!,""),""),""),"")))</f>
        <v>#REF!</v>
      </c>
      <c r="M58" s="196">
        <v>102807</v>
      </c>
      <c r="N58" s="196">
        <v>551678</v>
      </c>
      <c r="O58" s="196"/>
      <c r="P58" s="196"/>
      <c r="Q58" s="176" t="e">
        <f>SUMIFS(#REF!,#REF!, 'pre-Analysis'!E58,#REF!, 'pre-Analysis'!B58,#REF!,'pre-Analysis'!C58,#REF!,'pre-Analysis'!D58)</f>
        <v>#REF!</v>
      </c>
      <c r="R58" s="176" t="e">
        <f>SUMIFS(#REF!,#REF!, 'pre-Analysis'!E58,#REF!, 'pre-Analysis'!B58,#REF!,'pre-Analysis'!C58,#REF!,'pre-Analysis'!D58)</f>
        <v>#REF!</v>
      </c>
      <c r="S58" s="176" t="e">
        <f>SUMIFS(#REF!,#REF!, 'pre-Analysis'!E58,#REF!, 'pre-Analysis'!B58,#REF!,'pre-Analysis'!C58,#REF!,'pre-Analysis'!D58)</f>
        <v>#REF!</v>
      </c>
      <c r="T58" s="176" t="e">
        <f>SUMIFS(#REF!,#REF!, 'pre-Analysis'!E58,#REF!, 'pre-Analysis'!B58,#REF!,'pre-Analysis'!C58,#REF!,'pre-Analysis'!D58)</f>
        <v>#REF!</v>
      </c>
      <c r="U58" s="176" t="e">
        <f>SUMIFS(#REF!,#REF!, 'pre-Analysis'!E58,#REF!, 'pre-Analysis'!B58,#REF!,'pre-Analysis'!C58,#REF!,'pre-Analysis'!D58)</f>
        <v>#REF!</v>
      </c>
      <c r="V58" s="176" t="e">
        <f>SUMIFS(#REF!,#REF!, 'pre-Analysis'!E58,#REF!, 'pre-Analysis'!B58,#REF!,'pre-Analysis'!C58,#REF!,'pre-Analysis'!D58)</f>
        <v>#REF!</v>
      </c>
      <c r="W58" s="176" t="e">
        <f>SUMIFS(#REF!,#REF!, 'pre-Analysis'!E58,#REF!, 'pre-Analysis'!B58,#REF!,'pre-Analysis'!C58,#REF!,'pre-Analysis'!D58)</f>
        <v>#REF!</v>
      </c>
      <c r="X58" s="176" t="e">
        <f>SUMIFS(#REF!,#REF!, 'pre-Analysis'!E58,#REF!, 'pre-Analysis'!B58,#REF!,'pre-Analysis'!C58,#REF!,'pre-Analysis'!D58)</f>
        <v>#REF!</v>
      </c>
      <c r="Y58" s="169" t="e">
        <f t="shared" si="31"/>
        <v>#REF!</v>
      </c>
      <c r="Z58" s="169" t="e">
        <f t="shared" si="32"/>
        <v>#REF!</v>
      </c>
      <c r="AA58" s="170" t="e">
        <f t="shared" si="33"/>
        <v>#REF!</v>
      </c>
      <c r="AB58" s="170" t="e">
        <f t="shared" si="34"/>
        <v>#REF!</v>
      </c>
    </row>
    <row r="59" spans="1:28" ht="15" hidden="1">
      <c r="A59" s="14" t="s">
        <v>72</v>
      </c>
      <c r="B59" s="149" t="s">
        <v>73</v>
      </c>
      <c r="C59" s="150" t="s">
        <v>74</v>
      </c>
      <c r="D59" s="168" t="s">
        <v>89</v>
      </c>
      <c r="E59" s="151" t="s">
        <v>79</v>
      </c>
      <c r="F59" s="168"/>
      <c r="G59" s="152" t="e">
        <f t="shared" si="0"/>
        <v>#REF!</v>
      </c>
      <c r="H59" s="149" t="e" cm="1">
        <f t="array" ref="H59">_xlfn.TEXTJOIN(",",TRUE,_xlfn.UNIQUE(IF(#REF!='pre-Analysis'!C59,IF(#REF!='pre-Analysis'!E59,IF(#REF!='pre-Analysis'!B59,IF(#REF!='pre-Analysis'!D59,#REF!,""),""),""),"")))</f>
        <v>#REF!</v>
      </c>
      <c r="I59" s="152" t="e">
        <f t="shared" si="9"/>
        <v>#REF!</v>
      </c>
      <c r="J59" s="149" t="e" cm="1">
        <f t="array" ref="J59">_xlfn.TEXTJOIN(",",TRUE,_xlfn.UNIQUE(IF(#REF!='pre-Analysis'!C59,IF(#REF!='pre-Analysis'!E59,IF(#REF!='pre-Analysis'!B59,IF(#REF!='pre-Analysis'!D59,#REF!,""),""),""),"")))</f>
        <v>#REF!</v>
      </c>
      <c r="K59" s="152" t="e">
        <f t="shared" si="14"/>
        <v>#REF!</v>
      </c>
      <c r="L59" s="149" t="e" cm="1">
        <f t="array" ref="L59">_xlfn.TEXTJOIN(",",TRUE,_xlfn.UNIQUE(IF((NOT(ISBLANK(#REF!))*(#REF!='pre-Analysis'!B59))=1,IF(#REF!='pre-Analysis'!E59,IF(#REF!='pre-Analysis'!D59,IF(#REF!='pre-Analysis'!C59,#REF!,""),""),""),"")))</f>
        <v>#REF!</v>
      </c>
      <c r="M59" s="196">
        <v>96168</v>
      </c>
      <c r="N59" s="196">
        <v>517149</v>
      </c>
      <c r="O59" s="196"/>
      <c r="P59" s="196"/>
      <c r="Q59" s="176" t="e">
        <f>SUMIFS(#REF!,#REF!, 'pre-Analysis'!E59,#REF!, 'pre-Analysis'!B59,#REF!,'pre-Analysis'!C59,#REF!,'pre-Analysis'!D59)</f>
        <v>#REF!</v>
      </c>
      <c r="R59" s="176" t="e">
        <f>SUMIFS(#REF!,#REF!, 'pre-Analysis'!E59,#REF!, 'pre-Analysis'!B59,#REF!,'pre-Analysis'!C59,#REF!,'pre-Analysis'!D59)</f>
        <v>#REF!</v>
      </c>
      <c r="S59" s="176" t="e">
        <f>SUMIFS(#REF!,#REF!, 'pre-Analysis'!E59,#REF!, 'pre-Analysis'!B59,#REF!,'pre-Analysis'!C59,#REF!,'pre-Analysis'!D59)</f>
        <v>#REF!</v>
      </c>
      <c r="T59" s="176" t="e">
        <f>SUMIFS(#REF!,#REF!, 'pre-Analysis'!E59,#REF!, 'pre-Analysis'!B59,#REF!,'pre-Analysis'!C59,#REF!,'pre-Analysis'!D59)</f>
        <v>#REF!</v>
      </c>
      <c r="U59" s="176" t="e">
        <f>SUMIFS(#REF!,#REF!, 'pre-Analysis'!E59,#REF!, 'pre-Analysis'!B59,#REF!,'pre-Analysis'!C59,#REF!,'pre-Analysis'!D59)</f>
        <v>#REF!</v>
      </c>
      <c r="V59" s="176" t="e">
        <f>SUMIFS(#REF!,#REF!, 'pre-Analysis'!E59,#REF!, 'pre-Analysis'!B59,#REF!,'pre-Analysis'!C59,#REF!,'pre-Analysis'!D59)</f>
        <v>#REF!</v>
      </c>
      <c r="W59" s="176" t="e">
        <f>SUMIFS(#REF!,#REF!, 'pre-Analysis'!E59,#REF!, 'pre-Analysis'!B59,#REF!,'pre-Analysis'!C59,#REF!,'pre-Analysis'!D59)</f>
        <v>#REF!</v>
      </c>
      <c r="X59" s="176" t="e">
        <f>SUMIFS(#REF!,#REF!, 'pre-Analysis'!E59,#REF!, 'pre-Analysis'!B59,#REF!,'pre-Analysis'!C59,#REF!,'pre-Analysis'!D59)</f>
        <v>#REF!</v>
      </c>
      <c r="Y59" s="169" t="e">
        <f t="shared" si="31"/>
        <v>#REF!</v>
      </c>
      <c r="Z59" s="169" t="e">
        <f t="shared" si="32"/>
        <v>#REF!</v>
      </c>
      <c r="AA59" s="170" t="e">
        <f t="shared" si="33"/>
        <v>#REF!</v>
      </c>
      <c r="AB59" s="170" t="e">
        <f t="shared" si="34"/>
        <v>#REF!</v>
      </c>
    </row>
    <row r="60" spans="1:28" ht="15" hidden="1">
      <c r="A60" s="14" t="s">
        <v>72</v>
      </c>
      <c r="B60" s="149" t="s">
        <v>73</v>
      </c>
      <c r="C60" s="150" t="s">
        <v>74</v>
      </c>
      <c r="D60" s="168" t="s">
        <v>89</v>
      </c>
      <c r="E60" s="151" t="s">
        <v>80</v>
      </c>
      <c r="F60" s="168"/>
      <c r="G60" s="152" t="e">
        <f t="shared" si="0"/>
        <v>#REF!</v>
      </c>
      <c r="H60" s="149" t="e" cm="1">
        <f t="array" ref="H60">_xlfn.TEXTJOIN(",",TRUE,_xlfn.UNIQUE(IF(#REF!='pre-Analysis'!C60,IF(#REF!='pre-Analysis'!E60,IF(#REF!='pre-Analysis'!B60,IF(#REF!='pre-Analysis'!D60,#REF!,""),""),""),"")))</f>
        <v>#REF!</v>
      </c>
      <c r="I60" s="152" t="e">
        <f t="shared" si="9"/>
        <v>#REF!</v>
      </c>
      <c r="J60" s="149" t="e" cm="1">
        <f t="array" ref="J60">_xlfn.TEXTJOIN(",",TRUE,_xlfn.UNIQUE(IF(#REF!='pre-Analysis'!C60,IF(#REF!='pre-Analysis'!E60,IF(#REF!='pre-Analysis'!B60,IF(#REF!='pre-Analysis'!D60,#REF!,""),""),""),"")))</f>
        <v>#REF!</v>
      </c>
      <c r="K60" s="152" t="e">
        <f t="shared" si="14"/>
        <v>#REF!</v>
      </c>
      <c r="L60" s="149" t="e" cm="1">
        <f t="array" ref="L60">_xlfn.TEXTJOIN(",",TRUE,_xlfn.UNIQUE(IF((NOT(ISBLANK(#REF!))*(#REF!='pre-Analysis'!B60))=1,IF(#REF!='pre-Analysis'!E60,IF(#REF!='pre-Analysis'!D60,IF(#REF!='pre-Analysis'!C60,#REF!,""),""),""),"")))</f>
        <v>#REF!</v>
      </c>
      <c r="M60" s="196">
        <v>26271</v>
      </c>
      <c r="N60" s="196">
        <v>145709</v>
      </c>
      <c r="O60" s="196"/>
      <c r="P60" s="196"/>
      <c r="Q60" s="176" t="e">
        <f>SUMIFS(#REF!,#REF!, 'pre-Analysis'!E60,#REF!, 'pre-Analysis'!B60,#REF!,'pre-Analysis'!C60,#REF!,'pre-Analysis'!D60)</f>
        <v>#REF!</v>
      </c>
      <c r="R60" s="176" t="e">
        <f>SUMIFS(#REF!,#REF!, 'pre-Analysis'!E60,#REF!, 'pre-Analysis'!B60,#REF!,'pre-Analysis'!C60,#REF!,'pre-Analysis'!D60)</f>
        <v>#REF!</v>
      </c>
      <c r="S60" s="176" t="e">
        <f>SUMIFS(#REF!,#REF!, 'pre-Analysis'!E60,#REF!, 'pre-Analysis'!B60,#REF!,'pre-Analysis'!C60,#REF!,'pre-Analysis'!D60)</f>
        <v>#REF!</v>
      </c>
      <c r="T60" s="176" t="e">
        <f>SUMIFS(#REF!,#REF!, 'pre-Analysis'!E60,#REF!, 'pre-Analysis'!B60,#REF!,'pre-Analysis'!C60,#REF!,'pre-Analysis'!D60)</f>
        <v>#REF!</v>
      </c>
      <c r="U60" s="176" t="e">
        <f>SUMIFS(#REF!,#REF!, 'pre-Analysis'!E60,#REF!, 'pre-Analysis'!B60,#REF!,'pre-Analysis'!C60,#REF!,'pre-Analysis'!D60)</f>
        <v>#REF!</v>
      </c>
      <c r="V60" s="176" t="e">
        <f>SUMIFS(#REF!,#REF!, 'pre-Analysis'!E60,#REF!, 'pre-Analysis'!B60,#REF!,'pre-Analysis'!C60,#REF!,'pre-Analysis'!D60)</f>
        <v>#REF!</v>
      </c>
      <c r="W60" s="176" t="e">
        <f>SUMIFS(#REF!,#REF!, 'pre-Analysis'!E60,#REF!, 'pre-Analysis'!B60,#REF!,'pre-Analysis'!C60,#REF!,'pre-Analysis'!D60)</f>
        <v>#REF!</v>
      </c>
      <c r="X60" s="176" t="e">
        <f>SUMIFS(#REF!,#REF!, 'pre-Analysis'!E60,#REF!, 'pre-Analysis'!B60,#REF!,'pre-Analysis'!C60,#REF!,'pre-Analysis'!D60)</f>
        <v>#REF!</v>
      </c>
      <c r="Y60" s="169" t="e">
        <f t="shared" si="31"/>
        <v>#REF!</v>
      </c>
      <c r="Z60" s="169" t="e">
        <f t="shared" si="32"/>
        <v>#REF!</v>
      </c>
      <c r="AA60" s="170" t="e">
        <f t="shared" si="33"/>
        <v>#REF!</v>
      </c>
      <c r="AB60" s="170" t="e">
        <f t="shared" si="34"/>
        <v>#REF!</v>
      </c>
    </row>
    <row r="61" spans="1:28" ht="15" hidden="1">
      <c r="A61" s="14" t="s">
        <v>72</v>
      </c>
      <c r="B61" s="149" t="s">
        <v>73</v>
      </c>
      <c r="C61" s="150" t="s">
        <v>74</v>
      </c>
      <c r="D61" s="168" t="s">
        <v>89</v>
      </c>
      <c r="E61" s="151" t="s">
        <v>81</v>
      </c>
      <c r="F61" s="168"/>
      <c r="G61" s="152" t="e">
        <f t="shared" si="0"/>
        <v>#REF!</v>
      </c>
      <c r="H61" s="149" t="e" cm="1">
        <f t="array" ref="H61">_xlfn.TEXTJOIN(",",TRUE,_xlfn.UNIQUE(IF(#REF!='pre-Analysis'!C61,IF(#REF!='pre-Analysis'!E61,IF(#REF!='pre-Analysis'!B61,IF(#REF!='pre-Analysis'!D61,#REF!,""),""),""),"")))</f>
        <v>#REF!</v>
      </c>
      <c r="I61" s="152" t="e">
        <f t="shared" si="9"/>
        <v>#REF!</v>
      </c>
      <c r="J61" s="149" t="e" cm="1">
        <f t="array" ref="J61">_xlfn.TEXTJOIN(",",TRUE,_xlfn.UNIQUE(IF(#REF!='pre-Analysis'!C61,IF(#REF!='pre-Analysis'!E61,IF(#REF!='pre-Analysis'!B61,IF(#REF!='pre-Analysis'!D61,#REF!,""),""),""),"")))</f>
        <v>#REF!</v>
      </c>
      <c r="K61" s="152" t="e">
        <f t="shared" si="14"/>
        <v>#REF!</v>
      </c>
      <c r="L61" s="149" t="e" cm="1">
        <f t="array" ref="L61">_xlfn.TEXTJOIN(",",TRUE,_xlfn.UNIQUE(IF((NOT(ISBLANK(#REF!))*(#REF!='pre-Analysis'!B61))=1,IF(#REF!='pre-Analysis'!E61,IF(#REF!='pre-Analysis'!D61,IF(#REF!='pre-Analysis'!C61,#REF!,""),""),""),"")))</f>
        <v>#REF!</v>
      </c>
      <c r="M61" s="196">
        <v>67665</v>
      </c>
      <c r="N61" s="196">
        <v>373601</v>
      </c>
      <c r="O61" s="196"/>
      <c r="P61" s="196"/>
      <c r="Q61" s="176" t="e">
        <f>SUMIFS(#REF!,#REF!, 'pre-Analysis'!E61,#REF!, 'pre-Analysis'!B61,#REF!,'pre-Analysis'!C61,#REF!,'pre-Analysis'!D61)</f>
        <v>#REF!</v>
      </c>
      <c r="R61" s="176" t="e">
        <f>SUMIFS(#REF!,#REF!, 'pre-Analysis'!E61,#REF!, 'pre-Analysis'!B61,#REF!,'pre-Analysis'!C61,#REF!,'pre-Analysis'!D61)</f>
        <v>#REF!</v>
      </c>
      <c r="S61" s="176" t="e">
        <f>SUMIFS(#REF!,#REF!, 'pre-Analysis'!E61,#REF!, 'pre-Analysis'!B61,#REF!,'pre-Analysis'!C61,#REF!,'pre-Analysis'!D61)</f>
        <v>#REF!</v>
      </c>
      <c r="T61" s="176" t="e">
        <f>SUMIFS(#REF!,#REF!, 'pre-Analysis'!E61,#REF!, 'pre-Analysis'!B61,#REF!,'pre-Analysis'!C61,#REF!,'pre-Analysis'!D61)</f>
        <v>#REF!</v>
      </c>
      <c r="U61" s="176" t="e">
        <f>SUMIFS(#REF!,#REF!, 'pre-Analysis'!E61,#REF!, 'pre-Analysis'!B61,#REF!,'pre-Analysis'!C61,#REF!,'pre-Analysis'!D61)</f>
        <v>#REF!</v>
      </c>
      <c r="V61" s="176" t="e">
        <f>SUMIFS(#REF!,#REF!, 'pre-Analysis'!E61,#REF!, 'pre-Analysis'!B61,#REF!,'pre-Analysis'!C61,#REF!,'pre-Analysis'!D61)</f>
        <v>#REF!</v>
      </c>
      <c r="W61" s="176" t="e">
        <f>SUMIFS(#REF!,#REF!, 'pre-Analysis'!E61,#REF!, 'pre-Analysis'!B61,#REF!,'pre-Analysis'!C61,#REF!,'pre-Analysis'!D61)</f>
        <v>#REF!</v>
      </c>
      <c r="X61" s="176" t="e">
        <f>SUMIFS(#REF!,#REF!, 'pre-Analysis'!E61,#REF!, 'pre-Analysis'!B61,#REF!,'pre-Analysis'!C61,#REF!,'pre-Analysis'!D61)</f>
        <v>#REF!</v>
      </c>
      <c r="Y61" s="169" t="e">
        <f t="shared" si="31"/>
        <v>#REF!</v>
      </c>
      <c r="Z61" s="169" t="e">
        <f t="shared" si="32"/>
        <v>#REF!</v>
      </c>
      <c r="AA61" s="170" t="e">
        <f t="shared" si="33"/>
        <v>#REF!</v>
      </c>
      <c r="AB61" s="170" t="e">
        <f t="shared" si="34"/>
        <v>#REF!</v>
      </c>
    </row>
    <row r="62" spans="1:28" ht="15" hidden="1">
      <c r="A62" s="14" t="s">
        <v>72</v>
      </c>
      <c r="B62" s="149" t="s">
        <v>73</v>
      </c>
      <c r="C62" s="150" t="s">
        <v>74</v>
      </c>
      <c r="D62" s="168" t="s">
        <v>89</v>
      </c>
      <c r="E62" s="151" t="s">
        <v>82</v>
      </c>
      <c r="F62" s="168"/>
      <c r="G62" s="152" t="e">
        <f t="shared" si="0"/>
        <v>#REF!</v>
      </c>
      <c r="H62" s="149" t="e" cm="1">
        <f t="array" ref="H62">_xlfn.TEXTJOIN(",",TRUE,_xlfn.UNIQUE(IF(#REF!='pre-Analysis'!C62,IF(#REF!='pre-Analysis'!E62,IF(#REF!='pre-Analysis'!B62,IF(#REF!='pre-Analysis'!D62,#REF!,""),""),""),"")))</f>
        <v>#REF!</v>
      </c>
      <c r="I62" s="152" t="e">
        <f t="shared" si="9"/>
        <v>#REF!</v>
      </c>
      <c r="J62" s="149" t="e" cm="1">
        <f t="array" ref="J62">_xlfn.TEXTJOIN(",",TRUE,_xlfn.UNIQUE(IF(#REF!='pre-Analysis'!C62,IF(#REF!='pre-Analysis'!E62,IF(#REF!='pre-Analysis'!B62,IF(#REF!='pre-Analysis'!D62,#REF!,""),""),""),"")))</f>
        <v>#REF!</v>
      </c>
      <c r="K62" s="152" t="e">
        <f t="shared" si="14"/>
        <v>#REF!</v>
      </c>
      <c r="L62" s="149" t="e" cm="1">
        <f t="array" ref="L62">_xlfn.TEXTJOIN(",",TRUE,_xlfn.UNIQUE(IF((NOT(ISBLANK(#REF!))*(#REF!='pre-Analysis'!B62))=1,IF(#REF!='pre-Analysis'!E62,IF(#REF!='pre-Analysis'!D62,IF(#REF!='pre-Analysis'!C62,#REF!,""),""),""),"")))</f>
        <v>#REF!</v>
      </c>
      <c r="M62" s="196">
        <v>37154</v>
      </c>
      <c r="N62" s="196">
        <v>199416</v>
      </c>
      <c r="O62" s="196"/>
      <c r="P62" s="196"/>
      <c r="Q62" s="176" t="e">
        <f>SUMIFS(#REF!,#REF!, 'pre-Analysis'!E62,#REF!, 'pre-Analysis'!B62,#REF!,'pre-Analysis'!C62,#REF!,'pre-Analysis'!D62)</f>
        <v>#REF!</v>
      </c>
      <c r="R62" s="176" t="e">
        <f>SUMIFS(#REF!,#REF!, 'pre-Analysis'!E62,#REF!, 'pre-Analysis'!B62,#REF!,'pre-Analysis'!C62,#REF!,'pre-Analysis'!D62)</f>
        <v>#REF!</v>
      </c>
      <c r="S62" s="176" t="e">
        <f>SUMIFS(#REF!,#REF!, 'pre-Analysis'!E62,#REF!, 'pre-Analysis'!B62,#REF!,'pre-Analysis'!C62,#REF!,'pre-Analysis'!D62)</f>
        <v>#REF!</v>
      </c>
      <c r="T62" s="176" t="e">
        <f>SUMIFS(#REF!,#REF!, 'pre-Analysis'!E62,#REF!, 'pre-Analysis'!B62,#REF!,'pre-Analysis'!C62,#REF!,'pre-Analysis'!D62)</f>
        <v>#REF!</v>
      </c>
      <c r="U62" s="176" t="e">
        <f>SUMIFS(#REF!,#REF!, 'pre-Analysis'!E62,#REF!, 'pre-Analysis'!B62,#REF!,'pre-Analysis'!C62,#REF!,'pre-Analysis'!D62)</f>
        <v>#REF!</v>
      </c>
      <c r="V62" s="176" t="e">
        <f>SUMIFS(#REF!,#REF!, 'pre-Analysis'!E62,#REF!, 'pre-Analysis'!B62,#REF!,'pre-Analysis'!C62,#REF!,'pre-Analysis'!D62)</f>
        <v>#REF!</v>
      </c>
      <c r="W62" s="176" t="e">
        <f>SUMIFS(#REF!,#REF!, 'pre-Analysis'!E62,#REF!, 'pre-Analysis'!B62,#REF!,'pre-Analysis'!C62,#REF!,'pre-Analysis'!D62)</f>
        <v>#REF!</v>
      </c>
      <c r="X62" s="176" t="e">
        <f>SUMIFS(#REF!,#REF!, 'pre-Analysis'!E62,#REF!, 'pre-Analysis'!B62,#REF!,'pre-Analysis'!C62,#REF!,'pre-Analysis'!D62)</f>
        <v>#REF!</v>
      </c>
      <c r="Y62" s="169" t="e">
        <f t="shared" si="31"/>
        <v>#REF!</v>
      </c>
      <c r="Z62" s="169" t="e">
        <f t="shared" si="32"/>
        <v>#REF!</v>
      </c>
      <c r="AA62" s="170" t="e">
        <f t="shared" si="33"/>
        <v>#REF!</v>
      </c>
      <c r="AB62" s="170" t="e">
        <f t="shared" si="34"/>
        <v>#REF!</v>
      </c>
    </row>
    <row r="63" spans="1:28" ht="15" hidden="1">
      <c r="A63" s="14" t="s">
        <v>72</v>
      </c>
      <c r="B63" s="149" t="s">
        <v>73</v>
      </c>
      <c r="C63" s="150" t="s">
        <v>74</v>
      </c>
      <c r="D63" s="168" t="s">
        <v>89</v>
      </c>
      <c r="E63" s="151" t="s">
        <v>83</v>
      </c>
      <c r="F63" s="168"/>
      <c r="G63" s="152" t="e">
        <f t="shared" si="0"/>
        <v>#REF!</v>
      </c>
      <c r="H63" s="149" t="e" cm="1">
        <f t="array" ref="H63">_xlfn.TEXTJOIN(",",TRUE,_xlfn.UNIQUE(IF(#REF!='pre-Analysis'!C63,IF(#REF!='pre-Analysis'!E63,IF(#REF!='pre-Analysis'!B63,IF(#REF!='pre-Analysis'!D63,#REF!,""),""),""),"")))</f>
        <v>#REF!</v>
      </c>
      <c r="I63" s="152" t="e">
        <f t="shared" si="9"/>
        <v>#REF!</v>
      </c>
      <c r="J63" s="149" t="e" cm="1">
        <f t="array" ref="J63">_xlfn.TEXTJOIN(",",TRUE,_xlfn.UNIQUE(IF(#REF!='pre-Analysis'!C63,IF(#REF!='pre-Analysis'!E63,IF(#REF!='pre-Analysis'!B63,IF(#REF!='pre-Analysis'!D63,#REF!,""),""),""),"")))</f>
        <v>#REF!</v>
      </c>
      <c r="K63" s="152" t="e">
        <f t="shared" si="14"/>
        <v>#REF!</v>
      </c>
      <c r="L63" s="149" t="e" cm="1">
        <f t="array" ref="L63">_xlfn.TEXTJOIN(",",TRUE,_xlfn.UNIQUE(IF((NOT(ISBLANK(#REF!))*(#REF!='pre-Analysis'!B63))=1,IF(#REF!='pre-Analysis'!E63,IF(#REF!='pre-Analysis'!D63,IF(#REF!='pre-Analysis'!C63,#REF!,""),""),""),"")))</f>
        <v>#REF!</v>
      </c>
      <c r="M63" s="196">
        <v>55717</v>
      </c>
      <c r="N63" s="196">
        <v>310105</v>
      </c>
      <c r="O63" s="196"/>
      <c r="P63" s="196"/>
      <c r="Q63" s="176" t="e">
        <f>SUMIFS(#REF!,#REF!, 'pre-Analysis'!E63,#REF!, 'pre-Analysis'!B63,#REF!,'pre-Analysis'!C63,#REF!,'pre-Analysis'!D63)</f>
        <v>#REF!</v>
      </c>
      <c r="R63" s="176" t="e">
        <f>SUMIFS(#REF!,#REF!, 'pre-Analysis'!E63,#REF!, 'pre-Analysis'!B63,#REF!,'pre-Analysis'!C63,#REF!,'pre-Analysis'!D63)</f>
        <v>#REF!</v>
      </c>
      <c r="S63" s="176" t="e">
        <f>SUMIFS(#REF!,#REF!, 'pre-Analysis'!E63,#REF!, 'pre-Analysis'!B63,#REF!,'pre-Analysis'!C63,#REF!,'pre-Analysis'!D63)</f>
        <v>#REF!</v>
      </c>
      <c r="T63" s="176" t="e">
        <f>SUMIFS(#REF!,#REF!, 'pre-Analysis'!E63,#REF!, 'pre-Analysis'!B63,#REF!,'pre-Analysis'!C63,#REF!,'pre-Analysis'!D63)</f>
        <v>#REF!</v>
      </c>
      <c r="U63" s="176" t="e">
        <f>SUMIFS(#REF!,#REF!, 'pre-Analysis'!E63,#REF!, 'pre-Analysis'!B63,#REF!,'pre-Analysis'!C63,#REF!,'pre-Analysis'!D63)</f>
        <v>#REF!</v>
      </c>
      <c r="V63" s="176" t="e">
        <f>SUMIFS(#REF!,#REF!, 'pre-Analysis'!E63,#REF!, 'pre-Analysis'!B63,#REF!,'pre-Analysis'!C63,#REF!,'pre-Analysis'!D63)</f>
        <v>#REF!</v>
      </c>
      <c r="W63" s="176" t="e">
        <f>SUMIFS(#REF!,#REF!, 'pre-Analysis'!E63,#REF!, 'pre-Analysis'!B63,#REF!,'pre-Analysis'!C63,#REF!,'pre-Analysis'!D63)</f>
        <v>#REF!</v>
      </c>
      <c r="X63" s="176" t="e">
        <f>SUMIFS(#REF!,#REF!, 'pre-Analysis'!E63,#REF!, 'pre-Analysis'!B63,#REF!,'pre-Analysis'!C63,#REF!,'pre-Analysis'!D63)</f>
        <v>#REF!</v>
      </c>
      <c r="Y63" s="169" t="e">
        <f t="shared" si="31"/>
        <v>#REF!</v>
      </c>
      <c r="Z63" s="169" t="e">
        <f t="shared" si="32"/>
        <v>#REF!</v>
      </c>
      <c r="AA63" s="170" t="e">
        <f t="shared" si="33"/>
        <v>#REF!</v>
      </c>
      <c r="AB63" s="170" t="e">
        <f t="shared" si="34"/>
        <v>#REF!</v>
      </c>
    </row>
    <row r="64" spans="1:28" hidden="1">
      <c r="A64" s="14" t="s">
        <v>72</v>
      </c>
      <c r="B64" s="158" t="s">
        <v>73</v>
      </c>
      <c r="C64" s="166" t="s">
        <v>74</v>
      </c>
      <c r="D64" s="200" t="s">
        <v>89</v>
      </c>
      <c r="E64" s="157"/>
      <c r="F64" s="158"/>
      <c r="G64" s="159" t="e">
        <f t="shared" si="0"/>
        <v>#REF!</v>
      </c>
      <c r="H64" s="158" t="e" cm="1">
        <f t="array" ref="H64">_xlfn.TEXTJOIN(",",TRUE,_xlfn.UNIQUE(IF(#REF!='pre-Analysis'!C64,IF(#REF!='pre-Analysis'!B64,IF(#REF!='pre-Analysis'!D64,#REF!,""),""),"")))</f>
        <v>#REF!</v>
      </c>
      <c r="I64" s="159" t="e">
        <f t="shared" si="9"/>
        <v>#REF!</v>
      </c>
      <c r="J64" s="158" t="e" cm="1">
        <f t="array" ref="J64">_xlfn.TEXTJOIN(",",TRUE,_xlfn.UNIQUE(IF(#REF!='pre-Analysis'!C64,IF(#REF!='pre-Analysis'!B64,IF(#REF!='pre-Analysis'!D64,#REF!,""),""),"")))</f>
        <v>#REF!</v>
      </c>
      <c r="K64" s="159" t="e">
        <f t="shared" si="14"/>
        <v>#REF!</v>
      </c>
      <c r="L64" s="158" t="e" cm="1">
        <f t="array" ref="L64">_xlfn.TEXTJOIN(",",TRUE,_xlfn.UNIQUE(IF((NOT(ISBLANK(#REF!))*(#REF!='pre-Analysis'!B64))=1,IF(#REF!='pre-Analysis'!D64,IF(#REF!='pre-Analysis'!C64,#REF!,""),""),"")))</f>
        <v>#REF!</v>
      </c>
      <c r="M64" s="158">
        <f>SUM(M56:M63)</f>
        <v>470104</v>
      </c>
      <c r="N64" s="158">
        <f>SUM(N56:N63)</f>
        <v>2569660</v>
      </c>
      <c r="O64" s="158"/>
      <c r="P64" s="158"/>
      <c r="Q64" s="197" t="e">
        <f>SUMIFS(#REF!,#REF!, 'pre-Analysis'!B64,#REF!,'pre-Analysis'!C64,#REF!,'pre-Analysis'!D64)</f>
        <v>#REF!</v>
      </c>
      <c r="R64" s="197" t="e">
        <f>SUMIFS(#REF!,#REF!, 'pre-Analysis'!B64,#REF!,'pre-Analysis'!C64,#REF!,'pre-Analysis'!D64)</f>
        <v>#REF!</v>
      </c>
      <c r="S64" s="197" t="e">
        <f>SUMIFS(#REF!,#REF!, 'pre-Analysis'!B64,#REF!,'pre-Analysis'!C64,#REF!,'pre-Analysis'!D64)</f>
        <v>#REF!</v>
      </c>
      <c r="T64" s="197" t="e">
        <f>SUMIFS(#REF!,#REF!, 'pre-Analysis'!B64,#REF!,'pre-Analysis'!C64,#REF!,'pre-Analysis'!D64)</f>
        <v>#REF!</v>
      </c>
      <c r="U64" s="197" t="e">
        <f>SUMIFS(#REF!,#REF!, 'pre-Analysis'!B64,#REF!,'pre-Analysis'!C64,#REF!,'pre-Analysis'!D64)</f>
        <v>#REF!</v>
      </c>
      <c r="V64" s="197" t="e">
        <f>SUMIFS(#REF!,#REF!, 'pre-Analysis'!B64,#REF!,'pre-Analysis'!C64,#REF!,'pre-Analysis'!D64)</f>
        <v>#REF!</v>
      </c>
      <c r="W64" s="197" t="e">
        <f>SUMIFS(#REF!,#REF!, 'pre-Analysis'!B64,#REF!,'pre-Analysis'!C64,#REF!,'pre-Analysis'!D64)</f>
        <v>#REF!</v>
      </c>
      <c r="X64" s="197" t="e">
        <f>SUMIFS(#REF!,#REF!, 'pre-Analysis'!B64,#REF!,'pre-Analysis'!C64,#REF!,'pre-Analysis'!D64)</f>
        <v>#REF!</v>
      </c>
      <c r="Y64" s="198" t="e">
        <f t="shared" si="31"/>
        <v>#REF!</v>
      </c>
      <c r="Z64" s="198" t="e">
        <f t="shared" si="32"/>
        <v>#REF!</v>
      </c>
      <c r="AA64" s="199" t="e">
        <f>1-Y64</f>
        <v>#REF!</v>
      </c>
      <c r="AB64" s="199" t="e">
        <f t="shared" si="34"/>
        <v>#REF!</v>
      </c>
    </row>
    <row r="65" spans="1:28" hidden="1">
      <c r="A65" s="14" t="s">
        <v>72</v>
      </c>
      <c r="B65" s="149" t="s">
        <v>73</v>
      </c>
      <c r="C65" s="150" t="s">
        <v>74</v>
      </c>
      <c r="D65" s="168" t="s">
        <v>90</v>
      </c>
      <c r="E65" s="151" t="s">
        <v>76</v>
      </c>
      <c r="F65" s="168"/>
      <c r="G65" s="152" t="e">
        <f t="shared" si="0"/>
        <v>#REF!</v>
      </c>
      <c r="H65" s="149" t="e" cm="1">
        <f t="array" ref="H65">_xlfn.TEXTJOIN(",",TRUE,_xlfn.UNIQUE(IF(#REF!='pre-Analysis'!C65,IF(#REF!='pre-Analysis'!E65,IF(#REF!='pre-Analysis'!B65,IF(#REF!='pre-Analysis'!D65,#REF!,""),""),""),"")))</f>
        <v>#REF!</v>
      </c>
      <c r="I65" s="152" t="e">
        <f t="shared" si="9"/>
        <v>#REF!</v>
      </c>
      <c r="J65" s="149" t="e" cm="1">
        <f t="array" ref="J65">_xlfn.TEXTJOIN(",",TRUE,_xlfn.UNIQUE(IF(#REF!='pre-Analysis'!C65,IF(#REF!='pre-Analysis'!E65,IF(#REF!='pre-Analysis'!B65,IF(#REF!='pre-Analysis'!D65,#REF!,""),""),""),"")))</f>
        <v>#REF!</v>
      </c>
      <c r="K65" s="152" t="e">
        <f t="shared" si="14"/>
        <v>#REF!</v>
      </c>
      <c r="L65" s="149" t="e" cm="1">
        <f t="array" ref="L65">_xlfn.TEXTJOIN(",",TRUE,_xlfn.UNIQUE(IF((NOT(ISBLANK(#REF!))*(#REF!='pre-Analysis'!B65))=1,IF(#REF!='pre-Analysis'!E65,IF(#REF!='pre-Analysis'!D65,IF(#REF!='pre-Analysis'!C65,#REF!,""),""),""),"")))</f>
        <v>#REF!</v>
      </c>
      <c r="M65" s="155">
        <v>36826</v>
      </c>
      <c r="N65" s="149">
        <v>209706</v>
      </c>
      <c r="O65" s="149"/>
      <c r="P65" s="149"/>
      <c r="Q65" s="176" t="e">
        <f>SUMIFS(#REF!,#REF!, 'pre-Analysis'!E65,#REF!, 'pre-Analysis'!B65,#REF!,'pre-Analysis'!C65,#REF!,'pre-Analysis'!D65)</f>
        <v>#REF!</v>
      </c>
      <c r="R65" s="176" t="e">
        <f>SUMIFS(#REF!,#REF!, 'pre-Analysis'!E65,#REF!, 'pre-Analysis'!B65,#REF!,'pre-Analysis'!C65,#REF!,'pre-Analysis'!D65)</f>
        <v>#REF!</v>
      </c>
      <c r="S65" s="176" t="e">
        <f>SUMIFS(#REF!,#REF!, 'pre-Analysis'!E65,#REF!, 'pre-Analysis'!B65,#REF!,'pre-Analysis'!C65,#REF!,'pre-Analysis'!D65)</f>
        <v>#REF!</v>
      </c>
      <c r="T65" s="176" t="e">
        <f>SUMIFS(#REF!,#REF!, 'pre-Analysis'!E65,#REF!, 'pre-Analysis'!B65,#REF!,'pre-Analysis'!C65,#REF!,'pre-Analysis'!D65)</f>
        <v>#REF!</v>
      </c>
      <c r="U65" s="176" t="e">
        <f>SUMIFS(#REF!,#REF!, 'pre-Analysis'!E65,#REF!, 'pre-Analysis'!B65,#REF!,'pre-Analysis'!C65,#REF!,'pre-Analysis'!D65)</f>
        <v>#REF!</v>
      </c>
      <c r="V65" s="176" t="e">
        <f>SUMIFS(#REF!,#REF!, 'pre-Analysis'!E65,#REF!, 'pre-Analysis'!B65,#REF!,'pre-Analysis'!C65,#REF!,'pre-Analysis'!D65)</f>
        <v>#REF!</v>
      </c>
      <c r="W65" s="176" t="e">
        <f>SUMIFS(#REF!,#REF!, 'pre-Analysis'!E65,#REF!, 'pre-Analysis'!B65,#REF!,'pre-Analysis'!C65,#REF!,'pre-Analysis'!D65)</f>
        <v>#REF!</v>
      </c>
      <c r="X65" s="176" t="e">
        <f>SUMIFS(#REF!,#REF!, 'pre-Analysis'!E65,#REF!, 'pre-Analysis'!B65,#REF!,'pre-Analysis'!C65,#REF!,'pre-Analysis'!D65)</f>
        <v>#REF!</v>
      </c>
      <c r="Y65" s="169" t="e">
        <f>Q65/M65</f>
        <v>#REF!</v>
      </c>
      <c r="Z65" s="169" t="e">
        <f>T65/N65</f>
        <v>#REF!</v>
      </c>
      <c r="AA65" s="170" t="e">
        <f>1-Y65</f>
        <v>#REF!</v>
      </c>
      <c r="AB65" s="170" t="e">
        <f>1-Z65</f>
        <v>#REF!</v>
      </c>
    </row>
    <row r="66" spans="1:28" hidden="1">
      <c r="A66" s="14" t="s">
        <v>72</v>
      </c>
      <c r="B66" s="149" t="s">
        <v>73</v>
      </c>
      <c r="C66" s="150" t="s">
        <v>74</v>
      </c>
      <c r="D66" s="168" t="s">
        <v>90</v>
      </c>
      <c r="E66" s="151" t="s">
        <v>77</v>
      </c>
      <c r="F66" s="168"/>
      <c r="G66" s="152" t="e">
        <f t="shared" ref="G66:K138" si="35">IF(H66=""," ",(LEN(TRIM(H66))-LEN(SUBSTITUTE(TRIM(H66),",",""))+"1"))</f>
        <v>#REF!</v>
      </c>
      <c r="H66" s="149" t="e" cm="1">
        <f t="array" ref="H66">_xlfn.TEXTJOIN(",",TRUE,_xlfn.UNIQUE(IF(#REF!='pre-Analysis'!C66,IF(#REF!='pre-Analysis'!E66,IF(#REF!='pre-Analysis'!B66,IF(#REF!='pre-Analysis'!D66,#REF!,""),""),""),"")))</f>
        <v>#REF!</v>
      </c>
      <c r="I66" s="152" t="e">
        <f t="shared" si="9"/>
        <v>#REF!</v>
      </c>
      <c r="J66" s="149" t="e" cm="1">
        <f t="array" ref="J66">_xlfn.TEXTJOIN(",",TRUE,_xlfn.UNIQUE(IF(#REF!='pre-Analysis'!C66,IF(#REF!='pre-Analysis'!E66,IF(#REF!='pre-Analysis'!B66,IF(#REF!='pre-Analysis'!D66,#REF!,""),""),""),"")))</f>
        <v>#REF!</v>
      </c>
      <c r="K66" s="152" t="e">
        <f t="shared" si="14"/>
        <v>#REF!</v>
      </c>
      <c r="L66" s="149" t="e" cm="1">
        <f t="array" ref="L66">_xlfn.TEXTJOIN(",",TRUE,_xlfn.UNIQUE(IF((NOT(ISBLANK(#REF!))*(#REF!='pre-Analysis'!B66))=1,IF(#REF!='pre-Analysis'!E66,IF(#REF!='pre-Analysis'!D66,IF(#REF!='pre-Analysis'!C66,#REF!,""),""),""),"")))</f>
        <v>#REF!</v>
      </c>
      <c r="M66" s="155">
        <v>47496</v>
      </c>
      <c r="N66" s="149">
        <v>262296</v>
      </c>
      <c r="O66" s="149"/>
      <c r="P66" s="149"/>
      <c r="Q66" s="176" t="e">
        <f>SUMIFS(#REF!,#REF!, 'pre-Analysis'!E66,#REF!, 'pre-Analysis'!B66,#REF!,'pre-Analysis'!C66,#REF!,'pre-Analysis'!D66)</f>
        <v>#REF!</v>
      </c>
      <c r="R66" s="176" t="e">
        <f>SUMIFS(#REF!,#REF!, 'pre-Analysis'!E66,#REF!, 'pre-Analysis'!B66,#REF!,'pre-Analysis'!C66,#REF!,'pre-Analysis'!D66)</f>
        <v>#REF!</v>
      </c>
      <c r="S66" s="176" t="e">
        <f>SUMIFS(#REF!,#REF!, 'pre-Analysis'!E66,#REF!, 'pre-Analysis'!B66,#REF!,'pre-Analysis'!C66,#REF!,'pre-Analysis'!D66)</f>
        <v>#REF!</v>
      </c>
      <c r="T66" s="176" t="e">
        <f>SUMIFS(#REF!,#REF!, 'pre-Analysis'!E66,#REF!, 'pre-Analysis'!B66,#REF!,'pre-Analysis'!C66,#REF!,'pre-Analysis'!D66)</f>
        <v>#REF!</v>
      </c>
      <c r="U66" s="176" t="e">
        <f>SUMIFS(#REF!,#REF!, 'pre-Analysis'!E66,#REF!, 'pre-Analysis'!B66,#REF!,'pre-Analysis'!C66,#REF!,'pre-Analysis'!D66)</f>
        <v>#REF!</v>
      </c>
      <c r="V66" s="176" t="e">
        <f>SUMIFS(#REF!,#REF!, 'pre-Analysis'!E66,#REF!, 'pre-Analysis'!B66,#REF!,'pre-Analysis'!C66,#REF!,'pre-Analysis'!D66)</f>
        <v>#REF!</v>
      </c>
      <c r="W66" s="176" t="e">
        <f>SUMIFS(#REF!,#REF!, 'pre-Analysis'!E66,#REF!, 'pre-Analysis'!B66,#REF!,'pre-Analysis'!C66,#REF!,'pre-Analysis'!D66)</f>
        <v>#REF!</v>
      </c>
      <c r="X66" s="176" t="e">
        <f>SUMIFS(#REF!,#REF!, 'pre-Analysis'!E66,#REF!, 'pre-Analysis'!B66,#REF!,'pre-Analysis'!C66,#REF!,'pre-Analysis'!D66)</f>
        <v>#REF!</v>
      </c>
      <c r="Y66" s="169" t="e">
        <f t="shared" ref="Y66:Y73" si="36">Q66/M66</f>
        <v>#REF!</v>
      </c>
      <c r="Z66" s="169" t="e">
        <f t="shared" ref="Z66:Z73" si="37">T66/N66</f>
        <v>#REF!</v>
      </c>
      <c r="AA66" s="170" t="e">
        <f t="shared" ref="AA66:AA72" si="38">1-Y66</f>
        <v>#REF!</v>
      </c>
      <c r="AB66" s="170" t="e">
        <f t="shared" ref="AB66:AB73" si="39">1-Z66</f>
        <v>#REF!</v>
      </c>
    </row>
    <row r="67" spans="1:28" ht="15" hidden="1">
      <c r="A67" s="14" t="s">
        <v>72</v>
      </c>
      <c r="B67" s="149" t="s">
        <v>73</v>
      </c>
      <c r="C67" s="150" t="s">
        <v>74</v>
      </c>
      <c r="D67" s="168" t="s">
        <v>90</v>
      </c>
      <c r="E67" s="151" t="s">
        <v>78</v>
      </c>
      <c r="F67" s="168"/>
      <c r="G67" s="152" t="e">
        <f t="shared" si="35"/>
        <v>#REF!</v>
      </c>
      <c r="H67" s="149" t="e" cm="1">
        <f t="array" ref="H67">_xlfn.TEXTJOIN(",",TRUE,_xlfn.UNIQUE(IF(#REF!='pre-Analysis'!C67,IF(#REF!='pre-Analysis'!E67,IF(#REF!='pre-Analysis'!B67,IF(#REF!='pre-Analysis'!D67,#REF!,""),""),""),"")))</f>
        <v>#REF!</v>
      </c>
      <c r="I67" s="152" t="e">
        <f t="shared" si="9"/>
        <v>#REF!</v>
      </c>
      <c r="J67" s="149" t="e" cm="1">
        <f t="array" ref="J67">_xlfn.TEXTJOIN(",",TRUE,_xlfn.UNIQUE(IF(#REF!='pre-Analysis'!C67,IF(#REF!='pre-Analysis'!E67,IF(#REF!='pre-Analysis'!B67,IF(#REF!='pre-Analysis'!D67,#REF!,""),""),""),"")))</f>
        <v>#REF!</v>
      </c>
      <c r="K67" s="152" t="e">
        <f t="shared" si="14"/>
        <v>#REF!</v>
      </c>
      <c r="L67" s="149" t="e" cm="1">
        <f t="array" ref="L67">_xlfn.TEXTJOIN(",",TRUE,_xlfn.UNIQUE(IF((NOT(ISBLANK(#REF!))*(#REF!='pre-Analysis'!B67))=1,IF(#REF!='pre-Analysis'!E67,IF(#REF!='pre-Analysis'!D67,IF(#REF!='pre-Analysis'!C67,#REF!,""),""),""),"")))</f>
        <v>#REF!</v>
      </c>
      <c r="M67" s="196">
        <v>102807</v>
      </c>
      <c r="N67" s="196">
        <v>551678</v>
      </c>
      <c r="O67" s="196"/>
      <c r="P67" s="196"/>
      <c r="Q67" s="176" t="e">
        <f>SUMIFS(#REF!,#REF!, 'pre-Analysis'!E67,#REF!, 'pre-Analysis'!B67,#REF!,'pre-Analysis'!C67,#REF!,'pre-Analysis'!D67)</f>
        <v>#REF!</v>
      </c>
      <c r="R67" s="176" t="e">
        <f>SUMIFS(#REF!,#REF!, 'pre-Analysis'!E67,#REF!, 'pre-Analysis'!B67,#REF!,'pre-Analysis'!C67,#REF!,'pre-Analysis'!D67)</f>
        <v>#REF!</v>
      </c>
      <c r="S67" s="176" t="e">
        <f>SUMIFS(#REF!,#REF!, 'pre-Analysis'!E67,#REF!, 'pre-Analysis'!B67,#REF!,'pre-Analysis'!C67,#REF!,'pre-Analysis'!D67)</f>
        <v>#REF!</v>
      </c>
      <c r="T67" s="176" t="e">
        <f>SUMIFS(#REF!,#REF!, 'pre-Analysis'!E67,#REF!, 'pre-Analysis'!B67,#REF!,'pre-Analysis'!C67,#REF!,'pre-Analysis'!D67)</f>
        <v>#REF!</v>
      </c>
      <c r="U67" s="176" t="e">
        <f>SUMIFS(#REF!,#REF!, 'pre-Analysis'!E67,#REF!, 'pre-Analysis'!B67,#REF!,'pre-Analysis'!C67,#REF!,'pre-Analysis'!D67)</f>
        <v>#REF!</v>
      </c>
      <c r="V67" s="176" t="e">
        <f>SUMIFS(#REF!,#REF!, 'pre-Analysis'!E67,#REF!, 'pre-Analysis'!B67,#REF!,'pre-Analysis'!C67,#REF!,'pre-Analysis'!D67)</f>
        <v>#REF!</v>
      </c>
      <c r="W67" s="176" t="e">
        <f>SUMIFS(#REF!,#REF!, 'pre-Analysis'!E67,#REF!, 'pre-Analysis'!B67,#REF!,'pre-Analysis'!C67,#REF!,'pre-Analysis'!D67)</f>
        <v>#REF!</v>
      </c>
      <c r="X67" s="176" t="e">
        <f>SUMIFS(#REF!,#REF!, 'pre-Analysis'!E67,#REF!, 'pre-Analysis'!B67,#REF!,'pre-Analysis'!C67,#REF!,'pre-Analysis'!D67)</f>
        <v>#REF!</v>
      </c>
      <c r="Y67" s="169" t="e">
        <f t="shared" si="36"/>
        <v>#REF!</v>
      </c>
      <c r="Z67" s="169" t="e">
        <f t="shared" si="37"/>
        <v>#REF!</v>
      </c>
      <c r="AA67" s="170" t="e">
        <f t="shared" si="38"/>
        <v>#REF!</v>
      </c>
      <c r="AB67" s="170" t="e">
        <f t="shared" si="39"/>
        <v>#REF!</v>
      </c>
    </row>
    <row r="68" spans="1:28" ht="15" hidden="1">
      <c r="A68" s="14" t="s">
        <v>72</v>
      </c>
      <c r="B68" s="149" t="s">
        <v>73</v>
      </c>
      <c r="C68" s="150" t="s">
        <v>74</v>
      </c>
      <c r="D68" s="168" t="s">
        <v>90</v>
      </c>
      <c r="E68" s="151" t="s">
        <v>79</v>
      </c>
      <c r="F68" s="168"/>
      <c r="G68" s="152" t="e">
        <f t="shared" si="35"/>
        <v>#REF!</v>
      </c>
      <c r="H68" s="149" t="e" cm="1">
        <f t="array" ref="H68">_xlfn.TEXTJOIN(",",TRUE,_xlfn.UNIQUE(IF(#REF!='pre-Analysis'!C68,IF(#REF!='pre-Analysis'!E68,IF(#REF!='pre-Analysis'!B68,IF(#REF!='pre-Analysis'!D68,#REF!,""),""),""),"")))</f>
        <v>#REF!</v>
      </c>
      <c r="I68" s="152" t="e">
        <f t="shared" si="9"/>
        <v>#REF!</v>
      </c>
      <c r="J68" s="149" t="e" cm="1">
        <f t="array" ref="J68">_xlfn.TEXTJOIN(",",TRUE,_xlfn.UNIQUE(IF(#REF!='pre-Analysis'!C68,IF(#REF!='pre-Analysis'!E68,IF(#REF!='pre-Analysis'!B68,IF(#REF!='pre-Analysis'!D68,#REF!,""),""),""),"")))</f>
        <v>#REF!</v>
      </c>
      <c r="K68" s="152" t="e">
        <f t="shared" si="14"/>
        <v>#REF!</v>
      </c>
      <c r="L68" s="149" t="e" cm="1">
        <f t="array" ref="L68">_xlfn.TEXTJOIN(",",TRUE,_xlfn.UNIQUE(IF((NOT(ISBLANK(#REF!))*(#REF!='pre-Analysis'!B68))=1,IF(#REF!='pre-Analysis'!E68,IF(#REF!='pre-Analysis'!D68,IF(#REF!='pre-Analysis'!C68,#REF!,""),""),""),"")))</f>
        <v>#REF!</v>
      </c>
      <c r="M68" s="196">
        <v>96168</v>
      </c>
      <c r="N68" s="196">
        <v>517149</v>
      </c>
      <c r="O68" s="196"/>
      <c r="P68" s="196"/>
      <c r="Q68" s="176" t="e">
        <f>SUMIFS(#REF!,#REF!, 'pre-Analysis'!E68,#REF!, 'pre-Analysis'!B68,#REF!,'pre-Analysis'!C68,#REF!,'pre-Analysis'!D68)</f>
        <v>#REF!</v>
      </c>
      <c r="R68" s="176" t="e">
        <f>SUMIFS(#REF!,#REF!, 'pre-Analysis'!E68,#REF!, 'pre-Analysis'!B68,#REF!,'pre-Analysis'!C68,#REF!,'pre-Analysis'!D68)</f>
        <v>#REF!</v>
      </c>
      <c r="S68" s="176" t="e">
        <f>SUMIFS(#REF!,#REF!, 'pre-Analysis'!E68,#REF!, 'pre-Analysis'!B68,#REF!,'pre-Analysis'!C68,#REF!,'pre-Analysis'!D68)</f>
        <v>#REF!</v>
      </c>
      <c r="T68" s="176" t="e">
        <f>SUMIFS(#REF!,#REF!, 'pre-Analysis'!E68,#REF!, 'pre-Analysis'!B68,#REF!,'pre-Analysis'!C68,#REF!,'pre-Analysis'!D68)</f>
        <v>#REF!</v>
      </c>
      <c r="U68" s="176" t="e">
        <f>SUMIFS(#REF!,#REF!, 'pre-Analysis'!E68,#REF!, 'pre-Analysis'!B68,#REF!,'pre-Analysis'!C68,#REF!,'pre-Analysis'!D68)</f>
        <v>#REF!</v>
      </c>
      <c r="V68" s="176" t="e">
        <f>SUMIFS(#REF!,#REF!, 'pre-Analysis'!E68,#REF!, 'pre-Analysis'!B68,#REF!,'pre-Analysis'!C68,#REF!,'pre-Analysis'!D68)</f>
        <v>#REF!</v>
      </c>
      <c r="W68" s="176" t="e">
        <f>SUMIFS(#REF!,#REF!, 'pre-Analysis'!E68,#REF!, 'pre-Analysis'!B68,#REF!,'pre-Analysis'!C68,#REF!,'pre-Analysis'!D68)</f>
        <v>#REF!</v>
      </c>
      <c r="X68" s="176" t="e">
        <f>SUMIFS(#REF!,#REF!, 'pre-Analysis'!E68,#REF!, 'pre-Analysis'!B68,#REF!,'pre-Analysis'!C68,#REF!,'pre-Analysis'!D68)</f>
        <v>#REF!</v>
      </c>
      <c r="Y68" s="169" t="e">
        <f t="shared" si="36"/>
        <v>#REF!</v>
      </c>
      <c r="Z68" s="169" t="e">
        <f t="shared" si="37"/>
        <v>#REF!</v>
      </c>
      <c r="AA68" s="170" t="e">
        <f t="shared" si="38"/>
        <v>#REF!</v>
      </c>
      <c r="AB68" s="170" t="e">
        <f t="shared" si="39"/>
        <v>#REF!</v>
      </c>
    </row>
    <row r="69" spans="1:28" ht="15" hidden="1">
      <c r="A69" s="14" t="s">
        <v>72</v>
      </c>
      <c r="B69" s="149" t="s">
        <v>73</v>
      </c>
      <c r="C69" s="150" t="s">
        <v>74</v>
      </c>
      <c r="D69" s="168" t="s">
        <v>90</v>
      </c>
      <c r="E69" s="151" t="s">
        <v>80</v>
      </c>
      <c r="F69" s="168"/>
      <c r="G69" s="152" t="e">
        <f t="shared" si="35"/>
        <v>#REF!</v>
      </c>
      <c r="H69" s="149" t="e" cm="1">
        <f t="array" ref="H69">_xlfn.TEXTJOIN(",",TRUE,_xlfn.UNIQUE(IF(#REF!='pre-Analysis'!C69,IF(#REF!='pre-Analysis'!E69,IF(#REF!='pre-Analysis'!B69,IF(#REF!='pre-Analysis'!D69,#REF!,""),""),""),"")))</f>
        <v>#REF!</v>
      </c>
      <c r="I69" s="152" t="e">
        <f t="shared" si="9"/>
        <v>#REF!</v>
      </c>
      <c r="J69" s="149" t="e" cm="1">
        <f t="array" ref="J69">_xlfn.TEXTJOIN(",",TRUE,_xlfn.UNIQUE(IF(#REF!='pre-Analysis'!C69,IF(#REF!='pre-Analysis'!E69,IF(#REF!='pre-Analysis'!B69,IF(#REF!='pre-Analysis'!D69,#REF!,""),""),""),"")))</f>
        <v>#REF!</v>
      </c>
      <c r="K69" s="152" t="e">
        <f t="shared" si="14"/>
        <v>#REF!</v>
      </c>
      <c r="L69" s="149" t="e" cm="1">
        <f t="array" ref="L69">_xlfn.TEXTJOIN(",",TRUE,_xlfn.UNIQUE(IF((NOT(ISBLANK(#REF!))*(#REF!='pre-Analysis'!B69))=1,IF(#REF!='pre-Analysis'!E69,IF(#REF!='pre-Analysis'!D69,IF(#REF!='pre-Analysis'!C69,#REF!,""),""),""),"")))</f>
        <v>#REF!</v>
      </c>
      <c r="M69" s="196">
        <v>26271</v>
      </c>
      <c r="N69" s="196">
        <v>145709</v>
      </c>
      <c r="O69" s="196"/>
      <c r="P69" s="196"/>
      <c r="Q69" s="176" t="e">
        <f>SUMIFS(#REF!,#REF!, 'pre-Analysis'!E69,#REF!, 'pre-Analysis'!B69,#REF!,'pre-Analysis'!C69,#REF!,'pre-Analysis'!D69)</f>
        <v>#REF!</v>
      </c>
      <c r="R69" s="176" t="e">
        <f>SUMIFS(#REF!,#REF!, 'pre-Analysis'!E69,#REF!, 'pre-Analysis'!B69,#REF!,'pre-Analysis'!C69,#REF!,'pre-Analysis'!D69)</f>
        <v>#REF!</v>
      </c>
      <c r="S69" s="176" t="e">
        <f>SUMIFS(#REF!,#REF!, 'pre-Analysis'!E69,#REF!, 'pre-Analysis'!B69,#REF!,'pre-Analysis'!C69,#REF!,'pre-Analysis'!D69)</f>
        <v>#REF!</v>
      </c>
      <c r="T69" s="176" t="e">
        <f>SUMIFS(#REF!,#REF!, 'pre-Analysis'!E69,#REF!, 'pre-Analysis'!B69,#REF!,'pre-Analysis'!C69,#REF!,'pre-Analysis'!D69)</f>
        <v>#REF!</v>
      </c>
      <c r="U69" s="176" t="e">
        <f>SUMIFS(#REF!,#REF!, 'pre-Analysis'!E69,#REF!, 'pre-Analysis'!B69,#REF!,'pre-Analysis'!C69,#REF!,'pre-Analysis'!D69)</f>
        <v>#REF!</v>
      </c>
      <c r="V69" s="176" t="e">
        <f>SUMIFS(#REF!,#REF!, 'pre-Analysis'!E69,#REF!, 'pre-Analysis'!B69,#REF!,'pre-Analysis'!C69,#REF!,'pre-Analysis'!D69)</f>
        <v>#REF!</v>
      </c>
      <c r="W69" s="176" t="e">
        <f>SUMIFS(#REF!,#REF!, 'pre-Analysis'!E69,#REF!, 'pre-Analysis'!B69,#REF!,'pre-Analysis'!C69,#REF!,'pre-Analysis'!D69)</f>
        <v>#REF!</v>
      </c>
      <c r="X69" s="176" t="e">
        <f>SUMIFS(#REF!,#REF!, 'pre-Analysis'!E69,#REF!, 'pre-Analysis'!B69,#REF!,'pre-Analysis'!C69,#REF!,'pre-Analysis'!D69)</f>
        <v>#REF!</v>
      </c>
      <c r="Y69" s="169" t="e">
        <f t="shared" si="36"/>
        <v>#REF!</v>
      </c>
      <c r="Z69" s="169" t="e">
        <f t="shared" si="37"/>
        <v>#REF!</v>
      </c>
      <c r="AA69" s="170" t="e">
        <f t="shared" si="38"/>
        <v>#REF!</v>
      </c>
      <c r="AB69" s="170" t="e">
        <f t="shared" si="39"/>
        <v>#REF!</v>
      </c>
    </row>
    <row r="70" spans="1:28" ht="15" hidden="1">
      <c r="A70" s="14" t="s">
        <v>72</v>
      </c>
      <c r="B70" s="149" t="s">
        <v>73</v>
      </c>
      <c r="C70" s="150" t="s">
        <v>74</v>
      </c>
      <c r="D70" s="168" t="s">
        <v>90</v>
      </c>
      <c r="E70" s="151" t="s">
        <v>81</v>
      </c>
      <c r="F70" s="168"/>
      <c r="G70" s="152" t="e">
        <f t="shared" si="35"/>
        <v>#REF!</v>
      </c>
      <c r="H70" s="149" t="e" cm="1">
        <f t="array" ref="H70">_xlfn.TEXTJOIN(",",TRUE,_xlfn.UNIQUE(IF(#REF!='pre-Analysis'!C70,IF(#REF!='pre-Analysis'!E70,IF(#REF!='pre-Analysis'!B70,IF(#REF!='pre-Analysis'!D70,#REF!,""),""),""),"")))</f>
        <v>#REF!</v>
      </c>
      <c r="I70" s="152" t="e">
        <f t="shared" si="9"/>
        <v>#REF!</v>
      </c>
      <c r="J70" s="149" t="e" cm="1">
        <f t="array" ref="J70">_xlfn.TEXTJOIN(",",TRUE,_xlfn.UNIQUE(IF(#REF!='pre-Analysis'!C70,IF(#REF!='pre-Analysis'!E70,IF(#REF!='pre-Analysis'!B70,IF(#REF!='pre-Analysis'!D70,#REF!,""),""),""),"")))</f>
        <v>#REF!</v>
      </c>
      <c r="K70" s="152" t="e">
        <f t="shared" si="14"/>
        <v>#REF!</v>
      </c>
      <c r="L70" s="149" t="e" cm="1">
        <f t="array" ref="L70">_xlfn.TEXTJOIN(",",TRUE,_xlfn.UNIQUE(IF((NOT(ISBLANK(#REF!))*(#REF!='pre-Analysis'!B70))=1,IF(#REF!='pre-Analysis'!E70,IF(#REF!='pre-Analysis'!D70,IF(#REF!='pre-Analysis'!C70,#REF!,""),""),""),"")))</f>
        <v>#REF!</v>
      </c>
      <c r="M70" s="196">
        <v>67665</v>
      </c>
      <c r="N70" s="196">
        <v>373601</v>
      </c>
      <c r="O70" s="196"/>
      <c r="P70" s="196"/>
      <c r="Q70" s="176" t="e">
        <f>SUMIFS(#REF!,#REF!, 'pre-Analysis'!E70,#REF!, 'pre-Analysis'!B70,#REF!,'pre-Analysis'!C70,#REF!,'pre-Analysis'!D70)</f>
        <v>#REF!</v>
      </c>
      <c r="R70" s="176" t="e">
        <f>SUMIFS(#REF!,#REF!, 'pre-Analysis'!E70,#REF!, 'pre-Analysis'!B70,#REF!,'pre-Analysis'!C70,#REF!,'pre-Analysis'!D70)</f>
        <v>#REF!</v>
      </c>
      <c r="S70" s="176" t="e">
        <f>SUMIFS(#REF!,#REF!, 'pre-Analysis'!E70,#REF!, 'pre-Analysis'!B70,#REF!,'pre-Analysis'!C70,#REF!,'pre-Analysis'!D70)</f>
        <v>#REF!</v>
      </c>
      <c r="T70" s="176" t="e">
        <f>SUMIFS(#REF!,#REF!, 'pre-Analysis'!E70,#REF!, 'pre-Analysis'!B70,#REF!,'pre-Analysis'!C70,#REF!,'pre-Analysis'!D70)</f>
        <v>#REF!</v>
      </c>
      <c r="U70" s="176" t="e">
        <f>SUMIFS(#REF!,#REF!, 'pre-Analysis'!E70,#REF!, 'pre-Analysis'!B70,#REF!,'pre-Analysis'!C70,#REF!,'pre-Analysis'!D70)</f>
        <v>#REF!</v>
      </c>
      <c r="V70" s="176" t="e">
        <f>SUMIFS(#REF!,#REF!, 'pre-Analysis'!E70,#REF!, 'pre-Analysis'!B70,#REF!,'pre-Analysis'!C70,#REF!,'pre-Analysis'!D70)</f>
        <v>#REF!</v>
      </c>
      <c r="W70" s="176" t="e">
        <f>SUMIFS(#REF!,#REF!, 'pre-Analysis'!E70,#REF!, 'pre-Analysis'!B70,#REF!,'pre-Analysis'!C70,#REF!,'pre-Analysis'!D70)</f>
        <v>#REF!</v>
      </c>
      <c r="X70" s="176" t="e">
        <f>SUMIFS(#REF!,#REF!, 'pre-Analysis'!E70,#REF!, 'pre-Analysis'!B70,#REF!,'pre-Analysis'!C70,#REF!,'pre-Analysis'!D70)</f>
        <v>#REF!</v>
      </c>
      <c r="Y70" s="169" t="e">
        <f t="shared" si="36"/>
        <v>#REF!</v>
      </c>
      <c r="Z70" s="169" t="e">
        <f t="shared" si="37"/>
        <v>#REF!</v>
      </c>
      <c r="AA70" s="170" t="e">
        <f t="shared" si="38"/>
        <v>#REF!</v>
      </c>
      <c r="AB70" s="170" t="e">
        <f t="shared" si="39"/>
        <v>#REF!</v>
      </c>
    </row>
    <row r="71" spans="1:28" ht="15" hidden="1">
      <c r="A71" s="14" t="s">
        <v>72</v>
      </c>
      <c r="B71" s="149" t="s">
        <v>73</v>
      </c>
      <c r="C71" s="150" t="s">
        <v>74</v>
      </c>
      <c r="D71" s="168" t="s">
        <v>90</v>
      </c>
      <c r="E71" s="151" t="s">
        <v>82</v>
      </c>
      <c r="F71" s="168"/>
      <c r="G71" s="152" t="e">
        <f t="shared" si="35"/>
        <v>#REF!</v>
      </c>
      <c r="H71" s="149" t="e" cm="1">
        <f t="array" ref="H71">_xlfn.TEXTJOIN(",",TRUE,_xlfn.UNIQUE(IF(#REF!='pre-Analysis'!C71,IF(#REF!='pre-Analysis'!E71,IF(#REF!='pre-Analysis'!B71,IF(#REF!='pre-Analysis'!D71,#REF!,""),""),""),"")))</f>
        <v>#REF!</v>
      </c>
      <c r="I71" s="152" t="e">
        <f t="shared" si="9"/>
        <v>#REF!</v>
      </c>
      <c r="J71" s="149" t="e" cm="1">
        <f t="array" ref="J71">_xlfn.TEXTJOIN(",",TRUE,_xlfn.UNIQUE(IF(#REF!='pre-Analysis'!C71,IF(#REF!='pre-Analysis'!E71,IF(#REF!='pre-Analysis'!B71,IF(#REF!='pre-Analysis'!D71,#REF!,""),""),""),"")))</f>
        <v>#REF!</v>
      </c>
      <c r="K71" s="152" t="e">
        <f t="shared" si="14"/>
        <v>#REF!</v>
      </c>
      <c r="L71" s="149" t="e" cm="1">
        <f t="array" ref="L71">_xlfn.TEXTJOIN(",",TRUE,_xlfn.UNIQUE(IF((NOT(ISBLANK(#REF!))*(#REF!='pre-Analysis'!B71))=1,IF(#REF!='pre-Analysis'!E71,IF(#REF!='pre-Analysis'!D71,IF(#REF!='pre-Analysis'!C71,#REF!,""),""),""),"")))</f>
        <v>#REF!</v>
      </c>
      <c r="M71" s="196">
        <v>37154</v>
      </c>
      <c r="N71" s="196">
        <v>199416</v>
      </c>
      <c r="O71" s="196"/>
      <c r="P71" s="196"/>
      <c r="Q71" s="176" t="e">
        <f>SUMIFS(#REF!,#REF!, 'pre-Analysis'!E71,#REF!, 'pre-Analysis'!B71,#REF!,'pre-Analysis'!C71,#REF!,'pre-Analysis'!D71)</f>
        <v>#REF!</v>
      </c>
      <c r="R71" s="176" t="e">
        <f>SUMIFS(#REF!,#REF!, 'pre-Analysis'!E71,#REF!, 'pre-Analysis'!B71,#REF!,'pre-Analysis'!C71,#REF!,'pre-Analysis'!D71)</f>
        <v>#REF!</v>
      </c>
      <c r="S71" s="176" t="e">
        <f>SUMIFS(#REF!,#REF!, 'pre-Analysis'!E71,#REF!, 'pre-Analysis'!B71,#REF!,'pre-Analysis'!C71,#REF!,'pre-Analysis'!D71)</f>
        <v>#REF!</v>
      </c>
      <c r="T71" s="176" t="e">
        <f>SUMIFS(#REF!,#REF!, 'pre-Analysis'!E71,#REF!, 'pre-Analysis'!B71,#REF!,'pre-Analysis'!C71,#REF!,'pre-Analysis'!D71)</f>
        <v>#REF!</v>
      </c>
      <c r="U71" s="176" t="e">
        <f>SUMIFS(#REF!,#REF!, 'pre-Analysis'!E71,#REF!, 'pre-Analysis'!B71,#REF!,'pre-Analysis'!C71,#REF!,'pre-Analysis'!D71)</f>
        <v>#REF!</v>
      </c>
      <c r="V71" s="176" t="e">
        <f>SUMIFS(#REF!,#REF!, 'pre-Analysis'!E71,#REF!, 'pre-Analysis'!B71,#REF!,'pre-Analysis'!C71,#REF!,'pre-Analysis'!D71)</f>
        <v>#REF!</v>
      </c>
      <c r="W71" s="176" t="e">
        <f>SUMIFS(#REF!,#REF!, 'pre-Analysis'!E71,#REF!, 'pre-Analysis'!B71,#REF!,'pre-Analysis'!C71,#REF!,'pre-Analysis'!D71)</f>
        <v>#REF!</v>
      </c>
      <c r="X71" s="176" t="e">
        <f>SUMIFS(#REF!,#REF!, 'pre-Analysis'!E71,#REF!, 'pre-Analysis'!B71,#REF!,'pre-Analysis'!C71,#REF!,'pre-Analysis'!D71)</f>
        <v>#REF!</v>
      </c>
      <c r="Y71" s="169" t="e">
        <f t="shared" si="36"/>
        <v>#REF!</v>
      </c>
      <c r="Z71" s="169" t="e">
        <f t="shared" si="37"/>
        <v>#REF!</v>
      </c>
      <c r="AA71" s="170" t="e">
        <f t="shared" si="38"/>
        <v>#REF!</v>
      </c>
      <c r="AB71" s="170" t="e">
        <f t="shared" si="39"/>
        <v>#REF!</v>
      </c>
    </row>
    <row r="72" spans="1:28" ht="15" hidden="1">
      <c r="A72" s="14" t="s">
        <v>72</v>
      </c>
      <c r="B72" s="149" t="s">
        <v>73</v>
      </c>
      <c r="C72" s="150" t="s">
        <v>74</v>
      </c>
      <c r="D72" s="168" t="s">
        <v>90</v>
      </c>
      <c r="E72" s="151" t="s">
        <v>83</v>
      </c>
      <c r="F72" s="168"/>
      <c r="G72" s="152" t="e">
        <f t="shared" si="35"/>
        <v>#REF!</v>
      </c>
      <c r="H72" s="149" t="e" cm="1">
        <f t="array" ref="H72">_xlfn.TEXTJOIN(",",TRUE,_xlfn.UNIQUE(IF(#REF!='pre-Analysis'!C72,IF(#REF!='pre-Analysis'!E72,IF(#REF!='pre-Analysis'!B72,IF(#REF!='pre-Analysis'!D72,#REF!,""),""),""),"")))</f>
        <v>#REF!</v>
      </c>
      <c r="I72" s="152" t="e">
        <f t="shared" si="9"/>
        <v>#REF!</v>
      </c>
      <c r="J72" s="149" t="e" cm="1">
        <f t="array" ref="J72">_xlfn.TEXTJOIN(",",TRUE,_xlfn.UNIQUE(IF(#REF!='pre-Analysis'!C72,IF(#REF!='pre-Analysis'!E72,IF(#REF!='pre-Analysis'!B72,IF(#REF!='pre-Analysis'!D72,#REF!,""),""),""),"")))</f>
        <v>#REF!</v>
      </c>
      <c r="K72" s="152" t="e">
        <f t="shared" si="14"/>
        <v>#REF!</v>
      </c>
      <c r="L72" s="149" t="e" cm="1">
        <f t="array" ref="L72">_xlfn.TEXTJOIN(",",TRUE,_xlfn.UNIQUE(IF((NOT(ISBLANK(#REF!))*(#REF!='pre-Analysis'!B72))=1,IF(#REF!='pre-Analysis'!E72,IF(#REF!='pre-Analysis'!D72,IF(#REF!='pre-Analysis'!C72,#REF!,""),""),""),"")))</f>
        <v>#REF!</v>
      </c>
      <c r="M72" s="196">
        <v>55717</v>
      </c>
      <c r="N72" s="196">
        <v>310105</v>
      </c>
      <c r="O72" s="196"/>
      <c r="P72" s="196"/>
      <c r="Q72" s="176" t="e">
        <f>SUMIFS(#REF!,#REF!, 'pre-Analysis'!E72,#REF!, 'pre-Analysis'!B72,#REF!,'pre-Analysis'!C72,#REF!,'pre-Analysis'!D72)</f>
        <v>#REF!</v>
      </c>
      <c r="R72" s="176" t="e">
        <f>SUMIFS(#REF!,#REF!, 'pre-Analysis'!E72,#REF!, 'pre-Analysis'!B72,#REF!,'pre-Analysis'!C72,#REF!,'pre-Analysis'!D72)</f>
        <v>#REF!</v>
      </c>
      <c r="S72" s="176" t="e">
        <f>SUMIFS(#REF!,#REF!, 'pre-Analysis'!E72,#REF!, 'pre-Analysis'!B72,#REF!,'pre-Analysis'!C72,#REF!,'pre-Analysis'!D72)</f>
        <v>#REF!</v>
      </c>
      <c r="T72" s="176" t="e">
        <f>SUMIFS(#REF!,#REF!, 'pre-Analysis'!E72,#REF!, 'pre-Analysis'!B72,#REF!,'pre-Analysis'!C72,#REF!,'pre-Analysis'!D72)</f>
        <v>#REF!</v>
      </c>
      <c r="U72" s="176" t="e">
        <f>SUMIFS(#REF!,#REF!, 'pre-Analysis'!E72,#REF!, 'pre-Analysis'!B72,#REF!,'pre-Analysis'!C72,#REF!,'pre-Analysis'!D72)</f>
        <v>#REF!</v>
      </c>
      <c r="V72" s="176" t="e">
        <f>SUMIFS(#REF!,#REF!, 'pre-Analysis'!E72,#REF!, 'pre-Analysis'!B72,#REF!,'pre-Analysis'!C72,#REF!,'pre-Analysis'!D72)</f>
        <v>#REF!</v>
      </c>
      <c r="W72" s="176" t="e">
        <f>SUMIFS(#REF!,#REF!, 'pre-Analysis'!E72,#REF!, 'pre-Analysis'!B72,#REF!,'pre-Analysis'!C72,#REF!,'pre-Analysis'!D72)</f>
        <v>#REF!</v>
      </c>
      <c r="X72" s="176" t="e">
        <f>SUMIFS(#REF!,#REF!, 'pre-Analysis'!E72,#REF!, 'pre-Analysis'!B72,#REF!,'pre-Analysis'!C72,#REF!,'pre-Analysis'!D72)</f>
        <v>#REF!</v>
      </c>
      <c r="Y72" s="169" t="e">
        <f t="shared" si="36"/>
        <v>#REF!</v>
      </c>
      <c r="Z72" s="169" t="e">
        <f t="shared" si="37"/>
        <v>#REF!</v>
      </c>
      <c r="AA72" s="170" t="e">
        <f t="shared" si="38"/>
        <v>#REF!</v>
      </c>
      <c r="AB72" s="170" t="e">
        <f t="shared" si="39"/>
        <v>#REF!</v>
      </c>
    </row>
    <row r="73" spans="1:28" hidden="1">
      <c r="A73" s="14" t="s">
        <v>72</v>
      </c>
      <c r="B73" s="158" t="s">
        <v>73</v>
      </c>
      <c r="C73" s="166" t="s">
        <v>74</v>
      </c>
      <c r="D73" s="200" t="s">
        <v>90</v>
      </c>
      <c r="E73" s="157"/>
      <c r="F73" s="158"/>
      <c r="G73" s="159" t="e">
        <f t="shared" si="35"/>
        <v>#REF!</v>
      </c>
      <c r="H73" s="158" t="e" cm="1">
        <f t="array" ref="H73">_xlfn.TEXTJOIN(",",TRUE,_xlfn.UNIQUE(IF(#REF!='pre-Analysis'!C73,IF(#REF!='pre-Analysis'!B73,IF(#REF!='pre-Analysis'!D73,#REF!,""),""),"")))</f>
        <v>#REF!</v>
      </c>
      <c r="I73" s="159" t="e">
        <f t="shared" si="9"/>
        <v>#REF!</v>
      </c>
      <c r="J73" s="158" t="e" cm="1">
        <f t="array" ref="J73">_xlfn.TEXTJOIN(",",TRUE,_xlfn.UNIQUE(IF(#REF!='pre-Analysis'!C73,IF(#REF!='pre-Analysis'!B73,IF(#REF!='pre-Analysis'!D73,#REF!,""),""),"")))</f>
        <v>#REF!</v>
      </c>
      <c r="K73" s="159" t="e">
        <f t="shared" si="14"/>
        <v>#REF!</v>
      </c>
      <c r="L73" s="158" t="e" cm="1">
        <f t="array" ref="L73">_xlfn.TEXTJOIN(",",TRUE,_xlfn.UNIQUE(IF((NOT(ISBLANK(#REF!))*(#REF!='pre-Analysis'!B73))=1,IF(#REF!='pre-Analysis'!D73,IF(#REF!='pre-Analysis'!C73,#REF!,""),""),"")))</f>
        <v>#REF!</v>
      </c>
      <c r="M73" s="158">
        <f>SUM(M65:M72)</f>
        <v>470104</v>
      </c>
      <c r="N73" s="158">
        <f>SUM(N65:N72)</f>
        <v>2569660</v>
      </c>
      <c r="O73" s="158"/>
      <c r="P73" s="158"/>
      <c r="Q73" s="197" t="e">
        <f>SUMIFS(#REF!,#REF!, 'pre-Analysis'!B73,#REF!,'pre-Analysis'!C73,#REF!,'pre-Analysis'!D73)</f>
        <v>#REF!</v>
      </c>
      <c r="R73" s="197" t="e">
        <f>SUMIFS(#REF!,#REF!, 'pre-Analysis'!B73,#REF!,'pre-Analysis'!C73,#REF!,'pre-Analysis'!D73)</f>
        <v>#REF!</v>
      </c>
      <c r="S73" s="197" t="e">
        <f>SUMIFS(#REF!,#REF!, 'pre-Analysis'!B73,#REF!,'pre-Analysis'!C73,#REF!,'pre-Analysis'!D73)</f>
        <v>#REF!</v>
      </c>
      <c r="T73" s="197" t="e">
        <f>SUMIFS(#REF!,#REF!, 'pre-Analysis'!B73,#REF!,'pre-Analysis'!C73,#REF!,'pre-Analysis'!D73)</f>
        <v>#REF!</v>
      </c>
      <c r="U73" s="197" t="e">
        <f>SUMIFS(#REF!,#REF!, 'pre-Analysis'!B73,#REF!,'pre-Analysis'!C73,#REF!,'pre-Analysis'!D73)</f>
        <v>#REF!</v>
      </c>
      <c r="V73" s="197" t="e">
        <f>SUMIFS(#REF!,#REF!, 'pre-Analysis'!B73,#REF!,'pre-Analysis'!C73,#REF!,'pre-Analysis'!D73)</f>
        <v>#REF!</v>
      </c>
      <c r="W73" s="197" t="e">
        <f>SUMIFS(#REF!,#REF!, 'pre-Analysis'!B73,#REF!,'pre-Analysis'!C73,#REF!,'pre-Analysis'!D73)</f>
        <v>#REF!</v>
      </c>
      <c r="X73" s="197" t="e">
        <f>SUMIFS(#REF!,#REF!, 'pre-Analysis'!B73,#REF!,'pre-Analysis'!C73,#REF!,'pre-Analysis'!D73)</f>
        <v>#REF!</v>
      </c>
      <c r="Y73" s="198" t="e">
        <f t="shared" si="36"/>
        <v>#REF!</v>
      </c>
      <c r="Z73" s="198" t="e">
        <f t="shared" si="37"/>
        <v>#REF!</v>
      </c>
      <c r="AA73" s="199" t="e">
        <f>1-Y73</f>
        <v>#REF!</v>
      </c>
      <c r="AB73" s="199" t="e">
        <f t="shared" si="39"/>
        <v>#REF!</v>
      </c>
    </row>
    <row r="74" spans="1:28" hidden="1">
      <c r="A74" s="14" t="s">
        <v>72</v>
      </c>
      <c r="B74" s="149" t="s">
        <v>73</v>
      </c>
      <c r="C74" s="150" t="s">
        <v>74</v>
      </c>
      <c r="D74" s="168" t="s">
        <v>91</v>
      </c>
      <c r="E74" s="151" t="s">
        <v>76</v>
      </c>
      <c r="F74" s="168"/>
      <c r="G74" s="152" t="e">
        <f t="shared" si="35"/>
        <v>#REF!</v>
      </c>
      <c r="H74" s="149" t="e" cm="1">
        <f t="array" ref="H74">_xlfn.TEXTJOIN(",",TRUE,_xlfn.UNIQUE(IF(#REF!='pre-Analysis'!C74,IF(#REF!='pre-Analysis'!E74,IF(#REF!='pre-Analysis'!B74,IF(#REF!='pre-Analysis'!D74,#REF!,""),""),""),"")))</f>
        <v>#REF!</v>
      </c>
      <c r="I74" s="152" t="e">
        <f t="shared" si="9"/>
        <v>#REF!</v>
      </c>
      <c r="J74" s="149" t="e" cm="1">
        <f t="array" ref="J74">_xlfn.TEXTJOIN(",",TRUE,_xlfn.UNIQUE(IF(#REF!='pre-Analysis'!C74,IF(#REF!='pre-Analysis'!E74,IF(#REF!='pre-Analysis'!B74,IF(#REF!='pre-Analysis'!D74,#REF!,""),""),""),"")))</f>
        <v>#REF!</v>
      </c>
      <c r="K74" s="152" t="e">
        <f t="shared" si="14"/>
        <v>#REF!</v>
      </c>
      <c r="L74" s="149" t="e" cm="1">
        <f t="array" ref="L74">_xlfn.TEXTJOIN(",",TRUE,_xlfn.UNIQUE(IF((NOT(ISBLANK(#REF!))*(#REF!='pre-Analysis'!B74))=1,IF(#REF!='pre-Analysis'!E74,IF(#REF!='pre-Analysis'!D74,IF(#REF!='pre-Analysis'!C74,#REF!,""),""),""),"")))</f>
        <v>#REF!</v>
      </c>
      <c r="M74" s="155">
        <v>36826</v>
      </c>
      <c r="N74" s="149">
        <v>209706</v>
      </c>
      <c r="O74" s="149"/>
      <c r="P74" s="149"/>
      <c r="Q74" s="176" t="e">
        <f>SUMIFS(#REF!,#REF!, 'pre-Analysis'!E74,#REF!, 'pre-Analysis'!B74,#REF!,'pre-Analysis'!C74,#REF!,'pre-Analysis'!D74)</f>
        <v>#REF!</v>
      </c>
      <c r="R74" s="176" t="e">
        <f>SUMIFS(#REF!,#REF!, 'pre-Analysis'!E74,#REF!, 'pre-Analysis'!B74,#REF!,'pre-Analysis'!C74,#REF!,'pre-Analysis'!D74)</f>
        <v>#REF!</v>
      </c>
      <c r="S74" s="176" t="e">
        <f>SUMIFS(#REF!,#REF!, 'pre-Analysis'!E74,#REF!, 'pre-Analysis'!B74,#REF!,'pre-Analysis'!C74,#REF!,'pre-Analysis'!D74)</f>
        <v>#REF!</v>
      </c>
      <c r="T74" s="176" t="e">
        <f>SUMIFS(#REF!,#REF!, 'pre-Analysis'!E74,#REF!, 'pre-Analysis'!B74,#REF!,'pre-Analysis'!C74,#REF!,'pre-Analysis'!D74)</f>
        <v>#REF!</v>
      </c>
      <c r="U74" s="176" t="e">
        <f>SUMIFS(#REF!,#REF!, 'pre-Analysis'!E74,#REF!, 'pre-Analysis'!B74,#REF!,'pre-Analysis'!C74,#REF!,'pre-Analysis'!D74)</f>
        <v>#REF!</v>
      </c>
      <c r="V74" s="176" t="e">
        <f>SUMIFS(#REF!,#REF!, 'pre-Analysis'!E74,#REF!, 'pre-Analysis'!B74,#REF!,'pre-Analysis'!C74,#REF!,'pre-Analysis'!D74)</f>
        <v>#REF!</v>
      </c>
      <c r="W74" s="176" t="e">
        <f>SUMIFS(#REF!,#REF!, 'pre-Analysis'!E74,#REF!, 'pre-Analysis'!B74,#REF!,'pre-Analysis'!C74,#REF!,'pre-Analysis'!D74)</f>
        <v>#REF!</v>
      </c>
      <c r="X74" s="176" t="e">
        <f>SUMIFS(#REF!,#REF!, 'pre-Analysis'!E74,#REF!, 'pre-Analysis'!B74,#REF!,'pre-Analysis'!C74,#REF!,'pre-Analysis'!D74)</f>
        <v>#REF!</v>
      </c>
      <c r="Y74" s="169" t="e">
        <f>Q74/M74</f>
        <v>#REF!</v>
      </c>
      <c r="Z74" s="169" t="e">
        <f>T74/N74</f>
        <v>#REF!</v>
      </c>
      <c r="AA74" s="170" t="e">
        <f>1-Y74</f>
        <v>#REF!</v>
      </c>
      <c r="AB74" s="170" t="e">
        <f>1-Z74</f>
        <v>#REF!</v>
      </c>
    </row>
    <row r="75" spans="1:28" hidden="1">
      <c r="A75" s="14" t="s">
        <v>72</v>
      </c>
      <c r="B75" s="149" t="s">
        <v>73</v>
      </c>
      <c r="C75" s="150" t="s">
        <v>74</v>
      </c>
      <c r="D75" s="168" t="s">
        <v>91</v>
      </c>
      <c r="E75" s="151" t="s">
        <v>77</v>
      </c>
      <c r="F75" s="168"/>
      <c r="G75" s="152" t="e">
        <f t="shared" si="35"/>
        <v>#REF!</v>
      </c>
      <c r="H75" s="149" t="e" cm="1">
        <f t="array" ref="H75">_xlfn.TEXTJOIN(",",TRUE,_xlfn.UNIQUE(IF(#REF!='pre-Analysis'!C75,IF(#REF!='pre-Analysis'!E75,IF(#REF!='pre-Analysis'!B75,IF(#REF!='pre-Analysis'!D75,#REF!,""),""),""),"")))</f>
        <v>#REF!</v>
      </c>
      <c r="I75" s="152" t="e">
        <f t="shared" ref="I75:I82" si="40">IF(J75=""," ",(LEN(TRIM(J75))-LEN(SUBSTITUTE(TRIM(J75),",",""))+"1"))</f>
        <v>#REF!</v>
      </c>
      <c r="J75" s="149" t="e" cm="1">
        <f t="array" ref="J75">_xlfn.TEXTJOIN(",",TRUE,_xlfn.UNIQUE(IF(#REF!='pre-Analysis'!C75,IF(#REF!='pre-Analysis'!E75,IF(#REF!='pre-Analysis'!B75,IF(#REF!='pre-Analysis'!D75,#REF!,""),""),""),"")))</f>
        <v>#REF!</v>
      </c>
      <c r="K75" s="152" t="e">
        <f t="shared" si="14"/>
        <v>#REF!</v>
      </c>
      <c r="L75" s="149" t="e" cm="1">
        <f t="array" ref="L75">_xlfn.TEXTJOIN(",",TRUE,_xlfn.UNIQUE(IF((NOT(ISBLANK(#REF!))*(#REF!='pre-Analysis'!B75))=1,IF(#REF!='pre-Analysis'!E75,IF(#REF!='pre-Analysis'!D75,IF(#REF!='pre-Analysis'!C75,#REF!,""),""),""),"")))</f>
        <v>#REF!</v>
      </c>
      <c r="M75" s="155">
        <v>47496</v>
      </c>
      <c r="N75" s="149">
        <v>262296</v>
      </c>
      <c r="O75" s="149"/>
      <c r="P75" s="149"/>
      <c r="Q75" s="176" t="e">
        <f>SUMIFS(#REF!,#REF!, 'pre-Analysis'!E75,#REF!, 'pre-Analysis'!B75,#REF!,'pre-Analysis'!C75,#REF!,'pre-Analysis'!D75)</f>
        <v>#REF!</v>
      </c>
      <c r="R75" s="176" t="e">
        <f>SUMIFS(#REF!,#REF!, 'pre-Analysis'!E75,#REF!, 'pre-Analysis'!B75,#REF!,'pre-Analysis'!C75,#REF!,'pre-Analysis'!D75)</f>
        <v>#REF!</v>
      </c>
      <c r="S75" s="176" t="e">
        <f>SUMIFS(#REF!,#REF!, 'pre-Analysis'!E75,#REF!, 'pre-Analysis'!B75,#REF!,'pre-Analysis'!C75,#REF!,'pre-Analysis'!D75)</f>
        <v>#REF!</v>
      </c>
      <c r="T75" s="176" t="e">
        <f>SUMIFS(#REF!,#REF!, 'pre-Analysis'!E75,#REF!, 'pre-Analysis'!B75,#REF!,'pre-Analysis'!C75,#REF!,'pre-Analysis'!D75)</f>
        <v>#REF!</v>
      </c>
      <c r="U75" s="176" t="e">
        <f>SUMIFS(#REF!,#REF!, 'pre-Analysis'!E75,#REF!, 'pre-Analysis'!B75,#REF!,'pre-Analysis'!C75,#REF!,'pre-Analysis'!D75)</f>
        <v>#REF!</v>
      </c>
      <c r="V75" s="176" t="e">
        <f>SUMIFS(#REF!,#REF!, 'pre-Analysis'!E75,#REF!, 'pre-Analysis'!B75,#REF!,'pre-Analysis'!C75,#REF!,'pre-Analysis'!D75)</f>
        <v>#REF!</v>
      </c>
      <c r="W75" s="176" t="e">
        <f>SUMIFS(#REF!,#REF!, 'pre-Analysis'!E75,#REF!, 'pre-Analysis'!B75,#REF!,'pre-Analysis'!C75,#REF!,'pre-Analysis'!D75)</f>
        <v>#REF!</v>
      </c>
      <c r="X75" s="176" t="e">
        <f>SUMIFS(#REF!,#REF!, 'pre-Analysis'!E75,#REF!, 'pre-Analysis'!B75,#REF!,'pre-Analysis'!C75,#REF!,'pre-Analysis'!D75)</f>
        <v>#REF!</v>
      </c>
      <c r="Y75" s="169" t="e">
        <f t="shared" ref="Y75:Y82" si="41">Q75/M75</f>
        <v>#REF!</v>
      </c>
      <c r="Z75" s="169" t="e">
        <f t="shared" ref="Z75:Z83" si="42">T75/N75</f>
        <v>#REF!</v>
      </c>
      <c r="AA75" s="170" t="e">
        <f t="shared" ref="AA75:AA81" si="43">1-Y75</f>
        <v>#REF!</v>
      </c>
      <c r="AB75" s="170" t="e">
        <f t="shared" ref="AB75:AB83" si="44">1-Z75</f>
        <v>#REF!</v>
      </c>
    </row>
    <row r="76" spans="1:28" ht="15" hidden="1">
      <c r="A76" s="14" t="s">
        <v>72</v>
      </c>
      <c r="B76" s="149" t="s">
        <v>73</v>
      </c>
      <c r="C76" s="150" t="s">
        <v>74</v>
      </c>
      <c r="D76" s="168" t="s">
        <v>91</v>
      </c>
      <c r="E76" s="151" t="s">
        <v>78</v>
      </c>
      <c r="F76" s="168"/>
      <c r="G76" s="152" t="e">
        <f t="shared" si="35"/>
        <v>#REF!</v>
      </c>
      <c r="H76" s="149" t="e" cm="1">
        <f t="array" ref="H76">_xlfn.TEXTJOIN(",",TRUE,_xlfn.UNIQUE(IF(#REF!='pre-Analysis'!C76,IF(#REF!='pre-Analysis'!E76,IF(#REF!='pre-Analysis'!B76,IF(#REF!='pre-Analysis'!D76,#REF!,""),""),""),"")))</f>
        <v>#REF!</v>
      </c>
      <c r="I76" s="152" t="e">
        <f t="shared" si="40"/>
        <v>#REF!</v>
      </c>
      <c r="J76" s="149" t="e" cm="1">
        <f t="array" ref="J76">_xlfn.TEXTJOIN(",",TRUE,_xlfn.UNIQUE(IF(#REF!='pre-Analysis'!C76,IF(#REF!='pre-Analysis'!E76,IF(#REF!='pre-Analysis'!B76,IF(#REF!='pre-Analysis'!D76,#REF!,""),""),""),"")))</f>
        <v>#REF!</v>
      </c>
      <c r="K76" s="152" t="e">
        <f t="shared" si="14"/>
        <v>#REF!</v>
      </c>
      <c r="L76" s="149" t="e" cm="1">
        <f t="array" ref="L76">_xlfn.TEXTJOIN(",",TRUE,_xlfn.UNIQUE(IF((NOT(ISBLANK(#REF!))*(#REF!='pre-Analysis'!B76))=1,IF(#REF!='pre-Analysis'!E76,IF(#REF!='pre-Analysis'!D76,IF(#REF!='pre-Analysis'!C76,#REF!,""),""),""),"")))</f>
        <v>#REF!</v>
      </c>
      <c r="M76" s="196">
        <v>102807</v>
      </c>
      <c r="N76" s="196">
        <v>551678</v>
      </c>
      <c r="O76" s="196"/>
      <c r="P76" s="196"/>
      <c r="Q76" s="176" t="e">
        <f>SUMIFS(#REF!,#REF!, 'pre-Analysis'!E76,#REF!, 'pre-Analysis'!B76,#REF!,'pre-Analysis'!C76,#REF!,'pre-Analysis'!D76)</f>
        <v>#REF!</v>
      </c>
      <c r="R76" s="176" t="e">
        <f>SUMIFS(#REF!,#REF!, 'pre-Analysis'!E76,#REF!, 'pre-Analysis'!B76,#REF!,'pre-Analysis'!C76,#REF!,'pre-Analysis'!D76)</f>
        <v>#REF!</v>
      </c>
      <c r="S76" s="176" t="e">
        <f>SUMIFS(#REF!,#REF!, 'pre-Analysis'!E76,#REF!, 'pre-Analysis'!B76,#REF!,'pre-Analysis'!C76,#REF!,'pre-Analysis'!D76)</f>
        <v>#REF!</v>
      </c>
      <c r="T76" s="176" t="e">
        <f>SUMIFS(#REF!,#REF!, 'pre-Analysis'!E76,#REF!, 'pre-Analysis'!B76,#REF!,'pre-Analysis'!C76,#REF!,'pre-Analysis'!D76)</f>
        <v>#REF!</v>
      </c>
      <c r="U76" s="176" t="e">
        <f>SUMIFS(#REF!,#REF!, 'pre-Analysis'!E76,#REF!, 'pre-Analysis'!B76,#REF!,'pre-Analysis'!C76,#REF!,'pre-Analysis'!D76)</f>
        <v>#REF!</v>
      </c>
      <c r="V76" s="176" t="e">
        <f>SUMIFS(#REF!,#REF!, 'pre-Analysis'!E76,#REF!, 'pre-Analysis'!B76,#REF!,'pre-Analysis'!C76,#REF!,'pre-Analysis'!D76)</f>
        <v>#REF!</v>
      </c>
      <c r="W76" s="176" t="e">
        <f>SUMIFS(#REF!,#REF!, 'pre-Analysis'!E76,#REF!, 'pre-Analysis'!B76,#REF!,'pre-Analysis'!C76,#REF!,'pre-Analysis'!D76)</f>
        <v>#REF!</v>
      </c>
      <c r="X76" s="176" t="e">
        <f>SUMIFS(#REF!,#REF!, 'pre-Analysis'!E76,#REF!, 'pre-Analysis'!B76,#REF!,'pre-Analysis'!C76,#REF!,'pre-Analysis'!D76)</f>
        <v>#REF!</v>
      </c>
      <c r="Y76" s="169" t="e">
        <f t="shared" si="41"/>
        <v>#REF!</v>
      </c>
      <c r="Z76" s="169" t="e">
        <f t="shared" si="42"/>
        <v>#REF!</v>
      </c>
      <c r="AA76" s="170" t="e">
        <f t="shared" si="43"/>
        <v>#REF!</v>
      </c>
      <c r="AB76" s="170" t="e">
        <f t="shared" si="44"/>
        <v>#REF!</v>
      </c>
    </row>
    <row r="77" spans="1:28" ht="15" hidden="1">
      <c r="A77" s="14" t="s">
        <v>72</v>
      </c>
      <c r="B77" s="149" t="s">
        <v>73</v>
      </c>
      <c r="C77" s="150" t="s">
        <v>74</v>
      </c>
      <c r="D77" s="168" t="s">
        <v>91</v>
      </c>
      <c r="E77" s="151" t="s">
        <v>79</v>
      </c>
      <c r="F77" s="168"/>
      <c r="G77" s="152" t="e">
        <f t="shared" si="35"/>
        <v>#REF!</v>
      </c>
      <c r="H77" s="149" t="e" cm="1">
        <f t="array" ref="H77">_xlfn.TEXTJOIN(",",TRUE,_xlfn.UNIQUE(IF(#REF!='pre-Analysis'!C77,IF(#REF!='pre-Analysis'!E77,IF(#REF!='pre-Analysis'!B77,IF(#REF!='pre-Analysis'!D77,#REF!,""),""),""),"")))</f>
        <v>#REF!</v>
      </c>
      <c r="I77" s="152" t="e">
        <f t="shared" si="40"/>
        <v>#REF!</v>
      </c>
      <c r="J77" s="149" t="e" cm="1">
        <f t="array" ref="J77">_xlfn.TEXTJOIN(",",TRUE,_xlfn.UNIQUE(IF(#REF!='pre-Analysis'!C77,IF(#REF!='pre-Analysis'!E77,IF(#REF!='pre-Analysis'!B77,IF(#REF!='pre-Analysis'!D77,#REF!,""),""),""),"")))</f>
        <v>#REF!</v>
      </c>
      <c r="K77" s="152" t="e">
        <f t="shared" si="14"/>
        <v>#REF!</v>
      </c>
      <c r="L77" s="149" t="e" cm="1">
        <f t="array" ref="L77">_xlfn.TEXTJOIN(",",TRUE,_xlfn.UNIQUE(IF((NOT(ISBLANK(#REF!))*(#REF!='pre-Analysis'!B77))=1,IF(#REF!='pre-Analysis'!E77,IF(#REF!='pre-Analysis'!D77,IF(#REF!='pre-Analysis'!C77,#REF!,""),""),""),"")))</f>
        <v>#REF!</v>
      </c>
      <c r="M77" s="196">
        <v>96168</v>
      </c>
      <c r="N77" s="196">
        <v>517149</v>
      </c>
      <c r="O77" s="196"/>
      <c r="P77" s="196"/>
      <c r="Q77" s="176" t="e">
        <f>SUMIFS(#REF!,#REF!, 'pre-Analysis'!E77,#REF!, 'pre-Analysis'!B77,#REF!,'pre-Analysis'!C77,#REF!,'pre-Analysis'!D77)</f>
        <v>#REF!</v>
      </c>
      <c r="R77" s="176" t="e">
        <f>SUMIFS(#REF!,#REF!, 'pre-Analysis'!E77,#REF!, 'pre-Analysis'!B77,#REF!,'pre-Analysis'!C77,#REF!,'pre-Analysis'!D77)</f>
        <v>#REF!</v>
      </c>
      <c r="S77" s="176" t="e">
        <f>SUMIFS(#REF!,#REF!, 'pre-Analysis'!E77,#REF!, 'pre-Analysis'!B77,#REF!,'pre-Analysis'!C77,#REF!,'pre-Analysis'!D77)</f>
        <v>#REF!</v>
      </c>
      <c r="T77" s="176" t="e">
        <f>SUMIFS(#REF!,#REF!, 'pre-Analysis'!E77,#REF!, 'pre-Analysis'!B77,#REF!,'pre-Analysis'!C77,#REF!,'pre-Analysis'!D77)</f>
        <v>#REF!</v>
      </c>
      <c r="U77" s="176" t="e">
        <f>SUMIFS(#REF!,#REF!, 'pre-Analysis'!E77,#REF!, 'pre-Analysis'!B77,#REF!,'pre-Analysis'!C77,#REF!,'pre-Analysis'!D77)</f>
        <v>#REF!</v>
      </c>
      <c r="V77" s="176" t="e">
        <f>SUMIFS(#REF!,#REF!, 'pre-Analysis'!E77,#REF!, 'pre-Analysis'!B77,#REF!,'pre-Analysis'!C77,#REF!,'pre-Analysis'!D77)</f>
        <v>#REF!</v>
      </c>
      <c r="W77" s="176" t="e">
        <f>SUMIFS(#REF!,#REF!, 'pre-Analysis'!E77,#REF!, 'pre-Analysis'!B77,#REF!,'pre-Analysis'!C77,#REF!,'pre-Analysis'!D77)</f>
        <v>#REF!</v>
      </c>
      <c r="X77" s="176" t="e">
        <f>SUMIFS(#REF!,#REF!, 'pre-Analysis'!E77,#REF!, 'pre-Analysis'!B77,#REF!,'pre-Analysis'!C77,#REF!,'pre-Analysis'!D77)</f>
        <v>#REF!</v>
      </c>
      <c r="Y77" s="169" t="e">
        <f t="shared" si="41"/>
        <v>#REF!</v>
      </c>
      <c r="Z77" s="169" t="e">
        <f t="shared" si="42"/>
        <v>#REF!</v>
      </c>
      <c r="AA77" s="170" t="e">
        <f t="shared" si="43"/>
        <v>#REF!</v>
      </c>
      <c r="AB77" s="170" t="e">
        <f t="shared" si="44"/>
        <v>#REF!</v>
      </c>
    </row>
    <row r="78" spans="1:28" ht="15" hidden="1">
      <c r="A78" s="14" t="s">
        <v>72</v>
      </c>
      <c r="B78" s="149" t="s">
        <v>73</v>
      </c>
      <c r="C78" s="150" t="s">
        <v>74</v>
      </c>
      <c r="D78" s="168" t="s">
        <v>91</v>
      </c>
      <c r="E78" s="151" t="s">
        <v>80</v>
      </c>
      <c r="F78" s="168"/>
      <c r="G78" s="152" t="e">
        <f t="shared" si="35"/>
        <v>#REF!</v>
      </c>
      <c r="H78" s="149" t="e" cm="1">
        <f t="array" ref="H78">_xlfn.TEXTJOIN(",",TRUE,_xlfn.UNIQUE(IF(#REF!='pre-Analysis'!C78,IF(#REF!='pre-Analysis'!E78,IF(#REF!='pre-Analysis'!B78,IF(#REF!='pre-Analysis'!D78,#REF!,""),""),""),"")))</f>
        <v>#REF!</v>
      </c>
      <c r="I78" s="152" t="e">
        <f t="shared" si="40"/>
        <v>#REF!</v>
      </c>
      <c r="J78" s="149" t="e" cm="1">
        <f t="array" ref="J78">_xlfn.TEXTJOIN(",",TRUE,_xlfn.UNIQUE(IF(#REF!='pre-Analysis'!C78,IF(#REF!='pre-Analysis'!E78,IF(#REF!='pre-Analysis'!B78,IF(#REF!='pre-Analysis'!D78,#REF!,""),""),""),"")))</f>
        <v>#REF!</v>
      </c>
      <c r="K78" s="152" t="e">
        <f t="shared" si="14"/>
        <v>#REF!</v>
      </c>
      <c r="L78" s="149" t="e" cm="1">
        <f t="array" ref="L78">_xlfn.TEXTJOIN(",",TRUE,_xlfn.UNIQUE(IF((NOT(ISBLANK(#REF!))*(#REF!='pre-Analysis'!B78))=1,IF(#REF!='pre-Analysis'!E78,IF(#REF!='pre-Analysis'!D78,IF(#REF!='pre-Analysis'!C78,#REF!,""),""),""),"")))</f>
        <v>#REF!</v>
      </c>
      <c r="M78" s="196">
        <v>26271</v>
      </c>
      <c r="N78" s="196">
        <v>145709</v>
      </c>
      <c r="O78" s="196"/>
      <c r="P78" s="196"/>
      <c r="Q78" s="176" t="e">
        <f>SUMIFS(#REF!,#REF!, 'pre-Analysis'!E78,#REF!, 'pre-Analysis'!B78,#REF!,'pre-Analysis'!C78,#REF!,'pre-Analysis'!D78)</f>
        <v>#REF!</v>
      </c>
      <c r="R78" s="176" t="e">
        <f>SUMIFS(#REF!,#REF!, 'pre-Analysis'!E78,#REF!, 'pre-Analysis'!B78,#REF!,'pre-Analysis'!C78,#REF!,'pre-Analysis'!D78)</f>
        <v>#REF!</v>
      </c>
      <c r="S78" s="176" t="e">
        <f>SUMIFS(#REF!,#REF!, 'pre-Analysis'!E78,#REF!, 'pre-Analysis'!B78,#REF!,'pre-Analysis'!C78,#REF!,'pre-Analysis'!D78)</f>
        <v>#REF!</v>
      </c>
      <c r="T78" s="176" t="e">
        <f>SUMIFS(#REF!,#REF!, 'pre-Analysis'!E78,#REF!, 'pre-Analysis'!B78,#REF!,'pre-Analysis'!C78,#REF!,'pre-Analysis'!D78)</f>
        <v>#REF!</v>
      </c>
      <c r="U78" s="176" t="e">
        <f>SUMIFS(#REF!,#REF!, 'pre-Analysis'!E78,#REF!, 'pre-Analysis'!B78,#REF!,'pre-Analysis'!C78,#REF!,'pre-Analysis'!D78)</f>
        <v>#REF!</v>
      </c>
      <c r="V78" s="176" t="e">
        <f>SUMIFS(#REF!,#REF!, 'pre-Analysis'!E78,#REF!, 'pre-Analysis'!B78,#REF!,'pre-Analysis'!C78,#REF!,'pre-Analysis'!D78)</f>
        <v>#REF!</v>
      </c>
      <c r="W78" s="176" t="e">
        <f>SUMIFS(#REF!,#REF!, 'pre-Analysis'!E78,#REF!, 'pre-Analysis'!B78,#REF!,'pre-Analysis'!C78,#REF!,'pre-Analysis'!D78)</f>
        <v>#REF!</v>
      </c>
      <c r="X78" s="176" t="e">
        <f>SUMIFS(#REF!,#REF!, 'pre-Analysis'!E78,#REF!, 'pre-Analysis'!B78,#REF!,'pre-Analysis'!C78,#REF!,'pre-Analysis'!D78)</f>
        <v>#REF!</v>
      </c>
      <c r="Y78" s="169" t="e">
        <f t="shared" si="41"/>
        <v>#REF!</v>
      </c>
      <c r="Z78" s="169" t="e">
        <f t="shared" si="42"/>
        <v>#REF!</v>
      </c>
      <c r="AA78" s="170" t="e">
        <f t="shared" si="43"/>
        <v>#REF!</v>
      </c>
      <c r="AB78" s="170" t="e">
        <f t="shared" si="44"/>
        <v>#REF!</v>
      </c>
    </row>
    <row r="79" spans="1:28" ht="15" hidden="1">
      <c r="A79" s="14" t="s">
        <v>72</v>
      </c>
      <c r="B79" s="149" t="s">
        <v>73</v>
      </c>
      <c r="C79" s="150" t="s">
        <v>74</v>
      </c>
      <c r="D79" s="168" t="s">
        <v>91</v>
      </c>
      <c r="E79" s="151" t="s">
        <v>81</v>
      </c>
      <c r="F79" s="168"/>
      <c r="G79" s="152" t="e">
        <f t="shared" si="35"/>
        <v>#REF!</v>
      </c>
      <c r="H79" s="149" t="e" cm="1">
        <f t="array" ref="H79">_xlfn.TEXTJOIN(",",TRUE,_xlfn.UNIQUE(IF(#REF!='pre-Analysis'!C79,IF(#REF!='pre-Analysis'!E79,IF(#REF!='pre-Analysis'!B79,IF(#REF!='pre-Analysis'!D79,#REF!,""),""),""),"")))</f>
        <v>#REF!</v>
      </c>
      <c r="I79" s="152" t="e">
        <f t="shared" si="40"/>
        <v>#REF!</v>
      </c>
      <c r="J79" s="149" t="e" cm="1">
        <f t="array" ref="J79">_xlfn.TEXTJOIN(",",TRUE,_xlfn.UNIQUE(IF(#REF!='pre-Analysis'!C79,IF(#REF!='pre-Analysis'!E79,IF(#REF!='pre-Analysis'!B79,IF(#REF!='pre-Analysis'!D79,#REF!,""),""),""),"")))</f>
        <v>#REF!</v>
      </c>
      <c r="K79" s="152" t="e">
        <f t="shared" si="14"/>
        <v>#REF!</v>
      </c>
      <c r="L79" s="149" t="e" cm="1">
        <f t="array" ref="L79">_xlfn.TEXTJOIN(",",TRUE,_xlfn.UNIQUE(IF((NOT(ISBLANK(#REF!))*(#REF!='pre-Analysis'!B79))=1,IF(#REF!='pre-Analysis'!E79,IF(#REF!='pre-Analysis'!D79,IF(#REF!='pre-Analysis'!C79,#REF!,""),""),""),"")))</f>
        <v>#REF!</v>
      </c>
      <c r="M79" s="196">
        <v>67665</v>
      </c>
      <c r="N79" s="196">
        <v>373601</v>
      </c>
      <c r="O79" s="196"/>
      <c r="P79" s="196"/>
      <c r="Q79" s="176" t="e">
        <f>SUMIFS(#REF!,#REF!, 'pre-Analysis'!E79,#REF!, 'pre-Analysis'!B79,#REF!,'pre-Analysis'!C79,#REF!,'pre-Analysis'!D79)</f>
        <v>#REF!</v>
      </c>
      <c r="R79" s="176" t="e">
        <f>SUMIFS(#REF!,#REF!, 'pre-Analysis'!E79,#REF!, 'pre-Analysis'!B79,#REF!,'pre-Analysis'!C79,#REF!,'pre-Analysis'!D79)</f>
        <v>#REF!</v>
      </c>
      <c r="S79" s="176" t="e">
        <f>SUMIFS(#REF!,#REF!, 'pre-Analysis'!E79,#REF!, 'pre-Analysis'!B79,#REF!,'pre-Analysis'!C79,#REF!,'pre-Analysis'!D79)</f>
        <v>#REF!</v>
      </c>
      <c r="T79" s="176" t="e">
        <f>SUMIFS(#REF!,#REF!, 'pre-Analysis'!E79,#REF!, 'pre-Analysis'!B79,#REF!,'pre-Analysis'!C79,#REF!,'pre-Analysis'!D79)</f>
        <v>#REF!</v>
      </c>
      <c r="U79" s="176" t="e">
        <f>SUMIFS(#REF!,#REF!, 'pre-Analysis'!E79,#REF!, 'pre-Analysis'!B79,#REF!,'pre-Analysis'!C79,#REF!,'pre-Analysis'!D79)</f>
        <v>#REF!</v>
      </c>
      <c r="V79" s="176" t="e">
        <f>SUMIFS(#REF!,#REF!, 'pre-Analysis'!E79,#REF!, 'pre-Analysis'!B79,#REF!,'pre-Analysis'!C79,#REF!,'pre-Analysis'!D79)</f>
        <v>#REF!</v>
      </c>
      <c r="W79" s="176" t="e">
        <f>SUMIFS(#REF!,#REF!, 'pre-Analysis'!E79,#REF!, 'pre-Analysis'!B79,#REF!,'pre-Analysis'!C79,#REF!,'pre-Analysis'!D79)</f>
        <v>#REF!</v>
      </c>
      <c r="X79" s="176" t="e">
        <f>SUMIFS(#REF!,#REF!, 'pre-Analysis'!E79,#REF!, 'pre-Analysis'!B79,#REF!,'pre-Analysis'!C79,#REF!,'pre-Analysis'!D79)</f>
        <v>#REF!</v>
      </c>
      <c r="Y79" s="169" t="e">
        <f t="shared" si="41"/>
        <v>#REF!</v>
      </c>
      <c r="Z79" s="169" t="e">
        <f t="shared" si="42"/>
        <v>#REF!</v>
      </c>
      <c r="AA79" s="170" t="e">
        <f t="shared" si="43"/>
        <v>#REF!</v>
      </c>
      <c r="AB79" s="170" t="e">
        <f t="shared" si="44"/>
        <v>#REF!</v>
      </c>
    </row>
    <row r="80" spans="1:28" ht="15" hidden="1">
      <c r="A80" s="14" t="s">
        <v>72</v>
      </c>
      <c r="B80" s="149" t="s">
        <v>73</v>
      </c>
      <c r="C80" s="150" t="s">
        <v>74</v>
      </c>
      <c r="D80" s="168" t="s">
        <v>91</v>
      </c>
      <c r="E80" s="151" t="s">
        <v>82</v>
      </c>
      <c r="F80" s="168"/>
      <c r="G80" s="152" t="e">
        <f t="shared" si="35"/>
        <v>#REF!</v>
      </c>
      <c r="H80" s="149" t="e" cm="1">
        <f t="array" ref="H80">_xlfn.TEXTJOIN(",",TRUE,_xlfn.UNIQUE(IF(#REF!='pre-Analysis'!C80,IF(#REF!='pre-Analysis'!E80,IF(#REF!='pre-Analysis'!B80,IF(#REF!='pre-Analysis'!D80,#REF!,""),""),""),"")))</f>
        <v>#REF!</v>
      </c>
      <c r="I80" s="152" t="e">
        <f t="shared" si="40"/>
        <v>#REF!</v>
      </c>
      <c r="J80" s="149" t="e" cm="1">
        <f t="array" ref="J80">_xlfn.TEXTJOIN(",",TRUE,_xlfn.UNIQUE(IF(#REF!='pre-Analysis'!C80,IF(#REF!='pre-Analysis'!E80,IF(#REF!='pre-Analysis'!B80,IF(#REF!='pre-Analysis'!D80,#REF!,""),""),""),"")))</f>
        <v>#REF!</v>
      </c>
      <c r="K80" s="152" t="e">
        <f t="shared" si="14"/>
        <v>#REF!</v>
      </c>
      <c r="L80" s="149" t="e" cm="1">
        <f t="array" ref="L80">_xlfn.TEXTJOIN(",",TRUE,_xlfn.UNIQUE(IF((NOT(ISBLANK(#REF!))*(#REF!='pre-Analysis'!B80))=1,IF(#REF!='pre-Analysis'!E80,IF(#REF!='pre-Analysis'!D80,IF(#REF!='pre-Analysis'!C80,#REF!,""),""),""),"")))</f>
        <v>#REF!</v>
      </c>
      <c r="M80" s="196">
        <v>37154</v>
      </c>
      <c r="N80" s="196">
        <v>199416</v>
      </c>
      <c r="O80" s="196"/>
      <c r="P80" s="196"/>
      <c r="Q80" s="176" t="e">
        <f>SUMIFS(#REF!,#REF!, 'pre-Analysis'!E80,#REF!, 'pre-Analysis'!B80,#REF!,'pre-Analysis'!C80,#REF!,'pre-Analysis'!D80)</f>
        <v>#REF!</v>
      </c>
      <c r="R80" s="176" t="e">
        <f>SUMIFS(#REF!,#REF!, 'pre-Analysis'!E80,#REF!, 'pre-Analysis'!B80,#REF!,'pre-Analysis'!C80,#REF!,'pre-Analysis'!D80)</f>
        <v>#REF!</v>
      </c>
      <c r="S80" s="176" t="e">
        <f>SUMIFS(#REF!,#REF!, 'pre-Analysis'!E80,#REF!, 'pre-Analysis'!B80,#REF!,'pre-Analysis'!C80,#REF!,'pre-Analysis'!D80)</f>
        <v>#REF!</v>
      </c>
      <c r="T80" s="176" t="e">
        <f>SUMIFS(#REF!,#REF!, 'pre-Analysis'!E80,#REF!, 'pre-Analysis'!B80,#REF!,'pre-Analysis'!C80,#REF!,'pre-Analysis'!D80)</f>
        <v>#REF!</v>
      </c>
      <c r="U80" s="176" t="e">
        <f>SUMIFS(#REF!,#REF!, 'pre-Analysis'!E80,#REF!, 'pre-Analysis'!B80,#REF!,'pre-Analysis'!C80,#REF!,'pre-Analysis'!D80)</f>
        <v>#REF!</v>
      </c>
      <c r="V80" s="176" t="e">
        <f>SUMIFS(#REF!,#REF!, 'pre-Analysis'!E80,#REF!, 'pre-Analysis'!B80,#REF!,'pre-Analysis'!C80,#REF!,'pre-Analysis'!D80)</f>
        <v>#REF!</v>
      </c>
      <c r="W80" s="176" t="e">
        <f>SUMIFS(#REF!,#REF!, 'pre-Analysis'!E80,#REF!, 'pre-Analysis'!B80,#REF!,'pre-Analysis'!C80,#REF!,'pre-Analysis'!D80)</f>
        <v>#REF!</v>
      </c>
      <c r="X80" s="176" t="e">
        <f>SUMIFS(#REF!,#REF!, 'pre-Analysis'!E80,#REF!, 'pre-Analysis'!B80,#REF!,'pre-Analysis'!C80,#REF!,'pre-Analysis'!D80)</f>
        <v>#REF!</v>
      </c>
      <c r="Y80" s="169" t="e">
        <f t="shared" si="41"/>
        <v>#REF!</v>
      </c>
      <c r="Z80" s="169" t="e">
        <f t="shared" si="42"/>
        <v>#REF!</v>
      </c>
      <c r="AA80" s="170" t="e">
        <f t="shared" si="43"/>
        <v>#REF!</v>
      </c>
      <c r="AB80" s="170" t="e">
        <f t="shared" si="44"/>
        <v>#REF!</v>
      </c>
    </row>
    <row r="81" spans="1:28" ht="15" hidden="1">
      <c r="A81" s="14" t="s">
        <v>72</v>
      </c>
      <c r="B81" s="149" t="s">
        <v>73</v>
      </c>
      <c r="C81" s="150" t="s">
        <v>74</v>
      </c>
      <c r="D81" s="168" t="s">
        <v>91</v>
      </c>
      <c r="E81" s="151" t="s">
        <v>83</v>
      </c>
      <c r="F81" s="168"/>
      <c r="G81" s="152" t="e">
        <f t="shared" si="35"/>
        <v>#REF!</v>
      </c>
      <c r="H81" s="149" t="e" cm="1">
        <f t="array" ref="H81">_xlfn.TEXTJOIN(",",TRUE,_xlfn.UNIQUE(IF(#REF!='pre-Analysis'!C81,IF(#REF!='pre-Analysis'!E81,IF(#REF!='pre-Analysis'!B81,IF(#REF!='pre-Analysis'!D81,#REF!,""),""),""),"")))</f>
        <v>#REF!</v>
      </c>
      <c r="I81" s="152" t="e">
        <f t="shared" si="40"/>
        <v>#REF!</v>
      </c>
      <c r="J81" s="149" t="e" cm="1">
        <f t="array" ref="J81">_xlfn.TEXTJOIN(",",TRUE,_xlfn.UNIQUE(IF(#REF!='pre-Analysis'!C81,IF(#REF!='pre-Analysis'!E81,IF(#REF!='pre-Analysis'!B81,IF(#REF!='pre-Analysis'!D81,#REF!,""),""),""),"")))</f>
        <v>#REF!</v>
      </c>
      <c r="K81" s="152" t="e">
        <f t="shared" si="14"/>
        <v>#REF!</v>
      </c>
      <c r="L81" s="149" t="e" cm="1">
        <f t="array" ref="L81">_xlfn.TEXTJOIN(",",TRUE,_xlfn.UNIQUE(IF((NOT(ISBLANK(#REF!))*(#REF!='pre-Analysis'!B81))=1,IF(#REF!='pre-Analysis'!E81,IF(#REF!='pre-Analysis'!D81,IF(#REF!='pre-Analysis'!C81,#REF!,""),""),""),"")))</f>
        <v>#REF!</v>
      </c>
      <c r="M81" s="196">
        <v>55717</v>
      </c>
      <c r="N81" s="196">
        <v>310105</v>
      </c>
      <c r="O81" s="196"/>
      <c r="P81" s="196"/>
      <c r="Q81" s="176" t="e">
        <f>SUMIFS(#REF!,#REF!, 'pre-Analysis'!E81,#REF!, 'pre-Analysis'!B81,#REF!,'pre-Analysis'!C81,#REF!,'pre-Analysis'!D81)</f>
        <v>#REF!</v>
      </c>
      <c r="R81" s="176" t="e">
        <f>SUMIFS(#REF!,#REF!, 'pre-Analysis'!E81,#REF!, 'pre-Analysis'!B81,#REF!,'pre-Analysis'!C81,#REF!,'pre-Analysis'!D81)</f>
        <v>#REF!</v>
      </c>
      <c r="S81" s="176" t="e">
        <f>SUMIFS(#REF!,#REF!, 'pre-Analysis'!E81,#REF!, 'pre-Analysis'!B81,#REF!,'pre-Analysis'!C81,#REF!,'pre-Analysis'!D81)</f>
        <v>#REF!</v>
      </c>
      <c r="T81" s="176" t="e">
        <f>SUMIFS(#REF!,#REF!, 'pre-Analysis'!E81,#REF!, 'pre-Analysis'!B81,#REF!,'pre-Analysis'!C81,#REF!,'pre-Analysis'!D81)</f>
        <v>#REF!</v>
      </c>
      <c r="U81" s="176" t="e">
        <f>SUMIFS(#REF!,#REF!, 'pre-Analysis'!E81,#REF!, 'pre-Analysis'!B81,#REF!,'pre-Analysis'!C81,#REF!,'pre-Analysis'!D81)</f>
        <v>#REF!</v>
      </c>
      <c r="V81" s="176" t="e">
        <f>SUMIFS(#REF!,#REF!, 'pre-Analysis'!E81,#REF!, 'pre-Analysis'!B81,#REF!,'pre-Analysis'!C81,#REF!,'pre-Analysis'!D81)</f>
        <v>#REF!</v>
      </c>
      <c r="W81" s="176" t="e">
        <f>SUMIFS(#REF!,#REF!, 'pre-Analysis'!E81,#REF!, 'pre-Analysis'!B81,#REF!,'pre-Analysis'!C81,#REF!,'pre-Analysis'!D81)</f>
        <v>#REF!</v>
      </c>
      <c r="X81" s="176" t="e">
        <f>SUMIFS(#REF!,#REF!, 'pre-Analysis'!E81,#REF!, 'pre-Analysis'!B81,#REF!,'pre-Analysis'!C81,#REF!,'pre-Analysis'!D81)</f>
        <v>#REF!</v>
      </c>
      <c r="Y81" s="169" t="e">
        <f t="shared" si="41"/>
        <v>#REF!</v>
      </c>
      <c r="Z81" s="169" t="e">
        <f t="shared" si="42"/>
        <v>#REF!</v>
      </c>
      <c r="AA81" s="170" t="e">
        <f t="shared" si="43"/>
        <v>#REF!</v>
      </c>
      <c r="AB81" s="170" t="e">
        <f t="shared" si="44"/>
        <v>#REF!</v>
      </c>
    </row>
    <row r="82" spans="1:28" hidden="1">
      <c r="A82" s="14" t="s">
        <v>72</v>
      </c>
      <c r="B82" s="158" t="s">
        <v>73</v>
      </c>
      <c r="C82" s="166" t="s">
        <v>74</v>
      </c>
      <c r="D82" s="200" t="s">
        <v>91</v>
      </c>
      <c r="E82" s="157"/>
      <c r="F82" s="158"/>
      <c r="G82" s="159" t="e">
        <f t="shared" si="35"/>
        <v>#REF!</v>
      </c>
      <c r="H82" s="158" t="e" cm="1">
        <f t="array" ref="H82">_xlfn.TEXTJOIN(",",TRUE,_xlfn.UNIQUE(IF(#REF!='pre-Analysis'!C82,IF(#REF!='pre-Analysis'!B82,IF(#REF!='pre-Analysis'!D82,#REF!,""),""),"")))</f>
        <v>#REF!</v>
      </c>
      <c r="I82" s="159" t="e">
        <f t="shared" si="40"/>
        <v>#REF!</v>
      </c>
      <c r="J82" s="158" t="e" cm="1">
        <f t="array" ref="J82">_xlfn.TEXTJOIN(",",TRUE,_xlfn.UNIQUE(IF(#REF!='pre-Analysis'!C82,IF(#REF!='pre-Analysis'!B82,IF(#REF!='pre-Analysis'!D82,#REF!,""),""),"")))</f>
        <v>#REF!</v>
      </c>
      <c r="K82" s="159" t="e">
        <f t="shared" si="14"/>
        <v>#REF!</v>
      </c>
      <c r="L82" s="158" t="e" cm="1">
        <f t="array" ref="L82">_xlfn.TEXTJOIN(",",TRUE,_xlfn.UNIQUE(IF((NOT(ISBLANK(#REF!))*(#REF!='pre-Analysis'!B82))=1,IF(#REF!='pre-Analysis'!D82,IF(#REF!='pre-Analysis'!C82,#REF!,""),""),"")))</f>
        <v>#REF!</v>
      </c>
      <c r="M82" s="158">
        <f>SUM(M74:M81)</f>
        <v>470104</v>
      </c>
      <c r="N82" s="158">
        <f>SUM(N74:N81)</f>
        <v>2569660</v>
      </c>
      <c r="O82" s="158"/>
      <c r="P82" s="158"/>
      <c r="Q82" s="197" t="e">
        <f>SUMIFS(#REF!,#REF!, 'pre-Analysis'!B82,#REF!,'pre-Analysis'!C82,#REF!,'pre-Analysis'!D82)</f>
        <v>#REF!</v>
      </c>
      <c r="R82" s="197" t="e">
        <f>SUMIFS(#REF!,#REF!, 'pre-Analysis'!B82,#REF!,'pre-Analysis'!C82,#REF!,'pre-Analysis'!D82)</f>
        <v>#REF!</v>
      </c>
      <c r="S82" s="197" t="e">
        <f>SUMIFS(#REF!,#REF!, 'pre-Analysis'!B82,#REF!,'pre-Analysis'!C82,#REF!,'pre-Analysis'!D82)</f>
        <v>#REF!</v>
      </c>
      <c r="T82" s="197" t="e">
        <f>SUMIFS(#REF!,#REF!, 'pre-Analysis'!B82,#REF!,'pre-Analysis'!C82,#REF!,'pre-Analysis'!D82)</f>
        <v>#REF!</v>
      </c>
      <c r="U82" s="197" t="e">
        <f>SUMIFS(#REF!,#REF!, 'pre-Analysis'!B82,#REF!,'pre-Analysis'!C82,#REF!,'pre-Analysis'!D82)</f>
        <v>#REF!</v>
      </c>
      <c r="V82" s="197" t="e">
        <f>SUMIFS(#REF!,#REF!, 'pre-Analysis'!B82,#REF!,'pre-Analysis'!C82,#REF!,'pre-Analysis'!D82)</f>
        <v>#REF!</v>
      </c>
      <c r="W82" s="197" t="e">
        <f>SUMIFS(#REF!,#REF!, 'pre-Analysis'!B82,#REF!,'pre-Analysis'!C82,#REF!,'pre-Analysis'!D82)</f>
        <v>#REF!</v>
      </c>
      <c r="X82" s="197" t="e">
        <f>SUMIFS(#REF!,#REF!, 'pre-Analysis'!B82,#REF!,'pre-Analysis'!C82,#REF!,'pre-Analysis'!D82)</f>
        <v>#REF!</v>
      </c>
      <c r="Y82" s="198" t="e">
        <f t="shared" si="41"/>
        <v>#REF!</v>
      </c>
      <c r="Z82" s="198" t="e">
        <f t="shared" si="42"/>
        <v>#REF!</v>
      </c>
      <c r="AA82" s="199" t="e">
        <f t="shared" ref="AA82:AA160" si="45">1-Y82</f>
        <v>#REF!</v>
      </c>
      <c r="AB82" s="199" t="e">
        <f t="shared" si="44"/>
        <v>#REF!</v>
      </c>
    </row>
    <row r="83" spans="1:28" s="264" customFormat="1" hidden="1">
      <c r="A83" s="258" t="s">
        <v>72</v>
      </c>
      <c r="B83" s="259" t="s">
        <v>73</v>
      </c>
      <c r="C83" s="150" t="s">
        <v>74</v>
      </c>
      <c r="D83" s="259"/>
      <c r="E83" s="260"/>
      <c r="F83" s="259"/>
      <c r="G83" s="261" t="e">
        <f t="shared" si="35"/>
        <v>#REF!</v>
      </c>
      <c r="H83" s="259" t="e" cm="1">
        <f t="array" ref="H83">_xlfn.TEXTJOIN(",",TRUE,_xlfn._xlws.SORT(_xlfn.UNIQUE(IF(#REF!='pre-Analysis'!C83,IF(#REF!='pre-Analysis'!B83,#REF!,""),""))))</f>
        <v>#REF!</v>
      </c>
      <c r="I83" s="261" t="e">
        <f>IF(J83=""," ",(LEN(TRIM(J83))-LEN(SUBSTITUTE(TRIM(J83),",",""))+"1"))</f>
        <v>#REF!</v>
      </c>
      <c r="J83" s="259" t="e" cm="1">
        <f t="array" ref="J83">_xlfn.TEXTJOIN(",",TRUE,_xlfn._xlws.SORT(_xlfn.UNIQUE(IF(#REF!='pre-Analysis'!C83,IF(#REF!='pre-Analysis'!B83,#REF!,""),""))))</f>
        <v>#REF!</v>
      </c>
      <c r="K83" s="261" t="e">
        <f t="shared" si="14"/>
        <v>#REF!</v>
      </c>
      <c r="L83" s="259" t="e" cm="1">
        <f t="array" ref="L83">_xlfn.TEXTJOIN(",",TRUE,_xlfn.UNIQUE(IF((NOT(ISBLANK(#REF!))*(#REF!='pre-Analysis'!B83))=1,IF(#REF!='pre-Analysis'!C83,#REF!,""),"")))</f>
        <v>#REF!</v>
      </c>
      <c r="M83" s="259">
        <f>M82</f>
        <v>470104</v>
      </c>
      <c r="N83" s="259">
        <f>N82</f>
        <v>2569660</v>
      </c>
      <c r="O83" s="259"/>
      <c r="P83" s="259"/>
      <c r="Q83" s="262" t="e">
        <f>SUMIFS(#REF!,#REF!, 'pre-Analysis'!B83,#REF!,'pre-Analysis'!C83)</f>
        <v>#REF!</v>
      </c>
      <c r="R83" s="262" t="e">
        <f>SUMIFS(#REF!,#REF!, 'pre-Analysis'!B83,#REF!,'pre-Analysis'!C83)</f>
        <v>#REF!</v>
      </c>
      <c r="S83" s="262" t="e">
        <f>SUMIFS(#REF!,#REF!, 'pre-Analysis'!B83,#REF!,'pre-Analysis'!C83)</f>
        <v>#REF!</v>
      </c>
      <c r="T83" s="262" t="e">
        <f>SUMIFS(#REF!,#REF!, 'pre-Analysis'!B83,#REF!,'pre-Analysis'!C83)</f>
        <v>#REF!</v>
      </c>
      <c r="U83" s="262" t="e">
        <f>SUMIFS(#REF!,#REF!, 'pre-Analysis'!B83,#REF!,'pre-Analysis'!C83)</f>
        <v>#REF!</v>
      </c>
      <c r="V83" s="262" t="e">
        <f>SUMIFS(#REF!,#REF!, 'pre-Analysis'!B83,#REF!,'pre-Analysis'!C83)</f>
        <v>#REF!</v>
      </c>
      <c r="W83" s="262" t="e">
        <f>SUMIFS(#REF!,#REF!, 'pre-Analysis'!B83,#REF!,'pre-Analysis'!C83)</f>
        <v>#REF!</v>
      </c>
      <c r="X83" s="262" t="e">
        <f>SUMIFS(#REF!,#REF!, 'pre-Analysis'!B83,#REF!,'pre-Analysis'!C83)</f>
        <v>#REF!</v>
      </c>
      <c r="Y83" s="263" t="e">
        <f t="shared" ref="Y83:Y161" si="46">Q83/M83</f>
        <v>#REF!</v>
      </c>
      <c r="Z83" s="263" t="e">
        <f t="shared" si="42"/>
        <v>#REF!</v>
      </c>
      <c r="AA83" s="263" t="e">
        <f t="shared" si="45"/>
        <v>#REF!</v>
      </c>
      <c r="AB83" s="263" t="e">
        <f t="shared" si="44"/>
        <v>#REF!</v>
      </c>
    </row>
    <row r="84" spans="1:28" s="264" customFormat="1" hidden="1">
      <c r="A84" s="258" t="s">
        <v>72</v>
      </c>
      <c r="B84" s="259" t="s">
        <v>73</v>
      </c>
      <c r="C84" s="150" t="s">
        <v>74</v>
      </c>
      <c r="D84" s="259"/>
      <c r="E84" s="260" t="s">
        <v>76</v>
      </c>
      <c r="F84" s="260" t="s">
        <v>92</v>
      </c>
      <c r="G84" s="152">
        <f t="shared" si="35"/>
        <v>7</v>
      </c>
      <c r="H84" s="265" t="s">
        <v>93</v>
      </c>
      <c r="I84" s="152" t="e">
        <f t="shared" si="35"/>
        <v>#REF!</v>
      </c>
      <c r="J84" s="265" t="e">
        <f>_xlfn.CONCAT(J11,J20,J74,",")</f>
        <v>#REF!</v>
      </c>
      <c r="K84" s="152" t="e">
        <f t="shared" si="35"/>
        <v>#REF!</v>
      </c>
      <c r="L84" s="265" t="e">
        <f>_xlfn.CONCAT(L11,L20,L74,",")</f>
        <v>#REF!</v>
      </c>
      <c r="M84" s="155">
        <v>36826</v>
      </c>
      <c r="N84" s="149">
        <v>209706</v>
      </c>
      <c r="O84" s="259"/>
      <c r="P84" s="259"/>
      <c r="Q84" s="266" t="e">
        <f>SUM(Q11,Q20,Q74)</f>
        <v>#REF!</v>
      </c>
      <c r="R84" s="266" t="e">
        <f t="shared" ref="R84:X84" si="47">SUM(R11,R20,R74)</f>
        <v>#REF!</v>
      </c>
      <c r="S84" s="266" t="e">
        <f t="shared" si="47"/>
        <v>#REF!</v>
      </c>
      <c r="T84" s="266" t="e">
        <f t="shared" si="47"/>
        <v>#REF!</v>
      </c>
      <c r="U84" s="266" t="e">
        <f t="shared" si="47"/>
        <v>#REF!</v>
      </c>
      <c r="V84" s="266" t="e">
        <f t="shared" si="47"/>
        <v>#REF!</v>
      </c>
      <c r="W84" s="266" t="e">
        <f t="shared" si="47"/>
        <v>#REF!</v>
      </c>
      <c r="X84" s="266" t="e">
        <f t="shared" si="47"/>
        <v>#REF!</v>
      </c>
      <c r="Y84" s="263" t="e">
        <f t="shared" ref="Y84:Y99" si="48">Q84/M84</f>
        <v>#REF!</v>
      </c>
      <c r="Z84" s="263" t="e">
        <f t="shared" ref="Z84:Z99" si="49">T84/N84</f>
        <v>#REF!</v>
      </c>
      <c r="AA84" s="263" t="e">
        <f t="shared" ref="AA84:AA99" si="50">1-Y84</f>
        <v>#REF!</v>
      </c>
      <c r="AB84" s="263" t="e">
        <f t="shared" ref="AB84:AB99" si="51">1-Z84</f>
        <v>#REF!</v>
      </c>
    </row>
    <row r="85" spans="1:28" s="264" customFormat="1" hidden="1">
      <c r="A85" s="258" t="s">
        <v>72</v>
      </c>
      <c r="B85" s="259" t="s">
        <v>73</v>
      </c>
      <c r="C85" s="150" t="s">
        <v>74</v>
      </c>
      <c r="D85" s="259"/>
      <c r="E85" s="260" t="s">
        <v>76</v>
      </c>
      <c r="F85" s="259" t="s">
        <v>94</v>
      </c>
      <c r="G85" s="152">
        <f t="shared" si="35"/>
        <v>6</v>
      </c>
      <c r="H85" s="265" t="s">
        <v>95</v>
      </c>
      <c r="I85" s="152" t="e">
        <f t="shared" si="35"/>
        <v>#REF!</v>
      </c>
      <c r="J85" s="265" t="e">
        <f>_xlfn.CONCAT(J2,J29,J38,J47,J56,J65,",")</f>
        <v>#REF!</v>
      </c>
      <c r="K85" s="152" t="e">
        <f t="shared" si="35"/>
        <v>#REF!</v>
      </c>
      <c r="L85" s="265" t="e">
        <f>_xlfn.CONCAT(L2,L29,L38,L47,L56,L65,",")</f>
        <v>#REF!</v>
      </c>
      <c r="M85" s="155">
        <v>36826</v>
      </c>
      <c r="N85" s="149">
        <v>209706</v>
      </c>
      <c r="O85" s="259"/>
      <c r="P85" s="259"/>
      <c r="Q85" s="266" t="e">
        <f>SUM(Q2,Q29,Q38,Q47,Q56,Q65)</f>
        <v>#REF!</v>
      </c>
      <c r="R85" s="266" t="e">
        <f t="shared" ref="R85:X85" si="52">SUM(R2,R29,R38,R47,R56,R65)</f>
        <v>#REF!</v>
      </c>
      <c r="S85" s="266" t="e">
        <f t="shared" si="52"/>
        <v>#REF!</v>
      </c>
      <c r="T85" s="266" t="e">
        <f t="shared" si="52"/>
        <v>#REF!</v>
      </c>
      <c r="U85" s="266" t="e">
        <f t="shared" si="52"/>
        <v>#REF!</v>
      </c>
      <c r="V85" s="266" t="e">
        <f t="shared" si="52"/>
        <v>#REF!</v>
      </c>
      <c r="W85" s="266" t="e">
        <f t="shared" si="52"/>
        <v>#REF!</v>
      </c>
      <c r="X85" s="266" t="e">
        <f t="shared" si="52"/>
        <v>#REF!</v>
      </c>
      <c r="Y85" s="263" t="e">
        <f t="shared" si="48"/>
        <v>#REF!</v>
      </c>
      <c r="Z85" s="263" t="e">
        <f t="shared" si="49"/>
        <v>#REF!</v>
      </c>
      <c r="AA85" s="263" t="e">
        <f t="shared" si="50"/>
        <v>#REF!</v>
      </c>
      <c r="AB85" s="263" t="e">
        <f t="shared" si="51"/>
        <v>#REF!</v>
      </c>
    </row>
    <row r="86" spans="1:28" s="264" customFormat="1" hidden="1">
      <c r="A86" s="258" t="s">
        <v>72</v>
      </c>
      <c r="B86" s="259" t="s">
        <v>73</v>
      </c>
      <c r="C86" s="150" t="s">
        <v>74</v>
      </c>
      <c r="D86" s="259"/>
      <c r="E86" s="260" t="s">
        <v>77</v>
      </c>
      <c r="F86" s="260" t="s">
        <v>92</v>
      </c>
      <c r="G86" s="152">
        <f t="shared" si="35"/>
        <v>5</v>
      </c>
      <c r="H86" s="265" t="s">
        <v>96</v>
      </c>
      <c r="I86" s="152" t="e">
        <f t="shared" si="35"/>
        <v>#REF!</v>
      </c>
      <c r="J86" s="265" t="e">
        <f>_xlfn.CONCAT(J12,J21,J75,",")</f>
        <v>#REF!</v>
      </c>
      <c r="K86" s="152" t="e">
        <f t="shared" si="35"/>
        <v>#REF!</v>
      </c>
      <c r="L86" s="265" t="e">
        <f>_xlfn.CONCAT(L12,L21,L75,",")</f>
        <v>#REF!</v>
      </c>
      <c r="M86" s="155">
        <v>47496</v>
      </c>
      <c r="N86" s="149">
        <v>262296</v>
      </c>
      <c r="O86" s="259"/>
      <c r="P86" s="259"/>
      <c r="Q86" s="266" t="e">
        <f>SUM(Q12,Q21,Q75)</f>
        <v>#REF!</v>
      </c>
      <c r="R86" s="266" t="e">
        <f t="shared" ref="R86:X86" si="53">SUM(R12,R21,R75)</f>
        <v>#REF!</v>
      </c>
      <c r="S86" s="266" t="e">
        <f t="shared" si="53"/>
        <v>#REF!</v>
      </c>
      <c r="T86" s="266" t="e">
        <f t="shared" si="53"/>
        <v>#REF!</v>
      </c>
      <c r="U86" s="266" t="e">
        <f t="shared" si="53"/>
        <v>#REF!</v>
      </c>
      <c r="V86" s="266" t="e">
        <f t="shared" si="53"/>
        <v>#REF!</v>
      </c>
      <c r="W86" s="266" t="e">
        <f t="shared" si="53"/>
        <v>#REF!</v>
      </c>
      <c r="X86" s="266" t="e">
        <f t="shared" si="53"/>
        <v>#REF!</v>
      </c>
      <c r="Y86" s="263" t="e">
        <f t="shared" si="48"/>
        <v>#REF!</v>
      </c>
      <c r="Z86" s="263" t="e">
        <f t="shared" si="49"/>
        <v>#REF!</v>
      </c>
      <c r="AA86" s="263" t="e">
        <f t="shared" si="50"/>
        <v>#REF!</v>
      </c>
      <c r="AB86" s="263" t="e">
        <f t="shared" si="51"/>
        <v>#REF!</v>
      </c>
    </row>
    <row r="87" spans="1:28" s="264" customFormat="1" hidden="1">
      <c r="A87" s="258" t="s">
        <v>72</v>
      </c>
      <c r="B87" s="259" t="s">
        <v>73</v>
      </c>
      <c r="C87" s="150" t="s">
        <v>74</v>
      </c>
      <c r="D87" s="259"/>
      <c r="E87" s="260" t="s">
        <v>77</v>
      </c>
      <c r="F87" s="259" t="s">
        <v>94</v>
      </c>
      <c r="G87" s="152">
        <f t="shared" si="35"/>
        <v>5</v>
      </c>
      <c r="H87" s="265" t="s">
        <v>97</v>
      </c>
      <c r="I87" s="152" t="e">
        <f t="shared" si="35"/>
        <v>#REF!</v>
      </c>
      <c r="J87" s="265" t="e">
        <f>_xlfn.CONCAT(J3,J30,J39,J48,J57,J66,",")</f>
        <v>#REF!</v>
      </c>
      <c r="K87" s="152" t="e">
        <f t="shared" si="35"/>
        <v>#REF!</v>
      </c>
      <c r="L87" s="265" t="e">
        <f>_xlfn.CONCAT(L3,L30,L39,L48,L57,L66,",")</f>
        <v>#REF!</v>
      </c>
      <c r="M87" s="155">
        <v>47496</v>
      </c>
      <c r="N87" s="149">
        <v>262296</v>
      </c>
      <c r="O87" s="259"/>
      <c r="P87" s="259"/>
      <c r="Q87" s="266" t="e">
        <f>SUM(Q3,Q30,Q39,Q48,Q57,Q66)</f>
        <v>#REF!</v>
      </c>
      <c r="R87" s="266" t="e">
        <f t="shared" ref="R87:X87" si="54">SUM(R3,R30,R39,R48,R57,R66)</f>
        <v>#REF!</v>
      </c>
      <c r="S87" s="266" t="e">
        <f t="shared" si="54"/>
        <v>#REF!</v>
      </c>
      <c r="T87" s="266" t="e">
        <f t="shared" si="54"/>
        <v>#REF!</v>
      </c>
      <c r="U87" s="266" t="e">
        <f t="shared" si="54"/>
        <v>#REF!</v>
      </c>
      <c r="V87" s="266" t="e">
        <f t="shared" si="54"/>
        <v>#REF!</v>
      </c>
      <c r="W87" s="266" t="e">
        <f t="shared" si="54"/>
        <v>#REF!</v>
      </c>
      <c r="X87" s="266" t="e">
        <f t="shared" si="54"/>
        <v>#REF!</v>
      </c>
      <c r="Y87" s="263" t="e">
        <f t="shared" si="48"/>
        <v>#REF!</v>
      </c>
      <c r="Z87" s="263" t="e">
        <f t="shared" si="49"/>
        <v>#REF!</v>
      </c>
      <c r="AA87" s="263" t="e">
        <f t="shared" si="50"/>
        <v>#REF!</v>
      </c>
      <c r="AB87" s="263" t="e">
        <f t="shared" si="51"/>
        <v>#REF!</v>
      </c>
    </row>
    <row r="88" spans="1:28" s="264" customFormat="1" ht="15" hidden="1">
      <c r="A88" s="258" t="s">
        <v>72</v>
      </c>
      <c r="B88" s="259" t="s">
        <v>73</v>
      </c>
      <c r="C88" s="150" t="s">
        <v>74</v>
      </c>
      <c r="D88" s="259"/>
      <c r="E88" s="260" t="s">
        <v>78</v>
      </c>
      <c r="F88" s="260" t="s">
        <v>92</v>
      </c>
      <c r="G88" s="152">
        <f t="shared" si="35"/>
        <v>1</v>
      </c>
      <c r="H88" s="265" t="s">
        <v>5</v>
      </c>
      <c r="I88" s="152" t="e">
        <f t="shared" si="35"/>
        <v>#REF!</v>
      </c>
      <c r="J88" s="265" t="e">
        <f>_xlfn.CONCAT(J13,J22,J76,",")</f>
        <v>#REF!</v>
      </c>
      <c r="K88" s="152" t="e">
        <f t="shared" si="35"/>
        <v>#REF!</v>
      </c>
      <c r="L88" s="265" t="e">
        <f>_xlfn.CONCAT(L13,L22,L76,",")</f>
        <v>#REF!</v>
      </c>
      <c r="M88" s="196">
        <v>102807</v>
      </c>
      <c r="N88" s="196">
        <v>551678</v>
      </c>
      <c r="O88" s="259"/>
      <c r="P88" s="259"/>
      <c r="Q88" s="266" t="e">
        <f>SUM(Q13,Q22,Q76)</f>
        <v>#REF!</v>
      </c>
      <c r="R88" s="266" t="e">
        <f t="shared" ref="R88:X88" si="55">SUM(R13,R22,R76)</f>
        <v>#REF!</v>
      </c>
      <c r="S88" s="266" t="e">
        <f t="shared" si="55"/>
        <v>#REF!</v>
      </c>
      <c r="T88" s="266" t="e">
        <f t="shared" si="55"/>
        <v>#REF!</v>
      </c>
      <c r="U88" s="266" t="e">
        <f t="shared" si="55"/>
        <v>#REF!</v>
      </c>
      <c r="V88" s="266" t="e">
        <f t="shared" si="55"/>
        <v>#REF!</v>
      </c>
      <c r="W88" s="266" t="e">
        <f t="shared" si="55"/>
        <v>#REF!</v>
      </c>
      <c r="X88" s="266" t="e">
        <f t="shared" si="55"/>
        <v>#REF!</v>
      </c>
      <c r="Y88" s="263" t="e">
        <f t="shared" si="48"/>
        <v>#REF!</v>
      </c>
      <c r="Z88" s="263" t="e">
        <f t="shared" si="49"/>
        <v>#REF!</v>
      </c>
      <c r="AA88" s="263" t="e">
        <f t="shared" si="50"/>
        <v>#REF!</v>
      </c>
      <c r="AB88" s="263" t="e">
        <f t="shared" si="51"/>
        <v>#REF!</v>
      </c>
    </row>
    <row r="89" spans="1:28" s="264" customFormat="1" ht="15" hidden="1">
      <c r="A89" s="258" t="s">
        <v>72</v>
      </c>
      <c r="B89" s="259" t="s">
        <v>73</v>
      </c>
      <c r="C89" s="150" t="s">
        <v>74</v>
      </c>
      <c r="D89" s="259"/>
      <c r="E89" s="260" t="s">
        <v>78</v>
      </c>
      <c r="F89" s="259" t="s">
        <v>94</v>
      </c>
      <c r="G89" s="152" t="str">
        <f t="shared" si="35"/>
        <v xml:space="preserve"> </v>
      </c>
      <c r="H89" s="265"/>
      <c r="I89" s="152" t="e">
        <f t="shared" si="35"/>
        <v>#REF!</v>
      </c>
      <c r="J89" s="265" t="e">
        <f>_xlfn.CONCAT(J4,J31,J40,J49,J58,J67,",")</f>
        <v>#REF!</v>
      </c>
      <c r="K89" s="152" t="e">
        <f t="shared" si="35"/>
        <v>#REF!</v>
      </c>
      <c r="L89" s="265" t="e">
        <f>_xlfn.CONCAT(L4,L31,L40,L49,L58,L67,",")</f>
        <v>#REF!</v>
      </c>
      <c r="M89" s="196">
        <v>102807</v>
      </c>
      <c r="N89" s="196">
        <v>551678</v>
      </c>
      <c r="O89" s="259"/>
      <c r="P89" s="259"/>
      <c r="Q89" s="266" t="e">
        <f>SUM(Q4,Q31,Q40,Q49,Q58,Q67)</f>
        <v>#REF!</v>
      </c>
      <c r="R89" s="266" t="e">
        <f t="shared" ref="R89:X89" si="56">SUM(R4,R31,R40,R49,R58,R67)</f>
        <v>#REF!</v>
      </c>
      <c r="S89" s="266" t="e">
        <f t="shared" si="56"/>
        <v>#REF!</v>
      </c>
      <c r="T89" s="266" t="e">
        <f t="shared" si="56"/>
        <v>#REF!</v>
      </c>
      <c r="U89" s="266" t="e">
        <f t="shared" si="56"/>
        <v>#REF!</v>
      </c>
      <c r="V89" s="266" t="e">
        <f t="shared" si="56"/>
        <v>#REF!</v>
      </c>
      <c r="W89" s="266" t="e">
        <f t="shared" si="56"/>
        <v>#REF!</v>
      </c>
      <c r="X89" s="266" t="e">
        <f t="shared" si="56"/>
        <v>#REF!</v>
      </c>
      <c r="Y89" s="263" t="e">
        <f t="shared" si="48"/>
        <v>#REF!</v>
      </c>
      <c r="Z89" s="263" t="e">
        <f t="shared" si="49"/>
        <v>#REF!</v>
      </c>
      <c r="AA89" s="263" t="e">
        <f t="shared" si="50"/>
        <v>#REF!</v>
      </c>
      <c r="AB89" s="263" t="e">
        <f t="shared" si="51"/>
        <v>#REF!</v>
      </c>
    </row>
    <row r="90" spans="1:28" s="264" customFormat="1" ht="15" hidden="1">
      <c r="A90" s="258" t="s">
        <v>72</v>
      </c>
      <c r="B90" s="259" t="s">
        <v>73</v>
      </c>
      <c r="C90" s="150" t="s">
        <v>74</v>
      </c>
      <c r="D90" s="259"/>
      <c r="E90" s="260" t="s">
        <v>79</v>
      </c>
      <c r="F90" s="260" t="s">
        <v>92</v>
      </c>
      <c r="G90" s="152">
        <f t="shared" si="35"/>
        <v>1</v>
      </c>
      <c r="H90" s="265" t="s">
        <v>9</v>
      </c>
      <c r="I90" s="152" t="e">
        <f t="shared" si="35"/>
        <v>#REF!</v>
      </c>
      <c r="J90" s="265" t="e">
        <f>_xlfn.CONCAT(J14,J23,J77,",")</f>
        <v>#REF!</v>
      </c>
      <c r="K90" s="152" t="e">
        <f t="shared" si="35"/>
        <v>#REF!</v>
      </c>
      <c r="L90" s="265" t="e">
        <f>_xlfn.CONCAT(L14,L23,L77,",")</f>
        <v>#REF!</v>
      </c>
      <c r="M90" s="196">
        <v>96168</v>
      </c>
      <c r="N90" s="196">
        <v>517149</v>
      </c>
      <c r="O90" s="259"/>
      <c r="P90" s="259"/>
      <c r="Q90" s="266" t="e">
        <f>SUM(Q14,Q23,Q77)</f>
        <v>#REF!</v>
      </c>
      <c r="R90" s="266" t="e">
        <f t="shared" ref="R90:X90" si="57">SUM(R14,R23,R77)</f>
        <v>#REF!</v>
      </c>
      <c r="S90" s="266" t="e">
        <f t="shared" si="57"/>
        <v>#REF!</v>
      </c>
      <c r="T90" s="266" t="e">
        <f t="shared" si="57"/>
        <v>#REF!</v>
      </c>
      <c r="U90" s="266" t="e">
        <f t="shared" si="57"/>
        <v>#REF!</v>
      </c>
      <c r="V90" s="266" t="e">
        <f t="shared" si="57"/>
        <v>#REF!</v>
      </c>
      <c r="W90" s="266" t="e">
        <f t="shared" si="57"/>
        <v>#REF!</v>
      </c>
      <c r="X90" s="266" t="e">
        <f t="shared" si="57"/>
        <v>#REF!</v>
      </c>
      <c r="Y90" s="263" t="e">
        <f t="shared" si="48"/>
        <v>#REF!</v>
      </c>
      <c r="Z90" s="263" t="e">
        <f t="shared" si="49"/>
        <v>#REF!</v>
      </c>
      <c r="AA90" s="263" t="e">
        <f t="shared" si="50"/>
        <v>#REF!</v>
      </c>
      <c r="AB90" s="263" t="e">
        <f t="shared" si="51"/>
        <v>#REF!</v>
      </c>
    </row>
    <row r="91" spans="1:28" s="264" customFormat="1" ht="15" hidden="1">
      <c r="A91" s="258" t="s">
        <v>72</v>
      </c>
      <c r="B91" s="259" t="s">
        <v>73</v>
      </c>
      <c r="C91" s="150" t="s">
        <v>74</v>
      </c>
      <c r="D91" s="259"/>
      <c r="E91" s="260" t="s">
        <v>79</v>
      </c>
      <c r="F91" s="259" t="s">
        <v>94</v>
      </c>
      <c r="G91" s="152" t="str">
        <f t="shared" si="35"/>
        <v xml:space="preserve"> </v>
      </c>
      <c r="H91" s="265"/>
      <c r="I91" s="152" t="e">
        <f t="shared" si="35"/>
        <v>#REF!</v>
      </c>
      <c r="J91" s="265" t="e">
        <f>_xlfn.CONCAT(J5,J32,J41,J50,J59,J68,",")</f>
        <v>#REF!</v>
      </c>
      <c r="K91" s="152" t="e">
        <f t="shared" si="35"/>
        <v>#REF!</v>
      </c>
      <c r="L91" s="265" t="e">
        <f>_xlfn.CONCAT(L5,L32,L41,L50,L59,L68,",")</f>
        <v>#REF!</v>
      </c>
      <c r="M91" s="196">
        <v>96168</v>
      </c>
      <c r="N91" s="196">
        <v>517149</v>
      </c>
      <c r="O91" s="259"/>
      <c r="P91" s="259"/>
      <c r="Q91" s="266" t="e">
        <f>SUM(Q5,Q32,Q41,Q50,Q59,Q68)</f>
        <v>#REF!</v>
      </c>
      <c r="R91" s="266" t="e">
        <f t="shared" ref="R91:X91" si="58">SUM(R5,R32,R41,R50,R59,R68)</f>
        <v>#REF!</v>
      </c>
      <c r="S91" s="266" t="e">
        <f t="shared" si="58"/>
        <v>#REF!</v>
      </c>
      <c r="T91" s="266" t="e">
        <f t="shared" si="58"/>
        <v>#REF!</v>
      </c>
      <c r="U91" s="266" t="e">
        <f t="shared" si="58"/>
        <v>#REF!</v>
      </c>
      <c r="V91" s="266" t="e">
        <f t="shared" si="58"/>
        <v>#REF!</v>
      </c>
      <c r="W91" s="266" t="e">
        <f t="shared" si="58"/>
        <v>#REF!</v>
      </c>
      <c r="X91" s="266" t="e">
        <f t="shared" si="58"/>
        <v>#REF!</v>
      </c>
      <c r="Y91" s="263" t="e">
        <f t="shared" si="48"/>
        <v>#REF!</v>
      </c>
      <c r="Z91" s="263" t="e">
        <f t="shared" si="49"/>
        <v>#REF!</v>
      </c>
      <c r="AA91" s="263" t="e">
        <f t="shared" si="50"/>
        <v>#REF!</v>
      </c>
      <c r="AB91" s="263" t="e">
        <f t="shared" si="51"/>
        <v>#REF!</v>
      </c>
    </row>
    <row r="92" spans="1:28" s="264" customFormat="1" ht="15" hidden="1">
      <c r="A92" s="258" t="s">
        <v>72</v>
      </c>
      <c r="B92" s="259" t="s">
        <v>73</v>
      </c>
      <c r="C92" s="150" t="s">
        <v>74</v>
      </c>
      <c r="D92" s="259"/>
      <c r="E92" s="260" t="s">
        <v>80</v>
      </c>
      <c r="F92" s="260" t="s">
        <v>92</v>
      </c>
      <c r="G92" s="152">
        <f t="shared" si="35"/>
        <v>1</v>
      </c>
      <c r="H92" s="265" t="s">
        <v>5</v>
      </c>
      <c r="I92" s="152" t="e">
        <f t="shared" si="35"/>
        <v>#REF!</v>
      </c>
      <c r="J92" s="265" t="e">
        <f>_xlfn.CONCAT(J15,J24,J78,",")</f>
        <v>#REF!</v>
      </c>
      <c r="K92" s="152" t="e">
        <f t="shared" si="35"/>
        <v>#REF!</v>
      </c>
      <c r="L92" s="265" t="e">
        <f>_xlfn.CONCAT(L15,L24,L78,",")</f>
        <v>#REF!</v>
      </c>
      <c r="M92" s="196">
        <v>26271</v>
      </c>
      <c r="N92" s="196">
        <v>145709</v>
      </c>
      <c r="O92" s="259"/>
      <c r="P92" s="259"/>
      <c r="Q92" s="266" t="e">
        <f>SUM(Q15,Q24,Q78,)</f>
        <v>#REF!</v>
      </c>
      <c r="R92" s="266" t="e">
        <f t="shared" ref="R92:X92" si="59">SUM(R15,R24,R78,)</f>
        <v>#REF!</v>
      </c>
      <c r="S92" s="266" t="e">
        <f t="shared" si="59"/>
        <v>#REF!</v>
      </c>
      <c r="T92" s="266" t="e">
        <f t="shared" si="59"/>
        <v>#REF!</v>
      </c>
      <c r="U92" s="266" t="e">
        <f t="shared" si="59"/>
        <v>#REF!</v>
      </c>
      <c r="V92" s="266" t="e">
        <f t="shared" si="59"/>
        <v>#REF!</v>
      </c>
      <c r="W92" s="266" t="e">
        <f t="shared" si="59"/>
        <v>#REF!</v>
      </c>
      <c r="X92" s="266" t="e">
        <f t="shared" si="59"/>
        <v>#REF!</v>
      </c>
      <c r="Y92" s="263" t="e">
        <f t="shared" si="48"/>
        <v>#REF!</v>
      </c>
      <c r="Z92" s="263" t="e">
        <f t="shared" si="49"/>
        <v>#REF!</v>
      </c>
      <c r="AA92" s="263" t="e">
        <f t="shared" si="50"/>
        <v>#REF!</v>
      </c>
      <c r="AB92" s="263" t="e">
        <f t="shared" si="51"/>
        <v>#REF!</v>
      </c>
    </row>
    <row r="93" spans="1:28" s="264" customFormat="1" ht="15" hidden="1">
      <c r="A93" s="258" t="s">
        <v>72</v>
      </c>
      <c r="B93" s="259" t="s">
        <v>73</v>
      </c>
      <c r="C93" s="150" t="s">
        <v>74</v>
      </c>
      <c r="D93" s="259"/>
      <c r="E93" s="260" t="s">
        <v>80</v>
      </c>
      <c r="F93" s="259" t="s">
        <v>94</v>
      </c>
      <c r="G93" s="152" t="str">
        <f t="shared" si="35"/>
        <v xml:space="preserve"> </v>
      </c>
      <c r="H93" s="265"/>
      <c r="I93" s="152" t="e">
        <f t="shared" si="35"/>
        <v>#REF!</v>
      </c>
      <c r="J93" s="265" t="e">
        <f>_xlfn.CONCAT(J6,J33,J42,J51,J60,J69,",")</f>
        <v>#REF!</v>
      </c>
      <c r="K93" s="152" t="e">
        <f t="shared" si="35"/>
        <v>#REF!</v>
      </c>
      <c r="L93" s="265" t="e">
        <f>_xlfn.CONCAT(L6,L33,L42,L51,L60,L69,",")</f>
        <v>#REF!</v>
      </c>
      <c r="M93" s="196">
        <v>26271</v>
      </c>
      <c r="N93" s="196">
        <v>145709</v>
      </c>
      <c r="O93" s="259"/>
      <c r="P93" s="259"/>
      <c r="Q93" s="266" t="e">
        <f>SUM(Q6,Q33,Q42,Q51,Q60,Q69)</f>
        <v>#REF!</v>
      </c>
      <c r="R93" s="266" t="e">
        <f t="shared" ref="R93:X93" si="60">SUM(R6,R33,R42,R51,R60,R69)</f>
        <v>#REF!</v>
      </c>
      <c r="S93" s="266" t="e">
        <f t="shared" si="60"/>
        <v>#REF!</v>
      </c>
      <c r="T93" s="266" t="e">
        <f t="shared" si="60"/>
        <v>#REF!</v>
      </c>
      <c r="U93" s="266" t="e">
        <f t="shared" si="60"/>
        <v>#REF!</v>
      </c>
      <c r="V93" s="266" t="e">
        <f t="shared" si="60"/>
        <v>#REF!</v>
      </c>
      <c r="W93" s="266" t="e">
        <f t="shared" si="60"/>
        <v>#REF!</v>
      </c>
      <c r="X93" s="266" t="e">
        <f t="shared" si="60"/>
        <v>#REF!</v>
      </c>
      <c r="Y93" s="263" t="e">
        <f t="shared" si="48"/>
        <v>#REF!</v>
      </c>
      <c r="Z93" s="263" t="e">
        <f t="shared" si="49"/>
        <v>#REF!</v>
      </c>
      <c r="AA93" s="263" t="e">
        <f t="shared" si="50"/>
        <v>#REF!</v>
      </c>
      <c r="AB93" s="263" t="e">
        <f t="shared" si="51"/>
        <v>#REF!</v>
      </c>
    </row>
    <row r="94" spans="1:28" s="264" customFormat="1" ht="15" hidden="1">
      <c r="A94" s="258" t="s">
        <v>72</v>
      </c>
      <c r="B94" s="259" t="s">
        <v>73</v>
      </c>
      <c r="C94" s="150" t="s">
        <v>74</v>
      </c>
      <c r="D94" s="259"/>
      <c r="E94" s="260" t="s">
        <v>81</v>
      </c>
      <c r="F94" s="260" t="s">
        <v>92</v>
      </c>
      <c r="G94" s="152">
        <f t="shared" si="35"/>
        <v>1</v>
      </c>
      <c r="H94" s="265" t="s">
        <v>5</v>
      </c>
      <c r="I94" s="152" t="e">
        <f t="shared" si="35"/>
        <v>#REF!</v>
      </c>
      <c r="J94" s="265" t="e">
        <f>_xlfn.CONCAT(J16,J25,J79,",")</f>
        <v>#REF!</v>
      </c>
      <c r="K94" s="152" t="e">
        <f t="shared" si="35"/>
        <v>#REF!</v>
      </c>
      <c r="L94" s="265" t="e">
        <f>_xlfn.CONCAT(L16,L25,L79,",")</f>
        <v>#REF!</v>
      </c>
      <c r="M94" s="196">
        <v>67665</v>
      </c>
      <c r="N94" s="196">
        <v>373601</v>
      </c>
      <c r="O94" s="259"/>
      <c r="P94" s="259"/>
      <c r="Q94" s="266" t="e">
        <f>SUM(Q16,Q25,Q79)</f>
        <v>#REF!</v>
      </c>
      <c r="R94" s="266" t="e">
        <f t="shared" ref="R94:X94" si="61">SUM(R16,R25,R79)</f>
        <v>#REF!</v>
      </c>
      <c r="S94" s="266" t="e">
        <f t="shared" si="61"/>
        <v>#REF!</v>
      </c>
      <c r="T94" s="266" t="e">
        <f t="shared" si="61"/>
        <v>#REF!</v>
      </c>
      <c r="U94" s="266" t="e">
        <f t="shared" si="61"/>
        <v>#REF!</v>
      </c>
      <c r="V94" s="266" t="e">
        <f t="shared" si="61"/>
        <v>#REF!</v>
      </c>
      <c r="W94" s="266" t="e">
        <f t="shared" si="61"/>
        <v>#REF!</v>
      </c>
      <c r="X94" s="266" t="e">
        <f t="shared" si="61"/>
        <v>#REF!</v>
      </c>
      <c r="Y94" s="263" t="e">
        <f t="shared" si="48"/>
        <v>#REF!</v>
      </c>
      <c r="Z94" s="263" t="e">
        <f t="shared" si="49"/>
        <v>#REF!</v>
      </c>
      <c r="AA94" s="263" t="e">
        <f t="shared" si="50"/>
        <v>#REF!</v>
      </c>
      <c r="AB94" s="263" t="e">
        <f t="shared" si="51"/>
        <v>#REF!</v>
      </c>
    </row>
    <row r="95" spans="1:28" s="264" customFormat="1" ht="15" hidden="1">
      <c r="A95" s="258" t="s">
        <v>72</v>
      </c>
      <c r="B95" s="259" t="s">
        <v>73</v>
      </c>
      <c r="C95" s="150" t="s">
        <v>74</v>
      </c>
      <c r="D95" s="259"/>
      <c r="E95" s="260" t="s">
        <v>81</v>
      </c>
      <c r="F95" s="259" t="s">
        <v>94</v>
      </c>
      <c r="G95" s="152" t="str">
        <f t="shared" si="35"/>
        <v xml:space="preserve"> </v>
      </c>
      <c r="H95" s="265"/>
      <c r="I95" s="152" t="e">
        <f t="shared" si="35"/>
        <v>#REF!</v>
      </c>
      <c r="J95" s="265" t="e">
        <f>_xlfn.CONCAT(J7,J34,J43,J52,J61,J70,",")</f>
        <v>#REF!</v>
      </c>
      <c r="K95" s="152" t="e">
        <f t="shared" si="35"/>
        <v>#REF!</v>
      </c>
      <c r="L95" s="265" t="e">
        <f>_xlfn.CONCAT(L7,L34,L43,L52,L61,L70,",")</f>
        <v>#REF!</v>
      </c>
      <c r="M95" s="196">
        <v>67665</v>
      </c>
      <c r="N95" s="196">
        <v>373601</v>
      </c>
      <c r="O95" s="259"/>
      <c r="P95" s="259"/>
      <c r="Q95" s="266" t="e">
        <f>SUM(Q7,Q34,Q43,Q52,Q61,Q70,)</f>
        <v>#REF!</v>
      </c>
      <c r="R95" s="266" t="e">
        <f t="shared" ref="R95:X95" si="62">SUM(R7,R34,R43,R52,R61,R70,)</f>
        <v>#REF!</v>
      </c>
      <c r="S95" s="266" t="e">
        <f t="shared" si="62"/>
        <v>#REF!</v>
      </c>
      <c r="T95" s="266" t="e">
        <f t="shared" si="62"/>
        <v>#REF!</v>
      </c>
      <c r="U95" s="266" t="e">
        <f t="shared" si="62"/>
        <v>#REF!</v>
      </c>
      <c r="V95" s="266" t="e">
        <f t="shared" si="62"/>
        <v>#REF!</v>
      </c>
      <c r="W95" s="266" t="e">
        <f t="shared" si="62"/>
        <v>#REF!</v>
      </c>
      <c r="X95" s="266" t="e">
        <f t="shared" si="62"/>
        <v>#REF!</v>
      </c>
      <c r="Y95" s="263" t="e">
        <f t="shared" si="48"/>
        <v>#REF!</v>
      </c>
      <c r="Z95" s="263" t="e">
        <f t="shared" si="49"/>
        <v>#REF!</v>
      </c>
      <c r="AA95" s="263" t="e">
        <f t="shared" si="50"/>
        <v>#REF!</v>
      </c>
      <c r="AB95" s="263" t="e">
        <f t="shared" si="51"/>
        <v>#REF!</v>
      </c>
    </row>
    <row r="96" spans="1:28" s="264" customFormat="1" ht="15" hidden="1">
      <c r="A96" s="258" t="s">
        <v>72</v>
      </c>
      <c r="B96" s="259" t="s">
        <v>73</v>
      </c>
      <c r="C96" s="150" t="s">
        <v>74</v>
      </c>
      <c r="D96" s="259"/>
      <c r="E96" s="260" t="s">
        <v>82</v>
      </c>
      <c r="F96" s="260" t="s">
        <v>92</v>
      </c>
      <c r="G96" s="152" t="str">
        <f t="shared" si="35"/>
        <v xml:space="preserve"> </v>
      </c>
      <c r="H96" s="265"/>
      <c r="I96" s="152" t="e">
        <f t="shared" si="35"/>
        <v>#REF!</v>
      </c>
      <c r="J96" s="265" t="e">
        <f>_xlfn.CONCAT(J17,J26,J80,",")</f>
        <v>#REF!</v>
      </c>
      <c r="K96" s="152" t="e">
        <f t="shared" si="35"/>
        <v>#REF!</v>
      </c>
      <c r="L96" s="265" t="e">
        <f>_xlfn.CONCAT(L17,L26,L80,",")</f>
        <v>#REF!</v>
      </c>
      <c r="M96" s="196">
        <v>37154</v>
      </c>
      <c r="N96" s="196">
        <v>199416</v>
      </c>
      <c r="O96" s="259"/>
      <c r="P96" s="259"/>
      <c r="Q96" s="266" t="e">
        <f>SUM(Q17,Q26,Q80)</f>
        <v>#REF!</v>
      </c>
      <c r="R96" s="266" t="e">
        <f t="shared" ref="R96:X96" si="63">SUM(R17,R26,R80)</f>
        <v>#REF!</v>
      </c>
      <c r="S96" s="266" t="e">
        <f t="shared" si="63"/>
        <v>#REF!</v>
      </c>
      <c r="T96" s="266" t="e">
        <f t="shared" si="63"/>
        <v>#REF!</v>
      </c>
      <c r="U96" s="266" t="e">
        <f t="shared" si="63"/>
        <v>#REF!</v>
      </c>
      <c r="V96" s="266" t="e">
        <f t="shared" si="63"/>
        <v>#REF!</v>
      </c>
      <c r="W96" s="266" t="e">
        <f t="shared" si="63"/>
        <v>#REF!</v>
      </c>
      <c r="X96" s="266" t="e">
        <f t="shared" si="63"/>
        <v>#REF!</v>
      </c>
      <c r="Y96" s="263" t="e">
        <f t="shared" si="48"/>
        <v>#REF!</v>
      </c>
      <c r="Z96" s="263" t="e">
        <f t="shared" si="49"/>
        <v>#REF!</v>
      </c>
      <c r="AA96" s="263" t="e">
        <f t="shared" si="50"/>
        <v>#REF!</v>
      </c>
      <c r="AB96" s="263" t="e">
        <f t="shared" si="51"/>
        <v>#REF!</v>
      </c>
    </row>
    <row r="97" spans="1:29" s="264" customFormat="1" ht="15" hidden="1">
      <c r="A97" s="258" t="s">
        <v>72</v>
      </c>
      <c r="B97" s="259" t="s">
        <v>73</v>
      </c>
      <c r="C97" s="150" t="s">
        <v>74</v>
      </c>
      <c r="D97" s="259"/>
      <c r="E97" s="260" t="s">
        <v>82</v>
      </c>
      <c r="F97" s="259" t="s">
        <v>94</v>
      </c>
      <c r="G97" s="152" t="str">
        <f t="shared" si="35"/>
        <v xml:space="preserve"> </v>
      </c>
      <c r="H97" s="265"/>
      <c r="I97" s="152" t="e">
        <f t="shared" si="35"/>
        <v>#REF!</v>
      </c>
      <c r="J97" s="265" t="e">
        <f>_xlfn.CONCAT(J8,J35,J44,J53,J62,J71,",")</f>
        <v>#REF!</v>
      </c>
      <c r="K97" s="152" t="e">
        <f t="shared" si="35"/>
        <v>#REF!</v>
      </c>
      <c r="L97" s="265" t="e">
        <f>_xlfn.CONCAT(L8,L35,L44,L53,L62,L71,",")</f>
        <v>#REF!</v>
      </c>
      <c r="M97" s="196">
        <v>37154</v>
      </c>
      <c r="N97" s="196">
        <v>199416</v>
      </c>
      <c r="O97" s="259"/>
      <c r="P97" s="259"/>
      <c r="Q97" s="266" t="e">
        <f>SUM(Q8,Q35,Q44,Q53,Q62,Q71)</f>
        <v>#REF!</v>
      </c>
      <c r="R97" s="266" t="e">
        <f t="shared" ref="R97:X97" si="64">SUM(R8,R35,R44,R53,R62,R71)</f>
        <v>#REF!</v>
      </c>
      <c r="S97" s="266" t="e">
        <f t="shared" si="64"/>
        <v>#REF!</v>
      </c>
      <c r="T97" s="266" t="e">
        <f t="shared" si="64"/>
        <v>#REF!</v>
      </c>
      <c r="U97" s="266" t="e">
        <f t="shared" si="64"/>
        <v>#REF!</v>
      </c>
      <c r="V97" s="266" t="e">
        <f t="shared" si="64"/>
        <v>#REF!</v>
      </c>
      <c r="W97" s="266" t="e">
        <f t="shared" si="64"/>
        <v>#REF!</v>
      </c>
      <c r="X97" s="266" t="e">
        <f t="shared" si="64"/>
        <v>#REF!</v>
      </c>
      <c r="Y97" s="263" t="e">
        <f t="shared" si="48"/>
        <v>#REF!</v>
      </c>
      <c r="Z97" s="263" t="e">
        <f t="shared" si="49"/>
        <v>#REF!</v>
      </c>
      <c r="AA97" s="263" t="e">
        <f t="shared" si="50"/>
        <v>#REF!</v>
      </c>
      <c r="AB97" s="263" t="e">
        <f t="shared" si="51"/>
        <v>#REF!</v>
      </c>
    </row>
    <row r="98" spans="1:29" s="264" customFormat="1" ht="15" hidden="1">
      <c r="A98" s="258" t="s">
        <v>72</v>
      </c>
      <c r="B98" s="259" t="s">
        <v>73</v>
      </c>
      <c r="C98" s="150" t="s">
        <v>74</v>
      </c>
      <c r="D98" s="259"/>
      <c r="E98" s="260" t="s">
        <v>83</v>
      </c>
      <c r="F98" s="260" t="s">
        <v>92</v>
      </c>
      <c r="G98" s="152" t="str">
        <f t="shared" si="35"/>
        <v xml:space="preserve"> </v>
      </c>
      <c r="H98" s="265"/>
      <c r="I98" s="152" t="e">
        <f t="shared" si="35"/>
        <v>#REF!</v>
      </c>
      <c r="J98" s="265" t="e">
        <f>_xlfn.CONCAT(J18,J27,J81,",")</f>
        <v>#REF!</v>
      </c>
      <c r="K98" s="152" t="e">
        <f t="shared" si="35"/>
        <v>#REF!</v>
      </c>
      <c r="L98" s="265" t="e">
        <f>_xlfn.CONCAT(L18,L27,L81,",")</f>
        <v>#REF!</v>
      </c>
      <c r="M98" s="196">
        <v>55717</v>
      </c>
      <c r="N98" s="196">
        <v>310105</v>
      </c>
      <c r="O98" s="259"/>
      <c r="P98" s="259"/>
      <c r="Q98" s="266" t="e">
        <f>SUM(Q18,Q27,Q81)</f>
        <v>#REF!</v>
      </c>
      <c r="R98" s="266" t="e">
        <f t="shared" ref="R98:X98" si="65">SUM(R18,R27,R81)</f>
        <v>#REF!</v>
      </c>
      <c r="S98" s="266" t="e">
        <f t="shared" si="65"/>
        <v>#REF!</v>
      </c>
      <c r="T98" s="266" t="e">
        <f t="shared" si="65"/>
        <v>#REF!</v>
      </c>
      <c r="U98" s="266" t="e">
        <f t="shared" si="65"/>
        <v>#REF!</v>
      </c>
      <c r="V98" s="266" t="e">
        <f t="shared" si="65"/>
        <v>#REF!</v>
      </c>
      <c r="W98" s="266" t="e">
        <f t="shared" si="65"/>
        <v>#REF!</v>
      </c>
      <c r="X98" s="266" t="e">
        <f t="shared" si="65"/>
        <v>#REF!</v>
      </c>
      <c r="Y98" s="263" t="e">
        <f t="shared" si="48"/>
        <v>#REF!</v>
      </c>
      <c r="Z98" s="263" t="e">
        <f t="shared" si="49"/>
        <v>#REF!</v>
      </c>
      <c r="AA98" s="263" t="e">
        <f t="shared" si="50"/>
        <v>#REF!</v>
      </c>
      <c r="AB98" s="263" t="e">
        <f t="shared" si="51"/>
        <v>#REF!</v>
      </c>
    </row>
    <row r="99" spans="1:29" s="264" customFormat="1" ht="15" hidden="1">
      <c r="A99" s="258" t="s">
        <v>72</v>
      </c>
      <c r="B99" s="259" t="s">
        <v>73</v>
      </c>
      <c r="C99" s="150" t="s">
        <v>74</v>
      </c>
      <c r="D99" s="259"/>
      <c r="E99" s="260" t="s">
        <v>83</v>
      </c>
      <c r="F99" s="259" t="s">
        <v>94</v>
      </c>
      <c r="G99" s="152" t="str">
        <f t="shared" si="35"/>
        <v xml:space="preserve"> </v>
      </c>
      <c r="H99" s="265"/>
      <c r="I99" s="152" t="e">
        <f t="shared" si="35"/>
        <v>#REF!</v>
      </c>
      <c r="J99" s="265" t="e">
        <f>_xlfn.CONCAT(J9,J36,J45,J54,J63,J72,",")</f>
        <v>#REF!</v>
      </c>
      <c r="K99" s="152" t="e">
        <f t="shared" si="35"/>
        <v>#REF!</v>
      </c>
      <c r="L99" s="265" t="e">
        <f>_xlfn.CONCAT(L9,L36,L45,L54,L63,L72,",")</f>
        <v>#REF!</v>
      </c>
      <c r="M99" s="196">
        <v>55717</v>
      </c>
      <c r="N99" s="196">
        <v>310105</v>
      </c>
      <c r="O99" s="259"/>
      <c r="P99" s="259"/>
      <c r="Q99" s="266" t="e">
        <f>SUM(Q9,Q36,Q45,Q54,Q63,Q72)</f>
        <v>#REF!</v>
      </c>
      <c r="R99" s="266" t="e">
        <f t="shared" ref="R99:X99" si="66">SUM(R9,R36,R45,R54,R63,R72)</f>
        <v>#REF!</v>
      </c>
      <c r="S99" s="266" t="e">
        <f t="shared" si="66"/>
        <v>#REF!</v>
      </c>
      <c r="T99" s="266" t="e">
        <f t="shared" si="66"/>
        <v>#REF!</v>
      </c>
      <c r="U99" s="266" t="e">
        <f t="shared" si="66"/>
        <v>#REF!</v>
      </c>
      <c r="V99" s="266" t="e">
        <f t="shared" si="66"/>
        <v>#REF!</v>
      </c>
      <c r="W99" s="266" t="e">
        <f t="shared" si="66"/>
        <v>#REF!</v>
      </c>
      <c r="X99" s="266" t="e">
        <f t="shared" si="66"/>
        <v>#REF!</v>
      </c>
      <c r="Y99" s="263" t="e">
        <f t="shared" si="48"/>
        <v>#REF!</v>
      </c>
      <c r="Z99" s="263" t="e">
        <f t="shared" si="49"/>
        <v>#REF!</v>
      </c>
      <c r="AA99" s="263" t="e">
        <f t="shared" si="50"/>
        <v>#REF!</v>
      </c>
      <c r="AB99" s="263" t="e">
        <f t="shared" si="51"/>
        <v>#REF!</v>
      </c>
    </row>
    <row r="100" spans="1:29" s="156" customFormat="1" hidden="1">
      <c r="A100" s="206" t="s">
        <v>72</v>
      </c>
      <c r="B100" s="207" t="s">
        <v>73</v>
      </c>
      <c r="C100" s="208" t="s">
        <v>74</v>
      </c>
      <c r="D100" s="209" t="s">
        <v>92</v>
      </c>
      <c r="E100" s="207"/>
      <c r="F100" s="207"/>
      <c r="G100" s="210">
        <f t="shared" si="35"/>
        <v>8</v>
      </c>
      <c r="H100" s="206" t="s">
        <v>98</v>
      </c>
      <c r="I100" s="206"/>
      <c r="J100" s="206"/>
      <c r="K100" s="206"/>
      <c r="L100" s="206"/>
      <c r="M100" s="207">
        <f>M83</f>
        <v>470104</v>
      </c>
      <c r="N100" s="207">
        <f>N83</f>
        <v>2569660</v>
      </c>
      <c r="O100" s="207"/>
      <c r="P100" s="207"/>
      <c r="Q100" s="211" t="e">
        <f>SUM(Q19,Q28,Q82)</f>
        <v>#REF!</v>
      </c>
      <c r="R100" s="211" t="e">
        <f>SUM(R19,R28,R82)</f>
        <v>#REF!</v>
      </c>
      <c r="S100" s="211" t="e">
        <f t="shared" ref="S100:X100" si="67">SUM(S19,S28,S82)</f>
        <v>#REF!</v>
      </c>
      <c r="T100" s="211" t="e">
        <f t="shared" si="67"/>
        <v>#REF!</v>
      </c>
      <c r="U100" s="211" t="e">
        <f t="shared" si="67"/>
        <v>#REF!</v>
      </c>
      <c r="V100" s="211" t="e">
        <f t="shared" si="67"/>
        <v>#REF!</v>
      </c>
      <c r="W100" s="211" t="e">
        <f t="shared" si="67"/>
        <v>#REF!</v>
      </c>
      <c r="X100" s="211" t="e">
        <f t="shared" si="67"/>
        <v>#REF!</v>
      </c>
      <c r="Y100" s="212" t="e">
        <f t="shared" si="46"/>
        <v>#REF!</v>
      </c>
      <c r="Z100" s="212" t="e">
        <f t="shared" ref="Z100:Z101" si="68">T100/N100</f>
        <v>#REF!</v>
      </c>
      <c r="AA100" s="212" t="e">
        <f t="shared" si="45"/>
        <v>#REF!</v>
      </c>
      <c r="AB100" s="212" t="e">
        <f t="shared" ref="AB100:AB101" si="69">1-Z100</f>
        <v>#REF!</v>
      </c>
    </row>
    <row r="101" spans="1:29" s="156" customFormat="1" hidden="1">
      <c r="A101" s="206" t="s">
        <v>72</v>
      </c>
      <c r="B101" s="207" t="s">
        <v>73</v>
      </c>
      <c r="C101" s="208" t="s">
        <v>74</v>
      </c>
      <c r="D101" s="207" t="s">
        <v>94</v>
      </c>
      <c r="E101" s="207"/>
      <c r="F101" s="207"/>
      <c r="G101" s="210">
        <f t="shared" si="35"/>
        <v>7</v>
      </c>
      <c r="H101" s="206" t="s">
        <v>99</v>
      </c>
      <c r="I101" s="206"/>
      <c r="J101" s="206"/>
      <c r="K101" s="206"/>
      <c r="L101" s="206"/>
      <c r="M101" s="207">
        <f>M83</f>
        <v>470104</v>
      </c>
      <c r="N101" s="207">
        <f>N83</f>
        <v>2569660</v>
      </c>
      <c r="O101" s="207"/>
      <c r="P101" s="207"/>
      <c r="Q101" s="211" t="e">
        <f>SUM(Q10,Q37,Q46,Q55,Q64,Q73)</f>
        <v>#REF!</v>
      </c>
      <c r="R101" s="211" t="e">
        <f>SUM(R10,R37,R46,R55,R64,R73)</f>
        <v>#REF!</v>
      </c>
      <c r="S101" s="211" t="e">
        <f t="shared" ref="S101:X101" si="70">SUM(S10,S37,S46,S55,S64,S73)</f>
        <v>#REF!</v>
      </c>
      <c r="T101" s="211" t="e">
        <f t="shared" si="70"/>
        <v>#REF!</v>
      </c>
      <c r="U101" s="211" t="e">
        <f t="shared" si="70"/>
        <v>#REF!</v>
      </c>
      <c r="V101" s="211" t="e">
        <f t="shared" si="70"/>
        <v>#REF!</v>
      </c>
      <c r="W101" s="211" t="e">
        <f t="shared" si="70"/>
        <v>#REF!</v>
      </c>
      <c r="X101" s="211" t="e">
        <f t="shared" si="70"/>
        <v>#REF!</v>
      </c>
      <c r="Y101" s="212" t="e">
        <f t="shared" si="46"/>
        <v>#REF!</v>
      </c>
      <c r="Z101" s="212" t="e">
        <f t="shared" si="68"/>
        <v>#REF!</v>
      </c>
      <c r="AA101" s="212" t="e">
        <f t="shared" si="45"/>
        <v>#REF!</v>
      </c>
      <c r="AB101" s="212" t="e">
        <f t="shared" si="69"/>
        <v>#REF!</v>
      </c>
    </row>
    <row r="102" spans="1:29">
      <c r="A102" s="14" t="s">
        <v>72</v>
      </c>
      <c r="B102" s="149" t="s">
        <v>100</v>
      </c>
      <c r="C102" s="150" t="s">
        <v>101</v>
      </c>
      <c r="D102" s="149" t="s">
        <v>102</v>
      </c>
      <c r="E102" s="151" t="s">
        <v>76</v>
      </c>
      <c r="F102" s="149" t="s">
        <v>103</v>
      </c>
      <c r="G102" s="152" t="e">
        <f t="shared" si="35"/>
        <v>#REF!</v>
      </c>
      <c r="H102" s="149" t="e" cm="1">
        <f t="array" ref="H102">_xlfn.TEXTJOIN(",",TRUE,_xlfn.UNIQUE(IF((NOT(ISBLANK(#REF!))*(#REF!='pre-Analysis'!C102))=1,IF(#REF!='pre-Analysis'!E102,IF(#REF!='pre-Analysis'!B102,IF(#REF!='pre-Analysis'!F102,IF(#REF!='pre-Analysis'!D102,#REF!,""),""),""),""),"")))</f>
        <v>#REF!</v>
      </c>
      <c r="I102" s="149" t="e">
        <f>IF(J102=""," ",(LEN(TRIM(J102))-LEN(SUBSTITUTE(TRIM(J102),",",""))+"1"))</f>
        <v>#REF!</v>
      </c>
      <c r="J102" s="149" t="e" cm="1">
        <f t="array" ref="J102">_xlfn.TEXTJOIN(",",TRUE,_xlfn.UNIQUE(IF((NOT(ISBLANK(#REF!))*(#REF!='pre-Analysis'!C102))=1,IF(#REF!='pre-Analysis'!E102,IF(#REF!='pre-Analysis'!B102,IF(#REF!='pre-Analysis'!F102,IF(#REF!='pre-Analysis'!D102,#REF!,""),""),""),""),"")))</f>
        <v>#REF!</v>
      </c>
      <c r="K102" s="149" t="e">
        <f>IF(L102=""," ",(LEN(TRIM(L102))-LEN(SUBSTITUTE(TRIM(L102),",",""))+"1"))</f>
        <v>#REF!</v>
      </c>
      <c r="L102" s="149" t="e" cm="1">
        <f t="array" ref="L102">_xlfn.TEXTJOIN(",",TRUE,_xlfn.UNIQUE(IF((NOT(ISBLANK(#REF!))*(#REF!='pre-Analysis'!B102))=1,IF(#REF!='pre-Analysis'!E102,IF(#REF!='pre-Analysis'!F102,IF(#REF!='pre-Analysis'!D102,IF(#REF!='pre-Analysis'!C102,#REF!,""),""),""),""),"")))</f>
        <v>#REF!</v>
      </c>
      <c r="M102" s="167">
        <v>8486</v>
      </c>
      <c r="N102" s="167">
        <v>38917</v>
      </c>
      <c r="O102" s="167">
        <v>19211</v>
      </c>
      <c r="P102" s="167">
        <v>18565</v>
      </c>
      <c r="Q102" s="176" t="e">
        <f>SUMIFS(#REF!,#REF!, 'pre-Analysis'!E102,#REF!, 'pre-Analysis'!B102,#REF!,'pre-Analysis'!C102,#REF!,'pre-Analysis'!F102,#REF!,'pre-Analysis'!D102)</f>
        <v>#REF!</v>
      </c>
      <c r="R102" s="176" t="e">
        <f>SUMIFS(#REF!,#REF!, 'pre-Analysis'!E102,#REF!, 'pre-Analysis'!B102,#REF!,'pre-Analysis'!C102,#REF!,'pre-Analysis'!F102,#REF!,'pre-Analysis'!D102)</f>
        <v>#REF!</v>
      </c>
      <c r="S102" s="176" t="e">
        <f>SUMIFS(#REF!,#REF!, 'pre-Analysis'!E102,#REF!, 'pre-Analysis'!B102,#REF!,'pre-Analysis'!C102,#REF!,'pre-Analysis'!F102,#REF!,'pre-Analysis'!D102)</f>
        <v>#REF!</v>
      </c>
      <c r="T102" s="176" t="e">
        <f>SUMIFS(#REF!,#REF!, 'pre-Analysis'!E102,#REF!, 'pre-Analysis'!B102,#REF!,'pre-Analysis'!C102,#REF!,'pre-Analysis'!F102,#REF!,'pre-Analysis'!D102)</f>
        <v>#REF!</v>
      </c>
      <c r="U102" s="176" t="e">
        <f>SUMIFS(#REF!,#REF!, 'pre-Analysis'!E102,#REF!, 'pre-Analysis'!B102,#REF!,'pre-Analysis'!C102,#REF!,'pre-Analysis'!F102,#REF!,'pre-Analysis'!D102)</f>
        <v>#REF!</v>
      </c>
      <c r="V102" s="176" t="e">
        <f>SUMIFS(#REF!,#REF!, 'pre-Analysis'!E102,#REF!, 'pre-Analysis'!B102,#REF!,'pre-Analysis'!C102,#REF!,'pre-Analysis'!F102,#REF!,'pre-Analysis'!D102)</f>
        <v>#REF!</v>
      </c>
      <c r="W102" s="176" t="e">
        <f>SUMIFS(#REF!,#REF!, 'pre-Analysis'!E102,#REF!, 'pre-Analysis'!B102,#REF!,'pre-Analysis'!C102,#REF!,'pre-Analysis'!F102,#REF!,'pre-Analysis'!D102)</f>
        <v>#REF!</v>
      </c>
      <c r="X102" s="176" t="e">
        <f>SUMIFS(#REF!,#REF!, 'pre-Analysis'!E102,#REF!, 'pre-Analysis'!B102,#REF!,'pre-Analysis'!C102,#REF!,'pre-Analysis'!F102,#REF!,'pre-Analysis'!D102)</f>
        <v>#REF!</v>
      </c>
      <c r="Y102" s="169" t="e">
        <f t="shared" si="46"/>
        <v>#REF!</v>
      </c>
      <c r="Z102" s="169" t="e">
        <f t="shared" ref="Z102:Z164" si="71">T102/N102</f>
        <v>#REF!</v>
      </c>
      <c r="AA102" s="170" t="e">
        <f t="shared" si="45"/>
        <v>#REF!</v>
      </c>
      <c r="AB102" s="170" t="e">
        <f t="shared" ref="AB102:AB128" si="72">1-Z102</f>
        <v>#REF!</v>
      </c>
      <c r="AC102" s="154"/>
    </row>
    <row r="103" spans="1:29">
      <c r="A103" s="14" t="s">
        <v>72</v>
      </c>
      <c r="B103" s="149" t="s">
        <v>100</v>
      </c>
      <c r="C103" s="150" t="s">
        <v>101</v>
      </c>
      <c r="D103" s="149" t="s">
        <v>102</v>
      </c>
      <c r="E103" s="151" t="s">
        <v>76</v>
      </c>
      <c r="F103" s="149" t="s">
        <v>104</v>
      </c>
      <c r="G103" s="152" t="e">
        <f t="shared" si="35"/>
        <v>#REF!</v>
      </c>
      <c r="H103" s="149" t="e" cm="1">
        <f t="array" ref="H103">_xlfn.TEXTJOIN(",",TRUE,_xlfn.UNIQUE(IF((NOT(ISBLANK(#REF!))*(#REF!='pre-Analysis'!C103))=1,IF(#REF!='pre-Analysis'!E103,IF(#REF!='pre-Analysis'!B103,IF(#REF!='pre-Analysis'!F103,IF(#REF!='pre-Analysis'!D103,#REF!,""),""),""),""),"")))</f>
        <v>#REF!</v>
      </c>
      <c r="I103" s="149" t="e">
        <f t="shared" ref="I103:I138" si="73">IF(J103=""," ",(LEN(TRIM(J103))-LEN(SUBSTITUTE(TRIM(J103),",",""))+"1"))</f>
        <v>#REF!</v>
      </c>
      <c r="J103" s="149" t="e" cm="1">
        <f t="array" ref="J103">_xlfn.TEXTJOIN(",",TRUE,_xlfn.UNIQUE(IF((NOT(ISBLANK(#REF!))*(#REF!='pre-Analysis'!C103))=1,IF(#REF!='pre-Analysis'!E103,IF(#REF!='pre-Analysis'!B103,IF(#REF!='pre-Analysis'!F103,IF(#REF!='pre-Analysis'!D103,#REF!,""),""),""),""),"")))</f>
        <v>#REF!</v>
      </c>
      <c r="K103" s="149" t="e">
        <f t="shared" ref="K103:K138" si="74">IF(L103=""," ",(LEN(TRIM(L103))-LEN(SUBSTITUTE(TRIM(L103),",",""))+"1"))</f>
        <v>#REF!</v>
      </c>
      <c r="L103" s="149" t="e" cm="1">
        <f t="array" ref="L103">_xlfn.TEXTJOIN(",",TRUE,_xlfn.UNIQUE(IF((NOT(ISBLANK(#REF!))*(#REF!='pre-Analysis'!B103))=1,IF(#REF!='pre-Analysis'!E103,IF(#REF!='pre-Analysis'!F103,IF(#REF!='pre-Analysis'!D103,IF(#REF!='pre-Analysis'!C103,#REF!,""),""),""),""),"")))</f>
        <v>#REF!</v>
      </c>
      <c r="M103" s="167">
        <v>8378</v>
      </c>
      <c r="N103" s="167">
        <v>39147</v>
      </c>
      <c r="O103" s="167">
        <v>19549</v>
      </c>
      <c r="P103" s="167">
        <v>18425</v>
      </c>
      <c r="Q103" s="176" t="e">
        <f>SUMIFS(#REF!,#REF!, 'pre-Analysis'!E103,#REF!, 'pre-Analysis'!B103,#REF!,'pre-Analysis'!C103,#REF!,'pre-Analysis'!F103,#REF!,'pre-Analysis'!D103)</f>
        <v>#REF!</v>
      </c>
      <c r="R103" s="176" t="e">
        <f>SUMIFS(#REF!,#REF!, 'pre-Analysis'!E103,#REF!, 'pre-Analysis'!B103,#REF!,'pre-Analysis'!C103,#REF!,'pre-Analysis'!F103,#REF!,'pre-Analysis'!D103)</f>
        <v>#REF!</v>
      </c>
      <c r="S103" s="176" t="e">
        <f>SUMIFS(#REF!,#REF!, 'pre-Analysis'!E103,#REF!, 'pre-Analysis'!B103,#REF!,'pre-Analysis'!C103,#REF!,'pre-Analysis'!F103,#REF!,'pre-Analysis'!D103)</f>
        <v>#REF!</v>
      </c>
      <c r="T103" s="176" t="e">
        <f>SUMIFS(#REF!,#REF!, 'pre-Analysis'!E103,#REF!, 'pre-Analysis'!B103,#REF!,'pre-Analysis'!C103,#REF!,'pre-Analysis'!F103,#REF!,'pre-Analysis'!D103)</f>
        <v>#REF!</v>
      </c>
      <c r="U103" s="176" t="e">
        <f>SUMIFS(#REF!,#REF!, 'pre-Analysis'!E103,#REF!, 'pre-Analysis'!B103,#REF!,'pre-Analysis'!C103,#REF!,'pre-Analysis'!F103,#REF!,'pre-Analysis'!D103)</f>
        <v>#REF!</v>
      </c>
      <c r="V103" s="176" t="e">
        <f>SUMIFS(#REF!,#REF!, 'pre-Analysis'!E103,#REF!, 'pre-Analysis'!B103,#REF!,'pre-Analysis'!C103,#REF!,'pre-Analysis'!F103,#REF!,'pre-Analysis'!D103)</f>
        <v>#REF!</v>
      </c>
      <c r="W103" s="176" t="e">
        <f>SUMIFS(#REF!,#REF!, 'pre-Analysis'!E103,#REF!, 'pre-Analysis'!B103,#REF!,'pre-Analysis'!C103,#REF!,'pre-Analysis'!F103,#REF!,'pre-Analysis'!D103)</f>
        <v>#REF!</v>
      </c>
      <c r="X103" s="176" t="e">
        <f>SUMIFS(#REF!,#REF!, 'pre-Analysis'!E103,#REF!, 'pre-Analysis'!B103,#REF!,'pre-Analysis'!C103,#REF!,'pre-Analysis'!F103,#REF!,'pre-Analysis'!D103)</f>
        <v>#REF!</v>
      </c>
      <c r="Y103" s="169" t="e">
        <f t="shared" si="46"/>
        <v>#REF!</v>
      </c>
      <c r="Z103" s="169" t="e">
        <f t="shared" si="71"/>
        <v>#REF!</v>
      </c>
      <c r="AA103" s="170" t="e">
        <f t="shared" si="45"/>
        <v>#REF!</v>
      </c>
      <c r="AB103" s="170" t="e">
        <f t="shared" si="72"/>
        <v>#REF!</v>
      </c>
      <c r="AC103" s="154"/>
    </row>
    <row r="104" spans="1:29">
      <c r="A104" s="14" t="s">
        <v>72</v>
      </c>
      <c r="B104" s="149" t="s">
        <v>100</v>
      </c>
      <c r="C104" s="150" t="s">
        <v>101</v>
      </c>
      <c r="D104" s="149" t="s">
        <v>102</v>
      </c>
      <c r="E104" s="151" t="s">
        <v>76</v>
      </c>
      <c r="F104" s="149" t="s">
        <v>105</v>
      </c>
      <c r="G104" s="152" t="e">
        <f t="shared" si="35"/>
        <v>#REF!</v>
      </c>
      <c r="H104" s="149" t="e" cm="1">
        <f t="array" ref="H104">_xlfn.TEXTJOIN(",",TRUE,_xlfn.UNIQUE(IF((NOT(ISBLANK(#REF!))*(#REF!='pre-Analysis'!C104))=1,IF(#REF!='pre-Analysis'!E104,IF(#REF!='pre-Analysis'!B104,IF(#REF!='pre-Analysis'!F104,IF(#REF!='pre-Analysis'!D104,#REF!,""),""),""),""),"")))</f>
        <v>#REF!</v>
      </c>
      <c r="I104" s="149" t="e">
        <f t="shared" si="73"/>
        <v>#REF!</v>
      </c>
      <c r="J104" s="149" t="e" cm="1">
        <f t="array" ref="J104">_xlfn.TEXTJOIN(",",TRUE,_xlfn.UNIQUE(IF((NOT(ISBLANK(#REF!))*(#REF!='pre-Analysis'!C104))=1,IF(#REF!='pre-Analysis'!E104,IF(#REF!='pre-Analysis'!B104,IF(#REF!='pre-Analysis'!F104,IF(#REF!='pre-Analysis'!D104,#REF!,""),""),""),""),"")))</f>
        <v>#REF!</v>
      </c>
      <c r="K104" s="149" t="e">
        <f t="shared" si="74"/>
        <v>#REF!</v>
      </c>
      <c r="L104" s="149" t="e" cm="1">
        <f t="array" ref="L104">_xlfn.TEXTJOIN(",",TRUE,_xlfn.UNIQUE(IF((NOT(ISBLANK(#REF!))*(#REF!='pre-Analysis'!B104))=1,IF(#REF!='pre-Analysis'!E104,IF(#REF!='pre-Analysis'!F104,IF(#REF!='pre-Analysis'!D104,IF(#REF!='pre-Analysis'!C104,#REF!,""),""),""),""),"")))</f>
        <v>#REF!</v>
      </c>
      <c r="M104" s="167">
        <v>6094</v>
      </c>
      <c r="N104" s="167">
        <v>26608</v>
      </c>
      <c r="O104" s="167">
        <v>13559</v>
      </c>
      <c r="P104" s="167">
        <v>12245</v>
      </c>
      <c r="Q104" s="176" t="e">
        <f>SUMIFS(#REF!,#REF!, 'pre-Analysis'!E104,#REF!, 'pre-Analysis'!B104,#REF!,'pre-Analysis'!C104,#REF!,'pre-Analysis'!F104,#REF!,'pre-Analysis'!D104)</f>
        <v>#REF!</v>
      </c>
      <c r="R104" s="176" t="e">
        <f>SUMIFS(#REF!,#REF!, 'pre-Analysis'!E104,#REF!, 'pre-Analysis'!B104,#REF!,'pre-Analysis'!C104,#REF!,'pre-Analysis'!F104,#REF!,'pre-Analysis'!D104)</f>
        <v>#REF!</v>
      </c>
      <c r="S104" s="176" t="e">
        <f>SUMIFS(#REF!,#REF!, 'pre-Analysis'!E104,#REF!, 'pre-Analysis'!B104,#REF!,'pre-Analysis'!C104,#REF!,'pre-Analysis'!F104,#REF!,'pre-Analysis'!D104)</f>
        <v>#REF!</v>
      </c>
      <c r="T104" s="176" t="e">
        <f>SUMIFS(#REF!,#REF!, 'pre-Analysis'!E104,#REF!, 'pre-Analysis'!B104,#REF!,'pre-Analysis'!C104,#REF!,'pre-Analysis'!F104,#REF!,'pre-Analysis'!D104)</f>
        <v>#REF!</v>
      </c>
      <c r="U104" s="176" t="e">
        <f>SUMIFS(#REF!,#REF!, 'pre-Analysis'!E104,#REF!, 'pre-Analysis'!B104,#REF!,'pre-Analysis'!C104,#REF!,'pre-Analysis'!F104,#REF!,'pre-Analysis'!D104)</f>
        <v>#REF!</v>
      </c>
      <c r="V104" s="176" t="e">
        <f>SUMIFS(#REF!,#REF!, 'pre-Analysis'!E104,#REF!, 'pre-Analysis'!B104,#REF!,'pre-Analysis'!C104,#REF!,'pre-Analysis'!F104,#REF!,'pre-Analysis'!D104)</f>
        <v>#REF!</v>
      </c>
      <c r="W104" s="176" t="e">
        <f>SUMIFS(#REF!,#REF!, 'pre-Analysis'!E104,#REF!, 'pre-Analysis'!B104,#REF!,'pre-Analysis'!C104,#REF!,'pre-Analysis'!F104,#REF!,'pre-Analysis'!D104)</f>
        <v>#REF!</v>
      </c>
      <c r="X104" s="176" t="e">
        <f>SUMIFS(#REF!,#REF!, 'pre-Analysis'!E104,#REF!, 'pre-Analysis'!B104,#REF!,'pre-Analysis'!C104,#REF!,'pre-Analysis'!F104,#REF!,'pre-Analysis'!D104)</f>
        <v>#REF!</v>
      </c>
      <c r="Y104" s="169" t="e">
        <f t="shared" si="46"/>
        <v>#REF!</v>
      </c>
      <c r="Z104" s="169" t="e">
        <f t="shared" si="71"/>
        <v>#REF!</v>
      </c>
      <c r="AA104" s="170" t="e">
        <f t="shared" si="45"/>
        <v>#REF!</v>
      </c>
      <c r="AB104" s="170" t="e">
        <f t="shared" si="72"/>
        <v>#REF!</v>
      </c>
      <c r="AC104" s="154"/>
    </row>
    <row r="105" spans="1:29">
      <c r="A105" s="14" t="s">
        <v>72</v>
      </c>
      <c r="B105" s="149" t="s">
        <v>100</v>
      </c>
      <c r="C105" s="150" t="s">
        <v>101</v>
      </c>
      <c r="D105" s="149" t="s">
        <v>102</v>
      </c>
      <c r="E105" s="151" t="s">
        <v>76</v>
      </c>
      <c r="F105" s="149" t="s">
        <v>106</v>
      </c>
      <c r="G105" s="152" t="e">
        <f t="shared" si="35"/>
        <v>#REF!</v>
      </c>
      <c r="H105" s="149" t="e" cm="1">
        <f t="array" ref="H105">_xlfn.TEXTJOIN(",",TRUE,_xlfn.UNIQUE(IF((NOT(ISBLANK(#REF!))*(#REF!='pre-Analysis'!C105))=1,IF(#REF!='pre-Analysis'!E105,IF(#REF!='pre-Analysis'!B105,IF(#REF!='pre-Analysis'!F105,IF(#REF!='pre-Analysis'!D105,#REF!,""),""),""),""),"")))</f>
        <v>#REF!</v>
      </c>
      <c r="I105" s="149" t="e">
        <f t="shared" si="73"/>
        <v>#REF!</v>
      </c>
      <c r="J105" s="149" t="e" cm="1">
        <f t="array" ref="J105">_xlfn.TEXTJOIN(",",TRUE,_xlfn.UNIQUE(IF((NOT(ISBLANK(#REF!))*(#REF!='pre-Analysis'!C105))=1,IF(#REF!='pre-Analysis'!E105,IF(#REF!='pre-Analysis'!B105,IF(#REF!='pre-Analysis'!F105,IF(#REF!='pre-Analysis'!D105,#REF!,""),""),""),""),"")))</f>
        <v>#REF!</v>
      </c>
      <c r="K105" s="149" t="e">
        <f t="shared" si="74"/>
        <v>#REF!</v>
      </c>
      <c r="L105" s="149" t="e" cm="1">
        <f t="array" ref="L105">_xlfn.TEXTJOIN(",",TRUE,_xlfn.UNIQUE(IF((NOT(ISBLANK(#REF!))*(#REF!='pre-Analysis'!B105))=1,IF(#REF!='pre-Analysis'!E105,IF(#REF!='pre-Analysis'!F105,IF(#REF!='pre-Analysis'!D105,IF(#REF!='pre-Analysis'!C105,#REF!,""),""),""),""),"")))</f>
        <v>#REF!</v>
      </c>
      <c r="M105" s="167">
        <v>5472</v>
      </c>
      <c r="N105" s="167">
        <v>24548</v>
      </c>
      <c r="O105" s="167">
        <v>12359</v>
      </c>
      <c r="P105" s="167">
        <v>11457</v>
      </c>
      <c r="Q105" s="176" t="e">
        <f>SUMIFS(#REF!,#REF!, 'pre-Analysis'!E105,#REF!, 'pre-Analysis'!B105,#REF!,'pre-Analysis'!C105,#REF!,'pre-Analysis'!F105,#REF!,'pre-Analysis'!D105)</f>
        <v>#REF!</v>
      </c>
      <c r="R105" s="176" t="e">
        <f>SUMIFS(#REF!,#REF!, 'pre-Analysis'!E105,#REF!, 'pre-Analysis'!B105,#REF!,'pre-Analysis'!C105,#REF!,'pre-Analysis'!F105,#REF!,'pre-Analysis'!D105)</f>
        <v>#REF!</v>
      </c>
      <c r="S105" s="176" t="e">
        <f>SUMIFS(#REF!,#REF!, 'pre-Analysis'!E105,#REF!, 'pre-Analysis'!B105,#REF!,'pre-Analysis'!C105,#REF!,'pre-Analysis'!F105,#REF!,'pre-Analysis'!D105)</f>
        <v>#REF!</v>
      </c>
      <c r="T105" s="176" t="e">
        <f>SUMIFS(#REF!,#REF!, 'pre-Analysis'!E105,#REF!, 'pre-Analysis'!B105,#REF!,'pre-Analysis'!C105,#REF!,'pre-Analysis'!F105,#REF!,'pre-Analysis'!D105)</f>
        <v>#REF!</v>
      </c>
      <c r="U105" s="176" t="e">
        <f>SUMIFS(#REF!,#REF!, 'pre-Analysis'!E105,#REF!, 'pre-Analysis'!B105,#REF!,'pre-Analysis'!C105,#REF!,'pre-Analysis'!F105,#REF!,'pre-Analysis'!D105)</f>
        <v>#REF!</v>
      </c>
      <c r="V105" s="176" t="e">
        <f>SUMIFS(#REF!,#REF!, 'pre-Analysis'!E105,#REF!, 'pre-Analysis'!B105,#REF!,'pre-Analysis'!C105,#REF!,'pre-Analysis'!F105,#REF!,'pre-Analysis'!D105)</f>
        <v>#REF!</v>
      </c>
      <c r="W105" s="176" t="e">
        <f>SUMIFS(#REF!,#REF!, 'pre-Analysis'!E105,#REF!, 'pre-Analysis'!B105,#REF!,'pre-Analysis'!C105,#REF!,'pre-Analysis'!F105,#REF!,'pre-Analysis'!D105)</f>
        <v>#REF!</v>
      </c>
      <c r="X105" s="176" t="e">
        <f>SUMIFS(#REF!,#REF!, 'pre-Analysis'!E105,#REF!, 'pre-Analysis'!B105,#REF!,'pre-Analysis'!C105,#REF!,'pre-Analysis'!F105,#REF!,'pre-Analysis'!D105)</f>
        <v>#REF!</v>
      </c>
      <c r="Y105" s="169" t="e">
        <f t="shared" si="46"/>
        <v>#REF!</v>
      </c>
      <c r="Z105" s="169" t="e">
        <f t="shared" si="71"/>
        <v>#REF!</v>
      </c>
      <c r="AA105" s="170" t="e">
        <f t="shared" si="45"/>
        <v>#REF!</v>
      </c>
      <c r="AB105" s="170" t="e">
        <f t="shared" si="72"/>
        <v>#REF!</v>
      </c>
      <c r="AC105" s="154"/>
    </row>
    <row r="106" spans="1:29">
      <c r="A106" s="14" t="s">
        <v>72</v>
      </c>
      <c r="B106" s="149" t="s">
        <v>100</v>
      </c>
      <c r="C106" s="150" t="s">
        <v>101</v>
      </c>
      <c r="D106" s="149" t="s">
        <v>102</v>
      </c>
      <c r="E106" s="151" t="s">
        <v>76</v>
      </c>
      <c r="F106" s="149" t="s">
        <v>107</v>
      </c>
      <c r="G106" s="152" t="e">
        <f t="shared" si="35"/>
        <v>#REF!</v>
      </c>
      <c r="H106" s="149" t="e" cm="1">
        <f t="array" ref="H106">_xlfn.TEXTJOIN(",",TRUE,_xlfn.UNIQUE(IF((NOT(ISBLANK(#REF!))*(#REF!='pre-Analysis'!C106))=1,IF(#REF!='pre-Analysis'!E106,IF(#REF!='pre-Analysis'!B106,IF(#REF!='pre-Analysis'!F106,IF(#REF!='pre-Analysis'!D106,#REF!,""),""),""),""),"")))</f>
        <v>#REF!</v>
      </c>
      <c r="I106" s="149" t="e">
        <f t="shared" si="73"/>
        <v>#REF!</v>
      </c>
      <c r="J106" s="149" t="e" cm="1">
        <f t="array" ref="J106">_xlfn.TEXTJOIN(",",TRUE,_xlfn.UNIQUE(IF((NOT(ISBLANK(#REF!))*(#REF!='pre-Analysis'!C106))=1,IF(#REF!='pre-Analysis'!E106,IF(#REF!='pre-Analysis'!B106,IF(#REF!='pre-Analysis'!F106,IF(#REF!='pre-Analysis'!D106,#REF!,""),""),""),""),"")))</f>
        <v>#REF!</v>
      </c>
      <c r="K106" s="149" t="e">
        <f t="shared" si="74"/>
        <v>#REF!</v>
      </c>
      <c r="L106" s="149" t="e" cm="1">
        <f t="array" ref="L106">_xlfn.TEXTJOIN(",",TRUE,_xlfn.UNIQUE(IF((NOT(ISBLANK(#REF!))*(#REF!='pre-Analysis'!B106))=1,IF(#REF!='pre-Analysis'!E106,IF(#REF!='pre-Analysis'!F106,IF(#REF!='pre-Analysis'!D106,IF(#REF!='pre-Analysis'!C106,#REF!,""),""),""),""),"")))</f>
        <v>#REF!</v>
      </c>
      <c r="M106" s="167">
        <v>8046</v>
      </c>
      <c r="N106" s="167">
        <v>36784</v>
      </c>
      <c r="O106" s="167">
        <v>18606</v>
      </c>
      <c r="P106" s="167">
        <v>17520</v>
      </c>
      <c r="Q106" s="176" t="e">
        <f>SUMIFS(#REF!,#REF!, 'pre-Analysis'!E106,#REF!, 'pre-Analysis'!B106,#REF!,'pre-Analysis'!C106,#REF!,'pre-Analysis'!F106,#REF!,'pre-Analysis'!D106)</f>
        <v>#REF!</v>
      </c>
      <c r="R106" s="176" t="e">
        <f>SUMIFS(#REF!,#REF!, 'pre-Analysis'!E106,#REF!, 'pre-Analysis'!B106,#REF!,'pre-Analysis'!C106,#REF!,'pre-Analysis'!F106,#REF!,'pre-Analysis'!D106)</f>
        <v>#REF!</v>
      </c>
      <c r="S106" s="176" t="e">
        <f>SUMIFS(#REF!,#REF!, 'pre-Analysis'!E106,#REF!, 'pre-Analysis'!B106,#REF!,'pre-Analysis'!C106,#REF!,'pre-Analysis'!F106,#REF!,'pre-Analysis'!D106)</f>
        <v>#REF!</v>
      </c>
      <c r="T106" s="176" t="e">
        <f>SUMIFS(#REF!,#REF!, 'pre-Analysis'!E106,#REF!, 'pre-Analysis'!B106,#REF!,'pre-Analysis'!C106,#REF!,'pre-Analysis'!F106,#REF!,'pre-Analysis'!D106)</f>
        <v>#REF!</v>
      </c>
      <c r="U106" s="176" t="e">
        <f>SUMIFS(#REF!,#REF!, 'pre-Analysis'!E106,#REF!, 'pre-Analysis'!B106,#REF!,'pre-Analysis'!C106,#REF!,'pre-Analysis'!F106,#REF!,'pre-Analysis'!D106)</f>
        <v>#REF!</v>
      </c>
      <c r="V106" s="176" t="e">
        <f>SUMIFS(#REF!,#REF!, 'pre-Analysis'!E106,#REF!, 'pre-Analysis'!B106,#REF!,'pre-Analysis'!C106,#REF!,'pre-Analysis'!F106,#REF!,'pre-Analysis'!D106)</f>
        <v>#REF!</v>
      </c>
      <c r="W106" s="176" t="e">
        <f>SUMIFS(#REF!,#REF!, 'pre-Analysis'!E106,#REF!, 'pre-Analysis'!B106,#REF!,'pre-Analysis'!C106,#REF!,'pre-Analysis'!F106,#REF!,'pre-Analysis'!D106)</f>
        <v>#REF!</v>
      </c>
      <c r="X106" s="176" t="e">
        <f>SUMIFS(#REF!,#REF!, 'pre-Analysis'!E106,#REF!, 'pre-Analysis'!B106,#REF!,'pre-Analysis'!C106,#REF!,'pre-Analysis'!F106,#REF!,'pre-Analysis'!D106)</f>
        <v>#REF!</v>
      </c>
      <c r="Y106" s="169" t="e">
        <f t="shared" si="46"/>
        <v>#REF!</v>
      </c>
      <c r="Z106" s="169" t="e">
        <f t="shared" si="71"/>
        <v>#REF!</v>
      </c>
      <c r="AA106" s="170" t="e">
        <f t="shared" si="45"/>
        <v>#REF!</v>
      </c>
      <c r="AB106" s="170" t="e">
        <f t="shared" si="72"/>
        <v>#REF!</v>
      </c>
      <c r="AC106" s="154"/>
    </row>
    <row r="107" spans="1:29">
      <c r="A107" s="14" t="s">
        <v>72</v>
      </c>
      <c r="B107" s="149" t="s">
        <v>100</v>
      </c>
      <c r="C107" s="150" t="s">
        <v>101</v>
      </c>
      <c r="D107" s="149" t="s">
        <v>102</v>
      </c>
      <c r="E107" s="151" t="s">
        <v>76</v>
      </c>
      <c r="F107" s="149" t="s">
        <v>108</v>
      </c>
      <c r="G107" s="152" t="e">
        <f t="shared" si="35"/>
        <v>#REF!</v>
      </c>
      <c r="H107" s="149" t="e" cm="1">
        <f t="array" ref="H107">_xlfn.TEXTJOIN(",",TRUE,_xlfn.UNIQUE(IF((NOT(ISBLANK(#REF!))*(#REF!='pre-Analysis'!C107))=1,IF(#REF!='pre-Analysis'!E107,IF(#REF!='pre-Analysis'!B107,IF(#REF!='pre-Analysis'!F107,IF(#REF!='pre-Analysis'!D107,#REF!,""),""),""),""),"")))</f>
        <v>#REF!</v>
      </c>
      <c r="I107" s="149" t="e">
        <f t="shared" si="73"/>
        <v>#REF!</v>
      </c>
      <c r="J107" s="149" t="e" cm="1">
        <f t="array" ref="J107">_xlfn.TEXTJOIN(",",TRUE,_xlfn.UNIQUE(IF((NOT(ISBLANK(#REF!))*(#REF!='pre-Analysis'!C107))=1,IF(#REF!='pre-Analysis'!E107,IF(#REF!='pre-Analysis'!B107,IF(#REF!='pre-Analysis'!F107,IF(#REF!='pre-Analysis'!D107,#REF!,""),""),""),""),"")))</f>
        <v>#REF!</v>
      </c>
      <c r="K107" s="149" t="e">
        <f t="shared" si="74"/>
        <v>#REF!</v>
      </c>
      <c r="L107" s="149" t="e" cm="1">
        <f t="array" ref="L107">_xlfn.TEXTJOIN(",",TRUE,_xlfn.UNIQUE(IF((NOT(ISBLANK(#REF!))*(#REF!='pre-Analysis'!B107))=1,IF(#REF!='pre-Analysis'!E107,IF(#REF!='pre-Analysis'!F107,IF(#REF!='pre-Analysis'!D107,IF(#REF!='pre-Analysis'!C107,#REF!,""),""),""),""),"")))</f>
        <v>#REF!</v>
      </c>
      <c r="M107" s="167">
        <v>7040</v>
      </c>
      <c r="N107" s="167">
        <v>31044</v>
      </c>
      <c r="O107" s="167">
        <v>15496</v>
      </c>
      <c r="P107" s="167">
        <v>14568</v>
      </c>
      <c r="Q107" s="176" t="e">
        <f>SUMIFS(#REF!,#REF!, 'pre-Analysis'!E107,#REF!, 'pre-Analysis'!B107,#REF!,'pre-Analysis'!C107,#REF!,'pre-Analysis'!F107,#REF!,'pre-Analysis'!D107)</f>
        <v>#REF!</v>
      </c>
      <c r="R107" s="176" t="e">
        <f>SUMIFS(#REF!,#REF!, 'pre-Analysis'!E107,#REF!, 'pre-Analysis'!B107,#REF!,'pre-Analysis'!C107,#REF!,'pre-Analysis'!F107,#REF!,'pre-Analysis'!D107)</f>
        <v>#REF!</v>
      </c>
      <c r="S107" s="176" t="e">
        <f>SUMIFS(#REF!,#REF!, 'pre-Analysis'!E107,#REF!, 'pre-Analysis'!B107,#REF!,'pre-Analysis'!C107,#REF!,'pre-Analysis'!F107,#REF!,'pre-Analysis'!D107)</f>
        <v>#REF!</v>
      </c>
      <c r="T107" s="176" t="e">
        <f>SUMIFS(#REF!,#REF!, 'pre-Analysis'!E107,#REF!, 'pre-Analysis'!B107,#REF!,'pre-Analysis'!C107,#REF!,'pre-Analysis'!F107,#REF!,'pre-Analysis'!D107)</f>
        <v>#REF!</v>
      </c>
      <c r="U107" s="176" t="e">
        <f>SUMIFS(#REF!,#REF!, 'pre-Analysis'!E107,#REF!, 'pre-Analysis'!B107,#REF!,'pre-Analysis'!C107,#REF!,'pre-Analysis'!F107,#REF!,'pre-Analysis'!D107)</f>
        <v>#REF!</v>
      </c>
      <c r="V107" s="176" t="e">
        <f>SUMIFS(#REF!,#REF!, 'pre-Analysis'!E107,#REF!, 'pre-Analysis'!B107,#REF!,'pre-Analysis'!C107,#REF!,'pre-Analysis'!F107,#REF!,'pre-Analysis'!D107)</f>
        <v>#REF!</v>
      </c>
      <c r="W107" s="176" t="e">
        <f>SUMIFS(#REF!,#REF!, 'pre-Analysis'!E107,#REF!, 'pre-Analysis'!B107,#REF!,'pre-Analysis'!C107,#REF!,'pre-Analysis'!F107,#REF!,'pre-Analysis'!D107)</f>
        <v>#REF!</v>
      </c>
      <c r="X107" s="176" t="e">
        <f>SUMIFS(#REF!,#REF!, 'pre-Analysis'!E107,#REF!, 'pre-Analysis'!B107,#REF!,'pre-Analysis'!C107,#REF!,'pre-Analysis'!F107,#REF!,'pre-Analysis'!D107)</f>
        <v>#REF!</v>
      </c>
      <c r="Y107" s="169" t="e">
        <f t="shared" si="46"/>
        <v>#REF!</v>
      </c>
      <c r="Z107" s="169" t="e">
        <f t="shared" si="71"/>
        <v>#REF!</v>
      </c>
      <c r="AA107" s="170" t="e">
        <f t="shared" si="45"/>
        <v>#REF!</v>
      </c>
      <c r="AB107" s="170" t="e">
        <f t="shared" si="72"/>
        <v>#REF!</v>
      </c>
      <c r="AC107" s="154"/>
    </row>
    <row r="108" spans="1:29">
      <c r="A108" s="14" t="s">
        <v>72</v>
      </c>
      <c r="B108" s="149" t="s">
        <v>100</v>
      </c>
      <c r="C108" s="150" t="s">
        <v>101</v>
      </c>
      <c r="D108" s="149" t="s">
        <v>102</v>
      </c>
      <c r="E108" s="151" t="s">
        <v>76</v>
      </c>
      <c r="F108" s="149" t="s">
        <v>109</v>
      </c>
      <c r="G108" s="152" t="e">
        <f t="shared" si="35"/>
        <v>#REF!</v>
      </c>
      <c r="H108" s="149" t="e" cm="1">
        <f t="array" ref="H108">_xlfn.TEXTJOIN(",",TRUE,_xlfn.UNIQUE(IF((NOT(ISBLANK(#REF!))*(#REF!='pre-Analysis'!C108))=1,IF(#REF!='pre-Analysis'!E108,IF(#REF!='pre-Analysis'!B108,IF(#REF!='pre-Analysis'!F108,IF(#REF!='pre-Analysis'!D108,#REF!,""),""),""),""),"")))</f>
        <v>#REF!</v>
      </c>
      <c r="I108" s="149" t="e">
        <f t="shared" si="73"/>
        <v>#REF!</v>
      </c>
      <c r="J108" s="149" t="e" cm="1">
        <f t="array" ref="J108">_xlfn.TEXTJOIN(",",TRUE,_xlfn.UNIQUE(IF((NOT(ISBLANK(#REF!))*(#REF!='pre-Analysis'!C108))=1,IF(#REF!='pre-Analysis'!E108,IF(#REF!='pre-Analysis'!B108,IF(#REF!='pre-Analysis'!F108,IF(#REF!='pre-Analysis'!D108,#REF!,""),""),""),""),"")))</f>
        <v>#REF!</v>
      </c>
      <c r="K108" s="149" t="e">
        <f t="shared" si="74"/>
        <v>#REF!</v>
      </c>
      <c r="L108" s="149" t="e" cm="1">
        <f t="array" ref="L108">_xlfn.TEXTJOIN(",",TRUE,_xlfn.UNIQUE(IF((NOT(ISBLANK(#REF!))*(#REF!='pre-Analysis'!B108))=1,IF(#REF!='pre-Analysis'!E108,IF(#REF!='pre-Analysis'!F108,IF(#REF!='pre-Analysis'!D108,IF(#REF!='pre-Analysis'!C108,#REF!,""),""),""),""),"")))</f>
        <v>#REF!</v>
      </c>
      <c r="M108" s="167">
        <v>1693</v>
      </c>
      <c r="N108" s="167">
        <v>7419</v>
      </c>
      <c r="O108" s="167">
        <v>3754</v>
      </c>
      <c r="P108" s="167">
        <v>3508</v>
      </c>
      <c r="Q108" s="176" t="e">
        <f>SUMIFS(#REF!,#REF!, 'pre-Analysis'!E108,#REF!, 'pre-Analysis'!B108,#REF!,'pre-Analysis'!C108,#REF!,'pre-Analysis'!F108,#REF!,'pre-Analysis'!D108)</f>
        <v>#REF!</v>
      </c>
      <c r="R108" s="176" t="e">
        <f>SUMIFS(#REF!,#REF!, 'pre-Analysis'!E108,#REF!, 'pre-Analysis'!B108,#REF!,'pre-Analysis'!C108,#REF!,'pre-Analysis'!F108,#REF!,'pre-Analysis'!D108)</f>
        <v>#REF!</v>
      </c>
      <c r="S108" s="176" t="e">
        <f>SUMIFS(#REF!,#REF!, 'pre-Analysis'!E108,#REF!, 'pre-Analysis'!B108,#REF!,'pre-Analysis'!C108,#REF!,'pre-Analysis'!F108,#REF!,'pre-Analysis'!D108)</f>
        <v>#REF!</v>
      </c>
      <c r="T108" s="176" t="e">
        <f>SUMIFS(#REF!,#REF!, 'pre-Analysis'!E108,#REF!, 'pre-Analysis'!B108,#REF!,'pre-Analysis'!C108,#REF!,'pre-Analysis'!F108,#REF!,'pre-Analysis'!D108)</f>
        <v>#REF!</v>
      </c>
      <c r="U108" s="176" t="e">
        <f>SUMIFS(#REF!,#REF!, 'pre-Analysis'!E108,#REF!, 'pre-Analysis'!B108,#REF!,'pre-Analysis'!C108,#REF!,'pre-Analysis'!F108,#REF!,'pre-Analysis'!D108)</f>
        <v>#REF!</v>
      </c>
      <c r="V108" s="176" t="e">
        <f>SUMIFS(#REF!,#REF!, 'pre-Analysis'!E108,#REF!, 'pre-Analysis'!B108,#REF!,'pre-Analysis'!C108,#REF!,'pre-Analysis'!F108,#REF!,'pre-Analysis'!D108)</f>
        <v>#REF!</v>
      </c>
      <c r="W108" s="176" t="e">
        <f>SUMIFS(#REF!,#REF!, 'pre-Analysis'!E108,#REF!, 'pre-Analysis'!B108,#REF!,'pre-Analysis'!C108,#REF!,'pre-Analysis'!F108,#REF!,'pre-Analysis'!D108)</f>
        <v>#REF!</v>
      </c>
      <c r="X108" s="176" t="e">
        <f>SUMIFS(#REF!,#REF!, 'pre-Analysis'!E108,#REF!, 'pre-Analysis'!B108,#REF!,'pre-Analysis'!C108,#REF!,'pre-Analysis'!F108,#REF!,'pre-Analysis'!D108)</f>
        <v>#REF!</v>
      </c>
      <c r="Y108" s="169" t="e">
        <f t="shared" si="46"/>
        <v>#REF!</v>
      </c>
      <c r="Z108" s="169" t="e">
        <f t="shared" si="71"/>
        <v>#REF!</v>
      </c>
      <c r="AA108" s="170" t="e">
        <f t="shared" si="45"/>
        <v>#REF!</v>
      </c>
      <c r="AB108" s="170" t="e">
        <f t="shared" si="72"/>
        <v>#REF!</v>
      </c>
      <c r="AC108" s="154"/>
    </row>
    <row r="109" spans="1:29">
      <c r="A109" s="14" t="s">
        <v>72</v>
      </c>
      <c r="B109" s="149" t="s">
        <v>100</v>
      </c>
      <c r="C109" s="150" t="s">
        <v>101</v>
      </c>
      <c r="D109" s="149" t="s">
        <v>102</v>
      </c>
      <c r="E109" s="151" t="s">
        <v>76</v>
      </c>
      <c r="F109" s="149" t="s">
        <v>110</v>
      </c>
      <c r="G109" s="152" t="e">
        <f t="shared" si="35"/>
        <v>#REF!</v>
      </c>
      <c r="H109" s="149" t="e" cm="1">
        <f t="array" ref="H109">_xlfn.TEXTJOIN(",",TRUE,_xlfn.UNIQUE(IF((NOT(ISBLANK(#REF!))*(#REF!='pre-Analysis'!C109))=1,IF(#REF!='pre-Analysis'!E109,IF(#REF!='pre-Analysis'!B109,IF(#REF!='pre-Analysis'!F109,IF(#REF!='pre-Analysis'!D109,#REF!,""),""),""),""),"")))</f>
        <v>#REF!</v>
      </c>
      <c r="I109" s="149" t="e">
        <f t="shared" si="73"/>
        <v>#REF!</v>
      </c>
      <c r="J109" s="149" t="e" cm="1">
        <f t="array" ref="J109">_xlfn.TEXTJOIN(",",TRUE,_xlfn.UNIQUE(IF((NOT(ISBLANK(#REF!))*(#REF!='pre-Analysis'!C109))=1,IF(#REF!='pre-Analysis'!E109,IF(#REF!='pre-Analysis'!B109,IF(#REF!='pre-Analysis'!F109,IF(#REF!='pre-Analysis'!D109,#REF!,""),""),""),""),"")))</f>
        <v>#REF!</v>
      </c>
      <c r="K109" s="149" t="e">
        <f t="shared" si="74"/>
        <v>#REF!</v>
      </c>
      <c r="L109" s="149" t="e" cm="1">
        <f t="array" ref="L109">_xlfn.TEXTJOIN(",",TRUE,_xlfn.UNIQUE(IF((NOT(ISBLANK(#REF!))*(#REF!='pre-Analysis'!B109))=1,IF(#REF!='pre-Analysis'!E109,IF(#REF!='pre-Analysis'!F109,IF(#REF!='pre-Analysis'!D109,IF(#REF!='pre-Analysis'!C109,#REF!,""),""),""),""),"")))</f>
        <v>#REF!</v>
      </c>
      <c r="M109" s="167">
        <v>5495</v>
      </c>
      <c r="N109" s="167">
        <v>25354</v>
      </c>
      <c r="O109" s="167">
        <v>12688</v>
      </c>
      <c r="P109" s="167">
        <v>11920</v>
      </c>
      <c r="Q109" s="176" t="e">
        <f>SUMIFS(#REF!,#REF!, 'pre-Analysis'!E109,#REF!, 'pre-Analysis'!B109,#REF!,'pre-Analysis'!C109,#REF!,'pre-Analysis'!F109,#REF!,'pre-Analysis'!D109)</f>
        <v>#REF!</v>
      </c>
      <c r="R109" s="176" t="e">
        <f>SUMIFS(#REF!,#REF!, 'pre-Analysis'!E109,#REF!, 'pre-Analysis'!B109,#REF!,'pre-Analysis'!C109,#REF!,'pre-Analysis'!F109,#REF!,'pre-Analysis'!D109)</f>
        <v>#REF!</v>
      </c>
      <c r="S109" s="176" t="e">
        <f>SUMIFS(#REF!,#REF!, 'pre-Analysis'!E109,#REF!, 'pre-Analysis'!B109,#REF!,'pre-Analysis'!C109,#REF!,'pre-Analysis'!F109,#REF!,'pre-Analysis'!D109)</f>
        <v>#REF!</v>
      </c>
      <c r="T109" s="176" t="e">
        <f>SUMIFS(#REF!,#REF!, 'pre-Analysis'!E109,#REF!, 'pre-Analysis'!B109,#REF!,'pre-Analysis'!C109,#REF!,'pre-Analysis'!F109,#REF!,'pre-Analysis'!D109)</f>
        <v>#REF!</v>
      </c>
      <c r="U109" s="176" t="e">
        <f>SUMIFS(#REF!,#REF!, 'pre-Analysis'!E109,#REF!, 'pre-Analysis'!B109,#REF!,'pre-Analysis'!C109,#REF!,'pre-Analysis'!F109,#REF!,'pre-Analysis'!D109)</f>
        <v>#REF!</v>
      </c>
      <c r="V109" s="176" t="e">
        <f>SUMIFS(#REF!,#REF!, 'pre-Analysis'!E109,#REF!, 'pre-Analysis'!B109,#REF!,'pre-Analysis'!C109,#REF!,'pre-Analysis'!F109,#REF!,'pre-Analysis'!D109)</f>
        <v>#REF!</v>
      </c>
      <c r="W109" s="176" t="e">
        <f>SUMIFS(#REF!,#REF!, 'pre-Analysis'!E109,#REF!, 'pre-Analysis'!B109,#REF!,'pre-Analysis'!C109,#REF!,'pre-Analysis'!F109,#REF!,'pre-Analysis'!D109)</f>
        <v>#REF!</v>
      </c>
      <c r="X109" s="176" t="e">
        <f>SUMIFS(#REF!,#REF!, 'pre-Analysis'!E109,#REF!, 'pre-Analysis'!B109,#REF!,'pre-Analysis'!C109,#REF!,'pre-Analysis'!F109,#REF!,'pre-Analysis'!D109)</f>
        <v>#REF!</v>
      </c>
      <c r="Y109" s="169" t="e">
        <f t="shared" si="46"/>
        <v>#REF!</v>
      </c>
      <c r="Z109" s="169" t="e">
        <f t="shared" si="71"/>
        <v>#REF!</v>
      </c>
      <c r="AA109" s="170" t="e">
        <f t="shared" si="45"/>
        <v>#REF!</v>
      </c>
      <c r="AB109" s="170" t="e">
        <f t="shared" si="72"/>
        <v>#REF!</v>
      </c>
      <c r="AC109" s="154"/>
    </row>
    <row r="110" spans="1:29">
      <c r="A110" s="14" t="s">
        <v>72</v>
      </c>
      <c r="B110" s="149" t="s">
        <v>100</v>
      </c>
      <c r="C110" s="150" t="s">
        <v>101</v>
      </c>
      <c r="D110" s="149" t="s">
        <v>102</v>
      </c>
      <c r="E110" s="151" t="s">
        <v>76</v>
      </c>
      <c r="F110" s="149" t="s">
        <v>111</v>
      </c>
      <c r="G110" s="152" t="e">
        <f t="shared" si="35"/>
        <v>#REF!</v>
      </c>
      <c r="H110" s="149" t="e" cm="1">
        <f t="array" ref="H110">_xlfn.TEXTJOIN(",",TRUE,_xlfn.UNIQUE(IF((NOT(ISBLANK(#REF!))*(#REF!='pre-Analysis'!C110))=1,IF(#REF!='pre-Analysis'!E110,IF(#REF!='pre-Analysis'!B110,IF(#REF!='pre-Analysis'!F110,IF(#REF!='pre-Analysis'!D110,#REF!,""),""),""),""),"")))</f>
        <v>#REF!</v>
      </c>
      <c r="I110" s="149" t="e">
        <f t="shared" si="73"/>
        <v>#REF!</v>
      </c>
      <c r="J110" s="149" t="e" cm="1">
        <f t="array" ref="J110">_xlfn.TEXTJOIN(",",TRUE,_xlfn.UNIQUE(IF((NOT(ISBLANK(#REF!))*(#REF!='pre-Analysis'!C110))=1,IF(#REF!='pre-Analysis'!E110,IF(#REF!='pre-Analysis'!B110,IF(#REF!='pre-Analysis'!F110,IF(#REF!='pre-Analysis'!D110,#REF!,""),""),""),""),"")))</f>
        <v>#REF!</v>
      </c>
      <c r="K110" s="149" t="e">
        <f t="shared" si="74"/>
        <v>#REF!</v>
      </c>
      <c r="L110" s="149" t="e" cm="1">
        <f t="array" ref="L110">_xlfn.TEXTJOIN(",",TRUE,_xlfn.UNIQUE(IF((NOT(ISBLANK(#REF!))*(#REF!='pre-Analysis'!B110))=1,IF(#REF!='pre-Analysis'!E110,IF(#REF!='pre-Analysis'!F110,IF(#REF!='pre-Analysis'!D110,IF(#REF!='pre-Analysis'!C110,#REF!,""),""),""),""),"")))</f>
        <v>#REF!</v>
      </c>
      <c r="M110" s="167">
        <v>4836</v>
      </c>
      <c r="N110" s="167">
        <v>23594</v>
      </c>
      <c r="O110" s="167">
        <v>11763</v>
      </c>
      <c r="P110" s="167">
        <v>11206</v>
      </c>
      <c r="Q110" s="176" t="e">
        <f>SUMIFS(#REF!,#REF!, 'pre-Analysis'!E110,#REF!, 'pre-Analysis'!B110,#REF!,'pre-Analysis'!C110,#REF!,'pre-Analysis'!F110,#REF!,'pre-Analysis'!D110)</f>
        <v>#REF!</v>
      </c>
      <c r="R110" s="176" t="e">
        <f>SUMIFS(#REF!,#REF!, 'pre-Analysis'!E110,#REF!, 'pre-Analysis'!B110,#REF!,'pre-Analysis'!C110,#REF!,'pre-Analysis'!F110,#REF!,'pre-Analysis'!D110)</f>
        <v>#REF!</v>
      </c>
      <c r="S110" s="176" t="e">
        <f>SUMIFS(#REF!,#REF!, 'pre-Analysis'!E110,#REF!, 'pre-Analysis'!B110,#REF!,'pre-Analysis'!C110,#REF!,'pre-Analysis'!F110,#REF!,'pre-Analysis'!D110)</f>
        <v>#REF!</v>
      </c>
      <c r="T110" s="176" t="e">
        <f>SUMIFS(#REF!,#REF!, 'pre-Analysis'!E110,#REF!, 'pre-Analysis'!B110,#REF!,'pre-Analysis'!C110,#REF!,'pre-Analysis'!F110,#REF!,'pre-Analysis'!D110)</f>
        <v>#REF!</v>
      </c>
      <c r="U110" s="176" t="e">
        <f>SUMIFS(#REF!,#REF!, 'pre-Analysis'!E110,#REF!, 'pre-Analysis'!B110,#REF!,'pre-Analysis'!C110,#REF!,'pre-Analysis'!F110,#REF!,'pre-Analysis'!D110)</f>
        <v>#REF!</v>
      </c>
      <c r="V110" s="176" t="e">
        <f>SUMIFS(#REF!,#REF!, 'pre-Analysis'!E110,#REF!, 'pre-Analysis'!B110,#REF!,'pre-Analysis'!C110,#REF!,'pre-Analysis'!F110,#REF!,'pre-Analysis'!D110)</f>
        <v>#REF!</v>
      </c>
      <c r="W110" s="176" t="e">
        <f>SUMIFS(#REF!,#REF!, 'pre-Analysis'!E110,#REF!, 'pre-Analysis'!B110,#REF!,'pre-Analysis'!C110,#REF!,'pre-Analysis'!F110,#REF!,'pre-Analysis'!D110)</f>
        <v>#REF!</v>
      </c>
      <c r="X110" s="176" t="e">
        <f>SUMIFS(#REF!,#REF!, 'pre-Analysis'!E110,#REF!, 'pre-Analysis'!B110,#REF!,'pre-Analysis'!C110,#REF!,'pre-Analysis'!F110,#REF!,'pre-Analysis'!D110)</f>
        <v>#REF!</v>
      </c>
      <c r="Y110" s="169" t="e">
        <f t="shared" si="46"/>
        <v>#REF!</v>
      </c>
      <c r="Z110" s="169" t="e">
        <f t="shared" si="71"/>
        <v>#REF!</v>
      </c>
      <c r="AA110" s="170" t="e">
        <f t="shared" si="45"/>
        <v>#REF!</v>
      </c>
      <c r="AB110" s="170" t="e">
        <f t="shared" si="72"/>
        <v>#REF!</v>
      </c>
      <c r="AC110" s="154"/>
    </row>
    <row r="111" spans="1:29">
      <c r="A111" s="14" t="s">
        <v>72</v>
      </c>
      <c r="B111" s="149" t="s">
        <v>100</v>
      </c>
      <c r="C111" s="150" t="s">
        <v>101</v>
      </c>
      <c r="D111" s="149" t="s">
        <v>102</v>
      </c>
      <c r="E111" s="151" t="s">
        <v>76</v>
      </c>
      <c r="F111" s="149" t="s">
        <v>112</v>
      </c>
      <c r="G111" s="152" t="e">
        <f t="shared" si="35"/>
        <v>#REF!</v>
      </c>
      <c r="H111" s="149" t="e" cm="1">
        <f t="array" ref="H111">_xlfn.TEXTJOIN(",",TRUE,_xlfn.UNIQUE(IF((NOT(ISBLANK(#REF!))*(#REF!='pre-Analysis'!C111))=1,IF(#REF!='pre-Analysis'!E111,IF(#REF!='pre-Analysis'!B111,IF(#REF!='pre-Analysis'!F111,IF(#REF!='pre-Analysis'!D111,#REF!,""),""),""),""),"")))</f>
        <v>#REF!</v>
      </c>
      <c r="I111" s="149" t="e">
        <f t="shared" si="73"/>
        <v>#REF!</v>
      </c>
      <c r="J111" s="149" t="e" cm="1">
        <f t="array" ref="J111">_xlfn.TEXTJOIN(",",TRUE,_xlfn.UNIQUE(IF((NOT(ISBLANK(#REF!))*(#REF!='pre-Analysis'!C111))=1,IF(#REF!='pre-Analysis'!E111,IF(#REF!='pre-Analysis'!B111,IF(#REF!='pre-Analysis'!F111,IF(#REF!='pre-Analysis'!D111,#REF!,""),""),""),""),"")))</f>
        <v>#REF!</v>
      </c>
      <c r="K111" s="149" t="e">
        <f t="shared" si="74"/>
        <v>#REF!</v>
      </c>
      <c r="L111" s="149" t="e" cm="1">
        <f t="array" ref="L111">_xlfn.TEXTJOIN(",",TRUE,_xlfn.UNIQUE(IF((NOT(ISBLANK(#REF!))*(#REF!='pre-Analysis'!B111))=1,IF(#REF!='pre-Analysis'!E111,IF(#REF!='pre-Analysis'!F111,IF(#REF!='pre-Analysis'!D111,IF(#REF!='pre-Analysis'!C111,#REF!,""),""),""),""),"")))</f>
        <v>#REF!</v>
      </c>
      <c r="M111" s="167">
        <v>8272</v>
      </c>
      <c r="N111" s="167">
        <v>38326</v>
      </c>
      <c r="O111" s="167">
        <v>19209</v>
      </c>
      <c r="P111" s="167">
        <v>17870</v>
      </c>
      <c r="Q111" s="176" t="e">
        <f>SUMIFS(#REF!,#REF!, 'pre-Analysis'!E111,#REF!, 'pre-Analysis'!B111,#REF!,'pre-Analysis'!C111,#REF!,'pre-Analysis'!F111,#REF!,'pre-Analysis'!D111)</f>
        <v>#REF!</v>
      </c>
      <c r="R111" s="176" t="e">
        <f>SUMIFS(#REF!,#REF!, 'pre-Analysis'!E111,#REF!, 'pre-Analysis'!B111,#REF!,'pre-Analysis'!C111,#REF!,'pre-Analysis'!F111,#REF!,'pre-Analysis'!D111)</f>
        <v>#REF!</v>
      </c>
      <c r="S111" s="176" t="e">
        <f>SUMIFS(#REF!,#REF!, 'pre-Analysis'!E111,#REF!, 'pre-Analysis'!B111,#REF!,'pre-Analysis'!C111,#REF!,'pre-Analysis'!F111,#REF!,'pre-Analysis'!D111)</f>
        <v>#REF!</v>
      </c>
      <c r="T111" s="176" t="e">
        <f>SUMIFS(#REF!,#REF!, 'pre-Analysis'!E111,#REF!, 'pre-Analysis'!B111,#REF!,'pre-Analysis'!C111,#REF!,'pre-Analysis'!F111,#REF!,'pre-Analysis'!D111)</f>
        <v>#REF!</v>
      </c>
      <c r="U111" s="176" t="e">
        <f>SUMIFS(#REF!,#REF!, 'pre-Analysis'!E111,#REF!, 'pre-Analysis'!B111,#REF!,'pre-Analysis'!C111,#REF!,'pre-Analysis'!F111,#REF!,'pre-Analysis'!D111)</f>
        <v>#REF!</v>
      </c>
      <c r="V111" s="176" t="e">
        <f>SUMIFS(#REF!,#REF!, 'pre-Analysis'!E111,#REF!, 'pre-Analysis'!B111,#REF!,'pre-Analysis'!C111,#REF!,'pre-Analysis'!F111,#REF!,'pre-Analysis'!D111)</f>
        <v>#REF!</v>
      </c>
      <c r="W111" s="176" t="e">
        <f>SUMIFS(#REF!,#REF!, 'pre-Analysis'!E111,#REF!, 'pre-Analysis'!B111,#REF!,'pre-Analysis'!C111,#REF!,'pre-Analysis'!F111,#REF!,'pre-Analysis'!D111)</f>
        <v>#REF!</v>
      </c>
      <c r="X111" s="176" t="e">
        <f>SUMIFS(#REF!,#REF!, 'pre-Analysis'!E111,#REF!, 'pre-Analysis'!B111,#REF!,'pre-Analysis'!C111,#REF!,'pre-Analysis'!F111,#REF!,'pre-Analysis'!D111)</f>
        <v>#REF!</v>
      </c>
      <c r="Y111" s="169" t="e">
        <f t="shared" si="46"/>
        <v>#REF!</v>
      </c>
      <c r="Z111" s="169" t="e">
        <f t="shared" si="71"/>
        <v>#REF!</v>
      </c>
      <c r="AA111" s="170" t="e">
        <f t="shared" si="45"/>
        <v>#REF!</v>
      </c>
      <c r="AB111" s="170" t="e">
        <f t="shared" si="72"/>
        <v>#REF!</v>
      </c>
      <c r="AC111" s="154"/>
    </row>
    <row r="112" spans="1:29">
      <c r="A112" s="14" t="s">
        <v>72</v>
      </c>
      <c r="B112" s="149" t="s">
        <v>100</v>
      </c>
      <c r="C112" s="150" t="s">
        <v>101</v>
      </c>
      <c r="D112" s="149" t="s">
        <v>102</v>
      </c>
      <c r="E112" s="151" t="s">
        <v>76</v>
      </c>
      <c r="F112" s="149" t="s">
        <v>113</v>
      </c>
      <c r="G112" s="152" t="e">
        <f t="shared" si="35"/>
        <v>#REF!</v>
      </c>
      <c r="H112" s="149" t="e" cm="1">
        <f t="array" ref="H112">_xlfn.TEXTJOIN(",",TRUE,_xlfn.UNIQUE(IF((NOT(ISBLANK(#REF!))*(#REF!='pre-Analysis'!C112))=1,IF(#REF!='pre-Analysis'!E112,IF(#REF!='pre-Analysis'!B112,IF(#REF!='pre-Analysis'!F112,IF(#REF!='pre-Analysis'!D112,#REF!,""),""),""),""),"")))</f>
        <v>#REF!</v>
      </c>
      <c r="I112" s="149" t="e">
        <f t="shared" si="73"/>
        <v>#REF!</v>
      </c>
      <c r="J112" s="149" t="e" cm="1">
        <f t="array" ref="J112">_xlfn.TEXTJOIN(",",TRUE,_xlfn.UNIQUE(IF((NOT(ISBLANK(#REF!))*(#REF!='pre-Analysis'!C112))=1,IF(#REF!='pre-Analysis'!E112,IF(#REF!='pre-Analysis'!B112,IF(#REF!='pre-Analysis'!F112,IF(#REF!='pre-Analysis'!D112,#REF!,""),""),""),""),"")))</f>
        <v>#REF!</v>
      </c>
      <c r="K112" s="149" t="e">
        <f t="shared" si="74"/>
        <v>#REF!</v>
      </c>
      <c r="L112" s="149" t="e" cm="1">
        <f t="array" ref="L112">_xlfn.TEXTJOIN(",",TRUE,_xlfn.UNIQUE(IF((NOT(ISBLANK(#REF!))*(#REF!='pre-Analysis'!B112))=1,IF(#REF!='pre-Analysis'!E112,IF(#REF!='pre-Analysis'!F112,IF(#REF!='pre-Analysis'!D112,IF(#REF!='pre-Analysis'!C112,#REF!,""),""),""),""),"")))</f>
        <v>#REF!</v>
      </c>
      <c r="M112" s="167">
        <v>6229</v>
      </c>
      <c r="N112" s="167">
        <v>30375</v>
      </c>
      <c r="O112" s="167">
        <v>15097</v>
      </c>
      <c r="P112" s="167">
        <v>14375</v>
      </c>
      <c r="Q112" s="176" t="e">
        <f>SUMIFS(#REF!,#REF!, 'pre-Analysis'!E112,#REF!, 'pre-Analysis'!B112,#REF!,'pre-Analysis'!C112,#REF!,'pre-Analysis'!F112,#REF!,'pre-Analysis'!D112)</f>
        <v>#REF!</v>
      </c>
      <c r="R112" s="176" t="e">
        <f>SUMIFS(#REF!,#REF!, 'pre-Analysis'!E112,#REF!, 'pre-Analysis'!B112,#REF!,'pre-Analysis'!C112,#REF!,'pre-Analysis'!F112,#REF!,'pre-Analysis'!D112)</f>
        <v>#REF!</v>
      </c>
      <c r="S112" s="176" t="e">
        <f>SUMIFS(#REF!,#REF!, 'pre-Analysis'!E112,#REF!, 'pre-Analysis'!B112,#REF!,'pre-Analysis'!C112,#REF!,'pre-Analysis'!F112,#REF!,'pre-Analysis'!D112)</f>
        <v>#REF!</v>
      </c>
      <c r="T112" s="176" t="e">
        <f>SUMIFS(#REF!,#REF!, 'pre-Analysis'!E112,#REF!, 'pre-Analysis'!B112,#REF!,'pre-Analysis'!C112,#REF!,'pre-Analysis'!F112,#REF!,'pre-Analysis'!D112)</f>
        <v>#REF!</v>
      </c>
      <c r="U112" s="176" t="e">
        <f>SUMIFS(#REF!,#REF!, 'pre-Analysis'!E112,#REF!, 'pre-Analysis'!B112,#REF!,'pre-Analysis'!C112,#REF!,'pre-Analysis'!F112,#REF!,'pre-Analysis'!D112)</f>
        <v>#REF!</v>
      </c>
      <c r="V112" s="176" t="e">
        <f>SUMIFS(#REF!,#REF!, 'pre-Analysis'!E112,#REF!, 'pre-Analysis'!B112,#REF!,'pre-Analysis'!C112,#REF!,'pre-Analysis'!F112,#REF!,'pre-Analysis'!D112)</f>
        <v>#REF!</v>
      </c>
      <c r="W112" s="176" t="e">
        <f>SUMIFS(#REF!,#REF!, 'pre-Analysis'!E112,#REF!, 'pre-Analysis'!B112,#REF!,'pre-Analysis'!C112,#REF!,'pre-Analysis'!F112,#REF!,'pre-Analysis'!D112)</f>
        <v>#REF!</v>
      </c>
      <c r="X112" s="176" t="e">
        <f>SUMIFS(#REF!,#REF!, 'pre-Analysis'!E112,#REF!, 'pre-Analysis'!B112,#REF!,'pre-Analysis'!C112,#REF!,'pre-Analysis'!F112,#REF!,'pre-Analysis'!D112)</f>
        <v>#REF!</v>
      </c>
      <c r="Y112" s="169" t="e">
        <f t="shared" si="46"/>
        <v>#REF!</v>
      </c>
      <c r="Z112" s="169" t="e">
        <f t="shared" si="71"/>
        <v>#REF!</v>
      </c>
      <c r="AA112" s="170" t="e">
        <f t="shared" si="45"/>
        <v>#REF!</v>
      </c>
      <c r="AB112" s="170" t="e">
        <f t="shared" si="72"/>
        <v>#REF!</v>
      </c>
      <c r="AC112" s="154"/>
    </row>
    <row r="113" spans="1:29">
      <c r="A113" s="14" t="s">
        <v>72</v>
      </c>
      <c r="B113" s="149" t="s">
        <v>100</v>
      </c>
      <c r="C113" s="150" t="s">
        <v>101</v>
      </c>
      <c r="D113" s="149" t="s">
        <v>102</v>
      </c>
      <c r="E113" s="151" t="s">
        <v>76</v>
      </c>
      <c r="F113" s="149" t="s">
        <v>114</v>
      </c>
      <c r="G113" s="152" t="e">
        <f t="shared" si="35"/>
        <v>#REF!</v>
      </c>
      <c r="H113" s="149" t="e" cm="1">
        <f t="array" ref="H113">_xlfn.TEXTJOIN(",",TRUE,_xlfn.UNIQUE(IF((NOT(ISBLANK(#REF!))*(#REF!='pre-Analysis'!C113))=1,IF(#REF!='pre-Analysis'!E113,IF(#REF!='pre-Analysis'!B113,IF(#REF!='pre-Analysis'!F113,IF(#REF!='pre-Analysis'!D113,#REF!,""),""),""),""),"")))</f>
        <v>#REF!</v>
      </c>
      <c r="I113" s="149" t="e">
        <f t="shared" si="73"/>
        <v>#REF!</v>
      </c>
      <c r="J113" s="149" t="e" cm="1">
        <f t="array" ref="J113">_xlfn.TEXTJOIN(",",TRUE,_xlfn.UNIQUE(IF((NOT(ISBLANK(#REF!))*(#REF!='pre-Analysis'!C113))=1,IF(#REF!='pre-Analysis'!E113,IF(#REF!='pre-Analysis'!B113,IF(#REF!='pre-Analysis'!F113,IF(#REF!='pre-Analysis'!D113,#REF!,""),""),""),""),"")))</f>
        <v>#REF!</v>
      </c>
      <c r="K113" s="149" t="e">
        <f t="shared" si="74"/>
        <v>#REF!</v>
      </c>
      <c r="L113" s="149" t="e" cm="1">
        <f t="array" ref="L113">_xlfn.TEXTJOIN(",",TRUE,_xlfn.UNIQUE(IF((NOT(ISBLANK(#REF!))*(#REF!='pre-Analysis'!B113))=1,IF(#REF!='pre-Analysis'!E113,IF(#REF!='pre-Analysis'!F113,IF(#REF!='pre-Analysis'!D113,IF(#REF!='pre-Analysis'!C113,#REF!,""),""),""),""),"")))</f>
        <v>#REF!</v>
      </c>
      <c r="M113" s="167">
        <v>6597</v>
      </c>
      <c r="N113" s="167">
        <v>31674</v>
      </c>
      <c r="O113" s="167">
        <v>15824</v>
      </c>
      <c r="P113" s="167">
        <v>14921</v>
      </c>
      <c r="Q113" s="176" t="e">
        <f>SUMIFS(#REF!,#REF!, 'pre-Analysis'!E113,#REF!, 'pre-Analysis'!B113,#REF!,'pre-Analysis'!C113,#REF!,'pre-Analysis'!F113,#REF!,'pre-Analysis'!D113)</f>
        <v>#REF!</v>
      </c>
      <c r="R113" s="176" t="e">
        <f>SUMIFS(#REF!,#REF!, 'pre-Analysis'!E113,#REF!, 'pre-Analysis'!B113,#REF!,'pre-Analysis'!C113,#REF!,'pre-Analysis'!F113,#REF!,'pre-Analysis'!D113)</f>
        <v>#REF!</v>
      </c>
      <c r="S113" s="176" t="e">
        <f>SUMIFS(#REF!,#REF!, 'pre-Analysis'!E113,#REF!, 'pre-Analysis'!B113,#REF!,'pre-Analysis'!C113,#REF!,'pre-Analysis'!F113,#REF!,'pre-Analysis'!D113)</f>
        <v>#REF!</v>
      </c>
      <c r="T113" s="176" t="e">
        <f>SUMIFS(#REF!,#REF!, 'pre-Analysis'!E113,#REF!, 'pre-Analysis'!B113,#REF!,'pre-Analysis'!C113,#REF!,'pre-Analysis'!F113,#REF!,'pre-Analysis'!D113)</f>
        <v>#REF!</v>
      </c>
      <c r="U113" s="176" t="e">
        <f>SUMIFS(#REF!,#REF!, 'pre-Analysis'!E113,#REF!, 'pre-Analysis'!B113,#REF!,'pre-Analysis'!C113,#REF!,'pre-Analysis'!F113,#REF!,'pre-Analysis'!D113)</f>
        <v>#REF!</v>
      </c>
      <c r="V113" s="176" t="e">
        <f>SUMIFS(#REF!,#REF!, 'pre-Analysis'!E113,#REF!, 'pre-Analysis'!B113,#REF!,'pre-Analysis'!C113,#REF!,'pre-Analysis'!F113,#REF!,'pre-Analysis'!D113)</f>
        <v>#REF!</v>
      </c>
      <c r="W113" s="176" t="e">
        <f>SUMIFS(#REF!,#REF!, 'pre-Analysis'!E113,#REF!, 'pre-Analysis'!B113,#REF!,'pre-Analysis'!C113,#REF!,'pre-Analysis'!F113,#REF!,'pre-Analysis'!D113)</f>
        <v>#REF!</v>
      </c>
      <c r="X113" s="176" t="e">
        <f>SUMIFS(#REF!,#REF!, 'pre-Analysis'!E113,#REF!, 'pre-Analysis'!B113,#REF!,'pre-Analysis'!C113,#REF!,'pre-Analysis'!F113,#REF!,'pre-Analysis'!D113)</f>
        <v>#REF!</v>
      </c>
      <c r="Y113" s="169" t="e">
        <f t="shared" si="46"/>
        <v>#REF!</v>
      </c>
      <c r="Z113" s="169" t="e">
        <f t="shared" si="71"/>
        <v>#REF!</v>
      </c>
      <c r="AA113" s="170" t="e">
        <f t="shared" si="45"/>
        <v>#REF!</v>
      </c>
      <c r="AB113" s="170" t="e">
        <f t="shared" si="72"/>
        <v>#REF!</v>
      </c>
      <c r="AC113" s="154"/>
    </row>
    <row r="114" spans="1:29">
      <c r="A114" s="14" t="s">
        <v>72</v>
      </c>
      <c r="B114" s="149" t="s">
        <v>100</v>
      </c>
      <c r="C114" s="150" t="s">
        <v>101</v>
      </c>
      <c r="D114" s="149" t="s">
        <v>102</v>
      </c>
      <c r="E114" s="151" t="s">
        <v>76</v>
      </c>
      <c r="F114" s="149" t="s">
        <v>115</v>
      </c>
      <c r="G114" s="152" t="e">
        <f t="shared" si="35"/>
        <v>#REF!</v>
      </c>
      <c r="H114" s="149" t="e" cm="1">
        <f t="array" ref="H114">_xlfn.TEXTJOIN(",",TRUE,_xlfn.UNIQUE(IF((NOT(ISBLANK(#REF!))*(#REF!='pre-Analysis'!C114))=1,IF(#REF!='pre-Analysis'!E114,IF(#REF!='pre-Analysis'!B114,IF(#REF!='pre-Analysis'!F114,IF(#REF!='pre-Analysis'!D114,#REF!,""),""),""),""),"")))</f>
        <v>#REF!</v>
      </c>
      <c r="I114" s="149" t="e">
        <f t="shared" si="73"/>
        <v>#REF!</v>
      </c>
      <c r="J114" s="149" t="e" cm="1">
        <f t="array" ref="J114">_xlfn.TEXTJOIN(",",TRUE,_xlfn.UNIQUE(IF((NOT(ISBLANK(#REF!))*(#REF!='pre-Analysis'!C114))=1,IF(#REF!='pre-Analysis'!E114,IF(#REF!='pre-Analysis'!B114,IF(#REF!='pre-Analysis'!F114,IF(#REF!='pre-Analysis'!D114,#REF!,""),""),""),""),"")))</f>
        <v>#REF!</v>
      </c>
      <c r="K114" s="149" t="e">
        <f t="shared" si="74"/>
        <v>#REF!</v>
      </c>
      <c r="L114" s="149" t="e" cm="1">
        <f t="array" ref="L114">_xlfn.TEXTJOIN(",",TRUE,_xlfn.UNIQUE(IF((NOT(ISBLANK(#REF!))*(#REF!='pre-Analysis'!B114))=1,IF(#REF!='pre-Analysis'!E114,IF(#REF!='pre-Analysis'!F114,IF(#REF!='pre-Analysis'!D114,IF(#REF!='pre-Analysis'!C114,#REF!,""),""),""),""),"")))</f>
        <v>#REF!</v>
      </c>
      <c r="M114" s="167">
        <v>7191</v>
      </c>
      <c r="N114" s="167">
        <v>33971</v>
      </c>
      <c r="O114" s="167">
        <v>16985</v>
      </c>
      <c r="P114" s="167">
        <v>15982</v>
      </c>
      <c r="Q114" s="176" t="e">
        <f>SUMIFS(#REF!,#REF!, 'pre-Analysis'!E114,#REF!, 'pre-Analysis'!B114,#REF!,'pre-Analysis'!C114,#REF!,'pre-Analysis'!F114,#REF!,'pre-Analysis'!D114)</f>
        <v>#REF!</v>
      </c>
      <c r="R114" s="176" t="e">
        <f>SUMIFS(#REF!,#REF!, 'pre-Analysis'!E114,#REF!, 'pre-Analysis'!B114,#REF!,'pre-Analysis'!C114,#REF!,'pre-Analysis'!F114,#REF!,'pre-Analysis'!D114)</f>
        <v>#REF!</v>
      </c>
      <c r="S114" s="176" t="e">
        <f>SUMIFS(#REF!,#REF!, 'pre-Analysis'!E114,#REF!, 'pre-Analysis'!B114,#REF!,'pre-Analysis'!C114,#REF!,'pre-Analysis'!F114,#REF!,'pre-Analysis'!D114)</f>
        <v>#REF!</v>
      </c>
      <c r="T114" s="176" t="e">
        <f>SUMIFS(#REF!,#REF!, 'pre-Analysis'!E114,#REF!, 'pre-Analysis'!B114,#REF!,'pre-Analysis'!C114,#REF!,'pre-Analysis'!F114,#REF!,'pre-Analysis'!D114)</f>
        <v>#REF!</v>
      </c>
      <c r="U114" s="176" t="e">
        <f>SUMIFS(#REF!,#REF!, 'pre-Analysis'!E114,#REF!, 'pre-Analysis'!B114,#REF!,'pre-Analysis'!C114,#REF!,'pre-Analysis'!F114,#REF!,'pre-Analysis'!D114)</f>
        <v>#REF!</v>
      </c>
      <c r="V114" s="176" t="e">
        <f>SUMIFS(#REF!,#REF!, 'pre-Analysis'!E114,#REF!, 'pre-Analysis'!B114,#REF!,'pre-Analysis'!C114,#REF!,'pre-Analysis'!F114,#REF!,'pre-Analysis'!D114)</f>
        <v>#REF!</v>
      </c>
      <c r="W114" s="176" t="e">
        <f>SUMIFS(#REF!,#REF!, 'pre-Analysis'!E114,#REF!, 'pre-Analysis'!B114,#REF!,'pre-Analysis'!C114,#REF!,'pre-Analysis'!F114,#REF!,'pre-Analysis'!D114)</f>
        <v>#REF!</v>
      </c>
      <c r="X114" s="176" t="e">
        <f>SUMIFS(#REF!,#REF!, 'pre-Analysis'!E114,#REF!, 'pre-Analysis'!B114,#REF!,'pre-Analysis'!C114,#REF!,'pre-Analysis'!F114,#REF!,'pre-Analysis'!D114)</f>
        <v>#REF!</v>
      </c>
      <c r="Y114" s="169" t="e">
        <f t="shared" si="46"/>
        <v>#REF!</v>
      </c>
      <c r="Z114" s="169" t="e">
        <f t="shared" si="71"/>
        <v>#REF!</v>
      </c>
      <c r="AA114" s="170" t="e">
        <f t="shared" si="45"/>
        <v>#REF!</v>
      </c>
      <c r="AB114" s="170" t="e">
        <f t="shared" si="72"/>
        <v>#REF!</v>
      </c>
      <c r="AC114" s="154"/>
    </row>
    <row r="115" spans="1:29">
      <c r="A115" s="14" t="s">
        <v>72</v>
      </c>
      <c r="B115" s="149" t="s">
        <v>100</v>
      </c>
      <c r="C115" s="150" t="s">
        <v>101</v>
      </c>
      <c r="D115" s="149" t="s">
        <v>102</v>
      </c>
      <c r="E115" s="151" t="s">
        <v>76</v>
      </c>
      <c r="F115" s="149" t="s">
        <v>116</v>
      </c>
      <c r="G115" s="152" t="e">
        <f t="shared" si="35"/>
        <v>#REF!</v>
      </c>
      <c r="H115" s="149" t="e" cm="1">
        <f t="array" ref="H115">_xlfn.TEXTJOIN(",",TRUE,_xlfn.UNIQUE(IF((NOT(ISBLANK(#REF!))*(#REF!='pre-Analysis'!C115))=1,IF(#REF!='pre-Analysis'!E115,IF(#REF!='pre-Analysis'!B115,IF(#REF!='pre-Analysis'!F115,IF(#REF!='pre-Analysis'!D115,#REF!,""),""),""),""),"")))</f>
        <v>#REF!</v>
      </c>
      <c r="I115" s="149" t="e">
        <f t="shared" si="73"/>
        <v>#REF!</v>
      </c>
      <c r="J115" s="149" t="e" cm="1">
        <f t="array" ref="J115">_xlfn.TEXTJOIN(",",TRUE,_xlfn.UNIQUE(IF((NOT(ISBLANK(#REF!))*(#REF!='pre-Analysis'!C115))=1,IF(#REF!='pre-Analysis'!E115,IF(#REF!='pre-Analysis'!B115,IF(#REF!='pre-Analysis'!F115,IF(#REF!='pre-Analysis'!D115,#REF!,""),""),""),""),"")))</f>
        <v>#REF!</v>
      </c>
      <c r="K115" s="149" t="e">
        <f t="shared" si="74"/>
        <v>#REF!</v>
      </c>
      <c r="L115" s="149" t="e" cm="1">
        <f t="array" ref="L115">_xlfn.TEXTJOIN(",",TRUE,_xlfn.UNIQUE(IF((NOT(ISBLANK(#REF!))*(#REF!='pre-Analysis'!B115))=1,IF(#REF!='pre-Analysis'!E115,IF(#REF!='pre-Analysis'!F115,IF(#REF!='pre-Analysis'!D115,IF(#REF!='pre-Analysis'!C115,#REF!,""),""),""),""),"")))</f>
        <v>#REF!</v>
      </c>
      <c r="M115" s="167">
        <v>6323</v>
      </c>
      <c r="N115" s="167">
        <v>30623</v>
      </c>
      <c r="O115" s="167">
        <v>15331</v>
      </c>
      <c r="P115" s="167">
        <v>14378</v>
      </c>
      <c r="Q115" s="176" t="e">
        <f>SUMIFS(#REF!,#REF!, 'pre-Analysis'!E115,#REF!, 'pre-Analysis'!B115,#REF!,'pre-Analysis'!C115,#REF!,'pre-Analysis'!F115,#REF!,'pre-Analysis'!D115)</f>
        <v>#REF!</v>
      </c>
      <c r="R115" s="176" t="e">
        <f>SUMIFS(#REF!,#REF!, 'pre-Analysis'!E115,#REF!, 'pre-Analysis'!B115,#REF!,'pre-Analysis'!C115,#REF!,'pre-Analysis'!F115,#REF!,'pre-Analysis'!D115)</f>
        <v>#REF!</v>
      </c>
      <c r="S115" s="176" t="e">
        <f>SUMIFS(#REF!,#REF!, 'pre-Analysis'!E115,#REF!, 'pre-Analysis'!B115,#REF!,'pre-Analysis'!C115,#REF!,'pre-Analysis'!F115,#REF!,'pre-Analysis'!D115)</f>
        <v>#REF!</v>
      </c>
      <c r="T115" s="176" t="e">
        <f>SUMIFS(#REF!,#REF!, 'pre-Analysis'!E115,#REF!, 'pre-Analysis'!B115,#REF!,'pre-Analysis'!C115,#REF!,'pre-Analysis'!F115,#REF!,'pre-Analysis'!D115)</f>
        <v>#REF!</v>
      </c>
      <c r="U115" s="176" t="e">
        <f>SUMIFS(#REF!,#REF!, 'pre-Analysis'!E115,#REF!, 'pre-Analysis'!B115,#REF!,'pre-Analysis'!C115,#REF!,'pre-Analysis'!F115,#REF!,'pre-Analysis'!D115)</f>
        <v>#REF!</v>
      </c>
      <c r="V115" s="176" t="e">
        <f>SUMIFS(#REF!,#REF!, 'pre-Analysis'!E115,#REF!, 'pre-Analysis'!B115,#REF!,'pre-Analysis'!C115,#REF!,'pre-Analysis'!F115,#REF!,'pre-Analysis'!D115)</f>
        <v>#REF!</v>
      </c>
      <c r="W115" s="176" t="e">
        <f>SUMIFS(#REF!,#REF!, 'pre-Analysis'!E115,#REF!, 'pre-Analysis'!B115,#REF!,'pre-Analysis'!C115,#REF!,'pre-Analysis'!F115,#REF!,'pre-Analysis'!D115)</f>
        <v>#REF!</v>
      </c>
      <c r="X115" s="176" t="e">
        <f>SUMIFS(#REF!,#REF!, 'pre-Analysis'!E115,#REF!, 'pre-Analysis'!B115,#REF!,'pre-Analysis'!C115,#REF!,'pre-Analysis'!F115,#REF!,'pre-Analysis'!D115)</f>
        <v>#REF!</v>
      </c>
      <c r="Y115" s="169" t="e">
        <f t="shared" si="46"/>
        <v>#REF!</v>
      </c>
      <c r="Z115" s="169" t="e">
        <f t="shared" si="71"/>
        <v>#REF!</v>
      </c>
      <c r="AA115" s="170" t="e">
        <f t="shared" si="45"/>
        <v>#REF!</v>
      </c>
      <c r="AB115" s="170" t="e">
        <f t="shared" si="72"/>
        <v>#REF!</v>
      </c>
      <c r="AC115" s="154"/>
    </row>
    <row r="116" spans="1:29">
      <c r="A116" s="14" t="s">
        <v>72</v>
      </c>
      <c r="B116" s="149" t="s">
        <v>100</v>
      </c>
      <c r="C116" s="150" t="s">
        <v>101</v>
      </c>
      <c r="D116" s="149" t="s">
        <v>102</v>
      </c>
      <c r="E116" s="151" t="s">
        <v>76</v>
      </c>
      <c r="F116" s="149" t="s">
        <v>117</v>
      </c>
      <c r="G116" s="152" t="e">
        <f t="shared" si="35"/>
        <v>#REF!</v>
      </c>
      <c r="H116" s="149" t="e" cm="1">
        <f t="array" ref="H116">_xlfn.TEXTJOIN(",",TRUE,_xlfn.UNIQUE(IF((NOT(ISBLANK(#REF!))*(#REF!='pre-Analysis'!C116))=1,IF(#REF!='pre-Analysis'!E116,IF(#REF!='pre-Analysis'!B116,IF(#REF!='pre-Analysis'!F116,IF(#REF!='pre-Analysis'!D116,#REF!,""),""),""),""),"")))</f>
        <v>#REF!</v>
      </c>
      <c r="I116" s="149" t="e">
        <f t="shared" si="73"/>
        <v>#REF!</v>
      </c>
      <c r="J116" s="149" t="e" cm="1">
        <f t="array" ref="J116">_xlfn.TEXTJOIN(",",TRUE,_xlfn.UNIQUE(IF((NOT(ISBLANK(#REF!))*(#REF!='pre-Analysis'!C116))=1,IF(#REF!='pre-Analysis'!E116,IF(#REF!='pre-Analysis'!B116,IF(#REF!='pre-Analysis'!F116,IF(#REF!='pre-Analysis'!D116,#REF!,""),""),""),""),"")))</f>
        <v>#REF!</v>
      </c>
      <c r="K116" s="149" t="e">
        <f t="shared" si="74"/>
        <v>#REF!</v>
      </c>
      <c r="L116" s="149" t="e" cm="1">
        <f t="array" ref="L116">_xlfn.TEXTJOIN(",",TRUE,_xlfn.UNIQUE(IF((NOT(ISBLANK(#REF!))*(#REF!='pre-Analysis'!B116))=1,IF(#REF!='pre-Analysis'!E116,IF(#REF!='pre-Analysis'!F116,IF(#REF!='pre-Analysis'!D116,IF(#REF!='pre-Analysis'!C116,#REF!,""),""),""),""),"")))</f>
        <v>#REF!</v>
      </c>
      <c r="M116" s="167">
        <v>6172</v>
      </c>
      <c r="N116" s="167">
        <v>30729</v>
      </c>
      <c r="O116" s="167">
        <v>15312</v>
      </c>
      <c r="P116" s="167">
        <v>14605</v>
      </c>
      <c r="Q116" s="176" t="e">
        <f>SUMIFS(#REF!,#REF!, 'pre-Analysis'!E116,#REF!, 'pre-Analysis'!B116,#REF!,'pre-Analysis'!C116,#REF!,'pre-Analysis'!F116,#REF!,'pre-Analysis'!D116)</f>
        <v>#REF!</v>
      </c>
      <c r="R116" s="176" t="e">
        <f>SUMIFS(#REF!,#REF!, 'pre-Analysis'!E116,#REF!, 'pre-Analysis'!B116,#REF!,'pre-Analysis'!C116,#REF!,'pre-Analysis'!F116,#REF!,'pre-Analysis'!D116)</f>
        <v>#REF!</v>
      </c>
      <c r="S116" s="176" t="e">
        <f>SUMIFS(#REF!,#REF!, 'pre-Analysis'!E116,#REF!, 'pre-Analysis'!B116,#REF!,'pre-Analysis'!C116,#REF!,'pre-Analysis'!F116,#REF!,'pre-Analysis'!D116)</f>
        <v>#REF!</v>
      </c>
      <c r="T116" s="176" t="e">
        <f>SUMIFS(#REF!,#REF!, 'pre-Analysis'!E116,#REF!, 'pre-Analysis'!B116,#REF!,'pre-Analysis'!C116,#REF!,'pre-Analysis'!F116,#REF!,'pre-Analysis'!D116)</f>
        <v>#REF!</v>
      </c>
      <c r="U116" s="176" t="e">
        <f>SUMIFS(#REF!,#REF!, 'pre-Analysis'!E116,#REF!, 'pre-Analysis'!B116,#REF!,'pre-Analysis'!C116,#REF!,'pre-Analysis'!F116,#REF!,'pre-Analysis'!D116)</f>
        <v>#REF!</v>
      </c>
      <c r="V116" s="176" t="e">
        <f>SUMIFS(#REF!,#REF!, 'pre-Analysis'!E116,#REF!, 'pre-Analysis'!B116,#REF!,'pre-Analysis'!C116,#REF!,'pre-Analysis'!F116,#REF!,'pre-Analysis'!D116)</f>
        <v>#REF!</v>
      </c>
      <c r="W116" s="176" t="e">
        <f>SUMIFS(#REF!,#REF!, 'pre-Analysis'!E116,#REF!, 'pre-Analysis'!B116,#REF!,'pre-Analysis'!C116,#REF!,'pre-Analysis'!F116,#REF!,'pre-Analysis'!D116)</f>
        <v>#REF!</v>
      </c>
      <c r="X116" s="176" t="e">
        <f>SUMIFS(#REF!,#REF!, 'pre-Analysis'!E116,#REF!, 'pre-Analysis'!B116,#REF!,'pre-Analysis'!C116,#REF!,'pre-Analysis'!F116,#REF!,'pre-Analysis'!D116)</f>
        <v>#REF!</v>
      </c>
      <c r="Y116" s="169" t="e">
        <f t="shared" si="46"/>
        <v>#REF!</v>
      </c>
      <c r="Z116" s="169" t="e">
        <f t="shared" si="71"/>
        <v>#REF!</v>
      </c>
      <c r="AA116" s="170" t="e">
        <f t="shared" si="45"/>
        <v>#REF!</v>
      </c>
      <c r="AB116" s="170" t="e">
        <f t="shared" si="72"/>
        <v>#REF!</v>
      </c>
      <c r="AC116" s="154"/>
    </row>
    <row r="117" spans="1:29">
      <c r="A117" s="14" t="s">
        <v>72</v>
      </c>
      <c r="B117" s="149" t="s">
        <v>100</v>
      </c>
      <c r="C117" s="150" t="s">
        <v>101</v>
      </c>
      <c r="D117" s="149" t="s">
        <v>102</v>
      </c>
      <c r="E117" s="151" t="s">
        <v>76</v>
      </c>
      <c r="F117" s="149" t="s">
        <v>118</v>
      </c>
      <c r="G117" s="152" t="e">
        <f t="shared" si="35"/>
        <v>#REF!</v>
      </c>
      <c r="H117" s="149" t="e" cm="1">
        <f t="array" ref="H117">_xlfn.TEXTJOIN(",",TRUE,_xlfn.UNIQUE(IF((NOT(ISBLANK(#REF!))*(#REF!='pre-Analysis'!C117))=1,IF(#REF!='pre-Analysis'!E117,IF(#REF!='pre-Analysis'!B117,IF(#REF!='pre-Analysis'!F117,IF(#REF!='pre-Analysis'!D117,#REF!,""),""),""),""),"")))</f>
        <v>#REF!</v>
      </c>
      <c r="I117" s="149" t="e">
        <f t="shared" si="73"/>
        <v>#REF!</v>
      </c>
      <c r="J117" s="149" t="e" cm="1">
        <f t="array" ref="J117">_xlfn.TEXTJOIN(",",TRUE,_xlfn.UNIQUE(IF((NOT(ISBLANK(#REF!))*(#REF!='pre-Analysis'!C117))=1,IF(#REF!='pre-Analysis'!E117,IF(#REF!='pre-Analysis'!B117,IF(#REF!='pre-Analysis'!F117,IF(#REF!='pre-Analysis'!D117,#REF!,""),""),""),""),"")))</f>
        <v>#REF!</v>
      </c>
      <c r="K117" s="149" t="e">
        <f t="shared" si="74"/>
        <v>#REF!</v>
      </c>
      <c r="L117" s="149" t="e" cm="1">
        <f t="array" ref="L117">_xlfn.TEXTJOIN(",",TRUE,_xlfn.UNIQUE(IF((NOT(ISBLANK(#REF!))*(#REF!='pre-Analysis'!B117))=1,IF(#REF!='pre-Analysis'!E117,IF(#REF!='pre-Analysis'!F117,IF(#REF!='pre-Analysis'!D117,IF(#REF!='pre-Analysis'!C117,#REF!,""),""),""),""),"")))</f>
        <v>#REF!</v>
      </c>
      <c r="M117" s="167">
        <v>5318</v>
      </c>
      <c r="N117" s="167">
        <v>26517</v>
      </c>
      <c r="O117" s="167">
        <v>13331</v>
      </c>
      <c r="P117" s="167">
        <v>12556</v>
      </c>
      <c r="Q117" s="176" t="e">
        <f>SUMIFS(#REF!,#REF!, 'pre-Analysis'!E117,#REF!, 'pre-Analysis'!B117,#REF!,'pre-Analysis'!C117,#REF!,'pre-Analysis'!F117,#REF!,'pre-Analysis'!D117)</f>
        <v>#REF!</v>
      </c>
      <c r="R117" s="176" t="e">
        <f>SUMIFS(#REF!,#REF!, 'pre-Analysis'!E117,#REF!, 'pre-Analysis'!B117,#REF!,'pre-Analysis'!C117,#REF!,'pre-Analysis'!F117,#REF!,'pre-Analysis'!D117)</f>
        <v>#REF!</v>
      </c>
      <c r="S117" s="176" t="e">
        <f>SUMIFS(#REF!,#REF!, 'pre-Analysis'!E117,#REF!, 'pre-Analysis'!B117,#REF!,'pre-Analysis'!C117,#REF!,'pre-Analysis'!F117,#REF!,'pre-Analysis'!D117)</f>
        <v>#REF!</v>
      </c>
      <c r="T117" s="176" t="e">
        <f>SUMIFS(#REF!,#REF!, 'pre-Analysis'!E117,#REF!, 'pre-Analysis'!B117,#REF!,'pre-Analysis'!C117,#REF!,'pre-Analysis'!F117,#REF!,'pre-Analysis'!D117)</f>
        <v>#REF!</v>
      </c>
      <c r="U117" s="176" t="e">
        <f>SUMIFS(#REF!,#REF!, 'pre-Analysis'!E117,#REF!, 'pre-Analysis'!B117,#REF!,'pre-Analysis'!C117,#REF!,'pre-Analysis'!F117,#REF!,'pre-Analysis'!D117)</f>
        <v>#REF!</v>
      </c>
      <c r="V117" s="176" t="e">
        <f>SUMIFS(#REF!,#REF!, 'pre-Analysis'!E117,#REF!, 'pre-Analysis'!B117,#REF!,'pre-Analysis'!C117,#REF!,'pre-Analysis'!F117,#REF!,'pre-Analysis'!D117)</f>
        <v>#REF!</v>
      </c>
      <c r="W117" s="176" t="e">
        <f>SUMIFS(#REF!,#REF!, 'pre-Analysis'!E117,#REF!, 'pre-Analysis'!B117,#REF!,'pre-Analysis'!C117,#REF!,'pre-Analysis'!F117,#REF!,'pre-Analysis'!D117)</f>
        <v>#REF!</v>
      </c>
      <c r="X117" s="176" t="e">
        <f>SUMIFS(#REF!,#REF!, 'pre-Analysis'!E117,#REF!, 'pre-Analysis'!B117,#REF!,'pre-Analysis'!C117,#REF!,'pre-Analysis'!F117,#REF!,'pre-Analysis'!D117)</f>
        <v>#REF!</v>
      </c>
      <c r="Y117" s="169" t="e">
        <f t="shared" si="46"/>
        <v>#REF!</v>
      </c>
      <c r="Z117" s="169" t="e">
        <f t="shared" si="71"/>
        <v>#REF!</v>
      </c>
      <c r="AA117" s="170" t="e">
        <f t="shared" si="45"/>
        <v>#REF!</v>
      </c>
      <c r="AB117" s="170" t="e">
        <f t="shared" si="72"/>
        <v>#REF!</v>
      </c>
      <c r="AC117" s="154"/>
    </row>
    <row r="118" spans="1:29">
      <c r="A118" s="14" t="s">
        <v>72</v>
      </c>
      <c r="B118" s="149" t="s">
        <v>100</v>
      </c>
      <c r="C118" s="150" t="s">
        <v>101</v>
      </c>
      <c r="D118" s="149" t="s">
        <v>102</v>
      </c>
      <c r="E118" s="151" t="s">
        <v>76</v>
      </c>
      <c r="F118" s="149" t="s">
        <v>119</v>
      </c>
      <c r="G118" s="152" t="e">
        <f t="shared" si="35"/>
        <v>#REF!</v>
      </c>
      <c r="H118" s="149" t="e" cm="1">
        <f t="array" ref="H118">_xlfn.TEXTJOIN(",",TRUE,_xlfn.UNIQUE(IF((NOT(ISBLANK(#REF!))*(#REF!='pre-Analysis'!C118))=1,IF(#REF!='pre-Analysis'!E118,IF(#REF!='pre-Analysis'!B118,IF(#REF!='pre-Analysis'!F118,IF(#REF!='pre-Analysis'!D118,#REF!,""),""),""),""),"")))</f>
        <v>#REF!</v>
      </c>
      <c r="I118" s="149" t="e">
        <f t="shared" si="73"/>
        <v>#REF!</v>
      </c>
      <c r="J118" s="149" t="e" cm="1">
        <f t="array" ref="J118">_xlfn.TEXTJOIN(",",TRUE,_xlfn.UNIQUE(IF((NOT(ISBLANK(#REF!))*(#REF!='pre-Analysis'!C118))=1,IF(#REF!='pre-Analysis'!E118,IF(#REF!='pre-Analysis'!B118,IF(#REF!='pre-Analysis'!F118,IF(#REF!='pre-Analysis'!D118,#REF!,""),""),""),""),"")))</f>
        <v>#REF!</v>
      </c>
      <c r="K118" s="149" t="e">
        <f t="shared" si="74"/>
        <v>#REF!</v>
      </c>
      <c r="L118" s="149" t="e" cm="1">
        <f t="array" ref="L118">_xlfn.TEXTJOIN(",",TRUE,_xlfn.UNIQUE(IF((NOT(ISBLANK(#REF!))*(#REF!='pre-Analysis'!B118))=1,IF(#REF!='pre-Analysis'!E118,IF(#REF!='pre-Analysis'!F118,IF(#REF!='pre-Analysis'!D118,IF(#REF!='pre-Analysis'!C118,#REF!,""),""),""),""),"")))</f>
        <v>#REF!</v>
      </c>
      <c r="M118" s="167">
        <v>8793</v>
      </c>
      <c r="N118" s="167">
        <v>42904</v>
      </c>
      <c r="O118" s="167">
        <v>21296</v>
      </c>
      <c r="P118" s="167">
        <v>20356</v>
      </c>
      <c r="Q118" s="176" t="e">
        <f>SUMIFS(#REF!,#REF!, 'pre-Analysis'!E118,#REF!, 'pre-Analysis'!B118,#REF!,'pre-Analysis'!C118,#REF!,'pre-Analysis'!F118,#REF!,'pre-Analysis'!D118)</f>
        <v>#REF!</v>
      </c>
      <c r="R118" s="176" t="e">
        <f>SUMIFS(#REF!,#REF!, 'pre-Analysis'!E118,#REF!, 'pre-Analysis'!B118,#REF!,'pre-Analysis'!C118,#REF!,'pre-Analysis'!F118,#REF!,'pre-Analysis'!D118)</f>
        <v>#REF!</v>
      </c>
      <c r="S118" s="176" t="e">
        <f>SUMIFS(#REF!,#REF!, 'pre-Analysis'!E118,#REF!, 'pre-Analysis'!B118,#REF!,'pre-Analysis'!C118,#REF!,'pre-Analysis'!F118,#REF!,'pre-Analysis'!D118)</f>
        <v>#REF!</v>
      </c>
      <c r="T118" s="176" t="e">
        <f>SUMIFS(#REF!,#REF!, 'pre-Analysis'!E118,#REF!, 'pre-Analysis'!B118,#REF!,'pre-Analysis'!C118,#REF!,'pre-Analysis'!F118,#REF!,'pre-Analysis'!D118)</f>
        <v>#REF!</v>
      </c>
      <c r="U118" s="176" t="e">
        <f>SUMIFS(#REF!,#REF!, 'pre-Analysis'!E118,#REF!, 'pre-Analysis'!B118,#REF!,'pre-Analysis'!C118,#REF!,'pre-Analysis'!F118,#REF!,'pre-Analysis'!D118)</f>
        <v>#REF!</v>
      </c>
      <c r="V118" s="176" t="e">
        <f>SUMIFS(#REF!,#REF!, 'pre-Analysis'!E118,#REF!, 'pre-Analysis'!B118,#REF!,'pre-Analysis'!C118,#REF!,'pre-Analysis'!F118,#REF!,'pre-Analysis'!D118)</f>
        <v>#REF!</v>
      </c>
      <c r="W118" s="176" t="e">
        <f>SUMIFS(#REF!,#REF!, 'pre-Analysis'!E118,#REF!, 'pre-Analysis'!B118,#REF!,'pre-Analysis'!C118,#REF!,'pre-Analysis'!F118,#REF!,'pre-Analysis'!D118)</f>
        <v>#REF!</v>
      </c>
      <c r="X118" s="176" t="e">
        <f>SUMIFS(#REF!,#REF!, 'pre-Analysis'!E118,#REF!, 'pre-Analysis'!B118,#REF!,'pre-Analysis'!C118,#REF!,'pre-Analysis'!F118,#REF!,'pre-Analysis'!D118)</f>
        <v>#REF!</v>
      </c>
      <c r="Y118" s="169" t="e">
        <f t="shared" si="46"/>
        <v>#REF!</v>
      </c>
      <c r="Z118" s="169" t="e">
        <f t="shared" si="71"/>
        <v>#REF!</v>
      </c>
      <c r="AA118" s="170" t="e">
        <f t="shared" si="45"/>
        <v>#REF!</v>
      </c>
      <c r="AB118" s="170" t="e">
        <f t="shared" si="72"/>
        <v>#REF!</v>
      </c>
      <c r="AC118" s="154"/>
    </row>
    <row r="119" spans="1:29">
      <c r="A119" s="14" t="s">
        <v>72</v>
      </c>
      <c r="B119" s="149" t="s">
        <v>100</v>
      </c>
      <c r="C119" s="150" t="s">
        <v>101</v>
      </c>
      <c r="D119" s="149" t="s">
        <v>102</v>
      </c>
      <c r="E119" s="151" t="s">
        <v>76</v>
      </c>
      <c r="F119" s="149" t="s">
        <v>120</v>
      </c>
      <c r="G119" s="152" t="e">
        <f t="shared" si="35"/>
        <v>#REF!</v>
      </c>
      <c r="H119" s="149" t="e" cm="1">
        <f t="array" ref="H119">_xlfn.TEXTJOIN(",",TRUE,_xlfn.UNIQUE(IF((NOT(ISBLANK(#REF!))*(#REF!='pre-Analysis'!C119))=1,IF(#REF!='pre-Analysis'!E119,IF(#REF!='pre-Analysis'!B119,IF(#REF!='pre-Analysis'!F119,IF(#REF!='pre-Analysis'!D119,#REF!,""),""),""),""),"")))</f>
        <v>#REF!</v>
      </c>
      <c r="I119" s="149" t="e">
        <f t="shared" si="73"/>
        <v>#REF!</v>
      </c>
      <c r="J119" s="149" t="e" cm="1">
        <f t="array" ref="J119">_xlfn.TEXTJOIN(",",TRUE,_xlfn.UNIQUE(IF((NOT(ISBLANK(#REF!))*(#REF!='pre-Analysis'!C119))=1,IF(#REF!='pre-Analysis'!E119,IF(#REF!='pre-Analysis'!B119,IF(#REF!='pre-Analysis'!F119,IF(#REF!='pre-Analysis'!D119,#REF!,""),""),""),""),"")))</f>
        <v>#REF!</v>
      </c>
      <c r="K119" s="149" t="e">
        <f t="shared" si="74"/>
        <v>#REF!</v>
      </c>
      <c r="L119" s="149" t="e" cm="1">
        <f t="array" ref="L119">_xlfn.TEXTJOIN(",",TRUE,_xlfn.UNIQUE(IF((NOT(ISBLANK(#REF!))*(#REF!='pre-Analysis'!B119))=1,IF(#REF!='pre-Analysis'!E119,IF(#REF!='pre-Analysis'!F119,IF(#REF!='pre-Analysis'!D119,IF(#REF!='pre-Analysis'!C119,#REF!,""),""),""),""),"")))</f>
        <v>#REF!</v>
      </c>
      <c r="M119" s="167">
        <v>6610</v>
      </c>
      <c r="N119" s="167">
        <v>33054</v>
      </c>
      <c r="O119" s="167">
        <v>16494</v>
      </c>
      <c r="P119" s="167">
        <v>15733</v>
      </c>
      <c r="Q119" s="176" t="e">
        <f>SUMIFS(#REF!,#REF!, 'pre-Analysis'!E119,#REF!, 'pre-Analysis'!B119,#REF!,'pre-Analysis'!C119,#REF!,'pre-Analysis'!F119,#REF!,'pre-Analysis'!D119)</f>
        <v>#REF!</v>
      </c>
      <c r="R119" s="176" t="e">
        <f>SUMIFS(#REF!,#REF!, 'pre-Analysis'!E119,#REF!, 'pre-Analysis'!B119,#REF!,'pre-Analysis'!C119,#REF!,'pre-Analysis'!F119,#REF!,'pre-Analysis'!D119)</f>
        <v>#REF!</v>
      </c>
      <c r="S119" s="176" t="e">
        <f>SUMIFS(#REF!,#REF!, 'pre-Analysis'!E119,#REF!, 'pre-Analysis'!B119,#REF!,'pre-Analysis'!C119,#REF!,'pre-Analysis'!F119,#REF!,'pre-Analysis'!D119)</f>
        <v>#REF!</v>
      </c>
      <c r="T119" s="176" t="e">
        <f>SUMIFS(#REF!,#REF!, 'pre-Analysis'!E119,#REF!, 'pre-Analysis'!B119,#REF!,'pre-Analysis'!C119,#REF!,'pre-Analysis'!F119,#REF!,'pre-Analysis'!D119)</f>
        <v>#REF!</v>
      </c>
      <c r="U119" s="176" t="e">
        <f>SUMIFS(#REF!,#REF!, 'pre-Analysis'!E119,#REF!, 'pre-Analysis'!B119,#REF!,'pre-Analysis'!C119,#REF!,'pre-Analysis'!F119,#REF!,'pre-Analysis'!D119)</f>
        <v>#REF!</v>
      </c>
      <c r="V119" s="176" t="e">
        <f>SUMIFS(#REF!,#REF!, 'pre-Analysis'!E119,#REF!, 'pre-Analysis'!B119,#REF!,'pre-Analysis'!C119,#REF!,'pre-Analysis'!F119,#REF!,'pre-Analysis'!D119)</f>
        <v>#REF!</v>
      </c>
      <c r="W119" s="176" t="e">
        <f>SUMIFS(#REF!,#REF!, 'pre-Analysis'!E119,#REF!, 'pre-Analysis'!B119,#REF!,'pre-Analysis'!C119,#REF!,'pre-Analysis'!F119,#REF!,'pre-Analysis'!D119)</f>
        <v>#REF!</v>
      </c>
      <c r="X119" s="176" t="e">
        <f>SUMIFS(#REF!,#REF!, 'pre-Analysis'!E119,#REF!, 'pre-Analysis'!B119,#REF!,'pre-Analysis'!C119,#REF!,'pre-Analysis'!F119,#REF!,'pre-Analysis'!D119)</f>
        <v>#REF!</v>
      </c>
      <c r="Y119" s="169" t="e">
        <f t="shared" si="46"/>
        <v>#REF!</v>
      </c>
      <c r="Z119" s="169" t="e">
        <f t="shared" si="71"/>
        <v>#REF!</v>
      </c>
      <c r="AA119" s="170" t="e">
        <f t="shared" si="45"/>
        <v>#REF!</v>
      </c>
      <c r="AB119" s="170" t="e">
        <f t="shared" si="72"/>
        <v>#REF!</v>
      </c>
      <c r="AC119" s="154"/>
    </row>
    <row r="120" spans="1:29">
      <c r="A120" s="14" t="s">
        <v>72</v>
      </c>
      <c r="B120" s="149" t="s">
        <v>100</v>
      </c>
      <c r="C120" s="150" t="s">
        <v>101</v>
      </c>
      <c r="D120" s="149" t="s">
        <v>102</v>
      </c>
      <c r="E120" s="151" t="s">
        <v>76</v>
      </c>
      <c r="F120" s="149" t="s">
        <v>121</v>
      </c>
      <c r="G120" s="152" t="e">
        <f t="shared" si="35"/>
        <v>#REF!</v>
      </c>
      <c r="H120" s="149" t="e" cm="1">
        <f t="array" ref="H120">_xlfn.TEXTJOIN(",",TRUE,_xlfn.UNIQUE(IF((NOT(ISBLANK(#REF!))*(#REF!='pre-Analysis'!C120))=1,IF(#REF!='pre-Analysis'!E120,IF(#REF!='pre-Analysis'!B120,IF(#REF!='pre-Analysis'!F120,IF(#REF!='pre-Analysis'!D120,#REF!,""),""),""),""),"")))</f>
        <v>#REF!</v>
      </c>
      <c r="I120" s="149" t="e">
        <f t="shared" si="73"/>
        <v>#REF!</v>
      </c>
      <c r="J120" s="149" t="e" cm="1">
        <f t="array" ref="J120">_xlfn.TEXTJOIN(",",TRUE,_xlfn.UNIQUE(IF((NOT(ISBLANK(#REF!))*(#REF!='pre-Analysis'!C120))=1,IF(#REF!='pre-Analysis'!E120,IF(#REF!='pre-Analysis'!B120,IF(#REF!='pre-Analysis'!F120,IF(#REF!='pre-Analysis'!D120,#REF!,""),""),""),""),"")))</f>
        <v>#REF!</v>
      </c>
      <c r="K120" s="149" t="e">
        <f t="shared" si="74"/>
        <v>#REF!</v>
      </c>
      <c r="L120" s="149" t="e" cm="1">
        <f t="array" ref="L120">_xlfn.TEXTJOIN(",",TRUE,_xlfn.UNIQUE(IF((NOT(ISBLANK(#REF!))*(#REF!='pre-Analysis'!B120))=1,IF(#REF!='pre-Analysis'!E120,IF(#REF!='pre-Analysis'!F120,IF(#REF!='pre-Analysis'!D120,IF(#REF!='pre-Analysis'!C120,#REF!,""),""),""),""),"")))</f>
        <v>#REF!</v>
      </c>
      <c r="M120" s="167">
        <v>10510</v>
      </c>
      <c r="N120" s="167">
        <v>51433</v>
      </c>
      <c r="O120" s="167">
        <v>25569</v>
      </c>
      <c r="P120" s="167">
        <v>24409</v>
      </c>
      <c r="Q120" s="176" t="e">
        <f>SUMIFS(#REF!,#REF!, 'pre-Analysis'!E120,#REF!, 'pre-Analysis'!B120,#REF!,'pre-Analysis'!C120,#REF!,'pre-Analysis'!F120,#REF!,'pre-Analysis'!D120)</f>
        <v>#REF!</v>
      </c>
      <c r="R120" s="176" t="e">
        <f>SUMIFS(#REF!,#REF!, 'pre-Analysis'!E120,#REF!, 'pre-Analysis'!B120,#REF!,'pre-Analysis'!C120,#REF!,'pre-Analysis'!F120,#REF!,'pre-Analysis'!D120)</f>
        <v>#REF!</v>
      </c>
      <c r="S120" s="176" t="e">
        <f>SUMIFS(#REF!,#REF!, 'pre-Analysis'!E120,#REF!, 'pre-Analysis'!B120,#REF!,'pre-Analysis'!C120,#REF!,'pre-Analysis'!F120,#REF!,'pre-Analysis'!D120)</f>
        <v>#REF!</v>
      </c>
      <c r="T120" s="176" t="e">
        <f>SUMIFS(#REF!,#REF!, 'pre-Analysis'!E120,#REF!, 'pre-Analysis'!B120,#REF!,'pre-Analysis'!C120,#REF!,'pre-Analysis'!F120,#REF!,'pre-Analysis'!D120)</f>
        <v>#REF!</v>
      </c>
      <c r="U120" s="176" t="e">
        <f>SUMIFS(#REF!,#REF!, 'pre-Analysis'!E120,#REF!, 'pre-Analysis'!B120,#REF!,'pre-Analysis'!C120,#REF!,'pre-Analysis'!F120,#REF!,'pre-Analysis'!D120)</f>
        <v>#REF!</v>
      </c>
      <c r="V120" s="176" t="e">
        <f>SUMIFS(#REF!,#REF!, 'pre-Analysis'!E120,#REF!, 'pre-Analysis'!B120,#REF!,'pre-Analysis'!C120,#REF!,'pre-Analysis'!F120,#REF!,'pre-Analysis'!D120)</f>
        <v>#REF!</v>
      </c>
      <c r="W120" s="176" t="e">
        <f>SUMIFS(#REF!,#REF!, 'pre-Analysis'!E120,#REF!, 'pre-Analysis'!B120,#REF!,'pre-Analysis'!C120,#REF!,'pre-Analysis'!F120,#REF!,'pre-Analysis'!D120)</f>
        <v>#REF!</v>
      </c>
      <c r="X120" s="176" t="e">
        <f>SUMIFS(#REF!,#REF!, 'pre-Analysis'!E120,#REF!, 'pre-Analysis'!B120,#REF!,'pre-Analysis'!C120,#REF!,'pre-Analysis'!F120,#REF!,'pre-Analysis'!D120)</f>
        <v>#REF!</v>
      </c>
      <c r="Y120" s="169" t="e">
        <f t="shared" si="46"/>
        <v>#REF!</v>
      </c>
      <c r="Z120" s="169" t="e">
        <f t="shared" si="71"/>
        <v>#REF!</v>
      </c>
      <c r="AA120" s="170" t="e">
        <f t="shared" si="45"/>
        <v>#REF!</v>
      </c>
      <c r="AB120" s="170" t="e">
        <f t="shared" si="72"/>
        <v>#REF!</v>
      </c>
      <c r="AC120" s="154"/>
    </row>
    <row r="121" spans="1:29">
      <c r="A121" s="14" t="s">
        <v>72</v>
      </c>
      <c r="B121" s="149" t="s">
        <v>100</v>
      </c>
      <c r="C121" s="150" t="s">
        <v>101</v>
      </c>
      <c r="D121" s="149" t="s">
        <v>102</v>
      </c>
      <c r="E121" s="151" t="s">
        <v>76</v>
      </c>
      <c r="F121" s="149" t="s">
        <v>122</v>
      </c>
      <c r="G121" s="152" t="e">
        <f t="shared" si="35"/>
        <v>#REF!</v>
      </c>
      <c r="H121" s="149" t="e" cm="1">
        <f t="array" ref="H121">_xlfn.TEXTJOIN(",",TRUE,_xlfn.UNIQUE(IF((NOT(ISBLANK(#REF!))*(#REF!='pre-Analysis'!C121))=1,IF(#REF!='pre-Analysis'!E121,IF(#REF!='pre-Analysis'!B121,IF(#REF!='pre-Analysis'!F121,IF(#REF!='pre-Analysis'!D121,#REF!,""),""),""),""),"")))</f>
        <v>#REF!</v>
      </c>
      <c r="I121" s="149" t="e">
        <f t="shared" si="73"/>
        <v>#REF!</v>
      </c>
      <c r="J121" s="149" t="e" cm="1">
        <f t="array" ref="J121">_xlfn.TEXTJOIN(",",TRUE,_xlfn.UNIQUE(IF((NOT(ISBLANK(#REF!))*(#REF!='pre-Analysis'!C121))=1,IF(#REF!='pre-Analysis'!E121,IF(#REF!='pre-Analysis'!B121,IF(#REF!='pre-Analysis'!F121,IF(#REF!='pre-Analysis'!D121,#REF!,""),""),""),""),"")))</f>
        <v>#REF!</v>
      </c>
      <c r="K121" s="149" t="e">
        <f t="shared" si="74"/>
        <v>#REF!</v>
      </c>
      <c r="L121" s="149" t="e" cm="1">
        <f t="array" ref="L121">_xlfn.TEXTJOIN(",",TRUE,_xlfn.UNIQUE(IF((NOT(ISBLANK(#REF!))*(#REF!='pre-Analysis'!B121))=1,IF(#REF!='pre-Analysis'!E121,IF(#REF!='pre-Analysis'!F121,IF(#REF!='pre-Analysis'!D121,IF(#REF!='pre-Analysis'!C121,#REF!,""),""),""),""),"")))</f>
        <v>#REF!</v>
      </c>
      <c r="M121" s="167">
        <v>4477</v>
      </c>
      <c r="N121" s="167">
        <v>21423</v>
      </c>
      <c r="O121" s="167">
        <v>10653</v>
      </c>
      <c r="P121" s="167">
        <v>10171</v>
      </c>
      <c r="Q121" s="176" t="e">
        <f>SUMIFS(#REF!,#REF!, 'pre-Analysis'!E121,#REF!, 'pre-Analysis'!B121,#REF!,'pre-Analysis'!C121,#REF!,'pre-Analysis'!F121,#REF!,'pre-Analysis'!D121)</f>
        <v>#REF!</v>
      </c>
      <c r="R121" s="176" t="e">
        <f>SUMIFS(#REF!,#REF!, 'pre-Analysis'!E121,#REF!, 'pre-Analysis'!B121,#REF!,'pre-Analysis'!C121,#REF!,'pre-Analysis'!F121,#REF!,'pre-Analysis'!D121)</f>
        <v>#REF!</v>
      </c>
      <c r="S121" s="176" t="e">
        <f>SUMIFS(#REF!,#REF!, 'pre-Analysis'!E121,#REF!, 'pre-Analysis'!B121,#REF!,'pre-Analysis'!C121,#REF!,'pre-Analysis'!F121,#REF!,'pre-Analysis'!D121)</f>
        <v>#REF!</v>
      </c>
      <c r="T121" s="176" t="e">
        <f>SUMIFS(#REF!,#REF!, 'pre-Analysis'!E121,#REF!, 'pre-Analysis'!B121,#REF!,'pre-Analysis'!C121,#REF!,'pre-Analysis'!F121,#REF!,'pre-Analysis'!D121)</f>
        <v>#REF!</v>
      </c>
      <c r="U121" s="176" t="e">
        <f>SUMIFS(#REF!,#REF!, 'pre-Analysis'!E121,#REF!, 'pre-Analysis'!B121,#REF!,'pre-Analysis'!C121,#REF!,'pre-Analysis'!F121,#REF!,'pre-Analysis'!D121)</f>
        <v>#REF!</v>
      </c>
      <c r="V121" s="176" t="e">
        <f>SUMIFS(#REF!,#REF!, 'pre-Analysis'!E121,#REF!, 'pre-Analysis'!B121,#REF!,'pre-Analysis'!C121,#REF!,'pre-Analysis'!F121,#REF!,'pre-Analysis'!D121)</f>
        <v>#REF!</v>
      </c>
      <c r="W121" s="176" t="e">
        <f>SUMIFS(#REF!,#REF!, 'pre-Analysis'!E121,#REF!, 'pre-Analysis'!B121,#REF!,'pre-Analysis'!C121,#REF!,'pre-Analysis'!F121,#REF!,'pre-Analysis'!D121)</f>
        <v>#REF!</v>
      </c>
      <c r="X121" s="176" t="e">
        <f>SUMIFS(#REF!,#REF!, 'pre-Analysis'!E121,#REF!, 'pre-Analysis'!B121,#REF!,'pre-Analysis'!C121,#REF!,'pre-Analysis'!F121,#REF!,'pre-Analysis'!D121)</f>
        <v>#REF!</v>
      </c>
      <c r="Y121" s="169" t="e">
        <f t="shared" si="46"/>
        <v>#REF!</v>
      </c>
      <c r="Z121" s="169" t="e">
        <f t="shared" si="71"/>
        <v>#REF!</v>
      </c>
      <c r="AA121" s="170" t="e">
        <f t="shared" si="45"/>
        <v>#REF!</v>
      </c>
      <c r="AB121" s="170" t="e">
        <f t="shared" si="72"/>
        <v>#REF!</v>
      </c>
      <c r="AC121" s="154"/>
    </row>
    <row r="122" spans="1:29">
      <c r="A122" s="14" t="s">
        <v>72</v>
      </c>
      <c r="B122" s="149" t="s">
        <v>100</v>
      </c>
      <c r="C122" s="150" t="s">
        <v>101</v>
      </c>
      <c r="D122" s="149" t="s">
        <v>102</v>
      </c>
      <c r="E122" s="151" t="s">
        <v>76</v>
      </c>
      <c r="F122" s="149" t="s">
        <v>123</v>
      </c>
      <c r="G122" s="152" t="e">
        <f t="shared" si="35"/>
        <v>#REF!</v>
      </c>
      <c r="H122" s="149" t="e" cm="1">
        <f t="array" ref="H122">_xlfn.TEXTJOIN(",",TRUE,_xlfn.UNIQUE(IF((NOT(ISBLANK(#REF!))*(#REF!='pre-Analysis'!C122))=1,IF(#REF!='pre-Analysis'!E122,IF(#REF!='pre-Analysis'!B122,IF(#REF!='pre-Analysis'!F122,IF(#REF!='pre-Analysis'!D122,#REF!,""),""),""),""),"")))</f>
        <v>#REF!</v>
      </c>
      <c r="I122" s="149" t="e">
        <f t="shared" si="73"/>
        <v>#REF!</v>
      </c>
      <c r="J122" s="149" t="e" cm="1">
        <f t="array" ref="J122">_xlfn.TEXTJOIN(",",TRUE,_xlfn.UNIQUE(IF((NOT(ISBLANK(#REF!))*(#REF!='pre-Analysis'!C122))=1,IF(#REF!='pre-Analysis'!E122,IF(#REF!='pre-Analysis'!B122,IF(#REF!='pre-Analysis'!F122,IF(#REF!='pre-Analysis'!D122,#REF!,""),""),""),""),"")))</f>
        <v>#REF!</v>
      </c>
      <c r="K122" s="149" t="e">
        <f t="shared" si="74"/>
        <v>#REF!</v>
      </c>
      <c r="L122" s="149" t="e" cm="1">
        <f t="array" ref="L122">_xlfn.TEXTJOIN(",",TRUE,_xlfn.UNIQUE(IF((NOT(ISBLANK(#REF!))*(#REF!='pre-Analysis'!B122))=1,IF(#REF!='pre-Analysis'!E122,IF(#REF!='pre-Analysis'!F122,IF(#REF!='pre-Analysis'!D122,IF(#REF!='pre-Analysis'!C122,#REF!,""),""),""),""),"")))</f>
        <v>#REF!</v>
      </c>
      <c r="M122" s="167">
        <v>3798</v>
      </c>
      <c r="N122" s="167">
        <v>17016</v>
      </c>
      <c r="O122" s="167">
        <v>8673</v>
      </c>
      <c r="P122" s="167">
        <v>8157</v>
      </c>
      <c r="Q122" s="176" t="e">
        <f>SUMIFS(#REF!,#REF!, 'pre-Analysis'!E122,#REF!, 'pre-Analysis'!B122,#REF!,'pre-Analysis'!C122,#REF!,'pre-Analysis'!F122,#REF!,'pre-Analysis'!D122)</f>
        <v>#REF!</v>
      </c>
      <c r="R122" s="176" t="e">
        <f>SUMIFS(#REF!,#REF!, 'pre-Analysis'!E122,#REF!, 'pre-Analysis'!B122,#REF!,'pre-Analysis'!C122,#REF!,'pre-Analysis'!F122,#REF!,'pre-Analysis'!D122)</f>
        <v>#REF!</v>
      </c>
      <c r="S122" s="176" t="e">
        <f>SUMIFS(#REF!,#REF!, 'pre-Analysis'!E122,#REF!, 'pre-Analysis'!B122,#REF!,'pre-Analysis'!C122,#REF!,'pre-Analysis'!F122,#REF!,'pre-Analysis'!D122)</f>
        <v>#REF!</v>
      </c>
      <c r="T122" s="176" t="e">
        <f>SUMIFS(#REF!,#REF!, 'pre-Analysis'!E122,#REF!, 'pre-Analysis'!B122,#REF!,'pre-Analysis'!C122,#REF!,'pre-Analysis'!F122,#REF!,'pre-Analysis'!D122)</f>
        <v>#REF!</v>
      </c>
      <c r="U122" s="176" t="e">
        <f>SUMIFS(#REF!,#REF!, 'pre-Analysis'!E122,#REF!, 'pre-Analysis'!B122,#REF!,'pre-Analysis'!C122,#REF!,'pre-Analysis'!F122,#REF!,'pre-Analysis'!D122)</f>
        <v>#REF!</v>
      </c>
      <c r="V122" s="176" t="e">
        <f>SUMIFS(#REF!,#REF!, 'pre-Analysis'!E122,#REF!, 'pre-Analysis'!B122,#REF!,'pre-Analysis'!C122,#REF!,'pre-Analysis'!F122,#REF!,'pre-Analysis'!D122)</f>
        <v>#REF!</v>
      </c>
      <c r="W122" s="176" t="e">
        <f>SUMIFS(#REF!,#REF!, 'pre-Analysis'!E122,#REF!, 'pre-Analysis'!B122,#REF!,'pre-Analysis'!C122,#REF!,'pre-Analysis'!F122,#REF!,'pre-Analysis'!D122)</f>
        <v>#REF!</v>
      </c>
      <c r="X122" s="176" t="e">
        <f>SUMIFS(#REF!,#REF!, 'pre-Analysis'!E122,#REF!, 'pre-Analysis'!B122,#REF!,'pre-Analysis'!C122,#REF!,'pre-Analysis'!F122,#REF!,'pre-Analysis'!D122)</f>
        <v>#REF!</v>
      </c>
      <c r="Y122" s="169" t="e">
        <f t="shared" si="46"/>
        <v>#REF!</v>
      </c>
      <c r="Z122" s="169" t="e">
        <f t="shared" si="71"/>
        <v>#REF!</v>
      </c>
      <c r="AA122" s="170" t="e">
        <f t="shared" si="45"/>
        <v>#REF!</v>
      </c>
      <c r="AB122" s="170" t="e">
        <f t="shared" si="72"/>
        <v>#REF!</v>
      </c>
      <c r="AC122" s="154"/>
    </row>
    <row r="123" spans="1:29">
      <c r="A123" s="14" t="s">
        <v>72</v>
      </c>
      <c r="B123" s="149" t="s">
        <v>100</v>
      </c>
      <c r="C123" s="150" t="s">
        <v>101</v>
      </c>
      <c r="D123" s="149" t="s">
        <v>102</v>
      </c>
      <c r="E123" s="151" t="s">
        <v>76</v>
      </c>
      <c r="F123" s="149" t="s">
        <v>124</v>
      </c>
      <c r="G123" s="152" t="e">
        <f t="shared" si="35"/>
        <v>#REF!</v>
      </c>
      <c r="H123" s="149" t="e" cm="1">
        <f t="array" ref="H123">_xlfn.TEXTJOIN(",",TRUE,_xlfn.UNIQUE(IF((NOT(ISBLANK(#REF!))*(#REF!='pre-Analysis'!C123))=1,IF(#REF!='pre-Analysis'!E123,IF(#REF!='pre-Analysis'!B123,IF(#REF!='pre-Analysis'!F123,IF(#REF!='pre-Analysis'!D123,#REF!,""),""),""),""),"")))</f>
        <v>#REF!</v>
      </c>
      <c r="I123" s="149" t="e">
        <f t="shared" si="73"/>
        <v>#REF!</v>
      </c>
      <c r="J123" s="149" t="e" cm="1">
        <f t="array" ref="J123">_xlfn.TEXTJOIN(",",TRUE,_xlfn.UNIQUE(IF((NOT(ISBLANK(#REF!))*(#REF!='pre-Analysis'!C123))=1,IF(#REF!='pre-Analysis'!E123,IF(#REF!='pre-Analysis'!B123,IF(#REF!='pre-Analysis'!F123,IF(#REF!='pre-Analysis'!D123,#REF!,""),""),""),""),"")))</f>
        <v>#REF!</v>
      </c>
      <c r="K123" s="149" t="e">
        <f t="shared" si="74"/>
        <v>#REF!</v>
      </c>
      <c r="L123" s="149" t="e" cm="1">
        <f t="array" ref="L123">_xlfn.TEXTJOIN(",",TRUE,_xlfn.UNIQUE(IF((NOT(ISBLANK(#REF!))*(#REF!='pre-Analysis'!B123))=1,IF(#REF!='pre-Analysis'!E123,IF(#REF!='pre-Analysis'!F123,IF(#REF!='pre-Analysis'!D123,IF(#REF!='pre-Analysis'!C123,#REF!,""),""),""),""),"")))</f>
        <v>#REF!</v>
      </c>
      <c r="M123" s="167">
        <v>6089</v>
      </c>
      <c r="N123" s="167">
        <v>28103</v>
      </c>
      <c r="O123" s="167">
        <v>14055</v>
      </c>
      <c r="P123" s="167">
        <v>13101</v>
      </c>
      <c r="Q123" s="176" t="e">
        <f>SUMIFS(#REF!,#REF!, 'pre-Analysis'!E123,#REF!, 'pre-Analysis'!B123,#REF!,'pre-Analysis'!C123,#REF!,'pre-Analysis'!F123,#REF!,'pre-Analysis'!D123)</f>
        <v>#REF!</v>
      </c>
      <c r="R123" s="176" t="e">
        <f>SUMIFS(#REF!,#REF!, 'pre-Analysis'!E123,#REF!, 'pre-Analysis'!B123,#REF!,'pre-Analysis'!C123,#REF!,'pre-Analysis'!F123,#REF!,'pre-Analysis'!D123)</f>
        <v>#REF!</v>
      </c>
      <c r="S123" s="176" t="e">
        <f>SUMIFS(#REF!,#REF!, 'pre-Analysis'!E123,#REF!, 'pre-Analysis'!B123,#REF!,'pre-Analysis'!C123,#REF!,'pre-Analysis'!F123,#REF!,'pre-Analysis'!D123)</f>
        <v>#REF!</v>
      </c>
      <c r="T123" s="176" t="e">
        <f>SUMIFS(#REF!,#REF!, 'pre-Analysis'!E123,#REF!, 'pre-Analysis'!B123,#REF!,'pre-Analysis'!C123,#REF!,'pre-Analysis'!F123,#REF!,'pre-Analysis'!D123)</f>
        <v>#REF!</v>
      </c>
      <c r="U123" s="176" t="e">
        <f>SUMIFS(#REF!,#REF!, 'pre-Analysis'!E123,#REF!, 'pre-Analysis'!B123,#REF!,'pre-Analysis'!C123,#REF!,'pre-Analysis'!F123,#REF!,'pre-Analysis'!D123)</f>
        <v>#REF!</v>
      </c>
      <c r="V123" s="176" t="e">
        <f>SUMIFS(#REF!,#REF!, 'pre-Analysis'!E123,#REF!, 'pre-Analysis'!B123,#REF!,'pre-Analysis'!C123,#REF!,'pre-Analysis'!F123,#REF!,'pre-Analysis'!D123)</f>
        <v>#REF!</v>
      </c>
      <c r="W123" s="176" t="e">
        <f>SUMIFS(#REF!,#REF!, 'pre-Analysis'!E123,#REF!, 'pre-Analysis'!B123,#REF!,'pre-Analysis'!C123,#REF!,'pre-Analysis'!F123,#REF!,'pre-Analysis'!D123)</f>
        <v>#REF!</v>
      </c>
      <c r="X123" s="176" t="e">
        <f>SUMIFS(#REF!,#REF!, 'pre-Analysis'!E123,#REF!, 'pre-Analysis'!B123,#REF!,'pre-Analysis'!C123,#REF!,'pre-Analysis'!F123,#REF!,'pre-Analysis'!D123)</f>
        <v>#REF!</v>
      </c>
      <c r="Y123" s="169" t="e">
        <f t="shared" si="46"/>
        <v>#REF!</v>
      </c>
      <c r="Z123" s="169" t="e">
        <f t="shared" si="71"/>
        <v>#REF!</v>
      </c>
      <c r="AA123" s="170" t="e">
        <f t="shared" si="45"/>
        <v>#REF!</v>
      </c>
      <c r="AB123" s="170" t="e">
        <f t="shared" si="72"/>
        <v>#REF!</v>
      </c>
      <c r="AC123" s="154"/>
    </row>
    <row r="124" spans="1:29">
      <c r="A124" s="14" t="s">
        <v>72</v>
      </c>
      <c r="B124" s="149" t="s">
        <v>100</v>
      </c>
      <c r="C124" s="150" t="s">
        <v>101</v>
      </c>
      <c r="D124" s="149" t="s">
        <v>102</v>
      </c>
      <c r="E124" s="151" t="s">
        <v>76</v>
      </c>
      <c r="F124" s="149" t="s">
        <v>125</v>
      </c>
      <c r="G124" s="152" t="e">
        <f t="shared" si="35"/>
        <v>#REF!</v>
      </c>
      <c r="H124" s="149" t="e" cm="1">
        <f t="array" ref="H124">_xlfn.TEXTJOIN(",",TRUE,_xlfn.UNIQUE(IF((NOT(ISBLANK(#REF!))*(#REF!='pre-Analysis'!C124))=1,IF(#REF!='pre-Analysis'!E124,IF(#REF!='pre-Analysis'!B124,IF(#REF!='pre-Analysis'!F124,IF(#REF!='pre-Analysis'!D124,#REF!,""),""),""),""),"")))</f>
        <v>#REF!</v>
      </c>
      <c r="I124" s="149" t="e">
        <f t="shared" si="73"/>
        <v>#REF!</v>
      </c>
      <c r="J124" s="149" t="e" cm="1">
        <f t="array" ref="J124">_xlfn.TEXTJOIN(",",TRUE,_xlfn.UNIQUE(IF((NOT(ISBLANK(#REF!))*(#REF!='pre-Analysis'!C124))=1,IF(#REF!='pre-Analysis'!E124,IF(#REF!='pre-Analysis'!B124,IF(#REF!='pre-Analysis'!F124,IF(#REF!='pre-Analysis'!D124,#REF!,""),""),""),""),"")))</f>
        <v>#REF!</v>
      </c>
      <c r="K124" s="149" t="e">
        <f t="shared" si="74"/>
        <v>#REF!</v>
      </c>
      <c r="L124" s="149" t="e" cm="1">
        <f t="array" ref="L124">_xlfn.TEXTJOIN(",",TRUE,_xlfn.UNIQUE(IF((NOT(ISBLANK(#REF!))*(#REF!='pre-Analysis'!B124))=1,IF(#REF!='pre-Analysis'!E124,IF(#REF!='pre-Analysis'!F124,IF(#REF!='pre-Analysis'!D124,IF(#REF!='pre-Analysis'!C124,#REF!,""),""),""),""),"")))</f>
        <v>#REF!</v>
      </c>
      <c r="M124" s="167">
        <v>4880</v>
      </c>
      <c r="N124" s="167">
        <v>23824</v>
      </c>
      <c r="O124" s="167">
        <v>12136</v>
      </c>
      <c r="P124" s="167">
        <v>11477</v>
      </c>
      <c r="Q124" s="176" t="e">
        <f>SUMIFS(#REF!,#REF!, 'pre-Analysis'!E124,#REF!, 'pre-Analysis'!B124,#REF!,'pre-Analysis'!C124,#REF!,'pre-Analysis'!F124,#REF!,'pre-Analysis'!D124)</f>
        <v>#REF!</v>
      </c>
      <c r="R124" s="176" t="e">
        <f>SUMIFS(#REF!,#REF!, 'pre-Analysis'!E124,#REF!, 'pre-Analysis'!B124,#REF!,'pre-Analysis'!C124,#REF!,'pre-Analysis'!F124,#REF!,'pre-Analysis'!D124)</f>
        <v>#REF!</v>
      </c>
      <c r="S124" s="176" t="e">
        <f>SUMIFS(#REF!,#REF!, 'pre-Analysis'!E124,#REF!, 'pre-Analysis'!B124,#REF!,'pre-Analysis'!C124,#REF!,'pre-Analysis'!F124,#REF!,'pre-Analysis'!D124)</f>
        <v>#REF!</v>
      </c>
      <c r="T124" s="176" t="e">
        <f>SUMIFS(#REF!,#REF!, 'pre-Analysis'!E124,#REF!, 'pre-Analysis'!B124,#REF!,'pre-Analysis'!C124,#REF!,'pre-Analysis'!F124,#REF!,'pre-Analysis'!D124)</f>
        <v>#REF!</v>
      </c>
      <c r="U124" s="176" t="e">
        <f>SUMIFS(#REF!,#REF!, 'pre-Analysis'!E124,#REF!, 'pre-Analysis'!B124,#REF!,'pre-Analysis'!C124,#REF!,'pre-Analysis'!F124,#REF!,'pre-Analysis'!D124)</f>
        <v>#REF!</v>
      </c>
      <c r="V124" s="176" t="e">
        <f>SUMIFS(#REF!,#REF!, 'pre-Analysis'!E124,#REF!, 'pre-Analysis'!B124,#REF!,'pre-Analysis'!C124,#REF!,'pre-Analysis'!F124,#REF!,'pre-Analysis'!D124)</f>
        <v>#REF!</v>
      </c>
      <c r="W124" s="176" t="e">
        <f>SUMIFS(#REF!,#REF!, 'pre-Analysis'!E124,#REF!, 'pre-Analysis'!B124,#REF!,'pre-Analysis'!C124,#REF!,'pre-Analysis'!F124,#REF!,'pre-Analysis'!D124)</f>
        <v>#REF!</v>
      </c>
      <c r="X124" s="176" t="e">
        <f>SUMIFS(#REF!,#REF!, 'pre-Analysis'!E124,#REF!, 'pre-Analysis'!B124,#REF!,'pre-Analysis'!C124,#REF!,'pre-Analysis'!F124,#REF!,'pre-Analysis'!D124)</f>
        <v>#REF!</v>
      </c>
      <c r="Y124" s="169" t="e">
        <f t="shared" si="46"/>
        <v>#REF!</v>
      </c>
      <c r="Z124" s="169" t="e">
        <f t="shared" si="71"/>
        <v>#REF!</v>
      </c>
      <c r="AA124" s="170" t="e">
        <f t="shared" si="45"/>
        <v>#REF!</v>
      </c>
      <c r="AB124" s="170" t="e">
        <f t="shared" si="72"/>
        <v>#REF!</v>
      </c>
      <c r="AC124" s="154"/>
    </row>
    <row r="125" spans="1:29">
      <c r="A125" s="14" t="s">
        <v>72</v>
      </c>
      <c r="B125" s="149" t="s">
        <v>100</v>
      </c>
      <c r="C125" s="150" t="s">
        <v>101</v>
      </c>
      <c r="D125" s="149" t="s">
        <v>102</v>
      </c>
      <c r="E125" s="151" t="s">
        <v>76</v>
      </c>
      <c r="F125" s="149" t="s">
        <v>126</v>
      </c>
      <c r="G125" s="152" t="e">
        <f t="shared" si="35"/>
        <v>#REF!</v>
      </c>
      <c r="H125" s="149" t="e" cm="1">
        <f t="array" ref="H125">_xlfn.TEXTJOIN(",",TRUE,_xlfn.UNIQUE(IF((NOT(ISBLANK(#REF!))*(#REF!='pre-Analysis'!C125))=1,IF(#REF!='pre-Analysis'!E125,IF(#REF!='pre-Analysis'!B125,IF(#REF!='pre-Analysis'!F125,IF(#REF!='pre-Analysis'!D125,#REF!,""),""),""),""),"")))</f>
        <v>#REF!</v>
      </c>
      <c r="I125" s="149" t="e">
        <f t="shared" si="73"/>
        <v>#REF!</v>
      </c>
      <c r="J125" s="149" t="e" cm="1">
        <f t="array" ref="J125">_xlfn.TEXTJOIN(",",TRUE,_xlfn.UNIQUE(IF((NOT(ISBLANK(#REF!))*(#REF!='pre-Analysis'!C125))=1,IF(#REF!='pre-Analysis'!E125,IF(#REF!='pre-Analysis'!B125,IF(#REF!='pre-Analysis'!F125,IF(#REF!='pre-Analysis'!D125,#REF!,""),""),""),""),"")))</f>
        <v>#REF!</v>
      </c>
      <c r="K125" s="149" t="e">
        <f t="shared" si="74"/>
        <v>#REF!</v>
      </c>
      <c r="L125" s="149" t="e" cm="1">
        <f t="array" ref="L125">_xlfn.TEXTJOIN(",",TRUE,_xlfn.UNIQUE(IF((NOT(ISBLANK(#REF!))*(#REF!='pre-Analysis'!B125))=1,IF(#REF!='pre-Analysis'!E125,IF(#REF!='pre-Analysis'!F125,IF(#REF!='pre-Analysis'!D125,IF(#REF!='pre-Analysis'!C125,#REF!,""),""),""),""),"")))</f>
        <v>#REF!</v>
      </c>
      <c r="M125" s="167">
        <v>1576</v>
      </c>
      <c r="N125" s="167">
        <v>7077</v>
      </c>
      <c r="O125" s="167">
        <v>3504</v>
      </c>
      <c r="P125" s="167">
        <v>3286</v>
      </c>
      <c r="Q125" s="176" t="e">
        <f>SUMIFS(#REF!,#REF!, 'pre-Analysis'!E125,#REF!, 'pre-Analysis'!B125,#REF!,'pre-Analysis'!C125,#REF!,'pre-Analysis'!F125,#REF!,'pre-Analysis'!D125)</f>
        <v>#REF!</v>
      </c>
      <c r="R125" s="176" t="e">
        <f>SUMIFS(#REF!,#REF!, 'pre-Analysis'!E125,#REF!, 'pre-Analysis'!B125,#REF!,'pre-Analysis'!C125,#REF!,'pre-Analysis'!F125,#REF!,'pre-Analysis'!D125)</f>
        <v>#REF!</v>
      </c>
      <c r="S125" s="176" t="e">
        <f>SUMIFS(#REF!,#REF!, 'pre-Analysis'!E125,#REF!, 'pre-Analysis'!B125,#REF!,'pre-Analysis'!C125,#REF!,'pre-Analysis'!F125,#REF!,'pre-Analysis'!D125)</f>
        <v>#REF!</v>
      </c>
      <c r="T125" s="176" t="e">
        <f>SUMIFS(#REF!,#REF!, 'pre-Analysis'!E125,#REF!, 'pre-Analysis'!B125,#REF!,'pre-Analysis'!C125,#REF!,'pre-Analysis'!F125,#REF!,'pre-Analysis'!D125)</f>
        <v>#REF!</v>
      </c>
      <c r="U125" s="176" t="e">
        <f>SUMIFS(#REF!,#REF!, 'pre-Analysis'!E125,#REF!, 'pre-Analysis'!B125,#REF!,'pre-Analysis'!C125,#REF!,'pre-Analysis'!F125,#REF!,'pre-Analysis'!D125)</f>
        <v>#REF!</v>
      </c>
      <c r="V125" s="176" t="e">
        <f>SUMIFS(#REF!,#REF!, 'pre-Analysis'!E125,#REF!, 'pre-Analysis'!B125,#REF!,'pre-Analysis'!C125,#REF!,'pre-Analysis'!F125,#REF!,'pre-Analysis'!D125)</f>
        <v>#REF!</v>
      </c>
      <c r="W125" s="176" t="e">
        <f>SUMIFS(#REF!,#REF!, 'pre-Analysis'!E125,#REF!, 'pre-Analysis'!B125,#REF!,'pre-Analysis'!C125,#REF!,'pre-Analysis'!F125,#REF!,'pre-Analysis'!D125)</f>
        <v>#REF!</v>
      </c>
      <c r="X125" s="176" t="e">
        <f>SUMIFS(#REF!,#REF!, 'pre-Analysis'!E125,#REF!, 'pre-Analysis'!B125,#REF!,'pre-Analysis'!C125,#REF!,'pre-Analysis'!F125,#REF!,'pre-Analysis'!D125)</f>
        <v>#REF!</v>
      </c>
      <c r="Y125" s="169" t="e">
        <f t="shared" si="46"/>
        <v>#REF!</v>
      </c>
      <c r="Z125" s="169" t="e">
        <f t="shared" si="71"/>
        <v>#REF!</v>
      </c>
      <c r="AA125" s="170" t="e">
        <f t="shared" si="45"/>
        <v>#REF!</v>
      </c>
      <c r="AB125" s="170" t="e">
        <f t="shared" si="72"/>
        <v>#REF!</v>
      </c>
      <c r="AC125" s="154"/>
    </row>
    <row r="126" spans="1:29">
      <c r="A126" s="14" t="s">
        <v>72</v>
      </c>
      <c r="B126" s="149" t="s">
        <v>100</v>
      </c>
      <c r="C126" s="150" t="s">
        <v>101</v>
      </c>
      <c r="D126" s="149" t="s">
        <v>102</v>
      </c>
      <c r="E126" s="151" t="s">
        <v>76</v>
      </c>
      <c r="F126" s="149" t="s">
        <v>127</v>
      </c>
      <c r="G126" s="152" t="e">
        <f t="shared" si="35"/>
        <v>#REF!</v>
      </c>
      <c r="H126" s="149" t="e" cm="1">
        <f t="array" ref="H126">_xlfn.TEXTJOIN(",",TRUE,_xlfn.UNIQUE(IF((NOT(ISBLANK(#REF!))*(#REF!='pre-Analysis'!C126))=1,IF(#REF!='pre-Analysis'!E126,IF(#REF!='pre-Analysis'!B126,IF(#REF!='pre-Analysis'!F126,IF(#REF!='pre-Analysis'!D126,#REF!,""),""),""),""),"")))</f>
        <v>#REF!</v>
      </c>
      <c r="I126" s="149" t="e">
        <f t="shared" si="73"/>
        <v>#REF!</v>
      </c>
      <c r="J126" s="149" t="e" cm="1">
        <f t="array" ref="J126">_xlfn.TEXTJOIN(",",TRUE,_xlfn.UNIQUE(IF((NOT(ISBLANK(#REF!))*(#REF!='pre-Analysis'!C126))=1,IF(#REF!='pre-Analysis'!E126,IF(#REF!='pre-Analysis'!B126,IF(#REF!='pre-Analysis'!F126,IF(#REF!='pre-Analysis'!D126,#REF!,""),""),""),""),"")))</f>
        <v>#REF!</v>
      </c>
      <c r="K126" s="149" t="e">
        <f t="shared" si="74"/>
        <v>#REF!</v>
      </c>
      <c r="L126" s="149" t="e" cm="1">
        <f t="array" ref="L126">_xlfn.TEXTJOIN(",",TRUE,_xlfn.UNIQUE(IF((NOT(ISBLANK(#REF!))*(#REF!='pre-Analysis'!B126))=1,IF(#REF!='pre-Analysis'!E126,IF(#REF!='pre-Analysis'!F126,IF(#REF!='pre-Analysis'!D126,IF(#REF!='pre-Analysis'!C126,#REF!,""),""),""),""),"")))</f>
        <v>#REF!</v>
      </c>
      <c r="M126" s="167">
        <v>1896</v>
      </c>
      <c r="N126" s="167">
        <v>8419</v>
      </c>
      <c r="O126" s="167">
        <v>4225</v>
      </c>
      <c r="P126" s="167">
        <v>3994</v>
      </c>
      <c r="Q126" s="176" t="e">
        <f>SUMIFS(#REF!,#REF!, 'pre-Analysis'!E126,#REF!, 'pre-Analysis'!B126,#REF!,'pre-Analysis'!C126,#REF!,'pre-Analysis'!F126,#REF!,'pre-Analysis'!D126)</f>
        <v>#REF!</v>
      </c>
      <c r="R126" s="176" t="e">
        <f>SUMIFS(#REF!,#REF!, 'pre-Analysis'!E126,#REF!, 'pre-Analysis'!B126,#REF!,'pre-Analysis'!C126,#REF!,'pre-Analysis'!F126,#REF!,'pre-Analysis'!D126)</f>
        <v>#REF!</v>
      </c>
      <c r="S126" s="176" t="e">
        <f>SUMIFS(#REF!,#REF!, 'pre-Analysis'!E126,#REF!, 'pre-Analysis'!B126,#REF!,'pre-Analysis'!C126,#REF!,'pre-Analysis'!F126,#REF!,'pre-Analysis'!D126)</f>
        <v>#REF!</v>
      </c>
      <c r="T126" s="176" t="e">
        <f>SUMIFS(#REF!,#REF!, 'pre-Analysis'!E126,#REF!, 'pre-Analysis'!B126,#REF!,'pre-Analysis'!C126,#REF!,'pre-Analysis'!F126,#REF!,'pre-Analysis'!D126)</f>
        <v>#REF!</v>
      </c>
      <c r="U126" s="176" t="e">
        <f>SUMIFS(#REF!,#REF!, 'pre-Analysis'!E126,#REF!, 'pre-Analysis'!B126,#REF!,'pre-Analysis'!C126,#REF!,'pre-Analysis'!F126,#REF!,'pre-Analysis'!D126)</f>
        <v>#REF!</v>
      </c>
      <c r="V126" s="176" t="e">
        <f>SUMIFS(#REF!,#REF!, 'pre-Analysis'!E126,#REF!, 'pre-Analysis'!B126,#REF!,'pre-Analysis'!C126,#REF!,'pre-Analysis'!F126,#REF!,'pre-Analysis'!D126)</f>
        <v>#REF!</v>
      </c>
      <c r="W126" s="176" t="e">
        <f>SUMIFS(#REF!,#REF!, 'pre-Analysis'!E126,#REF!, 'pre-Analysis'!B126,#REF!,'pre-Analysis'!C126,#REF!,'pre-Analysis'!F126,#REF!,'pre-Analysis'!D126)</f>
        <v>#REF!</v>
      </c>
      <c r="X126" s="176" t="e">
        <f>SUMIFS(#REF!,#REF!, 'pre-Analysis'!E126,#REF!, 'pre-Analysis'!B126,#REF!,'pre-Analysis'!C126,#REF!,'pre-Analysis'!F126,#REF!,'pre-Analysis'!D126)</f>
        <v>#REF!</v>
      </c>
      <c r="Y126" s="169" t="e">
        <f t="shared" si="46"/>
        <v>#REF!</v>
      </c>
      <c r="Z126" s="169" t="e">
        <f t="shared" si="71"/>
        <v>#REF!</v>
      </c>
      <c r="AA126" s="170" t="e">
        <f t="shared" si="45"/>
        <v>#REF!</v>
      </c>
      <c r="AB126" s="170" t="e">
        <f t="shared" si="72"/>
        <v>#REF!</v>
      </c>
      <c r="AC126" s="154"/>
    </row>
    <row r="127" spans="1:29">
      <c r="A127" s="14" t="s">
        <v>72</v>
      </c>
      <c r="B127" s="149" t="s">
        <v>100</v>
      </c>
      <c r="C127" s="150" t="s">
        <v>101</v>
      </c>
      <c r="D127" s="149" t="s">
        <v>102</v>
      </c>
      <c r="E127" s="151" t="s">
        <v>76</v>
      </c>
      <c r="F127" s="149" t="s">
        <v>128</v>
      </c>
      <c r="G127" s="152" t="e">
        <f t="shared" si="35"/>
        <v>#REF!</v>
      </c>
      <c r="H127" s="149" t="e" cm="1">
        <f t="array" ref="H127">_xlfn.TEXTJOIN(",",TRUE,_xlfn.UNIQUE(IF((NOT(ISBLANK(#REF!))*(#REF!='pre-Analysis'!C127))=1,IF(#REF!='pre-Analysis'!E127,IF(#REF!='pre-Analysis'!B127,IF(#REF!='pre-Analysis'!F127,IF(#REF!='pre-Analysis'!D127,#REF!,""),""),""),""),"")))</f>
        <v>#REF!</v>
      </c>
      <c r="I127" s="149" t="e">
        <f t="shared" si="73"/>
        <v>#REF!</v>
      </c>
      <c r="J127" s="149" t="e" cm="1">
        <f t="array" ref="J127">_xlfn.TEXTJOIN(",",TRUE,_xlfn.UNIQUE(IF((NOT(ISBLANK(#REF!))*(#REF!='pre-Analysis'!C127))=1,IF(#REF!='pre-Analysis'!E127,IF(#REF!='pre-Analysis'!B127,IF(#REF!='pre-Analysis'!F127,IF(#REF!='pre-Analysis'!D127,#REF!,""),""),""),""),"")))</f>
        <v>#REF!</v>
      </c>
      <c r="K127" s="149" t="e">
        <f t="shared" si="74"/>
        <v>#REF!</v>
      </c>
      <c r="L127" s="149" t="e" cm="1">
        <f t="array" ref="L127">_xlfn.TEXTJOIN(",",TRUE,_xlfn.UNIQUE(IF((NOT(ISBLANK(#REF!))*(#REF!='pre-Analysis'!B127))=1,IF(#REF!='pre-Analysis'!E127,IF(#REF!='pre-Analysis'!F127,IF(#REF!='pre-Analysis'!D127,IF(#REF!='pre-Analysis'!C127,#REF!,""),""),""),""),"")))</f>
        <v>#REF!</v>
      </c>
      <c r="M127" s="167">
        <v>2396</v>
      </c>
      <c r="N127" s="167">
        <v>10569</v>
      </c>
      <c r="O127" s="167">
        <v>5611</v>
      </c>
      <c r="P127" s="167">
        <v>4958</v>
      </c>
      <c r="Q127" s="176" t="e">
        <f>SUMIFS(#REF!,#REF!, 'pre-Analysis'!E127,#REF!, 'pre-Analysis'!B127,#REF!,'pre-Analysis'!C127,#REF!,'pre-Analysis'!F127,#REF!,'pre-Analysis'!D127)</f>
        <v>#REF!</v>
      </c>
      <c r="R127" s="176" t="e">
        <f>SUMIFS(#REF!,#REF!, 'pre-Analysis'!E127,#REF!, 'pre-Analysis'!B127,#REF!,'pre-Analysis'!C127,#REF!,'pre-Analysis'!F127,#REF!,'pre-Analysis'!D127)</f>
        <v>#REF!</v>
      </c>
      <c r="S127" s="176" t="e">
        <f>SUMIFS(#REF!,#REF!, 'pre-Analysis'!E127,#REF!, 'pre-Analysis'!B127,#REF!,'pre-Analysis'!C127,#REF!,'pre-Analysis'!F127,#REF!,'pre-Analysis'!D127)</f>
        <v>#REF!</v>
      </c>
      <c r="T127" s="176" t="e">
        <f>SUMIFS(#REF!,#REF!, 'pre-Analysis'!E127,#REF!, 'pre-Analysis'!B127,#REF!,'pre-Analysis'!C127,#REF!,'pre-Analysis'!F127,#REF!,'pre-Analysis'!D127)</f>
        <v>#REF!</v>
      </c>
      <c r="U127" s="176" t="e">
        <f>SUMIFS(#REF!,#REF!, 'pre-Analysis'!E127,#REF!, 'pre-Analysis'!B127,#REF!,'pre-Analysis'!C127,#REF!,'pre-Analysis'!F127,#REF!,'pre-Analysis'!D127)</f>
        <v>#REF!</v>
      </c>
      <c r="V127" s="176" t="e">
        <f>SUMIFS(#REF!,#REF!, 'pre-Analysis'!E127,#REF!, 'pre-Analysis'!B127,#REF!,'pre-Analysis'!C127,#REF!,'pre-Analysis'!F127,#REF!,'pre-Analysis'!D127)</f>
        <v>#REF!</v>
      </c>
      <c r="W127" s="176" t="e">
        <f>SUMIFS(#REF!,#REF!, 'pre-Analysis'!E127,#REF!, 'pre-Analysis'!B127,#REF!,'pre-Analysis'!C127,#REF!,'pre-Analysis'!F127,#REF!,'pre-Analysis'!D127)</f>
        <v>#REF!</v>
      </c>
      <c r="X127" s="176" t="e">
        <f>SUMIFS(#REF!,#REF!, 'pre-Analysis'!E127,#REF!, 'pre-Analysis'!B127,#REF!,'pre-Analysis'!C127,#REF!,'pre-Analysis'!F127,#REF!,'pre-Analysis'!D127)</f>
        <v>#REF!</v>
      </c>
      <c r="Y127" s="169" t="e">
        <f t="shared" si="46"/>
        <v>#REF!</v>
      </c>
      <c r="Z127" s="169" t="e">
        <f t="shared" si="71"/>
        <v>#REF!</v>
      </c>
      <c r="AA127" s="170" t="e">
        <f t="shared" si="45"/>
        <v>#REF!</v>
      </c>
      <c r="AB127" s="170" t="e">
        <f t="shared" si="72"/>
        <v>#REF!</v>
      </c>
      <c r="AC127" s="154"/>
    </row>
    <row r="128" spans="1:29">
      <c r="A128" s="14" t="s">
        <v>72</v>
      </c>
      <c r="B128" s="149" t="s">
        <v>100</v>
      </c>
      <c r="C128" s="150" t="s">
        <v>101</v>
      </c>
      <c r="D128" s="149" t="s">
        <v>102</v>
      </c>
      <c r="E128" s="151" t="s">
        <v>76</v>
      </c>
      <c r="F128" s="149" t="s">
        <v>129</v>
      </c>
      <c r="G128" s="152" t="e">
        <f t="shared" si="35"/>
        <v>#REF!</v>
      </c>
      <c r="H128" s="149" t="e" cm="1">
        <f t="array" ref="H128">_xlfn.TEXTJOIN(",",TRUE,_xlfn.UNIQUE(IF((NOT(ISBLANK(#REF!))*(#REF!='pre-Analysis'!C128))=1,IF(#REF!='pre-Analysis'!E128,IF(#REF!='pre-Analysis'!B128,IF(#REF!='pre-Analysis'!F128,IF(#REF!='pre-Analysis'!D128,#REF!,""),""),""),""),"")))</f>
        <v>#REF!</v>
      </c>
      <c r="I128" s="149" t="e">
        <f t="shared" si="73"/>
        <v>#REF!</v>
      </c>
      <c r="J128" s="149" t="e" cm="1">
        <f t="array" ref="J128">_xlfn.TEXTJOIN(",",TRUE,_xlfn.UNIQUE(IF((NOT(ISBLANK(#REF!))*(#REF!='pre-Analysis'!C128))=1,IF(#REF!='pre-Analysis'!E128,IF(#REF!='pre-Analysis'!B128,IF(#REF!='pre-Analysis'!F128,IF(#REF!='pre-Analysis'!D128,#REF!,""),""),""),""),"")))</f>
        <v>#REF!</v>
      </c>
      <c r="K128" s="149" t="e">
        <f t="shared" si="74"/>
        <v>#REF!</v>
      </c>
      <c r="L128" s="149" t="e" cm="1">
        <f t="array" ref="L128">_xlfn.TEXTJOIN(",",TRUE,_xlfn.UNIQUE(IF((NOT(ISBLANK(#REF!))*(#REF!='pre-Analysis'!B128))=1,IF(#REF!='pre-Analysis'!E128,IF(#REF!='pre-Analysis'!F128,IF(#REF!='pre-Analysis'!D128,IF(#REF!='pre-Analysis'!C128,#REF!,""),""),""),""),"")))</f>
        <v>#REF!</v>
      </c>
      <c r="M128" s="167">
        <v>3140</v>
      </c>
      <c r="N128" s="167">
        <v>16855</v>
      </c>
      <c r="O128" s="167">
        <v>8692</v>
      </c>
      <c r="P128" s="167">
        <v>8163</v>
      </c>
      <c r="Q128" s="176" t="e">
        <f>SUMIFS(#REF!,#REF!, 'pre-Analysis'!E128,#REF!, 'pre-Analysis'!B128,#REF!,'pre-Analysis'!C128,#REF!,'pre-Analysis'!F128,#REF!,'pre-Analysis'!D128)</f>
        <v>#REF!</v>
      </c>
      <c r="R128" s="176" t="e">
        <f>SUMIFS(#REF!,#REF!, 'pre-Analysis'!E128,#REF!, 'pre-Analysis'!B128,#REF!,'pre-Analysis'!C128,#REF!,'pre-Analysis'!F128,#REF!,'pre-Analysis'!D128)</f>
        <v>#REF!</v>
      </c>
      <c r="S128" s="176" t="e">
        <f>SUMIFS(#REF!,#REF!, 'pre-Analysis'!E128,#REF!, 'pre-Analysis'!B128,#REF!,'pre-Analysis'!C128,#REF!,'pre-Analysis'!F128,#REF!,'pre-Analysis'!D128)</f>
        <v>#REF!</v>
      </c>
      <c r="T128" s="176" t="e">
        <f>SUMIFS(#REF!,#REF!, 'pre-Analysis'!E128,#REF!, 'pre-Analysis'!B128,#REF!,'pre-Analysis'!C128,#REF!,'pre-Analysis'!F128,#REF!,'pre-Analysis'!D128)</f>
        <v>#REF!</v>
      </c>
      <c r="U128" s="176" t="e">
        <f>SUMIFS(#REF!,#REF!, 'pre-Analysis'!E128,#REF!, 'pre-Analysis'!B128,#REF!,'pre-Analysis'!C128,#REF!,'pre-Analysis'!F128,#REF!,'pre-Analysis'!D128)</f>
        <v>#REF!</v>
      </c>
      <c r="V128" s="176" t="e">
        <f>SUMIFS(#REF!,#REF!, 'pre-Analysis'!E128,#REF!, 'pre-Analysis'!B128,#REF!,'pre-Analysis'!C128,#REF!,'pre-Analysis'!F128,#REF!,'pre-Analysis'!D128)</f>
        <v>#REF!</v>
      </c>
      <c r="W128" s="176" t="e">
        <f>SUMIFS(#REF!,#REF!, 'pre-Analysis'!E128,#REF!, 'pre-Analysis'!B128,#REF!,'pre-Analysis'!C128,#REF!,'pre-Analysis'!F128,#REF!,'pre-Analysis'!D128)</f>
        <v>#REF!</v>
      </c>
      <c r="X128" s="176" t="e">
        <f>SUMIFS(#REF!,#REF!, 'pre-Analysis'!E128,#REF!, 'pre-Analysis'!B128,#REF!,'pre-Analysis'!C128,#REF!,'pre-Analysis'!F128,#REF!,'pre-Analysis'!D128)</f>
        <v>#REF!</v>
      </c>
      <c r="Y128" s="169" t="e">
        <f t="shared" si="46"/>
        <v>#REF!</v>
      </c>
      <c r="Z128" s="169" t="e">
        <f t="shared" si="71"/>
        <v>#REF!</v>
      </c>
      <c r="AA128" s="170" t="e">
        <f t="shared" si="45"/>
        <v>#REF!</v>
      </c>
      <c r="AB128" s="170" t="e">
        <f t="shared" si="72"/>
        <v>#REF!</v>
      </c>
      <c r="AC128" s="154"/>
    </row>
    <row r="129" spans="1:29">
      <c r="A129" s="14" t="s">
        <v>72</v>
      </c>
      <c r="B129" s="158" t="s">
        <v>100</v>
      </c>
      <c r="C129" s="166" t="s">
        <v>101</v>
      </c>
      <c r="D129" s="158" t="s">
        <v>102</v>
      </c>
      <c r="E129" s="157" t="s">
        <v>76</v>
      </c>
      <c r="F129" s="158"/>
      <c r="G129" s="159" t="e">
        <f t="shared" si="35"/>
        <v>#REF!</v>
      </c>
      <c r="H129" s="157" t="e" cm="1">
        <f t="array" ref="H129">_xlfn.TEXTJOIN(",",TRUE,_xlfn.UNIQUE(IF((NOT(ISBLANK(#REF!))*(#REF!='pre-Analysis'!C129))=1,IF(#REF!='pre-Analysis'!E129,IF(#REF!='pre-Analysis'!B129,IF(#REF!='pre-Analysis'!D129,#REF!,""),""),""),"")))</f>
        <v>#REF!</v>
      </c>
      <c r="I129" s="158" t="e">
        <f t="shared" si="73"/>
        <v>#REF!</v>
      </c>
      <c r="J129" s="157" t="e" cm="1">
        <f t="array" ref="J129">_xlfn.TEXTJOIN(",",TRUE,_xlfn.UNIQUE(IF((NOT(ISBLANK(#REF!))*(#REF!='pre-Analysis'!C129))=1,IF(#REF!='pre-Analysis'!E129,IF(#REF!='pre-Analysis'!B129,IF(#REF!='pre-Analysis'!D129,#REF!,""),""),""),"")))</f>
        <v>#REF!</v>
      </c>
      <c r="K129" s="158" t="e">
        <f t="shared" si="74"/>
        <v>#REF!</v>
      </c>
      <c r="L129" s="158" t="e" cm="1">
        <f t="array" ref="L129">_xlfn.TEXTJOIN(",",TRUE,_xlfn.UNIQUE(IF((NOT(ISBLANK(#REF!))*(#REF!='pre-Analysis'!B129))=1,IF(#REF!='pre-Analysis'!E129,IF(#REF!='pre-Analysis'!D129,IF(#REF!='pre-Analysis'!C129,#REF!,""),""),""),"")))</f>
        <v>#REF!</v>
      </c>
      <c r="M129" s="160">
        <f>SUM(M102:M128)</f>
        <v>155807</v>
      </c>
      <c r="N129" s="160">
        <f>SUM(N102:N128)</f>
        <v>736307</v>
      </c>
      <c r="O129" s="160">
        <f>SUM(O102:O128)</f>
        <v>368982</v>
      </c>
      <c r="P129" s="160">
        <f>SUM(P102:P128)</f>
        <v>347906</v>
      </c>
      <c r="Q129" s="197" t="e">
        <f>SUMIFS(#REF!,#REF!, 'pre-Analysis'!E129,#REF!, 'pre-Analysis'!B129,#REF!,'pre-Analysis'!C129,#REF!,'pre-Analysis'!D129)</f>
        <v>#REF!</v>
      </c>
      <c r="R129" s="197" t="e">
        <f>SUMIFS(#REF!,#REF!, 'pre-Analysis'!E129,#REF!, 'pre-Analysis'!B129,#REF!,'pre-Analysis'!C129,#REF!,'pre-Analysis'!D129)</f>
        <v>#REF!</v>
      </c>
      <c r="S129" s="197" t="e">
        <f>SUMIFS(#REF!,#REF!, 'pre-Analysis'!E129,#REF!, 'pre-Analysis'!B129,#REF!,'pre-Analysis'!C129,#REF!,'pre-Analysis'!D129)</f>
        <v>#REF!</v>
      </c>
      <c r="T129" s="197" t="e">
        <f>SUMIFS(#REF!,#REF!, 'pre-Analysis'!E129,#REF!, 'pre-Analysis'!B129,#REF!,'pre-Analysis'!C129,#REF!,'pre-Analysis'!D129)</f>
        <v>#REF!</v>
      </c>
      <c r="U129" s="197" t="e">
        <f>SUMIFS(#REF!,#REF!, 'pre-Analysis'!E129,#REF!, 'pre-Analysis'!B129,#REF!,'pre-Analysis'!C129,#REF!,'pre-Analysis'!D129)</f>
        <v>#REF!</v>
      </c>
      <c r="V129" s="197" t="e">
        <f>SUMIFS(#REF!,#REF!, 'pre-Analysis'!E129,#REF!, 'pre-Analysis'!B129,#REF!,'pre-Analysis'!C129,#REF!,'pre-Analysis'!D129)</f>
        <v>#REF!</v>
      </c>
      <c r="W129" s="197" t="e">
        <f>SUMIFS(#REF!,#REF!, 'pre-Analysis'!E129,#REF!, 'pre-Analysis'!B129,#REF!,'pre-Analysis'!C129,#REF!,'pre-Analysis'!D129)</f>
        <v>#REF!</v>
      </c>
      <c r="X129" s="197" t="e">
        <f>SUMIFS(#REF!,#REF!, 'pre-Analysis'!E129,#REF!, 'pre-Analysis'!B129,#REF!,'pre-Analysis'!C129,#REF!,'pre-Analysis'!D129)</f>
        <v>#REF!</v>
      </c>
      <c r="Y129" s="198" t="e">
        <f t="shared" si="46"/>
        <v>#REF!</v>
      </c>
      <c r="Z129" s="198" t="e">
        <f t="shared" si="71"/>
        <v>#REF!</v>
      </c>
      <c r="AA129" s="199" t="e">
        <f t="shared" si="45"/>
        <v>#REF!</v>
      </c>
      <c r="AB129" s="199" t="e">
        <f t="shared" ref="AB129" si="75">1-Z129</f>
        <v>#REF!</v>
      </c>
    </row>
    <row r="130" spans="1:29">
      <c r="A130" s="14" t="s">
        <v>72</v>
      </c>
      <c r="B130" s="149" t="s">
        <v>100</v>
      </c>
      <c r="C130" s="150" t="s">
        <v>101</v>
      </c>
      <c r="D130" s="149" t="s">
        <v>102</v>
      </c>
      <c r="E130" s="151" t="s">
        <v>77</v>
      </c>
      <c r="F130" s="149" t="s">
        <v>130</v>
      </c>
      <c r="G130" s="152" t="e">
        <f t="shared" si="35"/>
        <v>#REF!</v>
      </c>
      <c r="H130" s="149" t="e" cm="1">
        <f t="array" ref="H130">_xlfn.TEXTJOIN(",",TRUE,_xlfn.UNIQUE(IF((NOT(ISBLANK(#REF!))*(#REF!='pre-Analysis'!C130))=1,IF(#REF!='pre-Analysis'!E130,IF(#REF!='pre-Analysis'!B130,IF(#REF!='pre-Analysis'!F130,IF(#REF!='pre-Analysis'!D130,#REF!,""),""),""),""),"")))</f>
        <v>#REF!</v>
      </c>
      <c r="I130" s="149" t="e">
        <f t="shared" si="73"/>
        <v>#REF!</v>
      </c>
      <c r="J130" s="149" t="e" cm="1">
        <f t="array" ref="J130">_xlfn.TEXTJOIN(",",TRUE,_xlfn.UNIQUE(IF((NOT(ISBLANK(#REF!))*(#REF!='pre-Analysis'!C130))=1,IF(#REF!='pre-Analysis'!E130,IF(#REF!='pre-Analysis'!B130,IF(#REF!='pre-Analysis'!F130,IF(#REF!='pre-Analysis'!D130,#REF!,""),""),""),""),"")))</f>
        <v>#REF!</v>
      </c>
      <c r="K130" s="149" t="e">
        <f t="shared" si="74"/>
        <v>#REF!</v>
      </c>
      <c r="L130" s="149" t="e" cm="1">
        <f t="array" ref="L130">_xlfn.TEXTJOIN(",",TRUE,_xlfn.UNIQUE(IF((NOT(ISBLANK(#REF!))*(#REF!='pre-Analysis'!B130))=1,IF(#REF!='pre-Analysis'!E130,IF(#REF!='pre-Analysis'!F130,IF(#REF!='pre-Analysis'!D130,IF(#REF!='pre-Analysis'!C130,#REF!,""),""),""),""),"")))</f>
        <v>#REF!</v>
      </c>
      <c r="M130" s="167">
        <v>3893</v>
      </c>
      <c r="N130" s="167">
        <v>16653</v>
      </c>
      <c r="O130" s="167">
        <v>8600</v>
      </c>
      <c r="P130" s="99">
        <v>8053</v>
      </c>
      <c r="Q130" s="176" t="e">
        <f>SUMIFS(#REF!,#REF!, 'pre-Analysis'!E130,#REF!, 'pre-Analysis'!B130,#REF!,'pre-Analysis'!C130,#REF!,'pre-Analysis'!F130,#REF!,'pre-Analysis'!D130)</f>
        <v>#REF!</v>
      </c>
      <c r="R130" s="176" t="e">
        <f>SUMIFS(#REF!,#REF!, 'pre-Analysis'!E130,#REF!, 'pre-Analysis'!B130,#REF!,'pre-Analysis'!C130,#REF!,'pre-Analysis'!F130,#REF!,'pre-Analysis'!D130)</f>
        <v>#REF!</v>
      </c>
      <c r="S130" s="176" t="e">
        <f>SUMIFS(#REF!,#REF!, 'pre-Analysis'!E130,#REF!, 'pre-Analysis'!B130,#REF!,'pre-Analysis'!C130,#REF!,'pre-Analysis'!F130,#REF!,'pre-Analysis'!D130)</f>
        <v>#REF!</v>
      </c>
      <c r="T130" s="176" t="e">
        <f>SUMIFS(#REF!,#REF!, 'pre-Analysis'!E130,#REF!, 'pre-Analysis'!B130,#REF!,'pre-Analysis'!C130,#REF!,'pre-Analysis'!F130,#REF!,'pre-Analysis'!D130)</f>
        <v>#REF!</v>
      </c>
      <c r="U130" s="176" t="e">
        <f>SUMIFS(#REF!,#REF!, 'pre-Analysis'!E130,#REF!, 'pre-Analysis'!B130,#REF!,'pre-Analysis'!C130,#REF!,'pre-Analysis'!F130,#REF!,'pre-Analysis'!D130)</f>
        <v>#REF!</v>
      </c>
      <c r="V130" s="176" t="e">
        <f>SUMIFS(#REF!,#REF!, 'pre-Analysis'!E130,#REF!, 'pre-Analysis'!B130,#REF!,'pre-Analysis'!C130,#REF!,'pre-Analysis'!F130,#REF!,'pre-Analysis'!D130)</f>
        <v>#REF!</v>
      </c>
      <c r="W130" s="176" t="e">
        <f>SUMIFS(#REF!,#REF!, 'pre-Analysis'!E130,#REF!, 'pre-Analysis'!B130,#REF!,'pre-Analysis'!C130,#REF!,'pre-Analysis'!F130,#REF!,'pre-Analysis'!D130)</f>
        <v>#REF!</v>
      </c>
      <c r="X130" s="176" t="e">
        <f>SUMIFS(#REF!,#REF!, 'pre-Analysis'!E130,#REF!, 'pre-Analysis'!B130,#REF!,'pre-Analysis'!C130,#REF!,'pre-Analysis'!F130,#REF!,'pre-Analysis'!D130)</f>
        <v>#REF!</v>
      </c>
      <c r="Y130" s="169" t="e">
        <f t="shared" si="46"/>
        <v>#REF!</v>
      </c>
      <c r="Z130" s="169" t="e">
        <f t="shared" si="71"/>
        <v>#REF!</v>
      </c>
      <c r="AA130" s="170" t="e">
        <f t="shared" si="45"/>
        <v>#REF!</v>
      </c>
      <c r="AB130" s="170" t="e">
        <f t="shared" ref="AB130:AB136" si="76">1-Z130</f>
        <v>#REF!</v>
      </c>
    </row>
    <row r="131" spans="1:29">
      <c r="A131" s="14" t="s">
        <v>72</v>
      </c>
      <c r="B131" s="149" t="s">
        <v>100</v>
      </c>
      <c r="C131" s="150" t="s">
        <v>101</v>
      </c>
      <c r="D131" s="149" t="s">
        <v>102</v>
      </c>
      <c r="E131" s="151" t="s">
        <v>77</v>
      </c>
      <c r="F131" s="149" t="s">
        <v>131</v>
      </c>
      <c r="G131" s="152" t="e">
        <f t="shared" si="35"/>
        <v>#REF!</v>
      </c>
      <c r="H131" s="149" t="e" cm="1">
        <f t="array" ref="H131">_xlfn.TEXTJOIN(",",TRUE,_xlfn.UNIQUE(IF((NOT(ISBLANK(#REF!))*(#REF!='pre-Analysis'!C131))=1,IF(#REF!='pre-Analysis'!E131,IF(#REF!='pre-Analysis'!B131,IF(#REF!='pre-Analysis'!F131,IF(#REF!='pre-Analysis'!D131,#REF!,""),""),""),""),"")))</f>
        <v>#REF!</v>
      </c>
      <c r="I131" s="149" t="e">
        <f t="shared" si="73"/>
        <v>#REF!</v>
      </c>
      <c r="J131" s="149" t="e" cm="1">
        <f t="array" ref="J131">_xlfn.TEXTJOIN(",",TRUE,_xlfn.UNIQUE(IF((NOT(ISBLANK(#REF!))*(#REF!='pre-Analysis'!C131))=1,IF(#REF!='pre-Analysis'!E131,IF(#REF!='pre-Analysis'!B131,IF(#REF!='pre-Analysis'!F131,IF(#REF!='pre-Analysis'!D131,#REF!,""),""),""),""),"")))</f>
        <v>#REF!</v>
      </c>
      <c r="K131" s="149" t="e">
        <f t="shared" si="74"/>
        <v>#REF!</v>
      </c>
      <c r="L131" s="149" t="e" cm="1">
        <f t="array" ref="L131">_xlfn.TEXTJOIN(",",TRUE,_xlfn.UNIQUE(IF((NOT(ISBLANK(#REF!))*(#REF!='pre-Analysis'!B131))=1,IF(#REF!='pre-Analysis'!E131,IF(#REF!='pre-Analysis'!F131,IF(#REF!='pre-Analysis'!D131,IF(#REF!='pre-Analysis'!C131,#REF!,""),""),""),""),"")))</f>
        <v>#REF!</v>
      </c>
      <c r="M131" s="167">
        <v>4290</v>
      </c>
      <c r="N131" s="167">
        <v>21230</v>
      </c>
      <c r="O131" s="167">
        <v>10823</v>
      </c>
      <c r="P131" s="99">
        <v>10407</v>
      </c>
      <c r="Q131" s="176" t="e">
        <f>SUMIFS(#REF!,#REF!, 'pre-Analysis'!E131,#REF!, 'pre-Analysis'!B131,#REF!,'pre-Analysis'!C131,#REF!,'pre-Analysis'!F131,#REF!,'pre-Analysis'!D131)</f>
        <v>#REF!</v>
      </c>
      <c r="R131" s="176" t="e">
        <f>SUMIFS(#REF!,#REF!, 'pre-Analysis'!E131,#REF!, 'pre-Analysis'!B131,#REF!,'pre-Analysis'!C131,#REF!,'pre-Analysis'!F131,#REF!,'pre-Analysis'!D131)</f>
        <v>#REF!</v>
      </c>
      <c r="S131" s="176" t="e">
        <f>SUMIFS(#REF!,#REF!, 'pre-Analysis'!E131,#REF!, 'pre-Analysis'!B131,#REF!,'pre-Analysis'!C131,#REF!,'pre-Analysis'!F131,#REF!,'pre-Analysis'!D131)</f>
        <v>#REF!</v>
      </c>
      <c r="T131" s="176" t="e">
        <f>SUMIFS(#REF!,#REF!, 'pre-Analysis'!E131,#REF!, 'pre-Analysis'!B131,#REF!,'pre-Analysis'!C131,#REF!,'pre-Analysis'!F131,#REF!,'pre-Analysis'!D131)</f>
        <v>#REF!</v>
      </c>
      <c r="U131" s="176" t="e">
        <f>SUMIFS(#REF!,#REF!, 'pre-Analysis'!E131,#REF!, 'pre-Analysis'!B131,#REF!,'pre-Analysis'!C131,#REF!,'pre-Analysis'!F131,#REF!,'pre-Analysis'!D131)</f>
        <v>#REF!</v>
      </c>
      <c r="V131" s="176" t="e">
        <f>SUMIFS(#REF!,#REF!, 'pre-Analysis'!E131,#REF!, 'pre-Analysis'!B131,#REF!,'pre-Analysis'!C131,#REF!,'pre-Analysis'!F131,#REF!,'pre-Analysis'!D131)</f>
        <v>#REF!</v>
      </c>
      <c r="W131" s="176" t="e">
        <f>SUMIFS(#REF!,#REF!, 'pre-Analysis'!E131,#REF!, 'pre-Analysis'!B131,#REF!,'pre-Analysis'!C131,#REF!,'pre-Analysis'!F131,#REF!,'pre-Analysis'!D131)</f>
        <v>#REF!</v>
      </c>
      <c r="X131" s="176" t="e">
        <f>SUMIFS(#REF!,#REF!, 'pre-Analysis'!E131,#REF!, 'pre-Analysis'!B131,#REF!,'pre-Analysis'!C131,#REF!,'pre-Analysis'!F131,#REF!,'pre-Analysis'!D131)</f>
        <v>#REF!</v>
      </c>
      <c r="Y131" s="169" t="e">
        <f t="shared" si="46"/>
        <v>#REF!</v>
      </c>
      <c r="Z131" s="169" t="e">
        <f t="shared" si="71"/>
        <v>#REF!</v>
      </c>
      <c r="AA131" s="170" t="e">
        <f t="shared" si="45"/>
        <v>#REF!</v>
      </c>
      <c r="AB131" s="170" t="e">
        <f t="shared" si="76"/>
        <v>#REF!</v>
      </c>
    </row>
    <row r="132" spans="1:29">
      <c r="A132" s="14" t="s">
        <v>72</v>
      </c>
      <c r="B132" s="149" t="s">
        <v>100</v>
      </c>
      <c r="C132" s="150" t="s">
        <v>101</v>
      </c>
      <c r="D132" s="149" t="s">
        <v>102</v>
      </c>
      <c r="E132" s="151" t="s">
        <v>77</v>
      </c>
      <c r="F132" s="149" t="s">
        <v>132</v>
      </c>
      <c r="G132" s="152" t="e">
        <f t="shared" si="35"/>
        <v>#REF!</v>
      </c>
      <c r="H132" s="149" t="e" cm="1">
        <f t="array" ref="H132">_xlfn.TEXTJOIN(",",TRUE,_xlfn.UNIQUE(IF((NOT(ISBLANK(#REF!))*(#REF!='pre-Analysis'!C132))=1,IF(#REF!='pre-Analysis'!E132,IF(#REF!='pre-Analysis'!B132,IF(#REF!='pre-Analysis'!F132,IF(#REF!='pre-Analysis'!D132,#REF!,""),""),""),""),"")))</f>
        <v>#REF!</v>
      </c>
      <c r="I132" s="149" t="e">
        <f t="shared" si="73"/>
        <v>#REF!</v>
      </c>
      <c r="J132" s="149" t="e" cm="1">
        <f t="array" ref="J132">_xlfn.TEXTJOIN(",",TRUE,_xlfn.UNIQUE(IF((NOT(ISBLANK(#REF!))*(#REF!='pre-Analysis'!C132))=1,IF(#REF!='pre-Analysis'!E132,IF(#REF!='pre-Analysis'!B132,IF(#REF!='pre-Analysis'!F132,IF(#REF!='pre-Analysis'!D132,#REF!,""),""),""),""),"")))</f>
        <v>#REF!</v>
      </c>
      <c r="K132" s="149" t="e">
        <f t="shared" si="74"/>
        <v>#REF!</v>
      </c>
      <c r="L132" s="149" t="e" cm="1">
        <f t="array" ref="L132">_xlfn.TEXTJOIN(",",TRUE,_xlfn.UNIQUE(IF((NOT(ISBLANK(#REF!))*(#REF!='pre-Analysis'!B132))=1,IF(#REF!='pre-Analysis'!E132,IF(#REF!='pre-Analysis'!F132,IF(#REF!='pre-Analysis'!D132,IF(#REF!='pre-Analysis'!C132,#REF!,""),""),""),""),"")))</f>
        <v>#REF!</v>
      </c>
      <c r="M132" s="167">
        <v>5815</v>
      </c>
      <c r="N132" s="167">
        <v>26218</v>
      </c>
      <c r="O132" s="167">
        <v>13844</v>
      </c>
      <c r="P132" s="99">
        <v>12374</v>
      </c>
      <c r="Q132" s="176" t="e">
        <f>SUMIFS(#REF!,#REF!, 'pre-Analysis'!E132,#REF!, 'pre-Analysis'!B132,#REF!,'pre-Analysis'!C132,#REF!,'pre-Analysis'!F132,#REF!,'pre-Analysis'!D132)</f>
        <v>#REF!</v>
      </c>
      <c r="R132" s="176" t="e">
        <f>SUMIFS(#REF!,#REF!, 'pre-Analysis'!E132,#REF!, 'pre-Analysis'!B132,#REF!,'pre-Analysis'!C132,#REF!,'pre-Analysis'!F132,#REF!,'pre-Analysis'!D132)</f>
        <v>#REF!</v>
      </c>
      <c r="S132" s="176" t="e">
        <f>SUMIFS(#REF!,#REF!, 'pre-Analysis'!E132,#REF!, 'pre-Analysis'!B132,#REF!,'pre-Analysis'!C132,#REF!,'pre-Analysis'!F132,#REF!,'pre-Analysis'!D132)</f>
        <v>#REF!</v>
      </c>
      <c r="T132" s="176" t="e">
        <f>SUMIFS(#REF!,#REF!, 'pre-Analysis'!E132,#REF!, 'pre-Analysis'!B132,#REF!,'pre-Analysis'!C132,#REF!,'pre-Analysis'!F132,#REF!,'pre-Analysis'!D132)</f>
        <v>#REF!</v>
      </c>
      <c r="U132" s="176" t="e">
        <f>SUMIFS(#REF!,#REF!, 'pre-Analysis'!E132,#REF!, 'pre-Analysis'!B132,#REF!,'pre-Analysis'!C132,#REF!,'pre-Analysis'!F132,#REF!,'pre-Analysis'!D132)</f>
        <v>#REF!</v>
      </c>
      <c r="V132" s="176" t="e">
        <f>SUMIFS(#REF!,#REF!, 'pre-Analysis'!E132,#REF!, 'pre-Analysis'!B132,#REF!,'pre-Analysis'!C132,#REF!,'pre-Analysis'!F132,#REF!,'pre-Analysis'!D132)</f>
        <v>#REF!</v>
      </c>
      <c r="W132" s="176" t="e">
        <f>SUMIFS(#REF!,#REF!, 'pre-Analysis'!E132,#REF!, 'pre-Analysis'!B132,#REF!,'pre-Analysis'!C132,#REF!,'pre-Analysis'!F132,#REF!,'pre-Analysis'!D132)</f>
        <v>#REF!</v>
      </c>
      <c r="X132" s="176" t="e">
        <f>SUMIFS(#REF!,#REF!, 'pre-Analysis'!E132,#REF!, 'pre-Analysis'!B132,#REF!,'pre-Analysis'!C132,#REF!,'pre-Analysis'!F132,#REF!,'pre-Analysis'!D132)</f>
        <v>#REF!</v>
      </c>
      <c r="Y132" s="169" t="e">
        <f t="shared" si="46"/>
        <v>#REF!</v>
      </c>
      <c r="Z132" s="169" t="e">
        <f t="shared" si="71"/>
        <v>#REF!</v>
      </c>
      <c r="AA132" s="170" t="e">
        <f t="shared" si="45"/>
        <v>#REF!</v>
      </c>
      <c r="AB132" s="170" t="e">
        <f t="shared" si="76"/>
        <v>#REF!</v>
      </c>
    </row>
    <row r="133" spans="1:29">
      <c r="A133" s="14" t="s">
        <v>72</v>
      </c>
      <c r="B133" s="149" t="s">
        <v>100</v>
      </c>
      <c r="C133" s="150" t="s">
        <v>101</v>
      </c>
      <c r="D133" s="149" t="s">
        <v>102</v>
      </c>
      <c r="E133" s="151" t="s">
        <v>77</v>
      </c>
      <c r="F133" s="149" t="s">
        <v>133</v>
      </c>
      <c r="G133" s="152" t="e">
        <f t="shared" si="35"/>
        <v>#REF!</v>
      </c>
      <c r="H133" s="149" t="e" cm="1">
        <f t="array" ref="H133">_xlfn.TEXTJOIN(",",TRUE,_xlfn.UNIQUE(IF((NOT(ISBLANK(#REF!))*(#REF!='pre-Analysis'!C133))=1,IF(#REF!='pre-Analysis'!E133,IF(#REF!='pre-Analysis'!B133,IF(#REF!='pre-Analysis'!F133,IF(#REF!='pre-Analysis'!D133,#REF!,""),""),""),""),"")))</f>
        <v>#REF!</v>
      </c>
      <c r="I133" s="149" t="e">
        <f t="shared" si="73"/>
        <v>#REF!</v>
      </c>
      <c r="J133" s="149" t="e" cm="1">
        <f t="array" ref="J133">_xlfn.TEXTJOIN(",",TRUE,_xlfn.UNIQUE(IF((NOT(ISBLANK(#REF!))*(#REF!='pre-Analysis'!C133))=1,IF(#REF!='pre-Analysis'!E133,IF(#REF!='pre-Analysis'!B133,IF(#REF!='pre-Analysis'!F133,IF(#REF!='pre-Analysis'!D133,#REF!,""),""),""),""),"")))</f>
        <v>#REF!</v>
      </c>
      <c r="K133" s="149" t="e">
        <f t="shared" si="74"/>
        <v>#REF!</v>
      </c>
      <c r="L133" s="149" t="e" cm="1">
        <f t="array" ref="L133">_xlfn.TEXTJOIN(",",TRUE,_xlfn.UNIQUE(IF((NOT(ISBLANK(#REF!))*(#REF!='pre-Analysis'!B133))=1,IF(#REF!='pre-Analysis'!E133,IF(#REF!='pre-Analysis'!F133,IF(#REF!='pre-Analysis'!D133,IF(#REF!='pre-Analysis'!C133,#REF!,""),""),""),""),"")))</f>
        <v>#REF!</v>
      </c>
      <c r="M133" s="167">
        <v>1582</v>
      </c>
      <c r="N133" s="167">
        <v>7718</v>
      </c>
      <c r="O133" s="167">
        <v>4069</v>
      </c>
      <c r="P133" s="99">
        <v>3649</v>
      </c>
      <c r="Q133" s="176" t="e">
        <f>SUMIFS(#REF!,#REF!, 'pre-Analysis'!E133,#REF!, 'pre-Analysis'!B133,#REF!,'pre-Analysis'!C133,#REF!,'pre-Analysis'!F133,#REF!,'pre-Analysis'!D133)</f>
        <v>#REF!</v>
      </c>
      <c r="R133" s="176" t="e">
        <f>SUMIFS(#REF!,#REF!, 'pre-Analysis'!E133,#REF!, 'pre-Analysis'!B133,#REF!,'pre-Analysis'!C133,#REF!,'pre-Analysis'!F133,#REF!,'pre-Analysis'!D133)</f>
        <v>#REF!</v>
      </c>
      <c r="S133" s="176" t="e">
        <f>SUMIFS(#REF!,#REF!, 'pre-Analysis'!E133,#REF!, 'pre-Analysis'!B133,#REF!,'pre-Analysis'!C133,#REF!,'pre-Analysis'!F133,#REF!,'pre-Analysis'!D133)</f>
        <v>#REF!</v>
      </c>
      <c r="T133" s="176" t="e">
        <f>SUMIFS(#REF!,#REF!, 'pre-Analysis'!E133,#REF!, 'pre-Analysis'!B133,#REF!,'pre-Analysis'!C133,#REF!,'pre-Analysis'!F133,#REF!,'pre-Analysis'!D133)</f>
        <v>#REF!</v>
      </c>
      <c r="U133" s="176" t="e">
        <f>SUMIFS(#REF!,#REF!, 'pre-Analysis'!E133,#REF!, 'pre-Analysis'!B133,#REF!,'pre-Analysis'!C133,#REF!,'pre-Analysis'!F133,#REF!,'pre-Analysis'!D133)</f>
        <v>#REF!</v>
      </c>
      <c r="V133" s="176" t="e">
        <f>SUMIFS(#REF!,#REF!, 'pre-Analysis'!E133,#REF!, 'pre-Analysis'!B133,#REF!,'pre-Analysis'!C133,#REF!,'pre-Analysis'!F133,#REF!,'pre-Analysis'!D133)</f>
        <v>#REF!</v>
      </c>
      <c r="W133" s="176" t="e">
        <f>SUMIFS(#REF!,#REF!, 'pre-Analysis'!E133,#REF!, 'pre-Analysis'!B133,#REF!,'pre-Analysis'!C133,#REF!,'pre-Analysis'!F133,#REF!,'pre-Analysis'!D133)</f>
        <v>#REF!</v>
      </c>
      <c r="X133" s="176" t="e">
        <f>SUMIFS(#REF!,#REF!, 'pre-Analysis'!E133,#REF!, 'pre-Analysis'!B133,#REF!,'pre-Analysis'!C133,#REF!,'pre-Analysis'!F133,#REF!,'pre-Analysis'!D133)</f>
        <v>#REF!</v>
      </c>
      <c r="Y133" s="169" t="e">
        <f t="shared" si="46"/>
        <v>#REF!</v>
      </c>
      <c r="Z133" s="169" t="e">
        <f t="shared" si="71"/>
        <v>#REF!</v>
      </c>
      <c r="AA133" s="170" t="e">
        <f t="shared" si="45"/>
        <v>#REF!</v>
      </c>
      <c r="AB133" s="170" t="e">
        <f t="shared" si="76"/>
        <v>#REF!</v>
      </c>
    </row>
    <row r="134" spans="1:29">
      <c r="A134" s="14" t="s">
        <v>72</v>
      </c>
      <c r="B134" s="149" t="s">
        <v>100</v>
      </c>
      <c r="C134" s="150" t="s">
        <v>101</v>
      </c>
      <c r="D134" s="149" t="s">
        <v>102</v>
      </c>
      <c r="E134" s="151" t="s">
        <v>77</v>
      </c>
      <c r="F134" s="149" t="s">
        <v>134</v>
      </c>
      <c r="G134" s="152" t="e">
        <f t="shared" si="35"/>
        <v>#REF!</v>
      </c>
      <c r="H134" s="149" t="e" cm="1">
        <f t="array" ref="H134">_xlfn.TEXTJOIN(",",TRUE,_xlfn.UNIQUE(IF((NOT(ISBLANK(#REF!))*(#REF!='pre-Analysis'!C134))=1,IF(#REF!='pre-Analysis'!E134,IF(#REF!='pre-Analysis'!B134,IF(#REF!='pre-Analysis'!F134,IF(#REF!='pre-Analysis'!D134,#REF!,""),""),""),""),"")))</f>
        <v>#REF!</v>
      </c>
      <c r="I134" s="149" t="e">
        <f t="shared" si="73"/>
        <v>#REF!</v>
      </c>
      <c r="J134" s="149" t="e" cm="1">
        <f t="array" ref="J134">_xlfn.TEXTJOIN(",",TRUE,_xlfn.UNIQUE(IF((NOT(ISBLANK(#REF!))*(#REF!='pre-Analysis'!C134))=1,IF(#REF!='pre-Analysis'!E134,IF(#REF!='pre-Analysis'!B134,IF(#REF!='pre-Analysis'!F134,IF(#REF!='pre-Analysis'!D134,#REF!,""),""),""),""),"")))</f>
        <v>#REF!</v>
      </c>
      <c r="K134" s="149" t="e">
        <f t="shared" si="74"/>
        <v>#REF!</v>
      </c>
      <c r="L134" s="149" t="e" cm="1">
        <f t="array" ref="L134">_xlfn.TEXTJOIN(",",TRUE,_xlfn.UNIQUE(IF((NOT(ISBLANK(#REF!))*(#REF!='pre-Analysis'!B134))=1,IF(#REF!='pre-Analysis'!E134,IF(#REF!='pre-Analysis'!F134,IF(#REF!='pre-Analysis'!D134,IF(#REF!='pre-Analysis'!C134,#REF!,""),""),""),""),"")))</f>
        <v>#REF!</v>
      </c>
      <c r="M134" s="167">
        <v>8985</v>
      </c>
      <c r="N134" s="167">
        <v>40032</v>
      </c>
      <c r="O134" s="167">
        <v>21157</v>
      </c>
      <c r="P134" s="99">
        <v>18875</v>
      </c>
      <c r="Q134" s="176" t="e">
        <f>SUMIFS(#REF!,#REF!, 'pre-Analysis'!E134,#REF!, 'pre-Analysis'!B134,#REF!,'pre-Analysis'!C134,#REF!,'pre-Analysis'!F134,#REF!,'pre-Analysis'!D134)</f>
        <v>#REF!</v>
      </c>
      <c r="R134" s="176" t="e">
        <f>SUMIFS(#REF!,#REF!, 'pre-Analysis'!E134,#REF!, 'pre-Analysis'!B134,#REF!,'pre-Analysis'!C134,#REF!,'pre-Analysis'!F134,#REF!,'pre-Analysis'!D134)</f>
        <v>#REF!</v>
      </c>
      <c r="S134" s="176" t="e">
        <f>SUMIFS(#REF!,#REF!, 'pre-Analysis'!E134,#REF!, 'pre-Analysis'!B134,#REF!,'pre-Analysis'!C134,#REF!,'pre-Analysis'!F134,#REF!,'pre-Analysis'!D134)</f>
        <v>#REF!</v>
      </c>
      <c r="T134" s="176" t="e">
        <f>SUMIFS(#REF!,#REF!, 'pre-Analysis'!E134,#REF!, 'pre-Analysis'!B134,#REF!,'pre-Analysis'!C134,#REF!,'pre-Analysis'!F134,#REF!,'pre-Analysis'!D134)</f>
        <v>#REF!</v>
      </c>
      <c r="U134" s="176" t="e">
        <f>SUMIFS(#REF!,#REF!, 'pre-Analysis'!E134,#REF!, 'pre-Analysis'!B134,#REF!,'pre-Analysis'!C134,#REF!,'pre-Analysis'!F134,#REF!,'pre-Analysis'!D134)</f>
        <v>#REF!</v>
      </c>
      <c r="V134" s="176" t="e">
        <f>SUMIFS(#REF!,#REF!, 'pre-Analysis'!E134,#REF!, 'pre-Analysis'!B134,#REF!,'pre-Analysis'!C134,#REF!,'pre-Analysis'!F134,#REF!,'pre-Analysis'!D134)</f>
        <v>#REF!</v>
      </c>
      <c r="W134" s="176" t="e">
        <f>SUMIFS(#REF!,#REF!, 'pre-Analysis'!E134,#REF!, 'pre-Analysis'!B134,#REF!,'pre-Analysis'!C134,#REF!,'pre-Analysis'!F134,#REF!,'pre-Analysis'!D134)</f>
        <v>#REF!</v>
      </c>
      <c r="X134" s="176" t="e">
        <f>SUMIFS(#REF!,#REF!, 'pre-Analysis'!E134,#REF!, 'pre-Analysis'!B134,#REF!,'pre-Analysis'!C134,#REF!,'pre-Analysis'!F134,#REF!,'pre-Analysis'!D134)</f>
        <v>#REF!</v>
      </c>
      <c r="Y134" s="169" t="e">
        <f t="shared" si="46"/>
        <v>#REF!</v>
      </c>
      <c r="Z134" s="169" t="e">
        <f t="shared" si="71"/>
        <v>#REF!</v>
      </c>
      <c r="AA134" s="170" t="e">
        <f t="shared" si="45"/>
        <v>#REF!</v>
      </c>
      <c r="AB134" s="170" t="e">
        <f t="shared" si="76"/>
        <v>#REF!</v>
      </c>
    </row>
    <row r="135" spans="1:29">
      <c r="A135" s="14" t="s">
        <v>72</v>
      </c>
      <c r="B135" s="149" t="s">
        <v>100</v>
      </c>
      <c r="C135" s="150" t="s">
        <v>101</v>
      </c>
      <c r="D135" s="149" t="s">
        <v>102</v>
      </c>
      <c r="E135" s="151" t="s">
        <v>77</v>
      </c>
      <c r="F135" s="149" t="s">
        <v>135</v>
      </c>
      <c r="G135" s="152" t="e">
        <f t="shared" si="35"/>
        <v>#REF!</v>
      </c>
      <c r="H135" s="149" t="e" cm="1">
        <f t="array" ref="H135">_xlfn.TEXTJOIN(",",TRUE,_xlfn.UNIQUE(IF((NOT(ISBLANK(#REF!))*(#REF!='pre-Analysis'!C135))=1,IF(#REF!='pre-Analysis'!E135,IF(#REF!='pre-Analysis'!B135,IF(#REF!='pre-Analysis'!F135,IF(#REF!='pre-Analysis'!D135,#REF!,""),""),""),""),"")))</f>
        <v>#REF!</v>
      </c>
      <c r="I135" s="149" t="e">
        <f t="shared" si="73"/>
        <v>#REF!</v>
      </c>
      <c r="J135" s="149" t="e" cm="1">
        <f t="array" ref="J135">_xlfn.TEXTJOIN(",",TRUE,_xlfn.UNIQUE(IF((NOT(ISBLANK(#REF!))*(#REF!='pre-Analysis'!C135))=1,IF(#REF!='pre-Analysis'!E135,IF(#REF!='pre-Analysis'!B135,IF(#REF!='pre-Analysis'!F135,IF(#REF!='pre-Analysis'!D135,#REF!,""),""),""),""),"")))</f>
        <v>#REF!</v>
      </c>
      <c r="K135" s="149" t="e">
        <f t="shared" si="74"/>
        <v>#REF!</v>
      </c>
      <c r="L135" s="149" t="e" cm="1">
        <f t="array" ref="L135">_xlfn.TEXTJOIN(",",TRUE,_xlfn.UNIQUE(IF((NOT(ISBLANK(#REF!))*(#REF!='pre-Analysis'!B135))=1,IF(#REF!='pre-Analysis'!E135,IF(#REF!='pre-Analysis'!F135,IF(#REF!='pre-Analysis'!D135,IF(#REF!='pre-Analysis'!C135,#REF!,""),""),""),""),"")))</f>
        <v>#REF!</v>
      </c>
      <c r="M135" s="167">
        <v>3255</v>
      </c>
      <c r="N135" s="167">
        <v>15041</v>
      </c>
      <c r="O135" s="167">
        <v>7871</v>
      </c>
      <c r="P135" s="99">
        <v>7170</v>
      </c>
      <c r="Q135" s="176" t="e">
        <f>SUMIFS(#REF!,#REF!, 'pre-Analysis'!E135,#REF!, 'pre-Analysis'!B135,#REF!,'pre-Analysis'!C135,#REF!,'pre-Analysis'!F135,#REF!,'pre-Analysis'!D135)</f>
        <v>#REF!</v>
      </c>
      <c r="R135" s="176" t="e">
        <f>SUMIFS(#REF!,#REF!, 'pre-Analysis'!E135,#REF!, 'pre-Analysis'!B135,#REF!,'pre-Analysis'!C135,#REF!,'pre-Analysis'!F135,#REF!,'pre-Analysis'!D135)</f>
        <v>#REF!</v>
      </c>
      <c r="S135" s="176" t="e">
        <f>SUMIFS(#REF!,#REF!, 'pre-Analysis'!E135,#REF!, 'pre-Analysis'!B135,#REF!,'pre-Analysis'!C135,#REF!,'pre-Analysis'!F135,#REF!,'pre-Analysis'!D135)</f>
        <v>#REF!</v>
      </c>
      <c r="T135" s="176" t="e">
        <f>SUMIFS(#REF!,#REF!, 'pre-Analysis'!E135,#REF!, 'pre-Analysis'!B135,#REF!,'pre-Analysis'!C135,#REF!,'pre-Analysis'!F135,#REF!,'pre-Analysis'!D135)</f>
        <v>#REF!</v>
      </c>
      <c r="U135" s="176" t="e">
        <f>SUMIFS(#REF!,#REF!, 'pre-Analysis'!E135,#REF!, 'pre-Analysis'!B135,#REF!,'pre-Analysis'!C135,#REF!,'pre-Analysis'!F135,#REF!,'pre-Analysis'!D135)</f>
        <v>#REF!</v>
      </c>
      <c r="V135" s="176" t="e">
        <f>SUMIFS(#REF!,#REF!, 'pre-Analysis'!E135,#REF!, 'pre-Analysis'!B135,#REF!,'pre-Analysis'!C135,#REF!,'pre-Analysis'!F135,#REF!,'pre-Analysis'!D135)</f>
        <v>#REF!</v>
      </c>
      <c r="W135" s="176" t="e">
        <f>SUMIFS(#REF!,#REF!, 'pre-Analysis'!E135,#REF!, 'pre-Analysis'!B135,#REF!,'pre-Analysis'!C135,#REF!,'pre-Analysis'!F135,#REF!,'pre-Analysis'!D135)</f>
        <v>#REF!</v>
      </c>
      <c r="X135" s="176" t="e">
        <f>SUMIFS(#REF!,#REF!, 'pre-Analysis'!E135,#REF!, 'pre-Analysis'!B135,#REF!,'pre-Analysis'!C135,#REF!,'pre-Analysis'!F135,#REF!,'pre-Analysis'!D135)</f>
        <v>#REF!</v>
      </c>
      <c r="Y135" s="169" t="e">
        <f t="shared" si="46"/>
        <v>#REF!</v>
      </c>
      <c r="Z135" s="169" t="e">
        <f t="shared" si="71"/>
        <v>#REF!</v>
      </c>
      <c r="AA135" s="170" t="e">
        <f t="shared" si="45"/>
        <v>#REF!</v>
      </c>
      <c r="AB135" s="170" t="e">
        <f t="shared" si="76"/>
        <v>#REF!</v>
      </c>
    </row>
    <row r="136" spans="1:29">
      <c r="A136" s="14" t="s">
        <v>72</v>
      </c>
      <c r="B136" s="149" t="s">
        <v>100</v>
      </c>
      <c r="C136" s="150" t="s">
        <v>101</v>
      </c>
      <c r="D136" s="149" t="s">
        <v>102</v>
      </c>
      <c r="E136" s="151" t="s">
        <v>77</v>
      </c>
      <c r="F136" s="149" t="s">
        <v>136</v>
      </c>
      <c r="G136" s="152" t="e">
        <f t="shared" si="35"/>
        <v>#REF!</v>
      </c>
      <c r="H136" s="149" t="e" cm="1">
        <f t="array" ref="H136">_xlfn.TEXTJOIN(",",TRUE,_xlfn.UNIQUE(IF((NOT(ISBLANK(#REF!))*(#REF!='pre-Analysis'!C136))=1,IF(#REF!='pre-Analysis'!E136,IF(#REF!='pre-Analysis'!B136,IF(#REF!='pre-Analysis'!F136,IF(#REF!='pre-Analysis'!D136,#REF!,""),""),""),""),"")))</f>
        <v>#REF!</v>
      </c>
      <c r="I136" s="149" t="e">
        <f t="shared" si="73"/>
        <v>#REF!</v>
      </c>
      <c r="J136" s="149" t="e" cm="1">
        <f t="array" ref="J136">_xlfn.TEXTJOIN(",",TRUE,_xlfn.UNIQUE(IF((NOT(ISBLANK(#REF!))*(#REF!='pre-Analysis'!C136))=1,IF(#REF!='pre-Analysis'!E136,IF(#REF!='pre-Analysis'!B136,IF(#REF!='pre-Analysis'!F136,IF(#REF!='pre-Analysis'!D136,#REF!,""),""),""),""),"")))</f>
        <v>#REF!</v>
      </c>
      <c r="K136" s="149" t="e">
        <f t="shared" si="74"/>
        <v>#REF!</v>
      </c>
      <c r="L136" s="149" t="e" cm="1">
        <f t="array" ref="L136">_xlfn.TEXTJOIN(",",TRUE,_xlfn.UNIQUE(IF((NOT(ISBLANK(#REF!))*(#REF!='pre-Analysis'!B136))=1,IF(#REF!='pre-Analysis'!E136,IF(#REF!='pre-Analysis'!F136,IF(#REF!='pre-Analysis'!D136,IF(#REF!='pre-Analysis'!C136,#REF!,""),""),""),""),"")))</f>
        <v>#REF!</v>
      </c>
      <c r="M136" s="167">
        <v>4435</v>
      </c>
      <c r="N136" s="167">
        <v>22677</v>
      </c>
      <c r="O136" s="167">
        <v>12096</v>
      </c>
      <c r="P136" s="99">
        <v>10581</v>
      </c>
      <c r="Q136" s="176" t="e">
        <f>SUMIFS(#REF!,#REF!, 'pre-Analysis'!E136,#REF!, 'pre-Analysis'!B136,#REF!,'pre-Analysis'!C136,#REF!,'pre-Analysis'!F136,#REF!,'pre-Analysis'!D136)</f>
        <v>#REF!</v>
      </c>
      <c r="R136" s="176" t="e">
        <f>SUMIFS(#REF!,#REF!, 'pre-Analysis'!E136,#REF!, 'pre-Analysis'!B136,#REF!,'pre-Analysis'!C136,#REF!,'pre-Analysis'!F136,#REF!,'pre-Analysis'!D136)</f>
        <v>#REF!</v>
      </c>
      <c r="S136" s="176" t="e">
        <f>SUMIFS(#REF!,#REF!, 'pre-Analysis'!E136,#REF!, 'pre-Analysis'!B136,#REF!,'pre-Analysis'!C136,#REF!,'pre-Analysis'!F136,#REF!,'pre-Analysis'!D136)</f>
        <v>#REF!</v>
      </c>
      <c r="T136" s="176" t="e">
        <f>SUMIFS(#REF!,#REF!, 'pre-Analysis'!E136,#REF!, 'pre-Analysis'!B136,#REF!,'pre-Analysis'!C136,#REF!,'pre-Analysis'!F136,#REF!,'pre-Analysis'!D136)</f>
        <v>#REF!</v>
      </c>
      <c r="U136" s="176" t="e">
        <f>SUMIFS(#REF!,#REF!, 'pre-Analysis'!E136,#REF!, 'pre-Analysis'!B136,#REF!,'pre-Analysis'!C136,#REF!,'pre-Analysis'!F136,#REF!,'pre-Analysis'!D136)</f>
        <v>#REF!</v>
      </c>
      <c r="V136" s="176" t="e">
        <f>SUMIFS(#REF!,#REF!, 'pre-Analysis'!E136,#REF!, 'pre-Analysis'!B136,#REF!,'pre-Analysis'!C136,#REF!,'pre-Analysis'!F136,#REF!,'pre-Analysis'!D136)</f>
        <v>#REF!</v>
      </c>
      <c r="W136" s="176" t="e">
        <f>SUMIFS(#REF!,#REF!, 'pre-Analysis'!E136,#REF!, 'pre-Analysis'!B136,#REF!,'pre-Analysis'!C136,#REF!,'pre-Analysis'!F136,#REF!,'pre-Analysis'!D136)</f>
        <v>#REF!</v>
      </c>
      <c r="X136" s="176" t="e">
        <f>SUMIFS(#REF!,#REF!, 'pre-Analysis'!E136,#REF!, 'pre-Analysis'!B136,#REF!,'pre-Analysis'!C136,#REF!,'pre-Analysis'!F136,#REF!,'pre-Analysis'!D136)</f>
        <v>#REF!</v>
      </c>
      <c r="Y136" s="169" t="e">
        <f t="shared" si="46"/>
        <v>#REF!</v>
      </c>
      <c r="Z136" s="169" t="e">
        <f t="shared" si="71"/>
        <v>#REF!</v>
      </c>
      <c r="AA136" s="170" t="e">
        <f t="shared" si="45"/>
        <v>#REF!</v>
      </c>
      <c r="AB136" s="170" t="e">
        <f t="shared" si="76"/>
        <v>#REF!</v>
      </c>
    </row>
    <row r="137" spans="1:29">
      <c r="A137" s="14" t="s">
        <v>72</v>
      </c>
      <c r="B137" s="158" t="s">
        <v>100</v>
      </c>
      <c r="C137" s="166" t="s">
        <v>101</v>
      </c>
      <c r="D137" s="158" t="s">
        <v>102</v>
      </c>
      <c r="E137" s="157" t="s">
        <v>77</v>
      </c>
      <c r="F137" s="158"/>
      <c r="G137" s="159" t="e">
        <f t="shared" si="35"/>
        <v>#REF!</v>
      </c>
      <c r="H137" s="157" t="e" cm="1">
        <f t="array" ref="H137">_xlfn.TEXTJOIN(",",TRUE,_xlfn.UNIQUE(IF((NOT(ISBLANK(#REF!))*(#REF!='pre-Analysis'!C137))=1,IF(#REF!='pre-Analysis'!E137,IF(#REF!='pre-Analysis'!B137,IF(#REF!='pre-Analysis'!D137,#REF!,""),""),""),"")))</f>
        <v>#REF!</v>
      </c>
      <c r="I137" s="158" t="e">
        <f t="shared" si="73"/>
        <v>#REF!</v>
      </c>
      <c r="J137" s="157" t="e" cm="1">
        <f t="array" ref="J137">_xlfn.TEXTJOIN(",",TRUE,_xlfn.UNIQUE(IF((NOT(ISBLANK(#REF!))*(#REF!='pre-Analysis'!C137))=1,IF(#REF!='pre-Analysis'!E137,IF(#REF!='pre-Analysis'!B137,IF(#REF!='pre-Analysis'!D137,#REF!,""),""),""),"")))</f>
        <v>#REF!</v>
      </c>
      <c r="K137" s="158" t="e">
        <f t="shared" si="74"/>
        <v>#REF!</v>
      </c>
      <c r="L137" s="158" t="e" cm="1">
        <f t="array" ref="L137">_xlfn.TEXTJOIN(",",TRUE,_xlfn.UNIQUE(IF((NOT(ISBLANK(#REF!))*(#REF!='pre-Analysis'!B137))=1,IF(#REF!='pre-Analysis'!E137,IF(#REF!='pre-Analysis'!D137,IF(#REF!='pre-Analysis'!C137,#REF!,""),""),""),"")))</f>
        <v>#REF!</v>
      </c>
      <c r="M137" s="160">
        <f>SUM(M130:M136)</f>
        <v>32255</v>
      </c>
      <c r="N137" s="160">
        <f>SUM(N130:N136)</f>
        <v>149569</v>
      </c>
      <c r="O137" s="160">
        <f>SUM(O130:O136)</f>
        <v>78460</v>
      </c>
      <c r="P137" s="160">
        <f>SUM(P130:P136)</f>
        <v>71109</v>
      </c>
      <c r="Q137" s="197" t="e">
        <f>SUMIFS(#REF!,#REF!, 'pre-Analysis'!E137,#REF!, 'pre-Analysis'!B137,#REF!,'pre-Analysis'!C137,#REF!,'pre-Analysis'!D137)</f>
        <v>#REF!</v>
      </c>
      <c r="R137" s="197" t="e">
        <f>SUMIFS(#REF!,#REF!, 'pre-Analysis'!E137,#REF!, 'pre-Analysis'!B137,#REF!,'pre-Analysis'!C137,#REF!,'pre-Analysis'!D137)</f>
        <v>#REF!</v>
      </c>
      <c r="S137" s="197" t="e">
        <f>SUMIFS(#REF!,#REF!, 'pre-Analysis'!E137,#REF!, 'pre-Analysis'!B137,#REF!,'pre-Analysis'!C137,#REF!,'pre-Analysis'!D137)</f>
        <v>#REF!</v>
      </c>
      <c r="T137" s="197" t="e">
        <f>SUMIFS(#REF!,#REF!, 'pre-Analysis'!E137,#REF!, 'pre-Analysis'!B137,#REF!,'pre-Analysis'!C137,#REF!,'pre-Analysis'!D137)</f>
        <v>#REF!</v>
      </c>
      <c r="U137" s="197" t="e">
        <f>SUMIFS(#REF!,#REF!, 'pre-Analysis'!E137,#REF!, 'pre-Analysis'!B137,#REF!,'pre-Analysis'!C137,#REF!,'pre-Analysis'!D137)</f>
        <v>#REF!</v>
      </c>
      <c r="V137" s="197" t="e">
        <f>SUMIFS(#REF!,#REF!, 'pre-Analysis'!E137,#REF!, 'pre-Analysis'!B137,#REF!,'pre-Analysis'!C137,#REF!,'pre-Analysis'!D137)</f>
        <v>#REF!</v>
      </c>
      <c r="W137" s="197" t="e">
        <f>SUMIFS(#REF!,#REF!, 'pre-Analysis'!E137,#REF!, 'pre-Analysis'!B137,#REF!,'pre-Analysis'!C137,#REF!,'pre-Analysis'!D137)</f>
        <v>#REF!</v>
      </c>
      <c r="X137" s="197" t="e">
        <f>SUMIFS(#REF!,#REF!, 'pre-Analysis'!E137,#REF!, 'pre-Analysis'!B137,#REF!,'pre-Analysis'!C137,#REF!,'pre-Analysis'!D137)</f>
        <v>#REF!</v>
      </c>
      <c r="Y137" s="198" t="e">
        <f t="shared" si="46"/>
        <v>#REF!</v>
      </c>
      <c r="Z137" s="198" t="e">
        <f t="shared" si="71"/>
        <v>#REF!</v>
      </c>
      <c r="AA137" s="199" t="e">
        <f t="shared" si="45"/>
        <v>#REF!</v>
      </c>
      <c r="AB137" s="199" t="e">
        <f t="shared" ref="AB137" si="77">1-Z137</f>
        <v>#REF!</v>
      </c>
    </row>
    <row r="138" spans="1:29">
      <c r="A138" s="14" t="s">
        <v>72</v>
      </c>
      <c r="B138" s="177" t="s">
        <v>100</v>
      </c>
      <c r="C138" s="178" t="s">
        <v>101</v>
      </c>
      <c r="D138" s="177" t="s">
        <v>102</v>
      </c>
      <c r="E138" s="179"/>
      <c r="F138" s="177"/>
      <c r="G138" s="180" t="e">
        <f t="shared" si="35"/>
        <v>#REF!</v>
      </c>
      <c r="H138" s="177" t="e" cm="1">
        <f t="array" ref="H138">_xlfn.TEXTJOIN(",",TRUE,_xlfn.UNIQUE(IF((NOT(ISBLANK(#REF!))*(#REF!='pre-Analysis'!C138))=1,IF(#REF!='pre-Analysis'!B138,IF(#REF!='pre-Analysis'!D138,#REF!,""),""),"")))</f>
        <v>#REF!</v>
      </c>
      <c r="I138" s="177" t="e">
        <f t="shared" si="73"/>
        <v>#REF!</v>
      </c>
      <c r="J138" s="177" t="e" cm="1">
        <f t="array" ref="J138">_xlfn.TEXTJOIN(",",TRUE,_xlfn.UNIQUE(IF((NOT(ISBLANK(#REF!))*(#REF!='pre-Analysis'!C138))=1,IF(#REF!='pre-Analysis'!B138,IF(#REF!='pre-Analysis'!D138,#REF!,""),""),"")))</f>
        <v>#REF!</v>
      </c>
      <c r="K138" s="177" t="e">
        <f t="shared" si="74"/>
        <v>#REF!</v>
      </c>
      <c r="L138" s="177" t="e" cm="1">
        <f t="array" ref="L138">_xlfn.TEXTJOIN(",",TRUE,_xlfn.UNIQUE(IF((NOT(ISBLANK(#REF!))*(#REF!='pre-Analysis'!B138))=1,IF(#REF!='pre-Analysis'!D138,IF(#REF!='pre-Analysis'!C138,#REF!,""),""),"")))</f>
        <v>#REF!</v>
      </c>
      <c r="M138" s="181">
        <f>SUM(M129,M137)</f>
        <v>188062</v>
      </c>
      <c r="N138" s="181">
        <f>SUM(N129,N137)</f>
        <v>885876</v>
      </c>
      <c r="O138" s="181">
        <f>SUM(O129,O137)</f>
        <v>447442</v>
      </c>
      <c r="P138" s="181">
        <f>SUM(P129,P137)</f>
        <v>419015</v>
      </c>
      <c r="Q138" s="182" t="e">
        <f>SUMIFS(#REF!,#REF!, 'pre-Analysis'!B138,#REF!,'pre-Analysis'!C138,#REF!,'pre-Analysis'!D138)</f>
        <v>#REF!</v>
      </c>
      <c r="R138" s="182" t="e">
        <f>SUMIFS(#REF!,#REF!, 'pre-Analysis'!B138,#REF!,'pre-Analysis'!C138,#REF!,'pre-Analysis'!D138)</f>
        <v>#REF!</v>
      </c>
      <c r="S138" s="182" t="e">
        <f>SUMIFS(#REF!,#REF!, 'pre-Analysis'!B138,#REF!,'pre-Analysis'!C138,#REF!,'pre-Analysis'!D138)</f>
        <v>#REF!</v>
      </c>
      <c r="T138" s="182" t="e">
        <f>SUMIFS(#REF!,#REF!, 'pre-Analysis'!B138,#REF!,'pre-Analysis'!C138,#REF!,'pre-Analysis'!D138)</f>
        <v>#REF!</v>
      </c>
      <c r="U138" s="176" t="e">
        <f>SUMIFS(#REF!,#REF!, 'pre-Analysis'!B138,#REF!,'pre-Analysis'!C138,#REF!,'pre-Analysis'!D138)</f>
        <v>#REF!</v>
      </c>
      <c r="V138" s="176" t="e">
        <f>SUMIFS(#REF!,#REF!, 'pre-Analysis'!B138,#REF!,'pre-Analysis'!C138,#REF!,'pre-Analysis'!D138)</f>
        <v>#REF!</v>
      </c>
      <c r="W138" s="176" t="e">
        <f>SUMIFS(#REF!,#REF!, 'pre-Analysis'!B138,#REF!,'pre-Analysis'!C138,#REF!,'pre-Analysis'!D138)</f>
        <v>#REF!</v>
      </c>
      <c r="X138" s="176" t="e">
        <f>SUMIFS(#REF!,#REF!, 'pre-Analysis'!B138,#REF!,'pre-Analysis'!C138,#REF!,'pre-Analysis'!D138)</f>
        <v>#REF!</v>
      </c>
      <c r="Y138" s="183" t="e">
        <f t="shared" si="46"/>
        <v>#REF!</v>
      </c>
      <c r="Z138" s="183" t="e">
        <f t="shared" si="71"/>
        <v>#REF!</v>
      </c>
      <c r="AA138" s="184" t="e">
        <f t="shared" si="45"/>
        <v>#REF!</v>
      </c>
      <c r="AB138" s="184" t="e">
        <f t="shared" ref="AB138:AB200" si="78">1-Z138</f>
        <v>#REF!</v>
      </c>
    </row>
    <row r="139" spans="1:29">
      <c r="A139" s="14" t="s">
        <v>72</v>
      </c>
      <c r="B139" s="149" t="s">
        <v>100</v>
      </c>
      <c r="C139" s="150" t="s">
        <v>137</v>
      </c>
      <c r="D139" s="172" t="s">
        <v>84</v>
      </c>
      <c r="E139" s="151" t="s">
        <v>76</v>
      </c>
      <c r="F139" s="149" t="s">
        <v>103</v>
      </c>
      <c r="G139" s="152" t="e">
        <f t="shared" ref="G139:G202" si="79">IF(H139=""," ",(LEN(TRIM(H139))-LEN(SUBSTITUTE(TRIM(H139),",",""))+"1"))</f>
        <v>#REF!</v>
      </c>
      <c r="H139" s="149" t="e" cm="1">
        <f t="array" ref="H139">_xlfn.TEXTJOIN(",",TRUE,_xlfn.UNIQUE(IF((NOT(ISBLANK(#REF!))*(#REF!='pre-Analysis'!C139))=1,IF(#REF!='pre-Analysis'!E139,IF(#REF!='pre-Analysis'!B139,IF(#REF!='pre-Analysis'!F139,IF(#REF!='pre-Analysis'!D139,#REF!,""),""),""),""),"")))</f>
        <v>#REF!</v>
      </c>
      <c r="I139" s="149" t="e">
        <f>IF(J139=""," ",(LEN(TRIM(J139))-LEN(SUBSTITUTE(TRIM(J139),",",""))+"1"))</f>
        <v>#REF!</v>
      </c>
      <c r="J139" s="149" t="e" cm="1">
        <f t="array" ref="J139">_xlfn.TEXTJOIN(",",TRUE,_xlfn.UNIQUE(IF((NOT(ISBLANK(#REF!))*(#REF!='pre-Analysis'!C139))=1,IF(#REF!='pre-Analysis'!E139,IF(#REF!='pre-Analysis'!B139,IF(#REF!='pre-Analysis'!F139,IF(#REF!='pre-Analysis'!D139,#REF!,""),""),""),""),"")))</f>
        <v>#REF!</v>
      </c>
      <c r="K139" s="149" t="e">
        <f>IF(L139=""," ",(LEN(TRIM(L139))-LEN(SUBSTITUTE(TRIM(L139),",",""))+"1"))</f>
        <v>#REF!</v>
      </c>
      <c r="L139" s="149" t="e" cm="1">
        <f t="array" ref="L139">_xlfn.TEXTJOIN(",",TRUE,_xlfn.UNIQUE(IF((NOT(ISBLANK(#REF!))*(#REF!='pre-Analysis'!B139))=1,IF(#REF!='pre-Analysis'!E139,IF(#REF!='pre-Analysis'!F139,IF(#REF!='pre-Analysis'!D139,IF(#REF!='pre-Analysis'!C139,#REF!,""),""),""),""),"")))</f>
        <v>#REF!</v>
      </c>
      <c r="M139" s="167">
        <v>8485</v>
      </c>
      <c r="N139" s="167">
        <v>37776</v>
      </c>
      <c r="O139" s="167">
        <v>19211</v>
      </c>
      <c r="P139" s="167">
        <v>18565</v>
      </c>
      <c r="Q139" s="176" t="e">
        <f>SUMIFS(#REF!,#REF!, 'pre-Analysis'!E139,#REF!, 'pre-Analysis'!B139,#REF!,'pre-Analysis'!C139,#REF!,'pre-Analysis'!F139,#REF!,'pre-Analysis'!D139)</f>
        <v>#REF!</v>
      </c>
      <c r="R139" s="176" t="e">
        <f>SUMIFS(#REF!,#REF!, 'pre-Analysis'!E139,#REF!, 'pre-Analysis'!B139,#REF!,'pre-Analysis'!C139,#REF!,'pre-Analysis'!F139,#REF!,'pre-Analysis'!D139)</f>
        <v>#REF!</v>
      </c>
      <c r="S139" s="176" t="e">
        <f>SUMIFS(#REF!,#REF!, 'pre-Analysis'!E139,#REF!, 'pre-Analysis'!B139,#REF!,'pre-Analysis'!C139,#REF!,'pre-Analysis'!F139,#REF!,'pre-Analysis'!D139)</f>
        <v>#REF!</v>
      </c>
      <c r="T139" s="176" t="e">
        <f>SUMIFS(#REF!,#REF!, 'pre-Analysis'!E139,#REF!, 'pre-Analysis'!B139,#REF!,'pre-Analysis'!C139,#REF!,'pre-Analysis'!F139,#REF!,'pre-Analysis'!D139)</f>
        <v>#REF!</v>
      </c>
      <c r="U139" s="176" t="e">
        <f>SUMIFS(#REF!,#REF!, 'pre-Analysis'!E139,#REF!, 'pre-Analysis'!B139,#REF!,'pre-Analysis'!C139,#REF!,'pre-Analysis'!F139,#REF!,'pre-Analysis'!D139)</f>
        <v>#REF!</v>
      </c>
      <c r="V139" s="176" t="e">
        <f>SUMIFS(#REF!,#REF!, 'pre-Analysis'!E139,#REF!, 'pre-Analysis'!B139,#REF!,'pre-Analysis'!C139,#REF!,'pre-Analysis'!F139,#REF!,'pre-Analysis'!D139)</f>
        <v>#REF!</v>
      </c>
      <c r="W139" s="176" t="e">
        <f>SUMIFS(#REF!,#REF!, 'pre-Analysis'!E139,#REF!, 'pre-Analysis'!B139,#REF!,'pre-Analysis'!C139,#REF!,'pre-Analysis'!F139,#REF!,'pre-Analysis'!D139)</f>
        <v>#REF!</v>
      </c>
      <c r="X139" s="176" t="e">
        <f>SUMIFS(#REF!,#REF!, 'pre-Analysis'!E139,#REF!, 'pre-Analysis'!B139,#REF!,'pre-Analysis'!C139,#REF!,'pre-Analysis'!F139,#REF!,'pre-Analysis'!D139)</f>
        <v>#REF!</v>
      </c>
      <c r="Y139" s="169" t="e">
        <f t="shared" si="46"/>
        <v>#REF!</v>
      </c>
      <c r="Z139" s="169" t="e">
        <f t="shared" si="71"/>
        <v>#REF!</v>
      </c>
      <c r="AA139" s="170" t="e">
        <f t="shared" si="45"/>
        <v>#REF!</v>
      </c>
      <c r="AB139" s="170" t="e">
        <f t="shared" si="78"/>
        <v>#REF!</v>
      </c>
      <c r="AC139" s="156"/>
    </row>
    <row r="140" spans="1:29">
      <c r="A140" s="14" t="s">
        <v>72</v>
      </c>
      <c r="B140" s="149" t="s">
        <v>100</v>
      </c>
      <c r="C140" s="150" t="s">
        <v>137</v>
      </c>
      <c r="D140" s="172" t="s">
        <v>84</v>
      </c>
      <c r="E140" s="151" t="s">
        <v>76</v>
      </c>
      <c r="F140" s="149" t="s">
        <v>104</v>
      </c>
      <c r="G140" s="152" t="e">
        <f t="shared" si="79"/>
        <v>#REF!</v>
      </c>
      <c r="H140" s="149" t="e" cm="1">
        <f t="array" ref="H140">_xlfn.TEXTJOIN(",",TRUE,_xlfn.UNIQUE(IF((NOT(ISBLANK(#REF!))*(#REF!='pre-Analysis'!C140))=1,IF(#REF!='pre-Analysis'!E140,IF(#REF!='pre-Analysis'!B140,IF(#REF!='pre-Analysis'!F140,IF(#REF!='pre-Analysis'!D140,#REF!,""),""),""),""),"")))</f>
        <v>#REF!</v>
      </c>
      <c r="I140" s="149" t="e">
        <f t="shared" ref="I140:I175" si="80">IF(J140=""," ",(LEN(TRIM(J140))-LEN(SUBSTITUTE(TRIM(J140),",",""))+"1"))</f>
        <v>#REF!</v>
      </c>
      <c r="J140" s="149" t="e" cm="1">
        <f t="array" ref="J140">_xlfn.TEXTJOIN(",",TRUE,_xlfn.UNIQUE(IF((NOT(ISBLANK(#REF!))*(#REF!='pre-Analysis'!C140))=1,IF(#REF!='pre-Analysis'!E140,IF(#REF!='pre-Analysis'!B140,IF(#REF!='pre-Analysis'!F140,IF(#REF!='pre-Analysis'!D140,#REF!,""),""),""),""),"")))</f>
        <v>#REF!</v>
      </c>
      <c r="K140" s="149" t="e">
        <f t="shared" ref="K140:K175" si="81">IF(L140=""," ",(LEN(TRIM(L140))-LEN(SUBSTITUTE(TRIM(L140),",",""))+"1"))</f>
        <v>#REF!</v>
      </c>
      <c r="L140" s="149" t="e" cm="1">
        <f t="array" ref="L140">_xlfn.TEXTJOIN(",",TRUE,_xlfn.UNIQUE(IF((NOT(ISBLANK(#REF!))*(#REF!='pre-Analysis'!B140))=1,IF(#REF!='pre-Analysis'!E140,IF(#REF!='pre-Analysis'!F140,IF(#REF!='pre-Analysis'!D140,IF(#REF!='pre-Analysis'!C140,#REF!,""),""),""),""),"")))</f>
        <v>#REF!</v>
      </c>
      <c r="M140" s="167">
        <v>8372</v>
      </c>
      <c r="N140" s="167">
        <v>37974</v>
      </c>
      <c r="O140" s="167">
        <v>19549</v>
      </c>
      <c r="P140" s="167">
        <v>18425</v>
      </c>
      <c r="Q140" s="176" t="e">
        <f>SUMIFS(#REF!,#REF!, 'pre-Analysis'!E140,#REF!, 'pre-Analysis'!B140,#REF!,'pre-Analysis'!C140,#REF!,'pre-Analysis'!F140,#REF!,'pre-Analysis'!D140)</f>
        <v>#REF!</v>
      </c>
      <c r="R140" s="176" t="e">
        <f>SUMIFS(#REF!,#REF!, 'pre-Analysis'!E140,#REF!, 'pre-Analysis'!B140,#REF!,'pre-Analysis'!C140,#REF!,'pre-Analysis'!F140,#REF!,'pre-Analysis'!D140)</f>
        <v>#REF!</v>
      </c>
      <c r="S140" s="176" t="e">
        <f>SUMIFS(#REF!,#REF!, 'pre-Analysis'!E140,#REF!, 'pre-Analysis'!B140,#REF!,'pre-Analysis'!C140,#REF!,'pre-Analysis'!F140,#REF!,'pre-Analysis'!D140)</f>
        <v>#REF!</v>
      </c>
      <c r="T140" s="176" t="e">
        <f>SUMIFS(#REF!,#REF!, 'pre-Analysis'!E140,#REF!, 'pre-Analysis'!B140,#REF!,'pre-Analysis'!C140,#REF!,'pre-Analysis'!F140,#REF!,'pre-Analysis'!D140)</f>
        <v>#REF!</v>
      </c>
      <c r="U140" s="176" t="e">
        <f>SUMIFS(#REF!,#REF!, 'pre-Analysis'!E140,#REF!, 'pre-Analysis'!B140,#REF!,'pre-Analysis'!C140,#REF!,'pre-Analysis'!F140,#REF!,'pre-Analysis'!D140)</f>
        <v>#REF!</v>
      </c>
      <c r="V140" s="176" t="e">
        <f>SUMIFS(#REF!,#REF!, 'pre-Analysis'!E140,#REF!, 'pre-Analysis'!B140,#REF!,'pre-Analysis'!C140,#REF!,'pre-Analysis'!F140,#REF!,'pre-Analysis'!D140)</f>
        <v>#REF!</v>
      </c>
      <c r="W140" s="176" t="e">
        <f>SUMIFS(#REF!,#REF!, 'pre-Analysis'!E140,#REF!, 'pre-Analysis'!B140,#REF!,'pre-Analysis'!C140,#REF!,'pre-Analysis'!F140,#REF!,'pre-Analysis'!D140)</f>
        <v>#REF!</v>
      </c>
      <c r="X140" s="176" t="e">
        <f>SUMIFS(#REF!,#REF!, 'pre-Analysis'!E140,#REF!, 'pre-Analysis'!B140,#REF!,'pre-Analysis'!C140,#REF!,'pre-Analysis'!F140,#REF!,'pre-Analysis'!D140)</f>
        <v>#REF!</v>
      </c>
      <c r="Y140" s="169" t="e">
        <f t="shared" si="46"/>
        <v>#REF!</v>
      </c>
      <c r="Z140" s="169" t="e">
        <f t="shared" si="71"/>
        <v>#REF!</v>
      </c>
      <c r="AA140" s="170" t="e">
        <f t="shared" si="45"/>
        <v>#REF!</v>
      </c>
      <c r="AB140" s="170" t="e">
        <f t="shared" si="78"/>
        <v>#REF!</v>
      </c>
      <c r="AC140" s="156"/>
    </row>
    <row r="141" spans="1:29">
      <c r="A141" s="14" t="s">
        <v>72</v>
      </c>
      <c r="B141" s="149" t="s">
        <v>100</v>
      </c>
      <c r="C141" s="150" t="s">
        <v>137</v>
      </c>
      <c r="D141" s="172" t="s">
        <v>84</v>
      </c>
      <c r="E141" s="151" t="s">
        <v>76</v>
      </c>
      <c r="F141" s="149" t="s">
        <v>105</v>
      </c>
      <c r="G141" s="152" t="e">
        <f t="shared" si="79"/>
        <v>#REF!</v>
      </c>
      <c r="H141" s="149" t="e" cm="1">
        <f t="array" ref="H141">_xlfn.TEXTJOIN(",",TRUE,_xlfn.UNIQUE(IF((NOT(ISBLANK(#REF!))*(#REF!='pre-Analysis'!C141))=1,IF(#REF!='pre-Analysis'!E141,IF(#REF!='pre-Analysis'!B141,IF(#REF!='pre-Analysis'!F141,IF(#REF!='pre-Analysis'!D141,#REF!,""),""),""),""),"")))</f>
        <v>#REF!</v>
      </c>
      <c r="I141" s="149" t="e">
        <f t="shared" si="80"/>
        <v>#REF!</v>
      </c>
      <c r="J141" s="149" t="e" cm="1">
        <f t="array" ref="J141">_xlfn.TEXTJOIN(",",TRUE,_xlfn.UNIQUE(IF((NOT(ISBLANK(#REF!))*(#REF!='pre-Analysis'!C141))=1,IF(#REF!='pre-Analysis'!E141,IF(#REF!='pre-Analysis'!B141,IF(#REF!='pre-Analysis'!F141,IF(#REF!='pre-Analysis'!D141,#REF!,""),""),""),""),"")))</f>
        <v>#REF!</v>
      </c>
      <c r="K141" s="149" t="e">
        <f t="shared" si="81"/>
        <v>#REF!</v>
      </c>
      <c r="L141" s="149" t="e" cm="1">
        <f t="array" ref="L141">_xlfn.TEXTJOIN(",",TRUE,_xlfn.UNIQUE(IF((NOT(ISBLANK(#REF!))*(#REF!='pre-Analysis'!B141))=1,IF(#REF!='pre-Analysis'!E141,IF(#REF!='pre-Analysis'!F141,IF(#REF!='pre-Analysis'!D141,IF(#REF!='pre-Analysis'!C141,#REF!,""),""),""),""),"")))</f>
        <v>#REF!</v>
      </c>
      <c r="M141" s="167">
        <v>6109</v>
      </c>
      <c r="N141" s="167">
        <v>25804</v>
      </c>
      <c r="O141" s="167">
        <v>13559</v>
      </c>
      <c r="P141" s="167">
        <v>12245</v>
      </c>
      <c r="Q141" s="176" t="e">
        <f>SUMIFS(#REF!,#REF!, 'pre-Analysis'!E141,#REF!, 'pre-Analysis'!B141,#REF!,'pre-Analysis'!C141,#REF!,'pre-Analysis'!F141,#REF!,'pre-Analysis'!D141)</f>
        <v>#REF!</v>
      </c>
      <c r="R141" s="176" t="e">
        <f>SUMIFS(#REF!,#REF!, 'pre-Analysis'!E141,#REF!, 'pre-Analysis'!B141,#REF!,'pre-Analysis'!C141,#REF!,'pre-Analysis'!F141,#REF!,'pre-Analysis'!D141)</f>
        <v>#REF!</v>
      </c>
      <c r="S141" s="176" t="e">
        <f>SUMIFS(#REF!,#REF!, 'pre-Analysis'!E141,#REF!, 'pre-Analysis'!B141,#REF!,'pre-Analysis'!C141,#REF!,'pre-Analysis'!F141,#REF!,'pre-Analysis'!D141)</f>
        <v>#REF!</v>
      </c>
      <c r="T141" s="176" t="e">
        <f>SUMIFS(#REF!,#REF!, 'pre-Analysis'!E141,#REF!, 'pre-Analysis'!B141,#REF!,'pre-Analysis'!C141,#REF!,'pre-Analysis'!F141,#REF!,'pre-Analysis'!D141)</f>
        <v>#REF!</v>
      </c>
      <c r="U141" s="176" t="e">
        <f>SUMIFS(#REF!,#REF!, 'pre-Analysis'!E141,#REF!, 'pre-Analysis'!B141,#REF!,'pre-Analysis'!C141,#REF!,'pre-Analysis'!F141,#REF!,'pre-Analysis'!D141)</f>
        <v>#REF!</v>
      </c>
      <c r="V141" s="176" t="e">
        <f>SUMIFS(#REF!,#REF!, 'pre-Analysis'!E141,#REF!, 'pre-Analysis'!B141,#REF!,'pre-Analysis'!C141,#REF!,'pre-Analysis'!F141,#REF!,'pre-Analysis'!D141)</f>
        <v>#REF!</v>
      </c>
      <c r="W141" s="176" t="e">
        <f>SUMIFS(#REF!,#REF!, 'pre-Analysis'!E141,#REF!, 'pre-Analysis'!B141,#REF!,'pre-Analysis'!C141,#REF!,'pre-Analysis'!F141,#REF!,'pre-Analysis'!D141)</f>
        <v>#REF!</v>
      </c>
      <c r="X141" s="176" t="e">
        <f>SUMIFS(#REF!,#REF!, 'pre-Analysis'!E141,#REF!, 'pre-Analysis'!B141,#REF!,'pre-Analysis'!C141,#REF!,'pre-Analysis'!F141,#REF!,'pre-Analysis'!D141)</f>
        <v>#REF!</v>
      </c>
      <c r="Y141" s="169" t="e">
        <f t="shared" si="46"/>
        <v>#REF!</v>
      </c>
      <c r="Z141" s="169" t="e">
        <f t="shared" si="71"/>
        <v>#REF!</v>
      </c>
      <c r="AA141" s="170" t="e">
        <f t="shared" si="45"/>
        <v>#REF!</v>
      </c>
      <c r="AB141" s="170" t="e">
        <f t="shared" si="78"/>
        <v>#REF!</v>
      </c>
      <c r="AC141" s="156"/>
    </row>
    <row r="142" spans="1:29">
      <c r="A142" s="14" t="s">
        <v>72</v>
      </c>
      <c r="B142" s="149" t="s">
        <v>100</v>
      </c>
      <c r="C142" s="150" t="s">
        <v>137</v>
      </c>
      <c r="D142" s="172" t="s">
        <v>84</v>
      </c>
      <c r="E142" s="151" t="s">
        <v>76</v>
      </c>
      <c r="F142" s="149" t="s">
        <v>106</v>
      </c>
      <c r="G142" s="152" t="e">
        <f t="shared" si="79"/>
        <v>#REF!</v>
      </c>
      <c r="H142" s="149" t="e" cm="1">
        <f t="array" ref="H142">_xlfn.TEXTJOIN(",",TRUE,_xlfn.UNIQUE(IF((NOT(ISBLANK(#REF!))*(#REF!='pre-Analysis'!C142))=1,IF(#REF!='pre-Analysis'!E142,IF(#REF!='pre-Analysis'!B142,IF(#REF!='pre-Analysis'!F142,IF(#REF!='pre-Analysis'!D142,#REF!,""),""),""),""),"")))</f>
        <v>#REF!</v>
      </c>
      <c r="I142" s="149" t="e">
        <f t="shared" si="80"/>
        <v>#REF!</v>
      </c>
      <c r="J142" s="149" t="e" cm="1">
        <f t="array" ref="J142">_xlfn.TEXTJOIN(",",TRUE,_xlfn.UNIQUE(IF((NOT(ISBLANK(#REF!))*(#REF!='pre-Analysis'!C142))=1,IF(#REF!='pre-Analysis'!E142,IF(#REF!='pre-Analysis'!B142,IF(#REF!='pre-Analysis'!F142,IF(#REF!='pre-Analysis'!D142,#REF!,""),""),""),""),"")))</f>
        <v>#REF!</v>
      </c>
      <c r="K142" s="149" t="e">
        <f t="shared" si="81"/>
        <v>#REF!</v>
      </c>
      <c r="L142" s="149" t="e" cm="1">
        <f t="array" ref="L142">_xlfn.TEXTJOIN(",",TRUE,_xlfn.UNIQUE(IF((NOT(ISBLANK(#REF!))*(#REF!='pre-Analysis'!B142))=1,IF(#REF!='pre-Analysis'!E142,IF(#REF!='pre-Analysis'!F142,IF(#REF!='pre-Analysis'!D142,IF(#REF!='pre-Analysis'!C142,#REF!,""),""),""),""),"")))</f>
        <v>#REF!</v>
      </c>
      <c r="M142" s="167">
        <v>5484</v>
      </c>
      <c r="N142" s="167">
        <v>23816</v>
      </c>
      <c r="O142" s="167">
        <v>12359</v>
      </c>
      <c r="P142" s="167">
        <v>11457</v>
      </c>
      <c r="Q142" s="176" t="e">
        <f>SUMIFS(#REF!,#REF!, 'pre-Analysis'!E142,#REF!, 'pre-Analysis'!B142,#REF!,'pre-Analysis'!C142,#REF!,'pre-Analysis'!F142,#REF!,'pre-Analysis'!D142)</f>
        <v>#REF!</v>
      </c>
      <c r="R142" s="176" t="e">
        <f>SUMIFS(#REF!,#REF!, 'pre-Analysis'!E142,#REF!, 'pre-Analysis'!B142,#REF!,'pre-Analysis'!C142,#REF!,'pre-Analysis'!F142,#REF!,'pre-Analysis'!D142)</f>
        <v>#REF!</v>
      </c>
      <c r="S142" s="176" t="e">
        <f>SUMIFS(#REF!,#REF!, 'pre-Analysis'!E142,#REF!, 'pre-Analysis'!B142,#REF!,'pre-Analysis'!C142,#REF!,'pre-Analysis'!F142,#REF!,'pre-Analysis'!D142)</f>
        <v>#REF!</v>
      </c>
      <c r="T142" s="176" t="e">
        <f>SUMIFS(#REF!,#REF!, 'pre-Analysis'!E142,#REF!, 'pre-Analysis'!B142,#REF!,'pre-Analysis'!C142,#REF!,'pre-Analysis'!F142,#REF!,'pre-Analysis'!D142)</f>
        <v>#REF!</v>
      </c>
      <c r="U142" s="176" t="e">
        <f>SUMIFS(#REF!,#REF!, 'pre-Analysis'!E142,#REF!, 'pre-Analysis'!B142,#REF!,'pre-Analysis'!C142,#REF!,'pre-Analysis'!F142,#REF!,'pre-Analysis'!D142)</f>
        <v>#REF!</v>
      </c>
      <c r="V142" s="176" t="e">
        <f>SUMIFS(#REF!,#REF!, 'pre-Analysis'!E142,#REF!, 'pre-Analysis'!B142,#REF!,'pre-Analysis'!C142,#REF!,'pre-Analysis'!F142,#REF!,'pre-Analysis'!D142)</f>
        <v>#REF!</v>
      </c>
      <c r="W142" s="176" t="e">
        <f>SUMIFS(#REF!,#REF!, 'pre-Analysis'!E142,#REF!, 'pre-Analysis'!B142,#REF!,'pre-Analysis'!C142,#REF!,'pre-Analysis'!F142,#REF!,'pre-Analysis'!D142)</f>
        <v>#REF!</v>
      </c>
      <c r="X142" s="176" t="e">
        <f>SUMIFS(#REF!,#REF!, 'pre-Analysis'!E142,#REF!, 'pre-Analysis'!B142,#REF!,'pre-Analysis'!C142,#REF!,'pre-Analysis'!F142,#REF!,'pre-Analysis'!D142)</f>
        <v>#REF!</v>
      </c>
      <c r="Y142" s="169" t="e">
        <f t="shared" si="46"/>
        <v>#REF!</v>
      </c>
      <c r="Z142" s="169" t="e">
        <f t="shared" si="71"/>
        <v>#REF!</v>
      </c>
      <c r="AA142" s="170" t="e">
        <f t="shared" si="45"/>
        <v>#REF!</v>
      </c>
      <c r="AB142" s="170" t="e">
        <f t="shared" si="78"/>
        <v>#REF!</v>
      </c>
      <c r="AC142" s="156"/>
    </row>
    <row r="143" spans="1:29">
      <c r="A143" s="14" t="s">
        <v>72</v>
      </c>
      <c r="B143" s="149" t="s">
        <v>100</v>
      </c>
      <c r="C143" s="150" t="s">
        <v>137</v>
      </c>
      <c r="D143" s="172" t="s">
        <v>84</v>
      </c>
      <c r="E143" s="151" t="s">
        <v>76</v>
      </c>
      <c r="F143" s="149" t="s">
        <v>107</v>
      </c>
      <c r="G143" s="152" t="e">
        <f t="shared" si="79"/>
        <v>#REF!</v>
      </c>
      <c r="H143" s="149" t="e" cm="1">
        <f t="array" ref="H143">_xlfn.TEXTJOIN(",",TRUE,_xlfn.UNIQUE(IF((NOT(ISBLANK(#REF!))*(#REF!='pre-Analysis'!C143))=1,IF(#REF!='pre-Analysis'!E143,IF(#REF!='pre-Analysis'!B143,IF(#REF!='pre-Analysis'!F143,IF(#REF!='pre-Analysis'!D143,#REF!,""),""),""),""),"")))</f>
        <v>#REF!</v>
      </c>
      <c r="I143" s="149" t="e">
        <f t="shared" si="80"/>
        <v>#REF!</v>
      </c>
      <c r="J143" s="149" t="e" cm="1">
        <f t="array" ref="J143">_xlfn.TEXTJOIN(",",TRUE,_xlfn.UNIQUE(IF((NOT(ISBLANK(#REF!))*(#REF!='pre-Analysis'!C143))=1,IF(#REF!='pre-Analysis'!E143,IF(#REF!='pre-Analysis'!B143,IF(#REF!='pre-Analysis'!F143,IF(#REF!='pre-Analysis'!D143,#REF!,""),""),""),""),"")))</f>
        <v>#REF!</v>
      </c>
      <c r="K143" s="149" t="e">
        <f t="shared" si="81"/>
        <v>#REF!</v>
      </c>
      <c r="L143" s="149" t="e" cm="1">
        <f t="array" ref="L143">_xlfn.TEXTJOIN(",",TRUE,_xlfn.UNIQUE(IF((NOT(ISBLANK(#REF!))*(#REF!='pre-Analysis'!B143))=1,IF(#REF!='pre-Analysis'!E143,IF(#REF!='pre-Analysis'!F143,IF(#REF!='pre-Analysis'!D143,IF(#REF!='pre-Analysis'!C143,#REF!,""),""),""),""),"")))</f>
        <v>#REF!</v>
      </c>
      <c r="M143" s="167">
        <v>8052</v>
      </c>
      <c r="N143" s="167">
        <v>36126</v>
      </c>
      <c r="O143" s="167">
        <v>18606</v>
      </c>
      <c r="P143" s="167">
        <v>17520</v>
      </c>
      <c r="Q143" s="176" t="e">
        <f>SUMIFS(#REF!,#REF!, 'pre-Analysis'!E143,#REF!, 'pre-Analysis'!B143,#REF!,'pre-Analysis'!C143,#REF!,'pre-Analysis'!F143,#REF!,'pre-Analysis'!D143)</f>
        <v>#REF!</v>
      </c>
      <c r="R143" s="176" t="e">
        <f>SUMIFS(#REF!,#REF!, 'pre-Analysis'!E143,#REF!, 'pre-Analysis'!B143,#REF!,'pre-Analysis'!C143,#REF!,'pre-Analysis'!F143,#REF!,'pre-Analysis'!D143)</f>
        <v>#REF!</v>
      </c>
      <c r="S143" s="176" t="e">
        <f>SUMIFS(#REF!,#REF!, 'pre-Analysis'!E143,#REF!, 'pre-Analysis'!B143,#REF!,'pre-Analysis'!C143,#REF!,'pre-Analysis'!F143,#REF!,'pre-Analysis'!D143)</f>
        <v>#REF!</v>
      </c>
      <c r="T143" s="176" t="e">
        <f>SUMIFS(#REF!,#REF!, 'pre-Analysis'!E143,#REF!, 'pre-Analysis'!B143,#REF!,'pre-Analysis'!C143,#REF!,'pre-Analysis'!F143,#REF!,'pre-Analysis'!D143)</f>
        <v>#REF!</v>
      </c>
      <c r="U143" s="176" t="e">
        <f>SUMIFS(#REF!,#REF!, 'pre-Analysis'!E143,#REF!, 'pre-Analysis'!B143,#REF!,'pre-Analysis'!C143,#REF!,'pre-Analysis'!F143,#REF!,'pre-Analysis'!D143)</f>
        <v>#REF!</v>
      </c>
      <c r="V143" s="176" t="e">
        <f>SUMIFS(#REF!,#REF!, 'pre-Analysis'!E143,#REF!, 'pre-Analysis'!B143,#REF!,'pre-Analysis'!C143,#REF!,'pre-Analysis'!F143,#REF!,'pre-Analysis'!D143)</f>
        <v>#REF!</v>
      </c>
      <c r="W143" s="176" t="e">
        <f>SUMIFS(#REF!,#REF!, 'pre-Analysis'!E143,#REF!, 'pre-Analysis'!B143,#REF!,'pre-Analysis'!C143,#REF!,'pre-Analysis'!F143,#REF!,'pre-Analysis'!D143)</f>
        <v>#REF!</v>
      </c>
      <c r="X143" s="176" t="e">
        <f>SUMIFS(#REF!,#REF!, 'pre-Analysis'!E143,#REF!, 'pre-Analysis'!B143,#REF!,'pre-Analysis'!C143,#REF!,'pre-Analysis'!F143,#REF!,'pre-Analysis'!D143)</f>
        <v>#REF!</v>
      </c>
      <c r="Y143" s="169" t="e">
        <f t="shared" si="46"/>
        <v>#REF!</v>
      </c>
      <c r="Z143" s="169" t="e">
        <f t="shared" si="71"/>
        <v>#REF!</v>
      </c>
      <c r="AA143" s="170" t="e">
        <f t="shared" si="45"/>
        <v>#REF!</v>
      </c>
      <c r="AB143" s="170" t="e">
        <f t="shared" si="78"/>
        <v>#REF!</v>
      </c>
      <c r="AC143" s="156"/>
    </row>
    <row r="144" spans="1:29">
      <c r="A144" s="14" t="s">
        <v>72</v>
      </c>
      <c r="B144" s="149" t="s">
        <v>100</v>
      </c>
      <c r="C144" s="150" t="s">
        <v>137</v>
      </c>
      <c r="D144" s="172" t="s">
        <v>84</v>
      </c>
      <c r="E144" s="151" t="s">
        <v>76</v>
      </c>
      <c r="F144" s="149" t="s">
        <v>108</v>
      </c>
      <c r="G144" s="152" t="e">
        <f t="shared" si="79"/>
        <v>#REF!</v>
      </c>
      <c r="H144" s="149" t="e" cm="1">
        <f t="array" ref="H144">_xlfn.TEXTJOIN(",",TRUE,_xlfn.UNIQUE(IF((NOT(ISBLANK(#REF!))*(#REF!='pre-Analysis'!C144))=1,IF(#REF!='pre-Analysis'!E144,IF(#REF!='pre-Analysis'!B144,IF(#REF!='pre-Analysis'!F144,IF(#REF!='pre-Analysis'!D144,#REF!,""),""),""),""),"")))</f>
        <v>#REF!</v>
      </c>
      <c r="I144" s="149" t="e">
        <f t="shared" si="80"/>
        <v>#REF!</v>
      </c>
      <c r="J144" s="149" t="e" cm="1">
        <f t="array" ref="J144">_xlfn.TEXTJOIN(",",TRUE,_xlfn.UNIQUE(IF((NOT(ISBLANK(#REF!))*(#REF!='pre-Analysis'!C144))=1,IF(#REF!='pre-Analysis'!E144,IF(#REF!='pre-Analysis'!B144,IF(#REF!='pre-Analysis'!F144,IF(#REF!='pre-Analysis'!D144,#REF!,""),""),""),""),"")))</f>
        <v>#REF!</v>
      </c>
      <c r="K144" s="149" t="e">
        <f t="shared" si="81"/>
        <v>#REF!</v>
      </c>
      <c r="L144" s="149" t="e" cm="1">
        <f t="array" ref="L144">_xlfn.TEXTJOIN(",",TRUE,_xlfn.UNIQUE(IF((NOT(ISBLANK(#REF!))*(#REF!='pre-Analysis'!B144))=1,IF(#REF!='pre-Analysis'!E144,IF(#REF!='pre-Analysis'!F144,IF(#REF!='pre-Analysis'!D144,IF(#REF!='pre-Analysis'!C144,#REF!,""),""),""),""),"")))</f>
        <v>#REF!</v>
      </c>
      <c r="M144" s="167">
        <v>7062</v>
      </c>
      <c r="N144" s="167">
        <v>30064</v>
      </c>
      <c r="O144" s="167">
        <v>15496</v>
      </c>
      <c r="P144" s="167">
        <v>14568</v>
      </c>
      <c r="Q144" s="176" t="e">
        <f>SUMIFS(#REF!,#REF!, 'pre-Analysis'!E144,#REF!, 'pre-Analysis'!B144,#REF!,'pre-Analysis'!C144,#REF!,'pre-Analysis'!F144,#REF!,'pre-Analysis'!D144)</f>
        <v>#REF!</v>
      </c>
      <c r="R144" s="176" t="e">
        <f>SUMIFS(#REF!,#REF!, 'pre-Analysis'!E144,#REF!, 'pre-Analysis'!B144,#REF!,'pre-Analysis'!C144,#REF!,'pre-Analysis'!F144,#REF!,'pre-Analysis'!D144)</f>
        <v>#REF!</v>
      </c>
      <c r="S144" s="176" t="e">
        <f>SUMIFS(#REF!,#REF!, 'pre-Analysis'!E144,#REF!, 'pre-Analysis'!B144,#REF!,'pre-Analysis'!C144,#REF!,'pre-Analysis'!F144,#REF!,'pre-Analysis'!D144)</f>
        <v>#REF!</v>
      </c>
      <c r="T144" s="176" t="e">
        <f>SUMIFS(#REF!,#REF!, 'pre-Analysis'!E144,#REF!, 'pre-Analysis'!B144,#REF!,'pre-Analysis'!C144,#REF!,'pre-Analysis'!F144,#REF!,'pre-Analysis'!D144)</f>
        <v>#REF!</v>
      </c>
      <c r="U144" s="176" t="e">
        <f>SUMIFS(#REF!,#REF!, 'pre-Analysis'!E144,#REF!, 'pre-Analysis'!B144,#REF!,'pre-Analysis'!C144,#REF!,'pre-Analysis'!F144,#REF!,'pre-Analysis'!D144)</f>
        <v>#REF!</v>
      </c>
      <c r="V144" s="176" t="e">
        <f>SUMIFS(#REF!,#REF!, 'pre-Analysis'!E144,#REF!, 'pre-Analysis'!B144,#REF!,'pre-Analysis'!C144,#REF!,'pre-Analysis'!F144,#REF!,'pre-Analysis'!D144)</f>
        <v>#REF!</v>
      </c>
      <c r="W144" s="176" t="e">
        <f>SUMIFS(#REF!,#REF!, 'pre-Analysis'!E144,#REF!, 'pre-Analysis'!B144,#REF!,'pre-Analysis'!C144,#REF!,'pre-Analysis'!F144,#REF!,'pre-Analysis'!D144)</f>
        <v>#REF!</v>
      </c>
      <c r="X144" s="176" t="e">
        <f>SUMIFS(#REF!,#REF!, 'pre-Analysis'!E144,#REF!, 'pre-Analysis'!B144,#REF!,'pre-Analysis'!C144,#REF!,'pre-Analysis'!F144,#REF!,'pre-Analysis'!D144)</f>
        <v>#REF!</v>
      </c>
      <c r="Y144" s="169" t="e">
        <f t="shared" si="46"/>
        <v>#REF!</v>
      </c>
      <c r="Z144" s="169" t="e">
        <f t="shared" si="71"/>
        <v>#REF!</v>
      </c>
      <c r="AA144" s="170" t="e">
        <f t="shared" si="45"/>
        <v>#REF!</v>
      </c>
      <c r="AB144" s="170" t="e">
        <f t="shared" si="78"/>
        <v>#REF!</v>
      </c>
      <c r="AC144" s="156"/>
    </row>
    <row r="145" spans="1:29">
      <c r="A145" s="14" t="s">
        <v>72</v>
      </c>
      <c r="B145" s="149" t="s">
        <v>100</v>
      </c>
      <c r="C145" s="150" t="s">
        <v>137</v>
      </c>
      <c r="D145" s="172" t="s">
        <v>84</v>
      </c>
      <c r="E145" s="151" t="s">
        <v>76</v>
      </c>
      <c r="F145" s="149" t="s">
        <v>109</v>
      </c>
      <c r="G145" s="152" t="e">
        <f t="shared" si="79"/>
        <v>#REF!</v>
      </c>
      <c r="H145" s="149" t="e" cm="1">
        <f t="array" ref="H145">_xlfn.TEXTJOIN(",",TRUE,_xlfn.UNIQUE(IF((NOT(ISBLANK(#REF!))*(#REF!='pre-Analysis'!C145))=1,IF(#REF!='pre-Analysis'!E145,IF(#REF!='pre-Analysis'!B145,IF(#REF!='pre-Analysis'!F145,IF(#REF!='pre-Analysis'!D145,#REF!,""),""),""),""),"")))</f>
        <v>#REF!</v>
      </c>
      <c r="I145" s="149" t="e">
        <f t="shared" si="80"/>
        <v>#REF!</v>
      </c>
      <c r="J145" s="149" t="e" cm="1">
        <f t="array" ref="J145">_xlfn.TEXTJOIN(",",TRUE,_xlfn.UNIQUE(IF((NOT(ISBLANK(#REF!))*(#REF!='pre-Analysis'!C145))=1,IF(#REF!='pre-Analysis'!E145,IF(#REF!='pre-Analysis'!B145,IF(#REF!='pre-Analysis'!F145,IF(#REF!='pre-Analysis'!D145,#REF!,""),""),""),""),"")))</f>
        <v>#REF!</v>
      </c>
      <c r="K145" s="149" t="e">
        <f t="shared" si="81"/>
        <v>#REF!</v>
      </c>
      <c r="L145" s="149" t="e" cm="1">
        <f t="array" ref="L145">_xlfn.TEXTJOIN(",",TRUE,_xlfn.UNIQUE(IF((NOT(ISBLANK(#REF!))*(#REF!='pre-Analysis'!B145))=1,IF(#REF!='pre-Analysis'!E145,IF(#REF!='pre-Analysis'!F145,IF(#REF!='pre-Analysis'!D145,IF(#REF!='pre-Analysis'!C145,#REF!,""),""),""),""),"")))</f>
        <v>#REF!</v>
      </c>
      <c r="M145" s="167">
        <v>1728</v>
      </c>
      <c r="N145" s="167">
        <v>7262</v>
      </c>
      <c r="O145" s="167">
        <v>3754</v>
      </c>
      <c r="P145" s="167">
        <v>3508</v>
      </c>
      <c r="Q145" s="176" t="e">
        <f>SUMIFS(#REF!,#REF!, 'pre-Analysis'!E145,#REF!, 'pre-Analysis'!B145,#REF!,'pre-Analysis'!C145,#REF!,'pre-Analysis'!F145,#REF!,'pre-Analysis'!D145)</f>
        <v>#REF!</v>
      </c>
      <c r="R145" s="176" t="e">
        <f>SUMIFS(#REF!,#REF!, 'pre-Analysis'!E145,#REF!, 'pre-Analysis'!B145,#REF!,'pre-Analysis'!C145,#REF!,'pre-Analysis'!F145,#REF!,'pre-Analysis'!D145)</f>
        <v>#REF!</v>
      </c>
      <c r="S145" s="176" t="e">
        <f>SUMIFS(#REF!,#REF!, 'pre-Analysis'!E145,#REF!, 'pre-Analysis'!B145,#REF!,'pre-Analysis'!C145,#REF!,'pre-Analysis'!F145,#REF!,'pre-Analysis'!D145)</f>
        <v>#REF!</v>
      </c>
      <c r="T145" s="176" t="e">
        <f>SUMIFS(#REF!,#REF!, 'pre-Analysis'!E145,#REF!, 'pre-Analysis'!B145,#REF!,'pre-Analysis'!C145,#REF!,'pre-Analysis'!F145,#REF!,'pre-Analysis'!D145)</f>
        <v>#REF!</v>
      </c>
      <c r="U145" s="176" t="e">
        <f>SUMIFS(#REF!,#REF!, 'pre-Analysis'!E145,#REF!, 'pre-Analysis'!B145,#REF!,'pre-Analysis'!C145,#REF!,'pre-Analysis'!F145,#REF!,'pre-Analysis'!D145)</f>
        <v>#REF!</v>
      </c>
      <c r="V145" s="176" t="e">
        <f>SUMIFS(#REF!,#REF!, 'pre-Analysis'!E145,#REF!, 'pre-Analysis'!B145,#REF!,'pre-Analysis'!C145,#REF!,'pre-Analysis'!F145,#REF!,'pre-Analysis'!D145)</f>
        <v>#REF!</v>
      </c>
      <c r="W145" s="176" t="e">
        <f>SUMIFS(#REF!,#REF!, 'pre-Analysis'!E145,#REF!, 'pre-Analysis'!B145,#REF!,'pre-Analysis'!C145,#REF!,'pre-Analysis'!F145,#REF!,'pre-Analysis'!D145)</f>
        <v>#REF!</v>
      </c>
      <c r="X145" s="176" t="e">
        <f>SUMIFS(#REF!,#REF!, 'pre-Analysis'!E145,#REF!, 'pre-Analysis'!B145,#REF!,'pre-Analysis'!C145,#REF!,'pre-Analysis'!F145,#REF!,'pre-Analysis'!D145)</f>
        <v>#REF!</v>
      </c>
      <c r="Y145" s="169" t="e">
        <f t="shared" si="46"/>
        <v>#REF!</v>
      </c>
      <c r="Z145" s="169" t="e">
        <f t="shared" si="71"/>
        <v>#REF!</v>
      </c>
      <c r="AA145" s="170" t="e">
        <f t="shared" si="45"/>
        <v>#REF!</v>
      </c>
      <c r="AB145" s="170" t="e">
        <f t="shared" si="78"/>
        <v>#REF!</v>
      </c>
      <c r="AC145" s="156"/>
    </row>
    <row r="146" spans="1:29">
      <c r="A146" s="14" t="s">
        <v>72</v>
      </c>
      <c r="B146" s="149" t="s">
        <v>100</v>
      </c>
      <c r="C146" s="150" t="s">
        <v>137</v>
      </c>
      <c r="D146" s="172" t="s">
        <v>84</v>
      </c>
      <c r="E146" s="151" t="s">
        <v>76</v>
      </c>
      <c r="F146" s="149" t="s">
        <v>110</v>
      </c>
      <c r="G146" s="152" t="e">
        <f t="shared" si="79"/>
        <v>#REF!</v>
      </c>
      <c r="H146" s="149" t="e" cm="1">
        <f t="array" ref="H146">_xlfn.TEXTJOIN(",",TRUE,_xlfn.UNIQUE(IF((NOT(ISBLANK(#REF!))*(#REF!='pre-Analysis'!C146))=1,IF(#REF!='pre-Analysis'!E146,IF(#REF!='pre-Analysis'!B146,IF(#REF!='pre-Analysis'!F146,IF(#REF!='pre-Analysis'!D146,#REF!,""),""),""),""),"")))</f>
        <v>#REF!</v>
      </c>
      <c r="I146" s="149" t="e">
        <f t="shared" si="80"/>
        <v>#REF!</v>
      </c>
      <c r="J146" s="149" t="e" cm="1">
        <f t="array" ref="J146">_xlfn.TEXTJOIN(",",TRUE,_xlfn.UNIQUE(IF((NOT(ISBLANK(#REF!))*(#REF!='pre-Analysis'!C146))=1,IF(#REF!='pre-Analysis'!E146,IF(#REF!='pre-Analysis'!B146,IF(#REF!='pre-Analysis'!F146,IF(#REF!='pre-Analysis'!D146,#REF!,""),""),""),""),"")))</f>
        <v>#REF!</v>
      </c>
      <c r="K146" s="149" t="e">
        <f t="shared" si="81"/>
        <v>#REF!</v>
      </c>
      <c r="L146" s="149" t="e" cm="1">
        <f t="array" ref="L146">_xlfn.TEXTJOIN(",",TRUE,_xlfn.UNIQUE(IF((NOT(ISBLANK(#REF!))*(#REF!='pre-Analysis'!B146))=1,IF(#REF!='pre-Analysis'!E146,IF(#REF!='pre-Analysis'!F146,IF(#REF!='pre-Analysis'!D146,IF(#REF!='pre-Analysis'!C146,#REF!,""),""),""),""),"")))</f>
        <v>#REF!</v>
      </c>
      <c r="M146" s="167">
        <v>5540</v>
      </c>
      <c r="N146" s="167">
        <v>24608</v>
      </c>
      <c r="O146" s="167">
        <v>12688</v>
      </c>
      <c r="P146" s="167">
        <v>11920</v>
      </c>
      <c r="Q146" s="176" t="e">
        <f>SUMIFS(#REF!,#REF!, 'pre-Analysis'!E146,#REF!, 'pre-Analysis'!B146,#REF!,'pre-Analysis'!C146,#REF!,'pre-Analysis'!F146,#REF!,'pre-Analysis'!D146)</f>
        <v>#REF!</v>
      </c>
      <c r="R146" s="176" t="e">
        <f>SUMIFS(#REF!,#REF!, 'pre-Analysis'!E146,#REF!, 'pre-Analysis'!B146,#REF!,'pre-Analysis'!C146,#REF!,'pre-Analysis'!F146,#REF!,'pre-Analysis'!D146)</f>
        <v>#REF!</v>
      </c>
      <c r="S146" s="176" t="e">
        <f>SUMIFS(#REF!,#REF!, 'pre-Analysis'!E146,#REF!, 'pre-Analysis'!B146,#REF!,'pre-Analysis'!C146,#REF!,'pre-Analysis'!F146,#REF!,'pre-Analysis'!D146)</f>
        <v>#REF!</v>
      </c>
      <c r="T146" s="176" t="e">
        <f>SUMIFS(#REF!,#REF!, 'pre-Analysis'!E146,#REF!, 'pre-Analysis'!B146,#REF!,'pre-Analysis'!C146,#REF!,'pre-Analysis'!F146,#REF!,'pre-Analysis'!D146)</f>
        <v>#REF!</v>
      </c>
      <c r="U146" s="176" t="e">
        <f>SUMIFS(#REF!,#REF!, 'pre-Analysis'!E146,#REF!, 'pre-Analysis'!B146,#REF!,'pre-Analysis'!C146,#REF!,'pre-Analysis'!F146,#REF!,'pre-Analysis'!D146)</f>
        <v>#REF!</v>
      </c>
      <c r="V146" s="176" t="e">
        <f>SUMIFS(#REF!,#REF!, 'pre-Analysis'!E146,#REF!, 'pre-Analysis'!B146,#REF!,'pre-Analysis'!C146,#REF!,'pre-Analysis'!F146,#REF!,'pre-Analysis'!D146)</f>
        <v>#REF!</v>
      </c>
      <c r="W146" s="176" t="e">
        <f>SUMIFS(#REF!,#REF!, 'pre-Analysis'!E146,#REF!, 'pre-Analysis'!B146,#REF!,'pre-Analysis'!C146,#REF!,'pre-Analysis'!F146,#REF!,'pre-Analysis'!D146)</f>
        <v>#REF!</v>
      </c>
      <c r="X146" s="176" t="e">
        <f>SUMIFS(#REF!,#REF!, 'pre-Analysis'!E146,#REF!, 'pre-Analysis'!B146,#REF!,'pre-Analysis'!C146,#REF!,'pre-Analysis'!F146,#REF!,'pre-Analysis'!D146)</f>
        <v>#REF!</v>
      </c>
      <c r="Y146" s="169" t="e">
        <f t="shared" si="46"/>
        <v>#REF!</v>
      </c>
      <c r="Z146" s="169" t="e">
        <f t="shared" si="71"/>
        <v>#REF!</v>
      </c>
      <c r="AA146" s="170" t="e">
        <f t="shared" si="45"/>
        <v>#REF!</v>
      </c>
      <c r="AB146" s="170" t="e">
        <f t="shared" si="78"/>
        <v>#REF!</v>
      </c>
      <c r="AC146" s="156"/>
    </row>
    <row r="147" spans="1:29">
      <c r="A147" s="14" t="s">
        <v>72</v>
      </c>
      <c r="B147" s="149" t="s">
        <v>100</v>
      </c>
      <c r="C147" s="150" t="s">
        <v>137</v>
      </c>
      <c r="D147" s="172" t="s">
        <v>84</v>
      </c>
      <c r="E147" s="151" t="s">
        <v>76</v>
      </c>
      <c r="F147" s="149" t="s">
        <v>111</v>
      </c>
      <c r="G147" s="152" t="e">
        <f t="shared" si="79"/>
        <v>#REF!</v>
      </c>
      <c r="H147" s="149" t="e" cm="1">
        <f t="array" ref="H147">_xlfn.TEXTJOIN(",",TRUE,_xlfn.UNIQUE(IF((NOT(ISBLANK(#REF!))*(#REF!='pre-Analysis'!C147))=1,IF(#REF!='pre-Analysis'!E147,IF(#REF!='pre-Analysis'!B147,IF(#REF!='pre-Analysis'!F147,IF(#REF!='pre-Analysis'!D147,#REF!,""),""),""),""),"")))</f>
        <v>#REF!</v>
      </c>
      <c r="I147" s="149" t="e">
        <f t="shared" si="80"/>
        <v>#REF!</v>
      </c>
      <c r="J147" s="149" t="e" cm="1">
        <f t="array" ref="J147">_xlfn.TEXTJOIN(",",TRUE,_xlfn.UNIQUE(IF((NOT(ISBLANK(#REF!))*(#REF!='pre-Analysis'!C147))=1,IF(#REF!='pre-Analysis'!E147,IF(#REF!='pre-Analysis'!B147,IF(#REF!='pre-Analysis'!F147,IF(#REF!='pre-Analysis'!D147,#REF!,""),""),""),""),"")))</f>
        <v>#REF!</v>
      </c>
      <c r="K147" s="149" t="e">
        <f t="shared" si="81"/>
        <v>#REF!</v>
      </c>
      <c r="L147" s="149" t="e" cm="1">
        <f t="array" ref="L147">_xlfn.TEXTJOIN(",",TRUE,_xlfn.UNIQUE(IF((NOT(ISBLANK(#REF!))*(#REF!='pre-Analysis'!B147))=1,IF(#REF!='pre-Analysis'!E147,IF(#REF!='pre-Analysis'!F147,IF(#REF!='pre-Analysis'!D147,IF(#REF!='pre-Analysis'!C147,#REF!,""),""),""),""),"")))</f>
        <v>#REF!</v>
      </c>
      <c r="M147" s="167">
        <v>4878</v>
      </c>
      <c r="N147" s="167">
        <v>22969</v>
      </c>
      <c r="O147" s="167">
        <v>11763</v>
      </c>
      <c r="P147" s="167">
        <v>11206</v>
      </c>
      <c r="Q147" s="176" t="e">
        <f>SUMIFS(#REF!,#REF!, 'pre-Analysis'!E147,#REF!, 'pre-Analysis'!B147,#REF!,'pre-Analysis'!C147,#REF!,'pre-Analysis'!F147,#REF!,'pre-Analysis'!D147)</f>
        <v>#REF!</v>
      </c>
      <c r="R147" s="176" t="e">
        <f>SUMIFS(#REF!,#REF!, 'pre-Analysis'!E147,#REF!, 'pre-Analysis'!B147,#REF!,'pre-Analysis'!C147,#REF!,'pre-Analysis'!F147,#REF!,'pre-Analysis'!D147)</f>
        <v>#REF!</v>
      </c>
      <c r="S147" s="176" t="e">
        <f>SUMIFS(#REF!,#REF!, 'pre-Analysis'!E147,#REF!, 'pre-Analysis'!B147,#REF!,'pre-Analysis'!C147,#REF!,'pre-Analysis'!F147,#REF!,'pre-Analysis'!D147)</f>
        <v>#REF!</v>
      </c>
      <c r="T147" s="176" t="e">
        <f>SUMIFS(#REF!,#REF!, 'pre-Analysis'!E147,#REF!, 'pre-Analysis'!B147,#REF!,'pre-Analysis'!C147,#REF!,'pre-Analysis'!F147,#REF!,'pre-Analysis'!D147)</f>
        <v>#REF!</v>
      </c>
      <c r="U147" s="176" t="e">
        <f>SUMIFS(#REF!,#REF!, 'pre-Analysis'!E147,#REF!, 'pre-Analysis'!B147,#REF!,'pre-Analysis'!C147,#REF!,'pre-Analysis'!F147,#REF!,'pre-Analysis'!D147)</f>
        <v>#REF!</v>
      </c>
      <c r="V147" s="176" t="e">
        <f>SUMIFS(#REF!,#REF!, 'pre-Analysis'!E147,#REF!, 'pre-Analysis'!B147,#REF!,'pre-Analysis'!C147,#REF!,'pre-Analysis'!F147,#REF!,'pre-Analysis'!D147)</f>
        <v>#REF!</v>
      </c>
      <c r="W147" s="176" t="e">
        <f>SUMIFS(#REF!,#REF!, 'pre-Analysis'!E147,#REF!, 'pre-Analysis'!B147,#REF!,'pre-Analysis'!C147,#REF!,'pre-Analysis'!F147,#REF!,'pre-Analysis'!D147)</f>
        <v>#REF!</v>
      </c>
      <c r="X147" s="176" t="e">
        <f>SUMIFS(#REF!,#REF!, 'pre-Analysis'!E147,#REF!, 'pre-Analysis'!B147,#REF!,'pre-Analysis'!C147,#REF!,'pre-Analysis'!F147,#REF!,'pre-Analysis'!D147)</f>
        <v>#REF!</v>
      </c>
      <c r="Y147" s="169" t="e">
        <f t="shared" si="46"/>
        <v>#REF!</v>
      </c>
      <c r="Z147" s="169" t="e">
        <f t="shared" si="71"/>
        <v>#REF!</v>
      </c>
      <c r="AA147" s="170" t="e">
        <f t="shared" si="45"/>
        <v>#REF!</v>
      </c>
      <c r="AB147" s="170" t="e">
        <f t="shared" si="78"/>
        <v>#REF!</v>
      </c>
      <c r="AC147" s="156"/>
    </row>
    <row r="148" spans="1:29">
      <c r="A148" s="14" t="s">
        <v>72</v>
      </c>
      <c r="B148" s="149" t="s">
        <v>100</v>
      </c>
      <c r="C148" s="150" t="s">
        <v>137</v>
      </c>
      <c r="D148" s="172" t="s">
        <v>84</v>
      </c>
      <c r="E148" s="151" t="s">
        <v>76</v>
      </c>
      <c r="F148" s="149" t="s">
        <v>112</v>
      </c>
      <c r="G148" s="152" t="e">
        <f t="shared" si="79"/>
        <v>#REF!</v>
      </c>
      <c r="H148" s="149" t="e" cm="1">
        <f t="array" ref="H148">_xlfn.TEXTJOIN(",",TRUE,_xlfn.UNIQUE(IF((NOT(ISBLANK(#REF!))*(#REF!='pre-Analysis'!C148))=1,IF(#REF!='pre-Analysis'!E148,IF(#REF!='pre-Analysis'!B148,IF(#REF!='pre-Analysis'!F148,IF(#REF!='pre-Analysis'!D148,#REF!,""),""),""),""),"")))</f>
        <v>#REF!</v>
      </c>
      <c r="I148" s="149" t="e">
        <f t="shared" si="80"/>
        <v>#REF!</v>
      </c>
      <c r="J148" s="149" t="e" cm="1">
        <f t="array" ref="J148">_xlfn.TEXTJOIN(",",TRUE,_xlfn.UNIQUE(IF((NOT(ISBLANK(#REF!))*(#REF!='pre-Analysis'!C148))=1,IF(#REF!='pre-Analysis'!E148,IF(#REF!='pre-Analysis'!B148,IF(#REF!='pre-Analysis'!F148,IF(#REF!='pre-Analysis'!D148,#REF!,""),""),""),""),"")))</f>
        <v>#REF!</v>
      </c>
      <c r="K148" s="149" t="e">
        <f t="shared" si="81"/>
        <v>#REF!</v>
      </c>
      <c r="L148" s="149" t="e" cm="1">
        <f t="array" ref="L148">_xlfn.TEXTJOIN(",",TRUE,_xlfn.UNIQUE(IF((NOT(ISBLANK(#REF!))*(#REF!='pre-Analysis'!B148))=1,IF(#REF!='pre-Analysis'!E148,IF(#REF!='pre-Analysis'!F148,IF(#REF!='pre-Analysis'!D148,IF(#REF!='pre-Analysis'!C148,#REF!,""),""),""),""),"")))</f>
        <v>#REF!</v>
      </c>
      <c r="M148" s="167">
        <v>8295</v>
      </c>
      <c r="N148" s="167">
        <v>37079</v>
      </c>
      <c r="O148" s="167">
        <v>19209</v>
      </c>
      <c r="P148" s="167">
        <v>17870</v>
      </c>
      <c r="Q148" s="176" t="e">
        <f>SUMIFS(#REF!,#REF!, 'pre-Analysis'!E148,#REF!, 'pre-Analysis'!B148,#REF!,'pre-Analysis'!C148,#REF!,'pre-Analysis'!F148,#REF!,'pre-Analysis'!D148)</f>
        <v>#REF!</v>
      </c>
      <c r="R148" s="176" t="e">
        <f>SUMIFS(#REF!,#REF!, 'pre-Analysis'!E148,#REF!, 'pre-Analysis'!B148,#REF!,'pre-Analysis'!C148,#REF!,'pre-Analysis'!F148,#REF!,'pre-Analysis'!D148)</f>
        <v>#REF!</v>
      </c>
      <c r="S148" s="176" t="e">
        <f>SUMIFS(#REF!,#REF!, 'pre-Analysis'!E148,#REF!, 'pre-Analysis'!B148,#REF!,'pre-Analysis'!C148,#REF!,'pre-Analysis'!F148,#REF!,'pre-Analysis'!D148)</f>
        <v>#REF!</v>
      </c>
      <c r="T148" s="176" t="e">
        <f>SUMIFS(#REF!,#REF!, 'pre-Analysis'!E148,#REF!, 'pre-Analysis'!B148,#REF!,'pre-Analysis'!C148,#REF!,'pre-Analysis'!F148,#REF!,'pre-Analysis'!D148)</f>
        <v>#REF!</v>
      </c>
      <c r="U148" s="176" t="e">
        <f>SUMIFS(#REF!,#REF!, 'pre-Analysis'!E148,#REF!, 'pre-Analysis'!B148,#REF!,'pre-Analysis'!C148,#REF!,'pre-Analysis'!F148,#REF!,'pre-Analysis'!D148)</f>
        <v>#REF!</v>
      </c>
      <c r="V148" s="176" t="e">
        <f>SUMIFS(#REF!,#REF!, 'pre-Analysis'!E148,#REF!, 'pre-Analysis'!B148,#REF!,'pre-Analysis'!C148,#REF!,'pre-Analysis'!F148,#REF!,'pre-Analysis'!D148)</f>
        <v>#REF!</v>
      </c>
      <c r="W148" s="176" t="e">
        <f>SUMIFS(#REF!,#REF!, 'pre-Analysis'!E148,#REF!, 'pre-Analysis'!B148,#REF!,'pre-Analysis'!C148,#REF!,'pre-Analysis'!F148,#REF!,'pre-Analysis'!D148)</f>
        <v>#REF!</v>
      </c>
      <c r="X148" s="176" t="e">
        <f>SUMIFS(#REF!,#REF!, 'pre-Analysis'!E148,#REF!, 'pre-Analysis'!B148,#REF!,'pre-Analysis'!C148,#REF!,'pre-Analysis'!F148,#REF!,'pre-Analysis'!D148)</f>
        <v>#REF!</v>
      </c>
      <c r="Y148" s="169" t="e">
        <f t="shared" si="46"/>
        <v>#REF!</v>
      </c>
      <c r="Z148" s="169" t="e">
        <f t="shared" si="71"/>
        <v>#REF!</v>
      </c>
      <c r="AA148" s="170" t="e">
        <f t="shared" si="45"/>
        <v>#REF!</v>
      </c>
      <c r="AB148" s="170" t="e">
        <f t="shared" si="78"/>
        <v>#REF!</v>
      </c>
      <c r="AC148" s="156"/>
    </row>
    <row r="149" spans="1:29">
      <c r="A149" s="14" t="s">
        <v>72</v>
      </c>
      <c r="B149" s="149" t="s">
        <v>100</v>
      </c>
      <c r="C149" s="150" t="s">
        <v>137</v>
      </c>
      <c r="D149" s="172" t="s">
        <v>84</v>
      </c>
      <c r="E149" s="151" t="s">
        <v>76</v>
      </c>
      <c r="F149" s="149" t="s">
        <v>113</v>
      </c>
      <c r="G149" s="152" t="e">
        <f t="shared" si="79"/>
        <v>#REF!</v>
      </c>
      <c r="H149" s="149" t="e" cm="1">
        <f t="array" ref="H149">_xlfn.TEXTJOIN(",",TRUE,_xlfn.UNIQUE(IF((NOT(ISBLANK(#REF!))*(#REF!='pre-Analysis'!C149))=1,IF(#REF!='pre-Analysis'!E149,IF(#REF!='pre-Analysis'!B149,IF(#REF!='pre-Analysis'!F149,IF(#REF!='pre-Analysis'!D149,#REF!,""),""),""),""),"")))</f>
        <v>#REF!</v>
      </c>
      <c r="I149" s="149" t="e">
        <f t="shared" si="80"/>
        <v>#REF!</v>
      </c>
      <c r="J149" s="149" t="e" cm="1">
        <f t="array" ref="J149">_xlfn.TEXTJOIN(",",TRUE,_xlfn.UNIQUE(IF((NOT(ISBLANK(#REF!))*(#REF!='pre-Analysis'!C149))=1,IF(#REF!='pre-Analysis'!E149,IF(#REF!='pre-Analysis'!B149,IF(#REF!='pre-Analysis'!F149,IF(#REF!='pre-Analysis'!D149,#REF!,""),""),""),""),"")))</f>
        <v>#REF!</v>
      </c>
      <c r="K149" s="149" t="e">
        <f t="shared" si="81"/>
        <v>#REF!</v>
      </c>
      <c r="L149" s="149" t="e" cm="1">
        <f t="array" ref="L149">_xlfn.TEXTJOIN(",",TRUE,_xlfn.UNIQUE(IF((NOT(ISBLANK(#REF!))*(#REF!='pre-Analysis'!B149))=1,IF(#REF!='pre-Analysis'!E149,IF(#REF!='pre-Analysis'!F149,IF(#REF!='pre-Analysis'!D149,IF(#REF!='pre-Analysis'!C149,#REF!,""),""),""),""),"")))</f>
        <v>#REF!</v>
      </c>
      <c r="M149" s="167">
        <v>6250</v>
      </c>
      <c r="N149" s="167">
        <v>29472</v>
      </c>
      <c r="O149" s="167">
        <v>15097</v>
      </c>
      <c r="P149" s="167">
        <v>14375</v>
      </c>
      <c r="Q149" s="176" t="e">
        <f>SUMIFS(#REF!,#REF!, 'pre-Analysis'!E149,#REF!, 'pre-Analysis'!B149,#REF!,'pre-Analysis'!C149,#REF!,'pre-Analysis'!F149,#REF!,'pre-Analysis'!D149)</f>
        <v>#REF!</v>
      </c>
      <c r="R149" s="176" t="e">
        <f>SUMIFS(#REF!,#REF!, 'pre-Analysis'!E149,#REF!, 'pre-Analysis'!B149,#REF!,'pre-Analysis'!C149,#REF!,'pre-Analysis'!F149,#REF!,'pre-Analysis'!D149)</f>
        <v>#REF!</v>
      </c>
      <c r="S149" s="176" t="e">
        <f>SUMIFS(#REF!,#REF!, 'pre-Analysis'!E149,#REF!, 'pre-Analysis'!B149,#REF!,'pre-Analysis'!C149,#REF!,'pre-Analysis'!F149,#REF!,'pre-Analysis'!D149)</f>
        <v>#REF!</v>
      </c>
      <c r="T149" s="176" t="e">
        <f>SUMIFS(#REF!,#REF!, 'pre-Analysis'!E149,#REF!, 'pre-Analysis'!B149,#REF!,'pre-Analysis'!C149,#REF!,'pre-Analysis'!F149,#REF!,'pre-Analysis'!D149)</f>
        <v>#REF!</v>
      </c>
      <c r="U149" s="176" t="e">
        <f>SUMIFS(#REF!,#REF!, 'pre-Analysis'!E149,#REF!, 'pre-Analysis'!B149,#REF!,'pre-Analysis'!C149,#REF!,'pre-Analysis'!F149,#REF!,'pre-Analysis'!D149)</f>
        <v>#REF!</v>
      </c>
      <c r="V149" s="176" t="e">
        <f>SUMIFS(#REF!,#REF!, 'pre-Analysis'!E149,#REF!, 'pre-Analysis'!B149,#REF!,'pre-Analysis'!C149,#REF!,'pre-Analysis'!F149,#REF!,'pre-Analysis'!D149)</f>
        <v>#REF!</v>
      </c>
      <c r="W149" s="176" t="e">
        <f>SUMIFS(#REF!,#REF!, 'pre-Analysis'!E149,#REF!, 'pre-Analysis'!B149,#REF!,'pre-Analysis'!C149,#REF!,'pre-Analysis'!F149,#REF!,'pre-Analysis'!D149)</f>
        <v>#REF!</v>
      </c>
      <c r="X149" s="176" t="e">
        <f>SUMIFS(#REF!,#REF!, 'pre-Analysis'!E149,#REF!, 'pre-Analysis'!B149,#REF!,'pre-Analysis'!C149,#REF!,'pre-Analysis'!F149,#REF!,'pre-Analysis'!D149)</f>
        <v>#REF!</v>
      </c>
      <c r="Y149" s="169" t="e">
        <f t="shared" si="46"/>
        <v>#REF!</v>
      </c>
      <c r="Z149" s="169" t="e">
        <f t="shared" si="71"/>
        <v>#REF!</v>
      </c>
      <c r="AA149" s="170" t="e">
        <f t="shared" si="45"/>
        <v>#REF!</v>
      </c>
      <c r="AB149" s="170" t="e">
        <f t="shared" si="78"/>
        <v>#REF!</v>
      </c>
      <c r="AC149" s="156"/>
    </row>
    <row r="150" spans="1:29">
      <c r="A150" s="14" t="s">
        <v>72</v>
      </c>
      <c r="B150" s="149" t="s">
        <v>100</v>
      </c>
      <c r="C150" s="150" t="s">
        <v>137</v>
      </c>
      <c r="D150" s="172" t="s">
        <v>84</v>
      </c>
      <c r="E150" s="151" t="s">
        <v>76</v>
      </c>
      <c r="F150" s="149" t="s">
        <v>114</v>
      </c>
      <c r="G150" s="152" t="e">
        <f t="shared" si="79"/>
        <v>#REF!</v>
      </c>
      <c r="H150" s="149" t="e" cm="1">
        <f t="array" ref="H150">_xlfn.TEXTJOIN(",",TRUE,_xlfn.UNIQUE(IF((NOT(ISBLANK(#REF!))*(#REF!='pre-Analysis'!C150))=1,IF(#REF!='pre-Analysis'!E150,IF(#REF!='pre-Analysis'!B150,IF(#REF!='pre-Analysis'!F150,IF(#REF!='pre-Analysis'!D150,#REF!,""),""),""),""),"")))</f>
        <v>#REF!</v>
      </c>
      <c r="I150" s="149" t="e">
        <f t="shared" si="80"/>
        <v>#REF!</v>
      </c>
      <c r="J150" s="149" t="e" cm="1">
        <f t="array" ref="J150">_xlfn.TEXTJOIN(",",TRUE,_xlfn.UNIQUE(IF((NOT(ISBLANK(#REF!))*(#REF!='pre-Analysis'!C150))=1,IF(#REF!='pre-Analysis'!E150,IF(#REF!='pre-Analysis'!B150,IF(#REF!='pre-Analysis'!F150,IF(#REF!='pre-Analysis'!D150,#REF!,""),""),""),""),"")))</f>
        <v>#REF!</v>
      </c>
      <c r="K150" s="149" t="e">
        <f t="shared" si="81"/>
        <v>#REF!</v>
      </c>
      <c r="L150" s="149" t="e" cm="1">
        <f t="array" ref="L150">_xlfn.TEXTJOIN(",",TRUE,_xlfn.UNIQUE(IF((NOT(ISBLANK(#REF!))*(#REF!='pre-Analysis'!B150))=1,IF(#REF!='pre-Analysis'!E150,IF(#REF!='pre-Analysis'!F150,IF(#REF!='pre-Analysis'!D150,IF(#REF!='pre-Analysis'!C150,#REF!,""),""),""),""),"")))</f>
        <v>#REF!</v>
      </c>
      <c r="M150" s="167">
        <v>6613</v>
      </c>
      <c r="N150" s="167">
        <v>30745</v>
      </c>
      <c r="O150" s="167">
        <v>15824</v>
      </c>
      <c r="P150" s="167">
        <v>14921</v>
      </c>
      <c r="Q150" s="176" t="e">
        <f>SUMIFS(#REF!,#REF!, 'pre-Analysis'!E150,#REF!, 'pre-Analysis'!B150,#REF!,'pre-Analysis'!C150,#REF!,'pre-Analysis'!F150,#REF!,'pre-Analysis'!D150)</f>
        <v>#REF!</v>
      </c>
      <c r="R150" s="176" t="e">
        <f>SUMIFS(#REF!,#REF!, 'pre-Analysis'!E150,#REF!, 'pre-Analysis'!B150,#REF!,'pre-Analysis'!C150,#REF!,'pre-Analysis'!F150,#REF!,'pre-Analysis'!D150)</f>
        <v>#REF!</v>
      </c>
      <c r="S150" s="176" t="e">
        <f>SUMIFS(#REF!,#REF!, 'pre-Analysis'!E150,#REF!, 'pre-Analysis'!B150,#REF!,'pre-Analysis'!C150,#REF!,'pre-Analysis'!F150,#REF!,'pre-Analysis'!D150)</f>
        <v>#REF!</v>
      </c>
      <c r="T150" s="176" t="e">
        <f>SUMIFS(#REF!,#REF!, 'pre-Analysis'!E150,#REF!, 'pre-Analysis'!B150,#REF!,'pre-Analysis'!C150,#REF!,'pre-Analysis'!F150,#REF!,'pre-Analysis'!D150)</f>
        <v>#REF!</v>
      </c>
      <c r="U150" s="176" t="e">
        <f>SUMIFS(#REF!,#REF!, 'pre-Analysis'!E150,#REF!, 'pre-Analysis'!B150,#REF!,'pre-Analysis'!C150,#REF!,'pre-Analysis'!F150,#REF!,'pre-Analysis'!D150)</f>
        <v>#REF!</v>
      </c>
      <c r="V150" s="176" t="e">
        <f>SUMIFS(#REF!,#REF!, 'pre-Analysis'!E150,#REF!, 'pre-Analysis'!B150,#REF!,'pre-Analysis'!C150,#REF!,'pre-Analysis'!F150,#REF!,'pre-Analysis'!D150)</f>
        <v>#REF!</v>
      </c>
      <c r="W150" s="176" t="e">
        <f>SUMIFS(#REF!,#REF!, 'pre-Analysis'!E150,#REF!, 'pre-Analysis'!B150,#REF!,'pre-Analysis'!C150,#REF!,'pre-Analysis'!F150,#REF!,'pre-Analysis'!D150)</f>
        <v>#REF!</v>
      </c>
      <c r="X150" s="176" t="e">
        <f>SUMIFS(#REF!,#REF!, 'pre-Analysis'!E150,#REF!, 'pre-Analysis'!B150,#REF!,'pre-Analysis'!C150,#REF!,'pre-Analysis'!F150,#REF!,'pre-Analysis'!D150)</f>
        <v>#REF!</v>
      </c>
      <c r="Y150" s="169" t="e">
        <f t="shared" si="46"/>
        <v>#REF!</v>
      </c>
      <c r="Z150" s="169" t="e">
        <f t="shared" si="71"/>
        <v>#REF!</v>
      </c>
      <c r="AA150" s="170" t="e">
        <f t="shared" si="45"/>
        <v>#REF!</v>
      </c>
      <c r="AB150" s="170" t="e">
        <f t="shared" si="78"/>
        <v>#REF!</v>
      </c>
      <c r="AC150" s="156"/>
    </row>
    <row r="151" spans="1:29">
      <c r="A151" s="14" t="s">
        <v>72</v>
      </c>
      <c r="B151" s="149" t="s">
        <v>100</v>
      </c>
      <c r="C151" s="150" t="s">
        <v>137</v>
      </c>
      <c r="D151" s="172" t="s">
        <v>84</v>
      </c>
      <c r="E151" s="151" t="s">
        <v>76</v>
      </c>
      <c r="F151" s="149" t="s">
        <v>115</v>
      </c>
      <c r="G151" s="152" t="e">
        <f t="shared" si="79"/>
        <v>#REF!</v>
      </c>
      <c r="H151" s="149" t="e" cm="1">
        <f t="array" ref="H151">_xlfn.TEXTJOIN(",",TRUE,_xlfn.UNIQUE(IF((NOT(ISBLANK(#REF!))*(#REF!='pre-Analysis'!C151))=1,IF(#REF!='pre-Analysis'!E151,IF(#REF!='pre-Analysis'!B151,IF(#REF!='pre-Analysis'!F151,IF(#REF!='pre-Analysis'!D151,#REF!,""),""),""),""),"")))</f>
        <v>#REF!</v>
      </c>
      <c r="I151" s="149" t="e">
        <f t="shared" si="80"/>
        <v>#REF!</v>
      </c>
      <c r="J151" s="149" t="e" cm="1">
        <f t="array" ref="J151">_xlfn.TEXTJOIN(",",TRUE,_xlfn.UNIQUE(IF((NOT(ISBLANK(#REF!))*(#REF!='pre-Analysis'!C151))=1,IF(#REF!='pre-Analysis'!E151,IF(#REF!='pre-Analysis'!B151,IF(#REF!='pre-Analysis'!F151,IF(#REF!='pre-Analysis'!D151,#REF!,""),""),""),""),"")))</f>
        <v>#REF!</v>
      </c>
      <c r="K151" s="149" t="e">
        <f t="shared" si="81"/>
        <v>#REF!</v>
      </c>
      <c r="L151" s="149" t="e" cm="1">
        <f t="array" ref="L151">_xlfn.TEXTJOIN(",",TRUE,_xlfn.UNIQUE(IF((NOT(ISBLANK(#REF!))*(#REF!='pre-Analysis'!B151))=1,IF(#REF!='pre-Analysis'!E151,IF(#REF!='pre-Analysis'!F151,IF(#REF!='pre-Analysis'!D151,IF(#REF!='pre-Analysis'!C151,#REF!,""),""),""),""),"")))</f>
        <v>#REF!</v>
      </c>
      <c r="M151" s="167">
        <v>7200</v>
      </c>
      <c r="N151" s="167">
        <v>32967</v>
      </c>
      <c r="O151" s="167">
        <v>16985</v>
      </c>
      <c r="P151" s="167">
        <v>15982</v>
      </c>
      <c r="Q151" s="176" t="e">
        <f>SUMIFS(#REF!,#REF!, 'pre-Analysis'!E151,#REF!, 'pre-Analysis'!B151,#REF!,'pre-Analysis'!C151,#REF!,'pre-Analysis'!F151,#REF!,'pre-Analysis'!D151)</f>
        <v>#REF!</v>
      </c>
      <c r="R151" s="176" t="e">
        <f>SUMIFS(#REF!,#REF!, 'pre-Analysis'!E151,#REF!, 'pre-Analysis'!B151,#REF!,'pre-Analysis'!C151,#REF!,'pre-Analysis'!F151,#REF!,'pre-Analysis'!D151)</f>
        <v>#REF!</v>
      </c>
      <c r="S151" s="176" t="e">
        <f>SUMIFS(#REF!,#REF!, 'pre-Analysis'!E151,#REF!, 'pre-Analysis'!B151,#REF!,'pre-Analysis'!C151,#REF!,'pre-Analysis'!F151,#REF!,'pre-Analysis'!D151)</f>
        <v>#REF!</v>
      </c>
      <c r="T151" s="176" t="e">
        <f>SUMIFS(#REF!,#REF!, 'pre-Analysis'!E151,#REF!, 'pre-Analysis'!B151,#REF!,'pre-Analysis'!C151,#REF!,'pre-Analysis'!F151,#REF!,'pre-Analysis'!D151)</f>
        <v>#REF!</v>
      </c>
      <c r="U151" s="176" t="e">
        <f>SUMIFS(#REF!,#REF!, 'pre-Analysis'!E151,#REF!, 'pre-Analysis'!B151,#REF!,'pre-Analysis'!C151,#REF!,'pre-Analysis'!F151,#REF!,'pre-Analysis'!D151)</f>
        <v>#REF!</v>
      </c>
      <c r="V151" s="176" t="e">
        <f>SUMIFS(#REF!,#REF!, 'pre-Analysis'!E151,#REF!, 'pre-Analysis'!B151,#REF!,'pre-Analysis'!C151,#REF!,'pre-Analysis'!F151,#REF!,'pre-Analysis'!D151)</f>
        <v>#REF!</v>
      </c>
      <c r="W151" s="176" t="e">
        <f>SUMIFS(#REF!,#REF!, 'pre-Analysis'!E151,#REF!, 'pre-Analysis'!B151,#REF!,'pre-Analysis'!C151,#REF!,'pre-Analysis'!F151,#REF!,'pre-Analysis'!D151)</f>
        <v>#REF!</v>
      </c>
      <c r="X151" s="176" t="e">
        <f>SUMIFS(#REF!,#REF!, 'pre-Analysis'!E151,#REF!, 'pre-Analysis'!B151,#REF!,'pre-Analysis'!C151,#REF!,'pre-Analysis'!F151,#REF!,'pre-Analysis'!D151)</f>
        <v>#REF!</v>
      </c>
      <c r="Y151" s="169" t="e">
        <f t="shared" si="46"/>
        <v>#REF!</v>
      </c>
      <c r="Z151" s="169" t="e">
        <f t="shared" si="71"/>
        <v>#REF!</v>
      </c>
      <c r="AA151" s="170" t="e">
        <f t="shared" si="45"/>
        <v>#REF!</v>
      </c>
      <c r="AB151" s="170" t="e">
        <f t="shared" si="78"/>
        <v>#REF!</v>
      </c>
      <c r="AC151" s="156"/>
    </row>
    <row r="152" spans="1:29">
      <c r="A152" s="14" t="s">
        <v>72</v>
      </c>
      <c r="B152" s="149" t="s">
        <v>100</v>
      </c>
      <c r="C152" s="150" t="s">
        <v>137</v>
      </c>
      <c r="D152" s="172" t="s">
        <v>84</v>
      </c>
      <c r="E152" s="151" t="s">
        <v>76</v>
      </c>
      <c r="F152" s="149" t="s">
        <v>116</v>
      </c>
      <c r="G152" s="152" t="e">
        <f t="shared" si="79"/>
        <v>#REF!</v>
      </c>
      <c r="H152" s="149" t="e" cm="1">
        <f t="array" ref="H152">_xlfn.TEXTJOIN(",",TRUE,_xlfn.UNIQUE(IF((NOT(ISBLANK(#REF!))*(#REF!='pre-Analysis'!C152))=1,IF(#REF!='pre-Analysis'!E152,IF(#REF!='pre-Analysis'!B152,IF(#REF!='pre-Analysis'!F152,IF(#REF!='pre-Analysis'!D152,#REF!,""),""),""),""),"")))</f>
        <v>#REF!</v>
      </c>
      <c r="I152" s="149" t="e">
        <f t="shared" si="80"/>
        <v>#REF!</v>
      </c>
      <c r="J152" s="149" t="e" cm="1">
        <f t="array" ref="J152">_xlfn.TEXTJOIN(",",TRUE,_xlfn.UNIQUE(IF((NOT(ISBLANK(#REF!))*(#REF!='pre-Analysis'!C152))=1,IF(#REF!='pre-Analysis'!E152,IF(#REF!='pre-Analysis'!B152,IF(#REF!='pre-Analysis'!F152,IF(#REF!='pre-Analysis'!D152,#REF!,""),""),""),""),"")))</f>
        <v>#REF!</v>
      </c>
      <c r="K152" s="149" t="e">
        <f t="shared" si="81"/>
        <v>#REF!</v>
      </c>
      <c r="L152" s="149" t="e" cm="1">
        <f t="array" ref="L152">_xlfn.TEXTJOIN(",",TRUE,_xlfn.UNIQUE(IF((NOT(ISBLANK(#REF!))*(#REF!='pre-Analysis'!B152))=1,IF(#REF!='pre-Analysis'!E152,IF(#REF!='pre-Analysis'!F152,IF(#REF!='pre-Analysis'!D152,IF(#REF!='pre-Analysis'!C152,#REF!,""),""),""),""),"")))</f>
        <v>#REF!</v>
      </c>
      <c r="M152" s="167">
        <v>6320</v>
      </c>
      <c r="N152" s="167">
        <v>29709</v>
      </c>
      <c r="O152" s="167">
        <v>15331</v>
      </c>
      <c r="P152" s="167">
        <v>14378</v>
      </c>
      <c r="Q152" s="176" t="e">
        <f>SUMIFS(#REF!,#REF!, 'pre-Analysis'!E152,#REF!, 'pre-Analysis'!B152,#REF!,'pre-Analysis'!C152,#REF!,'pre-Analysis'!F152,#REF!,'pre-Analysis'!D152)</f>
        <v>#REF!</v>
      </c>
      <c r="R152" s="176" t="e">
        <f>SUMIFS(#REF!,#REF!, 'pre-Analysis'!E152,#REF!, 'pre-Analysis'!B152,#REF!,'pre-Analysis'!C152,#REF!,'pre-Analysis'!F152,#REF!,'pre-Analysis'!D152)</f>
        <v>#REF!</v>
      </c>
      <c r="S152" s="176" t="e">
        <f>SUMIFS(#REF!,#REF!, 'pre-Analysis'!E152,#REF!, 'pre-Analysis'!B152,#REF!,'pre-Analysis'!C152,#REF!,'pre-Analysis'!F152,#REF!,'pre-Analysis'!D152)</f>
        <v>#REF!</v>
      </c>
      <c r="T152" s="176" t="e">
        <f>SUMIFS(#REF!,#REF!, 'pre-Analysis'!E152,#REF!, 'pre-Analysis'!B152,#REF!,'pre-Analysis'!C152,#REF!,'pre-Analysis'!F152,#REF!,'pre-Analysis'!D152)</f>
        <v>#REF!</v>
      </c>
      <c r="U152" s="176" t="e">
        <f>SUMIFS(#REF!,#REF!, 'pre-Analysis'!E152,#REF!, 'pre-Analysis'!B152,#REF!,'pre-Analysis'!C152,#REF!,'pre-Analysis'!F152,#REF!,'pre-Analysis'!D152)</f>
        <v>#REF!</v>
      </c>
      <c r="V152" s="176" t="e">
        <f>SUMIFS(#REF!,#REF!, 'pre-Analysis'!E152,#REF!, 'pre-Analysis'!B152,#REF!,'pre-Analysis'!C152,#REF!,'pre-Analysis'!F152,#REF!,'pre-Analysis'!D152)</f>
        <v>#REF!</v>
      </c>
      <c r="W152" s="176" t="e">
        <f>SUMIFS(#REF!,#REF!, 'pre-Analysis'!E152,#REF!, 'pre-Analysis'!B152,#REF!,'pre-Analysis'!C152,#REF!,'pre-Analysis'!F152,#REF!,'pre-Analysis'!D152)</f>
        <v>#REF!</v>
      </c>
      <c r="X152" s="176" t="e">
        <f>SUMIFS(#REF!,#REF!, 'pre-Analysis'!E152,#REF!, 'pre-Analysis'!B152,#REF!,'pre-Analysis'!C152,#REF!,'pre-Analysis'!F152,#REF!,'pre-Analysis'!D152)</f>
        <v>#REF!</v>
      </c>
      <c r="Y152" s="169" t="e">
        <f t="shared" si="46"/>
        <v>#REF!</v>
      </c>
      <c r="Z152" s="169" t="e">
        <f t="shared" si="71"/>
        <v>#REF!</v>
      </c>
      <c r="AA152" s="170" t="e">
        <f t="shared" si="45"/>
        <v>#REF!</v>
      </c>
      <c r="AB152" s="170" t="e">
        <f t="shared" si="78"/>
        <v>#REF!</v>
      </c>
      <c r="AC152" s="156"/>
    </row>
    <row r="153" spans="1:29">
      <c r="A153" s="14" t="s">
        <v>72</v>
      </c>
      <c r="B153" s="149" t="s">
        <v>100</v>
      </c>
      <c r="C153" s="150" t="s">
        <v>137</v>
      </c>
      <c r="D153" s="172" t="s">
        <v>84</v>
      </c>
      <c r="E153" s="151" t="s">
        <v>76</v>
      </c>
      <c r="F153" s="149" t="s">
        <v>117</v>
      </c>
      <c r="G153" s="152" t="e">
        <f t="shared" si="79"/>
        <v>#REF!</v>
      </c>
      <c r="H153" s="149" t="e" cm="1">
        <f t="array" ref="H153">_xlfn.TEXTJOIN(",",TRUE,_xlfn.UNIQUE(IF((NOT(ISBLANK(#REF!))*(#REF!='pre-Analysis'!C153))=1,IF(#REF!='pre-Analysis'!E153,IF(#REF!='pre-Analysis'!B153,IF(#REF!='pre-Analysis'!F153,IF(#REF!='pre-Analysis'!D153,#REF!,""),""),""),""),"")))</f>
        <v>#REF!</v>
      </c>
      <c r="I153" s="149" t="e">
        <f t="shared" si="80"/>
        <v>#REF!</v>
      </c>
      <c r="J153" s="149" t="e" cm="1">
        <f t="array" ref="J153">_xlfn.TEXTJOIN(",",TRUE,_xlfn.UNIQUE(IF((NOT(ISBLANK(#REF!))*(#REF!='pre-Analysis'!C153))=1,IF(#REF!='pre-Analysis'!E153,IF(#REF!='pre-Analysis'!B153,IF(#REF!='pre-Analysis'!F153,IF(#REF!='pre-Analysis'!D153,#REF!,""),""),""),""),"")))</f>
        <v>#REF!</v>
      </c>
      <c r="K153" s="149" t="e">
        <f t="shared" si="81"/>
        <v>#REF!</v>
      </c>
      <c r="L153" s="149" t="e" cm="1">
        <f t="array" ref="L153">_xlfn.TEXTJOIN(",",TRUE,_xlfn.UNIQUE(IF((NOT(ISBLANK(#REF!))*(#REF!='pre-Analysis'!B153))=1,IF(#REF!='pre-Analysis'!E153,IF(#REF!='pre-Analysis'!F153,IF(#REF!='pre-Analysis'!D153,IF(#REF!='pre-Analysis'!C153,#REF!,""),""),""),""),"")))</f>
        <v>#REF!</v>
      </c>
      <c r="M153" s="167">
        <v>6177</v>
      </c>
      <c r="N153" s="167">
        <v>29917</v>
      </c>
      <c r="O153" s="167">
        <v>15312</v>
      </c>
      <c r="P153" s="167">
        <v>14605</v>
      </c>
      <c r="Q153" s="176" t="e">
        <f>SUMIFS(#REF!,#REF!, 'pre-Analysis'!E153,#REF!, 'pre-Analysis'!B153,#REF!,'pre-Analysis'!C153,#REF!,'pre-Analysis'!F153,#REF!,'pre-Analysis'!D153)</f>
        <v>#REF!</v>
      </c>
      <c r="R153" s="176" t="e">
        <f>SUMIFS(#REF!,#REF!, 'pre-Analysis'!E153,#REF!, 'pre-Analysis'!B153,#REF!,'pre-Analysis'!C153,#REF!,'pre-Analysis'!F153,#REF!,'pre-Analysis'!D153)</f>
        <v>#REF!</v>
      </c>
      <c r="S153" s="176" t="e">
        <f>SUMIFS(#REF!,#REF!, 'pre-Analysis'!E153,#REF!, 'pre-Analysis'!B153,#REF!,'pre-Analysis'!C153,#REF!,'pre-Analysis'!F153,#REF!,'pre-Analysis'!D153)</f>
        <v>#REF!</v>
      </c>
      <c r="T153" s="176" t="e">
        <f>SUMIFS(#REF!,#REF!, 'pre-Analysis'!E153,#REF!, 'pre-Analysis'!B153,#REF!,'pre-Analysis'!C153,#REF!,'pre-Analysis'!F153,#REF!,'pre-Analysis'!D153)</f>
        <v>#REF!</v>
      </c>
      <c r="U153" s="176" t="e">
        <f>SUMIFS(#REF!,#REF!, 'pre-Analysis'!E153,#REF!, 'pre-Analysis'!B153,#REF!,'pre-Analysis'!C153,#REF!,'pre-Analysis'!F153,#REF!,'pre-Analysis'!D153)</f>
        <v>#REF!</v>
      </c>
      <c r="V153" s="176" t="e">
        <f>SUMIFS(#REF!,#REF!, 'pre-Analysis'!E153,#REF!, 'pre-Analysis'!B153,#REF!,'pre-Analysis'!C153,#REF!,'pre-Analysis'!F153,#REF!,'pre-Analysis'!D153)</f>
        <v>#REF!</v>
      </c>
      <c r="W153" s="176" t="e">
        <f>SUMIFS(#REF!,#REF!, 'pre-Analysis'!E153,#REF!, 'pre-Analysis'!B153,#REF!,'pre-Analysis'!C153,#REF!,'pre-Analysis'!F153,#REF!,'pre-Analysis'!D153)</f>
        <v>#REF!</v>
      </c>
      <c r="X153" s="176" t="e">
        <f>SUMIFS(#REF!,#REF!, 'pre-Analysis'!E153,#REF!, 'pre-Analysis'!B153,#REF!,'pre-Analysis'!C153,#REF!,'pre-Analysis'!F153,#REF!,'pre-Analysis'!D153)</f>
        <v>#REF!</v>
      </c>
      <c r="Y153" s="169" t="e">
        <f t="shared" si="46"/>
        <v>#REF!</v>
      </c>
      <c r="Z153" s="169" t="e">
        <f t="shared" si="71"/>
        <v>#REF!</v>
      </c>
      <c r="AA153" s="170" t="e">
        <f t="shared" si="45"/>
        <v>#REF!</v>
      </c>
      <c r="AB153" s="170" t="e">
        <f t="shared" si="78"/>
        <v>#REF!</v>
      </c>
      <c r="AC153" s="156"/>
    </row>
    <row r="154" spans="1:29">
      <c r="A154" s="14" t="s">
        <v>72</v>
      </c>
      <c r="B154" s="149" t="s">
        <v>100</v>
      </c>
      <c r="C154" s="150" t="s">
        <v>137</v>
      </c>
      <c r="D154" s="172" t="s">
        <v>84</v>
      </c>
      <c r="E154" s="151" t="s">
        <v>76</v>
      </c>
      <c r="F154" s="149" t="s">
        <v>118</v>
      </c>
      <c r="G154" s="152" t="e">
        <f t="shared" si="79"/>
        <v>#REF!</v>
      </c>
      <c r="H154" s="149" t="e" cm="1">
        <f t="array" ref="H154">_xlfn.TEXTJOIN(",",TRUE,_xlfn.UNIQUE(IF((NOT(ISBLANK(#REF!))*(#REF!='pre-Analysis'!C154))=1,IF(#REF!='pre-Analysis'!E154,IF(#REF!='pre-Analysis'!B154,IF(#REF!='pre-Analysis'!F154,IF(#REF!='pre-Analysis'!D154,#REF!,""),""),""),""),"")))</f>
        <v>#REF!</v>
      </c>
      <c r="I154" s="149" t="e">
        <f t="shared" si="80"/>
        <v>#REF!</v>
      </c>
      <c r="J154" s="149" t="e" cm="1">
        <f t="array" ref="J154">_xlfn.TEXTJOIN(",",TRUE,_xlfn.UNIQUE(IF((NOT(ISBLANK(#REF!))*(#REF!='pre-Analysis'!C154))=1,IF(#REF!='pre-Analysis'!E154,IF(#REF!='pre-Analysis'!B154,IF(#REF!='pre-Analysis'!F154,IF(#REF!='pre-Analysis'!D154,#REF!,""),""),""),""),"")))</f>
        <v>#REF!</v>
      </c>
      <c r="K154" s="149" t="e">
        <f t="shared" si="81"/>
        <v>#REF!</v>
      </c>
      <c r="L154" s="149" t="e" cm="1">
        <f t="array" ref="L154">_xlfn.TEXTJOIN(",",TRUE,_xlfn.UNIQUE(IF((NOT(ISBLANK(#REF!))*(#REF!='pre-Analysis'!B154))=1,IF(#REF!='pre-Analysis'!E154,IF(#REF!='pre-Analysis'!F154,IF(#REF!='pre-Analysis'!D154,IF(#REF!='pre-Analysis'!C154,#REF!,""),""),""),""),"")))</f>
        <v>#REF!</v>
      </c>
      <c r="M154" s="167">
        <v>5343</v>
      </c>
      <c r="N154" s="167">
        <v>25887</v>
      </c>
      <c r="O154" s="167">
        <v>13331</v>
      </c>
      <c r="P154" s="167">
        <v>12556</v>
      </c>
      <c r="Q154" s="176" t="e">
        <f>SUMIFS(#REF!,#REF!, 'pre-Analysis'!E154,#REF!, 'pre-Analysis'!B154,#REF!,'pre-Analysis'!C154,#REF!,'pre-Analysis'!F154,#REF!,'pre-Analysis'!D154)</f>
        <v>#REF!</v>
      </c>
      <c r="R154" s="176" t="e">
        <f>SUMIFS(#REF!,#REF!, 'pre-Analysis'!E154,#REF!, 'pre-Analysis'!B154,#REF!,'pre-Analysis'!C154,#REF!,'pre-Analysis'!F154,#REF!,'pre-Analysis'!D154)</f>
        <v>#REF!</v>
      </c>
      <c r="S154" s="176" t="e">
        <f>SUMIFS(#REF!,#REF!, 'pre-Analysis'!E154,#REF!, 'pre-Analysis'!B154,#REF!,'pre-Analysis'!C154,#REF!,'pre-Analysis'!F154,#REF!,'pre-Analysis'!D154)</f>
        <v>#REF!</v>
      </c>
      <c r="T154" s="176" t="e">
        <f>SUMIFS(#REF!,#REF!, 'pre-Analysis'!E154,#REF!, 'pre-Analysis'!B154,#REF!,'pre-Analysis'!C154,#REF!,'pre-Analysis'!F154,#REF!,'pre-Analysis'!D154)</f>
        <v>#REF!</v>
      </c>
      <c r="U154" s="176" t="e">
        <f>SUMIFS(#REF!,#REF!, 'pre-Analysis'!E154,#REF!, 'pre-Analysis'!B154,#REF!,'pre-Analysis'!C154,#REF!,'pre-Analysis'!F154,#REF!,'pre-Analysis'!D154)</f>
        <v>#REF!</v>
      </c>
      <c r="V154" s="176" t="e">
        <f>SUMIFS(#REF!,#REF!, 'pre-Analysis'!E154,#REF!, 'pre-Analysis'!B154,#REF!,'pre-Analysis'!C154,#REF!,'pre-Analysis'!F154,#REF!,'pre-Analysis'!D154)</f>
        <v>#REF!</v>
      </c>
      <c r="W154" s="176" t="e">
        <f>SUMIFS(#REF!,#REF!, 'pre-Analysis'!E154,#REF!, 'pre-Analysis'!B154,#REF!,'pre-Analysis'!C154,#REF!,'pre-Analysis'!F154,#REF!,'pre-Analysis'!D154)</f>
        <v>#REF!</v>
      </c>
      <c r="X154" s="176" t="e">
        <f>SUMIFS(#REF!,#REF!, 'pre-Analysis'!E154,#REF!, 'pre-Analysis'!B154,#REF!,'pre-Analysis'!C154,#REF!,'pre-Analysis'!F154,#REF!,'pre-Analysis'!D154)</f>
        <v>#REF!</v>
      </c>
      <c r="Y154" s="169" t="e">
        <f t="shared" si="46"/>
        <v>#REF!</v>
      </c>
      <c r="Z154" s="169" t="e">
        <f t="shared" si="71"/>
        <v>#REF!</v>
      </c>
      <c r="AA154" s="170" t="e">
        <f t="shared" si="45"/>
        <v>#REF!</v>
      </c>
      <c r="AB154" s="170" t="e">
        <f t="shared" si="78"/>
        <v>#REF!</v>
      </c>
      <c r="AC154" s="156"/>
    </row>
    <row r="155" spans="1:29">
      <c r="A155" s="14" t="s">
        <v>72</v>
      </c>
      <c r="B155" s="149" t="s">
        <v>100</v>
      </c>
      <c r="C155" s="150" t="s">
        <v>137</v>
      </c>
      <c r="D155" s="172" t="s">
        <v>84</v>
      </c>
      <c r="E155" s="151" t="s">
        <v>76</v>
      </c>
      <c r="F155" s="149" t="s">
        <v>119</v>
      </c>
      <c r="G155" s="152" t="e">
        <f t="shared" si="79"/>
        <v>#REF!</v>
      </c>
      <c r="H155" s="149" t="e" cm="1">
        <f t="array" ref="H155">_xlfn.TEXTJOIN(",",TRUE,_xlfn.UNIQUE(IF((NOT(ISBLANK(#REF!))*(#REF!='pre-Analysis'!C155))=1,IF(#REF!='pre-Analysis'!E155,IF(#REF!='pre-Analysis'!B155,IF(#REF!='pre-Analysis'!F155,IF(#REF!='pre-Analysis'!D155,#REF!,""),""),""),""),"")))</f>
        <v>#REF!</v>
      </c>
      <c r="I155" s="149" t="e">
        <f t="shared" si="80"/>
        <v>#REF!</v>
      </c>
      <c r="J155" s="149" t="e" cm="1">
        <f t="array" ref="J155">_xlfn.TEXTJOIN(",",TRUE,_xlfn.UNIQUE(IF((NOT(ISBLANK(#REF!))*(#REF!='pre-Analysis'!C155))=1,IF(#REF!='pre-Analysis'!E155,IF(#REF!='pre-Analysis'!B155,IF(#REF!='pre-Analysis'!F155,IF(#REF!='pre-Analysis'!D155,#REF!,""),""),""),""),"")))</f>
        <v>#REF!</v>
      </c>
      <c r="K155" s="149" t="e">
        <f t="shared" si="81"/>
        <v>#REF!</v>
      </c>
      <c r="L155" s="149" t="e" cm="1">
        <f t="array" ref="L155">_xlfn.TEXTJOIN(",",TRUE,_xlfn.UNIQUE(IF((NOT(ISBLANK(#REF!))*(#REF!='pre-Analysis'!B155))=1,IF(#REF!='pre-Analysis'!E155,IF(#REF!='pre-Analysis'!F155,IF(#REF!='pre-Analysis'!D155,IF(#REF!='pre-Analysis'!C155,#REF!,""),""),""),""),"")))</f>
        <v>#REF!</v>
      </c>
      <c r="M155" s="167">
        <v>8815</v>
      </c>
      <c r="N155" s="167">
        <v>41652</v>
      </c>
      <c r="O155" s="167">
        <v>21296</v>
      </c>
      <c r="P155" s="167">
        <v>20356</v>
      </c>
      <c r="Q155" s="176" t="e">
        <f>SUMIFS(#REF!,#REF!, 'pre-Analysis'!E155,#REF!, 'pre-Analysis'!B155,#REF!,'pre-Analysis'!C155,#REF!,'pre-Analysis'!F155,#REF!,'pre-Analysis'!D155)</f>
        <v>#REF!</v>
      </c>
      <c r="R155" s="176" t="e">
        <f>SUMIFS(#REF!,#REF!, 'pre-Analysis'!E155,#REF!, 'pre-Analysis'!B155,#REF!,'pre-Analysis'!C155,#REF!,'pre-Analysis'!F155,#REF!,'pre-Analysis'!D155)</f>
        <v>#REF!</v>
      </c>
      <c r="S155" s="176" t="e">
        <f>SUMIFS(#REF!,#REF!, 'pre-Analysis'!E155,#REF!, 'pre-Analysis'!B155,#REF!,'pre-Analysis'!C155,#REF!,'pre-Analysis'!F155,#REF!,'pre-Analysis'!D155)</f>
        <v>#REF!</v>
      </c>
      <c r="T155" s="176" t="e">
        <f>SUMIFS(#REF!,#REF!, 'pre-Analysis'!E155,#REF!, 'pre-Analysis'!B155,#REF!,'pre-Analysis'!C155,#REF!,'pre-Analysis'!F155,#REF!,'pre-Analysis'!D155)</f>
        <v>#REF!</v>
      </c>
      <c r="U155" s="176" t="e">
        <f>SUMIFS(#REF!,#REF!, 'pre-Analysis'!E155,#REF!, 'pre-Analysis'!B155,#REF!,'pre-Analysis'!C155,#REF!,'pre-Analysis'!F155,#REF!,'pre-Analysis'!D155)</f>
        <v>#REF!</v>
      </c>
      <c r="V155" s="176" t="e">
        <f>SUMIFS(#REF!,#REF!, 'pre-Analysis'!E155,#REF!, 'pre-Analysis'!B155,#REF!,'pre-Analysis'!C155,#REF!,'pre-Analysis'!F155,#REF!,'pre-Analysis'!D155)</f>
        <v>#REF!</v>
      </c>
      <c r="W155" s="176" t="e">
        <f>SUMIFS(#REF!,#REF!, 'pre-Analysis'!E155,#REF!, 'pre-Analysis'!B155,#REF!,'pre-Analysis'!C155,#REF!,'pre-Analysis'!F155,#REF!,'pre-Analysis'!D155)</f>
        <v>#REF!</v>
      </c>
      <c r="X155" s="176" t="e">
        <f>SUMIFS(#REF!,#REF!, 'pre-Analysis'!E155,#REF!, 'pre-Analysis'!B155,#REF!,'pre-Analysis'!C155,#REF!,'pre-Analysis'!F155,#REF!,'pre-Analysis'!D155)</f>
        <v>#REF!</v>
      </c>
      <c r="Y155" s="169" t="e">
        <f t="shared" si="46"/>
        <v>#REF!</v>
      </c>
      <c r="Z155" s="169" t="e">
        <f t="shared" si="71"/>
        <v>#REF!</v>
      </c>
      <c r="AA155" s="170" t="e">
        <f t="shared" si="45"/>
        <v>#REF!</v>
      </c>
      <c r="AB155" s="170" t="e">
        <f t="shared" si="78"/>
        <v>#REF!</v>
      </c>
      <c r="AC155" s="156"/>
    </row>
    <row r="156" spans="1:29">
      <c r="A156" s="14" t="s">
        <v>72</v>
      </c>
      <c r="B156" s="149" t="s">
        <v>100</v>
      </c>
      <c r="C156" s="150" t="s">
        <v>137</v>
      </c>
      <c r="D156" s="172" t="s">
        <v>84</v>
      </c>
      <c r="E156" s="151" t="s">
        <v>76</v>
      </c>
      <c r="F156" s="149" t="s">
        <v>120</v>
      </c>
      <c r="G156" s="152" t="e">
        <f t="shared" si="79"/>
        <v>#REF!</v>
      </c>
      <c r="H156" s="149" t="e" cm="1">
        <f t="array" ref="H156">_xlfn.TEXTJOIN(",",TRUE,_xlfn.UNIQUE(IF((NOT(ISBLANK(#REF!))*(#REF!='pre-Analysis'!C156))=1,IF(#REF!='pre-Analysis'!E156,IF(#REF!='pre-Analysis'!B156,IF(#REF!='pre-Analysis'!F156,IF(#REF!='pre-Analysis'!D156,#REF!,""),""),""),""),"")))</f>
        <v>#REF!</v>
      </c>
      <c r="I156" s="149" t="e">
        <f t="shared" si="80"/>
        <v>#REF!</v>
      </c>
      <c r="J156" s="149" t="e" cm="1">
        <f t="array" ref="J156">_xlfn.TEXTJOIN(",",TRUE,_xlfn.UNIQUE(IF((NOT(ISBLANK(#REF!))*(#REF!='pre-Analysis'!C156))=1,IF(#REF!='pre-Analysis'!E156,IF(#REF!='pre-Analysis'!B156,IF(#REF!='pre-Analysis'!F156,IF(#REF!='pre-Analysis'!D156,#REF!,""),""),""),""),"")))</f>
        <v>#REF!</v>
      </c>
      <c r="K156" s="149" t="e">
        <f t="shared" si="81"/>
        <v>#REF!</v>
      </c>
      <c r="L156" s="149" t="e" cm="1">
        <f t="array" ref="L156">_xlfn.TEXTJOIN(",",TRUE,_xlfn.UNIQUE(IF((NOT(ISBLANK(#REF!))*(#REF!='pre-Analysis'!B156))=1,IF(#REF!='pre-Analysis'!E156,IF(#REF!='pre-Analysis'!F156,IF(#REF!='pre-Analysis'!D156,IF(#REF!='pre-Analysis'!C156,#REF!,""),""),""),""),"")))</f>
        <v>#REF!</v>
      </c>
      <c r="M156" s="167">
        <v>6605</v>
      </c>
      <c r="N156" s="167">
        <v>32227</v>
      </c>
      <c r="O156" s="167">
        <v>16494</v>
      </c>
      <c r="P156" s="167">
        <v>15733</v>
      </c>
      <c r="Q156" s="176" t="e">
        <f>SUMIFS(#REF!,#REF!, 'pre-Analysis'!E156,#REF!, 'pre-Analysis'!B156,#REF!,'pre-Analysis'!C156,#REF!,'pre-Analysis'!F156,#REF!,'pre-Analysis'!D156)</f>
        <v>#REF!</v>
      </c>
      <c r="R156" s="176" t="e">
        <f>SUMIFS(#REF!,#REF!, 'pre-Analysis'!E156,#REF!, 'pre-Analysis'!B156,#REF!,'pre-Analysis'!C156,#REF!,'pre-Analysis'!F156,#REF!,'pre-Analysis'!D156)</f>
        <v>#REF!</v>
      </c>
      <c r="S156" s="176" t="e">
        <f>SUMIFS(#REF!,#REF!, 'pre-Analysis'!E156,#REF!, 'pre-Analysis'!B156,#REF!,'pre-Analysis'!C156,#REF!,'pre-Analysis'!F156,#REF!,'pre-Analysis'!D156)</f>
        <v>#REF!</v>
      </c>
      <c r="T156" s="176" t="e">
        <f>SUMIFS(#REF!,#REF!, 'pre-Analysis'!E156,#REF!, 'pre-Analysis'!B156,#REF!,'pre-Analysis'!C156,#REF!,'pre-Analysis'!F156,#REF!,'pre-Analysis'!D156)</f>
        <v>#REF!</v>
      </c>
      <c r="U156" s="176" t="e">
        <f>SUMIFS(#REF!,#REF!, 'pre-Analysis'!E156,#REF!, 'pre-Analysis'!B156,#REF!,'pre-Analysis'!C156,#REF!,'pre-Analysis'!F156,#REF!,'pre-Analysis'!D156)</f>
        <v>#REF!</v>
      </c>
      <c r="V156" s="176" t="e">
        <f>SUMIFS(#REF!,#REF!, 'pre-Analysis'!E156,#REF!, 'pre-Analysis'!B156,#REF!,'pre-Analysis'!C156,#REF!,'pre-Analysis'!F156,#REF!,'pre-Analysis'!D156)</f>
        <v>#REF!</v>
      </c>
      <c r="W156" s="176" t="e">
        <f>SUMIFS(#REF!,#REF!, 'pre-Analysis'!E156,#REF!, 'pre-Analysis'!B156,#REF!,'pre-Analysis'!C156,#REF!,'pre-Analysis'!F156,#REF!,'pre-Analysis'!D156)</f>
        <v>#REF!</v>
      </c>
      <c r="X156" s="176" t="e">
        <f>SUMIFS(#REF!,#REF!, 'pre-Analysis'!E156,#REF!, 'pre-Analysis'!B156,#REF!,'pre-Analysis'!C156,#REF!,'pre-Analysis'!F156,#REF!,'pre-Analysis'!D156)</f>
        <v>#REF!</v>
      </c>
      <c r="Y156" s="169" t="e">
        <f t="shared" si="46"/>
        <v>#REF!</v>
      </c>
      <c r="Z156" s="169" t="e">
        <f t="shared" si="71"/>
        <v>#REF!</v>
      </c>
      <c r="AA156" s="170" t="e">
        <f t="shared" si="45"/>
        <v>#REF!</v>
      </c>
      <c r="AB156" s="170" t="e">
        <f t="shared" si="78"/>
        <v>#REF!</v>
      </c>
      <c r="AC156" s="156"/>
    </row>
    <row r="157" spans="1:29">
      <c r="A157" s="14" t="s">
        <v>72</v>
      </c>
      <c r="B157" s="149" t="s">
        <v>100</v>
      </c>
      <c r="C157" s="150" t="s">
        <v>137</v>
      </c>
      <c r="D157" s="172" t="s">
        <v>84</v>
      </c>
      <c r="E157" s="151" t="s">
        <v>76</v>
      </c>
      <c r="F157" s="149" t="s">
        <v>121</v>
      </c>
      <c r="G157" s="152" t="e">
        <f t="shared" si="79"/>
        <v>#REF!</v>
      </c>
      <c r="H157" s="149" t="e" cm="1">
        <f t="array" ref="H157">_xlfn.TEXTJOIN(",",TRUE,_xlfn.UNIQUE(IF((NOT(ISBLANK(#REF!))*(#REF!='pre-Analysis'!C157))=1,IF(#REF!='pre-Analysis'!E157,IF(#REF!='pre-Analysis'!B157,IF(#REF!='pre-Analysis'!F157,IF(#REF!='pre-Analysis'!D157,#REF!,""),""),""),""),"")))</f>
        <v>#REF!</v>
      </c>
      <c r="I157" s="149" t="e">
        <f t="shared" si="80"/>
        <v>#REF!</v>
      </c>
      <c r="J157" s="149" t="e" cm="1">
        <f t="array" ref="J157">_xlfn.TEXTJOIN(",",TRUE,_xlfn.UNIQUE(IF((NOT(ISBLANK(#REF!))*(#REF!='pre-Analysis'!C157))=1,IF(#REF!='pre-Analysis'!E157,IF(#REF!='pre-Analysis'!B157,IF(#REF!='pre-Analysis'!F157,IF(#REF!='pre-Analysis'!D157,#REF!,""),""),""),""),"")))</f>
        <v>#REF!</v>
      </c>
      <c r="K157" s="149" t="e">
        <f t="shared" si="81"/>
        <v>#REF!</v>
      </c>
      <c r="L157" s="149" t="e" cm="1">
        <f t="array" ref="L157">_xlfn.TEXTJOIN(",",TRUE,_xlfn.UNIQUE(IF((NOT(ISBLANK(#REF!))*(#REF!='pre-Analysis'!B157))=1,IF(#REF!='pre-Analysis'!E157,IF(#REF!='pre-Analysis'!F157,IF(#REF!='pre-Analysis'!D157,IF(#REF!='pre-Analysis'!C157,#REF!,""),""),""),""),"")))</f>
        <v>#REF!</v>
      </c>
      <c r="M157" s="167">
        <v>10550</v>
      </c>
      <c r="N157" s="167">
        <v>49978</v>
      </c>
      <c r="O157" s="167">
        <v>25569</v>
      </c>
      <c r="P157" s="167">
        <v>24409</v>
      </c>
      <c r="Q157" s="176" t="e">
        <f>SUMIFS(#REF!,#REF!, 'pre-Analysis'!E157,#REF!, 'pre-Analysis'!B157,#REF!,'pre-Analysis'!C157,#REF!,'pre-Analysis'!F157,#REF!,'pre-Analysis'!D157)</f>
        <v>#REF!</v>
      </c>
      <c r="R157" s="176" t="e">
        <f>SUMIFS(#REF!,#REF!, 'pre-Analysis'!E157,#REF!, 'pre-Analysis'!B157,#REF!,'pre-Analysis'!C157,#REF!,'pre-Analysis'!F157,#REF!,'pre-Analysis'!D157)</f>
        <v>#REF!</v>
      </c>
      <c r="S157" s="176" t="e">
        <f>SUMIFS(#REF!,#REF!, 'pre-Analysis'!E157,#REF!, 'pre-Analysis'!B157,#REF!,'pre-Analysis'!C157,#REF!,'pre-Analysis'!F157,#REF!,'pre-Analysis'!D157)</f>
        <v>#REF!</v>
      </c>
      <c r="T157" s="176" t="e">
        <f>SUMIFS(#REF!,#REF!, 'pre-Analysis'!E157,#REF!, 'pre-Analysis'!B157,#REF!,'pre-Analysis'!C157,#REF!,'pre-Analysis'!F157,#REF!,'pre-Analysis'!D157)</f>
        <v>#REF!</v>
      </c>
      <c r="U157" s="176" t="e">
        <f>SUMIFS(#REF!,#REF!, 'pre-Analysis'!E157,#REF!, 'pre-Analysis'!B157,#REF!,'pre-Analysis'!C157,#REF!,'pre-Analysis'!F157,#REF!,'pre-Analysis'!D157)</f>
        <v>#REF!</v>
      </c>
      <c r="V157" s="176" t="e">
        <f>SUMIFS(#REF!,#REF!, 'pre-Analysis'!E157,#REF!, 'pre-Analysis'!B157,#REF!,'pre-Analysis'!C157,#REF!,'pre-Analysis'!F157,#REF!,'pre-Analysis'!D157)</f>
        <v>#REF!</v>
      </c>
      <c r="W157" s="176" t="e">
        <f>SUMIFS(#REF!,#REF!, 'pre-Analysis'!E157,#REF!, 'pre-Analysis'!B157,#REF!,'pre-Analysis'!C157,#REF!,'pre-Analysis'!F157,#REF!,'pre-Analysis'!D157)</f>
        <v>#REF!</v>
      </c>
      <c r="X157" s="176" t="e">
        <f>SUMIFS(#REF!,#REF!, 'pre-Analysis'!E157,#REF!, 'pre-Analysis'!B157,#REF!,'pre-Analysis'!C157,#REF!,'pre-Analysis'!F157,#REF!,'pre-Analysis'!D157)</f>
        <v>#REF!</v>
      </c>
      <c r="Y157" s="169" t="e">
        <f t="shared" si="46"/>
        <v>#REF!</v>
      </c>
      <c r="Z157" s="169" t="e">
        <f t="shared" si="71"/>
        <v>#REF!</v>
      </c>
      <c r="AA157" s="170" t="e">
        <f t="shared" si="45"/>
        <v>#REF!</v>
      </c>
      <c r="AB157" s="170" t="e">
        <f t="shared" si="78"/>
        <v>#REF!</v>
      </c>
      <c r="AC157" s="156"/>
    </row>
    <row r="158" spans="1:29">
      <c r="A158" s="14" t="s">
        <v>72</v>
      </c>
      <c r="B158" s="149" t="s">
        <v>100</v>
      </c>
      <c r="C158" s="150" t="s">
        <v>137</v>
      </c>
      <c r="D158" s="172" t="s">
        <v>84</v>
      </c>
      <c r="E158" s="151" t="s">
        <v>76</v>
      </c>
      <c r="F158" s="149" t="s">
        <v>122</v>
      </c>
      <c r="G158" s="152" t="e">
        <f t="shared" si="79"/>
        <v>#REF!</v>
      </c>
      <c r="H158" s="149" t="e" cm="1">
        <f t="array" ref="H158">_xlfn.TEXTJOIN(",",TRUE,_xlfn.UNIQUE(IF((NOT(ISBLANK(#REF!))*(#REF!='pre-Analysis'!C158))=1,IF(#REF!='pre-Analysis'!E158,IF(#REF!='pre-Analysis'!B158,IF(#REF!='pre-Analysis'!F158,IF(#REF!='pre-Analysis'!D158,#REF!,""),""),""),""),"")))</f>
        <v>#REF!</v>
      </c>
      <c r="I158" s="149" t="e">
        <f t="shared" si="80"/>
        <v>#REF!</v>
      </c>
      <c r="J158" s="149" t="e" cm="1">
        <f t="array" ref="J158">_xlfn.TEXTJOIN(",",TRUE,_xlfn.UNIQUE(IF((NOT(ISBLANK(#REF!))*(#REF!='pre-Analysis'!C158))=1,IF(#REF!='pre-Analysis'!E158,IF(#REF!='pre-Analysis'!B158,IF(#REF!='pre-Analysis'!F158,IF(#REF!='pre-Analysis'!D158,#REF!,""),""),""),""),"")))</f>
        <v>#REF!</v>
      </c>
      <c r="K158" s="149" t="e">
        <f t="shared" si="81"/>
        <v>#REF!</v>
      </c>
      <c r="L158" s="149" t="e" cm="1">
        <f t="array" ref="L158">_xlfn.TEXTJOIN(",",TRUE,_xlfn.UNIQUE(IF((NOT(ISBLANK(#REF!))*(#REF!='pre-Analysis'!B158))=1,IF(#REF!='pre-Analysis'!E158,IF(#REF!='pre-Analysis'!F158,IF(#REF!='pre-Analysis'!D158,IF(#REF!='pre-Analysis'!C158,#REF!,""),""),""),""),"")))</f>
        <v>#REF!</v>
      </c>
      <c r="M158" s="167">
        <v>4486</v>
      </c>
      <c r="N158" s="167">
        <v>20824</v>
      </c>
      <c r="O158" s="167">
        <v>10653</v>
      </c>
      <c r="P158" s="167">
        <v>10171</v>
      </c>
      <c r="Q158" s="176" t="e">
        <f>SUMIFS(#REF!,#REF!, 'pre-Analysis'!E158,#REF!, 'pre-Analysis'!B158,#REF!,'pre-Analysis'!C158,#REF!,'pre-Analysis'!F158,#REF!,'pre-Analysis'!D158)</f>
        <v>#REF!</v>
      </c>
      <c r="R158" s="176" t="e">
        <f>SUMIFS(#REF!,#REF!, 'pre-Analysis'!E158,#REF!, 'pre-Analysis'!B158,#REF!,'pre-Analysis'!C158,#REF!,'pre-Analysis'!F158,#REF!,'pre-Analysis'!D158)</f>
        <v>#REF!</v>
      </c>
      <c r="S158" s="176" t="e">
        <f>SUMIFS(#REF!,#REF!, 'pre-Analysis'!E158,#REF!, 'pre-Analysis'!B158,#REF!,'pre-Analysis'!C158,#REF!,'pre-Analysis'!F158,#REF!,'pre-Analysis'!D158)</f>
        <v>#REF!</v>
      </c>
      <c r="T158" s="176" t="e">
        <f>SUMIFS(#REF!,#REF!, 'pre-Analysis'!E158,#REF!, 'pre-Analysis'!B158,#REF!,'pre-Analysis'!C158,#REF!,'pre-Analysis'!F158,#REF!,'pre-Analysis'!D158)</f>
        <v>#REF!</v>
      </c>
      <c r="U158" s="176" t="e">
        <f>SUMIFS(#REF!,#REF!, 'pre-Analysis'!E158,#REF!, 'pre-Analysis'!B158,#REF!,'pre-Analysis'!C158,#REF!,'pre-Analysis'!F158,#REF!,'pre-Analysis'!D158)</f>
        <v>#REF!</v>
      </c>
      <c r="V158" s="176" t="e">
        <f>SUMIFS(#REF!,#REF!, 'pre-Analysis'!E158,#REF!, 'pre-Analysis'!B158,#REF!,'pre-Analysis'!C158,#REF!,'pre-Analysis'!F158,#REF!,'pre-Analysis'!D158)</f>
        <v>#REF!</v>
      </c>
      <c r="W158" s="176" t="e">
        <f>SUMIFS(#REF!,#REF!, 'pre-Analysis'!E158,#REF!, 'pre-Analysis'!B158,#REF!,'pre-Analysis'!C158,#REF!,'pre-Analysis'!F158,#REF!,'pre-Analysis'!D158)</f>
        <v>#REF!</v>
      </c>
      <c r="X158" s="176" t="e">
        <f>SUMIFS(#REF!,#REF!, 'pre-Analysis'!E158,#REF!, 'pre-Analysis'!B158,#REF!,'pre-Analysis'!C158,#REF!,'pre-Analysis'!F158,#REF!,'pre-Analysis'!D158)</f>
        <v>#REF!</v>
      </c>
      <c r="Y158" s="169" t="e">
        <f t="shared" si="46"/>
        <v>#REF!</v>
      </c>
      <c r="Z158" s="169" t="e">
        <f t="shared" si="71"/>
        <v>#REF!</v>
      </c>
      <c r="AA158" s="170" t="e">
        <f t="shared" si="45"/>
        <v>#REF!</v>
      </c>
      <c r="AB158" s="170" t="e">
        <f t="shared" si="78"/>
        <v>#REF!</v>
      </c>
      <c r="AC158" s="156"/>
    </row>
    <row r="159" spans="1:29">
      <c r="A159" s="14" t="s">
        <v>72</v>
      </c>
      <c r="B159" s="149" t="s">
        <v>100</v>
      </c>
      <c r="C159" s="150" t="s">
        <v>137</v>
      </c>
      <c r="D159" s="172" t="s">
        <v>84</v>
      </c>
      <c r="E159" s="151" t="s">
        <v>76</v>
      </c>
      <c r="F159" s="149" t="s">
        <v>123</v>
      </c>
      <c r="G159" s="152" t="e">
        <f t="shared" si="79"/>
        <v>#REF!</v>
      </c>
      <c r="H159" s="149" t="e" cm="1">
        <f t="array" ref="H159">_xlfn.TEXTJOIN(",",TRUE,_xlfn.UNIQUE(IF((NOT(ISBLANK(#REF!))*(#REF!='pre-Analysis'!C159))=1,IF(#REF!='pre-Analysis'!E159,IF(#REF!='pre-Analysis'!B159,IF(#REF!='pre-Analysis'!F159,IF(#REF!='pre-Analysis'!D159,#REF!,""),""),""),""),"")))</f>
        <v>#REF!</v>
      </c>
      <c r="I159" s="149" t="e">
        <f t="shared" si="80"/>
        <v>#REF!</v>
      </c>
      <c r="J159" s="149" t="e" cm="1">
        <f t="array" ref="J159">_xlfn.TEXTJOIN(",",TRUE,_xlfn.UNIQUE(IF((NOT(ISBLANK(#REF!))*(#REF!='pre-Analysis'!C159))=1,IF(#REF!='pre-Analysis'!E159,IF(#REF!='pre-Analysis'!B159,IF(#REF!='pre-Analysis'!F159,IF(#REF!='pre-Analysis'!D159,#REF!,""),""),""),""),"")))</f>
        <v>#REF!</v>
      </c>
      <c r="K159" s="149" t="e">
        <f t="shared" si="81"/>
        <v>#REF!</v>
      </c>
      <c r="L159" s="149" t="e" cm="1">
        <f t="array" ref="L159">_xlfn.TEXTJOIN(",",TRUE,_xlfn.UNIQUE(IF((NOT(ISBLANK(#REF!))*(#REF!='pre-Analysis'!B159))=1,IF(#REF!='pre-Analysis'!E159,IF(#REF!='pre-Analysis'!F159,IF(#REF!='pre-Analysis'!D159,IF(#REF!='pre-Analysis'!C159,#REF!,""),""),""),""),"")))</f>
        <v>#REF!</v>
      </c>
      <c r="M159" s="167">
        <v>3860</v>
      </c>
      <c r="N159" s="167">
        <v>16830</v>
      </c>
      <c r="O159" s="167">
        <v>8673</v>
      </c>
      <c r="P159" s="167">
        <v>8157</v>
      </c>
      <c r="Q159" s="176" t="e">
        <f>SUMIFS(#REF!,#REF!, 'pre-Analysis'!E159,#REF!, 'pre-Analysis'!B159,#REF!,'pre-Analysis'!C159,#REF!,'pre-Analysis'!F159,#REF!,'pre-Analysis'!D159)</f>
        <v>#REF!</v>
      </c>
      <c r="R159" s="176" t="e">
        <f>SUMIFS(#REF!,#REF!, 'pre-Analysis'!E159,#REF!, 'pre-Analysis'!B159,#REF!,'pre-Analysis'!C159,#REF!,'pre-Analysis'!F159,#REF!,'pre-Analysis'!D159)</f>
        <v>#REF!</v>
      </c>
      <c r="S159" s="176" t="e">
        <f>SUMIFS(#REF!,#REF!, 'pre-Analysis'!E159,#REF!, 'pre-Analysis'!B159,#REF!,'pre-Analysis'!C159,#REF!,'pre-Analysis'!F159,#REF!,'pre-Analysis'!D159)</f>
        <v>#REF!</v>
      </c>
      <c r="T159" s="176" t="e">
        <f>SUMIFS(#REF!,#REF!, 'pre-Analysis'!E159,#REF!, 'pre-Analysis'!B159,#REF!,'pre-Analysis'!C159,#REF!,'pre-Analysis'!F159,#REF!,'pre-Analysis'!D159)</f>
        <v>#REF!</v>
      </c>
      <c r="U159" s="176" t="e">
        <f>SUMIFS(#REF!,#REF!, 'pre-Analysis'!E159,#REF!, 'pre-Analysis'!B159,#REF!,'pre-Analysis'!C159,#REF!,'pre-Analysis'!F159,#REF!,'pre-Analysis'!D159)</f>
        <v>#REF!</v>
      </c>
      <c r="V159" s="176" t="e">
        <f>SUMIFS(#REF!,#REF!, 'pre-Analysis'!E159,#REF!, 'pre-Analysis'!B159,#REF!,'pre-Analysis'!C159,#REF!,'pre-Analysis'!F159,#REF!,'pre-Analysis'!D159)</f>
        <v>#REF!</v>
      </c>
      <c r="W159" s="176" t="e">
        <f>SUMIFS(#REF!,#REF!, 'pre-Analysis'!E159,#REF!, 'pre-Analysis'!B159,#REF!,'pre-Analysis'!C159,#REF!,'pre-Analysis'!F159,#REF!,'pre-Analysis'!D159)</f>
        <v>#REF!</v>
      </c>
      <c r="X159" s="176" t="e">
        <f>SUMIFS(#REF!,#REF!, 'pre-Analysis'!E159,#REF!, 'pre-Analysis'!B159,#REF!,'pre-Analysis'!C159,#REF!,'pre-Analysis'!F159,#REF!,'pre-Analysis'!D159)</f>
        <v>#REF!</v>
      </c>
      <c r="Y159" s="169" t="e">
        <f t="shared" si="46"/>
        <v>#REF!</v>
      </c>
      <c r="Z159" s="169" t="e">
        <f t="shared" si="71"/>
        <v>#REF!</v>
      </c>
      <c r="AA159" s="170" t="e">
        <f t="shared" si="45"/>
        <v>#REF!</v>
      </c>
      <c r="AB159" s="170" t="e">
        <f t="shared" si="78"/>
        <v>#REF!</v>
      </c>
      <c r="AC159" s="156"/>
    </row>
    <row r="160" spans="1:29">
      <c r="A160" s="14" t="s">
        <v>72</v>
      </c>
      <c r="B160" s="149" t="s">
        <v>100</v>
      </c>
      <c r="C160" s="150" t="s">
        <v>137</v>
      </c>
      <c r="D160" s="172" t="s">
        <v>84</v>
      </c>
      <c r="E160" s="151" t="s">
        <v>76</v>
      </c>
      <c r="F160" s="149" t="s">
        <v>124</v>
      </c>
      <c r="G160" s="152" t="e">
        <f t="shared" si="79"/>
        <v>#REF!</v>
      </c>
      <c r="H160" s="149" t="e" cm="1">
        <f t="array" ref="H160">_xlfn.TEXTJOIN(",",TRUE,_xlfn.UNIQUE(IF((NOT(ISBLANK(#REF!))*(#REF!='pre-Analysis'!C160))=1,IF(#REF!='pre-Analysis'!E160,IF(#REF!='pre-Analysis'!B160,IF(#REF!='pre-Analysis'!F160,IF(#REF!='pre-Analysis'!D160,#REF!,""),""),""),""),"")))</f>
        <v>#REF!</v>
      </c>
      <c r="I160" s="149" t="e">
        <f t="shared" si="80"/>
        <v>#REF!</v>
      </c>
      <c r="J160" s="149" t="e" cm="1">
        <f t="array" ref="J160">_xlfn.TEXTJOIN(",",TRUE,_xlfn.UNIQUE(IF((NOT(ISBLANK(#REF!))*(#REF!='pre-Analysis'!C160))=1,IF(#REF!='pre-Analysis'!E160,IF(#REF!='pre-Analysis'!B160,IF(#REF!='pre-Analysis'!F160,IF(#REF!='pre-Analysis'!D160,#REF!,""),""),""),""),"")))</f>
        <v>#REF!</v>
      </c>
      <c r="K160" s="149" t="e">
        <f t="shared" si="81"/>
        <v>#REF!</v>
      </c>
      <c r="L160" s="149" t="e" cm="1">
        <f t="array" ref="L160">_xlfn.TEXTJOIN(",",TRUE,_xlfn.UNIQUE(IF((NOT(ISBLANK(#REF!))*(#REF!='pre-Analysis'!B160))=1,IF(#REF!='pre-Analysis'!E160,IF(#REF!='pre-Analysis'!F160,IF(#REF!='pre-Analysis'!D160,IF(#REF!='pre-Analysis'!C160,#REF!,""),""),""),""),"")))</f>
        <v>#REF!</v>
      </c>
      <c r="M160" s="167">
        <v>6104</v>
      </c>
      <c r="N160" s="167">
        <v>27156</v>
      </c>
      <c r="O160" s="167">
        <v>14055</v>
      </c>
      <c r="P160" s="167">
        <v>13101</v>
      </c>
      <c r="Q160" s="176" t="e">
        <f>SUMIFS(#REF!,#REF!, 'pre-Analysis'!E160,#REF!, 'pre-Analysis'!B160,#REF!,'pre-Analysis'!C160,#REF!,'pre-Analysis'!F160,#REF!,'pre-Analysis'!D160)</f>
        <v>#REF!</v>
      </c>
      <c r="R160" s="176" t="e">
        <f>SUMIFS(#REF!,#REF!, 'pre-Analysis'!E160,#REF!, 'pre-Analysis'!B160,#REF!,'pre-Analysis'!C160,#REF!,'pre-Analysis'!F160,#REF!,'pre-Analysis'!D160)</f>
        <v>#REF!</v>
      </c>
      <c r="S160" s="176" t="e">
        <f>SUMIFS(#REF!,#REF!, 'pre-Analysis'!E160,#REF!, 'pre-Analysis'!B160,#REF!,'pre-Analysis'!C160,#REF!,'pre-Analysis'!F160,#REF!,'pre-Analysis'!D160)</f>
        <v>#REF!</v>
      </c>
      <c r="T160" s="176" t="e">
        <f>SUMIFS(#REF!,#REF!, 'pre-Analysis'!E160,#REF!, 'pre-Analysis'!B160,#REF!,'pre-Analysis'!C160,#REF!,'pre-Analysis'!F160,#REF!,'pre-Analysis'!D160)</f>
        <v>#REF!</v>
      </c>
      <c r="U160" s="176" t="e">
        <f>SUMIFS(#REF!,#REF!, 'pre-Analysis'!E160,#REF!, 'pre-Analysis'!B160,#REF!,'pre-Analysis'!C160,#REF!,'pre-Analysis'!F160,#REF!,'pre-Analysis'!D160)</f>
        <v>#REF!</v>
      </c>
      <c r="V160" s="176" t="e">
        <f>SUMIFS(#REF!,#REF!, 'pre-Analysis'!E160,#REF!, 'pre-Analysis'!B160,#REF!,'pre-Analysis'!C160,#REF!,'pre-Analysis'!F160,#REF!,'pre-Analysis'!D160)</f>
        <v>#REF!</v>
      </c>
      <c r="W160" s="176" t="e">
        <f>SUMIFS(#REF!,#REF!, 'pre-Analysis'!E160,#REF!, 'pre-Analysis'!B160,#REF!,'pre-Analysis'!C160,#REF!,'pre-Analysis'!F160,#REF!,'pre-Analysis'!D160)</f>
        <v>#REF!</v>
      </c>
      <c r="X160" s="176" t="e">
        <f>SUMIFS(#REF!,#REF!, 'pre-Analysis'!E160,#REF!, 'pre-Analysis'!B160,#REF!,'pre-Analysis'!C160,#REF!,'pre-Analysis'!F160,#REF!,'pre-Analysis'!D160)</f>
        <v>#REF!</v>
      </c>
      <c r="Y160" s="169" t="e">
        <f t="shared" si="46"/>
        <v>#REF!</v>
      </c>
      <c r="Z160" s="169" t="e">
        <f t="shared" si="71"/>
        <v>#REF!</v>
      </c>
      <c r="AA160" s="170" t="e">
        <f t="shared" si="45"/>
        <v>#REF!</v>
      </c>
      <c r="AB160" s="170" t="e">
        <f t="shared" si="78"/>
        <v>#REF!</v>
      </c>
      <c r="AC160" s="156"/>
    </row>
    <row r="161" spans="1:29">
      <c r="A161" s="14" t="s">
        <v>72</v>
      </c>
      <c r="B161" s="149" t="s">
        <v>100</v>
      </c>
      <c r="C161" s="150" t="s">
        <v>137</v>
      </c>
      <c r="D161" s="172" t="s">
        <v>84</v>
      </c>
      <c r="E161" s="151" t="s">
        <v>76</v>
      </c>
      <c r="F161" s="149" t="s">
        <v>125</v>
      </c>
      <c r="G161" s="152" t="e">
        <f t="shared" si="79"/>
        <v>#REF!</v>
      </c>
      <c r="H161" s="149" t="e" cm="1">
        <f t="array" ref="H161">_xlfn.TEXTJOIN(",",TRUE,_xlfn.UNIQUE(IF((NOT(ISBLANK(#REF!))*(#REF!='pre-Analysis'!C161))=1,IF(#REF!='pre-Analysis'!E161,IF(#REF!='pre-Analysis'!B161,IF(#REF!='pre-Analysis'!F161,IF(#REF!='pre-Analysis'!D161,#REF!,""),""),""),""),"")))</f>
        <v>#REF!</v>
      </c>
      <c r="I161" s="149" t="e">
        <f t="shared" si="80"/>
        <v>#REF!</v>
      </c>
      <c r="J161" s="149" t="e" cm="1">
        <f t="array" ref="J161">_xlfn.TEXTJOIN(",",TRUE,_xlfn.UNIQUE(IF((NOT(ISBLANK(#REF!))*(#REF!='pre-Analysis'!C161))=1,IF(#REF!='pre-Analysis'!E161,IF(#REF!='pre-Analysis'!B161,IF(#REF!='pre-Analysis'!F161,IF(#REF!='pre-Analysis'!D161,#REF!,""),""),""),""),"")))</f>
        <v>#REF!</v>
      </c>
      <c r="K161" s="149" t="e">
        <f t="shared" si="81"/>
        <v>#REF!</v>
      </c>
      <c r="L161" s="149" t="e" cm="1">
        <f t="array" ref="L161">_xlfn.TEXTJOIN(",",TRUE,_xlfn.UNIQUE(IF((NOT(ISBLANK(#REF!))*(#REF!='pre-Analysis'!B161))=1,IF(#REF!='pre-Analysis'!E161,IF(#REF!='pre-Analysis'!F161,IF(#REF!='pre-Analysis'!D161,IF(#REF!='pre-Analysis'!C161,#REF!,""),""),""),""),"")))</f>
        <v>#REF!</v>
      </c>
      <c r="M161" s="167">
        <v>4921</v>
      </c>
      <c r="N161" s="167">
        <v>23613</v>
      </c>
      <c r="O161" s="167">
        <v>12136</v>
      </c>
      <c r="P161" s="167">
        <v>11477</v>
      </c>
      <c r="Q161" s="176" t="e">
        <f>SUMIFS(#REF!,#REF!, 'pre-Analysis'!E161,#REF!, 'pre-Analysis'!B161,#REF!,'pre-Analysis'!C161,#REF!,'pre-Analysis'!F161,#REF!,'pre-Analysis'!D161)</f>
        <v>#REF!</v>
      </c>
      <c r="R161" s="176" t="e">
        <f>SUMIFS(#REF!,#REF!, 'pre-Analysis'!E161,#REF!, 'pre-Analysis'!B161,#REF!,'pre-Analysis'!C161,#REF!,'pre-Analysis'!F161,#REF!,'pre-Analysis'!D161)</f>
        <v>#REF!</v>
      </c>
      <c r="S161" s="176" t="e">
        <f>SUMIFS(#REF!,#REF!, 'pre-Analysis'!E161,#REF!, 'pre-Analysis'!B161,#REF!,'pre-Analysis'!C161,#REF!,'pre-Analysis'!F161,#REF!,'pre-Analysis'!D161)</f>
        <v>#REF!</v>
      </c>
      <c r="T161" s="176" t="e">
        <f>SUMIFS(#REF!,#REF!, 'pre-Analysis'!E161,#REF!, 'pre-Analysis'!B161,#REF!,'pre-Analysis'!C161,#REF!,'pre-Analysis'!F161,#REF!,'pre-Analysis'!D161)</f>
        <v>#REF!</v>
      </c>
      <c r="U161" s="176" t="e">
        <f>SUMIFS(#REF!,#REF!, 'pre-Analysis'!E161,#REF!, 'pre-Analysis'!B161,#REF!,'pre-Analysis'!C161,#REF!,'pre-Analysis'!F161,#REF!,'pre-Analysis'!D161)</f>
        <v>#REF!</v>
      </c>
      <c r="V161" s="176" t="e">
        <f>SUMIFS(#REF!,#REF!, 'pre-Analysis'!E161,#REF!, 'pre-Analysis'!B161,#REF!,'pre-Analysis'!C161,#REF!,'pre-Analysis'!F161,#REF!,'pre-Analysis'!D161)</f>
        <v>#REF!</v>
      </c>
      <c r="W161" s="176" t="e">
        <f>SUMIFS(#REF!,#REF!, 'pre-Analysis'!E161,#REF!, 'pre-Analysis'!B161,#REF!,'pre-Analysis'!C161,#REF!,'pre-Analysis'!F161,#REF!,'pre-Analysis'!D161)</f>
        <v>#REF!</v>
      </c>
      <c r="X161" s="176" t="e">
        <f>SUMIFS(#REF!,#REF!, 'pre-Analysis'!E161,#REF!, 'pre-Analysis'!B161,#REF!,'pre-Analysis'!C161,#REF!,'pre-Analysis'!F161,#REF!,'pre-Analysis'!D161)</f>
        <v>#REF!</v>
      </c>
      <c r="Y161" s="169" t="e">
        <f t="shared" si="46"/>
        <v>#REF!</v>
      </c>
      <c r="Z161" s="169" t="e">
        <f t="shared" si="71"/>
        <v>#REF!</v>
      </c>
      <c r="AA161" s="170" t="e">
        <f t="shared" ref="AA161:AA224" si="82">1-Y161</f>
        <v>#REF!</v>
      </c>
      <c r="AB161" s="170" t="e">
        <f t="shared" si="78"/>
        <v>#REF!</v>
      </c>
      <c r="AC161" s="156"/>
    </row>
    <row r="162" spans="1:29">
      <c r="A162" s="14" t="s">
        <v>72</v>
      </c>
      <c r="B162" s="149" t="s">
        <v>100</v>
      </c>
      <c r="C162" s="150" t="s">
        <v>137</v>
      </c>
      <c r="D162" s="172" t="s">
        <v>84</v>
      </c>
      <c r="E162" s="151" t="s">
        <v>76</v>
      </c>
      <c r="F162" s="149" t="s">
        <v>126</v>
      </c>
      <c r="G162" s="152" t="e">
        <f t="shared" si="79"/>
        <v>#REF!</v>
      </c>
      <c r="H162" s="149" t="e" cm="1">
        <f t="array" ref="H162">_xlfn.TEXTJOIN(",",TRUE,_xlfn.UNIQUE(IF((NOT(ISBLANK(#REF!))*(#REF!='pre-Analysis'!C162))=1,IF(#REF!='pre-Analysis'!E162,IF(#REF!='pre-Analysis'!B162,IF(#REF!='pre-Analysis'!F162,IF(#REF!='pre-Analysis'!D162,#REF!,""),""),""),""),"")))</f>
        <v>#REF!</v>
      </c>
      <c r="I162" s="149" t="e">
        <f t="shared" si="80"/>
        <v>#REF!</v>
      </c>
      <c r="J162" s="149" t="e" cm="1">
        <f t="array" ref="J162">_xlfn.TEXTJOIN(",",TRUE,_xlfn.UNIQUE(IF((NOT(ISBLANK(#REF!))*(#REF!='pre-Analysis'!C162))=1,IF(#REF!='pre-Analysis'!E162,IF(#REF!='pre-Analysis'!B162,IF(#REF!='pre-Analysis'!F162,IF(#REF!='pre-Analysis'!D162,#REF!,""),""),""),""),"")))</f>
        <v>#REF!</v>
      </c>
      <c r="K162" s="149" t="e">
        <f t="shared" si="81"/>
        <v>#REF!</v>
      </c>
      <c r="L162" s="149" t="e" cm="1">
        <f t="array" ref="L162">_xlfn.TEXTJOIN(",",TRUE,_xlfn.UNIQUE(IF((NOT(ISBLANK(#REF!))*(#REF!='pre-Analysis'!B162))=1,IF(#REF!='pre-Analysis'!E162,IF(#REF!='pre-Analysis'!F162,IF(#REF!='pre-Analysis'!D162,IF(#REF!='pre-Analysis'!C162,#REF!,""),""),""),""),"")))</f>
        <v>#REF!</v>
      </c>
      <c r="M162" s="167">
        <v>1575</v>
      </c>
      <c r="N162" s="167">
        <v>6790</v>
      </c>
      <c r="O162" s="167">
        <v>3504</v>
      </c>
      <c r="P162" s="167">
        <v>3286</v>
      </c>
      <c r="Q162" s="176" t="e">
        <f>SUMIFS(#REF!,#REF!, 'pre-Analysis'!E162,#REF!, 'pre-Analysis'!B162,#REF!,'pre-Analysis'!C162,#REF!,'pre-Analysis'!F162,#REF!,'pre-Analysis'!D162)</f>
        <v>#REF!</v>
      </c>
      <c r="R162" s="176" t="e">
        <f>SUMIFS(#REF!,#REF!, 'pre-Analysis'!E162,#REF!, 'pre-Analysis'!B162,#REF!,'pre-Analysis'!C162,#REF!,'pre-Analysis'!F162,#REF!,'pre-Analysis'!D162)</f>
        <v>#REF!</v>
      </c>
      <c r="S162" s="176" t="e">
        <f>SUMIFS(#REF!,#REF!, 'pre-Analysis'!E162,#REF!, 'pre-Analysis'!B162,#REF!,'pre-Analysis'!C162,#REF!,'pre-Analysis'!F162,#REF!,'pre-Analysis'!D162)</f>
        <v>#REF!</v>
      </c>
      <c r="T162" s="176" t="e">
        <f>SUMIFS(#REF!,#REF!, 'pre-Analysis'!E162,#REF!, 'pre-Analysis'!B162,#REF!,'pre-Analysis'!C162,#REF!,'pre-Analysis'!F162,#REF!,'pre-Analysis'!D162)</f>
        <v>#REF!</v>
      </c>
      <c r="U162" s="176" t="e">
        <f>SUMIFS(#REF!,#REF!, 'pre-Analysis'!E162,#REF!, 'pre-Analysis'!B162,#REF!,'pre-Analysis'!C162,#REF!,'pre-Analysis'!F162,#REF!,'pre-Analysis'!D162)</f>
        <v>#REF!</v>
      </c>
      <c r="V162" s="176" t="e">
        <f>SUMIFS(#REF!,#REF!, 'pre-Analysis'!E162,#REF!, 'pre-Analysis'!B162,#REF!,'pre-Analysis'!C162,#REF!,'pre-Analysis'!F162,#REF!,'pre-Analysis'!D162)</f>
        <v>#REF!</v>
      </c>
      <c r="W162" s="176" t="e">
        <f>SUMIFS(#REF!,#REF!, 'pre-Analysis'!E162,#REF!, 'pre-Analysis'!B162,#REF!,'pre-Analysis'!C162,#REF!,'pre-Analysis'!F162,#REF!,'pre-Analysis'!D162)</f>
        <v>#REF!</v>
      </c>
      <c r="X162" s="176" t="e">
        <f>SUMIFS(#REF!,#REF!, 'pre-Analysis'!E162,#REF!, 'pre-Analysis'!B162,#REF!,'pre-Analysis'!C162,#REF!,'pre-Analysis'!F162,#REF!,'pre-Analysis'!D162)</f>
        <v>#REF!</v>
      </c>
      <c r="Y162" s="169" t="e">
        <f t="shared" ref="Y162:Y225" si="83">Q162/M162</f>
        <v>#REF!</v>
      </c>
      <c r="Z162" s="169" t="e">
        <f t="shared" si="71"/>
        <v>#REF!</v>
      </c>
      <c r="AA162" s="170" t="e">
        <f t="shared" si="82"/>
        <v>#REF!</v>
      </c>
      <c r="AB162" s="170" t="e">
        <f t="shared" si="78"/>
        <v>#REF!</v>
      </c>
      <c r="AC162" s="156"/>
    </row>
    <row r="163" spans="1:29">
      <c r="A163" s="14" t="s">
        <v>72</v>
      </c>
      <c r="B163" s="149" t="s">
        <v>100</v>
      </c>
      <c r="C163" s="150" t="s">
        <v>137</v>
      </c>
      <c r="D163" s="172" t="s">
        <v>84</v>
      </c>
      <c r="E163" s="151" t="s">
        <v>76</v>
      </c>
      <c r="F163" s="149" t="s">
        <v>127</v>
      </c>
      <c r="G163" s="152" t="e">
        <f t="shared" si="79"/>
        <v>#REF!</v>
      </c>
      <c r="H163" s="149" t="e" cm="1">
        <f t="array" ref="H163">_xlfn.TEXTJOIN(",",TRUE,_xlfn.UNIQUE(IF((NOT(ISBLANK(#REF!))*(#REF!='pre-Analysis'!C163))=1,IF(#REF!='pre-Analysis'!E163,IF(#REF!='pre-Analysis'!B163,IF(#REF!='pre-Analysis'!F163,IF(#REF!='pre-Analysis'!D163,#REF!,""),""),""),""),"")))</f>
        <v>#REF!</v>
      </c>
      <c r="I163" s="149" t="e">
        <f t="shared" si="80"/>
        <v>#REF!</v>
      </c>
      <c r="J163" s="149" t="e" cm="1">
        <f t="array" ref="J163">_xlfn.TEXTJOIN(",",TRUE,_xlfn.UNIQUE(IF((NOT(ISBLANK(#REF!))*(#REF!='pre-Analysis'!C163))=1,IF(#REF!='pre-Analysis'!E163,IF(#REF!='pre-Analysis'!B163,IF(#REF!='pre-Analysis'!F163,IF(#REF!='pre-Analysis'!D163,#REF!,""),""),""),""),"")))</f>
        <v>#REF!</v>
      </c>
      <c r="K163" s="149" t="e">
        <f t="shared" si="81"/>
        <v>#REF!</v>
      </c>
      <c r="L163" s="149" t="e" cm="1">
        <f t="array" ref="L163">_xlfn.TEXTJOIN(",",TRUE,_xlfn.UNIQUE(IF((NOT(ISBLANK(#REF!))*(#REF!='pre-Analysis'!B163))=1,IF(#REF!='pre-Analysis'!E163,IF(#REF!='pre-Analysis'!F163,IF(#REF!='pre-Analysis'!D163,IF(#REF!='pre-Analysis'!C163,#REF!,""),""),""),""),"")))</f>
        <v>#REF!</v>
      </c>
      <c r="M163" s="167">
        <v>1925</v>
      </c>
      <c r="N163" s="167">
        <v>8219</v>
      </c>
      <c r="O163" s="167">
        <v>4225</v>
      </c>
      <c r="P163" s="167">
        <v>3994</v>
      </c>
      <c r="Q163" s="176" t="e">
        <f>SUMIFS(#REF!,#REF!, 'pre-Analysis'!E163,#REF!, 'pre-Analysis'!B163,#REF!,'pre-Analysis'!C163,#REF!,'pre-Analysis'!F163,#REF!,'pre-Analysis'!D163)</f>
        <v>#REF!</v>
      </c>
      <c r="R163" s="176" t="e">
        <f>SUMIFS(#REF!,#REF!, 'pre-Analysis'!E163,#REF!, 'pre-Analysis'!B163,#REF!,'pre-Analysis'!C163,#REF!,'pre-Analysis'!F163,#REF!,'pre-Analysis'!D163)</f>
        <v>#REF!</v>
      </c>
      <c r="S163" s="176" t="e">
        <f>SUMIFS(#REF!,#REF!, 'pre-Analysis'!E163,#REF!, 'pre-Analysis'!B163,#REF!,'pre-Analysis'!C163,#REF!,'pre-Analysis'!F163,#REF!,'pre-Analysis'!D163)</f>
        <v>#REF!</v>
      </c>
      <c r="T163" s="176" t="e">
        <f>SUMIFS(#REF!,#REF!, 'pre-Analysis'!E163,#REF!, 'pre-Analysis'!B163,#REF!,'pre-Analysis'!C163,#REF!,'pre-Analysis'!F163,#REF!,'pre-Analysis'!D163)</f>
        <v>#REF!</v>
      </c>
      <c r="U163" s="176" t="e">
        <f>SUMIFS(#REF!,#REF!, 'pre-Analysis'!E163,#REF!, 'pre-Analysis'!B163,#REF!,'pre-Analysis'!C163,#REF!,'pre-Analysis'!F163,#REF!,'pre-Analysis'!D163)</f>
        <v>#REF!</v>
      </c>
      <c r="V163" s="176" t="e">
        <f>SUMIFS(#REF!,#REF!, 'pre-Analysis'!E163,#REF!, 'pre-Analysis'!B163,#REF!,'pre-Analysis'!C163,#REF!,'pre-Analysis'!F163,#REF!,'pre-Analysis'!D163)</f>
        <v>#REF!</v>
      </c>
      <c r="W163" s="176" t="e">
        <f>SUMIFS(#REF!,#REF!, 'pre-Analysis'!E163,#REF!, 'pre-Analysis'!B163,#REF!,'pre-Analysis'!C163,#REF!,'pre-Analysis'!F163,#REF!,'pre-Analysis'!D163)</f>
        <v>#REF!</v>
      </c>
      <c r="X163" s="176" t="e">
        <f>SUMIFS(#REF!,#REF!, 'pre-Analysis'!E163,#REF!, 'pre-Analysis'!B163,#REF!,'pre-Analysis'!C163,#REF!,'pre-Analysis'!F163,#REF!,'pre-Analysis'!D163)</f>
        <v>#REF!</v>
      </c>
      <c r="Y163" s="169" t="e">
        <f t="shared" si="83"/>
        <v>#REF!</v>
      </c>
      <c r="Z163" s="169" t="e">
        <f t="shared" si="71"/>
        <v>#REF!</v>
      </c>
      <c r="AA163" s="170" t="e">
        <f t="shared" si="82"/>
        <v>#REF!</v>
      </c>
      <c r="AB163" s="170" t="e">
        <f t="shared" si="78"/>
        <v>#REF!</v>
      </c>
      <c r="AC163" s="156"/>
    </row>
    <row r="164" spans="1:29">
      <c r="A164" s="14" t="s">
        <v>72</v>
      </c>
      <c r="B164" s="149" t="s">
        <v>100</v>
      </c>
      <c r="C164" s="150" t="s">
        <v>137</v>
      </c>
      <c r="D164" s="172" t="s">
        <v>84</v>
      </c>
      <c r="E164" s="151" t="s">
        <v>76</v>
      </c>
      <c r="F164" s="149" t="s">
        <v>128</v>
      </c>
      <c r="G164" s="152" t="e">
        <f t="shared" si="79"/>
        <v>#REF!</v>
      </c>
      <c r="H164" s="149" t="e" cm="1">
        <f t="array" ref="H164">_xlfn.TEXTJOIN(",",TRUE,_xlfn.UNIQUE(IF((NOT(ISBLANK(#REF!))*(#REF!='pre-Analysis'!C164))=1,IF(#REF!='pre-Analysis'!E164,IF(#REF!='pre-Analysis'!B164,IF(#REF!='pre-Analysis'!F164,IF(#REF!='pre-Analysis'!D164,#REF!,""),""),""),""),"")))</f>
        <v>#REF!</v>
      </c>
      <c r="I164" s="149" t="e">
        <f t="shared" si="80"/>
        <v>#REF!</v>
      </c>
      <c r="J164" s="149" t="e" cm="1">
        <f t="array" ref="J164">_xlfn.TEXTJOIN(",",TRUE,_xlfn.UNIQUE(IF((NOT(ISBLANK(#REF!))*(#REF!='pre-Analysis'!C164))=1,IF(#REF!='pre-Analysis'!E164,IF(#REF!='pre-Analysis'!B164,IF(#REF!='pre-Analysis'!F164,IF(#REF!='pre-Analysis'!D164,#REF!,""),""),""),""),"")))</f>
        <v>#REF!</v>
      </c>
      <c r="K164" s="149" t="e">
        <f t="shared" si="81"/>
        <v>#REF!</v>
      </c>
      <c r="L164" s="149" t="e" cm="1">
        <f t="array" ref="L164">_xlfn.TEXTJOIN(",",TRUE,_xlfn.UNIQUE(IF((NOT(ISBLANK(#REF!))*(#REF!='pre-Analysis'!B164))=1,IF(#REF!='pre-Analysis'!E164,IF(#REF!='pre-Analysis'!F164,IF(#REF!='pre-Analysis'!D164,IF(#REF!='pre-Analysis'!C164,#REF!,""),""),""),""),"")))</f>
        <v>#REF!</v>
      </c>
      <c r="M164" s="167">
        <v>2396</v>
      </c>
      <c r="N164" s="167">
        <v>10569</v>
      </c>
      <c r="O164" s="167">
        <v>5611</v>
      </c>
      <c r="P164" s="167">
        <v>4958</v>
      </c>
      <c r="Q164" s="176" t="e">
        <f>SUMIFS(#REF!,#REF!, 'pre-Analysis'!E164,#REF!, 'pre-Analysis'!B164,#REF!,'pre-Analysis'!C164,#REF!,'pre-Analysis'!F164,#REF!,'pre-Analysis'!D164)</f>
        <v>#REF!</v>
      </c>
      <c r="R164" s="176" t="e">
        <f>SUMIFS(#REF!,#REF!, 'pre-Analysis'!E164,#REF!, 'pre-Analysis'!B164,#REF!,'pre-Analysis'!C164,#REF!,'pre-Analysis'!F164,#REF!,'pre-Analysis'!D164)</f>
        <v>#REF!</v>
      </c>
      <c r="S164" s="176" t="e">
        <f>SUMIFS(#REF!,#REF!, 'pre-Analysis'!E164,#REF!, 'pre-Analysis'!B164,#REF!,'pre-Analysis'!C164,#REF!,'pre-Analysis'!F164,#REF!,'pre-Analysis'!D164)</f>
        <v>#REF!</v>
      </c>
      <c r="T164" s="176" t="e">
        <f>SUMIFS(#REF!,#REF!, 'pre-Analysis'!E164,#REF!, 'pre-Analysis'!B164,#REF!,'pre-Analysis'!C164,#REF!,'pre-Analysis'!F164,#REF!,'pre-Analysis'!D164)</f>
        <v>#REF!</v>
      </c>
      <c r="U164" s="176" t="e">
        <f>SUMIFS(#REF!,#REF!, 'pre-Analysis'!E164,#REF!, 'pre-Analysis'!B164,#REF!,'pre-Analysis'!C164,#REF!,'pre-Analysis'!F164,#REF!,'pre-Analysis'!D164)</f>
        <v>#REF!</v>
      </c>
      <c r="V164" s="176" t="e">
        <f>SUMIFS(#REF!,#REF!, 'pre-Analysis'!E164,#REF!, 'pre-Analysis'!B164,#REF!,'pre-Analysis'!C164,#REF!,'pre-Analysis'!F164,#REF!,'pre-Analysis'!D164)</f>
        <v>#REF!</v>
      </c>
      <c r="W164" s="176" t="e">
        <f>SUMIFS(#REF!,#REF!, 'pre-Analysis'!E164,#REF!, 'pre-Analysis'!B164,#REF!,'pre-Analysis'!C164,#REF!,'pre-Analysis'!F164,#REF!,'pre-Analysis'!D164)</f>
        <v>#REF!</v>
      </c>
      <c r="X164" s="176" t="e">
        <f>SUMIFS(#REF!,#REF!, 'pre-Analysis'!E164,#REF!, 'pre-Analysis'!B164,#REF!,'pre-Analysis'!C164,#REF!,'pre-Analysis'!F164,#REF!,'pre-Analysis'!D164)</f>
        <v>#REF!</v>
      </c>
      <c r="Y164" s="169" t="e">
        <f t="shared" si="83"/>
        <v>#REF!</v>
      </c>
      <c r="Z164" s="169" t="e">
        <f t="shared" si="71"/>
        <v>#REF!</v>
      </c>
      <c r="AA164" s="170" t="e">
        <f t="shared" si="82"/>
        <v>#REF!</v>
      </c>
      <c r="AB164" s="170" t="e">
        <f t="shared" si="78"/>
        <v>#REF!</v>
      </c>
      <c r="AC164" s="156"/>
    </row>
    <row r="165" spans="1:29">
      <c r="A165" s="14" t="s">
        <v>72</v>
      </c>
      <c r="B165" s="149" t="s">
        <v>100</v>
      </c>
      <c r="C165" s="150" t="s">
        <v>137</v>
      </c>
      <c r="D165" s="172" t="s">
        <v>84</v>
      </c>
      <c r="E165" s="151" t="s">
        <v>76</v>
      </c>
      <c r="F165" s="149" t="s">
        <v>129</v>
      </c>
      <c r="G165" s="152" t="e">
        <f t="shared" si="79"/>
        <v>#REF!</v>
      </c>
      <c r="H165" s="149" t="e" cm="1">
        <f t="array" ref="H165">_xlfn.TEXTJOIN(",",TRUE,_xlfn.UNIQUE(IF((NOT(ISBLANK(#REF!))*(#REF!='pre-Analysis'!C165))=1,IF(#REF!='pre-Analysis'!E165,IF(#REF!='pre-Analysis'!B165,IF(#REF!='pre-Analysis'!F165,IF(#REF!='pre-Analysis'!D165,#REF!,""),""),""),""),"")))</f>
        <v>#REF!</v>
      </c>
      <c r="I165" s="149" t="e">
        <f t="shared" si="80"/>
        <v>#REF!</v>
      </c>
      <c r="J165" s="149" t="e" cm="1">
        <f t="array" ref="J165">_xlfn.TEXTJOIN(",",TRUE,_xlfn.UNIQUE(IF((NOT(ISBLANK(#REF!))*(#REF!='pre-Analysis'!C165))=1,IF(#REF!='pre-Analysis'!E165,IF(#REF!='pre-Analysis'!B165,IF(#REF!='pre-Analysis'!F165,IF(#REF!='pre-Analysis'!D165,#REF!,""),""),""),""),"")))</f>
        <v>#REF!</v>
      </c>
      <c r="K165" s="149" t="e">
        <f t="shared" si="81"/>
        <v>#REF!</v>
      </c>
      <c r="L165" s="149" t="e" cm="1">
        <f t="array" ref="L165">_xlfn.TEXTJOIN(",",TRUE,_xlfn.UNIQUE(IF((NOT(ISBLANK(#REF!))*(#REF!='pre-Analysis'!B165))=1,IF(#REF!='pre-Analysis'!E165,IF(#REF!='pre-Analysis'!F165,IF(#REF!='pre-Analysis'!D165,IF(#REF!='pre-Analysis'!C165,#REF!,""),""),""),""),"")))</f>
        <v>#REF!</v>
      </c>
      <c r="M165" s="167">
        <v>3140</v>
      </c>
      <c r="N165" s="167">
        <v>16855</v>
      </c>
      <c r="O165" s="167">
        <v>8692</v>
      </c>
      <c r="P165" s="167">
        <v>8163</v>
      </c>
      <c r="Q165" s="176" t="e">
        <f>SUMIFS(#REF!,#REF!, 'pre-Analysis'!E165,#REF!, 'pre-Analysis'!B165,#REF!,'pre-Analysis'!C165,#REF!,'pre-Analysis'!F165,#REF!,'pre-Analysis'!D165)</f>
        <v>#REF!</v>
      </c>
      <c r="R165" s="176" t="e">
        <f>SUMIFS(#REF!,#REF!, 'pre-Analysis'!E165,#REF!, 'pre-Analysis'!B165,#REF!,'pre-Analysis'!C165,#REF!,'pre-Analysis'!F165,#REF!,'pre-Analysis'!D165)</f>
        <v>#REF!</v>
      </c>
      <c r="S165" s="176" t="e">
        <f>SUMIFS(#REF!,#REF!, 'pre-Analysis'!E165,#REF!, 'pre-Analysis'!B165,#REF!,'pre-Analysis'!C165,#REF!,'pre-Analysis'!F165,#REF!,'pre-Analysis'!D165)</f>
        <v>#REF!</v>
      </c>
      <c r="T165" s="176" t="e">
        <f>SUMIFS(#REF!,#REF!, 'pre-Analysis'!E165,#REF!, 'pre-Analysis'!B165,#REF!,'pre-Analysis'!C165,#REF!,'pre-Analysis'!F165,#REF!,'pre-Analysis'!D165)</f>
        <v>#REF!</v>
      </c>
      <c r="U165" s="176" t="e">
        <f>SUMIFS(#REF!,#REF!, 'pre-Analysis'!E165,#REF!, 'pre-Analysis'!B165,#REF!,'pre-Analysis'!C165,#REF!,'pre-Analysis'!F165,#REF!,'pre-Analysis'!D165)</f>
        <v>#REF!</v>
      </c>
      <c r="V165" s="176" t="e">
        <f>SUMIFS(#REF!,#REF!, 'pre-Analysis'!E165,#REF!, 'pre-Analysis'!B165,#REF!,'pre-Analysis'!C165,#REF!,'pre-Analysis'!F165,#REF!,'pre-Analysis'!D165)</f>
        <v>#REF!</v>
      </c>
      <c r="W165" s="176" t="e">
        <f>SUMIFS(#REF!,#REF!, 'pre-Analysis'!E165,#REF!, 'pre-Analysis'!B165,#REF!,'pre-Analysis'!C165,#REF!,'pre-Analysis'!F165,#REF!,'pre-Analysis'!D165)</f>
        <v>#REF!</v>
      </c>
      <c r="X165" s="176" t="e">
        <f>SUMIFS(#REF!,#REF!, 'pre-Analysis'!E165,#REF!, 'pre-Analysis'!B165,#REF!,'pre-Analysis'!C165,#REF!,'pre-Analysis'!F165,#REF!,'pre-Analysis'!D165)</f>
        <v>#REF!</v>
      </c>
      <c r="Y165" s="169" t="e">
        <f t="shared" si="83"/>
        <v>#REF!</v>
      </c>
      <c r="Z165" s="169" t="e">
        <f t="shared" ref="Z165:Z228" si="84">T165/N165</f>
        <v>#REF!</v>
      </c>
      <c r="AA165" s="170" t="e">
        <f t="shared" si="82"/>
        <v>#REF!</v>
      </c>
      <c r="AB165" s="170" t="e">
        <f t="shared" si="78"/>
        <v>#REF!</v>
      </c>
      <c r="AC165" s="156"/>
    </row>
    <row r="166" spans="1:29">
      <c r="A166" s="14" t="s">
        <v>72</v>
      </c>
      <c r="B166" s="158" t="s">
        <v>100</v>
      </c>
      <c r="C166" s="166" t="s">
        <v>137</v>
      </c>
      <c r="D166" s="201" t="s">
        <v>84</v>
      </c>
      <c r="E166" s="157" t="s">
        <v>76</v>
      </c>
      <c r="F166" s="158"/>
      <c r="G166" s="159" t="e">
        <f t="shared" si="79"/>
        <v>#REF!</v>
      </c>
      <c r="H166" s="157" t="e" cm="1">
        <f t="array" ref="H166">_xlfn.TEXTJOIN(",",TRUE,_xlfn.UNIQUE(IF((NOT(ISBLANK(#REF!))*(#REF!='pre-Analysis'!C166))=1,IF(#REF!='pre-Analysis'!E166,IF(#REF!='pre-Analysis'!B166,IF(#REF!='pre-Analysis'!D166,#REF!,""),""),""),"")))</f>
        <v>#REF!</v>
      </c>
      <c r="I166" s="158" t="e">
        <f t="shared" si="80"/>
        <v>#REF!</v>
      </c>
      <c r="J166" s="157" t="e" cm="1">
        <f t="array" ref="J166">_xlfn.TEXTJOIN(",",TRUE,_xlfn.UNIQUE(IF((NOT(ISBLANK(#REF!))*(#REF!='pre-Analysis'!C166))=1,IF(#REF!='pre-Analysis'!E166,IF(#REF!='pre-Analysis'!B166,IF(#REF!='pre-Analysis'!D166,#REF!,""),""),""),"")))</f>
        <v>#REF!</v>
      </c>
      <c r="K166" s="158" t="e">
        <f t="shared" si="81"/>
        <v>#REF!</v>
      </c>
      <c r="L166" s="158" t="e" cm="1">
        <f t="array" ref="L166">_xlfn.TEXTJOIN(",",TRUE,_xlfn.UNIQUE(IF((NOT(ISBLANK(#REF!))*(#REF!='pre-Analysis'!B166))=1,IF(#REF!='pre-Analysis'!E166,IF(#REF!='pre-Analysis'!D166,IF(#REF!='pre-Analysis'!C166,#REF!,""),""),""),"")))</f>
        <v>#REF!</v>
      </c>
      <c r="M166" s="160">
        <f>SUM(M139:M165)</f>
        <v>156285</v>
      </c>
      <c r="N166" s="160">
        <f>SUM(N139:N165)</f>
        <v>716888</v>
      </c>
      <c r="O166" s="160">
        <f>SUM(O139:O165)</f>
        <v>368982</v>
      </c>
      <c r="P166" s="160">
        <f>SUM(P139:P165)</f>
        <v>347906</v>
      </c>
      <c r="Q166" s="197" t="e">
        <f>SUMIFS(#REF!,#REF!, 'pre-Analysis'!E166,#REF!, 'pre-Analysis'!B166,#REF!,'pre-Analysis'!C166,#REF!,'pre-Analysis'!D166)</f>
        <v>#REF!</v>
      </c>
      <c r="R166" s="197" t="e">
        <f>SUMIFS(#REF!,#REF!, 'pre-Analysis'!E166,#REF!, 'pre-Analysis'!B166,#REF!,'pre-Analysis'!C166,#REF!,'pre-Analysis'!D166)</f>
        <v>#REF!</v>
      </c>
      <c r="S166" s="197" t="e">
        <f>SUMIFS(#REF!,#REF!, 'pre-Analysis'!E166,#REF!, 'pre-Analysis'!B166,#REF!,'pre-Analysis'!C166,#REF!,'pre-Analysis'!D166)</f>
        <v>#REF!</v>
      </c>
      <c r="T166" s="197" t="e">
        <f>SUMIFS(#REF!,#REF!, 'pre-Analysis'!E166,#REF!, 'pre-Analysis'!B166,#REF!,'pre-Analysis'!C166,#REF!,'pre-Analysis'!D166)</f>
        <v>#REF!</v>
      </c>
      <c r="U166" s="197" t="e">
        <f>SUMIFS(#REF!,#REF!, 'pre-Analysis'!E166,#REF!, 'pre-Analysis'!B166,#REF!,'pre-Analysis'!C166,#REF!,'pre-Analysis'!D166)</f>
        <v>#REF!</v>
      </c>
      <c r="V166" s="197" t="e">
        <f>SUMIFS(#REF!,#REF!, 'pre-Analysis'!E166,#REF!, 'pre-Analysis'!B166,#REF!,'pre-Analysis'!C166,#REF!,'pre-Analysis'!D166)</f>
        <v>#REF!</v>
      </c>
      <c r="W166" s="197" t="e">
        <f>SUMIFS(#REF!,#REF!, 'pre-Analysis'!E166,#REF!, 'pre-Analysis'!B166,#REF!,'pre-Analysis'!C166,#REF!,'pre-Analysis'!D166)</f>
        <v>#REF!</v>
      </c>
      <c r="X166" s="197" t="e">
        <f>SUMIFS(#REF!,#REF!, 'pre-Analysis'!E166,#REF!, 'pre-Analysis'!B166,#REF!,'pre-Analysis'!C166,#REF!,'pre-Analysis'!D166)</f>
        <v>#REF!</v>
      </c>
      <c r="Y166" s="198" t="e">
        <f t="shared" si="83"/>
        <v>#REF!</v>
      </c>
      <c r="Z166" s="198" t="e">
        <f t="shared" si="84"/>
        <v>#REF!</v>
      </c>
      <c r="AA166" s="199" t="e">
        <f t="shared" si="82"/>
        <v>#REF!</v>
      </c>
      <c r="AB166" s="199" t="e">
        <f t="shared" si="78"/>
        <v>#REF!</v>
      </c>
    </row>
    <row r="167" spans="1:29">
      <c r="A167" s="14" t="s">
        <v>72</v>
      </c>
      <c r="B167" s="149" t="s">
        <v>100</v>
      </c>
      <c r="C167" s="150" t="s">
        <v>137</v>
      </c>
      <c r="D167" s="172" t="s">
        <v>84</v>
      </c>
      <c r="E167" s="151" t="s">
        <v>77</v>
      </c>
      <c r="F167" s="149" t="s">
        <v>130</v>
      </c>
      <c r="G167" s="152" t="e">
        <f t="shared" si="79"/>
        <v>#REF!</v>
      </c>
      <c r="H167" s="149" t="e" cm="1">
        <f t="array" ref="H167">_xlfn.TEXTJOIN(",",TRUE,_xlfn.UNIQUE(IF((NOT(ISBLANK(#REF!))*(#REF!='pre-Analysis'!C167))=1,IF(#REF!='pre-Analysis'!E167,IF(#REF!='pre-Analysis'!B167,IF(#REF!='pre-Analysis'!F167,IF(#REF!='pre-Analysis'!D167,#REF!,""),""),""),""),"")))</f>
        <v>#REF!</v>
      </c>
      <c r="I167" s="149" t="e">
        <f t="shared" si="80"/>
        <v>#REF!</v>
      </c>
      <c r="J167" s="149" t="e" cm="1">
        <f t="array" ref="J167">_xlfn.TEXTJOIN(",",TRUE,_xlfn.UNIQUE(IF((NOT(ISBLANK(#REF!))*(#REF!='pre-Analysis'!C167))=1,IF(#REF!='pre-Analysis'!E167,IF(#REF!='pre-Analysis'!B167,IF(#REF!='pre-Analysis'!F167,IF(#REF!='pre-Analysis'!D167,#REF!,""),""),""),""),"")))</f>
        <v>#REF!</v>
      </c>
      <c r="K167" s="149" t="e">
        <f t="shared" si="81"/>
        <v>#REF!</v>
      </c>
      <c r="L167" s="149" t="e" cm="1">
        <f t="array" ref="L167">_xlfn.TEXTJOIN(",",TRUE,_xlfn.UNIQUE(IF((NOT(ISBLANK(#REF!))*(#REF!='pre-Analysis'!B167))=1,IF(#REF!='pre-Analysis'!E167,IF(#REF!='pre-Analysis'!F167,IF(#REF!='pre-Analysis'!D167,IF(#REF!='pre-Analysis'!C167,#REF!,""),""),""),""),"")))</f>
        <v>#REF!</v>
      </c>
      <c r="M167" s="167">
        <v>3893</v>
      </c>
      <c r="N167" s="167">
        <v>16653</v>
      </c>
      <c r="O167" s="167">
        <v>8600</v>
      </c>
      <c r="P167" s="99">
        <v>8053</v>
      </c>
      <c r="Q167" s="176" t="e">
        <f>SUMIFS(#REF!,#REF!, 'pre-Analysis'!E167,#REF!, 'pre-Analysis'!B167,#REF!,'pre-Analysis'!C167,#REF!,'pre-Analysis'!F167,#REF!,'pre-Analysis'!D167)</f>
        <v>#REF!</v>
      </c>
      <c r="R167" s="176" t="e">
        <f>SUMIFS(#REF!,#REF!, 'pre-Analysis'!E167,#REF!, 'pre-Analysis'!B167,#REF!,'pre-Analysis'!C167,#REF!,'pre-Analysis'!F167,#REF!,'pre-Analysis'!D167)</f>
        <v>#REF!</v>
      </c>
      <c r="S167" s="176" t="e">
        <f>SUMIFS(#REF!,#REF!, 'pre-Analysis'!E167,#REF!, 'pre-Analysis'!B167,#REF!,'pre-Analysis'!C167,#REF!,'pre-Analysis'!F167,#REF!,'pre-Analysis'!D167)</f>
        <v>#REF!</v>
      </c>
      <c r="T167" s="176" t="e">
        <f>SUMIFS(#REF!,#REF!, 'pre-Analysis'!E167,#REF!, 'pre-Analysis'!B167,#REF!,'pre-Analysis'!C167,#REF!,'pre-Analysis'!F167,#REF!,'pre-Analysis'!D167)</f>
        <v>#REF!</v>
      </c>
      <c r="U167" s="176" t="e">
        <f>SUMIFS(#REF!,#REF!, 'pre-Analysis'!E167,#REF!, 'pre-Analysis'!B167,#REF!,'pre-Analysis'!C167,#REF!,'pre-Analysis'!F167,#REF!,'pre-Analysis'!D167)</f>
        <v>#REF!</v>
      </c>
      <c r="V167" s="176" t="e">
        <f>SUMIFS(#REF!,#REF!, 'pre-Analysis'!E167,#REF!, 'pre-Analysis'!B167,#REF!,'pre-Analysis'!C167,#REF!,'pre-Analysis'!F167,#REF!,'pre-Analysis'!D167)</f>
        <v>#REF!</v>
      </c>
      <c r="W167" s="176" t="e">
        <f>SUMIFS(#REF!,#REF!, 'pre-Analysis'!E167,#REF!, 'pre-Analysis'!B167,#REF!,'pre-Analysis'!C167,#REF!,'pre-Analysis'!F167,#REF!,'pre-Analysis'!D167)</f>
        <v>#REF!</v>
      </c>
      <c r="X167" s="176" t="e">
        <f>SUMIFS(#REF!,#REF!, 'pre-Analysis'!E167,#REF!, 'pre-Analysis'!B167,#REF!,'pre-Analysis'!C167,#REF!,'pre-Analysis'!F167,#REF!,'pre-Analysis'!D167)</f>
        <v>#REF!</v>
      </c>
      <c r="Y167" s="169" t="e">
        <f t="shared" si="83"/>
        <v>#REF!</v>
      </c>
      <c r="Z167" s="169" t="e">
        <f t="shared" si="84"/>
        <v>#REF!</v>
      </c>
      <c r="AA167" s="170" t="e">
        <f t="shared" si="82"/>
        <v>#REF!</v>
      </c>
      <c r="AB167" s="170" t="e">
        <f t="shared" si="78"/>
        <v>#REF!</v>
      </c>
    </row>
    <row r="168" spans="1:29">
      <c r="A168" s="14" t="s">
        <v>72</v>
      </c>
      <c r="B168" s="149" t="s">
        <v>100</v>
      </c>
      <c r="C168" s="150" t="s">
        <v>137</v>
      </c>
      <c r="D168" s="172" t="s">
        <v>84</v>
      </c>
      <c r="E168" s="151" t="s">
        <v>77</v>
      </c>
      <c r="F168" s="149" t="s">
        <v>131</v>
      </c>
      <c r="G168" s="152" t="e">
        <f t="shared" si="79"/>
        <v>#REF!</v>
      </c>
      <c r="H168" s="149" t="e" cm="1">
        <f t="array" ref="H168">_xlfn.TEXTJOIN(",",TRUE,_xlfn.UNIQUE(IF((NOT(ISBLANK(#REF!))*(#REF!='pre-Analysis'!C168))=1,IF(#REF!='pre-Analysis'!E168,IF(#REF!='pre-Analysis'!B168,IF(#REF!='pre-Analysis'!F168,IF(#REF!='pre-Analysis'!D168,#REF!,""),""),""),""),"")))</f>
        <v>#REF!</v>
      </c>
      <c r="I168" s="149" t="e">
        <f t="shared" si="80"/>
        <v>#REF!</v>
      </c>
      <c r="J168" s="149" t="e" cm="1">
        <f t="array" ref="J168">_xlfn.TEXTJOIN(",",TRUE,_xlfn.UNIQUE(IF((NOT(ISBLANK(#REF!))*(#REF!='pre-Analysis'!C168))=1,IF(#REF!='pre-Analysis'!E168,IF(#REF!='pre-Analysis'!B168,IF(#REF!='pre-Analysis'!F168,IF(#REF!='pre-Analysis'!D168,#REF!,""),""),""),""),"")))</f>
        <v>#REF!</v>
      </c>
      <c r="K168" s="149" t="e">
        <f t="shared" si="81"/>
        <v>#REF!</v>
      </c>
      <c r="L168" s="149" t="e" cm="1">
        <f t="array" ref="L168">_xlfn.TEXTJOIN(",",TRUE,_xlfn.UNIQUE(IF((NOT(ISBLANK(#REF!))*(#REF!='pre-Analysis'!B168))=1,IF(#REF!='pre-Analysis'!E168,IF(#REF!='pre-Analysis'!F168,IF(#REF!='pre-Analysis'!D168,IF(#REF!='pre-Analysis'!C168,#REF!,""),""),""),""),"")))</f>
        <v>#REF!</v>
      </c>
      <c r="M168" s="167">
        <v>4290</v>
      </c>
      <c r="N168" s="167">
        <v>21230</v>
      </c>
      <c r="O168" s="167">
        <v>10823</v>
      </c>
      <c r="P168" s="99">
        <v>10407</v>
      </c>
      <c r="Q168" s="176" t="e">
        <f>SUMIFS(#REF!,#REF!, 'pre-Analysis'!E168,#REF!, 'pre-Analysis'!B168,#REF!,'pre-Analysis'!C168,#REF!,'pre-Analysis'!F168,#REF!,'pre-Analysis'!D168)</f>
        <v>#REF!</v>
      </c>
      <c r="R168" s="176" t="e">
        <f>SUMIFS(#REF!,#REF!, 'pre-Analysis'!E168,#REF!, 'pre-Analysis'!B168,#REF!,'pre-Analysis'!C168,#REF!,'pre-Analysis'!F168,#REF!,'pre-Analysis'!D168)</f>
        <v>#REF!</v>
      </c>
      <c r="S168" s="176" t="e">
        <f>SUMIFS(#REF!,#REF!, 'pre-Analysis'!E168,#REF!, 'pre-Analysis'!B168,#REF!,'pre-Analysis'!C168,#REF!,'pre-Analysis'!F168,#REF!,'pre-Analysis'!D168)</f>
        <v>#REF!</v>
      </c>
      <c r="T168" s="176" t="e">
        <f>SUMIFS(#REF!,#REF!, 'pre-Analysis'!E168,#REF!, 'pre-Analysis'!B168,#REF!,'pre-Analysis'!C168,#REF!,'pre-Analysis'!F168,#REF!,'pre-Analysis'!D168)</f>
        <v>#REF!</v>
      </c>
      <c r="U168" s="176" t="e">
        <f>SUMIFS(#REF!,#REF!, 'pre-Analysis'!E168,#REF!, 'pre-Analysis'!B168,#REF!,'pre-Analysis'!C168,#REF!,'pre-Analysis'!F168,#REF!,'pre-Analysis'!D168)</f>
        <v>#REF!</v>
      </c>
      <c r="V168" s="176" t="e">
        <f>SUMIFS(#REF!,#REF!, 'pre-Analysis'!E168,#REF!, 'pre-Analysis'!B168,#REF!,'pre-Analysis'!C168,#REF!,'pre-Analysis'!F168,#REF!,'pre-Analysis'!D168)</f>
        <v>#REF!</v>
      </c>
      <c r="W168" s="176" t="e">
        <f>SUMIFS(#REF!,#REF!, 'pre-Analysis'!E168,#REF!, 'pre-Analysis'!B168,#REF!,'pre-Analysis'!C168,#REF!,'pre-Analysis'!F168,#REF!,'pre-Analysis'!D168)</f>
        <v>#REF!</v>
      </c>
      <c r="X168" s="176" t="e">
        <f>SUMIFS(#REF!,#REF!, 'pre-Analysis'!E168,#REF!, 'pre-Analysis'!B168,#REF!,'pre-Analysis'!C168,#REF!,'pre-Analysis'!F168,#REF!,'pre-Analysis'!D168)</f>
        <v>#REF!</v>
      </c>
      <c r="Y168" s="169" t="e">
        <f t="shared" si="83"/>
        <v>#REF!</v>
      </c>
      <c r="Z168" s="169" t="e">
        <f t="shared" si="84"/>
        <v>#REF!</v>
      </c>
      <c r="AA168" s="170" t="e">
        <f t="shared" si="82"/>
        <v>#REF!</v>
      </c>
      <c r="AB168" s="170" t="e">
        <f t="shared" si="78"/>
        <v>#REF!</v>
      </c>
    </row>
    <row r="169" spans="1:29">
      <c r="A169" s="14" t="s">
        <v>72</v>
      </c>
      <c r="B169" s="149" t="s">
        <v>100</v>
      </c>
      <c r="C169" s="150" t="s">
        <v>137</v>
      </c>
      <c r="D169" s="172" t="s">
        <v>84</v>
      </c>
      <c r="E169" s="151" t="s">
        <v>77</v>
      </c>
      <c r="F169" s="149" t="s">
        <v>132</v>
      </c>
      <c r="G169" s="152" t="e">
        <f t="shared" si="79"/>
        <v>#REF!</v>
      </c>
      <c r="H169" s="149" t="e" cm="1">
        <f t="array" ref="H169">_xlfn.TEXTJOIN(",",TRUE,_xlfn.UNIQUE(IF((NOT(ISBLANK(#REF!))*(#REF!='pre-Analysis'!C169))=1,IF(#REF!='pre-Analysis'!E169,IF(#REF!='pre-Analysis'!B169,IF(#REF!='pre-Analysis'!F169,IF(#REF!='pre-Analysis'!D169,#REF!,""),""),""),""),"")))</f>
        <v>#REF!</v>
      </c>
      <c r="I169" s="149" t="e">
        <f t="shared" si="80"/>
        <v>#REF!</v>
      </c>
      <c r="J169" s="149" t="e" cm="1">
        <f t="array" ref="J169">_xlfn.TEXTJOIN(",",TRUE,_xlfn.UNIQUE(IF((NOT(ISBLANK(#REF!))*(#REF!='pre-Analysis'!C169))=1,IF(#REF!='pre-Analysis'!E169,IF(#REF!='pre-Analysis'!B169,IF(#REF!='pre-Analysis'!F169,IF(#REF!='pre-Analysis'!D169,#REF!,""),""),""),""),"")))</f>
        <v>#REF!</v>
      </c>
      <c r="K169" s="149" t="e">
        <f t="shared" si="81"/>
        <v>#REF!</v>
      </c>
      <c r="L169" s="149" t="e" cm="1">
        <f t="array" ref="L169">_xlfn.TEXTJOIN(",",TRUE,_xlfn.UNIQUE(IF((NOT(ISBLANK(#REF!))*(#REF!='pre-Analysis'!B169))=1,IF(#REF!='pre-Analysis'!E169,IF(#REF!='pre-Analysis'!F169,IF(#REF!='pre-Analysis'!D169,IF(#REF!='pre-Analysis'!C169,#REF!,""),""),""),""),"")))</f>
        <v>#REF!</v>
      </c>
      <c r="M169" s="167">
        <v>5815</v>
      </c>
      <c r="N169" s="167">
        <v>26218</v>
      </c>
      <c r="O169" s="167">
        <v>13844</v>
      </c>
      <c r="P169" s="99">
        <v>12374</v>
      </c>
      <c r="Q169" s="176" t="e">
        <f>SUMIFS(#REF!,#REF!, 'pre-Analysis'!E169,#REF!, 'pre-Analysis'!B169,#REF!,'pre-Analysis'!C169,#REF!,'pre-Analysis'!F169,#REF!,'pre-Analysis'!D169)</f>
        <v>#REF!</v>
      </c>
      <c r="R169" s="176" t="e">
        <f>SUMIFS(#REF!,#REF!, 'pre-Analysis'!E169,#REF!, 'pre-Analysis'!B169,#REF!,'pre-Analysis'!C169,#REF!,'pre-Analysis'!F169,#REF!,'pre-Analysis'!D169)</f>
        <v>#REF!</v>
      </c>
      <c r="S169" s="176" t="e">
        <f>SUMIFS(#REF!,#REF!, 'pre-Analysis'!E169,#REF!, 'pre-Analysis'!B169,#REF!,'pre-Analysis'!C169,#REF!,'pre-Analysis'!F169,#REF!,'pre-Analysis'!D169)</f>
        <v>#REF!</v>
      </c>
      <c r="T169" s="176" t="e">
        <f>SUMIFS(#REF!,#REF!, 'pre-Analysis'!E169,#REF!, 'pre-Analysis'!B169,#REF!,'pre-Analysis'!C169,#REF!,'pre-Analysis'!F169,#REF!,'pre-Analysis'!D169)</f>
        <v>#REF!</v>
      </c>
      <c r="U169" s="176" t="e">
        <f>SUMIFS(#REF!,#REF!, 'pre-Analysis'!E169,#REF!, 'pre-Analysis'!B169,#REF!,'pre-Analysis'!C169,#REF!,'pre-Analysis'!F169,#REF!,'pre-Analysis'!D169)</f>
        <v>#REF!</v>
      </c>
      <c r="V169" s="176" t="e">
        <f>SUMIFS(#REF!,#REF!, 'pre-Analysis'!E169,#REF!, 'pre-Analysis'!B169,#REF!,'pre-Analysis'!C169,#REF!,'pre-Analysis'!F169,#REF!,'pre-Analysis'!D169)</f>
        <v>#REF!</v>
      </c>
      <c r="W169" s="176" t="e">
        <f>SUMIFS(#REF!,#REF!, 'pre-Analysis'!E169,#REF!, 'pre-Analysis'!B169,#REF!,'pre-Analysis'!C169,#REF!,'pre-Analysis'!F169,#REF!,'pre-Analysis'!D169)</f>
        <v>#REF!</v>
      </c>
      <c r="X169" s="176" t="e">
        <f>SUMIFS(#REF!,#REF!, 'pre-Analysis'!E169,#REF!, 'pre-Analysis'!B169,#REF!,'pre-Analysis'!C169,#REF!,'pre-Analysis'!F169,#REF!,'pre-Analysis'!D169)</f>
        <v>#REF!</v>
      </c>
      <c r="Y169" s="169" t="e">
        <f t="shared" si="83"/>
        <v>#REF!</v>
      </c>
      <c r="Z169" s="169" t="e">
        <f t="shared" si="84"/>
        <v>#REF!</v>
      </c>
      <c r="AA169" s="170" t="e">
        <f t="shared" si="82"/>
        <v>#REF!</v>
      </c>
      <c r="AB169" s="170" t="e">
        <f t="shared" si="78"/>
        <v>#REF!</v>
      </c>
    </row>
    <row r="170" spans="1:29">
      <c r="A170" s="14" t="s">
        <v>72</v>
      </c>
      <c r="B170" s="149" t="s">
        <v>100</v>
      </c>
      <c r="C170" s="150" t="s">
        <v>137</v>
      </c>
      <c r="D170" s="172" t="s">
        <v>84</v>
      </c>
      <c r="E170" s="151" t="s">
        <v>77</v>
      </c>
      <c r="F170" s="149" t="s">
        <v>133</v>
      </c>
      <c r="G170" s="152" t="e">
        <f t="shared" si="79"/>
        <v>#REF!</v>
      </c>
      <c r="H170" s="149" t="e" cm="1">
        <f t="array" ref="H170">_xlfn.TEXTJOIN(",",TRUE,_xlfn.UNIQUE(IF((NOT(ISBLANK(#REF!))*(#REF!='pre-Analysis'!C170))=1,IF(#REF!='pre-Analysis'!E170,IF(#REF!='pre-Analysis'!B170,IF(#REF!='pre-Analysis'!F170,IF(#REF!='pre-Analysis'!D170,#REF!,""),""),""),""),"")))</f>
        <v>#REF!</v>
      </c>
      <c r="I170" s="149" t="e">
        <f t="shared" si="80"/>
        <v>#REF!</v>
      </c>
      <c r="J170" s="149" t="e" cm="1">
        <f t="array" ref="J170">_xlfn.TEXTJOIN(",",TRUE,_xlfn.UNIQUE(IF((NOT(ISBLANK(#REF!))*(#REF!='pre-Analysis'!C170))=1,IF(#REF!='pre-Analysis'!E170,IF(#REF!='pre-Analysis'!B170,IF(#REF!='pre-Analysis'!F170,IF(#REF!='pre-Analysis'!D170,#REF!,""),""),""),""),"")))</f>
        <v>#REF!</v>
      </c>
      <c r="K170" s="149" t="e">
        <f t="shared" si="81"/>
        <v>#REF!</v>
      </c>
      <c r="L170" s="149" t="e" cm="1">
        <f t="array" ref="L170">_xlfn.TEXTJOIN(",",TRUE,_xlfn.UNIQUE(IF((NOT(ISBLANK(#REF!))*(#REF!='pre-Analysis'!B170))=1,IF(#REF!='pre-Analysis'!E170,IF(#REF!='pre-Analysis'!F170,IF(#REF!='pre-Analysis'!D170,IF(#REF!='pre-Analysis'!C170,#REF!,""),""),""),""),"")))</f>
        <v>#REF!</v>
      </c>
      <c r="M170" s="167">
        <v>1582</v>
      </c>
      <c r="N170" s="167">
        <v>7718</v>
      </c>
      <c r="O170" s="167">
        <v>4069</v>
      </c>
      <c r="P170" s="99">
        <v>3649</v>
      </c>
      <c r="Q170" s="176" t="e">
        <f>SUMIFS(#REF!,#REF!, 'pre-Analysis'!E170,#REF!, 'pre-Analysis'!B170,#REF!,'pre-Analysis'!C170,#REF!,'pre-Analysis'!F170,#REF!,'pre-Analysis'!D170)</f>
        <v>#REF!</v>
      </c>
      <c r="R170" s="176" t="e">
        <f>SUMIFS(#REF!,#REF!, 'pre-Analysis'!E170,#REF!, 'pre-Analysis'!B170,#REF!,'pre-Analysis'!C170,#REF!,'pre-Analysis'!F170,#REF!,'pre-Analysis'!D170)</f>
        <v>#REF!</v>
      </c>
      <c r="S170" s="176" t="e">
        <f>SUMIFS(#REF!,#REF!, 'pre-Analysis'!E170,#REF!, 'pre-Analysis'!B170,#REF!,'pre-Analysis'!C170,#REF!,'pre-Analysis'!F170,#REF!,'pre-Analysis'!D170)</f>
        <v>#REF!</v>
      </c>
      <c r="T170" s="176" t="e">
        <f>SUMIFS(#REF!,#REF!, 'pre-Analysis'!E170,#REF!, 'pre-Analysis'!B170,#REF!,'pre-Analysis'!C170,#REF!,'pre-Analysis'!F170,#REF!,'pre-Analysis'!D170)</f>
        <v>#REF!</v>
      </c>
      <c r="U170" s="176" t="e">
        <f>SUMIFS(#REF!,#REF!, 'pre-Analysis'!E170,#REF!, 'pre-Analysis'!B170,#REF!,'pre-Analysis'!C170,#REF!,'pre-Analysis'!F170,#REF!,'pre-Analysis'!D170)</f>
        <v>#REF!</v>
      </c>
      <c r="V170" s="176" t="e">
        <f>SUMIFS(#REF!,#REF!, 'pre-Analysis'!E170,#REF!, 'pre-Analysis'!B170,#REF!,'pre-Analysis'!C170,#REF!,'pre-Analysis'!F170,#REF!,'pre-Analysis'!D170)</f>
        <v>#REF!</v>
      </c>
      <c r="W170" s="176" t="e">
        <f>SUMIFS(#REF!,#REF!, 'pre-Analysis'!E170,#REF!, 'pre-Analysis'!B170,#REF!,'pre-Analysis'!C170,#REF!,'pre-Analysis'!F170,#REF!,'pre-Analysis'!D170)</f>
        <v>#REF!</v>
      </c>
      <c r="X170" s="176" t="e">
        <f>SUMIFS(#REF!,#REF!, 'pre-Analysis'!E170,#REF!, 'pre-Analysis'!B170,#REF!,'pre-Analysis'!C170,#REF!,'pre-Analysis'!F170,#REF!,'pre-Analysis'!D170)</f>
        <v>#REF!</v>
      </c>
      <c r="Y170" s="169" t="e">
        <f t="shared" si="83"/>
        <v>#REF!</v>
      </c>
      <c r="Z170" s="169" t="e">
        <f t="shared" si="84"/>
        <v>#REF!</v>
      </c>
      <c r="AA170" s="170" t="e">
        <f t="shared" si="82"/>
        <v>#REF!</v>
      </c>
      <c r="AB170" s="170" t="e">
        <f t="shared" si="78"/>
        <v>#REF!</v>
      </c>
    </row>
    <row r="171" spans="1:29">
      <c r="A171" s="14" t="s">
        <v>72</v>
      </c>
      <c r="B171" s="149" t="s">
        <v>100</v>
      </c>
      <c r="C171" s="150" t="s">
        <v>137</v>
      </c>
      <c r="D171" s="172" t="s">
        <v>84</v>
      </c>
      <c r="E171" s="151" t="s">
        <v>77</v>
      </c>
      <c r="F171" s="149" t="s">
        <v>134</v>
      </c>
      <c r="G171" s="152" t="e">
        <f t="shared" si="79"/>
        <v>#REF!</v>
      </c>
      <c r="H171" s="149" t="e" cm="1">
        <f t="array" ref="H171">_xlfn.TEXTJOIN(",",TRUE,_xlfn.UNIQUE(IF((NOT(ISBLANK(#REF!))*(#REF!='pre-Analysis'!C171))=1,IF(#REF!='pre-Analysis'!E171,IF(#REF!='pre-Analysis'!B171,IF(#REF!='pre-Analysis'!F171,IF(#REF!='pre-Analysis'!D171,#REF!,""),""),""),""),"")))</f>
        <v>#REF!</v>
      </c>
      <c r="I171" s="149" t="e">
        <f t="shared" si="80"/>
        <v>#REF!</v>
      </c>
      <c r="J171" s="149" t="e" cm="1">
        <f t="array" ref="J171">_xlfn.TEXTJOIN(",",TRUE,_xlfn.UNIQUE(IF((NOT(ISBLANK(#REF!))*(#REF!='pre-Analysis'!C171))=1,IF(#REF!='pre-Analysis'!E171,IF(#REF!='pre-Analysis'!B171,IF(#REF!='pre-Analysis'!F171,IF(#REF!='pre-Analysis'!D171,#REF!,""),""),""),""),"")))</f>
        <v>#REF!</v>
      </c>
      <c r="K171" s="149" t="e">
        <f t="shared" si="81"/>
        <v>#REF!</v>
      </c>
      <c r="L171" s="149" t="e" cm="1">
        <f t="array" ref="L171">_xlfn.TEXTJOIN(",",TRUE,_xlfn.UNIQUE(IF((NOT(ISBLANK(#REF!))*(#REF!='pre-Analysis'!B171))=1,IF(#REF!='pre-Analysis'!E171,IF(#REF!='pre-Analysis'!F171,IF(#REF!='pre-Analysis'!D171,IF(#REF!='pre-Analysis'!C171,#REF!,""),""),""),""),"")))</f>
        <v>#REF!</v>
      </c>
      <c r="M171" s="167">
        <v>8985</v>
      </c>
      <c r="N171" s="167">
        <v>40032</v>
      </c>
      <c r="O171" s="167">
        <v>21157</v>
      </c>
      <c r="P171" s="99">
        <v>18875</v>
      </c>
      <c r="Q171" s="176" t="e">
        <f>SUMIFS(#REF!,#REF!, 'pre-Analysis'!E171,#REF!, 'pre-Analysis'!B171,#REF!,'pre-Analysis'!C171,#REF!,'pre-Analysis'!F171,#REF!,'pre-Analysis'!D171)</f>
        <v>#REF!</v>
      </c>
      <c r="R171" s="176" t="e">
        <f>SUMIFS(#REF!,#REF!, 'pre-Analysis'!E171,#REF!, 'pre-Analysis'!B171,#REF!,'pre-Analysis'!C171,#REF!,'pre-Analysis'!F171,#REF!,'pre-Analysis'!D171)</f>
        <v>#REF!</v>
      </c>
      <c r="S171" s="176" t="e">
        <f>SUMIFS(#REF!,#REF!, 'pre-Analysis'!E171,#REF!, 'pre-Analysis'!B171,#REF!,'pre-Analysis'!C171,#REF!,'pre-Analysis'!F171,#REF!,'pre-Analysis'!D171)</f>
        <v>#REF!</v>
      </c>
      <c r="T171" s="176" t="e">
        <f>SUMIFS(#REF!,#REF!, 'pre-Analysis'!E171,#REF!, 'pre-Analysis'!B171,#REF!,'pre-Analysis'!C171,#REF!,'pre-Analysis'!F171,#REF!,'pre-Analysis'!D171)</f>
        <v>#REF!</v>
      </c>
      <c r="U171" s="176" t="e">
        <f>SUMIFS(#REF!,#REF!, 'pre-Analysis'!E171,#REF!, 'pre-Analysis'!B171,#REF!,'pre-Analysis'!C171,#REF!,'pre-Analysis'!F171,#REF!,'pre-Analysis'!D171)</f>
        <v>#REF!</v>
      </c>
      <c r="V171" s="176" t="e">
        <f>SUMIFS(#REF!,#REF!, 'pre-Analysis'!E171,#REF!, 'pre-Analysis'!B171,#REF!,'pre-Analysis'!C171,#REF!,'pre-Analysis'!F171,#REF!,'pre-Analysis'!D171)</f>
        <v>#REF!</v>
      </c>
      <c r="W171" s="176" t="e">
        <f>SUMIFS(#REF!,#REF!, 'pre-Analysis'!E171,#REF!, 'pre-Analysis'!B171,#REF!,'pre-Analysis'!C171,#REF!,'pre-Analysis'!F171,#REF!,'pre-Analysis'!D171)</f>
        <v>#REF!</v>
      </c>
      <c r="X171" s="176" t="e">
        <f>SUMIFS(#REF!,#REF!, 'pre-Analysis'!E171,#REF!, 'pre-Analysis'!B171,#REF!,'pre-Analysis'!C171,#REF!,'pre-Analysis'!F171,#REF!,'pre-Analysis'!D171)</f>
        <v>#REF!</v>
      </c>
      <c r="Y171" s="169" t="e">
        <f t="shared" si="83"/>
        <v>#REF!</v>
      </c>
      <c r="Z171" s="169" t="e">
        <f t="shared" si="84"/>
        <v>#REF!</v>
      </c>
      <c r="AA171" s="170" t="e">
        <f t="shared" si="82"/>
        <v>#REF!</v>
      </c>
      <c r="AB171" s="170" t="e">
        <f t="shared" si="78"/>
        <v>#REF!</v>
      </c>
    </row>
    <row r="172" spans="1:29">
      <c r="A172" s="14" t="s">
        <v>72</v>
      </c>
      <c r="B172" s="149" t="s">
        <v>100</v>
      </c>
      <c r="C172" s="150" t="s">
        <v>137</v>
      </c>
      <c r="D172" s="172" t="s">
        <v>84</v>
      </c>
      <c r="E172" s="151" t="s">
        <v>77</v>
      </c>
      <c r="F172" s="149" t="s">
        <v>135</v>
      </c>
      <c r="G172" s="152" t="e">
        <f t="shared" si="79"/>
        <v>#REF!</v>
      </c>
      <c r="H172" s="149" t="e" cm="1">
        <f t="array" ref="H172">_xlfn.TEXTJOIN(",",TRUE,_xlfn.UNIQUE(IF((NOT(ISBLANK(#REF!))*(#REF!='pre-Analysis'!C172))=1,IF(#REF!='pre-Analysis'!E172,IF(#REF!='pre-Analysis'!B172,IF(#REF!='pre-Analysis'!F172,IF(#REF!='pre-Analysis'!D172,#REF!,""),""),""),""),"")))</f>
        <v>#REF!</v>
      </c>
      <c r="I172" s="149" t="e">
        <f t="shared" si="80"/>
        <v>#REF!</v>
      </c>
      <c r="J172" s="149" t="e" cm="1">
        <f t="array" ref="J172">_xlfn.TEXTJOIN(",",TRUE,_xlfn.UNIQUE(IF((NOT(ISBLANK(#REF!))*(#REF!='pre-Analysis'!C172))=1,IF(#REF!='pre-Analysis'!E172,IF(#REF!='pre-Analysis'!B172,IF(#REF!='pre-Analysis'!F172,IF(#REF!='pre-Analysis'!D172,#REF!,""),""),""),""),"")))</f>
        <v>#REF!</v>
      </c>
      <c r="K172" s="149" t="e">
        <f t="shared" si="81"/>
        <v>#REF!</v>
      </c>
      <c r="L172" s="149" t="e" cm="1">
        <f t="array" ref="L172">_xlfn.TEXTJOIN(",",TRUE,_xlfn.UNIQUE(IF((NOT(ISBLANK(#REF!))*(#REF!='pre-Analysis'!B172))=1,IF(#REF!='pre-Analysis'!E172,IF(#REF!='pre-Analysis'!F172,IF(#REF!='pre-Analysis'!D172,IF(#REF!='pre-Analysis'!C172,#REF!,""),""),""),""),"")))</f>
        <v>#REF!</v>
      </c>
      <c r="M172" s="167">
        <v>3255</v>
      </c>
      <c r="N172" s="167">
        <v>15041</v>
      </c>
      <c r="O172" s="167">
        <v>7871</v>
      </c>
      <c r="P172" s="99">
        <v>7170</v>
      </c>
      <c r="Q172" s="176" t="e">
        <f>SUMIFS(#REF!,#REF!, 'pre-Analysis'!E172,#REF!, 'pre-Analysis'!B172,#REF!,'pre-Analysis'!C172,#REF!,'pre-Analysis'!F172,#REF!,'pre-Analysis'!D172)</f>
        <v>#REF!</v>
      </c>
      <c r="R172" s="176" t="e">
        <f>SUMIFS(#REF!,#REF!, 'pre-Analysis'!E172,#REF!, 'pre-Analysis'!B172,#REF!,'pre-Analysis'!C172,#REF!,'pre-Analysis'!F172,#REF!,'pre-Analysis'!D172)</f>
        <v>#REF!</v>
      </c>
      <c r="S172" s="176" t="e">
        <f>SUMIFS(#REF!,#REF!, 'pre-Analysis'!E172,#REF!, 'pre-Analysis'!B172,#REF!,'pre-Analysis'!C172,#REF!,'pre-Analysis'!F172,#REF!,'pre-Analysis'!D172)</f>
        <v>#REF!</v>
      </c>
      <c r="T172" s="176" t="e">
        <f>SUMIFS(#REF!,#REF!, 'pre-Analysis'!E172,#REF!, 'pre-Analysis'!B172,#REF!,'pre-Analysis'!C172,#REF!,'pre-Analysis'!F172,#REF!,'pre-Analysis'!D172)</f>
        <v>#REF!</v>
      </c>
      <c r="U172" s="176" t="e">
        <f>SUMIFS(#REF!,#REF!, 'pre-Analysis'!E172,#REF!, 'pre-Analysis'!B172,#REF!,'pre-Analysis'!C172,#REF!,'pre-Analysis'!F172,#REF!,'pre-Analysis'!D172)</f>
        <v>#REF!</v>
      </c>
      <c r="V172" s="176" t="e">
        <f>SUMIFS(#REF!,#REF!, 'pre-Analysis'!E172,#REF!, 'pre-Analysis'!B172,#REF!,'pre-Analysis'!C172,#REF!,'pre-Analysis'!F172,#REF!,'pre-Analysis'!D172)</f>
        <v>#REF!</v>
      </c>
      <c r="W172" s="176" t="e">
        <f>SUMIFS(#REF!,#REF!, 'pre-Analysis'!E172,#REF!, 'pre-Analysis'!B172,#REF!,'pre-Analysis'!C172,#REF!,'pre-Analysis'!F172,#REF!,'pre-Analysis'!D172)</f>
        <v>#REF!</v>
      </c>
      <c r="X172" s="176" t="e">
        <f>SUMIFS(#REF!,#REF!, 'pre-Analysis'!E172,#REF!, 'pre-Analysis'!B172,#REF!,'pre-Analysis'!C172,#REF!,'pre-Analysis'!F172,#REF!,'pre-Analysis'!D172)</f>
        <v>#REF!</v>
      </c>
      <c r="Y172" s="169" t="e">
        <f t="shared" si="83"/>
        <v>#REF!</v>
      </c>
      <c r="Z172" s="169" t="e">
        <f t="shared" si="84"/>
        <v>#REF!</v>
      </c>
      <c r="AA172" s="170" t="e">
        <f t="shared" si="82"/>
        <v>#REF!</v>
      </c>
      <c r="AB172" s="170" t="e">
        <f t="shared" si="78"/>
        <v>#REF!</v>
      </c>
    </row>
    <row r="173" spans="1:29">
      <c r="A173" s="14" t="s">
        <v>72</v>
      </c>
      <c r="B173" s="149" t="s">
        <v>100</v>
      </c>
      <c r="C173" s="150" t="s">
        <v>137</v>
      </c>
      <c r="D173" s="172" t="s">
        <v>84</v>
      </c>
      <c r="E173" s="151" t="s">
        <v>77</v>
      </c>
      <c r="F173" s="149" t="s">
        <v>136</v>
      </c>
      <c r="G173" s="152" t="e">
        <f t="shared" si="79"/>
        <v>#REF!</v>
      </c>
      <c r="H173" s="149" t="e" cm="1">
        <f t="array" ref="H173">_xlfn.TEXTJOIN(",",TRUE,_xlfn.UNIQUE(IF((NOT(ISBLANK(#REF!))*(#REF!='pre-Analysis'!C173))=1,IF(#REF!='pre-Analysis'!E173,IF(#REF!='pre-Analysis'!B173,IF(#REF!='pre-Analysis'!F173,IF(#REF!='pre-Analysis'!D173,#REF!,""),""),""),""),"")))</f>
        <v>#REF!</v>
      </c>
      <c r="I173" s="149" t="e">
        <f t="shared" si="80"/>
        <v>#REF!</v>
      </c>
      <c r="J173" s="149" t="e" cm="1">
        <f t="array" ref="J173">_xlfn.TEXTJOIN(",",TRUE,_xlfn.UNIQUE(IF((NOT(ISBLANK(#REF!))*(#REF!='pre-Analysis'!C173))=1,IF(#REF!='pre-Analysis'!E173,IF(#REF!='pre-Analysis'!B173,IF(#REF!='pre-Analysis'!F173,IF(#REF!='pre-Analysis'!D173,#REF!,""),""),""),""),"")))</f>
        <v>#REF!</v>
      </c>
      <c r="K173" s="149" t="e">
        <f t="shared" si="81"/>
        <v>#REF!</v>
      </c>
      <c r="L173" s="149" t="e" cm="1">
        <f t="array" ref="L173">_xlfn.TEXTJOIN(",",TRUE,_xlfn.UNIQUE(IF((NOT(ISBLANK(#REF!))*(#REF!='pre-Analysis'!B173))=1,IF(#REF!='pre-Analysis'!E173,IF(#REF!='pre-Analysis'!F173,IF(#REF!='pre-Analysis'!D173,IF(#REF!='pre-Analysis'!C173,#REF!,""),""),""),""),"")))</f>
        <v>#REF!</v>
      </c>
      <c r="M173" s="167">
        <v>4435</v>
      </c>
      <c r="N173" s="167">
        <v>22677</v>
      </c>
      <c r="O173" s="167">
        <v>12096</v>
      </c>
      <c r="P173" s="99">
        <v>10581</v>
      </c>
      <c r="Q173" s="176" t="e">
        <f>SUMIFS(#REF!,#REF!, 'pre-Analysis'!E173,#REF!, 'pre-Analysis'!B173,#REF!,'pre-Analysis'!C173,#REF!,'pre-Analysis'!F173,#REF!,'pre-Analysis'!D173)</f>
        <v>#REF!</v>
      </c>
      <c r="R173" s="176" t="e">
        <f>SUMIFS(#REF!,#REF!, 'pre-Analysis'!E173,#REF!, 'pre-Analysis'!B173,#REF!,'pre-Analysis'!C173,#REF!,'pre-Analysis'!F173,#REF!,'pre-Analysis'!D173)</f>
        <v>#REF!</v>
      </c>
      <c r="S173" s="176" t="e">
        <f>SUMIFS(#REF!,#REF!, 'pre-Analysis'!E173,#REF!, 'pre-Analysis'!B173,#REF!,'pre-Analysis'!C173,#REF!,'pre-Analysis'!F173,#REF!,'pre-Analysis'!D173)</f>
        <v>#REF!</v>
      </c>
      <c r="T173" s="176" t="e">
        <f>SUMIFS(#REF!,#REF!, 'pre-Analysis'!E173,#REF!, 'pre-Analysis'!B173,#REF!,'pre-Analysis'!C173,#REF!,'pre-Analysis'!F173,#REF!,'pre-Analysis'!D173)</f>
        <v>#REF!</v>
      </c>
      <c r="U173" s="176" t="e">
        <f>SUMIFS(#REF!,#REF!, 'pre-Analysis'!E173,#REF!, 'pre-Analysis'!B173,#REF!,'pre-Analysis'!C173,#REF!,'pre-Analysis'!F173,#REF!,'pre-Analysis'!D173)</f>
        <v>#REF!</v>
      </c>
      <c r="V173" s="176" t="e">
        <f>SUMIFS(#REF!,#REF!, 'pre-Analysis'!E173,#REF!, 'pre-Analysis'!B173,#REF!,'pre-Analysis'!C173,#REF!,'pre-Analysis'!F173,#REF!,'pre-Analysis'!D173)</f>
        <v>#REF!</v>
      </c>
      <c r="W173" s="176" t="e">
        <f>SUMIFS(#REF!,#REF!, 'pre-Analysis'!E173,#REF!, 'pre-Analysis'!B173,#REF!,'pre-Analysis'!C173,#REF!,'pre-Analysis'!F173,#REF!,'pre-Analysis'!D173)</f>
        <v>#REF!</v>
      </c>
      <c r="X173" s="176" t="e">
        <f>SUMIFS(#REF!,#REF!, 'pre-Analysis'!E173,#REF!, 'pre-Analysis'!B173,#REF!,'pre-Analysis'!C173,#REF!,'pre-Analysis'!F173,#REF!,'pre-Analysis'!D173)</f>
        <v>#REF!</v>
      </c>
      <c r="Y173" s="169" t="e">
        <f t="shared" si="83"/>
        <v>#REF!</v>
      </c>
      <c r="Z173" s="169" t="e">
        <f t="shared" si="84"/>
        <v>#REF!</v>
      </c>
      <c r="AA173" s="170" t="e">
        <f t="shared" si="82"/>
        <v>#REF!</v>
      </c>
      <c r="AB173" s="170" t="e">
        <f t="shared" si="78"/>
        <v>#REF!</v>
      </c>
    </row>
    <row r="174" spans="1:29">
      <c r="A174" s="14" t="s">
        <v>72</v>
      </c>
      <c r="B174" s="158" t="s">
        <v>100</v>
      </c>
      <c r="C174" s="166" t="s">
        <v>137</v>
      </c>
      <c r="D174" s="201" t="s">
        <v>84</v>
      </c>
      <c r="E174" s="157" t="s">
        <v>77</v>
      </c>
      <c r="F174" s="158"/>
      <c r="G174" s="159" t="e">
        <f t="shared" si="79"/>
        <v>#REF!</v>
      </c>
      <c r="H174" s="157" t="e" cm="1">
        <f t="array" ref="H174">_xlfn.TEXTJOIN(",",TRUE,_xlfn.UNIQUE(IF((NOT(ISBLANK(#REF!))*(#REF!='pre-Analysis'!C174))=1,IF(#REF!='pre-Analysis'!E174,IF(#REF!='pre-Analysis'!B174,IF(#REF!='pre-Analysis'!D174,#REF!,""),""),""),"")))</f>
        <v>#REF!</v>
      </c>
      <c r="I174" s="158" t="e">
        <f t="shared" si="80"/>
        <v>#REF!</v>
      </c>
      <c r="J174" s="157" t="e" cm="1">
        <f t="array" ref="J174">_xlfn.TEXTJOIN(",",TRUE,_xlfn.UNIQUE(IF((NOT(ISBLANK(#REF!))*(#REF!='pre-Analysis'!C174))=1,IF(#REF!='pre-Analysis'!E174,IF(#REF!='pre-Analysis'!B174,IF(#REF!='pre-Analysis'!D174,#REF!,""),""),""),"")))</f>
        <v>#REF!</v>
      </c>
      <c r="K174" s="158" t="e">
        <f t="shared" si="81"/>
        <v>#REF!</v>
      </c>
      <c r="L174" s="158" t="e" cm="1">
        <f t="array" ref="L174">_xlfn.TEXTJOIN(",",TRUE,_xlfn.UNIQUE(IF((NOT(ISBLANK(#REF!))*(#REF!='pre-Analysis'!B174))=1,IF(#REF!='pre-Analysis'!E174,IF(#REF!='pre-Analysis'!D174,IF(#REF!='pre-Analysis'!C174,#REF!,""),""),""),"")))</f>
        <v>#REF!</v>
      </c>
      <c r="M174" s="160">
        <f>SUM(M167:M173)</f>
        <v>32255</v>
      </c>
      <c r="N174" s="160">
        <f>SUM(N167:N173)</f>
        <v>149569</v>
      </c>
      <c r="O174" s="160">
        <f>SUM(O167:O173)</f>
        <v>78460</v>
      </c>
      <c r="P174" s="160">
        <f>SUM(P167:P173)</f>
        <v>71109</v>
      </c>
      <c r="Q174" s="197" t="e">
        <f>SUMIFS(#REF!,#REF!, 'pre-Analysis'!E174,#REF!, 'pre-Analysis'!B174,#REF!,'pre-Analysis'!C174,#REF!,'pre-Analysis'!D174)</f>
        <v>#REF!</v>
      </c>
      <c r="R174" s="197" t="e">
        <f>SUMIFS(#REF!,#REF!, 'pre-Analysis'!E174,#REF!, 'pre-Analysis'!B174,#REF!,'pre-Analysis'!C174,#REF!,'pre-Analysis'!D174)</f>
        <v>#REF!</v>
      </c>
      <c r="S174" s="197" t="e">
        <f>SUMIFS(#REF!,#REF!, 'pre-Analysis'!E174,#REF!, 'pre-Analysis'!B174,#REF!,'pre-Analysis'!C174,#REF!,'pre-Analysis'!D174)</f>
        <v>#REF!</v>
      </c>
      <c r="T174" s="197" t="e">
        <f>SUMIFS(#REF!,#REF!, 'pre-Analysis'!E174,#REF!, 'pre-Analysis'!B174,#REF!,'pre-Analysis'!C174,#REF!,'pre-Analysis'!D174)</f>
        <v>#REF!</v>
      </c>
      <c r="U174" s="197" t="e">
        <f>SUMIFS(#REF!,#REF!, 'pre-Analysis'!E174,#REF!, 'pre-Analysis'!B174,#REF!,'pre-Analysis'!C174,#REF!,'pre-Analysis'!D174)</f>
        <v>#REF!</v>
      </c>
      <c r="V174" s="197" t="e">
        <f>SUMIFS(#REF!,#REF!, 'pre-Analysis'!E174,#REF!, 'pre-Analysis'!B174,#REF!,'pre-Analysis'!C174,#REF!,'pre-Analysis'!D174)</f>
        <v>#REF!</v>
      </c>
      <c r="W174" s="197" t="e">
        <f>SUMIFS(#REF!,#REF!, 'pre-Analysis'!E174,#REF!, 'pre-Analysis'!B174,#REF!,'pre-Analysis'!C174,#REF!,'pre-Analysis'!D174)</f>
        <v>#REF!</v>
      </c>
      <c r="X174" s="197" t="e">
        <f>SUMIFS(#REF!,#REF!, 'pre-Analysis'!E174,#REF!, 'pre-Analysis'!B174,#REF!,'pre-Analysis'!C174,#REF!,'pre-Analysis'!D174)</f>
        <v>#REF!</v>
      </c>
      <c r="Y174" s="198" t="e">
        <f t="shared" si="83"/>
        <v>#REF!</v>
      </c>
      <c r="Z174" s="198" t="e">
        <f t="shared" si="84"/>
        <v>#REF!</v>
      </c>
      <c r="AA174" s="199" t="e">
        <f t="shared" si="82"/>
        <v>#REF!</v>
      </c>
      <c r="AB174" s="199" t="e">
        <f t="shared" si="78"/>
        <v>#REF!</v>
      </c>
    </row>
    <row r="175" spans="1:29">
      <c r="A175" s="14" t="s">
        <v>72</v>
      </c>
      <c r="B175" s="177" t="s">
        <v>100</v>
      </c>
      <c r="C175" s="178" t="s">
        <v>137</v>
      </c>
      <c r="D175" s="177" t="s">
        <v>84</v>
      </c>
      <c r="E175" s="179"/>
      <c r="F175" s="177"/>
      <c r="G175" s="180" t="e">
        <f t="shared" si="79"/>
        <v>#REF!</v>
      </c>
      <c r="H175" s="177" t="e" cm="1">
        <f t="array" ref="H175">_xlfn.TEXTJOIN(",",TRUE,_xlfn.UNIQUE(IF((NOT(ISBLANK(#REF!))*(#REF!='pre-Analysis'!C175))=1,IF(#REF!='pre-Analysis'!B175,IF(#REF!='pre-Analysis'!D175,#REF!,""),""),"")))</f>
        <v>#REF!</v>
      </c>
      <c r="I175" s="177" t="e">
        <f t="shared" si="80"/>
        <v>#REF!</v>
      </c>
      <c r="J175" s="177" t="e" cm="1">
        <f t="array" ref="J175">_xlfn.TEXTJOIN(",",TRUE,_xlfn.UNIQUE(IF((NOT(ISBLANK(#REF!))*(#REF!='pre-Analysis'!C175))=1,IF(#REF!='pre-Analysis'!B175,IF(#REF!='pre-Analysis'!D175,#REF!,""),""),"")))</f>
        <v>#REF!</v>
      </c>
      <c r="K175" s="177" t="e">
        <f t="shared" si="81"/>
        <v>#REF!</v>
      </c>
      <c r="L175" s="177" t="e" cm="1">
        <f t="array" ref="L175">_xlfn.TEXTJOIN(",",TRUE,_xlfn.UNIQUE(IF((NOT(ISBLANK(#REF!))*(#REF!='pre-Analysis'!B175))=1,IF(#REF!='pre-Analysis'!D175,IF(#REF!='pre-Analysis'!C175,#REF!,""),""),"")))</f>
        <v>#REF!</v>
      </c>
      <c r="M175" s="181">
        <f>SUM(M166,M174)</f>
        <v>188540</v>
      </c>
      <c r="N175" s="181">
        <f>SUM(N166,N174)</f>
        <v>866457</v>
      </c>
      <c r="O175" s="181">
        <f>SUM(O166,O174)</f>
        <v>447442</v>
      </c>
      <c r="P175" s="181">
        <f>SUM(P166,P174)</f>
        <v>419015</v>
      </c>
      <c r="Q175" s="182" t="e">
        <f>SUMIFS(#REF!,#REF!, 'pre-Analysis'!B175,#REF!,'pre-Analysis'!C175,#REF!,'pre-Analysis'!D175)</f>
        <v>#REF!</v>
      </c>
      <c r="R175" s="182" t="e">
        <f>SUMIFS(#REF!,#REF!, 'pre-Analysis'!B175,#REF!,'pre-Analysis'!C175,#REF!,'pre-Analysis'!D175)</f>
        <v>#REF!</v>
      </c>
      <c r="S175" s="182" t="e">
        <f>SUMIFS(#REF!,#REF!, 'pre-Analysis'!B175,#REF!,'pre-Analysis'!C175,#REF!,'pre-Analysis'!D175)</f>
        <v>#REF!</v>
      </c>
      <c r="T175" s="182" t="e">
        <f>SUMIFS(#REF!,#REF!, 'pre-Analysis'!B175,#REF!,'pre-Analysis'!C175,#REF!,'pre-Analysis'!D175)</f>
        <v>#REF!</v>
      </c>
      <c r="U175" s="176" t="e">
        <f>SUMIFS(#REF!,#REF!, 'pre-Analysis'!B175,#REF!,'pre-Analysis'!C175,#REF!,'pre-Analysis'!D175)</f>
        <v>#REF!</v>
      </c>
      <c r="V175" s="176" t="e">
        <f>SUMIFS(#REF!,#REF!, 'pre-Analysis'!B175,#REF!,'pre-Analysis'!C175,#REF!,'pre-Analysis'!D175)</f>
        <v>#REF!</v>
      </c>
      <c r="W175" s="176" t="e">
        <f>SUMIFS(#REF!,#REF!, 'pre-Analysis'!B175,#REF!,'pre-Analysis'!C175,#REF!,'pre-Analysis'!D175)</f>
        <v>#REF!</v>
      </c>
      <c r="X175" s="176" t="e">
        <f>SUMIFS(#REF!,#REF!, 'pre-Analysis'!B175,#REF!,'pre-Analysis'!C175,#REF!,'pre-Analysis'!D175)</f>
        <v>#REF!</v>
      </c>
      <c r="Y175" s="183" t="e">
        <f t="shared" si="83"/>
        <v>#REF!</v>
      </c>
      <c r="Z175" s="183" t="e">
        <f t="shared" si="84"/>
        <v>#REF!</v>
      </c>
      <c r="AA175" s="184" t="e">
        <f t="shared" si="82"/>
        <v>#REF!</v>
      </c>
      <c r="AB175" s="184" t="e">
        <f t="shared" si="78"/>
        <v>#REF!</v>
      </c>
    </row>
    <row r="176" spans="1:29">
      <c r="A176" s="14" t="s">
        <v>72</v>
      </c>
      <c r="B176" s="149" t="s">
        <v>100</v>
      </c>
      <c r="C176" s="150" t="s">
        <v>137</v>
      </c>
      <c r="D176" s="149" t="s">
        <v>85</v>
      </c>
      <c r="E176" s="151" t="s">
        <v>76</v>
      </c>
      <c r="F176" s="149" t="s">
        <v>103</v>
      </c>
      <c r="G176" s="152" t="e">
        <f t="shared" si="79"/>
        <v>#REF!</v>
      </c>
      <c r="H176" s="149" t="e" cm="1">
        <f t="array" ref="H176">_xlfn.TEXTJOIN(",",TRUE,_xlfn.UNIQUE(IF((NOT(ISBLANK(#REF!))*(#REF!='pre-Analysis'!C176))=1,IF(#REF!='pre-Analysis'!E176,IF(#REF!='pre-Analysis'!B176,IF(#REF!='pre-Analysis'!F176,IF(#REF!='pre-Analysis'!D176,#REF!,""),""),""),""),"")))</f>
        <v>#REF!</v>
      </c>
      <c r="I176" s="149" t="e">
        <f>IF(J176=""," ",(LEN(TRIM(J176))-LEN(SUBSTITUTE(TRIM(J176),",",""))+"1"))</f>
        <v>#REF!</v>
      </c>
      <c r="J176" s="149" t="e" cm="1">
        <f t="array" ref="J176">_xlfn.TEXTJOIN(",",TRUE,_xlfn.UNIQUE(IF((NOT(ISBLANK(#REF!))*(#REF!='pre-Analysis'!C176))=1,IF(#REF!='pre-Analysis'!E176,IF(#REF!='pre-Analysis'!B176,IF(#REF!='pre-Analysis'!F176,IF(#REF!='pre-Analysis'!D176,#REF!,""),""),""),""),"")))</f>
        <v>#REF!</v>
      </c>
      <c r="K176" s="149" t="e">
        <f>IF(L176=""," ",(LEN(TRIM(L176))-LEN(SUBSTITUTE(TRIM(L176),",",""))+"1"))</f>
        <v>#REF!</v>
      </c>
      <c r="L176" s="149" t="e" cm="1">
        <f t="array" ref="L176">_xlfn.TEXTJOIN(",",TRUE,_xlfn.UNIQUE(IF((NOT(ISBLANK(#REF!))*(#REF!='pre-Analysis'!B176))=1,IF(#REF!='pre-Analysis'!E176,IF(#REF!='pre-Analysis'!F176,IF(#REF!='pre-Analysis'!D176,IF(#REF!='pre-Analysis'!C176,#REF!,""),""),""),""),"")))</f>
        <v>#REF!</v>
      </c>
      <c r="M176" s="167">
        <v>8485</v>
      </c>
      <c r="N176" s="167">
        <v>37776</v>
      </c>
      <c r="O176" s="167">
        <v>19211</v>
      </c>
      <c r="P176" s="167">
        <v>18565</v>
      </c>
      <c r="Q176" s="176" t="e">
        <f>SUMIFS(#REF!,#REF!, 'pre-Analysis'!E176,#REF!, 'pre-Analysis'!B176,#REF!,'pre-Analysis'!C176,#REF!,'pre-Analysis'!F176,#REF!,'pre-Analysis'!D176)</f>
        <v>#REF!</v>
      </c>
      <c r="R176" s="176" t="e">
        <f>SUMIFS(#REF!,#REF!, 'pre-Analysis'!E176,#REF!, 'pre-Analysis'!B176,#REF!,'pre-Analysis'!C176,#REF!,'pre-Analysis'!F176,#REF!,'pre-Analysis'!D176)</f>
        <v>#REF!</v>
      </c>
      <c r="S176" s="176" t="e">
        <f>SUMIFS(#REF!,#REF!, 'pre-Analysis'!E176,#REF!, 'pre-Analysis'!B176,#REF!,'pre-Analysis'!C176,#REF!,'pre-Analysis'!F176,#REF!,'pre-Analysis'!D176)</f>
        <v>#REF!</v>
      </c>
      <c r="T176" s="176" t="e">
        <f>SUMIFS(#REF!,#REF!, 'pre-Analysis'!E176,#REF!, 'pre-Analysis'!B176,#REF!,'pre-Analysis'!C176,#REF!,'pre-Analysis'!F176,#REF!,'pre-Analysis'!D176)</f>
        <v>#REF!</v>
      </c>
      <c r="U176" s="176" t="e">
        <f>SUMIFS(#REF!,#REF!, 'pre-Analysis'!E176,#REF!, 'pre-Analysis'!B176,#REF!,'pre-Analysis'!C176,#REF!,'pre-Analysis'!F176,#REF!,'pre-Analysis'!D176)</f>
        <v>#REF!</v>
      </c>
      <c r="V176" s="176" t="e">
        <f>SUMIFS(#REF!,#REF!, 'pre-Analysis'!E176,#REF!, 'pre-Analysis'!B176,#REF!,'pre-Analysis'!C176,#REF!,'pre-Analysis'!F176,#REF!,'pre-Analysis'!D176)</f>
        <v>#REF!</v>
      </c>
      <c r="W176" s="176" t="e">
        <f>SUMIFS(#REF!,#REF!, 'pre-Analysis'!E176,#REF!, 'pre-Analysis'!B176,#REF!,'pre-Analysis'!C176,#REF!,'pre-Analysis'!F176,#REF!,'pre-Analysis'!D176)</f>
        <v>#REF!</v>
      </c>
      <c r="X176" s="176" t="e">
        <f>SUMIFS(#REF!,#REF!, 'pre-Analysis'!E176,#REF!, 'pre-Analysis'!B176,#REF!,'pre-Analysis'!C176,#REF!,'pre-Analysis'!F176,#REF!,'pre-Analysis'!D176)</f>
        <v>#REF!</v>
      </c>
      <c r="Y176" s="169" t="e">
        <f t="shared" si="83"/>
        <v>#REF!</v>
      </c>
      <c r="Z176" s="169" t="e">
        <f t="shared" si="84"/>
        <v>#REF!</v>
      </c>
      <c r="AA176" s="170" t="e">
        <f t="shared" si="82"/>
        <v>#REF!</v>
      </c>
      <c r="AB176" s="170" t="e">
        <f t="shared" si="78"/>
        <v>#REF!</v>
      </c>
      <c r="AC176" s="154"/>
    </row>
    <row r="177" spans="1:29">
      <c r="A177" s="14" t="s">
        <v>72</v>
      </c>
      <c r="B177" s="149" t="s">
        <v>100</v>
      </c>
      <c r="C177" s="150" t="s">
        <v>137</v>
      </c>
      <c r="D177" s="149" t="s">
        <v>85</v>
      </c>
      <c r="E177" s="151" t="s">
        <v>76</v>
      </c>
      <c r="F177" s="149" t="s">
        <v>104</v>
      </c>
      <c r="G177" s="152" t="e">
        <f t="shared" si="79"/>
        <v>#REF!</v>
      </c>
      <c r="H177" s="149" t="e" cm="1">
        <f t="array" ref="H177">_xlfn.TEXTJOIN(",",TRUE,_xlfn.UNIQUE(IF((NOT(ISBLANK(#REF!))*(#REF!='pre-Analysis'!C177))=1,IF(#REF!='pre-Analysis'!E177,IF(#REF!='pre-Analysis'!B177,IF(#REF!='pre-Analysis'!F177,IF(#REF!='pre-Analysis'!D177,#REF!,""),""),""),""),"")))</f>
        <v>#REF!</v>
      </c>
      <c r="I177" s="149" t="e">
        <f t="shared" ref="I177:I212" si="85">IF(J177=""," ",(LEN(TRIM(J177))-LEN(SUBSTITUTE(TRIM(J177),",",""))+"1"))</f>
        <v>#REF!</v>
      </c>
      <c r="J177" s="149" t="e" cm="1">
        <f t="array" ref="J177">_xlfn.TEXTJOIN(",",TRUE,_xlfn.UNIQUE(IF((NOT(ISBLANK(#REF!))*(#REF!='pre-Analysis'!C177))=1,IF(#REF!='pre-Analysis'!E177,IF(#REF!='pre-Analysis'!B177,IF(#REF!='pre-Analysis'!F177,IF(#REF!='pre-Analysis'!D177,#REF!,""),""),""),""),"")))</f>
        <v>#REF!</v>
      </c>
      <c r="K177" s="149" t="e">
        <f t="shared" ref="K177:K212" si="86">IF(L177=""," ",(LEN(TRIM(L177))-LEN(SUBSTITUTE(TRIM(L177),",",""))+"1"))</f>
        <v>#REF!</v>
      </c>
      <c r="L177" s="149" t="e" cm="1">
        <f t="array" ref="L177">_xlfn.TEXTJOIN(",",TRUE,_xlfn.UNIQUE(IF((NOT(ISBLANK(#REF!))*(#REF!='pre-Analysis'!B177))=1,IF(#REF!='pre-Analysis'!E177,IF(#REF!='pre-Analysis'!F177,IF(#REF!='pre-Analysis'!D177,IF(#REF!='pre-Analysis'!C177,#REF!,""),""),""),""),"")))</f>
        <v>#REF!</v>
      </c>
      <c r="M177" s="167">
        <v>8372</v>
      </c>
      <c r="N177" s="167">
        <v>37974</v>
      </c>
      <c r="O177" s="167">
        <v>19549</v>
      </c>
      <c r="P177" s="167">
        <v>18425</v>
      </c>
      <c r="Q177" s="176" t="e">
        <f>SUMIFS(#REF!,#REF!, 'pre-Analysis'!E177,#REF!, 'pre-Analysis'!B177,#REF!,'pre-Analysis'!C177,#REF!,'pre-Analysis'!F177,#REF!,'pre-Analysis'!D177)</f>
        <v>#REF!</v>
      </c>
      <c r="R177" s="176" t="e">
        <f>SUMIFS(#REF!,#REF!, 'pre-Analysis'!E177,#REF!, 'pre-Analysis'!B177,#REF!,'pre-Analysis'!C177,#REF!,'pre-Analysis'!F177,#REF!,'pre-Analysis'!D177)</f>
        <v>#REF!</v>
      </c>
      <c r="S177" s="176" t="e">
        <f>SUMIFS(#REF!,#REF!, 'pre-Analysis'!E177,#REF!, 'pre-Analysis'!B177,#REF!,'pre-Analysis'!C177,#REF!,'pre-Analysis'!F177,#REF!,'pre-Analysis'!D177)</f>
        <v>#REF!</v>
      </c>
      <c r="T177" s="176" t="e">
        <f>SUMIFS(#REF!,#REF!, 'pre-Analysis'!E177,#REF!, 'pre-Analysis'!B177,#REF!,'pre-Analysis'!C177,#REF!,'pre-Analysis'!F177,#REF!,'pre-Analysis'!D177)</f>
        <v>#REF!</v>
      </c>
      <c r="U177" s="176" t="e">
        <f>SUMIFS(#REF!,#REF!, 'pre-Analysis'!E177,#REF!, 'pre-Analysis'!B177,#REF!,'pre-Analysis'!C177,#REF!,'pre-Analysis'!F177,#REF!,'pre-Analysis'!D177)</f>
        <v>#REF!</v>
      </c>
      <c r="V177" s="176" t="e">
        <f>SUMIFS(#REF!,#REF!, 'pre-Analysis'!E177,#REF!, 'pre-Analysis'!B177,#REF!,'pre-Analysis'!C177,#REF!,'pre-Analysis'!F177,#REF!,'pre-Analysis'!D177)</f>
        <v>#REF!</v>
      </c>
      <c r="W177" s="176" t="e">
        <f>SUMIFS(#REF!,#REF!, 'pre-Analysis'!E177,#REF!, 'pre-Analysis'!B177,#REF!,'pre-Analysis'!C177,#REF!,'pre-Analysis'!F177,#REF!,'pre-Analysis'!D177)</f>
        <v>#REF!</v>
      </c>
      <c r="X177" s="176" t="e">
        <f>SUMIFS(#REF!,#REF!, 'pre-Analysis'!E177,#REF!, 'pre-Analysis'!B177,#REF!,'pre-Analysis'!C177,#REF!,'pre-Analysis'!F177,#REF!,'pre-Analysis'!D177)</f>
        <v>#REF!</v>
      </c>
      <c r="Y177" s="169" t="e">
        <f t="shared" si="83"/>
        <v>#REF!</v>
      </c>
      <c r="Z177" s="169" t="e">
        <f t="shared" si="84"/>
        <v>#REF!</v>
      </c>
      <c r="AA177" s="170" t="e">
        <f t="shared" si="82"/>
        <v>#REF!</v>
      </c>
      <c r="AB177" s="170" t="e">
        <f t="shared" si="78"/>
        <v>#REF!</v>
      </c>
      <c r="AC177" s="154"/>
    </row>
    <row r="178" spans="1:29">
      <c r="A178" s="14" t="s">
        <v>72</v>
      </c>
      <c r="B178" s="149" t="s">
        <v>100</v>
      </c>
      <c r="C178" s="150" t="s">
        <v>137</v>
      </c>
      <c r="D178" s="149" t="s">
        <v>85</v>
      </c>
      <c r="E178" s="151" t="s">
        <v>76</v>
      </c>
      <c r="F178" s="149" t="s">
        <v>105</v>
      </c>
      <c r="G178" s="152" t="e">
        <f t="shared" si="79"/>
        <v>#REF!</v>
      </c>
      <c r="H178" s="149" t="e" cm="1">
        <f t="array" ref="H178">_xlfn.TEXTJOIN(",",TRUE,_xlfn.UNIQUE(IF((NOT(ISBLANK(#REF!))*(#REF!='pre-Analysis'!C178))=1,IF(#REF!='pre-Analysis'!E178,IF(#REF!='pre-Analysis'!B178,IF(#REF!='pre-Analysis'!F178,IF(#REF!='pre-Analysis'!D178,#REF!,""),""),""),""),"")))</f>
        <v>#REF!</v>
      </c>
      <c r="I178" s="149" t="e">
        <f t="shared" si="85"/>
        <v>#REF!</v>
      </c>
      <c r="J178" s="149" t="e" cm="1">
        <f t="array" ref="J178">_xlfn.TEXTJOIN(",",TRUE,_xlfn.UNIQUE(IF((NOT(ISBLANK(#REF!))*(#REF!='pre-Analysis'!C178))=1,IF(#REF!='pre-Analysis'!E178,IF(#REF!='pre-Analysis'!B178,IF(#REF!='pre-Analysis'!F178,IF(#REF!='pre-Analysis'!D178,#REF!,""),""),""),""),"")))</f>
        <v>#REF!</v>
      </c>
      <c r="K178" s="149" t="e">
        <f t="shared" si="86"/>
        <v>#REF!</v>
      </c>
      <c r="L178" s="149" t="e" cm="1">
        <f t="array" ref="L178">_xlfn.TEXTJOIN(",",TRUE,_xlfn.UNIQUE(IF((NOT(ISBLANK(#REF!))*(#REF!='pre-Analysis'!B178))=1,IF(#REF!='pre-Analysis'!E178,IF(#REF!='pre-Analysis'!F178,IF(#REF!='pre-Analysis'!D178,IF(#REF!='pre-Analysis'!C178,#REF!,""),""),""),""),"")))</f>
        <v>#REF!</v>
      </c>
      <c r="M178" s="167">
        <v>6109</v>
      </c>
      <c r="N178" s="167">
        <v>25804</v>
      </c>
      <c r="O178" s="167">
        <v>13559</v>
      </c>
      <c r="P178" s="167">
        <v>12245</v>
      </c>
      <c r="Q178" s="176" t="e">
        <f>SUMIFS(#REF!,#REF!, 'pre-Analysis'!E178,#REF!, 'pre-Analysis'!B178,#REF!,'pre-Analysis'!C178,#REF!,'pre-Analysis'!F178,#REF!,'pre-Analysis'!D178)</f>
        <v>#REF!</v>
      </c>
      <c r="R178" s="176" t="e">
        <f>SUMIFS(#REF!,#REF!, 'pre-Analysis'!E178,#REF!, 'pre-Analysis'!B178,#REF!,'pre-Analysis'!C178,#REF!,'pre-Analysis'!F178,#REF!,'pre-Analysis'!D178)</f>
        <v>#REF!</v>
      </c>
      <c r="S178" s="176" t="e">
        <f>SUMIFS(#REF!,#REF!, 'pre-Analysis'!E178,#REF!, 'pre-Analysis'!B178,#REF!,'pre-Analysis'!C178,#REF!,'pre-Analysis'!F178,#REF!,'pre-Analysis'!D178)</f>
        <v>#REF!</v>
      </c>
      <c r="T178" s="176" t="e">
        <f>SUMIFS(#REF!,#REF!, 'pre-Analysis'!E178,#REF!, 'pre-Analysis'!B178,#REF!,'pre-Analysis'!C178,#REF!,'pre-Analysis'!F178,#REF!,'pre-Analysis'!D178)</f>
        <v>#REF!</v>
      </c>
      <c r="U178" s="176" t="e">
        <f>SUMIFS(#REF!,#REF!, 'pre-Analysis'!E178,#REF!, 'pre-Analysis'!B178,#REF!,'pre-Analysis'!C178,#REF!,'pre-Analysis'!F178,#REF!,'pre-Analysis'!D178)</f>
        <v>#REF!</v>
      </c>
      <c r="V178" s="176" t="e">
        <f>SUMIFS(#REF!,#REF!, 'pre-Analysis'!E178,#REF!, 'pre-Analysis'!B178,#REF!,'pre-Analysis'!C178,#REF!,'pre-Analysis'!F178,#REF!,'pre-Analysis'!D178)</f>
        <v>#REF!</v>
      </c>
      <c r="W178" s="176" t="e">
        <f>SUMIFS(#REF!,#REF!, 'pre-Analysis'!E178,#REF!, 'pre-Analysis'!B178,#REF!,'pre-Analysis'!C178,#REF!,'pre-Analysis'!F178,#REF!,'pre-Analysis'!D178)</f>
        <v>#REF!</v>
      </c>
      <c r="X178" s="176" t="e">
        <f>SUMIFS(#REF!,#REF!, 'pre-Analysis'!E178,#REF!, 'pre-Analysis'!B178,#REF!,'pre-Analysis'!C178,#REF!,'pre-Analysis'!F178,#REF!,'pre-Analysis'!D178)</f>
        <v>#REF!</v>
      </c>
      <c r="Y178" s="169" t="e">
        <f t="shared" si="83"/>
        <v>#REF!</v>
      </c>
      <c r="Z178" s="169" t="e">
        <f t="shared" si="84"/>
        <v>#REF!</v>
      </c>
      <c r="AA178" s="170" t="e">
        <f t="shared" si="82"/>
        <v>#REF!</v>
      </c>
      <c r="AB178" s="170" t="e">
        <f t="shared" si="78"/>
        <v>#REF!</v>
      </c>
      <c r="AC178" s="154"/>
    </row>
    <row r="179" spans="1:29">
      <c r="A179" s="14" t="s">
        <v>72</v>
      </c>
      <c r="B179" s="149" t="s">
        <v>100</v>
      </c>
      <c r="C179" s="150" t="s">
        <v>137</v>
      </c>
      <c r="D179" s="149" t="s">
        <v>85</v>
      </c>
      <c r="E179" s="151" t="s">
        <v>76</v>
      </c>
      <c r="F179" s="149" t="s">
        <v>106</v>
      </c>
      <c r="G179" s="152" t="e">
        <f t="shared" si="79"/>
        <v>#REF!</v>
      </c>
      <c r="H179" s="149" t="e" cm="1">
        <f t="array" ref="H179">_xlfn.TEXTJOIN(",",TRUE,_xlfn.UNIQUE(IF((NOT(ISBLANK(#REF!))*(#REF!='pre-Analysis'!C179))=1,IF(#REF!='pre-Analysis'!E179,IF(#REF!='pre-Analysis'!B179,IF(#REF!='pre-Analysis'!F179,IF(#REF!='pre-Analysis'!D179,#REF!,""),""),""),""),"")))</f>
        <v>#REF!</v>
      </c>
      <c r="I179" s="149" t="e">
        <f t="shared" si="85"/>
        <v>#REF!</v>
      </c>
      <c r="J179" s="149" t="e" cm="1">
        <f t="array" ref="J179">_xlfn.TEXTJOIN(",",TRUE,_xlfn.UNIQUE(IF((NOT(ISBLANK(#REF!))*(#REF!='pre-Analysis'!C179))=1,IF(#REF!='pre-Analysis'!E179,IF(#REF!='pre-Analysis'!B179,IF(#REF!='pre-Analysis'!F179,IF(#REF!='pre-Analysis'!D179,#REF!,""),""),""),""),"")))</f>
        <v>#REF!</v>
      </c>
      <c r="K179" s="149" t="e">
        <f t="shared" si="86"/>
        <v>#REF!</v>
      </c>
      <c r="L179" s="149" t="e" cm="1">
        <f t="array" ref="L179">_xlfn.TEXTJOIN(",",TRUE,_xlfn.UNIQUE(IF((NOT(ISBLANK(#REF!))*(#REF!='pre-Analysis'!B179))=1,IF(#REF!='pre-Analysis'!E179,IF(#REF!='pre-Analysis'!F179,IF(#REF!='pre-Analysis'!D179,IF(#REF!='pre-Analysis'!C179,#REF!,""),""),""),""),"")))</f>
        <v>#REF!</v>
      </c>
      <c r="M179" s="167">
        <v>5484</v>
      </c>
      <c r="N179" s="167">
        <v>23816</v>
      </c>
      <c r="O179" s="167">
        <v>12359</v>
      </c>
      <c r="P179" s="167">
        <v>11457</v>
      </c>
      <c r="Q179" s="176" t="e">
        <f>SUMIFS(#REF!,#REF!, 'pre-Analysis'!E179,#REF!, 'pre-Analysis'!B179,#REF!,'pre-Analysis'!C179,#REF!,'pre-Analysis'!F179,#REF!,'pre-Analysis'!D179)</f>
        <v>#REF!</v>
      </c>
      <c r="R179" s="176" t="e">
        <f>SUMIFS(#REF!,#REF!, 'pre-Analysis'!E179,#REF!, 'pre-Analysis'!B179,#REF!,'pre-Analysis'!C179,#REF!,'pre-Analysis'!F179,#REF!,'pre-Analysis'!D179)</f>
        <v>#REF!</v>
      </c>
      <c r="S179" s="176" t="e">
        <f>SUMIFS(#REF!,#REF!, 'pre-Analysis'!E179,#REF!, 'pre-Analysis'!B179,#REF!,'pre-Analysis'!C179,#REF!,'pre-Analysis'!F179,#REF!,'pre-Analysis'!D179)</f>
        <v>#REF!</v>
      </c>
      <c r="T179" s="176" t="e">
        <f>SUMIFS(#REF!,#REF!, 'pre-Analysis'!E179,#REF!, 'pre-Analysis'!B179,#REF!,'pre-Analysis'!C179,#REF!,'pre-Analysis'!F179,#REF!,'pre-Analysis'!D179)</f>
        <v>#REF!</v>
      </c>
      <c r="U179" s="176" t="e">
        <f>SUMIFS(#REF!,#REF!, 'pre-Analysis'!E179,#REF!, 'pre-Analysis'!B179,#REF!,'pre-Analysis'!C179,#REF!,'pre-Analysis'!F179,#REF!,'pre-Analysis'!D179)</f>
        <v>#REF!</v>
      </c>
      <c r="V179" s="176" t="e">
        <f>SUMIFS(#REF!,#REF!, 'pre-Analysis'!E179,#REF!, 'pre-Analysis'!B179,#REF!,'pre-Analysis'!C179,#REF!,'pre-Analysis'!F179,#REF!,'pre-Analysis'!D179)</f>
        <v>#REF!</v>
      </c>
      <c r="W179" s="176" t="e">
        <f>SUMIFS(#REF!,#REF!, 'pre-Analysis'!E179,#REF!, 'pre-Analysis'!B179,#REF!,'pre-Analysis'!C179,#REF!,'pre-Analysis'!F179,#REF!,'pre-Analysis'!D179)</f>
        <v>#REF!</v>
      </c>
      <c r="X179" s="176" t="e">
        <f>SUMIFS(#REF!,#REF!, 'pre-Analysis'!E179,#REF!, 'pre-Analysis'!B179,#REF!,'pre-Analysis'!C179,#REF!,'pre-Analysis'!F179,#REF!,'pre-Analysis'!D179)</f>
        <v>#REF!</v>
      </c>
      <c r="Y179" s="169" t="e">
        <f t="shared" si="83"/>
        <v>#REF!</v>
      </c>
      <c r="Z179" s="169" t="e">
        <f t="shared" si="84"/>
        <v>#REF!</v>
      </c>
      <c r="AA179" s="170" t="e">
        <f t="shared" si="82"/>
        <v>#REF!</v>
      </c>
      <c r="AB179" s="170" t="e">
        <f t="shared" si="78"/>
        <v>#REF!</v>
      </c>
      <c r="AC179" s="154"/>
    </row>
    <row r="180" spans="1:29">
      <c r="A180" s="14" t="s">
        <v>72</v>
      </c>
      <c r="B180" s="149" t="s">
        <v>100</v>
      </c>
      <c r="C180" s="150" t="s">
        <v>137</v>
      </c>
      <c r="D180" s="149" t="s">
        <v>85</v>
      </c>
      <c r="E180" s="151" t="s">
        <v>76</v>
      </c>
      <c r="F180" s="149" t="s">
        <v>107</v>
      </c>
      <c r="G180" s="152" t="e">
        <f t="shared" si="79"/>
        <v>#REF!</v>
      </c>
      <c r="H180" s="149" t="e" cm="1">
        <f t="array" ref="H180">_xlfn.TEXTJOIN(",",TRUE,_xlfn.UNIQUE(IF((NOT(ISBLANK(#REF!))*(#REF!='pre-Analysis'!C180))=1,IF(#REF!='pre-Analysis'!E180,IF(#REF!='pre-Analysis'!B180,IF(#REF!='pre-Analysis'!F180,IF(#REF!='pre-Analysis'!D180,#REF!,""),""),""),""),"")))</f>
        <v>#REF!</v>
      </c>
      <c r="I180" s="149" t="e">
        <f t="shared" si="85"/>
        <v>#REF!</v>
      </c>
      <c r="J180" s="149" t="e" cm="1">
        <f t="array" ref="J180">_xlfn.TEXTJOIN(",",TRUE,_xlfn.UNIQUE(IF((NOT(ISBLANK(#REF!))*(#REF!='pre-Analysis'!C180))=1,IF(#REF!='pre-Analysis'!E180,IF(#REF!='pre-Analysis'!B180,IF(#REF!='pre-Analysis'!F180,IF(#REF!='pre-Analysis'!D180,#REF!,""),""),""),""),"")))</f>
        <v>#REF!</v>
      </c>
      <c r="K180" s="149" t="e">
        <f t="shared" si="86"/>
        <v>#REF!</v>
      </c>
      <c r="L180" s="149" t="e" cm="1">
        <f t="array" ref="L180">_xlfn.TEXTJOIN(",",TRUE,_xlfn.UNIQUE(IF((NOT(ISBLANK(#REF!))*(#REF!='pre-Analysis'!B180))=1,IF(#REF!='pre-Analysis'!E180,IF(#REF!='pre-Analysis'!F180,IF(#REF!='pre-Analysis'!D180,IF(#REF!='pre-Analysis'!C180,#REF!,""),""),""),""),"")))</f>
        <v>#REF!</v>
      </c>
      <c r="M180" s="167">
        <v>8052</v>
      </c>
      <c r="N180" s="167">
        <v>36126</v>
      </c>
      <c r="O180" s="167">
        <v>18606</v>
      </c>
      <c r="P180" s="167">
        <v>17520</v>
      </c>
      <c r="Q180" s="176" t="e">
        <f>SUMIFS(#REF!,#REF!, 'pre-Analysis'!E180,#REF!, 'pre-Analysis'!B180,#REF!,'pre-Analysis'!C180,#REF!,'pre-Analysis'!F180,#REF!,'pre-Analysis'!D180)</f>
        <v>#REF!</v>
      </c>
      <c r="R180" s="176" t="e">
        <f>SUMIFS(#REF!,#REF!, 'pre-Analysis'!E180,#REF!, 'pre-Analysis'!B180,#REF!,'pre-Analysis'!C180,#REF!,'pre-Analysis'!F180,#REF!,'pre-Analysis'!D180)</f>
        <v>#REF!</v>
      </c>
      <c r="S180" s="176" t="e">
        <f>SUMIFS(#REF!,#REF!, 'pre-Analysis'!E180,#REF!, 'pre-Analysis'!B180,#REF!,'pre-Analysis'!C180,#REF!,'pre-Analysis'!F180,#REF!,'pre-Analysis'!D180)</f>
        <v>#REF!</v>
      </c>
      <c r="T180" s="176" t="e">
        <f>SUMIFS(#REF!,#REF!, 'pre-Analysis'!E180,#REF!, 'pre-Analysis'!B180,#REF!,'pre-Analysis'!C180,#REF!,'pre-Analysis'!F180,#REF!,'pre-Analysis'!D180)</f>
        <v>#REF!</v>
      </c>
      <c r="U180" s="176" t="e">
        <f>SUMIFS(#REF!,#REF!, 'pre-Analysis'!E180,#REF!, 'pre-Analysis'!B180,#REF!,'pre-Analysis'!C180,#REF!,'pre-Analysis'!F180,#REF!,'pre-Analysis'!D180)</f>
        <v>#REF!</v>
      </c>
      <c r="V180" s="176" t="e">
        <f>SUMIFS(#REF!,#REF!, 'pre-Analysis'!E180,#REF!, 'pre-Analysis'!B180,#REF!,'pre-Analysis'!C180,#REF!,'pre-Analysis'!F180,#REF!,'pre-Analysis'!D180)</f>
        <v>#REF!</v>
      </c>
      <c r="W180" s="176" t="e">
        <f>SUMIFS(#REF!,#REF!, 'pre-Analysis'!E180,#REF!, 'pre-Analysis'!B180,#REF!,'pre-Analysis'!C180,#REF!,'pre-Analysis'!F180,#REF!,'pre-Analysis'!D180)</f>
        <v>#REF!</v>
      </c>
      <c r="X180" s="176" t="e">
        <f>SUMIFS(#REF!,#REF!, 'pre-Analysis'!E180,#REF!, 'pre-Analysis'!B180,#REF!,'pre-Analysis'!C180,#REF!,'pre-Analysis'!F180,#REF!,'pre-Analysis'!D180)</f>
        <v>#REF!</v>
      </c>
      <c r="Y180" s="169" t="e">
        <f t="shared" si="83"/>
        <v>#REF!</v>
      </c>
      <c r="Z180" s="169" t="e">
        <f t="shared" si="84"/>
        <v>#REF!</v>
      </c>
      <c r="AA180" s="170" t="e">
        <f t="shared" si="82"/>
        <v>#REF!</v>
      </c>
      <c r="AB180" s="170" t="e">
        <f t="shared" si="78"/>
        <v>#REF!</v>
      </c>
      <c r="AC180" s="154"/>
    </row>
    <row r="181" spans="1:29">
      <c r="A181" s="14" t="s">
        <v>72</v>
      </c>
      <c r="B181" s="149" t="s">
        <v>100</v>
      </c>
      <c r="C181" s="150" t="s">
        <v>137</v>
      </c>
      <c r="D181" s="149" t="s">
        <v>85</v>
      </c>
      <c r="E181" s="151" t="s">
        <v>76</v>
      </c>
      <c r="F181" s="149" t="s">
        <v>108</v>
      </c>
      <c r="G181" s="152" t="e">
        <f t="shared" si="79"/>
        <v>#REF!</v>
      </c>
      <c r="H181" s="149" t="e" cm="1">
        <f t="array" ref="H181">_xlfn.TEXTJOIN(",",TRUE,_xlfn.UNIQUE(IF((NOT(ISBLANK(#REF!))*(#REF!='pre-Analysis'!C181))=1,IF(#REF!='pre-Analysis'!E181,IF(#REF!='pre-Analysis'!B181,IF(#REF!='pre-Analysis'!F181,IF(#REF!='pre-Analysis'!D181,#REF!,""),""),""),""),"")))</f>
        <v>#REF!</v>
      </c>
      <c r="I181" s="149" t="e">
        <f t="shared" si="85"/>
        <v>#REF!</v>
      </c>
      <c r="J181" s="149" t="e" cm="1">
        <f t="array" ref="J181">_xlfn.TEXTJOIN(",",TRUE,_xlfn.UNIQUE(IF((NOT(ISBLANK(#REF!))*(#REF!='pre-Analysis'!C181))=1,IF(#REF!='pre-Analysis'!E181,IF(#REF!='pre-Analysis'!B181,IF(#REF!='pre-Analysis'!F181,IF(#REF!='pre-Analysis'!D181,#REF!,""),""),""),""),"")))</f>
        <v>#REF!</v>
      </c>
      <c r="K181" s="149" t="e">
        <f t="shared" si="86"/>
        <v>#REF!</v>
      </c>
      <c r="L181" s="149" t="e" cm="1">
        <f t="array" ref="L181">_xlfn.TEXTJOIN(",",TRUE,_xlfn.UNIQUE(IF((NOT(ISBLANK(#REF!))*(#REF!='pre-Analysis'!B181))=1,IF(#REF!='pre-Analysis'!E181,IF(#REF!='pre-Analysis'!F181,IF(#REF!='pre-Analysis'!D181,IF(#REF!='pre-Analysis'!C181,#REF!,""),""),""),""),"")))</f>
        <v>#REF!</v>
      </c>
      <c r="M181" s="167">
        <v>7062</v>
      </c>
      <c r="N181" s="167">
        <v>30064</v>
      </c>
      <c r="O181" s="167">
        <v>15496</v>
      </c>
      <c r="P181" s="167">
        <v>14568</v>
      </c>
      <c r="Q181" s="176" t="e">
        <f>SUMIFS(#REF!,#REF!, 'pre-Analysis'!E181,#REF!, 'pre-Analysis'!B181,#REF!,'pre-Analysis'!C181,#REF!,'pre-Analysis'!F181,#REF!,'pre-Analysis'!D181)</f>
        <v>#REF!</v>
      </c>
      <c r="R181" s="176" t="e">
        <f>SUMIFS(#REF!,#REF!, 'pre-Analysis'!E181,#REF!, 'pre-Analysis'!B181,#REF!,'pre-Analysis'!C181,#REF!,'pre-Analysis'!F181,#REF!,'pre-Analysis'!D181)</f>
        <v>#REF!</v>
      </c>
      <c r="S181" s="176" t="e">
        <f>SUMIFS(#REF!,#REF!, 'pre-Analysis'!E181,#REF!, 'pre-Analysis'!B181,#REF!,'pre-Analysis'!C181,#REF!,'pre-Analysis'!F181,#REF!,'pre-Analysis'!D181)</f>
        <v>#REF!</v>
      </c>
      <c r="T181" s="176" t="e">
        <f>SUMIFS(#REF!,#REF!, 'pre-Analysis'!E181,#REF!, 'pre-Analysis'!B181,#REF!,'pre-Analysis'!C181,#REF!,'pre-Analysis'!F181,#REF!,'pre-Analysis'!D181)</f>
        <v>#REF!</v>
      </c>
      <c r="U181" s="176" t="e">
        <f>SUMIFS(#REF!,#REF!, 'pre-Analysis'!E181,#REF!, 'pre-Analysis'!B181,#REF!,'pre-Analysis'!C181,#REF!,'pre-Analysis'!F181,#REF!,'pre-Analysis'!D181)</f>
        <v>#REF!</v>
      </c>
      <c r="V181" s="176" t="e">
        <f>SUMIFS(#REF!,#REF!, 'pre-Analysis'!E181,#REF!, 'pre-Analysis'!B181,#REF!,'pre-Analysis'!C181,#REF!,'pre-Analysis'!F181,#REF!,'pre-Analysis'!D181)</f>
        <v>#REF!</v>
      </c>
      <c r="W181" s="176" t="e">
        <f>SUMIFS(#REF!,#REF!, 'pre-Analysis'!E181,#REF!, 'pre-Analysis'!B181,#REF!,'pre-Analysis'!C181,#REF!,'pre-Analysis'!F181,#REF!,'pre-Analysis'!D181)</f>
        <v>#REF!</v>
      </c>
      <c r="X181" s="176" t="e">
        <f>SUMIFS(#REF!,#REF!, 'pre-Analysis'!E181,#REF!, 'pre-Analysis'!B181,#REF!,'pre-Analysis'!C181,#REF!,'pre-Analysis'!F181,#REF!,'pre-Analysis'!D181)</f>
        <v>#REF!</v>
      </c>
      <c r="Y181" s="169" t="e">
        <f t="shared" si="83"/>
        <v>#REF!</v>
      </c>
      <c r="Z181" s="169" t="e">
        <f t="shared" si="84"/>
        <v>#REF!</v>
      </c>
      <c r="AA181" s="170" t="e">
        <f t="shared" si="82"/>
        <v>#REF!</v>
      </c>
      <c r="AB181" s="170" t="e">
        <f t="shared" si="78"/>
        <v>#REF!</v>
      </c>
      <c r="AC181" s="154"/>
    </row>
    <row r="182" spans="1:29">
      <c r="A182" s="14" t="s">
        <v>72</v>
      </c>
      <c r="B182" s="149" t="s">
        <v>100</v>
      </c>
      <c r="C182" s="150" t="s">
        <v>137</v>
      </c>
      <c r="D182" s="149" t="s">
        <v>85</v>
      </c>
      <c r="E182" s="151" t="s">
        <v>76</v>
      </c>
      <c r="F182" s="149" t="s">
        <v>109</v>
      </c>
      <c r="G182" s="152" t="e">
        <f t="shared" si="79"/>
        <v>#REF!</v>
      </c>
      <c r="H182" s="149" t="e" cm="1">
        <f t="array" ref="H182">_xlfn.TEXTJOIN(",",TRUE,_xlfn.UNIQUE(IF((NOT(ISBLANK(#REF!))*(#REF!='pre-Analysis'!C182))=1,IF(#REF!='pre-Analysis'!E182,IF(#REF!='pre-Analysis'!B182,IF(#REF!='pre-Analysis'!F182,IF(#REF!='pre-Analysis'!D182,#REF!,""),""),""),""),"")))</f>
        <v>#REF!</v>
      </c>
      <c r="I182" s="149" t="e">
        <f t="shared" si="85"/>
        <v>#REF!</v>
      </c>
      <c r="J182" s="149" t="e" cm="1">
        <f t="array" ref="J182">_xlfn.TEXTJOIN(",",TRUE,_xlfn.UNIQUE(IF((NOT(ISBLANK(#REF!))*(#REF!='pre-Analysis'!C182))=1,IF(#REF!='pre-Analysis'!E182,IF(#REF!='pre-Analysis'!B182,IF(#REF!='pre-Analysis'!F182,IF(#REF!='pre-Analysis'!D182,#REF!,""),""),""),""),"")))</f>
        <v>#REF!</v>
      </c>
      <c r="K182" s="149" t="e">
        <f t="shared" si="86"/>
        <v>#REF!</v>
      </c>
      <c r="L182" s="149" t="e" cm="1">
        <f t="array" ref="L182">_xlfn.TEXTJOIN(",",TRUE,_xlfn.UNIQUE(IF((NOT(ISBLANK(#REF!))*(#REF!='pre-Analysis'!B182))=1,IF(#REF!='pre-Analysis'!E182,IF(#REF!='pre-Analysis'!F182,IF(#REF!='pre-Analysis'!D182,IF(#REF!='pre-Analysis'!C182,#REF!,""),""),""),""),"")))</f>
        <v>#REF!</v>
      </c>
      <c r="M182" s="167">
        <v>1728</v>
      </c>
      <c r="N182" s="167">
        <v>7262</v>
      </c>
      <c r="O182" s="167">
        <v>3754</v>
      </c>
      <c r="P182" s="167">
        <v>3508</v>
      </c>
      <c r="Q182" s="176" t="e">
        <f>SUMIFS(#REF!,#REF!, 'pre-Analysis'!E182,#REF!, 'pre-Analysis'!B182,#REF!,'pre-Analysis'!C182,#REF!,'pre-Analysis'!F182,#REF!,'pre-Analysis'!D182)</f>
        <v>#REF!</v>
      </c>
      <c r="R182" s="176" t="e">
        <f>SUMIFS(#REF!,#REF!, 'pre-Analysis'!E182,#REF!, 'pre-Analysis'!B182,#REF!,'pre-Analysis'!C182,#REF!,'pre-Analysis'!F182,#REF!,'pre-Analysis'!D182)</f>
        <v>#REF!</v>
      </c>
      <c r="S182" s="176" t="e">
        <f>SUMIFS(#REF!,#REF!, 'pre-Analysis'!E182,#REF!, 'pre-Analysis'!B182,#REF!,'pre-Analysis'!C182,#REF!,'pre-Analysis'!F182,#REF!,'pre-Analysis'!D182)</f>
        <v>#REF!</v>
      </c>
      <c r="T182" s="176" t="e">
        <f>SUMIFS(#REF!,#REF!, 'pre-Analysis'!E182,#REF!, 'pre-Analysis'!B182,#REF!,'pre-Analysis'!C182,#REF!,'pre-Analysis'!F182,#REF!,'pre-Analysis'!D182)</f>
        <v>#REF!</v>
      </c>
      <c r="U182" s="176" t="e">
        <f>SUMIFS(#REF!,#REF!, 'pre-Analysis'!E182,#REF!, 'pre-Analysis'!B182,#REF!,'pre-Analysis'!C182,#REF!,'pre-Analysis'!F182,#REF!,'pre-Analysis'!D182)</f>
        <v>#REF!</v>
      </c>
      <c r="V182" s="176" t="e">
        <f>SUMIFS(#REF!,#REF!, 'pre-Analysis'!E182,#REF!, 'pre-Analysis'!B182,#REF!,'pre-Analysis'!C182,#REF!,'pre-Analysis'!F182,#REF!,'pre-Analysis'!D182)</f>
        <v>#REF!</v>
      </c>
      <c r="W182" s="176" t="e">
        <f>SUMIFS(#REF!,#REF!, 'pre-Analysis'!E182,#REF!, 'pre-Analysis'!B182,#REF!,'pre-Analysis'!C182,#REF!,'pre-Analysis'!F182,#REF!,'pre-Analysis'!D182)</f>
        <v>#REF!</v>
      </c>
      <c r="X182" s="176" t="e">
        <f>SUMIFS(#REF!,#REF!, 'pre-Analysis'!E182,#REF!, 'pre-Analysis'!B182,#REF!,'pre-Analysis'!C182,#REF!,'pre-Analysis'!F182,#REF!,'pre-Analysis'!D182)</f>
        <v>#REF!</v>
      </c>
      <c r="Y182" s="169" t="e">
        <f t="shared" si="83"/>
        <v>#REF!</v>
      </c>
      <c r="Z182" s="169" t="e">
        <f t="shared" si="84"/>
        <v>#REF!</v>
      </c>
      <c r="AA182" s="170" t="e">
        <f t="shared" si="82"/>
        <v>#REF!</v>
      </c>
      <c r="AB182" s="170" t="e">
        <f t="shared" si="78"/>
        <v>#REF!</v>
      </c>
      <c r="AC182" s="154"/>
    </row>
    <row r="183" spans="1:29">
      <c r="A183" s="14" t="s">
        <v>72</v>
      </c>
      <c r="B183" s="149" t="s">
        <v>100</v>
      </c>
      <c r="C183" s="150" t="s">
        <v>137</v>
      </c>
      <c r="D183" s="149" t="s">
        <v>85</v>
      </c>
      <c r="E183" s="151" t="s">
        <v>76</v>
      </c>
      <c r="F183" s="149" t="s">
        <v>110</v>
      </c>
      <c r="G183" s="152" t="e">
        <f t="shared" si="79"/>
        <v>#REF!</v>
      </c>
      <c r="H183" s="149" t="e" cm="1">
        <f t="array" ref="H183">_xlfn.TEXTJOIN(",",TRUE,_xlfn.UNIQUE(IF((NOT(ISBLANK(#REF!))*(#REF!='pre-Analysis'!C183))=1,IF(#REF!='pre-Analysis'!E183,IF(#REF!='pre-Analysis'!B183,IF(#REF!='pre-Analysis'!F183,IF(#REF!='pre-Analysis'!D183,#REF!,""),""),""),""),"")))</f>
        <v>#REF!</v>
      </c>
      <c r="I183" s="149" t="e">
        <f t="shared" si="85"/>
        <v>#REF!</v>
      </c>
      <c r="J183" s="149" t="e" cm="1">
        <f t="array" ref="J183">_xlfn.TEXTJOIN(",",TRUE,_xlfn.UNIQUE(IF((NOT(ISBLANK(#REF!))*(#REF!='pre-Analysis'!C183))=1,IF(#REF!='pre-Analysis'!E183,IF(#REF!='pre-Analysis'!B183,IF(#REF!='pre-Analysis'!F183,IF(#REF!='pre-Analysis'!D183,#REF!,""),""),""),""),"")))</f>
        <v>#REF!</v>
      </c>
      <c r="K183" s="149" t="e">
        <f t="shared" si="86"/>
        <v>#REF!</v>
      </c>
      <c r="L183" s="149" t="e" cm="1">
        <f t="array" ref="L183">_xlfn.TEXTJOIN(",",TRUE,_xlfn.UNIQUE(IF((NOT(ISBLANK(#REF!))*(#REF!='pre-Analysis'!B183))=1,IF(#REF!='pre-Analysis'!E183,IF(#REF!='pre-Analysis'!F183,IF(#REF!='pre-Analysis'!D183,IF(#REF!='pre-Analysis'!C183,#REF!,""),""),""),""),"")))</f>
        <v>#REF!</v>
      </c>
      <c r="M183" s="167">
        <v>5540</v>
      </c>
      <c r="N183" s="167">
        <v>24608</v>
      </c>
      <c r="O183" s="167">
        <v>12688</v>
      </c>
      <c r="P183" s="167">
        <v>11920</v>
      </c>
      <c r="Q183" s="176" t="e">
        <f>SUMIFS(#REF!,#REF!, 'pre-Analysis'!E183,#REF!, 'pre-Analysis'!B183,#REF!,'pre-Analysis'!C183,#REF!,'pre-Analysis'!F183,#REF!,'pre-Analysis'!D183)</f>
        <v>#REF!</v>
      </c>
      <c r="R183" s="176" t="e">
        <f>SUMIFS(#REF!,#REF!, 'pre-Analysis'!E183,#REF!, 'pre-Analysis'!B183,#REF!,'pre-Analysis'!C183,#REF!,'pre-Analysis'!F183,#REF!,'pre-Analysis'!D183)</f>
        <v>#REF!</v>
      </c>
      <c r="S183" s="176" t="e">
        <f>SUMIFS(#REF!,#REF!, 'pre-Analysis'!E183,#REF!, 'pre-Analysis'!B183,#REF!,'pre-Analysis'!C183,#REF!,'pre-Analysis'!F183,#REF!,'pre-Analysis'!D183)</f>
        <v>#REF!</v>
      </c>
      <c r="T183" s="176" t="e">
        <f>SUMIFS(#REF!,#REF!, 'pre-Analysis'!E183,#REF!, 'pre-Analysis'!B183,#REF!,'pre-Analysis'!C183,#REF!,'pre-Analysis'!F183,#REF!,'pre-Analysis'!D183)</f>
        <v>#REF!</v>
      </c>
      <c r="U183" s="176" t="e">
        <f>SUMIFS(#REF!,#REF!, 'pre-Analysis'!E183,#REF!, 'pre-Analysis'!B183,#REF!,'pre-Analysis'!C183,#REF!,'pre-Analysis'!F183,#REF!,'pre-Analysis'!D183)</f>
        <v>#REF!</v>
      </c>
      <c r="V183" s="176" t="e">
        <f>SUMIFS(#REF!,#REF!, 'pre-Analysis'!E183,#REF!, 'pre-Analysis'!B183,#REF!,'pre-Analysis'!C183,#REF!,'pre-Analysis'!F183,#REF!,'pre-Analysis'!D183)</f>
        <v>#REF!</v>
      </c>
      <c r="W183" s="176" t="e">
        <f>SUMIFS(#REF!,#REF!, 'pre-Analysis'!E183,#REF!, 'pre-Analysis'!B183,#REF!,'pre-Analysis'!C183,#REF!,'pre-Analysis'!F183,#REF!,'pre-Analysis'!D183)</f>
        <v>#REF!</v>
      </c>
      <c r="X183" s="176" t="e">
        <f>SUMIFS(#REF!,#REF!, 'pre-Analysis'!E183,#REF!, 'pre-Analysis'!B183,#REF!,'pre-Analysis'!C183,#REF!,'pre-Analysis'!F183,#REF!,'pre-Analysis'!D183)</f>
        <v>#REF!</v>
      </c>
      <c r="Y183" s="169" t="e">
        <f t="shared" si="83"/>
        <v>#REF!</v>
      </c>
      <c r="Z183" s="169" t="e">
        <f t="shared" si="84"/>
        <v>#REF!</v>
      </c>
      <c r="AA183" s="170" t="e">
        <f t="shared" si="82"/>
        <v>#REF!</v>
      </c>
      <c r="AB183" s="170" t="e">
        <f t="shared" si="78"/>
        <v>#REF!</v>
      </c>
      <c r="AC183" s="154"/>
    </row>
    <row r="184" spans="1:29">
      <c r="A184" s="14" t="s">
        <v>72</v>
      </c>
      <c r="B184" s="149" t="s">
        <v>100</v>
      </c>
      <c r="C184" s="150" t="s">
        <v>137</v>
      </c>
      <c r="D184" s="149" t="s">
        <v>85</v>
      </c>
      <c r="E184" s="151" t="s">
        <v>76</v>
      </c>
      <c r="F184" s="149" t="s">
        <v>111</v>
      </c>
      <c r="G184" s="152" t="e">
        <f t="shared" si="79"/>
        <v>#REF!</v>
      </c>
      <c r="H184" s="149" t="e" cm="1">
        <f t="array" ref="H184">_xlfn.TEXTJOIN(",",TRUE,_xlfn.UNIQUE(IF((NOT(ISBLANK(#REF!))*(#REF!='pre-Analysis'!C184))=1,IF(#REF!='pre-Analysis'!E184,IF(#REF!='pre-Analysis'!B184,IF(#REF!='pre-Analysis'!F184,IF(#REF!='pre-Analysis'!D184,#REF!,""),""),""),""),"")))</f>
        <v>#REF!</v>
      </c>
      <c r="I184" s="149" t="e">
        <f t="shared" si="85"/>
        <v>#REF!</v>
      </c>
      <c r="J184" s="149" t="e" cm="1">
        <f t="array" ref="J184">_xlfn.TEXTJOIN(",",TRUE,_xlfn.UNIQUE(IF((NOT(ISBLANK(#REF!))*(#REF!='pre-Analysis'!C184))=1,IF(#REF!='pre-Analysis'!E184,IF(#REF!='pre-Analysis'!B184,IF(#REF!='pre-Analysis'!F184,IF(#REF!='pre-Analysis'!D184,#REF!,""),""),""),""),"")))</f>
        <v>#REF!</v>
      </c>
      <c r="K184" s="149" t="e">
        <f t="shared" si="86"/>
        <v>#REF!</v>
      </c>
      <c r="L184" s="149" t="e" cm="1">
        <f t="array" ref="L184">_xlfn.TEXTJOIN(",",TRUE,_xlfn.UNIQUE(IF((NOT(ISBLANK(#REF!))*(#REF!='pre-Analysis'!B184))=1,IF(#REF!='pre-Analysis'!E184,IF(#REF!='pre-Analysis'!F184,IF(#REF!='pre-Analysis'!D184,IF(#REF!='pre-Analysis'!C184,#REF!,""),""),""),""),"")))</f>
        <v>#REF!</v>
      </c>
      <c r="M184" s="167">
        <v>4878</v>
      </c>
      <c r="N184" s="167">
        <v>22969</v>
      </c>
      <c r="O184" s="167">
        <v>11763</v>
      </c>
      <c r="P184" s="167">
        <v>11206</v>
      </c>
      <c r="Q184" s="176" t="e">
        <f>SUMIFS(#REF!,#REF!, 'pre-Analysis'!E184,#REF!, 'pre-Analysis'!B184,#REF!,'pre-Analysis'!C184,#REF!,'pre-Analysis'!F184,#REF!,'pre-Analysis'!D184)</f>
        <v>#REF!</v>
      </c>
      <c r="R184" s="176" t="e">
        <f>SUMIFS(#REF!,#REF!, 'pre-Analysis'!E184,#REF!, 'pre-Analysis'!B184,#REF!,'pre-Analysis'!C184,#REF!,'pre-Analysis'!F184,#REF!,'pre-Analysis'!D184)</f>
        <v>#REF!</v>
      </c>
      <c r="S184" s="176" t="e">
        <f>SUMIFS(#REF!,#REF!, 'pre-Analysis'!E184,#REF!, 'pre-Analysis'!B184,#REF!,'pre-Analysis'!C184,#REF!,'pre-Analysis'!F184,#REF!,'pre-Analysis'!D184)</f>
        <v>#REF!</v>
      </c>
      <c r="T184" s="176" t="e">
        <f>SUMIFS(#REF!,#REF!, 'pre-Analysis'!E184,#REF!, 'pre-Analysis'!B184,#REF!,'pre-Analysis'!C184,#REF!,'pre-Analysis'!F184,#REF!,'pre-Analysis'!D184)</f>
        <v>#REF!</v>
      </c>
      <c r="U184" s="176" t="e">
        <f>SUMIFS(#REF!,#REF!, 'pre-Analysis'!E184,#REF!, 'pre-Analysis'!B184,#REF!,'pre-Analysis'!C184,#REF!,'pre-Analysis'!F184,#REF!,'pre-Analysis'!D184)</f>
        <v>#REF!</v>
      </c>
      <c r="V184" s="176" t="e">
        <f>SUMIFS(#REF!,#REF!, 'pre-Analysis'!E184,#REF!, 'pre-Analysis'!B184,#REF!,'pre-Analysis'!C184,#REF!,'pre-Analysis'!F184,#REF!,'pre-Analysis'!D184)</f>
        <v>#REF!</v>
      </c>
      <c r="W184" s="176" t="e">
        <f>SUMIFS(#REF!,#REF!, 'pre-Analysis'!E184,#REF!, 'pre-Analysis'!B184,#REF!,'pre-Analysis'!C184,#REF!,'pre-Analysis'!F184,#REF!,'pre-Analysis'!D184)</f>
        <v>#REF!</v>
      </c>
      <c r="X184" s="176" t="e">
        <f>SUMIFS(#REF!,#REF!, 'pre-Analysis'!E184,#REF!, 'pre-Analysis'!B184,#REF!,'pre-Analysis'!C184,#REF!,'pre-Analysis'!F184,#REF!,'pre-Analysis'!D184)</f>
        <v>#REF!</v>
      </c>
      <c r="Y184" s="169" t="e">
        <f t="shared" si="83"/>
        <v>#REF!</v>
      </c>
      <c r="Z184" s="169" t="e">
        <f t="shared" si="84"/>
        <v>#REF!</v>
      </c>
      <c r="AA184" s="170" t="e">
        <f t="shared" si="82"/>
        <v>#REF!</v>
      </c>
      <c r="AB184" s="170" t="e">
        <f t="shared" si="78"/>
        <v>#REF!</v>
      </c>
      <c r="AC184" s="154"/>
    </row>
    <row r="185" spans="1:29">
      <c r="A185" s="14" t="s">
        <v>72</v>
      </c>
      <c r="B185" s="149" t="s">
        <v>100</v>
      </c>
      <c r="C185" s="150" t="s">
        <v>137</v>
      </c>
      <c r="D185" s="149" t="s">
        <v>85</v>
      </c>
      <c r="E185" s="151" t="s">
        <v>76</v>
      </c>
      <c r="F185" s="149" t="s">
        <v>112</v>
      </c>
      <c r="G185" s="152" t="e">
        <f t="shared" si="79"/>
        <v>#REF!</v>
      </c>
      <c r="H185" s="149" t="e" cm="1">
        <f t="array" ref="H185">_xlfn.TEXTJOIN(",",TRUE,_xlfn.UNIQUE(IF((NOT(ISBLANK(#REF!))*(#REF!='pre-Analysis'!C185))=1,IF(#REF!='pre-Analysis'!E185,IF(#REF!='pre-Analysis'!B185,IF(#REF!='pre-Analysis'!F185,IF(#REF!='pre-Analysis'!D185,#REF!,""),""),""),""),"")))</f>
        <v>#REF!</v>
      </c>
      <c r="I185" s="149" t="e">
        <f t="shared" si="85"/>
        <v>#REF!</v>
      </c>
      <c r="J185" s="149" t="e" cm="1">
        <f t="array" ref="J185">_xlfn.TEXTJOIN(",",TRUE,_xlfn.UNIQUE(IF((NOT(ISBLANK(#REF!))*(#REF!='pre-Analysis'!C185))=1,IF(#REF!='pre-Analysis'!E185,IF(#REF!='pre-Analysis'!B185,IF(#REF!='pre-Analysis'!F185,IF(#REF!='pre-Analysis'!D185,#REF!,""),""),""),""),"")))</f>
        <v>#REF!</v>
      </c>
      <c r="K185" s="149" t="e">
        <f t="shared" si="86"/>
        <v>#REF!</v>
      </c>
      <c r="L185" s="149" t="e" cm="1">
        <f t="array" ref="L185">_xlfn.TEXTJOIN(",",TRUE,_xlfn.UNIQUE(IF((NOT(ISBLANK(#REF!))*(#REF!='pre-Analysis'!B185))=1,IF(#REF!='pre-Analysis'!E185,IF(#REF!='pre-Analysis'!F185,IF(#REF!='pre-Analysis'!D185,IF(#REF!='pre-Analysis'!C185,#REF!,""),""),""),""),"")))</f>
        <v>#REF!</v>
      </c>
      <c r="M185" s="167">
        <v>8295</v>
      </c>
      <c r="N185" s="167">
        <v>37079</v>
      </c>
      <c r="O185" s="167">
        <v>19209</v>
      </c>
      <c r="P185" s="167">
        <v>17870</v>
      </c>
      <c r="Q185" s="176" t="e">
        <f>SUMIFS(#REF!,#REF!, 'pre-Analysis'!E185,#REF!, 'pre-Analysis'!B185,#REF!,'pre-Analysis'!C185,#REF!,'pre-Analysis'!F185,#REF!,'pre-Analysis'!D185)</f>
        <v>#REF!</v>
      </c>
      <c r="R185" s="176" t="e">
        <f>SUMIFS(#REF!,#REF!, 'pre-Analysis'!E185,#REF!, 'pre-Analysis'!B185,#REF!,'pre-Analysis'!C185,#REF!,'pre-Analysis'!F185,#REF!,'pre-Analysis'!D185)</f>
        <v>#REF!</v>
      </c>
      <c r="S185" s="176" t="e">
        <f>SUMIFS(#REF!,#REF!, 'pre-Analysis'!E185,#REF!, 'pre-Analysis'!B185,#REF!,'pre-Analysis'!C185,#REF!,'pre-Analysis'!F185,#REF!,'pre-Analysis'!D185)</f>
        <v>#REF!</v>
      </c>
      <c r="T185" s="176" t="e">
        <f>SUMIFS(#REF!,#REF!, 'pre-Analysis'!E185,#REF!, 'pre-Analysis'!B185,#REF!,'pre-Analysis'!C185,#REF!,'pre-Analysis'!F185,#REF!,'pre-Analysis'!D185)</f>
        <v>#REF!</v>
      </c>
      <c r="U185" s="176" t="e">
        <f>SUMIFS(#REF!,#REF!, 'pre-Analysis'!E185,#REF!, 'pre-Analysis'!B185,#REF!,'pre-Analysis'!C185,#REF!,'pre-Analysis'!F185,#REF!,'pre-Analysis'!D185)</f>
        <v>#REF!</v>
      </c>
      <c r="V185" s="176" t="e">
        <f>SUMIFS(#REF!,#REF!, 'pre-Analysis'!E185,#REF!, 'pre-Analysis'!B185,#REF!,'pre-Analysis'!C185,#REF!,'pre-Analysis'!F185,#REF!,'pre-Analysis'!D185)</f>
        <v>#REF!</v>
      </c>
      <c r="W185" s="176" t="e">
        <f>SUMIFS(#REF!,#REF!, 'pre-Analysis'!E185,#REF!, 'pre-Analysis'!B185,#REF!,'pre-Analysis'!C185,#REF!,'pre-Analysis'!F185,#REF!,'pre-Analysis'!D185)</f>
        <v>#REF!</v>
      </c>
      <c r="X185" s="176" t="e">
        <f>SUMIFS(#REF!,#REF!, 'pre-Analysis'!E185,#REF!, 'pre-Analysis'!B185,#REF!,'pre-Analysis'!C185,#REF!,'pre-Analysis'!F185,#REF!,'pre-Analysis'!D185)</f>
        <v>#REF!</v>
      </c>
      <c r="Y185" s="169" t="e">
        <f t="shared" si="83"/>
        <v>#REF!</v>
      </c>
      <c r="Z185" s="169" t="e">
        <f t="shared" si="84"/>
        <v>#REF!</v>
      </c>
      <c r="AA185" s="170" t="e">
        <f t="shared" si="82"/>
        <v>#REF!</v>
      </c>
      <c r="AB185" s="170" t="e">
        <f t="shared" si="78"/>
        <v>#REF!</v>
      </c>
      <c r="AC185" s="154"/>
    </row>
    <row r="186" spans="1:29">
      <c r="A186" s="14" t="s">
        <v>72</v>
      </c>
      <c r="B186" s="149" t="s">
        <v>100</v>
      </c>
      <c r="C186" s="150" t="s">
        <v>137</v>
      </c>
      <c r="D186" s="149" t="s">
        <v>85</v>
      </c>
      <c r="E186" s="151" t="s">
        <v>76</v>
      </c>
      <c r="F186" s="149" t="s">
        <v>113</v>
      </c>
      <c r="G186" s="152" t="e">
        <f t="shared" si="79"/>
        <v>#REF!</v>
      </c>
      <c r="H186" s="149" t="e" cm="1">
        <f t="array" ref="H186">_xlfn.TEXTJOIN(",",TRUE,_xlfn.UNIQUE(IF((NOT(ISBLANK(#REF!))*(#REF!='pre-Analysis'!C186))=1,IF(#REF!='pre-Analysis'!E186,IF(#REF!='pre-Analysis'!B186,IF(#REF!='pre-Analysis'!F186,IF(#REF!='pre-Analysis'!D186,#REF!,""),""),""),""),"")))</f>
        <v>#REF!</v>
      </c>
      <c r="I186" s="149" t="e">
        <f t="shared" si="85"/>
        <v>#REF!</v>
      </c>
      <c r="J186" s="149" t="e" cm="1">
        <f t="array" ref="J186">_xlfn.TEXTJOIN(",",TRUE,_xlfn.UNIQUE(IF((NOT(ISBLANK(#REF!))*(#REF!='pre-Analysis'!C186))=1,IF(#REF!='pre-Analysis'!E186,IF(#REF!='pre-Analysis'!B186,IF(#REF!='pre-Analysis'!F186,IF(#REF!='pre-Analysis'!D186,#REF!,""),""),""),""),"")))</f>
        <v>#REF!</v>
      </c>
      <c r="K186" s="149" t="e">
        <f t="shared" si="86"/>
        <v>#REF!</v>
      </c>
      <c r="L186" s="149" t="e" cm="1">
        <f t="array" ref="L186">_xlfn.TEXTJOIN(",",TRUE,_xlfn.UNIQUE(IF((NOT(ISBLANK(#REF!))*(#REF!='pre-Analysis'!B186))=1,IF(#REF!='pre-Analysis'!E186,IF(#REF!='pre-Analysis'!F186,IF(#REF!='pre-Analysis'!D186,IF(#REF!='pre-Analysis'!C186,#REF!,""),""),""),""),"")))</f>
        <v>#REF!</v>
      </c>
      <c r="M186" s="167">
        <v>6250</v>
      </c>
      <c r="N186" s="167">
        <v>29472</v>
      </c>
      <c r="O186" s="167">
        <v>15097</v>
      </c>
      <c r="P186" s="167">
        <v>14375</v>
      </c>
      <c r="Q186" s="176" t="e">
        <f>SUMIFS(#REF!,#REF!, 'pre-Analysis'!E186,#REF!, 'pre-Analysis'!B186,#REF!,'pre-Analysis'!C186,#REF!,'pre-Analysis'!F186,#REF!,'pre-Analysis'!D186)</f>
        <v>#REF!</v>
      </c>
      <c r="R186" s="176" t="e">
        <f>SUMIFS(#REF!,#REF!, 'pre-Analysis'!E186,#REF!, 'pre-Analysis'!B186,#REF!,'pre-Analysis'!C186,#REF!,'pre-Analysis'!F186,#REF!,'pre-Analysis'!D186)</f>
        <v>#REF!</v>
      </c>
      <c r="S186" s="176" t="e">
        <f>SUMIFS(#REF!,#REF!, 'pre-Analysis'!E186,#REF!, 'pre-Analysis'!B186,#REF!,'pre-Analysis'!C186,#REF!,'pre-Analysis'!F186,#REF!,'pre-Analysis'!D186)</f>
        <v>#REF!</v>
      </c>
      <c r="T186" s="176" t="e">
        <f>SUMIFS(#REF!,#REF!, 'pre-Analysis'!E186,#REF!, 'pre-Analysis'!B186,#REF!,'pre-Analysis'!C186,#REF!,'pre-Analysis'!F186,#REF!,'pre-Analysis'!D186)</f>
        <v>#REF!</v>
      </c>
      <c r="U186" s="176" t="e">
        <f>SUMIFS(#REF!,#REF!, 'pre-Analysis'!E186,#REF!, 'pre-Analysis'!B186,#REF!,'pre-Analysis'!C186,#REF!,'pre-Analysis'!F186,#REF!,'pre-Analysis'!D186)</f>
        <v>#REF!</v>
      </c>
      <c r="V186" s="176" t="e">
        <f>SUMIFS(#REF!,#REF!, 'pre-Analysis'!E186,#REF!, 'pre-Analysis'!B186,#REF!,'pre-Analysis'!C186,#REF!,'pre-Analysis'!F186,#REF!,'pre-Analysis'!D186)</f>
        <v>#REF!</v>
      </c>
      <c r="W186" s="176" t="e">
        <f>SUMIFS(#REF!,#REF!, 'pre-Analysis'!E186,#REF!, 'pre-Analysis'!B186,#REF!,'pre-Analysis'!C186,#REF!,'pre-Analysis'!F186,#REF!,'pre-Analysis'!D186)</f>
        <v>#REF!</v>
      </c>
      <c r="X186" s="176" t="e">
        <f>SUMIFS(#REF!,#REF!, 'pre-Analysis'!E186,#REF!, 'pre-Analysis'!B186,#REF!,'pre-Analysis'!C186,#REF!,'pre-Analysis'!F186,#REF!,'pre-Analysis'!D186)</f>
        <v>#REF!</v>
      </c>
      <c r="Y186" s="169" t="e">
        <f t="shared" si="83"/>
        <v>#REF!</v>
      </c>
      <c r="Z186" s="169" t="e">
        <f t="shared" si="84"/>
        <v>#REF!</v>
      </c>
      <c r="AA186" s="170" t="e">
        <f t="shared" si="82"/>
        <v>#REF!</v>
      </c>
      <c r="AB186" s="170" t="e">
        <f t="shared" si="78"/>
        <v>#REF!</v>
      </c>
      <c r="AC186" s="154"/>
    </row>
    <row r="187" spans="1:29">
      <c r="A187" s="14" t="s">
        <v>72</v>
      </c>
      <c r="B187" s="149" t="s">
        <v>100</v>
      </c>
      <c r="C187" s="150" t="s">
        <v>137</v>
      </c>
      <c r="D187" s="149" t="s">
        <v>85</v>
      </c>
      <c r="E187" s="151" t="s">
        <v>76</v>
      </c>
      <c r="F187" s="149" t="s">
        <v>114</v>
      </c>
      <c r="G187" s="152" t="e">
        <f t="shared" si="79"/>
        <v>#REF!</v>
      </c>
      <c r="H187" s="149" t="e" cm="1">
        <f t="array" ref="H187">_xlfn.TEXTJOIN(",",TRUE,_xlfn.UNIQUE(IF((NOT(ISBLANK(#REF!))*(#REF!='pre-Analysis'!C187))=1,IF(#REF!='pre-Analysis'!E187,IF(#REF!='pre-Analysis'!B187,IF(#REF!='pre-Analysis'!F187,IF(#REF!='pre-Analysis'!D187,#REF!,""),""),""),""),"")))</f>
        <v>#REF!</v>
      </c>
      <c r="I187" s="149" t="e">
        <f t="shared" si="85"/>
        <v>#REF!</v>
      </c>
      <c r="J187" s="149" t="e" cm="1">
        <f t="array" ref="J187">_xlfn.TEXTJOIN(",",TRUE,_xlfn.UNIQUE(IF((NOT(ISBLANK(#REF!))*(#REF!='pre-Analysis'!C187))=1,IF(#REF!='pre-Analysis'!E187,IF(#REF!='pre-Analysis'!B187,IF(#REF!='pre-Analysis'!F187,IF(#REF!='pre-Analysis'!D187,#REF!,""),""),""),""),"")))</f>
        <v>#REF!</v>
      </c>
      <c r="K187" s="149" t="e">
        <f t="shared" si="86"/>
        <v>#REF!</v>
      </c>
      <c r="L187" s="149" t="e" cm="1">
        <f t="array" ref="L187">_xlfn.TEXTJOIN(",",TRUE,_xlfn.UNIQUE(IF((NOT(ISBLANK(#REF!))*(#REF!='pre-Analysis'!B187))=1,IF(#REF!='pre-Analysis'!E187,IF(#REF!='pre-Analysis'!F187,IF(#REF!='pre-Analysis'!D187,IF(#REF!='pre-Analysis'!C187,#REF!,""),""),""),""),"")))</f>
        <v>#REF!</v>
      </c>
      <c r="M187" s="167">
        <v>6613</v>
      </c>
      <c r="N187" s="167">
        <v>30745</v>
      </c>
      <c r="O187" s="167">
        <v>15824</v>
      </c>
      <c r="P187" s="167">
        <v>14921</v>
      </c>
      <c r="Q187" s="176" t="e">
        <f>SUMIFS(#REF!,#REF!, 'pre-Analysis'!E187,#REF!, 'pre-Analysis'!B187,#REF!,'pre-Analysis'!C187,#REF!,'pre-Analysis'!F187,#REF!,'pre-Analysis'!D187)</f>
        <v>#REF!</v>
      </c>
      <c r="R187" s="176" t="e">
        <f>SUMIFS(#REF!,#REF!, 'pre-Analysis'!E187,#REF!, 'pre-Analysis'!B187,#REF!,'pre-Analysis'!C187,#REF!,'pre-Analysis'!F187,#REF!,'pre-Analysis'!D187)</f>
        <v>#REF!</v>
      </c>
      <c r="S187" s="176" t="e">
        <f>SUMIFS(#REF!,#REF!, 'pre-Analysis'!E187,#REF!, 'pre-Analysis'!B187,#REF!,'pre-Analysis'!C187,#REF!,'pre-Analysis'!F187,#REF!,'pre-Analysis'!D187)</f>
        <v>#REF!</v>
      </c>
      <c r="T187" s="176" t="e">
        <f>SUMIFS(#REF!,#REF!, 'pre-Analysis'!E187,#REF!, 'pre-Analysis'!B187,#REF!,'pre-Analysis'!C187,#REF!,'pre-Analysis'!F187,#REF!,'pre-Analysis'!D187)</f>
        <v>#REF!</v>
      </c>
      <c r="U187" s="176" t="e">
        <f>SUMIFS(#REF!,#REF!, 'pre-Analysis'!E187,#REF!, 'pre-Analysis'!B187,#REF!,'pre-Analysis'!C187,#REF!,'pre-Analysis'!F187,#REF!,'pre-Analysis'!D187)</f>
        <v>#REF!</v>
      </c>
      <c r="V187" s="176" t="e">
        <f>SUMIFS(#REF!,#REF!, 'pre-Analysis'!E187,#REF!, 'pre-Analysis'!B187,#REF!,'pre-Analysis'!C187,#REF!,'pre-Analysis'!F187,#REF!,'pre-Analysis'!D187)</f>
        <v>#REF!</v>
      </c>
      <c r="W187" s="176" t="e">
        <f>SUMIFS(#REF!,#REF!, 'pre-Analysis'!E187,#REF!, 'pre-Analysis'!B187,#REF!,'pre-Analysis'!C187,#REF!,'pre-Analysis'!F187,#REF!,'pre-Analysis'!D187)</f>
        <v>#REF!</v>
      </c>
      <c r="X187" s="176" t="e">
        <f>SUMIFS(#REF!,#REF!, 'pre-Analysis'!E187,#REF!, 'pre-Analysis'!B187,#REF!,'pre-Analysis'!C187,#REF!,'pre-Analysis'!F187,#REF!,'pre-Analysis'!D187)</f>
        <v>#REF!</v>
      </c>
      <c r="Y187" s="169" t="e">
        <f t="shared" si="83"/>
        <v>#REF!</v>
      </c>
      <c r="Z187" s="169" t="e">
        <f t="shared" si="84"/>
        <v>#REF!</v>
      </c>
      <c r="AA187" s="170" t="e">
        <f t="shared" si="82"/>
        <v>#REF!</v>
      </c>
      <c r="AB187" s="170" t="e">
        <f t="shared" si="78"/>
        <v>#REF!</v>
      </c>
      <c r="AC187" s="154"/>
    </row>
    <row r="188" spans="1:29">
      <c r="A188" s="14" t="s">
        <v>72</v>
      </c>
      <c r="B188" s="149" t="s">
        <v>100</v>
      </c>
      <c r="C188" s="150" t="s">
        <v>137</v>
      </c>
      <c r="D188" s="149" t="s">
        <v>85</v>
      </c>
      <c r="E188" s="151" t="s">
        <v>76</v>
      </c>
      <c r="F188" s="149" t="s">
        <v>115</v>
      </c>
      <c r="G188" s="152" t="e">
        <f t="shared" si="79"/>
        <v>#REF!</v>
      </c>
      <c r="H188" s="149" t="e" cm="1">
        <f t="array" ref="H188">_xlfn.TEXTJOIN(",",TRUE,_xlfn.UNIQUE(IF((NOT(ISBLANK(#REF!))*(#REF!='pre-Analysis'!C188))=1,IF(#REF!='pre-Analysis'!E188,IF(#REF!='pre-Analysis'!B188,IF(#REF!='pre-Analysis'!F188,IF(#REF!='pre-Analysis'!D188,#REF!,""),""),""),""),"")))</f>
        <v>#REF!</v>
      </c>
      <c r="I188" s="149" t="e">
        <f t="shared" si="85"/>
        <v>#REF!</v>
      </c>
      <c r="J188" s="149" t="e" cm="1">
        <f t="array" ref="J188">_xlfn.TEXTJOIN(",",TRUE,_xlfn.UNIQUE(IF((NOT(ISBLANK(#REF!))*(#REF!='pre-Analysis'!C188))=1,IF(#REF!='pre-Analysis'!E188,IF(#REF!='pre-Analysis'!B188,IF(#REF!='pre-Analysis'!F188,IF(#REF!='pre-Analysis'!D188,#REF!,""),""),""),""),"")))</f>
        <v>#REF!</v>
      </c>
      <c r="K188" s="149" t="e">
        <f t="shared" si="86"/>
        <v>#REF!</v>
      </c>
      <c r="L188" s="149" t="e" cm="1">
        <f t="array" ref="L188">_xlfn.TEXTJOIN(",",TRUE,_xlfn.UNIQUE(IF((NOT(ISBLANK(#REF!))*(#REF!='pre-Analysis'!B188))=1,IF(#REF!='pre-Analysis'!E188,IF(#REF!='pre-Analysis'!F188,IF(#REF!='pre-Analysis'!D188,IF(#REF!='pre-Analysis'!C188,#REF!,""),""),""),""),"")))</f>
        <v>#REF!</v>
      </c>
      <c r="M188" s="167">
        <v>7200</v>
      </c>
      <c r="N188" s="167">
        <v>32967</v>
      </c>
      <c r="O188" s="167">
        <v>16985</v>
      </c>
      <c r="P188" s="167">
        <v>15982</v>
      </c>
      <c r="Q188" s="176" t="e">
        <f>SUMIFS(#REF!,#REF!, 'pre-Analysis'!E188,#REF!, 'pre-Analysis'!B188,#REF!,'pre-Analysis'!C188,#REF!,'pre-Analysis'!F188,#REF!,'pre-Analysis'!D188)</f>
        <v>#REF!</v>
      </c>
      <c r="R188" s="176" t="e">
        <f>SUMIFS(#REF!,#REF!, 'pre-Analysis'!E188,#REF!, 'pre-Analysis'!B188,#REF!,'pre-Analysis'!C188,#REF!,'pre-Analysis'!F188,#REF!,'pre-Analysis'!D188)</f>
        <v>#REF!</v>
      </c>
      <c r="S188" s="176" t="e">
        <f>SUMIFS(#REF!,#REF!, 'pre-Analysis'!E188,#REF!, 'pre-Analysis'!B188,#REF!,'pre-Analysis'!C188,#REF!,'pre-Analysis'!F188,#REF!,'pre-Analysis'!D188)</f>
        <v>#REF!</v>
      </c>
      <c r="T188" s="176" t="e">
        <f>SUMIFS(#REF!,#REF!, 'pre-Analysis'!E188,#REF!, 'pre-Analysis'!B188,#REF!,'pre-Analysis'!C188,#REF!,'pre-Analysis'!F188,#REF!,'pre-Analysis'!D188)</f>
        <v>#REF!</v>
      </c>
      <c r="U188" s="176" t="e">
        <f>SUMIFS(#REF!,#REF!, 'pre-Analysis'!E188,#REF!, 'pre-Analysis'!B188,#REF!,'pre-Analysis'!C188,#REF!,'pre-Analysis'!F188,#REF!,'pre-Analysis'!D188)</f>
        <v>#REF!</v>
      </c>
      <c r="V188" s="176" t="e">
        <f>SUMIFS(#REF!,#REF!, 'pre-Analysis'!E188,#REF!, 'pre-Analysis'!B188,#REF!,'pre-Analysis'!C188,#REF!,'pre-Analysis'!F188,#REF!,'pre-Analysis'!D188)</f>
        <v>#REF!</v>
      </c>
      <c r="W188" s="176" t="e">
        <f>SUMIFS(#REF!,#REF!, 'pre-Analysis'!E188,#REF!, 'pre-Analysis'!B188,#REF!,'pre-Analysis'!C188,#REF!,'pre-Analysis'!F188,#REF!,'pre-Analysis'!D188)</f>
        <v>#REF!</v>
      </c>
      <c r="X188" s="176" t="e">
        <f>SUMIFS(#REF!,#REF!, 'pre-Analysis'!E188,#REF!, 'pre-Analysis'!B188,#REF!,'pre-Analysis'!C188,#REF!,'pre-Analysis'!F188,#REF!,'pre-Analysis'!D188)</f>
        <v>#REF!</v>
      </c>
      <c r="Y188" s="169" t="e">
        <f t="shared" si="83"/>
        <v>#REF!</v>
      </c>
      <c r="Z188" s="169" t="e">
        <f t="shared" si="84"/>
        <v>#REF!</v>
      </c>
      <c r="AA188" s="170" t="e">
        <f t="shared" si="82"/>
        <v>#REF!</v>
      </c>
      <c r="AB188" s="170" t="e">
        <f t="shared" si="78"/>
        <v>#REF!</v>
      </c>
      <c r="AC188" s="154"/>
    </row>
    <row r="189" spans="1:29">
      <c r="A189" s="14" t="s">
        <v>72</v>
      </c>
      <c r="B189" s="149" t="s">
        <v>100</v>
      </c>
      <c r="C189" s="150" t="s">
        <v>137</v>
      </c>
      <c r="D189" s="149" t="s">
        <v>85</v>
      </c>
      <c r="E189" s="151" t="s">
        <v>76</v>
      </c>
      <c r="F189" s="149" t="s">
        <v>116</v>
      </c>
      <c r="G189" s="152" t="e">
        <f t="shared" si="79"/>
        <v>#REF!</v>
      </c>
      <c r="H189" s="149" t="e" cm="1">
        <f t="array" ref="H189">_xlfn.TEXTJOIN(",",TRUE,_xlfn.UNIQUE(IF((NOT(ISBLANK(#REF!))*(#REF!='pre-Analysis'!C189))=1,IF(#REF!='pre-Analysis'!E189,IF(#REF!='pre-Analysis'!B189,IF(#REF!='pre-Analysis'!F189,IF(#REF!='pre-Analysis'!D189,#REF!,""),""),""),""),"")))</f>
        <v>#REF!</v>
      </c>
      <c r="I189" s="149" t="e">
        <f t="shared" si="85"/>
        <v>#REF!</v>
      </c>
      <c r="J189" s="149" t="e" cm="1">
        <f t="array" ref="J189">_xlfn.TEXTJOIN(",",TRUE,_xlfn.UNIQUE(IF((NOT(ISBLANK(#REF!))*(#REF!='pre-Analysis'!C189))=1,IF(#REF!='pre-Analysis'!E189,IF(#REF!='pre-Analysis'!B189,IF(#REF!='pre-Analysis'!F189,IF(#REF!='pre-Analysis'!D189,#REF!,""),""),""),""),"")))</f>
        <v>#REF!</v>
      </c>
      <c r="K189" s="149" t="e">
        <f t="shared" si="86"/>
        <v>#REF!</v>
      </c>
      <c r="L189" s="149" t="e" cm="1">
        <f t="array" ref="L189">_xlfn.TEXTJOIN(",",TRUE,_xlfn.UNIQUE(IF((NOT(ISBLANK(#REF!))*(#REF!='pre-Analysis'!B189))=1,IF(#REF!='pre-Analysis'!E189,IF(#REF!='pre-Analysis'!F189,IF(#REF!='pre-Analysis'!D189,IF(#REF!='pre-Analysis'!C189,#REF!,""),""),""),""),"")))</f>
        <v>#REF!</v>
      </c>
      <c r="M189" s="167">
        <v>6320</v>
      </c>
      <c r="N189" s="167">
        <v>29709</v>
      </c>
      <c r="O189" s="167">
        <v>15331</v>
      </c>
      <c r="P189" s="167">
        <v>14378</v>
      </c>
      <c r="Q189" s="176" t="e">
        <f>SUMIFS(#REF!,#REF!, 'pre-Analysis'!E189,#REF!, 'pre-Analysis'!B189,#REF!,'pre-Analysis'!C189,#REF!,'pre-Analysis'!F189,#REF!,'pre-Analysis'!D189)</f>
        <v>#REF!</v>
      </c>
      <c r="R189" s="176" t="e">
        <f>SUMIFS(#REF!,#REF!, 'pre-Analysis'!E189,#REF!, 'pre-Analysis'!B189,#REF!,'pre-Analysis'!C189,#REF!,'pre-Analysis'!F189,#REF!,'pre-Analysis'!D189)</f>
        <v>#REF!</v>
      </c>
      <c r="S189" s="176" t="e">
        <f>SUMIFS(#REF!,#REF!, 'pre-Analysis'!E189,#REF!, 'pre-Analysis'!B189,#REF!,'pre-Analysis'!C189,#REF!,'pre-Analysis'!F189,#REF!,'pre-Analysis'!D189)</f>
        <v>#REF!</v>
      </c>
      <c r="T189" s="176" t="e">
        <f>SUMIFS(#REF!,#REF!, 'pre-Analysis'!E189,#REF!, 'pre-Analysis'!B189,#REF!,'pre-Analysis'!C189,#REF!,'pre-Analysis'!F189,#REF!,'pre-Analysis'!D189)</f>
        <v>#REF!</v>
      </c>
      <c r="U189" s="176" t="e">
        <f>SUMIFS(#REF!,#REF!, 'pre-Analysis'!E189,#REF!, 'pre-Analysis'!B189,#REF!,'pre-Analysis'!C189,#REF!,'pre-Analysis'!F189,#REF!,'pre-Analysis'!D189)</f>
        <v>#REF!</v>
      </c>
      <c r="V189" s="176" t="e">
        <f>SUMIFS(#REF!,#REF!, 'pre-Analysis'!E189,#REF!, 'pre-Analysis'!B189,#REF!,'pre-Analysis'!C189,#REF!,'pre-Analysis'!F189,#REF!,'pre-Analysis'!D189)</f>
        <v>#REF!</v>
      </c>
      <c r="W189" s="176" t="e">
        <f>SUMIFS(#REF!,#REF!, 'pre-Analysis'!E189,#REF!, 'pre-Analysis'!B189,#REF!,'pre-Analysis'!C189,#REF!,'pre-Analysis'!F189,#REF!,'pre-Analysis'!D189)</f>
        <v>#REF!</v>
      </c>
      <c r="X189" s="176" t="e">
        <f>SUMIFS(#REF!,#REF!, 'pre-Analysis'!E189,#REF!, 'pre-Analysis'!B189,#REF!,'pre-Analysis'!C189,#REF!,'pre-Analysis'!F189,#REF!,'pre-Analysis'!D189)</f>
        <v>#REF!</v>
      </c>
      <c r="Y189" s="169" t="e">
        <f t="shared" si="83"/>
        <v>#REF!</v>
      </c>
      <c r="Z189" s="169" t="e">
        <f t="shared" si="84"/>
        <v>#REF!</v>
      </c>
      <c r="AA189" s="170" t="e">
        <f t="shared" si="82"/>
        <v>#REF!</v>
      </c>
      <c r="AB189" s="170" t="e">
        <f t="shared" si="78"/>
        <v>#REF!</v>
      </c>
      <c r="AC189" s="154"/>
    </row>
    <row r="190" spans="1:29">
      <c r="A190" s="14" t="s">
        <v>72</v>
      </c>
      <c r="B190" s="149" t="s">
        <v>100</v>
      </c>
      <c r="C190" s="150" t="s">
        <v>137</v>
      </c>
      <c r="D190" s="149" t="s">
        <v>85</v>
      </c>
      <c r="E190" s="151" t="s">
        <v>76</v>
      </c>
      <c r="F190" s="149" t="s">
        <v>117</v>
      </c>
      <c r="G190" s="152" t="e">
        <f t="shared" si="79"/>
        <v>#REF!</v>
      </c>
      <c r="H190" s="149" t="e" cm="1">
        <f t="array" ref="H190">_xlfn.TEXTJOIN(",",TRUE,_xlfn.UNIQUE(IF((NOT(ISBLANK(#REF!))*(#REF!='pre-Analysis'!C190))=1,IF(#REF!='pre-Analysis'!E190,IF(#REF!='pre-Analysis'!B190,IF(#REF!='pre-Analysis'!F190,IF(#REF!='pre-Analysis'!D190,#REF!,""),""),""),""),"")))</f>
        <v>#REF!</v>
      </c>
      <c r="I190" s="149" t="e">
        <f t="shared" si="85"/>
        <v>#REF!</v>
      </c>
      <c r="J190" s="149" t="e" cm="1">
        <f t="array" ref="J190">_xlfn.TEXTJOIN(",",TRUE,_xlfn.UNIQUE(IF((NOT(ISBLANK(#REF!))*(#REF!='pre-Analysis'!C190))=1,IF(#REF!='pre-Analysis'!E190,IF(#REF!='pre-Analysis'!B190,IF(#REF!='pre-Analysis'!F190,IF(#REF!='pre-Analysis'!D190,#REF!,""),""),""),""),"")))</f>
        <v>#REF!</v>
      </c>
      <c r="K190" s="149" t="e">
        <f t="shared" si="86"/>
        <v>#REF!</v>
      </c>
      <c r="L190" s="149" t="e" cm="1">
        <f t="array" ref="L190">_xlfn.TEXTJOIN(",",TRUE,_xlfn.UNIQUE(IF((NOT(ISBLANK(#REF!))*(#REF!='pre-Analysis'!B190))=1,IF(#REF!='pre-Analysis'!E190,IF(#REF!='pre-Analysis'!F190,IF(#REF!='pre-Analysis'!D190,IF(#REF!='pre-Analysis'!C190,#REF!,""),""),""),""),"")))</f>
        <v>#REF!</v>
      </c>
      <c r="M190" s="167">
        <v>6177</v>
      </c>
      <c r="N190" s="167">
        <v>29917</v>
      </c>
      <c r="O190" s="167">
        <v>15312</v>
      </c>
      <c r="P190" s="167">
        <v>14605</v>
      </c>
      <c r="Q190" s="176" t="e">
        <f>SUMIFS(#REF!,#REF!, 'pre-Analysis'!E190,#REF!, 'pre-Analysis'!B190,#REF!,'pre-Analysis'!C190,#REF!,'pre-Analysis'!F190,#REF!,'pre-Analysis'!D190)</f>
        <v>#REF!</v>
      </c>
      <c r="R190" s="176" t="e">
        <f>SUMIFS(#REF!,#REF!, 'pre-Analysis'!E190,#REF!, 'pre-Analysis'!B190,#REF!,'pre-Analysis'!C190,#REF!,'pre-Analysis'!F190,#REF!,'pre-Analysis'!D190)</f>
        <v>#REF!</v>
      </c>
      <c r="S190" s="176" t="e">
        <f>SUMIFS(#REF!,#REF!, 'pre-Analysis'!E190,#REF!, 'pre-Analysis'!B190,#REF!,'pre-Analysis'!C190,#REF!,'pre-Analysis'!F190,#REF!,'pre-Analysis'!D190)</f>
        <v>#REF!</v>
      </c>
      <c r="T190" s="176" t="e">
        <f>SUMIFS(#REF!,#REF!, 'pre-Analysis'!E190,#REF!, 'pre-Analysis'!B190,#REF!,'pre-Analysis'!C190,#REF!,'pre-Analysis'!F190,#REF!,'pre-Analysis'!D190)</f>
        <v>#REF!</v>
      </c>
      <c r="U190" s="176" t="e">
        <f>SUMIFS(#REF!,#REF!, 'pre-Analysis'!E190,#REF!, 'pre-Analysis'!B190,#REF!,'pre-Analysis'!C190,#REF!,'pre-Analysis'!F190,#REF!,'pre-Analysis'!D190)</f>
        <v>#REF!</v>
      </c>
      <c r="V190" s="176" t="e">
        <f>SUMIFS(#REF!,#REF!, 'pre-Analysis'!E190,#REF!, 'pre-Analysis'!B190,#REF!,'pre-Analysis'!C190,#REF!,'pre-Analysis'!F190,#REF!,'pre-Analysis'!D190)</f>
        <v>#REF!</v>
      </c>
      <c r="W190" s="176" t="e">
        <f>SUMIFS(#REF!,#REF!, 'pre-Analysis'!E190,#REF!, 'pre-Analysis'!B190,#REF!,'pre-Analysis'!C190,#REF!,'pre-Analysis'!F190,#REF!,'pre-Analysis'!D190)</f>
        <v>#REF!</v>
      </c>
      <c r="X190" s="176" t="e">
        <f>SUMIFS(#REF!,#REF!, 'pre-Analysis'!E190,#REF!, 'pre-Analysis'!B190,#REF!,'pre-Analysis'!C190,#REF!,'pre-Analysis'!F190,#REF!,'pre-Analysis'!D190)</f>
        <v>#REF!</v>
      </c>
      <c r="Y190" s="169" t="e">
        <f t="shared" si="83"/>
        <v>#REF!</v>
      </c>
      <c r="Z190" s="169" t="e">
        <f t="shared" si="84"/>
        <v>#REF!</v>
      </c>
      <c r="AA190" s="170" t="e">
        <f t="shared" si="82"/>
        <v>#REF!</v>
      </c>
      <c r="AB190" s="170" t="e">
        <f t="shared" si="78"/>
        <v>#REF!</v>
      </c>
      <c r="AC190" s="154"/>
    </row>
    <row r="191" spans="1:29">
      <c r="A191" s="14" t="s">
        <v>72</v>
      </c>
      <c r="B191" s="149" t="s">
        <v>100</v>
      </c>
      <c r="C191" s="150" t="s">
        <v>137</v>
      </c>
      <c r="D191" s="149" t="s">
        <v>85</v>
      </c>
      <c r="E191" s="151" t="s">
        <v>76</v>
      </c>
      <c r="F191" s="149" t="s">
        <v>118</v>
      </c>
      <c r="G191" s="152" t="e">
        <f t="shared" si="79"/>
        <v>#REF!</v>
      </c>
      <c r="H191" s="149" t="e" cm="1">
        <f t="array" ref="H191">_xlfn.TEXTJOIN(",",TRUE,_xlfn.UNIQUE(IF((NOT(ISBLANK(#REF!))*(#REF!='pre-Analysis'!C191))=1,IF(#REF!='pre-Analysis'!E191,IF(#REF!='pre-Analysis'!B191,IF(#REF!='pre-Analysis'!F191,IF(#REF!='pre-Analysis'!D191,#REF!,""),""),""),""),"")))</f>
        <v>#REF!</v>
      </c>
      <c r="I191" s="149" t="e">
        <f t="shared" si="85"/>
        <v>#REF!</v>
      </c>
      <c r="J191" s="149" t="e" cm="1">
        <f t="array" ref="J191">_xlfn.TEXTJOIN(",",TRUE,_xlfn.UNIQUE(IF((NOT(ISBLANK(#REF!))*(#REF!='pre-Analysis'!C191))=1,IF(#REF!='pre-Analysis'!E191,IF(#REF!='pre-Analysis'!B191,IF(#REF!='pre-Analysis'!F191,IF(#REF!='pre-Analysis'!D191,#REF!,""),""),""),""),"")))</f>
        <v>#REF!</v>
      </c>
      <c r="K191" s="149" t="e">
        <f t="shared" si="86"/>
        <v>#REF!</v>
      </c>
      <c r="L191" s="149" t="e" cm="1">
        <f t="array" ref="L191">_xlfn.TEXTJOIN(",",TRUE,_xlfn.UNIQUE(IF((NOT(ISBLANK(#REF!))*(#REF!='pre-Analysis'!B191))=1,IF(#REF!='pre-Analysis'!E191,IF(#REF!='pre-Analysis'!F191,IF(#REF!='pre-Analysis'!D191,IF(#REF!='pre-Analysis'!C191,#REF!,""),""),""),""),"")))</f>
        <v>#REF!</v>
      </c>
      <c r="M191" s="167">
        <v>5343</v>
      </c>
      <c r="N191" s="167">
        <v>25887</v>
      </c>
      <c r="O191" s="167">
        <v>13331</v>
      </c>
      <c r="P191" s="167">
        <v>12556</v>
      </c>
      <c r="Q191" s="176" t="e">
        <f>SUMIFS(#REF!,#REF!, 'pre-Analysis'!E191,#REF!, 'pre-Analysis'!B191,#REF!,'pre-Analysis'!C191,#REF!,'pre-Analysis'!F191,#REF!,'pre-Analysis'!D191)</f>
        <v>#REF!</v>
      </c>
      <c r="R191" s="176" t="e">
        <f>SUMIFS(#REF!,#REF!, 'pre-Analysis'!E191,#REF!, 'pre-Analysis'!B191,#REF!,'pre-Analysis'!C191,#REF!,'pre-Analysis'!F191,#REF!,'pre-Analysis'!D191)</f>
        <v>#REF!</v>
      </c>
      <c r="S191" s="176" t="e">
        <f>SUMIFS(#REF!,#REF!, 'pre-Analysis'!E191,#REF!, 'pre-Analysis'!B191,#REF!,'pre-Analysis'!C191,#REF!,'pre-Analysis'!F191,#REF!,'pre-Analysis'!D191)</f>
        <v>#REF!</v>
      </c>
      <c r="T191" s="176" t="e">
        <f>SUMIFS(#REF!,#REF!, 'pre-Analysis'!E191,#REF!, 'pre-Analysis'!B191,#REF!,'pre-Analysis'!C191,#REF!,'pre-Analysis'!F191,#REF!,'pre-Analysis'!D191)</f>
        <v>#REF!</v>
      </c>
      <c r="U191" s="176" t="e">
        <f>SUMIFS(#REF!,#REF!, 'pre-Analysis'!E191,#REF!, 'pre-Analysis'!B191,#REF!,'pre-Analysis'!C191,#REF!,'pre-Analysis'!F191,#REF!,'pre-Analysis'!D191)</f>
        <v>#REF!</v>
      </c>
      <c r="V191" s="176" t="e">
        <f>SUMIFS(#REF!,#REF!, 'pre-Analysis'!E191,#REF!, 'pre-Analysis'!B191,#REF!,'pre-Analysis'!C191,#REF!,'pre-Analysis'!F191,#REF!,'pre-Analysis'!D191)</f>
        <v>#REF!</v>
      </c>
      <c r="W191" s="176" t="e">
        <f>SUMIFS(#REF!,#REF!, 'pre-Analysis'!E191,#REF!, 'pre-Analysis'!B191,#REF!,'pre-Analysis'!C191,#REF!,'pre-Analysis'!F191,#REF!,'pre-Analysis'!D191)</f>
        <v>#REF!</v>
      </c>
      <c r="X191" s="176" t="e">
        <f>SUMIFS(#REF!,#REF!, 'pre-Analysis'!E191,#REF!, 'pre-Analysis'!B191,#REF!,'pre-Analysis'!C191,#REF!,'pre-Analysis'!F191,#REF!,'pre-Analysis'!D191)</f>
        <v>#REF!</v>
      </c>
      <c r="Y191" s="169" t="e">
        <f t="shared" si="83"/>
        <v>#REF!</v>
      </c>
      <c r="Z191" s="169" t="e">
        <f t="shared" si="84"/>
        <v>#REF!</v>
      </c>
      <c r="AA191" s="170" t="e">
        <f t="shared" si="82"/>
        <v>#REF!</v>
      </c>
      <c r="AB191" s="170" t="e">
        <f t="shared" si="78"/>
        <v>#REF!</v>
      </c>
      <c r="AC191" s="154"/>
    </row>
    <row r="192" spans="1:29">
      <c r="A192" s="14" t="s">
        <v>72</v>
      </c>
      <c r="B192" s="149" t="s">
        <v>100</v>
      </c>
      <c r="C192" s="150" t="s">
        <v>137</v>
      </c>
      <c r="D192" s="149" t="s">
        <v>85</v>
      </c>
      <c r="E192" s="151" t="s">
        <v>76</v>
      </c>
      <c r="F192" s="149" t="s">
        <v>119</v>
      </c>
      <c r="G192" s="152" t="e">
        <f t="shared" si="79"/>
        <v>#REF!</v>
      </c>
      <c r="H192" s="149" t="e" cm="1">
        <f t="array" ref="H192">_xlfn.TEXTJOIN(",",TRUE,_xlfn.UNIQUE(IF((NOT(ISBLANK(#REF!))*(#REF!='pre-Analysis'!C192))=1,IF(#REF!='pre-Analysis'!E192,IF(#REF!='pre-Analysis'!B192,IF(#REF!='pre-Analysis'!F192,IF(#REF!='pre-Analysis'!D192,#REF!,""),""),""),""),"")))</f>
        <v>#REF!</v>
      </c>
      <c r="I192" s="149" t="e">
        <f t="shared" si="85"/>
        <v>#REF!</v>
      </c>
      <c r="J192" s="149" t="e" cm="1">
        <f t="array" ref="J192">_xlfn.TEXTJOIN(",",TRUE,_xlfn.UNIQUE(IF((NOT(ISBLANK(#REF!))*(#REF!='pre-Analysis'!C192))=1,IF(#REF!='pre-Analysis'!E192,IF(#REF!='pre-Analysis'!B192,IF(#REF!='pre-Analysis'!F192,IF(#REF!='pre-Analysis'!D192,#REF!,""),""),""),""),"")))</f>
        <v>#REF!</v>
      </c>
      <c r="K192" s="149" t="e">
        <f t="shared" si="86"/>
        <v>#REF!</v>
      </c>
      <c r="L192" s="149" t="e" cm="1">
        <f t="array" ref="L192">_xlfn.TEXTJOIN(",",TRUE,_xlfn.UNIQUE(IF((NOT(ISBLANK(#REF!))*(#REF!='pre-Analysis'!B192))=1,IF(#REF!='pre-Analysis'!E192,IF(#REF!='pre-Analysis'!F192,IF(#REF!='pre-Analysis'!D192,IF(#REF!='pre-Analysis'!C192,#REF!,""),""),""),""),"")))</f>
        <v>#REF!</v>
      </c>
      <c r="M192" s="167">
        <v>8815</v>
      </c>
      <c r="N192" s="167">
        <v>41652</v>
      </c>
      <c r="O192" s="167">
        <v>21296</v>
      </c>
      <c r="P192" s="167">
        <v>20356</v>
      </c>
      <c r="Q192" s="176" t="e">
        <f>SUMIFS(#REF!,#REF!, 'pre-Analysis'!E192,#REF!, 'pre-Analysis'!B192,#REF!,'pre-Analysis'!C192,#REF!,'pre-Analysis'!F192,#REF!,'pre-Analysis'!D192)</f>
        <v>#REF!</v>
      </c>
      <c r="R192" s="176" t="e">
        <f>SUMIFS(#REF!,#REF!, 'pre-Analysis'!E192,#REF!, 'pre-Analysis'!B192,#REF!,'pre-Analysis'!C192,#REF!,'pre-Analysis'!F192,#REF!,'pre-Analysis'!D192)</f>
        <v>#REF!</v>
      </c>
      <c r="S192" s="176" t="e">
        <f>SUMIFS(#REF!,#REF!, 'pre-Analysis'!E192,#REF!, 'pre-Analysis'!B192,#REF!,'pre-Analysis'!C192,#REF!,'pre-Analysis'!F192,#REF!,'pre-Analysis'!D192)</f>
        <v>#REF!</v>
      </c>
      <c r="T192" s="176" t="e">
        <f>SUMIFS(#REF!,#REF!, 'pre-Analysis'!E192,#REF!, 'pre-Analysis'!B192,#REF!,'pre-Analysis'!C192,#REF!,'pre-Analysis'!F192,#REF!,'pre-Analysis'!D192)</f>
        <v>#REF!</v>
      </c>
      <c r="U192" s="176" t="e">
        <f>SUMIFS(#REF!,#REF!, 'pre-Analysis'!E192,#REF!, 'pre-Analysis'!B192,#REF!,'pre-Analysis'!C192,#REF!,'pre-Analysis'!F192,#REF!,'pre-Analysis'!D192)</f>
        <v>#REF!</v>
      </c>
      <c r="V192" s="176" t="e">
        <f>SUMIFS(#REF!,#REF!, 'pre-Analysis'!E192,#REF!, 'pre-Analysis'!B192,#REF!,'pre-Analysis'!C192,#REF!,'pre-Analysis'!F192,#REF!,'pre-Analysis'!D192)</f>
        <v>#REF!</v>
      </c>
      <c r="W192" s="176" t="e">
        <f>SUMIFS(#REF!,#REF!, 'pre-Analysis'!E192,#REF!, 'pre-Analysis'!B192,#REF!,'pre-Analysis'!C192,#REF!,'pre-Analysis'!F192,#REF!,'pre-Analysis'!D192)</f>
        <v>#REF!</v>
      </c>
      <c r="X192" s="176" t="e">
        <f>SUMIFS(#REF!,#REF!, 'pre-Analysis'!E192,#REF!, 'pre-Analysis'!B192,#REF!,'pre-Analysis'!C192,#REF!,'pre-Analysis'!F192,#REF!,'pre-Analysis'!D192)</f>
        <v>#REF!</v>
      </c>
      <c r="Y192" s="169" t="e">
        <f t="shared" si="83"/>
        <v>#REF!</v>
      </c>
      <c r="Z192" s="169" t="e">
        <f t="shared" si="84"/>
        <v>#REF!</v>
      </c>
      <c r="AA192" s="170" t="e">
        <f t="shared" si="82"/>
        <v>#REF!</v>
      </c>
      <c r="AB192" s="170" t="e">
        <f t="shared" si="78"/>
        <v>#REF!</v>
      </c>
      <c r="AC192" s="154"/>
    </row>
    <row r="193" spans="1:29">
      <c r="A193" s="14" t="s">
        <v>72</v>
      </c>
      <c r="B193" s="149" t="s">
        <v>100</v>
      </c>
      <c r="C193" s="150" t="s">
        <v>137</v>
      </c>
      <c r="D193" s="149" t="s">
        <v>85</v>
      </c>
      <c r="E193" s="151" t="s">
        <v>76</v>
      </c>
      <c r="F193" s="149" t="s">
        <v>120</v>
      </c>
      <c r="G193" s="152" t="e">
        <f t="shared" si="79"/>
        <v>#REF!</v>
      </c>
      <c r="H193" s="149" t="e" cm="1">
        <f t="array" ref="H193">_xlfn.TEXTJOIN(",",TRUE,_xlfn.UNIQUE(IF((NOT(ISBLANK(#REF!))*(#REF!='pre-Analysis'!C193))=1,IF(#REF!='pre-Analysis'!E193,IF(#REF!='pre-Analysis'!B193,IF(#REF!='pre-Analysis'!F193,IF(#REF!='pre-Analysis'!D193,#REF!,""),""),""),""),"")))</f>
        <v>#REF!</v>
      </c>
      <c r="I193" s="149" t="e">
        <f t="shared" si="85"/>
        <v>#REF!</v>
      </c>
      <c r="J193" s="149" t="e" cm="1">
        <f t="array" ref="J193">_xlfn.TEXTJOIN(",",TRUE,_xlfn.UNIQUE(IF((NOT(ISBLANK(#REF!))*(#REF!='pre-Analysis'!C193))=1,IF(#REF!='pre-Analysis'!E193,IF(#REF!='pre-Analysis'!B193,IF(#REF!='pre-Analysis'!F193,IF(#REF!='pre-Analysis'!D193,#REF!,""),""),""),""),"")))</f>
        <v>#REF!</v>
      </c>
      <c r="K193" s="149" t="e">
        <f t="shared" si="86"/>
        <v>#REF!</v>
      </c>
      <c r="L193" s="149" t="e" cm="1">
        <f t="array" ref="L193">_xlfn.TEXTJOIN(",",TRUE,_xlfn.UNIQUE(IF((NOT(ISBLANK(#REF!))*(#REF!='pre-Analysis'!B193))=1,IF(#REF!='pre-Analysis'!E193,IF(#REF!='pre-Analysis'!F193,IF(#REF!='pre-Analysis'!D193,IF(#REF!='pre-Analysis'!C193,#REF!,""),""),""),""),"")))</f>
        <v>#REF!</v>
      </c>
      <c r="M193" s="167">
        <v>6605</v>
      </c>
      <c r="N193" s="167">
        <v>32227</v>
      </c>
      <c r="O193" s="167">
        <v>16494</v>
      </c>
      <c r="P193" s="167">
        <v>15733</v>
      </c>
      <c r="Q193" s="176" t="e">
        <f>SUMIFS(#REF!,#REF!, 'pre-Analysis'!E193,#REF!, 'pre-Analysis'!B193,#REF!,'pre-Analysis'!C193,#REF!,'pre-Analysis'!F193,#REF!,'pre-Analysis'!D193)</f>
        <v>#REF!</v>
      </c>
      <c r="R193" s="176" t="e">
        <f>SUMIFS(#REF!,#REF!, 'pre-Analysis'!E193,#REF!, 'pre-Analysis'!B193,#REF!,'pre-Analysis'!C193,#REF!,'pre-Analysis'!F193,#REF!,'pre-Analysis'!D193)</f>
        <v>#REF!</v>
      </c>
      <c r="S193" s="176" t="e">
        <f>SUMIFS(#REF!,#REF!, 'pre-Analysis'!E193,#REF!, 'pre-Analysis'!B193,#REF!,'pre-Analysis'!C193,#REF!,'pre-Analysis'!F193,#REF!,'pre-Analysis'!D193)</f>
        <v>#REF!</v>
      </c>
      <c r="T193" s="176" t="e">
        <f>SUMIFS(#REF!,#REF!, 'pre-Analysis'!E193,#REF!, 'pre-Analysis'!B193,#REF!,'pre-Analysis'!C193,#REF!,'pre-Analysis'!F193,#REF!,'pre-Analysis'!D193)</f>
        <v>#REF!</v>
      </c>
      <c r="U193" s="176" t="e">
        <f>SUMIFS(#REF!,#REF!, 'pre-Analysis'!E193,#REF!, 'pre-Analysis'!B193,#REF!,'pre-Analysis'!C193,#REF!,'pre-Analysis'!F193,#REF!,'pre-Analysis'!D193)</f>
        <v>#REF!</v>
      </c>
      <c r="V193" s="176" t="e">
        <f>SUMIFS(#REF!,#REF!, 'pre-Analysis'!E193,#REF!, 'pre-Analysis'!B193,#REF!,'pre-Analysis'!C193,#REF!,'pre-Analysis'!F193,#REF!,'pre-Analysis'!D193)</f>
        <v>#REF!</v>
      </c>
      <c r="W193" s="176" t="e">
        <f>SUMIFS(#REF!,#REF!, 'pre-Analysis'!E193,#REF!, 'pre-Analysis'!B193,#REF!,'pre-Analysis'!C193,#REF!,'pre-Analysis'!F193,#REF!,'pre-Analysis'!D193)</f>
        <v>#REF!</v>
      </c>
      <c r="X193" s="176" t="e">
        <f>SUMIFS(#REF!,#REF!, 'pre-Analysis'!E193,#REF!, 'pre-Analysis'!B193,#REF!,'pre-Analysis'!C193,#REF!,'pre-Analysis'!F193,#REF!,'pre-Analysis'!D193)</f>
        <v>#REF!</v>
      </c>
      <c r="Y193" s="169" t="e">
        <f t="shared" si="83"/>
        <v>#REF!</v>
      </c>
      <c r="Z193" s="169" t="e">
        <f t="shared" si="84"/>
        <v>#REF!</v>
      </c>
      <c r="AA193" s="170" t="e">
        <f t="shared" si="82"/>
        <v>#REF!</v>
      </c>
      <c r="AB193" s="170" t="e">
        <f t="shared" si="78"/>
        <v>#REF!</v>
      </c>
      <c r="AC193" s="154"/>
    </row>
    <row r="194" spans="1:29">
      <c r="A194" s="14" t="s">
        <v>72</v>
      </c>
      <c r="B194" s="149" t="s">
        <v>100</v>
      </c>
      <c r="C194" s="150" t="s">
        <v>137</v>
      </c>
      <c r="D194" s="149" t="s">
        <v>85</v>
      </c>
      <c r="E194" s="151" t="s">
        <v>76</v>
      </c>
      <c r="F194" s="149" t="s">
        <v>121</v>
      </c>
      <c r="G194" s="152" t="e">
        <f t="shared" si="79"/>
        <v>#REF!</v>
      </c>
      <c r="H194" s="149" t="e" cm="1">
        <f t="array" ref="H194">_xlfn.TEXTJOIN(",",TRUE,_xlfn.UNIQUE(IF((NOT(ISBLANK(#REF!))*(#REF!='pre-Analysis'!C194))=1,IF(#REF!='pre-Analysis'!E194,IF(#REF!='pre-Analysis'!B194,IF(#REF!='pre-Analysis'!F194,IF(#REF!='pre-Analysis'!D194,#REF!,""),""),""),""),"")))</f>
        <v>#REF!</v>
      </c>
      <c r="I194" s="149" t="e">
        <f t="shared" si="85"/>
        <v>#REF!</v>
      </c>
      <c r="J194" s="149" t="e" cm="1">
        <f t="array" ref="J194">_xlfn.TEXTJOIN(",",TRUE,_xlfn.UNIQUE(IF((NOT(ISBLANK(#REF!))*(#REF!='pre-Analysis'!C194))=1,IF(#REF!='pre-Analysis'!E194,IF(#REF!='pre-Analysis'!B194,IF(#REF!='pre-Analysis'!F194,IF(#REF!='pre-Analysis'!D194,#REF!,""),""),""),""),"")))</f>
        <v>#REF!</v>
      </c>
      <c r="K194" s="149" t="e">
        <f t="shared" si="86"/>
        <v>#REF!</v>
      </c>
      <c r="L194" s="149" t="e" cm="1">
        <f t="array" ref="L194">_xlfn.TEXTJOIN(",",TRUE,_xlfn.UNIQUE(IF((NOT(ISBLANK(#REF!))*(#REF!='pre-Analysis'!B194))=1,IF(#REF!='pre-Analysis'!E194,IF(#REF!='pre-Analysis'!F194,IF(#REF!='pre-Analysis'!D194,IF(#REF!='pre-Analysis'!C194,#REF!,""),""),""),""),"")))</f>
        <v>#REF!</v>
      </c>
      <c r="M194" s="167">
        <v>10550</v>
      </c>
      <c r="N194" s="167">
        <v>49978</v>
      </c>
      <c r="O194" s="167">
        <v>25569</v>
      </c>
      <c r="P194" s="167">
        <v>24409</v>
      </c>
      <c r="Q194" s="176" t="e">
        <f>SUMIFS(#REF!,#REF!, 'pre-Analysis'!E194,#REF!, 'pre-Analysis'!B194,#REF!,'pre-Analysis'!C194,#REF!,'pre-Analysis'!F194,#REF!,'pre-Analysis'!D194)</f>
        <v>#REF!</v>
      </c>
      <c r="R194" s="176" t="e">
        <f>SUMIFS(#REF!,#REF!, 'pre-Analysis'!E194,#REF!, 'pre-Analysis'!B194,#REF!,'pre-Analysis'!C194,#REF!,'pre-Analysis'!F194,#REF!,'pre-Analysis'!D194)</f>
        <v>#REF!</v>
      </c>
      <c r="S194" s="176" t="e">
        <f>SUMIFS(#REF!,#REF!, 'pre-Analysis'!E194,#REF!, 'pre-Analysis'!B194,#REF!,'pre-Analysis'!C194,#REF!,'pre-Analysis'!F194,#REF!,'pre-Analysis'!D194)</f>
        <v>#REF!</v>
      </c>
      <c r="T194" s="176" t="e">
        <f>SUMIFS(#REF!,#REF!, 'pre-Analysis'!E194,#REF!, 'pre-Analysis'!B194,#REF!,'pre-Analysis'!C194,#REF!,'pre-Analysis'!F194,#REF!,'pre-Analysis'!D194)</f>
        <v>#REF!</v>
      </c>
      <c r="U194" s="176" t="e">
        <f>SUMIFS(#REF!,#REF!, 'pre-Analysis'!E194,#REF!, 'pre-Analysis'!B194,#REF!,'pre-Analysis'!C194,#REF!,'pre-Analysis'!F194,#REF!,'pre-Analysis'!D194)</f>
        <v>#REF!</v>
      </c>
      <c r="V194" s="176" t="e">
        <f>SUMIFS(#REF!,#REF!, 'pre-Analysis'!E194,#REF!, 'pre-Analysis'!B194,#REF!,'pre-Analysis'!C194,#REF!,'pre-Analysis'!F194,#REF!,'pre-Analysis'!D194)</f>
        <v>#REF!</v>
      </c>
      <c r="W194" s="176" t="e">
        <f>SUMIFS(#REF!,#REF!, 'pre-Analysis'!E194,#REF!, 'pre-Analysis'!B194,#REF!,'pre-Analysis'!C194,#REF!,'pre-Analysis'!F194,#REF!,'pre-Analysis'!D194)</f>
        <v>#REF!</v>
      </c>
      <c r="X194" s="176" t="e">
        <f>SUMIFS(#REF!,#REF!, 'pre-Analysis'!E194,#REF!, 'pre-Analysis'!B194,#REF!,'pre-Analysis'!C194,#REF!,'pre-Analysis'!F194,#REF!,'pre-Analysis'!D194)</f>
        <v>#REF!</v>
      </c>
      <c r="Y194" s="169" t="e">
        <f t="shared" si="83"/>
        <v>#REF!</v>
      </c>
      <c r="Z194" s="169" t="e">
        <f t="shared" si="84"/>
        <v>#REF!</v>
      </c>
      <c r="AA194" s="170" t="e">
        <f t="shared" si="82"/>
        <v>#REF!</v>
      </c>
      <c r="AB194" s="170" t="e">
        <f t="shared" si="78"/>
        <v>#REF!</v>
      </c>
      <c r="AC194" s="154"/>
    </row>
    <row r="195" spans="1:29">
      <c r="A195" s="14" t="s">
        <v>72</v>
      </c>
      <c r="B195" s="149" t="s">
        <v>100</v>
      </c>
      <c r="C195" s="150" t="s">
        <v>137</v>
      </c>
      <c r="D195" s="149" t="s">
        <v>85</v>
      </c>
      <c r="E195" s="151" t="s">
        <v>76</v>
      </c>
      <c r="F195" s="149" t="s">
        <v>122</v>
      </c>
      <c r="G195" s="152" t="e">
        <f t="shared" si="79"/>
        <v>#REF!</v>
      </c>
      <c r="H195" s="149" t="e" cm="1">
        <f t="array" ref="H195">_xlfn.TEXTJOIN(",",TRUE,_xlfn.UNIQUE(IF((NOT(ISBLANK(#REF!))*(#REF!='pre-Analysis'!C195))=1,IF(#REF!='pre-Analysis'!E195,IF(#REF!='pre-Analysis'!B195,IF(#REF!='pre-Analysis'!F195,IF(#REF!='pre-Analysis'!D195,#REF!,""),""),""),""),"")))</f>
        <v>#REF!</v>
      </c>
      <c r="I195" s="149" t="e">
        <f t="shared" si="85"/>
        <v>#REF!</v>
      </c>
      <c r="J195" s="149" t="e" cm="1">
        <f t="array" ref="J195">_xlfn.TEXTJOIN(",",TRUE,_xlfn.UNIQUE(IF((NOT(ISBLANK(#REF!))*(#REF!='pre-Analysis'!C195))=1,IF(#REF!='pre-Analysis'!E195,IF(#REF!='pre-Analysis'!B195,IF(#REF!='pre-Analysis'!F195,IF(#REF!='pre-Analysis'!D195,#REF!,""),""),""),""),"")))</f>
        <v>#REF!</v>
      </c>
      <c r="K195" s="149" t="e">
        <f t="shared" si="86"/>
        <v>#REF!</v>
      </c>
      <c r="L195" s="149" t="e" cm="1">
        <f t="array" ref="L195">_xlfn.TEXTJOIN(",",TRUE,_xlfn.UNIQUE(IF((NOT(ISBLANK(#REF!))*(#REF!='pre-Analysis'!B195))=1,IF(#REF!='pre-Analysis'!E195,IF(#REF!='pre-Analysis'!F195,IF(#REF!='pre-Analysis'!D195,IF(#REF!='pre-Analysis'!C195,#REF!,""),""),""),""),"")))</f>
        <v>#REF!</v>
      </c>
      <c r="M195" s="167">
        <v>4486</v>
      </c>
      <c r="N195" s="167">
        <v>20824</v>
      </c>
      <c r="O195" s="167">
        <v>10653</v>
      </c>
      <c r="P195" s="167">
        <v>10171</v>
      </c>
      <c r="Q195" s="176" t="e">
        <f>SUMIFS(#REF!,#REF!, 'pre-Analysis'!E195,#REF!, 'pre-Analysis'!B195,#REF!,'pre-Analysis'!C195,#REF!,'pre-Analysis'!F195,#REF!,'pre-Analysis'!D195)</f>
        <v>#REF!</v>
      </c>
      <c r="R195" s="176" t="e">
        <f>SUMIFS(#REF!,#REF!, 'pre-Analysis'!E195,#REF!, 'pre-Analysis'!B195,#REF!,'pre-Analysis'!C195,#REF!,'pre-Analysis'!F195,#REF!,'pre-Analysis'!D195)</f>
        <v>#REF!</v>
      </c>
      <c r="S195" s="176" t="e">
        <f>SUMIFS(#REF!,#REF!, 'pre-Analysis'!E195,#REF!, 'pre-Analysis'!B195,#REF!,'pre-Analysis'!C195,#REF!,'pre-Analysis'!F195,#REF!,'pre-Analysis'!D195)</f>
        <v>#REF!</v>
      </c>
      <c r="T195" s="176" t="e">
        <f>SUMIFS(#REF!,#REF!, 'pre-Analysis'!E195,#REF!, 'pre-Analysis'!B195,#REF!,'pre-Analysis'!C195,#REF!,'pre-Analysis'!F195,#REF!,'pre-Analysis'!D195)</f>
        <v>#REF!</v>
      </c>
      <c r="U195" s="176" t="e">
        <f>SUMIFS(#REF!,#REF!, 'pre-Analysis'!E195,#REF!, 'pre-Analysis'!B195,#REF!,'pre-Analysis'!C195,#REF!,'pre-Analysis'!F195,#REF!,'pre-Analysis'!D195)</f>
        <v>#REF!</v>
      </c>
      <c r="V195" s="176" t="e">
        <f>SUMIFS(#REF!,#REF!, 'pre-Analysis'!E195,#REF!, 'pre-Analysis'!B195,#REF!,'pre-Analysis'!C195,#REF!,'pre-Analysis'!F195,#REF!,'pre-Analysis'!D195)</f>
        <v>#REF!</v>
      </c>
      <c r="W195" s="176" t="e">
        <f>SUMIFS(#REF!,#REF!, 'pre-Analysis'!E195,#REF!, 'pre-Analysis'!B195,#REF!,'pre-Analysis'!C195,#REF!,'pre-Analysis'!F195,#REF!,'pre-Analysis'!D195)</f>
        <v>#REF!</v>
      </c>
      <c r="X195" s="176" t="e">
        <f>SUMIFS(#REF!,#REF!, 'pre-Analysis'!E195,#REF!, 'pre-Analysis'!B195,#REF!,'pre-Analysis'!C195,#REF!,'pre-Analysis'!F195,#REF!,'pre-Analysis'!D195)</f>
        <v>#REF!</v>
      </c>
      <c r="Y195" s="169" t="e">
        <f t="shared" si="83"/>
        <v>#REF!</v>
      </c>
      <c r="Z195" s="169" t="e">
        <f t="shared" si="84"/>
        <v>#REF!</v>
      </c>
      <c r="AA195" s="170" t="e">
        <f t="shared" si="82"/>
        <v>#REF!</v>
      </c>
      <c r="AB195" s="170" t="e">
        <f t="shared" si="78"/>
        <v>#REF!</v>
      </c>
      <c r="AC195" s="154"/>
    </row>
    <row r="196" spans="1:29">
      <c r="A196" s="14" t="s">
        <v>72</v>
      </c>
      <c r="B196" s="149" t="s">
        <v>100</v>
      </c>
      <c r="C196" s="150" t="s">
        <v>137</v>
      </c>
      <c r="D196" s="149" t="s">
        <v>85</v>
      </c>
      <c r="E196" s="151" t="s">
        <v>76</v>
      </c>
      <c r="F196" s="149" t="s">
        <v>123</v>
      </c>
      <c r="G196" s="152" t="e">
        <f t="shared" si="79"/>
        <v>#REF!</v>
      </c>
      <c r="H196" s="149" t="e" cm="1">
        <f t="array" ref="H196">_xlfn.TEXTJOIN(",",TRUE,_xlfn.UNIQUE(IF((NOT(ISBLANK(#REF!))*(#REF!='pre-Analysis'!C196))=1,IF(#REF!='pre-Analysis'!E196,IF(#REF!='pre-Analysis'!B196,IF(#REF!='pre-Analysis'!F196,IF(#REF!='pre-Analysis'!D196,#REF!,""),""),""),""),"")))</f>
        <v>#REF!</v>
      </c>
      <c r="I196" s="149" t="e">
        <f t="shared" si="85"/>
        <v>#REF!</v>
      </c>
      <c r="J196" s="149" t="e" cm="1">
        <f t="array" ref="J196">_xlfn.TEXTJOIN(",",TRUE,_xlfn.UNIQUE(IF((NOT(ISBLANK(#REF!))*(#REF!='pre-Analysis'!C196))=1,IF(#REF!='pre-Analysis'!E196,IF(#REF!='pre-Analysis'!B196,IF(#REF!='pre-Analysis'!F196,IF(#REF!='pre-Analysis'!D196,#REF!,""),""),""),""),"")))</f>
        <v>#REF!</v>
      </c>
      <c r="K196" s="149" t="e">
        <f t="shared" si="86"/>
        <v>#REF!</v>
      </c>
      <c r="L196" s="149" t="e" cm="1">
        <f t="array" ref="L196">_xlfn.TEXTJOIN(",",TRUE,_xlfn.UNIQUE(IF((NOT(ISBLANK(#REF!))*(#REF!='pre-Analysis'!B196))=1,IF(#REF!='pre-Analysis'!E196,IF(#REF!='pre-Analysis'!F196,IF(#REF!='pre-Analysis'!D196,IF(#REF!='pre-Analysis'!C196,#REF!,""),""),""),""),"")))</f>
        <v>#REF!</v>
      </c>
      <c r="M196" s="167">
        <v>3860</v>
      </c>
      <c r="N196" s="167">
        <v>16830</v>
      </c>
      <c r="O196" s="167">
        <v>8673</v>
      </c>
      <c r="P196" s="167">
        <v>8157</v>
      </c>
      <c r="Q196" s="176" t="e">
        <f>SUMIFS(#REF!,#REF!, 'pre-Analysis'!E196,#REF!, 'pre-Analysis'!B196,#REF!,'pre-Analysis'!C196,#REF!,'pre-Analysis'!F196,#REF!,'pre-Analysis'!D196)</f>
        <v>#REF!</v>
      </c>
      <c r="R196" s="176" t="e">
        <f>SUMIFS(#REF!,#REF!, 'pre-Analysis'!E196,#REF!, 'pre-Analysis'!B196,#REF!,'pre-Analysis'!C196,#REF!,'pre-Analysis'!F196,#REF!,'pre-Analysis'!D196)</f>
        <v>#REF!</v>
      </c>
      <c r="S196" s="176" t="e">
        <f>SUMIFS(#REF!,#REF!, 'pre-Analysis'!E196,#REF!, 'pre-Analysis'!B196,#REF!,'pre-Analysis'!C196,#REF!,'pre-Analysis'!F196,#REF!,'pre-Analysis'!D196)</f>
        <v>#REF!</v>
      </c>
      <c r="T196" s="176" t="e">
        <f>SUMIFS(#REF!,#REF!, 'pre-Analysis'!E196,#REF!, 'pre-Analysis'!B196,#REF!,'pre-Analysis'!C196,#REF!,'pre-Analysis'!F196,#REF!,'pre-Analysis'!D196)</f>
        <v>#REF!</v>
      </c>
      <c r="U196" s="176" t="e">
        <f>SUMIFS(#REF!,#REF!, 'pre-Analysis'!E196,#REF!, 'pre-Analysis'!B196,#REF!,'pre-Analysis'!C196,#REF!,'pre-Analysis'!F196,#REF!,'pre-Analysis'!D196)</f>
        <v>#REF!</v>
      </c>
      <c r="V196" s="176" t="e">
        <f>SUMIFS(#REF!,#REF!, 'pre-Analysis'!E196,#REF!, 'pre-Analysis'!B196,#REF!,'pre-Analysis'!C196,#REF!,'pre-Analysis'!F196,#REF!,'pre-Analysis'!D196)</f>
        <v>#REF!</v>
      </c>
      <c r="W196" s="176" t="e">
        <f>SUMIFS(#REF!,#REF!, 'pre-Analysis'!E196,#REF!, 'pre-Analysis'!B196,#REF!,'pre-Analysis'!C196,#REF!,'pre-Analysis'!F196,#REF!,'pre-Analysis'!D196)</f>
        <v>#REF!</v>
      </c>
      <c r="X196" s="176" t="e">
        <f>SUMIFS(#REF!,#REF!, 'pre-Analysis'!E196,#REF!, 'pre-Analysis'!B196,#REF!,'pre-Analysis'!C196,#REF!,'pre-Analysis'!F196,#REF!,'pre-Analysis'!D196)</f>
        <v>#REF!</v>
      </c>
      <c r="Y196" s="169" t="e">
        <f t="shared" si="83"/>
        <v>#REF!</v>
      </c>
      <c r="Z196" s="169" t="e">
        <f t="shared" si="84"/>
        <v>#REF!</v>
      </c>
      <c r="AA196" s="170" t="e">
        <f t="shared" si="82"/>
        <v>#REF!</v>
      </c>
      <c r="AB196" s="170" t="e">
        <f t="shared" si="78"/>
        <v>#REF!</v>
      </c>
      <c r="AC196" s="154"/>
    </row>
    <row r="197" spans="1:29">
      <c r="A197" s="14" t="s">
        <v>72</v>
      </c>
      <c r="B197" s="149" t="s">
        <v>100</v>
      </c>
      <c r="C197" s="150" t="s">
        <v>137</v>
      </c>
      <c r="D197" s="149" t="s">
        <v>85</v>
      </c>
      <c r="E197" s="151" t="s">
        <v>76</v>
      </c>
      <c r="F197" s="149" t="s">
        <v>124</v>
      </c>
      <c r="G197" s="152" t="e">
        <f t="shared" si="79"/>
        <v>#REF!</v>
      </c>
      <c r="H197" s="149" t="e" cm="1">
        <f t="array" ref="H197">_xlfn.TEXTJOIN(",",TRUE,_xlfn.UNIQUE(IF((NOT(ISBLANK(#REF!))*(#REF!='pre-Analysis'!C197))=1,IF(#REF!='pre-Analysis'!E197,IF(#REF!='pre-Analysis'!B197,IF(#REF!='pre-Analysis'!F197,IF(#REF!='pre-Analysis'!D197,#REF!,""),""),""),""),"")))</f>
        <v>#REF!</v>
      </c>
      <c r="I197" s="149" t="e">
        <f t="shared" si="85"/>
        <v>#REF!</v>
      </c>
      <c r="J197" s="149" t="e" cm="1">
        <f t="array" ref="J197">_xlfn.TEXTJOIN(",",TRUE,_xlfn.UNIQUE(IF((NOT(ISBLANK(#REF!))*(#REF!='pre-Analysis'!C197))=1,IF(#REF!='pre-Analysis'!E197,IF(#REF!='pre-Analysis'!B197,IF(#REF!='pre-Analysis'!F197,IF(#REF!='pre-Analysis'!D197,#REF!,""),""),""),""),"")))</f>
        <v>#REF!</v>
      </c>
      <c r="K197" s="149" t="e">
        <f t="shared" si="86"/>
        <v>#REF!</v>
      </c>
      <c r="L197" s="149" t="e" cm="1">
        <f t="array" ref="L197">_xlfn.TEXTJOIN(",",TRUE,_xlfn.UNIQUE(IF((NOT(ISBLANK(#REF!))*(#REF!='pre-Analysis'!B197))=1,IF(#REF!='pre-Analysis'!E197,IF(#REF!='pre-Analysis'!F197,IF(#REF!='pre-Analysis'!D197,IF(#REF!='pre-Analysis'!C197,#REF!,""),""),""),""),"")))</f>
        <v>#REF!</v>
      </c>
      <c r="M197" s="167">
        <v>6104</v>
      </c>
      <c r="N197" s="167">
        <v>27156</v>
      </c>
      <c r="O197" s="167">
        <v>14055</v>
      </c>
      <c r="P197" s="167">
        <v>13101</v>
      </c>
      <c r="Q197" s="176" t="e">
        <f>SUMIFS(#REF!,#REF!, 'pre-Analysis'!E197,#REF!, 'pre-Analysis'!B197,#REF!,'pre-Analysis'!C197,#REF!,'pre-Analysis'!F197,#REF!,'pre-Analysis'!D197)</f>
        <v>#REF!</v>
      </c>
      <c r="R197" s="176" t="e">
        <f>SUMIFS(#REF!,#REF!, 'pre-Analysis'!E197,#REF!, 'pre-Analysis'!B197,#REF!,'pre-Analysis'!C197,#REF!,'pre-Analysis'!F197,#REF!,'pre-Analysis'!D197)</f>
        <v>#REF!</v>
      </c>
      <c r="S197" s="176" t="e">
        <f>SUMIFS(#REF!,#REF!, 'pre-Analysis'!E197,#REF!, 'pre-Analysis'!B197,#REF!,'pre-Analysis'!C197,#REF!,'pre-Analysis'!F197,#REF!,'pre-Analysis'!D197)</f>
        <v>#REF!</v>
      </c>
      <c r="T197" s="176" t="e">
        <f>SUMIFS(#REF!,#REF!, 'pre-Analysis'!E197,#REF!, 'pre-Analysis'!B197,#REF!,'pre-Analysis'!C197,#REF!,'pre-Analysis'!F197,#REF!,'pre-Analysis'!D197)</f>
        <v>#REF!</v>
      </c>
      <c r="U197" s="176" t="e">
        <f>SUMIFS(#REF!,#REF!, 'pre-Analysis'!E197,#REF!, 'pre-Analysis'!B197,#REF!,'pre-Analysis'!C197,#REF!,'pre-Analysis'!F197,#REF!,'pre-Analysis'!D197)</f>
        <v>#REF!</v>
      </c>
      <c r="V197" s="176" t="e">
        <f>SUMIFS(#REF!,#REF!, 'pre-Analysis'!E197,#REF!, 'pre-Analysis'!B197,#REF!,'pre-Analysis'!C197,#REF!,'pre-Analysis'!F197,#REF!,'pre-Analysis'!D197)</f>
        <v>#REF!</v>
      </c>
      <c r="W197" s="176" t="e">
        <f>SUMIFS(#REF!,#REF!, 'pre-Analysis'!E197,#REF!, 'pre-Analysis'!B197,#REF!,'pre-Analysis'!C197,#REF!,'pre-Analysis'!F197,#REF!,'pre-Analysis'!D197)</f>
        <v>#REF!</v>
      </c>
      <c r="X197" s="176" t="e">
        <f>SUMIFS(#REF!,#REF!, 'pre-Analysis'!E197,#REF!, 'pre-Analysis'!B197,#REF!,'pre-Analysis'!C197,#REF!,'pre-Analysis'!F197,#REF!,'pre-Analysis'!D197)</f>
        <v>#REF!</v>
      </c>
      <c r="Y197" s="169" t="e">
        <f t="shared" si="83"/>
        <v>#REF!</v>
      </c>
      <c r="Z197" s="169" t="e">
        <f t="shared" si="84"/>
        <v>#REF!</v>
      </c>
      <c r="AA197" s="170" t="e">
        <f t="shared" si="82"/>
        <v>#REF!</v>
      </c>
      <c r="AB197" s="170" t="e">
        <f t="shared" si="78"/>
        <v>#REF!</v>
      </c>
      <c r="AC197" s="154"/>
    </row>
    <row r="198" spans="1:29">
      <c r="A198" s="14" t="s">
        <v>72</v>
      </c>
      <c r="B198" s="149" t="s">
        <v>100</v>
      </c>
      <c r="C198" s="150" t="s">
        <v>137</v>
      </c>
      <c r="D198" s="149" t="s">
        <v>85</v>
      </c>
      <c r="E198" s="151" t="s">
        <v>76</v>
      </c>
      <c r="F198" s="149" t="s">
        <v>125</v>
      </c>
      <c r="G198" s="152" t="e">
        <f t="shared" si="79"/>
        <v>#REF!</v>
      </c>
      <c r="H198" s="149" t="e" cm="1">
        <f t="array" ref="H198">_xlfn.TEXTJOIN(",",TRUE,_xlfn.UNIQUE(IF((NOT(ISBLANK(#REF!))*(#REF!='pre-Analysis'!C198))=1,IF(#REF!='pre-Analysis'!E198,IF(#REF!='pre-Analysis'!B198,IF(#REF!='pre-Analysis'!F198,IF(#REF!='pre-Analysis'!D198,#REF!,""),""),""),""),"")))</f>
        <v>#REF!</v>
      </c>
      <c r="I198" s="149" t="e">
        <f t="shared" si="85"/>
        <v>#REF!</v>
      </c>
      <c r="J198" s="149" t="e" cm="1">
        <f t="array" ref="J198">_xlfn.TEXTJOIN(",",TRUE,_xlfn.UNIQUE(IF((NOT(ISBLANK(#REF!))*(#REF!='pre-Analysis'!C198))=1,IF(#REF!='pre-Analysis'!E198,IF(#REF!='pre-Analysis'!B198,IF(#REF!='pre-Analysis'!F198,IF(#REF!='pre-Analysis'!D198,#REF!,""),""),""),""),"")))</f>
        <v>#REF!</v>
      </c>
      <c r="K198" s="149" t="e">
        <f t="shared" si="86"/>
        <v>#REF!</v>
      </c>
      <c r="L198" s="149" t="e" cm="1">
        <f t="array" ref="L198">_xlfn.TEXTJOIN(",",TRUE,_xlfn.UNIQUE(IF((NOT(ISBLANK(#REF!))*(#REF!='pre-Analysis'!B198))=1,IF(#REF!='pre-Analysis'!E198,IF(#REF!='pre-Analysis'!F198,IF(#REF!='pre-Analysis'!D198,IF(#REF!='pre-Analysis'!C198,#REF!,""),""),""),""),"")))</f>
        <v>#REF!</v>
      </c>
      <c r="M198" s="167">
        <v>4921</v>
      </c>
      <c r="N198" s="167">
        <v>23613</v>
      </c>
      <c r="O198" s="167">
        <v>12136</v>
      </c>
      <c r="P198" s="167">
        <v>11477</v>
      </c>
      <c r="Q198" s="176" t="e">
        <f>SUMIFS(#REF!,#REF!, 'pre-Analysis'!E198,#REF!, 'pre-Analysis'!B198,#REF!,'pre-Analysis'!C198,#REF!,'pre-Analysis'!F198,#REF!,'pre-Analysis'!D198)</f>
        <v>#REF!</v>
      </c>
      <c r="R198" s="176" t="e">
        <f>SUMIFS(#REF!,#REF!, 'pre-Analysis'!E198,#REF!, 'pre-Analysis'!B198,#REF!,'pre-Analysis'!C198,#REF!,'pre-Analysis'!F198,#REF!,'pre-Analysis'!D198)</f>
        <v>#REF!</v>
      </c>
      <c r="S198" s="176" t="e">
        <f>SUMIFS(#REF!,#REF!, 'pre-Analysis'!E198,#REF!, 'pre-Analysis'!B198,#REF!,'pre-Analysis'!C198,#REF!,'pre-Analysis'!F198,#REF!,'pre-Analysis'!D198)</f>
        <v>#REF!</v>
      </c>
      <c r="T198" s="176" t="e">
        <f>SUMIFS(#REF!,#REF!, 'pre-Analysis'!E198,#REF!, 'pre-Analysis'!B198,#REF!,'pre-Analysis'!C198,#REF!,'pre-Analysis'!F198,#REF!,'pre-Analysis'!D198)</f>
        <v>#REF!</v>
      </c>
      <c r="U198" s="176" t="e">
        <f>SUMIFS(#REF!,#REF!, 'pre-Analysis'!E198,#REF!, 'pre-Analysis'!B198,#REF!,'pre-Analysis'!C198,#REF!,'pre-Analysis'!F198,#REF!,'pre-Analysis'!D198)</f>
        <v>#REF!</v>
      </c>
      <c r="V198" s="176" t="e">
        <f>SUMIFS(#REF!,#REF!, 'pre-Analysis'!E198,#REF!, 'pre-Analysis'!B198,#REF!,'pre-Analysis'!C198,#REF!,'pre-Analysis'!F198,#REF!,'pre-Analysis'!D198)</f>
        <v>#REF!</v>
      </c>
      <c r="W198" s="176" t="e">
        <f>SUMIFS(#REF!,#REF!, 'pre-Analysis'!E198,#REF!, 'pre-Analysis'!B198,#REF!,'pre-Analysis'!C198,#REF!,'pre-Analysis'!F198,#REF!,'pre-Analysis'!D198)</f>
        <v>#REF!</v>
      </c>
      <c r="X198" s="176" t="e">
        <f>SUMIFS(#REF!,#REF!, 'pre-Analysis'!E198,#REF!, 'pre-Analysis'!B198,#REF!,'pre-Analysis'!C198,#REF!,'pre-Analysis'!F198,#REF!,'pre-Analysis'!D198)</f>
        <v>#REF!</v>
      </c>
      <c r="Y198" s="169" t="e">
        <f t="shared" si="83"/>
        <v>#REF!</v>
      </c>
      <c r="Z198" s="169" t="e">
        <f t="shared" si="84"/>
        <v>#REF!</v>
      </c>
      <c r="AA198" s="170" t="e">
        <f t="shared" si="82"/>
        <v>#REF!</v>
      </c>
      <c r="AB198" s="170" t="e">
        <f t="shared" si="78"/>
        <v>#REF!</v>
      </c>
      <c r="AC198" s="154"/>
    </row>
    <row r="199" spans="1:29">
      <c r="A199" s="14" t="s">
        <v>72</v>
      </c>
      <c r="B199" s="149" t="s">
        <v>100</v>
      </c>
      <c r="C199" s="150" t="s">
        <v>137</v>
      </c>
      <c r="D199" s="149" t="s">
        <v>85</v>
      </c>
      <c r="E199" s="151" t="s">
        <v>76</v>
      </c>
      <c r="F199" s="149" t="s">
        <v>126</v>
      </c>
      <c r="G199" s="152" t="e">
        <f t="shared" si="79"/>
        <v>#REF!</v>
      </c>
      <c r="H199" s="149" t="e" cm="1">
        <f t="array" ref="H199">_xlfn.TEXTJOIN(",",TRUE,_xlfn.UNIQUE(IF((NOT(ISBLANK(#REF!))*(#REF!='pre-Analysis'!C199))=1,IF(#REF!='pre-Analysis'!E199,IF(#REF!='pre-Analysis'!B199,IF(#REF!='pre-Analysis'!F199,IF(#REF!='pre-Analysis'!D199,#REF!,""),""),""),""),"")))</f>
        <v>#REF!</v>
      </c>
      <c r="I199" s="149" t="e">
        <f t="shared" si="85"/>
        <v>#REF!</v>
      </c>
      <c r="J199" s="149" t="e" cm="1">
        <f t="array" ref="J199">_xlfn.TEXTJOIN(",",TRUE,_xlfn.UNIQUE(IF((NOT(ISBLANK(#REF!))*(#REF!='pre-Analysis'!C199))=1,IF(#REF!='pre-Analysis'!E199,IF(#REF!='pre-Analysis'!B199,IF(#REF!='pre-Analysis'!F199,IF(#REF!='pre-Analysis'!D199,#REF!,""),""),""),""),"")))</f>
        <v>#REF!</v>
      </c>
      <c r="K199" s="149" t="e">
        <f t="shared" si="86"/>
        <v>#REF!</v>
      </c>
      <c r="L199" s="149" t="e" cm="1">
        <f t="array" ref="L199">_xlfn.TEXTJOIN(",",TRUE,_xlfn.UNIQUE(IF((NOT(ISBLANK(#REF!))*(#REF!='pre-Analysis'!B199))=1,IF(#REF!='pre-Analysis'!E199,IF(#REF!='pre-Analysis'!F199,IF(#REF!='pre-Analysis'!D199,IF(#REF!='pre-Analysis'!C199,#REF!,""),""),""),""),"")))</f>
        <v>#REF!</v>
      </c>
      <c r="M199" s="167">
        <v>1575</v>
      </c>
      <c r="N199" s="167">
        <v>6790</v>
      </c>
      <c r="O199" s="167">
        <v>3504</v>
      </c>
      <c r="P199" s="167">
        <v>3286</v>
      </c>
      <c r="Q199" s="176" t="e">
        <f>SUMIFS(#REF!,#REF!, 'pre-Analysis'!E199,#REF!, 'pre-Analysis'!B199,#REF!,'pre-Analysis'!C199,#REF!,'pre-Analysis'!F199,#REF!,'pre-Analysis'!D199)</f>
        <v>#REF!</v>
      </c>
      <c r="R199" s="176" t="e">
        <f>SUMIFS(#REF!,#REF!, 'pre-Analysis'!E199,#REF!, 'pre-Analysis'!B199,#REF!,'pre-Analysis'!C199,#REF!,'pre-Analysis'!F199,#REF!,'pre-Analysis'!D199)</f>
        <v>#REF!</v>
      </c>
      <c r="S199" s="176" t="e">
        <f>SUMIFS(#REF!,#REF!, 'pre-Analysis'!E199,#REF!, 'pre-Analysis'!B199,#REF!,'pre-Analysis'!C199,#REF!,'pre-Analysis'!F199,#REF!,'pre-Analysis'!D199)</f>
        <v>#REF!</v>
      </c>
      <c r="T199" s="176" t="e">
        <f>SUMIFS(#REF!,#REF!, 'pre-Analysis'!E199,#REF!, 'pre-Analysis'!B199,#REF!,'pre-Analysis'!C199,#REF!,'pre-Analysis'!F199,#REF!,'pre-Analysis'!D199)</f>
        <v>#REF!</v>
      </c>
      <c r="U199" s="176" t="e">
        <f>SUMIFS(#REF!,#REF!, 'pre-Analysis'!E199,#REF!, 'pre-Analysis'!B199,#REF!,'pre-Analysis'!C199,#REF!,'pre-Analysis'!F199,#REF!,'pre-Analysis'!D199)</f>
        <v>#REF!</v>
      </c>
      <c r="V199" s="176" t="e">
        <f>SUMIFS(#REF!,#REF!, 'pre-Analysis'!E199,#REF!, 'pre-Analysis'!B199,#REF!,'pre-Analysis'!C199,#REF!,'pre-Analysis'!F199,#REF!,'pre-Analysis'!D199)</f>
        <v>#REF!</v>
      </c>
      <c r="W199" s="176" t="e">
        <f>SUMIFS(#REF!,#REF!, 'pre-Analysis'!E199,#REF!, 'pre-Analysis'!B199,#REF!,'pre-Analysis'!C199,#REF!,'pre-Analysis'!F199,#REF!,'pre-Analysis'!D199)</f>
        <v>#REF!</v>
      </c>
      <c r="X199" s="176" t="e">
        <f>SUMIFS(#REF!,#REF!, 'pre-Analysis'!E199,#REF!, 'pre-Analysis'!B199,#REF!,'pre-Analysis'!C199,#REF!,'pre-Analysis'!F199,#REF!,'pre-Analysis'!D199)</f>
        <v>#REF!</v>
      </c>
      <c r="Y199" s="169" t="e">
        <f t="shared" si="83"/>
        <v>#REF!</v>
      </c>
      <c r="Z199" s="169" t="e">
        <f t="shared" si="84"/>
        <v>#REF!</v>
      </c>
      <c r="AA199" s="170" t="e">
        <f t="shared" si="82"/>
        <v>#REF!</v>
      </c>
      <c r="AB199" s="170" t="e">
        <f t="shared" si="78"/>
        <v>#REF!</v>
      </c>
      <c r="AC199" s="154"/>
    </row>
    <row r="200" spans="1:29">
      <c r="A200" s="14" t="s">
        <v>72</v>
      </c>
      <c r="B200" s="149" t="s">
        <v>100</v>
      </c>
      <c r="C200" s="150" t="s">
        <v>137</v>
      </c>
      <c r="D200" s="149" t="s">
        <v>85</v>
      </c>
      <c r="E200" s="151" t="s">
        <v>76</v>
      </c>
      <c r="F200" s="149" t="s">
        <v>127</v>
      </c>
      <c r="G200" s="152" t="e">
        <f t="shared" si="79"/>
        <v>#REF!</v>
      </c>
      <c r="H200" s="149" t="e" cm="1">
        <f t="array" ref="H200">_xlfn.TEXTJOIN(",",TRUE,_xlfn.UNIQUE(IF((NOT(ISBLANK(#REF!))*(#REF!='pre-Analysis'!C200))=1,IF(#REF!='pre-Analysis'!E200,IF(#REF!='pre-Analysis'!B200,IF(#REF!='pre-Analysis'!F200,IF(#REF!='pre-Analysis'!D200,#REF!,""),""),""),""),"")))</f>
        <v>#REF!</v>
      </c>
      <c r="I200" s="149" t="e">
        <f t="shared" si="85"/>
        <v>#REF!</v>
      </c>
      <c r="J200" s="149" t="e" cm="1">
        <f t="array" ref="J200">_xlfn.TEXTJOIN(",",TRUE,_xlfn.UNIQUE(IF((NOT(ISBLANK(#REF!))*(#REF!='pre-Analysis'!C200))=1,IF(#REF!='pre-Analysis'!E200,IF(#REF!='pre-Analysis'!B200,IF(#REF!='pre-Analysis'!F200,IF(#REF!='pre-Analysis'!D200,#REF!,""),""),""),""),"")))</f>
        <v>#REF!</v>
      </c>
      <c r="K200" s="149" t="e">
        <f t="shared" si="86"/>
        <v>#REF!</v>
      </c>
      <c r="L200" s="149" t="e" cm="1">
        <f t="array" ref="L200">_xlfn.TEXTJOIN(",",TRUE,_xlfn.UNIQUE(IF((NOT(ISBLANK(#REF!))*(#REF!='pre-Analysis'!B200))=1,IF(#REF!='pre-Analysis'!E200,IF(#REF!='pre-Analysis'!F200,IF(#REF!='pre-Analysis'!D200,IF(#REF!='pre-Analysis'!C200,#REF!,""),""),""),""),"")))</f>
        <v>#REF!</v>
      </c>
      <c r="M200" s="167">
        <v>1925</v>
      </c>
      <c r="N200" s="167">
        <v>8219</v>
      </c>
      <c r="O200" s="167">
        <v>4225</v>
      </c>
      <c r="P200" s="167">
        <v>3994</v>
      </c>
      <c r="Q200" s="176" t="e">
        <f>SUMIFS(#REF!,#REF!, 'pre-Analysis'!E200,#REF!, 'pre-Analysis'!B200,#REF!,'pre-Analysis'!C200,#REF!,'pre-Analysis'!F200,#REF!,'pre-Analysis'!D200)</f>
        <v>#REF!</v>
      </c>
      <c r="R200" s="176" t="e">
        <f>SUMIFS(#REF!,#REF!, 'pre-Analysis'!E200,#REF!, 'pre-Analysis'!B200,#REF!,'pre-Analysis'!C200,#REF!,'pre-Analysis'!F200,#REF!,'pre-Analysis'!D200)</f>
        <v>#REF!</v>
      </c>
      <c r="S200" s="176" t="e">
        <f>SUMIFS(#REF!,#REF!, 'pre-Analysis'!E200,#REF!, 'pre-Analysis'!B200,#REF!,'pre-Analysis'!C200,#REF!,'pre-Analysis'!F200,#REF!,'pre-Analysis'!D200)</f>
        <v>#REF!</v>
      </c>
      <c r="T200" s="176" t="e">
        <f>SUMIFS(#REF!,#REF!, 'pre-Analysis'!E200,#REF!, 'pre-Analysis'!B200,#REF!,'pre-Analysis'!C200,#REF!,'pre-Analysis'!F200,#REF!,'pre-Analysis'!D200)</f>
        <v>#REF!</v>
      </c>
      <c r="U200" s="176" t="e">
        <f>SUMIFS(#REF!,#REF!, 'pre-Analysis'!E200,#REF!, 'pre-Analysis'!B200,#REF!,'pre-Analysis'!C200,#REF!,'pre-Analysis'!F200,#REF!,'pre-Analysis'!D200)</f>
        <v>#REF!</v>
      </c>
      <c r="V200" s="176" t="e">
        <f>SUMIFS(#REF!,#REF!, 'pre-Analysis'!E200,#REF!, 'pre-Analysis'!B200,#REF!,'pre-Analysis'!C200,#REF!,'pre-Analysis'!F200,#REF!,'pre-Analysis'!D200)</f>
        <v>#REF!</v>
      </c>
      <c r="W200" s="176" t="e">
        <f>SUMIFS(#REF!,#REF!, 'pre-Analysis'!E200,#REF!, 'pre-Analysis'!B200,#REF!,'pre-Analysis'!C200,#REF!,'pre-Analysis'!F200,#REF!,'pre-Analysis'!D200)</f>
        <v>#REF!</v>
      </c>
      <c r="X200" s="176" t="e">
        <f>SUMIFS(#REF!,#REF!, 'pre-Analysis'!E200,#REF!, 'pre-Analysis'!B200,#REF!,'pre-Analysis'!C200,#REF!,'pre-Analysis'!F200,#REF!,'pre-Analysis'!D200)</f>
        <v>#REF!</v>
      </c>
      <c r="Y200" s="169" t="e">
        <f t="shared" si="83"/>
        <v>#REF!</v>
      </c>
      <c r="Z200" s="169" t="e">
        <f t="shared" si="84"/>
        <v>#REF!</v>
      </c>
      <c r="AA200" s="170" t="e">
        <f t="shared" si="82"/>
        <v>#REF!</v>
      </c>
      <c r="AB200" s="170" t="e">
        <f t="shared" si="78"/>
        <v>#REF!</v>
      </c>
      <c r="AC200" s="154"/>
    </row>
    <row r="201" spans="1:29">
      <c r="A201" s="14" t="s">
        <v>72</v>
      </c>
      <c r="B201" s="149" t="s">
        <v>100</v>
      </c>
      <c r="C201" s="150" t="s">
        <v>137</v>
      </c>
      <c r="D201" s="149" t="s">
        <v>85</v>
      </c>
      <c r="E201" s="151" t="s">
        <v>76</v>
      </c>
      <c r="F201" s="149" t="s">
        <v>128</v>
      </c>
      <c r="G201" s="152" t="e">
        <f t="shared" si="79"/>
        <v>#REF!</v>
      </c>
      <c r="H201" s="149" t="e" cm="1">
        <f t="array" ref="H201">_xlfn.TEXTJOIN(",",TRUE,_xlfn.UNIQUE(IF((NOT(ISBLANK(#REF!))*(#REF!='pre-Analysis'!C201))=1,IF(#REF!='pre-Analysis'!E201,IF(#REF!='pre-Analysis'!B201,IF(#REF!='pre-Analysis'!F201,IF(#REF!='pre-Analysis'!D201,#REF!,""),""),""),""),"")))</f>
        <v>#REF!</v>
      </c>
      <c r="I201" s="149" t="e">
        <f t="shared" si="85"/>
        <v>#REF!</v>
      </c>
      <c r="J201" s="149" t="e" cm="1">
        <f t="array" ref="J201">_xlfn.TEXTJOIN(",",TRUE,_xlfn.UNIQUE(IF((NOT(ISBLANK(#REF!))*(#REF!='pre-Analysis'!C201))=1,IF(#REF!='pre-Analysis'!E201,IF(#REF!='pre-Analysis'!B201,IF(#REF!='pre-Analysis'!F201,IF(#REF!='pre-Analysis'!D201,#REF!,""),""),""),""),"")))</f>
        <v>#REF!</v>
      </c>
      <c r="K201" s="149" t="e">
        <f t="shared" si="86"/>
        <v>#REF!</v>
      </c>
      <c r="L201" s="149" t="e" cm="1">
        <f t="array" ref="L201">_xlfn.TEXTJOIN(",",TRUE,_xlfn.UNIQUE(IF((NOT(ISBLANK(#REF!))*(#REF!='pre-Analysis'!B201))=1,IF(#REF!='pre-Analysis'!E201,IF(#REF!='pre-Analysis'!F201,IF(#REF!='pre-Analysis'!D201,IF(#REF!='pre-Analysis'!C201,#REF!,""),""),""),""),"")))</f>
        <v>#REF!</v>
      </c>
      <c r="M201" s="167">
        <v>2396</v>
      </c>
      <c r="N201" s="167">
        <v>10569</v>
      </c>
      <c r="O201" s="167">
        <v>5611</v>
      </c>
      <c r="P201" s="167">
        <v>4958</v>
      </c>
      <c r="Q201" s="176" t="e">
        <f>SUMIFS(#REF!,#REF!, 'pre-Analysis'!E201,#REF!, 'pre-Analysis'!B201,#REF!,'pre-Analysis'!C201,#REF!,'pre-Analysis'!F201,#REF!,'pre-Analysis'!D201)</f>
        <v>#REF!</v>
      </c>
      <c r="R201" s="176" t="e">
        <f>SUMIFS(#REF!,#REF!, 'pre-Analysis'!E201,#REF!, 'pre-Analysis'!B201,#REF!,'pre-Analysis'!C201,#REF!,'pre-Analysis'!F201,#REF!,'pre-Analysis'!D201)</f>
        <v>#REF!</v>
      </c>
      <c r="S201" s="176" t="e">
        <f>SUMIFS(#REF!,#REF!, 'pre-Analysis'!E201,#REF!, 'pre-Analysis'!B201,#REF!,'pre-Analysis'!C201,#REF!,'pre-Analysis'!F201,#REF!,'pre-Analysis'!D201)</f>
        <v>#REF!</v>
      </c>
      <c r="T201" s="176" t="e">
        <f>SUMIFS(#REF!,#REF!, 'pre-Analysis'!E201,#REF!, 'pre-Analysis'!B201,#REF!,'pre-Analysis'!C201,#REF!,'pre-Analysis'!F201,#REF!,'pre-Analysis'!D201)</f>
        <v>#REF!</v>
      </c>
      <c r="U201" s="176" t="e">
        <f>SUMIFS(#REF!,#REF!, 'pre-Analysis'!E201,#REF!, 'pre-Analysis'!B201,#REF!,'pre-Analysis'!C201,#REF!,'pre-Analysis'!F201,#REF!,'pre-Analysis'!D201)</f>
        <v>#REF!</v>
      </c>
      <c r="V201" s="176" t="e">
        <f>SUMIFS(#REF!,#REF!, 'pre-Analysis'!E201,#REF!, 'pre-Analysis'!B201,#REF!,'pre-Analysis'!C201,#REF!,'pre-Analysis'!F201,#REF!,'pre-Analysis'!D201)</f>
        <v>#REF!</v>
      </c>
      <c r="W201" s="176" t="e">
        <f>SUMIFS(#REF!,#REF!, 'pre-Analysis'!E201,#REF!, 'pre-Analysis'!B201,#REF!,'pre-Analysis'!C201,#REF!,'pre-Analysis'!F201,#REF!,'pre-Analysis'!D201)</f>
        <v>#REF!</v>
      </c>
      <c r="X201" s="176" t="e">
        <f>SUMIFS(#REF!,#REF!, 'pre-Analysis'!E201,#REF!, 'pre-Analysis'!B201,#REF!,'pre-Analysis'!C201,#REF!,'pre-Analysis'!F201,#REF!,'pre-Analysis'!D201)</f>
        <v>#REF!</v>
      </c>
      <c r="Y201" s="169" t="e">
        <f t="shared" si="83"/>
        <v>#REF!</v>
      </c>
      <c r="Z201" s="169" t="e">
        <f t="shared" si="84"/>
        <v>#REF!</v>
      </c>
      <c r="AA201" s="170" t="e">
        <f t="shared" si="82"/>
        <v>#REF!</v>
      </c>
      <c r="AB201" s="170" t="e">
        <f t="shared" ref="AB201:AB264" si="87">1-Z201</f>
        <v>#REF!</v>
      </c>
      <c r="AC201" s="154"/>
    </row>
    <row r="202" spans="1:29">
      <c r="A202" s="14" t="s">
        <v>72</v>
      </c>
      <c r="B202" s="149" t="s">
        <v>100</v>
      </c>
      <c r="C202" s="150" t="s">
        <v>137</v>
      </c>
      <c r="D202" s="149" t="s">
        <v>85</v>
      </c>
      <c r="E202" s="151" t="s">
        <v>76</v>
      </c>
      <c r="F202" s="149" t="s">
        <v>129</v>
      </c>
      <c r="G202" s="152" t="e">
        <f t="shared" si="79"/>
        <v>#REF!</v>
      </c>
      <c r="H202" s="149" t="e" cm="1">
        <f t="array" ref="H202">_xlfn.TEXTJOIN(",",TRUE,_xlfn.UNIQUE(IF((NOT(ISBLANK(#REF!))*(#REF!='pre-Analysis'!C202))=1,IF(#REF!='pre-Analysis'!E202,IF(#REF!='pre-Analysis'!B202,IF(#REF!='pre-Analysis'!F202,IF(#REF!='pre-Analysis'!D202,#REF!,""),""),""),""),"")))</f>
        <v>#REF!</v>
      </c>
      <c r="I202" s="149" t="e">
        <f t="shared" si="85"/>
        <v>#REF!</v>
      </c>
      <c r="J202" s="149" t="e" cm="1">
        <f t="array" ref="J202">_xlfn.TEXTJOIN(",",TRUE,_xlfn.UNIQUE(IF((NOT(ISBLANK(#REF!))*(#REF!='pre-Analysis'!C202))=1,IF(#REF!='pre-Analysis'!E202,IF(#REF!='pre-Analysis'!B202,IF(#REF!='pre-Analysis'!F202,IF(#REF!='pre-Analysis'!D202,#REF!,""),""),""),""),"")))</f>
        <v>#REF!</v>
      </c>
      <c r="K202" s="149" t="e">
        <f t="shared" si="86"/>
        <v>#REF!</v>
      </c>
      <c r="L202" s="149" t="e" cm="1">
        <f t="array" ref="L202">_xlfn.TEXTJOIN(",",TRUE,_xlfn.UNIQUE(IF((NOT(ISBLANK(#REF!))*(#REF!='pre-Analysis'!B202))=1,IF(#REF!='pre-Analysis'!E202,IF(#REF!='pre-Analysis'!F202,IF(#REF!='pre-Analysis'!D202,IF(#REF!='pre-Analysis'!C202,#REF!,""),""),""),""),"")))</f>
        <v>#REF!</v>
      </c>
      <c r="M202" s="167">
        <v>3140</v>
      </c>
      <c r="N202" s="167">
        <v>16855</v>
      </c>
      <c r="O202" s="167">
        <v>8692</v>
      </c>
      <c r="P202" s="167">
        <v>8163</v>
      </c>
      <c r="Q202" s="176" t="e">
        <f>SUMIFS(#REF!,#REF!, 'pre-Analysis'!E202,#REF!, 'pre-Analysis'!B202,#REF!,'pre-Analysis'!C202,#REF!,'pre-Analysis'!F202,#REF!,'pre-Analysis'!D202)</f>
        <v>#REF!</v>
      </c>
      <c r="R202" s="176" t="e">
        <f>SUMIFS(#REF!,#REF!, 'pre-Analysis'!E202,#REF!, 'pre-Analysis'!B202,#REF!,'pre-Analysis'!C202,#REF!,'pre-Analysis'!F202,#REF!,'pre-Analysis'!D202)</f>
        <v>#REF!</v>
      </c>
      <c r="S202" s="176" t="e">
        <f>SUMIFS(#REF!,#REF!, 'pre-Analysis'!E202,#REF!, 'pre-Analysis'!B202,#REF!,'pre-Analysis'!C202,#REF!,'pre-Analysis'!F202,#REF!,'pre-Analysis'!D202)</f>
        <v>#REF!</v>
      </c>
      <c r="T202" s="176" t="e">
        <f>SUMIFS(#REF!,#REF!, 'pre-Analysis'!E202,#REF!, 'pre-Analysis'!B202,#REF!,'pre-Analysis'!C202,#REF!,'pre-Analysis'!F202,#REF!,'pre-Analysis'!D202)</f>
        <v>#REF!</v>
      </c>
      <c r="U202" s="176" t="e">
        <f>SUMIFS(#REF!,#REF!, 'pre-Analysis'!E202,#REF!, 'pre-Analysis'!B202,#REF!,'pre-Analysis'!C202,#REF!,'pre-Analysis'!F202,#REF!,'pre-Analysis'!D202)</f>
        <v>#REF!</v>
      </c>
      <c r="V202" s="176" t="e">
        <f>SUMIFS(#REF!,#REF!, 'pre-Analysis'!E202,#REF!, 'pre-Analysis'!B202,#REF!,'pre-Analysis'!C202,#REF!,'pre-Analysis'!F202,#REF!,'pre-Analysis'!D202)</f>
        <v>#REF!</v>
      </c>
      <c r="W202" s="176" t="e">
        <f>SUMIFS(#REF!,#REF!, 'pre-Analysis'!E202,#REF!, 'pre-Analysis'!B202,#REF!,'pre-Analysis'!C202,#REF!,'pre-Analysis'!F202,#REF!,'pre-Analysis'!D202)</f>
        <v>#REF!</v>
      </c>
      <c r="X202" s="176" t="e">
        <f>SUMIFS(#REF!,#REF!, 'pre-Analysis'!E202,#REF!, 'pre-Analysis'!B202,#REF!,'pre-Analysis'!C202,#REF!,'pre-Analysis'!F202,#REF!,'pre-Analysis'!D202)</f>
        <v>#REF!</v>
      </c>
      <c r="Y202" s="169" t="e">
        <f t="shared" si="83"/>
        <v>#REF!</v>
      </c>
      <c r="Z202" s="169" t="e">
        <f t="shared" si="84"/>
        <v>#REF!</v>
      </c>
      <c r="AA202" s="170" t="e">
        <f t="shared" si="82"/>
        <v>#REF!</v>
      </c>
      <c r="AB202" s="170" t="e">
        <f t="shared" si="87"/>
        <v>#REF!</v>
      </c>
      <c r="AC202" s="154"/>
    </row>
    <row r="203" spans="1:29">
      <c r="A203" s="14" t="s">
        <v>72</v>
      </c>
      <c r="B203" s="158" t="s">
        <v>100</v>
      </c>
      <c r="C203" s="166" t="s">
        <v>137</v>
      </c>
      <c r="D203" s="158" t="s">
        <v>85</v>
      </c>
      <c r="E203" s="157" t="s">
        <v>76</v>
      </c>
      <c r="F203" s="158"/>
      <c r="G203" s="159" t="e">
        <f t="shared" ref="G203:G266" si="88">IF(H203=""," ",(LEN(TRIM(H203))-LEN(SUBSTITUTE(TRIM(H203),",",""))+"1"))</f>
        <v>#REF!</v>
      </c>
      <c r="H203" s="157" t="e" cm="1">
        <f t="array" ref="H203">_xlfn.TEXTJOIN(",",TRUE,_xlfn.UNIQUE(IF((NOT(ISBLANK(#REF!))*(#REF!='pre-Analysis'!C203))=1,IF(#REF!='pre-Analysis'!E203,IF(#REF!='pre-Analysis'!B203,IF(#REF!='pre-Analysis'!D203,#REF!,""),""),""),"")))</f>
        <v>#REF!</v>
      </c>
      <c r="I203" s="158" t="e">
        <f t="shared" si="85"/>
        <v>#REF!</v>
      </c>
      <c r="J203" s="157" t="e" cm="1">
        <f t="array" ref="J203">_xlfn.TEXTJOIN(",",TRUE,_xlfn.UNIQUE(IF((NOT(ISBLANK(#REF!))*(#REF!='pre-Analysis'!C203))=1,IF(#REF!='pre-Analysis'!E203,IF(#REF!='pre-Analysis'!B203,IF(#REF!='pre-Analysis'!D203,#REF!,""),""),""),"")))</f>
        <v>#REF!</v>
      </c>
      <c r="K203" s="158" t="e">
        <f t="shared" si="86"/>
        <v>#REF!</v>
      </c>
      <c r="L203" s="158" t="e" cm="1">
        <f t="array" ref="L203">_xlfn.TEXTJOIN(",",TRUE,_xlfn.UNIQUE(IF((NOT(ISBLANK(#REF!))*(#REF!='pre-Analysis'!B203))=1,IF(#REF!='pre-Analysis'!E203,IF(#REF!='pre-Analysis'!D203,IF(#REF!='pre-Analysis'!C203,#REF!,""),""),""),"")))</f>
        <v>#REF!</v>
      </c>
      <c r="M203" s="160">
        <f>SUM(M176:M202)</f>
        <v>156285</v>
      </c>
      <c r="N203" s="160">
        <f>SUM(N176:N202)</f>
        <v>716888</v>
      </c>
      <c r="O203" s="160">
        <f>SUM(O176:O202)</f>
        <v>368982</v>
      </c>
      <c r="P203" s="160">
        <f>SUM(P176:P202)</f>
        <v>347906</v>
      </c>
      <c r="Q203" s="197" t="e">
        <f>SUMIFS(#REF!,#REF!, 'pre-Analysis'!E203,#REF!, 'pre-Analysis'!B203,#REF!,'pre-Analysis'!C203,#REF!,'pre-Analysis'!D203)</f>
        <v>#REF!</v>
      </c>
      <c r="R203" s="197" t="e">
        <f>SUMIFS(#REF!,#REF!, 'pre-Analysis'!E203,#REF!, 'pre-Analysis'!B203,#REF!,'pre-Analysis'!C203,#REF!,'pre-Analysis'!D203)</f>
        <v>#REF!</v>
      </c>
      <c r="S203" s="197" t="e">
        <f>SUMIFS(#REF!,#REF!, 'pre-Analysis'!E203,#REF!, 'pre-Analysis'!B203,#REF!,'pre-Analysis'!C203,#REF!,'pre-Analysis'!D203)</f>
        <v>#REF!</v>
      </c>
      <c r="T203" s="197" t="e">
        <f>SUMIFS(#REF!,#REF!, 'pre-Analysis'!E203,#REF!, 'pre-Analysis'!B203,#REF!,'pre-Analysis'!C203,#REF!,'pre-Analysis'!D203)</f>
        <v>#REF!</v>
      </c>
      <c r="U203" s="197" t="e">
        <f>SUMIFS(#REF!,#REF!, 'pre-Analysis'!E203,#REF!, 'pre-Analysis'!B203,#REF!,'pre-Analysis'!C203,#REF!,'pre-Analysis'!D203)</f>
        <v>#REF!</v>
      </c>
      <c r="V203" s="197" t="e">
        <f>SUMIFS(#REF!,#REF!, 'pre-Analysis'!E203,#REF!, 'pre-Analysis'!B203,#REF!,'pre-Analysis'!C203,#REF!,'pre-Analysis'!D203)</f>
        <v>#REF!</v>
      </c>
      <c r="W203" s="197" t="e">
        <f>SUMIFS(#REF!,#REF!, 'pre-Analysis'!E203,#REF!, 'pre-Analysis'!B203,#REF!,'pre-Analysis'!C203,#REF!,'pre-Analysis'!D203)</f>
        <v>#REF!</v>
      </c>
      <c r="X203" s="197" t="e">
        <f>SUMIFS(#REF!,#REF!, 'pre-Analysis'!E203,#REF!, 'pre-Analysis'!B203,#REF!,'pre-Analysis'!C203,#REF!,'pre-Analysis'!D203)</f>
        <v>#REF!</v>
      </c>
      <c r="Y203" s="198" t="e">
        <f t="shared" si="83"/>
        <v>#REF!</v>
      </c>
      <c r="Z203" s="198" t="e">
        <f t="shared" si="84"/>
        <v>#REF!</v>
      </c>
      <c r="AA203" s="199" t="e">
        <f t="shared" si="82"/>
        <v>#REF!</v>
      </c>
      <c r="AB203" s="199" t="e">
        <f t="shared" si="87"/>
        <v>#REF!</v>
      </c>
    </row>
    <row r="204" spans="1:29">
      <c r="A204" s="14" t="s">
        <v>72</v>
      </c>
      <c r="B204" s="149" t="s">
        <v>100</v>
      </c>
      <c r="C204" s="150" t="s">
        <v>137</v>
      </c>
      <c r="D204" s="149" t="s">
        <v>85</v>
      </c>
      <c r="E204" s="151" t="s">
        <v>77</v>
      </c>
      <c r="F204" s="149" t="s">
        <v>130</v>
      </c>
      <c r="G204" s="152" t="e">
        <f t="shared" si="88"/>
        <v>#REF!</v>
      </c>
      <c r="H204" s="149" t="e" cm="1">
        <f t="array" ref="H204">_xlfn.TEXTJOIN(",",TRUE,_xlfn.UNIQUE(IF((NOT(ISBLANK(#REF!))*(#REF!='pre-Analysis'!C204))=1,IF(#REF!='pre-Analysis'!E204,IF(#REF!='pre-Analysis'!B204,IF(#REF!='pre-Analysis'!F204,IF(#REF!='pre-Analysis'!D204,#REF!,""),""),""),""),"")))</f>
        <v>#REF!</v>
      </c>
      <c r="I204" s="149" t="e">
        <f t="shared" si="85"/>
        <v>#REF!</v>
      </c>
      <c r="J204" s="149" t="e" cm="1">
        <f t="array" ref="J204">_xlfn.TEXTJOIN(",",TRUE,_xlfn.UNIQUE(IF((NOT(ISBLANK(#REF!))*(#REF!='pre-Analysis'!C204))=1,IF(#REF!='pre-Analysis'!E204,IF(#REF!='pre-Analysis'!B204,IF(#REF!='pre-Analysis'!F204,IF(#REF!='pre-Analysis'!D204,#REF!,""),""),""),""),"")))</f>
        <v>#REF!</v>
      </c>
      <c r="K204" s="149" t="e">
        <f t="shared" si="86"/>
        <v>#REF!</v>
      </c>
      <c r="L204" s="149" t="e" cm="1">
        <f t="array" ref="L204">_xlfn.TEXTJOIN(",",TRUE,_xlfn.UNIQUE(IF((NOT(ISBLANK(#REF!))*(#REF!='pre-Analysis'!B204))=1,IF(#REF!='pre-Analysis'!E204,IF(#REF!='pre-Analysis'!F204,IF(#REF!='pre-Analysis'!D204,IF(#REF!='pre-Analysis'!C204,#REF!,""),""),""),""),"")))</f>
        <v>#REF!</v>
      </c>
      <c r="M204" s="167">
        <v>3893</v>
      </c>
      <c r="N204" s="167">
        <v>16653</v>
      </c>
      <c r="O204" s="167">
        <v>8600</v>
      </c>
      <c r="P204" s="99">
        <v>8053</v>
      </c>
      <c r="Q204" s="176" t="e">
        <f>SUMIFS(#REF!,#REF!, 'pre-Analysis'!E204,#REF!, 'pre-Analysis'!B204,#REF!,'pre-Analysis'!C204,#REF!,'pre-Analysis'!F204,#REF!,'pre-Analysis'!D204)</f>
        <v>#REF!</v>
      </c>
      <c r="R204" s="176" t="e">
        <f>SUMIFS(#REF!,#REF!, 'pre-Analysis'!E204,#REF!, 'pre-Analysis'!B204,#REF!,'pre-Analysis'!C204,#REF!,'pre-Analysis'!F204,#REF!,'pre-Analysis'!D204)</f>
        <v>#REF!</v>
      </c>
      <c r="S204" s="176" t="e">
        <f>SUMIFS(#REF!,#REF!, 'pre-Analysis'!E204,#REF!, 'pre-Analysis'!B204,#REF!,'pre-Analysis'!C204,#REF!,'pre-Analysis'!F204,#REF!,'pre-Analysis'!D204)</f>
        <v>#REF!</v>
      </c>
      <c r="T204" s="176" t="e">
        <f>SUMIFS(#REF!,#REF!, 'pre-Analysis'!E204,#REF!, 'pre-Analysis'!B204,#REF!,'pre-Analysis'!C204,#REF!,'pre-Analysis'!F204,#REF!,'pre-Analysis'!D204)</f>
        <v>#REF!</v>
      </c>
      <c r="U204" s="176" t="e">
        <f>SUMIFS(#REF!,#REF!, 'pre-Analysis'!E204,#REF!, 'pre-Analysis'!B204,#REF!,'pre-Analysis'!C204,#REF!,'pre-Analysis'!F204,#REF!,'pre-Analysis'!D204)</f>
        <v>#REF!</v>
      </c>
      <c r="V204" s="176" t="e">
        <f>SUMIFS(#REF!,#REF!, 'pre-Analysis'!E204,#REF!, 'pre-Analysis'!B204,#REF!,'pre-Analysis'!C204,#REF!,'pre-Analysis'!F204,#REF!,'pre-Analysis'!D204)</f>
        <v>#REF!</v>
      </c>
      <c r="W204" s="176" t="e">
        <f>SUMIFS(#REF!,#REF!, 'pre-Analysis'!E204,#REF!, 'pre-Analysis'!B204,#REF!,'pre-Analysis'!C204,#REF!,'pre-Analysis'!F204,#REF!,'pre-Analysis'!D204)</f>
        <v>#REF!</v>
      </c>
      <c r="X204" s="176" t="e">
        <f>SUMIFS(#REF!,#REF!, 'pre-Analysis'!E204,#REF!, 'pre-Analysis'!B204,#REF!,'pre-Analysis'!C204,#REF!,'pre-Analysis'!F204,#REF!,'pre-Analysis'!D204)</f>
        <v>#REF!</v>
      </c>
      <c r="Y204" s="169" t="e">
        <f t="shared" si="83"/>
        <v>#REF!</v>
      </c>
      <c r="Z204" s="169" t="e">
        <f t="shared" si="84"/>
        <v>#REF!</v>
      </c>
      <c r="AA204" s="170" t="e">
        <f t="shared" si="82"/>
        <v>#REF!</v>
      </c>
      <c r="AB204" s="170" t="e">
        <f t="shared" si="87"/>
        <v>#REF!</v>
      </c>
    </row>
    <row r="205" spans="1:29">
      <c r="A205" s="14" t="s">
        <v>72</v>
      </c>
      <c r="B205" s="149" t="s">
        <v>100</v>
      </c>
      <c r="C205" s="150" t="s">
        <v>137</v>
      </c>
      <c r="D205" s="149" t="s">
        <v>85</v>
      </c>
      <c r="E205" s="151" t="s">
        <v>77</v>
      </c>
      <c r="F205" s="149" t="s">
        <v>131</v>
      </c>
      <c r="G205" s="152" t="e">
        <f t="shared" si="88"/>
        <v>#REF!</v>
      </c>
      <c r="H205" s="149" t="e" cm="1">
        <f t="array" ref="H205">_xlfn.TEXTJOIN(",",TRUE,_xlfn.UNIQUE(IF((NOT(ISBLANK(#REF!))*(#REF!='pre-Analysis'!C205))=1,IF(#REF!='pre-Analysis'!E205,IF(#REF!='pre-Analysis'!B205,IF(#REF!='pre-Analysis'!F205,IF(#REF!='pre-Analysis'!D205,#REF!,""),""),""),""),"")))</f>
        <v>#REF!</v>
      </c>
      <c r="I205" s="149" t="e">
        <f t="shared" si="85"/>
        <v>#REF!</v>
      </c>
      <c r="J205" s="149" t="e" cm="1">
        <f t="array" ref="J205">_xlfn.TEXTJOIN(",",TRUE,_xlfn.UNIQUE(IF((NOT(ISBLANK(#REF!))*(#REF!='pre-Analysis'!C205))=1,IF(#REF!='pre-Analysis'!E205,IF(#REF!='pre-Analysis'!B205,IF(#REF!='pre-Analysis'!F205,IF(#REF!='pre-Analysis'!D205,#REF!,""),""),""),""),"")))</f>
        <v>#REF!</v>
      </c>
      <c r="K205" s="149" t="e">
        <f t="shared" si="86"/>
        <v>#REF!</v>
      </c>
      <c r="L205" s="149" t="e" cm="1">
        <f t="array" ref="L205">_xlfn.TEXTJOIN(",",TRUE,_xlfn.UNIQUE(IF((NOT(ISBLANK(#REF!))*(#REF!='pre-Analysis'!B205))=1,IF(#REF!='pre-Analysis'!E205,IF(#REF!='pre-Analysis'!F205,IF(#REF!='pre-Analysis'!D205,IF(#REF!='pre-Analysis'!C205,#REF!,""),""),""),""),"")))</f>
        <v>#REF!</v>
      </c>
      <c r="M205" s="167">
        <v>4290</v>
      </c>
      <c r="N205" s="167">
        <v>21230</v>
      </c>
      <c r="O205" s="167">
        <v>10823</v>
      </c>
      <c r="P205" s="99">
        <v>10407</v>
      </c>
      <c r="Q205" s="176" t="e">
        <f>SUMIFS(#REF!,#REF!, 'pre-Analysis'!E205,#REF!, 'pre-Analysis'!B205,#REF!,'pre-Analysis'!C205,#REF!,'pre-Analysis'!F205,#REF!,'pre-Analysis'!D205)</f>
        <v>#REF!</v>
      </c>
      <c r="R205" s="176" t="e">
        <f>SUMIFS(#REF!,#REF!, 'pre-Analysis'!E205,#REF!, 'pre-Analysis'!B205,#REF!,'pre-Analysis'!C205,#REF!,'pre-Analysis'!F205,#REF!,'pre-Analysis'!D205)</f>
        <v>#REF!</v>
      </c>
      <c r="S205" s="176" t="e">
        <f>SUMIFS(#REF!,#REF!, 'pre-Analysis'!E205,#REF!, 'pre-Analysis'!B205,#REF!,'pre-Analysis'!C205,#REF!,'pre-Analysis'!F205,#REF!,'pre-Analysis'!D205)</f>
        <v>#REF!</v>
      </c>
      <c r="T205" s="176" t="e">
        <f>SUMIFS(#REF!,#REF!, 'pre-Analysis'!E205,#REF!, 'pre-Analysis'!B205,#REF!,'pre-Analysis'!C205,#REF!,'pre-Analysis'!F205,#REF!,'pre-Analysis'!D205)</f>
        <v>#REF!</v>
      </c>
      <c r="U205" s="176" t="e">
        <f>SUMIFS(#REF!,#REF!, 'pre-Analysis'!E205,#REF!, 'pre-Analysis'!B205,#REF!,'pre-Analysis'!C205,#REF!,'pre-Analysis'!F205,#REF!,'pre-Analysis'!D205)</f>
        <v>#REF!</v>
      </c>
      <c r="V205" s="176" t="e">
        <f>SUMIFS(#REF!,#REF!, 'pre-Analysis'!E205,#REF!, 'pre-Analysis'!B205,#REF!,'pre-Analysis'!C205,#REF!,'pre-Analysis'!F205,#REF!,'pre-Analysis'!D205)</f>
        <v>#REF!</v>
      </c>
      <c r="W205" s="176" t="e">
        <f>SUMIFS(#REF!,#REF!, 'pre-Analysis'!E205,#REF!, 'pre-Analysis'!B205,#REF!,'pre-Analysis'!C205,#REF!,'pre-Analysis'!F205,#REF!,'pre-Analysis'!D205)</f>
        <v>#REF!</v>
      </c>
      <c r="X205" s="176" t="e">
        <f>SUMIFS(#REF!,#REF!, 'pre-Analysis'!E205,#REF!, 'pre-Analysis'!B205,#REF!,'pre-Analysis'!C205,#REF!,'pre-Analysis'!F205,#REF!,'pre-Analysis'!D205)</f>
        <v>#REF!</v>
      </c>
      <c r="Y205" s="169" t="e">
        <f t="shared" si="83"/>
        <v>#REF!</v>
      </c>
      <c r="Z205" s="169" t="e">
        <f t="shared" si="84"/>
        <v>#REF!</v>
      </c>
      <c r="AA205" s="170" t="e">
        <f t="shared" si="82"/>
        <v>#REF!</v>
      </c>
      <c r="AB205" s="170" t="e">
        <f t="shared" si="87"/>
        <v>#REF!</v>
      </c>
    </row>
    <row r="206" spans="1:29">
      <c r="A206" s="14" t="s">
        <v>72</v>
      </c>
      <c r="B206" s="149" t="s">
        <v>100</v>
      </c>
      <c r="C206" s="150" t="s">
        <v>137</v>
      </c>
      <c r="D206" s="149" t="s">
        <v>85</v>
      </c>
      <c r="E206" s="151" t="s">
        <v>77</v>
      </c>
      <c r="F206" s="149" t="s">
        <v>132</v>
      </c>
      <c r="G206" s="152" t="e">
        <f t="shared" si="88"/>
        <v>#REF!</v>
      </c>
      <c r="H206" s="149" t="e" cm="1">
        <f t="array" ref="H206">_xlfn.TEXTJOIN(",",TRUE,_xlfn.UNIQUE(IF((NOT(ISBLANK(#REF!))*(#REF!='pre-Analysis'!C206))=1,IF(#REF!='pre-Analysis'!E206,IF(#REF!='pre-Analysis'!B206,IF(#REF!='pre-Analysis'!F206,IF(#REF!='pre-Analysis'!D206,#REF!,""),""),""),""),"")))</f>
        <v>#REF!</v>
      </c>
      <c r="I206" s="149" t="e">
        <f t="shared" si="85"/>
        <v>#REF!</v>
      </c>
      <c r="J206" s="149" t="e" cm="1">
        <f t="array" ref="J206">_xlfn.TEXTJOIN(",",TRUE,_xlfn.UNIQUE(IF((NOT(ISBLANK(#REF!))*(#REF!='pre-Analysis'!C206))=1,IF(#REF!='pre-Analysis'!E206,IF(#REF!='pre-Analysis'!B206,IF(#REF!='pre-Analysis'!F206,IF(#REF!='pre-Analysis'!D206,#REF!,""),""),""),""),"")))</f>
        <v>#REF!</v>
      </c>
      <c r="K206" s="149" t="e">
        <f t="shared" si="86"/>
        <v>#REF!</v>
      </c>
      <c r="L206" s="149" t="e" cm="1">
        <f t="array" ref="L206">_xlfn.TEXTJOIN(",",TRUE,_xlfn.UNIQUE(IF((NOT(ISBLANK(#REF!))*(#REF!='pre-Analysis'!B206))=1,IF(#REF!='pre-Analysis'!E206,IF(#REF!='pre-Analysis'!F206,IF(#REF!='pre-Analysis'!D206,IF(#REF!='pre-Analysis'!C206,#REF!,""),""),""),""),"")))</f>
        <v>#REF!</v>
      </c>
      <c r="M206" s="167">
        <v>5815</v>
      </c>
      <c r="N206" s="167">
        <v>26218</v>
      </c>
      <c r="O206" s="167">
        <v>13844</v>
      </c>
      <c r="P206" s="99">
        <v>12374</v>
      </c>
      <c r="Q206" s="176" t="e">
        <f>SUMIFS(#REF!,#REF!, 'pre-Analysis'!E206,#REF!, 'pre-Analysis'!B206,#REF!,'pre-Analysis'!C206,#REF!,'pre-Analysis'!F206,#REF!,'pre-Analysis'!D206)</f>
        <v>#REF!</v>
      </c>
      <c r="R206" s="176" t="e">
        <f>SUMIFS(#REF!,#REF!, 'pre-Analysis'!E206,#REF!, 'pre-Analysis'!B206,#REF!,'pre-Analysis'!C206,#REF!,'pre-Analysis'!F206,#REF!,'pre-Analysis'!D206)</f>
        <v>#REF!</v>
      </c>
      <c r="S206" s="176" t="e">
        <f>SUMIFS(#REF!,#REF!, 'pre-Analysis'!E206,#REF!, 'pre-Analysis'!B206,#REF!,'pre-Analysis'!C206,#REF!,'pre-Analysis'!F206,#REF!,'pre-Analysis'!D206)</f>
        <v>#REF!</v>
      </c>
      <c r="T206" s="176" t="e">
        <f>SUMIFS(#REF!,#REF!, 'pre-Analysis'!E206,#REF!, 'pre-Analysis'!B206,#REF!,'pre-Analysis'!C206,#REF!,'pre-Analysis'!F206,#REF!,'pre-Analysis'!D206)</f>
        <v>#REF!</v>
      </c>
      <c r="U206" s="176" t="e">
        <f>SUMIFS(#REF!,#REF!, 'pre-Analysis'!E206,#REF!, 'pre-Analysis'!B206,#REF!,'pre-Analysis'!C206,#REF!,'pre-Analysis'!F206,#REF!,'pre-Analysis'!D206)</f>
        <v>#REF!</v>
      </c>
      <c r="V206" s="176" t="e">
        <f>SUMIFS(#REF!,#REF!, 'pre-Analysis'!E206,#REF!, 'pre-Analysis'!B206,#REF!,'pre-Analysis'!C206,#REF!,'pre-Analysis'!F206,#REF!,'pre-Analysis'!D206)</f>
        <v>#REF!</v>
      </c>
      <c r="W206" s="176" t="e">
        <f>SUMIFS(#REF!,#REF!, 'pre-Analysis'!E206,#REF!, 'pre-Analysis'!B206,#REF!,'pre-Analysis'!C206,#REF!,'pre-Analysis'!F206,#REF!,'pre-Analysis'!D206)</f>
        <v>#REF!</v>
      </c>
      <c r="X206" s="176" t="e">
        <f>SUMIFS(#REF!,#REF!, 'pre-Analysis'!E206,#REF!, 'pre-Analysis'!B206,#REF!,'pre-Analysis'!C206,#REF!,'pre-Analysis'!F206,#REF!,'pre-Analysis'!D206)</f>
        <v>#REF!</v>
      </c>
      <c r="Y206" s="169" t="e">
        <f t="shared" si="83"/>
        <v>#REF!</v>
      </c>
      <c r="Z206" s="169" t="e">
        <f t="shared" si="84"/>
        <v>#REF!</v>
      </c>
      <c r="AA206" s="170" t="e">
        <f t="shared" si="82"/>
        <v>#REF!</v>
      </c>
      <c r="AB206" s="170" t="e">
        <f t="shared" si="87"/>
        <v>#REF!</v>
      </c>
    </row>
    <row r="207" spans="1:29">
      <c r="A207" s="14" t="s">
        <v>72</v>
      </c>
      <c r="B207" s="149" t="s">
        <v>100</v>
      </c>
      <c r="C207" s="150" t="s">
        <v>137</v>
      </c>
      <c r="D207" s="149" t="s">
        <v>85</v>
      </c>
      <c r="E207" s="151" t="s">
        <v>77</v>
      </c>
      <c r="F207" s="149" t="s">
        <v>133</v>
      </c>
      <c r="G207" s="152" t="e">
        <f t="shared" si="88"/>
        <v>#REF!</v>
      </c>
      <c r="H207" s="149" t="e" cm="1">
        <f t="array" ref="H207">_xlfn.TEXTJOIN(",",TRUE,_xlfn.UNIQUE(IF((NOT(ISBLANK(#REF!))*(#REF!='pre-Analysis'!C207))=1,IF(#REF!='pre-Analysis'!E207,IF(#REF!='pre-Analysis'!B207,IF(#REF!='pre-Analysis'!F207,IF(#REF!='pre-Analysis'!D207,#REF!,""),""),""),""),"")))</f>
        <v>#REF!</v>
      </c>
      <c r="I207" s="149" t="e">
        <f t="shared" si="85"/>
        <v>#REF!</v>
      </c>
      <c r="J207" s="149" t="e" cm="1">
        <f t="array" ref="J207">_xlfn.TEXTJOIN(",",TRUE,_xlfn.UNIQUE(IF((NOT(ISBLANK(#REF!))*(#REF!='pre-Analysis'!C207))=1,IF(#REF!='pre-Analysis'!E207,IF(#REF!='pre-Analysis'!B207,IF(#REF!='pre-Analysis'!F207,IF(#REF!='pre-Analysis'!D207,#REF!,""),""),""),""),"")))</f>
        <v>#REF!</v>
      </c>
      <c r="K207" s="149" t="e">
        <f t="shared" si="86"/>
        <v>#REF!</v>
      </c>
      <c r="L207" s="149" t="e" cm="1">
        <f t="array" ref="L207">_xlfn.TEXTJOIN(",",TRUE,_xlfn.UNIQUE(IF((NOT(ISBLANK(#REF!))*(#REF!='pre-Analysis'!B207))=1,IF(#REF!='pre-Analysis'!E207,IF(#REF!='pre-Analysis'!F207,IF(#REF!='pre-Analysis'!D207,IF(#REF!='pre-Analysis'!C207,#REF!,""),""),""),""),"")))</f>
        <v>#REF!</v>
      </c>
      <c r="M207" s="167">
        <v>1582</v>
      </c>
      <c r="N207" s="167">
        <v>7718</v>
      </c>
      <c r="O207" s="167">
        <v>4069</v>
      </c>
      <c r="P207" s="99">
        <v>3649</v>
      </c>
      <c r="Q207" s="176" t="e">
        <f>SUMIFS(#REF!,#REF!, 'pre-Analysis'!E207,#REF!, 'pre-Analysis'!B207,#REF!,'pre-Analysis'!C207,#REF!,'pre-Analysis'!F207,#REF!,'pre-Analysis'!D207)</f>
        <v>#REF!</v>
      </c>
      <c r="R207" s="176" t="e">
        <f>SUMIFS(#REF!,#REF!, 'pre-Analysis'!E207,#REF!, 'pre-Analysis'!B207,#REF!,'pre-Analysis'!C207,#REF!,'pre-Analysis'!F207,#REF!,'pre-Analysis'!D207)</f>
        <v>#REF!</v>
      </c>
      <c r="S207" s="176" t="e">
        <f>SUMIFS(#REF!,#REF!, 'pre-Analysis'!E207,#REF!, 'pre-Analysis'!B207,#REF!,'pre-Analysis'!C207,#REF!,'pre-Analysis'!F207,#REF!,'pre-Analysis'!D207)</f>
        <v>#REF!</v>
      </c>
      <c r="T207" s="176" t="e">
        <f>SUMIFS(#REF!,#REF!, 'pre-Analysis'!E207,#REF!, 'pre-Analysis'!B207,#REF!,'pre-Analysis'!C207,#REF!,'pre-Analysis'!F207,#REF!,'pre-Analysis'!D207)</f>
        <v>#REF!</v>
      </c>
      <c r="U207" s="176" t="e">
        <f>SUMIFS(#REF!,#REF!, 'pre-Analysis'!E207,#REF!, 'pre-Analysis'!B207,#REF!,'pre-Analysis'!C207,#REF!,'pre-Analysis'!F207,#REF!,'pre-Analysis'!D207)</f>
        <v>#REF!</v>
      </c>
      <c r="V207" s="176" t="e">
        <f>SUMIFS(#REF!,#REF!, 'pre-Analysis'!E207,#REF!, 'pre-Analysis'!B207,#REF!,'pre-Analysis'!C207,#REF!,'pre-Analysis'!F207,#REF!,'pre-Analysis'!D207)</f>
        <v>#REF!</v>
      </c>
      <c r="W207" s="176" t="e">
        <f>SUMIFS(#REF!,#REF!, 'pre-Analysis'!E207,#REF!, 'pre-Analysis'!B207,#REF!,'pre-Analysis'!C207,#REF!,'pre-Analysis'!F207,#REF!,'pre-Analysis'!D207)</f>
        <v>#REF!</v>
      </c>
      <c r="X207" s="176" t="e">
        <f>SUMIFS(#REF!,#REF!, 'pre-Analysis'!E207,#REF!, 'pre-Analysis'!B207,#REF!,'pre-Analysis'!C207,#REF!,'pre-Analysis'!F207,#REF!,'pre-Analysis'!D207)</f>
        <v>#REF!</v>
      </c>
      <c r="Y207" s="169" t="e">
        <f t="shared" si="83"/>
        <v>#REF!</v>
      </c>
      <c r="Z207" s="169" t="e">
        <f t="shared" si="84"/>
        <v>#REF!</v>
      </c>
      <c r="AA207" s="170" t="e">
        <f t="shared" si="82"/>
        <v>#REF!</v>
      </c>
      <c r="AB207" s="170" t="e">
        <f t="shared" si="87"/>
        <v>#REF!</v>
      </c>
    </row>
    <row r="208" spans="1:29">
      <c r="A208" s="14" t="s">
        <v>72</v>
      </c>
      <c r="B208" s="149" t="s">
        <v>100</v>
      </c>
      <c r="C208" s="150" t="s">
        <v>137</v>
      </c>
      <c r="D208" s="149" t="s">
        <v>85</v>
      </c>
      <c r="E208" s="151" t="s">
        <v>77</v>
      </c>
      <c r="F208" s="149" t="s">
        <v>134</v>
      </c>
      <c r="G208" s="152" t="e">
        <f t="shared" si="88"/>
        <v>#REF!</v>
      </c>
      <c r="H208" s="149" t="e" cm="1">
        <f t="array" ref="H208">_xlfn.TEXTJOIN(",",TRUE,_xlfn.UNIQUE(IF((NOT(ISBLANK(#REF!))*(#REF!='pre-Analysis'!C208))=1,IF(#REF!='pre-Analysis'!E208,IF(#REF!='pre-Analysis'!B208,IF(#REF!='pre-Analysis'!F208,IF(#REF!='pre-Analysis'!D208,#REF!,""),""),""),""),"")))</f>
        <v>#REF!</v>
      </c>
      <c r="I208" s="149" t="e">
        <f t="shared" si="85"/>
        <v>#REF!</v>
      </c>
      <c r="J208" s="149" t="e" cm="1">
        <f t="array" ref="J208">_xlfn.TEXTJOIN(",",TRUE,_xlfn.UNIQUE(IF((NOT(ISBLANK(#REF!))*(#REF!='pre-Analysis'!C208))=1,IF(#REF!='pre-Analysis'!E208,IF(#REF!='pre-Analysis'!B208,IF(#REF!='pre-Analysis'!F208,IF(#REF!='pre-Analysis'!D208,#REF!,""),""),""),""),"")))</f>
        <v>#REF!</v>
      </c>
      <c r="K208" s="149" t="e">
        <f t="shared" si="86"/>
        <v>#REF!</v>
      </c>
      <c r="L208" s="149" t="e" cm="1">
        <f t="array" ref="L208">_xlfn.TEXTJOIN(",",TRUE,_xlfn.UNIQUE(IF((NOT(ISBLANK(#REF!))*(#REF!='pre-Analysis'!B208))=1,IF(#REF!='pre-Analysis'!E208,IF(#REF!='pre-Analysis'!F208,IF(#REF!='pre-Analysis'!D208,IF(#REF!='pre-Analysis'!C208,#REF!,""),""),""),""),"")))</f>
        <v>#REF!</v>
      </c>
      <c r="M208" s="167">
        <v>8985</v>
      </c>
      <c r="N208" s="167">
        <v>40032</v>
      </c>
      <c r="O208" s="167">
        <v>21157</v>
      </c>
      <c r="P208" s="99">
        <v>18875</v>
      </c>
      <c r="Q208" s="176" t="e">
        <f>SUMIFS(#REF!,#REF!, 'pre-Analysis'!E208,#REF!, 'pre-Analysis'!B208,#REF!,'pre-Analysis'!C208,#REF!,'pre-Analysis'!F208,#REF!,'pre-Analysis'!D208)</f>
        <v>#REF!</v>
      </c>
      <c r="R208" s="176" t="e">
        <f>SUMIFS(#REF!,#REF!, 'pre-Analysis'!E208,#REF!, 'pre-Analysis'!B208,#REF!,'pre-Analysis'!C208,#REF!,'pre-Analysis'!F208,#REF!,'pre-Analysis'!D208)</f>
        <v>#REF!</v>
      </c>
      <c r="S208" s="176" t="e">
        <f>SUMIFS(#REF!,#REF!, 'pre-Analysis'!E208,#REF!, 'pre-Analysis'!B208,#REF!,'pre-Analysis'!C208,#REF!,'pre-Analysis'!F208,#REF!,'pre-Analysis'!D208)</f>
        <v>#REF!</v>
      </c>
      <c r="T208" s="176" t="e">
        <f>SUMIFS(#REF!,#REF!, 'pre-Analysis'!E208,#REF!, 'pre-Analysis'!B208,#REF!,'pre-Analysis'!C208,#REF!,'pre-Analysis'!F208,#REF!,'pre-Analysis'!D208)</f>
        <v>#REF!</v>
      </c>
      <c r="U208" s="176" t="e">
        <f>SUMIFS(#REF!,#REF!, 'pre-Analysis'!E208,#REF!, 'pre-Analysis'!B208,#REF!,'pre-Analysis'!C208,#REF!,'pre-Analysis'!F208,#REF!,'pre-Analysis'!D208)</f>
        <v>#REF!</v>
      </c>
      <c r="V208" s="176" t="e">
        <f>SUMIFS(#REF!,#REF!, 'pre-Analysis'!E208,#REF!, 'pre-Analysis'!B208,#REF!,'pre-Analysis'!C208,#REF!,'pre-Analysis'!F208,#REF!,'pre-Analysis'!D208)</f>
        <v>#REF!</v>
      </c>
      <c r="W208" s="176" t="e">
        <f>SUMIFS(#REF!,#REF!, 'pre-Analysis'!E208,#REF!, 'pre-Analysis'!B208,#REF!,'pre-Analysis'!C208,#REF!,'pre-Analysis'!F208,#REF!,'pre-Analysis'!D208)</f>
        <v>#REF!</v>
      </c>
      <c r="X208" s="176" t="e">
        <f>SUMIFS(#REF!,#REF!, 'pre-Analysis'!E208,#REF!, 'pre-Analysis'!B208,#REF!,'pre-Analysis'!C208,#REF!,'pre-Analysis'!F208,#REF!,'pre-Analysis'!D208)</f>
        <v>#REF!</v>
      </c>
      <c r="Y208" s="169" t="e">
        <f t="shared" si="83"/>
        <v>#REF!</v>
      </c>
      <c r="Z208" s="169" t="e">
        <f t="shared" si="84"/>
        <v>#REF!</v>
      </c>
      <c r="AA208" s="170" t="e">
        <f t="shared" si="82"/>
        <v>#REF!</v>
      </c>
      <c r="AB208" s="170" t="e">
        <f t="shared" si="87"/>
        <v>#REF!</v>
      </c>
    </row>
    <row r="209" spans="1:29">
      <c r="A209" s="14" t="s">
        <v>72</v>
      </c>
      <c r="B209" s="149" t="s">
        <v>100</v>
      </c>
      <c r="C209" s="150" t="s">
        <v>137</v>
      </c>
      <c r="D209" s="149" t="s">
        <v>85</v>
      </c>
      <c r="E209" s="151" t="s">
        <v>77</v>
      </c>
      <c r="F209" s="149" t="s">
        <v>135</v>
      </c>
      <c r="G209" s="152" t="e">
        <f t="shared" si="88"/>
        <v>#REF!</v>
      </c>
      <c r="H209" s="149" t="e" cm="1">
        <f t="array" ref="H209">_xlfn.TEXTJOIN(",",TRUE,_xlfn.UNIQUE(IF((NOT(ISBLANK(#REF!))*(#REF!='pre-Analysis'!C209))=1,IF(#REF!='pre-Analysis'!E209,IF(#REF!='pre-Analysis'!B209,IF(#REF!='pre-Analysis'!F209,IF(#REF!='pre-Analysis'!D209,#REF!,""),""),""),""),"")))</f>
        <v>#REF!</v>
      </c>
      <c r="I209" s="149" t="e">
        <f t="shared" si="85"/>
        <v>#REF!</v>
      </c>
      <c r="J209" s="149" t="e" cm="1">
        <f t="array" ref="J209">_xlfn.TEXTJOIN(",",TRUE,_xlfn.UNIQUE(IF((NOT(ISBLANK(#REF!))*(#REF!='pre-Analysis'!C209))=1,IF(#REF!='pre-Analysis'!E209,IF(#REF!='pre-Analysis'!B209,IF(#REF!='pre-Analysis'!F209,IF(#REF!='pre-Analysis'!D209,#REF!,""),""),""),""),"")))</f>
        <v>#REF!</v>
      </c>
      <c r="K209" s="149" t="e">
        <f t="shared" si="86"/>
        <v>#REF!</v>
      </c>
      <c r="L209" s="149" t="e" cm="1">
        <f t="array" ref="L209">_xlfn.TEXTJOIN(",",TRUE,_xlfn.UNIQUE(IF((NOT(ISBLANK(#REF!))*(#REF!='pre-Analysis'!B209))=1,IF(#REF!='pre-Analysis'!E209,IF(#REF!='pre-Analysis'!F209,IF(#REF!='pre-Analysis'!D209,IF(#REF!='pre-Analysis'!C209,#REF!,""),""),""),""),"")))</f>
        <v>#REF!</v>
      </c>
      <c r="M209" s="167">
        <v>3255</v>
      </c>
      <c r="N209" s="167">
        <v>15041</v>
      </c>
      <c r="O209" s="167">
        <v>7871</v>
      </c>
      <c r="P209" s="99">
        <v>7170</v>
      </c>
      <c r="Q209" s="176" t="e">
        <f>SUMIFS(#REF!,#REF!, 'pre-Analysis'!E209,#REF!, 'pre-Analysis'!B209,#REF!,'pre-Analysis'!C209,#REF!,'pre-Analysis'!F209,#REF!,'pre-Analysis'!D209)</f>
        <v>#REF!</v>
      </c>
      <c r="R209" s="176" t="e">
        <f>SUMIFS(#REF!,#REF!, 'pre-Analysis'!E209,#REF!, 'pre-Analysis'!B209,#REF!,'pre-Analysis'!C209,#REF!,'pre-Analysis'!F209,#REF!,'pre-Analysis'!D209)</f>
        <v>#REF!</v>
      </c>
      <c r="S209" s="176" t="e">
        <f>SUMIFS(#REF!,#REF!, 'pre-Analysis'!E209,#REF!, 'pre-Analysis'!B209,#REF!,'pre-Analysis'!C209,#REF!,'pre-Analysis'!F209,#REF!,'pre-Analysis'!D209)</f>
        <v>#REF!</v>
      </c>
      <c r="T209" s="176" t="e">
        <f>SUMIFS(#REF!,#REF!, 'pre-Analysis'!E209,#REF!, 'pre-Analysis'!B209,#REF!,'pre-Analysis'!C209,#REF!,'pre-Analysis'!F209,#REF!,'pre-Analysis'!D209)</f>
        <v>#REF!</v>
      </c>
      <c r="U209" s="176" t="e">
        <f>SUMIFS(#REF!,#REF!, 'pre-Analysis'!E209,#REF!, 'pre-Analysis'!B209,#REF!,'pre-Analysis'!C209,#REF!,'pre-Analysis'!F209,#REF!,'pre-Analysis'!D209)</f>
        <v>#REF!</v>
      </c>
      <c r="V209" s="176" t="e">
        <f>SUMIFS(#REF!,#REF!, 'pre-Analysis'!E209,#REF!, 'pre-Analysis'!B209,#REF!,'pre-Analysis'!C209,#REF!,'pre-Analysis'!F209,#REF!,'pre-Analysis'!D209)</f>
        <v>#REF!</v>
      </c>
      <c r="W209" s="176" t="e">
        <f>SUMIFS(#REF!,#REF!, 'pre-Analysis'!E209,#REF!, 'pre-Analysis'!B209,#REF!,'pre-Analysis'!C209,#REF!,'pre-Analysis'!F209,#REF!,'pre-Analysis'!D209)</f>
        <v>#REF!</v>
      </c>
      <c r="X209" s="176" t="e">
        <f>SUMIFS(#REF!,#REF!, 'pre-Analysis'!E209,#REF!, 'pre-Analysis'!B209,#REF!,'pre-Analysis'!C209,#REF!,'pre-Analysis'!F209,#REF!,'pre-Analysis'!D209)</f>
        <v>#REF!</v>
      </c>
      <c r="Y209" s="169" t="e">
        <f t="shared" si="83"/>
        <v>#REF!</v>
      </c>
      <c r="Z209" s="169" t="e">
        <f t="shared" si="84"/>
        <v>#REF!</v>
      </c>
      <c r="AA209" s="170" t="e">
        <f t="shared" si="82"/>
        <v>#REF!</v>
      </c>
      <c r="AB209" s="170" t="e">
        <f t="shared" si="87"/>
        <v>#REF!</v>
      </c>
    </row>
    <row r="210" spans="1:29">
      <c r="A210" s="14" t="s">
        <v>72</v>
      </c>
      <c r="B210" s="149" t="s">
        <v>100</v>
      </c>
      <c r="C210" s="150" t="s">
        <v>137</v>
      </c>
      <c r="D210" s="149" t="s">
        <v>85</v>
      </c>
      <c r="E210" s="151" t="s">
        <v>77</v>
      </c>
      <c r="F210" s="149" t="s">
        <v>136</v>
      </c>
      <c r="G210" s="152" t="e">
        <f t="shared" si="88"/>
        <v>#REF!</v>
      </c>
      <c r="H210" s="149" t="e" cm="1">
        <f t="array" ref="H210">_xlfn.TEXTJOIN(",",TRUE,_xlfn.UNIQUE(IF((NOT(ISBLANK(#REF!))*(#REF!='pre-Analysis'!C210))=1,IF(#REF!='pre-Analysis'!E210,IF(#REF!='pre-Analysis'!B210,IF(#REF!='pre-Analysis'!F210,IF(#REF!='pre-Analysis'!D210,#REF!,""),""),""),""),"")))</f>
        <v>#REF!</v>
      </c>
      <c r="I210" s="149" t="e">
        <f t="shared" si="85"/>
        <v>#REF!</v>
      </c>
      <c r="J210" s="149" t="e" cm="1">
        <f t="array" ref="J210">_xlfn.TEXTJOIN(",",TRUE,_xlfn.UNIQUE(IF((NOT(ISBLANK(#REF!))*(#REF!='pre-Analysis'!C210))=1,IF(#REF!='pre-Analysis'!E210,IF(#REF!='pre-Analysis'!B210,IF(#REF!='pre-Analysis'!F210,IF(#REF!='pre-Analysis'!D210,#REF!,""),""),""),""),"")))</f>
        <v>#REF!</v>
      </c>
      <c r="K210" s="149" t="e">
        <f t="shared" si="86"/>
        <v>#REF!</v>
      </c>
      <c r="L210" s="149" t="e" cm="1">
        <f t="array" ref="L210">_xlfn.TEXTJOIN(",",TRUE,_xlfn.UNIQUE(IF((NOT(ISBLANK(#REF!))*(#REF!='pre-Analysis'!B210))=1,IF(#REF!='pre-Analysis'!E210,IF(#REF!='pre-Analysis'!F210,IF(#REF!='pre-Analysis'!D210,IF(#REF!='pre-Analysis'!C210,#REF!,""),""),""),""),"")))</f>
        <v>#REF!</v>
      </c>
      <c r="M210" s="167">
        <v>4435</v>
      </c>
      <c r="N210" s="167">
        <v>22677</v>
      </c>
      <c r="O210" s="167">
        <v>12096</v>
      </c>
      <c r="P210" s="99">
        <v>10581</v>
      </c>
      <c r="Q210" s="176" t="e">
        <f>SUMIFS(#REF!,#REF!, 'pre-Analysis'!E210,#REF!, 'pre-Analysis'!B210,#REF!,'pre-Analysis'!C210,#REF!,'pre-Analysis'!F210,#REF!,'pre-Analysis'!D210)</f>
        <v>#REF!</v>
      </c>
      <c r="R210" s="176" t="e">
        <f>SUMIFS(#REF!,#REF!, 'pre-Analysis'!E210,#REF!, 'pre-Analysis'!B210,#REF!,'pre-Analysis'!C210,#REF!,'pre-Analysis'!F210,#REF!,'pre-Analysis'!D210)</f>
        <v>#REF!</v>
      </c>
      <c r="S210" s="176" t="e">
        <f>SUMIFS(#REF!,#REF!, 'pre-Analysis'!E210,#REF!, 'pre-Analysis'!B210,#REF!,'pre-Analysis'!C210,#REF!,'pre-Analysis'!F210,#REF!,'pre-Analysis'!D210)</f>
        <v>#REF!</v>
      </c>
      <c r="T210" s="176" t="e">
        <f>SUMIFS(#REF!,#REF!, 'pre-Analysis'!E210,#REF!, 'pre-Analysis'!B210,#REF!,'pre-Analysis'!C210,#REF!,'pre-Analysis'!F210,#REF!,'pre-Analysis'!D210)</f>
        <v>#REF!</v>
      </c>
      <c r="U210" s="176" t="e">
        <f>SUMIFS(#REF!,#REF!, 'pre-Analysis'!E210,#REF!, 'pre-Analysis'!B210,#REF!,'pre-Analysis'!C210,#REF!,'pre-Analysis'!F210,#REF!,'pre-Analysis'!D210)</f>
        <v>#REF!</v>
      </c>
      <c r="V210" s="176" t="e">
        <f>SUMIFS(#REF!,#REF!, 'pre-Analysis'!E210,#REF!, 'pre-Analysis'!B210,#REF!,'pre-Analysis'!C210,#REF!,'pre-Analysis'!F210,#REF!,'pre-Analysis'!D210)</f>
        <v>#REF!</v>
      </c>
      <c r="W210" s="176" t="e">
        <f>SUMIFS(#REF!,#REF!, 'pre-Analysis'!E210,#REF!, 'pre-Analysis'!B210,#REF!,'pre-Analysis'!C210,#REF!,'pre-Analysis'!F210,#REF!,'pre-Analysis'!D210)</f>
        <v>#REF!</v>
      </c>
      <c r="X210" s="176" t="e">
        <f>SUMIFS(#REF!,#REF!, 'pre-Analysis'!E210,#REF!, 'pre-Analysis'!B210,#REF!,'pre-Analysis'!C210,#REF!,'pre-Analysis'!F210,#REF!,'pre-Analysis'!D210)</f>
        <v>#REF!</v>
      </c>
      <c r="Y210" s="169" t="e">
        <f t="shared" si="83"/>
        <v>#REF!</v>
      </c>
      <c r="Z210" s="169" t="e">
        <f t="shared" si="84"/>
        <v>#REF!</v>
      </c>
      <c r="AA210" s="170" t="e">
        <f t="shared" si="82"/>
        <v>#REF!</v>
      </c>
      <c r="AB210" s="170" t="e">
        <f t="shared" si="87"/>
        <v>#REF!</v>
      </c>
    </row>
    <row r="211" spans="1:29">
      <c r="A211" s="14" t="s">
        <v>72</v>
      </c>
      <c r="B211" s="158" t="s">
        <v>100</v>
      </c>
      <c r="C211" s="166" t="s">
        <v>137</v>
      </c>
      <c r="D211" s="158" t="s">
        <v>85</v>
      </c>
      <c r="E211" s="157" t="s">
        <v>77</v>
      </c>
      <c r="F211" s="158"/>
      <c r="G211" s="159" t="e">
        <f t="shared" si="88"/>
        <v>#REF!</v>
      </c>
      <c r="H211" s="157" t="e" cm="1">
        <f t="array" ref="H211">_xlfn.TEXTJOIN(",",TRUE,_xlfn.UNIQUE(IF((NOT(ISBLANK(#REF!))*(#REF!='pre-Analysis'!C211))=1,IF(#REF!='pre-Analysis'!E211,IF(#REF!='pre-Analysis'!B211,IF(#REF!='pre-Analysis'!D211,#REF!,""),""),""),"")))</f>
        <v>#REF!</v>
      </c>
      <c r="I211" s="158" t="e">
        <f t="shared" si="85"/>
        <v>#REF!</v>
      </c>
      <c r="J211" s="157" t="e" cm="1">
        <f t="array" ref="J211">_xlfn.TEXTJOIN(",",TRUE,_xlfn.UNIQUE(IF((NOT(ISBLANK(#REF!))*(#REF!='pre-Analysis'!C211))=1,IF(#REF!='pre-Analysis'!E211,IF(#REF!='pre-Analysis'!B211,IF(#REF!='pre-Analysis'!D211,#REF!,""),""),""),"")))</f>
        <v>#REF!</v>
      </c>
      <c r="K211" s="158" t="e">
        <f t="shared" si="86"/>
        <v>#REF!</v>
      </c>
      <c r="L211" s="158" t="e" cm="1">
        <f t="array" ref="L211">_xlfn.TEXTJOIN(",",TRUE,_xlfn.UNIQUE(IF((NOT(ISBLANK(#REF!))*(#REF!='pre-Analysis'!B211))=1,IF(#REF!='pre-Analysis'!E211,IF(#REF!='pre-Analysis'!D211,IF(#REF!='pre-Analysis'!C211,#REF!,""),""),""),"")))</f>
        <v>#REF!</v>
      </c>
      <c r="M211" s="160">
        <f>SUM(M204:M210)</f>
        <v>32255</v>
      </c>
      <c r="N211" s="160">
        <f>SUM(N204:N210)</f>
        <v>149569</v>
      </c>
      <c r="O211" s="160">
        <f>SUM(O204:O210)</f>
        <v>78460</v>
      </c>
      <c r="P211" s="160">
        <f>SUM(P204:P210)</f>
        <v>71109</v>
      </c>
      <c r="Q211" s="197" t="e">
        <f>SUMIFS(#REF!,#REF!, 'pre-Analysis'!E211,#REF!, 'pre-Analysis'!B211,#REF!,'pre-Analysis'!C211,#REF!,'pre-Analysis'!D211)</f>
        <v>#REF!</v>
      </c>
      <c r="R211" s="197" t="e">
        <f>SUMIFS(#REF!,#REF!, 'pre-Analysis'!E211,#REF!, 'pre-Analysis'!B211,#REF!,'pre-Analysis'!C211,#REF!,'pre-Analysis'!D211)</f>
        <v>#REF!</v>
      </c>
      <c r="S211" s="197" t="e">
        <f>SUMIFS(#REF!,#REF!, 'pre-Analysis'!E211,#REF!, 'pre-Analysis'!B211,#REF!,'pre-Analysis'!C211,#REF!,'pre-Analysis'!D211)</f>
        <v>#REF!</v>
      </c>
      <c r="T211" s="197" t="e">
        <f>SUMIFS(#REF!,#REF!, 'pre-Analysis'!E211,#REF!, 'pre-Analysis'!B211,#REF!,'pre-Analysis'!C211,#REF!,'pre-Analysis'!D211)</f>
        <v>#REF!</v>
      </c>
      <c r="U211" s="197" t="e">
        <f>SUMIFS(#REF!,#REF!, 'pre-Analysis'!E211,#REF!, 'pre-Analysis'!B211,#REF!,'pre-Analysis'!C211,#REF!,'pre-Analysis'!D211)</f>
        <v>#REF!</v>
      </c>
      <c r="V211" s="197" t="e">
        <f>SUMIFS(#REF!,#REF!, 'pre-Analysis'!E211,#REF!, 'pre-Analysis'!B211,#REF!,'pre-Analysis'!C211,#REF!,'pre-Analysis'!D211)</f>
        <v>#REF!</v>
      </c>
      <c r="W211" s="197" t="e">
        <f>SUMIFS(#REF!,#REF!, 'pre-Analysis'!E211,#REF!, 'pre-Analysis'!B211,#REF!,'pre-Analysis'!C211,#REF!,'pre-Analysis'!D211)</f>
        <v>#REF!</v>
      </c>
      <c r="X211" s="197" t="e">
        <f>SUMIFS(#REF!,#REF!, 'pre-Analysis'!E211,#REF!, 'pre-Analysis'!B211,#REF!,'pre-Analysis'!C211,#REF!,'pre-Analysis'!D211)</f>
        <v>#REF!</v>
      </c>
      <c r="Y211" s="198" t="e">
        <f t="shared" si="83"/>
        <v>#REF!</v>
      </c>
      <c r="Z211" s="198" t="e">
        <f t="shared" si="84"/>
        <v>#REF!</v>
      </c>
      <c r="AA211" s="199" t="e">
        <f t="shared" si="82"/>
        <v>#REF!</v>
      </c>
      <c r="AB211" s="199" t="e">
        <f t="shared" si="87"/>
        <v>#REF!</v>
      </c>
    </row>
    <row r="212" spans="1:29">
      <c r="A212" s="14" t="s">
        <v>72</v>
      </c>
      <c r="B212" s="177" t="s">
        <v>100</v>
      </c>
      <c r="C212" s="178" t="s">
        <v>137</v>
      </c>
      <c r="D212" s="177" t="s">
        <v>85</v>
      </c>
      <c r="E212" s="179"/>
      <c r="F212" s="177"/>
      <c r="G212" s="180" t="e">
        <f t="shared" si="88"/>
        <v>#REF!</v>
      </c>
      <c r="H212" s="177" t="e" cm="1">
        <f t="array" ref="H212">_xlfn.TEXTJOIN(",",TRUE,_xlfn.UNIQUE(IF((NOT(ISBLANK(#REF!))*(#REF!='pre-Analysis'!C212))=1,IF(#REF!='pre-Analysis'!B212,IF(#REF!='pre-Analysis'!D212,#REF!,""),""),"")))</f>
        <v>#REF!</v>
      </c>
      <c r="I212" s="177" t="e">
        <f t="shared" si="85"/>
        <v>#REF!</v>
      </c>
      <c r="J212" s="177" t="e" cm="1">
        <f t="array" ref="J212">_xlfn.TEXTJOIN(",",TRUE,_xlfn.UNIQUE(IF((NOT(ISBLANK(#REF!))*(#REF!='pre-Analysis'!C212))=1,IF(#REF!='pre-Analysis'!B212,IF(#REF!='pre-Analysis'!D212,#REF!,""),""),"")))</f>
        <v>#REF!</v>
      </c>
      <c r="K212" s="177" t="e">
        <f t="shared" si="86"/>
        <v>#REF!</v>
      </c>
      <c r="L212" s="177" t="e" cm="1">
        <f t="array" ref="L212">_xlfn.TEXTJOIN(",",TRUE,_xlfn.UNIQUE(IF((NOT(ISBLANK(#REF!))*(#REF!='pre-Analysis'!B212))=1,IF(#REF!='pre-Analysis'!D212,IF(#REF!='pre-Analysis'!C212,#REF!,""),""),"")))</f>
        <v>#REF!</v>
      </c>
      <c r="M212" s="181">
        <f>SUM(M203,M211)</f>
        <v>188540</v>
      </c>
      <c r="N212" s="181">
        <f>SUM(N203,N211)</f>
        <v>866457</v>
      </c>
      <c r="O212" s="181">
        <f>SUM(O203,O211)</f>
        <v>447442</v>
      </c>
      <c r="P212" s="181">
        <f>SUM(P203,P211)</f>
        <v>419015</v>
      </c>
      <c r="Q212" s="182" t="e">
        <f>SUMIFS(#REF!,#REF!, 'pre-Analysis'!B212,#REF!,'pre-Analysis'!C212,#REF!,'pre-Analysis'!D212)</f>
        <v>#REF!</v>
      </c>
      <c r="R212" s="182" t="e">
        <f>SUMIFS(#REF!,#REF!, 'pre-Analysis'!B212,#REF!,'pre-Analysis'!C212,#REF!,'pre-Analysis'!D212)</f>
        <v>#REF!</v>
      </c>
      <c r="S212" s="182" t="e">
        <f>SUMIFS(#REF!,#REF!, 'pre-Analysis'!B212,#REF!,'pre-Analysis'!C212,#REF!,'pre-Analysis'!D212)</f>
        <v>#REF!</v>
      </c>
      <c r="T212" s="182" t="e">
        <f>SUMIFS(#REF!,#REF!, 'pre-Analysis'!B212,#REF!,'pre-Analysis'!C212,#REF!,'pre-Analysis'!D212)</f>
        <v>#REF!</v>
      </c>
      <c r="U212" s="176" t="e">
        <f>SUMIFS(#REF!,#REF!, 'pre-Analysis'!B212,#REF!,'pre-Analysis'!C212,#REF!,'pre-Analysis'!D212)</f>
        <v>#REF!</v>
      </c>
      <c r="V212" s="176" t="e">
        <f>SUMIFS(#REF!,#REF!, 'pre-Analysis'!B212,#REF!,'pre-Analysis'!C212,#REF!,'pre-Analysis'!D212)</f>
        <v>#REF!</v>
      </c>
      <c r="W212" s="176" t="e">
        <f>SUMIFS(#REF!,#REF!, 'pre-Analysis'!B212,#REF!,'pre-Analysis'!C212,#REF!,'pre-Analysis'!D212)</f>
        <v>#REF!</v>
      </c>
      <c r="X212" s="176" t="e">
        <f>SUMIFS(#REF!,#REF!, 'pre-Analysis'!B212,#REF!,'pre-Analysis'!C212,#REF!,'pre-Analysis'!D212)</f>
        <v>#REF!</v>
      </c>
      <c r="Y212" s="183" t="e">
        <f t="shared" si="83"/>
        <v>#REF!</v>
      </c>
      <c r="Z212" s="183" t="e">
        <f t="shared" si="84"/>
        <v>#REF!</v>
      </c>
      <c r="AA212" s="184" t="e">
        <f t="shared" si="82"/>
        <v>#REF!</v>
      </c>
      <c r="AB212" s="184" t="e">
        <f t="shared" si="87"/>
        <v>#REF!</v>
      </c>
    </row>
    <row r="213" spans="1:29">
      <c r="A213" s="14" t="s">
        <v>72</v>
      </c>
      <c r="B213" s="149" t="s">
        <v>100</v>
      </c>
      <c r="C213" s="150" t="s">
        <v>137</v>
      </c>
      <c r="D213" s="172" t="s">
        <v>75</v>
      </c>
      <c r="E213" s="151" t="s">
        <v>76</v>
      </c>
      <c r="F213" s="149" t="s">
        <v>103</v>
      </c>
      <c r="G213" s="152" t="e">
        <f t="shared" si="88"/>
        <v>#REF!</v>
      </c>
      <c r="H213" s="149" t="e" cm="1">
        <f t="array" ref="H213">_xlfn.TEXTJOIN(",",TRUE,_xlfn.UNIQUE(IF((NOT(ISBLANK(#REF!))*(#REF!='pre-Analysis'!C213))=1,IF(#REF!='pre-Analysis'!E213,IF(#REF!='pre-Analysis'!B213,IF(#REF!='pre-Analysis'!F213,IF(#REF!='pre-Analysis'!D213,#REF!,""),""),""),""),"")))</f>
        <v>#REF!</v>
      </c>
      <c r="I213" s="149" t="e">
        <f>IF(J213=""," ",(LEN(TRIM(J213))-LEN(SUBSTITUTE(TRIM(J213),",",""))+"1"))</f>
        <v>#REF!</v>
      </c>
      <c r="J213" s="149" t="e" cm="1">
        <f t="array" ref="J213">_xlfn.TEXTJOIN(",",TRUE,_xlfn.UNIQUE(IF((NOT(ISBLANK(#REF!))*(#REF!='pre-Analysis'!C213))=1,IF(#REF!='pre-Analysis'!E213,IF(#REF!='pre-Analysis'!B213,IF(#REF!='pre-Analysis'!F213,IF(#REF!='pre-Analysis'!D213,#REF!,""),""),""),""),"")))</f>
        <v>#REF!</v>
      </c>
      <c r="K213" s="149" t="e">
        <f>IF(L213=""," ",(LEN(TRIM(L213))-LEN(SUBSTITUTE(TRIM(L213),",",""))+"1"))</f>
        <v>#REF!</v>
      </c>
      <c r="L213" s="149" t="e" cm="1">
        <f t="array" ref="L213">_xlfn.TEXTJOIN(",",TRUE,_xlfn.UNIQUE(IF((NOT(ISBLANK(#REF!))*(#REF!='pre-Analysis'!B213))=1,IF(#REF!='pre-Analysis'!E213,IF(#REF!='pre-Analysis'!F213,IF(#REF!='pre-Analysis'!D213,IF(#REF!='pre-Analysis'!C213,#REF!,""),""),""),""),"")))</f>
        <v>#REF!</v>
      </c>
      <c r="M213" s="167">
        <v>8485</v>
      </c>
      <c r="N213" s="167">
        <v>37776</v>
      </c>
      <c r="O213" s="167">
        <v>19211</v>
      </c>
      <c r="P213" s="167">
        <v>18565</v>
      </c>
      <c r="Q213" s="176" t="e">
        <f>SUMIFS(#REF!,#REF!, 'pre-Analysis'!E213,#REF!, 'pre-Analysis'!B213,#REF!,'pre-Analysis'!C213,#REF!,'pre-Analysis'!F213,#REF!,'pre-Analysis'!D213)</f>
        <v>#REF!</v>
      </c>
      <c r="R213" s="176" t="e">
        <f>SUMIFS(#REF!,#REF!, 'pre-Analysis'!E213,#REF!, 'pre-Analysis'!B213,#REF!,'pre-Analysis'!C213,#REF!,'pre-Analysis'!F213,#REF!,'pre-Analysis'!D213)</f>
        <v>#REF!</v>
      </c>
      <c r="S213" s="176" t="e">
        <f>SUMIFS(#REF!,#REF!, 'pre-Analysis'!E213,#REF!, 'pre-Analysis'!B213,#REF!,'pre-Analysis'!C213,#REF!,'pre-Analysis'!F213,#REF!,'pre-Analysis'!D213)</f>
        <v>#REF!</v>
      </c>
      <c r="T213" s="176" t="e">
        <f>SUMIFS(#REF!,#REF!, 'pre-Analysis'!E213,#REF!, 'pre-Analysis'!B213,#REF!,'pre-Analysis'!C213,#REF!,'pre-Analysis'!F213,#REF!,'pre-Analysis'!D213)</f>
        <v>#REF!</v>
      </c>
      <c r="U213" s="176" t="e">
        <f>SUMIFS(#REF!,#REF!, 'pre-Analysis'!E213,#REF!, 'pre-Analysis'!B213,#REF!,'pre-Analysis'!C213,#REF!,'pre-Analysis'!F213,#REF!,'pre-Analysis'!D213)</f>
        <v>#REF!</v>
      </c>
      <c r="V213" s="176" t="e">
        <f>SUMIFS(#REF!,#REF!, 'pre-Analysis'!E213,#REF!, 'pre-Analysis'!B213,#REF!,'pre-Analysis'!C213,#REF!,'pre-Analysis'!F213,#REF!,'pre-Analysis'!D213)</f>
        <v>#REF!</v>
      </c>
      <c r="W213" s="176" t="e">
        <f>SUMIFS(#REF!,#REF!, 'pre-Analysis'!E213,#REF!, 'pre-Analysis'!B213,#REF!,'pre-Analysis'!C213,#REF!,'pre-Analysis'!F213,#REF!,'pre-Analysis'!D213)</f>
        <v>#REF!</v>
      </c>
      <c r="X213" s="176" t="e">
        <f>SUMIFS(#REF!,#REF!, 'pre-Analysis'!E213,#REF!, 'pre-Analysis'!B213,#REF!,'pre-Analysis'!C213,#REF!,'pre-Analysis'!F213,#REF!,'pre-Analysis'!D213)</f>
        <v>#REF!</v>
      </c>
      <c r="Y213" s="169" t="e">
        <f t="shared" si="83"/>
        <v>#REF!</v>
      </c>
      <c r="Z213" s="169" t="e">
        <f t="shared" si="84"/>
        <v>#REF!</v>
      </c>
      <c r="AA213" s="170" t="e">
        <f t="shared" si="82"/>
        <v>#REF!</v>
      </c>
      <c r="AB213" s="170" t="e">
        <f t="shared" si="87"/>
        <v>#REF!</v>
      </c>
      <c r="AC213" s="156"/>
    </row>
    <row r="214" spans="1:29">
      <c r="A214" s="14" t="s">
        <v>72</v>
      </c>
      <c r="B214" s="149" t="s">
        <v>100</v>
      </c>
      <c r="C214" s="150" t="s">
        <v>137</v>
      </c>
      <c r="D214" s="172" t="s">
        <v>75</v>
      </c>
      <c r="E214" s="151" t="s">
        <v>76</v>
      </c>
      <c r="F214" s="149" t="s">
        <v>104</v>
      </c>
      <c r="G214" s="152" t="e">
        <f t="shared" si="88"/>
        <v>#REF!</v>
      </c>
      <c r="H214" s="149" t="e" cm="1">
        <f t="array" ref="H214">_xlfn.TEXTJOIN(",",TRUE,_xlfn.UNIQUE(IF((NOT(ISBLANK(#REF!))*(#REF!='pre-Analysis'!C214))=1,IF(#REF!='pre-Analysis'!E214,IF(#REF!='pre-Analysis'!B214,IF(#REF!='pre-Analysis'!F214,IF(#REF!='pre-Analysis'!D214,#REF!,""),""),""),""),"")))</f>
        <v>#REF!</v>
      </c>
      <c r="I214" s="149" t="e">
        <f t="shared" ref="I214:I249" si="89">IF(J214=""," ",(LEN(TRIM(J214))-LEN(SUBSTITUTE(TRIM(J214),",",""))+"1"))</f>
        <v>#REF!</v>
      </c>
      <c r="J214" s="149" t="e" cm="1">
        <f t="array" ref="J214">_xlfn.TEXTJOIN(",",TRUE,_xlfn.UNIQUE(IF((NOT(ISBLANK(#REF!))*(#REF!='pre-Analysis'!C214))=1,IF(#REF!='pre-Analysis'!E214,IF(#REF!='pre-Analysis'!B214,IF(#REF!='pre-Analysis'!F214,IF(#REF!='pre-Analysis'!D214,#REF!,""),""),""),""),"")))</f>
        <v>#REF!</v>
      </c>
      <c r="K214" s="149" t="e">
        <f t="shared" ref="K214:K249" si="90">IF(L214=""," ",(LEN(TRIM(L214))-LEN(SUBSTITUTE(TRIM(L214),",",""))+"1"))</f>
        <v>#REF!</v>
      </c>
      <c r="L214" s="149" t="e" cm="1">
        <f t="array" ref="L214">_xlfn.TEXTJOIN(",",TRUE,_xlfn.UNIQUE(IF((NOT(ISBLANK(#REF!))*(#REF!='pre-Analysis'!B214))=1,IF(#REF!='pre-Analysis'!E214,IF(#REF!='pre-Analysis'!F214,IF(#REF!='pre-Analysis'!D214,IF(#REF!='pre-Analysis'!C214,#REF!,""),""),""),""),"")))</f>
        <v>#REF!</v>
      </c>
      <c r="M214" s="167">
        <v>8372</v>
      </c>
      <c r="N214" s="167">
        <v>37974</v>
      </c>
      <c r="O214" s="167">
        <v>19549</v>
      </c>
      <c r="P214" s="167">
        <v>18425</v>
      </c>
      <c r="Q214" s="176" t="e">
        <f>SUMIFS(#REF!,#REF!, 'pre-Analysis'!E214,#REF!, 'pre-Analysis'!B214,#REF!,'pre-Analysis'!C214,#REF!,'pre-Analysis'!F214,#REF!,'pre-Analysis'!D214)</f>
        <v>#REF!</v>
      </c>
      <c r="R214" s="176" t="e">
        <f>SUMIFS(#REF!,#REF!, 'pre-Analysis'!E214,#REF!, 'pre-Analysis'!B214,#REF!,'pre-Analysis'!C214,#REF!,'pre-Analysis'!F214,#REF!,'pre-Analysis'!D214)</f>
        <v>#REF!</v>
      </c>
      <c r="S214" s="176" t="e">
        <f>SUMIFS(#REF!,#REF!, 'pre-Analysis'!E214,#REF!, 'pre-Analysis'!B214,#REF!,'pre-Analysis'!C214,#REF!,'pre-Analysis'!F214,#REF!,'pre-Analysis'!D214)</f>
        <v>#REF!</v>
      </c>
      <c r="T214" s="176" t="e">
        <f>SUMIFS(#REF!,#REF!, 'pre-Analysis'!E214,#REF!, 'pre-Analysis'!B214,#REF!,'pre-Analysis'!C214,#REF!,'pre-Analysis'!F214,#REF!,'pre-Analysis'!D214)</f>
        <v>#REF!</v>
      </c>
      <c r="U214" s="176" t="e">
        <f>SUMIFS(#REF!,#REF!, 'pre-Analysis'!E214,#REF!, 'pre-Analysis'!B214,#REF!,'pre-Analysis'!C214,#REF!,'pre-Analysis'!F214,#REF!,'pre-Analysis'!D214)</f>
        <v>#REF!</v>
      </c>
      <c r="V214" s="176" t="e">
        <f>SUMIFS(#REF!,#REF!, 'pre-Analysis'!E214,#REF!, 'pre-Analysis'!B214,#REF!,'pre-Analysis'!C214,#REF!,'pre-Analysis'!F214,#REF!,'pre-Analysis'!D214)</f>
        <v>#REF!</v>
      </c>
      <c r="W214" s="176" t="e">
        <f>SUMIFS(#REF!,#REF!, 'pre-Analysis'!E214,#REF!, 'pre-Analysis'!B214,#REF!,'pre-Analysis'!C214,#REF!,'pre-Analysis'!F214,#REF!,'pre-Analysis'!D214)</f>
        <v>#REF!</v>
      </c>
      <c r="X214" s="176" t="e">
        <f>SUMIFS(#REF!,#REF!, 'pre-Analysis'!E214,#REF!, 'pre-Analysis'!B214,#REF!,'pre-Analysis'!C214,#REF!,'pre-Analysis'!F214,#REF!,'pre-Analysis'!D214)</f>
        <v>#REF!</v>
      </c>
      <c r="Y214" s="169" t="e">
        <f t="shared" si="83"/>
        <v>#REF!</v>
      </c>
      <c r="Z214" s="169" t="e">
        <f t="shared" si="84"/>
        <v>#REF!</v>
      </c>
      <c r="AA214" s="170" t="e">
        <f t="shared" si="82"/>
        <v>#REF!</v>
      </c>
      <c r="AB214" s="170" t="e">
        <f t="shared" si="87"/>
        <v>#REF!</v>
      </c>
      <c r="AC214" s="156"/>
    </row>
    <row r="215" spans="1:29">
      <c r="A215" s="14" t="s">
        <v>72</v>
      </c>
      <c r="B215" s="149" t="s">
        <v>100</v>
      </c>
      <c r="C215" s="150" t="s">
        <v>137</v>
      </c>
      <c r="D215" s="172" t="s">
        <v>75</v>
      </c>
      <c r="E215" s="151" t="s">
        <v>76</v>
      </c>
      <c r="F215" s="149" t="s">
        <v>105</v>
      </c>
      <c r="G215" s="152" t="e">
        <f t="shared" si="88"/>
        <v>#REF!</v>
      </c>
      <c r="H215" s="149" t="e" cm="1">
        <f t="array" ref="H215">_xlfn.TEXTJOIN(",",TRUE,_xlfn.UNIQUE(IF((NOT(ISBLANK(#REF!))*(#REF!='pre-Analysis'!C215))=1,IF(#REF!='pre-Analysis'!E215,IF(#REF!='pre-Analysis'!B215,IF(#REF!='pre-Analysis'!F215,IF(#REF!='pre-Analysis'!D215,#REF!,""),""),""),""),"")))</f>
        <v>#REF!</v>
      </c>
      <c r="I215" s="149" t="e">
        <f t="shared" si="89"/>
        <v>#REF!</v>
      </c>
      <c r="J215" s="149" t="e" cm="1">
        <f t="array" ref="J215">_xlfn.TEXTJOIN(",",TRUE,_xlfn.UNIQUE(IF((NOT(ISBLANK(#REF!))*(#REF!='pre-Analysis'!C215))=1,IF(#REF!='pre-Analysis'!E215,IF(#REF!='pre-Analysis'!B215,IF(#REF!='pre-Analysis'!F215,IF(#REF!='pre-Analysis'!D215,#REF!,""),""),""),""),"")))</f>
        <v>#REF!</v>
      </c>
      <c r="K215" s="149" t="e">
        <f t="shared" si="90"/>
        <v>#REF!</v>
      </c>
      <c r="L215" s="149" t="e" cm="1">
        <f t="array" ref="L215">_xlfn.TEXTJOIN(",",TRUE,_xlfn.UNIQUE(IF((NOT(ISBLANK(#REF!))*(#REF!='pre-Analysis'!B215))=1,IF(#REF!='pre-Analysis'!E215,IF(#REF!='pre-Analysis'!F215,IF(#REF!='pre-Analysis'!D215,IF(#REF!='pre-Analysis'!C215,#REF!,""),""),""),""),"")))</f>
        <v>#REF!</v>
      </c>
      <c r="M215" s="167">
        <v>6109</v>
      </c>
      <c r="N215" s="167">
        <v>25804</v>
      </c>
      <c r="O215" s="167">
        <v>13559</v>
      </c>
      <c r="P215" s="167">
        <v>12245</v>
      </c>
      <c r="Q215" s="176" t="e">
        <f>SUMIFS(#REF!,#REF!, 'pre-Analysis'!E215,#REF!, 'pre-Analysis'!B215,#REF!,'pre-Analysis'!C215,#REF!,'pre-Analysis'!F215,#REF!,'pre-Analysis'!D215)</f>
        <v>#REF!</v>
      </c>
      <c r="R215" s="176" t="e">
        <f>SUMIFS(#REF!,#REF!, 'pre-Analysis'!E215,#REF!, 'pre-Analysis'!B215,#REF!,'pre-Analysis'!C215,#REF!,'pre-Analysis'!F215,#REF!,'pre-Analysis'!D215)</f>
        <v>#REF!</v>
      </c>
      <c r="S215" s="176" t="e">
        <f>SUMIFS(#REF!,#REF!, 'pre-Analysis'!E215,#REF!, 'pre-Analysis'!B215,#REF!,'pre-Analysis'!C215,#REF!,'pre-Analysis'!F215,#REF!,'pre-Analysis'!D215)</f>
        <v>#REF!</v>
      </c>
      <c r="T215" s="176" t="e">
        <f>SUMIFS(#REF!,#REF!, 'pre-Analysis'!E215,#REF!, 'pre-Analysis'!B215,#REF!,'pre-Analysis'!C215,#REF!,'pre-Analysis'!F215,#REF!,'pre-Analysis'!D215)</f>
        <v>#REF!</v>
      </c>
      <c r="U215" s="176" t="e">
        <f>SUMIFS(#REF!,#REF!, 'pre-Analysis'!E215,#REF!, 'pre-Analysis'!B215,#REF!,'pre-Analysis'!C215,#REF!,'pre-Analysis'!F215,#REF!,'pre-Analysis'!D215)</f>
        <v>#REF!</v>
      </c>
      <c r="V215" s="176" t="e">
        <f>SUMIFS(#REF!,#REF!, 'pre-Analysis'!E215,#REF!, 'pre-Analysis'!B215,#REF!,'pre-Analysis'!C215,#REF!,'pre-Analysis'!F215,#REF!,'pre-Analysis'!D215)</f>
        <v>#REF!</v>
      </c>
      <c r="W215" s="176" t="e">
        <f>SUMIFS(#REF!,#REF!, 'pre-Analysis'!E215,#REF!, 'pre-Analysis'!B215,#REF!,'pre-Analysis'!C215,#REF!,'pre-Analysis'!F215,#REF!,'pre-Analysis'!D215)</f>
        <v>#REF!</v>
      </c>
      <c r="X215" s="176" t="e">
        <f>SUMIFS(#REF!,#REF!, 'pre-Analysis'!E215,#REF!, 'pre-Analysis'!B215,#REF!,'pre-Analysis'!C215,#REF!,'pre-Analysis'!F215,#REF!,'pre-Analysis'!D215)</f>
        <v>#REF!</v>
      </c>
      <c r="Y215" s="169" t="e">
        <f t="shared" si="83"/>
        <v>#REF!</v>
      </c>
      <c r="Z215" s="169" t="e">
        <f t="shared" si="84"/>
        <v>#REF!</v>
      </c>
      <c r="AA215" s="170" t="e">
        <f t="shared" si="82"/>
        <v>#REF!</v>
      </c>
      <c r="AB215" s="170" t="e">
        <f t="shared" si="87"/>
        <v>#REF!</v>
      </c>
      <c r="AC215" s="156"/>
    </row>
    <row r="216" spans="1:29">
      <c r="A216" s="14" t="s">
        <v>72</v>
      </c>
      <c r="B216" s="149" t="s">
        <v>100</v>
      </c>
      <c r="C216" s="150" t="s">
        <v>137</v>
      </c>
      <c r="D216" s="172" t="s">
        <v>75</v>
      </c>
      <c r="E216" s="151" t="s">
        <v>76</v>
      </c>
      <c r="F216" s="149" t="s">
        <v>106</v>
      </c>
      <c r="G216" s="152" t="e">
        <f t="shared" si="88"/>
        <v>#REF!</v>
      </c>
      <c r="H216" s="149" t="e" cm="1">
        <f t="array" ref="H216">_xlfn.TEXTJOIN(",",TRUE,_xlfn.UNIQUE(IF((NOT(ISBLANK(#REF!))*(#REF!='pre-Analysis'!C216))=1,IF(#REF!='pre-Analysis'!E216,IF(#REF!='pre-Analysis'!B216,IF(#REF!='pre-Analysis'!F216,IF(#REF!='pre-Analysis'!D216,#REF!,""),""),""),""),"")))</f>
        <v>#REF!</v>
      </c>
      <c r="I216" s="149" t="e">
        <f t="shared" si="89"/>
        <v>#REF!</v>
      </c>
      <c r="J216" s="149" t="e" cm="1">
        <f t="array" ref="J216">_xlfn.TEXTJOIN(",",TRUE,_xlfn.UNIQUE(IF((NOT(ISBLANK(#REF!))*(#REF!='pre-Analysis'!C216))=1,IF(#REF!='pre-Analysis'!E216,IF(#REF!='pre-Analysis'!B216,IF(#REF!='pre-Analysis'!F216,IF(#REF!='pre-Analysis'!D216,#REF!,""),""),""),""),"")))</f>
        <v>#REF!</v>
      </c>
      <c r="K216" s="149" t="e">
        <f t="shared" si="90"/>
        <v>#REF!</v>
      </c>
      <c r="L216" s="149" t="e" cm="1">
        <f t="array" ref="L216">_xlfn.TEXTJOIN(",",TRUE,_xlfn.UNIQUE(IF((NOT(ISBLANK(#REF!))*(#REF!='pre-Analysis'!B216))=1,IF(#REF!='pre-Analysis'!E216,IF(#REF!='pre-Analysis'!F216,IF(#REF!='pre-Analysis'!D216,IF(#REF!='pre-Analysis'!C216,#REF!,""),""),""),""),"")))</f>
        <v>#REF!</v>
      </c>
      <c r="M216" s="167">
        <v>5484</v>
      </c>
      <c r="N216" s="167">
        <v>23816</v>
      </c>
      <c r="O216" s="167">
        <v>12359</v>
      </c>
      <c r="P216" s="167">
        <v>11457</v>
      </c>
      <c r="Q216" s="176" t="e">
        <f>SUMIFS(#REF!,#REF!, 'pre-Analysis'!E216,#REF!, 'pre-Analysis'!B216,#REF!,'pre-Analysis'!C216,#REF!,'pre-Analysis'!F216,#REF!,'pre-Analysis'!D216)</f>
        <v>#REF!</v>
      </c>
      <c r="R216" s="176" t="e">
        <f>SUMIFS(#REF!,#REF!, 'pre-Analysis'!E216,#REF!, 'pre-Analysis'!B216,#REF!,'pre-Analysis'!C216,#REF!,'pre-Analysis'!F216,#REF!,'pre-Analysis'!D216)</f>
        <v>#REF!</v>
      </c>
      <c r="S216" s="176" t="e">
        <f>SUMIFS(#REF!,#REF!, 'pre-Analysis'!E216,#REF!, 'pre-Analysis'!B216,#REF!,'pre-Analysis'!C216,#REF!,'pre-Analysis'!F216,#REF!,'pre-Analysis'!D216)</f>
        <v>#REF!</v>
      </c>
      <c r="T216" s="176" t="e">
        <f>SUMIFS(#REF!,#REF!, 'pre-Analysis'!E216,#REF!, 'pre-Analysis'!B216,#REF!,'pre-Analysis'!C216,#REF!,'pre-Analysis'!F216,#REF!,'pre-Analysis'!D216)</f>
        <v>#REF!</v>
      </c>
      <c r="U216" s="176" t="e">
        <f>SUMIFS(#REF!,#REF!, 'pre-Analysis'!E216,#REF!, 'pre-Analysis'!B216,#REF!,'pre-Analysis'!C216,#REF!,'pre-Analysis'!F216,#REF!,'pre-Analysis'!D216)</f>
        <v>#REF!</v>
      </c>
      <c r="V216" s="176" t="e">
        <f>SUMIFS(#REF!,#REF!, 'pre-Analysis'!E216,#REF!, 'pre-Analysis'!B216,#REF!,'pre-Analysis'!C216,#REF!,'pre-Analysis'!F216,#REF!,'pre-Analysis'!D216)</f>
        <v>#REF!</v>
      </c>
      <c r="W216" s="176" t="e">
        <f>SUMIFS(#REF!,#REF!, 'pre-Analysis'!E216,#REF!, 'pre-Analysis'!B216,#REF!,'pre-Analysis'!C216,#REF!,'pre-Analysis'!F216,#REF!,'pre-Analysis'!D216)</f>
        <v>#REF!</v>
      </c>
      <c r="X216" s="176" t="e">
        <f>SUMIFS(#REF!,#REF!, 'pre-Analysis'!E216,#REF!, 'pre-Analysis'!B216,#REF!,'pre-Analysis'!C216,#REF!,'pre-Analysis'!F216,#REF!,'pre-Analysis'!D216)</f>
        <v>#REF!</v>
      </c>
      <c r="Y216" s="169" t="e">
        <f t="shared" si="83"/>
        <v>#REF!</v>
      </c>
      <c r="Z216" s="169" t="e">
        <f t="shared" si="84"/>
        <v>#REF!</v>
      </c>
      <c r="AA216" s="170" t="e">
        <f t="shared" si="82"/>
        <v>#REF!</v>
      </c>
      <c r="AB216" s="170" t="e">
        <f t="shared" si="87"/>
        <v>#REF!</v>
      </c>
      <c r="AC216" s="156"/>
    </row>
    <row r="217" spans="1:29">
      <c r="A217" s="14" t="s">
        <v>72</v>
      </c>
      <c r="B217" s="149" t="s">
        <v>100</v>
      </c>
      <c r="C217" s="150" t="s">
        <v>137</v>
      </c>
      <c r="D217" s="172" t="s">
        <v>75</v>
      </c>
      <c r="E217" s="151" t="s">
        <v>76</v>
      </c>
      <c r="F217" s="149" t="s">
        <v>107</v>
      </c>
      <c r="G217" s="152" t="e">
        <f t="shared" si="88"/>
        <v>#REF!</v>
      </c>
      <c r="H217" s="149" t="e" cm="1">
        <f t="array" ref="H217">_xlfn.TEXTJOIN(",",TRUE,_xlfn.UNIQUE(IF((NOT(ISBLANK(#REF!))*(#REF!='pre-Analysis'!C217))=1,IF(#REF!='pre-Analysis'!E217,IF(#REF!='pre-Analysis'!B217,IF(#REF!='pre-Analysis'!F217,IF(#REF!='pre-Analysis'!D217,#REF!,""),""),""),""),"")))</f>
        <v>#REF!</v>
      </c>
      <c r="I217" s="149" t="e">
        <f t="shared" si="89"/>
        <v>#REF!</v>
      </c>
      <c r="J217" s="149" t="e" cm="1">
        <f t="array" ref="J217">_xlfn.TEXTJOIN(",",TRUE,_xlfn.UNIQUE(IF((NOT(ISBLANK(#REF!))*(#REF!='pre-Analysis'!C217))=1,IF(#REF!='pre-Analysis'!E217,IF(#REF!='pre-Analysis'!B217,IF(#REF!='pre-Analysis'!F217,IF(#REF!='pre-Analysis'!D217,#REF!,""),""),""),""),"")))</f>
        <v>#REF!</v>
      </c>
      <c r="K217" s="149" t="e">
        <f t="shared" si="90"/>
        <v>#REF!</v>
      </c>
      <c r="L217" s="149" t="e" cm="1">
        <f t="array" ref="L217">_xlfn.TEXTJOIN(",",TRUE,_xlfn.UNIQUE(IF((NOT(ISBLANK(#REF!))*(#REF!='pre-Analysis'!B217))=1,IF(#REF!='pre-Analysis'!E217,IF(#REF!='pre-Analysis'!F217,IF(#REF!='pre-Analysis'!D217,IF(#REF!='pre-Analysis'!C217,#REF!,""),""),""),""),"")))</f>
        <v>#REF!</v>
      </c>
      <c r="M217" s="167">
        <v>8052</v>
      </c>
      <c r="N217" s="167">
        <v>36126</v>
      </c>
      <c r="O217" s="167">
        <v>18606</v>
      </c>
      <c r="P217" s="167">
        <v>17520</v>
      </c>
      <c r="Q217" s="176" t="e">
        <f>SUMIFS(#REF!,#REF!, 'pre-Analysis'!E217,#REF!, 'pre-Analysis'!B217,#REF!,'pre-Analysis'!C217,#REF!,'pre-Analysis'!F217,#REF!,'pre-Analysis'!D217)</f>
        <v>#REF!</v>
      </c>
      <c r="R217" s="176" t="e">
        <f>SUMIFS(#REF!,#REF!, 'pre-Analysis'!E217,#REF!, 'pre-Analysis'!B217,#REF!,'pre-Analysis'!C217,#REF!,'pre-Analysis'!F217,#REF!,'pre-Analysis'!D217)</f>
        <v>#REF!</v>
      </c>
      <c r="S217" s="176" t="e">
        <f>SUMIFS(#REF!,#REF!, 'pre-Analysis'!E217,#REF!, 'pre-Analysis'!B217,#REF!,'pre-Analysis'!C217,#REF!,'pre-Analysis'!F217,#REF!,'pre-Analysis'!D217)</f>
        <v>#REF!</v>
      </c>
      <c r="T217" s="176" t="e">
        <f>SUMIFS(#REF!,#REF!, 'pre-Analysis'!E217,#REF!, 'pre-Analysis'!B217,#REF!,'pre-Analysis'!C217,#REF!,'pre-Analysis'!F217,#REF!,'pre-Analysis'!D217)</f>
        <v>#REF!</v>
      </c>
      <c r="U217" s="176" t="e">
        <f>SUMIFS(#REF!,#REF!, 'pre-Analysis'!E217,#REF!, 'pre-Analysis'!B217,#REF!,'pre-Analysis'!C217,#REF!,'pre-Analysis'!F217,#REF!,'pre-Analysis'!D217)</f>
        <v>#REF!</v>
      </c>
      <c r="V217" s="176" t="e">
        <f>SUMIFS(#REF!,#REF!, 'pre-Analysis'!E217,#REF!, 'pre-Analysis'!B217,#REF!,'pre-Analysis'!C217,#REF!,'pre-Analysis'!F217,#REF!,'pre-Analysis'!D217)</f>
        <v>#REF!</v>
      </c>
      <c r="W217" s="176" t="e">
        <f>SUMIFS(#REF!,#REF!, 'pre-Analysis'!E217,#REF!, 'pre-Analysis'!B217,#REF!,'pre-Analysis'!C217,#REF!,'pre-Analysis'!F217,#REF!,'pre-Analysis'!D217)</f>
        <v>#REF!</v>
      </c>
      <c r="X217" s="176" t="e">
        <f>SUMIFS(#REF!,#REF!, 'pre-Analysis'!E217,#REF!, 'pre-Analysis'!B217,#REF!,'pre-Analysis'!C217,#REF!,'pre-Analysis'!F217,#REF!,'pre-Analysis'!D217)</f>
        <v>#REF!</v>
      </c>
      <c r="Y217" s="169" t="e">
        <f t="shared" si="83"/>
        <v>#REF!</v>
      </c>
      <c r="Z217" s="169" t="e">
        <f t="shared" si="84"/>
        <v>#REF!</v>
      </c>
      <c r="AA217" s="170" t="e">
        <f t="shared" si="82"/>
        <v>#REF!</v>
      </c>
      <c r="AB217" s="170" t="e">
        <f t="shared" si="87"/>
        <v>#REF!</v>
      </c>
      <c r="AC217" s="156"/>
    </row>
    <row r="218" spans="1:29">
      <c r="A218" s="14" t="s">
        <v>72</v>
      </c>
      <c r="B218" s="149" t="s">
        <v>100</v>
      </c>
      <c r="C218" s="150" t="s">
        <v>137</v>
      </c>
      <c r="D218" s="172" t="s">
        <v>75</v>
      </c>
      <c r="E218" s="151" t="s">
        <v>76</v>
      </c>
      <c r="F218" s="149" t="s">
        <v>108</v>
      </c>
      <c r="G218" s="152" t="e">
        <f t="shared" si="88"/>
        <v>#REF!</v>
      </c>
      <c r="H218" s="149" t="e" cm="1">
        <f t="array" ref="H218">_xlfn.TEXTJOIN(",",TRUE,_xlfn.UNIQUE(IF((NOT(ISBLANK(#REF!))*(#REF!='pre-Analysis'!C218))=1,IF(#REF!='pre-Analysis'!E218,IF(#REF!='pre-Analysis'!B218,IF(#REF!='pre-Analysis'!F218,IF(#REF!='pre-Analysis'!D218,#REF!,""),""),""),""),"")))</f>
        <v>#REF!</v>
      </c>
      <c r="I218" s="149" t="e">
        <f t="shared" si="89"/>
        <v>#REF!</v>
      </c>
      <c r="J218" s="149" t="e" cm="1">
        <f t="array" ref="J218">_xlfn.TEXTJOIN(",",TRUE,_xlfn.UNIQUE(IF((NOT(ISBLANK(#REF!))*(#REF!='pre-Analysis'!C218))=1,IF(#REF!='pre-Analysis'!E218,IF(#REF!='pre-Analysis'!B218,IF(#REF!='pre-Analysis'!F218,IF(#REF!='pre-Analysis'!D218,#REF!,""),""),""),""),"")))</f>
        <v>#REF!</v>
      </c>
      <c r="K218" s="149" t="e">
        <f t="shared" si="90"/>
        <v>#REF!</v>
      </c>
      <c r="L218" s="149" t="e" cm="1">
        <f t="array" ref="L218">_xlfn.TEXTJOIN(",",TRUE,_xlfn.UNIQUE(IF((NOT(ISBLANK(#REF!))*(#REF!='pre-Analysis'!B218))=1,IF(#REF!='pre-Analysis'!E218,IF(#REF!='pre-Analysis'!F218,IF(#REF!='pre-Analysis'!D218,IF(#REF!='pre-Analysis'!C218,#REF!,""),""),""),""),"")))</f>
        <v>#REF!</v>
      </c>
      <c r="M218" s="167">
        <v>7062</v>
      </c>
      <c r="N218" s="167">
        <v>30064</v>
      </c>
      <c r="O218" s="167">
        <v>15496</v>
      </c>
      <c r="P218" s="167">
        <v>14568</v>
      </c>
      <c r="Q218" s="176" t="e">
        <f>SUMIFS(#REF!,#REF!, 'pre-Analysis'!E218,#REF!, 'pre-Analysis'!B218,#REF!,'pre-Analysis'!C218,#REF!,'pre-Analysis'!F218,#REF!,'pre-Analysis'!D218)</f>
        <v>#REF!</v>
      </c>
      <c r="R218" s="176" t="e">
        <f>SUMIFS(#REF!,#REF!, 'pre-Analysis'!E218,#REF!, 'pre-Analysis'!B218,#REF!,'pre-Analysis'!C218,#REF!,'pre-Analysis'!F218,#REF!,'pre-Analysis'!D218)</f>
        <v>#REF!</v>
      </c>
      <c r="S218" s="176" t="e">
        <f>SUMIFS(#REF!,#REF!, 'pre-Analysis'!E218,#REF!, 'pre-Analysis'!B218,#REF!,'pre-Analysis'!C218,#REF!,'pre-Analysis'!F218,#REF!,'pre-Analysis'!D218)</f>
        <v>#REF!</v>
      </c>
      <c r="T218" s="176" t="e">
        <f>SUMIFS(#REF!,#REF!, 'pre-Analysis'!E218,#REF!, 'pre-Analysis'!B218,#REF!,'pre-Analysis'!C218,#REF!,'pre-Analysis'!F218,#REF!,'pre-Analysis'!D218)</f>
        <v>#REF!</v>
      </c>
      <c r="U218" s="176" t="e">
        <f>SUMIFS(#REF!,#REF!, 'pre-Analysis'!E218,#REF!, 'pre-Analysis'!B218,#REF!,'pre-Analysis'!C218,#REF!,'pre-Analysis'!F218,#REF!,'pre-Analysis'!D218)</f>
        <v>#REF!</v>
      </c>
      <c r="V218" s="176" t="e">
        <f>SUMIFS(#REF!,#REF!, 'pre-Analysis'!E218,#REF!, 'pre-Analysis'!B218,#REF!,'pre-Analysis'!C218,#REF!,'pre-Analysis'!F218,#REF!,'pre-Analysis'!D218)</f>
        <v>#REF!</v>
      </c>
      <c r="W218" s="176" t="e">
        <f>SUMIFS(#REF!,#REF!, 'pre-Analysis'!E218,#REF!, 'pre-Analysis'!B218,#REF!,'pre-Analysis'!C218,#REF!,'pre-Analysis'!F218,#REF!,'pre-Analysis'!D218)</f>
        <v>#REF!</v>
      </c>
      <c r="X218" s="176" t="e">
        <f>SUMIFS(#REF!,#REF!, 'pre-Analysis'!E218,#REF!, 'pre-Analysis'!B218,#REF!,'pre-Analysis'!C218,#REF!,'pre-Analysis'!F218,#REF!,'pre-Analysis'!D218)</f>
        <v>#REF!</v>
      </c>
      <c r="Y218" s="169" t="e">
        <f t="shared" si="83"/>
        <v>#REF!</v>
      </c>
      <c r="Z218" s="169" t="e">
        <f t="shared" si="84"/>
        <v>#REF!</v>
      </c>
      <c r="AA218" s="170" t="e">
        <f t="shared" si="82"/>
        <v>#REF!</v>
      </c>
      <c r="AB218" s="170" t="e">
        <f t="shared" si="87"/>
        <v>#REF!</v>
      </c>
      <c r="AC218" s="156"/>
    </row>
    <row r="219" spans="1:29">
      <c r="A219" s="14" t="s">
        <v>72</v>
      </c>
      <c r="B219" s="149" t="s">
        <v>100</v>
      </c>
      <c r="C219" s="150" t="s">
        <v>137</v>
      </c>
      <c r="D219" s="172" t="s">
        <v>75</v>
      </c>
      <c r="E219" s="151" t="s">
        <v>76</v>
      </c>
      <c r="F219" s="149" t="s">
        <v>109</v>
      </c>
      <c r="G219" s="152" t="e">
        <f t="shared" si="88"/>
        <v>#REF!</v>
      </c>
      <c r="H219" s="149" t="e" cm="1">
        <f t="array" ref="H219">_xlfn.TEXTJOIN(",",TRUE,_xlfn.UNIQUE(IF((NOT(ISBLANK(#REF!))*(#REF!='pre-Analysis'!C219))=1,IF(#REF!='pre-Analysis'!E219,IF(#REF!='pre-Analysis'!B219,IF(#REF!='pre-Analysis'!F219,IF(#REF!='pre-Analysis'!D219,#REF!,""),""),""),""),"")))</f>
        <v>#REF!</v>
      </c>
      <c r="I219" s="149" t="e">
        <f t="shared" si="89"/>
        <v>#REF!</v>
      </c>
      <c r="J219" s="149" t="e" cm="1">
        <f t="array" ref="J219">_xlfn.TEXTJOIN(",",TRUE,_xlfn.UNIQUE(IF((NOT(ISBLANK(#REF!))*(#REF!='pre-Analysis'!C219))=1,IF(#REF!='pre-Analysis'!E219,IF(#REF!='pre-Analysis'!B219,IF(#REF!='pre-Analysis'!F219,IF(#REF!='pre-Analysis'!D219,#REF!,""),""),""),""),"")))</f>
        <v>#REF!</v>
      </c>
      <c r="K219" s="149" t="e">
        <f t="shared" si="90"/>
        <v>#REF!</v>
      </c>
      <c r="L219" s="149" t="e" cm="1">
        <f t="array" ref="L219">_xlfn.TEXTJOIN(",",TRUE,_xlfn.UNIQUE(IF((NOT(ISBLANK(#REF!))*(#REF!='pre-Analysis'!B219))=1,IF(#REF!='pre-Analysis'!E219,IF(#REF!='pre-Analysis'!F219,IF(#REF!='pre-Analysis'!D219,IF(#REF!='pre-Analysis'!C219,#REF!,""),""),""),""),"")))</f>
        <v>#REF!</v>
      </c>
      <c r="M219" s="167">
        <v>1728</v>
      </c>
      <c r="N219" s="167">
        <v>7262</v>
      </c>
      <c r="O219" s="167">
        <v>3754</v>
      </c>
      <c r="P219" s="167">
        <v>3508</v>
      </c>
      <c r="Q219" s="176" t="e">
        <f>SUMIFS(#REF!,#REF!, 'pre-Analysis'!E219,#REF!, 'pre-Analysis'!B219,#REF!,'pre-Analysis'!C219,#REF!,'pre-Analysis'!F219,#REF!,'pre-Analysis'!D219)</f>
        <v>#REF!</v>
      </c>
      <c r="R219" s="176" t="e">
        <f>SUMIFS(#REF!,#REF!, 'pre-Analysis'!E219,#REF!, 'pre-Analysis'!B219,#REF!,'pre-Analysis'!C219,#REF!,'pre-Analysis'!F219,#REF!,'pre-Analysis'!D219)</f>
        <v>#REF!</v>
      </c>
      <c r="S219" s="176" t="e">
        <f>SUMIFS(#REF!,#REF!, 'pre-Analysis'!E219,#REF!, 'pre-Analysis'!B219,#REF!,'pre-Analysis'!C219,#REF!,'pre-Analysis'!F219,#REF!,'pre-Analysis'!D219)</f>
        <v>#REF!</v>
      </c>
      <c r="T219" s="176" t="e">
        <f>SUMIFS(#REF!,#REF!, 'pre-Analysis'!E219,#REF!, 'pre-Analysis'!B219,#REF!,'pre-Analysis'!C219,#REF!,'pre-Analysis'!F219,#REF!,'pre-Analysis'!D219)</f>
        <v>#REF!</v>
      </c>
      <c r="U219" s="176" t="e">
        <f>SUMIFS(#REF!,#REF!, 'pre-Analysis'!E219,#REF!, 'pre-Analysis'!B219,#REF!,'pre-Analysis'!C219,#REF!,'pre-Analysis'!F219,#REF!,'pre-Analysis'!D219)</f>
        <v>#REF!</v>
      </c>
      <c r="V219" s="176" t="e">
        <f>SUMIFS(#REF!,#REF!, 'pre-Analysis'!E219,#REF!, 'pre-Analysis'!B219,#REF!,'pre-Analysis'!C219,#REF!,'pre-Analysis'!F219,#REF!,'pre-Analysis'!D219)</f>
        <v>#REF!</v>
      </c>
      <c r="W219" s="176" t="e">
        <f>SUMIFS(#REF!,#REF!, 'pre-Analysis'!E219,#REF!, 'pre-Analysis'!B219,#REF!,'pre-Analysis'!C219,#REF!,'pre-Analysis'!F219,#REF!,'pre-Analysis'!D219)</f>
        <v>#REF!</v>
      </c>
      <c r="X219" s="176" t="e">
        <f>SUMIFS(#REF!,#REF!, 'pre-Analysis'!E219,#REF!, 'pre-Analysis'!B219,#REF!,'pre-Analysis'!C219,#REF!,'pre-Analysis'!F219,#REF!,'pre-Analysis'!D219)</f>
        <v>#REF!</v>
      </c>
      <c r="Y219" s="169" t="e">
        <f t="shared" si="83"/>
        <v>#REF!</v>
      </c>
      <c r="Z219" s="169" t="e">
        <f t="shared" si="84"/>
        <v>#REF!</v>
      </c>
      <c r="AA219" s="170" t="e">
        <f t="shared" si="82"/>
        <v>#REF!</v>
      </c>
      <c r="AB219" s="170" t="e">
        <f t="shared" si="87"/>
        <v>#REF!</v>
      </c>
      <c r="AC219" s="156"/>
    </row>
    <row r="220" spans="1:29">
      <c r="A220" s="14" t="s">
        <v>72</v>
      </c>
      <c r="B220" s="149" t="s">
        <v>100</v>
      </c>
      <c r="C220" s="150" t="s">
        <v>137</v>
      </c>
      <c r="D220" s="172" t="s">
        <v>75</v>
      </c>
      <c r="E220" s="151" t="s">
        <v>76</v>
      </c>
      <c r="F220" s="149" t="s">
        <v>110</v>
      </c>
      <c r="G220" s="152" t="e">
        <f t="shared" si="88"/>
        <v>#REF!</v>
      </c>
      <c r="H220" s="149" t="e" cm="1">
        <f t="array" ref="H220">_xlfn.TEXTJOIN(",",TRUE,_xlfn.UNIQUE(IF((NOT(ISBLANK(#REF!))*(#REF!='pre-Analysis'!C220))=1,IF(#REF!='pre-Analysis'!E220,IF(#REF!='pre-Analysis'!B220,IF(#REF!='pre-Analysis'!F220,IF(#REF!='pre-Analysis'!D220,#REF!,""),""),""),""),"")))</f>
        <v>#REF!</v>
      </c>
      <c r="I220" s="149" t="e">
        <f t="shared" si="89"/>
        <v>#REF!</v>
      </c>
      <c r="J220" s="149" t="e" cm="1">
        <f t="array" ref="J220">_xlfn.TEXTJOIN(",",TRUE,_xlfn.UNIQUE(IF((NOT(ISBLANK(#REF!))*(#REF!='pre-Analysis'!C220))=1,IF(#REF!='pre-Analysis'!E220,IF(#REF!='pre-Analysis'!B220,IF(#REF!='pre-Analysis'!F220,IF(#REF!='pre-Analysis'!D220,#REF!,""),""),""),""),"")))</f>
        <v>#REF!</v>
      </c>
      <c r="K220" s="149" t="e">
        <f t="shared" si="90"/>
        <v>#REF!</v>
      </c>
      <c r="L220" s="149" t="e" cm="1">
        <f t="array" ref="L220">_xlfn.TEXTJOIN(",",TRUE,_xlfn.UNIQUE(IF((NOT(ISBLANK(#REF!))*(#REF!='pre-Analysis'!B220))=1,IF(#REF!='pre-Analysis'!E220,IF(#REF!='pre-Analysis'!F220,IF(#REF!='pre-Analysis'!D220,IF(#REF!='pre-Analysis'!C220,#REF!,""),""),""),""),"")))</f>
        <v>#REF!</v>
      </c>
      <c r="M220" s="167">
        <v>5540</v>
      </c>
      <c r="N220" s="167">
        <v>24608</v>
      </c>
      <c r="O220" s="167">
        <v>12688</v>
      </c>
      <c r="P220" s="167">
        <v>11920</v>
      </c>
      <c r="Q220" s="176" t="e">
        <f>SUMIFS(#REF!,#REF!, 'pre-Analysis'!E220,#REF!, 'pre-Analysis'!B220,#REF!,'pre-Analysis'!C220,#REF!,'pre-Analysis'!F220,#REF!,'pre-Analysis'!D220)</f>
        <v>#REF!</v>
      </c>
      <c r="R220" s="176" t="e">
        <f>SUMIFS(#REF!,#REF!, 'pre-Analysis'!E220,#REF!, 'pre-Analysis'!B220,#REF!,'pre-Analysis'!C220,#REF!,'pre-Analysis'!F220,#REF!,'pre-Analysis'!D220)</f>
        <v>#REF!</v>
      </c>
      <c r="S220" s="176" t="e">
        <f>SUMIFS(#REF!,#REF!, 'pre-Analysis'!E220,#REF!, 'pre-Analysis'!B220,#REF!,'pre-Analysis'!C220,#REF!,'pre-Analysis'!F220,#REF!,'pre-Analysis'!D220)</f>
        <v>#REF!</v>
      </c>
      <c r="T220" s="176" t="e">
        <f>SUMIFS(#REF!,#REF!, 'pre-Analysis'!E220,#REF!, 'pre-Analysis'!B220,#REF!,'pre-Analysis'!C220,#REF!,'pre-Analysis'!F220,#REF!,'pre-Analysis'!D220)</f>
        <v>#REF!</v>
      </c>
      <c r="U220" s="176" t="e">
        <f>SUMIFS(#REF!,#REF!, 'pre-Analysis'!E220,#REF!, 'pre-Analysis'!B220,#REF!,'pre-Analysis'!C220,#REF!,'pre-Analysis'!F220,#REF!,'pre-Analysis'!D220)</f>
        <v>#REF!</v>
      </c>
      <c r="V220" s="176" t="e">
        <f>SUMIFS(#REF!,#REF!, 'pre-Analysis'!E220,#REF!, 'pre-Analysis'!B220,#REF!,'pre-Analysis'!C220,#REF!,'pre-Analysis'!F220,#REF!,'pre-Analysis'!D220)</f>
        <v>#REF!</v>
      </c>
      <c r="W220" s="176" t="e">
        <f>SUMIFS(#REF!,#REF!, 'pre-Analysis'!E220,#REF!, 'pre-Analysis'!B220,#REF!,'pre-Analysis'!C220,#REF!,'pre-Analysis'!F220,#REF!,'pre-Analysis'!D220)</f>
        <v>#REF!</v>
      </c>
      <c r="X220" s="176" t="e">
        <f>SUMIFS(#REF!,#REF!, 'pre-Analysis'!E220,#REF!, 'pre-Analysis'!B220,#REF!,'pre-Analysis'!C220,#REF!,'pre-Analysis'!F220,#REF!,'pre-Analysis'!D220)</f>
        <v>#REF!</v>
      </c>
      <c r="Y220" s="169" t="e">
        <f t="shared" si="83"/>
        <v>#REF!</v>
      </c>
      <c r="Z220" s="169" t="e">
        <f t="shared" si="84"/>
        <v>#REF!</v>
      </c>
      <c r="AA220" s="170" t="e">
        <f t="shared" si="82"/>
        <v>#REF!</v>
      </c>
      <c r="AB220" s="170" t="e">
        <f t="shared" si="87"/>
        <v>#REF!</v>
      </c>
      <c r="AC220" s="156"/>
    </row>
    <row r="221" spans="1:29">
      <c r="A221" s="14" t="s">
        <v>72</v>
      </c>
      <c r="B221" s="149" t="s">
        <v>100</v>
      </c>
      <c r="C221" s="150" t="s">
        <v>137</v>
      </c>
      <c r="D221" s="172" t="s">
        <v>75</v>
      </c>
      <c r="E221" s="151" t="s">
        <v>76</v>
      </c>
      <c r="F221" s="149" t="s">
        <v>111</v>
      </c>
      <c r="G221" s="152" t="e">
        <f t="shared" si="88"/>
        <v>#REF!</v>
      </c>
      <c r="H221" s="149" t="e" cm="1">
        <f t="array" ref="H221">_xlfn.TEXTJOIN(",",TRUE,_xlfn.UNIQUE(IF((NOT(ISBLANK(#REF!))*(#REF!='pre-Analysis'!C221))=1,IF(#REF!='pre-Analysis'!E221,IF(#REF!='pre-Analysis'!B221,IF(#REF!='pre-Analysis'!F221,IF(#REF!='pre-Analysis'!D221,#REF!,""),""),""),""),"")))</f>
        <v>#REF!</v>
      </c>
      <c r="I221" s="149" t="e">
        <f t="shared" si="89"/>
        <v>#REF!</v>
      </c>
      <c r="J221" s="149" t="e" cm="1">
        <f t="array" ref="J221">_xlfn.TEXTJOIN(",",TRUE,_xlfn.UNIQUE(IF((NOT(ISBLANK(#REF!))*(#REF!='pre-Analysis'!C221))=1,IF(#REF!='pre-Analysis'!E221,IF(#REF!='pre-Analysis'!B221,IF(#REF!='pre-Analysis'!F221,IF(#REF!='pre-Analysis'!D221,#REF!,""),""),""),""),"")))</f>
        <v>#REF!</v>
      </c>
      <c r="K221" s="149" t="e">
        <f t="shared" si="90"/>
        <v>#REF!</v>
      </c>
      <c r="L221" s="149" t="e" cm="1">
        <f t="array" ref="L221">_xlfn.TEXTJOIN(",",TRUE,_xlfn.UNIQUE(IF((NOT(ISBLANK(#REF!))*(#REF!='pre-Analysis'!B221))=1,IF(#REF!='pre-Analysis'!E221,IF(#REF!='pre-Analysis'!F221,IF(#REF!='pre-Analysis'!D221,IF(#REF!='pre-Analysis'!C221,#REF!,""),""),""),""),"")))</f>
        <v>#REF!</v>
      </c>
      <c r="M221" s="167">
        <v>4878</v>
      </c>
      <c r="N221" s="167">
        <v>22969</v>
      </c>
      <c r="O221" s="167">
        <v>11763</v>
      </c>
      <c r="P221" s="167">
        <v>11206</v>
      </c>
      <c r="Q221" s="176" t="e">
        <f>SUMIFS(#REF!,#REF!, 'pre-Analysis'!E221,#REF!, 'pre-Analysis'!B221,#REF!,'pre-Analysis'!C221,#REF!,'pre-Analysis'!F221,#REF!,'pre-Analysis'!D221)</f>
        <v>#REF!</v>
      </c>
      <c r="R221" s="176" t="e">
        <f>SUMIFS(#REF!,#REF!, 'pre-Analysis'!E221,#REF!, 'pre-Analysis'!B221,#REF!,'pre-Analysis'!C221,#REF!,'pre-Analysis'!F221,#REF!,'pre-Analysis'!D221)</f>
        <v>#REF!</v>
      </c>
      <c r="S221" s="176" t="e">
        <f>SUMIFS(#REF!,#REF!, 'pre-Analysis'!E221,#REF!, 'pre-Analysis'!B221,#REF!,'pre-Analysis'!C221,#REF!,'pre-Analysis'!F221,#REF!,'pre-Analysis'!D221)</f>
        <v>#REF!</v>
      </c>
      <c r="T221" s="176" t="e">
        <f>SUMIFS(#REF!,#REF!, 'pre-Analysis'!E221,#REF!, 'pre-Analysis'!B221,#REF!,'pre-Analysis'!C221,#REF!,'pre-Analysis'!F221,#REF!,'pre-Analysis'!D221)</f>
        <v>#REF!</v>
      </c>
      <c r="U221" s="176" t="e">
        <f>SUMIFS(#REF!,#REF!, 'pre-Analysis'!E221,#REF!, 'pre-Analysis'!B221,#REF!,'pre-Analysis'!C221,#REF!,'pre-Analysis'!F221,#REF!,'pre-Analysis'!D221)</f>
        <v>#REF!</v>
      </c>
      <c r="V221" s="176" t="e">
        <f>SUMIFS(#REF!,#REF!, 'pre-Analysis'!E221,#REF!, 'pre-Analysis'!B221,#REF!,'pre-Analysis'!C221,#REF!,'pre-Analysis'!F221,#REF!,'pre-Analysis'!D221)</f>
        <v>#REF!</v>
      </c>
      <c r="W221" s="176" t="e">
        <f>SUMIFS(#REF!,#REF!, 'pre-Analysis'!E221,#REF!, 'pre-Analysis'!B221,#REF!,'pre-Analysis'!C221,#REF!,'pre-Analysis'!F221,#REF!,'pre-Analysis'!D221)</f>
        <v>#REF!</v>
      </c>
      <c r="X221" s="176" t="e">
        <f>SUMIFS(#REF!,#REF!, 'pre-Analysis'!E221,#REF!, 'pre-Analysis'!B221,#REF!,'pre-Analysis'!C221,#REF!,'pre-Analysis'!F221,#REF!,'pre-Analysis'!D221)</f>
        <v>#REF!</v>
      </c>
      <c r="Y221" s="169" t="e">
        <f t="shared" si="83"/>
        <v>#REF!</v>
      </c>
      <c r="Z221" s="169" t="e">
        <f t="shared" si="84"/>
        <v>#REF!</v>
      </c>
      <c r="AA221" s="170" t="e">
        <f t="shared" si="82"/>
        <v>#REF!</v>
      </c>
      <c r="AB221" s="170" t="e">
        <f t="shared" si="87"/>
        <v>#REF!</v>
      </c>
      <c r="AC221" s="156"/>
    </row>
    <row r="222" spans="1:29">
      <c r="A222" s="14" t="s">
        <v>72</v>
      </c>
      <c r="B222" s="149" t="s">
        <v>100</v>
      </c>
      <c r="C222" s="150" t="s">
        <v>137</v>
      </c>
      <c r="D222" s="172" t="s">
        <v>75</v>
      </c>
      <c r="E222" s="151" t="s">
        <v>76</v>
      </c>
      <c r="F222" s="149" t="s">
        <v>112</v>
      </c>
      <c r="G222" s="152" t="e">
        <f t="shared" si="88"/>
        <v>#REF!</v>
      </c>
      <c r="H222" s="149" t="e" cm="1">
        <f t="array" ref="H222">_xlfn.TEXTJOIN(",",TRUE,_xlfn.UNIQUE(IF((NOT(ISBLANK(#REF!))*(#REF!='pre-Analysis'!C222))=1,IF(#REF!='pre-Analysis'!E222,IF(#REF!='pre-Analysis'!B222,IF(#REF!='pre-Analysis'!F222,IF(#REF!='pre-Analysis'!D222,#REF!,""),""),""),""),"")))</f>
        <v>#REF!</v>
      </c>
      <c r="I222" s="149" t="e">
        <f t="shared" si="89"/>
        <v>#REF!</v>
      </c>
      <c r="J222" s="149" t="e" cm="1">
        <f t="array" ref="J222">_xlfn.TEXTJOIN(",",TRUE,_xlfn.UNIQUE(IF((NOT(ISBLANK(#REF!))*(#REF!='pre-Analysis'!C222))=1,IF(#REF!='pre-Analysis'!E222,IF(#REF!='pre-Analysis'!B222,IF(#REF!='pre-Analysis'!F222,IF(#REF!='pre-Analysis'!D222,#REF!,""),""),""),""),"")))</f>
        <v>#REF!</v>
      </c>
      <c r="K222" s="149" t="e">
        <f t="shared" si="90"/>
        <v>#REF!</v>
      </c>
      <c r="L222" s="149" t="e" cm="1">
        <f t="array" ref="L222">_xlfn.TEXTJOIN(",",TRUE,_xlfn.UNIQUE(IF((NOT(ISBLANK(#REF!))*(#REF!='pre-Analysis'!B222))=1,IF(#REF!='pre-Analysis'!E222,IF(#REF!='pre-Analysis'!F222,IF(#REF!='pre-Analysis'!D222,IF(#REF!='pre-Analysis'!C222,#REF!,""),""),""),""),"")))</f>
        <v>#REF!</v>
      </c>
      <c r="M222" s="167">
        <v>8295</v>
      </c>
      <c r="N222" s="167">
        <v>37079</v>
      </c>
      <c r="O222" s="167">
        <v>19209</v>
      </c>
      <c r="P222" s="167">
        <v>17870</v>
      </c>
      <c r="Q222" s="176" t="e">
        <f>SUMIFS(#REF!,#REF!, 'pre-Analysis'!E222,#REF!, 'pre-Analysis'!B222,#REF!,'pre-Analysis'!C222,#REF!,'pre-Analysis'!F222,#REF!,'pre-Analysis'!D222)</f>
        <v>#REF!</v>
      </c>
      <c r="R222" s="176" t="e">
        <f>SUMIFS(#REF!,#REF!, 'pre-Analysis'!E222,#REF!, 'pre-Analysis'!B222,#REF!,'pre-Analysis'!C222,#REF!,'pre-Analysis'!F222,#REF!,'pre-Analysis'!D222)</f>
        <v>#REF!</v>
      </c>
      <c r="S222" s="176" t="e">
        <f>SUMIFS(#REF!,#REF!, 'pre-Analysis'!E222,#REF!, 'pre-Analysis'!B222,#REF!,'pre-Analysis'!C222,#REF!,'pre-Analysis'!F222,#REF!,'pre-Analysis'!D222)</f>
        <v>#REF!</v>
      </c>
      <c r="T222" s="176" t="e">
        <f>SUMIFS(#REF!,#REF!, 'pre-Analysis'!E222,#REF!, 'pre-Analysis'!B222,#REF!,'pre-Analysis'!C222,#REF!,'pre-Analysis'!F222,#REF!,'pre-Analysis'!D222)</f>
        <v>#REF!</v>
      </c>
      <c r="U222" s="176" t="e">
        <f>SUMIFS(#REF!,#REF!, 'pre-Analysis'!E222,#REF!, 'pre-Analysis'!B222,#REF!,'pre-Analysis'!C222,#REF!,'pre-Analysis'!F222,#REF!,'pre-Analysis'!D222)</f>
        <v>#REF!</v>
      </c>
      <c r="V222" s="176" t="e">
        <f>SUMIFS(#REF!,#REF!, 'pre-Analysis'!E222,#REF!, 'pre-Analysis'!B222,#REF!,'pre-Analysis'!C222,#REF!,'pre-Analysis'!F222,#REF!,'pre-Analysis'!D222)</f>
        <v>#REF!</v>
      </c>
      <c r="W222" s="176" t="e">
        <f>SUMIFS(#REF!,#REF!, 'pre-Analysis'!E222,#REF!, 'pre-Analysis'!B222,#REF!,'pre-Analysis'!C222,#REF!,'pre-Analysis'!F222,#REF!,'pre-Analysis'!D222)</f>
        <v>#REF!</v>
      </c>
      <c r="X222" s="176" t="e">
        <f>SUMIFS(#REF!,#REF!, 'pre-Analysis'!E222,#REF!, 'pre-Analysis'!B222,#REF!,'pre-Analysis'!C222,#REF!,'pre-Analysis'!F222,#REF!,'pre-Analysis'!D222)</f>
        <v>#REF!</v>
      </c>
      <c r="Y222" s="169" t="e">
        <f t="shared" si="83"/>
        <v>#REF!</v>
      </c>
      <c r="Z222" s="169" t="e">
        <f t="shared" si="84"/>
        <v>#REF!</v>
      </c>
      <c r="AA222" s="170" t="e">
        <f t="shared" si="82"/>
        <v>#REF!</v>
      </c>
      <c r="AB222" s="170" t="e">
        <f t="shared" si="87"/>
        <v>#REF!</v>
      </c>
      <c r="AC222" s="156"/>
    </row>
    <row r="223" spans="1:29">
      <c r="A223" s="14" t="s">
        <v>72</v>
      </c>
      <c r="B223" s="149" t="s">
        <v>100</v>
      </c>
      <c r="C223" s="150" t="s">
        <v>137</v>
      </c>
      <c r="D223" s="172" t="s">
        <v>75</v>
      </c>
      <c r="E223" s="151" t="s">
        <v>76</v>
      </c>
      <c r="F223" s="149" t="s">
        <v>113</v>
      </c>
      <c r="G223" s="152" t="e">
        <f t="shared" si="88"/>
        <v>#REF!</v>
      </c>
      <c r="H223" s="149" t="e" cm="1">
        <f t="array" ref="H223">_xlfn.TEXTJOIN(",",TRUE,_xlfn.UNIQUE(IF((NOT(ISBLANK(#REF!))*(#REF!='pre-Analysis'!C223))=1,IF(#REF!='pre-Analysis'!E223,IF(#REF!='pre-Analysis'!B223,IF(#REF!='pre-Analysis'!F223,IF(#REF!='pre-Analysis'!D223,#REF!,""),""),""),""),"")))</f>
        <v>#REF!</v>
      </c>
      <c r="I223" s="149" t="e">
        <f t="shared" si="89"/>
        <v>#REF!</v>
      </c>
      <c r="J223" s="149" t="e" cm="1">
        <f t="array" ref="J223">_xlfn.TEXTJOIN(",",TRUE,_xlfn.UNIQUE(IF((NOT(ISBLANK(#REF!))*(#REF!='pre-Analysis'!C223))=1,IF(#REF!='pre-Analysis'!E223,IF(#REF!='pre-Analysis'!B223,IF(#REF!='pre-Analysis'!F223,IF(#REF!='pre-Analysis'!D223,#REF!,""),""),""),""),"")))</f>
        <v>#REF!</v>
      </c>
      <c r="K223" s="149" t="e">
        <f t="shared" si="90"/>
        <v>#REF!</v>
      </c>
      <c r="L223" s="149" t="e" cm="1">
        <f t="array" ref="L223">_xlfn.TEXTJOIN(",",TRUE,_xlfn.UNIQUE(IF((NOT(ISBLANK(#REF!))*(#REF!='pre-Analysis'!B223))=1,IF(#REF!='pre-Analysis'!E223,IF(#REF!='pre-Analysis'!F223,IF(#REF!='pre-Analysis'!D223,IF(#REF!='pre-Analysis'!C223,#REF!,""),""),""),""),"")))</f>
        <v>#REF!</v>
      </c>
      <c r="M223" s="167">
        <v>6250</v>
      </c>
      <c r="N223" s="167">
        <v>29472</v>
      </c>
      <c r="O223" s="167">
        <v>15097</v>
      </c>
      <c r="P223" s="167">
        <v>14375</v>
      </c>
      <c r="Q223" s="176" t="e">
        <f>SUMIFS(#REF!,#REF!, 'pre-Analysis'!E223,#REF!, 'pre-Analysis'!B223,#REF!,'pre-Analysis'!C223,#REF!,'pre-Analysis'!F223,#REF!,'pre-Analysis'!D223)</f>
        <v>#REF!</v>
      </c>
      <c r="R223" s="176" t="e">
        <f>SUMIFS(#REF!,#REF!, 'pre-Analysis'!E223,#REF!, 'pre-Analysis'!B223,#REF!,'pre-Analysis'!C223,#REF!,'pre-Analysis'!F223,#REF!,'pre-Analysis'!D223)</f>
        <v>#REF!</v>
      </c>
      <c r="S223" s="176" t="e">
        <f>SUMIFS(#REF!,#REF!, 'pre-Analysis'!E223,#REF!, 'pre-Analysis'!B223,#REF!,'pre-Analysis'!C223,#REF!,'pre-Analysis'!F223,#REF!,'pre-Analysis'!D223)</f>
        <v>#REF!</v>
      </c>
      <c r="T223" s="176" t="e">
        <f>SUMIFS(#REF!,#REF!, 'pre-Analysis'!E223,#REF!, 'pre-Analysis'!B223,#REF!,'pre-Analysis'!C223,#REF!,'pre-Analysis'!F223,#REF!,'pre-Analysis'!D223)</f>
        <v>#REF!</v>
      </c>
      <c r="U223" s="176" t="e">
        <f>SUMIFS(#REF!,#REF!, 'pre-Analysis'!E223,#REF!, 'pre-Analysis'!B223,#REF!,'pre-Analysis'!C223,#REF!,'pre-Analysis'!F223,#REF!,'pre-Analysis'!D223)</f>
        <v>#REF!</v>
      </c>
      <c r="V223" s="176" t="e">
        <f>SUMIFS(#REF!,#REF!, 'pre-Analysis'!E223,#REF!, 'pre-Analysis'!B223,#REF!,'pre-Analysis'!C223,#REF!,'pre-Analysis'!F223,#REF!,'pre-Analysis'!D223)</f>
        <v>#REF!</v>
      </c>
      <c r="W223" s="176" t="e">
        <f>SUMIFS(#REF!,#REF!, 'pre-Analysis'!E223,#REF!, 'pre-Analysis'!B223,#REF!,'pre-Analysis'!C223,#REF!,'pre-Analysis'!F223,#REF!,'pre-Analysis'!D223)</f>
        <v>#REF!</v>
      </c>
      <c r="X223" s="176" t="e">
        <f>SUMIFS(#REF!,#REF!, 'pre-Analysis'!E223,#REF!, 'pre-Analysis'!B223,#REF!,'pre-Analysis'!C223,#REF!,'pre-Analysis'!F223,#REF!,'pre-Analysis'!D223)</f>
        <v>#REF!</v>
      </c>
      <c r="Y223" s="169" t="e">
        <f t="shared" si="83"/>
        <v>#REF!</v>
      </c>
      <c r="Z223" s="169" t="e">
        <f t="shared" si="84"/>
        <v>#REF!</v>
      </c>
      <c r="AA223" s="170" t="e">
        <f t="shared" si="82"/>
        <v>#REF!</v>
      </c>
      <c r="AB223" s="170" t="e">
        <f t="shared" si="87"/>
        <v>#REF!</v>
      </c>
      <c r="AC223" s="156"/>
    </row>
    <row r="224" spans="1:29">
      <c r="A224" s="14" t="s">
        <v>72</v>
      </c>
      <c r="B224" s="149" t="s">
        <v>100</v>
      </c>
      <c r="C224" s="150" t="s">
        <v>137</v>
      </c>
      <c r="D224" s="172" t="s">
        <v>75</v>
      </c>
      <c r="E224" s="151" t="s">
        <v>76</v>
      </c>
      <c r="F224" s="149" t="s">
        <v>114</v>
      </c>
      <c r="G224" s="152" t="e">
        <f t="shared" si="88"/>
        <v>#REF!</v>
      </c>
      <c r="H224" s="149" t="e" cm="1">
        <f t="array" ref="H224">_xlfn.TEXTJOIN(",",TRUE,_xlfn.UNIQUE(IF((NOT(ISBLANK(#REF!))*(#REF!='pre-Analysis'!C224))=1,IF(#REF!='pre-Analysis'!E224,IF(#REF!='pre-Analysis'!B224,IF(#REF!='pre-Analysis'!F224,IF(#REF!='pre-Analysis'!D224,#REF!,""),""),""),""),"")))</f>
        <v>#REF!</v>
      </c>
      <c r="I224" s="149" t="e">
        <f t="shared" si="89"/>
        <v>#REF!</v>
      </c>
      <c r="J224" s="149" t="e" cm="1">
        <f t="array" ref="J224">_xlfn.TEXTJOIN(",",TRUE,_xlfn.UNIQUE(IF((NOT(ISBLANK(#REF!))*(#REF!='pre-Analysis'!C224))=1,IF(#REF!='pre-Analysis'!E224,IF(#REF!='pre-Analysis'!B224,IF(#REF!='pre-Analysis'!F224,IF(#REF!='pre-Analysis'!D224,#REF!,""),""),""),""),"")))</f>
        <v>#REF!</v>
      </c>
      <c r="K224" s="149" t="e">
        <f t="shared" si="90"/>
        <v>#REF!</v>
      </c>
      <c r="L224" s="149" t="e" cm="1">
        <f t="array" ref="L224">_xlfn.TEXTJOIN(",",TRUE,_xlfn.UNIQUE(IF((NOT(ISBLANK(#REF!))*(#REF!='pre-Analysis'!B224))=1,IF(#REF!='pre-Analysis'!E224,IF(#REF!='pre-Analysis'!F224,IF(#REF!='pre-Analysis'!D224,IF(#REF!='pre-Analysis'!C224,#REF!,""),""),""),""),"")))</f>
        <v>#REF!</v>
      </c>
      <c r="M224" s="167">
        <v>6613</v>
      </c>
      <c r="N224" s="167">
        <v>30745</v>
      </c>
      <c r="O224" s="167">
        <v>15824</v>
      </c>
      <c r="P224" s="167">
        <v>14921</v>
      </c>
      <c r="Q224" s="176" t="e">
        <f>SUMIFS(#REF!,#REF!, 'pre-Analysis'!E224,#REF!, 'pre-Analysis'!B224,#REF!,'pre-Analysis'!C224,#REF!,'pre-Analysis'!F224,#REF!,'pre-Analysis'!D224)</f>
        <v>#REF!</v>
      </c>
      <c r="R224" s="176" t="e">
        <f>SUMIFS(#REF!,#REF!, 'pre-Analysis'!E224,#REF!, 'pre-Analysis'!B224,#REF!,'pre-Analysis'!C224,#REF!,'pre-Analysis'!F224,#REF!,'pre-Analysis'!D224)</f>
        <v>#REF!</v>
      </c>
      <c r="S224" s="176" t="e">
        <f>SUMIFS(#REF!,#REF!, 'pre-Analysis'!E224,#REF!, 'pre-Analysis'!B224,#REF!,'pre-Analysis'!C224,#REF!,'pre-Analysis'!F224,#REF!,'pre-Analysis'!D224)</f>
        <v>#REF!</v>
      </c>
      <c r="T224" s="176" t="e">
        <f>SUMIFS(#REF!,#REF!, 'pre-Analysis'!E224,#REF!, 'pre-Analysis'!B224,#REF!,'pre-Analysis'!C224,#REF!,'pre-Analysis'!F224,#REF!,'pre-Analysis'!D224)</f>
        <v>#REF!</v>
      </c>
      <c r="U224" s="176" t="e">
        <f>SUMIFS(#REF!,#REF!, 'pre-Analysis'!E224,#REF!, 'pre-Analysis'!B224,#REF!,'pre-Analysis'!C224,#REF!,'pre-Analysis'!F224,#REF!,'pre-Analysis'!D224)</f>
        <v>#REF!</v>
      </c>
      <c r="V224" s="176" t="e">
        <f>SUMIFS(#REF!,#REF!, 'pre-Analysis'!E224,#REF!, 'pre-Analysis'!B224,#REF!,'pre-Analysis'!C224,#REF!,'pre-Analysis'!F224,#REF!,'pre-Analysis'!D224)</f>
        <v>#REF!</v>
      </c>
      <c r="W224" s="176" t="e">
        <f>SUMIFS(#REF!,#REF!, 'pre-Analysis'!E224,#REF!, 'pre-Analysis'!B224,#REF!,'pre-Analysis'!C224,#REF!,'pre-Analysis'!F224,#REF!,'pre-Analysis'!D224)</f>
        <v>#REF!</v>
      </c>
      <c r="X224" s="176" t="e">
        <f>SUMIFS(#REF!,#REF!, 'pre-Analysis'!E224,#REF!, 'pre-Analysis'!B224,#REF!,'pre-Analysis'!C224,#REF!,'pre-Analysis'!F224,#REF!,'pre-Analysis'!D224)</f>
        <v>#REF!</v>
      </c>
      <c r="Y224" s="169" t="e">
        <f t="shared" si="83"/>
        <v>#REF!</v>
      </c>
      <c r="Z224" s="169" t="e">
        <f t="shared" si="84"/>
        <v>#REF!</v>
      </c>
      <c r="AA224" s="170" t="e">
        <f t="shared" si="82"/>
        <v>#REF!</v>
      </c>
      <c r="AB224" s="170" t="e">
        <f t="shared" si="87"/>
        <v>#REF!</v>
      </c>
      <c r="AC224" s="156"/>
    </row>
    <row r="225" spans="1:29">
      <c r="A225" s="14" t="s">
        <v>72</v>
      </c>
      <c r="B225" s="149" t="s">
        <v>100</v>
      </c>
      <c r="C225" s="150" t="s">
        <v>137</v>
      </c>
      <c r="D225" s="172" t="s">
        <v>75</v>
      </c>
      <c r="E225" s="151" t="s">
        <v>76</v>
      </c>
      <c r="F225" s="149" t="s">
        <v>115</v>
      </c>
      <c r="G225" s="152" t="e">
        <f t="shared" si="88"/>
        <v>#REF!</v>
      </c>
      <c r="H225" s="149" t="e" cm="1">
        <f t="array" ref="H225">_xlfn.TEXTJOIN(",",TRUE,_xlfn.UNIQUE(IF((NOT(ISBLANK(#REF!))*(#REF!='pre-Analysis'!C225))=1,IF(#REF!='pre-Analysis'!E225,IF(#REF!='pre-Analysis'!B225,IF(#REF!='pre-Analysis'!F225,IF(#REF!='pre-Analysis'!D225,#REF!,""),""),""),""),"")))</f>
        <v>#REF!</v>
      </c>
      <c r="I225" s="149" t="e">
        <f t="shared" si="89"/>
        <v>#REF!</v>
      </c>
      <c r="J225" s="149" t="e" cm="1">
        <f t="array" ref="J225">_xlfn.TEXTJOIN(",",TRUE,_xlfn.UNIQUE(IF((NOT(ISBLANK(#REF!))*(#REF!='pre-Analysis'!C225))=1,IF(#REF!='pre-Analysis'!E225,IF(#REF!='pre-Analysis'!B225,IF(#REF!='pre-Analysis'!F225,IF(#REF!='pre-Analysis'!D225,#REF!,""),""),""),""),"")))</f>
        <v>#REF!</v>
      </c>
      <c r="K225" s="149" t="e">
        <f t="shared" si="90"/>
        <v>#REF!</v>
      </c>
      <c r="L225" s="149" t="e" cm="1">
        <f t="array" ref="L225">_xlfn.TEXTJOIN(",",TRUE,_xlfn.UNIQUE(IF((NOT(ISBLANK(#REF!))*(#REF!='pre-Analysis'!B225))=1,IF(#REF!='pre-Analysis'!E225,IF(#REF!='pre-Analysis'!F225,IF(#REF!='pre-Analysis'!D225,IF(#REF!='pre-Analysis'!C225,#REF!,""),""),""),""),"")))</f>
        <v>#REF!</v>
      </c>
      <c r="M225" s="167">
        <v>7200</v>
      </c>
      <c r="N225" s="167">
        <v>32967</v>
      </c>
      <c r="O225" s="167">
        <v>16985</v>
      </c>
      <c r="P225" s="167">
        <v>15982</v>
      </c>
      <c r="Q225" s="176" t="e">
        <f>SUMIFS(#REF!,#REF!, 'pre-Analysis'!E225,#REF!, 'pre-Analysis'!B225,#REF!,'pre-Analysis'!C225,#REF!,'pre-Analysis'!F225,#REF!,'pre-Analysis'!D225)</f>
        <v>#REF!</v>
      </c>
      <c r="R225" s="176" t="e">
        <f>SUMIFS(#REF!,#REF!, 'pre-Analysis'!E225,#REF!, 'pre-Analysis'!B225,#REF!,'pre-Analysis'!C225,#REF!,'pre-Analysis'!F225,#REF!,'pre-Analysis'!D225)</f>
        <v>#REF!</v>
      </c>
      <c r="S225" s="176" t="e">
        <f>SUMIFS(#REF!,#REF!, 'pre-Analysis'!E225,#REF!, 'pre-Analysis'!B225,#REF!,'pre-Analysis'!C225,#REF!,'pre-Analysis'!F225,#REF!,'pre-Analysis'!D225)</f>
        <v>#REF!</v>
      </c>
      <c r="T225" s="176" t="e">
        <f>SUMIFS(#REF!,#REF!, 'pre-Analysis'!E225,#REF!, 'pre-Analysis'!B225,#REF!,'pre-Analysis'!C225,#REF!,'pre-Analysis'!F225,#REF!,'pre-Analysis'!D225)</f>
        <v>#REF!</v>
      </c>
      <c r="U225" s="176" t="e">
        <f>SUMIFS(#REF!,#REF!, 'pre-Analysis'!E225,#REF!, 'pre-Analysis'!B225,#REF!,'pre-Analysis'!C225,#REF!,'pre-Analysis'!F225,#REF!,'pre-Analysis'!D225)</f>
        <v>#REF!</v>
      </c>
      <c r="V225" s="176" t="e">
        <f>SUMIFS(#REF!,#REF!, 'pre-Analysis'!E225,#REF!, 'pre-Analysis'!B225,#REF!,'pre-Analysis'!C225,#REF!,'pre-Analysis'!F225,#REF!,'pre-Analysis'!D225)</f>
        <v>#REF!</v>
      </c>
      <c r="W225" s="176" t="e">
        <f>SUMIFS(#REF!,#REF!, 'pre-Analysis'!E225,#REF!, 'pre-Analysis'!B225,#REF!,'pre-Analysis'!C225,#REF!,'pre-Analysis'!F225,#REF!,'pre-Analysis'!D225)</f>
        <v>#REF!</v>
      </c>
      <c r="X225" s="176" t="e">
        <f>SUMIFS(#REF!,#REF!, 'pre-Analysis'!E225,#REF!, 'pre-Analysis'!B225,#REF!,'pre-Analysis'!C225,#REF!,'pre-Analysis'!F225,#REF!,'pre-Analysis'!D225)</f>
        <v>#REF!</v>
      </c>
      <c r="Y225" s="169" t="e">
        <f t="shared" si="83"/>
        <v>#REF!</v>
      </c>
      <c r="Z225" s="169" t="e">
        <f t="shared" si="84"/>
        <v>#REF!</v>
      </c>
      <c r="AA225" s="170" t="e">
        <f t="shared" ref="AA225:AA288" si="91">1-Y225</f>
        <v>#REF!</v>
      </c>
      <c r="AB225" s="170" t="e">
        <f t="shared" si="87"/>
        <v>#REF!</v>
      </c>
      <c r="AC225" s="156"/>
    </row>
    <row r="226" spans="1:29">
      <c r="A226" s="14" t="s">
        <v>72</v>
      </c>
      <c r="B226" s="149" t="s">
        <v>100</v>
      </c>
      <c r="C226" s="150" t="s">
        <v>137</v>
      </c>
      <c r="D226" s="172" t="s">
        <v>75</v>
      </c>
      <c r="E226" s="151" t="s">
        <v>76</v>
      </c>
      <c r="F226" s="149" t="s">
        <v>116</v>
      </c>
      <c r="G226" s="152" t="e">
        <f t="shared" si="88"/>
        <v>#REF!</v>
      </c>
      <c r="H226" s="149" t="e" cm="1">
        <f t="array" ref="H226">_xlfn.TEXTJOIN(",",TRUE,_xlfn.UNIQUE(IF((NOT(ISBLANK(#REF!))*(#REF!='pre-Analysis'!C226))=1,IF(#REF!='pre-Analysis'!E226,IF(#REF!='pre-Analysis'!B226,IF(#REF!='pre-Analysis'!F226,IF(#REF!='pre-Analysis'!D226,#REF!,""),""),""),""),"")))</f>
        <v>#REF!</v>
      </c>
      <c r="I226" s="149" t="e">
        <f t="shared" si="89"/>
        <v>#REF!</v>
      </c>
      <c r="J226" s="149" t="e" cm="1">
        <f t="array" ref="J226">_xlfn.TEXTJOIN(",",TRUE,_xlfn.UNIQUE(IF((NOT(ISBLANK(#REF!))*(#REF!='pre-Analysis'!C226))=1,IF(#REF!='pre-Analysis'!E226,IF(#REF!='pre-Analysis'!B226,IF(#REF!='pre-Analysis'!F226,IF(#REF!='pre-Analysis'!D226,#REF!,""),""),""),""),"")))</f>
        <v>#REF!</v>
      </c>
      <c r="K226" s="149" t="e">
        <f t="shared" si="90"/>
        <v>#REF!</v>
      </c>
      <c r="L226" s="149" t="e" cm="1">
        <f t="array" ref="L226">_xlfn.TEXTJOIN(",",TRUE,_xlfn.UNIQUE(IF((NOT(ISBLANK(#REF!))*(#REF!='pre-Analysis'!B226))=1,IF(#REF!='pre-Analysis'!E226,IF(#REF!='pre-Analysis'!F226,IF(#REF!='pre-Analysis'!D226,IF(#REF!='pre-Analysis'!C226,#REF!,""),""),""),""),"")))</f>
        <v>#REF!</v>
      </c>
      <c r="M226" s="167">
        <v>6320</v>
      </c>
      <c r="N226" s="167">
        <v>29709</v>
      </c>
      <c r="O226" s="167">
        <v>15331</v>
      </c>
      <c r="P226" s="167">
        <v>14378</v>
      </c>
      <c r="Q226" s="176" t="e">
        <f>SUMIFS(#REF!,#REF!, 'pre-Analysis'!E226,#REF!, 'pre-Analysis'!B226,#REF!,'pre-Analysis'!C226,#REF!,'pre-Analysis'!F226,#REF!,'pre-Analysis'!D226)</f>
        <v>#REF!</v>
      </c>
      <c r="R226" s="176" t="e">
        <f>SUMIFS(#REF!,#REF!, 'pre-Analysis'!E226,#REF!, 'pre-Analysis'!B226,#REF!,'pre-Analysis'!C226,#REF!,'pre-Analysis'!F226,#REF!,'pre-Analysis'!D226)</f>
        <v>#REF!</v>
      </c>
      <c r="S226" s="176" t="e">
        <f>SUMIFS(#REF!,#REF!, 'pre-Analysis'!E226,#REF!, 'pre-Analysis'!B226,#REF!,'pre-Analysis'!C226,#REF!,'pre-Analysis'!F226,#REF!,'pre-Analysis'!D226)</f>
        <v>#REF!</v>
      </c>
      <c r="T226" s="176" t="e">
        <f>SUMIFS(#REF!,#REF!, 'pre-Analysis'!E226,#REF!, 'pre-Analysis'!B226,#REF!,'pre-Analysis'!C226,#REF!,'pre-Analysis'!F226,#REF!,'pre-Analysis'!D226)</f>
        <v>#REF!</v>
      </c>
      <c r="U226" s="176" t="e">
        <f>SUMIFS(#REF!,#REF!, 'pre-Analysis'!E226,#REF!, 'pre-Analysis'!B226,#REF!,'pre-Analysis'!C226,#REF!,'pre-Analysis'!F226,#REF!,'pre-Analysis'!D226)</f>
        <v>#REF!</v>
      </c>
      <c r="V226" s="176" t="e">
        <f>SUMIFS(#REF!,#REF!, 'pre-Analysis'!E226,#REF!, 'pre-Analysis'!B226,#REF!,'pre-Analysis'!C226,#REF!,'pre-Analysis'!F226,#REF!,'pre-Analysis'!D226)</f>
        <v>#REF!</v>
      </c>
      <c r="W226" s="176" t="e">
        <f>SUMIFS(#REF!,#REF!, 'pre-Analysis'!E226,#REF!, 'pre-Analysis'!B226,#REF!,'pre-Analysis'!C226,#REF!,'pre-Analysis'!F226,#REF!,'pre-Analysis'!D226)</f>
        <v>#REF!</v>
      </c>
      <c r="X226" s="176" t="e">
        <f>SUMIFS(#REF!,#REF!, 'pre-Analysis'!E226,#REF!, 'pre-Analysis'!B226,#REF!,'pre-Analysis'!C226,#REF!,'pre-Analysis'!F226,#REF!,'pre-Analysis'!D226)</f>
        <v>#REF!</v>
      </c>
      <c r="Y226" s="169" t="e">
        <f t="shared" ref="Y226:Y289" si="92">Q226/M226</f>
        <v>#REF!</v>
      </c>
      <c r="Z226" s="169" t="e">
        <f t="shared" si="84"/>
        <v>#REF!</v>
      </c>
      <c r="AA226" s="170" t="e">
        <f t="shared" si="91"/>
        <v>#REF!</v>
      </c>
      <c r="AB226" s="170" t="e">
        <f t="shared" si="87"/>
        <v>#REF!</v>
      </c>
      <c r="AC226" s="156"/>
    </row>
    <row r="227" spans="1:29">
      <c r="A227" s="14" t="s">
        <v>72</v>
      </c>
      <c r="B227" s="149" t="s">
        <v>100</v>
      </c>
      <c r="C227" s="150" t="s">
        <v>137</v>
      </c>
      <c r="D227" s="172" t="s">
        <v>75</v>
      </c>
      <c r="E227" s="151" t="s">
        <v>76</v>
      </c>
      <c r="F227" s="149" t="s">
        <v>117</v>
      </c>
      <c r="G227" s="152" t="e">
        <f t="shared" si="88"/>
        <v>#REF!</v>
      </c>
      <c r="H227" s="149" t="e" cm="1">
        <f t="array" ref="H227">_xlfn.TEXTJOIN(",",TRUE,_xlfn.UNIQUE(IF((NOT(ISBLANK(#REF!))*(#REF!='pre-Analysis'!C227))=1,IF(#REF!='pre-Analysis'!E227,IF(#REF!='pre-Analysis'!B227,IF(#REF!='pre-Analysis'!F227,IF(#REF!='pre-Analysis'!D227,#REF!,""),""),""),""),"")))</f>
        <v>#REF!</v>
      </c>
      <c r="I227" s="149" t="e">
        <f t="shared" si="89"/>
        <v>#REF!</v>
      </c>
      <c r="J227" s="149" t="e" cm="1">
        <f t="array" ref="J227">_xlfn.TEXTJOIN(",",TRUE,_xlfn.UNIQUE(IF((NOT(ISBLANK(#REF!))*(#REF!='pre-Analysis'!C227))=1,IF(#REF!='pre-Analysis'!E227,IF(#REF!='pre-Analysis'!B227,IF(#REF!='pre-Analysis'!F227,IF(#REF!='pre-Analysis'!D227,#REF!,""),""),""),""),"")))</f>
        <v>#REF!</v>
      </c>
      <c r="K227" s="149" t="e">
        <f t="shared" si="90"/>
        <v>#REF!</v>
      </c>
      <c r="L227" s="149" t="e" cm="1">
        <f t="array" ref="L227">_xlfn.TEXTJOIN(",",TRUE,_xlfn.UNIQUE(IF((NOT(ISBLANK(#REF!))*(#REF!='pre-Analysis'!B227))=1,IF(#REF!='pre-Analysis'!E227,IF(#REF!='pre-Analysis'!F227,IF(#REF!='pre-Analysis'!D227,IF(#REF!='pre-Analysis'!C227,#REF!,""),""),""),""),"")))</f>
        <v>#REF!</v>
      </c>
      <c r="M227" s="167">
        <v>6177</v>
      </c>
      <c r="N227" s="167">
        <v>29917</v>
      </c>
      <c r="O227" s="167">
        <v>15312</v>
      </c>
      <c r="P227" s="167">
        <v>14605</v>
      </c>
      <c r="Q227" s="176" t="e">
        <f>SUMIFS(#REF!,#REF!, 'pre-Analysis'!E227,#REF!, 'pre-Analysis'!B227,#REF!,'pre-Analysis'!C227,#REF!,'pre-Analysis'!F227,#REF!,'pre-Analysis'!D227)</f>
        <v>#REF!</v>
      </c>
      <c r="R227" s="176" t="e">
        <f>SUMIFS(#REF!,#REF!, 'pre-Analysis'!E227,#REF!, 'pre-Analysis'!B227,#REF!,'pre-Analysis'!C227,#REF!,'pre-Analysis'!F227,#REF!,'pre-Analysis'!D227)</f>
        <v>#REF!</v>
      </c>
      <c r="S227" s="176" t="e">
        <f>SUMIFS(#REF!,#REF!, 'pre-Analysis'!E227,#REF!, 'pre-Analysis'!B227,#REF!,'pre-Analysis'!C227,#REF!,'pre-Analysis'!F227,#REF!,'pre-Analysis'!D227)</f>
        <v>#REF!</v>
      </c>
      <c r="T227" s="176" t="e">
        <f>SUMIFS(#REF!,#REF!, 'pre-Analysis'!E227,#REF!, 'pre-Analysis'!B227,#REF!,'pre-Analysis'!C227,#REF!,'pre-Analysis'!F227,#REF!,'pre-Analysis'!D227)</f>
        <v>#REF!</v>
      </c>
      <c r="U227" s="176" t="e">
        <f>SUMIFS(#REF!,#REF!, 'pre-Analysis'!E227,#REF!, 'pre-Analysis'!B227,#REF!,'pre-Analysis'!C227,#REF!,'pre-Analysis'!F227,#REF!,'pre-Analysis'!D227)</f>
        <v>#REF!</v>
      </c>
      <c r="V227" s="176" t="e">
        <f>SUMIFS(#REF!,#REF!, 'pre-Analysis'!E227,#REF!, 'pre-Analysis'!B227,#REF!,'pre-Analysis'!C227,#REF!,'pre-Analysis'!F227,#REF!,'pre-Analysis'!D227)</f>
        <v>#REF!</v>
      </c>
      <c r="W227" s="176" t="e">
        <f>SUMIFS(#REF!,#REF!, 'pre-Analysis'!E227,#REF!, 'pre-Analysis'!B227,#REF!,'pre-Analysis'!C227,#REF!,'pre-Analysis'!F227,#REF!,'pre-Analysis'!D227)</f>
        <v>#REF!</v>
      </c>
      <c r="X227" s="176" t="e">
        <f>SUMIFS(#REF!,#REF!, 'pre-Analysis'!E227,#REF!, 'pre-Analysis'!B227,#REF!,'pre-Analysis'!C227,#REF!,'pre-Analysis'!F227,#REF!,'pre-Analysis'!D227)</f>
        <v>#REF!</v>
      </c>
      <c r="Y227" s="169" t="e">
        <f t="shared" si="92"/>
        <v>#REF!</v>
      </c>
      <c r="Z227" s="169" t="e">
        <f t="shared" si="84"/>
        <v>#REF!</v>
      </c>
      <c r="AA227" s="170" t="e">
        <f t="shared" si="91"/>
        <v>#REF!</v>
      </c>
      <c r="AB227" s="170" t="e">
        <f t="shared" si="87"/>
        <v>#REF!</v>
      </c>
      <c r="AC227" s="156"/>
    </row>
    <row r="228" spans="1:29">
      <c r="A228" s="14" t="s">
        <v>72</v>
      </c>
      <c r="B228" s="149" t="s">
        <v>100</v>
      </c>
      <c r="C228" s="150" t="s">
        <v>137</v>
      </c>
      <c r="D228" s="172" t="s">
        <v>75</v>
      </c>
      <c r="E228" s="151" t="s">
        <v>76</v>
      </c>
      <c r="F228" s="149" t="s">
        <v>118</v>
      </c>
      <c r="G228" s="152" t="e">
        <f t="shared" si="88"/>
        <v>#REF!</v>
      </c>
      <c r="H228" s="149" t="e" cm="1">
        <f t="array" ref="H228">_xlfn.TEXTJOIN(",",TRUE,_xlfn.UNIQUE(IF((NOT(ISBLANK(#REF!))*(#REF!='pre-Analysis'!C228))=1,IF(#REF!='pre-Analysis'!E228,IF(#REF!='pre-Analysis'!B228,IF(#REF!='pre-Analysis'!F228,IF(#REF!='pre-Analysis'!D228,#REF!,""),""),""),""),"")))</f>
        <v>#REF!</v>
      </c>
      <c r="I228" s="149" t="e">
        <f t="shared" si="89"/>
        <v>#REF!</v>
      </c>
      <c r="J228" s="149" t="e" cm="1">
        <f t="array" ref="J228">_xlfn.TEXTJOIN(",",TRUE,_xlfn.UNIQUE(IF((NOT(ISBLANK(#REF!))*(#REF!='pre-Analysis'!C228))=1,IF(#REF!='pre-Analysis'!E228,IF(#REF!='pre-Analysis'!B228,IF(#REF!='pre-Analysis'!F228,IF(#REF!='pre-Analysis'!D228,#REF!,""),""),""),""),"")))</f>
        <v>#REF!</v>
      </c>
      <c r="K228" s="149" t="e">
        <f t="shared" si="90"/>
        <v>#REF!</v>
      </c>
      <c r="L228" s="149" t="e" cm="1">
        <f t="array" ref="L228">_xlfn.TEXTJOIN(",",TRUE,_xlfn.UNIQUE(IF((NOT(ISBLANK(#REF!))*(#REF!='pre-Analysis'!B228))=1,IF(#REF!='pre-Analysis'!E228,IF(#REF!='pre-Analysis'!F228,IF(#REF!='pre-Analysis'!D228,IF(#REF!='pre-Analysis'!C228,#REF!,""),""),""),""),"")))</f>
        <v>#REF!</v>
      </c>
      <c r="M228" s="167">
        <v>5343</v>
      </c>
      <c r="N228" s="167">
        <v>25887</v>
      </c>
      <c r="O228" s="167">
        <v>13331</v>
      </c>
      <c r="P228" s="167">
        <v>12556</v>
      </c>
      <c r="Q228" s="176" t="e">
        <f>SUMIFS(#REF!,#REF!, 'pre-Analysis'!E228,#REF!, 'pre-Analysis'!B228,#REF!,'pre-Analysis'!C228,#REF!,'pre-Analysis'!F228,#REF!,'pre-Analysis'!D228)</f>
        <v>#REF!</v>
      </c>
      <c r="R228" s="176" t="e">
        <f>SUMIFS(#REF!,#REF!, 'pre-Analysis'!E228,#REF!, 'pre-Analysis'!B228,#REF!,'pre-Analysis'!C228,#REF!,'pre-Analysis'!F228,#REF!,'pre-Analysis'!D228)</f>
        <v>#REF!</v>
      </c>
      <c r="S228" s="176" t="e">
        <f>SUMIFS(#REF!,#REF!, 'pre-Analysis'!E228,#REF!, 'pre-Analysis'!B228,#REF!,'pre-Analysis'!C228,#REF!,'pre-Analysis'!F228,#REF!,'pre-Analysis'!D228)</f>
        <v>#REF!</v>
      </c>
      <c r="T228" s="176" t="e">
        <f>SUMIFS(#REF!,#REF!, 'pre-Analysis'!E228,#REF!, 'pre-Analysis'!B228,#REF!,'pre-Analysis'!C228,#REF!,'pre-Analysis'!F228,#REF!,'pre-Analysis'!D228)</f>
        <v>#REF!</v>
      </c>
      <c r="U228" s="176" t="e">
        <f>SUMIFS(#REF!,#REF!, 'pre-Analysis'!E228,#REF!, 'pre-Analysis'!B228,#REF!,'pre-Analysis'!C228,#REF!,'pre-Analysis'!F228,#REF!,'pre-Analysis'!D228)</f>
        <v>#REF!</v>
      </c>
      <c r="V228" s="176" t="e">
        <f>SUMIFS(#REF!,#REF!, 'pre-Analysis'!E228,#REF!, 'pre-Analysis'!B228,#REF!,'pre-Analysis'!C228,#REF!,'pre-Analysis'!F228,#REF!,'pre-Analysis'!D228)</f>
        <v>#REF!</v>
      </c>
      <c r="W228" s="176" t="e">
        <f>SUMIFS(#REF!,#REF!, 'pre-Analysis'!E228,#REF!, 'pre-Analysis'!B228,#REF!,'pre-Analysis'!C228,#REF!,'pre-Analysis'!F228,#REF!,'pre-Analysis'!D228)</f>
        <v>#REF!</v>
      </c>
      <c r="X228" s="176" t="e">
        <f>SUMIFS(#REF!,#REF!, 'pre-Analysis'!E228,#REF!, 'pre-Analysis'!B228,#REF!,'pre-Analysis'!C228,#REF!,'pre-Analysis'!F228,#REF!,'pre-Analysis'!D228)</f>
        <v>#REF!</v>
      </c>
      <c r="Y228" s="169" t="e">
        <f t="shared" si="92"/>
        <v>#REF!</v>
      </c>
      <c r="Z228" s="169" t="e">
        <f t="shared" si="84"/>
        <v>#REF!</v>
      </c>
      <c r="AA228" s="170" t="e">
        <f t="shared" si="91"/>
        <v>#REF!</v>
      </c>
      <c r="AB228" s="170" t="e">
        <f t="shared" si="87"/>
        <v>#REF!</v>
      </c>
      <c r="AC228" s="156"/>
    </row>
    <row r="229" spans="1:29">
      <c r="A229" s="14" t="s">
        <v>72</v>
      </c>
      <c r="B229" s="149" t="s">
        <v>100</v>
      </c>
      <c r="C229" s="150" t="s">
        <v>137</v>
      </c>
      <c r="D229" s="172" t="s">
        <v>75</v>
      </c>
      <c r="E229" s="151" t="s">
        <v>76</v>
      </c>
      <c r="F229" s="149" t="s">
        <v>119</v>
      </c>
      <c r="G229" s="152" t="e">
        <f t="shared" si="88"/>
        <v>#REF!</v>
      </c>
      <c r="H229" s="149" t="e" cm="1">
        <f t="array" ref="H229">_xlfn.TEXTJOIN(",",TRUE,_xlfn.UNIQUE(IF((NOT(ISBLANK(#REF!))*(#REF!='pre-Analysis'!C229))=1,IF(#REF!='pre-Analysis'!E229,IF(#REF!='pre-Analysis'!B229,IF(#REF!='pre-Analysis'!F229,IF(#REF!='pre-Analysis'!D229,#REF!,""),""),""),""),"")))</f>
        <v>#REF!</v>
      </c>
      <c r="I229" s="149" t="e">
        <f t="shared" si="89"/>
        <v>#REF!</v>
      </c>
      <c r="J229" s="149" t="e" cm="1">
        <f t="array" ref="J229">_xlfn.TEXTJOIN(",",TRUE,_xlfn.UNIQUE(IF((NOT(ISBLANK(#REF!))*(#REF!='pre-Analysis'!C229))=1,IF(#REF!='pre-Analysis'!E229,IF(#REF!='pre-Analysis'!B229,IF(#REF!='pre-Analysis'!F229,IF(#REF!='pre-Analysis'!D229,#REF!,""),""),""),""),"")))</f>
        <v>#REF!</v>
      </c>
      <c r="K229" s="149" t="e">
        <f t="shared" si="90"/>
        <v>#REF!</v>
      </c>
      <c r="L229" s="149" t="e" cm="1">
        <f t="array" ref="L229">_xlfn.TEXTJOIN(",",TRUE,_xlfn.UNIQUE(IF((NOT(ISBLANK(#REF!))*(#REF!='pre-Analysis'!B229))=1,IF(#REF!='pre-Analysis'!E229,IF(#REF!='pre-Analysis'!F229,IF(#REF!='pre-Analysis'!D229,IF(#REF!='pre-Analysis'!C229,#REF!,""),""),""),""),"")))</f>
        <v>#REF!</v>
      </c>
      <c r="M229" s="167">
        <v>8815</v>
      </c>
      <c r="N229" s="167">
        <v>41652</v>
      </c>
      <c r="O229" s="167">
        <v>21296</v>
      </c>
      <c r="P229" s="167">
        <v>20356</v>
      </c>
      <c r="Q229" s="176" t="e">
        <f>SUMIFS(#REF!,#REF!, 'pre-Analysis'!E229,#REF!, 'pre-Analysis'!B229,#REF!,'pre-Analysis'!C229,#REF!,'pre-Analysis'!F229,#REF!,'pre-Analysis'!D229)</f>
        <v>#REF!</v>
      </c>
      <c r="R229" s="176" t="e">
        <f>SUMIFS(#REF!,#REF!, 'pre-Analysis'!E229,#REF!, 'pre-Analysis'!B229,#REF!,'pre-Analysis'!C229,#REF!,'pre-Analysis'!F229,#REF!,'pre-Analysis'!D229)</f>
        <v>#REF!</v>
      </c>
      <c r="S229" s="176" t="e">
        <f>SUMIFS(#REF!,#REF!, 'pre-Analysis'!E229,#REF!, 'pre-Analysis'!B229,#REF!,'pre-Analysis'!C229,#REF!,'pre-Analysis'!F229,#REF!,'pre-Analysis'!D229)</f>
        <v>#REF!</v>
      </c>
      <c r="T229" s="176" t="e">
        <f>SUMIFS(#REF!,#REF!, 'pre-Analysis'!E229,#REF!, 'pre-Analysis'!B229,#REF!,'pre-Analysis'!C229,#REF!,'pre-Analysis'!F229,#REF!,'pre-Analysis'!D229)</f>
        <v>#REF!</v>
      </c>
      <c r="U229" s="176" t="e">
        <f>SUMIFS(#REF!,#REF!, 'pre-Analysis'!E229,#REF!, 'pre-Analysis'!B229,#REF!,'pre-Analysis'!C229,#REF!,'pre-Analysis'!F229,#REF!,'pre-Analysis'!D229)</f>
        <v>#REF!</v>
      </c>
      <c r="V229" s="176" t="e">
        <f>SUMIFS(#REF!,#REF!, 'pre-Analysis'!E229,#REF!, 'pre-Analysis'!B229,#REF!,'pre-Analysis'!C229,#REF!,'pre-Analysis'!F229,#REF!,'pre-Analysis'!D229)</f>
        <v>#REF!</v>
      </c>
      <c r="W229" s="176" t="e">
        <f>SUMIFS(#REF!,#REF!, 'pre-Analysis'!E229,#REF!, 'pre-Analysis'!B229,#REF!,'pre-Analysis'!C229,#REF!,'pre-Analysis'!F229,#REF!,'pre-Analysis'!D229)</f>
        <v>#REF!</v>
      </c>
      <c r="X229" s="176" t="e">
        <f>SUMIFS(#REF!,#REF!, 'pre-Analysis'!E229,#REF!, 'pre-Analysis'!B229,#REF!,'pre-Analysis'!C229,#REF!,'pre-Analysis'!F229,#REF!,'pre-Analysis'!D229)</f>
        <v>#REF!</v>
      </c>
      <c r="Y229" s="169" t="e">
        <f t="shared" si="92"/>
        <v>#REF!</v>
      </c>
      <c r="Z229" s="169" t="e">
        <f t="shared" ref="Z229:Z292" si="93">T229/N229</f>
        <v>#REF!</v>
      </c>
      <c r="AA229" s="170" t="e">
        <f t="shared" si="91"/>
        <v>#REF!</v>
      </c>
      <c r="AB229" s="170" t="e">
        <f t="shared" si="87"/>
        <v>#REF!</v>
      </c>
      <c r="AC229" s="156"/>
    </row>
    <row r="230" spans="1:29">
      <c r="A230" s="14" t="s">
        <v>72</v>
      </c>
      <c r="B230" s="149" t="s">
        <v>100</v>
      </c>
      <c r="C230" s="150" t="s">
        <v>137</v>
      </c>
      <c r="D230" s="172" t="s">
        <v>75</v>
      </c>
      <c r="E230" s="151" t="s">
        <v>76</v>
      </c>
      <c r="F230" s="149" t="s">
        <v>120</v>
      </c>
      <c r="G230" s="152" t="e">
        <f t="shared" si="88"/>
        <v>#REF!</v>
      </c>
      <c r="H230" s="149" t="e" cm="1">
        <f t="array" ref="H230">_xlfn.TEXTJOIN(",",TRUE,_xlfn.UNIQUE(IF((NOT(ISBLANK(#REF!))*(#REF!='pre-Analysis'!C230))=1,IF(#REF!='pre-Analysis'!E230,IF(#REF!='pre-Analysis'!B230,IF(#REF!='pre-Analysis'!F230,IF(#REF!='pre-Analysis'!D230,#REF!,""),""),""),""),"")))</f>
        <v>#REF!</v>
      </c>
      <c r="I230" s="149" t="e">
        <f t="shared" si="89"/>
        <v>#REF!</v>
      </c>
      <c r="J230" s="149" t="e" cm="1">
        <f t="array" ref="J230">_xlfn.TEXTJOIN(",",TRUE,_xlfn.UNIQUE(IF((NOT(ISBLANK(#REF!))*(#REF!='pre-Analysis'!C230))=1,IF(#REF!='pre-Analysis'!E230,IF(#REF!='pre-Analysis'!B230,IF(#REF!='pre-Analysis'!F230,IF(#REF!='pre-Analysis'!D230,#REF!,""),""),""),""),"")))</f>
        <v>#REF!</v>
      </c>
      <c r="K230" s="149" t="e">
        <f t="shared" si="90"/>
        <v>#REF!</v>
      </c>
      <c r="L230" s="149" t="e" cm="1">
        <f t="array" ref="L230">_xlfn.TEXTJOIN(",",TRUE,_xlfn.UNIQUE(IF((NOT(ISBLANK(#REF!))*(#REF!='pre-Analysis'!B230))=1,IF(#REF!='pre-Analysis'!E230,IF(#REF!='pre-Analysis'!F230,IF(#REF!='pre-Analysis'!D230,IF(#REF!='pre-Analysis'!C230,#REF!,""),""),""),""),"")))</f>
        <v>#REF!</v>
      </c>
      <c r="M230" s="167">
        <v>6605</v>
      </c>
      <c r="N230" s="167">
        <v>32227</v>
      </c>
      <c r="O230" s="167">
        <v>16494</v>
      </c>
      <c r="P230" s="167">
        <v>15733</v>
      </c>
      <c r="Q230" s="176" t="e">
        <f>SUMIFS(#REF!,#REF!, 'pre-Analysis'!E230,#REF!, 'pre-Analysis'!B230,#REF!,'pre-Analysis'!C230,#REF!,'pre-Analysis'!F230,#REF!,'pre-Analysis'!D230)</f>
        <v>#REF!</v>
      </c>
      <c r="R230" s="176" t="e">
        <f>SUMIFS(#REF!,#REF!, 'pre-Analysis'!E230,#REF!, 'pre-Analysis'!B230,#REF!,'pre-Analysis'!C230,#REF!,'pre-Analysis'!F230,#REF!,'pre-Analysis'!D230)</f>
        <v>#REF!</v>
      </c>
      <c r="S230" s="176" t="e">
        <f>SUMIFS(#REF!,#REF!, 'pre-Analysis'!E230,#REF!, 'pre-Analysis'!B230,#REF!,'pre-Analysis'!C230,#REF!,'pre-Analysis'!F230,#REF!,'pre-Analysis'!D230)</f>
        <v>#REF!</v>
      </c>
      <c r="T230" s="176" t="e">
        <f>SUMIFS(#REF!,#REF!, 'pre-Analysis'!E230,#REF!, 'pre-Analysis'!B230,#REF!,'pre-Analysis'!C230,#REF!,'pre-Analysis'!F230,#REF!,'pre-Analysis'!D230)</f>
        <v>#REF!</v>
      </c>
      <c r="U230" s="176" t="e">
        <f>SUMIFS(#REF!,#REF!, 'pre-Analysis'!E230,#REF!, 'pre-Analysis'!B230,#REF!,'pre-Analysis'!C230,#REF!,'pre-Analysis'!F230,#REF!,'pre-Analysis'!D230)</f>
        <v>#REF!</v>
      </c>
      <c r="V230" s="176" t="e">
        <f>SUMIFS(#REF!,#REF!, 'pre-Analysis'!E230,#REF!, 'pre-Analysis'!B230,#REF!,'pre-Analysis'!C230,#REF!,'pre-Analysis'!F230,#REF!,'pre-Analysis'!D230)</f>
        <v>#REF!</v>
      </c>
      <c r="W230" s="176" t="e">
        <f>SUMIFS(#REF!,#REF!, 'pre-Analysis'!E230,#REF!, 'pre-Analysis'!B230,#REF!,'pre-Analysis'!C230,#REF!,'pre-Analysis'!F230,#REF!,'pre-Analysis'!D230)</f>
        <v>#REF!</v>
      </c>
      <c r="X230" s="176" t="e">
        <f>SUMIFS(#REF!,#REF!, 'pre-Analysis'!E230,#REF!, 'pre-Analysis'!B230,#REF!,'pre-Analysis'!C230,#REF!,'pre-Analysis'!F230,#REF!,'pre-Analysis'!D230)</f>
        <v>#REF!</v>
      </c>
      <c r="Y230" s="169" t="e">
        <f t="shared" si="92"/>
        <v>#REF!</v>
      </c>
      <c r="Z230" s="169" t="e">
        <f t="shared" si="93"/>
        <v>#REF!</v>
      </c>
      <c r="AA230" s="170" t="e">
        <f t="shared" si="91"/>
        <v>#REF!</v>
      </c>
      <c r="AB230" s="170" t="e">
        <f t="shared" si="87"/>
        <v>#REF!</v>
      </c>
      <c r="AC230" s="156"/>
    </row>
    <row r="231" spans="1:29">
      <c r="A231" s="14" t="s">
        <v>72</v>
      </c>
      <c r="B231" s="149" t="s">
        <v>100</v>
      </c>
      <c r="C231" s="150" t="s">
        <v>137</v>
      </c>
      <c r="D231" s="172" t="s">
        <v>75</v>
      </c>
      <c r="E231" s="151" t="s">
        <v>76</v>
      </c>
      <c r="F231" s="149" t="s">
        <v>121</v>
      </c>
      <c r="G231" s="152" t="e">
        <f t="shared" si="88"/>
        <v>#REF!</v>
      </c>
      <c r="H231" s="149" t="e" cm="1">
        <f t="array" ref="H231">_xlfn.TEXTJOIN(",",TRUE,_xlfn.UNIQUE(IF((NOT(ISBLANK(#REF!))*(#REF!='pre-Analysis'!C231))=1,IF(#REF!='pre-Analysis'!E231,IF(#REF!='pre-Analysis'!B231,IF(#REF!='pre-Analysis'!F231,IF(#REF!='pre-Analysis'!D231,#REF!,""),""),""),""),"")))</f>
        <v>#REF!</v>
      </c>
      <c r="I231" s="149" t="e">
        <f t="shared" si="89"/>
        <v>#REF!</v>
      </c>
      <c r="J231" s="149" t="e" cm="1">
        <f t="array" ref="J231">_xlfn.TEXTJOIN(",",TRUE,_xlfn.UNIQUE(IF((NOT(ISBLANK(#REF!))*(#REF!='pre-Analysis'!C231))=1,IF(#REF!='pre-Analysis'!E231,IF(#REF!='pre-Analysis'!B231,IF(#REF!='pre-Analysis'!F231,IF(#REF!='pre-Analysis'!D231,#REF!,""),""),""),""),"")))</f>
        <v>#REF!</v>
      </c>
      <c r="K231" s="149" t="e">
        <f t="shared" si="90"/>
        <v>#REF!</v>
      </c>
      <c r="L231" s="149" t="e" cm="1">
        <f t="array" ref="L231">_xlfn.TEXTJOIN(",",TRUE,_xlfn.UNIQUE(IF((NOT(ISBLANK(#REF!))*(#REF!='pre-Analysis'!B231))=1,IF(#REF!='pre-Analysis'!E231,IF(#REF!='pre-Analysis'!F231,IF(#REF!='pre-Analysis'!D231,IF(#REF!='pre-Analysis'!C231,#REF!,""),""),""),""),"")))</f>
        <v>#REF!</v>
      </c>
      <c r="M231" s="167">
        <v>10550</v>
      </c>
      <c r="N231" s="167">
        <v>49978</v>
      </c>
      <c r="O231" s="167">
        <v>25569</v>
      </c>
      <c r="P231" s="167">
        <v>24409</v>
      </c>
      <c r="Q231" s="176" t="e">
        <f>SUMIFS(#REF!,#REF!, 'pre-Analysis'!E231,#REF!, 'pre-Analysis'!B231,#REF!,'pre-Analysis'!C231,#REF!,'pre-Analysis'!F231,#REF!,'pre-Analysis'!D231)</f>
        <v>#REF!</v>
      </c>
      <c r="R231" s="176" t="e">
        <f>SUMIFS(#REF!,#REF!, 'pre-Analysis'!E231,#REF!, 'pre-Analysis'!B231,#REF!,'pre-Analysis'!C231,#REF!,'pre-Analysis'!F231,#REF!,'pre-Analysis'!D231)</f>
        <v>#REF!</v>
      </c>
      <c r="S231" s="176" t="e">
        <f>SUMIFS(#REF!,#REF!, 'pre-Analysis'!E231,#REF!, 'pre-Analysis'!B231,#REF!,'pre-Analysis'!C231,#REF!,'pre-Analysis'!F231,#REF!,'pre-Analysis'!D231)</f>
        <v>#REF!</v>
      </c>
      <c r="T231" s="176" t="e">
        <f>SUMIFS(#REF!,#REF!, 'pre-Analysis'!E231,#REF!, 'pre-Analysis'!B231,#REF!,'pre-Analysis'!C231,#REF!,'pre-Analysis'!F231,#REF!,'pre-Analysis'!D231)</f>
        <v>#REF!</v>
      </c>
      <c r="U231" s="176" t="e">
        <f>SUMIFS(#REF!,#REF!, 'pre-Analysis'!E231,#REF!, 'pre-Analysis'!B231,#REF!,'pre-Analysis'!C231,#REF!,'pre-Analysis'!F231,#REF!,'pre-Analysis'!D231)</f>
        <v>#REF!</v>
      </c>
      <c r="V231" s="176" t="e">
        <f>SUMIFS(#REF!,#REF!, 'pre-Analysis'!E231,#REF!, 'pre-Analysis'!B231,#REF!,'pre-Analysis'!C231,#REF!,'pre-Analysis'!F231,#REF!,'pre-Analysis'!D231)</f>
        <v>#REF!</v>
      </c>
      <c r="W231" s="176" t="e">
        <f>SUMIFS(#REF!,#REF!, 'pre-Analysis'!E231,#REF!, 'pre-Analysis'!B231,#REF!,'pre-Analysis'!C231,#REF!,'pre-Analysis'!F231,#REF!,'pre-Analysis'!D231)</f>
        <v>#REF!</v>
      </c>
      <c r="X231" s="176" t="e">
        <f>SUMIFS(#REF!,#REF!, 'pre-Analysis'!E231,#REF!, 'pre-Analysis'!B231,#REF!,'pre-Analysis'!C231,#REF!,'pre-Analysis'!F231,#REF!,'pre-Analysis'!D231)</f>
        <v>#REF!</v>
      </c>
      <c r="Y231" s="169" t="e">
        <f t="shared" si="92"/>
        <v>#REF!</v>
      </c>
      <c r="Z231" s="169" t="e">
        <f t="shared" si="93"/>
        <v>#REF!</v>
      </c>
      <c r="AA231" s="170" t="e">
        <f t="shared" si="91"/>
        <v>#REF!</v>
      </c>
      <c r="AB231" s="170" t="e">
        <f t="shared" si="87"/>
        <v>#REF!</v>
      </c>
      <c r="AC231" s="156"/>
    </row>
    <row r="232" spans="1:29">
      <c r="A232" s="14" t="s">
        <v>72</v>
      </c>
      <c r="B232" s="149" t="s">
        <v>100</v>
      </c>
      <c r="C232" s="150" t="s">
        <v>137</v>
      </c>
      <c r="D232" s="172" t="s">
        <v>75</v>
      </c>
      <c r="E232" s="151" t="s">
        <v>76</v>
      </c>
      <c r="F232" s="149" t="s">
        <v>122</v>
      </c>
      <c r="G232" s="152" t="e">
        <f t="shared" si="88"/>
        <v>#REF!</v>
      </c>
      <c r="H232" s="149" t="e" cm="1">
        <f t="array" ref="H232">_xlfn.TEXTJOIN(",",TRUE,_xlfn.UNIQUE(IF((NOT(ISBLANK(#REF!))*(#REF!='pre-Analysis'!C232))=1,IF(#REF!='pre-Analysis'!E232,IF(#REF!='pre-Analysis'!B232,IF(#REF!='pre-Analysis'!F232,IF(#REF!='pre-Analysis'!D232,#REF!,""),""),""),""),"")))</f>
        <v>#REF!</v>
      </c>
      <c r="I232" s="149" t="e">
        <f t="shared" si="89"/>
        <v>#REF!</v>
      </c>
      <c r="J232" s="149" t="e" cm="1">
        <f t="array" ref="J232">_xlfn.TEXTJOIN(",",TRUE,_xlfn.UNIQUE(IF((NOT(ISBLANK(#REF!))*(#REF!='pre-Analysis'!C232))=1,IF(#REF!='pre-Analysis'!E232,IF(#REF!='pre-Analysis'!B232,IF(#REF!='pre-Analysis'!F232,IF(#REF!='pre-Analysis'!D232,#REF!,""),""),""),""),"")))</f>
        <v>#REF!</v>
      </c>
      <c r="K232" s="149" t="e">
        <f t="shared" si="90"/>
        <v>#REF!</v>
      </c>
      <c r="L232" s="149" t="e" cm="1">
        <f t="array" ref="L232">_xlfn.TEXTJOIN(",",TRUE,_xlfn.UNIQUE(IF((NOT(ISBLANK(#REF!))*(#REF!='pre-Analysis'!B232))=1,IF(#REF!='pre-Analysis'!E232,IF(#REF!='pre-Analysis'!F232,IF(#REF!='pre-Analysis'!D232,IF(#REF!='pre-Analysis'!C232,#REF!,""),""),""),""),"")))</f>
        <v>#REF!</v>
      </c>
      <c r="M232" s="167">
        <v>4486</v>
      </c>
      <c r="N232" s="167">
        <v>20824</v>
      </c>
      <c r="O232" s="167">
        <v>10653</v>
      </c>
      <c r="P232" s="167">
        <v>10171</v>
      </c>
      <c r="Q232" s="176" t="e">
        <f>SUMIFS(#REF!,#REF!, 'pre-Analysis'!E232,#REF!, 'pre-Analysis'!B232,#REF!,'pre-Analysis'!C232,#REF!,'pre-Analysis'!F232,#REF!,'pre-Analysis'!D232)</f>
        <v>#REF!</v>
      </c>
      <c r="R232" s="176" t="e">
        <f>SUMIFS(#REF!,#REF!, 'pre-Analysis'!E232,#REF!, 'pre-Analysis'!B232,#REF!,'pre-Analysis'!C232,#REF!,'pre-Analysis'!F232,#REF!,'pre-Analysis'!D232)</f>
        <v>#REF!</v>
      </c>
      <c r="S232" s="176" t="e">
        <f>SUMIFS(#REF!,#REF!, 'pre-Analysis'!E232,#REF!, 'pre-Analysis'!B232,#REF!,'pre-Analysis'!C232,#REF!,'pre-Analysis'!F232,#REF!,'pre-Analysis'!D232)</f>
        <v>#REF!</v>
      </c>
      <c r="T232" s="176" t="e">
        <f>SUMIFS(#REF!,#REF!, 'pre-Analysis'!E232,#REF!, 'pre-Analysis'!B232,#REF!,'pre-Analysis'!C232,#REF!,'pre-Analysis'!F232,#REF!,'pre-Analysis'!D232)</f>
        <v>#REF!</v>
      </c>
      <c r="U232" s="176" t="e">
        <f>SUMIFS(#REF!,#REF!, 'pre-Analysis'!E232,#REF!, 'pre-Analysis'!B232,#REF!,'pre-Analysis'!C232,#REF!,'pre-Analysis'!F232,#REF!,'pre-Analysis'!D232)</f>
        <v>#REF!</v>
      </c>
      <c r="V232" s="176" t="e">
        <f>SUMIFS(#REF!,#REF!, 'pre-Analysis'!E232,#REF!, 'pre-Analysis'!B232,#REF!,'pre-Analysis'!C232,#REF!,'pre-Analysis'!F232,#REF!,'pre-Analysis'!D232)</f>
        <v>#REF!</v>
      </c>
      <c r="W232" s="176" t="e">
        <f>SUMIFS(#REF!,#REF!, 'pre-Analysis'!E232,#REF!, 'pre-Analysis'!B232,#REF!,'pre-Analysis'!C232,#REF!,'pre-Analysis'!F232,#REF!,'pre-Analysis'!D232)</f>
        <v>#REF!</v>
      </c>
      <c r="X232" s="176" t="e">
        <f>SUMIFS(#REF!,#REF!, 'pre-Analysis'!E232,#REF!, 'pre-Analysis'!B232,#REF!,'pre-Analysis'!C232,#REF!,'pre-Analysis'!F232,#REF!,'pre-Analysis'!D232)</f>
        <v>#REF!</v>
      </c>
      <c r="Y232" s="169" t="e">
        <f t="shared" si="92"/>
        <v>#REF!</v>
      </c>
      <c r="Z232" s="169" t="e">
        <f t="shared" si="93"/>
        <v>#REF!</v>
      </c>
      <c r="AA232" s="170" t="e">
        <f t="shared" si="91"/>
        <v>#REF!</v>
      </c>
      <c r="AB232" s="170" t="e">
        <f t="shared" si="87"/>
        <v>#REF!</v>
      </c>
      <c r="AC232" s="156"/>
    </row>
    <row r="233" spans="1:29">
      <c r="A233" s="14" t="s">
        <v>72</v>
      </c>
      <c r="B233" s="149" t="s">
        <v>100</v>
      </c>
      <c r="C233" s="150" t="s">
        <v>137</v>
      </c>
      <c r="D233" s="172" t="s">
        <v>75</v>
      </c>
      <c r="E233" s="151" t="s">
        <v>76</v>
      </c>
      <c r="F233" s="149" t="s">
        <v>123</v>
      </c>
      <c r="G233" s="152" t="e">
        <f t="shared" si="88"/>
        <v>#REF!</v>
      </c>
      <c r="H233" s="149" t="e" cm="1">
        <f t="array" ref="H233">_xlfn.TEXTJOIN(",",TRUE,_xlfn.UNIQUE(IF((NOT(ISBLANK(#REF!))*(#REF!='pre-Analysis'!C233))=1,IF(#REF!='pre-Analysis'!E233,IF(#REF!='pre-Analysis'!B233,IF(#REF!='pre-Analysis'!F233,IF(#REF!='pre-Analysis'!D233,#REF!,""),""),""),""),"")))</f>
        <v>#REF!</v>
      </c>
      <c r="I233" s="149" t="e">
        <f t="shared" si="89"/>
        <v>#REF!</v>
      </c>
      <c r="J233" s="149" t="e" cm="1">
        <f t="array" ref="J233">_xlfn.TEXTJOIN(",",TRUE,_xlfn.UNIQUE(IF((NOT(ISBLANK(#REF!))*(#REF!='pre-Analysis'!C233))=1,IF(#REF!='pre-Analysis'!E233,IF(#REF!='pre-Analysis'!B233,IF(#REF!='pre-Analysis'!F233,IF(#REF!='pre-Analysis'!D233,#REF!,""),""),""),""),"")))</f>
        <v>#REF!</v>
      </c>
      <c r="K233" s="149" t="e">
        <f t="shared" si="90"/>
        <v>#REF!</v>
      </c>
      <c r="L233" s="149" t="e" cm="1">
        <f t="array" ref="L233">_xlfn.TEXTJOIN(",",TRUE,_xlfn.UNIQUE(IF((NOT(ISBLANK(#REF!))*(#REF!='pre-Analysis'!B233))=1,IF(#REF!='pre-Analysis'!E233,IF(#REF!='pre-Analysis'!F233,IF(#REF!='pre-Analysis'!D233,IF(#REF!='pre-Analysis'!C233,#REF!,""),""),""),""),"")))</f>
        <v>#REF!</v>
      </c>
      <c r="M233" s="167">
        <v>3860</v>
      </c>
      <c r="N233" s="167">
        <v>16830</v>
      </c>
      <c r="O233" s="167">
        <v>8673</v>
      </c>
      <c r="P233" s="167">
        <v>8157</v>
      </c>
      <c r="Q233" s="176" t="e">
        <f>SUMIFS(#REF!,#REF!, 'pre-Analysis'!E233,#REF!, 'pre-Analysis'!B233,#REF!,'pre-Analysis'!C233,#REF!,'pre-Analysis'!F233,#REF!,'pre-Analysis'!D233)</f>
        <v>#REF!</v>
      </c>
      <c r="R233" s="176" t="e">
        <f>SUMIFS(#REF!,#REF!, 'pre-Analysis'!E233,#REF!, 'pre-Analysis'!B233,#REF!,'pre-Analysis'!C233,#REF!,'pre-Analysis'!F233,#REF!,'pre-Analysis'!D233)</f>
        <v>#REF!</v>
      </c>
      <c r="S233" s="176" t="e">
        <f>SUMIFS(#REF!,#REF!, 'pre-Analysis'!E233,#REF!, 'pre-Analysis'!B233,#REF!,'pre-Analysis'!C233,#REF!,'pre-Analysis'!F233,#REF!,'pre-Analysis'!D233)</f>
        <v>#REF!</v>
      </c>
      <c r="T233" s="176" t="e">
        <f>SUMIFS(#REF!,#REF!, 'pre-Analysis'!E233,#REF!, 'pre-Analysis'!B233,#REF!,'pre-Analysis'!C233,#REF!,'pre-Analysis'!F233,#REF!,'pre-Analysis'!D233)</f>
        <v>#REF!</v>
      </c>
      <c r="U233" s="176" t="e">
        <f>SUMIFS(#REF!,#REF!, 'pre-Analysis'!E233,#REF!, 'pre-Analysis'!B233,#REF!,'pre-Analysis'!C233,#REF!,'pre-Analysis'!F233,#REF!,'pre-Analysis'!D233)</f>
        <v>#REF!</v>
      </c>
      <c r="V233" s="176" t="e">
        <f>SUMIFS(#REF!,#REF!, 'pre-Analysis'!E233,#REF!, 'pre-Analysis'!B233,#REF!,'pre-Analysis'!C233,#REF!,'pre-Analysis'!F233,#REF!,'pre-Analysis'!D233)</f>
        <v>#REF!</v>
      </c>
      <c r="W233" s="176" t="e">
        <f>SUMIFS(#REF!,#REF!, 'pre-Analysis'!E233,#REF!, 'pre-Analysis'!B233,#REF!,'pre-Analysis'!C233,#REF!,'pre-Analysis'!F233,#REF!,'pre-Analysis'!D233)</f>
        <v>#REF!</v>
      </c>
      <c r="X233" s="176" t="e">
        <f>SUMIFS(#REF!,#REF!, 'pre-Analysis'!E233,#REF!, 'pre-Analysis'!B233,#REF!,'pre-Analysis'!C233,#REF!,'pre-Analysis'!F233,#REF!,'pre-Analysis'!D233)</f>
        <v>#REF!</v>
      </c>
      <c r="Y233" s="169" t="e">
        <f t="shared" si="92"/>
        <v>#REF!</v>
      </c>
      <c r="Z233" s="169" t="e">
        <f t="shared" si="93"/>
        <v>#REF!</v>
      </c>
      <c r="AA233" s="170" t="e">
        <f t="shared" si="91"/>
        <v>#REF!</v>
      </c>
      <c r="AB233" s="170" t="e">
        <f t="shared" si="87"/>
        <v>#REF!</v>
      </c>
      <c r="AC233" s="156"/>
    </row>
    <row r="234" spans="1:29">
      <c r="A234" s="14" t="s">
        <v>72</v>
      </c>
      <c r="B234" s="149" t="s">
        <v>100</v>
      </c>
      <c r="C234" s="150" t="s">
        <v>137</v>
      </c>
      <c r="D234" s="172" t="s">
        <v>75</v>
      </c>
      <c r="E234" s="151" t="s">
        <v>76</v>
      </c>
      <c r="F234" s="149" t="s">
        <v>124</v>
      </c>
      <c r="G234" s="152" t="e">
        <f t="shared" si="88"/>
        <v>#REF!</v>
      </c>
      <c r="H234" s="149" t="e" cm="1">
        <f t="array" ref="H234">_xlfn.TEXTJOIN(",",TRUE,_xlfn.UNIQUE(IF((NOT(ISBLANK(#REF!))*(#REF!='pre-Analysis'!C234))=1,IF(#REF!='pre-Analysis'!E234,IF(#REF!='pre-Analysis'!B234,IF(#REF!='pre-Analysis'!F234,IF(#REF!='pre-Analysis'!D234,#REF!,""),""),""),""),"")))</f>
        <v>#REF!</v>
      </c>
      <c r="I234" s="149" t="e">
        <f t="shared" si="89"/>
        <v>#REF!</v>
      </c>
      <c r="J234" s="149" t="e" cm="1">
        <f t="array" ref="J234">_xlfn.TEXTJOIN(",",TRUE,_xlfn.UNIQUE(IF((NOT(ISBLANK(#REF!))*(#REF!='pre-Analysis'!C234))=1,IF(#REF!='pre-Analysis'!E234,IF(#REF!='pre-Analysis'!B234,IF(#REF!='pre-Analysis'!F234,IF(#REF!='pre-Analysis'!D234,#REF!,""),""),""),""),"")))</f>
        <v>#REF!</v>
      </c>
      <c r="K234" s="149" t="e">
        <f t="shared" si="90"/>
        <v>#REF!</v>
      </c>
      <c r="L234" s="149" t="e" cm="1">
        <f t="array" ref="L234">_xlfn.TEXTJOIN(",",TRUE,_xlfn.UNIQUE(IF((NOT(ISBLANK(#REF!))*(#REF!='pre-Analysis'!B234))=1,IF(#REF!='pre-Analysis'!E234,IF(#REF!='pre-Analysis'!F234,IF(#REF!='pre-Analysis'!D234,IF(#REF!='pre-Analysis'!C234,#REF!,""),""),""),""),"")))</f>
        <v>#REF!</v>
      </c>
      <c r="M234" s="167">
        <v>6104</v>
      </c>
      <c r="N234" s="167">
        <v>27156</v>
      </c>
      <c r="O234" s="167">
        <v>14055</v>
      </c>
      <c r="P234" s="167">
        <v>13101</v>
      </c>
      <c r="Q234" s="176" t="e">
        <f>SUMIFS(#REF!,#REF!, 'pre-Analysis'!E234,#REF!, 'pre-Analysis'!B234,#REF!,'pre-Analysis'!C234,#REF!,'pre-Analysis'!F234,#REF!,'pre-Analysis'!D234)</f>
        <v>#REF!</v>
      </c>
      <c r="R234" s="176" t="e">
        <f>SUMIFS(#REF!,#REF!, 'pre-Analysis'!E234,#REF!, 'pre-Analysis'!B234,#REF!,'pre-Analysis'!C234,#REF!,'pre-Analysis'!F234,#REF!,'pre-Analysis'!D234)</f>
        <v>#REF!</v>
      </c>
      <c r="S234" s="176" t="e">
        <f>SUMIFS(#REF!,#REF!, 'pre-Analysis'!E234,#REF!, 'pre-Analysis'!B234,#REF!,'pre-Analysis'!C234,#REF!,'pre-Analysis'!F234,#REF!,'pre-Analysis'!D234)</f>
        <v>#REF!</v>
      </c>
      <c r="T234" s="176" t="e">
        <f>SUMIFS(#REF!,#REF!, 'pre-Analysis'!E234,#REF!, 'pre-Analysis'!B234,#REF!,'pre-Analysis'!C234,#REF!,'pre-Analysis'!F234,#REF!,'pre-Analysis'!D234)</f>
        <v>#REF!</v>
      </c>
      <c r="U234" s="176" t="e">
        <f>SUMIFS(#REF!,#REF!, 'pre-Analysis'!E234,#REF!, 'pre-Analysis'!B234,#REF!,'pre-Analysis'!C234,#REF!,'pre-Analysis'!F234,#REF!,'pre-Analysis'!D234)</f>
        <v>#REF!</v>
      </c>
      <c r="V234" s="176" t="e">
        <f>SUMIFS(#REF!,#REF!, 'pre-Analysis'!E234,#REF!, 'pre-Analysis'!B234,#REF!,'pre-Analysis'!C234,#REF!,'pre-Analysis'!F234,#REF!,'pre-Analysis'!D234)</f>
        <v>#REF!</v>
      </c>
      <c r="W234" s="176" t="e">
        <f>SUMIFS(#REF!,#REF!, 'pre-Analysis'!E234,#REF!, 'pre-Analysis'!B234,#REF!,'pre-Analysis'!C234,#REF!,'pre-Analysis'!F234,#REF!,'pre-Analysis'!D234)</f>
        <v>#REF!</v>
      </c>
      <c r="X234" s="176" t="e">
        <f>SUMIFS(#REF!,#REF!, 'pre-Analysis'!E234,#REF!, 'pre-Analysis'!B234,#REF!,'pre-Analysis'!C234,#REF!,'pre-Analysis'!F234,#REF!,'pre-Analysis'!D234)</f>
        <v>#REF!</v>
      </c>
      <c r="Y234" s="169" t="e">
        <f t="shared" si="92"/>
        <v>#REF!</v>
      </c>
      <c r="Z234" s="169" t="e">
        <f t="shared" si="93"/>
        <v>#REF!</v>
      </c>
      <c r="AA234" s="170" t="e">
        <f t="shared" si="91"/>
        <v>#REF!</v>
      </c>
      <c r="AB234" s="170" t="e">
        <f t="shared" si="87"/>
        <v>#REF!</v>
      </c>
      <c r="AC234" s="156"/>
    </row>
    <row r="235" spans="1:29">
      <c r="A235" s="14" t="s">
        <v>72</v>
      </c>
      <c r="B235" s="149" t="s">
        <v>100</v>
      </c>
      <c r="C235" s="150" t="s">
        <v>137</v>
      </c>
      <c r="D235" s="172" t="s">
        <v>75</v>
      </c>
      <c r="E235" s="151" t="s">
        <v>76</v>
      </c>
      <c r="F235" s="149" t="s">
        <v>125</v>
      </c>
      <c r="G235" s="152" t="e">
        <f t="shared" si="88"/>
        <v>#REF!</v>
      </c>
      <c r="H235" s="149" t="e" cm="1">
        <f t="array" ref="H235">_xlfn.TEXTJOIN(",",TRUE,_xlfn.UNIQUE(IF((NOT(ISBLANK(#REF!))*(#REF!='pre-Analysis'!C235))=1,IF(#REF!='pre-Analysis'!E235,IF(#REF!='pre-Analysis'!B235,IF(#REF!='pre-Analysis'!F235,IF(#REF!='pre-Analysis'!D235,#REF!,""),""),""),""),"")))</f>
        <v>#REF!</v>
      </c>
      <c r="I235" s="149" t="e">
        <f t="shared" si="89"/>
        <v>#REF!</v>
      </c>
      <c r="J235" s="149" t="e" cm="1">
        <f t="array" ref="J235">_xlfn.TEXTJOIN(",",TRUE,_xlfn.UNIQUE(IF((NOT(ISBLANK(#REF!))*(#REF!='pre-Analysis'!C235))=1,IF(#REF!='pre-Analysis'!E235,IF(#REF!='pre-Analysis'!B235,IF(#REF!='pre-Analysis'!F235,IF(#REF!='pre-Analysis'!D235,#REF!,""),""),""),""),"")))</f>
        <v>#REF!</v>
      </c>
      <c r="K235" s="149" t="e">
        <f t="shared" si="90"/>
        <v>#REF!</v>
      </c>
      <c r="L235" s="149" t="e" cm="1">
        <f t="array" ref="L235">_xlfn.TEXTJOIN(",",TRUE,_xlfn.UNIQUE(IF((NOT(ISBLANK(#REF!))*(#REF!='pre-Analysis'!B235))=1,IF(#REF!='pre-Analysis'!E235,IF(#REF!='pre-Analysis'!F235,IF(#REF!='pre-Analysis'!D235,IF(#REF!='pre-Analysis'!C235,#REF!,""),""),""),""),"")))</f>
        <v>#REF!</v>
      </c>
      <c r="M235" s="167">
        <v>4921</v>
      </c>
      <c r="N235" s="167">
        <v>23613</v>
      </c>
      <c r="O235" s="167">
        <v>12136</v>
      </c>
      <c r="P235" s="167">
        <v>11477</v>
      </c>
      <c r="Q235" s="176" t="e">
        <f>SUMIFS(#REF!,#REF!, 'pre-Analysis'!E235,#REF!, 'pre-Analysis'!B235,#REF!,'pre-Analysis'!C235,#REF!,'pre-Analysis'!F235,#REF!,'pre-Analysis'!D235)</f>
        <v>#REF!</v>
      </c>
      <c r="R235" s="176" t="e">
        <f>SUMIFS(#REF!,#REF!, 'pre-Analysis'!E235,#REF!, 'pre-Analysis'!B235,#REF!,'pre-Analysis'!C235,#REF!,'pre-Analysis'!F235,#REF!,'pre-Analysis'!D235)</f>
        <v>#REF!</v>
      </c>
      <c r="S235" s="176" t="e">
        <f>SUMIFS(#REF!,#REF!, 'pre-Analysis'!E235,#REF!, 'pre-Analysis'!B235,#REF!,'pre-Analysis'!C235,#REF!,'pre-Analysis'!F235,#REF!,'pre-Analysis'!D235)</f>
        <v>#REF!</v>
      </c>
      <c r="T235" s="176" t="e">
        <f>SUMIFS(#REF!,#REF!, 'pre-Analysis'!E235,#REF!, 'pre-Analysis'!B235,#REF!,'pre-Analysis'!C235,#REF!,'pre-Analysis'!F235,#REF!,'pre-Analysis'!D235)</f>
        <v>#REF!</v>
      </c>
      <c r="U235" s="176" t="e">
        <f>SUMIFS(#REF!,#REF!, 'pre-Analysis'!E235,#REF!, 'pre-Analysis'!B235,#REF!,'pre-Analysis'!C235,#REF!,'pre-Analysis'!F235,#REF!,'pre-Analysis'!D235)</f>
        <v>#REF!</v>
      </c>
      <c r="V235" s="176" t="e">
        <f>SUMIFS(#REF!,#REF!, 'pre-Analysis'!E235,#REF!, 'pre-Analysis'!B235,#REF!,'pre-Analysis'!C235,#REF!,'pre-Analysis'!F235,#REF!,'pre-Analysis'!D235)</f>
        <v>#REF!</v>
      </c>
      <c r="W235" s="176" t="e">
        <f>SUMIFS(#REF!,#REF!, 'pre-Analysis'!E235,#REF!, 'pre-Analysis'!B235,#REF!,'pre-Analysis'!C235,#REF!,'pre-Analysis'!F235,#REF!,'pre-Analysis'!D235)</f>
        <v>#REF!</v>
      </c>
      <c r="X235" s="176" t="e">
        <f>SUMIFS(#REF!,#REF!, 'pre-Analysis'!E235,#REF!, 'pre-Analysis'!B235,#REF!,'pre-Analysis'!C235,#REF!,'pre-Analysis'!F235,#REF!,'pre-Analysis'!D235)</f>
        <v>#REF!</v>
      </c>
      <c r="Y235" s="169" t="e">
        <f t="shared" si="92"/>
        <v>#REF!</v>
      </c>
      <c r="Z235" s="169" t="e">
        <f t="shared" si="93"/>
        <v>#REF!</v>
      </c>
      <c r="AA235" s="170" t="e">
        <f t="shared" si="91"/>
        <v>#REF!</v>
      </c>
      <c r="AB235" s="170" t="e">
        <f t="shared" si="87"/>
        <v>#REF!</v>
      </c>
      <c r="AC235" s="156"/>
    </row>
    <row r="236" spans="1:29">
      <c r="A236" s="14" t="s">
        <v>72</v>
      </c>
      <c r="B236" s="149" t="s">
        <v>100</v>
      </c>
      <c r="C236" s="150" t="s">
        <v>137</v>
      </c>
      <c r="D236" s="172" t="s">
        <v>75</v>
      </c>
      <c r="E236" s="151" t="s">
        <v>76</v>
      </c>
      <c r="F236" s="149" t="s">
        <v>126</v>
      </c>
      <c r="G236" s="152" t="e">
        <f t="shared" si="88"/>
        <v>#REF!</v>
      </c>
      <c r="H236" s="149" t="e" cm="1">
        <f t="array" ref="H236">_xlfn.TEXTJOIN(",",TRUE,_xlfn.UNIQUE(IF((NOT(ISBLANK(#REF!))*(#REF!='pre-Analysis'!C236))=1,IF(#REF!='pre-Analysis'!E236,IF(#REF!='pre-Analysis'!B236,IF(#REF!='pre-Analysis'!F236,IF(#REF!='pre-Analysis'!D236,#REF!,""),""),""),""),"")))</f>
        <v>#REF!</v>
      </c>
      <c r="I236" s="149" t="e">
        <f t="shared" si="89"/>
        <v>#REF!</v>
      </c>
      <c r="J236" s="149" t="e" cm="1">
        <f t="array" ref="J236">_xlfn.TEXTJOIN(",",TRUE,_xlfn.UNIQUE(IF((NOT(ISBLANK(#REF!))*(#REF!='pre-Analysis'!C236))=1,IF(#REF!='pre-Analysis'!E236,IF(#REF!='pre-Analysis'!B236,IF(#REF!='pre-Analysis'!F236,IF(#REF!='pre-Analysis'!D236,#REF!,""),""),""),""),"")))</f>
        <v>#REF!</v>
      </c>
      <c r="K236" s="149" t="e">
        <f t="shared" si="90"/>
        <v>#REF!</v>
      </c>
      <c r="L236" s="149" t="e" cm="1">
        <f t="array" ref="L236">_xlfn.TEXTJOIN(",",TRUE,_xlfn.UNIQUE(IF((NOT(ISBLANK(#REF!))*(#REF!='pre-Analysis'!B236))=1,IF(#REF!='pre-Analysis'!E236,IF(#REF!='pre-Analysis'!F236,IF(#REF!='pre-Analysis'!D236,IF(#REF!='pre-Analysis'!C236,#REF!,""),""),""),""),"")))</f>
        <v>#REF!</v>
      </c>
      <c r="M236" s="167">
        <v>1575</v>
      </c>
      <c r="N236" s="167">
        <v>6790</v>
      </c>
      <c r="O236" s="167">
        <v>3504</v>
      </c>
      <c r="P236" s="167">
        <v>3286</v>
      </c>
      <c r="Q236" s="176" t="e">
        <f>SUMIFS(#REF!,#REF!, 'pre-Analysis'!E236,#REF!, 'pre-Analysis'!B236,#REF!,'pre-Analysis'!C236,#REF!,'pre-Analysis'!F236,#REF!,'pre-Analysis'!D236)</f>
        <v>#REF!</v>
      </c>
      <c r="R236" s="176" t="e">
        <f>SUMIFS(#REF!,#REF!, 'pre-Analysis'!E236,#REF!, 'pre-Analysis'!B236,#REF!,'pre-Analysis'!C236,#REF!,'pre-Analysis'!F236,#REF!,'pre-Analysis'!D236)</f>
        <v>#REF!</v>
      </c>
      <c r="S236" s="176" t="e">
        <f>SUMIFS(#REF!,#REF!, 'pre-Analysis'!E236,#REF!, 'pre-Analysis'!B236,#REF!,'pre-Analysis'!C236,#REF!,'pre-Analysis'!F236,#REF!,'pre-Analysis'!D236)</f>
        <v>#REF!</v>
      </c>
      <c r="T236" s="176" t="e">
        <f>SUMIFS(#REF!,#REF!, 'pre-Analysis'!E236,#REF!, 'pre-Analysis'!B236,#REF!,'pre-Analysis'!C236,#REF!,'pre-Analysis'!F236,#REF!,'pre-Analysis'!D236)</f>
        <v>#REF!</v>
      </c>
      <c r="U236" s="176" t="e">
        <f>SUMIFS(#REF!,#REF!, 'pre-Analysis'!E236,#REF!, 'pre-Analysis'!B236,#REF!,'pre-Analysis'!C236,#REF!,'pre-Analysis'!F236,#REF!,'pre-Analysis'!D236)</f>
        <v>#REF!</v>
      </c>
      <c r="V236" s="176" t="e">
        <f>SUMIFS(#REF!,#REF!, 'pre-Analysis'!E236,#REF!, 'pre-Analysis'!B236,#REF!,'pre-Analysis'!C236,#REF!,'pre-Analysis'!F236,#REF!,'pre-Analysis'!D236)</f>
        <v>#REF!</v>
      </c>
      <c r="W236" s="176" t="e">
        <f>SUMIFS(#REF!,#REF!, 'pre-Analysis'!E236,#REF!, 'pre-Analysis'!B236,#REF!,'pre-Analysis'!C236,#REF!,'pre-Analysis'!F236,#REF!,'pre-Analysis'!D236)</f>
        <v>#REF!</v>
      </c>
      <c r="X236" s="176" t="e">
        <f>SUMIFS(#REF!,#REF!, 'pre-Analysis'!E236,#REF!, 'pre-Analysis'!B236,#REF!,'pre-Analysis'!C236,#REF!,'pre-Analysis'!F236,#REF!,'pre-Analysis'!D236)</f>
        <v>#REF!</v>
      </c>
      <c r="Y236" s="169" t="e">
        <f t="shared" si="92"/>
        <v>#REF!</v>
      </c>
      <c r="Z236" s="169" t="e">
        <f t="shared" si="93"/>
        <v>#REF!</v>
      </c>
      <c r="AA236" s="170" t="e">
        <f t="shared" si="91"/>
        <v>#REF!</v>
      </c>
      <c r="AB236" s="170" t="e">
        <f t="shared" si="87"/>
        <v>#REF!</v>
      </c>
      <c r="AC236" s="156"/>
    </row>
    <row r="237" spans="1:29">
      <c r="A237" s="14" t="s">
        <v>72</v>
      </c>
      <c r="B237" s="149" t="s">
        <v>100</v>
      </c>
      <c r="C237" s="150" t="s">
        <v>137</v>
      </c>
      <c r="D237" s="172" t="s">
        <v>75</v>
      </c>
      <c r="E237" s="151" t="s">
        <v>76</v>
      </c>
      <c r="F237" s="149" t="s">
        <v>127</v>
      </c>
      <c r="G237" s="152" t="e">
        <f t="shared" si="88"/>
        <v>#REF!</v>
      </c>
      <c r="H237" s="149" t="e" cm="1">
        <f t="array" ref="H237">_xlfn.TEXTJOIN(",",TRUE,_xlfn.UNIQUE(IF((NOT(ISBLANK(#REF!))*(#REF!='pre-Analysis'!C237))=1,IF(#REF!='pre-Analysis'!E237,IF(#REF!='pre-Analysis'!B237,IF(#REF!='pre-Analysis'!F237,IF(#REF!='pre-Analysis'!D237,#REF!,""),""),""),""),"")))</f>
        <v>#REF!</v>
      </c>
      <c r="I237" s="149" t="e">
        <f t="shared" si="89"/>
        <v>#REF!</v>
      </c>
      <c r="J237" s="149" t="e" cm="1">
        <f t="array" ref="J237">_xlfn.TEXTJOIN(",",TRUE,_xlfn.UNIQUE(IF((NOT(ISBLANK(#REF!))*(#REF!='pre-Analysis'!C237))=1,IF(#REF!='pre-Analysis'!E237,IF(#REF!='pre-Analysis'!B237,IF(#REF!='pre-Analysis'!F237,IF(#REF!='pre-Analysis'!D237,#REF!,""),""),""),""),"")))</f>
        <v>#REF!</v>
      </c>
      <c r="K237" s="149" t="e">
        <f t="shared" si="90"/>
        <v>#REF!</v>
      </c>
      <c r="L237" s="149" t="e" cm="1">
        <f t="array" ref="L237">_xlfn.TEXTJOIN(",",TRUE,_xlfn.UNIQUE(IF((NOT(ISBLANK(#REF!))*(#REF!='pre-Analysis'!B237))=1,IF(#REF!='pre-Analysis'!E237,IF(#REF!='pre-Analysis'!F237,IF(#REF!='pre-Analysis'!D237,IF(#REF!='pre-Analysis'!C237,#REF!,""),""),""),""),"")))</f>
        <v>#REF!</v>
      </c>
      <c r="M237" s="167">
        <v>1925</v>
      </c>
      <c r="N237" s="167">
        <v>8219</v>
      </c>
      <c r="O237" s="167">
        <v>4225</v>
      </c>
      <c r="P237" s="167">
        <v>3994</v>
      </c>
      <c r="Q237" s="176" t="e">
        <f>SUMIFS(#REF!,#REF!, 'pre-Analysis'!E237,#REF!, 'pre-Analysis'!B237,#REF!,'pre-Analysis'!C237,#REF!,'pre-Analysis'!F237,#REF!,'pre-Analysis'!D237)</f>
        <v>#REF!</v>
      </c>
      <c r="R237" s="176" t="e">
        <f>SUMIFS(#REF!,#REF!, 'pre-Analysis'!E237,#REF!, 'pre-Analysis'!B237,#REF!,'pre-Analysis'!C237,#REF!,'pre-Analysis'!F237,#REF!,'pre-Analysis'!D237)</f>
        <v>#REF!</v>
      </c>
      <c r="S237" s="176" t="e">
        <f>SUMIFS(#REF!,#REF!, 'pre-Analysis'!E237,#REF!, 'pre-Analysis'!B237,#REF!,'pre-Analysis'!C237,#REF!,'pre-Analysis'!F237,#REF!,'pre-Analysis'!D237)</f>
        <v>#REF!</v>
      </c>
      <c r="T237" s="176" t="e">
        <f>SUMIFS(#REF!,#REF!, 'pre-Analysis'!E237,#REF!, 'pre-Analysis'!B237,#REF!,'pre-Analysis'!C237,#REF!,'pre-Analysis'!F237,#REF!,'pre-Analysis'!D237)</f>
        <v>#REF!</v>
      </c>
      <c r="U237" s="176" t="e">
        <f>SUMIFS(#REF!,#REF!, 'pre-Analysis'!E237,#REF!, 'pre-Analysis'!B237,#REF!,'pre-Analysis'!C237,#REF!,'pre-Analysis'!F237,#REF!,'pre-Analysis'!D237)</f>
        <v>#REF!</v>
      </c>
      <c r="V237" s="176" t="e">
        <f>SUMIFS(#REF!,#REF!, 'pre-Analysis'!E237,#REF!, 'pre-Analysis'!B237,#REF!,'pre-Analysis'!C237,#REF!,'pre-Analysis'!F237,#REF!,'pre-Analysis'!D237)</f>
        <v>#REF!</v>
      </c>
      <c r="W237" s="176" t="e">
        <f>SUMIFS(#REF!,#REF!, 'pre-Analysis'!E237,#REF!, 'pre-Analysis'!B237,#REF!,'pre-Analysis'!C237,#REF!,'pre-Analysis'!F237,#REF!,'pre-Analysis'!D237)</f>
        <v>#REF!</v>
      </c>
      <c r="X237" s="176" t="e">
        <f>SUMIFS(#REF!,#REF!, 'pre-Analysis'!E237,#REF!, 'pre-Analysis'!B237,#REF!,'pre-Analysis'!C237,#REF!,'pre-Analysis'!F237,#REF!,'pre-Analysis'!D237)</f>
        <v>#REF!</v>
      </c>
      <c r="Y237" s="169" t="e">
        <f t="shared" si="92"/>
        <v>#REF!</v>
      </c>
      <c r="Z237" s="169" t="e">
        <f t="shared" si="93"/>
        <v>#REF!</v>
      </c>
      <c r="AA237" s="170" t="e">
        <f t="shared" si="91"/>
        <v>#REF!</v>
      </c>
      <c r="AB237" s="170" t="e">
        <f t="shared" si="87"/>
        <v>#REF!</v>
      </c>
      <c r="AC237" s="156"/>
    </row>
    <row r="238" spans="1:29">
      <c r="A238" s="14" t="s">
        <v>72</v>
      </c>
      <c r="B238" s="149" t="s">
        <v>100</v>
      </c>
      <c r="C238" s="150" t="s">
        <v>137</v>
      </c>
      <c r="D238" s="172" t="s">
        <v>75</v>
      </c>
      <c r="E238" s="151" t="s">
        <v>76</v>
      </c>
      <c r="F238" s="149" t="s">
        <v>128</v>
      </c>
      <c r="G238" s="152" t="e">
        <f t="shared" si="88"/>
        <v>#REF!</v>
      </c>
      <c r="H238" s="149" t="e" cm="1">
        <f t="array" ref="H238">_xlfn.TEXTJOIN(",",TRUE,_xlfn.UNIQUE(IF((NOT(ISBLANK(#REF!))*(#REF!='pre-Analysis'!C238))=1,IF(#REF!='pre-Analysis'!E238,IF(#REF!='pre-Analysis'!B238,IF(#REF!='pre-Analysis'!F238,IF(#REF!='pre-Analysis'!D238,#REF!,""),""),""),""),"")))</f>
        <v>#REF!</v>
      </c>
      <c r="I238" s="149" t="e">
        <f t="shared" si="89"/>
        <v>#REF!</v>
      </c>
      <c r="J238" s="149" t="e" cm="1">
        <f t="array" ref="J238">_xlfn.TEXTJOIN(",",TRUE,_xlfn.UNIQUE(IF((NOT(ISBLANK(#REF!))*(#REF!='pre-Analysis'!C238))=1,IF(#REF!='pre-Analysis'!E238,IF(#REF!='pre-Analysis'!B238,IF(#REF!='pre-Analysis'!F238,IF(#REF!='pre-Analysis'!D238,#REF!,""),""),""),""),"")))</f>
        <v>#REF!</v>
      </c>
      <c r="K238" s="149" t="e">
        <f t="shared" si="90"/>
        <v>#REF!</v>
      </c>
      <c r="L238" s="149" t="e" cm="1">
        <f t="array" ref="L238">_xlfn.TEXTJOIN(",",TRUE,_xlfn.UNIQUE(IF((NOT(ISBLANK(#REF!))*(#REF!='pre-Analysis'!B238))=1,IF(#REF!='pre-Analysis'!E238,IF(#REF!='pre-Analysis'!F238,IF(#REF!='pre-Analysis'!D238,IF(#REF!='pre-Analysis'!C238,#REF!,""),""),""),""),"")))</f>
        <v>#REF!</v>
      </c>
      <c r="M238" s="167">
        <v>2396</v>
      </c>
      <c r="N238" s="167">
        <v>10569</v>
      </c>
      <c r="O238" s="167">
        <v>5611</v>
      </c>
      <c r="P238" s="167">
        <v>4958</v>
      </c>
      <c r="Q238" s="176" t="e">
        <f>SUMIFS(#REF!,#REF!, 'pre-Analysis'!E238,#REF!, 'pre-Analysis'!B238,#REF!,'pre-Analysis'!C238,#REF!,'pre-Analysis'!F238,#REF!,'pre-Analysis'!D238)</f>
        <v>#REF!</v>
      </c>
      <c r="R238" s="176" t="e">
        <f>SUMIFS(#REF!,#REF!, 'pre-Analysis'!E238,#REF!, 'pre-Analysis'!B238,#REF!,'pre-Analysis'!C238,#REF!,'pre-Analysis'!F238,#REF!,'pre-Analysis'!D238)</f>
        <v>#REF!</v>
      </c>
      <c r="S238" s="176" t="e">
        <f>SUMIFS(#REF!,#REF!, 'pre-Analysis'!E238,#REF!, 'pre-Analysis'!B238,#REF!,'pre-Analysis'!C238,#REF!,'pre-Analysis'!F238,#REF!,'pre-Analysis'!D238)</f>
        <v>#REF!</v>
      </c>
      <c r="T238" s="176" t="e">
        <f>SUMIFS(#REF!,#REF!, 'pre-Analysis'!E238,#REF!, 'pre-Analysis'!B238,#REF!,'pre-Analysis'!C238,#REF!,'pre-Analysis'!F238,#REF!,'pre-Analysis'!D238)</f>
        <v>#REF!</v>
      </c>
      <c r="U238" s="176" t="e">
        <f>SUMIFS(#REF!,#REF!, 'pre-Analysis'!E238,#REF!, 'pre-Analysis'!B238,#REF!,'pre-Analysis'!C238,#REF!,'pre-Analysis'!F238,#REF!,'pre-Analysis'!D238)</f>
        <v>#REF!</v>
      </c>
      <c r="V238" s="176" t="e">
        <f>SUMIFS(#REF!,#REF!, 'pre-Analysis'!E238,#REF!, 'pre-Analysis'!B238,#REF!,'pre-Analysis'!C238,#REF!,'pre-Analysis'!F238,#REF!,'pre-Analysis'!D238)</f>
        <v>#REF!</v>
      </c>
      <c r="W238" s="176" t="e">
        <f>SUMIFS(#REF!,#REF!, 'pre-Analysis'!E238,#REF!, 'pre-Analysis'!B238,#REF!,'pre-Analysis'!C238,#REF!,'pre-Analysis'!F238,#REF!,'pre-Analysis'!D238)</f>
        <v>#REF!</v>
      </c>
      <c r="X238" s="176" t="e">
        <f>SUMIFS(#REF!,#REF!, 'pre-Analysis'!E238,#REF!, 'pre-Analysis'!B238,#REF!,'pre-Analysis'!C238,#REF!,'pre-Analysis'!F238,#REF!,'pre-Analysis'!D238)</f>
        <v>#REF!</v>
      </c>
      <c r="Y238" s="169" t="e">
        <f t="shared" si="92"/>
        <v>#REF!</v>
      </c>
      <c r="Z238" s="169" t="e">
        <f t="shared" si="93"/>
        <v>#REF!</v>
      </c>
      <c r="AA238" s="170" t="e">
        <f t="shared" si="91"/>
        <v>#REF!</v>
      </c>
      <c r="AB238" s="170" t="e">
        <f t="shared" si="87"/>
        <v>#REF!</v>
      </c>
      <c r="AC238" s="156"/>
    </row>
    <row r="239" spans="1:29">
      <c r="A239" s="14" t="s">
        <v>72</v>
      </c>
      <c r="B239" s="149" t="s">
        <v>100</v>
      </c>
      <c r="C239" s="150" t="s">
        <v>137</v>
      </c>
      <c r="D239" s="172" t="s">
        <v>75</v>
      </c>
      <c r="E239" s="151" t="s">
        <v>76</v>
      </c>
      <c r="F239" s="149" t="s">
        <v>129</v>
      </c>
      <c r="G239" s="152" t="e">
        <f t="shared" si="88"/>
        <v>#REF!</v>
      </c>
      <c r="H239" s="149" t="e" cm="1">
        <f t="array" ref="H239">_xlfn.TEXTJOIN(",",TRUE,_xlfn.UNIQUE(IF((NOT(ISBLANK(#REF!))*(#REF!='pre-Analysis'!C239))=1,IF(#REF!='pre-Analysis'!E239,IF(#REF!='pre-Analysis'!B239,IF(#REF!='pre-Analysis'!F239,IF(#REF!='pre-Analysis'!D239,#REF!,""),""),""),""),"")))</f>
        <v>#REF!</v>
      </c>
      <c r="I239" s="149" t="e">
        <f t="shared" si="89"/>
        <v>#REF!</v>
      </c>
      <c r="J239" s="149" t="e" cm="1">
        <f t="array" ref="J239">_xlfn.TEXTJOIN(",",TRUE,_xlfn.UNIQUE(IF((NOT(ISBLANK(#REF!))*(#REF!='pre-Analysis'!C239))=1,IF(#REF!='pre-Analysis'!E239,IF(#REF!='pre-Analysis'!B239,IF(#REF!='pre-Analysis'!F239,IF(#REF!='pre-Analysis'!D239,#REF!,""),""),""),""),"")))</f>
        <v>#REF!</v>
      </c>
      <c r="K239" s="149" t="e">
        <f t="shared" si="90"/>
        <v>#REF!</v>
      </c>
      <c r="L239" s="149" t="e" cm="1">
        <f t="array" ref="L239">_xlfn.TEXTJOIN(",",TRUE,_xlfn.UNIQUE(IF((NOT(ISBLANK(#REF!))*(#REF!='pre-Analysis'!B239))=1,IF(#REF!='pre-Analysis'!E239,IF(#REF!='pre-Analysis'!F239,IF(#REF!='pre-Analysis'!D239,IF(#REF!='pre-Analysis'!C239,#REF!,""),""),""),""),"")))</f>
        <v>#REF!</v>
      </c>
      <c r="M239" s="167">
        <v>3140</v>
      </c>
      <c r="N239" s="167">
        <v>16855</v>
      </c>
      <c r="O239" s="167">
        <v>8692</v>
      </c>
      <c r="P239" s="167">
        <v>8163</v>
      </c>
      <c r="Q239" s="176" t="e">
        <f>SUMIFS(#REF!,#REF!, 'pre-Analysis'!E239,#REF!, 'pre-Analysis'!B239,#REF!,'pre-Analysis'!C239,#REF!,'pre-Analysis'!F239,#REF!,'pre-Analysis'!D239)</f>
        <v>#REF!</v>
      </c>
      <c r="R239" s="176" t="e">
        <f>SUMIFS(#REF!,#REF!, 'pre-Analysis'!E239,#REF!, 'pre-Analysis'!B239,#REF!,'pre-Analysis'!C239,#REF!,'pre-Analysis'!F239,#REF!,'pre-Analysis'!D239)</f>
        <v>#REF!</v>
      </c>
      <c r="S239" s="176" t="e">
        <f>SUMIFS(#REF!,#REF!, 'pre-Analysis'!E239,#REF!, 'pre-Analysis'!B239,#REF!,'pre-Analysis'!C239,#REF!,'pre-Analysis'!F239,#REF!,'pre-Analysis'!D239)</f>
        <v>#REF!</v>
      </c>
      <c r="T239" s="176" t="e">
        <f>SUMIFS(#REF!,#REF!, 'pre-Analysis'!E239,#REF!, 'pre-Analysis'!B239,#REF!,'pre-Analysis'!C239,#REF!,'pre-Analysis'!F239,#REF!,'pre-Analysis'!D239)</f>
        <v>#REF!</v>
      </c>
      <c r="U239" s="176" t="e">
        <f>SUMIFS(#REF!,#REF!, 'pre-Analysis'!E239,#REF!, 'pre-Analysis'!B239,#REF!,'pre-Analysis'!C239,#REF!,'pre-Analysis'!F239,#REF!,'pre-Analysis'!D239)</f>
        <v>#REF!</v>
      </c>
      <c r="V239" s="176" t="e">
        <f>SUMIFS(#REF!,#REF!, 'pre-Analysis'!E239,#REF!, 'pre-Analysis'!B239,#REF!,'pre-Analysis'!C239,#REF!,'pre-Analysis'!F239,#REF!,'pre-Analysis'!D239)</f>
        <v>#REF!</v>
      </c>
      <c r="W239" s="176" t="e">
        <f>SUMIFS(#REF!,#REF!, 'pre-Analysis'!E239,#REF!, 'pre-Analysis'!B239,#REF!,'pre-Analysis'!C239,#REF!,'pre-Analysis'!F239,#REF!,'pre-Analysis'!D239)</f>
        <v>#REF!</v>
      </c>
      <c r="X239" s="176" t="e">
        <f>SUMIFS(#REF!,#REF!, 'pre-Analysis'!E239,#REF!, 'pre-Analysis'!B239,#REF!,'pre-Analysis'!C239,#REF!,'pre-Analysis'!F239,#REF!,'pre-Analysis'!D239)</f>
        <v>#REF!</v>
      </c>
      <c r="Y239" s="169" t="e">
        <f t="shared" si="92"/>
        <v>#REF!</v>
      </c>
      <c r="Z239" s="169" t="e">
        <f t="shared" si="93"/>
        <v>#REF!</v>
      </c>
      <c r="AA239" s="170" t="e">
        <f t="shared" si="91"/>
        <v>#REF!</v>
      </c>
      <c r="AB239" s="170" t="e">
        <f t="shared" si="87"/>
        <v>#REF!</v>
      </c>
      <c r="AC239" s="156"/>
    </row>
    <row r="240" spans="1:29">
      <c r="A240" s="14" t="s">
        <v>72</v>
      </c>
      <c r="B240" s="158" t="s">
        <v>100</v>
      </c>
      <c r="C240" s="166" t="s">
        <v>137</v>
      </c>
      <c r="D240" s="201" t="s">
        <v>75</v>
      </c>
      <c r="E240" s="157" t="s">
        <v>76</v>
      </c>
      <c r="F240" s="158"/>
      <c r="G240" s="159" t="e">
        <f t="shared" si="88"/>
        <v>#REF!</v>
      </c>
      <c r="H240" s="157" t="e" cm="1">
        <f t="array" ref="H240">_xlfn.TEXTJOIN(",",TRUE,_xlfn.UNIQUE(IF((NOT(ISBLANK(#REF!))*(#REF!='pre-Analysis'!C240))=1,IF(#REF!='pre-Analysis'!E240,IF(#REF!='pre-Analysis'!B240,IF(#REF!='pre-Analysis'!D240,#REF!,""),""),""),"")))</f>
        <v>#REF!</v>
      </c>
      <c r="I240" s="158" t="e">
        <f t="shared" si="89"/>
        <v>#REF!</v>
      </c>
      <c r="J240" s="157" t="e" cm="1">
        <f t="array" ref="J240">_xlfn.TEXTJOIN(",",TRUE,_xlfn.UNIQUE(IF((NOT(ISBLANK(#REF!))*(#REF!='pre-Analysis'!C240))=1,IF(#REF!='pre-Analysis'!E240,IF(#REF!='pre-Analysis'!B240,IF(#REF!='pre-Analysis'!D240,#REF!,""),""),""),"")))</f>
        <v>#REF!</v>
      </c>
      <c r="K240" s="158" t="e">
        <f t="shared" si="90"/>
        <v>#REF!</v>
      </c>
      <c r="L240" s="158" t="e" cm="1">
        <f t="array" ref="L240">_xlfn.TEXTJOIN(",",TRUE,_xlfn.UNIQUE(IF((NOT(ISBLANK(#REF!))*(#REF!='pre-Analysis'!B240))=1,IF(#REF!='pre-Analysis'!E240,IF(#REF!='pre-Analysis'!D240,IF(#REF!='pre-Analysis'!C240,#REF!,""),""),""),"")))</f>
        <v>#REF!</v>
      </c>
      <c r="M240" s="160">
        <f>SUM(M213:M239)</f>
        <v>156285</v>
      </c>
      <c r="N240" s="160">
        <f>SUM(N213:N239)</f>
        <v>716888</v>
      </c>
      <c r="O240" s="160">
        <f>SUM(O213:O239)</f>
        <v>368982</v>
      </c>
      <c r="P240" s="160">
        <f>SUM(P213:P239)</f>
        <v>347906</v>
      </c>
      <c r="Q240" s="197" t="e">
        <f>SUMIFS(#REF!,#REF!, 'pre-Analysis'!E240,#REF!, 'pre-Analysis'!B240,#REF!,'pre-Analysis'!C240,#REF!,'pre-Analysis'!D240)</f>
        <v>#REF!</v>
      </c>
      <c r="R240" s="197" t="e">
        <f>SUMIFS(#REF!,#REF!, 'pre-Analysis'!E240,#REF!, 'pre-Analysis'!B240,#REF!,'pre-Analysis'!C240,#REF!,'pre-Analysis'!D240)</f>
        <v>#REF!</v>
      </c>
      <c r="S240" s="197" t="e">
        <f>SUMIFS(#REF!,#REF!, 'pre-Analysis'!E240,#REF!, 'pre-Analysis'!B240,#REF!,'pre-Analysis'!C240,#REF!,'pre-Analysis'!D240)</f>
        <v>#REF!</v>
      </c>
      <c r="T240" s="197" t="e">
        <f>SUMIFS(#REF!,#REF!, 'pre-Analysis'!E240,#REF!, 'pre-Analysis'!B240,#REF!,'pre-Analysis'!C240,#REF!,'pre-Analysis'!D240)</f>
        <v>#REF!</v>
      </c>
      <c r="U240" s="197" t="e">
        <f>SUMIFS(#REF!,#REF!, 'pre-Analysis'!E240,#REF!, 'pre-Analysis'!B240,#REF!,'pre-Analysis'!C240,#REF!,'pre-Analysis'!D240)</f>
        <v>#REF!</v>
      </c>
      <c r="V240" s="197" t="e">
        <f>SUMIFS(#REF!,#REF!, 'pre-Analysis'!E240,#REF!, 'pre-Analysis'!B240,#REF!,'pre-Analysis'!C240,#REF!,'pre-Analysis'!D240)</f>
        <v>#REF!</v>
      </c>
      <c r="W240" s="197" t="e">
        <f>SUMIFS(#REF!,#REF!, 'pre-Analysis'!E240,#REF!, 'pre-Analysis'!B240,#REF!,'pre-Analysis'!C240,#REF!,'pre-Analysis'!D240)</f>
        <v>#REF!</v>
      </c>
      <c r="X240" s="197" t="e">
        <f>SUMIFS(#REF!,#REF!, 'pre-Analysis'!E240,#REF!, 'pre-Analysis'!B240,#REF!,'pre-Analysis'!C240,#REF!,'pre-Analysis'!D240)</f>
        <v>#REF!</v>
      </c>
      <c r="Y240" s="198" t="e">
        <f t="shared" si="92"/>
        <v>#REF!</v>
      </c>
      <c r="Z240" s="198" t="e">
        <f t="shared" si="93"/>
        <v>#REF!</v>
      </c>
      <c r="AA240" s="199" t="e">
        <f t="shared" si="91"/>
        <v>#REF!</v>
      </c>
      <c r="AB240" s="199" t="e">
        <f t="shared" si="87"/>
        <v>#REF!</v>
      </c>
    </row>
    <row r="241" spans="1:29">
      <c r="A241" s="14" t="s">
        <v>72</v>
      </c>
      <c r="B241" s="149" t="s">
        <v>100</v>
      </c>
      <c r="C241" s="150" t="s">
        <v>137</v>
      </c>
      <c r="D241" s="172" t="s">
        <v>75</v>
      </c>
      <c r="E241" s="151" t="s">
        <v>77</v>
      </c>
      <c r="F241" s="149" t="s">
        <v>130</v>
      </c>
      <c r="G241" s="152" t="e">
        <f t="shared" si="88"/>
        <v>#REF!</v>
      </c>
      <c r="H241" s="149" t="e" cm="1">
        <f t="array" ref="H241">_xlfn.TEXTJOIN(",",TRUE,_xlfn.UNIQUE(IF((NOT(ISBLANK(#REF!))*(#REF!='pre-Analysis'!C241))=1,IF(#REF!='pre-Analysis'!E241,IF(#REF!='pre-Analysis'!B241,IF(#REF!='pre-Analysis'!F241,IF(#REF!='pre-Analysis'!D241,#REF!,""),""),""),""),"")))</f>
        <v>#REF!</v>
      </c>
      <c r="I241" s="149" t="e">
        <f t="shared" si="89"/>
        <v>#REF!</v>
      </c>
      <c r="J241" s="149" t="e" cm="1">
        <f t="array" ref="J241">_xlfn.TEXTJOIN(",",TRUE,_xlfn.UNIQUE(IF((NOT(ISBLANK(#REF!))*(#REF!='pre-Analysis'!C241))=1,IF(#REF!='pre-Analysis'!E241,IF(#REF!='pre-Analysis'!B241,IF(#REF!='pre-Analysis'!F241,IF(#REF!='pre-Analysis'!D241,#REF!,""),""),""),""),"")))</f>
        <v>#REF!</v>
      </c>
      <c r="K241" s="149" t="e">
        <f t="shared" si="90"/>
        <v>#REF!</v>
      </c>
      <c r="L241" s="149" t="e" cm="1">
        <f t="array" ref="L241">_xlfn.TEXTJOIN(",",TRUE,_xlfn.UNIQUE(IF((NOT(ISBLANK(#REF!))*(#REF!='pre-Analysis'!B241))=1,IF(#REF!='pre-Analysis'!E241,IF(#REF!='pre-Analysis'!F241,IF(#REF!='pre-Analysis'!D241,IF(#REF!='pre-Analysis'!C241,#REF!,""),""),""),""),"")))</f>
        <v>#REF!</v>
      </c>
      <c r="M241" s="167">
        <v>3893</v>
      </c>
      <c r="N241" s="167">
        <v>16653</v>
      </c>
      <c r="O241" s="167">
        <v>8600</v>
      </c>
      <c r="P241" s="99">
        <v>8053</v>
      </c>
      <c r="Q241" s="176" t="e">
        <f>SUMIFS(#REF!,#REF!, 'pre-Analysis'!E241,#REF!, 'pre-Analysis'!B241,#REF!,'pre-Analysis'!C241,#REF!,'pre-Analysis'!F241,#REF!,'pre-Analysis'!D241)</f>
        <v>#REF!</v>
      </c>
      <c r="R241" s="176" t="e">
        <f>SUMIFS(#REF!,#REF!, 'pre-Analysis'!E241,#REF!, 'pre-Analysis'!B241,#REF!,'pre-Analysis'!C241,#REF!,'pre-Analysis'!F241,#REF!,'pre-Analysis'!D241)</f>
        <v>#REF!</v>
      </c>
      <c r="S241" s="176" t="e">
        <f>SUMIFS(#REF!,#REF!, 'pre-Analysis'!E241,#REF!, 'pre-Analysis'!B241,#REF!,'pre-Analysis'!C241,#REF!,'pre-Analysis'!F241,#REF!,'pre-Analysis'!D241)</f>
        <v>#REF!</v>
      </c>
      <c r="T241" s="176" t="e">
        <f>SUMIFS(#REF!,#REF!, 'pre-Analysis'!E241,#REF!, 'pre-Analysis'!B241,#REF!,'pre-Analysis'!C241,#REF!,'pre-Analysis'!F241,#REF!,'pre-Analysis'!D241)</f>
        <v>#REF!</v>
      </c>
      <c r="U241" s="176" t="e">
        <f>SUMIFS(#REF!,#REF!, 'pre-Analysis'!E241,#REF!, 'pre-Analysis'!B241,#REF!,'pre-Analysis'!C241,#REF!,'pre-Analysis'!F241,#REF!,'pre-Analysis'!D241)</f>
        <v>#REF!</v>
      </c>
      <c r="V241" s="176" t="e">
        <f>SUMIFS(#REF!,#REF!, 'pre-Analysis'!E241,#REF!, 'pre-Analysis'!B241,#REF!,'pre-Analysis'!C241,#REF!,'pre-Analysis'!F241,#REF!,'pre-Analysis'!D241)</f>
        <v>#REF!</v>
      </c>
      <c r="W241" s="176" t="e">
        <f>SUMIFS(#REF!,#REF!, 'pre-Analysis'!E241,#REF!, 'pre-Analysis'!B241,#REF!,'pre-Analysis'!C241,#REF!,'pre-Analysis'!F241,#REF!,'pre-Analysis'!D241)</f>
        <v>#REF!</v>
      </c>
      <c r="X241" s="176" t="e">
        <f>SUMIFS(#REF!,#REF!, 'pre-Analysis'!E241,#REF!, 'pre-Analysis'!B241,#REF!,'pre-Analysis'!C241,#REF!,'pre-Analysis'!F241,#REF!,'pre-Analysis'!D241)</f>
        <v>#REF!</v>
      </c>
      <c r="Y241" s="169" t="e">
        <f t="shared" si="92"/>
        <v>#REF!</v>
      </c>
      <c r="Z241" s="169" t="e">
        <f t="shared" si="93"/>
        <v>#REF!</v>
      </c>
      <c r="AA241" s="170" t="e">
        <f t="shared" si="91"/>
        <v>#REF!</v>
      </c>
      <c r="AB241" s="170" t="e">
        <f t="shared" si="87"/>
        <v>#REF!</v>
      </c>
    </row>
    <row r="242" spans="1:29">
      <c r="A242" s="14" t="s">
        <v>72</v>
      </c>
      <c r="B242" s="149" t="s">
        <v>100</v>
      </c>
      <c r="C242" s="150" t="s">
        <v>137</v>
      </c>
      <c r="D242" s="172" t="s">
        <v>75</v>
      </c>
      <c r="E242" s="151" t="s">
        <v>77</v>
      </c>
      <c r="F242" s="149" t="s">
        <v>131</v>
      </c>
      <c r="G242" s="152" t="e">
        <f t="shared" si="88"/>
        <v>#REF!</v>
      </c>
      <c r="H242" s="149" t="e" cm="1">
        <f t="array" ref="H242">_xlfn.TEXTJOIN(",",TRUE,_xlfn.UNIQUE(IF((NOT(ISBLANK(#REF!))*(#REF!='pre-Analysis'!C242))=1,IF(#REF!='pre-Analysis'!E242,IF(#REF!='pre-Analysis'!B242,IF(#REF!='pre-Analysis'!F242,IF(#REF!='pre-Analysis'!D242,#REF!,""),""),""),""),"")))</f>
        <v>#REF!</v>
      </c>
      <c r="I242" s="149" t="e">
        <f t="shared" si="89"/>
        <v>#REF!</v>
      </c>
      <c r="J242" s="149" t="e" cm="1">
        <f t="array" ref="J242">_xlfn.TEXTJOIN(",",TRUE,_xlfn.UNIQUE(IF((NOT(ISBLANK(#REF!))*(#REF!='pre-Analysis'!C242))=1,IF(#REF!='pre-Analysis'!E242,IF(#REF!='pre-Analysis'!B242,IF(#REF!='pre-Analysis'!F242,IF(#REF!='pre-Analysis'!D242,#REF!,""),""),""),""),"")))</f>
        <v>#REF!</v>
      </c>
      <c r="K242" s="149" t="e">
        <f t="shared" si="90"/>
        <v>#REF!</v>
      </c>
      <c r="L242" s="149" t="e" cm="1">
        <f t="array" ref="L242">_xlfn.TEXTJOIN(",",TRUE,_xlfn.UNIQUE(IF((NOT(ISBLANK(#REF!))*(#REF!='pre-Analysis'!B242))=1,IF(#REF!='pre-Analysis'!E242,IF(#REF!='pre-Analysis'!F242,IF(#REF!='pre-Analysis'!D242,IF(#REF!='pre-Analysis'!C242,#REF!,""),""),""),""),"")))</f>
        <v>#REF!</v>
      </c>
      <c r="M242" s="167">
        <v>4290</v>
      </c>
      <c r="N242" s="167">
        <v>21230</v>
      </c>
      <c r="O242" s="167">
        <v>10823</v>
      </c>
      <c r="P242" s="99">
        <v>10407</v>
      </c>
      <c r="Q242" s="176" t="e">
        <f>SUMIFS(#REF!,#REF!, 'pre-Analysis'!E242,#REF!, 'pre-Analysis'!B242,#REF!,'pre-Analysis'!C242,#REF!,'pre-Analysis'!F242,#REF!,'pre-Analysis'!D242)</f>
        <v>#REF!</v>
      </c>
      <c r="R242" s="176" t="e">
        <f>SUMIFS(#REF!,#REF!, 'pre-Analysis'!E242,#REF!, 'pre-Analysis'!B242,#REF!,'pre-Analysis'!C242,#REF!,'pre-Analysis'!F242,#REF!,'pre-Analysis'!D242)</f>
        <v>#REF!</v>
      </c>
      <c r="S242" s="176" t="e">
        <f>SUMIFS(#REF!,#REF!, 'pre-Analysis'!E242,#REF!, 'pre-Analysis'!B242,#REF!,'pre-Analysis'!C242,#REF!,'pre-Analysis'!F242,#REF!,'pre-Analysis'!D242)</f>
        <v>#REF!</v>
      </c>
      <c r="T242" s="176" t="e">
        <f>SUMIFS(#REF!,#REF!, 'pre-Analysis'!E242,#REF!, 'pre-Analysis'!B242,#REF!,'pre-Analysis'!C242,#REF!,'pre-Analysis'!F242,#REF!,'pre-Analysis'!D242)</f>
        <v>#REF!</v>
      </c>
      <c r="U242" s="176" t="e">
        <f>SUMIFS(#REF!,#REF!, 'pre-Analysis'!E242,#REF!, 'pre-Analysis'!B242,#REF!,'pre-Analysis'!C242,#REF!,'pre-Analysis'!F242,#REF!,'pre-Analysis'!D242)</f>
        <v>#REF!</v>
      </c>
      <c r="V242" s="176" t="e">
        <f>SUMIFS(#REF!,#REF!, 'pre-Analysis'!E242,#REF!, 'pre-Analysis'!B242,#REF!,'pre-Analysis'!C242,#REF!,'pre-Analysis'!F242,#REF!,'pre-Analysis'!D242)</f>
        <v>#REF!</v>
      </c>
      <c r="W242" s="176" t="e">
        <f>SUMIFS(#REF!,#REF!, 'pre-Analysis'!E242,#REF!, 'pre-Analysis'!B242,#REF!,'pre-Analysis'!C242,#REF!,'pre-Analysis'!F242,#REF!,'pre-Analysis'!D242)</f>
        <v>#REF!</v>
      </c>
      <c r="X242" s="176" t="e">
        <f>SUMIFS(#REF!,#REF!, 'pre-Analysis'!E242,#REF!, 'pre-Analysis'!B242,#REF!,'pre-Analysis'!C242,#REF!,'pre-Analysis'!F242,#REF!,'pre-Analysis'!D242)</f>
        <v>#REF!</v>
      </c>
      <c r="Y242" s="169" t="e">
        <f t="shared" si="92"/>
        <v>#REF!</v>
      </c>
      <c r="Z242" s="169" t="e">
        <f t="shared" si="93"/>
        <v>#REF!</v>
      </c>
      <c r="AA242" s="170" t="e">
        <f t="shared" si="91"/>
        <v>#REF!</v>
      </c>
      <c r="AB242" s="170" t="e">
        <f t="shared" si="87"/>
        <v>#REF!</v>
      </c>
    </row>
    <row r="243" spans="1:29">
      <c r="A243" s="14" t="s">
        <v>72</v>
      </c>
      <c r="B243" s="149" t="s">
        <v>100</v>
      </c>
      <c r="C243" s="150" t="s">
        <v>137</v>
      </c>
      <c r="D243" s="172" t="s">
        <v>75</v>
      </c>
      <c r="E243" s="151" t="s">
        <v>77</v>
      </c>
      <c r="F243" s="149" t="s">
        <v>132</v>
      </c>
      <c r="G243" s="152" t="e">
        <f t="shared" si="88"/>
        <v>#REF!</v>
      </c>
      <c r="H243" s="149" t="e" cm="1">
        <f t="array" ref="H243">_xlfn.TEXTJOIN(",",TRUE,_xlfn.UNIQUE(IF((NOT(ISBLANK(#REF!))*(#REF!='pre-Analysis'!C243))=1,IF(#REF!='pre-Analysis'!E243,IF(#REF!='pre-Analysis'!B243,IF(#REF!='pre-Analysis'!F243,IF(#REF!='pre-Analysis'!D243,#REF!,""),""),""),""),"")))</f>
        <v>#REF!</v>
      </c>
      <c r="I243" s="149" t="e">
        <f t="shared" si="89"/>
        <v>#REF!</v>
      </c>
      <c r="J243" s="149" t="e" cm="1">
        <f t="array" ref="J243">_xlfn.TEXTJOIN(",",TRUE,_xlfn.UNIQUE(IF((NOT(ISBLANK(#REF!))*(#REF!='pre-Analysis'!C243))=1,IF(#REF!='pre-Analysis'!E243,IF(#REF!='pre-Analysis'!B243,IF(#REF!='pre-Analysis'!F243,IF(#REF!='pre-Analysis'!D243,#REF!,""),""),""),""),"")))</f>
        <v>#REF!</v>
      </c>
      <c r="K243" s="149" t="e">
        <f t="shared" si="90"/>
        <v>#REF!</v>
      </c>
      <c r="L243" s="149" t="e" cm="1">
        <f t="array" ref="L243">_xlfn.TEXTJOIN(",",TRUE,_xlfn.UNIQUE(IF((NOT(ISBLANK(#REF!))*(#REF!='pre-Analysis'!B243))=1,IF(#REF!='pre-Analysis'!E243,IF(#REF!='pre-Analysis'!F243,IF(#REF!='pre-Analysis'!D243,IF(#REF!='pre-Analysis'!C243,#REF!,""),""),""),""),"")))</f>
        <v>#REF!</v>
      </c>
      <c r="M243" s="167">
        <v>5815</v>
      </c>
      <c r="N243" s="167">
        <v>26218</v>
      </c>
      <c r="O243" s="167">
        <v>13844</v>
      </c>
      <c r="P243" s="99">
        <v>12374</v>
      </c>
      <c r="Q243" s="176" t="e">
        <f>SUMIFS(#REF!,#REF!, 'pre-Analysis'!E243,#REF!, 'pre-Analysis'!B243,#REF!,'pre-Analysis'!C243,#REF!,'pre-Analysis'!F243,#REF!,'pre-Analysis'!D243)</f>
        <v>#REF!</v>
      </c>
      <c r="R243" s="176" t="e">
        <f>SUMIFS(#REF!,#REF!, 'pre-Analysis'!E243,#REF!, 'pre-Analysis'!B243,#REF!,'pre-Analysis'!C243,#REF!,'pre-Analysis'!F243,#REF!,'pre-Analysis'!D243)</f>
        <v>#REF!</v>
      </c>
      <c r="S243" s="176" t="e">
        <f>SUMIFS(#REF!,#REF!, 'pre-Analysis'!E243,#REF!, 'pre-Analysis'!B243,#REF!,'pre-Analysis'!C243,#REF!,'pre-Analysis'!F243,#REF!,'pre-Analysis'!D243)</f>
        <v>#REF!</v>
      </c>
      <c r="T243" s="176" t="e">
        <f>SUMIFS(#REF!,#REF!, 'pre-Analysis'!E243,#REF!, 'pre-Analysis'!B243,#REF!,'pre-Analysis'!C243,#REF!,'pre-Analysis'!F243,#REF!,'pre-Analysis'!D243)</f>
        <v>#REF!</v>
      </c>
      <c r="U243" s="176" t="e">
        <f>SUMIFS(#REF!,#REF!, 'pre-Analysis'!E243,#REF!, 'pre-Analysis'!B243,#REF!,'pre-Analysis'!C243,#REF!,'pre-Analysis'!F243,#REF!,'pre-Analysis'!D243)</f>
        <v>#REF!</v>
      </c>
      <c r="V243" s="176" t="e">
        <f>SUMIFS(#REF!,#REF!, 'pre-Analysis'!E243,#REF!, 'pre-Analysis'!B243,#REF!,'pre-Analysis'!C243,#REF!,'pre-Analysis'!F243,#REF!,'pre-Analysis'!D243)</f>
        <v>#REF!</v>
      </c>
      <c r="W243" s="176" t="e">
        <f>SUMIFS(#REF!,#REF!, 'pre-Analysis'!E243,#REF!, 'pre-Analysis'!B243,#REF!,'pre-Analysis'!C243,#REF!,'pre-Analysis'!F243,#REF!,'pre-Analysis'!D243)</f>
        <v>#REF!</v>
      </c>
      <c r="X243" s="176" t="e">
        <f>SUMIFS(#REF!,#REF!, 'pre-Analysis'!E243,#REF!, 'pre-Analysis'!B243,#REF!,'pre-Analysis'!C243,#REF!,'pre-Analysis'!F243,#REF!,'pre-Analysis'!D243)</f>
        <v>#REF!</v>
      </c>
      <c r="Y243" s="169" t="e">
        <f t="shared" si="92"/>
        <v>#REF!</v>
      </c>
      <c r="Z243" s="169" t="e">
        <f t="shared" si="93"/>
        <v>#REF!</v>
      </c>
      <c r="AA243" s="170" t="e">
        <f t="shared" si="91"/>
        <v>#REF!</v>
      </c>
      <c r="AB243" s="170" t="e">
        <f t="shared" si="87"/>
        <v>#REF!</v>
      </c>
    </row>
    <row r="244" spans="1:29">
      <c r="A244" s="14" t="s">
        <v>72</v>
      </c>
      <c r="B244" s="149" t="s">
        <v>100</v>
      </c>
      <c r="C244" s="150" t="s">
        <v>137</v>
      </c>
      <c r="D244" s="172" t="s">
        <v>75</v>
      </c>
      <c r="E244" s="151" t="s">
        <v>77</v>
      </c>
      <c r="F244" s="149" t="s">
        <v>133</v>
      </c>
      <c r="G244" s="152" t="e">
        <f t="shared" si="88"/>
        <v>#REF!</v>
      </c>
      <c r="H244" s="149" t="e" cm="1">
        <f t="array" ref="H244">_xlfn.TEXTJOIN(",",TRUE,_xlfn.UNIQUE(IF((NOT(ISBLANK(#REF!))*(#REF!='pre-Analysis'!C244))=1,IF(#REF!='pre-Analysis'!E244,IF(#REF!='pre-Analysis'!B244,IF(#REF!='pre-Analysis'!F244,IF(#REF!='pre-Analysis'!D244,#REF!,""),""),""),""),"")))</f>
        <v>#REF!</v>
      </c>
      <c r="I244" s="149" t="e">
        <f t="shared" si="89"/>
        <v>#REF!</v>
      </c>
      <c r="J244" s="149" t="e" cm="1">
        <f t="array" ref="J244">_xlfn.TEXTJOIN(",",TRUE,_xlfn.UNIQUE(IF((NOT(ISBLANK(#REF!))*(#REF!='pre-Analysis'!C244))=1,IF(#REF!='pre-Analysis'!E244,IF(#REF!='pre-Analysis'!B244,IF(#REF!='pre-Analysis'!F244,IF(#REF!='pre-Analysis'!D244,#REF!,""),""),""),""),"")))</f>
        <v>#REF!</v>
      </c>
      <c r="K244" s="149" t="e">
        <f t="shared" si="90"/>
        <v>#REF!</v>
      </c>
      <c r="L244" s="149" t="e" cm="1">
        <f t="array" ref="L244">_xlfn.TEXTJOIN(",",TRUE,_xlfn.UNIQUE(IF((NOT(ISBLANK(#REF!))*(#REF!='pre-Analysis'!B244))=1,IF(#REF!='pre-Analysis'!E244,IF(#REF!='pre-Analysis'!F244,IF(#REF!='pre-Analysis'!D244,IF(#REF!='pre-Analysis'!C244,#REF!,""),""),""),""),"")))</f>
        <v>#REF!</v>
      </c>
      <c r="M244" s="167">
        <v>1582</v>
      </c>
      <c r="N244" s="167">
        <v>7718</v>
      </c>
      <c r="O244" s="167">
        <v>4069</v>
      </c>
      <c r="P244" s="99">
        <v>3649</v>
      </c>
      <c r="Q244" s="176" t="e">
        <f>SUMIFS(#REF!,#REF!, 'pre-Analysis'!E244,#REF!, 'pre-Analysis'!B244,#REF!,'pre-Analysis'!C244,#REF!,'pre-Analysis'!F244,#REF!,'pre-Analysis'!D244)</f>
        <v>#REF!</v>
      </c>
      <c r="R244" s="176" t="e">
        <f>SUMIFS(#REF!,#REF!, 'pre-Analysis'!E244,#REF!, 'pre-Analysis'!B244,#REF!,'pre-Analysis'!C244,#REF!,'pre-Analysis'!F244,#REF!,'pre-Analysis'!D244)</f>
        <v>#REF!</v>
      </c>
      <c r="S244" s="176" t="e">
        <f>SUMIFS(#REF!,#REF!, 'pre-Analysis'!E244,#REF!, 'pre-Analysis'!B244,#REF!,'pre-Analysis'!C244,#REF!,'pre-Analysis'!F244,#REF!,'pre-Analysis'!D244)</f>
        <v>#REF!</v>
      </c>
      <c r="T244" s="176" t="e">
        <f>SUMIFS(#REF!,#REF!, 'pre-Analysis'!E244,#REF!, 'pre-Analysis'!B244,#REF!,'pre-Analysis'!C244,#REF!,'pre-Analysis'!F244,#REF!,'pre-Analysis'!D244)</f>
        <v>#REF!</v>
      </c>
      <c r="U244" s="176" t="e">
        <f>SUMIFS(#REF!,#REF!, 'pre-Analysis'!E244,#REF!, 'pre-Analysis'!B244,#REF!,'pre-Analysis'!C244,#REF!,'pre-Analysis'!F244,#REF!,'pre-Analysis'!D244)</f>
        <v>#REF!</v>
      </c>
      <c r="V244" s="176" t="e">
        <f>SUMIFS(#REF!,#REF!, 'pre-Analysis'!E244,#REF!, 'pre-Analysis'!B244,#REF!,'pre-Analysis'!C244,#REF!,'pre-Analysis'!F244,#REF!,'pre-Analysis'!D244)</f>
        <v>#REF!</v>
      </c>
      <c r="W244" s="176" t="e">
        <f>SUMIFS(#REF!,#REF!, 'pre-Analysis'!E244,#REF!, 'pre-Analysis'!B244,#REF!,'pre-Analysis'!C244,#REF!,'pre-Analysis'!F244,#REF!,'pre-Analysis'!D244)</f>
        <v>#REF!</v>
      </c>
      <c r="X244" s="176" t="e">
        <f>SUMIFS(#REF!,#REF!, 'pre-Analysis'!E244,#REF!, 'pre-Analysis'!B244,#REF!,'pre-Analysis'!C244,#REF!,'pre-Analysis'!F244,#REF!,'pre-Analysis'!D244)</f>
        <v>#REF!</v>
      </c>
      <c r="Y244" s="169" t="e">
        <f t="shared" si="92"/>
        <v>#REF!</v>
      </c>
      <c r="Z244" s="169" t="e">
        <f t="shared" si="93"/>
        <v>#REF!</v>
      </c>
      <c r="AA244" s="170" t="e">
        <f t="shared" si="91"/>
        <v>#REF!</v>
      </c>
      <c r="AB244" s="170" t="e">
        <f t="shared" si="87"/>
        <v>#REF!</v>
      </c>
    </row>
    <row r="245" spans="1:29">
      <c r="A245" s="14" t="s">
        <v>72</v>
      </c>
      <c r="B245" s="149" t="s">
        <v>100</v>
      </c>
      <c r="C245" s="150" t="s">
        <v>137</v>
      </c>
      <c r="D245" s="172" t="s">
        <v>75</v>
      </c>
      <c r="E245" s="151" t="s">
        <v>77</v>
      </c>
      <c r="F245" s="149" t="s">
        <v>134</v>
      </c>
      <c r="G245" s="152" t="e">
        <f t="shared" si="88"/>
        <v>#REF!</v>
      </c>
      <c r="H245" s="149" t="e" cm="1">
        <f t="array" ref="H245">_xlfn.TEXTJOIN(",",TRUE,_xlfn.UNIQUE(IF((NOT(ISBLANK(#REF!))*(#REF!='pre-Analysis'!C245))=1,IF(#REF!='pre-Analysis'!E245,IF(#REF!='pre-Analysis'!B245,IF(#REF!='pre-Analysis'!F245,IF(#REF!='pre-Analysis'!D245,#REF!,""),""),""),""),"")))</f>
        <v>#REF!</v>
      </c>
      <c r="I245" s="149" t="e">
        <f t="shared" si="89"/>
        <v>#REF!</v>
      </c>
      <c r="J245" s="149" t="e" cm="1">
        <f t="array" ref="J245">_xlfn.TEXTJOIN(",",TRUE,_xlfn.UNIQUE(IF((NOT(ISBLANK(#REF!))*(#REF!='pre-Analysis'!C245))=1,IF(#REF!='pre-Analysis'!E245,IF(#REF!='pre-Analysis'!B245,IF(#REF!='pre-Analysis'!F245,IF(#REF!='pre-Analysis'!D245,#REF!,""),""),""),""),"")))</f>
        <v>#REF!</v>
      </c>
      <c r="K245" s="149" t="e">
        <f t="shared" si="90"/>
        <v>#REF!</v>
      </c>
      <c r="L245" s="149" t="e" cm="1">
        <f t="array" ref="L245">_xlfn.TEXTJOIN(",",TRUE,_xlfn.UNIQUE(IF((NOT(ISBLANK(#REF!))*(#REF!='pre-Analysis'!B245))=1,IF(#REF!='pre-Analysis'!E245,IF(#REF!='pre-Analysis'!F245,IF(#REF!='pre-Analysis'!D245,IF(#REF!='pre-Analysis'!C245,#REF!,""),""),""),""),"")))</f>
        <v>#REF!</v>
      </c>
      <c r="M245" s="167">
        <v>8985</v>
      </c>
      <c r="N245" s="167">
        <v>40032</v>
      </c>
      <c r="O245" s="167">
        <v>21157</v>
      </c>
      <c r="P245" s="99">
        <v>18875</v>
      </c>
      <c r="Q245" s="176" t="e">
        <f>SUMIFS(#REF!,#REF!, 'pre-Analysis'!E245,#REF!, 'pre-Analysis'!B245,#REF!,'pre-Analysis'!C245,#REF!,'pre-Analysis'!F245,#REF!,'pre-Analysis'!D245)</f>
        <v>#REF!</v>
      </c>
      <c r="R245" s="176" t="e">
        <f>SUMIFS(#REF!,#REF!, 'pre-Analysis'!E245,#REF!, 'pre-Analysis'!B245,#REF!,'pre-Analysis'!C245,#REF!,'pre-Analysis'!F245,#REF!,'pre-Analysis'!D245)</f>
        <v>#REF!</v>
      </c>
      <c r="S245" s="176" t="e">
        <f>SUMIFS(#REF!,#REF!, 'pre-Analysis'!E245,#REF!, 'pre-Analysis'!B245,#REF!,'pre-Analysis'!C245,#REF!,'pre-Analysis'!F245,#REF!,'pre-Analysis'!D245)</f>
        <v>#REF!</v>
      </c>
      <c r="T245" s="176" t="e">
        <f>SUMIFS(#REF!,#REF!, 'pre-Analysis'!E245,#REF!, 'pre-Analysis'!B245,#REF!,'pre-Analysis'!C245,#REF!,'pre-Analysis'!F245,#REF!,'pre-Analysis'!D245)</f>
        <v>#REF!</v>
      </c>
      <c r="U245" s="176" t="e">
        <f>SUMIFS(#REF!,#REF!, 'pre-Analysis'!E245,#REF!, 'pre-Analysis'!B245,#REF!,'pre-Analysis'!C245,#REF!,'pre-Analysis'!F245,#REF!,'pre-Analysis'!D245)</f>
        <v>#REF!</v>
      </c>
      <c r="V245" s="176" t="e">
        <f>SUMIFS(#REF!,#REF!, 'pre-Analysis'!E245,#REF!, 'pre-Analysis'!B245,#REF!,'pre-Analysis'!C245,#REF!,'pre-Analysis'!F245,#REF!,'pre-Analysis'!D245)</f>
        <v>#REF!</v>
      </c>
      <c r="W245" s="176" t="e">
        <f>SUMIFS(#REF!,#REF!, 'pre-Analysis'!E245,#REF!, 'pre-Analysis'!B245,#REF!,'pre-Analysis'!C245,#REF!,'pre-Analysis'!F245,#REF!,'pre-Analysis'!D245)</f>
        <v>#REF!</v>
      </c>
      <c r="X245" s="176" t="e">
        <f>SUMIFS(#REF!,#REF!, 'pre-Analysis'!E245,#REF!, 'pre-Analysis'!B245,#REF!,'pre-Analysis'!C245,#REF!,'pre-Analysis'!F245,#REF!,'pre-Analysis'!D245)</f>
        <v>#REF!</v>
      </c>
      <c r="Y245" s="169" t="e">
        <f t="shared" si="92"/>
        <v>#REF!</v>
      </c>
      <c r="Z245" s="169" t="e">
        <f t="shared" si="93"/>
        <v>#REF!</v>
      </c>
      <c r="AA245" s="170" t="e">
        <f t="shared" si="91"/>
        <v>#REF!</v>
      </c>
      <c r="AB245" s="170" t="e">
        <f t="shared" si="87"/>
        <v>#REF!</v>
      </c>
    </row>
    <row r="246" spans="1:29">
      <c r="A246" s="14" t="s">
        <v>72</v>
      </c>
      <c r="B246" s="149" t="s">
        <v>100</v>
      </c>
      <c r="C246" s="150" t="s">
        <v>137</v>
      </c>
      <c r="D246" s="172" t="s">
        <v>75</v>
      </c>
      <c r="E246" s="151" t="s">
        <v>77</v>
      </c>
      <c r="F246" s="149" t="s">
        <v>135</v>
      </c>
      <c r="G246" s="152" t="e">
        <f t="shared" si="88"/>
        <v>#REF!</v>
      </c>
      <c r="H246" s="149" t="e" cm="1">
        <f t="array" ref="H246">_xlfn.TEXTJOIN(",",TRUE,_xlfn.UNIQUE(IF((NOT(ISBLANK(#REF!))*(#REF!='pre-Analysis'!C246))=1,IF(#REF!='pre-Analysis'!E246,IF(#REF!='pre-Analysis'!B246,IF(#REF!='pre-Analysis'!F246,IF(#REF!='pre-Analysis'!D246,#REF!,""),""),""),""),"")))</f>
        <v>#REF!</v>
      </c>
      <c r="I246" s="149" t="e">
        <f t="shared" si="89"/>
        <v>#REF!</v>
      </c>
      <c r="J246" s="149" t="e" cm="1">
        <f t="array" ref="J246">_xlfn.TEXTJOIN(",",TRUE,_xlfn.UNIQUE(IF((NOT(ISBLANK(#REF!))*(#REF!='pre-Analysis'!C246))=1,IF(#REF!='pre-Analysis'!E246,IF(#REF!='pre-Analysis'!B246,IF(#REF!='pre-Analysis'!F246,IF(#REF!='pre-Analysis'!D246,#REF!,""),""),""),""),"")))</f>
        <v>#REF!</v>
      </c>
      <c r="K246" s="149" t="e">
        <f t="shared" si="90"/>
        <v>#REF!</v>
      </c>
      <c r="L246" s="149" t="e" cm="1">
        <f t="array" ref="L246">_xlfn.TEXTJOIN(",",TRUE,_xlfn.UNIQUE(IF((NOT(ISBLANK(#REF!))*(#REF!='pre-Analysis'!B246))=1,IF(#REF!='pre-Analysis'!E246,IF(#REF!='pre-Analysis'!F246,IF(#REF!='pre-Analysis'!D246,IF(#REF!='pre-Analysis'!C246,#REF!,""),""),""),""),"")))</f>
        <v>#REF!</v>
      </c>
      <c r="M246" s="167">
        <v>3255</v>
      </c>
      <c r="N246" s="167">
        <v>15041</v>
      </c>
      <c r="O246" s="167">
        <v>7871</v>
      </c>
      <c r="P246" s="99">
        <v>7170</v>
      </c>
      <c r="Q246" s="176" t="e">
        <f>SUMIFS(#REF!,#REF!, 'pre-Analysis'!E246,#REF!, 'pre-Analysis'!B246,#REF!,'pre-Analysis'!C246,#REF!,'pre-Analysis'!F246,#REF!,'pre-Analysis'!D246)</f>
        <v>#REF!</v>
      </c>
      <c r="R246" s="176" t="e">
        <f>SUMIFS(#REF!,#REF!, 'pre-Analysis'!E246,#REF!, 'pre-Analysis'!B246,#REF!,'pre-Analysis'!C246,#REF!,'pre-Analysis'!F246,#REF!,'pre-Analysis'!D246)</f>
        <v>#REF!</v>
      </c>
      <c r="S246" s="176" t="e">
        <f>SUMIFS(#REF!,#REF!, 'pre-Analysis'!E246,#REF!, 'pre-Analysis'!B246,#REF!,'pre-Analysis'!C246,#REF!,'pre-Analysis'!F246,#REF!,'pre-Analysis'!D246)</f>
        <v>#REF!</v>
      </c>
      <c r="T246" s="176" t="e">
        <f>SUMIFS(#REF!,#REF!, 'pre-Analysis'!E246,#REF!, 'pre-Analysis'!B246,#REF!,'pre-Analysis'!C246,#REF!,'pre-Analysis'!F246,#REF!,'pre-Analysis'!D246)</f>
        <v>#REF!</v>
      </c>
      <c r="U246" s="176" t="e">
        <f>SUMIFS(#REF!,#REF!, 'pre-Analysis'!E246,#REF!, 'pre-Analysis'!B246,#REF!,'pre-Analysis'!C246,#REF!,'pre-Analysis'!F246,#REF!,'pre-Analysis'!D246)</f>
        <v>#REF!</v>
      </c>
      <c r="V246" s="176" t="e">
        <f>SUMIFS(#REF!,#REF!, 'pre-Analysis'!E246,#REF!, 'pre-Analysis'!B246,#REF!,'pre-Analysis'!C246,#REF!,'pre-Analysis'!F246,#REF!,'pre-Analysis'!D246)</f>
        <v>#REF!</v>
      </c>
      <c r="W246" s="176" t="e">
        <f>SUMIFS(#REF!,#REF!, 'pre-Analysis'!E246,#REF!, 'pre-Analysis'!B246,#REF!,'pre-Analysis'!C246,#REF!,'pre-Analysis'!F246,#REF!,'pre-Analysis'!D246)</f>
        <v>#REF!</v>
      </c>
      <c r="X246" s="176" t="e">
        <f>SUMIFS(#REF!,#REF!, 'pre-Analysis'!E246,#REF!, 'pre-Analysis'!B246,#REF!,'pre-Analysis'!C246,#REF!,'pre-Analysis'!F246,#REF!,'pre-Analysis'!D246)</f>
        <v>#REF!</v>
      </c>
      <c r="Y246" s="169" t="e">
        <f t="shared" si="92"/>
        <v>#REF!</v>
      </c>
      <c r="Z246" s="169" t="e">
        <f t="shared" si="93"/>
        <v>#REF!</v>
      </c>
      <c r="AA246" s="170" t="e">
        <f t="shared" si="91"/>
        <v>#REF!</v>
      </c>
      <c r="AB246" s="170" t="e">
        <f t="shared" si="87"/>
        <v>#REF!</v>
      </c>
    </row>
    <row r="247" spans="1:29">
      <c r="A247" s="14" t="s">
        <v>72</v>
      </c>
      <c r="B247" s="149" t="s">
        <v>100</v>
      </c>
      <c r="C247" s="150" t="s">
        <v>137</v>
      </c>
      <c r="D247" s="172" t="s">
        <v>75</v>
      </c>
      <c r="E247" s="151" t="s">
        <v>77</v>
      </c>
      <c r="F247" s="149" t="s">
        <v>136</v>
      </c>
      <c r="G247" s="152" t="e">
        <f t="shared" si="88"/>
        <v>#REF!</v>
      </c>
      <c r="H247" s="149" t="e" cm="1">
        <f t="array" ref="H247">_xlfn.TEXTJOIN(",",TRUE,_xlfn.UNIQUE(IF((NOT(ISBLANK(#REF!))*(#REF!='pre-Analysis'!C247))=1,IF(#REF!='pre-Analysis'!E247,IF(#REF!='pre-Analysis'!B247,IF(#REF!='pre-Analysis'!F247,IF(#REF!='pre-Analysis'!D247,#REF!,""),""),""),""),"")))</f>
        <v>#REF!</v>
      </c>
      <c r="I247" s="149" t="e">
        <f t="shared" si="89"/>
        <v>#REF!</v>
      </c>
      <c r="J247" s="149" t="e" cm="1">
        <f t="array" ref="J247">_xlfn.TEXTJOIN(",",TRUE,_xlfn.UNIQUE(IF((NOT(ISBLANK(#REF!))*(#REF!='pre-Analysis'!C247))=1,IF(#REF!='pre-Analysis'!E247,IF(#REF!='pre-Analysis'!B247,IF(#REF!='pre-Analysis'!F247,IF(#REF!='pre-Analysis'!D247,#REF!,""),""),""),""),"")))</f>
        <v>#REF!</v>
      </c>
      <c r="K247" s="149" t="e">
        <f t="shared" si="90"/>
        <v>#REF!</v>
      </c>
      <c r="L247" s="149" t="e" cm="1">
        <f t="array" ref="L247">_xlfn.TEXTJOIN(",",TRUE,_xlfn.UNIQUE(IF((NOT(ISBLANK(#REF!))*(#REF!='pre-Analysis'!B247))=1,IF(#REF!='pre-Analysis'!E247,IF(#REF!='pre-Analysis'!F247,IF(#REF!='pre-Analysis'!D247,IF(#REF!='pre-Analysis'!C247,#REF!,""),""),""),""),"")))</f>
        <v>#REF!</v>
      </c>
      <c r="M247" s="167">
        <v>4435</v>
      </c>
      <c r="N247" s="167">
        <v>22677</v>
      </c>
      <c r="O247" s="167">
        <v>12096</v>
      </c>
      <c r="P247" s="99">
        <v>10581</v>
      </c>
      <c r="Q247" s="176" t="e">
        <f>SUMIFS(#REF!,#REF!, 'pre-Analysis'!E247,#REF!, 'pre-Analysis'!B247,#REF!,'pre-Analysis'!C247,#REF!,'pre-Analysis'!F247,#REF!,'pre-Analysis'!D247)</f>
        <v>#REF!</v>
      </c>
      <c r="R247" s="176" t="e">
        <f>SUMIFS(#REF!,#REF!, 'pre-Analysis'!E247,#REF!, 'pre-Analysis'!B247,#REF!,'pre-Analysis'!C247,#REF!,'pre-Analysis'!F247,#REF!,'pre-Analysis'!D247)</f>
        <v>#REF!</v>
      </c>
      <c r="S247" s="176" t="e">
        <f>SUMIFS(#REF!,#REF!, 'pre-Analysis'!E247,#REF!, 'pre-Analysis'!B247,#REF!,'pre-Analysis'!C247,#REF!,'pre-Analysis'!F247,#REF!,'pre-Analysis'!D247)</f>
        <v>#REF!</v>
      </c>
      <c r="T247" s="176" t="e">
        <f>SUMIFS(#REF!,#REF!, 'pre-Analysis'!E247,#REF!, 'pre-Analysis'!B247,#REF!,'pre-Analysis'!C247,#REF!,'pre-Analysis'!F247,#REF!,'pre-Analysis'!D247)</f>
        <v>#REF!</v>
      </c>
      <c r="U247" s="176" t="e">
        <f>SUMIFS(#REF!,#REF!, 'pre-Analysis'!E247,#REF!, 'pre-Analysis'!B247,#REF!,'pre-Analysis'!C247,#REF!,'pre-Analysis'!F247,#REF!,'pre-Analysis'!D247)</f>
        <v>#REF!</v>
      </c>
      <c r="V247" s="176" t="e">
        <f>SUMIFS(#REF!,#REF!, 'pre-Analysis'!E247,#REF!, 'pre-Analysis'!B247,#REF!,'pre-Analysis'!C247,#REF!,'pre-Analysis'!F247,#REF!,'pre-Analysis'!D247)</f>
        <v>#REF!</v>
      </c>
      <c r="W247" s="176" t="e">
        <f>SUMIFS(#REF!,#REF!, 'pre-Analysis'!E247,#REF!, 'pre-Analysis'!B247,#REF!,'pre-Analysis'!C247,#REF!,'pre-Analysis'!F247,#REF!,'pre-Analysis'!D247)</f>
        <v>#REF!</v>
      </c>
      <c r="X247" s="176" t="e">
        <f>SUMIFS(#REF!,#REF!, 'pre-Analysis'!E247,#REF!, 'pre-Analysis'!B247,#REF!,'pre-Analysis'!C247,#REF!,'pre-Analysis'!F247,#REF!,'pre-Analysis'!D247)</f>
        <v>#REF!</v>
      </c>
      <c r="Y247" s="169" t="e">
        <f t="shared" si="92"/>
        <v>#REF!</v>
      </c>
      <c r="Z247" s="169" t="e">
        <f t="shared" si="93"/>
        <v>#REF!</v>
      </c>
      <c r="AA247" s="170" t="e">
        <f t="shared" si="91"/>
        <v>#REF!</v>
      </c>
      <c r="AB247" s="170" t="e">
        <f t="shared" si="87"/>
        <v>#REF!</v>
      </c>
    </row>
    <row r="248" spans="1:29">
      <c r="A248" s="14" t="s">
        <v>72</v>
      </c>
      <c r="B248" s="158" t="s">
        <v>100</v>
      </c>
      <c r="C248" s="166" t="s">
        <v>137</v>
      </c>
      <c r="D248" s="201" t="s">
        <v>75</v>
      </c>
      <c r="E248" s="157" t="s">
        <v>77</v>
      </c>
      <c r="F248" s="158"/>
      <c r="G248" s="159" t="e">
        <f t="shared" si="88"/>
        <v>#REF!</v>
      </c>
      <c r="H248" s="157" t="e" cm="1">
        <f t="array" ref="H248">_xlfn.TEXTJOIN(",",TRUE,_xlfn.UNIQUE(IF((NOT(ISBLANK(#REF!))*(#REF!='pre-Analysis'!C248))=1,IF(#REF!='pre-Analysis'!E248,IF(#REF!='pre-Analysis'!B248,IF(#REF!='pre-Analysis'!D248,#REF!,""),""),""),"")))</f>
        <v>#REF!</v>
      </c>
      <c r="I248" s="158" t="e">
        <f t="shared" si="89"/>
        <v>#REF!</v>
      </c>
      <c r="J248" s="157" t="e" cm="1">
        <f t="array" ref="J248">_xlfn.TEXTJOIN(",",TRUE,_xlfn.UNIQUE(IF((NOT(ISBLANK(#REF!))*(#REF!='pre-Analysis'!C248))=1,IF(#REF!='pre-Analysis'!E248,IF(#REF!='pre-Analysis'!B248,IF(#REF!='pre-Analysis'!D248,#REF!,""),""),""),"")))</f>
        <v>#REF!</v>
      </c>
      <c r="K248" s="158" t="e">
        <f t="shared" si="90"/>
        <v>#REF!</v>
      </c>
      <c r="L248" s="158" t="e" cm="1">
        <f t="array" ref="L248">_xlfn.TEXTJOIN(",",TRUE,_xlfn.UNIQUE(IF((NOT(ISBLANK(#REF!))*(#REF!='pre-Analysis'!B248))=1,IF(#REF!='pre-Analysis'!E248,IF(#REF!='pre-Analysis'!D248,IF(#REF!='pre-Analysis'!C248,#REF!,""),""),""),"")))</f>
        <v>#REF!</v>
      </c>
      <c r="M248" s="160">
        <f>SUM(M241:M247)</f>
        <v>32255</v>
      </c>
      <c r="N248" s="160">
        <f>SUM(N241:N247)</f>
        <v>149569</v>
      </c>
      <c r="O248" s="160">
        <f>SUM(O241:O247)</f>
        <v>78460</v>
      </c>
      <c r="P248" s="160">
        <f>SUM(P241:P247)</f>
        <v>71109</v>
      </c>
      <c r="Q248" s="197" t="e">
        <f>SUMIFS(#REF!,#REF!, 'pre-Analysis'!E248,#REF!, 'pre-Analysis'!B248,#REF!,'pre-Analysis'!C248,#REF!,'pre-Analysis'!D248)</f>
        <v>#REF!</v>
      </c>
      <c r="R248" s="197" t="e">
        <f>SUMIFS(#REF!,#REF!, 'pre-Analysis'!E248,#REF!, 'pre-Analysis'!B248,#REF!,'pre-Analysis'!C248,#REF!,'pre-Analysis'!D248)</f>
        <v>#REF!</v>
      </c>
      <c r="S248" s="197" t="e">
        <f>SUMIFS(#REF!,#REF!, 'pre-Analysis'!E248,#REF!, 'pre-Analysis'!B248,#REF!,'pre-Analysis'!C248,#REF!,'pre-Analysis'!D248)</f>
        <v>#REF!</v>
      </c>
      <c r="T248" s="197" t="e">
        <f>SUMIFS(#REF!,#REF!, 'pre-Analysis'!E248,#REF!, 'pre-Analysis'!B248,#REF!,'pre-Analysis'!C248,#REF!,'pre-Analysis'!D248)</f>
        <v>#REF!</v>
      </c>
      <c r="U248" s="197" t="e">
        <f>SUMIFS(#REF!,#REF!, 'pre-Analysis'!E248,#REF!, 'pre-Analysis'!B248,#REF!,'pre-Analysis'!C248,#REF!,'pre-Analysis'!D248)</f>
        <v>#REF!</v>
      </c>
      <c r="V248" s="197" t="e">
        <f>SUMIFS(#REF!,#REF!, 'pre-Analysis'!E248,#REF!, 'pre-Analysis'!B248,#REF!,'pre-Analysis'!C248,#REF!,'pre-Analysis'!D248)</f>
        <v>#REF!</v>
      </c>
      <c r="W248" s="197" t="e">
        <f>SUMIFS(#REF!,#REF!, 'pre-Analysis'!E248,#REF!, 'pre-Analysis'!B248,#REF!,'pre-Analysis'!C248,#REF!,'pre-Analysis'!D248)</f>
        <v>#REF!</v>
      </c>
      <c r="X248" s="197" t="e">
        <f>SUMIFS(#REF!,#REF!, 'pre-Analysis'!E248,#REF!, 'pre-Analysis'!B248,#REF!,'pre-Analysis'!C248,#REF!,'pre-Analysis'!D248)</f>
        <v>#REF!</v>
      </c>
      <c r="Y248" s="198" t="e">
        <f t="shared" si="92"/>
        <v>#REF!</v>
      </c>
      <c r="Z248" s="198" t="e">
        <f t="shared" si="93"/>
        <v>#REF!</v>
      </c>
      <c r="AA248" s="199" t="e">
        <f t="shared" si="91"/>
        <v>#REF!</v>
      </c>
      <c r="AB248" s="199" t="e">
        <f t="shared" si="87"/>
        <v>#REF!</v>
      </c>
    </row>
    <row r="249" spans="1:29">
      <c r="A249" s="14" t="s">
        <v>72</v>
      </c>
      <c r="B249" s="177" t="s">
        <v>100</v>
      </c>
      <c r="C249" s="178" t="s">
        <v>137</v>
      </c>
      <c r="D249" s="177" t="s">
        <v>75</v>
      </c>
      <c r="E249" s="179"/>
      <c r="F249" s="177"/>
      <c r="G249" s="180" t="e">
        <f t="shared" si="88"/>
        <v>#REF!</v>
      </c>
      <c r="H249" s="177" t="e" cm="1">
        <f t="array" ref="H249">_xlfn.TEXTJOIN(",",TRUE,_xlfn.UNIQUE(IF((NOT(ISBLANK(#REF!))*(#REF!='pre-Analysis'!C249))=1,IF(#REF!='pre-Analysis'!B249,IF(#REF!='pre-Analysis'!D249,#REF!,""),""),"")))</f>
        <v>#REF!</v>
      </c>
      <c r="I249" s="177" t="e">
        <f t="shared" si="89"/>
        <v>#REF!</v>
      </c>
      <c r="J249" s="177" t="e" cm="1">
        <f t="array" ref="J249">_xlfn.TEXTJOIN(",",TRUE,_xlfn.UNIQUE(IF((NOT(ISBLANK(#REF!))*(#REF!='pre-Analysis'!C249))=1,IF(#REF!='pre-Analysis'!B249,IF(#REF!='pre-Analysis'!D249,#REF!,""),""),"")))</f>
        <v>#REF!</v>
      </c>
      <c r="K249" s="177" t="e">
        <f t="shared" si="90"/>
        <v>#REF!</v>
      </c>
      <c r="L249" s="177" t="e" cm="1">
        <f t="array" ref="L249">_xlfn.TEXTJOIN(",",TRUE,_xlfn.UNIQUE(IF((NOT(ISBLANK(#REF!))*(#REF!='pre-Analysis'!B249))=1,IF(#REF!='pre-Analysis'!D249,IF(#REF!='pre-Analysis'!C249,#REF!,""),""),"")))</f>
        <v>#REF!</v>
      </c>
      <c r="M249" s="181">
        <f>SUM(M240,M248)</f>
        <v>188540</v>
      </c>
      <c r="N249" s="181">
        <f>SUM(N240,N248)</f>
        <v>866457</v>
      </c>
      <c r="O249" s="181">
        <f>SUM(O240,O248)</f>
        <v>447442</v>
      </c>
      <c r="P249" s="181">
        <f>SUM(P240,P248)</f>
        <v>419015</v>
      </c>
      <c r="Q249" s="182" t="e">
        <f>SUMIFS(#REF!,#REF!, 'pre-Analysis'!B249,#REF!,'pre-Analysis'!C249,#REF!,'pre-Analysis'!D249)</f>
        <v>#REF!</v>
      </c>
      <c r="R249" s="182" t="e">
        <f>SUMIFS(#REF!,#REF!, 'pre-Analysis'!B249,#REF!,'pre-Analysis'!C249,#REF!,'pre-Analysis'!D249)</f>
        <v>#REF!</v>
      </c>
      <c r="S249" s="182" t="e">
        <f>SUMIFS(#REF!,#REF!, 'pre-Analysis'!B249,#REF!,'pre-Analysis'!C249,#REF!,'pre-Analysis'!D249)</f>
        <v>#REF!</v>
      </c>
      <c r="T249" s="182" t="e">
        <f>SUMIFS(#REF!,#REF!, 'pre-Analysis'!B249,#REF!,'pre-Analysis'!C249,#REF!,'pre-Analysis'!D249)</f>
        <v>#REF!</v>
      </c>
      <c r="U249" s="176" t="e">
        <f>SUMIFS(#REF!,#REF!, 'pre-Analysis'!B249,#REF!,'pre-Analysis'!C249,#REF!,'pre-Analysis'!D249)</f>
        <v>#REF!</v>
      </c>
      <c r="V249" s="176" t="e">
        <f>SUMIFS(#REF!,#REF!, 'pre-Analysis'!B249,#REF!,'pre-Analysis'!C249,#REF!,'pre-Analysis'!D249)</f>
        <v>#REF!</v>
      </c>
      <c r="W249" s="176" t="e">
        <f>SUMIFS(#REF!,#REF!, 'pre-Analysis'!B249,#REF!,'pre-Analysis'!C249,#REF!,'pre-Analysis'!D249)</f>
        <v>#REF!</v>
      </c>
      <c r="X249" s="176" t="e">
        <f>SUMIFS(#REF!,#REF!, 'pre-Analysis'!B249,#REF!,'pre-Analysis'!C249,#REF!,'pre-Analysis'!D249)</f>
        <v>#REF!</v>
      </c>
      <c r="Y249" s="183" t="e">
        <f t="shared" si="92"/>
        <v>#REF!</v>
      </c>
      <c r="Z249" s="183" t="e">
        <f t="shared" si="93"/>
        <v>#REF!</v>
      </c>
      <c r="AA249" s="184" t="e">
        <f t="shared" si="91"/>
        <v>#REF!</v>
      </c>
      <c r="AB249" s="184" t="e">
        <f t="shared" si="87"/>
        <v>#REF!</v>
      </c>
    </row>
    <row r="250" spans="1:29">
      <c r="A250" s="14" t="s">
        <v>72</v>
      </c>
      <c r="B250" s="149" t="s">
        <v>100</v>
      </c>
      <c r="C250" s="150" t="s">
        <v>137</v>
      </c>
      <c r="D250" s="149" t="s">
        <v>86</v>
      </c>
      <c r="E250" s="151" t="s">
        <v>76</v>
      </c>
      <c r="F250" s="149" t="s">
        <v>103</v>
      </c>
      <c r="G250" s="152" t="e">
        <f t="shared" si="88"/>
        <v>#REF!</v>
      </c>
      <c r="H250" s="149" t="e" cm="1">
        <f t="array" ref="H250">_xlfn.TEXTJOIN(",",TRUE,_xlfn.UNIQUE(IF((NOT(ISBLANK(#REF!))*(#REF!='pre-Analysis'!C250))=1,IF(#REF!='pre-Analysis'!E250,IF(#REF!='pre-Analysis'!B250,IF(#REF!='pre-Analysis'!F250,IF(#REF!='pre-Analysis'!D250,#REF!,""),""),""),""),"")))</f>
        <v>#REF!</v>
      </c>
      <c r="I250" s="149" t="e">
        <f>IF(J250=""," ",(LEN(TRIM(J250))-LEN(SUBSTITUTE(TRIM(J250),",",""))+"1"))</f>
        <v>#REF!</v>
      </c>
      <c r="J250" s="149" t="e" cm="1">
        <f t="array" ref="J250">_xlfn.TEXTJOIN(",",TRUE,_xlfn.UNIQUE(IF((NOT(ISBLANK(#REF!))*(#REF!='pre-Analysis'!C250))=1,IF(#REF!='pre-Analysis'!E250,IF(#REF!='pre-Analysis'!B250,IF(#REF!='pre-Analysis'!F250,IF(#REF!='pre-Analysis'!D250,#REF!,""),""),""),""),"")))</f>
        <v>#REF!</v>
      </c>
      <c r="K250" s="149" t="e">
        <f>IF(L250=""," ",(LEN(TRIM(L250))-LEN(SUBSTITUTE(TRIM(L250),",",""))+"1"))</f>
        <v>#REF!</v>
      </c>
      <c r="L250" s="149" t="e" cm="1">
        <f t="array" ref="L250">_xlfn.TEXTJOIN(",",TRUE,_xlfn.UNIQUE(IF((NOT(ISBLANK(#REF!))*(#REF!='pre-Analysis'!B250))=1,IF(#REF!='pre-Analysis'!E250,IF(#REF!='pre-Analysis'!F250,IF(#REF!='pre-Analysis'!D250,IF(#REF!='pre-Analysis'!C250,#REF!,""),""),""),""),"")))</f>
        <v>#REF!</v>
      </c>
      <c r="M250" s="167">
        <v>8485</v>
      </c>
      <c r="N250" s="167">
        <v>37776</v>
      </c>
      <c r="O250" s="167">
        <v>19211</v>
      </c>
      <c r="P250" s="167">
        <v>18565</v>
      </c>
      <c r="Q250" s="176" t="e">
        <f>SUMIFS(#REF!,#REF!, 'pre-Analysis'!E250,#REF!, 'pre-Analysis'!B250,#REF!,'pre-Analysis'!C250,#REF!,'pre-Analysis'!F250,#REF!,'pre-Analysis'!D250)</f>
        <v>#REF!</v>
      </c>
      <c r="R250" s="176" t="e">
        <f>SUMIFS(#REF!,#REF!, 'pre-Analysis'!E250,#REF!, 'pre-Analysis'!B250,#REF!,'pre-Analysis'!C250,#REF!,'pre-Analysis'!F250,#REF!,'pre-Analysis'!D250)</f>
        <v>#REF!</v>
      </c>
      <c r="S250" s="176" t="e">
        <f>SUMIFS(#REF!,#REF!, 'pre-Analysis'!E250,#REF!, 'pre-Analysis'!B250,#REF!,'pre-Analysis'!C250,#REF!,'pre-Analysis'!F250,#REF!,'pre-Analysis'!D250)</f>
        <v>#REF!</v>
      </c>
      <c r="T250" s="176" t="e">
        <f>SUMIFS(#REF!,#REF!, 'pre-Analysis'!E250,#REF!, 'pre-Analysis'!B250,#REF!,'pre-Analysis'!C250,#REF!,'pre-Analysis'!F250,#REF!,'pre-Analysis'!D250)</f>
        <v>#REF!</v>
      </c>
      <c r="U250" s="176" t="e">
        <f>SUMIFS(#REF!,#REF!, 'pre-Analysis'!E250,#REF!, 'pre-Analysis'!B250,#REF!,'pre-Analysis'!C250,#REF!,'pre-Analysis'!F250,#REF!,'pre-Analysis'!D250)</f>
        <v>#REF!</v>
      </c>
      <c r="V250" s="176" t="e">
        <f>SUMIFS(#REF!,#REF!, 'pre-Analysis'!E250,#REF!, 'pre-Analysis'!B250,#REF!,'pre-Analysis'!C250,#REF!,'pre-Analysis'!F250,#REF!,'pre-Analysis'!D250)</f>
        <v>#REF!</v>
      </c>
      <c r="W250" s="176" t="e">
        <f>SUMIFS(#REF!,#REF!, 'pre-Analysis'!E250,#REF!, 'pre-Analysis'!B250,#REF!,'pre-Analysis'!C250,#REF!,'pre-Analysis'!F250,#REF!,'pre-Analysis'!D250)</f>
        <v>#REF!</v>
      </c>
      <c r="X250" s="176" t="e">
        <f>SUMIFS(#REF!,#REF!, 'pre-Analysis'!E250,#REF!, 'pre-Analysis'!B250,#REF!,'pre-Analysis'!C250,#REF!,'pre-Analysis'!F250,#REF!,'pre-Analysis'!D250)</f>
        <v>#REF!</v>
      </c>
      <c r="Y250" s="169" t="e">
        <f t="shared" si="92"/>
        <v>#REF!</v>
      </c>
      <c r="Z250" s="169" t="e">
        <f t="shared" si="93"/>
        <v>#REF!</v>
      </c>
      <c r="AA250" s="170" t="e">
        <f t="shared" si="91"/>
        <v>#REF!</v>
      </c>
      <c r="AB250" s="170" t="e">
        <f t="shared" si="87"/>
        <v>#REF!</v>
      </c>
      <c r="AC250" s="154"/>
    </row>
    <row r="251" spans="1:29">
      <c r="A251" s="14" t="s">
        <v>72</v>
      </c>
      <c r="B251" s="149" t="s">
        <v>100</v>
      </c>
      <c r="C251" s="150" t="s">
        <v>137</v>
      </c>
      <c r="D251" s="149" t="s">
        <v>86</v>
      </c>
      <c r="E251" s="151" t="s">
        <v>76</v>
      </c>
      <c r="F251" s="149" t="s">
        <v>104</v>
      </c>
      <c r="G251" s="152" t="e">
        <f t="shared" si="88"/>
        <v>#REF!</v>
      </c>
      <c r="H251" s="149" t="e" cm="1">
        <f t="array" ref="H251">_xlfn.TEXTJOIN(",",TRUE,_xlfn.UNIQUE(IF((NOT(ISBLANK(#REF!))*(#REF!='pre-Analysis'!C251))=1,IF(#REF!='pre-Analysis'!E251,IF(#REF!='pre-Analysis'!B251,IF(#REF!='pre-Analysis'!F251,IF(#REF!='pre-Analysis'!D251,#REF!,""),""),""),""),"")))</f>
        <v>#REF!</v>
      </c>
      <c r="I251" s="149" t="e">
        <f t="shared" ref="I251:I286" si="94">IF(J251=""," ",(LEN(TRIM(J251))-LEN(SUBSTITUTE(TRIM(J251),",",""))+"1"))</f>
        <v>#REF!</v>
      </c>
      <c r="J251" s="149" t="e" cm="1">
        <f t="array" ref="J251">_xlfn.TEXTJOIN(",",TRUE,_xlfn.UNIQUE(IF((NOT(ISBLANK(#REF!))*(#REF!='pre-Analysis'!C251))=1,IF(#REF!='pre-Analysis'!E251,IF(#REF!='pre-Analysis'!B251,IF(#REF!='pre-Analysis'!F251,IF(#REF!='pre-Analysis'!D251,#REF!,""),""),""),""),"")))</f>
        <v>#REF!</v>
      </c>
      <c r="K251" s="149" t="e">
        <f t="shared" ref="K251:K286" si="95">IF(L251=""," ",(LEN(TRIM(L251))-LEN(SUBSTITUTE(TRIM(L251),",",""))+"1"))</f>
        <v>#REF!</v>
      </c>
      <c r="L251" s="149" t="e" cm="1">
        <f t="array" ref="L251">_xlfn.TEXTJOIN(",",TRUE,_xlfn.UNIQUE(IF((NOT(ISBLANK(#REF!))*(#REF!='pre-Analysis'!B251))=1,IF(#REF!='pre-Analysis'!E251,IF(#REF!='pre-Analysis'!F251,IF(#REF!='pre-Analysis'!D251,IF(#REF!='pre-Analysis'!C251,#REF!,""),""),""),""),"")))</f>
        <v>#REF!</v>
      </c>
      <c r="M251" s="167">
        <v>8372</v>
      </c>
      <c r="N251" s="167">
        <v>37974</v>
      </c>
      <c r="O251" s="167">
        <v>19549</v>
      </c>
      <c r="P251" s="167">
        <v>18425</v>
      </c>
      <c r="Q251" s="176" t="e">
        <f>SUMIFS(#REF!,#REF!, 'pre-Analysis'!E251,#REF!, 'pre-Analysis'!B251,#REF!,'pre-Analysis'!C251,#REF!,'pre-Analysis'!F251,#REF!,'pre-Analysis'!D251)</f>
        <v>#REF!</v>
      </c>
      <c r="R251" s="176" t="e">
        <f>SUMIFS(#REF!,#REF!, 'pre-Analysis'!E251,#REF!, 'pre-Analysis'!B251,#REF!,'pre-Analysis'!C251,#REF!,'pre-Analysis'!F251,#REF!,'pre-Analysis'!D251)</f>
        <v>#REF!</v>
      </c>
      <c r="S251" s="176" t="e">
        <f>SUMIFS(#REF!,#REF!, 'pre-Analysis'!E251,#REF!, 'pre-Analysis'!B251,#REF!,'pre-Analysis'!C251,#REF!,'pre-Analysis'!F251,#REF!,'pre-Analysis'!D251)</f>
        <v>#REF!</v>
      </c>
      <c r="T251" s="176" t="e">
        <f>SUMIFS(#REF!,#REF!, 'pre-Analysis'!E251,#REF!, 'pre-Analysis'!B251,#REF!,'pre-Analysis'!C251,#REF!,'pre-Analysis'!F251,#REF!,'pre-Analysis'!D251)</f>
        <v>#REF!</v>
      </c>
      <c r="U251" s="176" t="e">
        <f>SUMIFS(#REF!,#REF!, 'pre-Analysis'!E251,#REF!, 'pre-Analysis'!B251,#REF!,'pre-Analysis'!C251,#REF!,'pre-Analysis'!F251,#REF!,'pre-Analysis'!D251)</f>
        <v>#REF!</v>
      </c>
      <c r="V251" s="176" t="e">
        <f>SUMIFS(#REF!,#REF!, 'pre-Analysis'!E251,#REF!, 'pre-Analysis'!B251,#REF!,'pre-Analysis'!C251,#REF!,'pre-Analysis'!F251,#REF!,'pre-Analysis'!D251)</f>
        <v>#REF!</v>
      </c>
      <c r="W251" s="176" t="e">
        <f>SUMIFS(#REF!,#REF!, 'pre-Analysis'!E251,#REF!, 'pre-Analysis'!B251,#REF!,'pre-Analysis'!C251,#REF!,'pre-Analysis'!F251,#REF!,'pre-Analysis'!D251)</f>
        <v>#REF!</v>
      </c>
      <c r="X251" s="176" t="e">
        <f>SUMIFS(#REF!,#REF!, 'pre-Analysis'!E251,#REF!, 'pre-Analysis'!B251,#REF!,'pre-Analysis'!C251,#REF!,'pre-Analysis'!F251,#REF!,'pre-Analysis'!D251)</f>
        <v>#REF!</v>
      </c>
      <c r="Y251" s="169" t="e">
        <f t="shared" si="92"/>
        <v>#REF!</v>
      </c>
      <c r="Z251" s="169" t="e">
        <f t="shared" si="93"/>
        <v>#REF!</v>
      </c>
      <c r="AA251" s="170" t="e">
        <f t="shared" si="91"/>
        <v>#REF!</v>
      </c>
      <c r="AB251" s="170" t="e">
        <f t="shared" si="87"/>
        <v>#REF!</v>
      </c>
      <c r="AC251" s="154"/>
    </row>
    <row r="252" spans="1:29">
      <c r="A252" s="14" t="s">
        <v>72</v>
      </c>
      <c r="B252" s="149" t="s">
        <v>100</v>
      </c>
      <c r="C252" s="150" t="s">
        <v>137</v>
      </c>
      <c r="D252" s="149" t="s">
        <v>86</v>
      </c>
      <c r="E252" s="151" t="s">
        <v>76</v>
      </c>
      <c r="F252" s="149" t="s">
        <v>105</v>
      </c>
      <c r="G252" s="152" t="e">
        <f t="shared" si="88"/>
        <v>#REF!</v>
      </c>
      <c r="H252" s="149" t="e" cm="1">
        <f t="array" ref="H252">_xlfn.TEXTJOIN(",",TRUE,_xlfn.UNIQUE(IF((NOT(ISBLANK(#REF!))*(#REF!='pre-Analysis'!C252))=1,IF(#REF!='pre-Analysis'!E252,IF(#REF!='pre-Analysis'!B252,IF(#REF!='pre-Analysis'!F252,IF(#REF!='pre-Analysis'!D252,#REF!,""),""),""),""),"")))</f>
        <v>#REF!</v>
      </c>
      <c r="I252" s="149" t="e">
        <f t="shared" si="94"/>
        <v>#REF!</v>
      </c>
      <c r="J252" s="149" t="e" cm="1">
        <f t="array" ref="J252">_xlfn.TEXTJOIN(",",TRUE,_xlfn.UNIQUE(IF((NOT(ISBLANK(#REF!))*(#REF!='pre-Analysis'!C252))=1,IF(#REF!='pre-Analysis'!E252,IF(#REF!='pre-Analysis'!B252,IF(#REF!='pre-Analysis'!F252,IF(#REF!='pre-Analysis'!D252,#REF!,""),""),""),""),"")))</f>
        <v>#REF!</v>
      </c>
      <c r="K252" s="149" t="e">
        <f t="shared" si="95"/>
        <v>#REF!</v>
      </c>
      <c r="L252" s="149" t="e" cm="1">
        <f t="array" ref="L252">_xlfn.TEXTJOIN(",",TRUE,_xlfn.UNIQUE(IF((NOT(ISBLANK(#REF!))*(#REF!='pre-Analysis'!B252))=1,IF(#REF!='pre-Analysis'!E252,IF(#REF!='pre-Analysis'!F252,IF(#REF!='pre-Analysis'!D252,IF(#REF!='pre-Analysis'!C252,#REF!,""),""),""),""),"")))</f>
        <v>#REF!</v>
      </c>
      <c r="M252" s="167">
        <v>6109</v>
      </c>
      <c r="N252" s="167">
        <v>25804</v>
      </c>
      <c r="O252" s="167">
        <v>13559</v>
      </c>
      <c r="P252" s="167">
        <v>12245</v>
      </c>
      <c r="Q252" s="176" t="e">
        <f>SUMIFS(#REF!,#REF!, 'pre-Analysis'!E252,#REF!, 'pre-Analysis'!B252,#REF!,'pre-Analysis'!C252,#REF!,'pre-Analysis'!F252,#REF!,'pre-Analysis'!D252)</f>
        <v>#REF!</v>
      </c>
      <c r="R252" s="176" t="e">
        <f>SUMIFS(#REF!,#REF!, 'pre-Analysis'!E252,#REF!, 'pre-Analysis'!B252,#REF!,'pre-Analysis'!C252,#REF!,'pre-Analysis'!F252,#REF!,'pre-Analysis'!D252)</f>
        <v>#REF!</v>
      </c>
      <c r="S252" s="176" t="e">
        <f>SUMIFS(#REF!,#REF!, 'pre-Analysis'!E252,#REF!, 'pre-Analysis'!B252,#REF!,'pre-Analysis'!C252,#REF!,'pre-Analysis'!F252,#REF!,'pre-Analysis'!D252)</f>
        <v>#REF!</v>
      </c>
      <c r="T252" s="176" t="e">
        <f>SUMIFS(#REF!,#REF!, 'pre-Analysis'!E252,#REF!, 'pre-Analysis'!B252,#REF!,'pre-Analysis'!C252,#REF!,'pre-Analysis'!F252,#REF!,'pre-Analysis'!D252)</f>
        <v>#REF!</v>
      </c>
      <c r="U252" s="176" t="e">
        <f>SUMIFS(#REF!,#REF!, 'pre-Analysis'!E252,#REF!, 'pre-Analysis'!B252,#REF!,'pre-Analysis'!C252,#REF!,'pre-Analysis'!F252,#REF!,'pre-Analysis'!D252)</f>
        <v>#REF!</v>
      </c>
      <c r="V252" s="176" t="e">
        <f>SUMIFS(#REF!,#REF!, 'pre-Analysis'!E252,#REF!, 'pre-Analysis'!B252,#REF!,'pre-Analysis'!C252,#REF!,'pre-Analysis'!F252,#REF!,'pre-Analysis'!D252)</f>
        <v>#REF!</v>
      </c>
      <c r="W252" s="176" t="e">
        <f>SUMIFS(#REF!,#REF!, 'pre-Analysis'!E252,#REF!, 'pre-Analysis'!B252,#REF!,'pre-Analysis'!C252,#REF!,'pre-Analysis'!F252,#REF!,'pre-Analysis'!D252)</f>
        <v>#REF!</v>
      </c>
      <c r="X252" s="176" t="e">
        <f>SUMIFS(#REF!,#REF!, 'pre-Analysis'!E252,#REF!, 'pre-Analysis'!B252,#REF!,'pre-Analysis'!C252,#REF!,'pre-Analysis'!F252,#REF!,'pre-Analysis'!D252)</f>
        <v>#REF!</v>
      </c>
      <c r="Y252" s="169" t="e">
        <f t="shared" si="92"/>
        <v>#REF!</v>
      </c>
      <c r="Z252" s="169" t="e">
        <f t="shared" si="93"/>
        <v>#REF!</v>
      </c>
      <c r="AA252" s="170" t="e">
        <f t="shared" si="91"/>
        <v>#REF!</v>
      </c>
      <c r="AB252" s="170" t="e">
        <f t="shared" si="87"/>
        <v>#REF!</v>
      </c>
      <c r="AC252" s="154"/>
    </row>
    <row r="253" spans="1:29">
      <c r="A253" s="14" t="s">
        <v>72</v>
      </c>
      <c r="B253" s="149" t="s">
        <v>100</v>
      </c>
      <c r="C253" s="150" t="s">
        <v>137</v>
      </c>
      <c r="D253" s="149" t="s">
        <v>86</v>
      </c>
      <c r="E253" s="151" t="s">
        <v>76</v>
      </c>
      <c r="F253" s="149" t="s">
        <v>106</v>
      </c>
      <c r="G253" s="152" t="e">
        <f t="shared" si="88"/>
        <v>#REF!</v>
      </c>
      <c r="H253" s="149" t="e" cm="1">
        <f t="array" ref="H253">_xlfn.TEXTJOIN(",",TRUE,_xlfn.UNIQUE(IF((NOT(ISBLANK(#REF!))*(#REF!='pre-Analysis'!C253))=1,IF(#REF!='pre-Analysis'!E253,IF(#REF!='pre-Analysis'!B253,IF(#REF!='pre-Analysis'!F253,IF(#REF!='pre-Analysis'!D253,#REF!,""),""),""),""),"")))</f>
        <v>#REF!</v>
      </c>
      <c r="I253" s="149" t="e">
        <f t="shared" si="94"/>
        <v>#REF!</v>
      </c>
      <c r="J253" s="149" t="e" cm="1">
        <f t="array" ref="J253">_xlfn.TEXTJOIN(",",TRUE,_xlfn.UNIQUE(IF((NOT(ISBLANK(#REF!))*(#REF!='pre-Analysis'!C253))=1,IF(#REF!='pre-Analysis'!E253,IF(#REF!='pre-Analysis'!B253,IF(#REF!='pre-Analysis'!F253,IF(#REF!='pre-Analysis'!D253,#REF!,""),""),""),""),"")))</f>
        <v>#REF!</v>
      </c>
      <c r="K253" s="149" t="e">
        <f t="shared" si="95"/>
        <v>#REF!</v>
      </c>
      <c r="L253" s="149" t="e" cm="1">
        <f t="array" ref="L253">_xlfn.TEXTJOIN(",",TRUE,_xlfn.UNIQUE(IF((NOT(ISBLANK(#REF!))*(#REF!='pre-Analysis'!B253))=1,IF(#REF!='pre-Analysis'!E253,IF(#REF!='pre-Analysis'!F253,IF(#REF!='pre-Analysis'!D253,IF(#REF!='pre-Analysis'!C253,#REF!,""),""),""),""),"")))</f>
        <v>#REF!</v>
      </c>
      <c r="M253" s="167">
        <v>5484</v>
      </c>
      <c r="N253" s="167">
        <v>23816</v>
      </c>
      <c r="O253" s="167">
        <v>12359</v>
      </c>
      <c r="P253" s="167">
        <v>11457</v>
      </c>
      <c r="Q253" s="176" t="e">
        <f>SUMIFS(#REF!,#REF!, 'pre-Analysis'!E253,#REF!, 'pre-Analysis'!B253,#REF!,'pre-Analysis'!C253,#REF!,'pre-Analysis'!F253,#REF!,'pre-Analysis'!D253)</f>
        <v>#REF!</v>
      </c>
      <c r="R253" s="176" t="e">
        <f>SUMIFS(#REF!,#REF!, 'pre-Analysis'!E253,#REF!, 'pre-Analysis'!B253,#REF!,'pre-Analysis'!C253,#REF!,'pre-Analysis'!F253,#REF!,'pre-Analysis'!D253)</f>
        <v>#REF!</v>
      </c>
      <c r="S253" s="176" t="e">
        <f>SUMIFS(#REF!,#REF!, 'pre-Analysis'!E253,#REF!, 'pre-Analysis'!B253,#REF!,'pre-Analysis'!C253,#REF!,'pre-Analysis'!F253,#REF!,'pre-Analysis'!D253)</f>
        <v>#REF!</v>
      </c>
      <c r="T253" s="176" t="e">
        <f>SUMIFS(#REF!,#REF!, 'pre-Analysis'!E253,#REF!, 'pre-Analysis'!B253,#REF!,'pre-Analysis'!C253,#REF!,'pre-Analysis'!F253,#REF!,'pre-Analysis'!D253)</f>
        <v>#REF!</v>
      </c>
      <c r="U253" s="176" t="e">
        <f>SUMIFS(#REF!,#REF!, 'pre-Analysis'!E253,#REF!, 'pre-Analysis'!B253,#REF!,'pre-Analysis'!C253,#REF!,'pre-Analysis'!F253,#REF!,'pre-Analysis'!D253)</f>
        <v>#REF!</v>
      </c>
      <c r="V253" s="176" t="e">
        <f>SUMIFS(#REF!,#REF!, 'pre-Analysis'!E253,#REF!, 'pre-Analysis'!B253,#REF!,'pre-Analysis'!C253,#REF!,'pre-Analysis'!F253,#REF!,'pre-Analysis'!D253)</f>
        <v>#REF!</v>
      </c>
      <c r="W253" s="176" t="e">
        <f>SUMIFS(#REF!,#REF!, 'pre-Analysis'!E253,#REF!, 'pre-Analysis'!B253,#REF!,'pre-Analysis'!C253,#REF!,'pre-Analysis'!F253,#REF!,'pre-Analysis'!D253)</f>
        <v>#REF!</v>
      </c>
      <c r="X253" s="176" t="e">
        <f>SUMIFS(#REF!,#REF!, 'pre-Analysis'!E253,#REF!, 'pre-Analysis'!B253,#REF!,'pre-Analysis'!C253,#REF!,'pre-Analysis'!F253,#REF!,'pre-Analysis'!D253)</f>
        <v>#REF!</v>
      </c>
      <c r="Y253" s="169" t="e">
        <f t="shared" si="92"/>
        <v>#REF!</v>
      </c>
      <c r="Z253" s="169" t="e">
        <f t="shared" si="93"/>
        <v>#REF!</v>
      </c>
      <c r="AA253" s="170" t="e">
        <f t="shared" si="91"/>
        <v>#REF!</v>
      </c>
      <c r="AB253" s="170" t="e">
        <f t="shared" si="87"/>
        <v>#REF!</v>
      </c>
      <c r="AC253" s="154"/>
    </row>
    <row r="254" spans="1:29">
      <c r="A254" s="14" t="s">
        <v>72</v>
      </c>
      <c r="B254" s="149" t="s">
        <v>100</v>
      </c>
      <c r="C254" s="150" t="s">
        <v>137</v>
      </c>
      <c r="D254" s="149" t="s">
        <v>86</v>
      </c>
      <c r="E254" s="151" t="s">
        <v>76</v>
      </c>
      <c r="F254" s="149" t="s">
        <v>107</v>
      </c>
      <c r="G254" s="152" t="e">
        <f t="shared" si="88"/>
        <v>#REF!</v>
      </c>
      <c r="H254" s="149" t="e" cm="1">
        <f t="array" ref="H254">_xlfn.TEXTJOIN(",",TRUE,_xlfn.UNIQUE(IF((NOT(ISBLANK(#REF!))*(#REF!='pre-Analysis'!C254))=1,IF(#REF!='pre-Analysis'!E254,IF(#REF!='pre-Analysis'!B254,IF(#REF!='pre-Analysis'!F254,IF(#REF!='pre-Analysis'!D254,#REF!,""),""),""),""),"")))</f>
        <v>#REF!</v>
      </c>
      <c r="I254" s="149" t="e">
        <f t="shared" si="94"/>
        <v>#REF!</v>
      </c>
      <c r="J254" s="149" t="e" cm="1">
        <f t="array" ref="J254">_xlfn.TEXTJOIN(",",TRUE,_xlfn.UNIQUE(IF((NOT(ISBLANK(#REF!))*(#REF!='pre-Analysis'!C254))=1,IF(#REF!='pre-Analysis'!E254,IF(#REF!='pre-Analysis'!B254,IF(#REF!='pre-Analysis'!F254,IF(#REF!='pre-Analysis'!D254,#REF!,""),""),""),""),"")))</f>
        <v>#REF!</v>
      </c>
      <c r="K254" s="149" t="e">
        <f t="shared" si="95"/>
        <v>#REF!</v>
      </c>
      <c r="L254" s="149" t="e" cm="1">
        <f t="array" ref="L254">_xlfn.TEXTJOIN(",",TRUE,_xlfn.UNIQUE(IF((NOT(ISBLANK(#REF!))*(#REF!='pre-Analysis'!B254))=1,IF(#REF!='pre-Analysis'!E254,IF(#REF!='pre-Analysis'!F254,IF(#REF!='pre-Analysis'!D254,IF(#REF!='pre-Analysis'!C254,#REF!,""),""),""),""),"")))</f>
        <v>#REF!</v>
      </c>
      <c r="M254" s="167">
        <v>8052</v>
      </c>
      <c r="N254" s="167">
        <v>36126</v>
      </c>
      <c r="O254" s="167">
        <v>18606</v>
      </c>
      <c r="P254" s="167">
        <v>17520</v>
      </c>
      <c r="Q254" s="176" t="e">
        <f>SUMIFS(#REF!,#REF!, 'pre-Analysis'!E254,#REF!, 'pre-Analysis'!B254,#REF!,'pre-Analysis'!C254,#REF!,'pre-Analysis'!F254,#REF!,'pre-Analysis'!D254)</f>
        <v>#REF!</v>
      </c>
      <c r="R254" s="176" t="e">
        <f>SUMIFS(#REF!,#REF!, 'pre-Analysis'!E254,#REF!, 'pre-Analysis'!B254,#REF!,'pre-Analysis'!C254,#REF!,'pre-Analysis'!F254,#REF!,'pre-Analysis'!D254)</f>
        <v>#REF!</v>
      </c>
      <c r="S254" s="176" t="e">
        <f>SUMIFS(#REF!,#REF!, 'pre-Analysis'!E254,#REF!, 'pre-Analysis'!B254,#REF!,'pre-Analysis'!C254,#REF!,'pre-Analysis'!F254,#REF!,'pre-Analysis'!D254)</f>
        <v>#REF!</v>
      </c>
      <c r="T254" s="176" t="e">
        <f>SUMIFS(#REF!,#REF!, 'pre-Analysis'!E254,#REF!, 'pre-Analysis'!B254,#REF!,'pre-Analysis'!C254,#REF!,'pre-Analysis'!F254,#REF!,'pre-Analysis'!D254)</f>
        <v>#REF!</v>
      </c>
      <c r="U254" s="176" t="e">
        <f>SUMIFS(#REF!,#REF!, 'pre-Analysis'!E254,#REF!, 'pre-Analysis'!B254,#REF!,'pre-Analysis'!C254,#REF!,'pre-Analysis'!F254,#REF!,'pre-Analysis'!D254)</f>
        <v>#REF!</v>
      </c>
      <c r="V254" s="176" t="e">
        <f>SUMIFS(#REF!,#REF!, 'pre-Analysis'!E254,#REF!, 'pre-Analysis'!B254,#REF!,'pre-Analysis'!C254,#REF!,'pre-Analysis'!F254,#REF!,'pre-Analysis'!D254)</f>
        <v>#REF!</v>
      </c>
      <c r="W254" s="176" t="e">
        <f>SUMIFS(#REF!,#REF!, 'pre-Analysis'!E254,#REF!, 'pre-Analysis'!B254,#REF!,'pre-Analysis'!C254,#REF!,'pre-Analysis'!F254,#REF!,'pre-Analysis'!D254)</f>
        <v>#REF!</v>
      </c>
      <c r="X254" s="176" t="e">
        <f>SUMIFS(#REF!,#REF!, 'pre-Analysis'!E254,#REF!, 'pre-Analysis'!B254,#REF!,'pre-Analysis'!C254,#REF!,'pre-Analysis'!F254,#REF!,'pre-Analysis'!D254)</f>
        <v>#REF!</v>
      </c>
      <c r="Y254" s="169" t="e">
        <f t="shared" si="92"/>
        <v>#REF!</v>
      </c>
      <c r="Z254" s="169" t="e">
        <f t="shared" si="93"/>
        <v>#REF!</v>
      </c>
      <c r="AA254" s="170" t="e">
        <f t="shared" si="91"/>
        <v>#REF!</v>
      </c>
      <c r="AB254" s="170" t="e">
        <f t="shared" si="87"/>
        <v>#REF!</v>
      </c>
      <c r="AC254" s="154"/>
    </row>
    <row r="255" spans="1:29">
      <c r="A255" s="14" t="s">
        <v>72</v>
      </c>
      <c r="B255" s="149" t="s">
        <v>100</v>
      </c>
      <c r="C255" s="150" t="s">
        <v>137</v>
      </c>
      <c r="D255" s="149" t="s">
        <v>86</v>
      </c>
      <c r="E255" s="151" t="s">
        <v>76</v>
      </c>
      <c r="F255" s="149" t="s">
        <v>108</v>
      </c>
      <c r="G255" s="152" t="e">
        <f t="shared" si="88"/>
        <v>#REF!</v>
      </c>
      <c r="H255" s="149" t="e" cm="1">
        <f t="array" ref="H255">_xlfn.TEXTJOIN(",",TRUE,_xlfn.UNIQUE(IF((NOT(ISBLANK(#REF!))*(#REF!='pre-Analysis'!C255))=1,IF(#REF!='pre-Analysis'!E255,IF(#REF!='pre-Analysis'!B255,IF(#REF!='pre-Analysis'!F255,IF(#REF!='pre-Analysis'!D255,#REF!,""),""),""),""),"")))</f>
        <v>#REF!</v>
      </c>
      <c r="I255" s="149" t="e">
        <f t="shared" si="94"/>
        <v>#REF!</v>
      </c>
      <c r="J255" s="149" t="e" cm="1">
        <f t="array" ref="J255">_xlfn.TEXTJOIN(",",TRUE,_xlfn.UNIQUE(IF((NOT(ISBLANK(#REF!))*(#REF!='pre-Analysis'!C255))=1,IF(#REF!='pre-Analysis'!E255,IF(#REF!='pre-Analysis'!B255,IF(#REF!='pre-Analysis'!F255,IF(#REF!='pre-Analysis'!D255,#REF!,""),""),""),""),"")))</f>
        <v>#REF!</v>
      </c>
      <c r="K255" s="149" t="e">
        <f t="shared" si="95"/>
        <v>#REF!</v>
      </c>
      <c r="L255" s="149" t="e" cm="1">
        <f t="array" ref="L255">_xlfn.TEXTJOIN(",",TRUE,_xlfn.UNIQUE(IF((NOT(ISBLANK(#REF!))*(#REF!='pre-Analysis'!B255))=1,IF(#REF!='pre-Analysis'!E255,IF(#REF!='pre-Analysis'!F255,IF(#REF!='pre-Analysis'!D255,IF(#REF!='pre-Analysis'!C255,#REF!,""),""),""),""),"")))</f>
        <v>#REF!</v>
      </c>
      <c r="M255" s="167">
        <v>7062</v>
      </c>
      <c r="N255" s="167">
        <v>30064</v>
      </c>
      <c r="O255" s="167">
        <v>15496</v>
      </c>
      <c r="P255" s="167">
        <v>14568</v>
      </c>
      <c r="Q255" s="176" t="e">
        <f>SUMIFS(#REF!,#REF!, 'pre-Analysis'!E255,#REF!, 'pre-Analysis'!B255,#REF!,'pre-Analysis'!C255,#REF!,'pre-Analysis'!F255,#REF!,'pre-Analysis'!D255)</f>
        <v>#REF!</v>
      </c>
      <c r="R255" s="176" t="e">
        <f>SUMIFS(#REF!,#REF!, 'pre-Analysis'!E255,#REF!, 'pre-Analysis'!B255,#REF!,'pre-Analysis'!C255,#REF!,'pre-Analysis'!F255,#REF!,'pre-Analysis'!D255)</f>
        <v>#REF!</v>
      </c>
      <c r="S255" s="176" t="e">
        <f>SUMIFS(#REF!,#REF!, 'pre-Analysis'!E255,#REF!, 'pre-Analysis'!B255,#REF!,'pre-Analysis'!C255,#REF!,'pre-Analysis'!F255,#REF!,'pre-Analysis'!D255)</f>
        <v>#REF!</v>
      </c>
      <c r="T255" s="176" t="e">
        <f>SUMIFS(#REF!,#REF!, 'pre-Analysis'!E255,#REF!, 'pre-Analysis'!B255,#REF!,'pre-Analysis'!C255,#REF!,'pre-Analysis'!F255,#REF!,'pre-Analysis'!D255)</f>
        <v>#REF!</v>
      </c>
      <c r="U255" s="176" t="e">
        <f>SUMIFS(#REF!,#REF!, 'pre-Analysis'!E255,#REF!, 'pre-Analysis'!B255,#REF!,'pre-Analysis'!C255,#REF!,'pre-Analysis'!F255,#REF!,'pre-Analysis'!D255)</f>
        <v>#REF!</v>
      </c>
      <c r="V255" s="176" t="e">
        <f>SUMIFS(#REF!,#REF!, 'pre-Analysis'!E255,#REF!, 'pre-Analysis'!B255,#REF!,'pre-Analysis'!C255,#REF!,'pre-Analysis'!F255,#REF!,'pre-Analysis'!D255)</f>
        <v>#REF!</v>
      </c>
      <c r="W255" s="176" t="e">
        <f>SUMIFS(#REF!,#REF!, 'pre-Analysis'!E255,#REF!, 'pre-Analysis'!B255,#REF!,'pre-Analysis'!C255,#REF!,'pre-Analysis'!F255,#REF!,'pre-Analysis'!D255)</f>
        <v>#REF!</v>
      </c>
      <c r="X255" s="176" t="e">
        <f>SUMIFS(#REF!,#REF!, 'pre-Analysis'!E255,#REF!, 'pre-Analysis'!B255,#REF!,'pre-Analysis'!C255,#REF!,'pre-Analysis'!F255,#REF!,'pre-Analysis'!D255)</f>
        <v>#REF!</v>
      </c>
      <c r="Y255" s="169" t="e">
        <f t="shared" si="92"/>
        <v>#REF!</v>
      </c>
      <c r="Z255" s="169" t="e">
        <f t="shared" si="93"/>
        <v>#REF!</v>
      </c>
      <c r="AA255" s="170" t="e">
        <f t="shared" si="91"/>
        <v>#REF!</v>
      </c>
      <c r="AB255" s="170" t="e">
        <f t="shared" si="87"/>
        <v>#REF!</v>
      </c>
      <c r="AC255" s="154"/>
    </row>
    <row r="256" spans="1:29">
      <c r="A256" s="14" t="s">
        <v>72</v>
      </c>
      <c r="B256" s="149" t="s">
        <v>100</v>
      </c>
      <c r="C256" s="150" t="s">
        <v>137</v>
      </c>
      <c r="D256" s="149" t="s">
        <v>86</v>
      </c>
      <c r="E256" s="151" t="s">
        <v>76</v>
      </c>
      <c r="F256" s="149" t="s">
        <v>109</v>
      </c>
      <c r="G256" s="152" t="e">
        <f t="shared" si="88"/>
        <v>#REF!</v>
      </c>
      <c r="H256" s="149" t="e" cm="1">
        <f t="array" ref="H256">_xlfn.TEXTJOIN(",",TRUE,_xlfn.UNIQUE(IF((NOT(ISBLANK(#REF!))*(#REF!='pre-Analysis'!C256))=1,IF(#REF!='pre-Analysis'!E256,IF(#REF!='pre-Analysis'!B256,IF(#REF!='pre-Analysis'!F256,IF(#REF!='pre-Analysis'!D256,#REF!,""),""),""),""),"")))</f>
        <v>#REF!</v>
      </c>
      <c r="I256" s="149" t="e">
        <f t="shared" si="94"/>
        <v>#REF!</v>
      </c>
      <c r="J256" s="149" t="e" cm="1">
        <f t="array" ref="J256">_xlfn.TEXTJOIN(",",TRUE,_xlfn.UNIQUE(IF((NOT(ISBLANK(#REF!))*(#REF!='pre-Analysis'!C256))=1,IF(#REF!='pre-Analysis'!E256,IF(#REF!='pre-Analysis'!B256,IF(#REF!='pre-Analysis'!F256,IF(#REF!='pre-Analysis'!D256,#REF!,""),""),""),""),"")))</f>
        <v>#REF!</v>
      </c>
      <c r="K256" s="149" t="e">
        <f t="shared" si="95"/>
        <v>#REF!</v>
      </c>
      <c r="L256" s="149" t="e" cm="1">
        <f t="array" ref="L256">_xlfn.TEXTJOIN(",",TRUE,_xlfn.UNIQUE(IF((NOT(ISBLANK(#REF!))*(#REF!='pre-Analysis'!B256))=1,IF(#REF!='pre-Analysis'!E256,IF(#REF!='pre-Analysis'!F256,IF(#REF!='pre-Analysis'!D256,IF(#REF!='pre-Analysis'!C256,#REF!,""),""),""),""),"")))</f>
        <v>#REF!</v>
      </c>
      <c r="M256" s="167">
        <v>1728</v>
      </c>
      <c r="N256" s="167">
        <v>7262</v>
      </c>
      <c r="O256" s="167">
        <v>3754</v>
      </c>
      <c r="P256" s="167">
        <v>3508</v>
      </c>
      <c r="Q256" s="176" t="e">
        <f>SUMIFS(#REF!,#REF!, 'pre-Analysis'!E256,#REF!, 'pre-Analysis'!B256,#REF!,'pre-Analysis'!C256,#REF!,'pre-Analysis'!F256,#REF!,'pre-Analysis'!D256)</f>
        <v>#REF!</v>
      </c>
      <c r="R256" s="176" t="e">
        <f>SUMIFS(#REF!,#REF!, 'pre-Analysis'!E256,#REF!, 'pre-Analysis'!B256,#REF!,'pre-Analysis'!C256,#REF!,'pre-Analysis'!F256,#REF!,'pre-Analysis'!D256)</f>
        <v>#REF!</v>
      </c>
      <c r="S256" s="176" t="e">
        <f>SUMIFS(#REF!,#REF!, 'pre-Analysis'!E256,#REF!, 'pre-Analysis'!B256,#REF!,'pre-Analysis'!C256,#REF!,'pre-Analysis'!F256,#REF!,'pre-Analysis'!D256)</f>
        <v>#REF!</v>
      </c>
      <c r="T256" s="176" t="e">
        <f>SUMIFS(#REF!,#REF!, 'pre-Analysis'!E256,#REF!, 'pre-Analysis'!B256,#REF!,'pre-Analysis'!C256,#REF!,'pre-Analysis'!F256,#REF!,'pre-Analysis'!D256)</f>
        <v>#REF!</v>
      </c>
      <c r="U256" s="176" t="e">
        <f>SUMIFS(#REF!,#REF!, 'pre-Analysis'!E256,#REF!, 'pre-Analysis'!B256,#REF!,'pre-Analysis'!C256,#REF!,'pre-Analysis'!F256,#REF!,'pre-Analysis'!D256)</f>
        <v>#REF!</v>
      </c>
      <c r="V256" s="176" t="e">
        <f>SUMIFS(#REF!,#REF!, 'pre-Analysis'!E256,#REF!, 'pre-Analysis'!B256,#REF!,'pre-Analysis'!C256,#REF!,'pre-Analysis'!F256,#REF!,'pre-Analysis'!D256)</f>
        <v>#REF!</v>
      </c>
      <c r="W256" s="176" t="e">
        <f>SUMIFS(#REF!,#REF!, 'pre-Analysis'!E256,#REF!, 'pre-Analysis'!B256,#REF!,'pre-Analysis'!C256,#REF!,'pre-Analysis'!F256,#REF!,'pre-Analysis'!D256)</f>
        <v>#REF!</v>
      </c>
      <c r="X256" s="176" t="e">
        <f>SUMIFS(#REF!,#REF!, 'pre-Analysis'!E256,#REF!, 'pre-Analysis'!B256,#REF!,'pre-Analysis'!C256,#REF!,'pre-Analysis'!F256,#REF!,'pre-Analysis'!D256)</f>
        <v>#REF!</v>
      </c>
      <c r="Y256" s="169" t="e">
        <f t="shared" si="92"/>
        <v>#REF!</v>
      </c>
      <c r="Z256" s="169" t="e">
        <f t="shared" si="93"/>
        <v>#REF!</v>
      </c>
      <c r="AA256" s="170" t="e">
        <f t="shared" si="91"/>
        <v>#REF!</v>
      </c>
      <c r="AB256" s="170" t="e">
        <f t="shared" si="87"/>
        <v>#REF!</v>
      </c>
      <c r="AC256" s="154"/>
    </row>
    <row r="257" spans="1:29">
      <c r="A257" s="14" t="s">
        <v>72</v>
      </c>
      <c r="B257" s="149" t="s">
        <v>100</v>
      </c>
      <c r="C257" s="150" t="s">
        <v>137</v>
      </c>
      <c r="D257" s="149" t="s">
        <v>86</v>
      </c>
      <c r="E257" s="151" t="s">
        <v>76</v>
      </c>
      <c r="F257" s="149" t="s">
        <v>110</v>
      </c>
      <c r="G257" s="152" t="e">
        <f t="shared" si="88"/>
        <v>#REF!</v>
      </c>
      <c r="H257" s="149" t="e" cm="1">
        <f t="array" ref="H257">_xlfn.TEXTJOIN(",",TRUE,_xlfn.UNIQUE(IF((NOT(ISBLANK(#REF!))*(#REF!='pre-Analysis'!C257))=1,IF(#REF!='pre-Analysis'!E257,IF(#REF!='pre-Analysis'!B257,IF(#REF!='pre-Analysis'!F257,IF(#REF!='pre-Analysis'!D257,#REF!,""),""),""),""),"")))</f>
        <v>#REF!</v>
      </c>
      <c r="I257" s="149" t="e">
        <f t="shared" si="94"/>
        <v>#REF!</v>
      </c>
      <c r="J257" s="149" t="e" cm="1">
        <f t="array" ref="J257">_xlfn.TEXTJOIN(",",TRUE,_xlfn.UNIQUE(IF((NOT(ISBLANK(#REF!))*(#REF!='pre-Analysis'!C257))=1,IF(#REF!='pre-Analysis'!E257,IF(#REF!='pre-Analysis'!B257,IF(#REF!='pre-Analysis'!F257,IF(#REF!='pre-Analysis'!D257,#REF!,""),""),""),""),"")))</f>
        <v>#REF!</v>
      </c>
      <c r="K257" s="149" t="e">
        <f t="shared" si="95"/>
        <v>#REF!</v>
      </c>
      <c r="L257" s="149" t="e" cm="1">
        <f t="array" ref="L257">_xlfn.TEXTJOIN(",",TRUE,_xlfn.UNIQUE(IF((NOT(ISBLANK(#REF!))*(#REF!='pre-Analysis'!B257))=1,IF(#REF!='pre-Analysis'!E257,IF(#REF!='pre-Analysis'!F257,IF(#REF!='pre-Analysis'!D257,IF(#REF!='pre-Analysis'!C257,#REF!,""),""),""),""),"")))</f>
        <v>#REF!</v>
      </c>
      <c r="M257" s="167">
        <v>5540</v>
      </c>
      <c r="N257" s="167">
        <v>24608</v>
      </c>
      <c r="O257" s="167">
        <v>12688</v>
      </c>
      <c r="P257" s="167">
        <v>11920</v>
      </c>
      <c r="Q257" s="176" t="e">
        <f>SUMIFS(#REF!,#REF!, 'pre-Analysis'!E257,#REF!, 'pre-Analysis'!B257,#REF!,'pre-Analysis'!C257,#REF!,'pre-Analysis'!F257,#REF!,'pre-Analysis'!D257)</f>
        <v>#REF!</v>
      </c>
      <c r="R257" s="176" t="e">
        <f>SUMIFS(#REF!,#REF!, 'pre-Analysis'!E257,#REF!, 'pre-Analysis'!B257,#REF!,'pre-Analysis'!C257,#REF!,'pre-Analysis'!F257,#REF!,'pre-Analysis'!D257)</f>
        <v>#REF!</v>
      </c>
      <c r="S257" s="176" t="e">
        <f>SUMIFS(#REF!,#REF!, 'pre-Analysis'!E257,#REF!, 'pre-Analysis'!B257,#REF!,'pre-Analysis'!C257,#REF!,'pre-Analysis'!F257,#REF!,'pre-Analysis'!D257)</f>
        <v>#REF!</v>
      </c>
      <c r="T257" s="176" t="e">
        <f>SUMIFS(#REF!,#REF!, 'pre-Analysis'!E257,#REF!, 'pre-Analysis'!B257,#REF!,'pre-Analysis'!C257,#REF!,'pre-Analysis'!F257,#REF!,'pre-Analysis'!D257)</f>
        <v>#REF!</v>
      </c>
      <c r="U257" s="176" t="e">
        <f>SUMIFS(#REF!,#REF!, 'pre-Analysis'!E257,#REF!, 'pre-Analysis'!B257,#REF!,'pre-Analysis'!C257,#REF!,'pre-Analysis'!F257,#REF!,'pre-Analysis'!D257)</f>
        <v>#REF!</v>
      </c>
      <c r="V257" s="176" t="e">
        <f>SUMIFS(#REF!,#REF!, 'pre-Analysis'!E257,#REF!, 'pre-Analysis'!B257,#REF!,'pre-Analysis'!C257,#REF!,'pre-Analysis'!F257,#REF!,'pre-Analysis'!D257)</f>
        <v>#REF!</v>
      </c>
      <c r="W257" s="176" t="e">
        <f>SUMIFS(#REF!,#REF!, 'pre-Analysis'!E257,#REF!, 'pre-Analysis'!B257,#REF!,'pre-Analysis'!C257,#REF!,'pre-Analysis'!F257,#REF!,'pre-Analysis'!D257)</f>
        <v>#REF!</v>
      </c>
      <c r="X257" s="176" t="e">
        <f>SUMIFS(#REF!,#REF!, 'pre-Analysis'!E257,#REF!, 'pre-Analysis'!B257,#REF!,'pre-Analysis'!C257,#REF!,'pre-Analysis'!F257,#REF!,'pre-Analysis'!D257)</f>
        <v>#REF!</v>
      </c>
      <c r="Y257" s="169" t="e">
        <f t="shared" si="92"/>
        <v>#REF!</v>
      </c>
      <c r="Z257" s="169" t="e">
        <f t="shared" si="93"/>
        <v>#REF!</v>
      </c>
      <c r="AA257" s="170" t="e">
        <f t="shared" si="91"/>
        <v>#REF!</v>
      </c>
      <c r="AB257" s="170" t="e">
        <f t="shared" si="87"/>
        <v>#REF!</v>
      </c>
      <c r="AC257" s="154"/>
    </row>
    <row r="258" spans="1:29">
      <c r="A258" s="14" t="s">
        <v>72</v>
      </c>
      <c r="B258" s="149" t="s">
        <v>100</v>
      </c>
      <c r="C258" s="150" t="s">
        <v>137</v>
      </c>
      <c r="D258" s="149" t="s">
        <v>86</v>
      </c>
      <c r="E258" s="151" t="s">
        <v>76</v>
      </c>
      <c r="F258" s="149" t="s">
        <v>111</v>
      </c>
      <c r="G258" s="152" t="e">
        <f t="shared" si="88"/>
        <v>#REF!</v>
      </c>
      <c r="H258" s="149" t="e" cm="1">
        <f t="array" ref="H258">_xlfn.TEXTJOIN(",",TRUE,_xlfn.UNIQUE(IF((NOT(ISBLANK(#REF!))*(#REF!='pre-Analysis'!C258))=1,IF(#REF!='pre-Analysis'!E258,IF(#REF!='pre-Analysis'!B258,IF(#REF!='pre-Analysis'!F258,IF(#REF!='pre-Analysis'!D258,#REF!,""),""),""),""),"")))</f>
        <v>#REF!</v>
      </c>
      <c r="I258" s="149" t="e">
        <f t="shared" si="94"/>
        <v>#REF!</v>
      </c>
      <c r="J258" s="149" t="e" cm="1">
        <f t="array" ref="J258">_xlfn.TEXTJOIN(",",TRUE,_xlfn.UNIQUE(IF((NOT(ISBLANK(#REF!))*(#REF!='pre-Analysis'!C258))=1,IF(#REF!='pre-Analysis'!E258,IF(#REF!='pre-Analysis'!B258,IF(#REF!='pre-Analysis'!F258,IF(#REF!='pre-Analysis'!D258,#REF!,""),""),""),""),"")))</f>
        <v>#REF!</v>
      </c>
      <c r="K258" s="149" t="e">
        <f t="shared" si="95"/>
        <v>#REF!</v>
      </c>
      <c r="L258" s="149" t="e" cm="1">
        <f t="array" ref="L258">_xlfn.TEXTJOIN(",",TRUE,_xlfn.UNIQUE(IF((NOT(ISBLANK(#REF!))*(#REF!='pre-Analysis'!B258))=1,IF(#REF!='pre-Analysis'!E258,IF(#REF!='pre-Analysis'!F258,IF(#REF!='pre-Analysis'!D258,IF(#REF!='pre-Analysis'!C258,#REF!,""),""),""),""),"")))</f>
        <v>#REF!</v>
      </c>
      <c r="M258" s="167">
        <v>4878</v>
      </c>
      <c r="N258" s="167">
        <v>22969</v>
      </c>
      <c r="O258" s="167">
        <v>11763</v>
      </c>
      <c r="P258" s="167">
        <v>11206</v>
      </c>
      <c r="Q258" s="176" t="e">
        <f>SUMIFS(#REF!,#REF!, 'pre-Analysis'!E258,#REF!, 'pre-Analysis'!B258,#REF!,'pre-Analysis'!C258,#REF!,'pre-Analysis'!F258,#REF!,'pre-Analysis'!D258)</f>
        <v>#REF!</v>
      </c>
      <c r="R258" s="176" t="e">
        <f>SUMIFS(#REF!,#REF!, 'pre-Analysis'!E258,#REF!, 'pre-Analysis'!B258,#REF!,'pre-Analysis'!C258,#REF!,'pre-Analysis'!F258,#REF!,'pre-Analysis'!D258)</f>
        <v>#REF!</v>
      </c>
      <c r="S258" s="176" t="e">
        <f>SUMIFS(#REF!,#REF!, 'pre-Analysis'!E258,#REF!, 'pre-Analysis'!B258,#REF!,'pre-Analysis'!C258,#REF!,'pre-Analysis'!F258,#REF!,'pre-Analysis'!D258)</f>
        <v>#REF!</v>
      </c>
      <c r="T258" s="176" t="e">
        <f>SUMIFS(#REF!,#REF!, 'pre-Analysis'!E258,#REF!, 'pre-Analysis'!B258,#REF!,'pre-Analysis'!C258,#REF!,'pre-Analysis'!F258,#REF!,'pre-Analysis'!D258)</f>
        <v>#REF!</v>
      </c>
      <c r="U258" s="176" t="e">
        <f>SUMIFS(#REF!,#REF!, 'pre-Analysis'!E258,#REF!, 'pre-Analysis'!B258,#REF!,'pre-Analysis'!C258,#REF!,'pre-Analysis'!F258,#REF!,'pre-Analysis'!D258)</f>
        <v>#REF!</v>
      </c>
      <c r="V258" s="176" t="e">
        <f>SUMIFS(#REF!,#REF!, 'pre-Analysis'!E258,#REF!, 'pre-Analysis'!B258,#REF!,'pre-Analysis'!C258,#REF!,'pre-Analysis'!F258,#REF!,'pre-Analysis'!D258)</f>
        <v>#REF!</v>
      </c>
      <c r="W258" s="176" t="e">
        <f>SUMIFS(#REF!,#REF!, 'pre-Analysis'!E258,#REF!, 'pre-Analysis'!B258,#REF!,'pre-Analysis'!C258,#REF!,'pre-Analysis'!F258,#REF!,'pre-Analysis'!D258)</f>
        <v>#REF!</v>
      </c>
      <c r="X258" s="176" t="e">
        <f>SUMIFS(#REF!,#REF!, 'pre-Analysis'!E258,#REF!, 'pre-Analysis'!B258,#REF!,'pre-Analysis'!C258,#REF!,'pre-Analysis'!F258,#REF!,'pre-Analysis'!D258)</f>
        <v>#REF!</v>
      </c>
      <c r="Y258" s="169" t="e">
        <f t="shared" si="92"/>
        <v>#REF!</v>
      </c>
      <c r="Z258" s="169" t="e">
        <f t="shared" si="93"/>
        <v>#REF!</v>
      </c>
      <c r="AA258" s="170" t="e">
        <f t="shared" si="91"/>
        <v>#REF!</v>
      </c>
      <c r="AB258" s="170" t="e">
        <f t="shared" si="87"/>
        <v>#REF!</v>
      </c>
      <c r="AC258" s="154"/>
    </row>
    <row r="259" spans="1:29">
      <c r="A259" s="14" t="s">
        <v>72</v>
      </c>
      <c r="B259" s="149" t="s">
        <v>100</v>
      </c>
      <c r="C259" s="150" t="s">
        <v>137</v>
      </c>
      <c r="D259" s="149" t="s">
        <v>86</v>
      </c>
      <c r="E259" s="151" t="s">
        <v>76</v>
      </c>
      <c r="F259" s="149" t="s">
        <v>112</v>
      </c>
      <c r="G259" s="152" t="e">
        <f t="shared" si="88"/>
        <v>#REF!</v>
      </c>
      <c r="H259" s="149" t="e" cm="1">
        <f t="array" ref="H259">_xlfn.TEXTJOIN(",",TRUE,_xlfn.UNIQUE(IF((NOT(ISBLANK(#REF!))*(#REF!='pre-Analysis'!C259))=1,IF(#REF!='pre-Analysis'!E259,IF(#REF!='pre-Analysis'!B259,IF(#REF!='pre-Analysis'!F259,IF(#REF!='pre-Analysis'!D259,#REF!,""),""),""),""),"")))</f>
        <v>#REF!</v>
      </c>
      <c r="I259" s="149" t="e">
        <f t="shared" si="94"/>
        <v>#REF!</v>
      </c>
      <c r="J259" s="149" t="e" cm="1">
        <f t="array" ref="J259">_xlfn.TEXTJOIN(",",TRUE,_xlfn.UNIQUE(IF((NOT(ISBLANK(#REF!))*(#REF!='pre-Analysis'!C259))=1,IF(#REF!='pre-Analysis'!E259,IF(#REF!='pre-Analysis'!B259,IF(#REF!='pre-Analysis'!F259,IF(#REF!='pre-Analysis'!D259,#REF!,""),""),""),""),"")))</f>
        <v>#REF!</v>
      </c>
      <c r="K259" s="149" t="e">
        <f t="shared" si="95"/>
        <v>#REF!</v>
      </c>
      <c r="L259" s="149" t="e" cm="1">
        <f t="array" ref="L259">_xlfn.TEXTJOIN(",",TRUE,_xlfn.UNIQUE(IF((NOT(ISBLANK(#REF!))*(#REF!='pre-Analysis'!B259))=1,IF(#REF!='pre-Analysis'!E259,IF(#REF!='pre-Analysis'!F259,IF(#REF!='pre-Analysis'!D259,IF(#REF!='pre-Analysis'!C259,#REF!,""),""),""),""),"")))</f>
        <v>#REF!</v>
      </c>
      <c r="M259" s="167">
        <v>8295</v>
      </c>
      <c r="N259" s="167">
        <v>37079</v>
      </c>
      <c r="O259" s="167">
        <v>19209</v>
      </c>
      <c r="P259" s="167">
        <v>17870</v>
      </c>
      <c r="Q259" s="176" t="e">
        <f>SUMIFS(#REF!,#REF!, 'pre-Analysis'!E259,#REF!, 'pre-Analysis'!B259,#REF!,'pre-Analysis'!C259,#REF!,'pre-Analysis'!F259,#REF!,'pre-Analysis'!D259)</f>
        <v>#REF!</v>
      </c>
      <c r="R259" s="176" t="e">
        <f>SUMIFS(#REF!,#REF!, 'pre-Analysis'!E259,#REF!, 'pre-Analysis'!B259,#REF!,'pre-Analysis'!C259,#REF!,'pre-Analysis'!F259,#REF!,'pre-Analysis'!D259)</f>
        <v>#REF!</v>
      </c>
      <c r="S259" s="176" t="e">
        <f>SUMIFS(#REF!,#REF!, 'pre-Analysis'!E259,#REF!, 'pre-Analysis'!B259,#REF!,'pre-Analysis'!C259,#REF!,'pre-Analysis'!F259,#REF!,'pre-Analysis'!D259)</f>
        <v>#REF!</v>
      </c>
      <c r="T259" s="176" t="e">
        <f>SUMIFS(#REF!,#REF!, 'pre-Analysis'!E259,#REF!, 'pre-Analysis'!B259,#REF!,'pre-Analysis'!C259,#REF!,'pre-Analysis'!F259,#REF!,'pre-Analysis'!D259)</f>
        <v>#REF!</v>
      </c>
      <c r="U259" s="176" t="e">
        <f>SUMIFS(#REF!,#REF!, 'pre-Analysis'!E259,#REF!, 'pre-Analysis'!B259,#REF!,'pre-Analysis'!C259,#REF!,'pre-Analysis'!F259,#REF!,'pre-Analysis'!D259)</f>
        <v>#REF!</v>
      </c>
      <c r="V259" s="176" t="e">
        <f>SUMIFS(#REF!,#REF!, 'pre-Analysis'!E259,#REF!, 'pre-Analysis'!B259,#REF!,'pre-Analysis'!C259,#REF!,'pre-Analysis'!F259,#REF!,'pre-Analysis'!D259)</f>
        <v>#REF!</v>
      </c>
      <c r="W259" s="176" t="e">
        <f>SUMIFS(#REF!,#REF!, 'pre-Analysis'!E259,#REF!, 'pre-Analysis'!B259,#REF!,'pre-Analysis'!C259,#REF!,'pre-Analysis'!F259,#REF!,'pre-Analysis'!D259)</f>
        <v>#REF!</v>
      </c>
      <c r="X259" s="176" t="e">
        <f>SUMIFS(#REF!,#REF!, 'pre-Analysis'!E259,#REF!, 'pre-Analysis'!B259,#REF!,'pre-Analysis'!C259,#REF!,'pre-Analysis'!F259,#REF!,'pre-Analysis'!D259)</f>
        <v>#REF!</v>
      </c>
      <c r="Y259" s="169" t="e">
        <f t="shared" si="92"/>
        <v>#REF!</v>
      </c>
      <c r="Z259" s="169" t="e">
        <f t="shared" si="93"/>
        <v>#REF!</v>
      </c>
      <c r="AA259" s="170" t="e">
        <f t="shared" si="91"/>
        <v>#REF!</v>
      </c>
      <c r="AB259" s="170" t="e">
        <f t="shared" si="87"/>
        <v>#REF!</v>
      </c>
      <c r="AC259" s="154"/>
    </row>
    <row r="260" spans="1:29">
      <c r="A260" s="14" t="s">
        <v>72</v>
      </c>
      <c r="B260" s="149" t="s">
        <v>100</v>
      </c>
      <c r="C260" s="150" t="s">
        <v>137</v>
      </c>
      <c r="D260" s="149" t="s">
        <v>86</v>
      </c>
      <c r="E260" s="151" t="s">
        <v>76</v>
      </c>
      <c r="F260" s="149" t="s">
        <v>113</v>
      </c>
      <c r="G260" s="152" t="e">
        <f t="shared" si="88"/>
        <v>#REF!</v>
      </c>
      <c r="H260" s="149" t="e" cm="1">
        <f t="array" ref="H260">_xlfn.TEXTJOIN(",",TRUE,_xlfn.UNIQUE(IF((NOT(ISBLANK(#REF!))*(#REF!='pre-Analysis'!C260))=1,IF(#REF!='pre-Analysis'!E260,IF(#REF!='pre-Analysis'!B260,IF(#REF!='pre-Analysis'!F260,IF(#REF!='pre-Analysis'!D260,#REF!,""),""),""),""),"")))</f>
        <v>#REF!</v>
      </c>
      <c r="I260" s="149" t="e">
        <f t="shared" si="94"/>
        <v>#REF!</v>
      </c>
      <c r="J260" s="149" t="e" cm="1">
        <f t="array" ref="J260">_xlfn.TEXTJOIN(",",TRUE,_xlfn.UNIQUE(IF((NOT(ISBLANK(#REF!))*(#REF!='pre-Analysis'!C260))=1,IF(#REF!='pre-Analysis'!E260,IF(#REF!='pre-Analysis'!B260,IF(#REF!='pre-Analysis'!F260,IF(#REF!='pre-Analysis'!D260,#REF!,""),""),""),""),"")))</f>
        <v>#REF!</v>
      </c>
      <c r="K260" s="149" t="e">
        <f t="shared" si="95"/>
        <v>#REF!</v>
      </c>
      <c r="L260" s="149" t="e" cm="1">
        <f t="array" ref="L260">_xlfn.TEXTJOIN(",",TRUE,_xlfn.UNIQUE(IF((NOT(ISBLANK(#REF!))*(#REF!='pre-Analysis'!B260))=1,IF(#REF!='pre-Analysis'!E260,IF(#REF!='pre-Analysis'!F260,IF(#REF!='pre-Analysis'!D260,IF(#REF!='pre-Analysis'!C260,#REF!,""),""),""),""),"")))</f>
        <v>#REF!</v>
      </c>
      <c r="M260" s="167">
        <v>6250</v>
      </c>
      <c r="N260" s="167">
        <v>29472</v>
      </c>
      <c r="O260" s="167">
        <v>15097</v>
      </c>
      <c r="P260" s="167">
        <v>14375</v>
      </c>
      <c r="Q260" s="176" t="e">
        <f>SUMIFS(#REF!,#REF!, 'pre-Analysis'!E260,#REF!, 'pre-Analysis'!B260,#REF!,'pre-Analysis'!C260,#REF!,'pre-Analysis'!F260,#REF!,'pre-Analysis'!D260)</f>
        <v>#REF!</v>
      </c>
      <c r="R260" s="176" t="e">
        <f>SUMIFS(#REF!,#REF!, 'pre-Analysis'!E260,#REF!, 'pre-Analysis'!B260,#REF!,'pre-Analysis'!C260,#REF!,'pre-Analysis'!F260,#REF!,'pre-Analysis'!D260)</f>
        <v>#REF!</v>
      </c>
      <c r="S260" s="176" t="e">
        <f>SUMIFS(#REF!,#REF!, 'pre-Analysis'!E260,#REF!, 'pre-Analysis'!B260,#REF!,'pre-Analysis'!C260,#REF!,'pre-Analysis'!F260,#REF!,'pre-Analysis'!D260)</f>
        <v>#REF!</v>
      </c>
      <c r="T260" s="176" t="e">
        <f>SUMIFS(#REF!,#REF!, 'pre-Analysis'!E260,#REF!, 'pre-Analysis'!B260,#REF!,'pre-Analysis'!C260,#REF!,'pre-Analysis'!F260,#REF!,'pre-Analysis'!D260)</f>
        <v>#REF!</v>
      </c>
      <c r="U260" s="176" t="e">
        <f>SUMIFS(#REF!,#REF!, 'pre-Analysis'!E260,#REF!, 'pre-Analysis'!B260,#REF!,'pre-Analysis'!C260,#REF!,'pre-Analysis'!F260,#REF!,'pre-Analysis'!D260)</f>
        <v>#REF!</v>
      </c>
      <c r="V260" s="176" t="e">
        <f>SUMIFS(#REF!,#REF!, 'pre-Analysis'!E260,#REF!, 'pre-Analysis'!B260,#REF!,'pre-Analysis'!C260,#REF!,'pre-Analysis'!F260,#REF!,'pre-Analysis'!D260)</f>
        <v>#REF!</v>
      </c>
      <c r="W260" s="176" t="e">
        <f>SUMIFS(#REF!,#REF!, 'pre-Analysis'!E260,#REF!, 'pre-Analysis'!B260,#REF!,'pre-Analysis'!C260,#REF!,'pre-Analysis'!F260,#REF!,'pre-Analysis'!D260)</f>
        <v>#REF!</v>
      </c>
      <c r="X260" s="176" t="e">
        <f>SUMIFS(#REF!,#REF!, 'pre-Analysis'!E260,#REF!, 'pre-Analysis'!B260,#REF!,'pre-Analysis'!C260,#REF!,'pre-Analysis'!F260,#REF!,'pre-Analysis'!D260)</f>
        <v>#REF!</v>
      </c>
      <c r="Y260" s="169" t="e">
        <f t="shared" si="92"/>
        <v>#REF!</v>
      </c>
      <c r="Z260" s="169" t="e">
        <f t="shared" si="93"/>
        <v>#REF!</v>
      </c>
      <c r="AA260" s="170" t="e">
        <f t="shared" si="91"/>
        <v>#REF!</v>
      </c>
      <c r="AB260" s="170" t="e">
        <f t="shared" si="87"/>
        <v>#REF!</v>
      </c>
      <c r="AC260" s="154"/>
    </row>
    <row r="261" spans="1:29">
      <c r="A261" s="14" t="s">
        <v>72</v>
      </c>
      <c r="B261" s="149" t="s">
        <v>100</v>
      </c>
      <c r="C261" s="150" t="s">
        <v>137</v>
      </c>
      <c r="D261" s="149" t="s">
        <v>86</v>
      </c>
      <c r="E261" s="151" t="s">
        <v>76</v>
      </c>
      <c r="F261" s="149" t="s">
        <v>114</v>
      </c>
      <c r="G261" s="152" t="e">
        <f t="shared" si="88"/>
        <v>#REF!</v>
      </c>
      <c r="H261" s="149" t="e" cm="1">
        <f t="array" ref="H261">_xlfn.TEXTJOIN(",",TRUE,_xlfn.UNIQUE(IF((NOT(ISBLANK(#REF!))*(#REF!='pre-Analysis'!C261))=1,IF(#REF!='pre-Analysis'!E261,IF(#REF!='pre-Analysis'!B261,IF(#REF!='pre-Analysis'!F261,IF(#REF!='pre-Analysis'!D261,#REF!,""),""),""),""),"")))</f>
        <v>#REF!</v>
      </c>
      <c r="I261" s="149" t="e">
        <f t="shared" si="94"/>
        <v>#REF!</v>
      </c>
      <c r="J261" s="149" t="e" cm="1">
        <f t="array" ref="J261">_xlfn.TEXTJOIN(",",TRUE,_xlfn.UNIQUE(IF((NOT(ISBLANK(#REF!))*(#REF!='pre-Analysis'!C261))=1,IF(#REF!='pre-Analysis'!E261,IF(#REF!='pre-Analysis'!B261,IF(#REF!='pre-Analysis'!F261,IF(#REF!='pre-Analysis'!D261,#REF!,""),""),""),""),"")))</f>
        <v>#REF!</v>
      </c>
      <c r="K261" s="149" t="e">
        <f t="shared" si="95"/>
        <v>#REF!</v>
      </c>
      <c r="L261" s="149" t="e" cm="1">
        <f t="array" ref="L261">_xlfn.TEXTJOIN(",",TRUE,_xlfn.UNIQUE(IF((NOT(ISBLANK(#REF!))*(#REF!='pre-Analysis'!B261))=1,IF(#REF!='pre-Analysis'!E261,IF(#REF!='pre-Analysis'!F261,IF(#REF!='pre-Analysis'!D261,IF(#REF!='pre-Analysis'!C261,#REF!,""),""),""),""),"")))</f>
        <v>#REF!</v>
      </c>
      <c r="M261" s="167">
        <v>6613</v>
      </c>
      <c r="N261" s="167">
        <v>30745</v>
      </c>
      <c r="O261" s="167">
        <v>15824</v>
      </c>
      <c r="P261" s="167">
        <v>14921</v>
      </c>
      <c r="Q261" s="176" t="e">
        <f>SUMIFS(#REF!,#REF!, 'pre-Analysis'!E261,#REF!, 'pre-Analysis'!B261,#REF!,'pre-Analysis'!C261,#REF!,'pre-Analysis'!F261,#REF!,'pre-Analysis'!D261)</f>
        <v>#REF!</v>
      </c>
      <c r="R261" s="176" t="e">
        <f>SUMIFS(#REF!,#REF!, 'pre-Analysis'!E261,#REF!, 'pre-Analysis'!B261,#REF!,'pre-Analysis'!C261,#REF!,'pre-Analysis'!F261,#REF!,'pre-Analysis'!D261)</f>
        <v>#REF!</v>
      </c>
      <c r="S261" s="176" t="e">
        <f>SUMIFS(#REF!,#REF!, 'pre-Analysis'!E261,#REF!, 'pre-Analysis'!B261,#REF!,'pre-Analysis'!C261,#REF!,'pre-Analysis'!F261,#REF!,'pre-Analysis'!D261)</f>
        <v>#REF!</v>
      </c>
      <c r="T261" s="176" t="e">
        <f>SUMIFS(#REF!,#REF!, 'pre-Analysis'!E261,#REF!, 'pre-Analysis'!B261,#REF!,'pre-Analysis'!C261,#REF!,'pre-Analysis'!F261,#REF!,'pre-Analysis'!D261)</f>
        <v>#REF!</v>
      </c>
      <c r="U261" s="176" t="e">
        <f>SUMIFS(#REF!,#REF!, 'pre-Analysis'!E261,#REF!, 'pre-Analysis'!B261,#REF!,'pre-Analysis'!C261,#REF!,'pre-Analysis'!F261,#REF!,'pre-Analysis'!D261)</f>
        <v>#REF!</v>
      </c>
      <c r="V261" s="176" t="e">
        <f>SUMIFS(#REF!,#REF!, 'pre-Analysis'!E261,#REF!, 'pre-Analysis'!B261,#REF!,'pre-Analysis'!C261,#REF!,'pre-Analysis'!F261,#REF!,'pre-Analysis'!D261)</f>
        <v>#REF!</v>
      </c>
      <c r="W261" s="176" t="e">
        <f>SUMIFS(#REF!,#REF!, 'pre-Analysis'!E261,#REF!, 'pre-Analysis'!B261,#REF!,'pre-Analysis'!C261,#REF!,'pre-Analysis'!F261,#REF!,'pre-Analysis'!D261)</f>
        <v>#REF!</v>
      </c>
      <c r="X261" s="176" t="e">
        <f>SUMIFS(#REF!,#REF!, 'pre-Analysis'!E261,#REF!, 'pre-Analysis'!B261,#REF!,'pre-Analysis'!C261,#REF!,'pre-Analysis'!F261,#REF!,'pre-Analysis'!D261)</f>
        <v>#REF!</v>
      </c>
      <c r="Y261" s="169" t="e">
        <f t="shared" si="92"/>
        <v>#REF!</v>
      </c>
      <c r="Z261" s="169" t="e">
        <f t="shared" si="93"/>
        <v>#REF!</v>
      </c>
      <c r="AA261" s="170" t="e">
        <f t="shared" si="91"/>
        <v>#REF!</v>
      </c>
      <c r="AB261" s="170" t="e">
        <f t="shared" si="87"/>
        <v>#REF!</v>
      </c>
      <c r="AC261" s="154"/>
    </row>
    <row r="262" spans="1:29">
      <c r="A262" s="14" t="s">
        <v>72</v>
      </c>
      <c r="B262" s="149" t="s">
        <v>100</v>
      </c>
      <c r="C262" s="150" t="s">
        <v>137</v>
      </c>
      <c r="D262" s="149" t="s">
        <v>86</v>
      </c>
      <c r="E262" s="151" t="s">
        <v>76</v>
      </c>
      <c r="F262" s="149" t="s">
        <v>115</v>
      </c>
      <c r="G262" s="152" t="e">
        <f t="shared" si="88"/>
        <v>#REF!</v>
      </c>
      <c r="H262" s="149" t="e" cm="1">
        <f t="array" ref="H262">_xlfn.TEXTJOIN(",",TRUE,_xlfn.UNIQUE(IF((NOT(ISBLANK(#REF!))*(#REF!='pre-Analysis'!C262))=1,IF(#REF!='pre-Analysis'!E262,IF(#REF!='pre-Analysis'!B262,IF(#REF!='pre-Analysis'!F262,IF(#REF!='pre-Analysis'!D262,#REF!,""),""),""),""),"")))</f>
        <v>#REF!</v>
      </c>
      <c r="I262" s="149" t="e">
        <f t="shared" si="94"/>
        <v>#REF!</v>
      </c>
      <c r="J262" s="149" t="e" cm="1">
        <f t="array" ref="J262">_xlfn.TEXTJOIN(",",TRUE,_xlfn.UNIQUE(IF((NOT(ISBLANK(#REF!))*(#REF!='pre-Analysis'!C262))=1,IF(#REF!='pre-Analysis'!E262,IF(#REF!='pre-Analysis'!B262,IF(#REF!='pre-Analysis'!F262,IF(#REF!='pre-Analysis'!D262,#REF!,""),""),""),""),"")))</f>
        <v>#REF!</v>
      </c>
      <c r="K262" s="149" t="e">
        <f t="shared" si="95"/>
        <v>#REF!</v>
      </c>
      <c r="L262" s="149" t="e" cm="1">
        <f t="array" ref="L262">_xlfn.TEXTJOIN(",",TRUE,_xlfn.UNIQUE(IF((NOT(ISBLANK(#REF!))*(#REF!='pre-Analysis'!B262))=1,IF(#REF!='pre-Analysis'!E262,IF(#REF!='pre-Analysis'!F262,IF(#REF!='pre-Analysis'!D262,IF(#REF!='pre-Analysis'!C262,#REF!,""),""),""),""),"")))</f>
        <v>#REF!</v>
      </c>
      <c r="M262" s="167">
        <v>7200</v>
      </c>
      <c r="N262" s="167">
        <v>32967</v>
      </c>
      <c r="O262" s="167">
        <v>16985</v>
      </c>
      <c r="P262" s="167">
        <v>15982</v>
      </c>
      <c r="Q262" s="176" t="e">
        <f>SUMIFS(#REF!,#REF!, 'pre-Analysis'!E262,#REF!, 'pre-Analysis'!B262,#REF!,'pre-Analysis'!C262,#REF!,'pre-Analysis'!F262,#REF!,'pre-Analysis'!D262)</f>
        <v>#REF!</v>
      </c>
      <c r="R262" s="176" t="e">
        <f>SUMIFS(#REF!,#REF!, 'pre-Analysis'!E262,#REF!, 'pre-Analysis'!B262,#REF!,'pre-Analysis'!C262,#REF!,'pre-Analysis'!F262,#REF!,'pre-Analysis'!D262)</f>
        <v>#REF!</v>
      </c>
      <c r="S262" s="176" t="e">
        <f>SUMIFS(#REF!,#REF!, 'pre-Analysis'!E262,#REF!, 'pre-Analysis'!B262,#REF!,'pre-Analysis'!C262,#REF!,'pre-Analysis'!F262,#REF!,'pre-Analysis'!D262)</f>
        <v>#REF!</v>
      </c>
      <c r="T262" s="176" t="e">
        <f>SUMIFS(#REF!,#REF!, 'pre-Analysis'!E262,#REF!, 'pre-Analysis'!B262,#REF!,'pre-Analysis'!C262,#REF!,'pre-Analysis'!F262,#REF!,'pre-Analysis'!D262)</f>
        <v>#REF!</v>
      </c>
      <c r="U262" s="176" t="e">
        <f>SUMIFS(#REF!,#REF!, 'pre-Analysis'!E262,#REF!, 'pre-Analysis'!B262,#REF!,'pre-Analysis'!C262,#REF!,'pre-Analysis'!F262,#REF!,'pre-Analysis'!D262)</f>
        <v>#REF!</v>
      </c>
      <c r="V262" s="176" t="e">
        <f>SUMIFS(#REF!,#REF!, 'pre-Analysis'!E262,#REF!, 'pre-Analysis'!B262,#REF!,'pre-Analysis'!C262,#REF!,'pre-Analysis'!F262,#REF!,'pre-Analysis'!D262)</f>
        <v>#REF!</v>
      </c>
      <c r="W262" s="176" t="e">
        <f>SUMIFS(#REF!,#REF!, 'pre-Analysis'!E262,#REF!, 'pre-Analysis'!B262,#REF!,'pre-Analysis'!C262,#REF!,'pre-Analysis'!F262,#REF!,'pre-Analysis'!D262)</f>
        <v>#REF!</v>
      </c>
      <c r="X262" s="176" t="e">
        <f>SUMIFS(#REF!,#REF!, 'pre-Analysis'!E262,#REF!, 'pre-Analysis'!B262,#REF!,'pre-Analysis'!C262,#REF!,'pre-Analysis'!F262,#REF!,'pre-Analysis'!D262)</f>
        <v>#REF!</v>
      </c>
      <c r="Y262" s="169" t="e">
        <f t="shared" si="92"/>
        <v>#REF!</v>
      </c>
      <c r="Z262" s="169" t="e">
        <f t="shared" si="93"/>
        <v>#REF!</v>
      </c>
      <c r="AA262" s="170" t="e">
        <f t="shared" si="91"/>
        <v>#REF!</v>
      </c>
      <c r="AB262" s="170" t="e">
        <f t="shared" si="87"/>
        <v>#REF!</v>
      </c>
      <c r="AC262" s="154"/>
    </row>
    <row r="263" spans="1:29">
      <c r="A263" s="14" t="s">
        <v>72</v>
      </c>
      <c r="B263" s="149" t="s">
        <v>100</v>
      </c>
      <c r="C263" s="150" t="s">
        <v>137</v>
      </c>
      <c r="D263" s="149" t="s">
        <v>86</v>
      </c>
      <c r="E263" s="151" t="s">
        <v>76</v>
      </c>
      <c r="F263" s="149" t="s">
        <v>116</v>
      </c>
      <c r="G263" s="152" t="e">
        <f t="shared" si="88"/>
        <v>#REF!</v>
      </c>
      <c r="H263" s="149" t="e" cm="1">
        <f t="array" ref="H263">_xlfn.TEXTJOIN(",",TRUE,_xlfn.UNIQUE(IF((NOT(ISBLANK(#REF!))*(#REF!='pre-Analysis'!C263))=1,IF(#REF!='pre-Analysis'!E263,IF(#REF!='pre-Analysis'!B263,IF(#REF!='pre-Analysis'!F263,IF(#REF!='pre-Analysis'!D263,#REF!,""),""),""),""),"")))</f>
        <v>#REF!</v>
      </c>
      <c r="I263" s="149" t="e">
        <f t="shared" si="94"/>
        <v>#REF!</v>
      </c>
      <c r="J263" s="149" t="e" cm="1">
        <f t="array" ref="J263">_xlfn.TEXTJOIN(",",TRUE,_xlfn.UNIQUE(IF((NOT(ISBLANK(#REF!))*(#REF!='pre-Analysis'!C263))=1,IF(#REF!='pre-Analysis'!E263,IF(#REF!='pre-Analysis'!B263,IF(#REF!='pre-Analysis'!F263,IF(#REF!='pre-Analysis'!D263,#REF!,""),""),""),""),"")))</f>
        <v>#REF!</v>
      </c>
      <c r="K263" s="149" t="e">
        <f t="shared" si="95"/>
        <v>#REF!</v>
      </c>
      <c r="L263" s="149" t="e" cm="1">
        <f t="array" ref="L263">_xlfn.TEXTJOIN(",",TRUE,_xlfn.UNIQUE(IF((NOT(ISBLANK(#REF!))*(#REF!='pre-Analysis'!B263))=1,IF(#REF!='pre-Analysis'!E263,IF(#REF!='pre-Analysis'!F263,IF(#REF!='pre-Analysis'!D263,IF(#REF!='pre-Analysis'!C263,#REF!,""),""),""),""),"")))</f>
        <v>#REF!</v>
      </c>
      <c r="M263" s="167">
        <v>6320</v>
      </c>
      <c r="N263" s="167">
        <v>29709</v>
      </c>
      <c r="O263" s="167">
        <v>15331</v>
      </c>
      <c r="P263" s="167">
        <v>14378</v>
      </c>
      <c r="Q263" s="176" t="e">
        <f>SUMIFS(#REF!,#REF!, 'pre-Analysis'!E263,#REF!, 'pre-Analysis'!B263,#REF!,'pre-Analysis'!C263,#REF!,'pre-Analysis'!F263,#REF!,'pre-Analysis'!D263)</f>
        <v>#REF!</v>
      </c>
      <c r="R263" s="176" t="e">
        <f>SUMIFS(#REF!,#REF!, 'pre-Analysis'!E263,#REF!, 'pre-Analysis'!B263,#REF!,'pre-Analysis'!C263,#REF!,'pre-Analysis'!F263,#REF!,'pre-Analysis'!D263)</f>
        <v>#REF!</v>
      </c>
      <c r="S263" s="176" t="e">
        <f>SUMIFS(#REF!,#REF!, 'pre-Analysis'!E263,#REF!, 'pre-Analysis'!B263,#REF!,'pre-Analysis'!C263,#REF!,'pre-Analysis'!F263,#REF!,'pre-Analysis'!D263)</f>
        <v>#REF!</v>
      </c>
      <c r="T263" s="176" t="e">
        <f>SUMIFS(#REF!,#REF!, 'pre-Analysis'!E263,#REF!, 'pre-Analysis'!B263,#REF!,'pre-Analysis'!C263,#REF!,'pre-Analysis'!F263,#REF!,'pre-Analysis'!D263)</f>
        <v>#REF!</v>
      </c>
      <c r="U263" s="176" t="e">
        <f>SUMIFS(#REF!,#REF!, 'pre-Analysis'!E263,#REF!, 'pre-Analysis'!B263,#REF!,'pre-Analysis'!C263,#REF!,'pre-Analysis'!F263,#REF!,'pre-Analysis'!D263)</f>
        <v>#REF!</v>
      </c>
      <c r="V263" s="176" t="e">
        <f>SUMIFS(#REF!,#REF!, 'pre-Analysis'!E263,#REF!, 'pre-Analysis'!B263,#REF!,'pre-Analysis'!C263,#REF!,'pre-Analysis'!F263,#REF!,'pre-Analysis'!D263)</f>
        <v>#REF!</v>
      </c>
      <c r="W263" s="176" t="e">
        <f>SUMIFS(#REF!,#REF!, 'pre-Analysis'!E263,#REF!, 'pre-Analysis'!B263,#REF!,'pre-Analysis'!C263,#REF!,'pre-Analysis'!F263,#REF!,'pre-Analysis'!D263)</f>
        <v>#REF!</v>
      </c>
      <c r="X263" s="176" t="e">
        <f>SUMIFS(#REF!,#REF!, 'pre-Analysis'!E263,#REF!, 'pre-Analysis'!B263,#REF!,'pre-Analysis'!C263,#REF!,'pre-Analysis'!F263,#REF!,'pre-Analysis'!D263)</f>
        <v>#REF!</v>
      </c>
      <c r="Y263" s="169" t="e">
        <f t="shared" si="92"/>
        <v>#REF!</v>
      </c>
      <c r="Z263" s="169" t="e">
        <f t="shared" si="93"/>
        <v>#REF!</v>
      </c>
      <c r="AA263" s="170" t="e">
        <f t="shared" si="91"/>
        <v>#REF!</v>
      </c>
      <c r="AB263" s="170" t="e">
        <f t="shared" si="87"/>
        <v>#REF!</v>
      </c>
      <c r="AC263" s="154"/>
    </row>
    <row r="264" spans="1:29">
      <c r="A264" s="14" t="s">
        <v>72</v>
      </c>
      <c r="B264" s="149" t="s">
        <v>100</v>
      </c>
      <c r="C264" s="150" t="s">
        <v>137</v>
      </c>
      <c r="D264" s="149" t="s">
        <v>86</v>
      </c>
      <c r="E264" s="151" t="s">
        <v>76</v>
      </c>
      <c r="F264" s="149" t="s">
        <v>117</v>
      </c>
      <c r="G264" s="152" t="e">
        <f t="shared" si="88"/>
        <v>#REF!</v>
      </c>
      <c r="H264" s="149" t="e" cm="1">
        <f t="array" ref="H264">_xlfn.TEXTJOIN(",",TRUE,_xlfn.UNIQUE(IF((NOT(ISBLANK(#REF!))*(#REF!='pre-Analysis'!C264))=1,IF(#REF!='pre-Analysis'!E264,IF(#REF!='pre-Analysis'!B264,IF(#REF!='pre-Analysis'!F264,IF(#REF!='pre-Analysis'!D264,#REF!,""),""),""),""),"")))</f>
        <v>#REF!</v>
      </c>
      <c r="I264" s="149" t="e">
        <f t="shared" si="94"/>
        <v>#REF!</v>
      </c>
      <c r="J264" s="149" t="e" cm="1">
        <f t="array" ref="J264">_xlfn.TEXTJOIN(",",TRUE,_xlfn.UNIQUE(IF((NOT(ISBLANK(#REF!))*(#REF!='pre-Analysis'!C264))=1,IF(#REF!='pre-Analysis'!E264,IF(#REF!='pre-Analysis'!B264,IF(#REF!='pre-Analysis'!F264,IF(#REF!='pre-Analysis'!D264,#REF!,""),""),""),""),"")))</f>
        <v>#REF!</v>
      </c>
      <c r="K264" s="149" t="e">
        <f t="shared" si="95"/>
        <v>#REF!</v>
      </c>
      <c r="L264" s="149" t="e" cm="1">
        <f t="array" ref="L264">_xlfn.TEXTJOIN(",",TRUE,_xlfn.UNIQUE(IF((NOT(ISBLANK(#REF!))*(#REF!='pre-Analysis'!B264))=1,IF(#REF!='pre-Analysis'!E264,IF(#REF!='pre-Analysis'!F264,IF(#REF!='pre-Analysis'!D264,IF(#REF!='pre-Analysis'!C264,#REF!,""),""),""),""),"")))</f>
        <v>#REF!</v>
      </c>
      <c r="M264" s="167">
        <v>6177</v>
      </c>
      <c r="N264" s="167">
        <v>29917</v>
      </c>
      <c r="O264" s="167">
        <v>15312</v>
      </c>
      <c r="P264" s="167">
        <v>14605</v>
      </c>
      <c r="Q264" s="176" t="e">
        <f>SUMIFS(#REF!,#REF!, 'pre-Analysis'!E264,#REF!, 'pre-Analysis'!B264,#REF!,'pre-Analysis'!C264,#REF!,'pre-Analysis'!F264,#REF!,'pre-Analysis'!D264)</f>
        <v>#REF!</v>
      </c>
      <c r="R264" s="176" t="e">
        <f>SUMIFS(#REF!,#REF!, 'pre-Analysis'!E264,#REF!, 'pre-Analysis'!B264,#REF!,'pre-Analysis'!C264,#REF!,'pre-Analysis'!F264,#REF!,'pre-Analysis'!D264)</f>
        <v>#REF!</v>
      </c>
      <c r="S264" s="176" t="e">
        <f>SUMIFS(#REF!,#REF!, 'pre-Analysis'!E264,#REF!, 'pre-Analysis'!B264,#REF!,'pre-Analysis'!C264,#REF!,'pre-Analysis'!F264,#REF!,'pre-Analysis'!D264)</f>
        <v>#REF!</v>
      </c>
      <c r="T264" s="176" t="e">
        <f>SUMIFS(#REF!,#REF!, 'pre-Analysis'!E264,#REF!, 'pre-Analysis'!B264,#REF!,'pre-Analysis'!C264,#REF!,'pre-Analysis'!F264,#REF!,'pre-Analysis'!D264)</f>
        <v>#REF!</v>
      </c>
      <c r="U264" s="176" t="e">
        <f>SUMIFS(#REF!,#REF!, 'pre-Analysis'!E264,#REF!, 'pre-Analysis'!B264,#REF!,'pre-Analysis'!C264,#REF!,'pre-Analysis'!F264,#REF!,'pre-Analysis'!D264)</f>
        <v>#REF!</v>
      </c>
      <c r="V264" s="176" t="e">
        <f>SUMIFS(#REF!,#REF!, 'pre-Analysis'!E264,#REF!, 'pre-Analysis'!B264,#REF!,'pre-Analysis'!C264,#REF!,'pre-Analysis'!F264,#REF!,'pre-Analysis'!D264)</f>
        <v>#REF!</v>
      </c>
      <c r="W264" s="176" t="e">
        <f>SUMIFS(#REF!,#REF!, 'pre-Analysis'!E264,#REF!, 'pre-Analysis'!B264,#REF!,'pre-Analysis'!C264,#REF!,'pre-Analysis'!F264,#REF!,'pre-Analysis'!D264)</f>
        <v>#REF!</v>
      </c>
      <c r="X264" s="176" t="e">
        <f>SUMIFS(#REF!,#REF!, 'pre-Analysis'!E264,#REF!, 'pre-Analysis'!B264,#REF!,'pre-Analysis'!C264,#REF!,'pre-Analysis'!F264,#REF!,'pre-Analysis'!D264)</f>
        <v>#REF!</v>
      </c>
      <c r="Y264" s="169" t="e">
        <f t="shared" si="92"/>
        <v>#REF!</v>
      </c>
      <c r="Z264" s="169" t="e">
        <f t="shared" si="93"/>
        <v>#REF!</v>
      </c>
      <c r="AA264" s="170" t="e">
        <f t="shared" si="91"/>
        <v>#REF!</v>
      </c>
      <c r="AB264" s="170" t="e">
        <f t="shared" si="87"/>
        <v>#REF!</v>
      </c>
      <c r="AC264" s="154"/>
    </row>
    <row r="265" spans="1:29">
      <c r="A265" s="14" t="s">
        <v>72</v>
      </c>
      <c r="B265" s="149" t="s">
        <v>100</v>
      </c>
      <c r="C265" s="150" t="s">
        <v>137</v>
      </c>
      <c r="D265" s="149" t="s">
        <v>86</v>
      </c>
      <c r="E265" s="151" t="s">
        <v>76</v>
      </c>
      <c r="F265" s="149" t="s">
        <v>118</v>
      </c>
      <c r="G265" s="152" t="e">
        <f t="shared" si="88"/>
        <v>#REF!</v>
      </c>
      <c r="H265" s="149" t="e" cm="1">
        <f t="array" ref="H265">_xlfn.TEXTJOIN(",",TRUE,_xlfn.UNIQUE(IF((NOT(ISBLANK(#REF!))*(#REF!='pre-Analysis'!C265))=1,IF(#REF!='pre-Analysis'!E265,IF(#REF!='pre-Analysis'!B265,IF(#REF!='pre-Analysis'!F265,IF(#REF!='pre-Analysis'!D265,#REF!,""),""),""),""),"")))</f>
        <v>#REF!</v>
      </c>
      <c r="I265" s="149" t="e">
        <f t="shared" si="94"/>
        <v>#REF!</v>
      </c>
      <c r="J265" s="149" t="e" cm="1">
        <f t="array" ref="J265">_xlfn.TEXTJOIN(",",TRUE,_xlfn.UNIQUE(IF((NOT(ISBLANK(#REF!))*(#REF!='pre-Analysis'!C265))=1,IF(#REF!='pre-Analysis'!E265,IF(#REF!='pre-Analysis'!B265,IF(#REF!='pre-Analysis'!F265,IF(#REF!='pre-Analysis'!D265,#REF!,""),""),""),""),"")))</f>
        <v>#REF!</v>
      </c>
      <c r="K265" s="149" t="e">
        <f t="shared" si="95"/>
        <v>#REF!</v>
      </c>
      <c r="L265" s="149" t="e" cm="1">
        <f t="array" ref="L265">_xlfn.TEXTJOIN(",",TRUE,_xlfn.UNIQUE(IF((NOT(ISBLANK(#REF!))*(#REF!='pre-Analysis'!B265))=1,IF(#REF!='pre-Analysis'!E265,IF(#REF!='pre-Analysis'!F265,IF(#REF!='pre-Analysis'!D265,IF(#REF!='pre-Analysis'!C265,#REF!,""),""),""),""),"")))</f>
        <v>#REF!</v>
      </c>
      <c r="M265" s="167">
        <v>5343</v>
      </c>
      <c r="N265" s="167">
        <v>25887</v>
      </c>
      <c r="O265" s="167">
        <v>13331</v>
      </c>
      <c r="P265" s="167">
        <v>12556</v>
      </c>
      <c r="Q265" s="176" t="e">
        <f>SUMIFS(#REF!,#REF!, 'pre-Analysis'!E265,#REF!, 'pre-Analysis'!B265,#REF!,'pre-Analysis'!C265,#REF!,'pre-Analysis'!F265,#REF!,'pre-Analysis'!D265)</f>
        <v>#REF!</v>
      </c>
      <c r="R265" s="176" t="e">
        <f>SUMIFS(#REF!,#REF!, 'pre-Analysis'!E265,#REF!, 'pre-Analysis'!B265,#REF!,'pre-Analysis'!C265,#REF!,'pre-Analysis'!F265,#REF!,'pre-Analysis'!D265)</f>
        <v>#REF!</v>
      </c>
      <c r="S265" s="176" t="e">
        <f>SUMIFS(#REF!,#REF!, 'pre-Analysis'!E265,#REF!, 'pre-Analysis'!B265,#REF!,'pre-Analysis'!C265,#REF!,'pre-Analysis'!F265,#REF!,'pre-Analysis'!D265)</f>
        <v>#REF!</v>
      </c>
      <c r="T265" s="176" t="e">
        <f>SUMIFS(#REF!,#REF!, 'pre-Analysis'!E265,#REF!, 'pre-Analysis'!B265,#REF!,'pre-Analysis'!C265,#REF!,'pre-Analysis'!F265,#REF!,'pre-Analysis'!D265)</f>
        <v>#REF!</v>
      </c>
      <c r="U265" s="176" t="e">
        <f>SUMIFS(#REF!,#REF!, 'pre-Analysis'!E265,#REF!, 'pre-Analysis'!B265,#REF!,'pre-Analysis'!C265,#REF!,'pre-Analysis'!F265,#REF!,'pre-Analysis'!D265)</f>
        <v>#REF!</v>
      </c>
      <c r="V265" s="176" t="e">
        <f>SUMIFS(#REF!,#REF!, 'pre-Analysis'!E265,#REF!, 'pre-Analysis'!B265,#REF!,'pre-Analysis'!C265,#REF!,'pre-Analysis'!F265,#REF!,'pre-Analysis'!D265)</f>
        <v>#REF!</v>
      </c>
      <c r="W265" s="176" t="e">
        <f>SUMIFS(#REF!,#REF!, 'pre-Analysis'!E265,#REF!, 'pre-Analysis'!B265,#REF!,'pre-Analysis'!C265,#REF!,'pre-Analysis'!F265,#REF!,'pre-Analysis'!D265)</f>
        <v>#REF!</v>
      </c>
      <c r="X265" s="176" t="e">
        <f>SUMIFS(#REF!,#REF!, 'pre-Analysis'!E265,#REF!, 'pre-Analysis'!B265,#REF!,'pre-Analysis'!C265,#REF!,'pre-Analysis'!F265,#REF!,'pre-Analysis'!D265)</f>
        <v>#REF!</v>
      </c>
      <c r="Y265" s="169" t="e">
        <f t="shared" si="92"/>
        <v>#REF!</v>
      </c>
      <c r="Z265" s="169" t="e">
        <f t="shared" si="93"/>
        <v>#REF!</v>
      </c>
      <c r="AA265" s="170" t="e">
        <f t="shared" si="91"/>
        <v>#REF!</v>
      </c>
      <c r="AB265" s="170" t="e">
        <f t="shared" ref="AB265:AB328" si="96">1-Z265</f>
        <v>#REF!</v>
      </c>
      <c r="AC265" s="154"/>
    </row>
    <row r="266" spans="1:29">
      <c r="A266" s="14" t="s">
        <v>72</v>
      </c>
      <c r="B266" s="149" t="s">
        <v>100</v>
      </c>
      <c r="C266" s="150" t="s">
        <v>137</v>
      </c>
      <c r="D266" s="149" t="s">
        <v>86</v>
      </c>
      <c r="E266" s="151" t="s">
        <v>76</v>
      </c>
      <c r="F266" s="149" t="s">
        <v>119</v>
      </c>
      <c r="G266" s="152" t="e">
        <f t="shared" si="88"/>
        <v>#REF!</v>
      </c>
      <c r="H266" s="149" t="e" cm="1">
        <f t="array" ref="H266">_xlfn.TEXTJOIN(",",TRUE,_xlfn.UNIQUE(IF((NOT(ISBLANK(#REF!))*(#REF!='pre-Analysis'!C266))=1,IF(#REF!='pre-Analysis'!E266,IF(#REF!='pre-Analysis'!B266,IF(#REF!='pre-Analysis'!F266,IF(#REF!='pre-Analysis'!D266,#REF!,""),""),""),""),"")))</f>
        <v>#REF!</v>
      </c>
      <c r="I266" s="149" t="e">
        <f t="shared" si="94"/>
        <v>#REF!</v>
      </c>
      <c r="J266" s="149" t="e" cm="1">
        <f t="array" ref="J266">_xlfn.TEXTJOIN(",",TRUE,_xlfn.UNIQUE(IF((NOT(ISBLANK(#REF!))*(#REF!='pre-Analysis'!C266))=1,IF(#REF!='pre-Analysis'!E266,IF(#REF!='pre-Analysis'!B266,IF(#REF!='pre-Analysis'!F266,IF(#REF!='pre-Analysis'!D266,#REF!,""),""),""),""),"")))</f>
        <v>#REF!</v>
      </c>
      <c r="K266" s="149" t="e">
        <f t="shared" si="95"/>
        <v>#REF!</v>
      </c>
      <c r="L266" s="149" t="e" cm="1">
        <f t="array" ref="L266">_xlfn.TEXTJOIN(",",TRUE,_xlfn.UNIQUE(IF((NOT(ISBLANK(#REF!))*(#REF!='pre-Analysis'!B266))=1,IF(#REF!='pre-Analysis'!E266,IF(#REF!='pre-Analysis'!F266,IF(#REF!='pre-Analysis'!D266,IF(#REF!='pre-Analysis'!C266,#REF!,""),""),""),""),"")))</f>
        <v>#REF!</v>
      </c>
      <c r="M266" s="167">
        <v>8815</v>
      </c>
      <c r="N266" s="167">
        <v>41652</v>
      </c>
      <c r="O266" s="167">
        <v>21296</v>
      </c>
      <c r="P266" s="167">
        <v>20356</v>
      </c>
      <c r="Q266" s="176" t="e">
        <f>SUMIFS(#REF!,#REF!, 'pre-Analysis'!E266,#REF!, 'pre-Analysis'!B266,#REF!,'pre-Analysis'!C266,#REF!,'pre-Analysis'!F266,#REF!,'pre-Analysis'!D266)</f>
        <v>#REF!</v>
      </c>
      <c r="R266" s="176" t="e">
        <f>SUMIFS(#REF!,#REF!, 'pre-Analysis'!E266,#REF!, 'pre-Analysis'!B266,#REF!,'pre-Analysis'!C266,#REF!,'pre-Analysis'!F266,#REF!,'pre-Analysis'!D266)</f>
        <v>#REF!</v>
      </c>
      <c r="S266" s="176" t="e">
        <f>SUMIFS(#REF!,#REF!, 'pre-Analysis'!E266,#REF!, 'pre-Analysis'!B266,#REF!,'pre-Analysis'!C266,#REF!,'pre-Analysis'!F266,#REF!,'pre-Analysis'!D266)</f>
        <v>#REF!</v>
      </c>
      <c r="T266" s="176" t="e">
        <f>SUMIFS(#REF!,#REF!, 'pre-Analysis'!E266,#REF!, 'pre-Analysis'!B266,#REF!,'pre-Analysis'!C266,#REF!,'pre-Analysis'!F266,#REF!,'pre-Analysis'!D266)</f>
        <v>#REF!</v>
      </c>
      <c r="U266" s="176" t="e">
        <f>SUMIFS(#REF!,#REF!, 'pre-Analysis'!E266,#REF!, 'pre-Analysis'!B266,#REF!,'pre-Analysis'!C266,#REF!,'pre-Analysis'!F266,#REF!,'pre-Analysis'!D266)</f>
        <v>#REF!</v>
      </c>
      <c r="V266" s="176" t="e">
        <f>SUMIFS(#REF!,#REF!, 'pre-Analysis'!E266,#REF!, 'pre-Analysis'!B266,#REF!,'pre-Analysis'!C266,#REF!,'pre-Analysis'!F266,#REF!,'pre-Analysis'!D266)</f>
        <v>#REF!</v>
      </c>
      <c r="W266" s="176" t="e">
        <f>SUMIFS(#REF!,#REF!, 'pre-Analysis'!E266,#REF!, 'pre-Analysis'!B266,#REF!,'pre-Analysis'!C266,#REF!,'pre-Analysis'!F266,#REF!,'pre-Analysis'!D266)</f>
        <v>#REF!</v>
      </c>
      <c r="X266" s="176" t="e">
        <f>SUMIFS(#REF!,#REF!, 'pre-Analysis'!E266,#REF!, 'pre-Analysis'!B266,#REF!,'pre-Analysis'!C266,#REF!,'pre-Analysis'!F266,#REF!,'pre-Analysis'!D266)</f>
        <v>#REF!</v>
      </c>
      <c r="Y266" s="169" t="e">
        <f t="shared" si="92"/>
        <v>#REF!</v>
      </c>
      <c r="Z266" s="169" t="e">
        <f t="shared" si="93"/>
        <v>#REF!</v>
      </c>
      <c r="AA266" s="170" t="e">
        <f t="shared" si="91"/>
        <v>#REF!</v>
      </c>
      <c r="AB266" s="170" t="e">
        <f t="shared" si="96"/>
        <v>#REF!</v>
      </c>
      <c r="AC266" s="154"/>
    </row>
    <row r="267" spans="1:29">
      <c r="A267" s="14" t="s">
        <v>72</v>
      </c>
      <c r="B267" s="149" t="s">
        <v>100</v>
      </c>
      <c r="C267" s="150" t="s">
        <v>137</v>
      </c>
      <c r="D267" s="149" t="s">
        <v>86</v>
      </c>
      <c r="E267" s="151" t="s">
        <v>76</v>
      </c>
      <c r="F267" s="149" t="s">
        <v>120</v>
      </c>
      <c r="G267" s="152" t="e">
        <f t="shared" ref="G267:G330" si="97">IF(H267=""," ",(LEN(TRIM(H267))-LEN(SUBSTITUTE(TRIM(H267),",",""))+"1"))</f>
        <v>#REF!</v>
      </c>
      <c r="H267" s="149" t="e" cm="1">
        <f t="array" ref="H267">_xlfn.TEXTJOIN(",",TRUE,_xlfn.UNIQUE(IF((NOT(ISBLANK(#REF!))*(#REF!='pre-Analysis'!C267))=1,IF(#REF!='pre-Analysis'!E267,IF(#REF!='pre-Analysis'!B267,IF(#REF!='pre-Analysis'!F267,IF(#REF!='pre-Analysis'!D267,#REF!,""),""),""),""),"")))</f>
        <v>#REF!</v>
      </c>
      <c r="I267" s="149" t="e">
        <f t="shared" si="94"/>
        <v>#REF!</v>
      </c>
      <c r="J267" s="149" t="e" cm="1">
        <f t="array" ref="J267">_xlfn.TEXTJOIN(",",TRUE,_xlfn.UNIQUE(IF((NOT(ISBLANK(#REF!))*(#REF!='pre-Analysis'!C267))=1,IF(#REF!='pre-Analysis'!E267,IF(#REF!='pre-Analysis'!B267,IF(#REF!='pre-Analysis'!F267,IF(#REF!='pre-Analysis'!D267,#REF!,""),""),""),""),"")))</f>
        <v>#REF!</v>
      </c>
      <c r="K267" s="149" t="e">
        <f t="shared" si="95"/>
        <v>#REF!</v>
      </c>
      <c r="L267" s="149" t="e" cm="1">
        <f t="array" ref="L267">_xlfn.TEXTJOIN(",",TRUE,_xlfn.UNIQUE(IF((NOT(ISBLANK(#REF!))*(#REF!='pre-Analysis'!B267))=1,IF(#REF!='pre-Analysis'!E267,IF(#REF!='pre-Analysis'!F267,IF(#REF!='pre-Analysis'!D267,IF(#REF!='pre-Analysis'!C267,#REF!,""),""),""),""),"")))</f>
        <v>#REF!</v>
      </c>
      <c r="M267" s="167">
        <v>6605</v>
      </c>
      <c r="N267" s="167">
        <v>32227</v>
      </c>
      <c r="O267" s="167">
        <v>16494</v>
      </c>
      <c r="P267" s="167">
        <v>15733</v>
      </c>
      <c r="Q267" s="176" t="e">
        <f>SUMIFS(#REF!,#REF!, 'pre-Analysis'!E267,#REF!, 'pre-Analysis'!B267,#REF!,'pre-Analysis'!C267,#REF!,'pre-Analysis'!F267,#REF!,'pre-Analysis'!D267)</f>
        <v>#REF!</v>
      </c>
      <c r="R267" s="176" t="e">
        <f>SUMIFS(#REF!,#REF!, 'pre-Analysis'!E267,#REF!, 'pre-Analysis'!B267,#REF!,'pre-Analysis'!C267,#REF!,'pre-Analysis'!F267,#REF!,'pre-Analysis'!D267)</f>
        <v>#REF!</v>
      </c>
      <c r="S267" s="176" t="e">
        <f>SUMIFS(#REF!,#REF!, 'pre-Analysis'!E267,#REF!, 'pre-Analysis'!B267,#REF!,'pre-Analysis'!C267,#REF!,'pre-Analysis'!F267,#REF!,'pre-Analysis'!D267)</f>
        <v>#REF!</v>
      </c>
      <c r="T267" s="176" t="e">
        <f>SUMIFS(#REF!,#REF!, 'pre-Analysis'!E267,#REF!, 'pre-Analysis'!B267,#REF!,'pre-Analysis'!C267,#REF!,'pre-Analysis'!F267,#REF!,'pre-Analysis'!D267)</f>
        <v>#REF!</v>
      </c>
      <c r="U267" s="176" t="e">
        <f>SUMIFS(#REF!,#REF!, 'pre-Analysis'!E267,#REF!, 'pre-Analysis'!B267,#REF!,'pre-Analysis'!C267,#REF!,'pre-Analysis'!F267,#REF!,'pre-Analysis'!D267)</f>
        <v>#REF!</v>
      </c>
      <c r="V267" s="176" t="e">
        <f>SUMIFS(#REF!,#REF!, 'pre-Analysis'!E267,#REF!, 'pre-Analysis'!B267,#REF!,'pre-Analysis'!C267,#REF!,'pre-Analysis'!F267,#REF!,'pre-Analysis'!D267)</f>
        <v>#REF!</v>
      </c>
      <c r="W267" s="176" t="e">
        <f>SUMIFS(#REF!,#REF!, 'pre-Analysis'!E267,#REF!, 'pre-Analysis'!B267,#REF!,'pre-Analysis'!C267,#REF!,'pre-Analysis'!F267,#REF!,'pre-Analysis'!D267)</f>
        <v>#REF!</v>
      </c>
      <c r="X267" s="176" t="e">
        <f>SUMIFS(#REF!,#REF!, 'pre-Analysis'!E267,#REF!, 'pre-Analysis'!B267,#REF!,'pre-Analysis'!C267,#REF!,'pre-Analysis'!F267,#REF!,'pre-Analysis'!D267)</f>
        <v>#REF!</v>
      </c>
      <c r="Y267" s="169" t="e">
        <f t="shared" si="92"/>
        <v>#REF!</v>
      </c>
      <c r="Z267" s="169" t="e">
        <f t="shared" si="93"/>
        <v>#REF!</v>
      </c>
      <c r="AA267" s="170" t="e">
        <f t="shared" si="91"/>
        <v>#REF!</v>
      </c>
      <c r="AB267" s="170" t="e">
        <f t="shared" si="96"/>
        <v>#REF!</v>
      </c>
      <c r="AC267" s="154"/>
    </row>
    <row r="268" spans="1:29">
      <c r="A268" s="14" t="s">
        <v>72</v>
      </c>
      <c r="B268" s="149" t="s">
        <v>100</v>
      </c>
      <c r="C268" s="150" t="s">
        <v>137</v>
      </c>
      <c r="D268" s="149" t="s">
        <v>86</v>
      </c>
      <c r="E268" s="151" t="s">
        <v>76</v>
      </c>
      <c r="F268" s="149" t="s">
        <v>121</v>
      </c>
      <c r="G268" s="152" t="e">
        <f t="shared" si="97"/>
        <v>#REF!</v>
      </c>
      <c r="H268" s="149" t="e" cm="1">
        <f t="array" ref="H268">_xlfn.TEXTJOIN(",",TRUE,_xlfn.UNIQUE(IF((NOT(ISBLANK(#REF!))*(#REF!='pre-Analysis'!C268))=1,IF(#REF!='pre-Analysis'!E268,IF(#REF!='pre-Analysis'!B268,IF(#REF!='pre-Analysis'!F268,IF(#REF!='pre-Analysis'!D268,#REF!,""),""),""),""),"")))</f>
        <v>#REF!</v>
      </c>
      <c r="I268" s="149" t="e">
        <f t="shared" si="94"/>
        <v>#REF!</v>
      </c>
      <c r="J268" s="149" t="e" cm="1">
        <f t="array" ref="J268">_xlfn.TEXTJOIN(",",TRUE,_xlfn.UNIQUE(IF((NOT(ISBLANK(#REF!))*(#REF!='pre-Analysis'!C268))=1,IF(#REF!='pre-Analysis'!E268,IF(#REF!='pre-Analysis'!B268,IF(#REF!='pre-Analysis'!F268,IF(#REF!='pre-Analysis'!D268,#REF!,""),""),""),""),"")))</f>
        <v>#REF!</v>
      </c>
      <c r="K268" s="149" t="e">
        <f t="shared" si="95"/>
        <v>#REF!</v>
      </c>
      <c r="L268" s="149" t="e" cm="1">
        <f t="array" ref="L268">_xlfn.TEXTJOIN(",",TRUE,_xlfn.UNIQUE(IF((NOT(ISBLANK(#REF!))*(#REF!='pre-Analysis'!B268))=1,IF(#REF!='pre-Analysis'!E268,IF(#REF!='pre-Analysis'!F268,IF(#REF!='pre-Analysis'!D268,IF(#REF!='pre-Analysis'!C268,#REF!,""),""),""),""),"")))</f>
        <v>#REF!</v>
      </c>
      <c r="M268" s="167">
        <v>10550</v>
      </c>
      <c r="N268" s="167">
        <v>49978</v>
      </c>
      <c r="O268" s="167">
        <v>25569</v>
      </c>
      <c r="P268" s="167">
        <v>24409</v>
      </c>
      <c r="Q268" s="176" t="e">
        <f>SUMIFS(#REF!,#REF!, 'pre-Analysis'!E268,#REF!, 'pre-Analysis'!B268,#REF!,'pre-Analysis'!C268,#REF!,'pre-Analysis'!F268,#REF!,'pre-Analysis'!D268)</f>
        <v>#REF!</v>
      </c>
      <c r="R268" s="176" t="e">
        <f>SUMIFS(#REF!,#REF!, 'pre-Analysis'!E268,#REF!, 'pre-Analysis'!B268,#REF!,'pre-Analysis'!C268,#REF!,'pre-Analysis'!F268,#REF!,'pre-Analysis'!D268)</f>
        <v>#REF!</v>
      </c>
      <c r="S268" s="176" t="e">
        <f>SUMIFS(#REF!,#REF!, 'pre-Analysis'!E268,#REF!, 'pre-Analysis'!B268,#REF!,'pre-Analysis'!C268,#REF!,'pre-Analysis'!F268,#REF!,'pre-Analysis'!D268)</f>
        <v>#REF!</v>
      </c>
      <c r="T268" s="176" t="e">
        <f>SUMIFS(#REF!,#REF!, 'pre-Analysis'!E268,#REF!, 'pre-Analysis'!B268,#REF!,'pre-Analysis'!C268,#REF!,'pre-Analysis'!F268,#REF!,'pre-Analysis'!D268)</f>
        <v>#REF!</v>
      </c>
      <c r="U268" s="176" t="e">
        <f>SUMIFS(#REF!,#REF!, 'pre-Analysis'!E268,#REF!, 'pre-Analysis'!B268,#REF!,'pre-Analysis'!C268,#REF!,'pre-Analysis'!F268,#REF!,'pre-Analysis'!D268)</f>
        <v>#REF!</v>
      </c>
      <c r="V268" s="176" t="e">
        <f>SUMIFS(#REF!,#REF!, 'pre-Analysis'!E268,#REF!, 'pre-Analysis'!B268,#REF!,'pre-Analysis'!C268,#REF!,'pre-Analysis'!F268,#REF!,'pre-Analysis'!D268)</f>
        <v>#REF!</v>
      </c>
      <c r="W268" s="176" t="e">
        <f>SUMIFS(#REF!,#REF!, 'pre-Analysis'!E268,#REF!, 'pre-Analysis'!B268,#REF!,'pre-Analysis'!C268,#REF!,'pre-Analysis'!F268,#REF!,'pre-Analysis'!D268)</f>
        <v>#REF!</v>
      </c>
      <c r="X268" s="176" t="e">
        <f>SUMIFS(#REF!,#REF!, 'pre-Analysis'!E268,#REF!, 'pre-Analysis'!B268,#REF!,'pre-Analysis'!C268,#REF!,'pre-Analysis'!F268,#REF!,'pre-Analysis'!D268)</f>
        <v>#REF!</v>
      </c>
      <c r="Y268" s="169" t="e">
        <f t="shared" si="92"/>
        <v>#REF!</v>
      </c>
      <c r="Z268" s="169" t="e">
        <f t="shared" si="93"/>
        <v>#REF!</v>
      </c>
      <c r="AA268" s="170" t="e">
        <f t="shared" si="91"/>
        <v>#REF!</v>
      </c>
      <c r="AB268" s="170" t="e">
        <f t="shared" si="96"/>
        <v>#REF!</v>
      </c>
      <c r="AC268" s="154"/>
    </row>
    <row r="269" spans="1:29">
      <c r="A269" s="14" t="s">
        <v>72</v>
      </c>
      <c r="B269" s="149" t="s">
        <v>100</v>
      </c>
      <c r="C269" s="150" t="s">
        <v>137</v>
      </c>
      <c r="D269" s="149" t="s">
        <v>86</v>
      </c>
      <c r="E269" s="151" t="s">
        <v>76</v>
      </c>
      <c r="F269" s="149" t="s">
        <v>122</v>
      </c>
      <c r="G269" s="152" t="e">
        <f t="shared" si="97"/>
        <v>#REF!</v>
      </c>
      <c r="H269" s="149" t="e" cm="1">
        <f t="array" ref="H269">_xlfn.TEXTJOIN(",",TRUE,_xlfn.UNIQUE(IF((NOT(ISBLANK(#REF!))*(#REF!='pre-Analysis'!C269))=1,IF(#REF!='pre-Analysis'!E269,IF(#REF!='pre-Analysis'!B269,IF(#REF!='pre-Analysis'!F269,IF(#REF!='pre-Analysis'!D269,#REF!,""),""),""),""),"")))</f>
        <v>#REF!</v>
      </c>
      <c r="I269" s="149" t="e">
        <f t="shared" si="94"/>
        <v>#REF!</v>
      </c>
      <c r="J269" s="149" t="e" cm="1">
        <f t="array" ref="J269">_xlfn.TEXTJOIN(",",TRUE,_xlfn.UNIQUE(IF((NOT(ISBLANK(#REF!))*(#REF!='pre-Analysis'!C269))=1,IF(#REF!='pre-Analysis'!E269,IF(#REF!='pre-Analysis'!B269,IF(#REF!='pre-Analysis'!F269,IF(#REF!='pre-Analysis'!D269,#REF!,""),""),""),""),"")))</f>
        <v>#REF!</v>
      </c>
      <c r="K269" s="149" t="e">
        <f t="shared" si="95"/>
        <v>#REF!</v>
      </c>
      <c r="L269" s="149" t="e" cm="1">
        <f t="array" ref="L269">_xlfn.TEXTJOIN(",",TRUE,_xlfn.UNIQUE(IF((NOT(ISBLANK(#REF!))*(#REF!='pre-Analysis'!B269))=1,IF(#REF!='pre-Analysis'!E269,IF(#REF!='pre-Analysis'!F269,IF(#REF!='pre-Analysis'!D269,IF(#REF!='pre-Analysis'!C269,#REF!,""),""),""),""),"")))</f>
        <v>#REF!</v>
      </c>
      <c r="M269" s="167">
        <v>4486</v>
      </c>
      <c r="N269" s="167">
        <v>20824</v>
      </c>
      <c r="O269" s="167">
        <v>10653</v>
      </c>
      <c r="P269" s="167">
        <v>10171</v>
      </c>
      <c r="Q269" s="176" t="e">
        <f>SUMIFS(#REF!,#REF!, 'pre-Analysis'!E269,#REF!, 'pre-Analysis'!B269,#REF!,'pre-Analysis'!C269,#REF!,'pre-Analysis'!F269,#REF!,'pre-Analysis'!D269)</f>
        <v>#REF!</v>
      </c>
      <c r="R269" s="176" t="e">
        <f>SUMIFS(#REF!,#REF!, 'pre-Analysis'!E269,#REF!, 'pre-Analysis'!B269,#REF!,'pre-Analysis'!C269,#REF!,'pre-Analysis'!F269,#REF!,'pre-Analysis'!D269)</f>
        <v>#REF!</v>
      </c>
      <c r="S269" s="176" t="e">
        <f>SUMIFS(#REF!,#REF!, 'pre-Analysis'!E269,#REF!, 'pre-Analysis'!B269,#REF!,'pre-Analysis'!C269,#REF!,'pre-Analysis'!F269,#REF!,'pre-Analysis'!D269)</f>
        <v>#REF!</v>
      </c>
      <c r="T269" s="176" t="e">
        <f>SUMIFS(#REF!,#REF!, 'pre-Analysis'!E269,#REF!, 'pre-Analysis'!B269,#REF!,'pre-Analysis'!C269,#REF!,'pre-Analysis'!F269,#REF!,'pre-Analysis'!D269)</f>
        <v>#REF!</v>
      </c>
      <c r="U269" s="176" t="e">
        <f>SUMIFS(#REF!,#REF!, 'pre-Analysis'!E269,#REF!, 'pre-Analysis'!B269,#REF!,'pre-Analysis'!C269,#REF!,'pre-Analysis'!F269,#REF!,'pre-Analysis'!D269)</f>
        <v>#REF!</v>
      </c>
      <c r="V269" s="176" t="e">
        <f>SUMIFS(#REF!,#REF!, 'pre-Analysis'!E269,#REF!, 'pre-Analysis'!B269,#REF!,'pre-Analysis'!C269,#REF!,'pre-Analysis'!F269,#REF!,'pre-Analysis'!D269)</f>
        <v>#REF!</v>
      </c>
      <c r="W269" s="176" t="e">
        <f>SUMIFS(#REF!,#REF!, 'pre-Analysis'!E269,#REF!, 'pre-Analysis'!B269,#REF!,'pre-Analysis'!C269,#REF!,'pre-Analysis'!F269,#REF!,'pre-Analysis'!D269)</f>
        <v>#REF!</v>
      </c>
      <c r="X269" s="176" t="e">
        <f>SUMIFS(#REF!,#REF!, 'pre-Analysis'!E269,#REF!, 'pre-Analysis'!B269,#REF!,'pre-Analysis'!C269,#REF!,'pre-Analysis'!F269,#REF!,'pre-Analysis'!D269)</f>
        <v>#REF!</v>
      </c>
      <c r="Y269" s="169" t="e">
        <f t="shared" si="92"/>
        <v>#REF!</v>
      </c>
      <c r="Z269" s="169" t="e">
        <f t="shared" si="93"/>
        <v>#REF!</v>
      </c>
      <c r="AA269" s="170" t="e">
        <f t="shared" si="91"/>
        <v>#REF!</v>
      </c>
      <c r="AB269" s="170" t="e">
        <f t="shared" si="96"/>
        <v>#REF!</v>
      </c>
      <c r="AC269" s="154"/>
    </row>
    <row r="270" spans="1:29">
      <c r="A270" s="14" t="s">
        <v>72</v>
      </c>
      <c r="B270" s="149" t="s">
        <v>100</v>
      </c>
      <c r="C270" s="150" t="s">
        <v>137</v>
      </c>
      <c r="D270" s="149" t="s">
        <v>86</v>
      </c>
      <c r="E270" s="151" t="s">
        <v>76</v>
      </c>
      <c r="F270" s="149" t="s">
        <v>123</v>
      </c>
      <c r="G270" s="152" t="e">
        <f t="shared" si="97"/>
        <v>#REF!</v>
      </c>
      <c r="H270" s="149" t="e" cm="1">
        <f t="array" ref="H270">_xlfn.TEXTJOIN(",",TRUE,_xlfn.UNIQUE(IF((NOT(ISBLANK(#REF!))*(#REF!='pre-Analysis'!C270))=1,IF(#REF!='pre-Analysis'!E270,IF(#REF!='pre-Analysis'!B270,IF(#REF!='pre-Analysis'!F270,IF(#REF!='pre-Analysis'!D270,#REF!,""),""),""),""),"")))</f>
        <v>#REF!</v>
      </c>
      <c r="I270" s="149" t="e">
        <f t="shared" si="94"/>
        <v>#REF!</v>
      </c>
      <c r="J270" s="149" t="e" cm="1">
        <f t="array" ref="J270">_xlfn.TEXTJOIN(",",TRUE,_xlfn.UNIQUE(IF((NOT(ISBLANK(#REF!))*(#REF!='pre-Analysis'!C270))=1,IF(#REF!='pre-Analysis'!E270,IF(#REF!='pre-Analysis'!B270,IF(#REF!='pre-Analysis'!F270,IF(#REF!='pre-Analysis'!D270,#REF!,""),""),""),""),"")))</f>
        <v>#REF!</v>
      </c>
      <c r="K270" s="149" t="e">
        <f t="shared" si="95"/>
        <v>#REF!</v>
      </c>
      <c r="L270" s="149" t="e" cm="1">
        <f t="array" ref="L270">_xlfn.TEXTJOIN(",",TRUE,_xlfn.UNIQUE(IF((NOT(ISBLANK(#REF!))*(#REF!='pre-Analysis'!B270))=1,IF(#REF!='pre-Analysis'!E270,IF(#REF!='pre-Analysis'!F270,IF(#REF!='pre-Analysis'!D270,IF(#REF!='pre-Analysis'!C270,#REF!,""),""),""),""),"")))</f>
        <v>#REF!</v>
      </c>
      <c r="M270" s="167">
        <v>3860</v>
      </c>
      <c r="N270" s="167">
        <v>16830</v>
      </c>
      <c r="O270" s="167">
        <v>8673</v>
      </c>
      <c r="P270" s="167">
        <v>8157</v>
      </c>
      <c r="Q270" s="176" t="e">
        <f>SUMIFS(#REF!,#REF!, 'pre-Analysis'!E270,#REF!, 'pre-Analysis'!B270,#REF!,'pre-Analysis'!C270,#REF!,'pre-Analysis'!F270,#REF!,'pre-Analysis'!D270)</f>
        <v>#REF!</v>
      </c>
      <c r="R270" s="176" t="e">
        <f>SUMIFS(#REF!,#REF!, 'pre-Analysis'!E270,#REF!, 'pre-Analysis'!B270,#REF!,'pre-Analysis'!C270,#REF!,'pre-Analysis'!F270,#REF!,'pre-Analysis'!D270)</f>
        <v>#REF!</v>
      </c>
      <c r="S270" s="176" t="e">
        <f>SUMIFS(#REF!,#REF!, 'pre-Analysis'!E270,#REF!, 'pre-Analysis'!B270,#REF!,'pre-Analysis'!C270,#REF!,'pre-Analysis'!F270,#REF!,'pre-Analysis'!D270)</f>
        <v>#REF!</v>
      </c>
      <c r="T270" s="176" t="e">
        <f>SUMIFS(#REF!,#REF!, 'pre-Analysis'!E270,#REF!, 'pre-Analysis'!B270,#REF!,'pre-Analysis'!C270,#REF!,'pre-Analysis'!F270,#REF!,'pre-Analysis'!D270)</f>
        <v>#REF!</v>
      </c>
      <c r="U270" s="176" t="e">
        <f>SUMIFS(#REF!,#REF!, 'pre-Analysis'!E270,#REF!, 'pre-Analysis'!B270,#REF!,'pre-Analysis'!C270,#REF!,'pre-Analysis'!F270,#REF!,'pre-Analysis'!D270)</f>
        <v>#REF!</v>
      </c>
      <c r="V270" s="176" t="e">
        <f>SUMIFS(#REF!,#REF!, 'pre-Analysis'!E270,#REF!, 'pre-Analysis'!B270,#REF!,'pre-Analysis'!C270,#REF!,'pre-Analysis'!F270,#REF!,'pre-Analysis'!D270)</f>
        <v>#REF!</v>
      </c>
      <c r="W270" s="176" t="e">
        <f>SUMIFS(#REF!,#REF!, 'pre-Analysis'!E270,#REF!, 'pre-Analysis'!B270,#REF!,'pre-Analysis'!C270,#REF!,'pre-Analysis'!F270,#REF!,'pre-Analysis'!D270)</f>
        <v>#REF!</v>
      </c>
      <c r="X270" s="176" t="e">
        <f>SUMIFS(#REF!,#REF!, 'pre-Analysis'!E270,#REF!, 'pre-Analysis'!B270,#REF!,'pre-Analysis'!C270,#REF!,'pre-Analysis'!F270,#REF!,'pre-Analysis'!D270)</f>
        <v>#REF!</v>
      </c>
      <c r="Y270" s="169" t="e">
        <f t="shared" si="92"/>
        <v>#REF!</v>
      </c>
      <c r="Z270" s="169" t="e">
        <f t="shared" si="93"/>
        <v>#REF!</v>
      </c>
      <c r="AA270" s="170" t="e">
        <f t="shared" si="91"/>
        <v>#REF!</v>
      </c>
      <c r="AB270" s="170" t="e">
        <f t="shared" si="96"/>
        <v>#REF!</v>
      </c>
      <c r="AC270" s="154"/>
    </row>
    <row r="271" spans="1:29">
      <c r="A271" s="14" t="s">
        <v>72</v>
      </c>
      <c r="B271" s="149" t="s">
        <v>100</v>
      </c>
      <c r="C271" s="150" t="s">
        <v>137</v>
      </c>
      <c r="D271" s="149" t="s">
        <v>86</v>
      </c>
      <c r="E271" s="151" t="s">
        <v>76</v>
      </c>
      <c r="F271" s="149" t="s">
        <v>124</v>
      </c>
      <c r="G271" s="152" t="e">
        <f t="shared" si="97"/>
        <v>#REF!</v>
      </c>
      <c r="H271" s="149" t="e" cm="1">
        <f t="array" ref="H271">_xlfn.TEXTJOIN(",",TRUE,_xlfn.UNIQUE(IF((NOT(ISBLANK(#REF!))*(#REF!='pre-Analysis'!C271))=1,IF(#REF!='pre-Analysis'!E271,IF(#REF!='pre-Analysis'!B271,IF(#REF!='pre-Analysis'!F271,IF(#REF!='pre-Analysis'!D271,#REF!,""),""),""),""),"")))</f>
        <v>#REF!</v>
      </c>
      <c r="I271" s="149" t="e">
        <f t="shared" si="94"/>
        <v>#REF!</v>
      </c>
      <c r="J271" s="149" t="e" cm="1">
        <f t="array" ref="J271">_xlfn.TEXTJOIN(",",TRUE,_xlfn.UNIQUE(IF((NOT(ISBLANK(#REF!))*(#REF!='pre-Analysis'!C271))=1,IF(#REF!='pre-Analysis'!E271,IF(#REF!='pre-Analysis'!B271,IF(#REF!='pre-Analysis'!F271,IF(#REF!='pre-Analysis'!D271,#REF!,""),""),""),""),"")))</f>
        <v>#REF!</v>
      </c>
      <c r="K271" s="149" t="e">
        <f t="shared" si="95"/>
        <v>#REF!</v>
      </c>
      <c r="L271" s="149" t="e" cm="1">
        <f t="array" ref="L271">_xlfn.TEXTJOIN(",",TRUE,_xlfn.UNIQUE(IF((NOT(ISBLANK(#REF!))*(#REF!='pre-Analysis'!B271))=1,IF(#REF!='pre-Analysis'!E271,IF(#REF!='pre-Analysis'!F271,IF(#REF!='pre-Analysis'!D271,IF(#REF!='pre-Analysis'!C271,#REF!,""),""),""),""),"")))</f>
        <v>#REF!</v>
      </c>
      <c r="M271" s="167">
        <v>6104</v>
      </c>
      <c r="N271" s="167">
        <v>27156</v>
      </c>
      <c r="O271" s="167">
        <v>14055</v>
      </c>
      <c r="P271" s="167">
        <v>13101</v>
      </c>
      <c r="Q271" s="176" t="e">
        <f>SUMIFS(#REF!,#REF!, 'pre-Analysis'!E271,#REF!, 'pre-Analysis'!B271,#REF!,'pre-Analysis'!C271,#REF!,'pre-Analysis'!F271,#REF!,'pre-Analysis'!D271)</f>
        <v>#REF!</v>
      </c>
      <c r="R271" s="176" t="e">
        <f>SUMIFS(#REF!,#REF!, 'pre-Analysis'!E271,#REF!, 'pre-Analysis'!B271,#REF!,'pre-Analysis'!C271,#REF!,'pre-Analysis'!F271,#REF!,'pre-Analysis'!D271)</f>
        <v>#REF!</v>
      </c>
      <c r="S271" s="176" t="e">
        <f>SUMIFS(#REF!,#REF!, 'pre-Analysis'!E271,#REF!, 'pre-Analysis'!B271,#REF!,'pre-Analysis'!C271,#REF!,'pre-Analysis'!F271,#REF!,'pre-Analysis'!D271)</f>
        <v>#REF!</v>
      </c>
      <c r="T271" s="176" t="e">
        <f>SUMIFS(#REF!,#REF!, 'pre-Analysis'!E271,#REF!, 'pre-Analysis'!B271,#REF!,'pre-Analysis'!C271,#REF!,'pre-Analysis'!F271,#REF!,'pre-Analysis'!D271)</f>
        <v>#REF!</v>
      </c>
      <c r="U271" s="176" t="e">
        <f>SUMIFS(#REF!,#REF!, 'pre-Analysis'!E271,#REF!, 'pre-Analysis'!B271,#REF!,'pre-Analysis'!C271,#REF!,'pre-Analysis'!F271,#REF!,'pre-Analysis'!D271)</f>
        <v>#REF!</v>
      </c>
      <c r="V271" s="176" t="e">
        <f>SUMIFS(#REF!,#REF!, 'pre-Analysis'!E271,#REF!, 'pre-Analysis'!B271,#REF!,'pre-Analysis'!C271,#REF!,'pre-Analysis'!F271,#REF!,'pre-Analysis'!D271)</f>
        <v>#REF!</v>
      </c>
      <c r="W271" s="176" t="e">
        <f>SUMIFS(#REF!,#REF!, 'pre-Analysis'!E271,#REF!, 'pre-Analysis'!B271,#REF!,'pre-Analysis'!C271,#REF!,'pre-Analysis'!F271,#REF!,'pre-Analysis'!D271)</f>
        <v>#REF!</v>
      </c>
      <c r="X271" s="176" t="e">
        <f>SUMIFS(#REF!,#REF!, 'pre-Analysis'!E271,#REF!, 'pre-Analysis'!B271,#REF!,'pre-Analysis'!C271,#REF!,'pre-Analysis'!F271,#REF!,'pre-Analysis'!D271)</f>
        <v>#REF!</v>
      </c>
      <c r="Y271" s="169" t="e">
        <f t="shared" si="92"/>
        <v>#REF!</v>
      </c>
      <c r="Z271" s="169" t="e">
        <f t="shared" si="93"/>
        <v>#REF!</v>
      </c>
      <c r="AA271" s="170" t="e">
        <f t="shared" si="91"/>
        <v>#REF!</v>
      </c>
      <c r="AB271" s="170" t="e">
        <f t="shared" si="96"/>
        <v>#REF!</v>
      </c>
      <c r="AC271" s="154"/>
    </row>
    <row r="272" spans="1:29">
      <c r="A272" s="14" t="s">
        <v>72</v>
      </c>
      <c r="B272" s="149" t="s">
        <v>100</v>
      </c>
      <c r="C272" s="150" t="s">
        <v>137</v>
      </c>
      <c r="D272" s="149" t="s">
        <v>86</v>
      </c>
      <c r="E272" s="151" t="s">
        <v>76</v>
      </c>
      <c r="F272" s="149" t="s">
        <v>125</v>
      </c>
      <c r="G272" s="152" t="e">
        <f t="shared" si="97"/>
        <v>#REF!</v>
      </c>
      <c r="H272" s="149" t="e" cm="1">
        <f t="array" ref="H272">_xlfn.TEXTJOIN(",",TRUE,_xlfn.UNIQUE(IF((NOT(ISBLANK(#REF!))*(#REF!='pre-Analysis'!C272))=1,IF(#REF!='pre-Analysis'!E272,IF(#REF!='pre-Analysis'!B272,IF(#REF!='pre-Analysis'!F272,IF(#REF!='pre-Analysis'!D272,#REF!,""),""),""),""),"")))</f>
        <v>#REF!</v>
      </c>
      <c r="I272" s="149" t="e">
        <f t="shared" si="94"/>
        <v>#REF!</v>
      </c>
      <c r="J272" s="149" t="e" cm="1">
        <f t="array" ref="J272">_xlfn.TEXTJOIN(",",TRUE,_xlfn.UNIQUE(IF((NOT(ISBLANK(#REF!))*(#REF!='pre-Analysis'!C272))=1,IF(#REF!='pre-Analysis'!E272,IF(#REF!='pre-Analysis'!B272,IF(#REF!='pre-Analysis'!F272,IF(#REF!='pre-Analysis'!D272,#REF!,""),""),""),""),"")))</f>
        <v>#REF!</v>
      </c>
      <c r="K272" s="149" t="e">
        <f t="shared" si="95"/>
        <v>#REF!</v>
      </c>
      <c r="L272" s="149" t="e" cm="1">
        <f t="array" ref="L272">_xlfn.TEXTJOIN(",",TRUE,_xlfn.UNIQUE(IF((NOT(ISBLANK(#REF!))*(#REF!='pre-Analysis'!B272))=1,IF(#REF!='pre-Analysis'!E272,IF(#REF!='pre-Analysis'!F272,IF(#REF!='pre-Analysis'!D272,IF(#REF!='pre-Analysis'!C272,#REF!,""),""),""),""),"")))</f>
        <v>#REF!</v>
      </c>
      <c r="M272" s="167">
        <v>4921</v>
      </c>
      <c r="N272" s="167">
        <v>23613</v>
      </c>
      <c r="O272" s="167">
        <v>12136</v>
      </c>
      <c r="P272" s="167">
        <v>11477</v>
      </c>
      <c r="Q272" s="176" t="e">
        <f>SUMIFS(#REF!,#REF!, 'pre-Analysis'!E272,#REF!, 'pre-Analysis'!B272,#REF!,'pre-Analysis'!C272,#REF!,'pre-Analysis'!F272,#REF!,'pre-Analysis'!D272)</f>
        <v>#REF!</v>
      </c>
      <c r="R272" s="176" t="e">
        <f>SUMIFS(#REF!,#REF!, 'pre-Analysis'!E272,#REF!, 'pre-Analysis'!B272,#REF!,'pre-Analysis'!C272,#REF!,'pre-Analysis'!F272,#REF!,'pre-Analysis'!D272)</f>
        <v>#REF!</v>
      </c>
      <c r="S272" s="176" t="e">
        <f>SUMIFS(#REF!,#REF!, 'pre-Analysis'!E272,#REF!, 'pre-Analysis'!B272,#REF!,'pre-Analysis'!C272,#REF!,'pre-Analysis'!F272,#REF!,'pre-Analysis'!D272)</f>
        <v>#REF!</v>
      </c>
      <c r="T272" s="176" t="e">
        <f>SUMIFS(#REF!,#REF!, 'pre-Analysis'!E272,#REF!, 'pre-Analysis'!B272,#REF!,'pre-Analysis'!C272,#REF!,'pre-Analysis'!F272,#REF!,'pre-Analysis'!D272)</f>
        <v>#REF!</v>
      </c>
      <c r="U272" s="176" t="e">
        <f>SUMIFS(#REF!,#REF!, 'pre-Analysis'!E272,#REF!, 'pre-Analysis'!B272,#REF!,'pre-Analysis'!C272,#REF!,'pre-Analysis'!F272,#REF!,'pre-Analysis'!D272)</f>
        <v>#REF!</v>
      </c>
      <c r="V272" s="176" t="e">
        <f>SUMIFS(#REF!,#REF!, 'pre-Analysis'!E272,#REF!, 'pre-Analysis'!B272,#REF!,'pre-Analysis'!C272,#REF!,'pre-Analysis'!F272,#REF!,'pre-Analysis'!D272)</f>
        <v>#REF!</v>
      </c>
      <c r="W272" s="176" t="e">
        <f>SUMIFS(#REF!,#REF!, 'pre-Analysis'!E272,#REF!, 'pre-Analysis'!B272,#REF!,'pre-Analysis'!C272,#REF!,'pre-Analysis'!F272,#REF!,'pre-Analysis'!D272)</f>
        <v>#REF!</v>
      </c>
      <c r="X272" s="176" t="e">
        <f>SUMIFS(#REF!,#REF!, 'pre-Analysis'!E272,#REF!, 'pre-Analysis'!B272,#REF!,'pre-Analysis'!C272,#REF!,'pre-Analysis'!F272,#REF!,'pre-Analysis'!D272)</f>
        <v>#REF!</v>
      </c>
      <c r="Y272" s="169" t="e">
        <f t="shared" si="92"/>
        <v>#REF!</v>
      </c>
      <c r="Z272" s="169" t="e">
        <f t="shared" si="93"/>
        <v>#REF!</v>
      </c>
      <c r="AA272" s="170" t="e">
        <f t="shared" si="91"/>
        <v>#REF!</v>
      </c>
      <c r="AB272" s="170" t="e">
        <f t="shared" si="96"/>
        <v>#REF!</v>
      </c>
      <c r="AC272" s="154"/>
    </row>
    <row r="273" spans="1:29">
      <c r="A273" s="14" t="s">
        <v>72</v>
      </c>
      <c r="B273" s="149" t="s">
        <v>100</v>
      </c>
      <c r="C273" s="150" t="s">
        <v>137</v>
      </c>
      <c r="D273" s="149" t="s">
        <v>86</v>
      </c>
      <c r="E273" s="151" t="s">
        <v>76</v>
      </c>
      <c r="F273" s="149" t="s">
        <v>126</v>
      </c>
      <c r="G273" s="152" t="e">
        <f t="shared" si="97"/>
        <v>#REF!</v>
      </c>
      <c r="H273" s="149" t="e" cm="1">
        <f t="array" ref="H273">_xlfn.TEXTJOIN(",",TRUE,_xlfn.UNIQUE(IF((NOT(ISBLANK(#REF!))*(#REF!='pre-Analysis'!C273))=1,IF(#REF!='pre-Analysis'!E273,IF(#REF!='pre-Analysis'!B273,IF(#REF!='pre-Analysis'!F273,IF(#REF!='pre-Analysis'!D273,#REF!,""),""),""),""),"")))</f>
        <v>#REF!</v>
      </c>
      <c r="I273" s="149" t="e">
        <f t="shared" si="94"/>
        <v>#REF!</v>
      </c>
      <c r="J273" s="149" t="e" cm="1">
        <f t="array" ref="J273">_xlfn.TEXTJOIN(",",TRUE,_xlfn.UNIQUE(IF((NOT(ISBLANK(#REF!))*(#REF!='pre-Analysis'!C273))=1,IF(#REF!='pre-Analysis'!E273,IF(#REF!='pre-Analysis'!B273,IF(#REF!='pre-Analysis'!F273,IF(#REF!='pre-Analysis'!D273,#REF!,""),""),""),""),"")))</f>
        <v>#REF!</v>
      </c>
      <c r="K273" s="149" t="e">
        <f t="shared" si="95"/>
        <v>#REF!</v>
      </c>
      <c r="L273" s="149" t="e" cm="1">
        <f t="array" ref="L273">_xlfn.TEXTJOIN(",",TRUE,_xlfn.UNIQUE(IF((NOT(ISBLANK(#REF!))*(#REF!='pre-Analysis'!B273))=1,IF(#REF!='pre-Analysis'!E273,IF(#REF!='pre-Analysis'!F273,IF(#REF!='pre-Analysis'!D273,IF(#REF!='pre-Analysis'!C273,#REF!,""),""),""),""),"")))</f>
        <v>#REF!</v>
      </c>
      <c r="M273" s="167">
        <v>1575</v>
      </c>
      <c r="N273" s="167">
        <v>6790</v>
      </c>
      <c r="O273" s="167">
        <v>3504</v>
      </c>
      <c r="P273" s="167">
        <v>3286</v>
      </c>
      <c r="Q273" s="176" t="e">
        <f>SUMIFS(#REF!,#REF!, 'pre-Analysis'!E273,#REF!, 'pre-Analysis'!B273,#REF!,'pre-Analysis'!C273,#REF!,'pre-Analysis'!F273,#REF!,'pre-Analysis'!D273)</f>
        <v>#REF!</v>
      </c>
      <c r="R273" s="176" t="e">
        <f>SUMIFS(#REF!,#REF!, 'pre-Analysis'!E273,#REF!, 'pre-Analysis'!B273,#REF!,'pre-Analysis'!C273,#REF!,'pre-Analysis'!F273,#REF!,'pre-Analysis'!D273)</f>
        <v>#REF!</v>
      </c>
      <c r="S273" s="176" t="e">
        <f>SUMIFS(#REF!,#REF!, 'pre-Analysis'!E273,#REF!, 'pre-Analysis'!B273,#REF!,'pre-Analysis'!C273,#REF!,'pre-Analysis'!F273,#REF!,'pre-Analysis'!D273)</f>
        <v>#REF!</v>
      </c>
      <c r="T273" s="176" t="e">
        <f>SUMIFS(#REF!,#REF!, 'pre-Analysis'!E273,#REF!, 'pre-Analysis'!B273,#REF!,'pre-Analysis'!C273,#REF!,'pre-Analysis'!F273,#REF!,'pre-Analysis'!D273)</f>
        <v>#REF!</v>
      </c>
      <c r="U273" s="176" t="e">
        <f>SUMIFS(#REF!,#REF!, 'pre-Analysis'!E273,#REF!, 'pre-Analysis'!B273,#REF!,'pre-Analysis'!C273,#REF!,'pre-Analysis'!F273,#REF!,'pre-Analysis'!D273)</f>
        <v>#REF!</v>
      </c>
      <c r="V273" s="176" t="e">
        <f>SUMIFS(#REF!,#REF!, 'pre-Analysis'!E273,#REF!, 'pre-Analysis'!B273,#REF!,'pre-Analysis'!C273,#REF!,'pre-Analysis'!F273,#REF!,'pre-Analysis'!D273)</f>
        <v>#REF!</v>
      </c>
      <c r="W273" s="176" t="e">
        <f>SUMIFS(#REF!,#REF!, 'pre-Analysis'!E273,#REF!, 'pre-Analysis'!B273,#REF!,'pre-Analysis'!C273,#REF!,'pre-Analysis'!F273,#REF!,'pre-Analysis'!D273)</f>
        <v>#REF!</v>
      </c>
      <c r="X273" s="176" t="e">
        <f>SUMIFS(#REF!,#REF!, 'pre-Analysis'!E273,#REF!, 'pre-Analysis'!B273,#REF!,'pre-Analysis'!C273,#REF!,'pre-Analysis'!F273,#REF!,'pre-Analysis'!D273)</f>
        <v>#REF!</v>
      </c>
      <c r="Y273" s="169" t="e">
        <f t="shared" si="92"/>
        <v>#REF!</v>
      </c>
      <c r="Z273" s="169" t="e">
        <f t="shared" si="93"/>
        <v>#REF!</v>
      </c>
      <c r="AA273" s="170" t="e">
        <f t="shared" si="91"/>
        <v>#REF!</v>
      </c>
      <c r="AB273" s="170" t="e">
        <f t="shared" si="96"/>
        <v>#REF!</v>
      </c>
      <c r="AC273" s="154"/>
    </row>
    <row r="274" spans="1:29">
      <c r="A274" s="14" t="s">
        <v>72</v>
      </c>
      <c r="B274" s="149" t="s">
        <v>100</v>
      </c>
      <c r="C274" s="150" t="s">
        <v>137</v>
      </c>
      <c r="D274" s="149" t="s">
        <v>86</v>
      </c>
      <c r="E274" s="151" t="s">
        <v>76</v>
      </c>
      <c r="F274" s="149" t="s">
        <v>127</v>
      </c>
      <c r="G274" s="152" t="e">
        <f t="shared" si="97"/>
        <v>#REF!</v>
      </c>
      <c r="H274" s="149" t="e" cm="1">
        <f t="array" ref="H274">_xlfn.TEXTJOIN(",",TRUE,_xlfn.UNIQUE(IF((NOT(ISBLANK(#REF!))*(#REF!='pre-Analysis'!C274))=1,IF(#REF!='pre-Analysis'!E274,IF(#REF!='pre-Analysis'!B274,IF(#REF!='pre-Analysis'!F274,IF(#REF!='pre-Analysis'!D274,#REF!,""),""),""),""),"")))</f>
        <v>#REF!</v>
      </c>
      <c r="I274" s="149" t="e">
        <f t="shared" si="94"/>
        <v>#REF!</v>
      </c>
      <c r="J274" s="149" t="e" cm="1">
        <f t="array" ref="J274">_xlfn.TEXTJOIN(",",TRUE,_xlfn.UNIQUE(IF((NOT(ISBLANK(#REF!))*(#REF!='pre-Analysis'!C274))=1,IF(#REF!='pre-Analysis'!E274,IF(#REF!='pre-Analysis'!B274,IF(#REF!='pre-Analysis'!F274,IF(#REF!='pre-Analysis'!D274,#REF!,""),""),""),""),"")))</f>
        <v>#REF!</v>
      </c>
      <c r="K274" s="149" t="e">
        <f t="shared" si="95"/>
        <v>#REF!</v>
      </c>
      <c r="L274" s="149" t="e" cm="1">
        <f t="array" ref="L274">_xlfn.TEXTJOIN(",",TRUE,_xlfn.UNIQUE(IF((NOT(ISBLANK(#REF!))*(#REF!='pre-Analysis'!B274))=1,IF(#REF!='pre-Analysis'!E274,IF(#REF!='pre-Analysis'!F274,IF(#REF!='pre-Analysis'!D274,IF(#REF!='pre-Analysis'!C274,#REF!,""),""),""),""),"")))</f>
        <v>#REF!</v>
      </c>
      <c r="M274" s="167">
        <v>1925</v>
      </c>
      <c r="N274" s="167">
        <v>8219</v>
      </c>
      <c r="O274" s="167">
        <v>4225</v>
      </c>
      <c r="P274" s="167">
        <v>3994</v>
      </c>
      <c r="Q274" s="176" t="e">
        <f>SUMIFS(#REF!,#REF!, 'pre-Analysis'!E274,#REF!, 'pre-Analysis'!B274,#REF!,'pre-Analysis'!C274,#REF!,'pre-Analysis'!F274,#REF!,'pre-Analysis'!D274)</f>
        <v>#REF!</v>
      </c>
      <c r="R274" s="176" t="e">
        <f>SUMIFS(#REF!,#REF!, 'pre-Analysis'!E274,#REF!, 'pre-Analysis'!B274,#REF!,'pre-Analysis'!C274,#REF!,'pre-Analysis'!F274,#REF!,'pre-Analysis'!D274)</f>
        <v>#REF!</v>
      </c>
      <c r="S274" s="176" t="e">
        <f>SUMIFS(#REF!,#REF!, 'pre-Analysis'!E274,#REF!, 'pre-Analysis'!B274,#REF!,'pre-Analysis'!C274,#REF!,'pre-Analysis'!F274,#REF!,'pre-Analysis'!D274)</f>
        <v>#REF!</v>
      </c>
      <c r="T274" s="176" t="e">
        <f>SUMIFS(#REF!,#REF!, 'pre-Analysis'!E274,#REF!, 'pre-Analysis'!B274,#REF!,'pre-Analysis'!C274,#REF!,'pre-Analysis'!F274,#REF!,'pre-Analysis'!D274)</f>
        <v>#REF!</v>
      </c>
      <c r="U274" s="176" t="e">
        <f>SUMIFS(#REF!,#REF!, 'pre-Analysis'!E274,#REF!, 'pre-Analysis'!B274,#REF!,'pre-Analysis'!C274,#REF!,'pre-Analysis'!F274,#REF!,'pre-Analysis'!D274)</f>
        <v>#REF!</v>
      </c>
      <c r="V274" s="176" t="e">
        <f>SUMIFS(#REF!,#REF!, 'pre-Analysis'!E274,#REF!, 'pre-Analysis'!B274,#REF!,'pre-Analysis'!C274,#REF!,'pre-Analysis'!F274,#REF!,'pre-Analysis'!D274)</f>
        <v>#REF!</v>
      </c>
      <c r="W274" s="176" t="e">
        <f>SUMIFS(#REF!,#REF!, 'pre-Analysis'!E274,#REF!, 'pre-Analysis'!B274,#REF!,'pre-Analysis'!C274,#REF!,'pre-Analysis'!F274,#REF!,'pre-Analysis'!D274)</f>
        <v>#REF!</v>
      </c>
      <c r="X274" s="176" t="e">
        <f>SUMIFS(#REF!,#REF!, 'pre-Analysis'!E274,#REF!, 'pre-Analysis'!B274,#REF!,'pre-Analysis'!C274,#REF!,'pre-Analysis'!F274,#REF!,'pre-Analysis'!D274)</f>
        <v>#REF!</v>
      </c>
      <c r="Y274" s="169" t="e">
        <f t="shared" si="92"/>
        <v>#REF!</v>
      </c>
      <c r="Z274" s="169" t="e">
        <f t="shared" si="93"/>
        <v>#REF!</v>
      </c>
      <c r="AA274" s="170" t="e">
        <f t="shared" si="91"/>
        <v>#REF!</v>
      </c>
      <c r="AB274" s="170" t="e">
        <f t="shared" si="96"/>
        <v>#REF!</v>
      </c>
      <c r="AC274" s="154"/>
    </row>
    <row r="275" spans="1:29">
      <c r="A275" s="14" t="s">
        <v>72</v>
      </c>
      <c r="B275" s="149" t="s">
        <v>100</v>
      </c>
      <c r="C275" s="150" t="s">
        <v>137</v>
      </c>
      <c r="D275" s="149" t="s">
        <v>86</v>
      </c>
      <c r="E275" s="151" t="s">
        <v>76</v>
      </c>
      <c r="F275" s="149" t="s">
        <v>128</v>
      </c>
      <c r="G275" s="152" t="e">
        <f t="shared" si="97"/>
        <v>#REF!</v>
      </c>
      <c r="H275" s="149" t="e" cm="1">
        <f t="array" ref="H275">_xlfn.TEXTJOIN(",",TRUE,_xlfn.UNIQUE(IF((NOT(ISBLANK(#REF!))*(#REF!='pre-Analysis'!C275))=1,IF(#REF!='pre-Analysis'!E275,IF(#REF!='pre-Analysis'!B275,IF(#REF!='pre-Analysis'!F275,IF(#REF!='pre-Analysis'!D275,#REF!,""),""),""),""),"")))</f>
        <v>#REF!</v>
      </c>
      <c r="I275" s="149" t="e">
        <f t="shared" si="94"/>
        <v>#REF!</v>
      </c>
      <c r="J275" s="149" t="e" cm="1">
        <f t="array" ref="J275">_xlfn.TEXTJOIN(",",TRUE,_xlfn.UNIQUE(IF((NOT(ISBLANK(#REF!))*(#REF!='pre-Analysis'!C275))=1,IF(#REF!='pre-Analysis'!E275,IF(#REF!='pre-Analysis'!B275,IF(#REF!='pre-Analysis'!F275,IF(#REF!='pre-Analysis'!D275,#REF!,""),""),""),""),"")))</f>
        <v>#REF!</v>
      </c>
      <c r="K275" s="149" t="e">
        <f t="shared" si="95"/>
        <v>#REF!</v>
      </c>
      <c r="L275" s="149" t="e" cm="1">
        <f t="array" ref="L275">_xlfn.TEXTJOIN(",",TRUE,_xlfn.UNIQUE(IF((NOT(ISBLANK(#REF!))*(#REF!='pre-Analysis'!B275))=1,IF(#REF!='pre-Analysis'!E275,IF(#REF!='pre-Analysis'!F275,IF(#REF!='pre-Analysis'!D275,IF(#REF!='pre-Analysis'!C275,#REF!,""),""),""),""),"")))</f>
        <v>#REF!</v>
      </c>
      <c r="M275" s="167">
        <v>2396</v>
      </c>
      <c r="N275" s="167">
        <v>10569</v>
      </c>
      <c r="O275" s="167">
        <v>5611</v>
      </c>
      <c r="P275" s="167">
        <v>4958</v>
      </c>
      <c r="Q275" s="176" t="e">
        <f>SUMIFS(#REF!,#REF!, 'pre-Analysis'!E275,#REF!, 'pre-Analysis'!B275,#REF!,'pre-Analysis'!C275,#REF!,'pre-Analysis'!F275,#REF!,'pre-Analysis'!D275)</f>
        <v>#REF!</v>
      </c>
      <c r="R275" s="176" t="e">
        <f>SUMIFS(#REF!,#REF!, 'pre-Analysis'!E275,#REF!, 'pre-Analysis'!B275,#REF!,'pre-Analysis'!C275,#REF!,'pre-Analysis'!F275,#REF!,'pre-Analysis'!D275)</f>
        <v>#REF!</v>
      </c>
      <c r="S275" s="176" t="e">
        <f>SUMIFS(#REF!,#REF!, 'pre-Analysis'!E275,#REF!, 'pre-Analysis'!B275,#REF!,'pre-Analysis'!C275,#REF!,'pre-Analysis'!F275,#REF!,'pre-Analysis'!D275)</f>
        <v>#REF!</v>
      </c>
      <c r="T275" s="176" t="e">
        <f>SUMIFS(#REF!,#REF!, 'pre-Analysis'!E275,#REF!, 'pre-Analysis'!B275,#REF!,'pre-Analysis'!C275,#REF!,'pre-Analysis'!F275,#REF!,'pre-Analysis'!D275)</f>
        <v>#REF!</v>
      </c>
      <c r="U275" s="176" t="e">
        <f>SUMIFS(#REF!,#REF!, 'pre-Analysis'!E275,#REF!, 'pre-Analysis'!B275,#REF!,'pre-Analysis'!C275,#REF!,'pre-Analysis'!F275,#REF!,'pre-Analysis'!D275)</f>
        <v>#REF!</v>
      </c>
      <c r="V275" s="176" t="e">
        <f>SUMIFS(#REF!,#REF!, 'pre-Analysis'!E275,#REF!, 'pre-Analysis'!B275,#REF!,'pre-Analysis'!C275,#REF!,'pre-Analysis'!F275,#REF!,'pre-Analysis'!D275)</f>
        <v>#REF!</v>
      </c>
      <c r="W275" s="176" t="e">
        <f>SUMIFS(#REF!,#REF!, 'pre-Analysis'!E275,#REF!, 'pre-Analysis'!B275,#REF!,'pre-Analysis'!C275,#REF!,'pre-Analysis'!F275,#REF!,'pre-Analysis'!D275)</f>
        <v>#REF!</v>
      </c>
      <c r="X275" s="176" t="e">
        <f>SUMIFS(#REF!,#REF!, 'pre-Analysis'!E275,#REF!, 'pre-Analysis'!B275,#REF!,'pre-Analysis'!C275,#REF!,'pre-Analysis'!F275,#REF!,'pre-Analysis'!D275)</f>
        <v>#REF!</v>
      </c>
      <c r="Y275" s="169" t="e">
        <f t="shared" si="92"/>
        <v>#REF!</v>
      </c>
      <c r="Z275" s="169" t="e">
        <f t="shared" si="93"/>
        <v>#REF!</v>
      </c>
      <c r="AA275" s="170" t="e">
        <f t="shared" si="91"/>
        <v>#REF!</v>
      </c>
      <c r="AB275" s="170" t="e">
        <f t="shared" si="96"/>
        <v>#REF!</v>
      </c>
      <c r="AC275" s="154"/>
    </row>
    <row r="276" spans="1:29">
      <c r="A276" s="14" t="s">
        <v>72</v>
      </c>
      <c r="B276" s="149" t="s">
        <v>100</v>
      </c>
      <c r="C276" s="150" t="s">
        <v>137</v>
      </c>
      <c r="D276" s="149" t="s">
        <v>86</v>
      </c>
      <c r="E276" s="151" t="s">
        <v>76</v>
      </c>
      <c r="F276" s="149" t="s">
        <v>129</v>
      </c>
      <c r="G276" s="152" t="e">
        <f t="shared" si="97"/>
        <v>#REF!</v>
      </c>
      <c r="H276" s="149" t="e" cm="1">
        <f t="array" ref="H276">_xlfn.TEXTJOIN(",",TRUE,_xlfn.UNIQUE(IF((NOT(ISBLANK(#REF!))*(#REF!='pre-Analysis'!C276))=1,IF(#REF!='pre-Analysis'!E276,IF(#REF!='pre-Analysis'!B276,IF(#REF!='pre-Analysis'!F276,IF(#REF!='pre-Analysis'!D276,#REF!,""),""),""),""),"")))</f>
        <v>#REF!</v>
      </c>
      <c r="I276" s="149" t="e">
        <f t="shared" si="94"/>
        <v>#REF!</v>
      </c>
      <c r="J276" s="149" t="e" cm="1">
        <f t="array" ref="J276">_xlfn.TEXTJOIN(",",TRUE,_xlfn.UNIQUE(IF((NOT(ISBLANK(#REF!))*(#REF!='pre-Analysis'!C276))=1,IF(#REF!='pre-Analysis'!E276,IF(#REF!='pre-Analysis'!B276,IF(#REF!='pre-Analysis'!F276,IF(#REF!='pre-Analysis'!D276,#REF!,""),""),""),""),"")))</f>
        <v>#REF!</v>
      </c>
      <c r="K276" s="149" t="e">
        <f t="shared" si="95"/>
        <v>#REF!</v>
      </c>
      <c r="L276" s="149" t="e" cm="1">
        <f t="array" ref="L276">_xlfn.TEXTJOIN(",",TRUE,_xlfn.UNIQUE(IF((NOT(ISBLANK(#REF!))*(#REF!='pre-Analysis'!B276))=1,IF(#REF!='pre-Analysis'!E276,IF(#REF!='pre-Analysis'!F276,IF(#REF!='pre-Analysis'!D276,IF(#REF!='pre-Analysis'!C276,#REF!,""),""),""),""),"")))</f>
        <v>#REF!</v>
      </c>
      <c r="M276" s="167">
        <v>3140</v>
      </c>
      <c r="N276" s="167">
        <v>16855</v>
      </c>
      <c r="O276" s="167">
        <v>8692</v>
      </c>
      <c r="P276" s="167">
        <v>8163</v>
      </c>
      <c r="Q276" s="176" t="e">
        <f>SUMIFS(#REF!,#REF!, 'pre-Analysis'!E276,#REF!, 'pre-Analysis'!B276,#REF!,'pre-Analysis'!C276,#REF!,'pre-Analysis'!F276,#REF!,'pre-Analysis'!D276)</f>
        <v>#REF!</v>
      </c>
      <c r="R276" s="176" t="e">
        <f>SUMIFS(#REF!,#REF!, 'pre-Analysis'!E276,#REF!, 'pre-Analysis'!B276,#REF!,'pre-Analysis'!C276,#REF!,'pre-Analysis'!F276,#REF!,'pre-Analysis'!D276)</f>
        <v>#REF!</v>
      </c>
      <c r="S276" s="176" t="e">
        <f>SUMIFS(#REF!,#REF!, 'pre-Analysis'!E276,#REF!, 'pre-Analysis'!B276,#REF!,'pre-Analysis'!C276,#REF!,'pre-Analysis'!F276,#REF!,'pre-Analysis'!D276)</f>
        <v>#REF!</v>
      </c>
      <c r="T276" s="176" t="e">
        <f>SUMIFS(#REF!,#REF!, 'pre-Analysis'!E276,#REF!, 'pre-Analysis'!B276,#REF!,'pre-Analysis'!C276,#REF!,'pre-Analysis'!F276,#REF!,'pre-Analysis'!D276)</f>
        <v>#REF!</v>
      </c>
      <c r="U276" s="176" t="e">
        <f>SUMIFS(#REF!,#REF!, 'pre-Analysis'!E276,#REF!, 'pre-Analysis'!B276,#REF!,'pre-Analysis'!C276,#REF!,'pre-Analysis'!F276,#REF!,'pre-Analysis'!D276)</f>
        <v>#REF!</v>
      </c>
      <c r="V276" s="176" t="e">
        <f>SUMIFS(#REF!,#REF!, 'pre-Analysis'!E276,#REF!, 'pre-Analysis'!B276,#REF!,'pre-Analysis'!C276,#REF!,'pre-Analysis'!F276,#REF!,'pre-Analysis'!D276)</f>
        <v>#REF!</v>
      </c>
      <c r="W276" s="176" t="e">
        <f>SUMIFS(#REF!,#REF!, 'pre-Analysis'!E276,#REF!, 'pre-Analysis'!B276,#REF!,'pre-Analysis'!C276,#REF!,'pre-Analysis'!F276,#REF!,'pre-Analysis'!D276)</f>
        <v>#REF!</v>
      </c>
      <c r="X276" s="176" t="e">
        <f>SUMIFS(#REF!,#REF!, 'pre-Analysis'!E276,#REF!, 'pre-Analysis'!B276,#REF!,'pre-Analysis'!C276,#REF!,'pre-Analysis'!F276,#REF!,'pre-Analysis'!D276)</f>
        <v>#REF!</v>
      </c>
      <c r="Y276" s="169" t="e">
        <f t="shared" si="92"/>
        <v>#REF!</v>
      </c>
      <c r="Z276" s="169" t="e">
        <f t="shared" si="93"/>
        <v>#REF!</v>
      </c>
      <c r="AA276" s="170" t="e">
        <f t="shared" si="91"/>
        <v>#REF!</v>
      </c>
      <c r="AB276" s="170" t="e">
        <f t="shared" si="96"/>
        <v>#REF!</v>
      </c>
      <c r="AC276" s="154"/>
    </row>
    <row r="277" spans="1:29">
      <c r="A277" s="14" t="s">
        <v>72</v>
      </c>
      <c r="B277" s="158" t="s">
        <v>100</v>
      </c>
      <c r="C277" s="166" t="s">
        <v>137</v>
      </c>
      <c r="D277" s="158" t="s">
        <v>86</v>
      </c>
      <c r="E277" s="157" t="s">
        <v>76</v>
      </c>
      <c r="F277" s="158"/>
      <c r="G277" s="159" t="e">
        <f t="shared" si="97"/>
        <v>#REF!</v>
      </c>
      <c r="H277" s="157" t="e" cm="1">
        <f t="array" ref="H277">_xlfn.TEXTJOIN(",",TRUE,_xlfn.UNIQUE(IF((NOT(ISBLANK(#REF!))*(#REF!='pre-Analysis'!C277))=1,IF(#REF!='pre-Analysis'!E277,IF(#REF!='pre-Analysis'!B277,IF(#REF!='pre-Analysis'!D277,#REF!,""),""),""),"")))</f>
        <v>#REF!</v>
      </c>
      <c r="I277" s="158" t="e">
        <f t="shared" si="94"/>
        <v>#REF!</v>
      </c>
      <c r="J277" s="157" t="e" cm="1">
        <f t="array" ref="J277">_xlfn.TEXTJOIN(",",TRUE,_xlfn.UNIQUE(IF((NOT(ISBLANK(#REF!))*(#REF!='pre-Analysis'!C277))=1,IF(#REF!='pre-Analysis'!E277,IF(#REF!='pre-Analysis'!B277,IF(#REF!='pre-Analysis'!D277,#REF!,""),""),""),"")))</f>
        <v>#REF!</v>
      </c>
      <c r="K277" s="158" t="e">
        <f t="shared" si="95"/>
        <v>#REF!</v>
      </c>
      <c r="L277" s="158" t="e" cm="1">
        <f t="array" ref="L277">_xlfn.TEXTJOIN(",",TRUE,_xlfn.UNIQUE(IF((NOT(ISBLANK(#REF!))*(#REF!='pre-Analysis'!B277))=1,IF(#REF!='pre-Analysis'!E277,IF(#REF!='pre-Analysis'!D277,IF(#REF!='pre-Analysis'!C277,#REF!,""),""),""),"")))</f>
        <v>#REF!</v>
      </c>
      <c r="M277" s="160">
        <f>SUM(M250:M276)</f>
        <v>156285</v>
      </c>
      <c r="N277" s="160">
        <f>SUM(N250:N276)</f>
        <v>716888</v>
      </c>
      <c r="O277" s="160">
        <f>SUM(O250:O276)</f>
        <v>368982</v>
      </c>
      <c r="P277" s="160">
        <f>SUM(P250:P276)</f>
        <v>347906</v>
      </c>
      <c r="Q277" s="197" t="e">
        <f>SUMIFS(#REF!,#REF!, 'pre-Analysis'!E277,#REF!, 'pre-Analysis'!B277,#REF!,'pre-Analysis'!C277,#REF!,'pre-Analysis'!D277)</f>
        <v>#REF!</v>
      </c>
      <c r="R277" s="197" t="e">
        <f>SUMIFS(#REF!,#REF!, 'pre-Analysis'!E277,#REF!, 'pre-Analysis'!B277,#REF!,'pre-Analysis'!C277,#REF!,'pre-Analysis'!D277)</f>
        <v>#REF!</v>
      </c>
      <c r="S277" s="197" t="e">
        <f>SUMIFS(#REF!,#REF!, 'pre-Analysis'!E277,#REF!, 'pre-Analysis'!B277,#REF!,'pre-Analysis'!C277,#REF!,'pre-Analysis'!D277)</f>
        <v>#REF!</v>
      </c>
      <c r="T277" s="197" t="e">
        <f>SUMIFS(#REF!,#REF!, 'pre-Analysis'!E277,#REF!, 'pre-Analysis'!B277,#REF!,'pre-Analysis'!C277,#REF!,'pre-Analysis'!D277)</f>
        <v>#REF!</v>
      </c>
      <c r="U277" s="197" t="e">
        <f>SUMIFS(#REF!,#REF!, 'pre-Analysis'!E277,#REF!, 'pre-Analysis'!B277,#REF!,'pre-Analysis'!C277,#REF!,'pre-Analysis'!D277)</f>
        <v>#REF!</v>
      </c>
      <c r="V277" s="197" t="e">
        <f>SUMIFS(#REF!,#REF!, 'pre-Analysis'!E277,#REF!, 'pre-Analysis'!B277,#REF!,'pre-Analysis'!C277,#REF!,'pre-Analysis'!D277)</f>
        <v>#REF!</v>
      </c>
      <c r="W277" s="197" t="e">
        <f>SUMIFS(#REF!,#REF!, 'pre-Analysis'!E277,#REF!, 'pre-Analysis'!B277,#REF!,'pre-Analysis'!C277,#REF!,'pre-Analysis'!D277)</f>
        <v>#REF!</v>
      </c>
      <c r="X277" s="197" t="e">
        <f>SUMIFS(#REF!,#REF!, 'pre-Analysis'!E277,#REF!, 'pre-Analysis'!B277,#REF!,'pre-Analysis'!C277,#REF!,'pre-Analysis'!D277)</f>
        <v>#REF!</v>
      </c>
      <c r="Y277" s="198" t="e">
        <f t="shared" si="92"/>
        <v>#REF!</v>
      </c>
      <c r="Z277" s="198" t="e">
        <f t="shared" si="93"/>
        <v>#REF!</v>
      </c>
      <c r="AA277" s="199" t="e">
        <f t="shared" si="91"/>
        <v>#REF!</v>
      </c>
      <c r="AB277" s="199" t="e">
        <f t="shared" si="96"/>
        <v>#REF!</v>
      </c>
    </row>
    <row r="278" spans="1:29">
      <c r="A278" s="14" t="s">
        <v>72</v>
      </c>
      <c r="B278" s="149" t="s">
        <v>100</v>
      </c>
      <c r="C278" s="150" t="s">
        <v>137</v>
      </c>
      <c r="D278" s="149" t="s">
        <v>86</v>
      </c>
      <c r="E278" s="151" t="s">
        <v>77</v>
      </c>
      <c r="F278" s="149" t="s">
        <v>130</v>
      </c>
      <c r="G278" s="152" t="e">
        <f t="shared" si="97"/>
        <v>#REF!</v>
      </c>
      <c r="H278" s="149" t="e" cm="1">
        <f t="array" ref="H278">_xlfn.TEXTJOIN(",",TRUE,_xlfn.UNIQUE(IF((NOT(ISBLANK(#REF!))*(#REF!='pre-Analysis'!C278))=1,IF(#REF!='pre-Analysis'!E278,IF(#REF!='pre-Analysis'!B278,IF(#REF!='pre-Analysis'!F278,IF(#REF!='pre-Analysis'!D278,#REF!,""),""),""),""),"")))</f>
        <v>#REF!</v>
      </c>
      <c r="I278" s="149" t="e">
        <f t="shared" si="94"/>
        <v>#REF!</v>
      </c>
      <c r="J278" s="149" t="e" cm="1">
        <f t="array" ref="J278">_xlfn.TEXTJOIN(",",TRUE,_xlfn.UNIQUE(IF((NOT(ISBLANK(#REF!))*(#REF!='pre-Analysis'!C278))=1,IF(#REF!='pre-Analysis'!E278,IF(#REF!='pre-Analysis'!B278,IF(#REF!='pre-Analysis'!F278,IF(#REF!='pre-Analysis'!D278,#REF!,""),""),""),""),"")))</f>
        <v>#REF!</v>
      </c>
      <c r="K278" s="149" t="e">
        <f t="shared" si="95"/>
        <v>#REF!</v>
      </c>
      <c r="L278" s="149" t="e" cm="1">
        <f t="array" ref="L278">_xlfn.TEXTJOIN(",",TRUE,_xlfn.UNIQUE(IF((NOT(ISBLANK(#REF!))*(#REF!='pre-Analysis'!B278))=1,IF(#REF!='pre-Analysis'!E278,IF(#REF!='pre-Analysis'!F278,IF(#REF!='pre-Analysis'!D278,IF(#REF!='pre-Analysis'!C278,#REF!,""),""),""),""),"")))</f>
        <v>#REF!</v>
      </c>
      <c r="M278" s="167">
        <v>3893</v>
      </c>
      <c r="N278" s="167">
        <v>16653</v>
      </c>
      <c r="O278" s="167">
        <v>8600</v>
      </c>
      <c r="P278" s="99">
        <v>8053</v>
      </c>
      <c r="Q278" s="176" t="e">
        <f>SUMIFS(#REF!,#REF!, 'pre-Analysis'!E278,#REF!, 'pre-Analysis'!B278,#REF!,'pre-Analysis'!C278,#REF!,'pre-Analysis'!F278,#REF!,'pre-Analysis'!D278)</f>
        <v>#REF!</v>
      </c>
      <c r="R278" s="176" t="e">
        <f>SUMIFS(#REF!,#REF!, 'pre-Analysis'!E278,#REF!, 'pre-Analysis'!B278,#REF!,'pre-Analysis'!C278,#REF!,'pre-Analysis'!F278,#REF!,'pre-Analysis'!D278)</f>
        <v>#REF!</v>
      </c>
      <c r="S278" s="176" t="e">
        <f>SUMIFS(#REF!,#REF!, 'pre-Analysis'!E278,#REF!, 'pre-Analysis'!B278,#REF!,'pre-Analysis'!C278,#REF!,'pre-Analysis'!F278,#REF!,'pre-Analysis'!D278)</f>
        <v>#REF!</v>
      </c>
      <c r="T278" s="176" t="e">
        <f>SUMIFS(#REF!,#REF!, 'pre-Analysis'!E278,#REF!, 'pre-Analysis'!B278,#REF!,'pre-Analysis'!C278,#REF!,'pre-Analysis'!F278,#REF!,'pre-Analysis'!D278)</f>
        <v>#REF!</v>
      </c>
      <c r="U278" s="176" t="e">
        <f>SUMIFS(#REF!,#REF!, 'pre-Analysis'!E278,#REF!, 'pre-Analysis'!B278,#REF!,'pre-Analysis'!C278,#REF!,'pre-Analysis'!F278,#REF!,'pre-Analysis'!D278)</f>
        <v>#REF!</v>
      </c>
      <c r="V278" s="176" t="e">
        <f>SUMIFS(#REF!,#REF!, 'pre-Analysis'!E278,#REF!, 'pre-Analysis'!B278,#REF!,'pre-Analysis'!C278,#REF!,'pre-Analysis'!F278,#REF!,'pre-Analysis'!D278)</f>
        <v>#REF!</v>
      </c>
      <c r="W278" s="176" t="e">
        <f>SUMIFS(#REF!,#REF!, 'pre-Analysis'!E278,#REF!, 'pre-Analysis'!B278,#REF!,'pre-Analysis'!C278,#REF!,'pre-Analysis'!F278,#REF!,'pre-Analysis'!D278)</f>
        <v>#REF!</v>
      </c>
      <c r="X278" s="176" t="e">
        <f>SUMIFS(#REF!,#REF!, 'pre-Analysis'!E278,#REF!, 'pre-Analysis'!B278,#REF!,'pre-Analysis'!C278,#REF!,'pre-Analysis'!F278,#REF!,'pre-Analysis'!D278)</f>
        <v>#REF!</v>
      </c>
      <c r="Y278" s="169" t="e">
        <f t="shared" si="92"/>
        <v>#REF!</v>
      </c>
      <c r="Z278" s="169" t="e">
        <f t="shared" si="93"/>
        <v>#REF!</v>
      </c>
      <c r="AA278" s="170" t="e">
        <f t="shared" si="91"/>
        <v>#REF!</v>
      </c>
      <c r="AB278" s="170" t="e">
        <f t="shared" si="96"/>
        <v>#REF!</v>
      </c>
    </row>
    <row r="279" spans="1:29">
      <c r="A279" s="14" t="s">
        <v>72</v>
      </c>
      <c r="B279" s="149" t="s">
        <v>100</v>
      </c>
      <c r="C279" s="150" t="s">
        <v>137</v>
      </c>
      <c r="D279" s="149" t="s">
        <v>86</v>
      </c>
      <c r="E279" s="151" t="s">
        <v>77</v>
      </c>
      <c r="F279" s="149" t="s">
        <v>131</v>
      </c>
      <c r="G279" s="152" t="e">
        <f t="shared" si="97"/>
        <v>#REF!</v>
      </c>
      <c r="H279" s="149" t="e" cm="1">
        <f t="array" ref="H279">_xlfn.TEXTJOIN(",",TRUE,_xlfn.UNIQUE(IF((NOT(ISBLANK(#REF!))*(#REF!='pre-Analysis'!C279))=1,IF(#REF!='pre-Analysis'!E279,IF(#REF!='pre-Analysis'!B279,IF(#REF!='pre-Analysis'!F279,IF(#REF!='pre-Analysis'!D279,#REF!,""),""),""),""),"")))</f>
        <v>#REF!</v>
      </c>
      <c r="I279" s="149" t="e">
        <f t="shared" si="94"/>
        <v>#REF!</v>
      </c>
      <c r="J279" s="149" t="e" cm="1">
        <f t="array" ref="J279">_xlfn.TEXTJOIN(",",TRUE,_xlfn.UNIQUE(IF((NOT(ISBLANK(#REF!))*(#REF!='pre-Analysis'!C279))=1,IF(#REF!='pre-Analysis'!E279,IF(#REF!='pre-Analysis'!B279,IF(#REF!='pre-Analysis'!F279,IF(#REF!='pre-Analysis'!D279,#REF!,""),""),""),""),"")))</f>
        <v>#REF!</v>
      </c>
      <c r="K279" s="149" t="e">
        <f t="shared" si="95"/>
        <v>#REF!</v>
      </c>
      <c r="L279" s="149" t="e" cm="1">
        <f t="array" ref="L279">_xlfn.TEXTJOIN(",",TRUE,_xlfn.UNIQUE(IF((NOT(ISBLANK(#REF!))*(#REF!='pre-Analysis'!B279))=1,IF(#REF!='pre-Analysis'!E279,IF(#REF!='pre-Analysis'!F279,IF(#REF!='pre-Analysis'!D279,IF(#REF!='pre-Analysis'!C279,#REF!,""),""),""),""),"")))</f>
        <v>#REF!</v>
      </c>
      <c r="M279" s="167">
        <v>4290</v>
      </c>
      <c r="N279" s="167">
        <v>21230</v>
      </c>
      <c r="O279" s="167">
        <v>10823</v>
      </c>
      <c r="P279" s="99">
        <v>10407</v>
      </c>
      <c r="Q279" s="176" t="e">
        <f>SUMIFS(#REF!,#REF!, 'pre-Analysis'!E279,#REF!, 'pre-Analysis'!B279,#REF!,'pre-Analysis'!C279,#REF!,'pre-Analysis'!F279,#REF!,'pre-Analysis'!D279)</f>
        <v>#REF!</v>
      </c>
      <c r="R279" s="176" t="e">
        <f>SUMIFS(#REF!,#REF!, 'pre-Analysis'!E279,#REF!, 'pre-Analysis'!B279,#REF!,'pre-Analysis'!C279,#REF!,'pre-Analysis'!F279,#REF!,'pre-Analysis'!D279)</f>
        <v>#REF!</v>
      </c>
      <c r="S279" s="176" t="e">
        <f>SUMIFS(#REF!,#REF!, 'pre-Analysis'!E279,#REF!, 'pre-Analysis'!B279,#REF!,'pre-Analysis'!C279,#REF!,'pre-Analysis'!F279,#REF!,'pre-Analysis'!D279)</f>
        <v>#REF!</v>
      </c>
      <c r="T279" s="176" t="e">
        <f>SUMIFS(#REF!,#REF!, 'pre-Analysis'!E279,#REF!, 'pre-Analysis'!B279,#REF!,'pre-Analysis'!C279,#REF!,'pre-Analysis'!F279,#REF!,'pre-Analysis'!D279)</f>
        <v>#REF!</v>
      </c>
      <c r="U279" s="176" t="e">
        <f>SUMIFS(#REF!,#REF!, 'pre-Analysis'!E279,#REF!, 'pre-Analysis'!B279,#REF!,'pre-Analysis'!C279,#REF!,'pre-Analysis'!F279,#REF!,'pre-Analysis'!D279)</f>
        <v>#REF!</v>
      </c>
      <c r="V279" s="176" t="e">
        <f>SUMIFS(#REF!,#REF!, 'pre-Analysis'!E279,#REF!, 'pre-Analysis'!B279,#REF!,'pre-Analysis'!C279,#REF!,'pre-Analysis'!F279,#REF!,'pre-Analysis'!D279)</f>
        <v>#REF!</v>
      </c>
      <c r="W279" s="176" t="e">
        <f>SUMIFS(#REF!,#REF!, 'pre-Analysis'!E279,#REF!, 'pre-Analysis'!B279,#REF!,'pre-Analysis'!C279,#REF!,'pre-Analysis'!F279,#REF!,'pre-Analysis'!D279)</f>
        <v>#REF!</v>
      </c>
      <c r="X279" s="176" t="e">
        <f>SUMIFS(#REF!,#REF!, 'pre-Analysis'!E279,#REF!, 'pre-Analysis'!B279,#REF!,'pre-Analysis'!C279,#REF!,'pre-Analysis'!F279,#REF!,'pre-Analysis'!D279)</f>
        <v>#REF!</v>
      </c>
      <c r="Y279" s="169" t="e">
        <f t="shared" si="92"/>
        <v>#REF!</v>
      </c>
      <c r="Z279" s="169" t="e">
        <f t="shared" si="93"/>
        <v>#REF!</v>
      </c>
      <c r="AA279" s="170" t="e">
        <f t="shared" si="91"/>
        <v>#REF!</v>
      </c>
      <c r="AB279" s="170" t="e">
        <f t="shared" si="96"/>
        <v>#REF!</v>
      </c>
    </row>
    <row r="280" spans="1:29">
      <c r="A280" s="14" t="s">
        <v>72</v>
      </c>
      <c r="B280" s="149" t="s">
        <v>100</v>
      </c>
      <c r="C280" s="150" t="s">
        <v>137</v>
      </c>
      <c r="D280" s="149" t="s">
        <v>86</v>
      </c>
      <c r="E280" s="151" t="s">
        <v>77</v>
      </c>
      <c r="F280" s="149" t="s">
        <v>132</v>
      </c>
      <c r="G280" s="152" t="e">
        <f t="shared" si="97"/>
        <v>#REF!</v>
      </c>
      <c r="H280" s="149" t="e" cm="1">
        <f t="array" ref="H280">_xlfn.TEXTJOIN(",",TRUE,_xlfn.UNIQUE(IF((NOT(ISBLANK(#REF!))*(#REF!='pre-Analysis'!C280))=1,IF(#REF!='pre-Analysis'!E280,IF(#REF!='pre-Analysis'!B280,IF(#REF!='pre-Analysis'!F280,IF(#REF!='pre-Analysis'!D280,#REF!,""),""),""),""),"")))</f>
        <v>#REF!</v>
      </c>
      <c r="I280" s="149" t="e">
        <f t="shared" si="94"/>
        <v>#REF!</v>
      </c>
      <c r="J280" s="149" t="e" cm="1">
        <f t="array" ref="J280">_xlfn.TEXTJOIN(",",TRUE,_xlfn.UNIQUE(IF((NOT(ISBLANK(#REF!))*(#REF!='pre-Analysis'!C280))=1,IF(#REF!='pre-Analysis'!E280,IF(#REF!='pre-Analysis'!B280,IF(#REF!='pre-Analysis'!F280,IF(#REF!='pre-Analysis'!D280,#REF!,""),""),""),""),"")))</f>
        <v>#REF!</v>
      </c>
      <c r="K280" s="149" t="e">
        <f t="shared" si="95"/>
        <v>#REF!</v>
      </c>
      <c r="L280" s="149" t="e" cm="1">
        <f t="array" ref="L280">_xlfn.TEXTJOIN(",",TRUE,_xlfn.UNIQUE(IF((NOT(ISBLANK(#REF!))*(#REF!='pre-Analysis'!B280))=1,IF(#REF!='pre-Analysis'!E280,IF(#REF!='pre-Analysis'!F280,IF(#REF!='pre-Analysis'!D280,IF(#REF!='pre-Analysis'!C280,#REF!,""),""),""),""),"")))</f>
        <v>#REF!</v>
      </c>
      <c r="M280" s="167">
        <v>5815</v>
      </c>
      <c r="N280" s="167">
        <v>26218</v>
      </c>
      <c r="O280" s="167">
        <v>13844</v>
      </c>
      <c r="P280" s="99">
        <v>12374</v>
      </c>
      <c r="Q280" s="176" t="e">
        <f>SUMIFS(#REF!,#REF!, 'pre-Analysis'!E280,#REF!, 'pre-Analysis'!B280,#REF!,'pre-Analysis'!C280,#REF!,'pre-Analysis'!F280,#REF!,'pre-Analysis'!D280)</f>
        <v>#REF!</v>
      </c>
      <c r="R280" s="176" t="e">
        <f>SUMIFS(#REF!,#REF!, 'pre-Analysis'!E280,#REF!, 'pre-Analysis'!B280,#REF!,'pre-Analysis'!C280,#REF!,'pre-Analysis'!F280,#REF!,'pre-Analysis'!D280)</f>
        <v>#REF!</v>
      </c>
      <c r="S280" s="176" t="e">
        <f>SUMIFS(#REF!,#REF!, 'pre-Analysis'!E280,#REF!, 'pre-Analysis'!B280,#REF!,'pre-Analysis'!C280,#REF!,'pre-Analysis'!F280,#REF!,'pre-Analysis'!D280)</f>
        <v>#REF!</v>
      </c>
      <c r="T280" s="176" t="e">
        <f>SUMIFS(#REF!,#REF!, 'pre-Analysis'!E280,#REF!, 'pre-Analysis'!B280,#REF!,'pre-Analysis'!C280,#REF!,'pre-Analysis'!F280,#REF!,'pre-Analysis'!D280)</f>
        <v>#REF!</v>
      </c>
      <c r="U280" s="176" t="e">
        <f>SUMIFS(#REF!,#REF!, 'pre-Analysis'!E280,#REF!, 'pre-Analysis'!B280,#REF!,'pre-Analysis'!C280,#REF!,'pre-Analysis'!F280,#REF!,'pre-Analysis'!D280)</f>
        <v>#REF!</v>
      </c>
      <c r="V280" s="176" t="e">
        <f>SUMIFS(#REF!,#REF!, 'pre-Analysis'!E280,#REF!, 'pre-Analysis'!B280,#REF!,'pre-Analysis'!C280,#REF!,'pre-Analysis'!F280,#REF!,'pre-Analysis'!D280)</f>
        <v>#REF!</v>
      </c>
      <c r="W280" s="176" t="e">
        <f>SUMIFS(#REF!,#REF!, 'pre-Analysis'!E280,#REF!, 'pre-Analysis'!B280,#REF!,'pre-Analysis'!C280,#REF!,'pre-Analysis'!F280,#REF!,'pre-Analysis'!D280)</f>
        <v>#REF!</v>
      </c>
      <c r="X280" s="176" t="e">
        <f>SUMIFS(#REF!,#REF!, 'pre-Analysis'!E280,#REF!, 'pre-Analysis'!B280,#REF!,'pre-Analysis'!C280,#REF!,'pre-Analysis'!F280,#REF!,'pre-Analysis'!D280)</f>
        <v>#REF!</v>
      </c>
      <c r="Y280" s="169" t="e">
        <f t="shared" si="92"/>
        <v>#REF!</v>
      </c>
      <c r="Z280" s="169" t="e">
        <f t="shared" si="93"/>
        <v>#REF!</v>
      </c>
      <c r="AA280" s="170" t="e">
        <f t="shared" si="91"/>
        <v>#REF!</v>
      </c>
      <c r="AB280" s="170" t="e">
        <f t="shared" si="96"/>
        <v>#REF!</v>
      </c>
    </row>
    <row r="281" spans="1:29">
      <c r="A281" s="14" t="s">
        <v>72</v>
      </c>
      <c r="B281" s="149" t="s">
        <v>100</v>
      </c>
      <c r="C281" s="150" t="s">
        <v>137</v>
      </c>
      <c r="D281" s="149" t="s">
        <v>86</v>
      </c>
      <c r="E281" s="151" t="s">
        <v>77</v>
      </c>
      <c r="F281" s="149" t="s">
        <v>133</v>
      </c>
      <c r="G281" s="152" t="e">
        <f t="shared" si="97"/>
        <v>#REF!</v>
      </c>
      <c r="H281" s="149" t="e" cm="1">
        <f t="array" ref="H281">_xlfn.TEXTJOIN(",",TRUE,_xlfn.UNIQUE(IF((NOT(ISBLANK(#REF!))*(#REF!='pre-Analysis'!C281))=1,IF(#REF!='pre-Analysis'!E281,IF(#REF!='pre-Analysis'!B281,IF(#REF!='pre-Analysis'!F281,IF(#REF!='pre-Analysis'!D281,#REF!,""),""),""),""),"")))</f>
        <v>#REF!</v>
      </c>
      <c r="I281" s="149" t="e">
        <f t="shared" si="94"/>
        <v>#REF!</v>
      </c>
      <c r="J281" s="149" t="e" cm="1">
        <f t="array" ref="J281">_xlfn.TEXTJOIN(",",TRUE,_xlfn.UNIQUE(IF((NOT(ISBLANK(#REF!))*(#REF!='pre-Analysis'!C281))=1,IF(#REF!='pre-Analysis'!E281,IF(#REF!='pre-Analysis'!B281,IF(#REF!='pre-Analysis'!F281,IF(#REF!='pre-Analysis'!D281,#REF!,""),""),""),""),"")))</f>
        <v>#REF!</v>
      </c>
      <c r="K281" s="149" t="e">
        <f t="shared" si="95"/>
        <v>#REF!</v>
      </c>
      <c r="L281" s="149" t="e" cm="1">
        <f t="array" ref="L281">_xlfn.TEXTJOIN(",",TRUE,_xlfn.UNIQUE(IF((NOT(ISBLANK(#REF!))*(#REF!='pre-Analysis'!B281))=1,IF(#REF!='pre-Analysis'!E281,IF(#REF!='pre-Analysis'!F281,IF(#REF!='pre-Analysis'!D281,IF(#REF!='pre-Analysis'!C281,#REF!,""),""),""),""),"")))</f>
        <v>#REF!</v>
      </c>
      <c r="M281" s="167">
        <v>1582</v>
      </c>
      <c r="N281" s="167">
        <v>7718</v>
      </c>
      <c r="O281" s="167">
        <v>4069</v>
      </c>
      <c r="P281" s="99">
        <v>3649</v>
      </c>
      <c r="Q281" s="176" t="e">
        <f>SUMIFS(#REF!,#REF!, 'pre-Analysis'!E281,#REF!, 'pre-Analysis'!B281,#REF!,'pre-Analysis'!C281,#REF!,'pre-Analysis'!F281,#REF!,'pre-Analysis'!D281)</f>
        <v>#REF!</v>
      </c>
      <c r="R281" s="176" t="e">
        <f>SUMIFS(#REF!,#REF!, 'pre-Analysis'!E281,#REF!, 'pre-Analysis'!B281,#REF!,'pre-Analysis'!C281,#REF!,'pre-Analysis'!F281,#REF!,'pre-Analysis'!D281)</f>
        <v>#REF!</v>
      </c>
      <c r="S281" s="176" t="e">
        <f>SUMIFS(#REF!,#REF!, 'pre-Analysis'!E281,#REF!, 'pre-Analysis'!B281,#REF!,'pre-Analysis'!C281,#REF!,'pre-Analysis'!F281,#REF!,'pre-Analysis'!D281)</f>
        <v>#REF!</v>
      </c>
      <c r="T281" s="176" t="e">
        <f>SUMIFS(#REF!,#REF!, 'pre-Analysis'!E281,#REF!, 'pre-Analysis'!B281,#REF!,'pre-Analysis'!C281,#REF!,'pre-Analysis'!F281,#REF!,'pre-Analysis'!D281)</f>
        <v>#REF!</v>
      </c>
      <c r="U281" s="176" t="e">
        <f>SUMIFS(#REF!,#REF!, 'pre-Analysis'!E281,#REF!, 'pre-Analysis'!B281,#REF!,'pre-Analysis'!C281,#REF!,'pre-Analysis'!F281,#REF!,'pre-Analysis'!D281)</f>
        <v>#REF!</v>
      </c>
      <c r="V281" s="176" t="e">
        <f>SUMIFS(#REF!,#REF!, 'pre-Analysis'!E281,#REF!, 'pre-Analysis'!B281,#REF!,'pre-Analysis'!C281,#REF!,'pre-Analysis'!F281,#REF!,'pre-Analysis'!D281)</f>
        <v>#REF!</v>
      </c>
      <c r="W281" s="176" t="e">
        <f>SUMIFS(#REF!,#REF!, 'pre-Analysis'!E281,#REF!, 'pre-Analysis'!B281,#REF!,'pre-Analysis'!C281,#REF!,'pre-Analysis'!F281,#REF!,'pre-Analysis'!D281)</f>
        <v>#REF!</v>
      </c>
      <c r="X281" s="176" t="e">
        <f>SUMIFS(#REF!,#REF!, 'pre-Analysis'!E281,#REF!, 'pre-Analysis'!B281,#REF!,'pre-Analysis'!C281,#REF!,'pre-Analysis'!F281,#REF!,'pre-Analysis'!D281)</f>
        <v>#REF!</v>
      </c>
      <c r="Y281" s="169" t="e">
        <f t="shared" si="92"/>
        <v>#REF!</v>
      </c>
      <c r="Z281" s="169" t="e">
        <f t="shared" si="93"/>
        <v>#REF!</v>
      </c>
      <c r="AA281" s="170" t="e">
        <f t="shared" si="91"/>
        <v>#REF!</v>
      </c>
      <c r="AB281" s="170" t="e">
        <f t="shared" si="96"/>
        <v>#REF!</v>
      </c>
    </row>
    <row r="282" spans="1:29">
      <c r="A282" s="14" t="s">
        <v>72</v>
      </c>
      <c r="B282" s="149" t="s">
        <v>100</v>
      </c>
      <c r="C282" s="150" t="s">
        <v>137</v>
      </c>
      <c r="D282" s="149" t="s">
        <v>86</v>
      </c>
      <c r="E282" s="151" t="s">
        <v>77</v>
      </c>
      <c r="F282" s="149" t="s">
        <v>134</v>
      </c>
      <c r="G282" s="152" t="e">
        <f t="shared" si="97"/>
        <v>#REF!</v>
      </c>
      <c r="H282" s="149" t="e" cm="1">
        <f t="array" ref="H282">_xlfn.TEXTJOIN(",",TRUE,_xlfn.UNIQUE(IF((NOT(ISBLANK(#REF!))*(#REF!='pre-Analysis'!C282))=1,IF(#REF!='pre-Analysis'!E282,IF(#REF!='pre-Analysis'!B282,IF(#REF!='pre-Analysis'!F282,IF(#REF!='pre-Analysis'!D282,#REF!,""),""),""),""),"")))</f>
        <v>#REF!</v>
      </c>
      <c r="I282" s="149" t="e">
        <f t="shared" si="94"/>
        <v>#REF!</v>
      </c>
      <c r="J282" s="149" t="e" cm="1">
        <f t="array" ref="J282">_xlfn.TEXTJOIN(",",TRUE,_xlfn.UNIQUE(IF((NOT(ISBLANK(#REF!))*(#REF!='pre-Analysis'!C282))=1,IF(#REF!='pre-Analysis'!E282,IF(#REF!='pre-Analysis'!B282,IF(#REF!='pre-Analysis'!F282,IF(#REF!='pre-Analysis'!D282,#REF!,""),""),""),""),"")))</f>
        <v>#REF!</v>
      </c>
      <c r="K282" s="149" t="e">
        <f t="shared" si="95"/>
        <v>#REF!</v>
      </c>
      <c r="L282" s="149" t="e" cm="1">
        <f t="array" ref="L282">_xlfn.TEXTJOIN(",",TRUE,_xlfn.UNIQUE(IF((NOT(ISBLANK(#REF!))*(#REF!='pre-Analysis'!B282))=1,IF(#REF!='pre-Analysis'!E282,IF(#REF!='pre-Analysis'!F282,IF(#REF!='pre-Analysis'!D282,IF(#REF!='pre-Analysis'!C282,#REF!,""),""),""),""),"")))</f>
        <v>#REF!</v>
      </c>
      <c r="M282" s="167">
        <v>8985</v>
      </c>
      <c r="N282" s="167">
        <v>40032</v>
      </c>
      <c r="O282" s="167">
        <v>21157</v>
      </c>
      <c r="P282" s="99">
        <v>18875</v>
      </c>
      <c r="Q282" s="176" t="e">
        <f>SUMIFS(#REF!,#REF!, 'pre-Analysis'!E282,#REF!, 'pre-Analysis'!B282,#REF!,'pre-Analysis'!C282,#REF!,'pre-Analysis'!F282,#REF!,'pre-Analysis'!D282)</f>
        <v>#REF!</v>
      </c>
      <c r="R282" s="176" t="e">
        <f>SUMIFS(#REF!,#REF!, 'pre-Analysis'!E282,#REF!, 'pre-Analysis'!B282,#REF!,'pre-Analysis'!C282,#REF!,'pre-Analysis'!F282,#REF!,'pre-Analysis'!D282)</f>
        <v>#REF!</v>
      </c>
      <c r="S282" s="176" t="e">
        <f>SUMIFS(#REF!,#REF!, 'pre-Analysis'!E282,#REF!, 'pre-Analysis'!B282,#REF!,'pre-Analysis'!C282,#REF!,'pre-Analysis'!F282,#REF!,'pre-Analysis'!D282)</f>
        <v>#REF!</v>
      </c>
      <c r="T282" s="176" t="e">
        <f>SUMIFS(#REF!,#REF!, 'pre-Analysis'!E282,#REF!, 'pre-Analysis'!B282,#REF!,'pre-Analysis'!C282,#REF!,'pre-Analysis'!F282,#REF!,'pre-Analysis'!D282)</f>
        <v>#REF!</v>
      </c>
      <c r="U282" s="176" t="e">
        <f>SUMIFS(#REF!,#REF!, 'pre-Analysis'!E282,#REF!, 'pre-Analysis'!B282,#REF!,'pre-Analysis'!C282,#REF!,'pre-Analysis'!F282,#REF!,'pre-Analysis'!D282)</f>
        <v>#REF!</v>
      </c>
      <c r="V282" s="176" t="e">
        <f>SUMIFS(#REF!,#REF!, 'pre-Analysis'!E282,#REF!, 'pre-Analysis'!B282,#REF!,'pre-Analysis'!C282,#REF!,'pre-Analysis'!F282,#REF!,'pre-Analysis'!D282)</f>
        <v>#REF!</v>
      </c>
      <c r="W282" s="176" t="e">
        <f>SUMIFS(#REF!,#REF!, 'pre-Analysis'!E282,#REF!, 'pre-Analysis'!B282,#REF!,'pre-Analysis'!C282,#REF!,'pre-Analysis'!F282,#REF!,'pre-Analysis'!D282)</f>
        <v>#REF!</v>
      </c>
      <c r="X282" s="176" t="e">
        <f>SUMIFS(#REF!,#REF!, 'pre-Analysis'!E282,#REF!, 'pre-Analysis'!B282,#REF!,'pre-Analysis'!C282,#REF!,'pre-Analysis'!F282,#REF!,'pre-Analysis'!D282)</f>
        <v>#REF!</v>
      </c>
      <c r="Y282" s="169" t="e">
        <f t="shared" si="92"/>
        <v>#REF!</v>
      </c>
      <c r="Z282" s="169" t="e">
        <f t="shared" si="93"/>
        <v>#REF!</v>
      </c>
      <c r="AA282" s="170" t="e">
        <f t="shared" si="91"/>
        <v>#REF!</v>
      </c>
      <c r="AB282" s="170" t="e">
        <f t="shared" si="96"/>
        <v>#REF!</v>
      </c>
    </row>
    <row r="283" spans="1:29">
      <c r="A283" s="14" t="s">
        <v>72</v>
      </c>
      <c r="B283" s="149" t="s">
        <v>100</v>
      </c>
      <c r="C283" s="150" t="s">
        <v>137</v>
      </c>
      <c r="D283" s="149" t="s">
        <v>86</v>
      </c>
      <c r="E283" s="151" t="s">
        <v>77</v>
      </c>
      <c r="F283" s="149" t="s">
        <v>135</v>
      </c>
      <c r="G283" s="152" t="e">
        <f t="shared" si="97"/>
        <v>#REF!</v>
      </c>
      <c r="H283" s="149" t="e" cm="1">
        <f t="array" ref="H283">_xlfn.TEXTJOIN(",",TRUE,_xlfn.UNIQUE(IF((NOT(ISBLANK(#REF!))*(#REF!='pre-Analysis'!C283))=1,IF(#REF!='pre-Analysis'!E283,IF(#REF!='pre-Analysis'!B283,IF(#REF!='pre-Analysis'!F283,IF(#REF!='pre-Analysis'!D283,#REF!,""),""),""),""),"")))</f>
        <v>#REF!</v>
      </c>
      <c r="I283" s="149" t="e">
        <f t="shared" si="94"/>
        <v>#REF!</v>
      </c>
      <c r="J283" s="149" t="e" cm="1">
        <f t="array" ref="J283">_xlfn.TEXTJOIN(",",TRUE,_xlfn.UNIQUE(IF((NOT(ISBLANK(#REF!))*(#REF!='pre-Analysis'!C283))=1,IF(#REF!='pre-Analysis'!E283,IF(#REF!='pre-Analysis'!B283,IF(#REF!='pre-Analysis'!F283,IF(#REF!='pre-Analysis'!D283,#REF!,""),""),""),""),"")))</f>
        <v>#REF!</v>
      </c>
      <c r="K283" s="149" t="e">
        <f t="shared" si="95"/>
        <v>#REF!</v>
      </c>
      <c r="L283" s="149" t="e" cm="1">
        <f t="array" ref="L283">_xlfn.TEXTJOIN(",",TRUE,_xlfn.UNIQUE(IF((NOT(ISBLANK(#REF!))*(#REF!='pre-Analysis'!B283))=1,IF(#REF!='pre-Analysis'!E283,IF(#REF!='pre-Analysis'!F283,IF(#REF!='pre-Analysis'!D283,IF(#REF!='pre-Analysis'!C283,#REF!,""),""),""),""),"")))</f>
        <v>#REF!</v>
      </c>
      <c r="M283" s="167">
        <v>3255</v>
      </c>
      <c r="N283" s="167">
        <v>15041</v>
      </c>
      <c r="O283" s="167">
        <v>7871</v>
      </c>
      <c r="P283" s="99">
        <v>7170</v>
      </c>
      <c r="Q283" s="176" t="e">
        <f>SUMIFS(#REF!,#REF!, 'pre-Analysis'!E283,#REF!, 'pre-Analysis'!B283,#REF!,'pre-Analysis'!C283,#REF!,'pre-Analysis'!F283,#REF!,'pre-Analysis'!D283)</f>
        <v>#REF!</v>
      </c>
      <c r="R283" s="176" t="e">
        <f>SUMIFS(#REF!,#REF!, 'pre-Analysis'!E283,#REF!, 'pre-Analysis'!B283,#REF!,'pre-Analysis'!C283,#REF!,'pre-Analysis'!F283,#REF!,'pre-Analysis'!D283)</f>
        <v>#REF!</v>
      </c>
      <c r="S283" s="176" t="e">
        <f>SUMIFS(#REF!,#REF!, 'pre-Analysis'!E283,#REF!, 'pre-Analysis'!B283,#REF!,'pre-Analysis'!C283,#REF!,'pre-Analysis'!F283,#REF!,'pre-Analysis'!D283)</f>
        <v>#REF!</v>
      </c>
      <c r="T283" s="176" t="e">
        <f>SUMIFS(#REF!,#REF!, 'pre-Analysis'!E283,#REF!, 'pre-Analysis'!B283,#REF!,'pre-Analysis'!C283,#REF!,'pre-Analysis'!F283,#REF!,'pre-Analysis'!D283)</f>
        <v>#REF!</v>
      </c>
      <c r="U283" s="176" t="e">
        <f>SUMIFS(#REF!,#REF!, 'pre-Analysis'!E283,#REF!, 'pre-Analysis'!B283,#REF!,'pre-Analysis'!C283,#REF!,'pre-Analysis'!F283,#REF!,'pre-Analysis'!D283)</f>
        <v>#REF!</v>
      </c>
      <c r="V283" s="176" t="e">
        <f>SUMIFS(#REF!,#REF!, 'pre-Analysis'!E283,#REF!, 'pre-Analysis'!B283,#REF!,'pre-Analysis'!C283,#REF!,'pre-Analysis'!F283,#REF!,'pre-Analysis'!D283)</f>
        <v>#REF!</v>
      </c>
      <c r="W283" s="176" t="e">
        <f>SUMIFS(#REF!,#REF!, 'pre-Analysis'!E283,#REF!, 'pre-Analysis'!B283,#REF!,'pre-Analysis'!C283,#REF!,'pre-Analysis'!F283,#REF!,'pre-Analysis'!D283)</f>
        <v>#REF!</v>
      </c>
      <c r="X283" s="176" t="e">
        <f>SUMIFS(#REF!,#REF!, 'pre-Analysis'!E283,#REF!, 'pre-Analysis'!B283,#REF!,'pre-Analysis'!C283,#REF!,'pre-Analysis'!F283,#REF!,'pre-Analysis'!D283)</f>
        <v>#REF!</v>
      </c>
      <c r="Y283" s="169" t="e">
        <f t="shared" si="92"/>
        <v>#REF!</v>
      </c>
      <c r="Z283" s="169" t="e">
        <f t="shared" si="93"/>
        <v>#REF!</v>
      </c>
      <c r="AA283" s="170" t="e">
        <f t="shared" si="91"/>
        <v>#REF!</v>
      </c>
      <c r="AB283" s="170" t="e">
        <f t="shared" si="96"/>
        <v>#REF!</v>
      </c>
    </row>
    <row r="284" spans="1:29">
      <c r="A284" s="14" t="s">
        <v>72</v>
      </c>
      <c r="B284" s="149" t="s">
        <v>100</v>
      </c>
      <c r="C284" s="150" t="s">
        <v>137</v>
      </c>
      <c r="D284" s="149" t="s">
        <v>86</v>
      </c>
      <c r="E284" s="151" t="s">
        <v>77</v>
      </c>
      <c r="F284" s="149" t="s">
        <v>136</v>
      </c>
      <c r="G284" s="152" t="e">
        <f t="shared" si="97"/>
        <v>#REF!</v>
      </c>
      <c r="H284" s="149" t="e" cm="1">
        <f t="array" ref="H284">_xlfn.TEXTJOIN(",",TRUE,_xlfn.UNIQUE(IF((NOT(ISBLANK(#REF!))*(#REF!='pre-Analysis'!C284))=1,IF(#REF!='pre-Analysis'!E284,IF(#REF!='pre-Analysis'!B284,IF(#REF!='pre-Analysis'!F284,IF(#REF!='pre-Analysis'!D284,#REF!,""),""),""),""),"")))</f>
        <v>#REF!</v>
      </c>
      <c r="I284" s="149" t="e">
        <f t="shared" si="94"/>
        <v>#REF!</v>
      </c>
      <c r="J284" s="149" t="e" cm="1">
        <f t="array" ref="J284">_xlfn.TEXTJOIN(",",TRUE,_xlfn.UNIQUE(IF((NOT(ISBLANK(#REF!))*(#REF!='pre-Analysis'!C284))=1,IF(#REF!='pre-Analysis'!E284,IF(#REF!='pre-Analysis'!B284,IF(#REF!='pre-Analysis'!F284,IF(#REF!='pre-Analysis'!D284,#REF!,""),""),""),""),"")))</f>
        <v>#REF!</v>
      </c>
      <c r="K284" s="149" t="e">
        <f t="shared" si="95"/>
        <v>#REF!</v>
      </c>
      <c r="L284" s="149" t="e" cm="1">
        <f t="array" ref="L284">_xlfn.TEXTJOIN(",",TRUE,_xlfn.UNIQUE(IF((NOT(ISBLANK(#REF!))*(#REF!='pre-Analysis'!B284))=1,IF(#REF!='pre-Analysis'!E284,IF(#REF!='pre-Analysis'!F284,IF(#REF!='pre-Analysis'!D284,IF(#REF!='pre-Analysis'!C284,#REF!,""),""),""),""),"")))</f>
        <v>#REF!</v>
      </c>
      <c r="M284" s="167">
        <v>4435</v>
      </c>
      <c r="N284" s="167">
        <v>22677</v>
      </c>
      <c r="O284" s="167">
        <v>12096</v>
      </c>
      <c r="P284" s="99">
        <v>10581</v>
      </c>
      <c r="Q284" s="176" t="e">
        <f>SUMIFS(#REF!,#REF!, 'pre-Analysis'!E284,#REF!, 'pre-Analysis'!B284,#REF!,'pre-Analysis'!C284,#REF!,'pre-Analysis'!F284,#REF!,'pre-Analysis'!D284)</f>
        <v>#REF!</v>
      </c>
      <c r="R284" s="176" t="e">
        <f>SUMIFS(#REF!,#REF!, 'pre-Analysis'!E284,#REF!, 'pre-Analysis'!B284,#REF!,'pre-Analysis'!C284,#REF!,'pre-Analysis'!F284,#REF!,'pre-Analysis'!D284)</f>
        <v>#REF!</v>
      </c>
      <c r="S284" s="176" t="e">
        <f>SUMIFS(#REF!,#REF!, 'pre-Analysis'!E284,#REF!, 'pre-Analysis'!B284,#REF!,'pre-Analysis'!C284,#REF!,'pre-Analysis'!F284,#REF!,'pre-Analysis'!D284)</f>
        <v>#REF!</v>
      </c>
      <c r="T284" s="176" t="e">
        <f>SUMIFS(#REF!,#REF!, 'pre-Analysis'!E284,#REF!, 'pre-Analysis'!B284,#REF!,'pre-Analysis'!C284,#REF!,'pre-Analysis'!F284,#REF!,'pre-Analysis'!D284)</f>
        <v>#REF!</v>
      </c>
      <c r="U284" s="176" t="e">
        <f>SUMIFS(#REF!,#REF!, 'pre-Analysis'!E284,#REF!, 'pre-Analysis'!B284,#REF!,'pre-Analysis'!C284,#REF!,'pre-Analysis'!F284,#REF!,'pre-Analysis'!D284)</f>
        <v>#REF!</v>
      </c>
      <c r="V284" s="176" t="e">
        <f>SUMIFS(#REF!,#REF!, 'pre-Analysis'!E284,#REF!, 'pre-Analysis'!B284,#REF!,'pre-Analysis'!C284,#REF!,'pre-Analysis'!F284,#REF!,'pre-Analysis'!D284)</f>
        <v>#REF!</v>
      </c>
      <c r="W284" s="176" t="e">
        <f>SUMIFS(#REF!,#REF!, 'pre-Analysis'!E284,#REF!, 'pre-Analysis'!B284,#REF!,'pre-Analysis'!C284,#REF!,'pre-Analysis'!F284,#REF!,'pre-Analysis'!D284)</f>
        <v>#REF!</v>
      </c>
      <c r="X284" s="176" t="e">
        <f>SUMIFS(#REF!,#REF!, 'pre-Analysis'!E284,#REF!, 'pre-Analysis'!B284,#REF!,'pre-Analysis'!C284,#REF!,'pre-Analysis'!F284,#REF!,'pre-Analysis'!D284)</f>
        <v>#REF!</v>
      </c>
      <c r="Y284" s="169" t="e">
        <f t="shared" si="92"/>
        <v>#REF!</v>
      </c>
      <c r="Z284" s="169" t="e">
        <f t="shared" si="93"/>
        <v>#REF!</v>
      </c>
      <c r="AA284" s="170" t="e">
        <f t="shared" si="91"/>
        <v>#REF!</v>
      </c>
      <c r="AB284" s="170" t="e">
        <f t="shared" si="96"/>
        <v>#REF!</v>
      </c>
    </row>
    <row r="285" spans="1:29">
      <c r="A285" s="14" t="s">
        <v>72</v>
      </c>
      <c r="B285" s="158" t="s">
        <v>100</v>
      </c>
      <c r="C285" s="166" t="s">
        <v>137</v>
      </c>
      <c r="D285" s="158" t="s">
        <v>86</v>
      </c>
      <c r="E285" s="157" t="s">
        <v>77</v>
      </c>
      <c r="F285" s="158"/>
      <c r="G285" s="159" t="e">
        <f t="shared" si="97"/>
        <v>#REF!</v>
      </c>
      <c r="H285" s="157" t="e" cm="1">
        <f t="array" ref="H285">_xlfn.TEXTJOIN(",",TRUE,_xlfn.UNIQUE(IF((NOT(ISBLANK(#REF!))*(#REF!='pre-Analysis'!C285))=1,IF(#REF!='pre-Analysis'!E285,IF(#REF!='pre-Analysis'!B285,IF(#REF!='pre-Analysis'!D285,#REF!,""),""),""),"")))</f>
        <v>#REF!</v>
      </c>
      <c r="I285" s="158" t="e">
        <f t="shared" si="94"/>
        <v>#REF!</v>
      </c>
      <c r="J285" s="157" t="e" cm="1">
        <f t="array" ref="J285">_xlfn.TEXTJOIN(",",TRUE,_xlfn.UNIQUE(IF((NOT(ISBLANK(#REF!))*(#REF!='pre-Analysis'!C285))=1,IF(#REF!='pre-Analysis'!E285,IF(#REF!='pre-Analysis'!B285,IF(#REF!='pre-Analysis'!D285,#REF!,""),""),""),"")))</f>
        <v>#REF!</v>
      </c>
      <c r="K285" s="158" t="e">
        <f t="shared" si="95"/>
        <v>#REF!</v>
      </c>
      <c r="L285" s="158" t="e" cm="1">
        <f t="array" ref="L285">_xlfn.TEXTJOIN(",",TRUE,_xlfn.UNIQUE(IF((NOT(ISBLANK(#REF!))*(#REF!='pre-Analysis'!B285))=1,IF(#REF!='pre-Analysis'!E285,IF(#REF!='pre-Analysis'!D285,IF(#REF!='pre-Analysis'!C285,#REF!,""),""),""),"")))</f>
        <v>#REF!</v>
      </c>
      <c r="M285" s="160">
        <f>SUM(M278:M284)</f>
        <v>32255</v>
      </c>
      <c r="N285" s="160">
        <f>SUM(N278:N284)</f>
        <v>149569</v>
      </c>
      <c r="O285" s="160">
        <f>SUM(O278:O284)</f>
        <v>78460</v>
      </c>
      <c r="P285" s="160">
        <f>SUM(P278:P284)</f>
        <v>71109</v>
      </c>
      <c r="Q285" s="197" t="e">
        <f>SUMIFS(#REF!,#REF!, 'pre-Analysis'!E285,#REF!, 'pre-Analysis'!B285,#REF!,'pre-Analysis'!C285,#REF!,'pre-Analysis'!D285)</f>
        <v>#REF!</v>
      </c>
      <c r="R285" s="197" t="e">
        <f>SUMIFS(#REF!,#REF!, 'pre-Analysis'!E285,#REF!, 'pre-Analysis'!B285,#REF!,'pre-Analysis'!C285,#REF!,'pre-Analysis'!D285)</f>
        <v>#REF!</v>
      </c>
      <c r="S285" s="197" t="e">
        <f>SUMIFS(#REF!,#REF!, 'pre-Analysis'!E285,#REF!, 'pre-Analysis'!B285,#REF!,'pre-Analysis'!C285,#REF!,'pre-Analysis'!D285)</f>
        <v>#REF!</v>
      </c>
      <c r="T285" s="197" t="e">
        <f>SUMIFS(#REF!,#REF!, 'pre-Analysis'!E285,#REF!, 'pre-Analysis'!B285,#REF!,'pre-Analysis'!C285,#REF!,'pre-Analysis'!D285)</f>
        <v>#REF!</v>
      </c>
      <c r="U285" s="197" t="e">
        <f>SUMIFS(#REF!,#REF!, 'pre-Analysis'!E285,#REF!, 'pre-Analysis'!B285,#REF!,'pre-Analysis'!C285,#REF!,'pre-Analysis'!D285)</f>
        <v>#REF!</v>
      </c>
      <c r="V285" s="197" t="e">
        <f>SUMIFS(#REF!,#REF!, 'pre-Analysis'!E285,#REF!, 'pre-Analysis'!B285,#REF!,'pre-Analysis'!C285,#REF!,'pre-Analysis'!D285)</f>
        <v>#REF!</v>
      </c>
      <c r="W285" s="197" t="e">
        <f>SUMIFS(#REF!,#REF!, 'pre-Analysis'!E285,#REF!, 'pre-Analysis'!B285,#REF!,'pre-Analysis'!C285,#REF!,'pre-Analysis'!D285)</f>
        <v>#REF!</v>
      </c>
      <c r="X285" s="197" t="e">
        <f>SUMIFS(#REF!,#REF!, 'pre-Analysis'!E285,#REF!, 'pre-Analysis'!B285,#REF!,'pre-Analysis'!C285,#REF!,'pre-Analysis'!D285)</f>
        <v>#REF!</v>
      </c>
      <c r="Y285" s="198" t="e">
        <f t="shared" si="92"/>
        <v>#REF!</v>
      </c>
      <c r="Z285" s="198" t="e">
        <f t="shared" si="93"/>
        <v>#REF!</v>
      </c>
      <c r="AA285" s="199" t="e">
        <f t="shared" si="91"/>
        <v>#REF!</v>
      </c>
      <c r="AB285" s="199" t="e">
        <f t="shared" si="96"/>
        <v>#REF!</v>
      </c>
    </row>
    <row r="286" spans="1:29">
      <c r="A286" s="14" t="s">
        <v>72</v>
      </c>
      <c r="B286" s="177" t="s">
        <v>100</v>
      </c>
      <c r="C286" s="178" t="s">
        <v>137</v>
      </c>
      <c r="D286" s="177" t="s">
        <v>86</v>
      </c>
      <c r="E286" s="179"/>
      <c r="F286" s="177"/>
      <c r="G286" s="180" t="e">
        <f t="shared" si="97"/>
        <v>#REF!</v>
      </c>
      <c r="H286" s="177" t="e" cm="1">
        <f t="array" ref="H286">_xlfn.TEXTJOIN(",",TRUE,_xlfn.UNIQUE(IF((NOT(ISBLANK(#REF!))*(#REF!='pre-Analysis'!C286))=1,IF(#REF!='pre-Analysis'!B286,IF(#REF!='pre-Analysis'!D286,#REF!,""),""),"")))</f>
        <v>#REF!</v>
      </c>
      <c r="I286" s="177" t="e">
        <f t="shared" si="94"/>
        <v>#REF!</v>
      </c>
      <c r="J286" s="177" t="e" cm="1">
        <f t="array" ref="J286">_xlfn.TEXTJOIN(",",TRUE,_xlfn.UNIQUE(IF((NOT(ISBLANK(#REF!))*(#REF!='pre-Analysis'!C286))=1,IF(#REF!='pre-Analysis'!B286,IF(#REF!='pre-Analysis'!D286,#REF!,""),""),"")))</f>
        <v>#REF!</v>
      </c>
      <c r="K286" s="177" t="e">
        <f t="shared" si="95"/>
        <v>#REF!</v>
      </c>
      <c r="L286" s="177" t="e" cm="1">
        <f t="array" ref="L286">_xlfn.TEXTJOIN(",",TRUE,_xlfn.UNIQUE(IF((NOT(ISBLANK(#REF!))*(#REF!='pre-Analysis'!B286))=1,IF(#REF!='pre-Analysis'!D286,IF(#REF!='pre-Analysis'!C286,#REF!,""),""),"")))</f>
        <v>#REF!</v>
      </c>
      <c r="M286" s="181">
        <f>SUM(M277,M285)</f>
        <v>188540</v>
      </c>
      <c r="N286" s="181">
        <f>SUM(N277,N285)</f>
        <v>866457</v>
      </c>
      <c r="O286" s="181">
        <f>SUM(O277,O285)</f>
        <v>447442</v>
      </c>
      <c r="P286" s="181">
        <f>SUM(P277,P285)</f>
        <v>419015</v>
      </c>
      <c r="Q286" s="182" t="e">
        <f>SUMIFS(#REF!,#REF!, 'pre-Analysis'!B286,#REF!,'pre-Analysis'!C286,#REF!,'pre-Analysis'!D286)</f>
        <v>#REF!</v>
      </c>
      <c r="R286" s="182" t="e">
        <f>SUMIFS(#REF!,#REF!, 'pre-Analysis'!B286,#REF!,'pre-Analysis'!C286,#REF!,'pre-Analysis'!D286)</f>
        <v>#REF!</v>
      </c>
      <c r="S286" s="182" t="e">
        <f>SUMIFS(#REF!,#REF!, 'pre-Analysis'!B286,#REF!,'pre-Analysis'!C286,#REF!,'pre-Analysis'!D286)</f>
        <v>#REF!</v>
      </c>
      <c r="T286" s="182" t="e">
        <f>SUMIFS(#REF!,#REF!, 'pre-Analysis'!B286,#REF!,'pre-Analysis'!C286,#REF!,'pre-Analysis'!D286)</f>
        <v>#REF!</v>
      </c>
      <c r="U286" s="176" t="e">
        <f>SUMIFS(#REF!,#REF!, 'pre-Analysis'!B286,#REF!,'pre-Analysis'!C286,#REF!,'pre-Analysis'!D286)</f>
        <v>#REF!</v>
      </c>
      <c r="V286" s="176" t="e">
        <f>SUMIFS(#REF!,#REF!, 'pre-Analysis'!B286,#REF!,'pre-Analysis'!C286,#REF!,'pre-Analysis'!D286)</f>
        <v>#REF!</v>
      </c>
      <c r="W286" s="176" t="e">
        <f>SUMIFS(#REF!,#REF!, 'pre-Analysis'!B286,#REF!,'pre-Analysis'!C286,#REF!,'pre-Analysis'!D286)</f>
        <v>#REF!</v>
      </c>
      <c r="X286" s="176" t="e">
        <f>SUMIFS(#REF!,#REF!, 'pre-Analysis'!B286,#REF!,'pre-Analysis'!C286,#REF!,'pre-Analysis'!D286)</f>
        <v>#REF!</v>
      </c>
      <c r="Y286" s="183" t="e">
        <f t="shared" si="92"/>
        <v>#REF!</v>
      </c>
      <c r="Z286" s="183" t="e">
        <f t="shared" si="93"/>
        <v>#REF!</v>
      </c>
      <c r="AA286" s="184" t="e">
        <f t="shared" si="91"/>
        <v>#REF!</v>
      </c>
      <c r="AB286" s="184" t="e">
        <f t="shared" si="96"/>
        <v>#REF!</v>
      </c>
    </row>
    <row r="287" spans="1:29">
      <c r="A287" s="14" t="s">
        <v>72</v>
      </c>
      <c r="B287" s="149" t="s">
        <v>100</v>
      </c>
      <c r="C287" s="150" t="s">
        <v>137</v>
      </c>
      <c r="D287" s="172" t="s">
        <v>87</v>
      </c>
      <c r="E287" s="151" t="s">
        <v>76</v>
      </c>
      <c r="F287" s="149" t="s">
        <v>103</v>
      </c>
      <c r="G287" s="152" t="e">
        <f t="shared" si="97"/>
        <v>#REF!</v>
      </c>
      <c r="H287" s="149" t="e" cm="1">
        <f t="array" ref="H287">_xlfn.TEXTJOIN(",",TRUE,_xlfn.UNIQUE(IF((NOT(ISBLANK(#REF!))*(#REF!='pre-Analysis'!C287))=1,IF(#REF!='pre-Analysis'!E287,IF(#REF!='pre-Analysis'!B287,IF(#REF!='pre-Analysis'!F287,IF(#REF!='pre-Analysis'!D287,#REF!,""),""),""),""),"")))</f>
        <v>#REF!</v>
      </c>
      <c r="I287" s="149" t="e">
        <f>IF(J287=""," ",(LEN(TRIM(J287))-LEN(SUBSTITUTE(TRIM(J287),",",""))+"1"))</f>
        <v>#REF!</v>
      </c>
      <c r="J287" s="149" t="e" cm="1">
        <f t="array" ref="J287">_xlfn.TEXTJOIN(",",TRUE,_xlfn.UNIQUE(IF((NOT(ISBLANK(#REF!))*(#REF!='pre-Analysis'!C287))=1,IF(#REF!='pre-Analysis'!E287,IF(#REF!='pre-Analysis'!B287,IF(#REF!='pre-Analysis'!F287,IF(#REF!='pre-Analysis'!D287,#REF!,""),""),""),""),"")))</f>
        <v>#REF!</v>
      </c>
      <c r="K287" s="149" t="e">
        <f>IF(L287=""," ",(LEN(TRIM(L287))-LEN(SUBSTITUTE(TRIM(L287),",",""))+"1"))</f>
        <v>#REF!</v>
      </c>
      <c r="L287" s="149" t="e" cm="1">
        <f t="array" ref="L287">_xlfn.TEXTJOIN(",",TRUE,_xlfn.UNIQUE(IF((NOT(ISBLANK(#REF!))*(#REF!='pre-Analysis'!B287))=1,IF(#REF!='pre-Analysis'!E287,IF(#REF!='pre-Analysis'!F287,IF(#REF!='pre-Analysis'!D287,IF(#REF!='pre-Analysis'!C287,#REF!,""),""),""),""),"")))</f>
        <v>#REF!</v>
      </c>
      <c r="M287" s="167">
        <v>8485</v>
      </c>
      <c r="N287" s="167">
        <v>37776</v>
      </c>
      <c r="O287" s="167">
        <v>19211</v>
      </c>
      <c r="P287" s="167">
        <v>18565</v>
      </c>
      <c r="Q287" s="176" t="e">
        <f>SUMIFS(#REF!,#REF!, 'pre-Analysis'!E287,#REF!, 'pre-Analysis'!B287,#REF!,'pre-Analysis'!C287,#REF!,'pre-Analysis'!F287,#REF!,'pre-Analysis'!D287)</f>
        <v>#REF!</v>
      </c>
      <c r="R287" s="176" t="e">
        <f>SUMIFS(#REF!,#REF!, 'pre-Analysis'!E287,#REF!, 'pre-Analysis'!B287,#REF!,'pre-Analysis'!C287,#REF!,'pre-Analysis'!F287,#REF!,'pre-Analysis'!D287)</f>
        <v>#REF!</v>
      </c>
      <c r="S287" s="176" t="e">
        <f>SUMIFS(#REF!,#REF!, 'pre-Analysis'!E287,#REF!, 'pre-Analysis'!B287,#REF!,'pre-Analysis'!C287,#REF!,'pre-Analysis'!F287,#REF!,'pre-Analysis'!D287)</f>
        <v>#REF!</v>
      </c>
      <c r="T287" s="176" t="e">
        <f>SUMIFS(#REF!,#REF!, 'pre-Analysis'!E287,#REF!, 'pre-Analysis'!B287,#REF!,'pre-Analysis'!C287,#REF!,'pre-Analysis'!F287,#REF!,'pre-Analysis'!D287)</f>
        <v>#REF!</v>
      </c>
      <c r="U287" s="176" t="e">
        <f>SUMIFS(#REF!,#REF!, 'pre-Analysis'!E287,#REF!, 'pre-Analysis'!B287,#REF!,'pre-Analysis'!C287,#REF!,'pre-Analysis'!F287,#REF!,'pre-Analysis'!D287)</f>
        <v>#REF!</v>
      </c>
      <c r="V287" s="176" t="e">
        <f>SUMIFS(#REF!,#REF!, 'pre-Analysis'!E287,#REF!, 'pre-Analysis'!B287,#REF!,'pre-Analysis'!C287,#REF!,'pre-Analysis'!F287,#REF!,'pre-Analysis'!D287)</f>
        <v>#REF!</v>
      </c>
      <c r="W287" s="176" t="e">
        <f>SUMIFS(#REF!,#REF!, 'pre-Analysis'!E287,#REF!, 'pre-Analysis'!B287,#REF!,'pre-Analysis'!C287,#REF!,'pre-Analysis'!F287,#REF!,'pre-Analysis'!D287)</f>
        <v>#REF!</v>
      </c>
      <c r="X287" s="176" t="e">
        <f>SUMIFS(#REF!,#REF!, 'pre-Analysis'!E287,#REF!, 'pre-Analysis'!B287,#REF!,'pre-Analysis'!C287,#REF!,'pre-Analysis'!F287,#REF!,'pre-Analysis'!D287)</f>
        <v>#REF!</v>
      </c>
      <c r="Y287" s="169" t="e">
        <f t="shared" si="92"/>
        <v>#REF!</v>
      </c>
      <c r="Z287" s="169" t="e">
        <f t="shared" si="93"/>
        <v>#REF!</v>
      </c>
      <c r="AA287" s="170" t="e">
        <f t="shared" si="91"/>
        <v>#REF!</v>
      </c>
      <c r="AB287" s="170" t="e">
        <f t="shared" si="96"/>
        <v>#REF!</v>
      </c>
      <c r="AC287" s="156"/>
    </row>
    <row r="288" spans="1:29">
      <c r="A288" s="14" t="s">
        <v>72</v>
      </c>
      <c r="B288" s="149" t="s">
        <v>100</v>
      </c>
      <c r="C288" s="150" t="s">
        <v>137</v>
      </c>
      <c r="D288" s="172" t="s">
        <v>87</v>
      </c>
      <c r="E288" s="151" t="s">
        <v>76</v>
      </c>
      <c r="F288" s="149" t="s">
        <v>104</v>
      </c>
      <c r="G288" s="152" t="e">
        <f t="shared" si="97"/>
        <v>#REF!</v>
      </c>
      <c r="H288" s="149" t="e" cm="1">
        <f t="array" ref="H288">_xlfn.TEXTJOIN(",",TRUE,_xlfn.UNIQUE(IF((NOT(ISBLANK(#REF!))*(#REF!='pre-Analysis'!C288))=1,IF(#REF!='pre-Analysis'!E288,IF(#REF!='pre-Analysis'!B288,IF(#REF!='pre-Analysis'!F288,IF(#REF!='pre-Analysis'!D288,#REF!,""),""),""),""),"")))</f>
        <v>#REF!</v>
      </c>
      <c r="I288" s="149" t="e">
        <f t="shared" ref="I288:I323" si="98">IF(J288=""," ",(LEN(TRIM(J288))-LEN(SUBSTITUTE(TRIM(J288),",",""))+"1"))</f>
        <v>#REF!</v>
      </c>
      <c r="J288" s="149" t="e" cm="1">
        <f t="array" ref="J288">_xlfn.TEXTJOIN(",",TRUE,_xlfn.UNIQUE(IF((NOT(ISBLANK(#REF!))*(#REF!='pre-Analysis'!C288))=1,IF(#REF!='pre-Analysis'!E288,IF(#REF!='pre-Analysis'!B288,IF(#REF!='pre-Analysis'!F288,IF(#REF!='pre-Analysis'!D288,#REF!,""),""),""),""),"")))</f>
        <v>#REF!</v>
      </c>
      <c r="K288" s="149" t="e">
        <f t="shared" ref="K288:K323" si="99">IF(L288=""," ",(LEN(TRIM(L288))-LEN(SUBSTITUTE(TRIM(L288),",",""))+"1"))</f>
        <v>#REF!</v>
      </c>
      <c r="L288" s="149" t="e" cm="1">
        <f t="array" ref="L288">_xlfn.TEXTJOIN(",",TRUE,_xlfn.UNIQUE(IF((NOT(ISBLANK(#REF!))*(#REF!='pre-Analysis'!B288))=1,IF(#REF!='pre-Analysis'!E288,IF(#REF!='pre-Analysis'!F288,IF(#REF!='pre-Analysis'!D288,IF(#REF!='pre-Analysis'!C288,#REF!,""),""),""),""),"")))</f>
        <v>#REF!</v>
      </c>
      <c r="M288" s="167">
        <v>8372</v>
      </c>
      <c r="N288" s="167">
        <v>37974</v>
      </c>
      <c r="O288" s="167">
        <v>19549</v>
      </c>
      <c r="P288" s="167">
        <v>18425</v>
      </c>
      <c r="Q288" s="176" t="e">
        <f>SUMIFS(#REF!,#REF!, 'pre-Analysis'!E288,#REF!, 'pre-Analysis'!B288,#REF!,'pre-Analysis'!C288,#REF!,'pre-Analysis'!F288,#REF!,'pre-Analysis'!D288)</f>
        <v>#REF!</v>
      </c>
      <c r="R288" s="176" t="e">
        <f>SUMIFS(#REF!,#REF!, 'pre-Analysis'!E288,#REF!, 'pre-Analysis'!B288,#REF!,'pre-Analysis'!C288,#REF!,'pre-Analysis'!F288,#REF!,'pre-Analysis'!D288)</f>
        <v>#REF!</v>
      </c>
      <c r="S288" s="176" t="e">
        <f>SUMIFS(#REF!,#REF!, 'pre-Analysis'!E288,#REF!, 'pre-Analysis'!B288,#REF!,'pre-Analysis'!C288,#REF!,'pre-Analysis'!F288,#REF!,'pre-Analysis'!D288)</f>
        <v>#REF!</v>
      </c>
      <c r="T288" s="176" t="e">
        <f>SUMIFS(#REF!,#REF!, 'pre-Analysis'!E288,#REF!, 'pre-Analysis'!B288,#REF!,'pre-Analysis'!C288,#REF!,'pre-Analysis'!F288,#REF!,'pre-Analysis'!D288)</f>
        <v>#REF!</v>
      </c>
      <c r="U288" s="176" t="e">
        <f>SUMIFS(#REF!,#REF!, 'pre-Analysis'!E288,#REF!, 'pre-Analysis'!B288,#REF!,'pre-Analysis'!C288,#REF!,'pre-Analysis'!F288,#REF!,'pre-Analysis'!D288)</f>
        <v>#REF!</v>
      </c>
      <c r="V288" s="176" t="e">
        <f>SUMIFS(#REF!,#REF!, 'pre-Analysis'!E288,#REF!, 'pre-Analysis'!B288,#REF!,'pre-Analysis'!C288,#REF!,'pre-Analysis'!F288,#REF!,'pre-Analysis'!D288)</f>
        <v>#REF!</v>
      </c>
      <c r="W288" s="176" t="e">
        <f>SUMIFS(#REF!,#REF!, 'pre-Analysis'!E288,#REF!, 'pre-Analysis'!B288,#REF!,'pre-Analysis'!C288,#REF!,'pre-Analysis'!F288,#REF!,'pre-Analysis'!D288)</f>
        <v>#REF!</v>
      </c>
      <c r="X288" s="176" t="e">
        <f>SUMIFS(#REF!,#REF!, 'pre-Analysis'!E288,#REF!, 'pre-Analysis'!B288,#REF!,'pre-Analysis'!C288,#REF!,'pre-Analysis'!F288,#REF!,'pre-Analysis'!D288)</f>
        <v>#REF!</v>
      </c>
      <c r="Y288" s="169" t="e">
        <f t="shared" si="92"/>
        <v>#REF!</v>
      </c>
      <c r="Z288" s="169" t="e">
        <f t="shared" si="93"/>
        <v>#REF!</v>
      </c>
      <c r="AA288" s="170" t="e">
        <f t="shared" si="91"/>
        <v>#REF!</v>
      </c>
      <c r="AB288" s="170" t="e">
        <f t="shared" si="96"/>
        <v>#REF!</v>
      </c>
      <c r="AC288" s="156"/>
    </row>
    <row r="289" spans="1:29">
      <c r="A289" s="14" t="s">
        <v>72</v>
      </c>
      <c r="B289" s="149" t="s">
        <v>100</v>
      </c>
      <c r="C289" s="150" t="s">
        <v>137</v>
      </c>
      <c r="D289" s="172" t="s">
        <v>87</v>
      </c>
      <c r="E289" s="151" t="s">
        <v>76</v>
      </c>
      <c r="F289" s="149" t="s">
        <v>105</v>
      </c>
      <c r="G289" s="152" t="e">
        <f t="shared" si="97"/>
        <v>#REF!</v>
      </c>
      <c r="H289" s="149" t="e" cm="1">
        <f t="array" ref="H289">_xlfn.TEXTJOIN(",",TRUE,_xlfn.UNIQUE(IF((NOT(ISBLANK(#REF!))*(#REF!='pre-Analysis'!C289))=1,IF(#REF!='pre-Analysis'!E289,IF(#REF!='pre-Analysis'!B289,IF(#REF!='pre-Analysis'!F289,IF(#REF!='pre-Analysis'!D289,#REF!,""),""),""),""),"")))</f>
        <v>#REF!</v>
      </c>
      <c r="I289" s="149" t="e">
        <f t="shared" si="98"/>
        <v>#REF!</v>
      </c>
      <c r="J289" s="149" t="e" cm="1">
        <f t="array" ref="J289">_xlfn.TEXTJOIN(",",TRUE,_xlfn.UNIQUE(IF((NOT(ISBLANK(#REF!))*(#REF!='pre-Analysis'!C289))=1,IF(#REF!='pre-Analysis'!E289,IF(#REF!='pre-Analysis'!B289,IF(#REF!='pre-Analysis'!F289,IF(#REF!='pre-Analysis'!D289,#REF!,""),""),""),""),"")))</f>
        <v>#REF!</v>
      </c>
      <c r="K289" s="149" t="e">
        <f t="shared" si="99"/>
        <v>#REF!</v>
      </c>
      <c r="L289" s="149" t="e" cm="1">
        <f t="array" ref="L289">_xlfn.TEXTJOIN(",",TRUE,_xlfn.UNIQUE(IF((NOT(ISBLANK(#REF!))*(#REF!='pre-Analysis'!B289))=1,IF(#REF!='pre-Analysis'!E289,IF(#REF!='pre-Analysis'!F289,IF(#REF!='pre-Analysis'!D289,IF(#REF!='pre-Analysis'!C289,#REF!,""),""),""),""),"")))</f>
        <v>#REF!</v>
      </c>
      <c r="M289" s="167">
        <v>6109</v>
      </c>
      <c r="N289" s="167">
        <v>25804</v>
      </c>
      <c r="O289" s="167">
        <v>13559</v>
      </c>
      <c r="P289" s="167">
        <v>12245</v>
      </c>
      <c r="Q289" s="176" t="e">
        <f>SUMIFS(#REF!,#REF!, 'pre-Analysis'!E289,#REF!, 'pre-Analysis'!B289,#REF!,'pre-Analysis'!C289,#REF!,'pre-Analysis'!F289,#REF!,'pre-Analysis'!D289)</f>
        <v>#REF!</v>
      </c>
      <c r="R289" s="176" t="e">
        <f>SUMIFS(#REF!,#REF!, 'pre-Analysis'!E289,#REF!, 'pre-Analysis'!B289,#REF!,'pre-Analysis'!C289,#REF!,'pre-Analysis'!F289,#REF!,'pre-Analysis'!D289)</f>
        <v>#REF!</v>
      </c>
      <c r="S289" s="176" t="e">
        <f>SUMIFS(#REF!,#REF!, 'pre-Analysis'!E289,#REF!, 'pre-Analysis'!B289,#REF!,'pre-Analysis'!C289,#REF!,'pre-Analysis'!F289,#REF!,'pre-Analysis'!D289)</f>
        <v>#REF!</v>
      </c>
      <c r="T289" s="176" t="e">
        <f>SUMIFS(#REF!,#REF!, 'pre-Analysis'!E289,#REF!, 'pre-Analysis'!B289,#REF!,'pre-Analysis'!C289,#REF!,'pre-Analysis'!F289,#REF!,'pre-Analysis'!D289)</f>
        <v>#REF!</v>
      </c>
      <c r="U289" s="176" t="e">
        <f>SUMIFS(#REF!,#REF!, 'pre-Analysis'!E289,#REF!, 'pre-Analysis'!B289,#REF!,'pre-Analysis'!C289,#REF!,'pre-Analysis'!F289,#REF!,'pre-Analysis'!D289)</f>
        <v>#REF!</v>
      </c>
      <c r="V289" s="176" t="e">
        <f>SUMIFS(#REF!,#REF!, 'pre-Analysis'!E289,#REF!, 'pre-Analysis'!B289,#REF!,'pre-Analysis'!C289,#REF!,'pre-Analysis'!F289,#REF!,'pre-Analysis'!D289)</f>
        <v>#REF!</v>
      </c>
      <c r="W289" s="176" t="e">
        <f>SUMIFS(#REF!,#REF!, 'pre-Analysis'!E289,#REF!, 'pre-Analysis'!B289,#REF!,'pre-Analysis'!C289,#REF!,'pre-Analysis'!F289,#REF!,'pre-Analysis'!D289)</f>
        <v>#REF!</v>
      </c>
      <c r="X289" s="176" t="e">
        <f>SUMIFS(#REF!,#REF!, 'pre-Analysis'!E289,#REF!, 'pre-Analysis'!B289,#REF!,'pre-Analysis'!C289,#REF!,'pre-Analysis'!F289,#REF!,'pre-Analysis'!D289)</f>
        <v>#REF!</v>
      </c>
      <c r="Y289" s="169" t="e">
        <f t="shared" si="92"/>
        <v>#REF!</v>
      </c>
      <c r="Z289" s="169" t="e">
        <f t="shared" si="93"/>
        <v>#REF!</v>
      </c>
      <c r="AA289" s="170" t="e">
        <f t="shared" ref="AA289:AA352" si="100">1-Y289</f>
        <v>#REF!</v>
      </c>
      <c r="AB289" s="170" t="e">
        <f t="shared" si="96"/>
        <v>#REF!</v>
      </c>
      <c r="AC289" s="156"/>
    </row>
    <row r="290" spans="1:29">
      <c r="A290" s="14" t="s">
        <v>72</v>
      </c>
      <c r="B290" s="149" t="s">
        <v>100</v>
      </c>
      <c r="C290" s="150" t="s">
        <v>137</v>
      </c>
      <c r="D290" s="172" t="s">
        <v>87</v>
      </c>
      <c r="E290" s="151" t="s">
        <v>76</v>
      </c>
      <c r="F290" s="149" t="s">
        <v>106</v>
      </c>
      <c r="G290" s="152" t="e">
        <f t="shared" si="97"/>
        <v>#REF!</v>
      </c>
      <c r="H290" s="149" t="e" cm="1">
        <f t="array" ref="H290">_xlfn.TEXTJOIN(",",TRUE,_xlfn.UNIQUE(IF((NOT(ISBLANK(#REF!))*(#REF!='pre-Analysis'!C290))=1,IF(#REF!='pre-Analysis'!E290,IF(#REF!='pre-Analysis'!B290,IF(#REF!='pre-Analysis'!F290,IF(#REF!='pre-Analysis'!D290,#REF!,""),""),""),""),"")))</f>
        <v>#REF!</v>
      </c>
      <c r="I290" s="149" t="e">
        <f t="shared" si="98"/>
        <v>#REF!</v>
      </c>
      <c r="J290" s="149" t="e" cm="1">
        <f t="array" ref="J290">_xlfn.TEXTJOIN(",",TRUE,_xlfn.UNIQUE(IF((NOT(ISBLANK(#REF!))*(#REF!='pre-Analysis'!C290))=1,IF(#REF!='pre-Analysis'!E290,IF(#REF!='pre-Analysis'!B290,IF(#REF!='pre-Analysis'!F290,IF(#REF!='pre-Analysis'!D290,#REF!,""),""),""),""),"")))</f>
        <v>#REF!</v>
      </c>
      <c r="K290" s="149" t="e">
        <f t="shared" si="99"/>
        <v>#REF!</v>
      </c>
      <c r="L290" s="149" t="e" cm="1">
        <f t="array" ref="L290">_xlfn.TEXTJOIN(",",TRUE,_xlfn.UNIQUE(IF((NOT(ISBLANK(#REF!))*(#REF!='pre-Analysis'!B290))=1,IF(#REF!='pre-Analysis'!E290,IF(#REF!='pre-Analysis'!F290,IF(#REF!='pre-Analysis'!D290,IF(#REF!='pre-Analysis'!C290,#REF!,""),""),""),""),"")))</f>
        <v>#REF!</v>
      </c>
      <c r="M290" s="167">
        <v>5484</v>
      </c>
      <c r="N290" s="167">
        <v>23816</v>
      </c>
      <c r="O290" s="167">
        <v>12359</v>
      </c>
      <c r="P290" s="167">
        <v>11457</v>
      </c>
      <c r="Q290" s="176" t="e">
        <f>SUMIFS(#REF!,#REF!, 'pre-Analysis'!E290,#REF!, 'pre-Analysis'!B290,#REF!,'pre-Analysis'!C290,#REF!,'pre-Analysis'!F290,#REF!,'pre-Analysis'!D290)</f>
        <v>#REF!</v>
      </c>
      <c r="R290" s="176" t="e">
        <f>SUMIFS(#REF!,#REF!, 'pre-Analysis'!E290,#REF!, 'pre-Analysis'!B290,#REF!,'pre-Analysis'!C290,#REF!,'pre-Analysis'!F290,#REF!,'pre-Analysis'!D290)</f>
        <v>#REF!</v>
      </c>
      <c r="S290" s="176" t="e">
        <f>SUMIFS(#REF!,#REF!, 'pre-Analysis'!E290,#REF!, 'pre-Analysis'!B290,#REF!,'pre-Analysis'!C290,#REF!,'pre-Analysis'!F290,#REF!,'pre-Analysis'!D290)</f>
        <v>#REF!</v>
      </c>
      <c r="T290" s="176" t="e">
        <f>SUMIFS(#REF!,#REF!, 'pre-Analysis'!E290,#REF!, 'pre-Analysis'!B290,#REF!,'pre-Analysis'!C290,#REF!,'pre-Analysis'!F290,#REF!,'pre-Analysis'!D290)</f>
        <v>#REF!</v>
      </c>
      <c r="U290" s="176" t="e">
        <f>SUMIFS(#REF!,#REF!, 'pre-Analysis'!E290,#REF!, 'pre-Analysis'!B290,#REF!,'pre-Analysis'!C290,#REF!,'pre-Analysis'!F290,#REF!,'pre-Analysis'!D290)</f>
        <v>#REF!</v>
      </c>
      <c r="V290" s="176" t="e">
        <f>SUMIFS(#REF!,#REF!, 'pre-Analysis'!E290,#REF!, 'pre-Analysis'!B290,#REF!,'pre-Analysis'!C290,#REF!,'pre-Analysis'!F290,#REF!,'pre-Analysis'!D290)</f>
        <v>#REF!</v>
      </c>
      <c r="W290" s="176" t="e">
        <f>SUMIFS(#REF!,#REF!, 'pre-Analysis'!E290,#REF!, 'pre-Analysis'!B290,#REF!,'pre-Analysis'!C290,#REF!,'pre-Analysis'!F290,#REF!,'pre-Analysis'!D290)</f>
        <v>#REF!</v>
      </c>
      <c r="X290" s="176" t="e">
        <f>SUMIFS(#REF!,#REF!, 'pre-Analysis'!E290,#REF!, 'pre-Analysis'!B290,#REF!,'pre-Analysis'!C290,#REF!,'pre-Analysis'!F290,#REF!,'pre-Analysis'!D290)</f>
        <v>#REF!</v>
      </c>
      <c r="Y290" s="169" t="e">
        <f t="shared" ref="Y290:Y353" si="101">Q290/M290</f>
        <v>#REF!</v>
      </c>
      <c r="Z290" s="169" t="e">
        <f t="shared" si="93"/>
        <v>#REF!</v>
      </c>
      <c r="AA290" s="170" t="e">
        <f t="shared" si="100"/>
        <v>#REF!</v>
      </c>
      <c r="AB290" s="170" t="e">
        <f t="shared" si="96"/>
        <v>#REF!</v>
      </c>
      <c r="AC290" s="156"/>
    </row>
    <row r="291" spans="1:29">
      <c r="A291" s="14" t="s">
        <v>72</v>
      </c>
      <c r="B291" s="149" t="s">
        <v>100</v>
      </c>
      <c r="C291" s="150" t="s">
        <v>137</v>
      </c>
      <c r="D291" s="172" t="s">
        <v>87</v>
      </c>
      <c r="E291" s="151" t="s">
        <v>76</v>
      </c>
      <c r="F291" s="149" t="s">
        <v>107</v>
      </c>
      <c r="G291" s="152" t="e">
        <f t="shared" si="97"/>
        <v>#REF!</v>
      </c>
      <c r="H291" s="149" t="e" cm="1">
        <f t="array" ref="H291">_xlfn.TEXTJOIN(",",TRUE,_xlfn.UNIQUE(IF((NOT(ISBLANK(#REF!))*(#REF!='pre-Analysis'!C291))=1,IF(#REF!='pre-Analysis'!E291,IF(#REF!='pre-Analysis'!B291,IF(#REF!='pre-Analysis'!F291,IF(#REF!='pre-Analysis'!D291,#REF!,""),""),""),""),"")))</f>
        <v>#REF!</v>
      </c>
      <c r="I291" s="149" t="e">
        <f t="shared" si="98"/>
        <v>#REF!</v>
      </c>
      <c r="J291" s="149" t="e" cm="1">
        <f t="array" ref="J291">_xlfn.TEXTJOIN(",",TRUE,_xlfn.UNIQUE(IF((NOT(ISBLANK(#REF!))*(#REF!='pre-Analysis'!C291))=1,IF(#REF!='pre-Analysis'!E291,IF(#REF!='pre-Analysis'!B291,IF(#REF!='pre-Analysis'!F291,IF(#REF!='pre-Analysis'!D291,#REF!,""),""),""),""),"")))</f>
        <v>#REF!</v>
      </c>
      <c r="K291" s="149" t="e">
        <f t="shared" si="99"/>
        <v>#REF!</v>
      </c>
      <c r="L291" s="149" t="e" cm="1">
        <f t="array" ref="L291">_xlfn.TEXTJOIN(",",TRUE,_xlfn.UNIQUE(IF((NOT(ISBLANK(#REF!))*(#REF!='pre-Analysis'!B291))=1,IF(#REF!='pre-Analysis'!E291,IF(#REF!='pre-Analysis'!F291,IF(#REF!='pre-Analysis'!D291,IF(#REF!='pre-Analysis'!C291,#REF!,""),""),""),""),"")))</f>
        <v>#REF!</v>
      </c>
      <c r="M291" s="167">
        <v>8052</v>
      </c>
      <c r="N291" s="167">
        <v>36126</v>
      </c>
      <c r="O291" s="167">
        <v>18606</v>
      </c>
      <c r="P291" s="167">
        <v>17520</v>
      </c>
      <c r="Q291" s="176" t="e">
        <f>SUMIFS(#REF!,#REF!, 'pre-Analysis'!E291,#REF!, 'pre-Analysis'!B291,#REF!,'pre-Analysis'!C291,#REF!,'pre-Analysis'!F291,#REF!,'pre-Analysis'!D291)</f>
        <v>#REF!</v>
      </c>
      <c r="R291" s="176" t="e">
        <f>SUMIFS(#REF!,#REF!, 'pre-Analysis'!E291,#REF!, 'pre-Analysis'!B291,#REF!,'pre-Analysis'!C291,#REF!,'pre-Analysis'!F291,#REF!,'pre-Analysis'!D291)</f>
        <v>#REF!</v>
      </c>
      <c r="S291" s="176" t="e">
        <f>SUMIFS(#REF!,#REF!, 'pre-Analysis'!E291,#REF!, 'pre-Analysis'!B291,#REF!,'pre-Analysis'!C291,#REF!,'pre-Analysis'!F291,#REF!,'pre-Analysis'!D291)</f>
        <v>#REF!</v>
      </c>
      <c r="T291" s="176" t="e">
        <f>SUMIFS(#REF!,#REF!, 'pre-Analysis'!E291,#REF!, 'pre-Analysis'!B291,#REF!,'pre-Analysis'!C291,#REF!,'pre-Analysis'!F291,#REF!,'pre-Analysis'!D291)</f>
        <v>#REF!</v>
      </c>
      <c r="U291" s="176" t="e">
        <f>SUMIFS(#REF!,#REF!, 'pre-Analysis'!E291,#REF!, 'pre-Analysis'!B291,#REF!,'pre-Analysis'!C291,#REF!,'pre-Analysis'!F291,#REF!,'pre-Analysis'!D291)</f>
        <v>#REF!</v>
      </c>
      <c r="V291" s="176" t="e">
        <f>SUMIFS(#REF!,#REF!, 'pre-Analysis'!E291,#REF!, 'pre-Analysis'!B291,#REF!,'pre-Analysis'!C291,#REF!,'pre-Analysis'!F291,#REF!,'pre-Analysis'!D291)</f>
        <v>#REF!</v>
      </c>
      <c r="W291" s="176" t="e">
        <f>SUMIFS(#REF!,#REF!, 'pre-Analysis'!E291,#REF!, 'pre-Analysis'!B291,#REF!,'pre-Analysis'!C291,#REF!,'pre-Analysis'!F291,#REF!,'pre-Analysis'!D291)</f>
        <v>#REF!</v>
      </c>
      <c r="X291" s="176" t="e">
        <f>SUMIFS(#REF!,#REF!, 'pre-Analysis'!E291,#REF!, 'pre-Analysis'!B291,#REF!,'pre-Analysis'!C291,#REF!,'pre-Analysis'!F291,#REF!,'pre-Analysis'!D291)</f>
        <v>#REF!</v>
      </c>
      <c r="Y291" s="169" t="e">
        <f t="shared" si="101"/>
        <v>#REF!</v>
      </c>
      <c r="Z291" s="169" t="e">
        <f t="shared" si="93"/>
        <v>#REF!</v>
      </c>
      <c r="AA291" s="170" t="e">
        <f t="shared" si="100"/>
        <v>#REF!</v>
      </c>
      <c r="AB291" s="170" t="e">
        <f t="shared" si="96"/>
        <v>#REF!</v>
      </c>
      <c r="AC291" s="156"/>
    </row>
    <row r="292" spans="1:29">
      <c r="A292" s="14" t="s">
        <v>72</v>
      </c>
      <c r="B292" s="149" t="s">
        <v>100</v>
      </c>
      <c r="C292" s="150" t="s">
        <v>137</v>
      </c>
      <c r="D292" s="172" t="s">
        <v>87</v>
      </c>
      <c r="E292" s="151" t="s">
        <v>76</v>
      </c>
      <c r="F292" s="149" t="s">
        <v>108</v>
      </c>
      <c r="G292" s="152" t="e">
        <f t="shared" si="97"/>
        <v>#REF!</v>
      </c>
      <c r="H292" s="149" t="e" cm="1">
        <f t="array" ref="H292">_xlfn.TEXTJOIN(",",TRUE,_xlfn.UNIQUE(IF((NOT(ISBLANK(#REF!))*(#REF!='pre-Analysis'!C292))=1,IF(#REF!='pre-Analysis'!E292,IF(#REF!='pre-Analysis'!B292,IF(#REF!='pre-Analysis'!F292,IF(#REF!='pre-Analysis'!D292,#REF!,""),""),""),""),"")))</f>
        <v>#REF!</v>
      </c>
      <c r="I292" s="149" t="e">
        <f t="shared" si="98"/>
        <v>#REF!</v>
      </c>
      <c r="J292" s="149" t="e" cm="1">
        <f t="array" ref="J292">_xlfn.TEXTJOIN(",",TRUE,_xlfn.UNIQUE(IF((NOT(ISBLANK(#REF!))*(#REF!='pre-Analysis'!C292))=1,IF(#REF!='pre-Analysis'!E292,IF(#REF!='pre-Analysis'!B292,IF(#REF!='pre-Analysis'!F292,IF(#REF!='pre-Analysis'!D292,#REF!,""),""),""),""),"")))</f>
        <v>#REF!</v>
      </c>
      <c r="K292" s="149" t="e">
        <f t="shared" si="99"/>
        <v>#REF!</v>
      </c>
      <c r="L292" s="149" t="e" cm="1">
        <f t="array" ref="L292">_xlfn.TEXTJOIN(",",TRUE,_xlfn.UNIQUE(IF((NOT(ISBLANK(#REF!))*(#REF!='pre-Analysis'!B292))=1,IF(#REF!='pre-Analysis'!E292,IF(#REF!='pre-Analysis'!F292,IF(#REF!='pre-Analysis'!D292,IF(#REF!='pre-Analysis'!C292,#REF!,""),""),""),""),"")))</f>
        <v>#REF!</v>
      </c>
      <c r="M292" s="167">
        <v>7062</v>
      </c>
      <c r="N292" s="167">
        <v>30064</v>
      </c>
      <c r="O292" s="167">
        <v>15496</v>
      </c>
      <c r="P292" s="167">
        <v>14568</v>
      </c>
      <c r="Q292" s="176" t="e">
        <f>SUMIFS(#REF!,#REF!, 'pre-Analysis'!E292,#REF!, 'pre-Analysis'!B292,#REF!,'pre-Analysis'!C292,#REF!,'pre-Analysis'!F292,#REF!,'pre-Analysis'!D292)</f>
        <v>#REF!</v>
      </c>
      <c r="R292" s="176" t="e">
        <f>SUMIFS(#REF!,#REF!, 'pre-Analysis'!E292,#REF!, 'pre-Analysis'!B292,#REF!,'pre-Analysis'!C292,#REF!,'pre-Analysis'!F292,#REF!,'pre-Analysis'!D292)</f>
        <v>#REF!</v>
      </c>
      <c r="S292" s="176" t="e">
        <f>SUMIFS(#REF!,#REF!, 'pre-Analysis'!E292,#REF!, 'pre-Analysis'!B292,#REF!,'pre-Analysis'!C292,#REF!,'pre-Analysis'!F292,#REF!,'pre-Analysis'!D292)</f>
        <v>#REF!</v>
      </c>
      <c r="T292" s="176" t="e">
        <f>SUMIFS(#REF!,#REF!, 'pre-Analysis'!E292,#REF!, 'pre-Analysis'!B292,#REF!,'pre-Analysis'!C292,#REF!,'pre-Analysis'!F292,#REF!,'pre-Analysis'!D292)</f>
        <v>#REF!</v>
      </c>
      <c r="U292" s="176" t="e">
        <f>SUMIFS(#REF!,#REF!, 'pre-Analysis'!E292,#REF!, 'pre-Analysis'!B292,#REF!,'pre-Analysis'!C292,#REF!,'pre-Analysis'!F292,#REF!,'pre-Analysis'!D292)</f>
        <v>#REF!</v>
      </c>
      <c r="V292" s="176" t="e">
        <f>SUMIFS(#REF!,#REF!, 'pre-Analysis'!E292,#REF!, 'pre-Analysis'!B292,#REF!,'pre-Analysis'!C292,#REF!,'pre-Analysis'!F292,#REF!,'pre-Analysis'!D292)</f>
        <v>#REF!</v>
      </c>
      <c r="W292" s="176" t="e">
        <f>SUMIFS(#REF!,#REF!, 'pre-Analysis'!E292,#REF!, 'pre-Analysis'!B292,#REF!,'pre-Analysis'!C292,#REF!,'pre-Analysis'!F292,#REF!,'pre-Analysis'!D292)</f>
        <v>#REF!</v>
      </c>
      <c r="X292" s="176" t="e">
        <f>SUMIFS(#REF!,#REF!, 'pre-Analysis'!E292,#REF!, 'pre-Analysis'!B292,#REF!,'pre-Analysis'!C292,#REF!,'pre-Analysis'!F292,#REF!,'pre-Analysis'!D292)</f>
        <v>#REF!</v>
      </c>
      <c r="Y292" s="169" t="e">
        <f t="shared" si="101"/>
        <v>#REF!</v>
      </c>
      <c r="Z292" s="169" t="e">
        <f t="shared" si="93"/>
        <v>#REF!</v>
      </c>
      <c r="AA292" s="170" t="e">
        <f t="shared" si="100"/>
        <v>#REF!</v>
      </c>
      <c r="AB292" s="170" t="e">
        <f t="shared" si="96"/>
        <v>#REF!</v>
      </c>
      <c r="AC292" s="156"/>
    </row>
    <row r="293" spans="1:29">
      <c r="A293" s="14" t="s">
        <v>72</v>
      </c>
      <c r="B293" s="149" t="s">
        <v>100</v>
      </c>
      <c r="C293" s="150" t="s">
        <v>137</v>
      </c>
      <c r="D293" s="172" t="s">
        <v>87</v>
      </c>
      <c r="E293" s="151" t="s">
        <v>76</v>
      </c>
      <c r="F293" s="149" t="s">
        <v>109</v>
      </c>
      <c r="G293" s="152" t="e">
        <f t="shared" si="97"/>
        <v>#REF!</v>
      </c>
      <c r="H293" s="149" t="e" cm="1">
        <f t="array" ref="H293">_xlfn.TEXTJOIN(",",TRUE,_xlfn.UNIQUE(IF((NOT(ISBLANK(#REF!))*(#REF!='pre-Analysis'!C293))=1,IF(#REF!='pre-Analysis'!E293,IF(#REF!='pre-Analysis'!B293,IF(#REF!='pre-Analysis'!F293,IF(#REF!='pre-Analysis'!D293,#REF!,""),""),""),""),"")))</f>
        <v>#REF!</v>
      </c>
      <c r="I293" s="149" t="e">
        <f t="shared" si="98"/>
        <v>#REF!</v>
      </c>
      <c r="J293" s="149" t="e" cm="1">
        <f t="array" ref="J293">_xlfn.TEXTJOIN(",",TRUE,_xlfn.UNIQUE(IF((NOT(ISBLANK(#REF!))*(#REF!='pre-Analysis'!C293))=1,IF(#REF!='pre-Analysis'!E293,IF(#REF!='pre-Analysis'!B293,IF(#REF!='pre-Analysis'!F293,IF(#REF!='pre-Analysis'!D293,#REF!,""),""),""),""),"")))</f>
        <v>#REF!</v>
      </c>
      <c r="K293" s="149" t="e">
        <f t="shared" si="99"/>
        <v>#REF!</v>
      </c>
      <c r="L293" s="149" t="e" cm="1">
        <f t="array" ref="L293">_xlfn.TEXTJOIN(",",TRUE,_xlfn.UNIQUE(IF((NOT(ISBLANK(#REF!))*(#REF!='pre-Analysis'!B293))=1,IF(#REF!='pre-Analysis'!E293,IF(#REF!='pre-Analysis'!F293,IF(#REF!='pre-Analysis'!D293,IF(#REF!='pre-Analysis'!C293,#REF!,""),""),""),""),"")))</f>
        <v>#REF!</v>
      </c>
      <c r="M293" s="167">
        <v>1728</v>
      </c>
      <c r="N293" s="167">
        <v>7262</v>
      </c>
      <c r="O293" s="167">
        <v>3754</v>
      </c>
      <c r="P293" s="167">
        <v>3508</v>
      </c>
      <c r="Q293" s="176" t="e">
        <f>SUMIFS(#REF!,#REF!, 'pre-Analysis'!E293,#REF!, 'pre-Analysis'!B293,#REF!,'pre-Analysis'!C293,#REF!,'pre-Analysis'!F293,#REF!,'pre-Analysis'!D293)</f>
        <v>#REF!</v>
      </c>
      <c r="R293" s="176" t="e">
        <f>SUMIFS(#REF!,#REF!, 'pre-Analysis'!E293,#REF!, 'pre-Analysis'!B293,#REF!,'pre-Analysis'!C293,#REF!,'pre-Analysis'!F293,#REF!,'pre-Analysis'!D293)</f>
        <v>#REF!</v>
      </c>
      <c r="S293" s="176" t="e">
        <f>SUMIFS(#REF!,#REF!, 'pre-Analysis'!E293,#REF!, 'pre-Analysis'!B293,#REF!,'pre-Analysis'!C293,#REF!,'pre-Analysis'!F293,#REF!,'pre-Analysis'!D293)</f>
        <v>#REF!</v>
      </c>
      <c r="T293" s="176" t="e">
        <f>SUMIFS(#REF!,#REF!, 'pre-Analysis'!E293,#REF!, 'pre-Analysis'!B293,#REF!,'pre-Analysis'!C293,#REF!,'pre-Analysis'!F293,#REF!,'pre-Analysis'!D293)</f>
        <v>#REF!</v>
      </c>
      <c r="U293" s="176" t="e">
        <f>SUMIFS(#REF!,#REF!, 'pre-Analysis'!E293,#REF!, 'pre-Analysis'!B293,#REF!,'pre-Analysis'!C293,#REF!,'pre-Analysis'!F293,#REF!,'pre-Analysis'!D293)</f>
        <v>#REF!</v>
      </c>
      <c r="V293" s="176" t="e">
        <f>SUMIFS(#REF!,#REF!, 'pre-Analysis'!E293,#REF!, 'pre-Analysis'!B293,#REF!,'pre-Analysis'!C293,#REF!,'pre-Analysis'!F293,#REF!,'pre-Analysis'!D293)</f>
        <v>#REF!</v>
      </c>
      <c r="W293" s="176" t="e">
        <f>SUMIFS(#REF!,#REF!, 'pre-Analysis'!E293,#REF!, 'pre-Analysis'!B293,#REF!,'pre-Analysis'!C293,#REF!,'pre-Analysis'!F293,#REF!,'pre-Analysis'!D293)</f>
        <v>#REF!</v>
      </c>
      <c r="X293" s="176" t="e">
        <f>SUMIFS(#REF!,#REF!, 'pre-Analysis'!E293,#REF!, 'pre-Analysis'!B293,#REF!,'pre-Analysis'!C293,#REF!,'pre-Analysis'!F293,#REF!,'pre-Analysis'!D293)</f>
        <v>#REF!</v>
      </c>
      <c r="Y293" s="169" t="e">
        <f t="shared" si="101"/>
        <v>#REF!</v>
      </c>
      <c r="Z293" s="169" t="e">
        <f t="shared" ref="Z293:Z356" si="102">T293/N293</f>
        <v>#REF!</v>
      </c>
      <c r="AA293" s="170" t="e">
        <f t="shared" si="100"/>
        <v>#REF!</v>
      </c>
      <c r="AB293" s="170" t="e">
        <f t="shared" si="96"/>
        <v>#REF!</v>
      </c>
      <c r="AC293" s="156"/>
    </row>
    <row r="294" spans="1:29">
      <c r="A294" s="14" t="s">
        <v>72</v>
      </c>
      <c r="B294" s="149" t="s">
        <v>100</v>
      </c>
      <c r="C294" s="150" t="s">
        <v>137</v>
      </c>
      <c r="D294" s="172" t="s">
        <v>87</v>
      </c>
      <c r="E294" s="151" t="s">
        <v>76</v>
      </c>
      <c r="F294" s="149" t="s">
        <v>110</v>
      </c>
      <c r="G294" s="152" t="e">
        <f t="shared" si="97"/>
        <v>#REF!</v>
      </c>
      <c r="H294" s="149" t="e" cm="1">
        <f t="array" ref="H294">_xlfn.TEXTJOIN(",",TRUE,_xlfn.UNIQUE(IF((NOT(ISBLANK(#REF!))*(#REF!='pre-Analysis'!C294))=1,IF(#REF!='pre-Analysis'!E294,IF(#REF!='pre-Analysis'!B294,IF(#REF!='pre-Analysis'!F294,IF(#REF!='pre-Analysis'!D294,#REF!,""),""),""),""),"")))</f>
        <v>#REF!</v>
      </c>
      <c r="I294" s="149" t="e">
        <f t="shared" si="98"/>
        <v>#REF!</v>
      </c>
      <c r="J294" s="149" t="e" cm="1">
        <f t="array" ref="J294">_xlfn.TEXTJOIN(",",TRUE,_xlfn.UNIQUE(IF((NOT(ISBLANK(#REF!))*(#REF!='pre-Analysis'!C294))=1,IF(#REF!='pre-Analysis'!E294,IF(#REF!='pre-Analysis'!B294,IF(#REF!='pre-Analysis'!F294,IF(#REF!='pre-Analysis'!D294,#REF!,""),""),""),""),"")))</f>
        <v>#REF!</v>
      </c>
      <c r="K294" s="149" t="e">
        <f t="shared" si="99"/>
        <v>#REF!</v>
      </c>
      <c r="L294" s="149" t="e" cm="1">
        <f t="array" ref="L294">_xlfn.TEXTJOIN(",",TRUE,_xlfn.UNIQUE(IF((NOT(ISBLANK(#REF!))*(#REF!='pre-Analysis'!B294))=1,IF(#REF!='pre-Analysis'!E294,IF(#REF!='pre-Analysis'!F294,IF(#REF!='pre-Analysis'!D294,IF(#REF!='pre-Analysis'!C294,#REF!,""),""),""),""),"")))</f>
        <v>#REF!</v>
      </c>
      <c r="M294" s="167">
        <v>5540</v>
      </c>
      <c r="N294" s="167">
        <v>24608</v>
      </c>
      <c r="O294" s="167">
        <v>12688</v>
      </c>
      <c r="P294" s="167">
        <v>11920</v>
      </c>
      <c r="Q294" s="176" t="e">
        <f>SUMIFS(#REF!,#REF!, 'pre-Analysis'!E294,#REF!, 'pre-Analysis'!B294,#REF!,'pre-Analysis'!C294,#REF!,'pre-Analysis'!F294,#REF!,'pre-Analysis'!D294)</f>
        <v>#REF!</v>
      </c>
      <c r="R294" s="176" t="e">
        <f>SUMIFS(#REF!,#REF!, 'pre-Analysis'!E294,#REF!, 'pre-Analysis'!B294,#REF!,'pre-Analysis'!C294,#REF!,'pre-Analysis'!F294,#REF!,'pre-Analysis'!D294)</f>
        <v>#REF!</v>
      </c>
      <c r="S294" s="176" t="e">
        <f>SUMIFS(#REF!,#REF!, 'pre-Analysis'!E294,#REF!, 'pre-Analysis'!B294,#REF!,'pre-Analysis'!C294,#REF!,'pre-Analysis'!F294,#REF!,'pre-Analysis'!D294)</f>
        <v>#REF!</v>
      </c>
      <c r="T294" s="176" t="e">
        <f>SUMIFS(#REF!,#REF!, 'pre-Analysis'!E294,#REF!, 'pre-Analysis'!B294,#REF!,'pre-Analysis'!C294,#REF!,'pre-Analysis'!F294,#REF!,'pre-Analysis'!D294)</f>
        <v>#REF!</v>
      </c>
      <c r="U294" s="176" t="e">
        <f>SUMIFS(#REF!,#REF!, 'pre-Analysis'!E294,#REF!, 'pre-Analysis'!B294,#REF!,'pre-Analysis'!C294,#REF!,'pre-Analysis'!F294,#REF!,'pre-Analysis'!D294)</f>
        <v>#REF!</v>
      </c>
      <c r="V294" s="176" t="e">
        <f>SUMIFS(#REF!,#REF!, 'pre-Analysis'!E294,#REF!, 'pre-Analysis'!B294,#REF!,'pre-Analysis'!C294,#REF!,'pre-Analysis'!F294,#REF!,'pre-Analysis'!D294)</f>
        <v>#REF!</v>
      </c>
      <c r="W294" s="176" t="e">
        <f>SUMIFS(#REF!,#REF!, 'pre-Analysis'!E294,#REF!, 'pre-Analysis'!B294,#REF!,'pre-Analysis'!C294,#REF!,'pre-Analysis'!F294,#REF!,'pre-Analysis'!D294)</f>
        <v>#REF!</v>
      </c>
      <c r="X294" s="176" t="e">
        <f>SUMIFS(#REF!,#REF!, 'pre-Analysis'!E294,#REF!, 'pre-Analysis'!B294,#REF!,'pre-Analysis'!C294,#REF!,'pre-Analysis'!F294,#REF!,'pre-Analysis'!D294)</f>
        <v>#REF!</v>
      </c>
      <c r="Y294" s="169" t="e">
        <f t="shared" si="101"/>
        <v>#REF!</v>
      </c>
      <c r="Z294" s="169" t="e">
        <f t="shared" si="102"/>
        <v>#REF!</v>
      </c>
      <c r="AA294" s="170" t="e">
        <f t="shared" si="100"/>
        <v>#REF!</v>
      </c>
      <c r="AB294" s="170" t="e">
        <f t="shared" si="96"/>
        <v>#REF!</v>
      </c>
      <c r="AC294" s="156"/>
    </row>
    <row r="295" spans="1:29">
      <c r="A295" s="14" t="s">
        <v>72</v>
      </c>
      <c r="B295" s="149" t="s">
        <v>100</v>
      </c>
      <c r="C295" s="150" t="s">
        <v>137</v>
      </c>
      <c r="D295" s="172" t="s">
        <v>87</v>
      </c>
      <c r="E295" s="151" t="s">
        <v>76</v>
      </c>
      <c r="F295" s="149" t="s">
        <v>111</v>
      </c>
      <c r="G295" s="152" t="e">
        <f t="shared" si="97"/>
        <v>#REF!</v>
      </c>
      <c r="H295" s="149" t="e" cm="1">
        <f t="array" ref="H295">_xlfn.TEXTJOIN(",",TRUE,_xlfn.UNIQUE(IF((NOT(ISBLANK(#REF!))*(#REF!='pre-Analysis'!C295))=1,IF(#REF!='pre-Analysis'!E295,IF(#REF!='pre-Analysis'!B295,IF(#REF!='pre-Analysis'!F295,IF(#REF!='pre-Analysis'!D295,#REF!,""),""),""),""),"")))</f>
        <v>#REF!</v>
      </c>
      <c r="I295" s="149" t="e">
        <f t="shared" si="98"/>
        <v>#REF!</v>
      </c>
      <c r="J295" s="149" t="e" cm="1">
        <f t="array" ref="J295">_xlfn.TEXTJOIN(",",TRUE,_xlfn.UNIQUE(IF((NOT(ISBLANK(#REF!))*(#REF!='pre-Analysis'!C295))=1,IF(#REF!='pre-Analysis'!E295,IF(#REF!='pre-Analysis'!B295,IF(#REF!='pre-Analysis'!F295,IF(#REF!='pre-Analysis'!D295,#REF!,""),""),""),""),"")))</f>
        <v>#REF!</v>
      </c>
      <c r="K295" s="149" t="e">
        <f t="shared" si="99"/>
        <v>#REF!</v>
      </c>
      <c r="L295" s="149" t="e" cm="1">
        <f t="array" ref="L295">_xlfn.TEXTJOIN(",",TRUE,_xlfn.UNIQUE(IF((NOT(ISBLANK(#REF!))*(#REF!='pre-Analysis'!B295))=1,IF(#REF!='pre-Analysis'!E295,IF(#REF!='pre-Analysis'!F295,IF(#REF!='pre-Analysis'!D295,IF(#REF!='pre-Analysis'!C295,#REF!,""),""),""),""),"")))</f>
        <v>#REF!</v>
      </c>
      <c r="M295" s="167">
        <v>4878</v>
      </c>
      <c r="N295" s="167">
        <v>22969</v>
      </c>
      <c r="O295" s="167">
        <v>11763</v>
      </c>
      <c r="P295" s="167">
        <v>11206</v>
      </c>
      <c r="Q295" s="176" t="e">
        <f>SUMIFS(#REF!,#REF!, 'pre-Analysis'!E295,#REF!, 'pre-Analysis'!B295,#REF!,'pre-Analysis'!C295,#REF!,'pre-Analysis'!F295,#REF!,'pre-Analysis'!D295)</f>
        <v>#REF!</v>
      </c>
      <c r="R295" s="176" t="e">
        <f>SUMIFS(#REF!,#REF!, 'pre-Analysis'!E295,#REF!, 'pre-Analysis'!B295,#REF!,'pre-Analysis'!C295,#REF!,'pre-Analysis'!F295,#REF!,'pre-Analysis'!D295)</f>
        <v>#REF!</v>
      </c>
      <c r="S295" s="176" t="e">
        <f>SUMIFS(#REF!,#REF!, 'pre-Analysis'!E295,#REF!, 'pre-Analysis'!B295,#REF!,'pre-Analysis'!C295,#REF!,'pre-Analysis'!F295,#REF!,'pre-Analysis'!D295)</f>
        <v>#REF!</v>
      </c>
      <c r="T295" s="176" t="e">
        <f>SUMIFS(#REF!,#REF!, 'pre-Analysis'!E295,#REF!, 'pre-Analysis'!B295,#REF!,'pre-Analysis'!C295,#REF!,'pre-Analysis'!F295,#REF!,'pre-Analysis'!D295)</f>
        <v>#REF!</v>
      </c>
      <c r="U295" s="176" t="e">
        <f>SUMIFS(#REF!,#REF!, 'pre-Analysis'!E295,#REF!, 'pre-Analysis'!B295,#REF!,'pre-Analysis'!C295,#REF!,'pre-Analysis'!F295,#REF!,'pre-Analysis'!D295)</f>
        <v>#REF!</v>
      </c>
      <c r="V295" s="176" t="e">
        <f>SUMIFS(#REF!,#REF!, 'pre-Analysis'!E295,#REF!, 'pre-Analysis'!B295,#REF!,'pre-Analysis'!C295,#REF!,'pre-Analysis'!F295,#REF!,'pre-Analysis'!D295)</f>
        <v>#REF!</v>
      </c>
      <c r="W295" s="176" t="e">
        <f>SUMIFS(#REF!,#REF!, 'pre-Analysis'!E295,#REF!, 'pre-Analysis'!B295,#REF!,'pre-Analysis'!C295,#REF!,'pre-Analysis'!F295,#REF!,'pre-Analysis'!D295)</f>
        <v>#REF!</v>
      </c>
      <c r="X295" s="176" t="e">
        <f>SUMIFS(#REF!,#REF!, 'pre-Analysis'!E295,#REF!, 'pre-Analysis'!B295,#REF!,'pre-Analysis'!C295,#REF!,'pre-Analysis'!F295,#REF!,'pre-Analysis'!D295)</f>
        <v>#REF!</v>
      </c>
      <c r="Y295" s="169" t="e">
        <f t="shared" si="101"/>
        <v>#REF!</v>
      </c>
      <c r="Z295" s="169" t="e">
        <f t="shared" si="102"/>
        <v>#REF!</v>
      </c>
      <c r="AA295" s="170" t="e">
        <f t="shared" si="100"/>
        <v>#REF!</v>
      </c>
      <c r="AB295" s="170" t="e">
        <f t="shared" si="96"/>
        <v>#REF!</v>
      </c>
      <c r="AC295" s="156"/>
    </row>
    <row r="296" spans="1:29">
      <c r="A296" s="14" t="s">
        <v>72</v>
      </c>
      <c r="B296" s="149" t="s">
        <v>100</v>
      </c>
      <c r="C296" s="150" t="s">
        <v>137</v>
      </c>
      <c r="D296" s="172" t="s">
        <v>87</v>
      </c>
      <c r="E296" s="151" t="s">
        <v>76</v>
      </c>
      <c r="F296" s="149" t="s">
        <v>112</v>
      </c>
      <c r="G296" s="152" t="e">
        <f t="shared" si="97"/>
        <v>#REF!</v>
      </c>
      <c r="H296" s="149" t="e" cm="1">
        <f t="array" ref="H296">_xlfn.TEXTJOIN(",",TRUE,_xlfn.UNIQUE(IF((NOT(ISBLANK(#REF!))*(#REF!='pre-Analysis'!C296))=1,IF(#REF!='pre-Analysis'!E296,IF(#REF!='pre-Analysis'!B296,IF(#REF!='pre-Analysis'!F296,IF(#REF!='pre-Analysis'!D296,#REF!,""),""),""),""),"")))</f>
        <v>#REF!</v>
      </c>
      <c r="I296" s="149" t="e">
        <f t="shared" si="98"/>
        <v>#REF!</v>
      </c>
      <c r="J296" s="149" t="e" cm="1">
        <f t="array" ref="J296">_xlfn.TEXTJOIN(",",TRUE,_xlfn.UNIQUE(IF((NOT(ISBLANK(#REF!))*(#REF!='pre-Analysis'!C296))=1,IF(#REF!='pre-Analysis'!E296,IF(#REF!='pre-Analysis'!B296,IF(#REF!='pre-Analysis'!F296,IF(#REF!='pre-Analysis'!D296,#REF!,""),""),""),""),"")))</f>
        <v>#REF!</v>
      </c>
      <c r="K296" s="149" t="e">
        <f t="shared" si="99"/>
        <v>#REF!</v>
      </c>
      <c r="L296" s="149" t="e" cm="1">
        <f t="array" ref="L296">_xlfn.TEXTJOIN(",",TRUE,_xlfn.UNIQUE(IF((NOT(ISBLANK(#REF!))*(#REF!='pre-Analysis'!B296))=1,IF(#REF!='pre-Analysis'!E296,IF(#REF!='pre-Analysis'!F296,IF(#REF!='pre-Analysis'!D296,IF(#REF!='pre-Analysis'!C296,#REF!,""),""),""),""),"")))</f>
        <v>#REF!</v>
      </c>
      <c r="M296" s="167">
        <v>8295</v>
      </c>
      <c r="N296" s="167">
        <v>37079</v>
      </c>
      <c r="O296" s="167">
        <v>19209</v>
      </c>
      <c r="P296" s="167">
        <v>17870</v>
      </c>
      <c r="Q296" s="176" t="e">
        <f>SUMIFS(#REF!,#REF!, 'pre-Analysis'!E296,#REF!, 'pre-Analysis'!B296,#REF!,'pre-Analysis'!C296,#REF!,'pre-Analysis'!F296,#REF!,'pre-Analysis'!D296)</f>
        <v>#REF!</v>
      </c>
      <c r="R296" s="176" t="e">
        <f>SUMIFS(#REF!,#REF!, 'pre-Analysis'!E296,#REF!, 'pre-Analysis'!B296,#REF!,'pre-Analysis'!C296,#REF!,'pre-Analysis'!F296,#REF!,'pre-Analysis'!D296)</f>
        <v>#REF!</v>
      </c>
      <c r="S296" s="176" t="e">
        <f>SUMIFS(#REF!,#REF!, 'pre-Analysis'!E296,#REF!, 'pre-Analysis'!B296,#REF!,'pre-Analysis'!C296,#REF!,'pre-Analysis'!F296,#REF!,'pre-Analysis'!D296)</f>
        <v>#REF!</v>
      </c>
      <c r="T296" s="176" t="e">
        <f>SUMIFS(#REF!,#REF!, 'pre-Analysis'!E296,#REF!, 'pre-Analysis'!B296,#REF!,'pre-Analysis'!C296,#REF!,'pre-Analysis'!F296,#REF!,'pre-Analysis'!D296)</f>
        <v>#REF!</v>
      </c>
      <c r="U296" s="176" t="e">
        <f>SUMIFS(#REF!,#REF!, 'pre-Analysis'!E296,#REF!, 'pre-Analysis'!B296,#REF!,'pre-Analysis'!C296,#REF!,'pre-Analysis'!F296,#REF!,'pre-Analysis'!D296)</f>
        <v>#REF!</v>
      </c>
      <c r="V296" s="176" t="e">
        <f>SUMIFS(#REF!,#REF!, 'pre-Analysis'!E296,#REF!, 'pre-Analysis'!B296,#REF!,'pre-Analysis'!C296,#REF!,'pre-Analysis'!F296,#REF!,'pre-Analysis'!D296)</f>
        <v>#REF!</v>
      </c>
      <c r="W296" s="176" t="e">
        <f>SUMIFS(#REF!,#REF!, 'pre-Analysis'!E296,#REF!, 'pre-Analysis'!B296,#REF!,'pre-Analysis'!C296,#REF!,'pre-Analysis'!F296,#REF!,'pre-Analysis'!D296)</f>
        <v>#REF!</v>
      </c>
      <c r="X296" s="176" t="e">
        <f>SUMIFS(#REF!,#REF!, 'pre-Analysis'!E296,#REF!, 'pre-Analysis'!B296,#REF!,'pre-Analysis'!C296,#REF!,'pre-Analysis'!F296,#REF!,'pre-Analysis'!D296)</f>
        <v>#REF!</v>
      </c>
      <c r="Y296" s="169" t="e">
        <f t="shared" si="101"/>
        <v>#REF!</v>
      </c>
      <c r="Z296" s="169" t="e">
        <f t="shared" si="102"/>
        <v>#REF!</v>
      </c>
      <c r="AA296" s="170" t="e">
        <f t="shared" si="100"/>
        <v>#REF!</v>
      </c>
      <c r="AB296" s="170" t="e">
        <f t="shared" si="96"/>
        <v>#REF!</v>
      </c>
      <c r="AC296" s="156"/>
    </row>
    <row r="297" spans="1:29">
      <c r="A297" s="14" t="s">
        <v>72</v>
      </c>
      <c r="B297" s="149" t="s">
        <v>100</v>
      </c>
      <c r="C297" s="150" t="s">
        <v>137</v>
      </c>
      <c r="D297" s="172" t="s">
        <v>87</v>
      </c>
      <c r="E297" s="151" t="s">
        <v>76</v>
      </c>
      <c r="F297" s="149" t="s">
        <v>113</v>
      </c>
      <c r="G297" s="152" t="e">
        <f t="shared" si="97"/>
        <v>#REF!</v>
      </c>
      <c r="H297" s="149" t="e" cm="1">
        <f t="array" ref="H297">_xlfn.TEXTJOIN(",",TRUE,_xlfn.UNIQUE(IF((NOT(ISBLANK(#REF!))*(#REF!='pre-Analysis'!C297))=1,IF(#REF!='pre-Analysis'!E297,IF(#REF!='pre-Analysis'!B297,IF(#REF!='pre-Analysis'!F297,IF(#REF!='pre-Analysis'!D297,#REF!,""),""),""),""),"")))</f>
        <v>#REF!</v>
      </c>
      <c r="I297" s="149" t="e">
        <f t="shared" si="98"/>
        <v>#REF!</v>
      </c>
      <c r="J297" s="149" t="e" cm="1">
        <f t="array" ref="J297">_xlfn.TEXTJOIN(",",TRUE,_xlfn.UNIQUE(IF((NOT(ISBLANK(#REF!))*(#REF!='pre-Analysis'!C297))=1,IF(#REF!='pre-Analysis'!E297,IF(#REF!='pre-Analysis'!B297,IF(#REF!='pre-Analysis'!F297,IF(#REF!='pre-Analysis'!D297,#REF!,""),""),""),""),"")))</f>
        <v>#REF!</v>
      </c>
      <c r="K297" s="149" t="e">
        <f t="shared" si="99"/>
        <v>#REF!</v>
      </c>
      <c r="L297" s="149" t="e" cm="1">
        <f t="array" ref="L297">_xlfn.TEXTJOIN(",",TRUE,_xlfn.UNIQUE(IF((NOT(ISBLANK(#REF!))*(#REF!='pre-Analysis'!B297))=1,IF(#REF!='pre-Analysis'!E297,IF(#REF!='pre-Analysis'!F297,IF(#REF!='pre-Analysis'!D297,IF(#REF!='pre-Analysis'!C297,#REF!,""),""),""),""),"")))</f>
        <v>#REF!</v>
      </c>
      <c r="M297" s="167">
        <v>6250</v>
      </c>
      <c r="N297" s="167">
        <v>29472</v>
      </c>
      <c r="O297" s="167">
        <v>15097</v>
      </c>
      <c r="P297" s="167">
        <v>14375</v>
      </c>
      <c r="Q297" s="176" t="e">
        <f>SUMIFS(#REF!,#REF!, 'pre-Analysis'!E297,#REF!, 'pre-Analysis'!B297,#REF!,'pre-Analysis'!C297,#REF!,'pre-Analysis'!F297,#REF!,'pre-Analysis'!D297)</f>
        <v>#REF!</v>
      </c>
      <c r="R297" s="176" t="e">
        <f>SUMIFS(#REF!,#REF!, 'pre-Analysis'!E297,#REF!, 'pre-Analysis'!B297,#REF!,'pre-Analysis'!C297,#REF!,'pre-Analysis'!F297,#REF!,'pre-Analysis'!D297)</f>
        <v>#REF!</v>
      </c>
      <c r="S297" s="176" t="e">
        <f>SUMIFS(#REF!,#REF!, 'pre-Analysis'!E297,#REF!, 'pre-Analysis'!B297,#REF!,'pre-Analysis'!C297,#REF!,'pre-Analysis'!F297,#REF!,'pre-Analysis'!D297)</f>
        <v>#REF!</v>
      </c>
      <c r="T297" s="176" t="e">
        <f>SUMIFS(#REF!,#REF!, 'pre-Analysis'!E297,#REF!, 'pre-Analysis'!B297,#REF!,'pre-Analysis'!C297,#REF!,'pre-Analysis'!F297,#REF!,'pre-Analysis'!D297)</f>
        <v>#REF!</v>
      </c>
      <c r="U297" s="176" t="e">
        <f>SUMIFS(#REF!,#REF!, 'pre-Analysis'!E297,#REF!, 'pre-Analysis'!B297,#REF!,'pre-Analysis'!C297,#REF!,'pre-Analysis'!F297,#REF!,'pre-Analysis'!D297)</f>
        <v>#REF!</v>
      </c>
      <c r="V297" s="176" t="e">
        <f>SUMIFS(#REF!,#REF!, 'pre-Analysis'!E297,#REF!, 'pre-Analysis'!B297,#REF!,'pre-Analysis'!C297,#REF!,'pre-Analysis'!F297,#REF!,'pre-Analysis'!D297)</f>
        <v>#REF!</v>
      </c>
      <c r="W297" s="176" t="e">
        <f>SUMIFS(#REF!,#REF!, 'pre-Analysis'!E297,#REF!, 'pre-Analysis'!B297,#REF!,'pre-Analysis'!C297,#REF!,'pre-Analysis'!F297,#REF!,'pre-Analysis'!D297)</f>
        <v>#REF!</v>
      </c>
      <c r="X297" s="176" t="e">
        <f>SUMIFS(#REF!,#REF!, 'pre-Analysis'!E297,#REF!, 'pre-Analysis'!B297,#REF!,'pre-Analysis'!C297,#REF!,'pre-Analysis'!F297,#REF!,'pre-Analysis'!D297)</f>
        <v>#REF!</v>
      </c>
      <c r="Y297" s="169" t="e">
        <f t="shared" si="101"/>
        <v>#REF!</v>
      </c>
      <c r="Z297" s="169" t="e">
        <f t="shared" si="102"/>
        <v>#REF!</v>
      </c>
      <c r="AA297" s="170" t="e">
        <f t="shared" si="100"/>
        <v>#REF!</v>
      </c>
      <c r="AB297" s="170" t="e">
        <f t="shared" si="96"/>
        <v>#REF!</v>
      </c>
      <c r="AC297" s="156"/>
    </row>
    <row r="298" spans="1:29">
      <c r="A298" s="14" t="s">
        <v>72</v>
      </c>
      <c r="B298" s="149" t="s">
        <v>100</v>
      </c>
      <c r="C298" s="150" t="s">
        <v>137</v>
      </c>
      <c r="D298" s="172" t="s">
        <v>87</v>
      </c>
      <c r="E298" s="151" t="s">
        <v>76</v>
      </c>
      <c r="F298" s="149" t="s">
        <v>114</v>
      </c>
      <c r="G298" s="152" t="e">
        <f t="shared" si="97"/>
        <v>#REF!</v>
      </c>
      <c r="H298" s="149" t="e" cm="1">
        <f t="array" ref="H298">_xlfn.TEXTJOIN(",",TRUE,_xlfn.UNIQUE(IF((NOT(ISBLANK(#REF!))*(#REF!='pre-Analysis'!C298))=1,IF(#REF!='pre-Analysis'!E298,IF(#REF!='pre-Analysis'!B298,IF(#REF!='pre-Analysis'!F298,IF(#REF!='pre-Analysis'!D298,#REF!,""),""),""),""),"")))</f>
        <v>#REF!</v>
      </c>
      <c r="I298" s="149" t="e">
        <f t="shared" si="98"/>
        <v>#REF!</v>
      </c>
      <c r="J298" s="149" t="e" cm="1">
        <f t="array" ref="J298">_xlfn.TEXTJOIN(",",TRUE,_xlfn.UNIQUE(IF((NOT(ISBLANK(#REF!))*(#REF!='pre-Analysis'!C298))=1,IF(#REF!='pre-Analysis'!E298,IF(#REF!='pre-Analysis'!B298,IF(#REF!='pre-Analysis'!F298,IF(#REF!='pre-Analysis'!D298,#REF!,""),""),""),""),"")))</f>
        <v>#REF!</v>
      </c>
      <c r="K298" s="149" t="e">
        <f t="shared" si="99"/>
        <v>#REF!</v>
      </c>
      <c r="L298" s="149" t="e" cm="1">
        <f t="array" ref="L298">_xlfn.TEXTJOIN(",",TRUE,_xlfn.UNIQUE(IF((NOT(ISBLANK(#REF!))*(#REF!='pre-Analysis'!B298))=1,IF(#REF!='pre-Analysis'!E298,IF(#REF!='pre-Analysis'!F298,IF(#REF!='pre-Analysis'!D298,IF(#REF!='pre-Analysis'!C298,#REF!,""),""),""),""),"")))</f>
        <v>#REF!</v>
      </c>
      <c r="M298" s="167">
        <v>6613</v>
      </c>
      <c r="N298" s="167">
        <v>30745</v>
      </c>
      <c r="O298" s="167">
        <v>15824</v>
      </c>
      <c r="P298" s="167">
        <v>14921</v>
      </c>
      <c r="Q298" s="176" t="e">
        <f>SUMIFS(#REF!,#REF!, 'pre-Analysis'!E298,#REF!, 'pre-Analysis'!B298,#REF!,'pre-Analysis'!C298,#REF!,'pre-Analysis'!F298,#REF!,'pre-Analysis'!D298)</f>
        <v>#REF!</v>
      </c>
      <c r="R298" s="176" t="e">
        <f>SUMIFS(#REF!,#REF!, 'pre-Analysis'!E298,#REF!, 'pre-Analysis'!B298,#REF!,'pre-Analysis'!C298,#REF!,'pre-Analysis'!F298,#REF!,'pre-Analysis'!D298)</f>
        <v>#REF!</v>
      </c>
      <c r="S298" s="176" t="e">
        <f>SUMIFS(#REF!,#REF!, 'pre-Analysis'!E298,#REF!, 'pre-Analysis'!B298,#REF!,'pre-Analysis'!C298,#REF!,'pre-Analysis'!F298,#REF!,'pre-Analysis'!D298)</f>
        <v>#REF!</v>
      </c>
      <c r="T298" s="176" t="e">
        <f>SUMIFS(#REF!,#REF!, 'pre-Analysis'!E298,#REF!, 'pre-Analysis'!B298,#REF!,'pre-Analysis'!C298,#REF!,'pre-Analysis'!F298,#REF!,'pre-Analysis'!D298)</f>
        <v>#REF!</v>
      </c>
      <c r="U298" s="176" t="e">
        <f>SUMIFS(#REF!,#REF!, 'pre-Analysis'!E298,#REF!, 'pre-Analysis'!B298,#REF!,'pre-Analysis'!C298,#REF!,'pre-Analysis'!F298,#REF!,'pre-Analysis'!D298)</f>
        <v>#REF!</v>
      </c>
      <c r="V298" s="176" t="e">
        <f>SUMIFS(#REF!,#REF!, 'pre-Analysis'!E298,#REF!, 'pre-Analysis'!B298,#REF!,'pre-Analysis'!C298,#REF!,'pre-Analysis'!F298,#REF!,'pre-Analysis'!D298)</f>
        <v>#REF!</v>
      </c>
      <c r="W298" s="176" t="e">
        <f>SUMIFS(#REF!,#REF!, 'pre-Analysis'!E298,#REF!, 'pre-Analysis'!B298,#REF!,'pre-Analysis'!C298,#REF!,'pre-Analysis'!F298,#REF!,'pre-Analysis'!D298)</f>
        <v>#REF!</v>
      </c>
      <c r="X298" s="176" t="e">
        <f>SUMIFS(#REF!,#REF!, 'pre-Analysis'!E298,#REF!, 'pre-Analysis'!B298,#REF!,'pre-Analysis'!C298,#REF!,'pre-Analysis'!F298,#REF!,'pre-Analysis'!D298)</f>
        <v>#REF!</v>
      </c>
      <c r="Y298" s="169" t="e">
        <f t="shared" si="101"/>
        <v>#REF!</v>
      </c>
      <c r="Z298" s="169" t="e">
        <f t="shared" si="102"/>
        <v>#REF!</v>
      </c>
      <c r="AA298" s="170" t="e">
        <f t="shared" si="100"/>
        <v>#REF!</v>
      </c>
      <c r="AB298" s="170" t="e">
        <f t="shared" si="96"/>
        <v>#REF!</v>
      </c>
      <c r="AC298" s="156"/>
    </row>
    <row r="299" spans="1:29">
      <c r="A299" s="14" t="s">
        <v>72</v>
      </c>
      <c r="B299" s="149" t="s">
        <v>100</v>
      </c>
      <c r="C299" s="150" t="s">
        <v>137</v>
      </c>
      <c r="D299" s="172" t="s">
        <v>87</v>
      </c>
      <c r="E299" s="151" t="s">
        <v>76</v>
      </c>
      <c r="F299" s="149" t="s">
        <v>115</v>
      </c>
      <c r="G299" s="152" t="e">
        <f t="shared" si="97"/>
        <v>#REF!</v>
      </c>
      <c r="H299" s="149" t="e" cm="1">
        <f t="array" ref="H299">_xlfn.TEXTJOIN(",",TRUE,_xlfn.UNIQUE(IF((NOT(ISBLANK(#REF!))*(#REF!='pre-Analysis'!C299))=1,IF(#REF!='pre-Analysis'!E299,IF(#REF!='pre-Analysis'!B299,IF(#REF!='pre-Analysis'!F299,IF(#REF!='pre-Analysis'!D299,#REF!,""),""),""),""),"")))</f>
        <v>#REF!</v>
      </c>
      <c r="I299" s="149" t="e">
        <f t="shared" si="98"/>
        <v>#REF!</v>
      </c>
      <c r="J299" s="149" t="e" cm="1">
        <f t="array" ref="J299">_xlfn.TEXTJOIN(",",TRUE,_xlfn.UNIQUE(IF((NOT(ISBLANK(#REF!))*(#REF!='pre-Analysis'!C299))=1,IF(#REF!='pre-Analysis'!E299,IF(#REF!='pre-Analysis'!B299,IF(#REF!='pre-Analysis'!F299,IF(#REF!='pre-Analysis'!D299,#REF!,""),""),""),""),"")))</f>
        <v>#REF!</v>
      </c>
      <c r="K299" s="149" t="e">
        <f t="shared" si="99"/>
        <v>#REF!</v>
      </c>
      <c r="L299" s="149" t="e" cm="1">
        <f t="array" ref="L299">_xlfn.TEXTJOIN(",",TRUE,_xlfn.UNIQUE(IF((NOT(ISBLANK(#REF!))*(#REF!='pre-Analysis'!B299))=1,IF(#REF!='pre-Analysis'!E299,IF(#REF!='pre-Analysis'!F299,IF(#REF!='pre-Analysis'!D299,IF(#REF!='pre-Analysis'!C299,#REF!,""),""),""),""),"")))</f>
        <v>#REF!</v>
      </c>
      <c r="M299" s="167">
        <v>7200</v>
      </c>
      <c r="N299" s="167">
        <v>32967</v>
      </c>
      <c r="O299" s="167">
        <v>16985</v>
      </c>
      <c r="P299" s="167">
        <v>15982</v>
      </c>
      <c r="Q299" s="176" t="e">
        <f>SUMIFS(#REF!,#REF!, 'pre-Analysis'!E299,#REF!, 'pre-Analysis'!B299,#REF!,'pre-Analysis'!C299,#REF!,'pre-Analysis'!F299,#REF!,'pre-Analysis'!D299)</f>
        <v>#REF!</v>
      </c>
      <c r="R299" s="176" t="e">
        <f>SUMIFS(#REF!,#REF!, 'pre-Analysis'!E299,#REF!, 'pre-Analysis'!B299,#REF!,'pre-Analysis'!C299,#REF!,'pre-Analysis'!F299,#REF!,'pre-Analysis'!D299)</f>
        <v>#REF!</v>
      </c>
      <c r="S299" s="176" t="e">
        <f>SUMIFS(#REF!,#REF!, 'pre-Analysis'!E299,#REF!, 'pre-Analysis'!B299,#REF!,'pre-Analysis'!C299,#REF!,'pre-Analysis'!F299,#REF!,'pre-Analysis'!D299)</f>
        <v>#REF!</v>
      </c>
      <c r="T299" s="176" t="e">
        <f>SUMIFS(#REF!,#REF!, 'pre-Analysis'!E299,#REF!, 'pre-Analysis'!B299,#REF!,'pre-Analysis'!C299,#REF!,'pre-Analysis'!F299,#REF!,'pre-Analysis'!D299)</f>
        <v>#REF!</v>
      </c>
      <c r="U299" s="176" t="e">
        <f>SUMIFS(#REF!,#REF!, 'pre-Analysis'!E299,#REF!, 'pre-Analysis'!B299,#REF!,'pre-Analysis'!C299,#REF!,'pre-Analysis'!F299,#REF!,'pre-Analysis'!D299)</f>
        <v>#REF!</v>
      </c>
      <c r="V299" s="176" t="e">
        <f>SUMIFS(#REF!,#REF!, 'pre-Analysis'!E299,#REF!, 'pre-Analysis'!B299,#REF!,'pre-Analysis'!C299,#REF!,'pre-Analysis'!F299,#REF!,'pre-Analysis'!D299)</f>
        <v>#REF!</v>
      </c>
      <c r="W299" s="176" t="e">
        <f>SUMIFS(#REF!,#REF!, 'pre-Analysis'!E299,#REF!, 'pre-Analysis'!B299,#REF!,'pre-Analysis'!C299,#REF!,'pre-Analysis'!F299,#REF!,'pre-Analysis'!D299)</f>
        <v>#REF!</v>
      </c>
      <c r="X299" s="176" t="e">
        <f>SUMIFS(#REF!,#REF!, 'pre-Analysis'!E299,#REF!, 'pre-Analysis'!B299,#REF!,'pre-Analysis'!C299,#REF!,'pre-Analysis'!F299,#REF!,'pre-Analysis'!D299)</f>
        <v>#REF!</v>
      </c>
      <c r="Y299" s="169" t="e">
        <f t="shared" si="101"/>
        <v>#REF!</v>
      </c>
      <c r="Z299" s="169" t="e">
        <f t="shared" si="102"/>
        <v>#REF!</v>
      </c>
      <c r="AA299" s="170" t="e">
        <f t="shared" si="100"/>
        <v>#REF!</v>
      </c>
      <c r="AB299" s="170" t="e">
        <f t="shared" si="96"/>
        <v>#REF!</v>
      </c>
      <c r="AC299" s="156"/>
    </row>
    <row r="300" spans="1:29">
      <c r="A300" s="14" t="s">
        <v>72</v>
      </c>
      <c r="B300" s="149" t="s">
        <v>100</v>
      </c>
      <c r="C300" s="150" t="s">
        <v>137</v>
      </c>
      <c r="D300" s="172" t="s">
        <v>87</v>
      </c>
      <c r="E300" s="151" t="s">
        <v>76</v>
      </c>
      <c r="F300" s="149" t="s">
        <v>116</v>
      </c>
      <c r="G300" s="152" t="e">
        <f t="shared" si="97"/>
        <v>#REF!</v>
      </c>
      <c r="H300" s="149" t="e" cm="1">
        <f t="array" ref="H300">_xlfn.TEXTJOIN(",",TRUE,_xlfn.UNIQUE(IF((NOT(ISBLANK(#REF!))*(#REF!='pre-Analysis'!C300))=1,IF(#REF!='pre-Analysis'!E300,IF(#REF!='pre-Analysis'!B300,IF(#REF!='pre-Analysis'!F300,IF(#REF!='pre-Analysis'!D300,#REF!,""),""),""),""),"")))</f>
        <v>#REF!</v>
      </c>
      <c r="I300" s="149" t="e">
        <f t="shared" si="98"/>
        <v>#REF!</v>
      </c>
      <c r="J300" s="149" t="e" cm="1">
        <f t="array" ref="J300">_xlfn.TEXTJOIN(",",TRUE,_xlfn.UNIQUE(IF((NOT(ISBLANK(#REF!))*(#REF!='pre-Analysis'!C300))=1,IF(#REF!='pre-Analysis'!E300,IF(#REF!='pre-Analysis'!B300,IF(#REF!='pre-Analysis'!F300,IF(#REF!='pre-Analysis'!D300,#REF!,""),""),""),""),"")))</f>
        <v>#REF!</v>
      </c>
      <c r="K300" s="149" t="e">
        <f t="shared" si="99"/>
        <v>#REF!</v>
      </c>
      <c r="L300" s="149" t="e" cm="1">
        <f t="array" ref="L300">_xlfn.TEXTJOIN(",",TRUE,_xlfn.UNIQUE(IF((NOT(ISBLANK(#REF!))*(#REF!='pre-Analysis'!B300))=1,IF(#REF!='pre-Analysis'!E300,IF(#REF!='pre-Analysis'!F300,IF(#REF!='pre-Analysis'!D300,IF(#REF!='pre-Analysis'!C300,#REF!,""),""),""),""),"")))</f>
        <v>#REF!</v>
      </c>
      <c r="M300" s="167">
        <v>6320</v>
      </c>
      <c r="N300" s="167">
        <v>29709</v>
      </c>
      <c r="O300" s="167">
        <v>15331</v>
      </c>
      <c r="P300" s="167">
        <v>14378</v>
      </c>
      <c r="Q300" s="176" t="e">
        <f>SUMIFS(#REF!,#REF!, 'pre-Analysis'!E300,#REF!, 'pre-Analysis'!B300,#REF!,'pre-Analysis'!C300,#REF!,'pre-Analysis'!F300,#REF!,'pre-Analysis'!D300)</f>
        <v>#REF!</v>
      </c>
      <c r="R300" s="176" t="e">
        <f>SUMIFS(#REF!,#REF!, 'pre-Analysis'!E300,#REF!, 'pre-Analysis'!B300,#REF!,'pre-Analysis'!C300,#REF!,'pre-Analysis'!F300,#REF!,'pre-Analysis'!D300)</f>
        <v>#REF!</v>
      </c>
      <c r="S300" s="176" t="e">
        <f>SUMIFS(#REF!,#REF!, 'pre-Analysis'!E300,#REF!, 'pre-Analysis'!B300,#REF!,'pre-Analysis'!C300,#REF!,'pre-Analysis'!F300,#REF!,'pre-Analysis'!D300)</f>
        <v>#REF!</v>
      </c>
      <c r="T300" s="176" t="e">
        <f>SUMIFS(#REF!,#REF!, 'pre-Analysis'!E300,#REF!, 'pre-Analysis'!B300,#REF!,'pre-Analysis'!C300,#REF!,'pre-Analysis'!F300,#REF!,'pre-Analysis'!D300)</f>
        <v>#REF!</v>
      </c>
      <c r="U300" s="176" t="e">
        <f>SUMIFS(#REF!,#REF!, 'pre-Analysis'!E300,#REF!, 'pre-Analysis'!B300,#REF!,'pre-Analysis'!C300,#REF!,'pre-Analysis'!F300,#REF!,'pre-Analysis'!D300)</f>
        <v>#REF!</v>
      </c>
      <c r="V300" s="176" t="e">
        <f>SUMIFS(#REF!,#REF!, 'pre-Analysis'!E300,#REF!, 'pre-Analysis'!B300,#REF!,'pre-Analysis'!C300,#REF!,'pre-Analysis'!F300,#REF!,'pre-Analysis'!D300)</f>
        <v>#REF!</v>
      </c>
      <c r="W300" s="176" t="e">
        <f>SUMIFS(#REF!,#REF!, 'pre-Analysis'!E300,#REF!, 'pre-Analysis'!B300,#REF!,'pre-Analysis'!C300,#REF!,'pre-Analysis'!F300,#REF!,'pre-Analysis'!D300)</f>
        <v>#REF!</v>
      </c>
      <c r="X300" s="176" t="e">
        <f>SUMIFS(#REF!,#REF!, 'pre-Analysis'!E300,#REF!, 'pre-Analysis'!B300,#REF!,'pre-Analysis'!C300,#REF!,'pre-Analysis'!F300,#REF!,'pre-Analysis'!D300)</f>
        <v>#REF!</v>
      </c>
      <c r="Y300" s="169" t="e">
        <f t="shared" si="101"/>
        <v>#REF!</v>
      </c>
      <c r="Z300" s="169" t="e">
        <f t="shared" si="102"/>
        <v>#REF!</v>
      </c>
      <c r="AA300" s="170" t="e">
        <f t="shared" si="100"/>
        <v>#REF!</v>
      </c>
      <c r="AB300" s="170" t="e">
        <f t="shared" si="96"/>
        <v>#REF!</v>
      </c>
      <c r="AC300" s="156"/>
    </row>
    <row r="301" spans="1:29">
      <c r="A301" s="14" t="s">
        <v>72</v>
      </c>
      <c r="B301" s="149" t="s">
        <v>100</v>
      </c>
      <c r="C301" s="150" t="s">
        <v>137</v>
      </c>
      <c r="D301" s="172" t="s">
        <v>87</v>
      </c>
      <c r="E301" s="151" t="s">
        <v>76</v>
      </c>
      <c r="F301" s="149" t="s">
        <v>117</v>
      </c>
      <c r="G301" s="152" t="e">
        <f t="shared" si="97"/>
        <v>#REF!</v>
      </c>
      <c r="H301" s="149" t="e" cm="1">
        <f t="array" ref="H301">_xlfn.TEXTJOIN(",",TRUE,_xlfn.UNIQUE(IF((NOT(ISBLANK(#REF!))*(#REF!='pre-Analysis'!C301))=1,IF(#REF!='pre-Analysis'!E301,IF(#REF!='pre-Analysis'!B301,IF(#REF!='pre-Analysis'!F301,IF(#REF!='pre-Analysis'!D301,#REF!,""),""),""),""),"")))</f>
        <v>#REF!</v>
      </c>
      <c r="I301" s="149" t="e">
        <f t="shared" si="98"/>
        <v>#REF!</v>
      </c>
      <c r="J301" s="149" t="e" cm="1">
        <f t="array" ref="J301">_xlfn.TEXTJOIN(",",TRUE,_xlfn.UNIQUE(IF((NOT(ISBLANK(#REF!))*(#REF!='pre-Analysis'!C301))=1,IF(#REF!='pre-Analysis'!E301,IF(#REF!='pre-Analysis'!B301,IF(#REF!='pre-Analysis'!F301,IF(#REF!='pre-Analysis'!D301,#REF!,""),""),""),""),"")))</f>
        <v>#REF!</v>
      </c>
      <c r="K301" s="149" t="e">
        <f t="shared" si="99"/>
        <v>#REF!</v>
      </c>
      <c r="L301" s="149" t="e" cm="1">
        <f t="array" ref="L301">_xlfn.TEXTJOIN(",",TRUE,_xlfn.UNIQUE(IF((NOT(ISBLANK(#REF!))*(#REF!='pre-Analysis'!B301))=1,IF(#REF!='pre-Analysis'!E301,IF(#REF!='pre-Analysis'!F301,IF(#REF!='pre-Analysis'!D301,IF(#REF!='pre-Analysis'!C301,#REF!,""),""),""),""),"")))</f>
        <v>#REF!</v>
      </c>
      <c r="M301" s="167">
        <v>6177</v>
      </c>
      <c r="N301" s="167">
        <v>29917</v>
      </c>
      <c r="O301" s="167">
        <v>15312</v>
      </c>
      <c r="P301" s="167">
        <v>14605</v>
      </c>
      <c r="Q301" s="176" t="e">
        <f>SUMIFS(#REF!,#REF!, 'pre-Analysis'!E301,#REF!, 'pre-Analysis'!B301,#REF!,'pre-Analysis'!C301,#REF!,'pre-Analysis'!F301,#REF!,'pre-Analysis'!D301)</f>
        <v>#REF!</v>
      </c>
      <c r="R301" s="176" t="e">
        <f>SUMIFS(#REF!,#REF!, 'pre-Analysis'!E301,#REF!, 'pre-Analysis'!B301,#REF!,'pre-Analysis'!C301,#REF!,'pre-Analysis'!F301,#REF!,'pre-Analysis'!D301)</f>
        <v>#REF!</v>
      </c>
      <c r="S301" s="176" t="e">
        <f>SUMIFS(#REF!,#REF!, 'pre-Analysis'!E301,#REF!, 'pre-Analysis'!B301,#REF!,'pre-Analysis'!C301,#REF!,'pre-Analysis'!F301,#REF!,'pre-Analysis'!D301)</f>
        <v>#REF!</v>
      </c>
      <c r="T301" s="176" t="e">
        <f>SUMIFS(#REF!,#REF!, 'pre-Analysis'!E301,#REF!, 'pre-Analysis'!B301,#REF!,'pre-Analysis'!C301,#REF!,'pre-Analysis'!F301,#REF!,'pre-Analysis'!D301)</f>
        <v>#REF!</v>
      </c>
      <c r="U301" s="176" t="e">
        <f>SUMIFS(#REF!,#REF!, 'pre-Analysis'!E301,#REF!, 'pre-Analysis'!B301,#REF!,'pre-Analysis'!C301,#REF!,'pre-Analysis'!F301,#REF!,'pre-Analysis'!D301)</f>
        <v>#REF!</v>
      </c>
      <c r="V301" s="176" t="e">
        <f>SUMIFS(#REF!,#REF!, 'pre-Analysis'!E301,#REF!, 'pre-Analysis'!B301,#REF!,'pre-Analysis'!C301,#REF!,'pre-Analysis'!F301,#REF!,'pre-Analysis'!D301)</f>
        <v>#REF!</v>
      </c>
      <c r="W301" s="176" t="e">
        <f>SUMIFS(#REF!,#REF!, 'pre-Analysis'!E301,#REF!, 'pre-Analysis'!B301,#REF!,'pre-Analysis'!C301,#REF!,'pre-Analysis'!F301,#REF!,'pre-Analysis'!D301)</f>
        <v>#REF!</v>
      </c>
      <c r="X301" s="176" t="e">
        <f>SUMIFS(#REF!,#REF!, 'pre-Analysis'!E301,#REF!, 'pre-Analysis'!B301,#REF!,'pre-Analysis'!C301,#REF!,'pre-Analysis'!F301,#REF!,'pre-Analysis'!D301)</f>
        <v>#REF!</v>
      </c>
      <c r="Y301" s="169" t="e">
        <f t="shared" si="101"/>
        <v>#REF!</v>
      </c>
      <c r="Z301" s="169" t="e">
        <f t="shared" si="102"/>
        <v>#REF!</v>
      </c>
      <c r="AA301" s="170" t="e">
        <f t="shared" si="100"/>
        <v>#REF!</v>
      </c>
      <c r="AB301" s="170" t="e">
        <f t="shared" si="96"/>
        <v>#REF!</v>
      </c>
      <c r="AC301" s="156"/>
    </row>
    <row r="302" spans="1:29">
      <c r="A302" s="14" t="s">
        <v>72</v>
      </c>
      <c r="B302" s="149" t="s">
        <v>100</v>
      </c>
      <c r="C302" s="150" t="s">
        <v>137</v>
      </c>
      <c r="D302" s="172" t="s">
        <v>87</v>
      </c>
      <c r="E302" s="151" t="s">
        <v>76</v>
      </c>
      <c r="F302" s="149" t="s">
        <v>118</v>
      </c>
      <c r="G302" s="152" t="e">
        <f t="shared" si="97"/>
        <v>#REF!</v>
      </c>
      <c r="H302" s="149" t="e" cm="1">
        <f t="array" ref="H302">_xlfn.TEXTJOIN(",",TRUE,_xlfn.UNIQUE(IF((NOT(ISBLANK(#REF!))*(#REF!='pre-Analysis'!C302))=1,IF(#REF!='pre-Analysis'!E302,IF(#REF!='pre-Analysis'!B302,IF(#REF!='pre-Analysis'!F302,IF(#REF!='pre-Analysis'!D302,#REF!,""),""),""),""),"")))</f>
        <v>#REF!</v>
      </c>
      <c r="I302" s="149" t="e">
        <f t="shared" si="98"/>
        <v>#REF!</v>
      </c>
      <c r="J302" s="149" t="e" cm="1">
        <f t="array" ref="J302">_xlfn.TEXTJOIN(",",TRUE,_xlfn.UNIQUE(IF((NOT(ISBLANK(#REF!))*(#REF!='pre-Analysis'!C302))=1,IF(#REF!='pre-Analysis'!E302,IF(#REF!='pre-Analysis'!B302,IF(#REF!='pre-Analysis'!F302,IF(#REF!='pre-Analysis'!D302,#REF!,""),""),""),""),"")))</f>
        <v>#REF!</v>
      </c>
      <c r="K302" s="149" t="e">
        <f t="shared" si="99"/>
        <v>#REF!</v>
      </c>
      <c r="L302" s="149" t="e" cm="1">
        <f t="array" ref="L302">_xlfn.TEXTJOIN(",",TRUE,_xlfn.UNIQUE(IF((NOT(ISBLANK(#REF!))*(#REF!='pre-Analysis'!B302))=1,IF(#REF!='pre-Analysis'!E302,IF(#REF!='pre-Analysis'!F302,IF(#REF!='pre-Analysis'!D302,IF(#REF!='pre-Analysis'!C302,#REF!,""),""),""),""),"")))</f>
        <v>#REF!</v>
      </c>
      <c r="M302" s="167">
        <v>5343</v>
      </c>
      <c r="N302" s="167">
        <v>25887</v>
      </c>
      <c r="O302" s="167">
        <v>13331</v>
      </c>
      <c r="P302" s="167">
        <v>12556</v>
      </c>
      <c r="Q302" s="176" t="e">
        <f>SUMIFS(#REF!,#REF!, 'pre-Analysis'!E302,#REF!, 'pre-Analysis'!B302,#REF!,'pre-Analysis'!C302,#REF!,'pre-Analysis'!F302,#REF!,'pre-Analysis'!D302)</f>
        <v>#REF!</v>
      </c>
      <c r="R302" s="176" t="e">
        <f>SUMIFS(#REF!,#REF!, 'pre-Analysis'!E302,#REF!, 'pre-Analysis'!B302,#REF!,'pre-Analysis'!C302,#REF!,'pre-Analysis'!F302,#REF!,'pre-Analysis'!D302)</f>
        <v>#REF!</v>
      </c>
      <c r="S302" s="176" t="e">
        <f>SUMIFS(#REF!,#REF!, 'pre-Analysis'!E302,#REF!, 'pre-Analysis'!B302,#REF!,'pre-Analysis'!C302,#REF!,'pre-Analysis'!F302,#REF!,'pre-Analysis'!D302)</f>
        <v>#REF!</v>
      </c>
      <c r="T302" s="176" t="e">
        <f>SUMIFS(#REF!,#REF!, 'pre-Analysis'!E302,#REF!, 'pre-Analysis'!B302,#REF!,'pre-Analysis'!C302,#REF!,'pre-Analysis'!F302,#REF!,'pre-Analysis'!D302)</f>
        <v>#REF!</v>
      </c>
      <c r="U302" s="176" t="e">
        <f>SUMIFS(#REF!,#REF!, 'pre-Analysis'!E302,#REF!, 'pre-Analysis'!B302,#REF!,'pre-Analysis'!C302,#REF!,'pre-Analysis'!F302,#REF!,'pre-Analysis'!D302)</f>
        <v>#REF!</v>
      </c>
      <c r="V302" s="176" t="e">
        <f>SUMIFS(#REF!,#REF!, 'pre-Analysis'!E302,#REF!, 'pre-Analysis'!B302,#REF!,'pre-Analysis'!C302,#REF!,'pre-Analysis'!F302,#REF!,'pre-Analysis'!D302)</f>
        <v>#REF!</v>
      </c>
      <c r="W302" s="176" t="e">
        <f>SUMIFS(#REF!,#REF!, 'pre-Analysis'!E302,#REF!, 'pre-Analysis'!B302,#REF!,'pre-Analysis'!C302,#REF!,'pre-Analysis'!F302,#REF!,'pre-Analysis'!D302)</f>
        <v>#REF!</v>
      </c>
      <c r="X302" s="176" t="e">
        <f>SUMIFS(#REF!,#REF!, 'pre-Analysis'!E302,#REF!, 'pre-Analysis'!B302,#REF!,'pre-Analysis'!C302,#REF!,'pre-Analysis'!F302,#REF!,'pre-Analysis'!D302)</f>
        <v>#REF!</v>
      </c>
      <c r="Y302" s="169" t="e">
        <f t="shared" si="101"/>
        <v>#REF!</v>
      </c>
      <c r="Z302" s="169" t="e">
        <f t="shared" si="102"/>
        <v>#REF!</v>
      </c>
      <c r="AA302" s="170" t="e">
        <f t="shared" si="100"/>
        <v>#REF!</v>
      </c>
      <c r="AB302" s="170" t="e">
        <f t="shared" si="96"/>
        <v>#REF!</v>
      </c>
      <c r="AC302" s="156"/>
    </row>
    <row r="303" spans="1:29">
      <c r="A303" s="14" t="s">
        <v>72</v>
      </c>
      <c r="B303" s="149" t="s">
        <v>100</v>
      </c>
      <c r="C303" s="150" t="s">
        <v>137</v>
      </c>
      <c r="D303" s="172" t="s">
        <v>87</v>
      </c>
      <c r="E303" s="151" t="s">
        <v>76</v>
      </c>
      <c r="F303" s="149" t="s">
        <v>119</v>
      </c>
      <c r="G303" s="152" t="e">
        <f t="shared" si="97"/>
        <v>#REF!</v>
      </c>
      <c r="H303" s="149" t="e" cm="1">
        <f t="array" ref="H303">_xlfn.TEXTJOIN(",",TRUE,_xlfn.UNIQUE(IF((NOT(ISBLANK(#REF!))*(#REF!='pre-Analysis'!C303))=1,IF(#REF!='pre-Analysis'!E303,IF(#REF!='pre-Analysis'!B303,IF(#REF!='pre-Analysis'!F303,IF(#REF!='pre-Analysis'!D303,#REF!,""),""),""),""),"")))</f>
        <v>#REF!</v>
      </c>
      <c r="I303" s="149" t="e">
        <f t="shared" si="98"/>
        <v>#REF!</v>
      </c>
      <c r="J303" s="149" t="e" cm="1">
        <f t="array" ref="J303">_xlfn.TEXTJOIN(",",TRUE,_xlfn.UNIQUE(IF((NOT(ISBLANK(#REF!))*(#REF!='pre-Analysis'!C303))=1,IF(#REF!='pre-Analysis'!E303,IF(#REF!='pre-Analysis'!B303,IF(#REF!='pre-Analysis'!F303,IF(#REF!='pre-Analysis'!D303,#REF!,""),""),""),""),"")))</f>
        <v>#REF!</v>
      </c>
      <c r="K303" s="149" t="e">
        <f t="shared" si="99"/>
        <v>#REF!</v>
      </c>
      <c r="L303" s="149" t="e" cm="1">
        <f t="array" ref="L303">_xlfn.TEXTJOIN(",",TRUE,_xlfn.UNIQUE(IF((NOT(ISBLANK(#REF!))*(#REF!='pre-Analysis'!B303))=1,IF(#REF!='pre-Analysis'!E303,IF(#REF!='pre-Analysis'!F303,IF(#REF!='pre-Analysis'!D303,IF(#REF!='pre-Analysis'!C303,#REF!,""),""),""),""),"")))</f>
        <v>#REF!</v>
      </c>
      <c r="M303" s="167">
        <v>8815</v>
      </c>
      <c r="N303" s="167">
        <v>41652</v>
      </c>
      <c r="O303" s="167">
        <v>21296</v>
      </c>
      <c r="P303" s="167">
        <v>20356</v>
      </c>
      <c r="Q303" s="176" t="e">
        <f>SUMIFS(#REF!,#REF!, 'pre-Analysis'!E303,#REF!, 'pre-Analysis'!B303,#REF!,'pre-Analysis'!C303,#REF!,'pre-Analysis'!F303,#REF!,'pre-Analysis'!D303)</f>
        <v>#REF!</v>
      </c>
      <c r="R303" s="176" t="e">
        <f>SUMIFS(#REF!,#REF!, 'pre-Analysis'!E303,#REF!, 'pre-Analysis'!B303,#REF!,'pre-Analysis'!C303,#REF!,'pre-Analysis'!F303,#REF!,'pre-Analysis'!D303)</f>
        <v>#REF!</v>
      </c>
      <c r="S303" s="176" t="e">
        <f>SUMIFS(#REF!,#REF!, 'pre-Analysis'!E303,#REF!, 'pre-Analysis'!B303,#REF!,'pre-Analysis'!C303,#REF!,'pre-Analysis'!F303,#REF!,'pre-Analysis'!D303)</f>
        <v>#REF!</v>
      </c>
      <c r="T303" s="176" t="e">
        <f>SUMIFS(#REF!,#REF!, 'pre-Analysis'!E303,#REF!, 'pre-Analysis'!B303,#REF!,'pre-Analysis'!C303,#REF!,'pre-Analysis'!F303,#REF!,'pre-Analysis'!D303)</f>
        <v>#REF!</v>
      </c>
      <c r="U303" s="176" t="e">
        <f>SUMIFS(#REF!,#REF!, 'pre-Analysis'!E303,#REF!, 'pre-Analysis'!B303,#REF!,'pre-Analysis'!C303,#REF!,'pre-Analysis'!F303,#REF!,'pre-Analysis'!D303)</f>
        <v>#REF!</v>
      </c>
      <c r="V303" s="176" t="e">
        <f>SUMIFS(#REF!,#REF!, 'pre-Analysis'!E303,#REF!, 'pre-Analysis'!B303,#REF!,'pre-Analysis'!C303,#REF!,'pre-Analysis'!F303,#REF!,'pre-Analysis'!D303)</f>
        <v>#REF!</v>
      </c>
      <c r="W303" s="176" t="e">
        <f>SUMIFS(#REF!,#REF!, 'pre-Analysis'!E303,#REF!, 'pre-Analysis'!B303,#REF!,'pre-Analysis'!C303,#REF!,'pre-Analysis'!F303,#REF!,'pre-Analysis'!D303)</f>
        <v>#REF!</v>
      </c>
      <c r="X303" s="176" t="e">
        <f>SUMIFS(#REF!,#REF!, 'pre-Analysis'!E303,#REF!, 'pre-Analysis'!B303,#REF!,'pre-Analysis'!C303,#REF!,'pre-Analysis'!F303,#REF!,'pre-Analysis'!D303)</f>
        <v>#REF!</v>
      </c>
      <c r="Y303" s="169" t="e">
        <f t="shared" si="101"/>
        <v>#REF!</v>
      </c>
      <c r="Z303" s="169" t="e">
        <f t="shared" si="102"/>
        <v>#REF!</v>
      </c>
      <c r="AA303" s="170" t="e">
        <f t="shared" si="100"/>
        <v>#REF!</v>
      </c>
      <c r="AB303" s="170" t="e">
        <f t="shared" si="96"/>
        <v>#REF!</v>
      </c>
      <c r="AC303" s="156"/>
    </row>
    <row r="304" spans="1:29">
      <c r="A304" s="14" t="s">
        <v>72</v>
      </c>
      <c r="B304" s="149" t="s">
        <v>100</v>
      </c>
      <c r="C304" s="150" t="s">
        <v>137</v>
      </c>
      <c r="D304" s="172" t="s">
        <v>87</v>
      </c>
      <c r="E304" s="151" t="s">
        <v>76</v>
      </c>
      <c r="F304" s="149" t="s">
        <v>120</v>
      </c>
      <c r="G304" s="152" t="e">
        <f t="shared" si="97"/>
        <v>#REF!</v>
      </c>
      <c r="H304" s="149" t="e" cm="1">
        <f t="array" ref="H304">_xlfn.TEXTJOIN(",",TRUE,_xlfn.UNIQUE(IF((NOT(ISBLANK(#REF!))*(#REF!='pre-Analysis'!C304))=1,IF(#REF!='pre-Analysis'!E304,IF(#REF!='pre-Analysis'!B304,IF(#REF!='pre-Analysis'!F304,IF(#REF!='pre-Analysis'!D304,#REF!,""),""),""),""),"")))</f>
        <v>#REF!</v>
      </c>
      <c r="I304" s="149" t="e">
        <f t="shared" si="98"/>
        <v>#REF!</v>
      </c>
      <c r="J304" s="149" t="e" cm="1">
        <f t="array" ref="J304">_xlfn.TEXTJOIN(",",TRUE,_xlfn.UNIQUE(IF((NOT(ISBLANK(#REF!))*(#REF!='pre-Analysis'!C304))=1,IF(#REF!='pre-Analysis'!E304,IF(#REF!='pre-Analysis'!B304,IF(#REF!='pre-Analysis'!F304,IF(#REF!='pre-Analysis'!D304,#REF!,""),""),""),""),"")))</f>
        <v>#REF!</v>
      </c>
      <c r="K304" s="149" t="e">
        <f t="shared" si="99"/>
        <v>#REF!</v>
      </c>
      <c r="L304" s="149" t="e" cm="1">
        <f t="array" ref="L304">_xlfn.TEXTJOIN(",",TRUE,_xlfn.UNIQUE(IF((NOT(ISBLANK(#REF!))*(#REF!='pre-Analysis'!B304))=1,IF(#REF!='pre-Analysis'!E304,IF(#REF!='pre-Analysis'!F304,IF(#REF!='pre-Analysis'!D304,IF(#REF!='pre-Analysis'!C304,#REF!,""),""),""),""),"")))</f>
        <v>#REF!</v>
      </c>
      <c r="M304" s="167">
        <v>6605</v>
      </c>
      <c r="N304" s="167">
        <v>32227</v>
      </c>
      <c r="O304" s="167">
        <v>16494</v>
      </c>
      <c r="P304" s="167">
        <v>15733</v>
      </c>
      <c r="Q304" s="176" t="e">
        <f>SUMIFS(#REF!,#REF!, 'pre-Analysis'!E304,#REF!, 'pre-Analysis'!B304,#REF!,'pre-Analysis'!C304,#REF!,'pre-Analysis'!F304,#REF!,'pre-Analysis'!D304)</f>
        <v>#REF!</v>
      </c>
      <c r="R304" s="176" t="e">
        <f>SUMIFS(#REF!,#REF!, 'pre-Analysis'!E304,#REF!, 'pre-Analysis'!B304,#REF!,'pre-Analysis'!C304,#REF!,'pre-Analysis'!F304,#REF!,'pre-Analysis'!D304)</f>
        <v>#REF!</v>
      </c>
      <c r="S304" s="176" t="e">
        <f>SUMIFS(#REF!,#REF!, 'pre-Analysis'!E304,#REF!, 'pre-Analysis'!B304,#REF!,'pre-Analysis'!C304,#REF!,'pre-Analysis'!F304,#REF!,'pre-Analysis'!D304)</f>
        <v>#REF!</v>
      </c>
      <c r="T304" s="176" t="e">
        <f>SUMIFS(#REF!,#REF!, 'pre-Analysis'!E304,#REF!, 'pre-Analysis'!B304,#REF!,'pre-Analysis'!C304,#REF!,'pre-Analysis'!F304,#REF!,'pre-Analysis'!D304)</f>
        <v>#REF!</v>
      </c>
      <c r="U304" s="176" t="e">
        <f>SUMIFS(#REF!,#REF!, 'pre-Analysis'!E304,#REF!, 'pre-Analysis'!B304,#REF!,'pre-Analysis'!C304,#REF!,'pre-Analysis'!F304,#REF!,'pre-Analysis'!D304)</f>
        <v>#REF!</v>
      </c>
      <c r="V304" s="176" t="e">
        <f>SUMIFS(#REF!,#REF!, 'pre-Analysis'!E304,#REF!, 'pre-Analysis'!B304,#REF!,'pre-Analysis'!C304,#REF!,'pre-Analysis'!F304,#REF!,'pre-Analysis'!D304)</f>
        <v>#REF!</v>
      </c>
      <c r="W304" s="176" t="e">
        <f>SUMIFS(#REF!,#REF!, 'pre-Analysis'!E304,#REF!, 'pre-Analysis'!B304,#REF!,'pre-Analysis'!C304,#REF!,'pre-Analysis'!F304,#REF!,'pre-Analysis'!D304)</f>
        <v>#REF!</v>
      </c>
      <c r="X304" s="176" t="e">
        <f>SUMIFS(#REF!,#REF!, 'pre-Analysis'!E304,#REF!, 'pre-Analysis'!B304,#REF!,'pre-Analysis'!C304,#REF!,'pre-Analysis'!F304,#REF!,'pre-Analysis'!D304)</f>
        <v>#REF!</v>
      </c>
      <c r="Y304" s="169" t="e">
        <f t="shared" si="101"/>
        <v>#REF!</v>
      </c>
      <c r="Z304" s="169" t="e">
        <f t="shared" si="102"/>
        <v>#REF!</v>
      </c>
      <c r="AA304" s="170" t="e">
        <f t="shared" si="100"/>
        <v>#REF!</v>
      </c>
      <c r="AB304" s="170" t="e">
        <f t="shared" si="96"/>
        <v>#REF!</v>
      </c>
      <c r="AC304" s="156"/>
    </row>
    <row r="305" spans="1:29">
      <c r="A305" s="14" t="s">
        <v>72</v>
      </c>
      <c r="B305" s="149" t="s">
        <v>100</v>
      </c>
      <c r="C305" s="150" t="s">
        <v>137</v>
      </c>
      <c r="D305" s="172" t="s">
        <v>87</v>
      </c>
      <c r="E305" s="151" t="s">
        <v>76</v>
      </c>
      <c r="F305" s="149" t="s">
        <v>121</v>
      </c>
      <c r="G305" s="152" t="e">
        <f t="shared" si="97"/>
        <v>#REF!</v>
      </c>
      <c r="H305" s="149" t="e" cm="1">
        <f t="array" ref="H305">_xlfn.TEXTJOIN(",",TRUE,_xlfn.UNIQUE(IF((NOT(ISBLANK(#REF!))*(#REF!='pre-Analysis'!C305))=1,IF(#REF!='pre-Analysis'!E305,IF(#REF!='pre-Analysis'!B305,IF(#REF!='pre-Analysis'!F305,IF(#REF!='pre-Analysis'!D305,#REF!,""),""),""),""),"")))</f>
        <v>#REF!</v>
      </c>
      <c r="I305" s="149" t="e">
        <f t="shared" si="98"/>
        <v>#REF!</v>
      </c>
      <c r="J305" s="149" t="e" cm="1">
        <f t="array" ref="J305">_xlfn.TEXTJOIN(",",TRUE,_xlfn.UNIQUE(IF((NOT(ISBLANK(#REF!))*(#REF!='pre-Analysis'!C305))=1,IF(#REF!='pre-Analysis'!E305,IF(#REF!='pre-Analysis'!B305,IF(#REF!='pre-Analysis'!F305,IF(#REF!='pre-Analysis'!D305,#REF!,""),""),""),""),"")))</f>
        <v>#REF!</v>
      </c>
      <c r="K305" s="149" t="e">
        <f t="shared" si="99"/>
        <v>#REF!</v>
      </c>
      <c r="L305" s="149" t="e" cm="1">
        <f t="array" ref="L305">_xlfn.TEXTJOIN(",",TRUE,_xlfn.UNIQUE(IF((NOT(ISBLANK(#REF!))*(#REF!='pre-Analysis'!B305))=1,IF(#REF!='pre-Analysis'!E305,IF(#REF!='pre-Analysis'!F305,IF(#REF!='pre-Analysis'!D305,IF(#REF!='pre-Analysis'!C305,#REF!,""),""),""),""),"")))</f>
        <v>#REF!</v>
      </c>
      <c r="M305" s="167">
        <v>10550</v>
      </c>
      <c r="N305" s="167">
        <v>49978</v>
      </c>
      <c r="O305" s="167">
        <v>25569</v>
      </c>
      <c r="P305" s="167">
        <v>24409</v>
      </c>
      <c r="Q305" s="176" t="e">
        <f>SUMIFS(#REF!,#REF!, 'pre-Analysis'!E305,#REF!, 'pre-Analysis'!B305,#REF!,'pre-Analysis'!C305,#REF!,'pre-Analysis'!F305,#REF!,'pre-Analysis'!D305)</f>
        <v>#REF!</v>
      </c>
      <c r="R305" s="176" t="e">
        <f>SUMIFS(#REF!,#REF!, 'pre-Analysis'!E305,#REF!, 'pre-Analysis'!B305,#REF!,'pre-Analysis'!C305,#REF!,'pre-Analysis'!F305,#REF!,'pre-Analysis'!D305)</f>
        <v>#REF!</v>
      </c>
      <c r="S305" s="176" t="e">
        <f>SUMIFS(#REF!,#REF!, 'pre-Analysis'!E305,#REF!, 'pre-Analysis'!B305,#REF!,'pre-Analysis'!C305,#REF!,'pre-Analysis'!F305,#REF!,'pre-Analysis'!D305)</f>
        <v>#REF!</v>
      </c>
      <c r="T305" s="176" t="e">
        <f>SUMIFS(#REF!,#REF!, 'pre-Analysis'!E305,#REF!, 'pre-Analysis'!B305,#REF!,'pre-Analysis'!C305,#REF!,'pre-Analysis'!F305,#REF!,'pre-Analysis'!D305)</f>
        <v>#REF!</v>
      </c>
      <c r="U305" s="176" t="e">
        <f>SUMIFS(#REF!,#REF!, 'pre-Analysis'!E305,#REF!, 'pre-Analysis'!B305,#REF!,'pre-Analysis'!C305,#REF!,'pre-Analysis'!F305,#REF!,'pre-Analysis'!D305)</f>
        <v>#REF!</v>
      </c>
      <c r="V305" s="176" t="e">
        <f>SUMIFS(#REF!,#REF!, 'pre-Analysis'!E305,#REF!, 'pre-Analysis'!B305,#REF!,'pre-Analysis'!C305,#REF!,'pre-Analysis'!F305,#REF!,'pre-Analysis'!D305)</f>
        <v>#REF!</v>
      </c>
      <c r="W305" s="176" t="e">
        <f>SUMIFS(#REF!,#REF!, 'pre-Analysis'!E305,#REF!, 'pre-Analysis'!B305,#REF!,'pre-Analysis'!C305,#REF!,'pre-Analysis'!F305,#REF!,'pre-Analysis'!D305)</f>
        <v>#REF!</v>
      </c>
      <c r="X305" s="176" t="e">
        <f>SUMIFS(#REF!,#REF!, 'pre-Analysis'!E305,#REF!, 'pre-Analysis'!B305,#REF!,'pre-Analysis'!C305,#REF!,'pre-Analysis'!F305,#REF!,'pre-Analysis'!D305)</f>
        <v>#REF!</v>
      </c>
      <c r="Y305" s="169" t="e">
        <f t="shared" si="101"/>
        <v>#REF!</v>
      </c>
      <c r="Z305" s="169" t="e">
        <f t="shared" si="102"/>
        <v>#REF!</v>
      </c>
      <c r="AA305" s="170" t="e">
        <f t="shared" si="100"/>
        <v>#REF!</v>
      </c>
      <c r="AB305" s="170" t="e">
        <f t="shared" si="96"/>
        <v>#REF!</v>
      </c>
      <c r="AC305" s="156"/>
    </row>
    <row r="306" spans="1:29">
      <c r="A306" s="14" t="s">
        <v>72</v>
      </c>
      <c r="B306" s="149" t="s">
        <v>100</v>
      </c>
      <c r="C306" s="150" t="s">
        <v>137</v>
      </c>
      <c r="D306" s="172" t="s">
        <v>87</v>
      </c>
      <c r="E306" s="151" t="s">
        <v>76</v>
      </c>
      <c r="F306" s="149" t="s">
        <v>122</v>
      </c>
      <c r="G306" s="152" t="e">
        <f t="shared" si="97"/>
        <v>#REF!</v>
      </c>
      <c r="H306" s="149" t="e" cm="1">
        <f t="array" ref="H306">_xlfn.TEXTJOIN(",",TRUE,_xlfn.UNIQUE(IF((NOT(ISBLANK(#REF!))*(#REF!='pre-Analysis'!C306))=1,IF(#REF!='pre-Analysis'!E306,IF(#REF!='pre-Analysis'!B306,IF(#REF!='pre-Analysis'!F306,IF(#REF!='pre-Analysis'!D306,#REF!,""),""),""),""),"")))</f>
        <v>#REF!</v>
      </c>
      <c r="I306" s="149" t="e">
        <f t="shared" si="98"/>
        <v>#REF!</v>
      </c>
      <c r="J306" s="149" t="e" cm="1">
        <f t="array" ref="J306">_xlfn.TEXTJOIN(",",TRUE,_xlfn.UNIQUE(IF((NOT(ISBLANK(#REF!))*(#REF!='pre-Analysis'!C306))=1,IF(#REF!='pre-Analysis'!E306,IF(#REF!='pre-Analysis'!B306,IF(#REF!='pre-Analysis'!F306,IF(#REF!='pre-Analysis'!D306,#REF!,""),""),""),""),"")))</f>
        <v>#REF!</v>
      </c>
      <c r="K306" s="149" t="e">
        <f t="shared" si="99"/>
        <v>#REF!</v>
      </c>
      <c r="L306" s="149" t="e" cm="1">
        <f t="array" ref="L306">_xlfn.TEXTJOIN(",",TRUE,_xlfn.UNIQUE(IF((NOT(ISBLANK(#REF!))*(#REF!='pre-Analysis'!B306))=1,IF(#REF!='pre-Analysis'!E306,IF(#REF!='pre-Analysis'!F306,IF(#REF!='pre-Analysis'!D306,IF(#REF!='pre-Analysis'!C306,#REF!,""),""),""),""),"")))</f>
        <v>#REF!</v>
      </c>
      <c r="M306" s="167">
        <v>4486</v>
      </c>
      <c r="N306" s="167">
        <v>20824</v>
      </c>
      <c r="O306" s="167">
        <v>10653</v>
      </c>
      <c r="P306" s="167">
        <v>10171</v>
      </c>
      <c r="Q306" s="176" t="e">
        <f>SUMIFS(#REF!,#REF!, 'pre-Analysis'!E306,#REF!, 'pre-Analysis'!B306,#REF!,'pre-Analysis'!C306,#REF!,'pre-Analysis'!F306,#REF!,'pre-Analysis'!D306)</f>
        <v>#REF!</v>
      </c>
      <c r="R306" s="176" t="e">
        <f>SUMIFS(#REF!,#REF!, 'pre-Analysis'!E306,#REF!, 'pre-Analysis'!B306,#REF!,'pre-Analysis'!C306,#REF!,'pre-Analysis'!F306,#REF!,'pre-Analysis'!D306)</f>
        <v>#REF!</v>
      </c>
      <c r="S306" s="176" t="e">
        <f>SUMIFS(#REF!,#REF!, 'pre-Analysis'!E306,#REF!, 'pre-Analysis'!B306,#REF!,'pre-Analysis'!C306,#REF!,'pre-Analysis'!F306,#REF!,'pre-Analysis'!D306)</f>
        <v>#REF!</v>
      </c>
      <c r="T306" s="176" t="e">
        <f>SUMIFS(#REF!,#REF!, 'pre-Analysis'!E306,#REF!, 'pre-Analysis'!B306,#REF!,'pre-Analysis'!C306,#REF!,'pre-Analysis'!F306,#REF!,'pre-Analysis'!D306)</f>
        <v>#REF!</v>
      </c>
      <c r="U306" s="176" t="e">
        <f>SUMIFS(#REF!,#REF!, 'pre-Analysis'!E306,#REF!, 'pre-Analysis'!B306,#REF!,'pre-Analysis'!C306,#REF!,'pre-Analysis'!F306,#REF!,'pre-Analysis'!D306)</f>
        <v>#REF!</v>
      </c>
      <c r="V306" s="176" t="e">
        <f>SUMIFS(#REF!,#REF!, 'pre-Analysis'!E306,#REF!, 'pre-Analysis'!B306,#REF!,'pre-Analysis'!C306,#REF!,'pre-Analysis'!F306,#REF!,'pre-Analysis'!D306)</f>
        <v>#REF!</v>
      </c>
      <c r="W306" s="176" t="e">
        <f>SUMIFS(#REF!,#REF!, 'pre-Analysis'!E306,#REF!, 'pre-Analysis'!B306,#REF!,'pre-Analysis'!C306,#REF!,'pre-Analysis'!F306,#REF!,'pre-Analysis'!D306)</f>
        <v>#REF!</v>
      </c>
      <c r="X306" s="176" t="e">
        <f>SUMIFS(#REF!,#REF!, 'pre-Analysis'!E306,#REF!, 'pre-Analysis'!B306,#REF!,'pre-Analysis'!C306,#REF!,'pre-Analysis'!F306,#REF!,'pre-Analysis'!D306)</f>
        <v>#REF!</v>
      </c>
      <c r="Y306" s="169" t="e">
        <f t="shared" si="101"/>
        <v>#REF!</v>
      </c>
      <c r="Z306" s="169" t="e">
        <f t="shared" si="102"/>
        <v>#REF!</v>
      </c>
      <c r="AA306" s="170" t="e">
        <f t="shared" si="100"/>
        <v>#REF!</v>
      </c>
      <c r="AB306" s="170" t="e">
        <f t="shared" si="96"/>
        <v>#REF!</v>
      </c>
      <c r="AC306" s="156"/>
    </row>
    <row r="307" spans="1:29">
      <c r="A307" s="14" t="s">
        <v>72</v>
      </c>
      <c r="B307" s="149" t="s">
        <v>100</v>
      </c>
      <c r="C307" s="150" t="s">
        <v>137</v>
      </c>
      <c r="D307" s="172" t="s">
        <v>87</v>
      </c>
      <c r="E307" s="151" t="s">
        <v>76</v>
      </c>
      <c r="F307" s="149" t="s">
        <v>123</v>
      </c>
      <c r="G307" s="152" t="e">
        <f t="shared" si="97"/>
        <v>#REF!</v>
      </c>
      <c r="H307" s="149" t="e" cm="1">
        <f t="array" ref="H307">_xlfn.TEXTJOIN(",",TRUE,_xlfn.UNIQUE(IF((NOT(ISBLANK(#REF!))*(#REF!='pre-Analysis'!C307))=1,IF(#REF!='pre-Analysis'!E307,IF(#REF!='pre-Analysis'!B307,IF(#REF!='pre-Analysis'!F307,IF(#REF!='pre-Analysis'!D307,#REF!,""),""),""),""),"")))</f>
        <v>#REF!</v>
      </c>
      <c r="I307" s="149" t="e">
        <f t="shared" si="98"/>
        <v>#REF!</v>
      </c>
      <c r="J307" s="149" t="e" cm="1">
        <f t="array" ref="J307">_xlfn.TEXTJOIN(",",TRUE,_xlfn.UNIQUE(IF((NOT(ISBLANK(#REF!))*(#REF!='pre-Analysis'!C307))=1,IF(#REF!='pre-Analysis'!E307,IF(#REF!='pre-Analysis'!B307,IF(#REF!='pre-Analysis'!F307,IF(#REF!='pre-Analysis'!D307,#REF!,""),""),""),""),"")))</f>
        <v>#REF!</v>
      </c>
      <c r="K307" s="149" t="e">
        <f t="shared" si="99"/>
        <v>#REF!</v>
      </c>
      <c r="L307" s="149" t="e" cm="1">
        <f t="array" ref="L307">_xlfn.TEXTJOIN(",",TRUE,_xlfn.UNIQUE(IF((NOT(ISBLANK(#REF!))*(#REF!='pre-Analysis'!B307))=1,IF(#REF!='pre-Analysis'!E307,IF(#REF!='pre-Analysis'!F307,IF(#REF!='pre-Analysis'!D307,IF(#REF!='pre-Analysis'!C307,#REF!,""),""),""),""),"")))</f>
        <v>#REF!</v>
      </c>
      <c r="M307" s="167">
        <v>3860</v>
      </c>
      <c r="N307" s="167">
        <v>16830</v>
      </c>
      <c r="O307" s="167">
        <v>8673</v>
      </c>
      <c r="P307" s="167">
        <v>8157</v>
      </c>
      <c r="Q307" s="176" t="e">
        <f>SUMIFS(#REF!,#REF!, 'pre-Analysis'!E307,#REF!, 'pre-Analysis'!B307,#REF!,'pre-Analysis'!C307,#REF!,'pre-Analysis'!F307,#REF!,'pre-Analysis'!D307)</f>
        <v>#REF!</v>
      </c>
      <c r="R307" s="176" t="e">
        <f>SUMIFS(#REF!,#REF!, 'pre-Analysis'!E307,#REF!, 'pre-Analysis'!B307,#REF!,'pre-Analysis'!C307,#REF!,'pre-Analysis'!F307,#REF!,'pre-Analysis'!D307)</f>
        <v>#REF!</v>
      </c>
      <c r="S307" s="176" t="e">
        <f>SUMIFS(#REF!,#REF!, 'pre-Analysis'!E307,#REF!, 'pre-Analysis'!B307,#REF!,'pre-Analysis'!C307,#REF!,'pre-Analysis'!F307,#REF!,'pre-Analysis'!D307)</f>
        <v>#REF!</v>
      </c>
      <c r="T307" s="176" t="e">
        <f>SUMIFS(#REF!,#REF!, 'pre-Analysis'!E307,#REF!, 'pre-Analysis'!B307,#REF!,'pre-Analysis'!C307,#REF!,'pre-Analysis'!F307,#REF!,'pre-Analysis'!D307)</f>
        <v>#REF!</v>
      </c>
      <c r="U307" s="176" t="e">
        <f>SUMIFS(#REF!,#REF!, 'pre-Analysis'!E307,#REF!, 'pre-Analysis'!B307,#REF!,'pre-Analysis'!C307,#REF!,'pre-Analysis'!F307,#REF!,'pre-Analysis'!D307)</f>
        <v>#REF!</v>
      </c>
      <c r="V307" s="176" t="e">
        <f>SUMIFS(#REF!,#REF!, 'pre-Analysis'!E307,#REF!, 'pre-Analysis'!B307,#REF!,'pre-Analysis'!C307,#REF!,'pre-Analysis'!F307,#REF!,'pre-Analysis'!D307)</f>
        <v>#REF!</v>
      </c>
      <c r="W307" s="176" t="e">
        <f>SUMIFS(#REF!,#REF!, 'pre-Analysis'!E307,#REF!, 'pre-Analysis'!B307,#REF!,'pre-Analysis'!C307,#REF!,'pre-Analysis'!F307,#REF!,'pre-Analysis'!D307)</f>
        <v>#REF!</v>
      </c>
      <c r="X307" s="176" t="e">
        <f>SUMIFS(#REF!,#REF!, 'pre-Analysis'!E307,#REF!, 'pre-Analysis'!B307,#REF!,'pre-Analysis'!C307,#REF!,'pre-Analysis'!F307,#REF!,'pre-Analysis'!D307)</f>
        <v>#REF!</v>
      </c>
      <c r="Y307" s="169" t="e">
        <f t="shared" si="101"/>
        <v>#REF!</v>
      </c>
      <c r="Z307" s="169" t="e">
        <f t="shared" si="102"/>
        <v>#REF!</v>
      </c>
      <c r="AA307" s="170" t="e">
        <f t="shared" si="100"/>
        <v>#REF!</v>
      </c>
      <c r="AB307" s="170" t="e">
        <f t="shared" si="96"/>
        <v>#REF!</v>
      </c>
      <c r="AC307" s="156"/>
    </row>
    <row r="308" spans="1:29">
      <c r="A308" s="14" t="s">
        <v>72</v>
      </c>
      <c r="B308" s="149" t="s">
        <v>100</v>
      </c>
      <c r="C308" s="150" t="s">
        <v>137</v>
      </c>
      <c r="D308" s="172" t="s">
        <v>87</v>
      </c>
      <c r="E308" s="151" t="s">
        <v>76</v>
      </c>
      <c r="F308" s="149" t="s">
        <v>124</v>
      </c>
      <c r="G308" s="152" t="e">
        <f t="shared" si="97"/>
        <v>#REF!</v>
      </c>
      <c r="H308" s="149" t="e" cm="1">
        <f t="array" ref="H308">_xlfn.TEXTJOIN(",",TRUE,_xlfn.UNIQUE(IF((NOT(ISBLANK(#REF!))*(#REF!='pre-Analysis'!C308))=1,IF(#REF!='pre-Analysis'!E308,IF(#REF!='pre-Analysis'!B308,IF(#REF!='pre-Analysis'!F308,IF(#REF!='pre-Analysis'!D308,#REF!,""),""),""),""),"")))</f>
        <v>#REF!</v>
      </c>
      <c r="I308" s="149" t="e">
        <f t="shared" si="98"/>
        <v>#REF!</v>
      </c>
      <c r="J308" s="149" t="e" cm="1">
        <f t="array" ref="J308">_xlfn.TEXTJOIN(",",TRUE,_xlfn.UNIQUE(IF((NOT(ISBLANK(#REF!))*(#REF!='pre-Analysis'!C308))=1,IF(#REF!='pre-Analysis'!E308,IF(#REF!='pre-Analysis'!B308,IF(#REF!='pre-Analysis'!F308,IF(#REF!='pre-Analysis'!D308,#REF!,""),""),""),""),"")))</f>
        <v>#REF!</v>
      </c>
      <c r="K308" s="149" t="e">
        <f t="shared" si="99"/>
        <v>#REF!</v>
      </c>
      <c r="L308" s="149" t="e" cm="1">
        <f t="array" ref="L308">_xlfn.TEXTJOIN(",",TRUE,_xlfn.UNIQUE(IF((NOT(ISBLANK(#REF!))*(#REF!='pre-Analysis'!B308))=1,IF(#REF!='pre-Analysis'!E308,IF(#REF!='pre-Analysis'!F308,IF(#REF!='pre-Analysis'!D308,IF(#REF!='pre-Analysis'!C308,#REF!,""),""),""),""),"")))</f>
        <v>#REF!</v>
      </c>
      <c r="M308" s="167">
        <v>6104</v>
      </c>
      <c r="N308" s="167">
        <v>27156</v>
      </c>
      <c r="O308" s="167">
        <v>14055</v>
      </c>
      <c r="P308" s="167">
        <v>13101</v>
      </c>
      <c r="Q308" s="176" t="e">
        <f>SUMIFS(#REF!,#REF!, 'pre-Analysis'!E308,#REF!, 'pre-Analysis'!B308,#REF!,'pre-Analysis'!C308,#REF!,'pre-Analysis'!F308,#REF!,'pre-Analysis'!D308)</f>
        <v>#REF!</v>
      </c>
      <c r="R308" s="176" t="e">
        <f>SUMIFS(#REF!,#REF!, 'pre-Analysis'!E308,#REF!, 'pre-Analysis'!B308,#REF!,'pre-Analysis'!C308,#REF!,'pre-Analysis'!F308,#REF!,'pre-Analysis'!D308)</f>
        <v>#REF!</v>
      </c>
      <c r="S308" s="176" t="e">
        <f>SUMIFS(#REF!,#REF!, 'pre-Analysis'!E308,#REF!, 'pre-Analysis'!B308,#REF!,'pre-Analysis'!C308,#REF!,'pre-Analysis'!F308,#REF!,'pre-Analysis'!D308)</f>
        <v>#REF!</v>
      </c>
      <c r="T308" s="176" t="e">
        <f>SUMIFS(#REF!,#REF!, 'pre-Analysis'!E308,#REF!, 'pre-Analysis'!B308,#REF!,'pre-Analysis'!C308,#REF!,'pre-Analysis'!F308,#REF!,'pre-Analysis'!D308)</f>
        <v>#REF!</v>
      </c>
      <c r="U308" s="176" t="e">
        <f>SUMIFS(#REF!,#REF!, 'pre-Analysis'!E308,#REF!, 'pre-Analysis'!B308,#REF!,'pre-Analysis'!C308,#REF!,'pre-Analysis'!F308,#REF!,'pre-Analysis'!D308)</f>
        <v>#REF!</v>
      </c>
      <c r="V308" s="176" t="e">
        <f>SUMIFS(#REF!,#REF!, 'pre-Analysis'!E308,#REF!, 'pre-Analysis'!B308,#REF!,'pre-Analysis'!C308,#REF!,'pre-Analysis'!F308,#REF!,'pre-Analysis'!D308)</f>
        <v>#REF!</v>
      </c>
      <c r="W308" s="176" t="e">
        <f>SUMIFS(#REF!,#REF!, 'pre-Analysis'!E308,#REF!, 'pre-Analysis'!B308,#REF!,'pre-Analysis'!C308,#REF!,'pre-Analysis'!F308,#REF!,'pre-Analysis'!D308)</f>
        <v>#REF!</v>
      </c>
      <c r="X308" s="176" t="e">
        <f>SUMIFS(#REF!,#REF!, 'pre-Analysis'!E308,#REF!, 'pre-Analysis'!B308,#REF!,'pre-Analysis'!C308,#REF!,'pre-Analysis'!F308,#REF!,'pre-Analysis'!D308)</f>
        <v>#REF!</v>
      </c>
      <c r="Y308" s="169" t="e">
        <f t="shared" si="101"/>
        <v>#REF!</v>
      </c>
      <c r="Z308" s="169" t="e">
        <f t="shared" si="102"/>
        <v>#REF!</v>
      </c>
      <c r="AA308" s="170" t="e">
        <f t="shared" si="100"/>
        <v>#REF!</v>
      </c>
      <c r="AB308" s="170" t="e">
        <f t="shared" si="96"/>
        <v>#REF!</v>
      </c>
      <c r="AC308" s="156"/>
    </row>
    <row r="309" spans="1:29">
      <c r="A309" s="14" t="s">
        <v>72</v>
      </c>
      <c r="B309" s="149" t="s">
        <v>100</v>
      </c>
      <c r="C309" s="150" t="s">
        <v>137</v>
      </c>
      <c r="D309" s="172" t="s">
        <v>87</v>
      </c>
      <c r="E309" s="151" t="s">
        <v>76</v>
      </c>
      <c r="F309" s="149" t="s">
        <v>125</v>
      </c>
      <c r="G309" s="152" t="e">
        <f t="shared" si="97"/>
        <v>#REF!</v>
      </c>
      <c r="H309" s="149" t="e" cm="1">
        <f t="array" ref="H309">_xlfn.TEXTJOIN(",",TRUE,_xlfn.UNIQUE(IF((NOT(ISBLANK(#REF!))*(#REF!='pre-Analysis'!C309))=1,IF(#REF!='pre-Analysis'!E309,IF(#REF!='pre-Analysis'!B309,IF(#REF!='pre-Analysis'!F309,IF(#REF!='pre-Analysis'!D309,#REF!,""),""),""),""),"")))</f>
        <v>#REF!</v>
      </c>
      <c r="I309" s="149" t="e">
        <f t="shared" si="98"/>
        <v>#REF!</v>
      </c>
      <c r="J309" s="149" t="e" cm="1">
        <f t="array" ref="J309">_xlfn.TEXTJOIN(",",TRUE,_xlfn.UNIQUE(IF((NOT(ISBLANK(#REF!))*(#REF!='pre-Analysis'!C309))=1,IF(#REF!='pre-Analysis'!E309,IF(#REF!='pre-Analysis'!B309,IF(#REF!='pre-Analysis'!F309,IF(#REF!='pre-Analysis'!D309,#REF!,""),""),""),""),"")))</f>
        <v>#REF!</v>
      </c>
      <c r="K309" s="149" t="e">
        <f t="shared" si="99"/>
        <v>#REF!</v>
      </c>
      <c r="L309" s="149" t="e" cm="1">
        <f t="array" ref="L309">_xlfn.TEXTJOIN(",",TRUE,_xlfn.UNIQUE(IF((NOT(ISBLANK(#REF!))*(#REF!='pre-Analysis'!B309))=1,IF(#REF!='pre-Analysis'!E309,IF(#REF!='pre-Analysis'!F309,IF(#REF!='pre-Analysis'!D309,IF(#REF!='pre-Analysis'!C309,#REF!,""),""),""),""),"")))</f>
        <v>#REF!</v>
      </c>
      <c r="M309" s="167">
        <v>4921</v>
      </c>
      <c r="N309" s="167">
        <v>23613</v>
      </c>
      <c r="O309" s="167">
        <v>12136</v>
      </c>
      <c r="P309" s="167">
        <v>11477</v>
      </c>
      <c r="Q309" s="176" t="e">
        <f>SUMIFS(#REF!,#REF!, 'pre-Analysis'!E309,#REF!, 'pre-Analysis'!B309,#REF!,'pre-Analysis'!C309,#REF!,'pre-Analysis'!F309,#REF!,'pre-Analysis'!D309)</f>
        <v>#REF!</v>
      </c>
      <c r="R309" s="176" t="e">
        <f>SUMIFS(#REF!,#REF!, 'pre-Analysis'!E309,#REF!, 'pre-Analysis'!B309,#REF!,'pre-Analysis'!C309,#REF!,'pre-Analysis'!F309,#REF!,'pre-Analysis'!D309)</f>
        <v>#REF!</v>
      </c>
      <c r="S309" s="176" t="e">
        <f>SUMIFS(#REF!,#REF!, 'pre-Analysis'!E309,#REF!, 'pre-Analysis'!B309,#REF!,'pre-Analysis'!C309,#REF!,'pre-Analysis'!F309,#REF!,'pre-Analysis'!D309)</f>
        <v>#REF!</v>
      </c>
      <c r="T309" s="176" t="e">
        <f>SUMIFS(#REF!,#REF!, 'pre-Analysis'!E309,#REF!, 'pre-Analysis'!B309,#REF!,'pre-Analysis'!C309,#REF!,'pre-Analysis'!F309,#REF!,'pre-Analysis'!D309)</f>
        <v>#REF!</v>
      </c>
      <c r="U309" s="176" t="e">
        <f>SUMIFS(#REF!,#REF!, 'pre-Analysis'!E309,#REF!, 'pre-Analysis'!B309,#REF!,'pre-Analysis'!C309,#REF!,'pre-Analysis'!F309,#REF!,'pre-Analysis'!D309)</f>
        <v>#REF!</v>
      </c>
      <c r="V309" s="176" t="e">
        <f>SUMIFS(#REF!,#REF!, 'pre-Analysis'!E309,#REF!, 'pre-Analysis'!B309,#REF!,'pre-Analysis'!C309,#REF!,'pre-Analysis'!F309,#REF!,'pre-Analysis'!D309)</f>
        <v>#REF!</v>
      </c>
      <c r="W309" s="176" t="e">
        <f>SUMIFS(#REF!,#REF!, 'pre-Analysis'!E309,#REF!, 'pre-Analysis'!B309,#REF!,'pre-Analysis'!C309,#REF!,'pre-Analysis'!F309,#REF!,'pre-Analysis'!D309)</f>
        <v>#REF!</v>
      </c>
      <c r="X309" s="176" t="e">
        <f>SUMIFS(#REF!,#REF!, 'pre-Analysis'!E309,#REF!, 'pre-Analysis'!B309,#REF!,'pre-Analysis'!C309,#REF!,'pre-Analysis'!F309,#REF!,'pre-Analysis'!D309)</f>
        <v>#REF!</v>
      </c>
      <c r="Y309" s="169" t="e">
        <f t="shared" si="101"/>
        <v>#REF!</v>
      </c>
      <c r="Z309" s="169" t="e">
        <f t="shared" si="102"/>
        <v>#REF!</v>
      </c>
      <c r="AA309" s="170" t="e">
        <f t="shared" si="100"/>
        <v>#REF!</v>
      </c>
      <c r="AB309" s="170" t="e">
        <f t="shared" si="96"/>
        <v>#REF!</v>
      </c>
      <c r="AC309" s="156"/>
    </row>
    <row r="310" spans="1:29">
      <c r="A310" s="14" t="s">
        <v>72</v>
      </c>
      <c r="B310" s="149" t="s">
        <v>100</v>
      </c>
      <c r="C310" s="150" t="s">
        <v>137</v>
      </c>
      <c r="D310" s="172" t="s">
        <v>87</v>
      </c>
      <c r="E310" s="151" t="s">
        <v>76</v>
      </c>
      <c r="F310" s="149" t="s">
        <v>126</v>
      </c>
      <c r="G310" s="152" t="e">
        <f t="shared" si="97"/>
        <v>#REF!</v>
      </c>
      <c r="H310" s="149" t="e" cm="1">
        <f t="array" ref="H310">_xlfn.TEXTJOIN(",",TRUE,_xlfn.UNIQUE(IF((NOT(ISBLANK(#REF!))*(#REF!='pre-Analysis'!C310))=1,IF(#REF!='pre-Analysis'!E310,IF(#REF!='pre-Analysis'!B310,IF(#REF!='pre-Analysis'!F310,IF(#REF!='pre-Analysis'!D310,#REF!,""),""),""),""),"")))</f>
        <v>#REF!</v>
      </c>
      <c r="I310" s="149" t="e">
        <f t="shared" si="98"/>
        <v>#REF!</v>
      </c>
      <c r="J310" s="149" t="e" cm="1">
        <f t="array" ref="J310">_xlfn.TEXTJOIN(",",TRUE,_xlfn.UNIQUE(IF((NOT(ISBLANK(#REF!))*(#REF!='pre-Analysis'!C310))=1,IF(#REF!='pre-Analysis'!E310,IF(#REF!='pre-Analysis'!B310,IF(#REF!='pre-Analysis'!F310,IF(#REF!='pre-Analysis'!D310,#REF!,""),""),""),""),"")))</f>
        <v>#REF!</v>
      </c>
      <c r="K310" s="149" t="e">
        <f t="shared" si="99"/>
        <v>#REF!</v>
      </c>
      <c r="L310" s="149" t="e" cm="1">
        <f t="array" ref="L310">_xlfn.TEXTJOIN(",",TRUE,_xlfn.UNIQUE(IF((NOT(ISBLANK(#REF!))*(#REF!='pre-Analysis'!B310))=1,IF(#REF!='pre-Analysis'!E310,IF(#REF!='pre-Analysis'!F310,IF(#REF!='pre-Analysis'!D310,IF(#REF!='pre-Analysis'!C310,#REF!,""),""),""),""),"")))</f>
        <v>#REF!</v>
      </c>
      <c r="M310" s="167">
        <v>1575</v>
      </c>
      <c r="N310" s="167">
        <v>6790</v>
      </c>
      <c r="O310" s="167">
        <v>3504</v>
      </c>
      <c r="P310" s="167">
        <v>3286</v>
      </c>
      <c r="Q310" s="176" t="e">
        <f>SUMIFS(#REF!,#REF!, 'pre-Analysis'!E310,#REF!, 'pre-Analysis'!B310,#REF!,'pre-Analysis'!C310,#REF!,'pre-Analysis'!F310,#REF!,'pre-Analysis'!D310)</f>
        <v>#REF!</v>
      </c>
      <c r="R310" s="176" t="e">
        <f>SUMIFS(#REF!,#REF!, 'pre-Analysis'!E310,#REF!, 'pre-Analysis'!B310,#REF!,'pre-Analysis'!C310,#REF!,'pre-Analysis'!F310,#REF!,'pre-Analysis'!D310)</f>
        <v>#REF!</v>
      </c>
      <c r="S310" s="176" t="e">
        <f>SUMIFS(#REF!,#REF!, 'pre-Analysis'!E310,#REF!, 'pre-Analysis'!B310,#REF!,'pre-Analysis'!C310,#REF!,'pre-Analysis'!F310,#REF!,'pre-Analysis'!D310)</f>
        <v>#REF!</v>
      </c>
      <c r="T310" s="176" t="e">
        <f>SUMIFS(#REF!,#REF!, 'pre-Analysis'!E310,#REF!, 'pre-Analysis'!B310,#REF!,'pre-Analysis'!C310,#REF!,'pre-Analysis'!F310,#REF!,'pre-Analysis'!D310)</f>
        <v>#REF!</v>
      </c>
      <c r="U310" s="176" t="e">
        <f>SUMIFS(#REF!,#REF!, 'pre-Analysis'!E310,#REF!, 'pre-Analysis'!B310,#REF!,'pre-Analysis'!C310,#REF!,'pre-Analysis'!F310,#REF!,'pre-Analysis'!D310)</f>
        <v>#REF!</v>
      </c>
      <c r="V310" s="176" t="e">
        <f>SUMIFS(#REF!,#REF!, 'pre-Analysis'!E310,#REF!, 'pre-Analysis'!B310,#REF!,'pre-Analysis'!C310,#REF!,'pre-Analysis'!F310,#REF!,'pre-Analysis'!D310)</f>
        <v>#REF!</v>
      </c>
      <c r="W310" s="176" t="e">
        <f>SUMIFS(#REF!,#REF!, 'pre-Analysis'!E310,#REF!, 'pre-Analysis'!B310,#REF!,'pre-Analysis'!C310,#REF!,'pre-Analysis'!F310,#REF!,'pre-Analysis'!D310)</f>
        <v>#REF!</v>
      </c>
      <c r="X310" s="176" t="e">
        <f>SUMIFS(#REF!,#REF!, 'pre-Analysis'!E310,#REF!, 'pre-Analysis'!B310,#REF!,'pre-Analysis'!C310,#REF!,'pre-Analysis'!F310,#REF!,'pre-Analysis'!D310)</f>
        <v>#REF!</v>
      </c>
      <c r="Y310" s="169" t="e">
        <f t="shared" si="101"/>
        <v>#REF!</v>
      </c>
      <c r="Z310" s="169" t="e">
        <f t="shared" si="102"/>
        <v>#REF!</v>
      </c>
      <c r="AA310" s="170" t="e">
        <f t="shared" si="100"/>
        <v>#REF!</v>
      </c>
      <c r="AB310" s="170" t="e">
        <f t="shared" si="96"/>
        <v>#REF!</v>
      </c>
      <c r="AC310" s="156"/>
    </row>
    <row r="311" spans="1:29">
      <c r="A311" s="14" t="s">
        <v>72</v>
      </c>
      <c r="B311" s="149" t="s">
        <v>100</v>
      </c>
      <c r="C311" s="150" t="s">
        <v>137</v>
      </c>
      <c r="D311" s="172" t="s">
        <v>87</v>
      </c>
      <c r="E311" s="151" t="s">
        <v>76</v>
      </c>
      <c r="F311" s="149" t="s">
        <v>127</v>
      </c>
      <c r="G311" s="152" t="e">
        <f t="shared" si="97"/>
        <v>#REF!</v>
      </c>
      <c r="H311" s="149" t="e" cm="1">
        <f t="array" ref="H311">_xlfn.TEXTJOIN(",",TRUE,_xlfn.UNIQUE(IF((NOT(ISBLANK(#REF!))*(#REF!='pre-Analysis'!C311))=1,IF(#REF!='pre-Analysis'!E311,IF(#REF!='pre-Analysis'!B311,IF(#REF!='pre-Analysis'!F311,IF(#REF!='pre-Analysis'!D311,#REF!,""),""),""),""),"")))</f>
        <v>#REF!</v>
      </c>
      <c r="I311" s="149" t="e">
        <f t="shared" si="98"/>
        <v>#REF!</v>
      </c>
      <c r="J311" s="149" t="e" cm="1">
        <f t="array" ref="J311">_xlfn.TEXTJOIN(",",TRUE,_xlfn.UNIQUE(IF((NOT(ISBLANK(#REF!))*(#REF!='pre-Analysis'!C311))=1,IF(#REF!='pre-Analysis'!E311,IF(#REF!='pre-Analysis'!B311,IF(#REF!='pre-Analysis'!F311,IF(#REF!='pre-Analysis'!D311,#REF!,""),""),""),""),"")))</f>
        <v>#REF!</v>
      </c>
      <c r="K311" s="149" t="e">
        <f t="shared" si="99"/>
        <v>#REF!</v>
      </c>
      <c r="L311" s="149" t="e" cm="1">
        <f t="array" ref="L311">_xlfn.TEXTJOIN(",",TRUE,_xlfn.UNIQUE(IF((NOT(ISBLANK(#REF!))*(#REF!='pre-Analysis'!B311))=1,IF(#REF!='pre-Analysis'!E311,IF(#REF!='pre-Analysis'!F311,IF(#REF!='pre-Analysis'!D311,IF(#REF!='pre-Analysis'!C311,#REF!,""),""),""),""),"")))</f>
        <v>#REF!</v>
      </c>
      <c r="M311" s="167">
        <v>1925</v>
      </c>
      <c r="N311" s="167">
        <v>8219</v>
      </c>
      <c r="O311" s="167">
        <v>4225</v>
      </c>
      <c r="P311" s="167">
        <v>3994</v>
      </c>
      <c r="Q311" s="176" t="e">
        <f>SUMIFS(#REF!,#REF!, 'pre-Analysis'!E311,#REF!, 'pre-Analysis'!B311,#REF!,'pre-Analysis'!C311,#REF!,'pre-Analysis'!F311,#REF!,'pre-Analysis'!D311)</f>
        <v>#REF!</v>
      </c>
      <c r="R311" s="176" t="e">
        <f>SUMIFS(#REF!,#REF!, 'pre-Analysis'!E311,#REF!, 'pre-Analysis'!B311,#REF!,'pre-Analysis'!C311,#REF!,'pre-Analysis'!F311,#REF!,'pre-Analysis'!D311)</f>
        <v>#REF!</v>
      </c>
      <c r="S311" s="176" t="e">
        <f>SUMIFS(#REF!,#REF!, 'pre-Analysis'!E311,#REF!, 'pre-Analysis'!B311,#REF!,'pre-Analysis'!C311,#REF!,'pre-Analysis'!F311,#REF!,'pre-Analysis'!D311)</f>
        <v>#REF!</v>
      </c>
      <c r="T311" s="176" t="e">
        <f>SUMIFS(#REF!,#REF!, 'pre-Analysis'!E311,#REF!, 'pre-Analysis'!B311,#REF!,'pre-Analysis'!C311,#REF!,'pre-Analysis'!F311,#REF!,'pre-Analysis'!D311)</f>
        <v>#REF!</v>
      </c>
      <c r="U311" s="176" t="e">
        <f>SUMIFS(#REF!,#REF!, 'pre-Analysis'!E311,#REF!, 'pre-Analysis'!B311,#REF!,'pre-Analysis'!C311,#REF!,'pre-Analysis'!F311,#REF!,'pre-Analysis'!D311)</f>
        <v>#REF!</v>
      </c>
      <c r="V311" s="176" t="e">
        <f>SUMIFS(#REF!,#REF!, 'pre-Analysis'!E311,#REF!, 'pre-Analysis'!B311,#REF!,'pre-Analysis'!C311,#REF!,'pre-Analysis'!F311,#REF!,'pre-Analysis'!D311)</f>
        <v>#REF!</v>
      </c>
      <c r="W311" s="176" t="e">
        <f>SUMIFS(#REF!,#REF!, 'pre-Analysis'!E311,#REF!, 'pre-Analysis'!B311,#REF!,'pre-Analysis'!C311,#REF!,'pre-Analysis'!F311,#REF!,'pre-Analysis'!D311)</f>
        <v>#REF!</v>
      </c>
      <c r="X311" s="176" t="e">
        <f>SUMIFS(#REF!,#REF!, 'pre-Analysis'!E311,#REF!, 'pre-Analysis'!B311,#REF!,'pre-Analysis'!C311,#REF!,'pre-Analysis'!F311,#REF!,'pre-Analysis'!D311)</f>
        <v>#REF!</v>
      </c>
      <c r="Y311" s="169" t="e">
        <f t="shared" si="101"/>
        <v>#REF!</v>
      </c>
      <c r="Z311" s="169" t="e">
        <f t="shared" si="102"/>
        <v>#REF!</v>
      </c>
      <c r="AA311" s="170" t="e">
        <f t="shared" si="100"/>
        <v>#REF!</v>
      </c>
      <c r="AB311" s="170" t="e">
        <f t="shared" si="96"/>
        <v>#REF!</v>
      </c>
      <c r="AC311" s="156"/>
    </row>
    <row r="312" spans="1:29">
      <c r="A312" s="14" t="s">
        <v>72</v>
      </c>
      <c r="B312" s="149" t="s">
        <v>100</v>
      </c>
      <c r="C312" s="150" t="s">
        <v>137</v>
      </c>
      <c r="D312" s="172" t="s">
        <v>87</v>
      </c>
      <c r="E312" s="151" t="s">
        <v>76</v>
      </c>
      <c r="F312" s="149" t="s">
        <v>128</v>
      </c>
      <c r="G312" s="152" t="e">
        <f t="shared" si="97"/>
        <v>#REF!</v>
      </c>
      <c r="H312" s="149" t="e" cm="1">
        <f t="array" ref="H312">_xlfn.TEXTJOIN(",",TRUE,_xlfn.UNIQUE(IF((NOT(ISBLANK(#REF!))*(#REF!='pre-Analysis'!C312))=1,IF(#REF!='pre-Analysis'!E312,IF(#REF!='pre-Analysis'!B312,IF(#REF!='pre-Analysis'!F312,IF(#REF!='pre-Analysis'!D312,#REF!,""),""),""),""),"")))</f>
        <v>#REF!</v>
      </c>
      <c r="I312" s="149" t="e">
        <f t="shared" si="98"/>
        <v>#REF!</v>
      </c>
      <c r="J312" s="149" t="e" cm="1">
        <f t="array" ref="J312">_xlfn.TEXTJOIN(",",TRUE,_xlfn.UNIQUE(IF((NOT(ISBLANK(#REF!))*(#REF!='pre-Analysis'!C312))=1,IF(#REF!='pre-Analysis'!E312,IF(#REF!='pre-Analysis'!B312,IF(#REF!='pre-Analysis'!F312,IF(#REF!='pre-Analysis'!D312,#REF!,""),""),""),""),"")))</f>
        <v>#REF!</v>
      </c>
      <c r="K312" s="149" t="e">
        <f t="shared" si="99"/>
        <v>#REF!</v>
      </c>
      <c r="L312" s="149" t="e" cm="1">
        <f t="array" ref="L312">_xlfn.TEXTJOIN(",",TRUE,_xlfn.UNIQUE(IF((NOT(ISBLANK(#REF!))*(#REF!='pre-Analysis'!B312))=1,IF(#REF!='pre-Analysis'!E312,IF(#REF!='pre-Analysis'!F312,IF(#REF!='pre-Analysis'!D312,IF(#REF!='pre-Analysis'!C312,#REF!,""),""),""),""),"")))</f>
        <v>#REF!</v>
      </c>
      <c r="M312" s="167">
        <v>2396</v>
      </c>
      <c r="N312" s="167">
        <v>10569</v>
      </c>
      <c r="O312" s="167">
        <v>5611</v>
      </c>
      <c r="P312" s="167">
        <v>4958</v>
      </c>
      <c r="Q312" s="176" t="e">
        <f>SUMIFS(#REF!,#REF!, 'pre-Analysis'!E312,#REF!, 'pre-Analysis'!B312,#REF!,'pre-Analysis'!C312,#REF!,'pre-Analysis'!F312,#REF!,'pre-Analysis'!D312)</f>
        <v>#REF!</v>
      </c>
      <c r="R312" s="176" t="e">
        <f>SUMIFS(#REF!,#REF!, 'pre-Analysis'!E312,#REF!, 'pre-Analysis'!B312,#REF!,'pre-Analysis'!C312,#REF!,'pre-Analysis'!F312,#REF!,'pre-Analysis'!D312)</f>
        <v>#REF!</v>
      </c>
      <c r="S312" s="176" t="e">
        <f>SUMIFS(#REF!,#REF!, 'pre-Analysis'!E312,#REF!, 'pre-Analysis'!B312,#REF!,'pre-Analysis'!C312,#REF!,'pre-Analysis'!F312,#REF!,'pre-Analysis'!D312)</f>
        <v>#REF!</v>
      </c>
      <c r="T312" s="176" t="e">
        <f>SUMIFS(#REF!,#REF!, 'pre-Analysis'!E312,#REF!, 'pre-Analysis'!B312,#REF!,'pre-Analysis'!C312,#REF!,'pre-Analysis'!F312,#REF!,'pre-Analysis'!D312)</f>
        <v>#REF!</v>
      </c>
      <c r="U312" s="176" t="e">
        <f>SUMIFS(#REF!,#REF!, 'pre-Analysis'!E312,#REF!, 'pre-Analysis'!B312,#REF!,'pre-Analysis'!C312,#REF!,'pre-Analysis'!F312,#REF!,'pre-Analysis'!D312)</f>
        <v>#REF!</v>
      </c>
      <c r="V312" s="176" t="e">
        <f>SUMIFS(#REF!,#REF!, 'pre-Analysis'!E312,#REF!, 'pre-Analysis'!B312,#REF!,'pre-Analysis'!C312,#REF!,'pre-Analysis'!F312,#REF!,'pre-Analysis'!D312)</f>
        <v>#REF!</v>
      </c>
      <c r="W312" s="176" t="e">
        <f>SUMIFS(#REF!,#REF!, 'pre-Analysis'!E312,#REF!, 'pre-Analysis'!B312,#REF!,'pre-Analysis'!C312,#REF!,'pre-Analysis'!F312,#REF!,'pre-Analysis'!D312)</f>
        <v>#REF!</v>
      </c>
      <c r="X312" s="176" t="e">
        <f>SUMIFS(#REF!,#REF!, 'pre-Analysis'!E312,#REF!, 'pre-Analysis'!B312,#REF!,'pre-Analysis'!C312,#REF!,'pre-Analysis'!F312,#REF!,'pre-Analysis'!D312)</f>
        <v>#REF!</v>
      </c>
      <c r="Y312" s="169" t="e">
        <f t="shared" si="101"/>
        <v>#REF!</v>
      </c>
      <c r="Z312" s="169" t="e">
        <f t="shared" si="102"/>
        <v>#REF!</v>
      </c>
      <c r="AA312" s="170" t="e">
        <f t="shared" si="100"/>
        <v>#REF!</v>
      </c>
      <c r="AB312" s="170" t="e">
        <f t="shared" si="96"/>
        <v>#REF!</v>
      </c>
      <c r="AC312" s="156"/>
    </row>
    <row r="313" spans="1:29">
      <c r="A313" s="14" t="s">
        <v>72</v>
      </c>
      <c r="B313" s="149" t="s">
        <v>100</v>
      </c>
      <c r="C313" s="150" t="s">
        <v>137</v>
      </c>
      <c r="D313" s="172" t="s">
        <v>87</v>
      </c>
      <c r="E313" s="151" t="s">
        <v>76</v>
      </c>
      <c r="F313" s="149" t="s">
        <v>129</v>
      </c>
      <c r="G313" s="152" t="e">
        <f t="shared" si="97"/>
        <v>#REF!</v>
      </c>
      <c r="H313" s="149" t="e" cm="1">
        <f t="array" ref="H313">_xlfn.TEXTJOIN(",",TRUE,_xlfn.UNIQUE(IF((NOT(ISBLANK(#REF!))*(#REF!='pre-Analysis'!C313))=1,IF(#REF!='pre-Analysis'!E313,IF(#REF!='pre-Analysis'!B313,IF(#REF!='pre-Analysis'!F313,IF(#REF!='pre-Analysis'!D313,#REF!,""),""),""),""),"")))</f>
        <v>#REF!</v>
      </c>
      <c r="I313" s="149" t="e">
        <f t="shared" si="98"/>
        <v>#REF!</v>
      </c>
      <c r="J313" s="149" t="e" cm="1">
        <f t="array" ref="J313">_xlfn.TEXTJOIN(",",TRUE,_xlfn.UNIQUE(IF((NOT(ISBLANK(#REF!))*(#REF!='pre-Analysis'!C313))=1,IF(#REF!='pre-Analysis'!E313,IF(#REF!='pre-Analysis'!B313,IF(#REF!='pre-Analysis'!F313,IF(#REF!='pre-Analysis'!D313,#REF!,""),""),""),""),"")))</f>
        <v>#REF!</v>
      </c>
      <c r="K313" s="149" t="e">
        <f t="shared" si="99"/>
        <v>#REF!</v>
      </c>
      <c r="L313" s="149" t="e" cm="1">
        <f t="array" ref="L313">_xlfn.TEXTJOIN(",",TRUE,_xlfn.UNIQUE(IF((NOT(ISBLANK(#REF!))*(#REF!='pre-Analysis'!B313))=1,IF(#REF!='pre-Analysis'!E313,IF(#REF!='pre-Analysis'!F313,IF(#REF!='pre-Analysis'!D313,IF(#REF!='pre-Analysis'!C313,#REF!,""),""),""),""),"")))</f>
        <v>#REF!</v>
      </c>
      <c r="M313" s="167">
        <v>3140</v>
      </c>
      <c r="N313" s="167">
        <v>16855</v>
      </c>
      <c r="O313" s="167">
        <v>8692</v>
      </c>
      <c r="P313" s="167">
        <v>8163</v>
      </c>
      <c r="Q313" s="176" t="e">
        <f>SUMIFS(#REF!,#REF!, 'pre-Analysis'!E313,#REF!, 'pre-Analysis'!B313,#REF!,'pre-Analysis'!C313,#REF!,'pre-Analysis'!F313,#REF!,'pre-Analysis'!D313)</f>
        <v>#REF!</v>
      </c>
      <c r="R313" s="176" t="e">
        <f>SUMIFS(#REF!,#REF!, 'pre-Analysis'!E313,#REF!, 'pre-Analysis'!B313,#REF!,'pre-Analysis'!C313,#REF!,'pre-Analysis'!F313,#REF!,'pre-Analysis'!D313)</f>
        <v>#REF!</v>
      </c>
      <c r="S313" s="176" t="e">
        <f>SUMIFS(#REF!,#REF!, 'pre-Analysis'!E313,#REF!, 'pre-Analysis'!B313,#REF!,'pre-Analysis'!C313,#REF!,'pre-Analysis'!F313,#REF!,'pre-Analysis'!D313)</f>
        <v>#REF!</v>
      </c>
      <c r="T313" s="176" t="e">
        <f>SUMIFS(#REF!,#REF!, 'pre-Analysis'!E313,#REF!, 'pre-Analysis'!B313,#REF!,'pre-Analysis'!C313,#REF!,'pre-Analysis'!F313,#REF!,'pre-Analysis'!D313)</f>
        <v>#REF!</v>
      </c>
      <c r="U313" s="176" t="e">
        <f>SUMIFS(#REF!,#REF!, 'pre-Analysis'!E313,#REF!, 'pre-Analysis'!B313,#REF!,'pre-Analysis'!C313,#REF!,'pre-Analysis'!F313,#REF!,'pre-Analysis'!D313)</f>
        <v>#REF!</v>
      </c>
      <c r="V313" s="176" t="e">
        <f>SUMIFS(#REF!,#REF!, 'pre-Analysis'!E313,#REF!, 'pre-Analysis'!B313,#REF!,'pre-Analysis'!C313,#REF!,'pre-Analysis'!F313,#REF!,'pre-Analysis'!D313)</f>
        <v>#REF!</v>
      </c>
      <c r="W313" s="176" t="e">
        <f>SUMIFS(#REF!,#REF!, 'pre-Analysis'!E313,#REF!, 'pre-Analysis'!B313,#REF!,'pre-Analysis'!C313,#REF!,'pre-Analysis'!F313,#REF!,'pre-Analysis'!D313)</f>
        <v>#REF!</v>
      </c>
      <c r="X313" s="176" t="e">
        <f>SUMIFS(#REF!,#REF!, 'pre-Analysis'!E313,#REF!, 'pre-Analysis'!B313,#REF!,'pre-Analysis'!C313,#REF!,'pre-Analysis'!F313,#REF!,'pre-Analysis'!D313)</f>
        <v>#REF!</v>
      </c>
      <c r="Y313" s="169" t="e">
        <f t="shared" si="101"/>
        <v>#REF!</v>
      </c>
      <c r="Z313" s="169" t="e">
        <f t="shared" si="102"/>
        <v>#REF!</v>
      </c>
      <c r="AA313" s="170" t="e">
        <f t="shared" si="100"/>
        <v>#REF!</v>
      </c>
      <c r="AB313" s="170" t="e">
        <f t="shared" si="96"/>
        <v>#REF!</v>
      </c>
      <c r="AC313" s="156"/>
    </row>
    <row r="314" spans="1:29">
      <c r="A314" s="14" t="s">
        <v>72</v>
      </c>
      <c r="B314" s="158" t="s">
        <v>100</v>
      </c>
      <c r="C314" s="166" t="s">
        <v>137</v>
      </c>
      <c r="D314" s="201" t="s">
        <v>87</v>
      </c>
      <c r="E314" s="157" t="s">
        <v>76</v>
      </c>
      <c r="F314" s="158"/>
      <c r="G314" s="159" t="e">
        <f t="shared" si="97"/>
        <v>#REF!</v>
      </c>
      <c r="H314" s="157" t="e" cm="1">
        <f t="array" ref="H314">_xlfn.TEXTJOIN(",",TRUE,_xlfn.UNIQUE(IF((NOT(ISBLANK(#REF!))*(#REF!='pre-Analysis'!C314))=1,IF(#REF!='pre-Analysis'!E314,IF(#REF!='pre-Analysis'!B314,IF(#REF!='pre-Analysis'!D314,#REF!,""),""),""),"")))</f>
        <v>#REF!</v>
      </c>
      <c r="I314" s="158" t="e">
        <f t="shared" si="98"/>
        <v>#REF!</v>
      </c>
      <c r="J314" s="157" t="e" cm="1">
        <f t="array" ref="J314">_xlfn.TEXTJOIN(",",TRUE,_xlfn.UNIQUE(IF((NOT(ISBLANK(#REF!))*(#REF!='pre-Analysis'!C314))=1,IF(#REF!='pre-Analysis'!E314,IF(#REF!='pre-Analysis'!B314,IF(#REF!='pre-Analysis'!D314,#REF!,""),""),""),"")))</f>
        <v>#REF!</v>
      </c>
      <c r="K314" s="158" t="e">
        <f t="shared" si="99"/>
        <v>#REF!</v>
      </c>
      <c r="L314" s="158" t="e" cm="1">
        <f t="array" ref="L314">_xlfn.TEXTJOIN(",",TRUE,_xlfn.UNIQUE(IF((NOT(ISBLANK(#REF!))*(#REF!='pre-Analysis'!B314))=1,IF(#REF!='pre-Analysis'!E314,IF(#REF!='pre-Analysis'!D314,IF(#REF!='pre-Analysis'!C314,#REF!,""),""),""),"")))</f>
        <v>#REF!</v>
      </c>
      <c r="M314" s="160">
        <f>SUM(M287:M313)</f>
        <v>156285</v>
      </c>
      <c r="N314" s="160">
        <f>SUM(N287:N313)</f>
        <v>716888</v>
      </c>
      <c r="O314" s="160">
        <f>SUM(O287:O313)</f>
        <v>368982</v>
      </c>
      <c r="P314" s="160">
        <f>SUM(P287:P313)</f>
        <v>347906</v>
      </c>
      <c r="Q314" s="197" t="e">
        <f>SUMIFS(#REF!,#REF!, 'pre-Analysis'!E314,#REF!, 'pre-Analysis'!B314,#REF!,'pre-Analysis'!C314,#REF!,'pre-Analysis'!D314)</f>
        <v>#REF!</v>
      </c>
      <c r="R314" s="197" t="e">
        <f>SUMIFS(#REF!,#REF!, 'pre-Analysis'!E314,#REF!, 'pre-Analysis'!B314,#REF!,'pre-Analysis'!C314,#REF!,'pre-Analysis'!D314)</f>
        <v>#REF!</v>
      </c>
      <c r="S314" s="197" t="e">
        <f>SUMIFS(#REF!,#REF!, 'pre-Analysis'!E314,#REF!, 'pre-Analysis'!B314,#REF!,'pre-Analysis'!C314,#REF!,'pre-Analysis'!D314)</f>
        <v>#REF!</v>
      </c>
      <c r="T314" s="197" t="e">
        <f>SUMIFS(#REF!,#REF!, 'pre-Analysis'!E314,#REF!, 'pre-Analysis'!B314,#REF!,'pre-Analysis'!C314,#REF!,'pre-Analysis'!D314)</f>
        <v>#REF!</v>
      </c>
      <c r="U314" s="197" t="e">
        <f>SUMIFS(#REF!,#REF!, 'pre-Analysis'!E314,#REF!, 'pre-Analysis'!B314,#REF!,'pre-Analysis'!C314,#REF!,'pre-Analysis'!D314)</f>
        <v>#REF!</v>
      </c>
      <c r="V314" s="197" t="e">
        <f>SUMIFS(#REF!,#REF!, 'pre-Analysis'!E314,#REF!, 'pre-Analysis'!B314,#REF!,'pre-Analysis'!C314,#REF!,'pre-Analysis'!D314)</f>
        <v>#REF!</v>
      </c>
      <c r="W314" s="197" t="e">
        <f>SUMIFS(#REF!,#REF!, 'pre-Analysis'!E314,#REF!, 'pre-Analysis'!B314,#REF!,'pre-Analysis'!C314,#REF!,'pre-Analysis'!D314)</f>
        <v>#REF!</v>
      </c>
      <c r="X314" s="197" t="e">
        <f>SUMIFS(#REF!,#REF!, 'pre-Analysis'!E314,#REF!, 'pre-Analysis'!B314,#REF!,'pre-Analysis'!C314,#REF!,'pre-Analysis'!D314)</f>
        <v>#REF!</v>
      </c>
      <c r="Y314" s="198" t="e">
        <f t="shared" si="101"/>
        <v>#REF!</v>
      </c>
      <c r="Z314" s="198" t="e">
        <f t="shared" si="102"/>
        <v>#REF!</v>
      </c>
      <c r="AA314" s="199" t="e">
        <f t="shared" si="100"/>
        <v>#REF!</v>
      </c>
      <c r="AB314" s="199" t="e">
        <f t="shared" si="96"/>
        <v>#REF!</v>
      </c>
    </row>
    <row r="315" spans="1:29">
      <c r="A315" s="14" t="s">
        <v>72</v>
      </c>
      <c r="B315" s="149" t="s">
        <v>100</v>
      </c>
      <c r="C315" s="150" t="s">
        <v>137</v>
      </c>
      <c r="D315" s="172" t="s">
        <v>87</v>
      </c>
      <c r="E315" s="151" t="s">
        <v>77</v>
      </c>
      <c r="F315" s="149" t="s">
        <v>130</v>
      </c>
      <c r="G315" s="152" t="e">
        <f t="shared" si="97"/>
        <v>#REF!</v>
      </c>
      <c r="H315" s="149" t="e" cm="1">
        <f t="array" ref="H315">_xlfn.TEXTJOIN(",",TRUE,_xlfn.UNIQUE(IF((NOT(ISBLANK(#REF!))*(#REF!='pre-Analysis'!C315))=1,IF(#REF!='pre-Analysis'!E315,IF(#REF!='pre-Analysis'!B315,IF(#REF!='pre-Analysis'!F315,IF(#REF!='pre-Analysis'!D315,#REF!,""),""),""),""),"")))</f>
        <v>#REF!</v>
      </c>
      <c r="I315" s="149" t="e">
        <f t="shared" si="98"/>
        <v>#REF!</v>
      </c>
      <c r="J315" s="149" t="e" cm="1">
        <f t="array" ref="J315">_xlfn.TEXTJOIN(",",TRUE,_xlfn.UNIQUE(IF((NOT(ISBLANK(#REF!))*(#REF!='pre-Analysis'!C315))=1,IF(#REF!='pre-Analysis'!E315,IF(#REF!='pre-Analysis'!B315,IF(#REF!='pre-Analysis'!F315,IF(#REF!='pre-Analysis'!D315,#REF!,""),""),""),""),"")))</f>
        <v>#REF!</v>
      </c>
      <c r="K315" s="149" t="e">
        <f t="shared" si="99"/>
        <v>#REF!</v>
      </c>
      <c r="L315" s="149" t="e" cm="1">
        <f t="array" ref="L315">_xlfn.TEXTJOIN(",",TRUE,_xlfn.UNIQUE(IF((NOT(ISBLANK(#REF!))*(#REF!='pre-Analysis'!B315))=1,IF(#REF!='pre-Analysis'!E315,IF(#REF!='pre-Analysis'!F315,IF(#REF!='pre-Analysis'!D315,IF(#REF!='pre-Analysis'!C315,#REF!,""),""),""),""),"")))</f>
        <v>#REF!</v>
      </c>
      <c r="M315" s="167">
        <v>3893</v>
      </c>
      <c r="N315" s="167">
        <v>16653</v>
      </c>
      <c r="O315" s="167">
        <v>8600</v>
      </c>
      <c r="P315" s="99">
        <v>8053</v>
      </c>
      <c r="Q315" s="176" t="e">
        <f>SUMIFS(#REF!,#REF!, 'pre-Analysis'!E315,#REF!, 'pre-Analysis'!B315,#REF!,'pre-Analysis'!C315,#REF!,'pre-Analysis'!F315,#REF!,'pre-Analysis'!D315)</f>
        <v>#REF!</v>
      </c>
      <c r="R315" s="176" t="e">
        <f>SUMIFS(#REF!,#REF!, 'pre-Analysis'!E315,#REF!, 'pre-Analysis'!B315,#REF!,'pre-Analysis'!C315,#REF!,'pre-Analysis'!F315,#REF!,'pre-Analysis'!D315)</f>
        <v>#REF!</v>
      </c>
      <c r="S315" s="176" t="e">
        <f>SUMIFS(#REF!,#REF!, 'pre-Analysis'!E315,#REF!, 'pre-Analysis'!B315,#REF!,'pre-Analysis'!C315,#REF!,'pre-Analysis'!F315,#REF!,'pre-Analysis'!D315)</f>
        <v>#REF!</v>
      </c>
      <c r="T315" s="176" t="e">
        <f>SUMIFS(#REF!,#REF!, 'pre-Analysis'!E315,#REF!, 'pre-Analysis'!B315,#REF!,'pre-Analysis'!C315,#REF!,'pre-Analysis'!F315,#REF!,'pre-Analysis'!D315)</f>
        <v>#REF!</v>
      </c>
      <c r="U315" s="176" t="e">
        <f>SUMIFS(#REF!,#REF!, 'pre-Analysis'!E315,#REF!, 'pre-Analysis'!B315,#REF!,'pre-Analysis'!C315,#REF!,'pre-Analysis'!F315,#REF!,'pre-Analysis'!D315)</f>
        <v>#REF!</v>
      </c>
      <c r="V315" s="176" t="e">
        <f>SUMIFS(#REF!,#REF!, 'pre-Analysis'!E315,#REF!, 'pre-Analysis'!B315,#REF!,'pre-Analysis'!C315,#REF!,'pre-Analysis'!F315,#REF!,'pre-Analysis'!D315)</f>
        <v>#REF!</v>
      </c>
      <c r="W315" s="176" t="e">
        <f>SUMIFS(#REF!,#REF!, 'pre-Analysis'!E315,#REF!, 'pre-Analysis'!B315,#REF!,'pre-Analysis'!C315,#REF!,'pre-Analysis'!F315,#REF!,'pre-Analysis'!D315)</f>
        <v>#REF!</v>
      </c>
      <c r="X315" s="176" t="e">
        <f>SUMIFS(#REF!,#REF!, 'pre-Analysis'!E315,#REF!, 'pre-Analysis'!B315,#REF!,'pre-Analysis'!C315,#REF!,'pre-Analysis'!F315,#REF!,'pre-Analysis'!D315)</f>
        <v>#REF!</v>
      </c>
      <c r="Y315" s="169" t="e">
        <f t="shared" si="101"/>
        <v>#REF!</v>
      </c>
      <c r="Z315" s="169" t="e">
        <f t="shared" si="102"/>
        <v>#REF!</v>
      </c>
      <c r="AA315" s="170" t="e">
        <f t="shared" si="100"/>
        <v>#REF!</v>
      </c>
      <c r="AB315" s="170" t="e">
        <f t="shared" si="96"/>
        <v>#REF!</v>
      </c>
    </row>
    <row r="316" spans="1:29">
      <c r="A316" s="14" t="s">
        <v>72</v>
      </c>
      <c r="B316" s="149" t="s">
        <v>100</v>
      </c>
      <c r="C316" s="150" t="s">
        <v>137</v>
      </c>
      <c r="D316" s="172" t="s">
        <v>87</v>
      </c>
      <c r="E316" s="151" t="s">
        <v>77</v>
      </c>
      <c r="F316" s="149" t="s">
        <v>131</v>
      </c>
      <c r="G316" s="152" t="e">
        <f t="shared" si="97"/>
        <v>#REF!</v>
      </c>
      <c r="H316" s="149" t="e" cm="1">
        <f t="array" ref="H316">_xlfn.TEXTJOIN(",",TRUE,_xlfn.UNIQUE(IF((NOT(ISBLANK(#REF!))*(#REF!='pre-Analysis'!C316))=1,IF(#REF!='pre-Analysis'!E316,IF(#REF!='pre-Analysis'!B316,IF(#REF!='pre-Analysis'!F316,IF(#REF!='pre-Analysis'!D316,#REF!,""),""),""),""),"")))</f>
        <v>#REF!</v>
      </c>
      <c r="I316" s="149" t="e">
        <f t="shared" si="98"/>
        <v>#REF!</v>
      </c>
      <c r="J316" s="149" t="e" cm="1">
        <f t="array" ref="J316">_xlfn.TEXTJOIN(",",TRUE,_xlfn.UNIQUE(IF((NOT(ISBLANK(#REF!))*(#REF!='pre-Analysis'!C316))=1,IF(#REF!='pre-Analysis'!E316,IF(#REF!='pre-Analysis'!B316,IF(#REF!='pre-Analysis'!F316,IF(#REF!='pre-Analysis'!D316,#REF!,""),""),""),""),"")))</f>
        <v>#REF!</v>
      </c>
      <c r="K316" s="149" t="e">
        <f t="shared" si="99"/>
        <v>#REF!</v>
      </c>
      <c r="L316" s="149" t="e" cm="1">
        <f t="array" ref="L316">_xlfn.TEXTJOIN(",",TRUE,_xlfn.UNIQUE(IF((NOT(ISBLANK(#REF!))*(#REF!='pre-Analysis'!B316))=1,IF(#REF!='pre-Analysis'!E316,IF(#REF!='pre-Analysis'!F316,IF(#REF!='pre-Analysis'!D316,IF(#REF!='pre-Analysis'!C316,#REF!,""),""),""),""),"")))</f>
        <v>#REF!</v>
      </c>
      <c r="M316" s="167">
        <v>4290</v>
      </c>
      <c r="N316" s="167">
        <v>21230</v>
      </c>
      <c r="O316" s="167">
        <v>10823</v>
      </c>
      <c r="P316" s="99">
        <v>10407</v>
      </c>
      <c r="Q316" s="176" t="e">
        <f>SUMIFS(#REF!,#REF!, 'pre-Analysis'!E316,#REF!, 'pre-Analysis'!B316,#REF!,'pre-Analysis'!C316,#REF!,'pre-Analysis'!F316,#REF!,'pre-Analysis'!D316)</f>
        <v>#REF!</v>
      </c>
      <c r="R316" s="176" t="e">
        <f>SUMIFS(#REF!,#REF!, 'pre-Analysis'!E316,#REF!, 'pre-Analysis'!B316,#REF!,'pre-Analysis'!C316,#REF!,'pre-Analysis'!F316,#REF!,'pre-Analysis'!D316)</f>
        <v>#REF!</v>
      </c>
      <c r="S316" s="176" t="e">
        <f>SUMIFS(#REF!,#REF!, 'pre-Analysis'!E316,#REF!, 'pre-Analysis'!B316,#REF!,'pre-Analysis'!C316,#REF!,'pre-Analysis'!F316,#REF!,'pre-Analysis'!D316)</f>
        <v>#REF!</v>
      </c>
      <c r="T316" s="176" t="e">
        <f>SUMIFS(#REF!,#REF!, 'pre-Analysis'!E316,#REF!, 'pre-Analysis'!B316,#REF!,'pre-Analysis'!C316,#REF!,'pre-Analysis'!F316,#REF!,'pre-Analysis'!D316)</f>
        <v>#REF!</v>
      </c>
      <c r="U316" s="176" t="e">
        <f>SUMIFS(#REF!,#REF!, 'pre-Analysis'!E316,#REF!, 'pre-Analysis'!B316,#REF!,'pre-Analysis'!C316,#REF!,'pre-Analysis'!F316,#REF!,'pre-Analysis'!D316)</f>
        <v>#REF!</v>
      </c>
      <c r="V316" s="176" t="e">
        <f>SUMIFS(#REF!,#REF!, 'pre-Analysis'!E316,#REF!, 'pre-Analysis'!B316,#REF!,'pre-Analysis'!C316,#REF!,'pre-Analysis'!F316,#REF!,'pre-Analysis'!D316)</f>
        <v>#REF!</v>
      </c>
      <c r="W316" s="176" t="e">
        <f>SUMIFS(#REF!,#REF!, 'pre-Analysis'!E316,#REF!, 'pre-Analysis'!B316,#REF!,'pre-Analysis'!C316,#REF!,'pre-Analysis'!F316,#REF!,'pre-Analysis'!D316)</f>
        <v>#REF!</v>
      </c>
      <c r="X316" s="176" t="e">
        <f>SUMIFS(#REF!,#REF!, 'pre-Analysis'!E316,#REF!, 'pre-Analysis'!B316,#REF!,'pre-Analysis'!C316,#REF!,'pre-Analysis'!F316,#REF!,'pre-Analysis'!D316)</f>
        <v>#REF!</v>
      </c>
      <c r="Y316" s="169" t="e">
        <f t="shared" si="101"/>
        <v>#REF!</v>
      </c>
      <c r="Z316" s="169" t="e">
        <f t="shared" si="102"/>
        <v>#REF!</v>
      </c>
      <c r="AA316" s="170" t="e">
        <f t="shared" si="100"/>
        <v>#REF!</v>
      </c>
      <c r="AB316" s="170" t="e">
        <f t="shared" si="96"/>
        <v>#REF!</v>
      </c>
    </row>
    <row r="317" spans="1:29">
      <c r="A317" s="14" t="s">
        <v>72</v>
      </c>
      <c r="B317" s="149" t="s">
        <v>100</v>
      </c>
      <c r="C317" s="150" t="s">
        <v>137</v>
      </c>
      <c r="D317" s="172" t="s">
        <v>87</v>
      </c>
      <c r="E317" s="151" t="s">
        <v>77</v>
      </c>
      <c r="F317" s="149" t="s">
        <v>132</v>
      </c>
      <c r="G317" s="152" t="e">
        <f t="shared" si="97"/>
        <v>#REF!</v>
      </c>
      <c r="H317" s="149" t="e" cm="1">
        <f t="array" ref="H317">_xlfn.TEXTJOIN(",",TRUE,_xlfn.UNIQUE(IF((NOT(ISBLANK(#REF!))*(#REF!='pre-Analysis'!C317))=1,IF(#REF!='pre-Analysis'!E317,IF(#REF!='pre-Analysis'!B317,IF(#REF!='pre-Analysis'!F317,IF(#REF!='pre-Analysis'!D317,#REF!,""),""),""),""),"")))</f>
        <v>#REF!</v>
      </c>
      <c r="I317" s="149" t="e">
        <f t="shared" si="98"/>
        <v>#REF!</v>
      </c>
      <c r="J317" s="149" t="e" cm="1">
        <f t="array" ref="J317">_xlfn.TEXTJOIN(",",TRUE,_xlfn.UNIQUE(IF((NOT(ISBLANK(#REF!))*(#REF!='pre-Analysis'!C317))=1,IF(#REF!='pre-Analysis'!E317,IF(#REF!='pre-Analysis'!B317,IF(#REF!='pre-Analysis'!F317,IF(#REF!='pre-Analysis'!D317,#REF!,""),""),""),""),"")))</f>
        <v>#REF!</v>
      </c>
      <c r="K317" s="149" t="e">
        <f t="shared" si="99"/>
        <v>#REF!</v>
      </c>
      <c r="L317" s="149" t="e" cm="1">
        <f t="array" ref="L317">_xlfn.TEXTJOIN(",",TRUE,_xlfn.UNIQUE(IF((NOT(ISBLANK(#REF!))*(#REF!='pre-Analysis'!B317))=1,IF(#REF!='pre-Analysis'!E317,IF(#REF!='pre-Analysis'!F317,IF(#REF!='pre-Analysis'!D317,IF(#REF!='pre-Analysis'!C317,#REF!,""),""),""),""),"")))</f>
        <v>#REF!</v>
      </c>
      <c r="M317" s="167">
        <v>5815</v>
      </c>
      <c r="N317" s="167">
        <v>26218</v>
      </c>
      <c r="O317" s="167">
        <v>13844</v>
      </c>
      <c r="P317" s="99">
        <v>12374</v>
      </c>
      <c r="Q317" s="176" t="e">
        <f>SUMIFS(#REF!,#REF!, 'pre-Analysis'!E317,#REF!, 'pre-Analysis'!B317,#REF!,'pre-Analysis'!C317,#REF!,'pre-Analysis'!F317,#REF!,'pre-Analysis'!D317)</f>
        <v>#REF!</v>
      </c>
      <c r="R317" s="176" t="e">
        <f>SUMIFS(#REF!,#REF!, 'pre-Analysis'!E317,#REF!, 'pre-Analysis'!B317,#REF!,'pre-Analysis'!C317,#REF!,'pre-Analysis'!F317,#REF!,'pre-Analysis'!D317)</f>
        <v>#REF!</v>
      </c>
      <c r="S317" s="176" t="e">
        <f>SUMIFS(#REF!,#REF!, 'pre-Analysis'!E317,#REF!, 'pre-Analysis'!B317,#REF!,'pre-Analysis'!C317,#REF!,'pre-Analysis'!F317,#REF!,'pre-Analysis'!D317)</f>
        <v>#REF!</v>
      </c>
      <c r="T317" s="176" t="e">
        <f>SUMIFS(#REF!,#REF!, 'pre-Analysis'!E317,#REF!, 'pre-Analysis'!B317,#REF!,'pre-Analysis'!C317,#REF!,'pre-Analysis'!F317,#REF!,'pre-Analysis'!D317)</f>
        <v>#REF!</v>
      </c>
      <c r="U317" s="176" t="e">
        <f>SUMIFS(#REF!,#REF!, 'pre-Analysis'!E317,#REF!, 'pre-Analysis'!B317,#REF!,'pre-Analysis'!C317,#REF!,'pre-Analysis'!F317,#REF!,'pre-Analysis'!D317)</f>
        <v>#REF!</v>
      </c>
      <c r="V317" s="176" t="e">
        <f>SUMIFS(#REF!,#REF!, 'pre-Analysis'!E317,#REF!, 'pre-Analysis'!B317,#REF!,'pre-Analysis'!C317,#REF!,'pre-Analysis'!F317,#REF!,'pre-Analysis'!D317)</f>
        <v>#REF!</v>
      </c>
      <c r="W317" s="176" t="e">
        <f>SUMIFS(#REF!,#REF!, 'pre-Analysis'!E317,#REF!, 'pre-Analysis'!B317,#REF!,'pre-Analysis'!C317,#REF!,'pre-Analysis'!F317,#REF!,'pre-Analysis'!D317)</f>
        <v>#REF!</v>
      </c>
      <c r="X317" s="176" t="e">
        <f>SUMIFS(#REF!,#REF!, 'pre-Analysis'!E317,#REF!, 'pre-Analysis'!B317,#REF!,'pre-Analysis'!C317,#REF!,'pre-Analysis'!F317,#REF!,'pre-Analysis'!D317)</f>
        <v>#REF!</v>
      </c>
      <c r="Y317" s="169" t="e">
        <f t="shared" si="101"/>
        <v>#REF!</v>
      </c>
      <c r="Z317" s="169" t="e">
        <f t="shared" si="102"/>
        <v>#REF!</v>
      </c>
      <c r="AA317" s="170" t="e">
        <f t="shared" si="100"/>
        <v>#REF!</v>
      </c>
      <c r="AB317" s="170" t="e">
        <f t="shared" si="96"/>
        <v>#REF!</v>
      </c>
    </row>
    <row r="318" spans="1:29">
      <c r="A318" s="14" t="s">
        <v>72</v>
      </c>
      <c r="B318" s="149" t="s">
        <v>100</v>
      </c>
      <c r="C318" s="150" t="s">
        <v>137</v>
      </c>
      <c r="D318" s="172" t="s">
        <v>87</v>
      </c>
      <c r="E318" s="151" t="s">
        <v>77</v>
      </c>
      <c r="F318" s="149" t="s">
        <v>133</v>
      </c>
      <c r="G318" s="152" t="e">
        <f t="shared" si="97"/>
        <v>#REF!</v>
      </c>
      <c r="H318" s="149" t="e" cm="1">
        <f t="array" ref="H318">_xlfn.TEXTJOIN(",",TRUE,_xlfn.UNIQUE(IF((NOT(ISBLANK(#REF!))*(#REF!='pre-Analysis'!C318))=1,IF(#REF!='pre-Analysis'!E318,IF(#REF!='pre-Analysis'!B318,IF(#REF!='pre-Analysis'!F318,IF(#REF!='pre-Analysis'!D318,#REF!,""),""),""),""),"")))</f>
        <v>#REF!</v>
      </c>
      <c r="I318" s="149" t="e">
        <f t="shared" si="98"/>
        <v>#REF!</v>
      </c>
      <c r="J318" s="149" t="e" cm="1">
        <f t="array" ref="J318">_xlfn.TEXTJOIN(",",TRUE,_xlfn.UNIQUE(IF((NOT(ISBLANK(#REF!))*(#REF!='pre-Analysis'!C318))=1,IF(#REF!='pre-Analysis'!E318,IF(#REF!='pre-Analysis'!B318,IF(#REF!='pre-Analysis'!F318,IF(#REF!='pre-Analysis'!D318,#REF!,""),""),""),""),"")))</f>
        <v>#REF!</v>
      </c>
      <c r="K318" s="149" t="e">
        <f t="shared" si="99"/>
        <v>#REF!</v>
      </c>
      <c r="L318" s="149" t="e" cm="1">
        <f t="array" ref="L318">_xlfn.TEXTJOIN(",",TRUE,_xlfn.UNIQUE(IF((NOT(ISBLANK(#REF!))*(#REF!='pre-Analysis'!B318))=1,IF(#REF!='pre-Analysis'!E318,IF(#REF!='pre-Analysis'!F318,IF(#REF!='pre-Analysis'!D318,IF(#REF!='pre-Analysis'!C318,#REF!,""),""),""),""),"")))</f>
        <v>#REF!</v>
      </c>
      <c r="M318" s="167">
        <v>1582</v>
      </c>
      <c r="N318" s="167">
        <v>7718</v>
      </c>
      <c r="O318" s="167">
        <v>4069</v>
      </c>
      <c r="P318" s="99">
        <v>3649</v>
      </c>
      <c r="Q318" s="176" t="e">
        <f>SUMIFS(#REF!,#REF!, 'pre-Analysis'!E318,#REF!, 'pre-Analysis'!B318,#REF!,'pre-Analysis'!C318,#REF!,'pre-Analysis'!F318,#REF!,'pre-Analysis'!D318)</f>
        <v>#REF!</v>
      </c>
      <c r="R318" s="176" t="e">
        <f>SUMIFS(#REF!,#REF!, 'pre-Analysis'!E318,#REF!, 'pre-Analysis'!B318,#REF!,'pre-Analysis'!C318,#REF!,'pre-Analysis'!F318,#REF!,'pre-Analysis'!D318)</f>
        <v>#REF!</v>
      </c>
      <c r="S318" s="176" t="e">
        <f>SUMIFS(#REF!,#REF!, 'pre-Analysis'!E318,#REF!, 'pre-Analysis'!B318,#REF!,'pre-Analysis'!C318,#REF!,'pre-Analysis'!F318,#REF!,'pre-Analysis'!D318)</f>
        <v>#REF!</v>
      </c>
      <c r="T318" s="176" t="e">
        <f>SUMIFS(#REF!,#REF!, 'pre-Analysis'!E318,#REF!, 'pre-Analysis'!B318,#REF!,'pre-Analysis'!C318,#REF!,'pre-Analysis'!F318,#REF!,'pre-Analysis'!D318)</f>
        <v>#REF!</v>
      </c>
      <c r="U318" s="176" t="e">
        <f>SUMIFS(#REF!,#REF!, 'pre-Analysis'!E318,#REF!, 'pre-Analysis'!B318,#REF!,'pre-Analysis'!C318,#REF!,'pre-Analysis'!F318,#REF!,'pre-Analysis'!D318)</f>
        <v>#REF!</v>
      </c>
      <c r="V318" s="176" t="e">
        <f>SUMIFS(#REF!,#REF!, 'pre-Analysis'!E318,#REF!, 'pre-Analysis'!B318,#REF!,'pre-Analysis'!C318,#REF!,'pre-Analysis'!F318,#REF!,'pre-Analysis'!D318)</f>
        <v>#REF!</v>
      </c>
      <c r="W318" s="176" t="e">
        <f>SUMIFS(#REF!,#REF!, 'pre-Analysis'!E318,#REF!, 'pre-Analysis'!B318,#REF!,'pre-Analysis'!C318,#REF!,'pre-Analysis'!F318,#REF!,'pre-Analysis'!D318)</f>
        <v>#REF!</v>
      </c>
      <c r="X318" s="176" t="e">
        <f>SUMIFS(#REF!,#REF!, 'pre-Analysis'!E318,#REF!, 'pre-Analysis'!B318,#REF!,'pre-Analysis'!C318,#REF!,'pre-Analysis'!F318,#REF!,'pre-Analysis'!D318)</f>
        <v>#REF!</v>
      </c>
      <c r="Y318" s="169" t="e">
        <f t="shared" si="101"/>
        <v>#REF!</v>
      </c>
      <c r="Z318" s="169" t="e">
        <f t="shared" si="102"/>
        <v>#REF!</v>
      </c>
      <c r="AA318" s="170" t="e">
        <f t="shared" si="100"/>
        <v>#REF!</v>
      </c>
      <c r="AB318" s="170" t="e">
        <f t="shared" si="96"/>
        <v>#REF!</v>
      </c>
    </row>
    <row r="319" spans="1:29">
      <c r="A319" s="14" t="s">
        <v>72</v>
      </c>
      <c r="B319" s="149" t="s">
        <v>100</v>
      </c>
      <c r="C319" s="150" t="s">
        <v>137</v>
      </c>
      <c r="D319" s="172" t="s">
        <v>87</v>
      </c>
      <c r="E319" s="151" t="s">
        <v>77</v>
      </c>
      <c r="F319" s="149" t="s">
        <v>134</v>
      </c>
      <c r="G319" s="152" t="e">
        <f t="shared" si="97"/>
        <v>#REF!</v>
      </c>
      <c r="H319" s="149" t="e" cm="1">
        <f t="array" ref="H319">_xlfn.TEXTJOIN(",",TRUE,_xlfn.UNIQUE(IF((NOT(ISBLANK(#REF!))*(#REF!='pre-Analysis'!C319))=1,IF(#REF!='pre-Analysis'!E319,IF(#REF!='pre-Analysis'!B319,IF(#REF!='pre-Analysis'!F319,IF(#REF!='pre-Analysis'!D319,#REF!,""),""),""),""),"")))</f>
        <v>#REF!</v>
      </c>
      <c r="I319" s="149" t="e">
        <f t="shared" si="98"/>
        <v>#REF!</v>
      </c>
      <c r="J319" s="149" t="e" cm="1">
        <f t="array" ref="J319">_xlfn.TEXTJOIN(",",TRUE,_xlfn.UNIQUE(IF((NOT(ISBLANK(#REF!))*(#REF!='pre-Analysis'!C319))=1,IF(#REF!='pre-Analysis'!E319,IF(#REF!='pre-Analysis'!B319,IF(#REF!='pre-Analysis'!F319,IF(#REF!='pre-Analysis'!D319,#REF!,""),""),""),""),"")))</f>
        <v>#REF!</v>
      </c>
      <c r="K319" s="149" t="e">
        <f t="shared" si="99"/>
        <v>#REF!</v>
      </c>
      <c r="L319" s="149" t="e" cm="1">
        <f t="array" ref="L319">_xlfn.TEXTJOIN(",",TRUE,_xlfn.UNIQUE(IF((NOT(ISBLANK(#REF!))*(#REF!='pre-Analysis'!B319))=1,IF(#REF!='pre-Analysis'!E319,IF(#REF!='pre-Analysis'!F319,IF(#REF!='pre-Analysis'!D319,IF(#REF!='pre-Analysis'!C319,#REF!,""),""),""),""),"")))</f>
        <v>#REF!</v>
      </c>
      <c r="M319" s="167">
        <v>8985</v>
      </c>
      <c r="N319" s="167">
        <v>40032</v>
      </c>
      <c r="O319" s="167">
        <v>21157</v>
      </c>
      <c r="P319" s="99">
        <v>18875</v>
      </c>
      <c r="Q319" s="176" t="e">
        <f>SUMIFS(#REF!,#REF!, 'pre-Analysis'!E319,#REF!, 'pre-Analysis'!B319,#REF!,'pre-Analysis'!C319,#REF!,'pre-Analysis'!F319,#REF!,'pre-Analysis'!D319)</f>
        <v>#REF!</v>
      </c>
      <c r="R319" s="176" t="e">
        <f>SUMIFS(#REF!,#REF!, 'pre-Analysis'!E319,#REF!, 'pre-Analysis'!B319,#REF!,'pre-Analysis'!C319,#REF!,'pre-Analysis'!F319,#REF!,'pre-Analysis'!D319)</f>
        <v>#REF!</v>
      </c>
      <c r="S319" s="176" t="e">
        <f>SUMIFS(#REF!,#REF!, 'pre-Analysis'!E319,#REF!, 'pre-Analysis'!B319,#REF!,'pre-Analysis'!C319,#REF!,'pre-Analysis'!F319,#REF!,'pre-Analysis'!D319)</f>
        <v>#REF!</v>
      </c>
      <c r="T319" s="176" t="e">
        <f>SUMIFS(#REF!,#REF!, 'pre-Analysis'!E319,#REF!, 'pre-Analysis'!B319,#REF!,'pre-Analysis'!C319,#REF!,'pre-Analysis'!F319,#REF!,'pre-Analysis'!D319)</f>
        <v>#REF!</v>
      </c>
      <c r="U319" s="176" t="e">
        <f>SUMIFS(#REF!,#REF!, 'pre-Analysis'!E319,#REF!, 'pre-Analysis'!B319,#REF!,'pre-Analysis'!C319,#REF!,'pre-Analysis'!F319,#REF!,'pre-Analysis'!D319)</f>
        <v>#REF!</v>
      </c>
      <c r="V319" s="176" t="e">
        <f>SUMIFS(#REF!,#REF!, 'pre-Analysis'!E319,#REF!, 'pre-Analysis'!B319,#REF!,'pre-Analysis'!C319,#REF!,'pre-Analysis'!F319,#REF!,'pre-Analysis'!D319)</f>
        <v>#REF!</v>
      </c>
      <c r="W319" s="176" t="e">
        <f>SUMIFS(#REF!,#REF!, 'pre-Analysis'!E319,#REF!, 'pre-Analysis'!B319,#REF!,'pre-Analysis'!C319,#REF!,'pre-Analysis'!F319,#REF!,'pre-Analysis'!D319)</f>
        <v>#REF!</v>
      </c>
      <c r="X319" s="176" t="e">
        <f>SUMIFS(#REF!,#REF!, 'pre-Analysis'!E319,#REF!, 'pre-Analysis'!B319,#REF!,'pre-Analysis'!C319,#REF!,'pre-Analysis'!F319,#REF!,'pre-Analysis'!D319)</f>
        <v>#REF!</v>
      </c>
      <c r="Y319" s="169" t="e">
        <f t="shared" si="101"/>
        <v>#REF!</v>
      </c>
      <c r="Z319" s="169" t="e">
        <f t="shared" si="102"/>
        <v>#REF!</v>
      </c>
      <c r="AA319" s="170" t="e">
        <f t="shared" si="100"/>
        <v>#REF!</v>
      </c>
      <c r="AB319" s="170" t="e">
        <f t="shared" si="96"/>
        <v>#REF!</v>
      </c>
    </row>
    <row r="320" spans="1:29">
      <c r="A320" s="14" t="s">
        <v>72</v>
      </c>
      <c r="B320" s="149" t="s">
        <v>100</v>
      </c>
      <c r="C320" s="150" t="s">
        <v>137</v>
      </c>
      <c r="D320" s="172" t="s">
        <v>87</v>
      </c>
      <c r="E320" s="151" t="s">
        <v>77</v>
      </c>
      <c r="F320" s="149" t="s">
        <v>135</v>
      </c>
      <c r="G320" s="152" t="e">
        <f t="shared" si="97"/>
        <v>#REF!</v>
      </c>
      <c r="H320" s="149" t="e" cm="1">
        <f t="array" ref="H320">_xlfn.TEXTJOIN(",",TRUE,_xlfn.UNIQUE(IF((NOT(ISBLANK(#REF!))*(#REF!='pre-Analysis'!C320))=1,IF(#REF!='pre-Analysis'!E320,IF(#REF!='pre-Analysis'!B320,IF(#REF!='pre-Analysis'!F320,IF(#REF!='pre-Analysis'!D320,#REF!,""),""),""),""),"")))</f>
        <v>#REF!</v>
      </c>
      <c r="I320" s="149" t="e">
        <f t="shared" si="98"/>
        <v>#REF!</v>
      </c>
      <c r="J320" s="149" t="e" cm="1">
        <f t="array" ref="J320">_xlfn.TEXTJOIN(",",TRUE,_xlfn.UNIQUE(IF((NOT(ISBLANK(#REF!))*(#REF!='pre-Analysis'!C320))=1,IF(#REF!='pre-Analysis'!E320,IF(#REF!='pre-Analysis'!B320,IF(#REF!='pre-Analysis'!F320,IF(#REF!='pre-Analysis'!D320,#REF!,""),""),""),""),"")))</f>
        <v>#REF!</v>
      </c>
      <c r="K320" s="149" t="e">
        <f t="shared" si="99"/>
        <v>#REF!</v>
      </c>
      <c r="L320" s="149" t="e" cm="1">
        <f t="array" ref="L320">_xlfn.TEXTJOIN(",",TRUE,_xlfn.UNIQUE(IF((NOT(ISBLANK(#REF!))*(#REF!='pre-Analysis'!B320))=1,IF(#REF!='pre-Analysis'!E320,IF(#REF!='pre-Analysis'!F320,IF(#REF!='pre-Analysis'!D320,IF(#REF!='pre-Analysis'!C320,#REF!,""),""),""),""),"")))</f>
        <v>#REF!</v>
      </c>
      <c r="M320" s="167">
        <v>3255</v>
      </c>
      <c r="N320" s="167">
        <v>15041</v>
      </c>
      <c r="O320" s="167">
        <v>7871</v>
      </c>
      <c r="P320" s="99">
        <v>7170</v>
      </c>
      <c r="Q320" s="176" t="e">
        <f>SUMIFS(#REF!,#REF!, 'pre-Analysis'!E320,#REF!, 'pre-Analysis'!B320,#REF!,'pre-Analysis'!C320,#REF!,'pre-Analysis'!F320,#REF!,'pre-Analysis'!D320)</f>
        <v>#REF!</v>
      </c>
      <c r="R320" s="176" t="e">
        <f>SUMIFS(#REF!,#REF!, 'pre-Analysis'!E320,#REF!, 'pre-Analysis'!B320,#REF!,'pre-Analysis'!C320,#REF!,'pre-Analysis'!F320,#REF!,'pre-Analysis'!D320)</f>
        <v>#REF!</v>
      </c>
      <c r="S320" s="176" t="e">
        <f>SUMIFS(#REF!,#REF!, 'pre-Analysis'!E320,#REF!, 'pre-Analysis'!B320,#REF!,'pre-Analysis'!C320,#REF!,'pre-Analysis'!F320,#REF!,'pre-Analysis'!D320)</f>
        <v>#REF!</v>
      </c>
      <c r="T320" s="176" t="e">
        <f>SUMIFS(#REF!,#REF!, 'pre-Analysis'!E320,#REF!, 'pre-Analysis'!B320,#REF!,'pre-Analysis'!C320,#REF!,'pre-Analysis'!F320,#REF!,'pre-Analysis'!D320)</f>
        <v>#REF!</v>
      </c>
      <c r="U320" s="176" t="e">
        <f>SUMIFS(#REF!,#REF!, 'pre-Analysis'!E320,#REF!, 'pre-Analysis'!B320,#REF!,'pre-Analysis'!C320,#REF!,'pre-Analysis'!F320,#REF!,'pre-Analysis'!D320)</f>
        <v>#REF!</v>
      </c>
      <c r="V320" s="176" t="e">
        <f>SUMIFS(#REF!,#REF!, 'pre-Analysis'!E320,#REF!, 'pre-Analysis'!B320,#REF!,'pre-Analysis'!C320,#REF!,'pre-Analysis'!F320,#REF!,'pre-Analysis'!D320)</f>
        <v>#REF!</v>
      </c>
      <c r="W320" s="176" t="e">
        <f>SUMIFS(#REF!,#REF!, 'pre-Analysis'!E320,#REF!, 'pre-Analysis'!B320,#REF!,'pre-Analysis'!C320,#REF!,'pre-Analysis'!F320,#REF!,'pre-Analysis'!D320)</f>
        <v>#REF!</v>
      </c>
      <c r="X320" s="176" t="e">
        <f>SUMIFS(#REF!,#REF!, 'pre-Analysis'!E320,#REF!, 'pre-Analysis'!B320,#REF!,'pre-Analysis'!C320,#REF!,'pre-Analysis'!F320,#REF!,'pre-Analysis'!D320)</f>
        <v>#REF!</v>
      </c>
      <c r="Y320" s="169" t="e">
        <f t="shared" si="101"/>
        <v>#REF!</v>
      </c>
      <c r="Z320" s="169" t="e">
        <f t="shared" si="102"/>
        <v>#REF!</v>
      </c>
      <c r="AA320" s="170" t="e">
        <f t="shared" si="100"/>
        <v>#REF!</v>
      </c>
      <c r="AB320" s="170" t="e">
        <f t="shared" si="96"/>
        <v>#REF!</v>
      </c>
    </row>
    <row r="321" spans="1:29">
      <c r="A321" s="14" t="s">
        <v>72</v>
      </c>
      <c r="B321" s="149" t="s">
        <v>100</v>
      </c>
      <c r="C321" s="150" t="s">
        <v>137</v>
      </c>
      <c r="D321" s="172" t="s">
        <v>87</v>
      </c>
      <c r="E321" s="151" t="s">
        <v>77</v>
      </c>
      <c r="F321" s="149" t="s">
        <v>136</v>
      </c>
      <c r="G321" s="152" t="e">
        <f t="shared" si="97"/>
        <v>#REF!</v>
      </c>
      <c r="H321" s="149" t="e" cm="1">
        <f t="array" ref="H321">_xlfn.TEXTJOIN(",",TRUE,_xlfn.UNIQUE(IF((NOT(ISBLANK(#REF!))*(#REF!='pre-Analysis'!C321))=1,IF(#REF!='pre-Analysis'!E321,IF(#REF!='pre-Analysis'!B321,IF(#REF!='pre-Analysis'!F321,IF(#REF!='pre-Analysis'!D321,#REF!,""),""),""),""),"")))</f>
        <v>#REF!</v>
      </c>
      <c r="I321" s="149" t="e">
        <f t="shared" si="98"/>
        <v>#REF!</v>
      </c>
      <c r="J321" s="149" t="e" cm="1">
        <f t="array" ref="J321">_xlfn.TEXTJOIN(",",TRUE,_xlfn.UNIQUE(IF((NOT(ISBLANK(#REF!))*(#REF!='pre-Analysis'!C321))=1,IF(#REF!='pre-Analysis'!E321,IF(#REF!='pre-Analysis'!B321,IF(#REF!='pre-Analysis'!F321,IF(#REF!='pre-Analysis'!D321,#REF!,""),""),""),""),"")))</f>
        <v>#REF!</v>
      </c>
      <c r="K321" s="149" t="e">
        <f t="shared" si="99"/>
        <v>#REF!</v>
      </c>
      <c r="L321" s="149" t="e" cm="1">
        <f t="array" ref="L321">_xlfn.TEXTJOIN(",",TRUE,_xlfn.UNIQUE(IF((NOT(ISBLANK(#REF!))*(#REF!='pre-Analysis'!B321))=1,IF(#REF!='pre-Analysis'!E321,IF(#REF!='pre-Analysis'!F321,IF(#REF!='pre-Analysis'!D321,IF(#REF!='pre-Analysis'!C321,#REF!,""),""),""),""),"")))</f>
        <v>#REF!</v>
      </c>
      <c r="M321" s="167">
        <v>4435</v>
      </c>
      <c r="N321" s="167">
        <v>22677</v>
      </c>
      <c r="O321" s="167">
        <v>12096</v>
      </c>
      <c r="P321" s="99">
        <v>10581</v>
      </c>
      <c r="Q321" s="176" t="e">
        <f>SUMIFS(#REF!,#REF!, 'pre-Analysis'!E321,#REF!, 'pre-Analysis'!B321,#REF!,'pre-Analysis'!C321,#REF!,'pre-Analysis'!F321,#REF!,'pre-Analysis'!D321)</f>
        <v>#REF!</v>
      </c>
      <c r="R321" s="176" t="e">
        <f>SUMIFS(#REF!,#REF!, 'pre-Analysis'!E321,#REF!, 'pre-Analysis'!B321,#REF!,'pre-Analysis'!C321,#REF!,'pre-Analysis'!F321,#REF!,'pre-Analysis'!D321)</f>
        <v>#REF!</v>
      </c>
      <c r="S321" s="176" t="e">
        <f>SUMIFS(#REF!,#REF!, 'pre-Analysis'!E321,#REF!, 'pre-Analysis'!B321,#REF!,'pre-Analysis'!C321,#REF!,'pre-Analysis'!F321,#REF!,'pre-Analysis'!D321)</f>
        <v>#REF!</v>
      </c>
      <c r="T321" s="176" t="e">
        <f>SUMIFS(#REF!,#REF!, 'pre-Analysis'!E321,#REF!, 'pre-Analysis'!B321,#REF!,'pre-Analysis'!C321,#REF!,'pre-Analysis'!F321,#REF!,'pre-Analysis'!D321)</f>
        <v>#REF!</v>
      </c>
      <c r="U321" s="176" t="e">
        <f>SUMIFS(#REF!,#REF!, 'pre-Analysis'!E321,#REF!, 'pre-Analysis'!B321,#REF!,'pre-Analysis'!C321,#REF!,'pre-Analysis'!F321,#REF!,'pre-Analysis'!D321)</f>
        <v>#REF!</v>
      </c>
      <c r="V321" s="176" t="e">
        <f>SUMIFS(#REF!,#REF!, 'pre-Analysis'!E321,#REF!, 'pre-Analysis'!B321,#REF!,'pre-Analysis'!C321,#REF!,'pre-Analysis'!F321,#REF!,'pre-Analysis'!D321)</f>
        <v>#REF!</v>
      </c>
      <c r="W321" s="176" t="e">
        <f>SUMIFS(#REF!,#REF!, 'pre-Analysis'!E321,#REF!, 'pre-Analysis'!B321,#REF!,'pre-Analysis'!C321,#REF!,'pre-Analysis'!F321,#REF!,'pre-Analysis'!D321)</f>
        <v>#REF!</v>
      </c>
      <c r="X321" s="176" t="e">
        <f>SUMIFS(#REF!,#REF!, 'pre-Analysis'!E321,#REF!, 'pre-Analysis'!B321,#REF!,'pre-Analysis'!C321,#REF!,'pre-Analysis'!F321,#REF!,'pre-Analysis'!D321)</f>
        <v>#REF!</v>
      </c>
      <c r="Y321" s="169" t="e">
        <f t="shared" si="101"/>
        <v>#REF!</v>
      </c>
      <c r="Z321" s="169" t="e">
        <f t="shared" si="102"/>
        <v>#REF!</v>
      </c>
      <c r="AA321" s="170" t="e">
        <f t="shared" si="100"/>
        <v>#REF!</v>
      </c>
      <c r="AB321" s="170" t="e">
        <f t="shared" si="96"/>
        <v>#REF!</v>
      </c>
    </row>
    <row r="322" spans="1:29">
      <c r="A322" s="14" t="s">
        <v>72</v>
      </c>
      <c r="B322" s="158" t="s">
        <v>100</v>
      </c>
      <c r="C322" s="166" t="s">
        <v>137</v>
      </c>
      <c r="D322" s="201" t="s">
        <v>87</v>
      </c>
      <c r="E322" s="157" t="s">
        <v>77</v>
      </c>
      <c r="F322" s="158"/>
      <c r="G322" s="159" t="e">
        <f t="shared" si="97"/>
        <v>#REF!</v>
      </c>
      <c r="H322" s="157" t="e" cm="1">
        <f t="array" ref="H322">_xlfn.TEXTJOIN(",",TRUE,_xlfn.UNIQUE(IF((NOT(ISBLANK(#REF!))*(#REF!='pre-Analysis'!C322))=1,IF(#REF!='pre-Analysis'!E322,IF(#REF!='pre-Analysis'!B322,IF(#REF!='pre-Analysis'!D322,#REF!,""),""),""),"")))</f>
        <v>#REF!</v>
      </c>
      <c r="I322" s="158" t="e">
        <f t="shared" si="98"/>
        <v>#REF!</v>
      </c>
      <c r="J322" s="157" t="e" cm="1">
        <f t="array" ref="J322">_xlfn.TEXTJOIN(",",TRUE,_xlfn.UNIQUE(IF((NOT(ISBLANK(#REF!))*(#REF!='pre-Analysis'!C322))=1,IF(#REF!='pre-Analysis'!E322,IF(#REF!='pre-Analysis'!B322,IF(#REF!='pre-Analysis'!D322,#REF!,""),""),""),"")))</f>
        <v>#REF!</v>
      </c>
      <c r="K322" s="158" t="e">
        <f t="shared" si="99"/>
        <v>#REF!</v>
      </c>
      <c r="L322" s="158" t="e" cm="1">
        <f t="array" ref="L322">_xlfn.TEXTJOIN(",",TRUE,_xlfn.UNIQUE(IF((NOT(ISBLANK(#REF!))*(#REF!='pre-Analysis'!B322))=1,IF(#REF!='pre-Analysis'!E322,IF(#REF!='pre-Analysis'!D322,IF(#REF!='pre-Analysis'!C322,#REF!,""),""),""),"")))</f>
        <v>#REF!</v>
      </c>
      <c r="M322" s="160">
        <f>SUM(M315:M321)</f>
        <v>32255</v>
      </c>
      <c r="N322" s="160">
        <f>SUM(N315:N321)</f>
        <v>149569</v>
      </c>
      <c r="O322" s="160">
        <f>SUM(O315:O321)</f>
        <v>78460</v>
      </c>
      <c r="P322" s="160">
        <f>SUM(P315:P321)</f>
        <v>71109</v>
      </c>
      <c r="Q322" s="197" t="e">
        <f>SUMIFS(#REF!,#REF!, 'pre-Analysis'!E322,#REF!, 'pre-Analysis'!B322,#REF!,'pre-Analysis'!C322,#REF!,'pre-Analysis'!D322)</f>
        <v>#REF!</v>
      </c>
      <c r="R322" s="197" t="e">
        <f>SUMIFS(#REF!,#REF!, 'pre-Analysis'!E322,#REF!, 'pre-Analysis'!B322,#REF!,'pre-Analysis'!C322,#REF!,'pre-Analysis'!D322)</f>
        <v>#REF!</v>
      </c>
      <c r="S322" s="197" t="e">
        <f>SUMIFS(#REF!,#REF!, 'pre-Analysis'!E322,#REF!, 'pre-Analysis'!B322,#REF!,'pre-Analysis'!C322,#REF!,'pre-Analysis'!D322)</f>
        <v>#REF!</v>
      </c>
      <c r="T322" s="197" t="e">
        <f>SUMIFS(#REF!,#REF!, 'pre-Analysis'!E322,#REF!, 'pre-Analysis'!B322,#REF!,'pre-Analysis'!C322,#REF!,'pre-Analysis'!D322)</f>
        <v>#REF!</v>
      </c>
      <c r="U322" s="197" t="e">
        <f>SUMIFS(#REF!,#REF!, 'pre-Analysis'!E322,#REF!, 'pre-Analysis'!B322,#REF!,'pre-Analysis'!C322,#REF!,'pre-Analysis'!D322)</f>
        <v>#REF!</v>
      </c>
      <c r="V322" s="197" t="e">
        <f>SUMIFS(#REF!,#REF!, 'pre-Analysis'!E322,#REF!, 'pre-Analysis'!B322,#REF!,'pre-Analysis'!C322,#REF!,'pre-Analysis'!D322)</f>
        <v>#REF!</v>
      </c>
      <c r="W322" s="197" t="e">
        <f>SUMIFS(#REF!,#REF!, 'pre-Analysis'!E322,#REF!, 'pre-Analysis'!B322,#REF!,'pre-Analysis'!C322,#REF!,'pre-Analysis'!D322)</f>
        <v>#REF!</v>
      </c>
      <c r="X322" s="197" t="e">
        <f>SUMIFS(#REF!,#REF!, 'pre-Analysis'!E322,#REF!, 'pre-Analysis'!B322,#REF!,'pre-Analysis'!C322,#REF!,'pre-Analysis'!D322)</f>
        <v>#REF!</v>
      </c>
      <c r="Y322" s="198" t="e">
        <f t="shared" si="101"/>
        <v>#REF!</v>
      </c>
      <c r="Z322" s="198" t="e">
        <f t="shared" si="102"/>
        <v>#REF!</v>
      </c>
      <c r="AA322" s="199" t="e">
        <f t="shared" si="100"/>
        <v>#REF!</v>
      </c>
      <c r="AB322" s="199" t="e">
        <f t="shared" si="96"/>
        <v>#REF!</v>
      </c>
    </row>
    <row r="323" spans="1:29">
      <c r="A323" s="14" t="s">
        <v>72</v>
      </c>
      <c r="B323" s="177" t="s">
        <v>100</v>
      </c>
      <c r="C323" s="178" t="s">
        <v>137</v>
      </c>
      <c r="D323" s="177" t="s">
        <v>87</v>
      </c>
      <c r="E323" s="179"/>
      <c r="F323" s="177"/>
      <c r="G323" s="180" t="e">
        <f t="shared" si="97"/>
        <v>#REF!</v>
      </c>
      <c r="H323" s="177" t="e" cm="1">
        <f t="array" ref="H323">_xlfn.TEXTJOIN(",",TRUE,_xlfn.UNIQUE(IF((NOT(ISBLANK(#REF!))*(#REF!='pre-Analysis'!C323))=1,IF(#REF!='pre-Analysis'!B323,IF(#REF!='pre-Analysis'!D323,#REF!,""),""),"")))</f>
        <v>#REF!</v>
      </c>
      <c r="I323" s="177" t="e">
        <f t="shared" si="98"/>
        <v>#REF!</v>
      </c>
      <c r="J323" s="177" t="e" cm="1">
        <f t="array" ref="J323">_xlfn.TEXTJOIN(",",TRUE,_xlfn.UNIQUE(IF((NOT(ISBLANK(#REF!))*(#REF!='pre-Analysis'!C323))=1,IF(#REF!='pre-Analysis'!B323,IF(#REF!='pre-Analysis'!D323,#REF!,""),""),"")))</f>
        <v>#REF!</v>
      </c>
      <c r="K323" s="177" t="e">
        <f t="shared" si="99"/>
        <v>#REF!</v>
      </c>
      <c r="L323" s="177" t="e" cm="1">
        <f t="array" ref="L323">_xlfn.TEXTJOIN(",",TRUE,_xlfn.UNIQUE(IF((NOT(ISBLANK(#REF!))*(#REF!='pre-Analysis'!B323))=1,IF(#REF!='pre-Analysis'!D323,IF(#REF!='pre-Analysis'!C323,#REF!,""),""),"")))</f>
        <v>#REF!</v>
      </c>
      <c r="M323" s="181">
        <f>SUM(M314,M322)</f>
        <v>188540</v>
      </c>
      <c r="N323" s="181">
        <f>SUM(N314,N322)</f>
        <v>866457</v>
      </c>
      <c r="O323" s="181">
        <f>SUM(O314,O322)</f>
        <v>447442</v>
      </c>
      <c r="P323" s="181">
        <f>SUM(P314,P322)</f>
        <v>419015</v>
      </c>
      <c r="Q323" s="182" t="e">
        <f>SUMIFS(#REF!,#REF!, 'pre-Analysis'!B323,#REF!,'pre-Analysis'!C323,#REF!,'pre-Analysis'!D323)</f>
        <v>#REF!</v>
      </c>
      <c r="R323" s="182" t="e">
        <f>SUMIFS(#REF!,#REF!, 'pre-Analysis'!B323,#REF!,'pre-Analysis'!C323,#REF!,'pre-Analysis'!D323)</f>
        <v>#REF!</v>
      </c>
      <c r="S323" s="182" t="e">
        <f>SUMIFS(#REF!,#REF!, 'pre-Analysis'!B323,#REF!,'pre-Analysis'!C323,#REF!,'pre-Analysis'!D323)</f>
        <v>#REF!</v>
      </c>
      <c r="T323" s="182" t="e">
        <f>SUMIFS(#REF!,#REF!, 'pre-Analysis'!B323,#REF!,'pre-Analysis'!C323,#REF!,'pre-Analysis'!D323)</f>
        <v>#REF!</v>
      </c>
      <c r="U323" s="176" t="e">
        <f>SUMIFS(#REF!,#REF!, 'pre-Analysis'!B323,#REF!,'pre-Analysis'!C323,#REF!,'pre-Analysis'!D323)</f>
        <v>#REF!</v>
      </c>
      <c r="V323" s="176" t="e">
        <f>SUMIFS(#REF!,#REF!, 'pre-Analysis'!B323,#REF!,'pre-Analysis'!C323,#REF!,'pre-Analysis'!D323)</f>
        <v>#REF!</v>
      </c>
      <c r="W323" s="176" t="e">
        <f>SUMIFS(#REF!,#REF!, 'pre-Analysis'!B323,#REF!,'pre-Analysis'!C323,#REF!,'pre-Analysis'!D323)</f>
        <v>#REF!</v>
      </c>
      <c r="X323" s="176" t="e">
        <f>SUMIFS(#REF!,#REF!, 'pre-Analysis'!B323,#REF!,'pre-Analysis'!C323,#REF!,'pre-Analysis'!D323)</f>
        <v>#REF!</v>
      </c>
      <c r="Y323" s="183" t="e">
        <f t="shared" si="101"/>
        <v>#REF!</v>
      </c>
      <c r="Z323" s="183" t="e">
        <f t="shared" si="102"/>
        <v>#REF!</v>
      </c>
      <c r="AA323" s="184" t="e">
        <f t="shared" si="100"/>
        <v>#REF!</v>
      </c>
      <c r="AB323" s="184" t="e">
        <f t="shared" si="96"/>
        <v>#REF!</v>
      </c>
    </row>
    <row r="324" spans="1:29">
      <c r="A324" s="14" t="s">
        <v>72</v>
      </c>
      <c r="B324" s="149" t="s">
        <v>100</v>
      </c>
      <c r="C324" s="150" t="s">
        <v>137</v>
      </c>
      <c r="D324" s="149" t="s">
        <v>88</v>
      </c>
      <c r="E324" s="151" t="s">
        <v>76</v>
      </c>
      <c r="F324" s="149" t="s">
        <v>103</v>
      </c>
      <c r="G324" s="152" t="e">
        <f t="shared" si="97"/>
        <v>#REF!</v>
      </c>
      <c r="H324" s="149" t="e" cm="1">
        <f t="array" ref="H324">_xlfn.TEXTJOIN(",",TRUE,_xlfn.UNIQUE(IF((NOT(ISBLANK(#REF!))*(#REF!='pre-Analysis'!C324))=1,IF(#REF!='pre-Analysis'!E324,IF(#REF!='pre-Analysis'!B324,IF(#REF!='pre-Analysis'!F324,IF(#REF!='pre-Analysis'!D324,#REF!,""),""),""),""),"")))</f>
        <v>#REF!</v>
      </c>
      <c r="I324" s="149" t="e">
        <f>IF(J324=""," ",(LEN(TRIM(J324))-LEN(SUBSTITUTE(TRIM(J324),",",""))+"1"))</f>
        <v>#REF!</v>
      </c>
      <c r="J324" s="149" t="e" cm="1">
        <f t="array" ref="J324">_xlfn.TEXTJOIN(",",TRUE,_xlfn.UNIQUE(IF((NOT(ISBLANK(#REF!))*(#REF!='pre-Analysis'!C324))=1,IF(#REF!='pre-Analysis'!E324,IF(#REF!='pre-Analysis'!B324,IF(#REF!='pre-Analysis'!F324,IF(#REF!='pre-Analysis'!D324,#REF!,""),""),""),""),"")))</f>
        <v>#REF!</v>
      </c>
      <c r="K324" s="149" t="e">
        <f>IF(L324=""," ",(LEN(TRIM(L324))-LEN(SUBSTITUTE(TRIM(L324),",",""))+"1"))</f>
        <v>#REF!</v>
      </c>
      <c r="L324" s="149" t="e" cm="1">
        <f t="array" ref="L324">_xlfn.TEXTJOIN(",",TRUE,_xlfn.UNIQUE(IF((NOT(ISBLANK(#REF!))*(#REF!='pre-Analysis'!B324))=1,IF(#REF!='pre-Analysis'!E324,IF(#REF!='pre-Analysis'!F324,IF(#REF!='pre-Analysis'!D324,IF(#REF!='pre-Analysis'!C324,#REF!,""),""),""),""),"")))</f>
        <v>#REF!</v>
      </c>
      <c r="M324" s="167">
        <v>8485</v>
      </c>
      <c r="N324" s="167">
        <v>37776</v>
      </c>
      <c r="O324" s="167">
        <v>19211</v>
      </c>
      <c r="P324" s="167">
        <v>18565</v>
      </c>
      <c r="Q324" s="176" t="e">
        <f>SUMIFS(#REF!,#REF!, 'pre-Analysis'!E324,#REF!, 'pre-Analysis'!B324,#REF!,'pre-Analysis'!C324,#REF!,'pre-Analysis'!F324,#REF!,'pre-Analysis'!D324)</f>
        <v>#REF!</v>
      </c>
      <c r="R324" s="176" t="e">
        <f>SUMIFS(#REF!,#REF!, 'pre-Analysis'!E324,#REF!, 'pre-Analysis'!B324,#REF!,'pre-Analysis'!C324,#REF!,'pre-Analysis'!F324,#REF!,'pre-Analysis'!D324)</f>
        <v>#REF!</v>
      </c>
      <c r="S324" s="176" t="e">
        <f>SUMIFS(#REF!,#REF!, 'pre-Analysis'!E324,#REF!, 'pre-Analysis'!B324,#REF!,'pre-Analysis'!C324,#REF!,'pre-Analysis'!F324,#REF!,'pre-Analysis'!D324)</f>
        <v>#REF!</v>
      </c>
      <c r="T324" s="176" t="e">
        <f>SUMIFS(#REF!,#REF!, 'pre-Analysis'!E324,#REF!, 'pre-Analysis'!B324,#REF!,'pre-Analysis'!C324,#REF!,'pre-Analysis'!F324,#REF!,'pre-Analysis'!D324)</f>
        <v>#REF!</v>
      </c>
      <c r="U324" s="176" t="e">
        <f>SUMIFS(#REF!,#REF!, 'pre-Analysis'!E324,#REF!, 'pre-Analysis'!B324,#REF!,'pre-Analysis'!C324,#REF!,'pre-Analysis'!F324,#REF!,'pre-Analysis'!D324)</f>
        <v>#REF!</v>
      </c>
      <c r="V324" s="176" t="e">
        <f>SUMIFS(#REF!,#REF!, 'pre-Analysis'!E324,#REF!, 'pre-Analysis'!B324,#REF!,'pre-Analysis'!C324,#REF!,'pre-Analysis'!F324,#REF!,'pre-Analysis'!D324)</f>
        <v>#REF!</v>
      </c>
      <c r="W324" s="176" t="e">
        <f>SUMIFS(#REF!,#REF!, 'pre-Analysis'!E324,#REF!, 'pre-Analysis'!B324,#REF!,'pre-Analysis'!C324,#REF!,'pre-Analysis'!F324,#REF!,'pre-Analysis'!D324)</f>
        <v>#REF!</v>
      </c>
      <c r="X324" s="176" t="e">
        <f>SUMIFS(#REF!,#REF!, 'pre-Analysis'!E324,#REF!, 'pre-Analysis'!B324,#REF!,'pre-Analysis'!C324,#REF!,'pre-Analysis'!F324,#REF!,'pre-Analysis'!D324)</f>
        <v>#REF!</v>
      </c>
      <c r="Y324" s="169" t="e">
        <f t="shared" si="101"/>
        <v>#REF!</v>
      </c>
      <c r="Z324" s="169" t="e">
        <f t="shared" si="102"/>
        <v>#REF!</v>
      </c>
      <c r="AA324" s="170" t="e">
        <f t="shared" si="100"/>
        <v>#REF!</v>
      </c>
      <c r="AB324" s="170" t="e">
        <f t="shared" si="96"/>
        <v>#REF!</v>
      </c>
      <c r="AC324" s="154"/>
    </row>
    <row r="325" spans="1:29">
      <c r="A325" s="14" t="s">
        <v>72</v>
      </c>
      <c r="B325" s="149" t="s">
        <v>100</v>
      </c>
      <c r="C325" s="150" t="s">
        <v>137</v>
      </c>
      <c r="D325" s="149" t="s">
        <v>88</v>
      </c>
      <c r="E325" s="151" t="s">
        <v>76</v>
      </c>
      <c r="F325" s="149" t="s">
        <v>104</v>
      </c>
      <c r="G325" s="152" t="e">
        <f t="shared" si="97"/>
        <v>#REF!</v>
      </c>
      <c r="H325" s="149" t="e" cm="1">
        <f t="array" ref="H325">_xlfn.TEXTJOIN(",",TRUE,_xlfn.UNIQUE(IF((NOT(ISBLANK(#REF!))*(#REF!='pre-Analysis'!C325))=1,IF(#REF!='pre-Analysis'!E325,IF(#REF!='pre-Analysis'!B325,IF(#REF!='pre-Analysis'!F325,IF(#REF!='pre-Analysis'!D325,#REF!,""),""),""),""),"")))</f>
        <v>#REF!</v>
      </c>
      <c r="I325" s="149" t="e">
        <f t="shared" ref="I325:I360" si="103">IF(J325=""," ",(LEN(TRIM(J325))-LEN(SUBSTITUTE(TRIM(J325),",",""))+"1"))</f>
        <v>#REF!</v>
      </c>
      <c r="J325" s="149" t="e" cm="1">
        <f t="array" ref="J325">_xlfn.TEXTJOIN(",",TRUE,_xlfn.UNIQUE(IF((NOT(ISBLANK(#REF!))*(#REF!='pre-Analysis'!C325))=1,IF(#REF!='pre-Analysis'!E325,IF(#REF!='pre-Analysis'!B325,IF(#REF!='pre-Analysis'!F325,IF(#REF!='pre-Analysis'!D325,#REF!,""),""),""),""),"")))</f>
        <v>#REF!</v>
      </c>
      <c r="K325" s="149" t="e">
        <f t="shared" ref="K325:K360" si="104">IF(L325=""," ",(LEN(TRIM(L325))-LEN(SUBSTITUTE(TRIM(L325),",",""))+"1"))</f>
        <v>#REF!</v>
      </c>
      <c r="L325" s="149" t="e" cm="1">
        <f t="array" ref="L325">_xlfn.TEXTJOIN(",",TRUE,_xlfn.UNIQUE(IF((NOT(ISBLANK(#REF!))*(#REF!='pre-Analysis'!B325))=1,IF(#REF!='pre-Analysis'!E325,IF(#REF!='pre-Analysis'!F325,IF(#REF!='pre-Analysis'!D325,IF(#REF!='pre-Analysis'!C325,#REF!,""),""),""),""),"")))</f>
        <v>#REF!</v>
      </c>
      <c r="M325" s="167">
        <v>8372</v>
      </c>
      <c r="N325" s="167">
        <v>37974</v>
      </c>
      <c r="O325" s="167">
        <v>19549</v>
      </c>
      <c r="P325" s="167">
        <v>18425</v>
      </c>
      <c r="Q325" s="176" t="e">
        <f>SUMIFS(#REF!,#REF!, 'pre-Analysis'!E325,#REF!, 'pre-Analysis'!B325,#REF!,'pre-Analysis'!C325,#REF!,'pre-Analysis'!F325,#REF!,'pre-Analysis'!D325)</f>
        <v>#REF!</v>
      </c>
      <c r="R325" s="176" t="e">
        <f>SUMIFS(#REF!,#REF!, 'pre-Analysis'!E325,#REF!, 'pre-Analysis'!B325,#REF!,'pre-Analysis'!C325,#REF!,'pre-Analysis'!F325,#REF!,'pre-Analysis'!D325)</f>
        <v>#REF!</v>
      </c>
      <c r="S325" s="176" t="e">
        <f>SUMIFS(#REF!,#REF!, 'pre-Analysis'!E325,#REF!, 'pre-Analysis'!B325,#REF!,'pre-Analysis'!C325,#REF!,'pre-Analysis'!F325,#REF!,'pre-Analysis'!D325)</f>
        <v>#REF!</v>
      </c>
      <c r="T325" s="176" t="e">
        <f>SUMIFS(#REF!,#REF!, 'pre-Analysis'!E325,#REF!, 'pre-Analysis'!B325,#REF!,'pre-Analysis'!C325,#REF!,'pre-Analysis'!F325,#REF!,'pre-Analysis'!D325)</f>
        <v>#REF!</v>
      </c>
      <c r="U325" s="176" t="e">
        <f>SUMIFS(#REF!,#REF!, 'pre-Analysis'!E325,#REF!, 'pre-Analysis'!B325,#REF!,'pre-Analysis'!C325,#REF!,'pre-Analysis'!F325,#REF!,'pre-Analysis'!D325)</f>
        <v>#REF!</v>
      </c>
      <c r="V325" s="176" t="e">
        <f>SUMIFS(#REF!,#REF!, 'pre-Analysis'!E325,#REF!, 'pre-Analysis'!B325,#REF!,'pre-Analysis'!C325,#REF!,'pre-Analysis'!F325,#REF!,'pre-Analysis'!D325)</f>
        <v>#REF!</v>
      </c>
      <c r="W325" s="176" t="e">
        <f>SUMIFS(#REF!,#REF!, 'pre-Analysis'!E325,#REF!, 'pre-Analysis'!B325,#REF!,'pre-Analysis'!C325,#REF!,'pre-Analysis'!F325,#REF!,'pre-Analysis'!D325)</f>
        <v>#REF!</v>
      </c>
      <c r="X325" s="176" t="e">
        <f>SUMIFS(#REF!,#REF!, 'pre-Analysis'!E325,#REF!, 'pre-Analysis'!B325,#REF!,'pre-Analysis'!C325,#REF!,'pre-Analysis'!F325,#REF!,'pre-Analysis'!D325)</f>
        <v>#REF!</v>
      </c>
      <c r="Y325" s="169" t="e">
        <f t="shared" si="101"/>
        <v>#REF!</v>
      </c>
      <c r="Z325" s="169" t="e">
        <f t="shared" si="102"/>
        <v>#REF!</v>
      </c>
      <c r="AA325" s="170" t="e">
        <f t="shared" si="100"/>
        <v>#REF!</v>
      </c>
      <c r="AB325" s="170" t="e">
        <f t="shared" si="96"/>
        <v>#REF!</v>
      </c>
      <c r="AC325" s="154"/>
    </row>
    <row r="326" spans="1:29">
      <c r="A326" s="14" t="s">
        <v>72</v>
      </c>
      <c r="B326" s="149" t="s">
        <v>100</v>
      </c>
      <c r="C326" s="150" t="s">
        <v>137</v>
      </c>
      <c r="D326" s="149" t="s">
        <v>88</v>
      </c>
      <c r="E326" s="151" t="s">
        <v>76</v>
      </c>
      <c r="F326" s="149" t="s">
        <v>105</v>
      </c>
      <c r="G326" s="152" t="e">
        <f t="shared" si="97"/>
        <v>#REF!</v>
      </c>
      <c r="H326" s="149" t="e" cm="1">
        <f t="array" ref="H326">_xlfn.TEXTJOIN(",",TRUE,_xlfn.UNIQUE(IF((NOT(ISBLANK(#REF!))*(#REF!='pre-Analysis'!C326))=1,IF(#REF!='pre-Analysis'!E326,IF(#REF!='pre-Analysis'!B326,IF(#REF!='pre-Analysis'!F326,IF(#REF!='pre-Analysis'!D326,#REF!,""),""),""),""),"")))</f>
        <v>#REF!</v>
      </c>
      <c r="I326" s="149" t="e">
        <f t="shared" si="103"/>
        <v>#REF!</v>
      </c>
      <c r="J326" s="149" t="e" cm="1">
        <f t="array" ref="J326">_xlfn.TEXTJOIN(",",TRUE,_xlfn.UNIQUE(IF((NOT(ISBLANK(#REF!))*(#REF!='pre-Analysis'!C326))=1,IF(#REF!='pre-Analysis'!E326,IF(#REF!='pre-Analysis'!B326,IF(#REF!='pre-Analysis'!F326,IF(#REF!='pre-Analysis'!D326,#REF!,""),""),""),""),"")))</f>
        <v>#REF!</v>
      </c>
      <c r="K326" s="149" t="e">
        <f t="shared" si="104"/>
        <v>#REF!</v>
      </c>
      <c r="L326" s="149" t="e" cm="1">
        <f t="array" ref="L326">_xlfn.TEXTJOIN(",",TRUE,_xlfn.UNIQUE(IF((NOT(ISBLANK(#REF!))*(#REF!='pre-Analysis'!B326))=1,IF(#REF!='pre-Analysis'!E326,IF(#REF!='pre-Analysis'!F326,IF(#REF!='pre-Analysis'!D326,IF(#REF!='pre-Analysis'!C326,#REF!,""),""),""),""),"")))</f>
        <v>#REF!</v>
      </c>
      <c r="M326" s="167">
        <v>6109</v>
      </c>
      <c r="N326" s="167">
        <v>25804</v>
      </c>
      <c r="O326" s="167">
        <v>13559</v>
      </c>
      <c r="P326" s="167">
        <v>12245</v>
      </c>
      <c r="Q326" s="176" t="e">
        <f>SUMIFS(#REF!,#REF!, 'pre-Analysis'!E326,#REF!, 'pre-Analysis'!B326,#REF!,'pre-Analysis'!C326,#REF!,'pre-Analysis'!F326,#REF!,'pre-Analysis'!D326)</f>
        <v>#REF!</v>
      </c>
      <c r="R326" s="176" t="e">
        <f>SUMIFS(#REF!,#REF!, 'pre-Analysis'!E326,#REF!, 'pre-Analysis'!B326,#REF!,'pre-Analysis'!C326,#REF!,'pre-Analysis'!F326,#REF!,'pre-Analysis'!D326)</f>
        <v>#REF!</v>
      </c>
      <c r="S326" s="176" t="e">
        <f>SUMIFS(#REF!,#REF!, 'pre-Analysis'!E326,#REF!, 'pre-Analysis'!B326,#REF!,'pre-Analysis'!C326,#REF!,'pre-Analysis'!F326,#REF!,'pre-Analysis'!D326)</f>
        <v>#REF!</v>
      </c>
      <c r="T326" s="176" t="e">
        <f>SUMIFS(#REF!,#REF!, 'pre-Analysis'!E326,#REF!, 'pre-Analysis'!B326,#REF!,'pre-Analysis'!C326,#REF!,'pre-Analysis'!F326,#REF!,'pre-Analysis'!D326)</f>
        <v>#REF!</v>
      </c>
      <c r="U326" s="176" t="e">
        <f>SUMIFS(#REF!,#REF!, 'pre-Analysis'!E326,#REF!, 'pre-Analysis'!B326,#REF!,'pre-Analysis'!C326,#REF!,'pre-Analysis'!F326,#REF!,'pre-Analysis'!D326)</f>
        <v>#REF!</v>
      </c>
      <c r="V326" s="176" t="e">
        <f>SUMIFS(#REF!,#REF!, 'pre-Analysis'!E326,#REF!, 'pre-Analysis'!B326,#REF!,'pre-Analysis'!C326,#REF!,'pre-Analysis'!F326,#REF!,'pre-Analysis'!D326)</f>
        <v>#REF!</v>
      </c>
      <c r="W326" s="176" t="e">
        <f>SUMIFS(#REF!,#REF!, 'pre-Analysis'!E326,#REF!, 'pre-Analysis'!B326,#REF!,'pre-Analysis'!C326,#REF!,'pre-Analysis'!F326,#REF!,'pre-Analysis'!D326)</f>
        <v>#REF!</v>
      </c>
      <c r="X326" s="176" t="e">
        <f>SUMIFS(#REF!,#REF!, 'pre-Analysis'!E326,#REF!, 'pre-Analysis'!B326,#REF!,'pre-Analysis'!C326,#REF!,'pre-Analysis'!F326,#REF!,'pre-Analysis'!D326)</f>
        <v>#REF!</v>
      </c>
      <c r="Y326" s="169" t="e">
        <f t="shared" si="101"/>
        <v>#REF!</v>
      </c>
      <c r="Z326" s="169" t="e">
        <f t="shared" si="102"/>
        <v>#REF!</v>
      </c>
      <c r="AA326" s="170" t="e">
        <f t="shared" si="100"/>
        <v>#REF!</v>
      </c>
      <c r="AB326" s="170" t="e">
        <f t="shared" si="96"/>
        <v>#REF!</v>
      </c>
      <c r="AC326" s="154"/>
    </row>
    <row r="327" spans="1:29">
      <c r="A327" s="14" t="s">
        <v>72</v>
      </c>
      <c r="B327" s="149" t="s">
        <v>100</v>
      </c>
      <c r="C327" s="150" t="s">
        <v>137</v>
      </c>
      <c r="D327" s="149" t="s">
        <v>88</v>
      </c>
      <c r="E327" s="151" t="s">
        <v>76</v>
      </c>
      <c r="F327" s="149" t="s">
        <v>106</v>
      </c>
      <c r="G327" s="152" t="e">
        <f t="shared" si="97"/>
        <v>#REF!</v>
      </c>
      <c r="H327" s="149" t="e" cm="1">
        <f t="array" ref="H327">_xlfn.TEXTJOIN(",",TRUE,_xlfn.UNIQUE(IF((NOT(ISBLANK(#REF!))*(#REF!='pre-Analysis'!C327))=1,IF(#REF!='pre-Analysis'!E327,IF(#REF!='pre-Analysis'!B327,IF(#REF!='pre-Analysis'!F327,IF(#REF!='pre-Analysis'!D327,#REF!,""),""),""),""),"")))</f>
        <v>#REF!</v>
      </c>
      <c r="I327" s="149" t="e">
        <f t="shared" si="103"/>
        <v>#REF!</v>
      </c>
      <c r="J327" s="149" t="e" cm="1">
        <f t="array" ref="J327">_xlfn.TEXTJOIN(",",TRUE,_xlfn.UNIQUE(IF((NOT(ISBLANK(#REF!))*(#REF!='pre-Analysis'!C327))=1,IF(#REF!='pre-Analysis'!E327,IF(#REF!='pre-Analysis'!B327,IF(#REF!='pre-Analysis'!F327,IF(#REF!='pre-Analysis'!D327,#REF!,""),""),""),""),"")))</f>
        <v>#REF!</v>
      </c>
      <c r="K327" s="149" t="e">
        <f t="shared" si="104"/>
        <v>#REF!</v>
      </c>
      <c r="L327" s="149" t="e" cm="1">
        <f t="array" ref="L327">_xlfn.TEXTJOIN(",",TRUE,_xlfn.UNIQUE(IF((NOT(ISBLANK(#REF!))*(#REF!='pre-Analysis'!B327))=1,IF(#REF!='pre-Analysis'!E327,IF(#REF!='pre-Analysis'!F327,IF(#REF!='pre-Analysis'!D327,IF(#REF!='pre-Analysis'!C327,#REF!,""),""),""),""),"")))</f>
        <v>#REF!</v>
      </c>
      <c r="M327" s="167">
        <v>5484</v>
      </c>
      <c r="N327" s="167">
        <v>23816</v>
      </c>
      <c r="O327" s="167">
        <v>12359</v>
      </c>
      <c r="P327" s="167">
        <v>11457</v>
      </c>
      <c r="Q327" s="176" t="e">
        <f>SUMIFS(#REF!,#REF!, 'pre-Analysis'!E327,#REF!, 'pre-Analysis'!B327,#REF!,'pre-Analysis'!C327,#REF!,'pre-Analysis'!F327,#REF!,'pre-Analysis'!D327)</f>
        <v>#REF!</v>
      </c>
      <c r="R327" s="176" t="e">
        <f>SUMIFS(#REF!,#REF!, 'pre-Analysis'!E327,#REF!, 'pre-Analysis'!B327,#REF!,'pre-Analysis'!C327,#REF!,'pre-Analysis'!F327,#REF!,'pre-Analysis'!D327)</f>
        <v>#REF!</v>
      </c>
      <c r="S327" s="176" t="e">
        <f>SUMIFS(#REF!,#REF!, 'pre-Analysis'!E327,#REF!, 'pre-Analysis'!B327,#REF!,'pre-Analysis'!C327,#REF!,'pre-Analysis'!F327,#REF!,'pre-Analysis'!D327)</f>
        <v>#REF!</v>
      </c>
      <c r="T327" s="176" t="e">
        <f>SUMIFS(#REF!,#REF!, 'pre-Analysis'!E327,#REF!, 'pre-Analysis'!B327,#REF!,'pre-Analysis'!C327,#REF!,'pre-Analysis'!F327,#REF!,'pre-Analysis'!D327)</f>
        <v>#REF!</v>
      </c>
      <c r="U327" s="176" t="e">
        <f>SUMIFS(#REF!,#REF!, 'pre-Analysis'!E327,#REF!, 'pre-Analysis'!B327,#REF!,'pre-Analysis'!C327,#REF!,'pre-Analysis'!F327,#REF!,'pre-Analysis'!D327)</f>
        <v>#REF!</v>
      </c>
      <c r="V327" s="176" t="e">
        <f>SUMIFS(#REF!,#REF!, 'pre-Analysis'!E327,#REF!, 'pre-Analysis'!B327,#REF!,'pre-Analysis'!C327,#REF!,'pre-Analysis'!F327,#REF!,'pre-Analysis'!D327)</f>
        <v>#REF!</v>
      </c>
      <c r="W327" s="176" t="e">
        <f>SUMIFS(#REF!,#REF!, 'pre-Analysis'!E327,#REF!, 'pre-Analysis'!B327,#REF!,'pre-Analysis'!C327,#REF!,'pre-Analysis'!F327,#REF!,'pre-Analysis'!D327)</f>
        <v>#REF!</v>
      </c>
      <c r="X327" s="176" t="e">
        <f>SUMIFS(#REF!,#REF!, 'pre-Analysis'!E327,#REF!, 'pre-Analysis'!B327,#REF!,'pre-Analysis'!C327,#REF!,'pre-Analysis'!F327,#REF!,'pre-Analysis'!D327)</f>
        <v>#REF!</v>
      </c>
      <c r="Y327" s="169" t="e">
        <f t="shared" si="101"/>
        <v>#REF!</v>
      </c>
      <c r="Z327" s="169" t="e">
        <f t="shared" si="102"/>
        <v>#REF!</v>
      </c>
      <c r="AA327" s="170" t="e">
        <f t="shared" si="100"/>
        <v>#REF!</v>
      </c>
      <c r="AB327" s="170" t="e">
        <f t="shared" si="96"/>
        <v>#REF!</v>
      </c>
      <c r="AC327" s="154"/>
    </row>
    <row r="328" spans="1:29">
      <c r="A328" s="14" t="s">
        <v>72</v>
      </c>
      <c r="B328" s="149" t="s">
        <v>100</v>
      </c>
      <c r="C328" s="150" t="s">
        <v>137</v>
      </c>
      <c r="D328" s="149" t="s">
        <v>88</v>
      </c>
      <c r="E328" s="151" t="s">
        <v>76</v>
      </c>
      <c r="F328" s="149" t="s">
        <v>107</v>
      </c>
      <c r="G328" s="152" t="e">
        <f t="shared" si="97"/>
        <v>#REF!</v>
      </c>
      <c r="H328" s="149" t="e" cm="1">
        <f t="array" ref="H328">_xlfn.TEXTJOIN(",",TRUE,_xlfn.UNIQUE(IF((NOT(ISBLANK(#REF!))*(#REF!='pre-Analysis'!C328))=1,IF(#REF!='pre-Analysis'!E328,IF(#REF!='pre-Analysis'!B328,IF(#REF!='pre-Analysis'!F328,IF(#REF!='pre-Analysis'!D328,#REF!,""),""),""),""),"")))</f>
        <v>#REF!</v>
      </c>
      <c r="I328" s="149" t="e">
        <f t="shared" si="103"/>
        <v>#REF!</v>
      </c>
      <c r="J328" s="149" t="e" cm="1">
        <f t="array" ref="J328">_xlfn.TEXTJOIN(",",TRUE,_xlfn.UNIQUE(IF((NOT(ISBLANK(#REF!))*(#REF!='pre-Analysis'!C328))=1,IF(#REF!='pre-Analysis'!E328,IF(#REF!='pre-Analysis'!B328,IF(#REF!='pre-Analysis'!F328,IF(#REF!='pre-Analysis'!D328,#REF!,""),""),""),""),"")))</f>
        <v>#REF!</v>
      </c>
      <c r="K328" s="149" t="e">
        <f t="shared" si="104"/>
        <v>#REF!</v>
      </c>
      <c r="L328" s="149" t="e" cm="1">
        <f t="array" ref="L328">_xlfn.TEXTJOIN(",",TRUE,_xlfn.UNIQUE(IF((NOT(ISBLANK(#REF!))*(#REF!='pre-Analysis'!B328))=1,IF(#REF!='pre-Analysis'!E328,IF(#REF!='pre-Analysis'!F328,IF(#REF!='pre-Analysis'!D328,IF(#REF!='pre-Analysis'!C328,#REF!,""),""),""),""),"")))</f>
        <v>#REF!</v>
      </c>
      <c r="M328" s="167">
        <v>8052</v>
      </c>
      <c r="N328" s="167">
        <v>36126</v>
      </c>
      <c r="O328" s="167">
        <v>18606</v>
      </c>
      <c r="P328" s="167">
        <v>17520</v>
      </c>
      <c r="Q328" s="176" t="e">
        <f>SUMIFS(#REF!,#REF!, 'pre-Analysis'!E328,#REF!, 'pre-Analysis'!B328,#REF!,'pre-Analysis'!C328,#REF!,'pre-Analysis'!F328,#REF!,'pre-Analysis'!D328)</f>
        <v>#REF!</v>
      </c>
      <c r="R328" s="176" t="e">
        <f>SUMIFS(#REF!,#REF!, 'pre-Analysis'!E328,#REF!, 'pre-Analysis'!B328,#REF!,'pre-Analysis'!C328,#REF!,'pre-Analysis'!F328,#REF!,'pre-Analysis'!D328)</f>
        <v>#REF!</v>
      </c>
      <c r="S328" s="176" t="e">
        <f>SUMIFS(#REF!,#REF!, 'pre-Analysis'!E328,#REF!, 'pre-Analysis'!B328,#REF!,'pre-Analysis'!C328,#REF!,'pre-Analysis'!F328,#REF!,'pre-Analysis'!D328)</f>
        <v>#REF!</v>
      </c>
      <c r="T328" s="176" t="e">
        <f>SUMIFS(#REF!,#REF!, 'pre-Analysis'!E328,#REF!, 'pre-Analysis'!B328,#REF!,'pre-Analysis'!C328,#REF!,'pre-Analysis'!F328,#REF!,'pre-Analysis'!D328)</f>
        <v>#REF!</v>
      </c>
      <c r="U328" s="176" t="e">
        <f>SUMIFS(#REF!,#REF!, 'pre-Analysis'!E328,#REF!, 'pre-Analysis'!B328,#REF!,'pre-Analysis'!C328,#REF!,'pre-Analysis'!F328,#REF!,'pre-Analysis'!D328)</f>
        <v>#REF!</v>
      </c>
      <c r="V328" s="176" t="e">
        <f>SUMIFS(#REF!,#REF!, 'pre-Analysis'!E328,#REF!, 'pre-Analysis'!B328,#REF!,'pre-Analysis'!C328,#REF!,'pre-Analysis'!F328,#REF!,'pre-Analysis'!D328)</f>
        <v>#REF!</v>
      </c>
      <c r="W328" s="176" t="e">
        <f>SUMIFS(#REF!,#REF!, 'pre-Analysis'!E328,#REF!, 'pre-Analysis'!B328,#REF!,'pre-Analysis'!C328,#REF!,'pre-Analysis'!F328,#REF!,'pre-Analysis'!D328)</f>
        <v>#REF!</v>
      </c>
      <c r="X328" s="176" t="e">
        <f>SUMIFS(#REF!,#REF!, 'pre-Analysis'!E328,#REF!, 'pre-Analysis'!B328,#REF!,'pre-Analysis'!C328,#REF!,'pre-Analysis'!F328,#REF!,'pre-Analysis'!D328)</f>
        <v>#REF!</v>
      </c>
      <c r="Y328" s="169" t="e">
        <f t="shared" si="101"/>
        <v>#REF!</v>
      </c>
      <c r="Z328" s="169" t="e">
        <f t="shared" si="102"/>
        <v>#REF!</v>
      </c>
      <c r="AA328" s="170" t="e">
        <f t="shared" si="100"/>
        <v>#REF!</v>
      </c>
      <c r="AB328" s="170" t="e">
        <f t="shared" si="96"/>
        <v>#REF!</v>
      </c>
      <c r="AC328" s="154"/>
    </row>
    <row r="329" spans="1:29">
      <c r="A329" s="14" t="s">
        <v>72</v>
      </c>
      <c r="B329" s="149" t="s">
        <v>100</v>
      </c>
      <c r="C329" s="150" t="s">
        <v>137</v>
      </c>
      <c r="D329" s="149" t="s">
        <v>88</v>
      </c>
      <c r="E329" s="151" t="s">
        <v>76</v>
      </c>
      <c r="F329" s="149" t="s">
        <v>108</v>
      </c>
      <c r="G329" s="152" t="e">
        <f t="shared" si="97"/>
        <v>#REF!</v>
      </c>
      <c r="H329" s="149" t="e" cm="1">
        <f t="array" ref="H329">_xlfn.TEXTJOIN(",",TRUE,_xlfn.UNIQUE(IF((NOT(ISBLANK(#REF!))*(#REF!='pre-Analysis'!C329))=1,IF(#REF!='pre-Analysis'!E329,IF(#REF!='pre-Analysis'!B329,IF(#REF!='pre-Analysis'!F329,IF(#REF!='pre-Analysis'!D329,#REF!,""),""),""),""),"")))</f>
        <v>#REF!</v>
      </c>
      <c r="I329" s="149" t="e">
        <f t="shared" si="103"/>
        <v>#REF!</v>
      </c>
      <c r="J329" s="149" t="e" cm="1">
        <f t="array" ref="J329">_xlfn.TEXTJOIN(",",TRUE,_xlfn.UNIQUE(IF((NOT(ISBLANK(#REF!))*(#REF!='pre-Analysis'!C329))=1,IF(#REF!='pre-Analysis'!E329,IF(#REF!='pre-Analysis'!B329,IF(#REF!='pre-Analysis'!F329,IF(#REF!='pre-Analysis'!D329,#REF!,""),""),""),""),"")))</f>
        <v>#REF!</v>
      </c>
      <c r="K329" s="149" t="e">
        <f t="shared" si="104"/>
        <v>#REF!</v>
      </c>
      <c r="L329" s="149" t="e" cm="1">
        <f t="array" ref="L329">_xlfn.TEXTJOIN(",",TRUE,_xlfn.UNIQUE(IF((NOT(ISBLANK(#REF!))*(#REF!='pre-Analysis'!B329))=1,IF(#REF!='pre-Analysis'!E329,IF(#REF!='pre-Analysis'!F329,IF(#REF!='pre-Analysis'!D329,IF(#REF!='pre-Analysis'!C329,#REF!,""),""),""),""),"")))</f>
        <v>#REF!</v>
      </c>
      <c r="M329" s="167">
        <v>7062</v>
      </c>
      <c r="N329" s="167">
        <v>30064</v>
      </c>
      <c r="O329" s="167">
        <v>15496</v>
      </c>
      <c r="P329" s="167">
        <v>14568</v>
      </c>
      <c r="Q329" s="176" t="e">
        <f>SUMIFS(#REF!,#REF!, 'pre-Analysis'!E329,#REF!, 'pre-Analysis'!B329,#REF!,'pre-Analysis'!C329,#REF!,'pre-Analysis'!F329,#REF!,'pre-Analysis'!D329)</f>
        <v>#REF!</v>
      </c>
      <c r="R329" s="176" t="e">
        <f>SUMIFS(#REF!,#REF!, 'pre-Analysis'!E329,#REF!, 'pre-Analysis'!B329,#REF!,'pre-Analysis'!C329,#REF!,'pre-Analysis'!F329,#REF!,'pre-Analysis'!D329)</f>
        <v>#REF!</v>
      </c>
      <c r="S329" s="176" t="e">
        <f>SUMIFS(#REF!,#REF!, 'pre-Analysis'!E329,#REF!, 'pre-Analysis'!B329,#REF!,'pre-Analysis'!C329,#REF!,'pre-Analysis'!F329,#REF!,'pre-Analysis'!D329)</f>
        <v>#REF!</v>
      </c>
      <c r="T329" s="176" t="e">
        <f>SUMIFS(#REF!,#REF!, 'pre-Analysis'!E329,#REF!, 'pre-Analysis'!B329,#REF!,'pre-Analysis'!C329,#REF!,'pre-Analysis'!F329,#REF!,'pre-Analysis'!D329)</f>
        <v>#REF!</v>
      </c>
      <c r="U329" s="176" t="e">
        <f>SUMIFS(#REF!,#REF!, 'pre-Analysis'!E329,#REF!, 'pre-Analysis'!B329,#REF!,'pre-Analysis'!C329,#REF!,'pre-Analysis'!F329,#REF!,'pre-Analysis'!D329)</f>
        <v>#REF!</v>
      </c>
      <c r="V329" s="176" t="e">
        <f>SUMIFS(#REF!,#REF!, 'pre-Analysis'!E329,#REF!, 'pre-Analysis'!B329,#REF!,'pre-Analysis'!C329,#REF!,'pre-Analysis'!F329,#REF!,'pre-Analysis'!D329)</f>
        <v>#REF!</v>
      </c>
      <c r="W329" s="176" t="e">
        <f>SUMIFS(#REF!,#REF!, 'pre-Analysis'!E329,#REF!, 'pre-Analysis'!B329,#REF!,'pre-Analysis'!C329,#REF!,'pre-Analysis'!F329,#REF!,'pre-Analysis'!D329)</f>
        <v>#REF!</v>
      </c>
      <c r="X329" s="176" t="e">
        <f>SUMIFS(#REF!,#REF!, 'pre-Analysis'!E329,#REF!, 'pre-Analysis'!B329,#REF!,'pre-Analysis'!C329,#REF!,'pre-Analysis'!F329,#REF!,'pre-Analysis'!D329)</f>
        <v>#REF!</v>
      </c>
      <c r="Y329" s="169" t="e">
        <f t="shared" si="101"/>
        <v>#REF!</v>
      </c>
      <c r="Z329" s="169" t="e">
        <f t="shared" si="102"/>
        <v>#REF!</v>
      </c>
      <c r="AA329" s="170" t="e">
        <f t="shared" si="100"/>
        <v>#REF!</v>
      </c>
      <c r="AB329" s="170" t="e">
        <f t="shared" ref="AB329:AB392" si="105">1-Z329</f>
        <v>#REF!</v>
      </c>
      <c r="AC329" s="154"/>
    </row>
    <row r="330" spans="1:29">
      <c r="A330" s="14" t="s">
        <v>72</v>
      </c>
      <c r="B330" s="149" t="s">
        <v>100</v>
      </c>
      <c r="C330" s="150" t="s">
        <v>137</v>
      </c>
      <c r="D330" s="149" t="s">
        <v>88</v>
      </c>
      <c r="E330" s="151" t="s">
        <v>76</v>
      </c>
      <c r="F330" s="149" t="s">
        <v>109</v>
      </c>
      <c r="G330" s="152" t="e">
        <f t="shared" si="97"/>
        <v>#REF!</v>
      </c>
      <c r="H330" s="149" t="e" cm="1">
        <f t="array" ref="H330">_xlfn.TEXTJOIN(",",TRUE,_xlfn.UNIQUE(IF((NOT(ISBLANK(#REF!))*(#REF!='pre-Analysis'!C330))=1,IF(#REF!='pre-Analysis'!E330,IF(#REF!='pre-Analysis'!B330,IF(#REF!='pre-Analysis'!F330,IF(#REF!='pre-Analysis'!D330,#REF!,""),""),""),""),"")))</f>
        <v>#REF!</v>
      </c>
      <c r="I330" s="149" t="e">
        <f t="shared" si="103"/>
        <v>#REF!</v>
      </c>
      <c r="J330" s="149" t="e" cm="1">
        <f t="array" ref="J330">_xlfn.TEXTJOIN(",",TRUE,_xlfn.UNIQUE(IF((NOT(ISBLANK(#REF!))*(#REF!='pre-Analysis'!C330))=1,IF(#REF!='pre-Analysis'!E330,IF(#REF!='pre-Analysis'!B330,IF(#REF!='pre-Analysis'!F330,IF(#REF!='pre-Analysis'!D330,#REF!,""),""),""),""),"")))</f>
        <v>#REF!</v>
      </c>
      <c r="K330" s="149" t="e">
        <f t="shared" si="104"/>
        <v>#REF!</v>
      </c>
      <c r="L330" s="149" t="e" cm="1">
        <f t="array" ref="L330">_xlfn.TEXTJOIN(",",TRUE,_xlfn.UNIQUE(IF((NOT(ISBLANK(#REF!))*(#REF!='pre-Analysis'!B330))=1,IF(#REF!='pre-Analysis'!E330,IF(#REF!='pre-Analysis'!F330,IF(#REF!='pre-Analysis'!D330,IF(#REF!='pre-Analysis'!C330,#REF!,""),""),""),""),"")))</f>
        <v>#REF!</v>
      </c>
      <c r="M330" s="167">
        <v>1728</v>
      </c>
      <c r="N330" s="167">
        <v>7262</v>
      </c>
      <c r="O330" s="167">
        <v>3754</v>
      </c>
      <c r="P330" s="167">
        <v>3508</v>
      </c>
      <c r="Q330" s="176" t="e">
        <f>SUMIFS(#REF!,#REF!, 'pre-Analysis'!E330,#REF!, 'pre-Analysis'!B330,#REF!,'pre-Analysis'!C330,#REF!,'pre-Analysis'!F330,#REF!,'pre-Analysis'!D330)</f>
        <v>#REF!</v>
      </c>
      <c r="R330" s="176" t="e">
        <f>SUMIFS(#REF!,#REF!, 'pre-Analysis'!E330,#REF!, 'pre-Analysis'!B330,#REF!,'pre-Analysis'!C330,#REF!,'pre-Analysis'!F330,#REF!,'pre-Analysis'!D330)</f>
        <v>#REF!</v>
      </c>
      <c r="S330" s="176" t="e">
        <f>SUMIFS(#REF!,#REF!, 'pre-Analysis'!E330,#REF!, 'pre-Analysis'!B330,#REF!,'pre-Analysis'!C330,#REF!,'pre-Analysis'!F330,#REF!,'pre-Analysis'!D330)</f>
        <v>#REF!</v>
      </c>
      <c r="T330" s="176" t="e">
        <f>SUMIFS(#REF!,#REF!, 'pre-Analysis'!E330,#REF!, 'pre-Analysis'!B330,#REF!,'pre-Analysis'!C330,#REF!,'pre-Analysis'!F330,#REF!,'pre-Analysis'!D330)</f>
        <v>#REF!</v>
      </c>
      <c r="U330" s="176" t="e">
        <f>SUMIFS(#REF!,#REF!, 'pre-Analysis'!E330,#REF!, 'pre-Analysis'!B330,#REF!,'pre-Analysis'!C330,#REF!,'pre-Analysis'!F330,#REF!,'pre-Analysis'!D330)</f>
        <v>#REF!</v>
      </c>
      <c r="V330" s="176" t="e">
        <f>SUMIFS(#REF!,#REF!, 'pre-Analysis'!E330,#REF!, 'pre-Analysis'!B330,#REF!,'pre-Analysis'!C330,#REF!,'pre-Analysis'!F330,#REF!,'pre-Analysis'!D330)</f>
        <v>#REF!</v>
      </c>
      <c r="W330" s="176" t="e">
        <f>SUMIFS(#REF!,#REF!, 'pre-Analysis'!E330,#REF!, 'pre-Analysis'!B330,#REF!,'pre-Analysis'!C330,#REF!,'pre-Analysis'!F330,#REF!,'pre-Analysis'!D330)</f>
        <v>#REF!</v>
      </c>
      <c r="X330" s="176" t="e">
        <f>SUMIFS(#REF!,#REF!, 'pre-Analysis'!E330,#REF!, 'pre-Analysis'!B330,#REF!,'pre-Analysis'!C330,#REF!,'pre-Analysis'!F330,#REF!,'pre-Analysis'!D330)</f>
        <v>#REF!</v>
      </c>
      <c r="Y330" s="169" t="e">
        <f t="shared" si="101"/>
        <v>#REF!</v>
      </c>
      <c r="Z330" s="169" t="e">
        <f t="shared" si="102"/>
        <v>#REF!</v>
      </c>
      <c r="AA330" s="170" t="e">
        <f t="shared" si="100"/>
        <v>#REF!</v>
      </c>
      <c r="AB330" s="170" t="e">
        <f t="shared" si="105"/>
        <v>#REF!</v>
      </c>
      <c r="AC330" s="154"/>
    </row>
    <row r="331" spans="1:29">
      <c r="A331" s="14" t="s">
        <v>72</v>
      </c>
      <c r="B331" s="149" t="s">
        <v>100</v>
      </c>
      <c r="C331" s="150" t="s">
        <v>137</v>
      </c>
      <c r="D331" s="149" t="s">
        <v>88</v>
      </c>
      <c r="E331" s="151" t="s">
        <v>76</v>
      </c>
      <c r="F331" s="149" t="s">
        <v>110</v>
      </c>
      <c r="G331" s="152" t="e">
        <f t="shared" ref="G331:G394" si="106">IF(H331=""," ",(LEN(TRIM(H331))-LEN(SUBSTITUTE(TRIM(H331),",",""))+"1"))</f>
        <v>#REF!</v>
      </c>
      <c r="H331" s="149" t="e" cm="1">
        <f t="array" ref="H331">_xlfn.TEXTJOIN(",",TRUE,_xlfn.UNIQUE(IF((NOT(ISBLANK(#REF!))*(#REF!='pre-Analysis'!C331))=1,IF(#REF!='pre-Analysis'!E331,IF(#REF!='pre-Analysis'!B331,IF(#REF!='pre-Analysis'!F331,IF(#REF!='pre-Analysis'!D331,#REF!,""),""),""),""),"")))</f>
        <v>#REF!</v>
      </c>
      <c r="I331" s="149" t="e">
        <f t="shared" si="103"/>
        <v>#REF!</v>
      </c>
      <c r="J331" s="149" t="e" cm="1">
        <f t="array" ref="J331">_xlfn.TEXTJOIN(",",TRUE,_xlfn.UNIQUE(IF((NOT(ISBLANK(#REF!))*(#REF!='pre-Analysis'!C331))=1,IF(#REF!='pre-Analysis'!E331,IF(#REF!='pre-Analysis'!B331,IF(#REF!='pre-Analysis'!F331,IF(#REF!='pre-Analysis'!D331,#REF!,""),""),""),""),"")))</f>
        <v>#REF!</v>
      </c>
      <c r="K331" s="149" t="e">
        <f t="shared" si="104"/>
        <v>#REF!</v>
      </c>
      <c r="L331" s="149" t="e" cm="1">
        <f t="array" ref="L331">_xlfn.TEXTJOIN(",",TRUE,_xlfn.UNIQUE(IF((NOT(ISBLANK(#REF!))*(#REF!='pre-Analysis'!B331))=1,IF(#REF!='pre-Analysis'!E331,IF(#REF!='pre-Analysis'!F331,IF(#REF!='pre-Analysis'!D331,IF(#REF!='pre-Analysis'!C331,#REF!,""),""),""),""),"")))</f>
        <v>#REF!</v>
      </c>
      <c r="M331" s="167">
        <v>5540</v>
      </c>
      <c r="N331" s="167">
        <v>24608</v>
      </c>
      <c r="O331" s="167">
        <v>12688</v>
      </c>
      <c r="P331" s="167">
        <v>11920</v>
      </c>
      <c r="Q331" s="176" t="e">
        <f>SUMIFS(#REF!,#REF!, 'pre-Analysis'!E331,#REF!, 'pre-Analysis'!B331,#REF!,'pre-Analysis'!C331,#REF!,'pre-Analysis'!F331,#REF!,'pre-Analysis'!D331)</f>
        <v>#REF!</v>
      </c>
      <c r="R331" s="176" t="e">
        <f>SUMIFS(#REF!,#REF!, 'pre-Analysis'!E331,#REF!, 'pre-Analysis'!B331,#REF!,'pre-Analysis'!C331,#REF!,'pre-Analysis'!F331,#REF!,'pre-Analysis'!D331)</f>
        <v>#REF!</v>
      </c>
      <c r="S331" s="176" t="e">
        <f>SUMIFS(#REF!,#REF!, 'pre-Analysis'!E331,#REF!, 'pre-Analysis'!B331,#REF!,'pre-Analysis'!C331,#REF!,'pre-Analysis'!F331,#REF!,'pre-Analysis'!D331)</f>
        <v>#REF!</v>
      </c>
      <c r="T331" s="176" t="e">
        <f>SUMIFS(#REF!,#REF!, 'pre-Analysis'!E331,#REF!, 'pre-Analysis'!B331,#REF!,'pre-Analysis'!C331,#REF!,'pre-Analysis'!F331,#REF!,'pre-Analysis'!D331)</f>
        <v>#REF!</v>
      </c>
      <c r="U331" s="176" t="e">
        <f>SUMIFS(#REF!,#REF!, 'pre-Analysis'!E331,#REF!, 'pre-Analysis'!B331,#REF!,'pre-Analysis'!C331,#REF!,'pre-Analysis'!F331,#REF!,'pre-Analysis'!D331)</f>
        <v>#REF!</v>
      </c>
      <c r="V331" s="176" t="e">
        <f>SUMIFS(#REF!,#REF!, 'pre-Analysis'!E331,#REF!, 'pre-Analysis'!B331,#REF!,'pre-Analysis'!C331,#REF!,'pre-Analysis'!F331,#REF!,'pre-Analysis'!D331)</f>
        <v>#REF!</v>
      </c>
      <c r="W331" s="176" t="e">
        <f>SUMIFS(#REF!,#REF!, 'pre-Analysis'!E331,#REF!, 'pre-Analysis'!B331,#REF!,'pre-Analysis'!C331,#REF!,'pre-Analysis'!F331,#REF!,'pre-Analysis'!D331)</f>
        <v>#REF!</v>
      </c>
      <c r="X331" s="176" t="e">
        <f>SUMIFS(#REF!,#REF!, 'pre-Analysis'!E331,#REF!, 'pre-Analysis'!B331,#REF!,'pre-Analysis'!C331,#REF!,'pre-Analysis'!F331,#REF!,'pre-Analysis'!D331)</f>
        <v>#REF!</v>
      </c>
      <c r="Y331" s="169" t="e">
        <f t="shared" si="101"/>
        <v>#REF!</v>
      </c>
      <c r="Z331" s="169" t="e">
        <f t="shared" si="102"/>
        <v>#REF!</v>
      </c>
      <c r="AA331" s="170" t="e">
        <f t="shared" si="100"/>
        <v>#REF!</v>
      </c>
      <c r="AB331" s="170" t="e">
        <f t="shared" si="105"/>
        <v>#REF!</v>
      </c>
      <c r="AC331" s="154"/>
    </row>
    <row r="332" spans="1:29">
      <c r="A332" s="14" t="s">
        <v>72</v>
      </c>
      <c r="B332" s="149" t="s">
        <v>100</v>
      </c>
      <c r="C332" s="150" t="s">
        <v>137</v>
      </c>
      <c r="D332" s="149" t="s">
        <v>88</v>
      </c>
      <c r="E332" s="151" t="s">
        <v>76</v>
      </c>
      <c r="F332" s="149" t="s">
        <v>111</v>
      </c>
      <c r="G332" s="152" t="e">
        <f t="shared" si="106"/>
        <v>#REF!</v>
      </c>
      <c r="H332" s="149" t="e" cm="1">
        <f t="array" ref="H332">_xlfn.TEXTJOIN(",",TRUE,_xlfn.UNIQUE(IF((NOT(ISBLANK(#REF!))*(#REF!='pre-Analysis'!C332))=1,IF(#REF!='pre-Analysis'!E332,IF(#REF!='pre-Analysis'!B332,IF(#REF!='pre-Analysis'!F332,IF(#REF!='pre-Analysis'!D332,#REF!,""),""),""),""),"")))</f>
        <v>#REF!</v>
      </c>
      <c r="I332" s="149" t="e">
        <f t="shared" si="103"/>
        <v>#REF!</v>
      </c>
      <c r="J332" s="149" t="e" cm="1">
        <f t="array" ref="J332">_xlfn.TEXTJOIN(",",TRUE,_xlfn.UNIQUE(IF((NOT(ISBLANK(#REF!))*(#REF!='pre-Analysis'!C332))=1,IF(#REF!='pre-Analysis'!E332,IF(#REF!='pre-Analysis'!B332,IF(#REF!='pre-Analysis'!F332,IF(#REF!='pre-Analysis'!D332,#REF!,""),""),""),""),"")))</f>
        <v>#REF!</v>
      </c>
      <c r="K332" s="149" t="e">
        <f t="shared" si="104"/>
        <v>#REF!</v>
      </c>
      <c r="L332" s="149" t="e" cm="1">
        <f t="array" ref="L332">_xlfn.TEXTJOIN(",",TRUE,_xlfn.UNIQUE(IF((NOT(ISBLANK(#REF!))*(#REF!='pre-Analysis'!B332))=1,IF(#REF!='pre-Analysis'!E332,IF(#REF!='pre-Analysis'!F332,IF(#REF!='pre-Analysis'!D332,IF(#REF!='pre-Analysis'!C332,#REF!,""),""),""),""),"")))</f>
        <v>#REF!</v>
      </c>
      <c r="M332" s="167">
        <v>4878</v>
      </c>
      <c r="N332" s="167">
        <v>22969</v>
      </c>
      <c r="O332" s="167">
        <v>11763</v>
      </c>
      <c r="P332" s="167">
        <v>11206</v>
      </c>
      <c r="Q332" s="176" t="e">
        <f>SUMIFS(#REF!,#REF!, 'pre-Analysis'!E332,#REF!, 'pre-Analysis'!B332,#REF!,'pre-Analysis'!C332,#REF!,'pre-Analysis'!F332,#REF!,'pre-Analysis'!D332)</f>
        <v>#REF!</v>
      </c>
      <c r="R332" s="176" t="e">
        <f>SUMIFS(#REF!,#REF!, 'pre-Analysis'!E332,#REF!, 'pre-Analysis'!B332,#REF!,'pre-Analysis'!C332,#REF!,'pre-Analysis'!F332,#REF!,'pre-Analysis'!D332)</f>
        <v>#REF!</v>
      </c>
      <c r="S332" s="176" t="e">
        <f>SUMIFS(#REF!,#REF!, 'pre-Analysis'!E332,#REF!, 'pre-Analysis'!B332,#REF!,'pre-Analysis'!C332,#REF!,'pre-Analysis'!F332,#REF!,'pre-Analysis'!D332)</f>
        <v>#REF!</v>
      </c>
      <c r="T332" s="176" t="e">
        <f>SUMIFS(#REF!,#REF!, 'pre-Analysis'!E332,#REF!, 'pre-Analysis'!B332,#REF!,'pre-Analysis'!C332,#REF!,'pre-Analysis'!F332,#REF!,'pre-Analysis'!D332)</f>
        <v>#REF!</v>
      </c>
      <c r="U332" s="176" t="e">
        <f>SUMIFS(#REF!,#REF!, 'pre-Analysis'!E332,#REF!, 'pre-Analysis'!B332,#REF!,'pre-Analysis'!C332,#REF!,'pre-Analysis'!F332,#REF!,'pre-Analysis'!D332)</f>
        <v>#REF!</v>
      </c>
      <c r="V332" s="176" t="e">
        <f>SUMIFS(#REF!,#REF!, 'pre-Analysis'!E332,#REF!, 'pre-Analysis'!B332,#REF!,'pre-Analysis'!C332,#REF!,'pre-Analysis'!F332,#REF!,'pre-Analysis'!D332)</f>
        <v>#REF!</v>
      </c>
      <c r="W332" s="176" t="e">
        <f>SUMIFS(#REF!,#REF!, 'pre-Analysis'!E332,#REF!, 'pre-Analysis'!B332,#REF!,'pre-Analysis'!C332,#REF!,'pre-Analysis'!F332,#REF!,'pre-Analysis'!D332)</f>
        <v>#REF!</v>
      </c>
      <c r="X332" s="176" t="e">
        <f>SUMIFS(#REF!,#REF!, 'pre-Analysis'!E332,#REF!, 'pre-Analysis'!B332,#REF!,'pre-Analysis'!C332,#REF!,'pre-Analysis'!F332,#REF!,'pre-Analysis'!D332)</f>
        <v>#REF!</v>
      </c>
      <c r="Y332" s="169" t="e">
        <f t="shared" si="101"/>
        <v>#REF!</v>
      </c>
      <c r="Z332" s="169" t="e">
        <f t="shared" si="102"/>
        <v>#REF!</v>
      </c>
      <c r="AA332" s="170" t="e">
        <f t="shared" si="100"/>
        <v>#REF!</v>
      </c>
      <c r="AB332" s="170" t="e">
        <f t="shared" si="105"/>
        <v>#REF!</v>
      </c>
      <c r="AC332" s="154"/>
    </row>
    <row r="333" spans="1:29">
      <c r="A333" s="14" t="s">
        <v>72</v>
      </c>
      <c r="B333" s="149" t="s">
        <v>100</v>
      </c>
      <c r="C333" s="150" t="s">
        <v>137</v>
      </c>
      <c r="D333" s="149" t="s">
        <v>88</v>
      </c>
      <c r="E333" s="151" t="s">
        <v>76</v>
      </c>
      <c r="F333" s="149" t="s">
        <v>112</v>
      </c>
      <c r="G333" s="152" t="e">
        <f t="shared" si="106"/>
        <v>#REF!</v>
      </c>
      <c r="H333" s="149" t="e" cm="1">
        <f t="array" ref="H333">_xlfn.TEXTJOIN(",",TRUE,_xlfn.UNIQUE(IF((NOT(ISBLANK(#REF!))*(#REF!='pre-Analysis'!C333))=1,IF(#REF!='pre-Analysis'!E333,IF(#REF!='pre-Analysis'!B333,IF(#REF!='pre-Analysis'!F333,IF(#REF!='pre-Analysis'!D333,#REF!,""),""),""),""),"")))</f>
        <v>#REF!</v>
      </c>
      <c r="I333" s="149" t="e">
        <f t="shared" si="103"/>
        <v>#REF!</v>
      </c>
      <c r="J333" s="149" t="e" cm="1">
        <f t="array" ref="J333">_xlfn.TEXTJOIN(",",TRUE,_xlfn.UNIQUE(IF((NOT(ISBLANK(#REF!))*(#REF!='pre-Analysis'!C333))=1,IF(#REF!='pre-Analysis'!E333,IF(#REF!='pre-Analysis'!B333,IF(#REF!='pre-Analysis'!F333,IF(#REF!='pre-Analysis'!D333,#REF!,""),""),""),""),"")))</f>
        <v>#REF!</v>
      </c>
      <c r="K333" s="149" t="e">
        <f t="shared" si="104"/>
        <v>#REF!</v>
      </c>
      <c r="L333" s="149" t="e" cm="1">
        <f t="array" ref="L333">_xlfn.TEXTJOIN(",",TRUE,_xlfn.UNIQUE(IF((NOT(ISBLANK(#REF!))*(#REF!='pre-Analysis'!B333))=1,IF(#REF!='pre-Analysis'!E333,IF(#REF!='pre-Analysis'!F333,IF(#REF!='pre-Analysis'!D333,IF(#REF!='pre-Analysis'!C333,#REF!,""),""),""),""),"")))</f>
        <v>#REF!</v>
      </c>
      <c r="M333" s="167">
        <v>8295</v>
      </c>
      <c r="N333" s="167">
        <v>37079</v>
      </c>
      <c r="O333" s="167">
        <v>19209</v>
      </c>
      <c r="P333" s="167">
        <v>17870</v>
      </c>
      <c r="Q333" s="176" t="e">
        <f>SUMIFS(#REF!,#REF!, 'pre-Analysis'!E333,#REF!, 'pre-Analysis'!B333,#REF!,'pre-Analysis'!C333,#REF!,'pre-Analysis'!F333,#REF!,'pre-Analysis'!D333)</f>
        <v>#REF!</v>
      </c>
      <c r="R333" s="176" t="e">
        <f>SUMIFS(#REF!,#REF!, 'pre-Analysis'!E333,#REF!, 'pre-Analysis'!B333,#REF!,'pre-Analysis'!C333,#REF!,'pre-Analysis'!F333,#REF!,'pre-Analysis'!D333)</f>
        <v>#REF!</v>
      </c>
      <c r="S333" s="176" t="e">
        <f>SUMIFS(#REF!,#REF!, 'pre-Analysis'!E333,#REF!, 'pre-Analysis'!B333,#REF!,'pre-Analysis'!C333,#REF!,'pre-Analysis'!F333,#REF!,'pre-Analysis'!D333)</f>
        <v>#REF!</v>
      </c>
      <c r="T333" s="176" t="e">
        <f>SUMIFS(#REF!,#REF!, 'pre-Analysis'!E333,#REF!, 'pre-Analysis'!B333,#REF!,'pre-Analysis'!C333,#REF!,'pre-Analysis'!F333,#REF!,'pre-Analysis'!D333)</f>
        <v>#REF!</v>
      </c>
      <c r="U333" s="176" t="e">
        <f>SUMIFS(#REF!,#REF!, 'pre-Analysis'!E333,#REF!, 'pre-Analysis'!B333,#REF!,'pre-Analysis'!C333,#REF!,'pre-Analysis'!F333,#REF!,'pre-Analysis'!D333)</f>
        <v>#REF!</v>
      </c>
      <c r="V333" s="176" t="e">
        <f>SUMIFS(#REF!,#REF!, 'pre-Analysis'!E333,#REF!, 'pre-Analysis'!B333,#REF!,'pre-Analysis'!C333,#REF!,'pre-Analysis'!F333,#REF!,'pre-Analysis'!D333)</f>
        <v>#REF!</v>
      </c>
      <c r="W333" s="176" t="e">
        <f>SUMIFS(#REF!,#REF!, 'pre-Analysis'!E333,#REF!, 'pre-Analysis'!B333,#REF!,'pre-Analysis'!C333,#REF!,'pre-Analysis'!F333,#REF!,'pre-Analysis'!D333)</f>
        <v>#REF!</v>
      </c>
      <c r="X333" s="176" t="e">
        <f>SUMIFS(#REF!,#REF!, 'pre-Analysis'!E333,#REF!, 'pre-Analysis'!B333,#REF!,'pre-Analysis'!C333,#REF!,'pre-Analysis'!F333,#REF!,'pre-Analysis'!D333)</f>
        <v>#REF!</v>
      </c>
      <c r="Y333" s="169" t="e">
        <f t="shared" si="101"/>
        <v>#REF!</v>
      </c>
      <c r="Z333" s="169" t="e">
        <f t="shared" si="102"/>
        <v>#REF!</v>
      </c>
      <c r="AA333" s="170" t="e">
        <f t="shared" si="100"/>
        <v>#REF!</v>
      </c>
      <c r="AB333" s="170" t="e">
        <f t="shared" si="105"/>
        <v>#REF!</v>
      </c>
      <c r="AC333" s="154"/>
    </row>
    <row r="334" spans="1:29">
      <c r="A334" s="14" t="s">
        <v>72</v>
      </c>
      <c r="B334" s="149" t="s">
        <v>100</v>
      </c>
      <c r="C334" s="150" t="s">
        <v>137</v>
      </c>
      <c r="D334" s="149" t="s">
        <v>88</v>
      </c>
      <c r="E334" s="151" t="s">
        <v>76</v>
      </c>
      <c r="F334" s="149" t="s">
        <v>113</v>
      </c>
      <c r="G334" s="152" t="e">
        <f t="shared" si="106"/>
        <v>#REF!</v>
      </c>
      <c r="H334" s="149" t="e" cm="1">
        <f t="array" ref="H334">_xlfn.TEXTJOIN(",",TRUE,_xlfn.UNIQUE(IF((NOT(ISBLANK(#REF!))*(#REF!='pre-Analysis'!C334))=1,IF(#REF!='pre-Analysis'!E334,IF(#REF!='pre-Analysis'!B334,IF(#REF!='pre-Analysis'!F334,IF(#REF!='pre-Analysis'!D334,#REF!,""),""),""),""),"")))</f>
        <v>#REF!</v>
      </c>
      <c r="I334" s="149" t="e">
        <f t="shared" si="103"/>
        <v>#REF!</v>
      </c>
      <c r="J334" s="149" t="e" cm="1">
        <f t="array" ref="J334">_xlfn.TEXTJOIN(",",TRUE,_xlfn.UNIQUE(IF((NOT(ISBLANK(#REF!))*(#REF!='pre-Analysis'!C334))=1,IF(#REF!='pre-Analysis'!E334,IF(#REF!='pre-Analysis'!B334,IF(#REF!='pre-Analysis'!F334,IF(#REF!='pre-Analysis'!D334,#REF!,""),""),""),""),"")))</f>
        <v>#REF!</v>
      </c>
      <c r="K334" s="149" t="e">
        <f t="shared" si="104"/>
        <v>#REF!</v>
      </c>
      <c r="L334" s="149" t="e" cm="1">
        <f t="array" ref="L334">_xlfn.TEXTJOIN(",",TRUE,_xlfn.UNIQUE(IF((NOT(ISBLANK(#REF!))*(#REF!='pre-Analysis'!B334))=1,IF(#REF!='pre-Analysis'!E334,IF(#REF!='pre-Analysis'!F334,IF(#REF!='pre-Analysis'!D334,IF(#REF!='pre-Analysis'!C334,#REF!,""),""),""),""),"")))</f>
        <v>#REF!</v>
      </c>
      <c r="M334" s="167">
        <v>6250</v>
      </c>
      <c r="N334" s="167">
        <v>29472</v>
      </c>
      <c r="O334" s="167">
        <v>15097</v>
      </c>
      <c r="P334" s="167">
        <v>14375</v>
      </c>
      <c r="Q334" s="176" t="e">
        <f>SUMIFS(#REF!,#REF!, 'pre-Analysis'!E334,#REF!, 'pre-Analysis'!B334,#REF!,'pre-Analysis'!C334,#REF!,'pre-Analysis'!F334,#REF!,'pre-Analysis'!D334)</f>
        <v>#REF!</v>
      </c>
      <c r="R334" s="176" t="e">
        <f>SUMIFS(#REF!,#REF!, 'pre-Analysis'!E334,#REF!, 'pre-Analysis'!B334,#REF!,'pre-Analysis'!C334,#REF!,'pre-Analysis'!F334,#REF!,'pre-Analysis'!D334)</f>
        <v>#REF!</v>
      </c>
      <c r="S334" s="176" t="e">
        <f>SUMIFS(#REF!,#REF!, 'pre-Analysis'!E334,#REF!, 'pre-Analysis'!B334,#REF!,'pre-Analysis'!C334,#REF!,'pre-Analysis'!F334,#REF!,'pre-Analysis'!D334)</f>
        <v>#REF!</v>
      </c>
      <c r="T334" s="176" t="e">
        <f>SUMIFS(#REF!,#REF!, 'pre-Analysis'!E334,#REF!, 'pre-Analysis'!B334,#REF!,'pre-Analysis'!C334,#REF!,'pre-Analysis'!F334,#REF!,'pre-Analysis'!D334)</f>
        <v>#REF!</v>
      </c>
      <c r="U334" s="176" t="e">
        <f>SUMIFS(#REF!,#REF!, 'pre-Analysis'!E334,#REF!, 'pre-Analysis'!B334,#REF!,'pre-Analysis'!C334,#REF!,'pre-Analysis'!F334,#REF!,'pre-Analysis'!D334)</f>
        <v>#REF!</v>
      </c>
      <c r="V334" s="176" t="e">
        <f>SUMIFS(#REF!,#REF!, 'pre-Analysis'!E334,#REF!, 'pre-Analysis'!B334,#REF!,'pre-Analysis'!C334,#REF!,'pre-Analysis'!F334,#REF!,'pre-Analysis'!D334)</f>
        <v>#REF!</v>
      </c>
      <c r="W334" s="176" t="e">
        <f>SUMIFS(#REF!,#REF!, 'pre-Analysis'!E334,#REF!, 'pre-Analysis'!B334,#REF!,'pre-Analysis'!C334,#REF!,'pre-Analysis'!F334,#REF!,'pre-Analysis'!D334)</f>
        <v>#REF!</v>
      </c>
      <c r="X334" s="176" t="e">
        <f>SUMIFS(#REF!,#REF!, 'pre-Analysis'!E334,#REF!, 'pre-Analysis'!B334,#REF!,'pre-Analysis'!C334,#REF!,'pre-Analysis'!F334,#REF!,'pre-Analysis'!D334)</f>
        <v>#REF!</v>
      </c>
      <c r="Y334" s="169" t="e">
        <f t="shared" si="101"/>
        <v>#REF!</v>
      </c>
      <c r="Z334" s="169" t="e">
        <f t="shared" si="102"/>
        <v>#REF!</v>
      </c>
      <c r="AA334" s="170" t="e">
        <f t="shared" si="100"/>
        <v>#REF!</v>
      </c>
      <c r="AB334" s="170" t="e">
        <f t="shared" si="105"/>
        <v>#REF!</v>
      </c>
      <c r="AC334" s="154"/>
    </row>
    <row r="335" spans="1:29">
      <c r="A335" s="14" t="s">
        <v>72</v>
      </c>
      <c r="B335" s="149" t="s">
        <v>100</v>
      </c>
      <c r="C335" s="150" t="s">
        <v>137</v>
      </c>
      <c r="D335" s="149" t="s">
        <v>88</v>
      </c>
      <c r="E335" s="151" t="s">
        <v>76</v>
      </c>
      <c r="F335" s="149" t="s">
        <v>114</v>
      </c>
      <c r="G335" s="152" t="e">
        <f t="shared" si="106"/>
        <v>#REF!</v>
      </c>
      <c r="H335" s="149" t="e" cm="1">
        <f t="array" ref="H335">_xlfn.TEXTJOIN(",",TRUE,_xlfn.UNIQUE(IF((NOT(ISBLANK(#REF!))*(#REF!='pre-Analysis'!C335))=1,IF(#REF!='pre-Analysis'!E335,IF(#REF!='pre-Analysis'!B335,IF(#REF!='pre-Analysis'!F335,IF(#REF!='pre-Analysis'!D335,#REF!,""),""),""),""),"")))</f>
        <v>#REF!</v>
      </c>
      <c r="I335" s="149" t="e">
        <f t="shared" si="103"/>
        <v>#REF!</v>
      </c>
      <c r="J335" s="149" t="e" cm="1">
        <f t="array" ref="J335">_xlfn.TEXTJOIN(",",TRUE,_xlfn.UNIQUE(IF((NOT(ISBLANK(#REF!))*(#REF!='pre-Analysis'!C335))=1,IF(#REF!='pre-Analysis'!E335,IF(#REF!='pre-Analysis'!B335,IF(#REF!='pre-Analysis'!F335,IF(#REF!='pre-Analysis'!D335,#REF!,""),""),""),""),"")))</f>
        <v>#REF!</v>
      </c>
      <c r="K335" s="149" t="e">
        <f t="shared" si="104"/>
        <v>#REF!</v>
      </c>
      <c r="L335" s="149" t="e" cm="1">
        <f t="array" ref="L335">_xlfn.TEXTJOIN(",",TRUE,_xlfn.UNIQUE(IF((NOT(ISBLANK(#REF!))*(#REF!='pre-Analysis'!B335))=1,IF(#REF!='pre-Analysis'!E335,IF(#REF!='pre-Analysis'!F335,IF(#REF!='pre-Analysis'!D335,IF(#REF!='pre-Analysis'!C335,#REF!,""),""),""),""),"")))</f>
        <v>#REF!</v>
      </c>
      <c r="M335" s="167">
        <v>6613</v>
      </c>
      <c r="N335" s="167">
        <v>30745</v>
      </c>
      <c r="O335" s="167">
        <v>15824</v>
      </c>
      <c r="P335" s="167">
        <v>14921</v>
      </c>
      <c r="Q335" s="176" t="e">
        <f>SUMIFS(#REF!,#REF!, 'pre-Analysis'!E335,#REF!, 'pre-Analysis'!B335,#REF!,'pre-Analysis'!C335,#REF!,'pre-Analysis'!F335,#REF!,'pre-Analysis'!D335)</f>
        <v>#REF!</v>
      </c>
      <c r="R335" s="176" t="e">
        <f>SUMIFS(#REF!,#REF!, 'pre-Analysis'!E335,#REF!, 'pre-Analysis'!B335,#REF!,'pre-Analysis'!C335,#REF!,'pre-Analysis'!F335,#REF!,'pre-Analysis'!D335)</f>
        <v>#REF!</v>
      </c>
      <c r="S335" s="176" t="e">
        <f>SUMIFS(#REF!,#REF!, 'pre-Analysis'!E335,#REF!, 'pre-Analysis'!B335,#REF!,'pre-Analysis'!C335,#REF!,'pre-Analysis'!F335,#REF!,'pre-Analysis'!D335)</f>
        <v>#REF!</v>
      </c>
      <c r="T335" s="176" t="e">
        <f>SUMIFS(#REF!,#REF!, 'pre-Analysis'!E335,#REF!, 'pre-Analysis'!B335,#REF!,'pre-Analysis'!C335,#REF!,'pre-Analysis'!F335,#REF!,'pre-Analysis'!D335)</f>
        <v>#REF!</v>
      </c>
      <c r="U335" s="176" t="e">
        <f>SUMIFS(#REF!,#REF!, 'pre-Analysis'!E335,#REF!, 'pre-Analysis'!B335,#REF!,'pre-Analysis'!C335,#REF!,'pre-Analysis'!F335,#REF!,'pre-Analysis'!D335)</f>
        <v>#REF!</v>
      </c>
      <c r="V335" s="176" t="e">
        <f>SUMIFS(#REF!,#REF!, 'pre-Analysis'!E335,#REF!, 'pre-Analysis'!B335,#REF!,'pre-Analysis'!C335,#REF!,'pre-Analysis'!F335,#REF!,'pre-Analysis'!D335)</f>
        <v>#REF!</v>
      </c>
      <c r="W335" s="176" t="e">
        <f>SUMIFS(#REF!,#REF!, 'pre-Analysis'!E335,#REF!, 'pre-Analysis'!B335,#REF!,'pre-Analysis'!C335,#REF!,'pre-Analysis'!F335,#REF!,'pre-Analysis'!D335)</f>
        <v>#REF!</v>
      </c>
      <c r="X335" s="176" t="e">
        <f>SUMIFS(#REF!,#REF!, 'pre-Analysis'!E335,#REF!, 'pre-Analysis'!B335,#REF!,'pre-Analysis'!C335,#REF!,'pre-Analysis'!F335,#REF!,'pre-Analysis'!D335)</f>
        <v>#REF!</v>
      </c>
      <c r="Y335" s="169" t="e">
        <f t="shared" si="101"/>
        <v>#REF!</v>
      </c>
      <c r="Z335" s="169" t="e">
        <f t="shared" si="102"/>
        <v>#REF!</v>
      </c>
      <c r="AA335" s="170" t="e">
        <f t="shared" si="100"/>
        <v>#REF!</v>
      </c>
      <c r="AB335" s="170" t="e">
        <f t="shared" si="105"/>
        <v>#REF!</v>
      </c>
      <c r="AC335" s="154"/>
    </row>
    <row r="336" spans="1:29">
      <c r="A336" s="14" t="s">
        <v>72</v>
      </c>
      <c r="B336" s="149" t="s">
        <v>100</v>
      </c>
      <c r="C336" s="150" t="s">
        <v>137</v>
      </c>
      <c r="D336" s="149" t="s">
        <v>88</v>
      </c>
      <c r="E336" s="151" t="s">
        <v>76</v>
      </c>
      <c r="F336" s="149" t="s">
        <v>115</v>
      </c>
      <c r="G336" s="152" t="e">
        <f t="shared" si="106"/>
        <v>#REF!</v>
      </c>
      <c r="H336" s="149" t="e" cm="1">
        <f t="array" ref="H336">_xlfn.TEXTJOIN(",",TRUE,_xlfn.UNIQUE(IF((NOT(ISBLANK(#REF!))*(#REF!='pre-Analysis'!C336))=1,IF(#REF!='pre-Analysis'!E336,IF(#REF!='pre-Analysis'!B336,IF(#REF!='pre-Analysis'!F336,IF(#REF!='pre-Analysis'!D336,#REF!,""),""),""),""),"")))</f>
        <v>#REF!</v>
      </c>
      <c r="I336" s="149" t="e">
        <f t="shared" si="103"/>
        <v>#REF!</v>
      </c>
      <c r="J336" s="149" t="e" cm="1">
        <f t="array" ref="J336">_xlfn.TEXTJOIN(",",TRUE,_xlfn.UNIQUE(IF((NOT(ISBLANK(#REF!))*(#REF!='pre-Analysis'!C336))=1,IF(#REF!='pre-Analysis'!E336,IF(#REF!='pre-Analysis'!B336,IF(#REF!='pre-Analysis'!F336,IF(#REF!='pre-Analysis'!D336,#REF!,""),""),""),""),"")))</f>
        <v>#REF!</v>
      </c>
      <c r="K336" s="149" t="e">
        <f t="shared" si="104"/>
        <v>#REF!</v>
      </c>
      <c r="L336" s="149" t="e" cm="1">
        <f t="array" ref="L336">_xlfn.TEXTJOIN(",",TRUE,_xlfn.UNIQUE(IF((NOT(ISBLANK(#REF!))*(#REF!='pre-Analysis'!B336))=1,IF(#REF!='pre-Analysis'!E336,IF(#REF!='pre-Analysis'!F336,IF(#REF!='pre-Analysis'!D336,IF(#REF!='pre-Analysis'!C336,#REF!,""),""),""),""),"")))</f>
        <v>#REF!</v>
      </c>
      <c r="M336" s="167">
        <v>7200</v>
      </c>
      <c r="N336" s="167">
        <v>32967</v>
      </c>
      <c r="O336" s="167">
        <v>16985</v>
      </c>
      <c r="P336" s="167">
        <v>15982</v>
      </c>
      <c r="Q336" s="176" t="e">
        <f>SUMIFS(#REF!,#REF!, 'pre-Analysis'!E336,#REF!, 'pre-Analysis'!B336,#REF!,'pre-Analysis'!C336,#REF!,'pre-Analysis'!F336,#REF!,'pre-Analysis'!D336)</f>
        <v>#REF!</v>
      </c>
      <c r="R336" s="176" t="e">
        <f>SUMIFS(#REF!,#REF!, 'pre-Analysis'!E336,#REF!, 'pre-Analysis'!B336,#REF!,'pre-Analysis'!C336,#REF!,'pre-Analysis'!F336,#REF!,'pre-Analysis'!D336)</f>
        <v>#REF!</v>
      </c>
      <c r="S336" s="176" t="e">
        <f>SUMIFS(#REF!,#REF!, 'pre-Analysis'!E336,#REF!, 'pre-Analysis'!B336,#REF!,'pre-Analysis'!C336,#REF!,'pre-Analysis'!F336,#REF!,'pre-Analysis'!D336)</f>
        <v>#REF!</v>
      </c>
      <c r="T336" s="176" t="e">
        <f>SUMIFS(#REF!,#REF!, 'pre-Analysis'!E336,#REF!, 'pre-Analysis'!B336,#REF!,'pre-Analysis'!C336,#REF!,'pre-Analysis'!F336,#REF!,'pre-Analysis'!D336)</f>
        <v>#REF!</v>
      </c>
      <c r="U336" s="176" t="e">
        <f>SUMIFS(#REF!,#REF!, 'pre-Analysis'!E336,#REF!, 'pre-Analysis'!B336,#REF!,'pre-Analysis'!C336,#REF!,'pre-Analysis'!F336,#REF!,'pre-Analysis'!D336)</f>
        <v>#REF!</v>
      </c>
      <c r="V336" s="176" t="e">
        <f>SUMIFS(#REF!,#REF!, 'pre-Analysis'!E336,#REF!, 'pre-Analysis'!B336,#REF!,'pre-Analysis'!C336,#REF!,'pre-Analysis'!F336,#REF!,'pre-Analysis'!D336)</f>
        <v>#REF!</v>
      </c>
      <c r="W336" s="176" t="e">
        <f>SUMIFS(#REF!,#REF!, 'pre-Analysis'!E336,#REF!, 'pre-Analysis'!B336,#REF!,'pre-Analysis'!C336,#REF!,'pre-Analysis'!F336,#REF!,'pre-Analysis'!D336)</f>
        <v>#REF!</v>
      </c>
      <c r="X336" s="176" t="e">
        <f>SUMIFS(#REF!,#REF!, 'pre-Analysis'!E336,#REF!, 'pre-Analysis'!B336,#REF!,'pre-Analysis'!C336,#REF!,'pre-Analysis'!F336,#REF!,'pre-Analysis'!D336)</f>
        <v>#REF!</v>
      </c>
      <c r="Y336" s="169" t="e">
        <f t="shared" si="101"/>
        <v>#REF!</v>
      </c>
      <c r="Z336" s="169" t="e">
        <f t="shared" si="102"/>
        <v>#REF!</v>
      </c>
      <c r="AA336" s="170" t="e">
        <f t="shared" si="100"/>
        <v>#REF!</v>
      </c>
      <c r="AB336" s="170" t="e">
        <f t="shared" si="105"/>
        <v>#REF!</v>
      </c>
      <c r="AC336" s="154"/>
    </row>
    <row r="337" spans="1:29">
      <c r="A337" s="14" t="s">
        <v>72</v>
      </c>
      <c r="B337" s="149" t="s">
        <v>100</v>
      </c>
      <c r="C337" s="150" t="s">
        <v>137</v>
      </c>
      <c r="D337" s="149" t="s">
        <v>88</v>
      </c>
      <c r="E337" s="151" t="s">
        <v>76</v>
      </c>
      <c r="F337" s="149" t="s">
        <v>116</v>
      </c>
      <c r="G337" s="152" t="e">
        <f t="shared" si="106"/>
        <v>#REF!</v>
      </c>
      <c r="H337" s="149" t="e" cm="1">
        <f t="array" ref="H337">_xlfn.TEXTJOIN(",",TRUE,_xlfn.UNIQUE(IF((NOT(ISBLANK(#REF!))*(#REF!='pre-Analysis'!C337))=1,IF(#REF!='pre-Analysis'!E337,IF(#REF!='pre-Analysis'!B337,IF(#REF!='pre-Analysis'!F337,IF(#REF!='pre-Analysis'!D337,#REF!,""),""),""),""),"")))</f>
        <v>#REF!</v>
      </c>
      <c r="I337" s="149" t="e">
        <f t="shared" si="103"/>
        <v>#REF!</v>
      </c>
      <c r="J337" s="149" t="e" cm="1">
        <f t="array" ref="J337">_xlfn.TEXTJOIN(",",TRUE,_xlfn.UNIQUE(IF((NOT(ISBLANK(#REF!))*(#REF!='pre-Analysis'!C337))=1,IF(#REF!='pre-Analysis'!E337,IF(#REF!='pre-Analysis'!B337,IF(#REF!='pre-Analysis'!F337,IF(#REF!='pre-Analysis'!D337,#REF!,""),""),""),""),"")))</f>
        <v>#REF!</v>
      </c>
      <c r="K337" s="149" t="e">
        <f t="shared" si="104"/>
        <v>#REF!</v>
      </c>
      <c r="L337" s="149" t="e" cm="1">
        <f t="array" ref="L337">_xlfn.TEXTJOIN(",",TRUE,_xlfn.UNIQUE(IF((NOT(ISBLANK(#REF!))*(#REF!='pre-Analysis'!B337))=1,IF(#REF!='pre-Analysis'!E337,IF(#REF!='pre-Analysis'!F337,IF(#REF!='pre-Analysis'!D337,IF(#REF!='pre-Analysis'!C337,#REF!,""),""),""),""),"")))</f>
        <v>#REF!</v>
      </c>
      <c r="M337" s="167">
        <v>6320</v>
      </c>
      <c r="N337" s="167">
        <v>29709</v>
      </c>
      <c r="O337" s="167">
        <v>15331</v>
      </c>
      <c r="P337" s="167">
        <v>14378</v>
      </c>
      <c r="Q337" s="176" t="e">
        <f>SUMIFS(#REF!,#REF!, 'pre-Analysis'!E337,#REF!, 'pre-Analysis'!B337,#REF!,'pre-Analysis'!C337,#REF!,'pre-Analysis'!F337,#REF!,'pre-Analysis'!D337)</f>
        <v>#REF!</v>
      </c>
      <c r="R337" s="176" t="e">
        <f>SUMIFS(#REF!,#REF!, 'pre-Analysis'!E337,#REF!, 'pre-Analysis'!B337,#REF!,'pre-Analysis'!C337,#REF!,'pre-Analysis'!F337,#REF!,'pre-Analysis'!D337)</f>
        <v>#REF!</v>
      </c>
      <c r="S337" s="176" t="e">
        <f>SUMIFS(#REF!,#REF!, 'pre-Analysis'!E337,#REF!, 'pre-Analysis'!B337,#REF!,'pre-Analysis'!C337,#REF!,'pre-Analysis'!F337,#REF!,'pre-Analysis'!D337)</f>
        <v>#REF!</v>
      </c>
      <c r="T337" s="176" t="e">
        <f>SUMIFS(#REF!,#REF!, 'pre-Analysis'!E337,#REF!, 'pre-Analysis'!B337,#REF!,'pre-Analysis'!C337,#REF!,'pre-Analysis'!F337,#REF!,'pre-Analysis'!D337)</f>
        <v>#REF!</v>
      </c>
      <c r="U337" s="176" t="e">
        <f>SUMIFS(#REF!,#REF!, 'pre-Analysis'!E337,#REF!, 'pre-Analysis'!B337,#REF!,'pre-Analysis'!C337,#REF!,'pre-Analysis'!F337,#REF!,'pre-Analysis'!D337)</f>
        <v>#REF!</v>
      </c>
      <c r="V337" s="176" t="e">
        <f>SUMIFS(#REF!,#REF!, 'pre-Analysis'!E337,#REF!, 'pre-Analysis'!B337,#REF!,'pre-Analysis'!C337,#REF!,'pre-Analysis'!F337,#REF!,'pre-Analysis'!D337)</f>
        <v>#REF!</v>
      </c>
      <c r="W337" s="176" t="e">
        <f>SUMIFS(#REF!,#REF!, 'pre-Analysis'!E337,#REF!, 'pre-Analysis'!B337,#REF!,'pre-Analysis'!C337,#REF!,'pre-Analysis'!F337,#REF!,'pre-Analysis'!D337)</f>
        <v>#REF!</v>
      </c>
      <c r="X337" s="176" t="e">
        <f>SUMIFS(#REF!,#REF!, 'pre-Analysis'!E337,#REF!, 'pre-Analysis'!B337,#REF!,'pre-Analysis'!C337,#REF!,'pre-Analysis'!F337,#REF!,'pre-Analysis'!D337)</f>
        <v>#REF!</v>
      </c>
      <c r="Y337" s="169" t="e">
        <f t="shared" si="101"/>
        <v>#REF!</v>
      </c>
      <c r="Z337" s="169" t="e">
        <f t="shared" si="102"/>
        <v>#REF!</v>
      </c>
      <c r="AA337" s="170" t="e">
        <f t="shared" si="100"/>
        <v>#REF!</v>
      </c>
      <c r="AB337" s="170" t="e">
        <f t="shared" si="105"/>
        <v>#REF!</v>
      </c>
      <c r="AC337" s="154"/>
    </row>
    <row r="338" spans="1:29">
      <c r="A338" s="14" t="s">
        <v>72</v>
      </c>
      <c r="B338" s="149" t="s">
        <v>100</v>
      </c>
      <c r="C338" s="150" t="s">
        <v>137</v>
      </c>
      <c r="D338" s="149" t="s">
        <v>88</v>
      </c>
      <c r="E338" s="151" t="s">
        <v>76</v>
      </c>
      <c r="F338" s="149" t="s">
        <v>117</v>
      </c>
      <c r="G338" s="152" t="e">
        <f t="shared" si="106"/>
        <v>#REF!</v>
      </c>
      <c r="H338" s="149" t="e" cm="1">
        <f t="array" ref="H338">_xlfn.TEXTJOIN(",",TRUE,_xlfn.UNIQUE(IF((NOT(ISBLANK(#REF!))*(#REF!='pre-Analysis'!C338))=1,IF(#REF!='pre-Analysis'!E338,IF(#REF!='pre-Analysis'!B338,IF(#REF!='pre-Analysis'!F338,IF(#REF!='pre-Analysis'!D338,#REF!,""),""),""),""),"")))</f>
        <v>#REF!</v>
      </c>
      <c r="I338" s="149" t="e">
        <f t="shared" si="103"/>
        <v>#REF!</v>
      </c>
      <c r="J338" s="149" t="e" cm="1">
        <f t="array" ref="J338">_xlfn.TEXTJOIN(",",TRUE,_xlfn.UNIQUE(IF((NOT(ISBLANK(#REF!))*(#REF!='pre-Analysis'!C338))=1,IF(#REF!='pre-Analysis'!E338,IF(#REF!='pre-Analysis'!B338,IF(#REF!='pre-Analysis'!F338,IF(#REF!='pre-Analysis'!D338,#REF!,""),""),""),""),"")))</f>
        <v>#REF!</v>
      </c>
      <c r="K338" s="149" t="e">
        <f t="shared" si="104"/>
        <v>#REF!</v>
      </c>
      <c r="L338" s="149" t="e" cm="1">
        <f t="array" ref="L338">_xlfn.TEXTJOIN(",",TRUE,_xlfn.UNIQUE(IF((NOT(ISBLANK(#REF!))*(#REF!='pre-Analysis'!B338))=1,IF(#REF!='pre-Analysis'!E338,IF(#REF!='pre-Analysis'!F338,IF(#REF!='pre-Analysis'!D338,IF(#REF!='pre-Analysis'!C338,#REF!,""),""),""),""),"")))</f>
        <v>#REF!</v>
      </c>
      <c r="M338" s="167">
        <v>6177</v>
      </c>
      <c r="N338" s="167">
        <v>29917</v>
      </c>
      <c r="O338" s="167">
        <v>15312</v>
      </c>
      <c r="P338" s="167">
        <v>14605</v>
      </c>
      <c r="Q338" s="176" t="e">
        <f>SUMIFS(#REF!,#REF!, 'pre-Analysis'!E338,#REF!, 'pre-Analysis'!B338,#REF!,'pre-Analysis'!C338,#REF!,'pre-Analysis'!F338,#REF!,'pre-Analysis'!D338)</f>
        <v>#REF!</v>
      </c>
      <c r="R338" s="176" t="e">
        <f>SUMIFS(#REF!,#REF!, 'pre-Analysis'!E338,#REF!, 'pre-Analysis'!B338,#REF!,'pre-Analysis'!C338,#REF!,'pre-Analysis'!F338,#REF!,'pre-Analysis'!D338)</f>
        <v>#REF!</v>
      </c>
      <c r="S338" s="176" t="e">
        <f>SUMIFS(#REF!,#REF!, 'pre-Analysis'!E338,#REF!, 'pre-Analysis'!B338,#REF!,'pre-Analysis'!C338,#REF!,'pre-Analysis'!F338,#REF!,'pre-Analysis'!D338)</f>
        <v>#REF!</v>
      </c>
      <c r="T338" s="176" t="e">
        <f>SUMIFS(#REF!,#REF!, 'pre-Analysis'!E338,#REF!, 'pre-Analysis'!B338,#REF!,'pre-Analysis'!C338,#REF!,'pre-Analysis'!F338,#REF!,'pre-Analysis'!D338)</f>
        <v>#REF!</v>
      </c>
      <c r="U338" s="176" t="e">
        <f>SUMIFS(#REF!,#REF!, 'pre-Analysis'!E338,#REF!, 'pre-Analysis'!B338,#REF!,'pre-Analysis'!C338,#REF!,'pre-Analysis'!F338,#REF!,'pre-Analysis'!D338)</f>
        <v>#REF!</v>
      </c>
      <c r="V338" s="176" t="e">
        <f>SUMIFS(#REF!,#REF!, 'pre-Analysis'!E338,#REF!, 'pre-Analysis'!B338,#REF!,'pre-Analysis'!C338,#REF!,'pre-Analysis'!F338,#REF!,'pre-Analysis'!D338)</f>
        <v>#REF!</v>
      </c>
      <c r="W338" s="176" t="e">
        <f>SUMIFS(#REF!,#REF!, 'pre-Analysis'!E338,#REF!, 'pre-Analysis'!B338,#REF!,'pre-Analysis'!C338,#REF!,'pre-Analysis'!F338,#REF!,'pre-Analysis'!D338)</f>
        <v>#REF!</v>
      </c>
      <c r="X338" s="176" t="e">
        <f>SUMIFS(#REF!,#REF!, 'pre-Analysis'!E338,#REF!, 'pre-Analysis'!B338,#REF!,'pre-Analysis'!C338,#REF!,'pre-Analysis'!F338,#REF!,'pre-Analysis'!D338)</f>
        <v>#REF!</v>
      </c>
      <c r="Y338" s="169" t="e">
        <f t="shared" si="101"/>
        <v>#REF!</v>
      </c>
      <c r="Z338" s="169" t="e">
        <f t="shared" si="102"/>
        <v>#REF!</v>
      </c>
      <c r="AA338" s="170" t="e">
        <f t="shared" si="100"/>
        <v>#REF!</v>
      </c>
      <c r="AB338" s="170" t="e">
        <f t="shared" si="105"/>
        <v>#REF!</v>
      </c>
      <c r="AC338" s="154"/>
    </row>
    <row r="339" spans="1:29">
      <c r="A339" s="14" t="s">
        <v>72</v>
      </c>
      <c r="B339" s="149" t="s">
        <v>100</v>
      </c>
      <c r="C339" s="150" t="s">
        <v>137</v>
      </c>
      <c r="D339" s="149" t="s">
        <v>88</v>
      </c>
      <c r="E339" s="151" t="s">
        <v>76</v>
      </c>
      <c r="F339" s="149" t="s">
        <v>118</v>
      </c>
      <c r="G339" s="152" t="e">
        <f t="shared" si="106"/>
        <v>#REF!</v>
      </c>
      <c r="H339" s="149" t="e" cm="1">
        <f t="array" ref="H339">_xlfn.TEXTJOIN(",",TRUE,_xlfn.UNIQUE(IF((NOT(ISBLANK(#REF!))*(#REF!='pre-Analysis'!C339))=1,IF(#REF!='pre-Analysis'!E339,IF(#REF!='pre-Analysis'!B339,IF(#REF!='pre-Analysis'!F339,IF(#REF!='pre-Analysis'!D339,#REF!,""),""),""),""),"")))</f>
        <v>#REF!</v>
      </c>
      <c r="I339" s="149" t="e">
        <f t="shared" si="103"/>
        <v>#REF!</v>
      </c>
      <c r="J339" s="149" t="e" cm="1">
        <f t="array" ref="J339">_xlfn.TEXTJOIN(",",TRUE,_xlfn.UNIQUE(IF((NOT(ISBLANK(#REF!))*(#REF!='pre-Analysis'!C339))=1,IF(#REF!='pre-Analysis'!E339,IF(#REF!='pre-Analysis'!B339,IF(#REF!='pre-Analysis'!F339,IF(#REF!='pre-Analysis'!D339,#REF!,""),""),""),""),"")))</f>
        <v>#REF!</v>
      </c>
      <c r="K339" s="149" t="e">
        <f t="shared" si="104"/>
        <v>#REF!</v>
      </c>
      <c r="L339" s="149" t="e" cm="1">
        <f t="array" ref="L339">_xlfn.TEXTJOIN(",",TRUE,_xlfn.UNIQUE(IF((NOT(ISBLANK(#REF!))*(#REF!='pre-Analysis'!B339))=1,IF(#REF!='pre-Analysis'!E339,IF(#REF!='pre-Analysis'!F339,IF(#REF!='pre-Analysis'!D339,IF(#REF!='pre-Analysis'!C339,#REF!,""),""),""),""),"")))</f>
        <v>#REF!</v>
      </c>
      <c r="M339" s="167">
        <v>5343</v>
      </c>
      <c r="N339" s="167">
        <v>25887</v>
      </c>
      <c r="O339" s="167">
        <v>13331</v>
      </c>
      <c r="P339" s="167">
        <v>12556</v>
      </c>
      <c r="Q339" s="176" t="e">
        <f>SUMIFS(#REF!,#REF!, 'pre-Analysis'!E339,#REF!, 'pre-Analysis'!B339,#REF!,'pre-Analysis'!C339,#REF!,'pre-Analysis'!F339,#REF!,'pre-Analysis'!D339)</f>
        <v>#REF!</v>
      </c>
      <c r="R339" s="176" t="e">
        <f>SUMIFS(#REF!,#REF!, 'pre-Analysis'!E339,#REF!, 'pre-Analysis'!B339,#REF!,'pre-Analysis'!C339,#REF!,'pre-Analysis'!F339,#REF!,'pre-Analysis'!D339)</f>
        <v>#REF!</v>
      </c>
      <c r="S339" s="176" t="e">
        <f>SUMIFS(#REF!,#REF!, 'pre-Analysis'!E339,#REF!, 'pre-Analysis'!B339,#REF!,'pre-Analysis'!C339,#REF!,'pre-Analysis'!F339,#REF!,'pre-Analysis'!D339)</f>
        <v>#REF!</v>
      </c>
      <c r="T339" s="176" t="e">
        <f>SUMIFS(#REF!,#REF!, 'pre-Analysis'!E339,#REF!, 'pre-Analysis'!B339,#REF!,'pre-Analysis'!C339,#REF!,'pre-Analysis'!F339,#REF!,'pre-Analysis'!D339)</f>
        <v>#REF!</v>
      </c>
      <c r="U339" s="176" t="e">
        <f>SUMIFS(#REF!,#REF!, 'pre-Analysis'!E339,#REF!, 'pre-Analysis'!B339,#REF!,'pre-Analysis'!C339,#REF!,'pre-Analysis'!F339,#REF!,'pre-Analysis'!D339)</f>
        <v>#REF!</v>
      </c>
      <c r="V339" s="176" t="e">
        <f>SUMIFS(#REF!,#REF!, 'pre-Analysis'!E339,#REF!, 'pre-Analysis'!B339,#REF!,'pre-Analysis'!C339,#REF!,'pre-Analysis'!F339,#REF!,'pre-Analysis'!D339)</f>
        <v>#REF!</v>
      </c>
      <c r="W339" s="176" t="e">
        <f>SUMIFS(#REF!,#REF!, 'pre-Analysis'!E339,#REF!, 'pre-Analysis'!B339,#REF!,'pre-Analysis'!C339,#REF!,'pre-Analysis'!F339,#REF!,'pre-Analysis'!D339)</f>
        <v>#REF!</v>
      </c>
      <c r="X339" s="176" t="e">
        <f>SUMIFS(#REF!,#REF!, 'pre-Analysis'!E339,#REF!, 'pre-Analysis'!B339,#REF!,'pre-Analysis'!C339,#REF!,'pre-Analysis'!F339,#REF!,'pre-Analysis'!D339)</f>
        <v>#REF!</v>
      </c>
      <c r="Y339" s="169" t="e">
        <f t="shared" si="101"/>
        <v>#REF!</v>
      </c>
      <c r="Z339" s="169" t="e">
        <f t="shared" si="102"/>
        <v>#REF!</v>
      </c>
      <c r="AA339" s="170" t="e">
        <f t="shared" si="100"/>
        <v>#REF!</v>
      </c>
      <c r="AB339" s="170" t="e">
        <f t="shared" si="105"/>
        <v>#REF!</v>
      </c>
      <c r="AC339" s="154"/>
    </row>
    <row r="340" spans="1:29">
      <c r="A340" s="14" t="s">
        <v>72</v>
      </c>
      <c r="B340" s="149" t="s">
        <v>100</v>
      </c>
      <c r="C340" s="150" t="s">
        <v>137</v>
      </c>
      <c r="D340" s="149" t="s">
        <v>88</v>
      </c>
      <c r="E340" s="151" t="s">
        <v>76</v>
      </c>
      <c r="F340" s="149" t="s">
        <v>119</v>
      </c>
      <c r="G340" s="152" t="e">
        <f t="shared" si="106"/>
        <v>#REF!</v>
      </c>
      <c r="H340" s="149" t="e" cm="1">
        <f t="array" ref="H340">_xlfn.TEXTJOIN(",",TRUE,_xlfn.UNIQUE(IF((NOT(ISBLANK(#REF!))*(#REF!='pre-Analysis'!C340))=1,IF(#REF!='pre-Analysis'!E340,IF(#REF!='pre-Analysis'!B340,IF(#REF!='pre-Analysis'!F340,IF(#REF!='pre-Analysis'!D340,#REF!,""),""),""),""),"")))</f>
        <v>#REF!</v>
      </c>
      <c r="I340" s="149" t="e">
        <f t="shared" si="103"/>
        <v>#REF!</v>
      </c>
      <c r="J340" s="149" t="e" cm="1">
        <f t="array" ref="J340">_xlfn.TEXTJOIN(",",TRUE,_xlfn.UNIQUE(IF((NOT(ISBLANK(#REF!))*(#REF!='pre-Analysis'!C340))=1,IF(#REF!='pre-Analysis'!E340,IF(#REF!='pre-Analysis'!B340,IF(#REF!='pre-Analysis'!F340,IF(#REF!='pre-Analysis'!D340,#REF!,""),""),""),""),"")))</f>
        <v>#REF!</v>
      </c>
      <c r="K340" s="149" t="e">
        <f t="shared" si="104"/>
        <v>#REF!</v>
      </c>
      <c r="L340" s="149" t="e" cm="1">
        <f t="array" ref="L340">_xlfn.TEXTJOIN(",",TRUE,_xlfn.UNIQUE(IF((NOT(ISBLANK(#REF!))*(#REF!='pre-Analysis'!B340))=1,IF(#REF!='pre-Analysis'!E340,IF(#REF!='pre-Analysis'!F340,IF(#REF!='pre-Analysis'!D340,IF(#REF!='pre-Analysis'!C340,#REF!,""),""),""),""),"")))</f>
        <v>#REF!</v>
      </c>
      <c r="M340" s="167">
        <v>8815</v>
      </c>
      <c r="N340" s="167">
        <v>41652</v>
      </c>
      <c r="O340" s="167">
        <v>21296</v>
      </c>
      <c r="P340" s="167">
        <v>20356</v>
      </c>
      <c r="Q340" s="176" t="e">
        <f>SUMIFS(#REF!,#REF!, 'pre-Analysis'!E340,#REF!, 'pre-Analysis'!B340,#REF!,'pre-Analysis'!C340,#REF!,'pre-Analysis'!F340,#REF!,'pre-Analysis'!D340)</f>
        <v>#REF!</v>
      </c>
      <c r="R340" s="176" t="e">
        <f>SUMIFS(#REF!,#REF!, 'pre-Analysis'!E340,#REF!, 'pre-Analysis'!B340,#REF!,'pre-Analysis'!C340,#REF!,'pre-Analysis'!F340,#REF!,'pre-Analysis'!D340)</f>
        <v>#REF!</v>
      </c>
      <c r="S340" s="176" t="e">
        <f>SUMIFS(#REF!,#REF!, 'pre-Analysis'!E340,#REF!, 'pre-Analysis'!B340,#REF!,'pre-Analysis'!C340,#REF!,'pre-Analysis'!F340,#REF!,'pre-Analysis'!D340)</f>
        <v>#REF!</v>
      </c>
      <c r="T340" s="176" t="e">
        <f>SUMIFS(#REF!,#REF!, 'pre-Analysis'!E340,#REF!, 'pre-Analysis'!B340,#REF!,'pre-Analysis'!C340,#REF!,'pre-Analysis'!F340,#REF!,'pre-Analysis'!D340)</f>
        <v>#REF!</v>
      </c>
      <c r="U340" s="176" t="e">
        <f>SUMIFS(#REF!,#REF!, 'pre-Analysis'!E340,#REF!, 'pre-Analysis'!B340,#REF!,'pre-Analysis'!C340,#REF!,'pre-Analysis'!F340,#REF!,'pre-Analysis'!D340)</f>
        <v>#REF!</v>
      </c>
      <c r="V340" s="176" t="e">
        <f>SUMIFS(#REF!,#REF!, 'pre-Analysis'!E340,#REF!, 'pre-Analysis'!B340,#REF!,'pre-Analysis'!C340,#REF!,'pre-Analysis'!F340,#REF!,'pre-Analysis'!D340)</f>
        <v>#REF!</v>
      </c>
      <c r="W340" s="176" t="e">
        <f>SUMIFS(#REF!,#REF!, 'pre-Analysis'!E340,#REF!, 'pre-Analysis'!B340,#REF!,'pre-Analysis'!C340,#REF!,'pre-Analysis'!F340,#REF!,'pre-Analysis'!D340)</f>
        <v>#REF!</v>
      </c>
      <c r="X340" s="176" t="e">
        <f>SUMIFS(#REF!,#REF!, 'pre-Analysis'!E340,#REF!, 'pre-Analysis'!B340,#REF!,'pre-Analysis'!C340,#REF!,'pre-Analysis'!F340,#REF!,'pre-Analysis'!D340)</f>
        <v>#REF!</v>
      </c>
      <c r="Y340" s="169" t="e">
        <f t="shared" si="101"/>
        <v>#REF!</v>
      </c>
      <c r="Z340" s="169" t="e">
        <f t="shared" si="102"/>
        <v>#REF!</v>
      </c>
      <c r="AA340" s="170" t="e">
        <f t="shared" si="100"/>
        <v>#REF!</v>
      </c>
      <c r="AB340" s="170" t="e">
        <f t="shared" si="105"/>
        <v>#REF!</v>
      </c>
      <c r="AC340" s="154"/>
    </row>
    <row r="341" spans="1:29">
      <c r="A341" s="14" t="s">
        <v>72</v>
      </c>
      <c r="B341" s="149" t="s">
        <v>100</v>
      </c>
      <c r="C341" s="150" t="s">
        <v>137</v>
      </c>
      <c r="D341" s="149" t="s">
        <v>88</v>
      </c>
      <c r="E341" s="151" t="s">
        <v>76</v>
      </c>
      <c r="F341" s="149" t="s">
        <v>120</v>
      </c>
      <c r="G341" s="152" t="e">
        <f t="shared" si="106"/>
        <v>#REF!</v>
      </c>
      <c r="H341" s="149" t="e" cm="1">
        <f t="array" ref="H341">_xlfn.TEXTJOIN(",",TRUE,_xlfn.UNIQUE(IF((NOT(ISBLANK(#REF!))*(#REF!='pre-Analysis'!C341))=1,IF(#REF!='pre-Analysis'!E341,IF(#REF!='pre-Analysis'!B341,IF(#REF!='pre-Analysis'!F341,IF(#REF!='pre-Analysis'!D341,#REF!,""),""),""),""),"")))</f>
        <v>#REF!</v>
      </c>
      <c r="I341" s="149" t="e">
        <f t="shared" si="103"/>
        <v>#REF!</v>
      </c>
      <c r="J341" s="149" t="e" cm="1">
        <f t="array" ref="J341">_xlfn.TEXTJOIN(",",TRUE,_xlfn.UNIQUE(IF((NOT(ISBLANK(#REF!))*(#REF!='pre-Analysis'!C341))=1,IF(#REF!='pre-Analysis'!E341,IF(#REF!='pre-Analysis'!B341,IF(#REF!='pre-Analysis'!F341,IF(#REF!='pre-Analysis'!D341,#REF!,""),""),""),""),"")))</f>
        <v>#REF!</v>
      </c>
      <c r="K341" s="149" t="e">
        <f t="shared" si="104"/>
        <v>#REF!</v>
      </c>
      <c r="L341" s="149" t="e" cm="1">
        <f t="array" ref="L341">_xlfn.TEXTJOIN(",",TRUE,_xlfn.UNIQUE(IF((NOT(ISBLANK(#REF!))*(#REF!='pre-Analysis'!B341))=1,IF(#REF!='pre-Analysis'!E341,IF(#REF!='pre-Analysis'!F341,IF(#REF!='pre-Analysis'!D341,IF(#REF!='pre-Analysis'!C341,#REF!,""),""),""),""),"")))</f>
        <v>#REF!</v>
      </c>
      <c r="M341" s="167">
        <v>6605</v>
      </c>
      <c r="N341" s="167">
        <v>32227</v>
      </c>
      <c r="O341" s="167">
        <v>16494</v>
      </c>
      <c r="P341" s="167">
        <v>15733</v>
      </c>
      <c r="Q341" s="176" t="e">
        <f>SUMIFS(#REF!,#REF!, 'pre-Analysis'!E341,#REF!, 'pre-Analysis'!B341,#REF!,'pre-Analysis'!C341,#REF!,'pre-Analysis'!F341,#REF!,'pre-Analysis'!D341)</f>
        <v>#REF!</v>
      </c>
      <c r="R341" s="176" t="e">
        <f>SUMIFS(#REF!,#REF!, 'pre-Analysis'!E341,#REF!, 'pre-Analysis'!B341,#REF!,'pre-Analysis'!C341,#REF!,'pre-Analysis'!F341,#REF!,'pre-Analysis'!D341)</f>
        <v>#REF!</v>
      </c>
      <c r="S341" s="176" t="e">
        <f>SUMIFS(#REF!,#REF!, 'pre-Analysis'!E341,#REF!, 'pre-Analysis'!B341,#REF!,'pre-Analysis'!C341,#REF!,'pre-Analysis'!F341,#REF!,'pre-Analysis'!D341)</f>
        <v>#REF!</v>
      </c>
      <c r="T341" s="176" t="e">
        <f>SUMIFS(#REF!,#REF!, 'pre-Analysis'!E341,#REF!, 'pre-Analysis'!B341,#REF!,'pre-Analysis'!C341,#REF!,'pre-Analysis'!F341,#REF!,'pre-Analysis'!D341)</f>
        <v>#REF!</v>
      </c>
      <c r="U341" s="176" t="e">
        <f>SUMIFS(#REF!,#REF!, 'pre-Analysis'!E341,#REF!, 'pre-Analysis'!B341,#REF!,'pre-Analysis'!C341,#REF!,'pre-Analysis'!F341,#REF!,'pre-Analysis'!D341)</f>
        <v>#REF!</v>
      </c>
      <c r="V341" s="176" t="e">
        <f>SUMIFS(#REF!,#REF!, 'pre-Analysis'!E341,#REF!, 'pre-Analysis'!B341,#REF!,'pre-Analysis'!C341,#REF!,'pre-Analysis'!F341,#REF!,'pre-Analysis'!D341)</f>
        <v>#REF!</v>
      </c>
      <c r="W341" s="176" t="e">
        <f>SUMIFS(#REF!,#REF!, 'pre-Analysis'!E341,#REF!, 'pre-Analysis'!B341,#REF!,'pre-Analysis'!C341,#REF!,'pre-Analysis'!F341,#REF!,'pre-Analysis'!D341)</f>
        <v>#REF!</v>
      </c>
      <c r="X341" s="176" t="e">
        <f>SUMIFS(#REF!,#REF!, 'pre-Analysis'!E341,#REF!, 'pre-Analysis'!B341,#REF!,'pre-Analysis'!C341,#REF!,'pre-Analysis'!F341,#REF!,'pre-Analysis'!D341)</f>
        <v>#REF!</v>
      </c>
      <c r="Y341" s="169" t="e">
        <f t="shared" si="101"/>
        <v>#REF!</v>
      </c>
      <c r="Z341" s="169" t="e">
        <f t="shared" si="102"/>
        <v>#REF!</v>
      </c>
      <c r="AA341" s="170" t="e">
        <f t="shared" si="100"/>
        <v>#REF!</v>
      </c>
      <c r="AB341" s="170" t="e">
        <f t="shared" si="105"/>
        <v>#REF!</v>
      </c>
      <c r="AC341" s="154"/>
    </row>
    <row r="342" spans="1:29">
      <c r="A342" s="14" t="s">
        <v>72</v>
      </c>
      <c r="B342" s="149" t="s">
        <v>100</v>
      </c>
      <c r="C342" s="150" t="s">
        <v>137</v>
      </c>
      <c r="D342" s="149" t="s">
        <v>88</v>
      </c>
      <c r="E342" s="151" t="s">
        <v>76</v>
      </c>
      <c r="F342" s="149" t="s">
        <v>121</v>
      </c>
      <c r="G342" s="152" t="e">
        <f t="shared" si="106"/>
        <v>#REF!</v>
      </c>
      <c r="H342" s="149" t="e" cm="1">
        <f t="array" ref="H342">_xlfn.TEXTJOIN(",",TRUE,_xlfn.UNIQUE(IF((NOT(ISBLANK(#REF!))*(#REF!='pre-Analysis'!C342))=1,IF(#REF!='pre-Analysis'!E342,IF(#REF!='pre-Analysis'!B342,IF(#REF!='pre-Analysis'!F342,IF(#REF!='pre-Analysis'!D342,#REF!,""),""),""),""),"")))</f>
        <v>#REF!</v>
      </c>
      <c r="I342" s="149" t="e">
        <f t="shared" si="103"/>
        <v>#REF!</v>
      </c>
      <c r="J342" s="149" t="e" cm="1">
        <f t="array" ref="J342">_xlfn.TEXTJOIN(",",TRUE,_xlfn.UNIQUE(IF((NOT(ISBLANK(#REF!))*(#REF!='pre-Analysis'!C342))=1,IF(#REF!='pre-Analysis'!E342,IF(#REF!='pre-Analysis'!B342,IF(#REF!='pre-Analysis'!F342,IF(#REF!='pre-Analysis'!D342,#REF!,""),""),""),""),"")))</f>
        <v>#REF!</v>
      </c>
      <c r="K342" s="149" t="e">
        <f t="shared" si="104"/>
        <v>#REF!</v>
      </c>
      <c r="L342" s="149" t="e" cm="1">
        <f t="array" ref="L342">_xlfn.TEXTJOIN(",",TRUE,_xlfn.UNIQUE(IF((NOT(ISBLANK(#REF!))*(#REF!='pre-Analysis'!B342))=1,IF(#REF!='pre-Analysis'!E342,IF(#REF!='pre-Analysis'!F342,IF(#REF!='pre-Analysis'!D342,IF(#REF!='pre-Analysis'!C342,#REF!,""),""),""),""),"")))</f>
        <v>#REF!</v>
      </c>
      <c r="M342" s="167">
        <v>10550</v>
      </c>
      <c r="N342" s="167">
        <v>49978</v>
      </c>
      <c r="O342" s="167">
        <v>25569</v>
      </c>
      <c r="P342" s="167">
        <v>24409</v>
      </c>
      <c r="Q342" s="176" t="e">
        <f>SUMIFS(#REF!,#REF!, 'pre-Analysis'!E342,#REF!, 'pre-Analysis'!B342,#REF!,'pre-Analysis'!C342,#REF!,'pre-Analysis'!F342,#REF!,'pre-Analysis'!D342)</f>
        <v>#REF!</v>
      </c>
      <c r="R342" s="176" t="e">
        <f>SUMIFS(#REF!,#REF!, 'pre-Analysis'!E342,#REF!, 'pre-Analysis'!B342,#REF!,'pre-Analysis'!C342,#REF!,'pre-Analysis'!F342,#REF!,'pre-Analysis'!D342)</f>
        <v>#REF!</v>
      </c>
      <c r="S342" s="176" t="e">
        <f>SUMIFS(#REF!,#REF!, 'pre-Analysis'!E342,#REF!, 'pre-Analysis'!B342,#REF!,'pre-Analysis'!C342,#REF!,'pre-Analysis'!F342,#REF!,'pre-Analysis'!D342)</f>
        <v>#REF!</v>
      </c>
      <c r="T342" s="176" t="e">
        <f>SUMIFS(#REF!,#REF!, 'pre-Analysis'!E342,#REF!, 'pre-Analysis'!B342,#REF!,'pre-Analysis'!C342,#REF!,'pre-Analysis'!F342,#REF!,'pre-Analysis'!D342)</f>
        <v>#REF!</v>
      </c>
      <c r="U342" s="176" t="e">
        <f>SUMIFS(#REF!,#REF!, 'pre-Analysis'!E342,#REF!, 'pre-Analysis'!B342,#REF!,'pre-Analysis'!C342,#REF!,'pre-Analysis'!F342,#REF!,'pre-Analysis'!D342)</f>
        <v>#REF!</v>
      </c>
      <c r="V342" s="176" t="e">
        <f>SUMIFS(#REF!,#REF!, 'pre-Analysis'!E342,#REF!, 'pre-Analysis'!B342,#REF!,'pre-Analysis'!C342,#REF!,'pre-Analysis'!F342,#REF!,'pre-Analysis'!D342)</f>
        <v>#REF!</v>
      </c>
      <c r="W342" s="176" t="e">
        <f>SUMIFS(#REF!,#REF!, 'pre-Analysis'!E342,#REF!, 'pre-Analysis'!B342,#REF!,'pre-Analysis'!C342,#REF!,'pre-Analysis'!F342,#REF!,'pre-Analysis'!D342)</f>
        <v>#REF!</v>
      </c>
      <c r="X342" s="176" t="e">
        <f>SUMIFS(#REF!,#REF!, 'pre-Analysis'!E342,#REF!, 'pre-Analysis'!B342,#REF!,'pre-Analysis'!C342,#REF!,'pre-Analysis'!F342,#REF!,'pre-Analysis'!D342)</f>
        <v>#REF!</v>
      </c>
      <c r="Y342" s="169" t="e">
        <f t="shared" si="101"/>
        <v>#REF!</v>
      </c>
      <c r="Z342" s="169" t="e">
        <f t="shared" si="102"/>
        <v>#REF!</v>
      </c>
      <c r="AA342" s="170" t="e">
        <f t="shared" si="100"/>
        <v>#REF!</v>
      </c>
      <c r="AB342" s="170" t="e">
        <f t="shared" si="105"/>
        <v>#REF!</v>
      </c>
      <c r="AC342" s="154"/>
    </row>
    <row r="343" spans="1:29">
      <c r="A343" s="14" t="s">
        <v>72</v>
      </c>
      <c r="B343" s="149" t="s">
        <v>100</v>
      </c>
      <c r="C343" s="150" t="s">
        <v>137</v>
      </c>
      <c r="D343" s="149" t="s">
        <v>88</v>
      </c>
      <c r="E343" s="151" t="s">
        <v>76</v>
      </c>
      <c r="F343" s="149" t="s">
        <v>122</v>
      </c>
      <c r="G343" s="152" t="e">
        <f t="shared" si="106"/>
        <v>#REF!</v>
      </c>
      <c r="H343" s="149" t="e" cm="1">
        <f t="array" ref="H343">_xlfn.TEXTJOIN(",",TRUE,_xlfn.UNIQUE(IF((NOT(ISBLANK(#REF!))*(#REF!='pre-Analysis'!C343))=1,IF(#REF!='pre-Analysis'!E343,IF(#REF!='pre-Analysis'!B343,IF(#REF!='pre-Analysis'!F343,IF(#REF!='pre-Analysis'!D343,#REF!,""),""),""),""),"")))</f>
        <v>#REF!</v>
      </c>
      <c r="I343" s="149" t="e">
        <f t="shared" si="103"/>
        <v>#REF!</v>
      </c>
      <c r="J343" s="149" t="e" cm="1">
        <f t="array" ref="J343">_xlfn.TEXTJOIN(",",TRUE,_xlfn.UNIQUE(IF((NOT(ISBLANK(#REF!))*(#REF!='pre-Analysis'!C343))=1,IF(#REF!='pre-Analysis'!E343,IF(#REF!='pre-Analysis'!B343,IF(#REF!='pre-Analysis'!F343,IF(#REF!='pre-Analysis'!D343,#REF!,""),""),""),""),"")))</f>
        <v>#REF!</v>
      </c>
      <c r="K343" s="149" t="e">
        <f t="shared" si="104"/>
        <v>#REF!</v>
      </c>
      <c r="L343" s="149" t="e" cm="1">
        <f t="array" ref="L343">_xlfn.TEXTJOIN(",",TRUE,_xlfn.UNIQUE(IF((NOT(ISBLANK(#REF!))*(#REF!='pre-Analysis'!B343))=1,IF(#REF!='pre-Analysis'!E343,IF(#REF!='pre-Analysis'!F343,IF(#REF!='pre-Analysis'!D343,IF(#REF!='pre-Analysis'!C343,#REF!,""),""),""),""),"")))</f>
        <v>#REF!</v>
      </c>
      <c r="M343" s="167">
        <v>4486</v>
      </c>
      <c r="N343" s="167">
        <v>20824</v>
      </c>
      <c r="O343" s="167">
        <v>10653</v>
      </c>
      <c r="P343" s="167">
        <v>10171</v>
      </c>
      <c r="Q343" s="176" t="e">
        <f>SUMIFS(#REF!,#REF!, 'pre-Analysis'!E343,#REF!, 'pre-Analysis'!B343,#REF!,'pre-Analysis'!C343,#REF!,'pre-Analysis'!F343,#REF!,'pre-Analysis'!D343)</f>
        <v>#REF!</v>
      </c>
      <c r="R343" s="176" t="e">
        <f>SUMIFS(#REF!,#REF!, 'pre-Analysis'!E343,#REF!, 'pre-Analysis'!B343,#REF!,'pre-Analysis'!C343,#REF!,'pre-Analysis'!F343,#REF!,'pre-Analysis'!D343)</f>
        <v>#REF!</v>
      </c>
      <c r="S343" s="176" t="e">
        <f>SUMIFS(#REF!,#REF!, 'pre-Analysis'!E343,#REF!, 'pre-Analysis'!B343,#REF!,'pre-Analysis'!C343,#REF!,'pre-Analysis'!F343,#REF!,'pre-Analysis'!D343)</f>
        <v>#REF!</v>
      </c>
      <c r="T343" s="176" t="e">
        <f>SUMIFS(#REF!,#REF!, 'pre-Analysis'!E343,#REF!, 'pre-Analysis'!B343,#REF!,'pre-Analysis'!C343,#REF!,'pre-Analysis'!F343,#REF!,'pre-Analysis'!D343)</f>
        <v>#REF!</v>
      </c>
      <c r="U343" s="176" t="e">
        <f>SUMIFS(#REF!,#REF!, 'pre-Analysis'!E343,#REF!, 'pre-Analysis'!B343,#REF!,'pre-Analysis'!C343,#REF!,'pre-Analysis'!F343,#REF!,'pre-Analysis'!D343)</f>
        <v>#REF!</v>
      </c>
      <c r="V343" s="176" t="e">
        <f>SUMIFS(#REF!,#REF!, 'pre-Analysis'!E343,#REF!, 'pre-Analysis'!B343,#REF!,'pre-Analysis'!C343,#REF!,'pre-Analysis'!F343,#REF!,'pre-Analysis'!D343)</f>
        <v>#REF!</v>
      </c>
      <c r="W343" s="176" t="e">
        <f>SUMIFS(#REF!,#REF!, 'pre-Analysis'!E343,#REF!, 'pre-Analysis'!B343,#REF!,'pre-Analysis'!C343,#REF!,'pre-Analysis'!F343,#REF!,'pre-Analysis'!D343)</f>
        <v>#REF!</v>
      </c>
      <c r="X343" s="176" t="e">
        <f>SUMIFS(#REF!,#REF!, 'pre-Analysis'!E343,#REF!, 'pre-Analysis'!B343,#REF!,'pre-Analysis'!C343,#REF!,'pre-Analysis'!F343,#REF!,'pre-Analysis'!D343)</f>
        <v>#REF!</v>
      </c>
      <c r="Y343" s="169" t="e">
        <f t="shared" si="101"/>
        <v>#REF!</v>
      </c>
      <c r="Z343" s="169" t="e">
        <f t="shared" si="102"/>
        <v>#REF!</v>
      </c>
      <c r="AA343" s="170" t="e">
        <f t="shared" si="100"/>
        <v>#REF!</v>
      </c>
      <c r="AB343" s="170" t="e">
        <f t="shared" si="105"/>
        <v>#REF!</v>
      </c>
      <c r="AC343" s="154"/>
    </row>
    <row r="344" spans="1:29">
      <c r="A344" s="14" t="s">
        <v>72</v>
      </c>
      <c r="B344" s="149" t="s">
        <v>100</v>
      </c>
      <c r="C344" s="150" t="s">
        <v>137</v>
      </c>
      <c r="D344" s="149" t="s">
        <v>88</v>
      </c>
      <c r="E344" s="151" t="s">
        <v>76</v>
      </c>
      <c r="F344" s="149" t="s">
        <v>123</v>
      </c>
      <c r="G344" s="152" t="e">
        <f t="shared" si="106"/>
        <v>#REF!</v>
      </c>
      <c r="H344" s="149" t="e" cm="1">
        <f t="array" ref="H344">_xlfn.TEXTJOIN(",",TRUE,_xlfn.UNIQUE(IF((NOT(ISBLANK(#REF!))*(#REF!='pre-Analysis'!C344))=1,IF(#REF!='pre-Analysis'!E344,IF(#REF!='pre-Analysis'!B344,IF(#REF!='pre-Analysis'!F344,IF(#REF!='pre-Analysis'!D344,#REF!,""),""),""),""),"")))</f>
        <v>#REF!</v>
      </c>
      <c r="I344" s="149" t="e">
        <f t="shared" si="103"/>
        <v>#REF!</v>
      </c>
      <c r="J344" s="149" t="e" cm="1">
        <f t="array" ref="J344">_xlfn.TEXTJOIN(",",TRUE,_xlfn.UNIQUE(IF((NOT(ISBLANK(#REF!))*(#REF!='pre-Analysis'!C344))=1,IF(#REF!='pre-Analysis'!E344,IF(#REF!='pre-Analysis'!B344,IF(#REF!='pre-Analysis'!F344,IF(#REF!='pre-Analysis'!D344,#REF!,""),""),""),""),"")))</f>
        <v>#REF!</v>
      </c>
      <c r="K344" s="149" t="e">
        <f t="shared" si="104"/>
        <v>#REF!</v>
      </c>
      <c r="L344" s="149" t="e" cm="1">
        <f t="array" ref="L344">_xlfn.TEXTJOIN(",",TRUE,_xlfn.UNIQUE(IF((NOT(ISBLANK(#REF!))*(#REF!='pre-Analysis'!B344))=1,IF(#REF!='pre-Analysis'!E344,IF(#REF!='pre-Analysis'!F344,IF(#REF!='pre-Analysis'!D344,IF(#REF!='pre-Analysis'!C344,#REF!,""),""),""),""),"")))</f>
        <v>#REF!</v>
      </c>
      <c r="M344" s="167">
        <v>3860</v>
      </c>
      <c r="N344" s="167">
        <v>16830</v>
      </c>
      <c r="O344" s="167">
        <v>8673</v>
      </c>
      <c r="P344" s="167">
        <v>8157</v>
      </c>
      <c r="Q344" s="176" t="e">
        <f>SUMIFS(#REF!,#REF!, 'pre-Analysis'!E344,#REF!, 'pre-Analysis'!B344,#REF!,'pre-Analysis'!C344,#REF!,'pre-Analysis'!F344,#REF!,'pre-Analysis'!D344)</f>
        <v>#REF!</v>
      </c>
      <c r="R344" s="176" t="e">
        <f>SUMIFS(#REF!,#REF!, 'pre-Analysis'!E344,#REF!, 'pre-Analysis'!B344,#REF!,'pre-Analysis'!C344,#REF!,'pre-Analysis'!F344,#REF!,'pre-Analysis'!D344)</f>
        <v>#REF!</v>
      </c>
      <c r="S344" s="176" t="e">
        <f>SUMIFS(#REF!,#REF!, 'pre-Analysis'!E344,#REF!, 'pre-Analysis'!B344,#REF!,'pre-Analysis'!C344,#REF!,'pre-Analysis'!F344,#REF!,'pre-Analysis'!D344)</f>
        <v>#REF!</v>
      </c>
      <c r="T344" s="176" t="e">
        <f>SUMIFS(#REF!,#REF!, 'pre-Analysis'!E344,#REF!, 'pre-Analysis'!B344,#REF!,'pre-Analysis'!C344,#REF!,'pre-Analysis'!F344,#REF!,'pre-Analysis'!D344)</f>
        <v>#REF!</v>
      </c>
      <c r="U344" s="176" t="e">
        <f>SUMIFS(#REF!,#REF!, 'pre-Analysis'!E344,#REF!, 'pre-Analysis'!B344,#REF!,'pre-Analysis'!C344,#REF!,'pre-Analysis'!F344,#REF!,'pre-Analysis'!D344)</f>
        <v>#REF!</v>
      </c>
      <c r="V344" s="176" t="e">
        <f>SUMIFS(#REF!,#REF!, 'pre-Analysis'!E344,#REF!, 'pre-Analysis'!B344,#REF!,'pre-Analysis'!C344,#REF!,'pre-Analysis'!F344,#REF!,'pre-Analysis'!D344)</f>
        <v>#REF!</v>
      </c>
      <c r="W344" s="176" t="e">
        <f>SUMIFS(#REF!,#REF!, 'pre-Analysis'!E344,#REF!, 'pre-Analysis'!B344,#REF!,'pre-Analysis'!C344,#REF!,'pre-Analysis'!F344,#REF!,'pre-Analysis'!D344)</f>
        <v>#REF!</v>
      </c>
      <c r="X344" s="176" t="e">
        <f>SUMIFS(#REF!,#REF!, 'pre-Analysis'!E344,#REF!, 'pre-Analysis'!B344,#REF!,'pre-Analysis'!C344,#REF!,'pre-Analysis'!F344,#REF!,'pre-Analysis'!D344)</f>
        <v>#REF!</v>
      </c>
      <c r="Y344" s="169" t="e">
        <f t="shared" si="101"/>
        <v>#REF!</v>
      </c>
      <c r="Z344" s="169" t="e">
        <f t="shared" si="102"/>
        <v>#REF!</v>
      </c>
      <c r="AA344" s="170" t="e">
        <f t="shared" si="100"/>
        <v>#REF!</v>
      </c>
      <c r="AB344" s="170" t="e">
        <f t="shared" si="105"/>
        <v>#REF!</v>
      </c>
      <c r="AC344" s="154"/>
    </row>
    <row r="345" spans="1:29">
      <c r="A345" s="14" t="s">
        <v>72</v>
      </c>
      <c r="B345" s="149" t="s">
        <v>100</v>
      </c>
      <c r="C345" s="150" t="s">
        <v>137</v>
      </c>
      <c r="D345" s="149" t="s">
        <v>88</v>
      </c>
      <c r="E345" s="151" t="s">
        <v>76</v>
      </c>
      <c r="F345" s="149" t="s">
        <v>124</v>
      </c>
      <c r="G345" s="152" t="e">
        <f t="shared" si="106"/>
        <v>#REF!</v>
      </c>
      <c r="H345" s="149" t="e" cm="1">
        <f t="array" ref="H345">_xlfn.TEXTJOIN(",",TRUE,_xlfn.UNIQUE(IF((NOT(ISBLANK(#REF!))*(#REF!='pre-Analysis'!C345))=1,IF(#REF!='pre-Analysis'!E345,IF(#REF!='pre-Analysis'!B345,IF(#REF!='pre-Analysis'!F345,IF(#REF!='pre-Analysis'!D345,#REF!,""),""),""),""),"")))</f>
        <v>#REF!</v>
      </c>
      <c r="I345" s="149" t="e">
        <f t="shared" si="103"/>
        <v>#REF!</v>
      </c>
      <c r="J345" s="149" t="e" cm="1">
        <f t="array" ref="J345">_xlfn.TEXTJOIN(",",TRUE,_xlfn.UNIQUE(IF((NOT(ISBLANK(#REF!))*(#REF!='pre-Analysis'!C345))=1,IF(#REF!='pre-Analysis'!E345,IF(#REF!='pre-Analysis'!B345,IF(#REF!='pre-Analysis'!F345,IF(#REF!='pre-Analysis'!D345,#REF!,""),""),""),""),"")))</f>
        <v>#REF!</v>
      </c>
      <c r="K345" s="149" t="e">
        <f t="shared" si="104"/>
        <v>#REF!</v>
      </c>
      <c r="L345" s="149" t="e" cm="1">
        <f t="array" ref="L345">_xlfn.TEXTJOIN(",",TRUE,_xlfn.UNIQUE(IF((NOT(ISBLANK(#REF!))*(#REF!='pre-Analysis'!B345))=1,IF(#REF!='pre-Analysis'!E345,IF(#REF!='pre-Analysis'!F345,IF(#REF!='pre-Analysis'!D345,IF(#REF!='pre-Analysis'!C345,#REF!,""),""),""),""),"")))</f>
        <v>#REF!</v>
      </c>
      <c r="M345" s="167">
        <v>6104</v>
      </c>
      <c r="N345" s="167">
        <v>27156</v>
      </c>
      <c r="O345" s="167">
        <v>14055</v>
      </c>
      <c r="P345" s="167">
        <v>13101</v>
      </c>
      <c r="Q345" s="176" t="e">
        <f>SUMIFS(#REF!,#REF!, 'pre-Analysis'!E345,#REF!, 'pre-Analysis'!B345,#REF!,'pre-Analysis'!C345,#REF!,'pre-Analysis'!F345,#REF!,'pre-Analysis'!D345)</f>
        <v>#REF!</v>
      </c>
      <c r="R345" s="176" t="e">
        <f>SUMIFS(#REF!,#REF!, 'pre-Analysis'!E345,#REF!, 'pre-Analysis'!B345,#REF!,'pre-Analysis'!C345,#REF!,'pre-Analysis'!F345,#REF!,'pre-Analysis'!D345)</f>
        <v>#REF!</v>
      </c>
      <c r="S345" s="176" t="e">
        <f>SUMIFS(#REF!,#REF!, 'pre-Analysis'!E345,#REF!, 'pre-Analysis'!B345,#REF!,'pre-Analysis'!C345,#REF!,'pre-Analysis'!F345,#REF!,'pre-Analysis'!D345)</f>
        <v>#REF!</v>
      </c>
      <c r="T345" s="176" t="e">
        <f>SUMIFS(#REF!,#REF!, 'pre-Analysis'!E345,#REF!, 'pre-Analysis'!B345,#REF!,'pre-Analysis'!C345,#REF!,'pre-Analysis'!F345,#REF!,'pre-Analysis'!D345)</f>
        <v>#REF!</v>
      </c>
      <c r="U345" s="176" t="e">
        <f>SUMIFS(#REF!,#REF!, 'pre-Analysis'!E345,#REF!, 'pre-Analysis'!B345,#REF!,'pre-Analysis'!C345,#REF!,'pre-Analysis'!F345,#REF!,'pre-Analysis'!D345)</f>
        <v>#REF!</v>
      </c>
      <c r="V345" s="176" t="e">
        <f>SUMIFS(#REF!,#REF!, 'pre-Analysis'!E345,#REF!, 'pre-Analysis'!B345,#REF!,'pre-Analysis'!C345,#REF!,'pre-Analysis'!F345,#REF!,'pre-Analysis'!D345)</f>
        <v>#REF!</v>
      </c>
      <c r="W345" s="176" t="e">
        <f>SUMIFS(#REF!,#REF!, 'pre-Analysis'!E345,#REF!, 'pre-Analysis'!B345,#REF!,'pre-Analysis'!C345,#REF!,'pre-Analysis'!F345,#REF!,'pre-Analysis'!D345)</f>
        <v>#REF!</v>
      </c>
      <c r="X345" s="176" t="e">
        <f>SUMIFS(#REF!,#REF!, 'pre-Analysis'!E345,#REF!, 'pre-Analysis'!B345,#REF!,'pre-Analysis'!C345,#REF!,'pre-Analysis'!F345,#REF!,'pre-Analysis'!D345)</f>
        <v>#REF!</v>
      </c>
      <c r="Y345" s="169" t="e">
        <f t="shared" si="101"/>
        <v>#REF!</v>
      </c>
      <c r="Z345" s="169" t="e">
        <f t="shared" si="102"/>
        <v>#REF!</v>
      </c>
      <c r="AA345" s="170" t="e">
        <f t="shared" si="100"/>
        <v>#REF!</v>
      </c>
      <c r="AB345" s="170" t="e">
        <f t="shared" si="105"/>
        <v>#REF!</v>
      </c>
      <c r="AC345" s="154"/>
    </row>
    <row r="346" spans="1:29">
      <c r="A346" s="14" t="s">
        <v>72</v>
      </c>
      <c r="B346" s="149" t="s">
        <v>100</v>
      </c>
      <c r="C346" s="150" t="s">
        <v>137</v>
      </c>
      <c r="D346" s="149" t="s">
        <v>88</v>
      </c>
      <c r="E346" s="151" t="s">
        <v>76</v>
      </c>
      <c r="F346" s="149" t="s">
        <v>125</v>
      </c>
      <c r="G346" s="152" t="e">
        <f t="shared" si="106"/>
        <v>#REF!</v>
      </c>
      <c r="H346" s="149" t="e" cm="1">
        <f t="array" ref="H346">_xlfn.TEXTJOIN(",",TRUE,_xlfn.UNIQUE(IF((NOT(ISBLANK(#REF!))*(#REF!='pre-Analysis'!C346))=1,IF(#REF!='pre-Analysis'!E346,IF(#REF!='pre-Analysis'!B346,IF(#REF!='pre-Analysis'!F346,IF(#REF!='pre-Analysis'!D346,#REF!,""),""),""),""),"")))</f>
        <v>#REF!</v>
      </c>
      <c r="I346" s="149" t="e">
        <f t="shared" si="103"/>
        <v>#REF!</v>
      </c>
      <c r="J346" s="149" t="e" cm="1">
        <f t="array" ref="J346">_xlfn.TEXTJOIN(",",TRUE,_xlfn.UNIQUE(IF((NOT(ISBLANK(#REF!))*(#REF!='pre-Analysis'!C346))=1,IF(#REF!='pre-Analysis'!E346,IF(#REF!='pre-Analysis'!B346,IF(#REF!='pre-Analysis'!F346,IF(#REF!='pre-Analysis'!D346,#REF!,""),""),""),""),"")))</f>
        <v>#REF!</v>
      </c>
      <c r="K346" s="149" t="e">
        <f t="shared" si="104"/>
        <v>#REF!</v>
      </c>
      <c r="L346" s="149" t="e" cm="1">
        <f t="array" ref="L346">_xlfn.TEXTJOIN(",",TRUE,_xlfn.UNIQUE(IF((NOT(ISBLANK(#REF!))*(#REF!='pre-Analysis'!B346))=1,IF(#REF!='pre-Analysis'!E346,IF(#REF!='pre-Analysis'!F346,IF(#REF!='pre-Analysis'!D346,IF(#REF!='pre-Analysis'!C346,#REF!,""),""),""),""),"")))</f>
        <v>#REF!</v>
      </c>
      <c r="M346" s="167">
        <v>4921</v>
      </c>
      <c r="N346" s="167">
        <v>23613</v>
      </c>
      <c r="O346" s="167">
        <v>12136</v>
      </c>
      <c r="P346" s="167">
        <v>11477</v>
      </c>
      <c r="Q346" s="176" t="e">
        <f>SUMIFS(#REF!,#REF!, 'pre-Analysis'!E346,#REF!, 'pre-Analysis'!B346,#REF!,'pre-Analysis'!C346,#REF!,'pre-Analysis'!F346,#REF!,'pre-Analysis'!D346)</f>
        <v>#REF!</v>
      </c>
      <c r="R346" s="176" t="e">
        <f>SUMIFS(#REF!,#REF!, 'pre-Analysis'!E346,#REF!, 'pre-Analysis'!B346,#REF!,'pre-Analysis'!C346,#REF!,'pre-Analysis'!F346,#REF!,'pre-Analysis'!D346)</f>
        <v>#REF!</v>
      </c>
      <c r="S346" s="176" t="e">
        <f>SUMIFS(#REF!,#REF!, 'pre-Analysis'!E346,#REF!, 'pre-Analysis'!B346,#REF!,'pre-Analysis'!C346,#REF!,'pre-Analysis'!F346,#REF!,'pre-Analysis'!D346)</f>
        <v>#REF!</v>
      </c>
      <c r="T346" s="176" t="e">
        <f>SUMIFS(#REF!,#REF!, 'pre-Analysis'!E346,#REF!, 'pre-Analysis'!B346,#REF!,'pre-Analysis'!C346,#REF!,'pre-Analysis'!F346,#REF!,'pre-Analysis'!D346)</f>
        <v>#REF!</v>
      </c>
      <c r="U346" s="176" t="e">
        <f>SUMIFS(#REF!,#REF!, 'pre-Analysis'!E346,#REF!, 'pre-Analysis'!B346,#REF!,'pre-Analysis'!C346,#REF!,'pre-Analysis'!F346,#REF!,'pre-Analysis'!D346)</f>
        <v>#REF!</v>
      </c>
      <c r="V346" s="176" t="e">
        <f>SUMIFS(#REF!,#REF!, 'pre-Analysis'!E346,#REF!, 'pre-Analysis'!B346,#REF!,'pre-Analysis'!C346,#REF!,'pre-Analysis'!F346,#REF!,'pre-Analysis'!D346)</f>
        <v>#REF!</v>
      </c>
      <c r="W346" s="176" t="e">
        <f>SUMIFS(#REF!,#REF!, 'pre-Analysis'!E346,#REF!, 'pre-Analysis'!B346,#REF!,'pre-Analysis'!C346,#REF!,'pre-Analysis'!F346,#REF!,'pre-Analysis'!D346)</f>
        <v>#REF!</v>
      </c>
      <c r="X346" s="176" t="e">
        <f>SUMIFS(#REF!,#REF!, 'pre-Analysis'!E346,#REF!, 'pre-Analysis'!B346,#REF!,'pre-Analysis'!C346,#REF!,'pre-Analysis'!F346,#REF!,'pre-Analysis'!D346)</f>
        <v>#REF!</v>
      </c>
      <c r="Y346" s="169" t="e">
        <f t="shared" si="101"/>
        <v>#REF!</v>
      </c>
      <c r="Z346" s="169" t="e">
        <f t="shared" si="102"/>
        <v>#REF!</v>
      </c>
      <c r="AA346" s="170" t="e">
        <f t="shared" si="100"/>
        <v>#REF!</v>
      </c>
      <c r="AB346" s="170" t="e">
        <f t="shared" si="105"/>
        <v>#REF!</v>
      </c>
      <c r="AC346" s="154"/>
    </row>
    <row r="347" spans="1:29">
      <c r="A347" s="14" t="s">
        <v>72</v>
      </c>
      <c r="B347" s="149" t="s">
        <v>100</v>
      </c>
      <c r="C347" s="150" t="s">
        <v>137</v>
      </c>
      <c r="D347" s="149" t="s">
        <v>88</v>
      </c>
      <c r="E347" s="151" t="s">
        <v>76</v>
      </c>
      <c r="F347" s="149" t="s">
        <v>126</v>
      </c>
      <c r="G347" s="152" t="e">
        <f t="shared" si="106"/>
        <v>#REF!</v>
      </c>
      <c r="H347" s="149" t="e" cm="1">
        <f t="array" ref="H347">_xlfn.TEXTJOIN(",",TRUE,_xlfn.UNIQUE(IF((NOT(ISBLANK(#REF!))*(#REF!='pre-Analysis'!C347))=1,IF(#REF!='pre-Analysis'!E347,IF(#REF!='pre-Analysis'!B347,IF(#REF!='pre-Analysis'!F347,IF(#REF!='pre-Analysis'!D347,#REF!,""),""),""),""),"")))</f>
        <v>#REF!</v>
      </c>
      <c r="I347" s="149" t="e">
        <f t="shared" si="103"/>
        <v>#REF!</v>
      </c>
      <c r="J347" s="149" t="e" cm="1">
        <f t="array" ref="J347">_xlfn.TEXTJOIN(",",TRUE,_xlfn.UNIQUE(IF((NOT(ISBLANK(#REF!))*(#REF!='pre-Analysis'!C347))=1,IF(#REF!='pre-Analysis'!E347,IF(#REF!='pre-Analysis'!B347,IF(#REF!='pre-Analysis'!F347,IF(#REF!='pre-Analysis'!D347,#REF!,""),""),""),""),"")))</f>
        <v>#REF!</v>
      </c>
      <c r="K347" s="149" t="e">
        <f t="shared" si="104"/>
        <v>#REF!</v>
      </c>
      <c r="L347" s="149" t="e" cm="1">
        <f t="array" ref="L347">_xlfn.TEXTJOIN(",",TRUE,_xlfn.UNIQUE(IF((NOT(ISBLANK(#REF!))*(#REF!='pre-Analysis'!B347))=1,IF(#REF!='pre-Analysis'!E347,IF(#REF!='pre-Analysis'!F347,IF(#REF!='pre-Analysis'!D347,IF(#REF!='pre-Analysis'!C347,#REF!,""),""),""),""),"")))</f>
        <v>#REF!</v>
      </c>
      <c r="M347" s="167">
        <v>1575</v>
      </c>
      <c r="N347" s="167">
        <v>6790</v>
      </c>
      <c r="O347" s="167">
        <v>3504</v>
      </c>
      <c r="P347" s="167">
        <v>3286</v>
      </c>
      <c r="Q347" s="176" t="e">
        <f>SUMIFS(#REF!,#REF!, 'pre-Analysis'!E347,#REF!, 'pre-Analysis'!B347,#REF!,'pre-Analysis'!C347,#REF!,'pre-Analysis'!F347,#REF!,'pre-Analysis'!D347)</f>
        <v>#REF!</v>
      </c>
      <c r="R347" s="176" t="e">
        <f>SUMIFS(#REF!,#REF!, 'pre-Analysis'!E347,#REF!, 'pre-Analysis'!B347,#REF!,'pre-Analysis'!C347,#REF!,'pre-Analysis'!F347,#REF!,'pre-Analysis'!D347)</f>
        <v>#REF!</v>
      </c>
      <c r="S347" s="176" t="e">
        <f>SUMIFS(#REF!,#REF!, 'pre-Analysis'!E347,#REF!, 'pre-Analysis'!B347,#REF!,'pre-Analysis'!C347,#REF!,'pre-Analysis'!F347,#REF!,'pre-Analysis'!D347)</f>
        <v>#REF!</v>
      </c>
      <c r="T347" s="176" t="e">
        <f>SUMIFS(#REF!,#REF!, 'pre-Analysis'!E347,#REF!, 'pre-Analysis'!B347,#REF!,'pre-Analysis'!C347,#REF!,'pre-Analysis'!F347,#REF!,'pre-Analysis'!D347)</f>
        <v>#REF!</v>
      </c>
      <c r="U347" s="176" t="e">
        <f>SUMIFS(#REF!,#REF!, 'pre-Analysis'!E347,#REF!, 'pre-Analysis'!B347,#REF!,'pre-Analysis'!C347,#REF!,'pre-Analysis'!F347,#REF!,'pre-Analysis'!D347)</f>
        <v>#REF!</v>
      </c>
      <c r="V347" s="176" t="e">
        <f>SUMIFS(#REF!,#REF!, 'pre-Analysis'!E347,#REF!, 'pre-Analysis'!B347,#REF!,'pre-Analysis'!C347,#REF!,'pre-Analysis'!F347,#REF!,'pre-Analysis'!D347)</f>
        <v>#REF!</v>
      </c>
      <c r="W347" s="176" t="e">
        <f>SUMIFS(#REF!,#REF!, 'pre-Analysis'!E347,#REF!, 'pre-Analysis'!B347,#REF!,'pre-Analysis'!C347,#REF!,'pre-Analysis'!F347,#REF!,'pre-Analysis'!D347)</f>
        <v>#REF!</v>
      </c>
      <c r="X347" s="176" t="e">
        <f>SUMIFS(#REF!,#REF!, 'pre-Analysis'!E347,#REF!, 'pre-Analysis'!B347,#REF!,'pre-Analysis'!C347,#REF!,'pre-Analysis'!F347,#REF!,'pre-Analysis'!D347)</f>
        <v>#REF!</v>
      </c>
      <c r="Y347" s="169" t="e">
        <f t="shared" si="101"/>
        <v>#REF!</v>
      </c>
      <c r="Z347" s="169" t="e">
        <f t="shared" si="102"/>
        <v>#REF!</v>
      </c>
      <c r="AA347" s="170" t="e">
        <f t="shared" si="100"/>
        <v>#REF!</v>
      </c>
      <c r="AB347" s="170" t="e">
        <f t="shared" si="105"/>
        <v>#REF!</v>
      </c>
      <c r="AC347" s="154"/>
    </row>
    <row r="348" spans="1:29">
      <c r="A348" s="14" t="s">
        <v>72</v>
      </c>
      <c r="B348" s="149" t="s">
        <v>100</v>
      </c>
      <c r="C348" s="150" t="s">
        <v>137</v>
      </c>
      <c r="D348" s="149" t="s">
        <v>88</v>
      </c>
      <c r="E348" s="151" t="s">
        <v>76</v>
      </c>
      <c r="F348" s="149" t="s">
        <v>127</v>
      </c>
      <c r="G348" s="152" t="e">
        <f t="shared" si="106"/>
        <v>#REF!</v>
      </c>
      <c r="H348" s="149" t="e" cm="1">
        <f t="array" ref="H348">_xlfn.TEXTJOIN(",",TRUE,_xlfn.UNIQUE(IF((NOT(ISBLANK(#REF!))*(#REF!='pre-Analysis'!C348))=1,IF(#REF!='pre-Analysis'!E348,IF(#REF!='pre-Analysis'!B348,IF(#REF!='pre-Analysis'!F348,IF(#REF!='pre-Analysis'!D348,#REF!,""),""),""),""),"")))</f>
        <v>#REF!</v>
      </c>
      <c r="I348" s="149" t="e">
        <f t="shared" si="103"/>
        <v>#REF!</v>
      </c>
      <c r="J348" s="149" t="e" cm="1">
        <f t="array" ref="J348">_xlfn.TEXTJOIN(",",TRUE,_xlfn.UNIQUE(IF((NOT(ISBLANK(#REF!))*(#REF!='pre-Analysis'!C348))=1,IF(#REF!='pre-Analysis'!E348,IF(#REF!='pre-Analysis'!B348,IF(#REF!='pre-Analysis'!F348,IF(#REF!='pre-Analysis'!D348,#REF!,""),""),""),""),"")))</f>
        <v>#REF!</v>
      </c>
      <c r="K348" s="149" t="e">
        <f t="shared" si="104"/>
        <v>#REF!</v>
      </c>
      <c r="L348" s="149" t="e" cm="1">
        <f t="array" ref="L348">_xlfn.TEXTJOIN(",",TRUE,_xlfn.UNIQUE(IF((NOT(ISBLANK(#REF!))*(#REF!='pre-Analysis'!B348))=1,IF(#REF!='pre-Analysis'!E348,IF(#REF!='pre-Analysis'!F348,IF(#REF!='pre-Analysis'!D348,IF(#REF!='pre-Analysis'!C348,#REF!,""),""),""),""),"")))</f>
        <v>#REF!</v>
      </c>
      <c r="M348" s="167">
        <v>1925</v>
      </c>
      <c r="N348" s="167">
        <v>8219</v>
      </c>
      <c r="O348" s="167">
        <v>4225</v>
      </c>
      <c r="P348" s="167">
        <v>3994</v>
      </c>
      <c r="Q348" s="176" t="e">
        <f>SUMIFS(#REF!,#REF!, 'pre-Analysis'!E348,#REF!, 'pre-Analysis'!B348,#REF!,'pre-Analysis'!C348,#REF!,'pre-Analysis'!F348,#REF!,'pre-Analysis'!D348)</f>
        <v>#REF!</v>
      </c>
      <c r="R348" s="176" t="e">
        <f>SUMIFS(#REF!,#REF!, 'pre-Analysis'!E348,#REF!, 'pre-Analysis'!B348,#REF!,'pre-Analysis'!C348,#REF!,'pre-Analysis'!F348,#REF!,'pre-Analysis'!D348)</f>
        <v>#REF!</v>
      </c>
      <c r="S348" s="176" t="e">
        <f>SUMIFS(#REF!,#REF!, 'pre-Analysis'!E348,#REF!, 'pre-Analysis'!B348,#REF!,'pre-Analysis'!C348,#REF!,'pre-Analysis'!F348,#REF!,'pre-Analysis'!D348)</f>
        <v>#REF!</v>
      </c>
      <c r="T348" s="176" t="e">
        <f>SUMIFS(#REF!,#REF!, 'pre-Analysis'!E348,#REF!, 'pre-Analysis'!B348,#REF!,'pre-Analysis'!C348,#REF!,'pre-Analysis'!F348,#REF!,'pre-Analysis'!D348)</f>
        <v>#REF!</v>
      </c>
      <c r="U348" s="176" t="e">
        <f>SUMIFS(#REF!,#REF!, 'pre-Analysis'!E348,#REF!, 'pre-Analysis'!B348,#REF!,'pre-Analysis'!C348,#REF!,'pre-Analysis'!F348,#REF!,'pre-Analysis'!D348)</f>
        <v>#REF!</v>
      </c>
      <c r="V348" s="176" t="e">
        <f>SUMIFS(#REF!,#REF!, 'pre-Analysis'!E348,#REF!, 'pre-Analysis'!B348,#REF!,'pre-Analysis'!C348,#REF!,'pre-Analysis'!F348,#REF!,'pre-Analysis'!D348)</f>
        <v>#REF!</v>
      </c>
      <c r="W348" s="176" t="e">
        <f>SUMIFS(#REF!,#REF!, 'pre-Analysis'!E348,#REF!, 'pre-Analysis'!B348,#REF!,'pre-Analysis'!C348,#REF!,'pre-Analysis'!F348,#REF!,'pre-Analysis'!D348)</f>
        <v>#REF!</v>
      </c>
      <c r="X348" s="176" t="e">
        <f>SUMIFS(#REF!,#REF!, 'pre-Analysis'!E348,#REF!, 'pre-Analysis'!B348,#REF!,'pre-Analysis'!C348,#REF!,'pre-Analysis'!F348,#REF!,'pre-Analysis'!D348)</f>
        <v>#REF!</v>
      </c>
      <c r="Y348" s="169" t="e">
        <f t="shared" si="101"/>
        <v>#REF!</v>
      </c>
      <c r="Z348" s="169" t="e">
        <f t="shared" si="102"/>
        <v>#REF!</v>
      </c>
      <c r="AA348" s="170" t="e">
        <f t="shared" si="100"/>
        <v>#REF!</v>
      </c>
      <c r="AB348" s="170" t="e">
        <f t="shared" si="105"/>
        <v>#REF!</v>
      </c>
      <c r="AC348" s="154"/>
    </row>
    <row r="349" spans="1:29">
      <c r="A349" s="14" t="s">
        <v>72</v>
      </c>
      <c r="B349" s="149" t="s">
        <v>100</v>
      </c>
      <c r="C349" s="150" t="s">
        <v>137</v>
      </c>
      <c r="D349" s="149" t="s">
        <v>88</v>
      </c>
      <c r="E349" s="151" t="s">
        <v>76</v>
      </c>
      <c r="F349" s="149" t="s">
        <v>128</v>
      </c>
      <c r="G349" s="152" t="e">
        <f t="shared" si="106"/>
        <v>#REF!</v>
      </c>
      <c r="H349" s="149" t="e" cm="1">
        <f t="array" ref="H349">_xlfn.TEXTJOIN(",",TRUE,_xlfn.UNIQUE(IF((NOT(ISBLANK(#REF!))*(#REF!='pre-Analysis'!C349))=1,IF(#REF!='pre-Analysis'!E349,IF(#REF!='pre-Analysis'!B349,IF(#REF!='pre-Analysis'!F349,IF(#REF!='pre-Analysis'!D349,#REF!,""),""),""),""),"")))</f>
        <v>#REF!</v>
      </c>
      <c r="I349" s="149" t="e">
        <f t="shared" si="103"/>
        <v>#REF!</v>
      </c>
      <c r="J349" s="149" t="e" cm="1">
        <f t="array" ref="J349">_xlfn.TEXTJOIN(",",TRUE,_xlfn.UNIQUE(IF((NOT(ISBLANK(#REF!))*(#REF!='pre-Analysis'!C349))=1,IF(#REF!='pre-Analysis'!E349,IF(#REF!='pre-Analysis'!B349,IF(#REF!='pre-Analysis'!F349,IF(#REF!='pre-Analysis'!D349,#REF!,""),""),""),""),"")))</f>
        <v>#REF!</v>
      </c>
      <c r="K349" s="149" t="e">
        <f t="shared" si="104"/>
        <v>#REF!</v>
      </c>
      <c r="L349" s="149" t="e" cm="1">
        <f t="array" ref="L349">_xlfn.TEXTJOIN(",",TRUE,_xlfn.UNIQUE(IF((NOT(ISBLANK(#REF!))*(#REF!='pre-Analysis'!B349))=1,IF(#REF!='pre-Analysis'!E349,IF(#REF!='pre-Analysis'!F349,IF(#REF!='pre-Analysis'!D349,IF(#REF!='pre-Analysis'!C349,#REF!,""),""),""),""),"")))</f>
        <v>#REF!</v>
      </c>
      <c r="M349" s="167">
        <v>2396</v>
      </c>
      <c r="N349" s="167">
        <v>10569</v>
      </c>
      <c r="O349" s="167">
        <v>5611</v>
      </c>
      <c r="P349" s="167">
        <v>4958</v>
      </c>
      <c r="Q349" s="176" t="e">
        <f>SUMIFS(#REF!,#REF!, 'pre-Analysis'!E349,#REF!, 'pre-Analysis'!B349,#REF!,'pre-Analysis'!C349,#REF!,'pre-Analysis'!F349,#REF!,'pre-Analysis'!D349)</f>
        <v>#REF!</v>
      </c>
      <c r="R349" s="176" t="e">
        <f>SUMIFS(#REF!,#REF!, 'pre-Analysis'!E349,#REF!, 'pre-Analysis'!B349,#REF!,'pre-Analysis'!C349,#REF!,'pre-Analysis'!F349,#REF!,'pre-Analysis'!D349)</f>
        <v>#REF!</v>
      </c>
      <c r="S349" s="176" t="e">
        <f>SUMIFS(#REF!,#REF!, 'pre-Analysis'!E349,#REF!, 'pre-Analysis'!B349,#REF!,'pre-Analysis'!C349,#REF!,'pre-Analysis'!F349,#REF!,'pre-Analysis'!D349)</f>
        <v>#REF!</v>
      </c>
      <c r="T349" s="176" t="e">
        <f>SUMIFS(#REF!,#REF!, 'pre-Analysis'!E349,#REF!, 'pre-Analysis'!B349,#REF!,'pre-Analysis'!C349,#REF!,'pre-Analysis'!F349,#REF!,'pre-Analysis'!D349)</f>
        <v>#REF!</v>
      </c>
      <c r="U349" s="176" t="e">
        <f>SUMIFS(#REF!,#REF!, 'pre-Analysis'!E349,#REF!, 'pre-Analysis'!B349,#REF!,'pre-Analysis'!C349,#REF!,'pre-Analysis'!F349,#REF!,'pre-Analysis'!D349)</f>
        <v>#REF!</v>
      </c>
      <c r="V349" s="176" t="e">
        <f>SUMIFS(#REF!,#REF!, 'pre-Analysis'!E349,#REF!, 'pre-Analysis'!B349,#REF!,'pre-Analysis'!C349,#REF!,'pre-Analysis'!F349,#REF!,'pre-Analysis'!D349)</f>
        <v>#REF!</v>
      </c>
      <c r="W349" s="176" t="e">
        <f>SUMIFS(#REF!,#REF!, 'pre-Analysis'!E349,#REF!, 'pre-Analysis'!B349,#REF!,'pre-Analysis'!C349,#REF!,'pre-Analysis'!F349,#REF!,'pre-Analysis'!D349)</f>
        <v>#REF!</v>
      </c>
      <c r="X349" s="176" t="e">
        <f>SUMIFS(#REF!,#REF!, 'pre-Analysis'!E349,#REF!, 'pre-Analysis'!B349,#REF!,'pre-Analysis'!C349,#REF!,'pre-Analysis'!F349,#REF!,'pre-Analysis'!D349)</f>
        <v>#REF!</v>
      </c>
      <c r="Y349" s="169" t="e">
        <f t="shared" si="101"/>
        <v>#REF!</v>
      </c>
      <c r="Z349" s="169" t="e">
        <f t="shared" si="102"/>
        <v>#REF!</v>
      </c>
      <c r="AA349" s="170" t="e">
        <f t="shared" si="100"/>
        <v>#REF!</v>
      </c>
      <c r="AB349" s="170" t="e">
        <f t="shared" si="105"/>
        <v>#REF!</v>
      </c>
      <c r="AC349" s="154"/>
    </row>
    <row r="350" spans="1:29">
      <c r="A350" s="14" t="s">
        <v>72</v>
      </c>
      <c r="B350" s="149" t="s">
        <v>100</v>
      </c>
      <c r="C350" s="150" t="s">
        <v>137</v>
      </c>
      <c r="D350" s="149" t="s">
        <v>88</v>
      </c>
      <c r="E350" s="151" t="s">
        <v>76</v>
      </c>
      <c r="F350" s="149" t="s">
        <v>129</v>
      </c>
      <c r="G350" s="152" t="e">
        <f t="shared" si="106"/>
        <v>#REF!</v>
      </c>
      <c r="H350" s="149" t="e" cm="1">
        <f t="array" ref="H350">_xlfn.TEXTJOIN(",",TRUE,_xlfn.UNIQUE(IF((NOT(ISBLANK(#REF!))*(#REF!='pre-Analysis'!C350))=1,IF(#REF!='pre-Analysis'!E350,IF(#REF!='pre-Analysis'!B350,IF(#REF!='pre-Analysis'!F350,IF(#REF!='pre-Analysis'!D350,#REF!,""),""),""),""),"")))</f>
        <v>#REF!</v>
      </c>
      <c r="I350" s="149" t="e">
        <f t="shared" si="103"/>
        <v>#REF!</v>
      </c>
      <c r="J350" s="149" t="e" cm="1">
        <f t="array" ref="J350">_xlfn.TEXTJOIN(",",TRUE,_xlfn.UNIQUE(IF((NOT(ISBLANK(#REF!))*(#REF!='pre-Analysis'!C350))=1,IF(#REF!='pre-Analysis'!E350,IF(#REF!='pre-Analysis'!B350,IF(#REF!='pre-Analysis'!F350,IF(#REF!='pre-Analysis'!D350,#REF!,""),""),""),""),"")))</f>
        <v>#REF!</v>
      </c>
      <c r="K350" s="149" t="e">
        <f t="shared" si="104"/>
        <v>#REF!</v>
      </c>
      <c r="L350" s="149" t="e" cm="1">
        <f t="array" ref="L350">_xlfn.TEXTJOIN(",",TRUE,_xlfn.UNIQUE(IF((NOT(ISBLANK(#REF!))*(#REF!='pre-Analysis'!B350))=1,IF(#REF!='pre-Analysis'!E350,IF(#REF!='pre-Analysis'!F350,IF(#REF!='pre-Analysis'!D350,IF(#REF!='pre-Analysis'!C350,#REF!,""),""),""),""),"")))</f>
        <v>#REF!</v>
      </c>
      <c r="M350" s="167">
        <v>3140</v>
      </c>
      <c r="N350" s="167">
        <v>16855</v>
      </c>
      <c r="O350" s="167">
        <v>8692</v>
      </c>
      <c r="P350" s="167">
        <v>8163</v>
      </c>
      <c r="Q350" s="176" t="e">
        <f>SUMIFS(#REF!,#REF!, 'pre-Analysis'!E350,#REF!, 'pre-Analysis'!B350,#REF!,'pre-Analysis'!C350,#REF!,'pre-Analysis'!F350,#REF!,'pre-Analysis'!D350)</f>
        <v>#REF!</v>
      </c>
      <c r="R350" s="176" t="e">
        <f>SUMIFS(#REF!,#REF!, 'pre-Analysis'!E350,#REF!, 'pre-Analysis'!B350,#REF!,'pre-Analysis'!C350,#REF!,'pre-Analysis'!F350,#REF!,'pre-Analysis'!D350)</f>
        <v>#REF!</v>
      </c>
      <c r="S350" s="176" t="e">
        <f>SUMIFS(#REF!,#REF!, 'pre-Analysis'!E350,#REF!, 'pre-Analysis'!B350,#REF!,'pre-Analysis'!C350,#REF!,'pre-Analysis'!F350,#REF!,'pre-Analysis'!D350)</f>
        <v>#REF!</v>
      </c>
      <c r="T350" s="176" t="e">
        <f>SUMIFS(#REF!,#REF!, 'pre-Analysis'!E350,#REF!, 'pre-Analysis'!B350,#REF!,'pre-Analysis'!C350,#REF!,'pre-Analysis'!F350,#REF!,'pre-Analysis'!D350)</f>
        <v>#REF!</v>
      </c>
      <c r="U350" s="176" t="e">
        <f>SUMIFS(#REF!,#REF!, 'pre-Analysis'!E350,#REF!, 'pre-Analysis'!B350,#REF!,'pre-Analysis'!C350,#REF!,'pre-Analysis'!F350,#REF!,'pre-Analysis'!D350)</f>
        <v>#REF!</v>
      </c>
      <c r="V350" s="176" t="e">
        <f>SUMIFS(#REF!,#REF!, 'pre-Analysis'!E350,#REF!, 'pre-Analysis'!B350,#REF!,'pre-Analysis'!C350,#REF!,'pre-Analysis'!F350,#REF!,'pre-Analysis'!D350)</f>
        <v>#REF!</v>
      </c>
      <c r="W350" s="176" t="e">
        <f>SUMIFS(#REF!,#REF!, 'pre-Analysis'!E350,#REF!, 'pre-Analysis'!B350,#REF!,'pre-Analysis'!C350,#REF!,'pre-Analysis'!F350,#REF!,'pre-Analysis'!D350)</f>
        <v>#REF!</v>
      </c>
      <c r="X350" s="176" t="e">
        <f>SUMIFS(#REF!,#REF!, 'pre-Analysis'!E350,#REF!, 'pre-Analysis'!B350,#REF!,'pre-Analysis'!C350,#REF!,'pre-Analysis'!F350,#REF!,'pre-Analysis'!D350)</f>
        <v>#REF!</v>
      </c>
      <c r="Y350" s="169" t="e">
        <f t="shared" si="101"/>
        <v>#REF!</v>
      </c>
      <c r="Z350" s="169" t="e">
        <f t="shared" si="102"/>
        <v>#REF!</v>
      </c>
      <c r="AA350" s="170" t="e">
        <f t="shared" si="100"/>
        <v>#REF!</v>
      </c>
      <c r="AB350" s="170" t="e">
        <f t="shared" si="105"/>
        <v>#REF!</v>
      </c>
      <c r="AC350" s="154"/>
    </row>
    <row r="351" spans="1:29">
      <c r="A351" s="14" t="s">
        <v>72</v>
      </c>
      <c r="B351" s="158" t="s">
        <v>100</v>
      </c>
      <c r="C351" s="166" t="s">
        <v>137</v>
      </c>
      <c r="D351" s="158" t="s">
        <v>88</v>
      </c>
      <c r="E351" s="157" t="s">
        <v>76</v>
      </c>
      <c r="F351" s="158"/>
      <c r="G351" s="159" t="e">
        <f t="shared" si="106"/>
        <v>#REF!</v>
      </c>
      <c r="H351" s="157" t="e" cm="1">
        <f t="array" ref="H351">_xlfn.TEXTJOIN(",",TRUE,_xlfn.UNIQUE(IF((NOT(ISBLANK(#REF!))*(#REF!='pre-Analysis'!C351))=1,IF(#REF!='pre-Analysis'!E351,IF(#REF!='pre-Analysis'!B351,IF(#REF!='pre-Analysis'!D351,#REF!,""),""),""),"")))</f>
        <v>#REF!</v>
      </c>
      <c r="I351" s="158" t="e">
        <f t="shared" si="103"/>
        <v>#REF!</v>
      </c>
      <c r="J351" s="157" t="e" cm="1">
        <f t="array" ref="J351">_xlfn.TEXTJOIN(",",TRUE,_xlfn.UNIQUE(IF((NOT(ISBLANK(#REF!))*(#REF!='pre-Analysis'!C351))=1,IF(#REF!='pre-Analysis'!E351,IF(#REF!='pre-Analysis'!B351,IF(#REF!='pre-Analysis'!D351,#REF!,""),""),""),"")))</f>
        <v>#REF!</v>
      </c>
      <c r="K351" s="158" t="e">
        <f t="shared" si="104"/>
        <v>#REF!</v>
      </c>
      <c r="L351" s="158" t="e" cm="1">
        <f t="array" ref="L351">_xlfn.TEXTJOIN(",",TRUE,_xlfn.UNIQUE(IF((NOT(ISBLANK(#REF!))*(#REF!='pre-Analysis'!B351))=1,IF(#REF!='pre-Analysis'!E351,IF(#REF!='pre-Analysis'!D351,IF(#REF!='pre-Analysis'!C351,#REF!,""),""),""),"")))</f>
        <v>#REF!</v>
      </c>
      <c r="M351" s="160">
        <f>SUM(M324:M350)</f>
        <v>156285</v>
      </c>
      <c r="N351" s="160">
        <f>SUM(N324:N350)</f>
        <v>716888</v>
      </c>
      <c r="O351" s="160">
        <f>SUM(O324:O350)</f>
        <v>368982</v>
      </c>
      <c r="P351" s="160">
        <f>SUM(P324:P350)</f>
        <v>347906</v>
      </c>
      <c r="Q351" s="197" t="e">
        <f>SUMIFS(#REF!,#REF!, 'pre-Analysis'!E351,#REF!, 'pre-Analysis'!B351,#REF!,'pre-Analysis'!C351,#REF!,'pre-Analysis'!D351)</f>
        <v>#REF!</v>
      </c>
      <c r="R351" s="197" t="e">
        <f>SUMIFS(#REF!,#REF!, 'pre-Analysis'!E351,#REF!, 'pre-Analysis'!B351,#REF!,'pre-Analysis'!C351,#REF!,'pre-Analysis'!D351)</f>
        <v>#REF!</v>
      </c>
      <c r="S351" s="197" t="e">
        <f>SUMIFS(#REF!,#REF!, 'pre-Analysis'!E351,#REF!, 'pre-Analysis'!B351,#REF!,'pre-Analysis'!C351,#REF!,'pre-Analysis'!D351)</f>
        <v>#REF!</v>
      </c>
      <c r="T351" s="197" t="e">
        <f>SUMIFS(#REF!,#REF!, 'pre-Analysis'!E351,#REF!, 'pre-Analysis'!B351,#REF!,'pre-Analysis'!C351,#REF!,'pre-Analysis'!D351)</f>
        <v>#REF!</v>
      </c>
      <c r="U351" s="197" t="e">
        <f>SUMIFS(#REF!,#REF!, 'pre-Analysis'!E351,#REF!, 'pre-Analysis'!B351,#REF!,'pre-Analysis'!C351,#REF!,'pre-Analysis'!D351)</f>
        <v>#REF!</v>
      </c>
      <c r="V351" s="197" t="e">
        <f>SUMIFS(#REF!,#REF!, 'pre-Analysis'!E351,#REF!, 'pre-Analysis'!B351,#REF!,'pre-Analysis'!C351,#REF!,'pre-Analysis'!D351)</f>
        <v>#REF!</v>
      </c>
      <c r="W351" s="197" t="e">
        <f>SUMIFS(#REF!,#REF!, 'pre-Analysis'!E351,#REF!, 'pre-Analysis'!B351,#REF!,'pre-Analysis'!C351,#REF!,'pre-Analysis'!D351)</f>
        <v>#REF!</v>
      </c>
      <c r="X351" s="197" t="e">
        <f>SUMIFS(#REF!,#REF!, 'pre-Analysis'!E351,#REF!, 'pre-Analysis'!B351,#REF!,'pre-Analysis'!C351,#REF!,'pre-Analysis'!D351)</f>
        <v>#REF!</v>
      </c>
      <c r="Y351" s="198" t="e">
        <f t="shared" si="101"/>
        <v>#REF!</v>
      </c>
      <c r="Z351" s="198" t="e">
        <f t="shared" si="102"/>
        <v>#REF!</v>
      </c>
      <c r="AA351" s="199" t="e">
        <f t="shared" si="100"/>
        <v>#REF!</v>
      </c>
      <c r="AB351" s="199" t="e">
        <f t="shared" si="105"/>
        <v>#REF!</v>
      </c>
    </row>
    <row r="352" spans="1:29">
      <c r="A352" s="14" t="s">
        <v>72</v>
      </c>
      <c r="B352" s="149" t="s">
        <v>100</v>
      </c>
      <c r="C352" s="150" t="s">
        <v>137</v>
      </c>
      <c r="D352" s="149" t="s">
        <v>88</v>
      </c>
      <c r="E352" s="151" t="s">
        <v>77</v>
      </c>
      <c r="F352" s="149" t="s">
        <v>130</v>
      </c>
      <c r="G352" s="152" t="e">
        <f t="shared" si="106"/>
        <v>#REF!</v>
      </c>
      <c r="H352" s="149" t="e" cm="1">
        <f t="array" ref="H352">_xlfn.TEXTJOIN(",",TRUE,_xlfn.UNIQUE(IF((NOT(ISBLANK(#REF!))*(#REF!='pre-Analysis'!C352))=1,IF(#REF!='pre-Analysis'!E352,IF(#REF!='pre-Analysis'!B352,IF(#REF!='pre-Analysis'!F352,IF(#REF!='pre-Analysis'!D352,#REF!,""),""),""),""),"")))</f>
        <v>#REF!</v>
      </c>
      <c r="I352" s="149" t="e">
        <f t="shared" si="103"/>
        <v>#REF!</v>
      </c>
      <c r="J352" s="149" t="e" cm="1">
        <f t="array" ref="J352">_xlfn.TEXTJOIN(",",TRUE,_xlfn.UNIQUE(IF((NOT(ISBLANK(#REF!))*(#REF!='pre-Analysis'!C352))=1,IF(#REF!='pre-Analysis'!E352,IF(#REF!='pre-Analysis'!B352,IF(#REF!='pre-Analysis'!F352,IF(#REF!='pre-Analysis'!D352,#REF!,""),""),""),""),"")))</f>
        <v>#REF!</v>
      </c>
      <c r="K352" s="149" t="e">
        <f t="shared" si="104"/>
        <v>#REF!</v>
      </c>
      <c r="L352" s="149" t="e" cm="1">
        <f t="array" ref="L352">_xlfn.TEXTJOIN(",",TRUE,_xlfn.UNIQUE(IF((NOT(ISBLANK(#REF!))*(#REF!='pre-Analysis'!B352))=1,IF(#REF!='pre-Analysis'!E352,IF(#REF!='pre-Analysis'!F352,IF(#REF!='pre-Analysis'!D352,IF(#REF!='pre-Analysis'!C352,#REF!,""),""),""),""),"")))</f>
        <v>#REF!</v>
      </c>
      <c r="M352" s="167">
        <v>3893</v>
      </c>
      <c r="N352" s="167">
        <v>16653</v>
      </c>
      <c r="O352" s="167">
        <v>8600</v>
      </c>
      <c r="P352" s="99">
        <v>8053</v>
      </c>
      <c r="Q352" s="176" t="e">
        <f>SUMIFS(#REF!,#REF!, 'pre-Analysis'!E352,#REF!, 'pre-Analysis'!B352,#REF!,'pre-Analysis'!C352,#REF!,'pre-Analysis'!F352,#REF!,'pre-Analysis'!D352)</f>
        <v>#REF!</v>
      </c>
      <c r="R352" s="176" t="e">
        <f>SUMIFS(#REF!,#REF!, 'pre-Analysis'!E352,#REF!, 'pre-Analysis'!B352,#REF!,'pre-Analysis'!C352,#REF!,'pre-Analysis'!F352,#REF!,'pre-Analysis'!D352)</f>
        <v>#REF!</v>
      </c>
      <c r="S352" s="176" t="e">
        <f>SUMIFS(#REF!,#REF!, 'pre-Analysis'!E352,#REF!, 'pre-Analysis'!B352,#REF!,'pre-Analysis'!C352,#REF!,'pre-Analysis'!F352,#REF!,'pre-Analysis'!D352)</f>
        <v>#REF!</v>
      </c>
      <c r="T352" s="176" t="e">
        <f>SUMIFS(#REF!,#REF!, 'pre-Analysis'!E352,#REF!, 'pre-Analysis'!B352,#REF!,'pre-Analysis'!C352,#REF!,'pre-Analysis'!F352,#REF!,'pre-Analysis'!D352)</f>
        <v>#REF!</v>
      </c>
      <c r="U352" s="176" t="e">
        <f>SUMIFS(#REF!,#REF!, 'pre-Analysis'!E352,#REF!, 'pre-Analysis'!B352,#REF!,'pre-Analysis'!C352,#REF!,'pre-Analysis'!F352,#REF!,'pre-Analysis'!D352)</f>
        <v>#REF!</v>
      </c>
      <c r="V352" s="176" t="e">
        <f>SUMIFS(#REF!,#REF!, 'pre-Analysis'!E352,#REF!, 'pre-Analysis'!B352,#REF!,'pre-Analysis'!C352,#REF!,'pre-Analysis'!F352,#REF!,'pre-Analysis'!D352)</f>
        <v>#REF!</v>
      </c>
      <c r="W352" s="176" t="e">
        <f>SUMIFS(#REF!,#REF!, 'pre-Analysis'!E352,#REF!, 'pre-Analysis'!B352,#REF!,'pre-Analysis'!C352,#REF!,'pre-Analysis'!F352,#REF!,'pre-Analysis'!D352)</f>
        <v>#REF!</v>
      </c>
      <c r="X352" s="176" t="e">
        <f>SUMIFS(#REF!,#REF!, 'pre-Analysis'!E352,#REF!, 'pre-Analysis'!B352,#REF!,'pre-Analysis'!C352,#REF!,'pre-Analysis'!F352,#REF!,'pre-Analysis'!D352)</f>
        <v>#REF!</v>
      </c>
      <c r="Y352" s="169" t="e">
        <f t="shared" si="101"/>
        <v>#REF!</v>
      </c>
      <c r="Z352" s="169" t="e">
        <f t="shared" si="102"/>
        <v>#REF!</v>
      </c>
      <c r="AA352" s="170" t="e">
        <f t="shared" si="100"/>
        <v>#REF!</v>
      </c>
      <c r="AB352" s="170" t="e">
        <f t="shared" si="105"/>
        <v>#REF!</v>
      </c>
    </row>
    <row r="353" spans="1:29">
      <c r="A353" s="14" t="s">
        <v>72</v>
      </c>
      <c r="B353" s="149" t="s">
        <v>100</v>
      </c>
      <c r="C353" s="150" t="s">
        <v>137</v>
      </c>
      <c r="D353" s="149" t="s">
        <v>88</v>
      </c>
      <c r="E353" s="151" t="s">
        <v>77</v>
      </c>
      <c r="F353" s="149" t="s">
        <v>131</v>
      </c>
      <c r="G353" s="152" t="e">
        <f t="shared" si="106"/>
        <v>#REF!</v>
      </c>
      <c r="H353" s="149" t="e" cm="1">
        <f t="array" ref="H353">_xlfn.TEXTJOIN(",",TRUE,_xlfn.UNIQUE(IF((NOT(ISBLANK(#REF!))*(#REF!='pre-Analysis'!C353))=1,IF(#REF!='pre-Analysis'!E353,IF(#REF!='pre-Analysis'!B353,IF(#REF!='pre-Analysis'!F353,IF(#REF!='pre-Analysis'!D353,#REF!,""),""),""),""),"")))</f>
        <v>#REF!</v>
      </c>
      <c r="I353" s="149" t="e">
        <f t="shared" si="103"/>
        <v>#REF!</v>
      </c>
      <c r="J353" s="149" t="e" cm="1">
        <f t="array" ref="J353">_xlfn.TEXTJOIN(",",TRUE,_xlfn.UNIQUE(IF((NOT(ISBLANK(#REF!))*(#REF!='pre-Analysis'!C353))=1,IF(#REF!='pre-Analysis'!E353,IF(#REF!='pre-Analysis'!B353,IF(#REF!='pre-Analysis'!F353,IF(#REF!='pre-Analysis'!D353,#REF!,""),""),""),""),"")))</f>
        <v>#REF!</v>
      </c>
      <c r="K353" s="149" t="e">
        <f t="shared" si="104"/>
        <v>#REF!</v>
      </c>
      <c r="L353" s="149" t="e" cm="1">
        <f t="array" ref="L353">_xlfn.TEXTJOIN(",",TRUE,_xlfn.UNIQUE(IF((NOT(ISBLANK(#REF!))*(#REF!='pre-Analysis'!B353))=1,IF(#REF!='pre-Analysis'!E353,IF(#REF!='pre-Analysis'!F353,IF(#REF!='pre-Analysis'!D353,IF(#REF!='pre-Analysis'!C353,#REF!,""),""),""),""),"")))</f>
        <v>#REF!</v>
      </c>
      <c r="M353" s="167">
        <v>4290</v>
      </c>
      <c r="N353" s="167">
        <v>21230</v>
      </c>
      <c r="O353" s="167">
        <v>10823</v>
      </c>
      <c r="P353" s="99">
        <v>10407</v>
      </c>
      <c r="Q353" s="176" t="e">
        <f>SUMIFS(#REF!,#REF!, 'pre-Analysis'!E353,#REF!, 'pre-Analysis'!B353,#REF!,'pre-Analysis'!C353,#REF!,'pre-Analysis'!F353,#REF!,'pre-Analysis'!D353)</f>
        <v>#REF!</v>
      </c>
      <c r="R353" s="176" t="e">
        <f>SUMIFS(#REF!,#REF!, 'pre-Analysis'!E353,#REF!, 'pre-Analysis'!B353,#REF!,'pre-Analysis'!C353,#REF!,'pre-Analysis'!F353,#REF!,'pre-Analysis'!D353)</f>
        <v>#REF!</v>
      </c>
      <c r="S353" s="176" t="e">
        <f>SUMIFS(#REF!,#REF!, 'pre-Analysis'!E353,#REF!, 'pre-Analysis'!B353,#REF!,'pre-Analysis'!C353,#REF!,'pre-Analysis'!F353,#REF!,'pre-Analysis'!D353)</f>
        <v>#REF!</v>
      </c>
      <c r="T353" s="176" t="e">
        <f>SUMIFS(#REF!,#REF!, 'pre-Analysis'!E353,#REF!, 'pre-Analysis'!B353,#REF!,'pre-Analysis'!C353,#REF!,'pre-Analysis'!F353,#REF!,'pre-Analysis'!D353)</f>
        <v>#REF!</v>
      </c>
      <c r="U353" s="176" t="e">
        <f>SUMIFS(#REF!,#REF!, 'pre-Analysis'!E353,#REF!, 'pre-Analysis'!B353,#REF!,'pre-Analysis'!C353,#REF!,'pre-Analysis'!F353,#REF!,'pre-Analysis'!D353)</f>
        <v>#REF!</v>
      </c>
      <c r="V353" s="176" t="e">
        <f>SUMIFS(#REF!,#REF!, 'pre-Analysis'!E353,#REF!, 'pre-Analysis'!B353,#REF!,'pre-Analysis'!C353,#REF!,'pre-Analysis'!F353,#REF!,'pre-Analysis'!D353)</f>
        <v>#REF!</v>
      </c>
      <c r="W353" s="176" t="e">
        <f>SUMIFS(#REF!,#REF!, 'pre-Analysis'!E353,#REF!, 'pre-Analysis'!B353,#REF!,'pre-Analysis'!C353,#REF!,'pre-Analysis'!F353,#REF!,'pre-Analysis'!D353)</f>
        <v>#REF!</v>
      </c>
      <c r="X353" s="176" t="e">
        <f>SUMIFS(#REF!,#REF!, 'pre-Analysis'!E353,#REF!, 'pre-Analysis'!B353,#REF!,'pre-Analysis'!C353,#REF!,'pre-Analysis'!F353,#REF!,'pre-Analysis'!D353)</f>
        <v>#REF!</v>
      </c>
      <c r="Y353" s="169" t="e">
        <f t="shared" si="101"/>
        <v>#REF!</v>
      </c>
      <c r="Z353" s="169" t="e">
        <f t="shared" si="102"/>
        <v>#REF!</v>
      </c>
      <c r="AA353" s="170" t="e">
        <f t="shared" ref="AA353:AA416" si="107">1-Y353</f>
        <v>#REF!</v>
      </c>
      <c r="AB353" s="170" t="e">
        <f t="shared" si="105"/>
        <v>#REF!</v>
      </c>
    </row>
    <row r="354" spans="1:29">
      <c r="A354" s="14" t="s">
        <v>72</v>
      </c>
      <c r="B354" s="149" t="s">
        <v>100</v>
      </c>
      <c r="C354" s="150" t="s">
        <v>137</v>
      </c>
      <c r="D354" s="149" t="s">
        <v>88</v>
      </c>
      <c r="E354" s="151" t="s">
        <v>77</v>
      </c>
      <c r="F354" s="149" t="s">
        <v>132</v>
      </c>
      <c r="G354" s="152" t="e">
        <f t="shared" si="106"/>
        <v>#REF!</v>
      </c>
      <c r="H354" s="149" t="e" cm="1">
        <f t="array" ref="H354">_xlfn.TEXTJOIN(",",TRUE,_xlfn.UNIQUE(IF((NOT(ISBLANK(#REF!))*(#REF!='pre-Analysis'!C354))=1,IF(#REF!='pre-Analysis'!E354,IF(#REF!='pre-Analysis'!B354,IF(#REF!='pre-Analysis'!F354,IF(#REF!='pre-Analysis'!D354,#REF!,""),""),""),""),"")))</f>
        <v>#REF!</v>
      </c>
      <c r="I354" s="149" t="e">
        <f t="shared" si="103"/>
        <v>#REF!</v>
      </c>
      <c r="J354" s="149" t="e" cm="1">
        <f t="array" ref="J354">_xlfn.TEXTJOIN(",",TRUE,_xlfn.UNIQUE(IF((NOT(ISBLANK(#REF!))*(#REF!='pre-Analysis'!C354))=1,IF(#REF!='pre-Analysis'!E354,IF(#REF!='pre-Analysis'!B354,IF(#REF!='pre-Analysis'!F354,IF(#REF!='pre-Analysis'!D354,#REF!,""),""),""),""),"")))</f>
        <v>#REF!</v>
      </c>
      <c r="K354" s="149" t="e">
        <f t="shared" si="104"/>
        <v>#REF!</v>
      </c>
      <c r="L354" s="149" t="e" cm="1">
        <f t="array" ref="L354">_xlfn.TEXTJOIN(",",TRUE,_xlfn.UNIQUE(IF((NOT(ISBLANK(#REF!))*(#REF!='pre-Analysis'!B354))=1,IF(#REF!='pre-Analysis'!E354,IF(#REF!='pre-Analysis'!F354,IF(#REF!='pre-Analysis'!D354,IF(#REF!='pre-Analysis'!C354,#REF!,""),""),""),""),"")))</f>
        <v>#REF!</v>
      </c>
      <c r="M354" s="167">
        <v>5815</v>
      </c>
      <c r="N354" s="167">
        <v>26218</v>
      </c>
      <c r="O354" s="167">
        <v>13844</v>
      </c>
      <c r="P354" s="99">
        <v>12374</v>
      </c>
      <c r="Q354" s="176" t="e">
        <f>SUMIFS(#REF!,#REF!, 'pre-Analysis'!E354,#REF!, 'pre-Analysis'!B354,#REF!,'pre-Analysis'!C354,#REF!,'pre-Analysis'!F354,#REF!,'pre-Analysis'!D354)</f>
        <v>#REF!</v>
      </c>
      <c r="R354" s="176" t="e">
        <f>SUMIFS(#REF!,#REF!, 'pre-Analysis'!E354,#REF!, 'pre-Analysis'!B354,#REF!,'pre-Analysis'!C354,#REF!,'pre-Analysis'!F354,#REF!,'pre-Analysis'!D354)</f>
        <v>#REF!</v>
      </c>
      <c r="S354" s="176" t="e">
        <f>SUMIFS(#REF!,#REF!, 'pre-Analysis'!E354,#REF!, 'pre-Analysis'!B354,#REF!,'pre-Analysis'!C354,#REF!,'pre-Analysis'!F354,#REF!,'pre-Analysis'!D354)</f>
        <v>#REF!</v>
      </c>
      <c r="T354" s="176" t="e">
        <f>SUMIFS(#REF!,#REF!, 'pre-Analysis'!E354,#REF!, 'pre-Analysis'!B354,#REF!,'pre-Analysis'!C354,#REF!,'pre-Analysis'!F354,#REF!,'pre-Analysis'!D354)</f>
        <v>#REF!</v>
      </c>
      <c r="U354" s="176" t="e">
        <f>SUMIFS(#REF!,#REF!, 'pre-Analysis'!E354,#REF!, 'pre-Analysis'!B354,#REF!,'pre-Analysis'!C354,#REF!,'pre-Analysis'!F354,#REF!,'pre-Analysis'!D354)</f>
        <v>#REF!</v>
      </c>
      <c r="V354" s="176" t="e">
        <f>SUMIFS(#REF!,#REF!, 'pre-Analysis'!E354,#REF!, 'pre-Analysis'!B354,#REF!,'pre-Analysis'!C354,#REF!,'pre-Analysis'!F354,#REF!,'pre-Analysis'!D354)</f>
        <v>#REF!</v>
      </c>
      <c r="W354" s="176" t="e">
        <f>SUMIFS(#REF!,#REF!, 'pre-Analysis'!E354,#REF!, 'pre-Analysis'!B354,#REF!,'pre-Analysis'!C354,#REF!,'pre-Analysis'!F354,#REF!,'pre-Analysis'!D354)</f>
        <v>#REF!</v>
      </c>
      <c r="X354" s="176" t="e">
        <f>SUMIFS(#REF!,#REF!, 'pre-Analysis'!E354,#REF!, 'pre-Analysis'!B354,#REF!,'pre-Analysis'!C354,#REF!,'pre-Analysis'!F354,#REF!,'pre-Analysis'!D354)</f>
        <v>#REF!</v>
      </c>
      <c r="Y354" s="169" t="e">
        <f t="shared" ref="Y354:Y417" si="108">Q354/M354</f>
        <v>#REF!</v>
      </c>
      <c r="Z354" s="169" t="e">
        <f t="shared" si="102"/>
        <v>#REF!</v>
      </c>
      <c r="AA354" s="170" t="e">
        <f t="shared" si="107"/>
        <v>#REF!</v>
      </c>
      <c r="AB354" s="170" t="e">
        <f t="shared" si="105"/>
        <v>#REF!</v>
      </c>
    </row>
    <row r="355" spans="1:29">
      <c r="A355" s="14" t="s">
        <v>72</v>
      </c>
      <c r="B355" s="149" t="s">
        <v>100</v>
      </c>
      <c r="C355" s="150" t="s">
        <v>137</v>
      </c>
      <c r="D355" s="149" t="s">
        <v>88</v>
      </c>
      <c r="E355" s="151" t="s">
        <v>77</v>
      </c>
      <c r="F355" s="149" t="s">
        <v>133</v>
      </c>
      <c r="G355" s="152" t="e">
        <f t="shared" si="106"/>
        <v>#REF!</v>
      </c>
      <c r="H355" s="149" t="e" cm="1">
        <f t="array" ref="H355">_xlfn.TEXTJOIN(",",TRUE,_xlfn.UNIQUE(IF((NOT(ISBLANK(#REF!))*(#REF!='pre-Analysis'!C355))=1,IF(#REF!='pre-Analysis'!E355,IF(#REF!='pre-Analysis'!B355,IF(#REF!='pre-Analysis'!F355,IF(#REF!='pre-Analysis'!D355,#REF!,""),""),""),""),"")))</f>
        <v>#REF!</v>
      </c>
      <c r="I355" s="149" t="e">
        <f t="shared" si="103"/>
        <v>#REF!</v>
      </c>
      <c r="J355" s="149" t="e" cm="1">
        <f t="array" ref="J355">_xlfn.TEXTJOIN(",",TRUE,_xlfn.UNIQUE(IF((NOT(ISBLANK(#REF!))*(#REF!='pre-Analysis'!C355))=1,IF(#REF!='pre-Analysis'!E355,IF(#REF!='pre-Analysis'!B355,IF(#REF!='pre-Analysis'!F355,IF(#REF!='pre-Analysis'!D355,#REF!,""),""),""),""),"")))</f>
        <v>#REF!</v>
      </c>
      <c r="K355" s="149" t="e">
        <f t="shared" si="104"/>
        <v>#REF!</v>
      </c>
      <c r="L355" s="149" t="e" cm="1">
        <f t="array" ref="L355">_xlfn.TEXTJOIN(",",TRUE,_xlfn.UNIQUE(IF((NOT(ISBLANK(#REF!))*(#REF!='pre-Analysis'!B355))=1,IF(#REF!='pre-Analysis'!E355,IF(#REF!='pre-Analysis'!F355,IF(#REF!='pre-Analysis'!D355,IF(#REF!='pre-Analysis'!C355,#REF!,""),""),""),""),"")))</f>
        <v>#REF!</v>
      </c>
      <c r="M355" s="167">
        <v>1582</v>
      </c>
      <c r="N355" s="167">
        <v>7718</v>
      </c>
      <c r="O355" s="167">
        <v>4069</v>
      </c>
      <c r="P355" s="99">
        <v>3649</v>
      </c>
      <c r="Q355" s="176" t="e">
        <f>SUMIFS(#REF!,#REF!, 'pre-Analysis'!E355,#REF!, 'pre-Analysis'!B355,#REF!,'pre-Analysis'!C355,#REF!,'pre-Analysis'!F355,#REF!,'pre-Analysis'!D355)</f>
        <v>#REF!</v>
      </c>
      <c r="R355" s="176" t="e">
        <f>SUMIFS(#REF!,#REF!, 'pre-Analysis'!E355,#REF!, 'pre-Analysis'!B355,#REF!,'pre-Analysis'!C355,#REF!,'pre-Analysis'!F355,#REF!,'pre-Analysis'!D355)</f>
        <v>#REF!</v>
      </c>
      <c r="S355" s="176" t="e">
        <f>SUMIFS(#REF!,#REF!, 'pre-Analysis'!E355,#REF!, 'pre-Analysis'!B355,#REF!,'pre-Analysis'!C355,#REF!,'pre-Analysis'!F355,#REF!,'pre-Analysis'!D355)</f>
        <v>#REF!</v>
      </c>
      <c r="T355" s="176" t="e">
        <f>SUMIFS(#REF!,#REF!, 'pre-Analysis'!E355,#REF!, 'pre-Analysis'!B355,#REF!,'pre-Analysis'!C355,#REF!,'pre-Analysis'!F355,#REF!,'pre-Analysis'!D355)</f>
        <v>#REF!</v>
      </c>
      <c r="U355" s="176" t="e">
        <f>SUMIFS(#REF!,#REF!, 'pre-Analysis'!E355,#REF!, 'pre-Analysis'!B355,#REF!,'pre-Analysis'!C355,#REF!,'pre-Analysis'!F355,#REF!,'pre-Analysis'!D355)</f>
        <v>#REF!</v>
      </c>
      <c r="V355" s="176" t="e">
        <f>SUMIFS(#REF!,#REF!, 'pre-Analysis'!E355,#REF!, 'pre-Analysis'!B355,#REF!,'pre-Analysis'!C355,#REF!,'pre-Analysis'!F355,#REF!,'pre-Analysis'!D355)</f>
        <v>#REF!</v>
      </c>
      <c r="W355" s="176" t="e">
        <f>SUMIFS(#REF!,#REF!, 'pre-Analysis'!E355,#REF!, 'pre-Analysis'!B355,#REF!,'pre-Analysis'!C355,#REF!,'pre-Analysis'!F355,#REF!,'pre-Analysis'!D355)</f>
        <v>#REF!</v>
      </c>
      <c r="X355" s="176" t="e">
        <f>SUMIFS(#REF!,#REF!, 'pre-Analysis'!E355,#REF!, 'pre-Analysis'!B355,#REF!,'pre-Analysis'!C355,#REF!,'pre-Analysis'!F355,#REF!,'pre-Analysis'!D355)</f>
        <v>#REF!</v>
      </c>
      <c r="Y355" s="169" t="e">
        <f t="shared" si="108"/>
        <v>#REF!</v>
      </c>
      <c r="Z355" s="169" t="e">
        <f t="shared" si="102"/>
        <v>#REF!</v>
      </c>
      <c r="AA355" s="170" t="e">
        <f t="shared" si="107"/>
        <v>#REF!</v>
      </c>
      <c r="AB355" s="170" t="e">
        <f t="shared" si="105"/>
        <v>#REF!</v>
      </c>
    </row>
    <row r="356" spans="1:29">
      <c r="A356" s="14" t="s">
        <v>72</v>
      </c>
      <c r="B356" s="149" t="s">
        <v>100</v>
      </c>
      <c r="C356" s="150" t="s">
        <v>137</v>
      </c>
      <c r="D356" s="149" t="s">
        <v>88</v>
      </c>
      <c r="E356" s="151" t="s">
        <v>77</v>
      </c>
      <c r="F356" s="149" t="s">
        <v>134</v>
      </c>
      <c r="G356" s="152" t="e">
        <f t="shared" si="106"/>
        <v>#REF!</v>
      </c>
      <c r="H356" s="149" t="e" cm="1">
        <f t="array" ref="H356">_xlfn.TEXTJOIN(",",TRUE,_xlfn.UNIQUE(IF((NOT(ISBLANK(#REF!))*(#REF!='pre-Analysis'!C356))=1,IF(#REF!='pre-Analysis'!E356,IF(#REF!='pre-Analysis'!B356,IF(#REF!='pre-Analysis'!F356,IF(#REF!='pre-Analysis'!D356,#REF!,""),""),""),""),"")))</f>
        <v>#REF!</v>
      </c>
      <c r="I356" s="149" t="e">
        <f t="shared" si="103"/>
        <v>#REF!</v>
      </c>
      <c r="J356" s="149" t="e" cm="1">
        <f t="array" ref="J356">_xlfn.TEXTJOIN(",",TRUE,_xlfn.UNIQUE(IF((NOT(ISBLANK(#REF!))*(#REF!='pre-Analysis'!C356))=1,IF(#REF!='pre-Analysis'!E356,IF(#REF!='pre-Analysis'!B356,IF(#REF!='pre-Analysis'!F356,IF(#REF!='pre-Analysis'!D356,#REF!,""),""),""),""),"")))</f>
        <v>#REF!</v>
      </c>
      <c r="K356" s="149" t="e">
        <f t="shared" si="104"/>
        <v>#REF!</v>
      </c>
      <c r="L356" s="149" t="e" cm="1">
        <f t="array" ref="L356">_xlfn.TEXTJOIN(",",TRUE,_xlfn.UNIQUE(IF((NOT(ISBLANK(#REF!))*(#REF!='pre-Analysis'!B356))=1,IF(#REF!='pre-Analysis'!E356,IF(#REF!='pre-Analysis'!F356,IF(#REF!='pre-Analysis'!D356,IF(#REF!='pre-Analysis'!C356,#REF!,""),""),""),""),"")))</f>
        <v>#REF!</v>
      </c>
      <c r="M356" s="167">
        <v>8985</v>
      </c>
      <c r="N356" s="167">
        <v>40032</v>
      </c>
      <c r="O356" s="167">
        <v>21157</v>
      </c>
      <c r="P356" s="99">
        <v>18875</v>
      </c>
      <c r="Q356" s="176" t="e">
        <f>SUMIFS(#REF!,#REF!, 'pre-Analysis'!E356,#REF!, 'pre-Analysis'!B356,#REF!,'pre-Analysis'!C356,#REF!,'pre-Analysis'!F356,#REF!,'pre-Analysis'!D356)</f>
        <v>#REF!</v>
      </c>
      <c r="R356" s="176" t="e">
        <f>SUMIFS(#REF!,#REF!, 'pre-Analysis'!E356,#REF!, 'pre-Analysis'!B356,#REF!,'pre-Analysis'!C356,#REF!,'pre-Analysis'!F356,#REF!,'pre-Analysis'!D356)</f>
        <v>#REF!</v>
      </c>
      <c r="S356" s="176" t="e">
        <f>SUMIFS(#REF!,#REF!, 'pre-Analysis'!E356,#REF!, 'pre-Analysis'!B356,#REF!,'pre-Analysis'!C356,#REF!,'pre-Analysis'!F356,#REF!,'pre-Analysis'!D356)</f>
        <v>#REF!</v>
      </c>
      <c r="T356" s="176" t="e">
        <f>SUMIFS(#REF!,#REF!, 'pre-Analysis'!E356,#REF!, 'pre-Analysis'!B356,#REF!,'pre-Analysis'!C356,#REF!,'pre-Analysis'!F356,#REF!,'pre-Analysis'!D356)</f>
        <v>#REF!</v>
      </c>
      <c r="U356" s="176" t="e">
        <f>SUMIFS(#REF!,#REF!, 'pre-Analysis'!E356,#REF!, 'pre-Analysis'!B356,#REF!,'pre-Analysis'!C356,#REF!,'pre-Analysis'!F356,#REF!,'pre-Analysis'!D356)</f>
        <v>#REF!</v>
      </c>
      <c r="V356" s="176" t="e">
        <f>SUMIFS(#REF!,#REF!, 'pre-Analysis'!E356,#REF!, 'pre-Analysis'!B356,#REF!,'pre-Analysis'!C356,#REF!,'pre-Analysis'!F356,#REF!,'pre-Analysis'!D356)</f>
        <v>#REF!</v>
      </c>
      <c r="W356" s="176" t="e">
        <f>SUMIFS(#REF!,#REF!, 'pre-Analysis'!E356,#REF!, 'pre-Analysis'!B356,#REF!,'pre-Analysis'!C356,#REF!,'pre-Analysis'!F356,#REF!,'pre-Analysis'!D356)</f>
        <v>#REF!</v>
      </c>
      <c r="X356" s="176" t="e">
        <f>SUMIFS(#REF!,#REF!, 'pre-Analysis'!E356,#REF!, 'pre-Analysis'!B356,#REF!,'pre-Analysis'!C356,#REF!,'pre-Analysis'!F356,#REF!,'pre-Analysis'!D356)</f>
        <v>#REF!</v>
      </c>
      <c r="Y356" s="169" t="e">
        <f t="shared" si="108"/>
        <v>#REF!</v>
      </c>
      <c r="Z356" s="169" t="e">
        <f t="shared" si="102"/>
        <v>#REF!</v>
      </c>
      <c r="AA356" s="170" t="e">
        <f t="shared" si="107"/>
        <v>#REF!</v>
      </c>
      <c r="AB356" s="170" t="e">
        <f t="shared" si="105"/>
        <v>#REF!</v>
      </c>
    </row>
    <row r="357" spans="1:29">
      <c r="A357" s="14" t="s">
        <v>72</v>
      </c>
      <c r="B357" s="149" t="s">
        <v>100</v>
      </c>
      <c r="C357" s="150" t="s">
        <v>137</v>
      </c>
      <c r="D357" s="149" t="s">
        <v>88</v>
      </c>
      <c r="E357" s="151" t="s">
        <v>77</v>
      </c>
      <c r="F357" s="149" t="s">
        <v>135</v>
      </c>
      <c r="G357" s="152" t="e">
        <f t="shared" si="106"/>
        <v>#REF!</v>
      </c>
      <c r="H357" s="149" t="e" cm="1">
        <f t="array" ref="H357">_xlfn.TEXTJOIN(",",TRUE,_xlfn.UNIQUE(IF((NOT(ISBLANK(#REF!))*(#REF!='pre-Analysis'!C357))=1,IF(#REF!='pre-Analysis'!E357,IF(#REF!='pre-Analysis'!B357,IF(#REF!='pre-Analysis'!F357,IF(#REF!='pre-Analysis'!D357,#REF!,""),""),""),""),"")))</f>
        <v>#REF!</v>
      </c>
      <c r="I357" s="149" t="e">
        <f t="shared" si="103"/>
        <v>#REF!</v>
      </c>
      <c r="J357" s="149" t="e" cm="1">
        <f t="array" ref="J357">_xlfn.TEXTJOIN(",",TRUE,_xlfn.UNIQUE(IF((NOT(ISBLANK(#REF!))*(#REF!='pre-Analysis'!C357))=1,IF(#REF!='pre-Analysis'!E357,IF(#REF!='pre-Analysis'!B357,IF(#REF!='pre-Analysis'!F357,IF(#REF!='pre-Analysis'!D357,#REF!,""),""),""),""),"")))</f>
        <v>#REF!</v>
      </c>
      <c r="K357" s="149" t="e">
        <f t="shared" si="104"/>
        <v>#REF!</v>
      </c>
      <c r="L357" s="149" t="e" cm="1">
        <f t="array" ref="L357">_xlfn.TEXTJOIN(",",TRUE,_xlfn.UNIQUE(IF((NOT(ISBLANK(#REF!))*(#REF!='pre-Analysis'!B357))=1,IF(#REF!='pre-Analysis'!E357,IF(#REF!='pre-Analysis'!F357,IF(#REF!='pre-Analysis'!D357,IF(#REF!='pre-Analysis'!C357,#REF!,""),""),""),""),"")))</f>
        <v>#REF!</v>
      </c>
      <c r="M357" s="167">
        <v>3255</v>
      </c>
      <c r="N357" s="167">
        <v>15041</v>
      </c>
      <c r="O357" s="167">
        <v>7871</v>
      </c>
      <c r="P357" s="99">
        <v>7170</v>
      </c>
      <c r="Q357" s="176" t="e">
        <f>SUMIFS(#REF!,#REF!, 'pre-Analysis'!E357,#REF!, 'pre-Analysis'!B357,#REF!,'pre-Analysis'!C357,#REF!,'pre-Analysis'!F357,#REF!,'pre-Analysis'!D357)</f>
        <v>#REF!</v>
      </c>
      <c r="R357" s="176" t="e">
        <f>SUMIFS(#REF!,#REF!, 'pre-Analysis'!E357,#REF!, 'pre-Analysis'!B357,#REF!,'pre-Analysis'!C357,#REF!,'pre-Analysis'!F357,#REF!,'pre-Analysis'!D357)</f>
        <v>#REF!</v>
      </c>
      <c r="S357" s="176" t="e">
        <f>SUMIFS(#REF!,#REF!, 'pre-Analysis'!E357,#REF!, 'pre-Analysis'!B357,#REF!,'pre-Analysis'!C357,#REF!,'pre-Analysis'!F357,#REF!,'pre-Analysis'!D357)</f>
        <v>#REF!</v>
      </c>
      <c r="T357" s="176" t="e">
        <f>SUMIFS(#REF!,#REF!, 'pre-Analysis'!E357,#REF!, 'pre-Analysis'!B357,#REF!,'pre-Analysis'!C357,#REF!,'pre-Analysis'!F357,#REF!,'pre-Analysis'!D357)</f>
        <v>#REF!</v>
      </c>
      <c r="U357" s="176" t="e">
        <f>SUMIFS(#REF!,#REF!, 'pre-Analysis'!E357,#REF!, 'pre-Analysis'!B357,#REF!,'pre-Analysis'!C357,#REF!,'pre-Analysis'!F357,#REF!,'pre-Analysis'!D357)</f>
        <v>#REF!</v>
      </c>
      <c r="V357" s="176" t="e">
        <f>SUMIFS(#REF!,#REF!, 'pre-Analysis'!E357,#REF!, 'pre-Analysis'!B357,#REF!,'pre-Analysis'!C357,#REF!,'pre-Analysis'!F357,#REF!,'pre-Analysis'!D357)</f>
        <v>#REF!</v>
      </c>
      <c r="W357" s="176" t="e">
        <f>SUMIFS(#REF!,#REF!, 'pre-Analysis'!E357,#REF!, 'pre-Analysis'!B357,#REF!,'pre-Analysis'!C357,#REF!,'pre-Analysis'!F357,#REF!,'pre-Analysis'!D357)</f>
        <v>#REF!</v>
      </c>
      <c r="X357" s="176" t="e">
        <f>SUMIFS(#REF!,#REF!, 'pre-Analysis'!E357,#REF!, 'pre-Analysis'!B357,#REF!,'pre-Analysis'!C357,#REF!,'pre-Analysis'!F357,#REF!,'pre-Analysis'!D357)</f>
        <v>#REF!</v>
      </c>
      <c r="Y357" s="169" t="e">
        <f t="shared" si="108"/>
        <v>#REF!</v>
      </c>
      <c r="Z357" s="169" t="e">
        <f t="shared" ref="Z357:Z420" si="109">T357/N357</f>
        <v>#REF!</v>
      </c>
      <c r="AA357" s="170" t="e">
        <f t="shared" si="107"/>
        <v>#REF!</v>
      </c>
      <c r="AB357" s="170" t="e">
        <f t="shared" si="105"/>
        <v>#REF!</v>
      </c>
    </row>
    <row r="358" spans="1:29">
      <c r="A358" s="14" t="s">
        <v>72</v>
      </c>
      <c r="B358" s="149" t="s">
        <v>100</v>
      </c>
      <c r="C358" s="150" t="s">
        <v>137</v>
      </c>
      <c r="D358" s="149" t="s">
        <v>88</v>
      </c>
      <c r="E358" s="151" t="s">
        <v>77</v>
      </c>
      <c r="F358" s="149" t="s">
        <v>136</v>
      </c>
      <c r="G358" s="152" t="e">
        <f t="shared" si="106"/>
        <v>#REF!</v>
      </c>
      <c r="H358" s="149" t="e" cm="1">
        <f t="array" ref="H358">_xlfn.TEXTJOIN(",",TRUE,_xlfn.UNIQUE(IF((NOT(ISBLANK(#REF!))*(#REF!='pre-Analysis'!C358))=1,IF(#REF!='pre-Analysis'!E358,IF(#REF!='pre-Analysis'!B358,IF(#REF!='pre-Analysis'!F358,IF(#REF!='pre-Analysis'!D358,#REF!,""),""),""),""),"")))</f>
        <v>#REF!</v>
      </c>
      <c r="I358" s="149" t="e">
        <f t="shared" si="103"/>
        <v>#REF!</v>
      </c>
      <c r="J358" s="149" t="e" cm="1">
        <f t="array" ref="J358">_xlfn.TEXTJOIN(",",TRUE,_xlfn.UNIQUE(IF((NOT(ISBLANK(#REF!))*(#REF!='pre-Analysis'!C358))=1,IF(#REF!='pre-Analysis'!E358,IF(#REF!='pre-Analysis'!B358,IF(#REF!='pre-Analysis'!F358,IF(#REF!='pre-Analysis'!D358,#REF!,""),""),""),""),"")))</f>
        <v>#REF!</v>
      </c>
      <c r="K358" s="149" t="e">
        <f t="shared" si="104"/>
        <v>#REF!</v>
      </c>
      <c r="L358" s="149" t="e" cm="1">
        <f t="array" ref="L358">_xlfn.TEXTJOIN(",",TRUE,_xlfn.UNIQUE(IF((NOT(ISBLANK(#REF!))*(#REF!='pre-Analysis'!B358))=1,IF(#REF!='pre-Analysis'!E358,IF(#REF!='pre-Analysis'!F358,IF(#REF!='pre-Analysis'!D358,IF(#REF!='pre-Analysis'!C358,#REF!,""),""),""),""),"")))</f>
        <v>#REF!</v>
      </c>
      <c r="M358" s="167">
        <v>4435</v>
      </c>
      <c r="N358" s="167">
        <v>22677</v>
      </c>
      <c r="O358" s="167">
        <v>12096</v>
      </c>
      <c r="P358" s="99">
        <v>10581</v>
      </c>
      <c r="Q358" s="176" t="e">
        <f>SUMIFS(#REF!,#REF!, 'pre-Analysis'!E358,#REF!, 'pre-Analysis'!B358,#REF!,'pre-Analysis'!C358,#REF!,'pre-Analysis'!F358,#REF!,'pre-Analysis'!D358)</f>
        <v>#REF!</v>
      </c>
      <c r="R358" s="176" t="e">
        <f>SUMIFS(#REF!,#REF!, 'pre-Analysis'!E358,#REF!, 'pre-Analysis'!B358,#REF!,'pre-Analysis'!C358,#REF!,'pre-Analysis'!F358,#REF!,'pre-Analysis'!D358)</f>
        <v>#REF!</v>
      </c>
      <c r="S358" s="176" t="e">
        <f>SUMIFS(#REF!,#REF!, 'pre-Analysis'!E358,#REF!, 'pre-Analysis'!B358,#REF!,'pre-Analysis'!C358,#REF!,'pre-Analysis'!F358,#REF!,'pre-Analysis'!D358)</f>
        <v>#REF!</v>
      </c>
      <c r="T358" s="176" t="e">
        <f>SUMIFS(#REF!,#REF!, 'pre-Analysis'!E358,#REF!, 'pre-Analysis'!B358,#REF!,'pre-Analysis'!C358,#REF!,'pre-Analysis'!F358,#REF!,'pre-Analysis'!D358)</f>
        <v>#REF!</v>
      </c>
      <c r="U358" s="176" t="e">
        <f>SUMIFS(#REF!,#REF!, 'pre-Analysis'!E358,#REF!, 'pre-Analysis'!B358,#REF!,'pre-Analysis'!C358,#REF!,'pre-Analysis'!F358,#REF!,'pre-Analysis'!D358)</f>
        <v>#REF!</v>
      </c>
      <c r="V358" s="176" t="e">
        <f>SUMIFS(#REF!,#REF!, 'pre-Analysis'!E358,#REF!, 'pre-Analysis'!B358,#REF!,'pre-Analysis'!C358,#REF!,'pre-Analysis'!F358,#REF!,'pre-Analysis'!D358)</f>
        <v>#REF!</v>
      </c>
      <c r="W358" s="176" t="e">
        <f>SUMIFS(#REF!,#REF!, 'pre-Analysis'!E358,#REF!, 'pre-Analysis'!B358,#REF!,'pre-Analysis'!C358,#REF!,'pre-Analysis'!F358,#REF!,'pre-Analysis'!D358)</f>
        <v>#REF!</v>
      </c>
      <c r="X358" s="176" t="e">
        <f>SUMIFS(#REF!,#REF!, 'pre-Analysis'!E358,#REF!, 'pre-Analysis'!B358,#REF!,'pre-Analysis'!C358,#REF!,'pre-Analysis'!F358,#REF!,'pre-Analysis'!D358)</f>
        <v>#REF!</v>
      </c>
      <c r="Y358" s="169" t="e">
        <f t="shared" si="108"/>
        <v>#REF!</v>
      </c>
      <c r="Z358" s="169" t="e">
        <f t="shared" si="109"/>
        <v>#REF!</v>
      </c>
      <c r="AA358" s="170" t="e">
        <f t="shared" si="107"/>
        <v>#REF!</v>
      </c>
      <c r="AB358" s="170" t="e">
        <f t="shared" si="105"/>
        <v>#REF!</v>
      </c>
    </row>
    <row r="359" spans="1:29">
      <c r="A359" s="14" t="s">
        <v>72</v>
      </c>
      <c r="B359" s="158" t="s">
        <v>100</v>
      </c>
      <c r="C359" s="166" t="s">
        <v>137</v>
      </c>
      <c r="D359" s="158" t="s">
        <v>88</v>
      </c>
      <c r="E359" s="157" t="s">
        <v>77</v>
      </c>
      <c r="F359" s="158"/>
      <c r="G359" s="159" t="e">
        <f t="shared" si="106"/>
        <v>#REF!</v>
      </c>
      <c r="H359" s="157" t="e" cm="1">
        <f t="array" ref="H359">_xlfn.TEXTJOIN(",",TRUE,_xlfn.UNIQUE(IF((NOT(ISBLANK(#REF!))*(#REF!='pre-Analysis'!C359))=1,IF(#REF!='pre-Analysis'!E359,IF(#REF!='pre-Analysis'!B359,IF(#REF!='pre-Analysis'!D359,#REF!,""),""),""),"")))</f>
        <v>#REF!</v>
      </c>
      <c r="I359" s="158" t="e">
        <f t="shared" si="103"/>
        <v>#REF!</v>
      </c>
      <c r="J359" s="157" t="e" cm="1">
        <f t="array" ref="J359">_xlfn.TEXTJOIN(",",TRUE,_xlfn.UNIQUE(IF((NOT(ISBLANK(#REF!))*(#REF!='pre-Analysis'!C359))=1,IF(#REF!='pre-Analysis'!E359,IF(#REF!='pre-Analysis'!B359,IF(#REF!='pre-Analysis'!D359,#REF!,""),""),""),"")))</f>
        <v>#REF!</v>
      </c>
      <c r="K359" s="158" t="e">
        <f t="shared" si="104"/>
        <v>#REF!</v>
      </c>
      <c r="L359" s="158" t="e" cm="1">
        <f t="array" ref="L359">_xlfn.TEXTJOIN(",",TRUE,_xlfn.UNIQUE(IF((NOT(ISBLANK(#REF!))*(#REF!='pre-Analysis'!B359))=1,IF(#REF!='pre-Analysis'!E359,IF(#REF!='pre-Analysis'!D359,IF(#REF!='pre-Analysis'!C359,#REF!,""),""),""),"")))</f>
        <v>#REF!</v>
      </c>
      <c r="M359" s="160">
        <f>SUM(M352:M358)</f>
        <v>32255</v>
      </c>
      <c r="N359" s="160">
        <f>SUM(N352:N358)</f>
        <v>149569</v>
      </c>
      <c r="O359" s="160">
        <f>SUM(O352:O358)</f>
        <v>78460</v>
      </c>
      <c r="P359" s="160">
        <f>SUM(P352:P358)</f>
        <v>71109</v>
      </c>
      <c r="Q359" s="197" t="e">
        <f>SUMIFS(#REF!,#REF!, 'pre-Analysis'!E359,#REF!, 'pre-Analysis'!B359,#REF!,'pre-Analysis'!C359,#REF!,'pre-Analysis'!D359)</f>
        <v>#REF!</v>
      </c>
      <c r="R359" s="197" t="e">
        <f>SUMIFS(#REF!,#REF!, 'pre-Analysis'!E359,#REF!, 'pre-Analysis'!B359,#REF!,'pre-Analysis'!C359,#REF!,'pre-Analysis'!D359)</f>
        <v>#REF!</v>
      </c>
      <c r="S359" s="197" t="e">
        <f>SUMIFS(#REF!,#REF!, 'pre-Analysis'!E359,#REF!, 'pre-Analysis'!B359,#REF!,'pre-Analysis'!C359,#REF!,'pre-Analysis'!D359)</f>
        <v>#REF!</v>
      </c>
      <c r="T359" s="197" t="e">
        <f>SUMIFS(#REF!,#REF!, 'pre-Analysis'!E359,#REF!, 'pre-Analysis'!B359,#REF!,'pre-Analysis'!C359,#REF!,'pre-Analysis'!D359)</f>
        <v>#REF!</v>
      </c>
      <c r="U359" s="197" t="e">
        <f>SUMIFS(#REF!,#REF!, 'pre-Analysis'!E359,#REF!, 'pre-Analysis'!B359,#REF!,'pre-Analysis'!C359,#REF!,'pre-Analysis'!D359)</f>
        <v>#REF!</v>
      </c>
      <c r="V359" s="197" t="e">
        <f>SUMIFS(#REF!,#REF!, 'pre-Analysis'!E359,#REF!, 'pre-Analysis'!B359,#REF!,'pre-Analysis'!C359,#REF!,'pre-Analysis'!D359)</f>
        <v>#REF!</v>
      </c>
      <c r="W359" s="197" t="e">
        <f>SUMIFS(#REF!,#REF!, 'pre-Analysis'!E359,#REF!, 'pre-Analysis'!B359,#REF!,'pre-Analysis'!C359,#REF!,'pre-Analysis'!D359)</f>
        <v>#REF!</v>
      </c>
      <c r="X359" s="197" t="e">
        <f>SUMIFS(#REF!,#REF!, 'pre-Analysis'!E359,#REF!, 'pre-Analysis'!B359,#REF!,'pre-Analysis'!C359,#REF!,'pre-Analysis'!D359)</f>
        <v>#REF!</v>
      </c>
      <c r="Y359" s="198" t="e">
        <f t="shared" si="108"/>
        <v>#REF!</v>
      </c>
      <c r="Z359" s="198" t="e">
        <f t="shared" si="109"/>
        <v>#REF!</v>
      </c>
      <c r="AA359" s="199" t="e">
        <f t="shared" si="107"/>
        <v>#REF!</v>
      </c>
      <c r="AB359" s="199" t="e">
        <f t="shared" si="105"/>
        <v>#REF!</v>
      </c>
    </row>
    <row r="360" spans="1:29">
      <c r="A360" s="14" t="s">
        <v>72</v>
      </c>
      <c r="B360" s="177" t="s">
        <v>100</v>
      </c>
      <c r="C360" s="178" t="s">
        <v>137</v>
      </c>
      <c r="D360" s="177" t="s">
        <v>88</v>
      </c>
      <c r="E360" s="179"/>
      <c r="F360" s="177"/>
      <c r="G360" s="180" t="e">
        <f t="shared" si="106"/>
        <v>#REF!</v>
      </c>
      <c r="H360" s="177" t="e" cm="1">
        <f t="array" ref="H360">_xlfn.TEXTJOIN(",",TRUE,_xlfn.UNIQUE(IF((NOT(ISBLANK(#REF!))*(#REF!='pre-Analysis'!C360))=1,IF(#REF!='pre-Analysis'!B360,IF(#REF!='pre-Analysis'!D360,#REF!,""),""),"")))</f>
        <v>#REF!</v>
      </c>
      <c r="I360" s="177" t="e">
        <f t="shared" si="103"/>
        <v>#REF!</v>
      </c>
      <c r="J360" s="177" t="e" cm="1">
        <f t="array" ref="J360">_xlfn.TEXTJOIN(",",TRUE,_xlfn.UNIQUE(IF((NOT(ISBLANK(#REF!))*(#REF!='pre-Analysis'!C360))=1,IF(#REF!='pre-Analysis'!B360,IF(#REF!='pre-Analysis'!D360,#REF!,""),""),"")))</f>
        <v>#REF!</v>
      </c>
      <c r="K360" s="177" t="e">
        <f t="shared" si="104"/>
        <v>#REF!</v>
      </c>
      <c r="L360" s="177" t="e" cm="1">
        <f t="array" ref="L360">_xlfn.TEXTJOIN(",",TRUE,_xlfn.UNIQUE(IF((NOT(ISBLANK(#REF!))*(#REF!='pre-Analysis'!B360))=1,IF(#REF!='pre-Analysis'!D360,IF(#REF!='pre-Analysis'!C360,#REF!,""),""),"")))</f>
        <v>#REF!</v>
      </c>
      <c r="M360" s="181">
        <f>SUM(M351,M359)</f>
        <v>188540</v>
      </c>
      <c r="N360" s="181">
        <f>SUM(N351,N359)</f>
        <v>866457</v>
      </c>
      <c r="O360" s="181">
        <f>SUM(O351,O359)</f>
        <v>447442</v>
      </c>
      <c r="P360" s="181">
        <f>SUM(P351,P359)</f>
        <v>419015</v>
      </c>
      <c r="Q360" s="182" t="e">
        <f>SUMIFS(#REF!,#REF!, 'pre-Analysis'!B360,#REF!,'pre-Analysis'!C360,#REF!,'pre-Analysis'!D360)</f>
        <v>#REF!</v>
      </c>
      <c r="R360" s="182" t="e">
        <f>SUMIFS(#REF!,#REF!, 'pre-Analysis'!B360,#REF!,'pre-Analysis'!C360,#REF!,'pre-Analysis'!D360)</f>
        <v>#REF!</v>
      </c>
      <c r="S360" s="182" t="e">
        <f>SUMIFS(#REF!,#REF!, 'pre-Analysis'!B360,#REF!,'pre-Analysis'!C360,#REF!,'pre-Analysis'!D360)</f>
        <v>#REF!</v>
      </c>
      <c r="T360" s="182" t="e">
        <f>SUMIFS(#REF!,#REF!, 'pre-Analysis'!B360,#REF!,'pre-Analysis'!C360,#REF!,'pre-Analysis'!D360)</f>
        <v>#REF!</v>
      </c>
      <c r="U360" s="176" t="e">
        <f>SUMIFS(#REF!,#REF!, 'pre-Analysis'!B360,#REF!,'pre-Analysis'!C360,#REF!,'pre-Analysis'!D360)</f>
        <v>#REF!</v>
      </c>
      <c r="V360" s="176" t="e">
        <f>SUMIFS(#REF!,#REF!, 'pre-Analysis'!B360,#REF!,'pre-Analysis'!C360,#REF!,'pre-Analysis'!D360)</f>
        <v>#REF!</v>
      </c>
      <c r="W360" s="176" t="e">
        <f>SUMIFS(#REF!,#REF!, 'pre-Analysis'!B360,#REF!,'pre-Analysis'!C360,#REF!,'pre-Analysis'!D360)</f>
        <v>#REF!</v>
      </c>
      <c r="X360" s="176" t="e">
        <f>SUMIFS(#REF!,#REF!, 'pre-Analysis'!B360,#REF!,'pre-Analysis'!C360,#REF!,'pre-Analysis'!D360)</f>
        <v>#REF!</v>
      </c>
      <c r="Y360" s="183" t="e">
        <f t="shared" si="108"/>
        <v>#REF!</v>
      </c>
      <c r="Z360" s="183" t="e">
        <f t="shared" si="109"/>
        <v>#REF!</v>
      </c>
      <c r="AA360" s="184" t="e">
        <f t="shared" si="107"/>
        <v>#REF!</v>
      </c>
      <c r="AB360" s="184" t="e">
        <f t="shared" si="105"/>
        <v>#REF!</v>
      </c>
    </row>
    <row r="361" spans="1:29">
      <c r="A361" s="14" t="s">
        <v>72</v>
      </c>
      <c r="B361" s="149" t="s">
        <v>100</v>
      </c>
      <c r="C361" s="150" t="s">
        <v>137</v>
      </c>
      <c r="D361" s="172" t="s">
        <v>89</v>
      </c>
      <c r="E361" s="151" t="s">
        <v>76</v>
      </c>
      <c r="F361" s="149" t="s">
        <v>103</v>
      </c>
      <c r="G361" s="152" t="e">
        <f t="shared" si="106"/>
        <v>#REF!</v>
      </c>
      <c r="H361" s="149" t="e" cm="1">
        <f t="array" ref="H361">_xlfn.TEXTJOIN(",",TRUE,_xlfn.UNIQUE(IF((NOT(ISBLANK(#REF!))*(#REF!='pre-Analysis'!C361))=1,IF(#REF!='pre-Analysis'!E361,IF(#REF!='pre-Analysis'!B361,IF(#REF!='pre-Analysis'!F361,IF(#REF!='pre-Analysis'!D361,#REF!,""),""),""),""),"")))</f>
        <v>#REF!</v>
      </c>
      <c r="I361" s="149" t="e">
        <f>IF(J361=""," ",(LEN(TRIM(J361))-LEN(SUBSTITUTE(TRIM(J361),",",""))+"1"))</f>
        <v>#REF!</v>
      </c>
      <c r="J361" s="149" t="e" cm="1">
        <f t="array" ref="J361">_xlfn.TEXTJOIN(",",TRUE,_xlfn.UNIQUE(IF((NOT(ISBLANK(#REF!))*(#REF!='pre-Analysis'!C361))=1,IF(#REF!='pre-Analysis'!E361,IF(#REF!='pre-Analysis'!B361,IF(#REF!='pre-Analysis'!F361,IF(#REF!='pre-Analysis'!D361,#REF!,""),""),""),""),"")))</f>
        <v>#REF!</v>
      </c>
      <c r="K361" s="149" t="e">
        <f>IF(L361=""," ",(LEN(TRIM(L361))-LEN(SUBSTITUTE(TRIM(L361),",",""))+"1"))</f>
        <v>#REF!</v>
      </c>
      <c r="L361" s="149" t="e" cm="1">
        <f t="array" ref="L361">_xlfn.TEXTJOIN(",",TRUE,_xlfn.UNIQUE(IF((NOT(ISBLANK(#REF!))*(#REF!='pre-Analysis'!B361))=1,IF(#REF!='pre-Analysis'!E361,IF(#REF!='pre-Analysis'!F361,IF(#REF!='pre-Analysis'!D361,IF(#REF!='pre-Analysis'!C361,#REF!,""),""),""),""),"")))</f>
        <v>#REF!</v>
      </c>
      <c r="M361" s="167">
        <v>8485</v>
      </c>
      <c r="N361" s="167">
        <v>37776</v>
      </c>
      <c r="O361" s="167">
        <v>19211</v>
      </c>
      <c r="P361" s="167">
        <v>18565</v>
      </c>
      <c r="Q361" s="176" t="e">
        <f>SUMIFS(#REF!,#REF!, 'pre-Analysis'!E361,#REF!, 'pre-Analysis'!B361,#REF!,'pre-Analysis'!C361,#REF!,'pre-Analysis'!F361,#REF!,'pre-Analysis'!D361)</f>
        <v>#REF!</v>
      </c>
      <c r="R361" s="176" t="e">
        <f>SUMIFS(#REF!,#REF!, 'pre-Analysis'!E361,#REF!, 'pre-Analysis'!B361,#REF!,'pre-Analysis'!C361,#REF!,'pre-Analysis'!F361,#REF!,'pre-Analysis'!D361)</f>
        <v>#REF!</v>
      </c>
      <c r="S361" s="176" t="e">
        <f>SUMIFS(#REF!,#REF!, 'pre-Analysis'!E361,#REF!, 'pre-Analysis'!B361,#REF!,'pre-Analysis'!C361,#REF!,'pre-Analysis'!F361,#REF!,'pre-Analysis'!D361)</f>
        <v>#REF!</v>
      </c>
      <c r="T361" s="176" t="e">
        <f>SUMIFS(#REF!,#REF!, 'pre-Analysis'!E361,#REF!, 'pre-Analysis'!B361,#REF!,'pre-Analysis'!C361,#REF!,'pre-Analysis'!F361,#REF!,'pre-Analysis'!D361)</f>
        <v>#REF!</v>
      </c>
      <c r="U361" s="176" t="e">
        <f>SUMIFS(#REF!,#REF!, 'pre-Analysis'!E361,#REF!, 'pre-Analysis'!B361,#REF!,'pre-Analysis'!C361,#REF!,'pre-Analysis'!F361,#REF!,'pre-Analysis'!D361)</f>
        <v>#REF!</v>
      </c>
      <c r="V361" s="176" t="e">
        <f>SUMIFS(#REF!,#REF!, 'pre-Analysis'!E361,#REF!, 'pre-Analysis'!B361,#REF!,'pre-Analysis'!C361,#REF!,'pre-Analysis'!F361,#REF!,'pre-Analysis'!D361)</f>
        <v>#REF!</v>
      </c>
      <c r="W361" s="176" t="e">
        <f>SUMIFS(#REF!,#REF!, 'pre-Analysis'!E361,#REF!, 'pre-Analysis'!B361,#REF!,'pre-Analysis'!C361,#REF!,'pre-Analysis'!F361,#REF!,'pre-Analysis'!D361)</f>
        <v>#REF!</v>
      </c>
      <c r="X361" s="176" t="e">
        <f>SUMIFS(#REF!,#REF!, 'pre-Analysis'!E361,#REF!, 'pre-Analysis'!B361,#REF!,'pre-Analysis'!C361,#REF!,'pre-Analysis'!F361,#REF!,'pre-Analysis'!D361)</f>
        <v>#REF!</v>
      </c>
      <c r="Y361" s="169" t="e">
        <f t="shared" si="108"/>
        <v>#REF!</v>
      </c>
      <c r="Z361" s="169" t="e">
        <f t="shared" si="109"/>
        <v>#REF!</v>
      </c>
      <c r="AA361" s="170" t="e">
        <f t="shared" si="107"/>
        <v>#REF!</v>
      </c>
      <c r="AB361" s="170" t="e">
        <f t="shared" si="105"/>
        <v>#REF!</v>
      </c>
      <c r="AC361" s="156"/>
    </row>
    <row r="362" spans="1:29">
      <c r="A362" s="14" t="s">
        <v>72</v>
      </c>
      <c r="B362" s="149" t="s">
        <v>100</v>
      </c>
      <c r="C362" s="150" t="s">
        <v>137</v>
      </c>
      <c r="D362" s="172" t="s">
        <v>89</v>
      </c>
      <c r="E362" s="151" t="s">
        <v>76</v>
      </c>
      <c r="F362" s="149" t="s">
        <v>104</v>
      </c>
      <c r="G362" s="152" t="e">
        <f t="shared" si="106"/>
        <v>#REF!</v>
      </c>
      <c r="H362" s="149" t="e" cm="1">
        <f t="array" ref="H362">_xlfn.TEXTJOIN(",",TRUE,_xlfn.UNIQUE(IF((NOT(ISBLANK(#REF!))*(#REF!='pre-Analysis'!C362))=1,IF(#REF!='pre-Analysis'!E362,IF(#REF!='pre-Analysis'!B362,IF(#REF!='pre-Analysis'!F362,IF(#REF!='pre-Analysis'!D362,#REF!,""),""),""),""),"")))</f>
        <v>#REF!</v>
      </c>
      <c r="I362" s="149" t="e">
        <f t="shared" ref="I362:I397" si="110">IF(J362=""," ",(LEN(TRIM(J362))-LEN(SUBSTITUTE(TRIM(J362),",",""))+"1"))</f>
        <v>#REF!</v>
      </c>
      <c r="J362" s="149" t="e" cm="1">
        <f t="array" ref="J362">_xlfn.TEXTJOIN(",",TRUE,_xlfn.UNIQUE(IF((NOT(ISBLANK(#REF!))*(#REF!='pre-Analysis'!C362))=1,IF(#REF!='pre-Analysis'!E362,IF(#REF!='pre-Analysis'!B362,IF(#REF!='pre-Analysis'!F362,IF(#REF!='pre-Analysis'!D362,#REF!,""),""),""),""),"")))</f>
        <v>#REF!</v>
      </c>
      <c r="K362" s="149" t="e">
        <f t="shared" ref="K362:K397" si="111">IF(L362=""," ",(LEN(TRIM(L362))-LEN(SUBSTITUTE(TRIM(L362),",",""))+"1"))</f>
        <v>#REF!</v>
      </c>
      <c r="L362" s="149" t="e" cm="1">
        <f t="array" ref="L362">_xlfn.TEXTJOIN(",",TRUE,_xlfn.UNIQUE(IF((NOT(ISBLANK(#REF!))*(#REF!='pre-Analysis'!B362))=1,IF(#REF!='pre-Analysis'!E362,IF(#REF!='pre-Analysis'!F362,IF(#REF!='pre-Analysis'!D362,IF(#REF!='pre-Analysis'!C362,#REF!,""),""),""),""),"")))</f>
        <v>#REF!</v>
      </c>
      <c r="M362" s="167">
        <v>8372</v>
      </c>
      <c r="N362" s="167">
        <v>37974</v>
      </c>
      <c r="O362" s="167">
        <v>19549</v>
      </c>
      <c r="P362" s="167">
        <v>18425</v>
      </c>
      <c r="Q362" s="176" t="e">
        <f>SUMIFS(#REF!,#REF!, 'pre-Analysis'!E362,#REF!, 'pre-Analysis'!B362,#REF!,'pre-Analysis'!C362,#REF!,'pre-Analysis'!F362,#REF!,'pre-Analysis'!D362)</f>
        <v>#REF!</v>
      </c>
      <c r="R362" s="176" t="e">
        <f>SUMIFS(#REF!,#REF!, 'pre-Analysis'!E362,#REF!, 'pre-Analysis'!B362,#REF!,'pre-Analysis'!C362,#REF!,'pre-Analysis'!F362,#REF!,'pre-Analysis'!D362)</f>
        <v>#REF!</v>
      </c>
      <c r="S362" s="176" t="e">
        <f>SUMIFS(#REF!,#REF!, 'pre-Analysis'!E362,#REF!, 'pre-Analysis'!B362,#REF!,'pre-Analysis'!C362,#REF!,'pre-Analysis'!F362,#REF!,'pre-Analysis'!D362)</f>
        <v>#REF!</v>
      </c>
      <c r="T362" s="176" t="e">
        <f>SUMIFS(#REF!,#REF!, 'pre-Analysis'!E362,#REF!, 'pre-Analysis'!B362,#REF!,'pre-Analysis'!C362,#REF!,'pre-Analysis'!F362,#REF!,'pre-Analysis'!D362)</f>
        <v>#REF!</v>
      </c>
      <c r="U362" s="176" t="e">
        <f>SUMIFS(#REF!,#REF!, 'pre-Analysis'!E362,#REF!, 'pre-Analysis'!B362,#REF!,'pre-Analysis'!C362,#REF!,'pre-Analysis'!F362,#REF!,'pre-Analysis'!D362)</f>
        <v>#REF!</v>
      </c>
      <c r="V362" s="176" t="e">
        <f>SUMIFS(#REF!,#REF!, 'pre-Analysis'!E362,#REF!, 'pre-Analysis'!B362,#REF!,'pre-Analysis'!C362,#REF!,'pre-Analysis'!F362,#REF!,'pre-Analysis'!D362)</f>
        <v>#REF!</v>
      </c>
      <c r="W362" s="176" t="e">
        <f>SUMIFS(#REF!,#REF!, 'pre-Analysis'!E362,#REF!, 'pre-Analysis'!B362,#REF!,'pre-Analysis'!C362,#REF!,'pre-Analysis'!F362,#REF!,'pre-Analysis'!D362)</f>
        <v>#REF!</v>
      </c>
      <c r="X362" s="176" t="e">
        <f>SUMIFS(#REF!,#REF!, 'pre-Analysis'!E362,#REF!, 'pre-Analysis'!B362,#REF!,'pre-Analysis'!C362,#REF!,'pre-Analysis'!F362,#REF!,'pre-Analysis'!D362)</f>
        <v>#REF!</v>
      </c>
      <c r="Y362" s="169" t="e">
        <f t="shared" si="108"/>
        <v>#REF!</v>
      </c>
      <c r="Z362" s="169" t="e">
        <f t="shared" si="109"/>
        <v>#REF!</v>
      </c>
      <c r="AA362" s="170" t="e">
        <f t="shared" si="107"/>
        <v>#REF!</v>
      </c>
      <c r="AB362" s="170" t="e">
        <f t="shared" si="105"/>
        <v>#REF!</v>
      </c>
      <c r="AC362" s="156"/>
    </row>
    <row r="363" spans="1:29">
      <c r="A363" s="14" t="s">
        <v>72</v>
      </c>
      <c r="B363" s="149" t="s">
        <v>100</v>
      </c>
      <c r="C363" s="150" t="s">
        <v>137</v>
      </c>
      <c r="D363" s="172" t="s">
        <v>89</v>
      </c>
      <c r="E363" s="151" t="s">
        <v>76</v>
      </c>
      <c r="F363" s="149" t="s">
        <v>105</v>
      </c>
      <c r="G363" s="152" t="e">
        <f t="shared" si="106"/>
        <v>#REF!</v>
      </c>
      <c r="H363" s="149" t="e" cm="1">
        <f t="array" ref="H363">_xlfn.TEXTJOIN(",",TRUE,_xlfn.UNIQUE(IF((NOT(ISBLANK(#REF!))*(#REF!='pre-Analysis'!C363))=1,IF(#REF!='pre-Analysis'!E363,IF(#REF!='pre-Analysis'!B363,IF(#REF!='pre-Analysis'!F363,IF(#REF!='pre-Analysis'!D363,#REF!,""),""),""),""),"")))</f>
        <v>#REF!</v>
      </c>
      <c r="I363" s="149" t="e">
        <f t="shared" si="110"/>
        <v>#REF!</v>
      </c>
      <c r="J363" s="149" t="e" cm="1">
        <f t="array" ref="J363">_xlfn.TEXTJOIN(",",TRUE,_xlfn.UNIQUE(IF((NOT(ISBLANK(#REF!))*(#REF!='pre-Analysis'!C363))=1,IF(#REF!='pre-Analysis'!E363,IF(#REF!='pre-Analysis'!B363,IF(#REF!='pre-Analysis'!F363,IF(#REF!='pre-Analysis'!D363,#REF!,""),""),""),""),"")))</f>
        <v>#REF!</v>
      </c>
      <c r="K363" s="149" t="e">
        <f t="shared" si="111"/>
        <v>#REF!</v>
      </c>
      <c r="L363" s="149" t="e" cm="1">
        <f t="array" ref="L363">_xlfn.TEXTJOIN(",",TRUE,_xlfn.UNIQUE(IF((NOT(ISBLANK(#REF!))*(#REF!='pre-Analysis'!B363))=1,IF(#REF!='pre-Analysis'!E363,IF(#REF!='pre-Analysis'!F363,IF(#REF!='pre-Analysis'!D363,IF(#REF!='pre-Analysis'!C363,#REF!,""),""),""),""),"")))</f>
        <v>#REF!</v>
      </c>
      <c r="M363" s="167">
        <v>6109</v>
      </c>
      <c r="N363" s="167">
        <v>25804</v>
      </c>
      <c r="O363" s="167">
        <v>13559</v>
      </c>
      <c r="P363" s="167">
        <v>12245</v>
      </c>
      <c r="Q363" s="176" t="e">
        <f>SUMIFS(#REF!,#REF!, 'pre-Analysis'!E363,#REF!, 'pre-Analysis'!B363,#REF!,'pre-Analysis'!C363,#REF!,'pre-Analysis'!F363,#REF!,'pre-Analysis'!D363)</f>
        <v>#REF!</v>
      </c>
      <c r="R363" s="176" t="e">
        <f>SUMIFS(#REF!,#REF!, 'pre-Analysis'!E363,#REF!, 'pre-Analysis'!B363,#REF!,'pre-Analysis'!C363,#REF!,'pre-Analysis'!F363,#REF!,'pre-Analysis'!D363)</f>
        <v>#REF!</v>
      </c>
      <c r="S363" s="176" t="e">
        <f>SUMIFS(#REF!,#REF!, 'pre-Analysis'!E363,#REF!, 'pre-Analysis'!B363,#REF!,'pre-Analysis'!C363,#REF!,'pre-Analysis'!F363,#REF!,'pre-Analysis'!D363)</f>
        <v>#REF!</v>
      </c>
      <c r="T363" s="176" t="e">
        <f>SUMIFS(#REF!,#REF!, 'pre-Analysis'!E363,#REF!, 'pre-Analysis'!B363,#REF!,'pre-Analysis'!C363,#REF!,'pre-Analysis'!F363,#REF!,'pre-Analysis'!D363)</f>
        <v>#REF!</v>
      </c>
      <c r="U363" s="176" t="e">
        <f>SUMIFS(#REF!,#REF!, 'pre-Analysis'!E363,#REF!, 'pre-Analysis'!B363,#REF!,'pre-Analysis'!C363,#REF!,'pre-Analysis'!F363,#REF!,'pre-Analysis'!D363)</f>
        <v>#REF!</v>
      </c>
      <c r="V363" s="176" t="e">
        <f>SUMIFS(#REF!,#REF!, 'pre-Analysis'!E363,#REF!, 'pre-Analysis'!B363,#REF!,'pre-Analysis'!C363,#REF!,'pre-Analysis'!F363,#REF!,'pre-Analysis'!D363)</f>
        <v>#REF!</v>
      </c>
      <c r="W363" s="176" t="e">
        <f>SUMIFS(#REF!,#REF!, 'pre-Analysis'!E363,#REF!, 'pre-Analysis'!B363,#REF!,'pre-Analysis'!C363,#REF!,'pre-Analysis'!F363,#REF!,'pre-Analysis'!D363)</f>
        <v>#REF!</v>
      </c>
      <c r="X363" s="176" t="e">
        <f>SUMIFS(#REF!,#REF!, 'pre-Analysis'!E363,#REF!, 'pre-Analysis'!B363,#REF!,'pre-Analysis'!C363,#REF!,'pre-Analysis'!F363,#REF!,'pre-Analysis'!D363)</f>
        <v>#REF!</v>
      </c>
      <c r="Y363" s="169" t="e">
        <f t="shared" si="108"/>
        <v>#REF!</v>
      </c>
      <c r="Z363" s="169" t="e">
        <f t="shared" si="109"/>
        <v>#REF!</v>
      </c>
      <c r="AA363" s="170" t="e">
        <f t="shared" si="107"/>
        <v>#REF!</v>
      </c>
      <c r="AB363" s="170" t="e">
        <f t="shared" si="105"/>
        <v>#REF!</v>
      </c>
      <c r="AC363" s="156"/>
    </row>
    <row r="364" spans="1:29">
      <c r="A364" s="14" t="s">
        <v>72</v>
      </c>
      <c r="B364" s="149" t="s">
        <v>100</v>
      </c>
      <c r="C364" s="150" t="s">
        <v>137</v>
      </c>
      <c r="D364" s="172" t="s">
        <v>89</v>
      </c>
      <c r="E364" s="151" t="s">
        <v>76</v>
      </c>
      <c r="F364" s="149" t="s">
        <v>106</v>
      </c>
      <c r="G364" s="152" t="e">
        <f t="shared" si="106"/>
        <v>#REF!</v>
      </c>
      <c r="H364" s="149" t="e" cm="1">
        <f t="array" ref="H364">_xlfn.TEXTJOIN(",",TRUE,_xlfn.UNIQUE(IF((NOT(ISBLANK(#REF!))*(#REF!='pre-Analysis'!C364))=1,IF(#REF!='pre-Analysis'!E364,IF(#REF!='pre-Analysis'!B364,IF(#REF!='pre-Analysis'!F364,IF(#REF!='pre-Analysis'!D364,#REF!,""),""),""),""),"")))</f>
        <v>#REF!</v>
      </c>
      <c r="I364" s="149" t="e">
        <f t="shared" si="110"/>
        <v>#REF!</v>
      </c>
      <c r="J364" s="149" t="e" cm="1">
        <f t="array" ref="J364">_xlfn.TEXTJOIN(",",TRUE,_xlfn.UNIQUE(IF((NOT(ISBLANK(#REF!))*(#REF!='pre-Analysis'!C364))=1,IF(#REF!='pre-Analysis'!E364,IF(#REF!='pre-Analysis'!B364,IF(#REF!='pre-Analysis'!F364,IF(#REF!='pre-Analysis'!D364,#REF!,""),""),""),""),"")))</f>
        <v>#REF!</v>
      </c>
      <c r="K364" s="149" t="e">
        <f t="shared" si="111"/>
        <v>#REF!</v>
      </c>
      <c r="L364" s="149" t="e" cm="1">
        <f t="array" ref="L364">_xlfn.TEXTJOIN(",",TRUE,_xlfn.UNIQUE(IF((NOT(ISBLANK(#REF!))*(#REF!='pre-Analysis'!B364))=1,IF(#REF!='pre-Analysis'!E364,IF(#REF!='pre-Analysis'!F364,IF(#REF!='pre-Analysis'!D364,IF(#REF!='pre-Analysis'!C364,#REF!,""),""),""),""),"")))</f>
        <v>#REF!</v>
      </c>
      <c r="M364" s="167">
        <v>5484</v>
      </c>
      <c r="N364" s="167">
        <v>23816</v>
      </c>
      <c r="O364" s="167">
        <v>12359</v>
      </c>
      <c r="P364" s="167">
        <v>11457</v>
      </c>
      <c r="Q364" s="176" t="e">
        <f>SUMIFS(#REF!,#REF!, 'pre-Analysis'!E364,#REF!, 'pre-Analysis'!B364,#REF!,'pre-Analysis'!C364,#REF!,'pre-Analysis'!F364,#REF!,'pre-Analysis'!D364)</f>
        <v>#REF!</v>
      </c>
      <c r="R364" s="176" t="e">
        <f>SUMIFS(#REF!,#REF!, 'pre-Analysis'!E364,#REF!, 'pre-Analysis'!B364,#REF!,'pre-Analysis'!C364,#REF!,'pre-Analysis'!F364,#REF!,'pre-Analysis'!D364)</f>
        <v>#REF!</v>
      </c>
      <c r="S364" s="176" t="e">
        <f>SUMIFS(#REF!,#REF!, 'pre-Analysis'!E364,#REF!, 'pre-Analysis'!B364,#REF!,'pre-Analysis'!C364,#REF!,'pre-Analysis'!F364,#REF!,'pre-Analysis'!D364)</f>
        <v>#REF!</v>
      </c>
      <c r="T364" s="176" t="e">
        <f>SUMIFS(#REF!,#REF!, 'pre-Analysis'!E364,#REF!, 'pre-Analysis'!B364,#REF!,'pre-Analysis'!C364,#REF!,'pre-Analysis'!F364,#REF!,'pre-Analysis'!D364)</f>
        <v>#REF!</v>
      </c>
      <c r="U364" s="176" t="e">
        <f>SUMIFS(#REF!,#REF!, 'pre-Analysis'!E364,#REF!, 'pre-Analysis'!B364,#REF!,'pre-Analysis'!C364,#REF!,'pre-Analysis'!F364,#REF!,'pre-Analysis'!D364)</f>
        <v>#REF!</v>
      </c>
      <c r="V364" s="176" t="e">
        <f>SUMIFS(#REF!,#REF!, 'pre-Analysis'!E364,#REF!, 'pre-Analysis'!B364,#REF!,'pre-Analysis'!C364,#REF!,'pre-Analysis'!F364,#REF!,'pre-Analysis'!D364)</f>
        <v>#REF!</v>
      </c>
      <c r="W364" s="176" t="e">
        <f>SUMIFS(#REF!,#REF!, 'pre-Analysis'!E364,#REF!, 'pre-Analysis'!B364,#REF!,'pre-Analysis'!C364,#REF!,'pre-Analysis'!F364,#REF!,'pre-Analysis'!D364)</f>
        <v>#REF!</v>
      </c>
      <c r="X364" s="176" t="e">
        <f>SUMIFS(#REF!,#REF!, 'pre-Analysis'!E364,#REF!, 'pre-Analysis'!B364,#REF!,'pre-Analysis'!C364,#REF!,'pre-Analysis'!F364,#REF!,'pre-Analysis'!D364)</f>
        <v>#REF!</v>
      </c>
      <c r="Y364" s="169" t="e">
        <f t="shared" si="108"/>
        <v>#REF!</v>
      </c>
      <c r="Z364" s="169" t="e">
        <f t="shared" si="109"/>
        <v>#REF!</v>
      </c>
      <c r="AA364" s="170" t="e">
        <f t="shared" si="107"/>
        <v>#REF!</v>
      </c>
      <c r="AB364" s="170" t="e">
        <f t="shared" si="105"/>
        <v>#REF!</v>
      </c>
      <c r="AC364" s="156"/>
    </row>
    <row r="365" spans="1:29">
      <c r="A365" s="14" t="s">
        <v>72</v>
      </c>
      <c r="B365" s="149" t="s">
        <v>100</v>
      </c>
      <c r="C365" s="150" t="s">
        <v>137</v>
      </c>
      <c r="D365" s="172" t="s">
        <v>89</v>
      </c>
      <c r="E365" s="151" t="s">
        <v>76</v>
      </c>
      <c r="F365" s="149" t="s">
        <v>107</v>
      </c>
      <c r="G365" s="152" t="e">
        <f t="shared" si="106"/>
        <v>#REF!</v>
      </c>
      <c r="H365" s="149" t="e" cm="1">
        <f t="array" ref="H365">_xlfn.TEXTJOIN(",",TRUE,_xlfn.UNIQUE(IF((NOT(ISBLANK(#REF!))*(#REF!='pre-Analysis'!C365))=1,IF(#REF!='pre-Analysis'!E365,IF(#REF!='pre-Analysis'!B365,IF(#REF!='pre-Analysis'!F365,IF(#REF!='pre-Analysis'!D365,#REF!,""),""),""),""),"")))</f>
        <v>#REF!</v>
      </c>
      <c r="I365" s="149" t="e">
        <f t="shared" si="110"/>
        <v>#REF!</v>
      </c>
      <c r="J365" s="149" t="e" cm="1">
        <f t="array" ref="J365">_xlfn.TEXTJOIN(",",TRUE,_xlfn.UNIQUE(IF((NOT(ISBLANK(#REF!))*(#REF!='pre-Analysis'!C365))=1,IF(#REF!='pre-Analysis'!E365,IF(#REF!='pre-Analysis'!B365,IF(#REF!='pre-Analysis'!F365,IF(#REF!='pre-Analysis'!D365,#REF!,""),""),""),""),"")))</f>
        <v>#REF!</v>
      </c>
      <c r="K365" s="149" t="e">
        <f t="shared" si="111"/>
        <v>#REF!</v>
      </c>
      <c r="L365" s="149" t="e" cm="1">
        <f t="array" ref="L365">_xlfn.TEXTJOIN(",",TRUE,_xlfn.UNIQUE(IF((NOT(ISBLANK(#REF!))*(#REF!='pre-Analysis'!B365))=1,IF(#REF!='pre-Analysis'!E365,IF(#REF!='pre-Analysis'!F365,IF(#REF!='pre-Analysis'!D365,IF(#REF!='pre-Analysis'!C365,#REF!,""),""),""),""),"")))</f>
        <v>#REF!</v>
      </c>
      <c r="M365" s="167">
        <v>8052</v>
      </c>
      <c r="N365" s="167">
        <v>36126</v>
      </c>
      <c r="O365" s="167">
        <v>18606</v>
      </c>
      <c r="P365" s="167">
        <v>17520</v>
      </c>
      <c r="Q365" s="176" t="e">
        <f>SUMIFS(#REF!,#REF!, 'pre-Analysis'!E365,#REF!, 'pre-Analysis'!B365,#REF!,'pre-Analysis'!C365,#REF!,'pre-Analysis'!F365,#REF!,'pre-Analysis'!D365)</f>
        <v>#REF!</v>
      </c>
      <c r="R365" s="176" t="e">
        <f>SUMIFS(#REF!,#REF!, 'pre-Analysis'!E365,#REF!, 'pre-Analysis'!B365,#REF!,'pre-Analysis'!C365,#REF!,'pre-Analysis'!F365,#REF!,'pre-Analysis'!D365)</f>
        <v>#REF!</v>
      </c>
      <c r="S365" s="176" t="e">
        <f>SUMIFS(#REF!,#REF!, 'pre-Analysis'!E365,#REF!, 'pre-Analysis'!B365,#REF!,'pre-Analysis'!C365,#REF!,'pre-Analysis'!F365,#REF!,'pre-Analysis'!D365)</f>
        <v>#REF!</v>
      </c>
      <c r="T365" s="176" t="e">
        <f>SUMIFS(#REF!,#REF!, 'pre-Analysis'!E365,#REF!, 'pre-Analysis'!B365,#REF!,'pre-Analysis'!C365,#REF!,'pre-Analysis'!F365,#REF!,'pre-Analysis'!D365)</f>
        <v>#REF!</v>
      </c>
      <c r="U365" s="176" t="e">
        <f>SUMIFS(#REF!,#REF!, 'pre-Analysis'!E365,#REF!, 'pre-Analysis'!B365,#REF!,'pre-Analysis'!C365,#REF!,'pre-Analysis'!F365,#REF!,'pre-Analysis'!D365)</f>
        <v>#REF!</v>
      </c>
      <c r="V365" s="176" t="e">
        <f>SUMIFS(#REF!,#REF!, 'pre-Analysis'!E365,#REF!, 'pre-Analysis'!B365,#REF!,'pre-Analysis'!C365,#REF!,'pre-Analysis'!F365,#REF!,'pre-Analysis'!D365)</f>
        <v>#REF!</v>
      </c>
      <c r="W365" s="176" t="e">
        <f>SUMIFS(#REF!,#REF!, 'pre-Analysis'!E365,#REF!, 'pre-Analysis'!B365,#REF!,'pre-Analysis'!C365,#REF!,'pre-Analysis'!F365,#REF!,'pre-Analysis'!D365)</f>
        <v>#REF!</v>
      </c>
      <c r="X365" s="176" t="e">
        <f>SUMIFS(#REF!,#REF!, 'pre-Analysis'!E365,#REF!, 'pre-Analysis'!B365,#REF!,'pre-Analysis'!C365,#REF!,'pre-Analysis'!F365,#REF!,'pre-Analysis'!D365)</f>
        <v>#REF!</v>
      </c>
      <c r="Y365" s="169" t="e">
        <f t="shared" si="108"/>
        <v>#REF!</v>
      </c>
      <c r="Z365" s="169" t="e">
        <f t="shared" si="109"/>
        <v>#REF!</v>
      </c>
      <c r="AA365" s="170" t="e">
        <f t="shared" si="107"/>
        <v>#REF!</v>
      </c>
      <c r="AB365" s="170" t="e">
        <f t="shared" si="105"/>
        <v>#REF!</v>
      </c>
      <c r="AC365" s="156"/>
    </row>
    <row r="366" spans="1:29">
      <c r="A366" s="14" t="s">
        <v>72</v>
      </c>
      <c r="B366" s="149" t="s">
        <v>100</v>
      </c>
      <c r="C366" s="150" t="s">
        <v>137</v>
      </c>
      <c r="D366" s="172" t="s">
        <v>89</v>
      </c>
      <c r="E366" s="151" t="s">
        <v>76</v>
      </c>
      <c r="F366" s="149" t="s">
        <v>108</v>
      </c>
      <c r="G366" s="152" t="e">
        <f t="shared" si="106"/>
        <v>#REF!</v>
      </c>
      <c r="H366" s="149" t="e" cm="1">
        <f t="array" ref="H366">_xlfn.TEXTJOIN(",",TRUE,_xlfn.UNIQUE(IF((NOT(ISBLANK(#REF!))*(#REF!='pre-Analysis'!C366))=1,IF(#REF!='pre-Analysis'!E366,IF(#REF!='pre-Analysis'!B366,IF(#REF!='pre-Analysis'!F366,IF(#REF!='pre-Analysis'!D366,#REF!,""),""),""),""),"")))</f>
        <v>#REF!</v>
      </c>
      <c r="I366" s="149" t="e">
        <f t="shared" si="110"/>
        <v>#REF!</v>
      </c>
      <c r="J366" s="149" t="e" cm="1">
        <f t="array" ref="J366">_xlfn.TEXTJOIN(",",TRUE,_xlfn.UNIQUE(IF((NOT(ISBLANK(#REF!))*(#REF!='pre-Analysis'!C366))=1,IF(#REF!='pre-Analysis'!E366,IF(#REF!='pre-Analysis'!B366,IF(#REF!='pre-Analysis'!F366,IF(#REF!='pre-Analysis'!D366,#REF!,""),""),""),""),"")))</f>
        <v>#REF!</v>
      </c>
      <c r="K366" s="149" t="e">
        <f t="shared" si="111"/>
        <v>#REF!</v>
      </c>
      <c r="L366" s="149" t="e" cm="1">
        <f t="array" ref="L366">_xlfn.TEXTJOIN(",",TRUE,_xlfn.UNIQUE(IF((NOT(ISBLANK(#REF!))*(#REF!='pre-Analysis'!B366))=1,IF(#REF!='pre-Analysis'!E366,IF(#REF!='pre-Analysis'!F366,IF(#REF!='pre-Analysis'!D366,IF(#REF!='pre-Analysis'!C366,#REF!,""),""),""),""),"")))</f>
        <v>#REF!</v>
      </c>
      <c r="M366" s="167">
        <v>7062</v>
      </c>
      <c r="N366" s="167">
        <v>30064</v>
      </c>
      <c r="O366" s="167">
        <v>15496</v>
      </c>
      <c r="P366" s="167">
        <v>14568</v>
      </c>
      <c r="Q366" s="176" t="e">
        <f>SUMIFS(#REF!,#REF!, 'pre-Analysis'!E366,#REF!, 'pre-Analysis'!B366,#REF!,'pre-Analysis'!C366,#REF!,'pre-Analysis'!F366,#REF!,'pre-Analysis'!D366)</f>
        <v>#REF!</v>
      </c>
      <c r="R366" s="176" t="e">
        <f>SUMIFS(#REF!,#REF!, 'pre-Analysis'!E366,#REF!, 'pre-Analysis'!B366,#REF!,'pre-Analysis'!C366,#REF!,'pre-Analysis'!F366,#REF!,'pre-Analysis'!D366)</f>
        <v>#REF!</v>
      </c>
      <c r="S366" s="176" t="e">
        <f>SUMIFS(#REF!,#REF!, 'pre-Analysis'!E366,#REF!, 'pre-Analysis'!B366,#REF!,'pre-Analysis'!C366,#REF!,'pre-Analysis'!F366,#REF!,'pre-Analysis'!D366)</f>
        <v>#REF!</v>
      </c>
      <c r="T366" s="176" t="e">
        <f>SUMIFS(#REF!,#REF!, 'pre-Analysis'!E366,#REF!, 'pre-Analysis'!B366,#REF!,'pre-Analysis'!C366,#REF!,'pre-Analysis'!F366,#REF!,'pre-Analysis'!D366)</f>
        <v>#REF!</v>
      </c>
      <c r="U366" s="176" t="e">
        <f>SUMIFS(#REF!,#REF!, 'pre-Analysis'!E366,#REF!, 'pre-Analysis'!B366,#REF!,'pre-Analysis'!C366,#REF!,'pre-Analysis'!F366,#REF!,'pre-Analysis'!D366)</f>
        <v>#REF!</v>
      </c>
      <c r="V366" s="176" t="e">
        <f>SUMIFS(#REF!,#REF!, 'pre-Analysis'!E366,#REF!, 'pre-Analysis'!B366,#REF!,'pre-Analysis'!C366,#REF!,'pre-Analysis'!F366,#REF!,'pre-Analysis'!D366)</f>
        <v>#REF!</v>
      </c>
      <c r="W366" s="176" t="e">
        <f>SUMIFS(#REF!,#REF!, 'pre-Analysis'!E366,#REF!, 'pre-Analysis'!B366,#REF!,'pre-Analysis'!C366,#REF!,'pre-Analysis'!F366,#REF!,'pre-Analysis'!D366)</f>
        <v>#REF!</v>
      </c>
      <c r="X366" s="176" t="e">
        <f>SUMIFS(#REF!,#REF!, 'pre-Analysis'!E366,#REF!, 'pre-Analysis'!B366,#REF!,'pre-Analysis'!C366,#REF!,'pre-Analysis'!F366,#REF!,'pre-Analysis'!D366)</f>
        <v>#REF!</v>
      </c>
      <c r="Y366" s="169" t="e">
        <f t="shared" si="108"/>
        <v>#REF!</v>
      </c>
      <c r="Z366" s="169" t="e">
        <f t="shared" si="109"/>
        <v>#REF!</v>
      </c>
      <c r="AA366" s="170" t="e">
        <f t="shared" si="107"/>
        <v>#REF!</v>
      </c>
      <c r="AB366" s="170" t="e">
        <f t="shared" si="105"/>
        <v>#REF!</v>
      </c>
      <c r="AC366" s="156"/>
    </row>
    <row r="367" spans="1:29">
      <c r="A367" s="14" t="s">
        <v>72</v>
      </c>
      <c r="B367" s="149" t="s">
        <v>100</v>
      </c>
      <c r="C367" s="150" t="s">
        <v>137</v>
      </c>
      <c r="D367" s="172" t="s">
        <v>89</v>
      </c>
      <c r="E367" s="151" t="s">
        <v>76</v>
      </c>
      <c r="F367" s="149" t="s">
        <v>109</v>
      </c>
      <c r="G367" s="152" t="e">
        <f t="shared" si="106"/>
        <v>#REF!</v>
      </c>
      <c r="H367" s="149" t="e" cm="1">
        <f t="array" ref="H367">_xlfn.TEXTJOIN(",",TRUE,_xlfn.UNIQUE(IF((NOT(ISBLANK(#REF!))*(#REF!='pre-Analysis'!C367))=1,IF(#REF!='pre-Analysis'!E367,IF(#REF!='pre-Analysis'!B367,IF(#REF!='pre-Analysis'!F367,IF(#REF!='pre-Analysis'!D367,#REF!,""),""),""),""),"")))</f>
        <v>#REF!</v>
      </c>
      <c r="I367" s="149" t="e">
        <f t="shared" si="110"/>
        <v>#REF!</v>
      </c>
      <c r="J367" s="149" t="e" cm="1">
        <f t="array" ref="J367">_xlfn.TEXTJOIN(",",TRUE,_xlfn.UNIQUE(IF((NOT(ISBLANK(#REF!))*(#REF!='pre-Analysis'!C367))=1,IF(#REF!='pre-Analysis'!E367,IF(#REF!='pre-Analysis'!B367,IF(#REF!='pre-Analysis'!F367,IF(#REF!='pre-Analysis'!D367,#REF!,""),""),""),""),"")))</f>
        <v>#REF!</v>
      </c>
      <c r="K367" s="149" t="e">
        <f t="shared" si="111"/>
        <v>#REF!</v>
      </c>
      <c r="L367" s="149" t="e" cm="1">
        <f t="array" ref="L367">_xlfn.TEXTJOIN(",",TRUE,_xlfn.UNIQUE(IF((NOT(ISBLANK(#REF!))*(#REF!='pre-Analysis'!B367))=1,IF(#REF!='pre-Analysis'!E367,IF(#REF!='pre-Analysis'!F367,IF(#REF!='pre-Analysis'!D367,IF(#REF!='pre-Analysis'!C367,#REF!,""),""),""),""),"")))</f>
        <v>#REF!</v>
      </c>
      <c r="M367" s="167">
        <v>1728</v>
      </c>
      <c r="N367" s="167">
        <v>7262</v>
      </c>
      <c r="O367" s="167">
        <v>3754</v>
      </c>
      <c r="P367" s="167">
        <v>3508</v>
      </c>
      <c r="Q367" s="176" t="e">
        <f>SUMIFS(#REF!,#REF!, 'pre-Analysis'!E367,#REF!, 'pre-Analysis'!B367,#REF!,'pre-Analysis'!C367,#REF!,'pre-Analysis'!F367,#REF!,'pre-Analysis'!D367)</f>
        <v>#REF!</v>
      </c>
      <c r="R367" s="176" t="e">
        <f>SUMIFS(#REF!,#REF!, 'pre-Analysis'!E367,#REF!, 'pre-Analysis'!B367,#REF!,'pre-Analysis'!C367,#REF!,'pre-Analysis'!F367,#REF!,'pre-Analysis'!D367)</f>
        <v>#REF!</v>
      </c>
      <c r="S367" s="176" t="e">
        <f>SUMIFS(#REF!,#REF!, 'pre-Analysis'!E367,#REF!, 'pre-Analysis'!B367,#REF!,'pre-Analysis'!C367,#REF!,'pre-Analysis'!F367,#REF!,'pre-Analysis'!D367)</f>
        <v>#REF!</v>
      </c>
      <c r="T367" s="176" t="e">
        <f>SUMIFS(#REF!,#REF!, 'pre-Analysis'!E367,#REF!, 'pre-Analysis'!B367,#REF!,'pre-Analysis'!C367,#REF!,'pre-Analysis'!F367,#REF!,'pre-Analysis'!D367)</f>
        <v>#REF!</v>
      </c>
      <c r="U367" s="176" t="e">
        <f>SUMIFS(#REF!,#REF!, 'pre-Analysis'!E367,#REF!, 'pre-Analysis'!B367,#REF!,'pre-Analysis'!C367,#REF!,'pre-Analysis'!F367,#REF!,'pre-Analysis'!D367)</f>
        <v>#REF!</v>
      </c>
      <c r="V367" s="176" t="e">
        <f>SUMIFS(#REF!,#REF!, 'pre-Analysis'!E367,#REF!, 'pre-Analysis'!B367,#REF!,'pre-Analysis'!C367,#REF!,'pre-Analysis'!F367,#REF!,'pre-Analysis'!D367)</f>
        <v>#REF!</v>
      </c>
      <c r="W367" s="176" t="e">
        <f>SUMIFS(#REF!,#REF!, 'pre-Analysis'!E367,#REF!, 'pre-Analysis'!B367,#REF!,'pre-Analysis'!C367,#REF!,'pre-Analysis'!F367,#REF!,'pre-Analysis'!D367)</f>
        <v>#REF!</v>
      </c>
      <c r="X367" s="176" t="e">
        <f>SUMIFS(#REF!,#REF!, 'pre-Analysis'!E367,#REF!, 'pre-Analysis'!B367,#REF!,'pre-Analysis'!C367,#REF!,'pre-Analysis'!F367,#REF!,'pre-Analysis'!D367)</f>
        <v>#REF!</v>
      </c>
      <c r="Y367" s="169" t="e">
        <f t="shared" si="108"/>
        <v>#REF!</v>
      </c>
      <c r="Z367" s="169" t="e">
        <f t="shared" si="109"/>
        <v>#REF!</v>
      </c>
      <c r="AA367" s="170" t="e">
        <f t="shared" si="107"/>
        <v>#REF!</v>
      </c>
      <c r="AB367" s="170" t="e">
        <f t="shared" si="105"/>
        <v>#REF!</v>
      </c>
      <c r="AC367" s="156"/>
    </row>
    <row r="368" spans="1:29">
      <c r="A368" s="14" t="s">
        <v>72</v>
      </c>
      <c r="B368" s="149" t="s">
        <v>100</v>
      </c>
      <c r="C368" s="150" t="s">
        <v>137</v>
      </c>
      <c r="D368" s="172" t="s">
        <v>89</v>
      </c>
      <c r="E368" s="151" t="s">
        <v>76</v>
      </c>
      <c r="F368" s="149" t="s">
        <v>110</v>
      </c>
      <c r="G368" s="152" t="e">
        <f t="shared" si="106"/>
        <v>#REF!</v>
      </c>
      <c r="H368" s="149" t="e" cm="1">
        <f t="array" ref="H368">_xlfn.TEXTJOIN(",",TRUE,_xlfn.UNIQUE(IF((NOT(ISBLANK(#REF!))*(#REF!='pre-Analysis'!C368))=1,IF(#REF!='pre-Analysis'!E368,IF(#REF!='pre-Analysis'!B368,IF(#REF!='pre-Analysis'!F368,IF(#REF!='pre-Analysis'!D368,#REF!,""),""),""),""),"")))</f>
        <v>#REF!</v>
      </c>
      <c r="I368" s="149" t="e">
        <f t="shared" si="110"/>
        <v>#REF!</v>
      </c>
      <c r="J368" s="149" t="e" cm="1">
        <f t="array" ref="J368">_xlfn.TEXTJOIN(",",TRUE,_xlfn.UNIQUE(IF((NOT(ISBLANK(#REF!))*(#REF!='pre-Analysis'!C368))=1,IF(#REF!='pre-Analysis'!E368,IF(#REF!='pre-Analysis'!B368,IF(#REF!='pre-Analysis'!F368,IF(#REF!='pre-Analysis'!D368,#REF!,""),""),""),""),"")))</f>
        <v>#REF!</v>
      </c>
      <c r="K368" s="149" t="e">
        <f t="shared" si="111"/>
        <v>#REF!</v>
      </c>
      <c r="L368" s="149" t="e" cm="1">
        <f t="array" ref="L368">_xlfn.TEXTJOIN(",",TRUE,_xlfn.UNIQUE(IF((NOT(ISBLANK(#REF!))*(#REF!='pre-Analysis'!B368))=1,IF(#REF!='pre-Analysis'!E368,IF(#REF!='pre-Analysis'!F368,IF(#REF!='pre-Analysis'!D368,IF(#REF!='pre-Analysis'!C368,#REF!,""),""),""),""),"")))</f>
        <v>#REF!</v>
      </c>
      <c r="M368" s="167">
        <v>5540</v>
      </c>
      <c r="N368" s="167">
        <v>24608</v>
      </c>
      <c r="O368" s="167">
        <v>12688</v>
      </c>
      <c r="P368" s="167">
        <v>11920</v>
      </c>
      <c r="Q368" s="176" t="e">
        <f>SUMIFS(#REF!,#REF!, 'pre-Analysis'!E368,#REF!, 'pre-Analysis'!B368,#REF!,'pre-Analysis'!C368,#REF!,'pre-Analysis'!F368,#REF!,'pre-Analysis'!D368)</f>
        <v>#REF!</v>
      </c>
      <c r="R368" s="176" t="e">
        <f>SUMIFS(#REF!,#REF!, 'pre-Analysis'!E368,#REF!, 'pre-Analysis'!B368,#REF!,'pre-Analysis'!C368,#REF!,'pre-Analysis'!F368,#REF!,'pre-Analysis'!D368)</f>
        <v>#REF!</v>
      </c>
      <c r="S368" s="176" t="e">
        <f>SUMIFS(#REF!,#REF!, 'pre-Analysis'!E368,#REF!, 'pre-Analysis'!B368,#REF!,'pre-Analysis'!C368,#REF!,'pre-Analysis'!F368,#REF!,'pre-Analysis'!D368)</f>
        <v>#REF!</v>
      </c>
      <c r="T368" s="176" t="e">
        <f>SUMIFS(#REF!,#REF!, 'pre-Analysis'!E368,#REF!, 'pre-Analysis'!B368,#REF!,'pre-Analysis'!C368,#REF!,'pre-Analysis'!F368,#REF!,'pre-Analysis'!D368)</f>
        <v>#REF!</v>
      </c>
      <c r="U368" s="176" t="e">
        <f>SUMIFS(#REF!,#REF!, 'pre-Analysis'!E368,#REF!, 'pre-Analysis'!B368,#REF!,'pre-Analysis'!C368,#REF!,'pre-Analysis'!F368,#REF!,'pre-Analysis'!D368)</f>
        <v>#REF!</v>
      </c>
      <c r="V368" s="176" t="e">
        <f>SUMIFS(#REF!,#REF!, 'pre-Analysis'!E368,#REF!, 'pre-Analysis'!B368,#REF!,'pre-Analysis'!C368,#REF!,'pre-Analysis'!F368,#REF!,'pre-Analysis'!D368)</f>
        <v>#REF!</v>
      </c>
      <c r="W368" s="176" t="e">
        <f>SUMIFS(#REF!,#REF!, 'pre-Analysis'!E368,#REF!, 'pre-Analysis'!B368,#REF!,'pre-Analysis'!C368,#REF!,'pre-Analysis'!F368,#REF!,'pre-Analysis'!D368)</f>
        <v>#REF!</v>
      </c>
      <c r="X368" s="176" t="e">
        <f>SUMIFS(#REF!,#REF!, 'pre-Analysis'!E368,#REF!, 'pre-Analysis'!B368,#REF!,'pre-Analysis'!C368,#REF!,'pre-Analysis'!F368,#REF!,'pre-Analysis'!D368)</f>
        <v>#REF!</v>
      </c>
      <c r="Y368" s="169" t="e">
        <f t="shared" si="108"/>
        <v>#REF!</v>
      </c>
      <c r="Z368" s="169" t="e">
        <f t="shared" si="109"/>
        <v>#REF!</v>
      </c>
      <c r="AA368" s="170" t="e">
        <f t="shared" si="107"/>
        <v>#REF!</v>
      </c>
      <c r="AB368" s="170" t="e">
        <f t="shared" si="105"/>
        <v>#REF!</v>
      </c>
      <c r="AC368" s="156"/>
    </row>
    <row r="369" spans="1:29">
      <c r="A369" s="14" t="s">
        <v>72</v>
      </c>
      <c r="B369" s="149" t="s">
        <v>100</v>
      </c>
      <c r="C369" s="150" t="s">
        <v>137</v>
      </c>
      <c r="D369" s="172" t="s">
        <v>89</v>
      </c>
      <c r="E369" s="151" t="s">
        <v>76</v>
      </c>
      <c r="F369" s="149" t="s">
        <v>111</v>
      </c>
      <c r="G369" s="152" t="e">
        <f t="shared" si="106"/>
        <v>#REF!</v>
      </c>
      <c r="H369" s="149" t="e" cm="1">
        <f t="array" ref="H369">_xlfn.TEXTJOIN(",",TRUE,_xlfn.UNIQUE(IF((NOT(ISBLANK(#REF!))*(#REF!='pre-Analysis'!C369))=1,IF(#REF!='pre-Analysis'!E369,IF(#REF!='pre-Analysis'!B369,IF(#REF!='pre-Analysis'!F369,IF(#REF!='pre-Analysis'!D369,#REF!,""),""),""),""),"")))</f>
        <v>#REF!</v>
      </c>
      <c r="I369" s="149" t="e">
        <f t="shared" si="110"/>
        <v>#REF!</v>
      </c>
      <c r="J369" s="149" t="e" cm="1">
        <f t="array" ref="J369">_xlfn.TEXTJOIN(",",TRUE,_xlfn.UNIQUE(IF((NOT(ISBLANK(#REF!))*(#REF!='pre-Analysis'!C369))=1,IF(#REF!='pre-Analysis'!E369,IF(#REF!='pre-Analysis'!B369,IF(#REF!='pre-Analysis'!F369,IF(#REF!='pre-Analysis'!D369,#REF!,""),""),""),""),"")))</f>
        <v>#REF!</v>
      </c>
      <c r="K369" s="149" t="e">
        <f t="shared" si="111"/>
        <v>#REF!</v>
      </c>
      <c r="L369" s="149" t="e" cm="1">
        <f t="array" ref="L369">_xlfn.TEXTJOIN(",",TRUE,_xlfn.UNIQUE(IF((NOT(ISBLANK(#REF!))*(#REF!='pre-Analysis'!B369))=1,IF(#REF!='pre-Analysis'!E369,IF(#REF!='pre-Analysis'!F369,IF(#REF!='pre-Analysis'!D369,IF(#REF!='pre-Analysis'!C369,#REF!,""),""),""),""),"")))</f>
        <v>#REF!</v>
      </c>
      <c r="M369" s="167">
        <v>4878</v>
      </c>
      <c r="N369" s="167">
        <v>22969</v>
      </c>
      <c r="O369" s="167">
        <v>11763</v>
      </c>
      <c r="P369" s="167">
        <v>11206</v>
      </c>
      <c r="Q369" s="176" t="e">
        <f>SUMIFS(#REF!,#REF!, 'pre-Analysis'!E369,#REF!, 'pre-Analysis'!B369,#REF!,'pre-Analysis'!C369,#REF!,'pre-Analysis'!F369,#REF!,'pre-Analysis'!D369)</f>
        <v>#REF!</v>
      </c>
      <c r="R369" s="176" t="e">
        <f>SUMIFS(#REF!,#REF!, 'pre-Analysis'!E369,#REF!, 'pre-Analysis'!B369,#REF!,'pre-Analysis'!C369,#REF!,'pre-Analysis'!F369,#REF!,'pre-Analysis'!D369)</f>
        <v>#REF!</v>
      </c>
      <c r="S369" s="176" t="e">
        <f>SUMIFS(#REF!,#REF!, 'pre-Analysis'!E369,#REF!, 'pre-Analysis'!B369,#REF!,'pre-Analysis'!C369,#REF!,'pre-Analysis'!F369,#REF!,'pre-Analysis'!D369)</f>
        <v>#REF!</v>
      </c>
      <c r="T369" s="176" t="e">
        <f>SUMIFS(#REF!,#REF!, 'pre-Analysis'!E369,#REF!, 'pre-Analysis'!B369,#REF!,'pre-Analysis'!C369,#REF!,'pre-Analysis'!F369,#REF!,'pre-Analysis'!D369)</f>
        <v>#REF!</v>
      </c>
      <c r="U369" s="176" t="e">
        <f>SUMIFS(#REF!,#REF!, 'pre-Analysis'!E369,#REF!, 'pre-Analysis'!B369,#REF!,'pre-Analysis'!C369,#REF!,'pre-Analysis'!F369,#REF!,'pre-Analysis'!D369)</f>
        <v>#REF!</v>
      </c>
      <c r="V369" s="176" t="e">
        <f>SUMIFS(#REF!,#REF!, 'pre-Analysis'!E369,#REF!, 'pre-Analysis'!B369,#REF!,'pre-Analysis'!C369,#REF!,'pre-Analysis'!F369,#REF!,'pre-Analysis'!D369)</f>
        <v>#REF!</v>
      </c>
      <c r="W369" s="176" t="e">
        <f>SUMIFS(#REF!,#REF!, 'pre-Analysis'!E369,#REF!, 'pre-Analysis'!B369,#REF!,'pre-Analysis'!C369,#REF!,'pre-Analysis'!F369,#REF!,'pre-Analysis'!D369)</f>
        <v>#REF!</v>
      </c>
      <c r="X369" s="176" t="e">
        <f>SUMIFS(#REF!,#REF!, 'pre-Analysis'!E369,#REF!, 'pre-Analysis'!B369,#REF!,'pre-Analysis'!C369,#REF!,'pre-Analysis'!F369,#REF!,'pre-Analysis'!D369)</f>
        <v>#REF!</v>
      </c>
      <c r="Y369" s="169" t="e">
        <f t="shared" si="108"/>
        <v>#REF!</v>
      </c>
      <c r="Z369" s="169" t="e">
        <f t="shared" si="109"/>
        <v>#REF!</v>
      </c>
      <c r="AA369" s="170" t="e">
        <f t="shared" si="107"/>
        <v>#REF!</v>
      </c>
      <c r="AB369" s="170" t="e">
        <f t="shared" si="105"/>
        <v>#REF!</v>
      </c>
      <c r="AC369" s="156"/>
    </row>
    <row r="370" spans="1:29">
      <c r="A370" s="14" t="s">
        <v>72</v>
      </c>
      <c r="B370" s="149" t="s">
        <v>100</v>
      </c>
      <c r="C370" s="150" t="s">
        <v>137</v>
      </c>
      <c r="D370" s="172" t="s">
        <v>89</v>
      </c>
      <c r="E370" s="151" t="s">
        <v>76</v>
      </c>
      <c r="F370" s="149" t="s">
        <v>112</v>
      </c>
      <c r="G370" s="152" t="e">
        <f t="shared" si="106"/>
        <v>#REF!</v>
      </c>
      <c r="H370" s="149" t="e" cm="1">
        <f t="array" ref="H370">_xlfn.TEXTJOIN(",",TRUE,_xlfn.UNIQUE(IF((NOT(ISBLANK(#REF!))*(#REF!='pre-Analysis'!C370))=1,IF(#REF!='pre-Analysis'!E370,IF(#REF!='pre-Analysis'!B370,IF(#REF!='pre-Analysis'!F370,IF(#REF!='pre-Analysis'!D370,#REF!,""),""),""),""),"")))</f>
        <v>#REF!</v>
      </c>
      <c r="I370" s="149" t="e">
        <f t="shared" si="110"/>
        <v>#REF!</v>
      </c>
      <c r="J370" s="149" t="e" cm="1">
        <f t="array" ref="J370">_xlfn.TEXTJOIN(",",TRUE,_xlfn.UNIQUE(IF((NOT(ISBLANK(#REF!))*(#REF!='pre-Analysis'!C370))=1,IF(#REF!='pre-Analysis'!E370,IF(#REF!='pre-Analysis'!B370,IF(#REF!='pre-Analysis'!F370,IF(#REF!='pre-Analysis'!D370,#REF!,""),""),""),""),"")))</f>
        <v>#REF!</v>
      </c>
      <c r="K370" s="149" t="e">
        <f t="shared" si="111"/>
        <v>#REF!</v>
      </c>
      <c r="L370" s="149" t="e" cm="1">
        <f t="array" ref="L370">_xlfn.TEXTJOIN(",",TRUE,_xlfn.UNIQUE(IF((NOT(ISBLANK(#REF!))*(#REF!='pre-Analysis'!B370))=1,IF(#REF!='pre-Analysis'!E370,IF(#REF!='pre-Analysis'!F370,IF(#REF!='pre-Analysis'!D370,IF(#REF!='pre-Analysis'!C370,#REF!,""),""),""),""),"")))</f>
        <v>#REF!</v>
      </c>
      <c r="M370" s="167">
        <v>8295</v>
      </c>
      <c r="N370" s="167">
        <v>37079</v>
      </c>
      <c r="O370" s="167">
        <v>19209</v>
      </c>
      <c r="P370" s="167">
        <v>17870</v>
      </c>
      <c r="Q370" s="176" t="e">
        <f>SUMIFS(#REF!,#REF!, 'pre-Analysis'!E370,#REF!, 'pre-Analysis'!B370,#REF!,'pre-Analysis'!C370,#REF!,'pre-Analysis'!F370,#REF!,'pre-Analysis'!D370)</f>
        <v>#REF!</v>
      </c>
      <c r="R370" s="176" t="e">
        <f>SUMIFS(#REF!,#REF!, 'pre-Analysis'!E370,#REF!, 'pre-Analysis'!B370,#REF!,'pre-Analysis'!C370,#REF!,'pre-Analysis'!F370,#REF!,'pre-Analysis'!D370)</f>
        <v>#REF!</v>
      </c>
      <c r="S370" s="176" t="e">
        <f>SUMIFS(#REF!,#REF!, 'pre-Analysis'!E370,#REF!, 'pre-Analysis'!B370,#REF!,'pre-Analysis'!C370,#REF!,'pre-Analysis'!F370,#REF!,'pre-Analysis'!D370)</f>
        <v>#REF!</v>
      </c>
      <c r="T370" s="176" t="e">
        <f>SUMIFS(#REF!,#REF!, 'pre-Analysis'!E370,#REF!, 'pre-Analysis'!B370,#REF!,'pre-Analysis'!C370,#REF!,'pre-Analysis'!F370,#REF!,'pre-Analysis'!D370)</f>
        <v>#REF!</v>
      </c>
      <c r="U370" s="176" t="e">
        <f>SUMIFS(#REF!,#REF!, 'pre-Analysis'!E370,#REF!, 'pre-Analysis'!B370,#REF!,'pre-Analysis'!C370,#REF!,'pre-Analysis'!F370,#REF!,'pre-Analysis'!D370)</f>
        <v>#REF!</v>
      </c>
      <c r="V370" s="176" t="e">
        <f>SUMIFS(#REF!,#REF!, 'pre-Analysis'!E370,#REF!, 'pre-Analysis'!B370,#REF!,'pre-Analysis'!C370,#REF!,'pre-Analysis'!F370,#REF!,'pre-Analysis'!D370)</f>
        <v>#REF!</v>
      </c>
      <c r="W370" s="176" t="e">
        <f>SUMIFS(#REF!,#REF!, 'pre-Analysis'!E370,#REF!, 'pre-Analysis'!B370,#REF!,'pre-Analysis'!C370,#REF!,'pre-Analysis'!F370,#REF!,'pre-Analysis'!D370)</f>
        <v>#REF!</v>
      </c>
      <c r="X370" s="176" t="e">
        <f>SUMIFS(#REF!,#REF!, 'pre-Analysis'!E370,#REF!, 'pre-Analysis'!B370,#REF!,'pre-Analysis'!C370,#REF!,'pre-Analysis'!F370,#REF!,'pre-Analysis'!D370)</f>
        <v>#REF!</v>
      </c>
      <c r="Y370" s="169" t="e">
        <f t="shared" si="108"/>
        <v>#REF!</v>
      </c>
      <c r="Z370" s="169" t="e">
        <f t="shared" si="109"/>
        <v>#REF!</v>
      </c>
      <c r="AA370" s="170" t="e">
        <f t="shared" si="107"/>
        <v>#REF!</v>
      </c>
      <c r="AB370" s="170" t="e">
        <f t="shared" si="105"/>
        <v>#REF!</v>
      </c>
      <c r="AC370" s="156"/>
    </row>
    <row r="371" spans="1:29">
      <c r="A371" s="14" t="s">
        <v>72</v>
      </c>
      <c r="B371" s="149" t="s">
        <v>100</v>
      </c>
      <c r="C371" s="150" t="s">
        <v>137</v>
      </c>
      <c r="D371" s="172" t="s">
        <v>89</v>
      </c>
      <c r="E371" s="151" t="s">
        <v>76</v>
      </c>
      <c r="F371" s="149" t="s">
        <v>113</v>
      </c>
      <c r="G371" s="152" t="e">
        <f t="shared" si="106"/>
        <v>#REF!</v>
      </c>
      <c r="H371" s="149" t="e" cm="1">
        <f t="array" ref="H371">_xlfn.TEXTJOIN(",",TRUE,_xlfn.UNIQUE(IF((NOT(ISBLANK(#REF!))*(#REF!='pre-Analysis'!C371))=1,IF(#REF!='pre-Analysis'!E371,IF(#REF!='pre-Analysis'!B371,IF(#REF!='pre-Analysis'!F371,IF(#REF!='pre-Analysis'!D371,#REF!,""),""),""),""),"")))</f>
        <v>#REF!</v>
      </c>
      <c r="I371" s="149" t="e">
        <f t="shared" si="110"/>
        <v>#REF!</v>
      </c>
      <c r="J371" s="149" t="e" cm="1">
        <f t="array" ref="J371">_xlfn.TEXTJOIN(",",TRUE,_xlfn.UNIQUE(IF((NOT(ISBLANK(#REF!))*(#REF!='pre-Analysis'!C371))=1,IF(#REF!='pre-Analysis'!E371,IF(#REF!='pre-Analysis'!B371,IF(#REF!='pre-Analysis'!F371,IF(#REF!='pre-Analysis'!D371,#REF!,""),""),""),""),"")))</f>
        <v>#REF!</v>
      </c>
      <c r="K371" s="149" t="e">
        <f t="shared" si="111"/>
        <v>#REF!</v>
      </c>
      <c r="L371" s="149" t="e" cm="1">
        <f t="array" ref="L371">_xlfn.TEXTJOIN(",",TRUE,_xlfn.UNIQUE(IF((NOT(ISBLANK(#REF!))*(#REF!='pre-Analysis'!B371))=1,IF(#REF!='pre-Analysis'!E371,IF(#REF!='pre-Analysis'!F371,IF(#REF!='pre-Analysis'!D371,IF(#REF!='pre-Analysis'!C371,#REF!,""),""),""),""),"")))</f>
        <v>#REF!</v>
      </c>
      <c r="M371" s="167">
        <v>6250</v>
      </c>
      <c r="N371" s="167">
        <v>29472</v>
      </c>
      <c r="O371" s="167">
        <v>15097</v>
      </c>
      <c r="P371" s="167">
        <v>14375</v>
      </c>
      <c r="Q371" s="176" t="e">
        <f>SUMIFS(#REF!,#REF!, 'pre-Analysis'!E371,#REF!, 'pre-Analysis'!B371,#REF!,'pre-Analysis'!C371,#REF!,'pre-Analysis'!F371,#REF!,'pre-Analysis'!D371)</f>
        <v>#REF!</v>
      </c>
      <c r="R371" s="176" t="e">
        <f>SUMIFS(#REF!,#REF!, 'pre-Analysis'!E371,#REF!, 'pre-Analysis'!B371,#REF!,'pre-Analysis'!C371,#REF!,'pre-Analysis'!F371,#REF!,'pre-Analysis'!D371)</f>
        <v>#REF!</v>
      </c>
      <c r="S371" s="176" t="e">
        <f>SUMIFS(#REF!,#REF!, 'pre-Analysis'!E371,#REF!, 'pre-Analysis'!B371,#REF!,'pre-Analysis'!C371,#REF!,'pre-Analysis'!F371,#REF!,'pre-Analysis'!D371)</f>
        <v>#REF!</v>
      </c>
      <c r="T371" s="176" t="e">
        <f>SUMIFS(#REF!,#REF!, 'pre-Analysis'!E371,#REF!, 'pre-Analysis'!B371,#REF!,'pre-Analysis'!C371,#REF!,'pre-Analysis'!F371,#REF!,'pre-Analysis'!D371)</f>
        <v>#REF!</v>
      </c>
      <c r="U371" s="176" t="e">
        <f>SUMIFS(#REF!,#REF!, 'pre-Analysis'!E371,#REF!, 'pre-Analysis'!B371,#REF!,'pre-Analysis'!C371,#REF!,'pre-Analysis'!F371,#REF!,'pre-Analysis'!D371)</f>
        <v>#REF!</v>
      </c>
      <c r="V371" s="176" t="e">
        <f>SUMIFS(#REF!,#REF!, 'pre-Analysis'!E371,#REF!, 'pre-Analysis'!B371,#REF!,'pre-Analysis'!C371,#REF!,'pre-Analysis'!F371,#REF!,'pre-Analysis'!D371)</f>
        <v>#REF!</v>
      </c>
      <c r="W371" s="176" t="e">
        <f>SUMIFS(#REF!,#REF!, 'pre-Analysis'!E371,#REF!, 'pre-Analysis'!B371,#REF!,'pre-Analysis'!C371,#REF!,'pre-Analysis'!F371,#REF!,'pre-Analysis'!D371)</f>
        <v>#REF!</v>
      </c>
      <c r="X371" s="176" t="e">
        <f>SUMIFS(#REF!,#REF!, 'pre-Analysis'!E371,#REF!, 'pre-Analysis'!B371,#REF!,'pre-Analysis'!C371,#REF!,'pre-Analysis'!F371,#REF!,'pre-Analysis'!D371)</f>
        <v>#REF!</v>
      </c>
      <c r="Y371" s="169" t="e">
        <f t="shared" si="108"/>
        <v>#REF!</v>
      </c>
      <c r="Z371" s="169" t="e">
        <f t="shared" si="109"/>
        <v>#REF!</v>
      </c>
      <c r="AA371" s="170" t="e">
        <f t="shared" si="107"/>
        <v>#REF!</v>
      </c>
      <c r="AB371" s="170" t="e">
        <f t="shared" si="105"/>
        <v>#REF!</v>
      </c>
      <c r="AC371" s="156"/>
    </row>
    <row r="372" spans="1:29">
      <c r="A372" s="14" t="s">
        <v>72</v>
      </c>
      <c r="B372" s="149" t="s">
        <v>100</v>
      </c>
      <c r="C372" s="150" t="s">
        <v>137</v>
      </c>
      <c r="D372" s="172" t="s">
        <v>89</v>
      </c>
      <c r="E372" s="151" t="s">
        <v>76</v>
      </c>
      <c r="F372" s="149" t="s">
        <v>114</v>
      </c>
      <c r="G372" s="152" t="e">
        <f t="shared" si="106"/>
        <v>#REF!</v>
      </c>
      <c r="H372" s="149" t="e" cm="1">
        <f t="array" ref="H372">_xlfn.TEXTJOIN(",",TRUE,_xlfn.UNIQUE(IF((NOT(ISBLANK(#REF!))*(#REF!='pre-Analysis'!C372))=1,IF(#REF!='pre-Analysis'!E372,IF(#REF!='pre-Analysis'!B372,IF(#REF!='pre-Analysis'!F372,IF(#REF!='pre-Analysis'!D372,#REF!,""),""),""),""),"")))</f>
        <v>#REF!</v>
      </c>
      <c r="I372" s="149" t="e">
        <f t="shared" si="110"/>
        <v>#REF!</v>
      </c>
      <c r="J372" s="149" t="e" cm="1">
        <f t="array" ref="J372">_xlfn.TEXTJOIN(",",TRUE,_xlfn.UNIQUE(IF((NOT(ISBLANK(#REF!))*(#REF!='pre-Analysis'!C372))=1,IF(#REF!='pre-Analysis'!E372,IF(#REF!='pre-Analysis'!B372,IF(#REF!='pre-Analysis'!F372,IF(#REF!='pre-Analysis'!D372,#REF!,""),""),""),""),"")))</f>
        <v>#REF!</v>
      </c>
      <c r="K372" s="149" t="e">
        <f t="shared" si="111"/>
        <v>#REF!</v>
      </c>
      <c r="L372" s="149" t="e" cm="1">
        <f t="array" ref="L372">_xlfn.TEXTJOIN(",",TRUE,_xlfn.UNIQUE(IF((NOT(ISBLANK(#REF!))*(#REF!='pre-Analysis'!B372))=1,IF(#REF!='pre-Analysis'!E372,IF(#REF!='pre-Analysis'!F372,IF(#REF!='pre-Analysis'!D372,IF(#REF!='pre-Analysis'!C372,#REF!,""),""),""),""),"")))</f>
        <v>#REF!</v>
      </c>
      <c r="M372" s="167">
        <v>6613</v>
      </c>
      <c r="N372" s="167">
        <v>30745</v>
      </c>
      <c r="O372" s="167">
        <v>15824</v>
      </c>
      <c r="P372" s="167">
        <v>14921</v>
      </c>
      <c r="Q372" s="176" t="e">
        <f>SUMIFS(#REF!,#REF!, 'pre-Analysis'!E372,#REF!, 'pre-Analysis'!B372,#REF!,'pre-Analysis'!C372,#REF!,'pre-Analysis'!F372,#REF!,'pre-Analysis'!D372)</f>
        <v>#REF!</v>
      </c>
      <c r="R372" s="176" t="e">
        <f>SUMIFS(#REF!,#REF!, 'pre-Analysis'!E372,#REF!, 'pre-Analysis'!B372,#REF!,'pre-Analysis'!C372,#REF!,'pre-Analysis'!F372,#REF!,'pre-Analysis'!D372)</f>
        <v>#REF!</v>
      </c>
      <c r="S372" s="176" t="e">
        <f>SUMIFS(#REF!,#REF!, 'pre-Analysis'!E372,#REF!, 'pre-Analysis'!B372,#REF!,'pre-Analysis'!C372,#REF!,'pre-Analysis'!F372,#REF!,'pre-Analysis'!D372)</f>
        <v>#REF!</v>
      </c>
      <c r="T372" s="176" t="e">
        <f>SUMIFS(#REF!,#REF!, 'pre-Analysis'!E372,#REF!, 'pre-Analysis'!B372,#REF!,'pre-Analysis'!C372,#REF!,'pre-Analysis'!F372,#REF!,'pre-Analysis'!D372)</f>
        <v>#REF!</v>
      </c>
      <c r="U372" s="176" t="e">
        <f>SUMIFS(#REF!,#REF!, 'pre-Analysis'!E372,#REF!, 'pre-Analysis'!B372,#REF!,'pre-Analysis'!C372,#REF!,'pre-Analysis'!F372,#REF!,'pre-Analysis'!D372)</f>
        <v>#REF!</v>
      </c>
      <c r="V372" s="176" t="e">
        <f>SUMIFS(#REF!,#REF!, 'pre-Analysis'!E372,#REF!, 'pre-Analysis'!B372,#REF!,'pre-Analysis'!C372,#REF!,'pre-Analysis'!F372,#REF!,'pre-Analysis'!D372)</f>
        <v>#REF!</v>
      </c>
      <c r="W372" s="176" t="e">
        <f>SUMIFS(#REF!,#REF!, 'pre-Analysis'!E372,#REF!, 'pre-Analysis'!B372,#REF!,'pre-Analysis'!C372,#REF!,'pre-Analysis'!F372,#REF!,'pre-Analysis'!D372)</f>
        <v>#REF!</v>
      </c>
      <c r="X372" s="176" t="e">
        <f>SUMIFS(#REF!,#REF!, 'pre-Analysis'!E372,#REF!, 'pre-Analysis'!B372,#REF!,'pre-Analysis'!C372,#REF!,'pre-Analysis'!F372,#REF!,'pre-Analysis'!D372)</f>
        <v>#REF!</v>
      </c>
      <c r="Y372" s="169" t="e">
        <f t="shared" si="108"/>
        <v>#REF!</v>
      </c>
      <c r="Z372" s="169" t="e">
        <f t="shared" si="109"/>
        <v>#REF!</v>
      </c>
      <c r="AA372" s="170" t="e">
        <f t="shared" si="107"/>
        <v>#REF!</v>
      </c>
      <c r="AB372" s="170" t="e">
        <f t="shared" si="105"/>
        <v>#REF!</v>
      </c>
      <c r="AC372" s="156"/>
    </row>
    <row r="373" spans="1:29">
      <c r="A373" s="14" t="s">
        <v>72</v>
      </c>
      <c r="B373" s="149" t="s">
        <v>100</v>
      </c>
      <c r="C373" s="150" t="s">
        <v>137</v>
      </c>
      <c r="D373" s="172" t="s">
        <v>89</v>
      </c>
      <c r="E373" s="151" t="s">
        <v>76</v>
      </c>
      <c r="F373" s="149" t="s">
        <v>115</v>
      </c>
      <c r="G373" s="152" t="e">
        <f t="shared" si="106"/>
        <v>#REF!</v>
      </c>
      <c r="H373" s="149" t="e" cm="1">
        <f t="array" ref="H373">_xlfn.TEXTJOIN(",",TRUE,_xlfn.UNIQUE(IF((NOT(ISBLANK(#REF!))*(#REF!='pre-Analysis'!C373))=1,IF(#REF!='pre-Analysis'!E373,IF(#REF!='pre-Analysis'!B373,IF(#REF!='pre-Analysis'!F373,IF(#REF!='pre-Analysis'!D373,#REF!,""),""),""),""),"")))</f>
        <v>#REF!</v>
      </c>
      <c r="I373" s="149" t="e">
        <f t="shared" si="110"/>
        <v>#REF!</v>
      </c>
      <c r="J373" s="149" t="e" cm="1">
        <f t="array" ref="J373">_xlfn.TEXTJOIN(",",TRUE,_xlfn.UNIQUE(IF((NOT(ISBLANK(#REF!))*(#REF!='pre-Analysis'!C373))=1,IF(#REF!='pre-Analysis'!E373,IF(#REF!='pre-Analysis'!B373,IF(#REF!='pre-Analysis'!F373,IF(#REF!='pre-Analysis'!D373,#REF!,""),""),""),""),"")))</f>
        <v>#REF!</v>
      </c>
      <c r="K373" s="149" t="e">
        <f t="shared" si="111"/>
        <v>#REF!</v>
      </c>
      <c r="L373" s="149" t="e" cm="1">
        <f t="array" ref="L373">_xlfn.TEXTJOIN(",",TRUE,_xlfn.UNIQUE(IF((NOT(ISBLANK(#REF!))*(#REF!='pre-Analysis'!B373))=1,IF(#REF!='pre-Analysis'!E373,IF(#REF!='pre-Analysis'!F373,IF(#REF!='pre-Analysis'!D373,IF(#REF!='pre-Analysis'!C373,#REF!,""),""),""),""),"")))</f>
        <v>#REF!</v>
      </c>
      <c r="M373" s="167">
        <v>7200</v>
      </c>
      <c r="N373" s="167">
        <v>32967</v>
      </c>
      <c r="O373" s="167">
        <v>16985</v>
      </c>
      <c r="P373" s="167">
        <v>15982</v>
      </c>
      <c r="Q373" s="176" t="e">
        <f>SUMIFS(#REF!,#REF!, 'pre-Analysis'!E373,#REF!, 'pre-Analysis'!B373,#REF!,'pre-Analysis'!C373,#REF!,'pre-Analysis'!F373,#REF!,'pre-Analysis'!D373)</f>
        <v>#REF!</v>
      </c>
      <c r="R373" s="176" t="e">
        <f>SUMIFS(#REF!,#REF!, 'pre-Analysis'!E373,#REF!, 'pre-Analysis'!B373,#REF!,'pre-Analysis'!C373,#REF!,'pre-Analysis'!F373,#REF!,'pre-Analysis'!D373)</f>
        <v>#REF!</v>
      </c>
      <c r="S373" s="176" t="e">
        <f>SUMIFS(#REF!,#REF!, 'pre-Analysis'!E373,#REF!, 'pre-Analysis'!B373,#REF!,'pre-Analysis'!C373,#REF!,'pre-Analysis'!F373,#REF!,'pre-Analysis'!D373)</f>
        <v>#REF!</v>
      </c>
      <c r="T373" s="176" t="e">
        <f>SUMIFS(#REF!,#REF!, 'pre-Analysis'!E373,#REF!, 'pre-Analysis'!B373,#REF!,'pre-Analysis'!C373,#REF!,'pre-Analysis'!F373,#REF!,'pre-Analysis'!D373)</f>
        <v>#REF!</v>
      </c>
      <c r="U373" s="176" t="e">
        <f>SUMIFS(#REF!,#REF!, 'pre-Analysis'!E373,#REF!, 'pre-Analysis'!B373,#REF!,'pre-Analysis'!C373,#REF!,'pre-Analysis'!F373,#REF!,'pre-Analysis'!D373)</f>
        <v>#REF!</v>
      </c>
      <c r="V373" s="176" t="e">
        <f>SUMIFS(#REF!,#REF!, 'pre-Analysis'!E373,#REF!, 'pre-Analysis'!B373,#REF!,'pre-Analysis'!C373,#REF!,'pre-Analysis'!F373,#REF!,'pre-Analysis'!D373)</f>
        <v>#REF!</v>
      </c>
      <c r="W373" s="176" t="e">
        <f>SUMIFS(#REF!,#REF!, 'pre-Analysis'!E373,#REF!, 'pre-Analysis'!B373,#REF!,'pre-Analysis'!C373,#REF!,'pre-Analysis'!F373,#REF!,'pre-Analysis'!D373)</f>
        <v>#REF!</v>
      </c>
      <c r="X373" s="176" t="e">
        <f>SUMIFS(#REF!,#REF!, 'pre-Analysis'!E373,#REF!, 'pre-Analysis'!B373,#REF!,'pre-Analysis'!C373,#REF!,'pre-Analysis'!F373,#REF!,'pre-Analysis'!D373)</f>
        <v>#REF!</v>
      </c>
      <c r="Y373" s="169" t="e">
        <f t="shared" si="108"/>
        <v>#REF!</v>
      </c>
      <c r="Z373" s="169" t="e">
        <f t="shared" si="109"/>
        <v>#REF!</v>
      </c>
      <c r="AA373" s="170" t="e">
        <f t="shared" si="107"/>
        <v>#REF!</v>
      </c>
      <c r="AB373" s="170" t="e">
        <f t="shared" si="105"/>
        <v>#REF!</v>
      </c>
      <c r="AC373" s="156"/>
    </row>
    <row r="374" spans="1:29">
      <c r="A374" s="14" t="s">
        <v>72</v>
      </c>
      <c r="B374" s="149" t="s">
        <v>100</v>
      </c>
      <c r="C374" s="150" t="s">
        <v>137</v>
      </c>
      <c r="D374" s="172" t="s">
        <v>89</v>
      </c>
      <c r="E374" s="151" t="s">
        <v>76</v>
      </c>
      <c r="F374" s="149" t="s">
        <v>116</v>
      </c>
      <c r="G374" s="152" t="e">
        <f t="shared" si="106"/>
        <v>#REF!</v>
      </c>
      <c r="H374" s="149" t="e" cm="1">
        <f t="array" ref="H374">_xlfn.TEXTJOIN(",",TRUE,_xlfn.UNIQUE(IF((NOT(ISBLANK(#REF!))*(#REF!='pre-Analysis'!C374))=1,IF(#REF!='pre-Analysis'!E374,IF(#REF!='pre-Analysis'!B374,IF(#REF!='pre-Analysis'!F374,IF(#REF!='pre-Analysis'!D374,#REF!,""),""),""),""),"")))</f>
        <v>#REF!</v>
      </c>
      <c r="I374" s="149" t="e">
        <f t="shared" si="110"/>
        <v>#REF!</v>
      </c>
      <c r="J374" s="149" t="e" cm="1">
        <f t="array" ref="J374">_xlfn.TEXTJOIN(",",TRUE,_xlfn.UNIQUE(IF((NOT(ISBLANK(#REF!))*(#REF!='pre-Analysis'!C374))=1,IF(#REF!='pre-Analysis'!E374,IF(#REF!='pre-Analysis'!B374,IF(#REF!='pre-Analysis'!F374,IF(#REF!='pre-Analysis'!D374,#REF!,""),""),""),""),"")))</f>
        <v>#REF!</v>
      </c>
      <c r="K374" s="149" t="e">
        <f t="shared" si="111"/>
        <v>#REF!</v>
      </c>
      <c r="L374" s="149" t="e" cm="1">
        <f t="array" ref="L374">_xlfn.TEXTJOIN(",",TRUE,_xlfn.UNIQUE(IF((NOT(ISBLANK(#REF!))*(#REF!='pre-Analysis'!B374))=1,IF(#REF!='pre-Analysis'!E374,IF(#REF!='pre-Analysis'!F374,IF(#REF!='pre-Analysis'!D374,IF(#REF!='pre-Analysis'!C374,#REF!,""),""),""),""),"")))</f>
        <v>#REF!</v>
      </c>
      <c r="M374" s="167">
        <v>6320</v>
      </c>
      <c r="N374" s="167">
        <v>29709</v>
      </c>
      <c r="O374" s="167">
        <v>15331</v>
      </c>
      <c r="P374" s="167">
        <v>14378</v>
      </c>
      <c r="Q374" s="176" t="e">
        <f>SUMIFS(#REF!,#REF!, 'pre-Analysis'!E374,#REF!, 'pre-Analysis'!B374,#REF!,'pre-Analysis'!C374,#REF!,'pre-Analysis'!F374,#REF!,'pre-Analysis'!D374)</f>
        <v>#REF!</v>
      </c>
      <c r="R374" s="176" t="e">
        <f>SUMIFS(#REF!,#REF!, 'pre-Analysis'!E374,#REF!, 'pre-Analysis'!B374,#REF!,'pre-Analysis'!C374,#REF!,'pre-Analysis'!F374,#REF!,'pre-Analysis'!D374)</f>
        <v>#REF!</v>
      </c>
      <c r="S374" s="176" t="e">
        <f>SUMIFS(#REF!,#REF!, 'pre-Analysis'!E374,#REF!, 'pre-Analysis'!B374,#REF!,'pre-Analysis'!C374,#REF!,'pre-Analysis'!F374,#REF!,'pre-Analysis'!D374)</f>
        <v>#REF!</v>
      </c>
      <c r="T374" s="176" t="e">
        <f>SUMIFS(#REF!,#REF!, 'pre-Analysis'!E374,#REF!, 'pre-Analysis'!B374,#REF!,'pre-Analysis'!C374,#REF!,'pre-Analysis'!F374,#REF!,'pre-Analysis'!D374)</f>
        <v>#REF!</v>
      </c>
      <c r="U374" s="176" t="e">
        <f>SUMIFS(#REF!,#REF!, 'pre-Analysis'!E374,#REF!, 'pre-Analysis'!B374,#REF!,'pre-Analysis'!C374,#REF!,'pre-Analysis'!F374,#REF!,'pre-Analysis'!D374)</f>
        <v>#REF!</v>
      </c>
      <c r="V374" s="176" t="e">
        <f>SUMIFS(#REF!,#REF!, 'pre-Analysis'!E374,#REF!, 'pre-Analysis'!B374,#REF!,'pre-Analysis'!C374,#REF!,'pre-Analysis'!F374,#REF!,'pre-Analysis'!D374)</f>
        <v>#REF!</v>
      </c>
      <c r="W374" s="176" t="e">
        <f>SUMIFS(#REF!,#REF!, 'pre-Analysis'!E374,#REF!, 'pre-Analysis'!B374,#REF!,'pre-Analysis'!C374,#REF!,'pre-Analysis'!F374,#REF!,'pre-Analysis'!D374)</f>
        <v>#REF!</v>
      </c>
      <c r="X374" s="176" t="e">
        <f>SUMIFS(#REF!,#REF!, 'pre-Analysis'!E374,#REF!, 'pre-Analysis'!B374,#REF!,'pre-Analysis'!C374,#REF!,'pre-Analysis'!F374,#REF!,'pre-Analysis'!D374)</f>
        <v>#REF!</v>
      </c>
      <c r="Y374" s="169" t="e">
        <f t="shared" si="108"/>
        <v>#REF!</v>
      </c>
      <c r="Z374" s="169" t="e">
        <f t="shared" si="109"/>
        <v>#REF!</v>
      </c>
      <c r="AA374" s="170" t="e">
        <f t="shared" si="107"/>
        <v>#REF!</v>
      </c>
      <c r="AB374" s="170" t="e">
        <f t="shared" si="105"/>
        <v>#REF!</v>
      </c>
      <c r="AC374" s="156"/>
    </row>
    <row r="375" spans="1:29">
      <c r="A375" s="14" t="s">
        <v>72</v>
      </c>
      <c r="B375" s="149" t="s">
        <v>100</v>
      </c>
      <c r="C375" s="150" t="s">
        <v>137</v>
      </c>
      <c r="D375" s="172" t="s">
        <v>89</v>
      </c>
      <c r="E375" s="151" t="s">
        <v>76</v>
      </c>
      <c r="F375" s="149" t="s">
        <v>117</v>
      </c>
      <c r="G375" s="152" t="e">
        <f t="shared" si="106"/>
        <v>#REF!</v>
      </c>
      <c r="H375" s="149" t="e" cm="1">
        <f t="array" ref="H375">_xlfn.TEXTJOIN(",",TRUE,_xlfn.UNIQUE(IF((NOT(ISBLANK(#REF!))*(#REF!='pre-Analysis'!C375))=1,IF(#REF!='pre-Analysis'!E375,IF(#REF!='pre-Analysis'!B375,IF(#REF!='pre-Analysis'!F375,IF(#REF!='pre-Analysis'!D375,#REF!,""),""),""),""),"")))</f>
        <v>#REF!</v>
      </c>
      <c r="I375" s="149" t="e">
        <f t="shared" si="110"/>
        <v>#REF!</v>
      </c>
      <c r="J375" s="149" t="e" cm="1">
        <f t="array" ref="J375">_xlfn.TEXTJOIN(",",TRUE,_xlfn.UNIQUE(IF((NOT(ISBLANK(#REF!))*(#REF!='pre-Analysis'!C375))=1,IF(#REF!='pre-Analysis'!E375,IF(#REF!='pre-Analysis'!B375,IF(#REF!='pre-Analysis'!F375,IF(#REF!='pre-Analysis'!D375,#REF!,""),""),""),""),"")))</f>
        <v>#REF!</v>
      </c>
      <c r="K375" s="149" t="e">
        <f t="shared" si="111"/>
        <v>#REF!</v>
      </c>
      <c r="L375" s="149" t="e" cm="1">
        <f t="array" ref="L375">_xlfn.TEXTJOIN(",",TRUE,_xlfn.UNIQUE(IF((NOT(ISBLANK(#REF!))*(#REF!='pre-Analysis'!B375))=1,IF(#REF!='pre-Analysis'!E375,IF(#REF!='pre-Analysis'!F375,IF(#REF!='pre-Analysis'!D375,IF(#REF!='pre-Analysis'!C375,#REF!,""),""),""),""),"")))</f>
        <v>#REF!</v>
      </c>
      <c r="M375" s="167">
        <v>6177</v>
      </c>
      <c r="N375" s="167">
        <v>29917</v>
      </c>
      <c r="O375" s="167">
        <v>15312</v>
      </c>
      <c r="P375" s="167">
        <v>14605</v>
      </c>
      <c r="Q375" s="176" t="e">
        <f>SUMIFS(#REF!,#REF!, 'pre-Analysis'!E375,#REF!, 'pre-Analysis'!B375,#REF!,'pre-Analysis'!C375,#REF!,'pre-Analysis'!F375,#REF!,'pre-Analysis'!D375)</f>
        <v>#REF!</v>
      </c>
      <c r="R375" s="176" t="e">
        <f>SUMIFS(#REF!,#REF!, 'pre-Analysis'!E375,#REF!, 'pre-Analysis'!B375,#REF!,'pre-Analysis'!C375,#REF!,'pre-Analysis'!F375,#REF!,'pre-Analysis'!D375)</f>
        <v>#REF!</v>
      </c>
      <c r="S375" s="176" t="e">
        <f>SUMIFS(#REF!,#REF!, 'pre-Analysis'!E375,#REF!, 'pre-Analysis'!B375,#REF!,'pre-Analysis'!C375,#REF!,'pre-Analysis'!F375,#REF!,'pre-Analysis'!D375)</f>
        <v>#REF!</v>
      </c>
      <c r="T375" s="176" t="e">
        <f>SUMIFS(#REF!,#REF!, 'pre-Analysis'!E375,#REF!, 'pre-Analysis'!B375,#REF!,'pre-Analysis'!C375,#REF!,'pre-Analysis'!F375,#REF!,'pre-Analysis'!D375)</f>
        <v>#REF!</v>
      </c>
      <c r="U375" s="176" t="e">
        <f>SUMIFS(#REF!,#REF!, 'pre-Analysis'!E375,#REF!, 'pre-Analysis'!B375,#REF!,'pre-Analysis'!C375,#REF!,'pre-Analysis'!F375,#REF!,'pre-Analysis'!D375)</f>
        <v>#REF!</v>
      </c>
      <c r="V375" s="176" t="e">
        <f>SUMIFS(#REF!,#REF!, 'pre-Analysis'!E375,#REF!, 'pre-Analysis'!B375,#REF!,'pre-Analysis'!C375,#REF!,'pre-Analysis'!F375,#REF!,'pre-Analysis'!D375)</f>
        <v>#REF!</v>
      </c>
      <c r="W375" s="176" t="e">
        <f>SUMIFS(#REF!,#REF!, 'pre-Analysis'!E375,#REF!, 'pre-Analysis'!B375,#REF!,'pre-Analysis'!C375,#REF!,'pre-Analysis'!F375,#REF!,'pre-Analysis'!D375)</f>
        <v>#REF!</v>
      </c>
      <c r="X375" s="176" t="e">
        <f>SUMIFS(#REF!,#REF!, 'pre-Analysis'!E375,#REF!, 'pre-Analysis'!B375,#REF!,'pre-Analysis'!C375,#REF!,'pre-Analysis'!F375,#REF!,'pre-Analysis'!D375)</f>
        <v>#REF!</v>
      </c>
      <c r="Y375" s="169" t="e">
        <f t="shared" si="108"/>
        <v>#REF!</v>
      </c>
      <c r="Z375" s="169" t="e">
        <f t="shared" si="109"/>
        <v>#REF!</v>
      </c>
      <c r="AA375" s="170" t="e">
        <f t="shared" si="107"/>
        <v>#REF!</v>
      </c>
      <c r="AB375" s="170" t="e">
        <f t="shared" si="105"/>
        <v>#REF!</v>
      </c>
      <c r="AC375" s="156"/>
    </row>
    <row r="376" spans="1:29">
      <c r="A376" s="14" t="s">
        <v>72</v>
      </c>
      <c r="B376" s="149" t="s">
        <v>100</v>
      </c>
      <c r="C376" s="150" t="s">
        <v>137</v>
      </c>
      <c r="D376" s="172" t="s">
        <v>89</v>
      </c>
      <c r="E376" s="151" t="s">
        <v>76</v>
      </c>
      <c r="F376" s="149" t="s">
        <v>118</v>
      </c>
      <c r="G376" s="152" t="e">
        <f t="shared" si="106"/>
        <v>#REF!</v>
      </c>
      <c r="H376" s="149" t="e" cm="1">
        <f t="array" ref="H376">_xlfn.TEXTJOIN(",",TRUE,_xlfn.UNIQUE(IF((NOT(ISBLANK(#REF!))*(#REF!='pre-Analysis'!C376))=1,IF(#REF!='pre-Analysis'!E376,IF(#REF!='pre-Analysis'!B376,IF(#REF!='pre-Analysis'!F376,IF(#REF!='pre-Analysis'!D376,#REF!,""),""),""),""),"")))</f>
        <v>#REF!</v>
      </c>
      <c r="I376" s="149" t="e">
        <f t="shared" si="110"/>
        <v>#REF!</v>
      </c>
      <c r="J376" s="149" t="e" cm="1">
        <f t="array" ref="J376">_xlfn.TEXTJOIN(",",TRUE,_xlfn.UNIQUE(IF((NOT(ISBLANK(#REF!))*(#REF!='pre-Analysis'!C376))=1,IF(#REF!='pre-Analysis'!E376,IF(#REF!='pre-Analysis'!B376,IF(#REF!='pre-Analysis'!F376,IF(#REF!='pre-Analysis'!D376,#REF!,""),""),""),""),"")))</f>
        <v>#REF!</v>
      </c>
      <c r="K376" s="149" t="e">
        <f t="shared" si="111"/>
        <v>#REF!</v>
      </c>
      <c r="L376" s="149" t="e" cm="1">
        <f t="array" ref="L376">_xlfn.TEXTJOIN(",",TRUE,_xlfn.UNIQUE(IF((NOT(ISBLANK(#REF!))*(#REF!='pre-Analysis'!B376))=1,IF(#REF!='pre-Analysis'!E376,IF(#REF!='pre-Analysis'!F376,IF(#REF!='pre-Analysis'!D376,IF(#REF!='pre-Analysis'!C376,#REF!,""),""),""),""),"")))</f>
        <v>#REF!</v>
      </c>
      <c r="M376" s="167">
        <v>5343</v>
      </c>
      <c r="N376" s="167">
        <v>25887</v>
      </c>
      <c r="O376" s="167">
        <v>13331</v>
      </c>
      <c r="P376" s="167">
        <v>12556</v>
      </c>
      <c r="Q376" s="176" t="e">
        <f>SUMIFS(#REF!,#REF!, 'pre-Analysis'!E376,#REF!, 'pre-Analysis'!B376,#REF!,'pre-Analysis'!C376,#REF!,'pre-Analysis'!F376,#REF!,'pre-Analysis'!D376)</f>
        <v>#REF!</v>
      </c>
      <c r="R376" s="176" t="e">
        <f>SUMIFS(#REF!,#REF!, 'pre-Analysis'!E376,#REF!, 'pre-Analysis'!B376,#REF!,'pre-Analysis'!C376,#REF!,'pre-Analysis'!F376,#REF!,'pre-Analysis'!D376)</f>
        <v>#REF!</v>
      </c>
      <c r="S376" s="176" t="e">
        <f>SUMIFS(#REF!,#REF!, 'pre-Analysis'!E376,#REF!, 'pre-Analysis'!B376,#REF!,'pre-Analysis'!C376,#REF!,'pre-Analysis'!F376,#REF!,'pre-Analysis'!D376)</f>
        <v>#REF!</v>
      </c>
      <c r="T376" s="176" t="e">
        <f>SUMIFS(#REF!,#REF!, 'pre-Analysis'!E376,#REF!, 'pre-Analysis'!B376,#REF!,'pre-Analysis'!C376,#REF!,'pre-Analysis'!F376,#REF!,'pre-Analysis'!D376)</f>
        <v>#REF!</v>
      </c>
      <c r="U376" s="176" t="e">
        <f>SUMIFS(#REF!,#REF!, 'pre-Analysis'!E376,#REF!, 'pre-Analysis'!B376,#REF!,'pre-Analysis'!C376,#REF!,'pre-Analysis'!F376,#REF!,'pre-Analysis'!D376)</f>
        <v>#REF!</v>
      </c>
      <c r="V376" s="176" t="e">
        <f>SUMIFS(#REF!,#REF!, 'pre-Analysis'!E376,#REF!, 'pre-Analysis'!B376,#REF!,'pre-Analysis'!C376,#REF!,'pre-Analysis'!F376,#REF!,'pre-Analysis'!D376)</f>
        <v>#REF!</v>
      </c>
      <c r="W376" s="176" t="e">
        <f>SUMIFS(#REF!,#REF!, 'pre-Analysis'!E376,#REF!, 'pre-Analysis'!B376,#REF!,'pre-Analysis'!C376,#REF!,'pre-Analysis'!F376,#REF!,'pre-Analysis'!D376)</f>
        <v>#REF!</v>
      </c>
      <c r="X376" s="176" t="e">
        <f>SUMIFS(#REF!,#REF!, 'pre-Analysis'!E376,#REF!, 'pre-Analysis'!B376,#REF!,'pre-Analysis'!C376,#REF!,'pre-Analysis'!F376,#REF!,'pre-Analysis'!D376)</f>
        <v>#REF!</v>
      </c>
      <c r="Y376" s="169" t="e">
        <f t="shared" si="108"/>
        <v>#REF!</v>
      </c>
      <c r="Z376" s="169" t="e">
        <f t="shared" si="109"/>
        <v>#REF!</v>
      </c>
      <c r="AA376" s="170" t="e">
        <f t="shared" si="107"/>
        <v>#REF!</v>
      </c>
      <c r="AB376" s="170" t="e">
        <f t="shared" si="105"/>
        <v>#REF!</v>
      </c>
      <c r="AC376" s="156"/>
    </row>
    <row r="377" spans="1:29">
      <c r="A377" s="14" t="s">
        <v>72</v>
      </c>
      <c r="B377" s="149" t="s">
        <v>100</v>
      </c>
      <c r="C377" s="150" t="s">
        <v>137</v>
      </c>
      <c r="D377" s="172" t="s">
        <v>89</v>
      </c>
      <c r="E377" s="151" t="s">
        <v>76</v>
      </c>
      <c r="F377" s="149" t="s">
        <v>119</v>
      </c>
      <c r="G377" s="152" t="e">
        <f t="shared" si="106"/>
        <v>#REF!</v>
      </c>
      <c r="H377" s="149" t="e" cm="1">
        <f t="array" ref="H377">_xlfn.TEXTJOIN(",",TRUE,_xlfn.UNIQUE(IF((NOT(ISBLANK(#REF!))*(#REF!='pre-Analysis'!C377))=1,IF(#REF!='pre-Analysis'!E377,IF(#REF!='pre-Analysis'!B377,IF(#REF!='pre-Analysis'!F377,IF(#REF!='pre-Analysis'!D377,#REF!,""),""),""),""),"")))</f>
        <v>#REF!</v>
      </c>
      <c r="I377" s="149" t="e">
        <f t="shared" si="110"/>
        <v>#REF!</v>
      </c>
      <c r="J377" s="149" t="e" cm="1">
        <f t="array" ref="J377">_xlfn.TEXTJOIN(",",TRUE,_xlfn.UNIQUE(IF((NOT(ISBLANK(#REF!))*(#REF!='pre-Analysis'!C377))=1,IF(#REF!='pre-Analysis'!E377,IF(#REF!='pre-Analysis'!B377,IF(#REF!='pre-Analysis'!F377,IF(#REF!='pre-Analysis'!D377,#REF!,""),""),""),""),"")))</f>
        <v>#REF!</v>
      </c>
      <c r="K377" s="149" t="e">
        <f t="shared" si="111"/>
        <v>#REF!</v>
      </c>
      <c r="L377" s="149" t="e" cm="1">
        <f t="array" ref="L377">_xlfn.TEXTJOIN(",",TRUE,_xlfn.UNIQUE(IF((NOT(ISBLANK(#REF!))*(#REF!='pre-Analysis'!B377))=1,IF(#REF!='pre-Analysis'!E377,IF(#REF!='pre-Analysis'!F377,IF(#REF!='pre-Analysis'!D377,IF(#REF!='pre-Analysis'!C377,#REF!,""),""),""),""),"")))</f>
        <v>#REF!</v>
      </c>
      <c r="M377" s="167">
        <v>8815</v>
      </c>
      <c r="N377" s="167">
        <v>41652</v>
      </c>
      <c r="O377" s="167">
        <v>21296</v>
      </c>
      <c r="P377" s="167">
        <v>20356</v>
      </c>
      <c r="Q377" s="176" t="e">
        <f>SUMIFS(#REF!,#REF!, 'pre-Analysis'!E377,#REF!, 'pre-Analysis'!B377,#REF!,'pre-Analysis'!C377,#REF!,'pre-Analysis'!F377,#REF!,'pre-Analysis'!D377)</f>
        <v>#REF!</v>
      </c>
      <c r="R377" s="176" t="e">
        <f>SUMIFS(#REF!,#REF!, 'pre-Analysis'!E377,#REF!, 'pre-Analysis'!B377,#REF!,'pre-Analysis'!C377,#REF!,'pre-Analysis'!F377,#REF!,'pre-Analysis'!D377)</f>
        <v>#REF!</v>
      </c>
      <c r="S377" s="176" t="e">
        <f>SUMIFS(#REF!,#REF!, 'pre-Analysis'!E377,#REF!, 'pre-Analysis'!B377,#REF!,'pre-Analysis'!C377,#REF!,'pre-Analysis'!F377,#REF!,'pre-Analysis'!D377)</f>
        <v>#REF!</v>
      </c>
      <c r="T377" s="176" t="e">
        <f>SUMIFS(#REF!,#REF!, 'pre-Analysis'!E377,#REF!, 'pre-Analysis'!B377,#REF!,'pre-Analysis'!C377,#REF!,'pre-Analysis'!F377,#REF!,'pre-Analysis'!D377)</f>
        <v>#REF!</v>
      </c>
      <c r="U377" s="176" t="e">
        <f>SUMIFS(#REF!,#REF!, 'pre-Analysis'!E377,#REF!, 'pre-Analysis'!B377,#REF!,'pre-Analysis'!C377,#REF!,'pre-Analysis'!F377,#REF!,'pre-Analysis'!D377)</f>
        <v>#REF!</v>
      </c>
      <c r="V377" s="176" t="e">
        <f>SUMIFS(#REF!,#REF!, 'pre-Analysis'!E377,#REF!, 'pre-Analysis'!B377,#REF!,'pre-Analysis'!C377,#REF!,'pre-Analysis'!F377,#REF!,'pre-Analysis'!D377)</f>
        <v>#REF!</v>
      </c>
      <c r="W377" s="176" t="e">
        <f>SUMIFS(#REF!,#REF!, 'pre-Analysis'!E377,#REF!, 'pre-Analysis'!B377,#REF!,'pre-Analysis'!C377,#REF!,'pre-Analysis'!F377,#REF!,'pre-Analysis'!D377)</f>
        <v>#REF!</v>
      </c>
      <c r="X377" s="176" t="e">
        <f>SUMIFS(#REF!,#REF!, 'pre-Analysis'!E377,#REF!, 'pre-Analysis'!B377,#REF!,'pre-Analysis'!C377,#REF!,'pre-Analysis'!F377,#REF!,'pre-Analysis'!D377)</f>
        <v>#REF!</v>
      </c>
      <c r="Y377" s="169" t="e">
        <f t="shared" si="108"/>
        <v>#REF!</v>
      </c>
      <c r="Z377" s="169" t="e">
        <f t="shared" si="109"/>
        <v>#REF!</v>
      </c>
      <c r="AA377" s="170" t="e">
        <f t="shared" si="107"/>
        <v>#REF!</v>
      </c>
      <c r="AB377" s="170" t="e">
        <f t="shared" si="105"/>
        <v>#REF!</v>
      </c>
      <c r="AC377" s="156"/>
    </row>
    <row r="378" spans="1:29">
      <c r="A378" s="14" t="s">
        <v>72</v>
      </c>
      <c r="B378" s="149" t="s">
        <v>100</v>
      </c>
      <c r="C378" s="150" t="s">
        <v>137</v>
      </c>
      <c r="D378" s="172" t="s">
        <v>89</v>
      </c>
      <c r="E378" s="151" t="s">
        <v>76</v>
      </c>
      <c r="F378" s="149" t="s">
        <v>120</v>
      </c>
      <c r="G378" s="152" t="e">
        <f t="shared" si="106"/>
        <v>#REF!</v>
      </c>
      <c r="H378" s="149" t="e" cm="1">
        <f t="array" ref="H378">_xlfn.TEXTJOIN(",",TRUE,_xlfn.UNIQUE(IF((NOT(ISBLANK(#REF!))*(#REF!='pre-Analysis'!C378))=1,IF(#REF!='pre-Analysis'!E378,IF(#REF!='pre-Analysis'!B378,IF(#REF!='pre-Analysis'!F378,IF(#REF!='pre-Analysis'!D378,#REF!,""),""),""),""),"")))</f>
        <v>#REF!</v>
      </c>
      <c r="I378" s="149" t="e">
        <f t="shared" si="110"/>
        <v>#REF!</v>
      </c>
      <c r="J378" s="149" t="e" cm="1">
        <f t="array" ref="J378">_xlfn.TEXTJOIN(",",TRUE,_xlfn.UNIQUE(IF((NOT(ISBLANK(#REF!))*(#REF!='pre-Analysis'!C378))=1,IF(#REF!='pre-Analysis'!E378,IF(#REF!='pre-Analysis'!B378,IF(#REF!='pre-Analysis'!F378,IF(#REF!='pre-Analysis'!D378,#REF!,""),""),""),""),"")))</f>
        <v>#REF!</v>
      </c>
      <c r="K378" s="149" t="e">
        <f t="shared" si="111"/>
        <v>#REF!</v>
      </c>
      <c r="L378" s="149" t="e" cm="1">
        <f t="array" ref="L378">_xlfn.TEXTJOIN(",",TRUE,_xlfn.UNIQUE(IF((NOT(ISBLANK(#REF!))*(#REF!='pre-Analysis'!B378))=1,IF(#REF!='pre-Analysis'!E378,IF(#REF!='pre-Analysis'!F378,IF(#REF!='pre-Analysis'!D378,IF(#REF!='pre-Analysis'!C378,#REF!,""),""),""),""),"")))</f>
        <v>#REF!</v>
      </c>
      <c r="M378" s="167">
        <v>6605</v>
      </c>
      <c r="N378" s="167">
        <v>32227</v>
      </c>
      <c r="O378" s="167">
        <v>16494</v>
      </c>
      <c r="P378" s="167">
        <v>15733</v>
      </c>
      <c r="Q378" s="176" t="e">
        <f>SUMIFS(#REF!,#REF!, 'pre-Analysis'!E378,#REF!, 'pre-Analysis'!B378,#REF!,'pre-Analysis'!C378,#REF!,'pre-Analysis'!F378,#REF!,'pre-Analysis'!D378)</f>
        <v>#REF!</v>
      </c>
      <c r="R378" s="176" t="e">
        <f>SUMIFS(#REF!,#REF!, 'pre-Analysis'!E378,#REF!, 'pre-Analysis'!B378,#REF!,'pre-Analysis'!C378,#REF!,'pre-Analysis'!F378,#REF!,'pre-Analysis'!D378)</f>
        <v>#REF!</v>
      </c>
      <c r="S378" s="176" t="e">
        <f>SUMIFS(#REF!,#REF!, 'pre-Analysis'!E378,#REF!, 'pre-Analysis'!B378,#REF!,'pre-Analysis'!C378,#REF!,'pre-Analysis'!F378,#REF!,'pre-Analysis'!D378)</f>
        <v>#REF!</v>
      </c>
      <c r="T378" s="176" t="e">
        <f>SUMIFS(#REF!,#REF!, 'pre-Analysis'!E378,#REF!, 'pre-Analysis'!B378,#REF!,'pre-Analysis'!C378,#REF!,'pre-Analysis'!F378,#REF!,'pre-Analysis'!D378)</f>
        <v>#REF!</v>
      </c>
      <c r="U378" s="176" t="e">
        <f>SUMIFS(#REF!,#REF!, 'pre-Analysis'!E378,#REF!, 'pre-Analysis'!B378,#REF!,'pre-Analysis'!C378,#REF!,'pre-Analysis'!F378,#REF!,'pre-Analysis'!D378)</f>
        <v>#REF!</v>
      </c>
      <c r="V378" s="176" t="e">
        <f>SUMIFS(#REF!,#REF!, 'pre-Analysis'!E378,#REF!, 'pre-Analysis'!B378,#REF!,'pre-Analysis'!C378,#REF!,'pre-Analysis'!F378,#REF!,'pre-Analysis'!D378)</f>
        <v>#REF!</v>
      </c>
      <c r="W378" s="176" t="e">
        <f>SUMIFS(#REF!,#REF!, 'pre-Analysis'!E378,#REF!, 'pre-Analysis'!B378,#REF!,'pre-Analysis'!C378,#REF!,'pre-Analysis'!F378,#REF!,'pre-Analysis'!D378)</f>
        <v>#REF!</v>
      </c>
      <c r="X378" s="176" t="e">
        <f>SUMIFS(#REF!,#REF!, 'pre-Analysis'!E378,#REF!, 'pre-Analysis'!B378,#REF!,'pre-Analysis'!C378,#REF!,'pre-Analysis'!F378,#REF!,'pre-Analysis'!D378)</f>
        <v>#REF!</v>
      </c>
      <c r="Y378" s="169" t="e">
        <f t="shared" si="108"/>
        <v>#REF!</v>
      </c>
      <c r="Z378" s="169" t="e">
        <f t="shared" si="109"/>
        <v>#REF!</v>
      </c>
      <c r="AA378" s="170" t="e">
        <f t="shared" si="107"/>
        <v>#REF!</v>
      </c>
      <c r="AB378" s="170" t="e">
        <f t="shared" si="105"/>
        <v>#REF!</v>
      </c>
      <c r="AC378" s="156"/>
    </row>
    <row r="379" spans="1:29">
      <c r="A379" s="14" t="s">
        <v>72</v>
      </c>
      <c r="B379" s="149" t="s">
        <v>100</v>
      </c>
      <c r="C379" s="150" t="s">
        <v>137</v>
      </c>
      <c r="D379" s="172" t="s">
        <v>89</v>
      </c>
      <c r="E379" s="151" t="s">
        <v>76</v>
      </c>
      <c r="F379" s="149" t="s">
        <v>121</v>
      </c>
      <c r="G379" s="152" t="e">
        <f t="shared" si="106"/>
        <v>#REF!</v>
      </c>
      <c r="H379" s="149" t="e" cm="1">
        <f t="array" ref="H379">_xlfn.TEXTJOIN(",",TRUE,_xlfn.UNIQUE(IF((NOT(ISBLANK(#REF!))*(#REF!='pre-Analysis'!C379))=1,IF(#REF!='pre-Analysis'!E379,IF(#REF!='pre-Analysis'!B379,IF(#REF!='pre-Analysis'!F379,IF(#REF!='pre-Analysis'!D379,#REF!,""),""),""),""),"")))</f>
        <v>#REF!</v>
      </c>
      <c r="I379" s="149" t="e">
        <f t="shared" si="110"/>
        <v>#REF!</v>
      </c>
      <c r="J379" s="149" t="e" cm="1">
        <f t="array" ref="J379">_xlfn.TEXTJOIN(",",TRUE,_xlfn.UNIQUE(IF((NOT(ISBLANK(#REF!))*(#REF!='pre-Analysis'!C379))=1,IF(#REF!='pre-Analysis'!E379,IF(#REF!='pre-Analysis'!B379,IF(#REF!='pre-Analysis'!F379,IF(#REF!='pre-Analysis'!D379,#REF!,""),""),""),""),"")))</f>
        <v>#REF!</v>
      </c>
      <c r="K379" s="149" t="e">
        <f t="shared" si="111"/>
        <v>#REF!</v>
      </c>
      <c r="L379" s="149" t="e" cm="1">
        <f t="array" ref="L379">_xlfn.TEXTJOIN(",",TRUE,_xlfn.UNIQUE(IF((NOT(ISBLANK(#REF!))*(#REF!='pre-Analysis'!B379))=1,IF(#REF!='pre-Analysis'!E379,IF(#REF!='pre-Analysis'!F379,IF(#REF!='pre-Analysis'!D379,IF(#REF!='pre-Analysis'!C379,#REF!,""),""),""),""),"")))</f>
        <v>#REF!</v>
      </c>
      <c r="M379" s="167">
        <v>10550</v>
      </c>
      <c r="N379" s="167">
        <v>49978</v>
      </c>
      <c r="O379" s="167">
        <v>25569</v>
      </c>
      <c r="P379" s="167">
        <v>24409</v>
      </c>
      <c r="Q379" s="176" t="e">
        <f>SUMIFS(#REF!,#REF!, 'pre-Analysis'!E379,#REF!, 'pre-Analysis'!B379,#REF!,'pre-Analysis'!C379,#REF!,'pre-Analysis'!F379,#REF!,'pre-Analysis'!D379)</f>
        <v>#REF!</v>
      </c>
      <c r="R379" s="176" t="e">
        <f>SUMIFS(#REF!,#REF!, 'pre-Analysis'!E379,#REF!, 'pre-Analysis'!B379,#REF!,'pre-Analysis'!C379,#REF!,'pre-Analysis'!F379,#REF!,'pre-Analysis'!D379)</f>
        <v>#REF!</v>
      </c>
      <c r="S379" s="176" t="e">
        <f>SUMIFS(#REF!,#REF!, 'pre-Analysis'!E379,#REF!, 'pre-Analysis'!B379,#REF!,'pre-Analysis'!C379,#REF!,'pre-Analysis'!F379,#REF!,'pre-Analysis'!D379)</f>
        <v>#REF!</v>
      </c>
      <c r="T379" s="176" t="e">
        <f>SUMIFS(#REF!,#REF!, 'pre-Analysis'!E379,#REF!, 'pre-Analysis'!B379,#REF!,'pre-Analysis'!C379,#REF!,'pre-Analysis'!F379,#REF!,'pre-Analysis'!D379)</f>
        <v>#REF!</v>
      </c>
      <c r="U379" s="176" t="e">
        <f>SUMIFS(#REF!,#REF!, 'pre-Analysis'!E379,#REF!, 'pre-Analysis'!B379,#REF!,'pre-Analysis'!C379,#REF!,'pre-Analysis'!F379,#REF!,'pre-Analysis'!D379)</f>
        <v>#REF!</v>
      </c>
      <c r="V379" s="176" t="e">
        <f>SUMIFS(#REF!,#REF!, 'pre-Analysis'!E379,#REF!, 'pre-Analysis'!B379,#REF!,'pre-Analysis'!C379,#REF!,'pre-Analysis'!F379,#REF!,'pre-Analysis'!D379)</f>
        <v>#REF!</v>
      </c>
      <c r="W379" s="176" t="e">
        <f>SUMIFS(#REF!,#REF!, 'pre-Analysis'!E379,#REF!, 'pre-Analysis'!B379,#REF!,'pre-Analysis'!C379,#REF!,'pre-Analysis'!F379,#REF!,'pre-Analysis'!D379)</f>
        <v>#REF!</v>
      </c>
      <c r="X379" s="176" t="e">
        <f>SUMIFS(#REF!,#REF!, 'pre-Analysis'!E379,#REF!, 'pre-Analysis'!B379,#REF!,'pre-Analysis'!C379,#REF!,'pre-Analysis'!F379,#REF!,'pre-Analysis'!D379)</f>
        <v>#REF!</v>
      </c>
      <c r="Y379" s="169" t="e">
        <f t="shared" si="108"/>
        <v>#REF!</v>
      </c>
      <c r="Z379" s="169" t="e">
        <f t="shared" si="109"/>
        <v>#REF!</v>
      </c>
      <c r="AA379" s="170" t="e">
        <f t="shared" si="107"/>
        <v>#REF!</v>
      </c>
      <c r="AB379" s="170" t="e">
        <f t="shared" si="105"/>
        <v>#REF!</v>
      </c>
      <c r="AC379" s="156"/>
    </row>
    <row r="380" spans="1:29">
      <c r="A380" s="14" t="s">
        <v>72</v>
      </c>
      <c r="B380" s="149" t="s">
        <v>100</v>
      </c>
      <c r="C380" s="150" t="s">
        <v>137</v>
      </c>
      <c r="D380" s="172" t="s">
        <v>89</v>
      </c>
      <c r="E380" s="151" t="s">
        <v>76</v>
      </c>
      <c r="F380" s="149" t="s">
        <v>122</v>
      </c>
      <c r="G380" s="152" t="e">
        <f t="shared" si="106"/>
        <v>#REF!</v>
      </c>
      <c r="H380" s="149" t="e" cm="1">
        <f t="array" ref="H380">_xlfn.TEXTJOIN(",",TRUE,_xlfn.UNIQUE(IF((NOT(ISBLANK(#REF!))*(#REF!='pre-Analysis'!C380))=1,IF(#REF!='pre-Analysis'!E380,IF(#REF!='pre-Analysis'!B380,IF(#REF!='pre-Analysis'!F380,IF(#REF!='pre-Analysis'!D380,#REF!,""),""),""),""),"")))</f>
        <v>#REF!</v>
      </c>
      <c r="I380" s="149" t="e">
        <f t="shared" si="110"/>
        <v>#REF!</v>
      </c>
      <c r="J380" s="149" t="e" cm="1">
        <f t="array" ref="J380">_xlfn.TEXTJOIN(",",TRUE,_xlfn.UNIQUE(IF((NOT(ISBLANK(#REF!))*(#REF!='pre-Analysis'!C380))=1,IF(#REF!='pre-Analysis'!E380,IF(#REF!='pre-Analysis'!B380,IF(#REF!='pre-Analysis'!F380,IF(#REF!='pre-Analysis'!D380,#REF!,""),""),""),""),"")))</f>
        <v>#REF!</v>
      </c>
      <c r="K380" s="149" t="e">
        <f t="shared" si="111"/>
        <v>#REF!</v>
      </c>
      <c r="L380" s="149" t="e" cm="1">
        <f t="array" ref="L380">_xlfn.TEXTJOIN(",",TRUE,_xlfn.UNIQUE(IF((NOT(ISBLANK(#REF!))*(#REF!='pre-Analysis'!B380))=1,IF(#REF!='pre-Analysis'!E380,IF(#REF!='pre-Analysis'!F380,IF(#REF!='pre-Analysis'!D380,IF(#REF!='pre-Analysis'!C380,#REF!,""),""),""),""),"")))</f>
        <v>#REF!</v>
      </c>
      <c r="M380" s="167">
        <v>4486</v>
      </c>
      <c r="N380" s="167">
        <v>20824</v>
      </c>
      <c r="O380" s="167">
        <v>10653</v>
      </c>
      <c r="P380" s="167">
        <v>10171</v>
      </c>
      <c r="Q380" s="176" t="e">
        <f>SUMIFS(#REF!,#REF!, 'pre-Analysis'!E380,#REF!, 'pre-Analysis'!B380,#REF!,'pre-Analysis'!C380,#REF!,'pre-Analysis'!F380,#REF!,'pre-Analysis'!D380)</f>
        <v>#REF!</v>
      </c>
      <c r="R380" s="176" t="e">
        <f>SUMIFS(#REF!,#REF!, 'pre-Analysis'!E380,#REF!, 'pre-Analysis'!B380,#REF!,'pre-Analysis'!C380,#REF!,'pre-Analysis'!F380,#REF!,'pre-Analysis'!D380)</f>
        <v>#REF!</v>
      </c>
      <c r="S380" s="176" t="e">
        <f>SUMIFS(#REF!,#REF!, 'pre-Analysis'!E380,#REF!, 'pre-Analysis'!B380,#REF!,'pre-Analysis'!C380,#REF!,'pre-Analysis'!F380,#REF!,'pre-Analysis'!D380)</f>
        <v>#REF!</v>
      </c>
      <c r="T380" s="176" t="e">
        <f>SUMIFS(#REF!,#REF!, 'pre-Analysis'!E380,#REF!, 'pre-Analysis'!B380,#REF!,'pre-Analysis'!C380,#REF!,'pre-Analysis'!F380,#REF!,'pre-Analysis'!D380)</f>
        <v>#REF!</v>
      </c>
      <c r="U380" s="176" t="e">
        <f>SUMIFS(#REF!,#REF!, 'pre-Analysis'!E380,#REF!, 'pre-Analysis'!B380,#REF!,'pre-Analysis'!C380,#REF!,'pre-Analysis'!F380,#REF!,'pre-Analysis'!D380)</f>
        <v>#REF!</v>
      </c>
      <c r="V380" s="176" t="e">
        <f>SUMIFS(#REF!,#REF!, 'pre-Analysis'!E380,#REF!, 'pre-Analysis'!B380,#REF!,'pre-Analysis'!C380,#REF!,'pre-Analysis'!F380,#REF!,'pre-Analysis'!D380)</f>
        <v>#REF!</v>
      </c>
      <c r="W380" s="176" t="e">
        <f>SUMIFS(#REF!,#REF!, 'pre-Analysis'!E380,#REF!, 'pre-Analysis'!B380,#REF!,'pre-Analysis'!C380,#REF!,'pre-Analysis'!F380,#REF!,'pre-Analysis'!D380)</f>
        <v>#REF!</v>
      </c>
      <c r="X380" s="176" t="e">
        <f>SUMIFS(#REF!,#REF!, 'pre-Analysis'!E380,#REF!, 'pre-Analysis'!B380,#REF!,'pre-Analysis'!C380,#REF!,'pre-Analysis'!F380,#REF!,'pre-Analysis'!D380)</f>
        <v>#REF!</v>
      </c>
      <c r="Y380" s="169" t="e">
        <f t="shared" si="108"/>
        <v>#REF!</v>
      </c>
      <c r="Z380" s="169" t="e">
        <f t="shared" si="109"/>
        <v>#REF!</v>
      </c>
      <c r="AA380" s="170" t="e">
        <f t="shared" si="107"/>
        <v>#REF!</v>
      </c>
      <c r="AB380" s="170" t="e">
        <f t="shared" si="105"/>
        <v>#REF!</v>
      </c>
      <c r="AC380" s="156"/>
    </row>
    <row r="381" spans="1:29">
      <c r="A381" s="14" t="s">
        <v>72</v>
      </c>
      <c r="B381" s="149" t="s">
        <v>100</v>
      </c>
      <c r="C381" s="150" t="s">
        <v>137</v>
      </c>
      <c r="D381" s="172" t="s">
        <v>89</v>
      </c>
      <c r="E381" s="151" t="s">
        <v>76</v>
      </c>
      <c r="F381" s="149" t="s">
        <v>123</v>
      </c>
      <c r="G381" s="152" t="e">
        <f t="shared" si="106"/>
        <v>#REF!</v>
      </c>
      <c r="H381" s="149" t="e" cm="1">
        <f t="array" ref="H381">_xlfn.TEXTJOIN(",",TRUE,_xlfn.UNIQUE(IF((NOT(ISBLANK(#REF!))*(#REF!='pre-Analysis'!C381))=1,IF(#REF!='pre-Analysis'!E381,IF(#REF!='pre-Analysis'!B381,IF(#REF!='pre-Analysis'!F381,IF(#REF!='pre-Analysis'!D381,#REF!,""),""),""),""),"")))</f>
        <v>#REF!</v>
      </c>
      <c r="I381" s="149" t="e">
        <f t="shared" si="110"/>
        <v>#REF!</v>
      </c>
      <c r="J381" s="149" t="e" cm="1">
        <f t="array" ref="J381">_xlfn.TEXTJOIN(",",TRUE,_xlfn.UNIQUE(IF((NOT(ISBLANK(#REF!))*(#REF!='pre-Analysis'!C381))=1,IF(#REF!='pre-Analysis'!E381,IF(#REF!='pre-Analysis'!B381,IF(#REF!='pre-Analysis'!F381,IF(#REF!='pre-Analysis'!D381,#REF!,""),""),""),""),"")))</f>
        <v>#REF!</v>
      </c>
      <c r="K381" s="149" t="e">
        <f t="shared" si="111"/>
        <v>#REF!</v>
      </c>
      <c r="L381" s="149" t="e" cm="1">
        <f t="array" ref="L381">_xlfn.TEXTJOIN(",",TRUE,_xlfn.UNIQUE(IF((NOT(ISBLANK(#REF!))*(#REF!='pre-Analysis'!B381))=1,IF(#REF!='pre-Analysis'!E381,IF(#REF!='pre-Analysis'!F381,IF(#REF!='pre-Analysis'!D381,IF(#REF!='pre-Analysis'!C381,#REF!,""),""),""),""),"")))</f>
        <v>#REF!</v>
      </c>
      <c r="M381" s="167">
        <v>3860</v>
      </c>
      <c r="N381" s="167">
        <v>16830</v>
      </c>
      <c r="O381" s="167">
        <v>8673</v>
      </c>
      <c r="P381" s="167">
        <v>8157</v>
      </c>
      <c r="Q381" s="176" t="e">
        <f>SUMIFS(#REF!,#REF!, 'pre-Analysis'!E381,#REF!, 'pre-Analysis'!B381,#REF!,'pre-Analysis'!C381,#REF!,'pre-Analysis'!F381,#REF!,'pre-Analysis'!D381)</f>
        <v>#REF!</v>
      </c>
      <c r="R381" s="176" t="e">
        <f>SUMIFS(#REF!,#REF!, 'pre-Analysis'!E381,#REF!, 'pre-Analysis'!B381,#REF!,'pre-Analysis'!C381,#REF!,'pre-Analysis'!F381,#REF!,'pre-Analysis'!D381)</f>
        <v>#REF!</v>
      </c>
      <c r="S381" s="176" t="e">
        <f>SUMIFS(#REF!,#REF!, 'pre-Analysis'!E381,#REF!, 'pre-Analysis'!B381,#REF!,'pre-Analysis'!C381,#REF!,'pre-Analysis'!F381,#REF!,'pre-Analysis'!D381)</f>
        <v>#REF!</v>
      </c>
      <c r="T381" s="176" t="e">
        <f>SUMIFS(#REF!,#REF!, 'pre-Analysis'!E381,#REF!, 'pre-Analysis'!B381,#REF!,'pre-Analysis'!C381,#REF!,'pre-Analysis'!F381,#REF!,'pre-Analysis'!D381)</f>
        <v>#REF!</v>
      </c>
      <c r="U381" s="176" t="e">
        <f>SUMIFS(#REF!,#REF!, 'pre-Analysis'!E381,#REF!, 'pre-Analysis'!B381,#REF!,'pre-Analysis'!C381,#REF!,'pre-Analysis'!F381,#REF!,'pre-Analysis'!D381)</f>
        <v>#REF!</v>
      </c>
      <c r="V381" s="176" t="e">
        <f>SUMIFS(#REF!,#REF!, 'pre-Analysis'!E381,#REF!, 'pre-Analysis'!B381,#REF!,'pre-Analysis'!C381,#REF!,'pre-Analysis'!F381,#REF!,'pre-Analysis'!D381)</f>
        <v>#REF!</v>
      </c>
      <c r="W381" s="176" t="e">
        <f>SUMIFS(#REF!,#REF!, 'pre-Analysis'!E381,#REF!, 'pre-Analysis'!B381,#REF!,'pre-Analysis'!C381,#REF!,'pre-Analysis'!F381,#REF!,'pre-Analysis'!D381)</f>
        <v>#REF!</v>
      </c>
      <c r="X381" s="176" t="e">
        <f>SUMIFS(#REF!,#REF!, 'pre-Analysis'!E381,#REF!, 'pre-Analysis'!B381,#REF!,'pre-Analysis'!C381,#REF!,'pre-Analysis'!F381,#REF!,'pre-Analysis'!D381)</f>
        <v>#REF!</v>
      </c>
      <c r="Y381" s="169" t="e">
        <f t="shared" si="108"/>
        <v>#REF!</v>
      </c>
      <c r="Z381" s="169" t="e">
        <f t="shared" si="109"/>
        <v>#REF!</v>
      </c>
      <c r="AA381" s="170" t="e">
        <f t="shared" si="107"/>
        <v>#REF!</v>
      </c>
      <c r="AB381" s="170" t="e">
        <f t="shared" si="105"/>
        <v>#REF!</v>
      </c>
      <c r="AC381" s="156"/>
    </row>
    <row r="382" spans="1:29">
      <c r="A382" s="14" t="s">
        <v>72</v>
      </c>
      <c r="B382" s="149" t="s">
        <v>100</v>
      </c>
      <c r="C382" s="150" t="s">
        <v>137</v>
      </c>
      <c r="D382" s="172" t="s">
        <v>89</v>
      </c>
      <c r="E382" s="151" t="s">
        <v>76</v>
      </c>
      <c r="F382" s="149" t="s">
        <v>124</v>
      </c>
      <c r="G382" s="152" t="e">
        <f t="shared" si="106"/>
        <v>#REF!</v>
      </c>
      <c r="H382" s="149" t="e" cm="1">
        <f t="array" ref="H382">_xlfn.TEXTJOIN(",",TRUE,_xlfn.UNIQUE(IF((NOT(ISBLANK(#REF!))*(#REF!='pre-Analysis'!C382))=1,IF(#REF!='pre-Analysis'!E382,IF(#REF!='pre-Analysis'!B382,IF(#REF!='pre-Analysis'!F382,IF(#REF!='pre-Analysis'!D382,#REF!,""),""),""),""),"")))</f>
        <v>#REF!</v>
      </c>
      <c r="I382" s="149" t="e">
        <f t="shared" si="110"/>
        <v>#REF!</v>
      </c>
      <c r="J382" s="149" t="e" cm="1">
        <f t="array" ref="J382">_xlfn.TEXTJOIN(",",TRUE,_xlfn.UNIQUE(IF((NOT(ISBLANK(#REF!))*(#REF!='pre-Analysis'!C382))=1,IF(#REF!='pre-Analysis'!E382,IF(#REF!='pre-Analysis'!B382,IF(#REF!='pre-Analysis'!F382,IF(#REF!='pre-Analysis'!D382,#REF!,""),""),""),""),"")))</f>
        <v>#REF!</v>
      </c>
      <c r="K382" s="149" t="e">
        <f t="shared" si="111"/>
        <v>#REF!</v>
      </c>
      <c r="L382" s="149" t="e" cm="1">
        <f t="array" ref="L382">_xlfn.TEXTJOIN(",",TRUE,_xlfn.UNIQUE(IF((NOT(ISBLANK(#REF!))*(#REF!='pre-Analysis'!B382))=1,IF(#REF!='pre-Analysis'!E382,IF(#REF!='pre-Analysis'!F382,IF(#REF!='pre-Analysis'!D382,IF(#REF!='pre-Analysis'!C382,#REF!,""),""),""),""),"")))</f>
        <v>#REF!</v>
      </c>
      <c r="M382" s="167">
        <v>6104</v>
      </c>
      <c r="N382" s="167">
        <v>27156</v>
      </c>
      <c r="O382" s="167">
        <v>14055</v>
      </c>
      <c r="P382" s="167">
        <v>13101</v>
      </c>
      <c r="Q382" s="176" t="e">
        <f>SUMIFS(#REF!,#REF!, 'pre-Analysis'!E382,#REF!, 'pre-Analysis'!B382,#REF!,'pre-Analysis'!C382,#REF!,'pre-Analysis'!F382,#REF!,'pre-Analysis'!D382)</f>
        <v>#REF!</v>
      </c>
      <c r="R382" s="176" t="e">
        <f>SUMIFS(#REF!,#REF!, 'pre-Analysis'!E382,#REF!, 'pre-Analysis'!B382,#REF!,'pre-Analysis'!C382,#REF!,'pre-Analysis'!F382,#REF!,'pre-Analysis'!D382)</f>
        <v>#REF!</v>
      </c>
      <c r="S382" s="176" t="e">
        <f>SUMIFS(#REF!,#REF!, 'pre-Analysis'!E382,#REF!, 'pre-Analysis'!B382,#REF!,'pre-Analysis'!C382,#REF!,'pre-Analysis'!F382,#REF!,'pre-Analysis'!D382)</f>
        <v>#REF!</v>
      </c>
      <c r="T382" s="176" t="e">
        <f>SUMIFS(#REF!,#REF!, 'pre-Analysis'!E382,#REF!, 'pre-Analysis'!B382,#REF!,'pre-Analysis'!C382,#REF!,'pre-Analysis'!F382,#REF!,'pre-Analysis'!D382)</f>
        <v>#REF!</v>
      </c>
      <c r="U382" s="176" t="e">
        <f>SUMIFS(#REF!,#REF!, 'pre-Analysis'!E382,#REF!, 'pre-Analysis'!B382,#REF!,'pre-Analysis'!C382,#REF!,'pre-Analysis'!F382,#REF!,'pre-Analysis'!D382)</f>
        <v>#REF!</v>
      </c>
      <c r="V382" s="176" t="e">
        <f>SUMIFS(#REF!,#REF!, 'pre-Analysis'!E382,#REF!, 'pre-Analysis'!B382,#REF!,'pre-Analysis'!C382,#REF!,'pre-Analysis'!F382,#REF!,'pre-Analysis'!D382)</f>
        <v>#REF!</v>
      </c>
      <c r="W382" s="176" t="e">
        <f>SUMIFS(#REF!,#REF!, 'pre-Analysis'!E382,#REF!, 'pre-Analysis'!B382,#REF!,'pre-Analysis'!C382,#REF!,'pre-Analysis'!F382,#REF!,'pre-Analysis'!D382)</f>
        <v>#REF!</v>
      </c>
      <c r="X382" s="176" t="e">
        <f>SUMIFS(#REF!,#REF!, 'pre-Analysis'!E382,#REF!, 'pre-Analysis'!B382,#REF!,'pre-Analysis'!C382,#REF!,'pre-Analysis'!F382,#REF!,'pre-Analysis'!D382)</f>
        <v>#REF!</v>
      </c>
      <c r="Y382" s="169" t="e">
        <f t="shared" si="108"/>
        <v>#REF!</v>
      </c>
      <c r="Z382" s="169" t="e">
        <f t="shared" si="109"/>
        <v>#REF!</v>
      </c>
      <c r="AA382" s="170" t="e">
        <f t="shared" si="107"/>
        <v>#REF!</v>
      </c>
      <c r="AB382" s="170" t="e">
        <f t="shared" si="105"/>
        <v>#REF!</v>
      </c>
      <c r="AC382" s="156"/>
    </row>
    <row r="383" spans="1:29">
      <c r="A383" s="14" t="s">
        <v>72</v>
      </c>
      <c r="B383" s="149" t="s">
        <v>100</v>
      </c>
      <c r="C383" s="150" t="s">
        <v>137</v>
      </c>
      <c r="D383" s="172" t="s">
        <v>89</v>
      </c>
      <c r="E383" s="151" t="s">
        <v>76</v>
      </c>
      <c r="F383" s="149" t="s">
        <v>125</v>
      </c>
      <c r="G383" s="152" t="e">
        <f t="shared" si="106"/>
        <v>#REF!</v>
      </c>
      <c r="H383" s="149" t="e" cm="1">
        <f t="array" ref="H383">_xlfn.TEXTJOIN(",",TRUE,_xlfn.UNIQUE(IF((NOT(ISBLANK(#REF!))*(#REF!='pre-Analysis'!C383))=1,IF(#REF!='pre-Analysis'!E383,IF(#REF!='pre-Analysis'!B383,IF(#REF!='pre-Analysis'!F383,IF(#REF!='pre-Analysis'!D383,#REF!,""),""),""),""),"")))</f>
        <v>#REF!</v>
      </c>
      <c r="I383" s="149" t="e">
        <f t="shared" si="110"/>
        <v>#REF!</v>
      </c>
      <c r="J383" s="149" t="e" cm="1">
        <f t="array" ref="J383">_xlfn.TEXTJOIN(",",TRUE,_xlfn.UNIQUE(IF((NOT(ISBLANK(#REF!))*(#REF!='pre-Analysis'!C383))=1,IF(#REF!='pre-Analysis'!E383,IF(#REF!='pre-Analysis'!B383,IF(#REF!='pre-Analysis'!F383,IF(#REF!='pre-Analysis'!D383,#REF!,""),""),""),""),"")))</f>
        <v>#REF!</v>
      </c>
      <c r="K383" s="149" t="e">
        <f t="shared" si="111"/>
        <v>#REF!</v>
      </c>
      <c r="L383" s="149" t="e" cm="1">
        <f t="array" ref="L383">_xlfn.TEXTJOIN(",",TRUE,_xlfn.UNIQUE(IF((NOT(ISBLANK(#REF!))*(#REF!='pre-Analysis'!B383))=1,IF(#REF!='pre-Analysis'!E383,IF(#REF!='pre-Analysis'!F383,IF(#REF!='pre-Analysis'!D383,IF(#REF!='pre-Analysis'!C383,#REF!,""),""),""),""),"")))</f>
        <v>#REF!</v>
      </c>
      <c r="M383" s="167">
        <v>4921</v>
      </c>
      <c r="N383" s="167">
        <v>23613</v>
      </c>
      <c r="O383" s="167">
        <v>12136</v>
      </c>
      <c r="P383" s="167">
        <v>11477</v>
      </c>
      <c r="Q383" s="176" t="e">
        <f>SUMIFS(#REF!,#REF!, 'pre-Analysis'!E383,#REF!, 'pre-Analysis'!B383,#REF!,'pre-Analysis'!C383,#REF!,'pre-Analysis'!F383,#REF!,'pre-Analysis'!D383)</f>
        <v>#REF!</v>
      </c>
      <c r="R383" s="176" t="e">
        <f>SUMIFS(#REF!,#REF!, 'pre-Analysis'!E383,#REF!, 'pre-Analysis'!B383,#REF!,'pre-Analysis'!C383,#REF!,'pre-Analysis'!F383,#REF!,'pre-Analysis'!D383)</f>
        <v>#REF!</v>
      </c>
      <c r="S383" s="176" t="e">
        <f>SUMIFS(#REF!,#REF!, 'pre-Analysis'!E383,#REF!, 'pre-Analysis'!B383,#REF!,'pre-Analysis'!C383,#REF!,'pre-Analysis'!F383,#REF!,'pre-Analysis'!D383)</f>
        <v>#REF!</v>
      </c>
      <c r="T383" s="176" t="e">
        <f>SUMIFS(#REF!,#REF!, 'pre-Analysis'!E383,#REF!, 'pre-Analysis'!B383,#REF!,'pre-Analysis'!C383,#REF!,'pre-Analysis'!F383,#REF!,'pre-Analysis'!D383)</f>
        <v>#REF!</v>
      </c>
      <c r="U383" s="176" t="e">
        <f>SUMIFS(#REF!,#REF!, 'pre-Analysis'!E383,#REF!, 'pre-Analysis'!B383,#REF!,'pre-Analysis'!C383,#REF!,'pre-Analysis'!F383,#REF!,'pre-Analysis'!D383)</f>
        <v>#REF!</v>
      </c>
      <c r="V383" s="176" t="e">
        <f>SUMIFS(#REF!,#REF!, 'pre-Analysis'!E383,#REF!, 'pre-Analysis'!B383,#REF!,'pre-Analysis'!C383,#REF!,'pre-Analysis'!F383,#REF!,'pre-Analysis'!D383)</f>
        <v>#REF!</v>
      </c>
      <c r="W383" s="176" t="e">
        <f>SUMIFS(#REF!,#REF!, 'pre-Analysis'!E383,#REF!, 'pre-Analysis'!B383,#REF!,'pre-Analysis'!C383,#REF!,'pre-Analysis'!F383,#REF!,'pre-Analysis'!D383)</f>
        <v>#REF!</v>
      </c>
      <c r="X383" s="176" t="e">
        <f>SUMIFS(#REF!,#REF!, 'pre-Analysis'!E383,#REF!, 'pre-Analysis'!B383,#REF!,'pre-Analysis'!C383,#REF!,'pre-Analysis'!F383,#REF!,'pre-Analysis'!D383)</f>
        <v>#REF!</v>
      </c>
      <c r="Y383" s="169" t="e">
        <f t="shared" si="108"/>
        <v>#REF!</v>
      </c>
      <c r="Z383" s="169" t="e">
        <f t="shared" si="109"/>
        <v>#REF!</v>
      </c>
      <c r="AA383" s="170" t="e">
        <f t="shared" si="107"/>
        <v>#REF!</v>
      </c>
      <c r="AB383" s="170" t="e">
        <f t="shared" si="105"/>
        <v>#REF!</v>
      </c>
      <c r="AC383" s="156"/>
    </row>
    <row r="384" spans="1:29">
      <c r="A384" s="14" t="s">
        <v>72</v>
      </c>
      <c r="B384" s="149" t="s">
        <v>100</v>
      </c>
      <c r="C384" s="150" t="s">
        <v>137</v>
      </c>
      <c r="D384" s="172" t="s">
        <v>89</v>
      </c>
      <c r="E384" s="151" t="s">
        <v>76</v>
      </c>
      <c r="F384" s="149" t="s">
        <v>126</v>
      </c>
      <c r="G384" s="152" t="e">
        <f t="shared" si="106"/>
        <v>#REF!</v>
      </c>
      <c r="H384" s="149" t="e" cm="1">
        <f t="array" ref="H384">_xlfn.TEXTJOIN(",",TRUE,_xlfn.UNIQUE(IF((NOT(ISBLANK(#REF!))*(#REF!='pre-Analysis'!C384))=1,IF(#REF!='pre-Analysis'!E384,IF(#REF!='pre-Analysis'!B384,IF(#REF!='pre-Analysis'!F384,IF(#REF!='pre-Analysis'!D384,#REF!,""),""),""),""),"")))</f>
        <v>#REF!</v>
      </c>
      <c r="I384" s="149" t="e">
        <f t="shared" si="110"/>
        <v>#REF!</v>
      </c>
      <c r="J384" s="149" t="e" cm="1">
        <f t="array" ref="J384">_xlfn.TEXTJOIN(",",TRUE,_xlfn.UNIQUE(IF((NOT(ISBLANK(#REF!))*(#REF!='pre-Analysis'!C384))=1,IF(#REF!='pre-Analysis'!E384,IF(#REF!='pre-Analysis'!B384,IF(#REF!='pre-Analysis'!F384,IF(#REF!='pre-Analysis'!D384,#REF!,""),""),""),""),"")))</f>
        <v>#REF!</v>
      </c>
      <c r="K384" s="149" t="e">
        <f t="shared" si="111"/>
        <v>#REF!</v>
      </c>
      <c r="L384" s="149" t="e" cm="1">
        <f t="array" ref="L384">_xlfn.TEXTJOIN(",",TRUE,_xlfn.UNIQUE(IF((NOT(ISBLANK(#REF!))*(#REF!='pre-Analysis'!B384))=1,IF(#REF!='pre-Analysis'!E384,IF(#REF!='pre-Analysis'!F384,IF(#REF!='pre-Analysis'!D384,IF(#REF!='pre-Analysis'!C384,#REF!,""),""),""),""),"")))</f>
        <v>#REF!</v>
      </c>
      <c r="M384" s="167">
        <v>1575</v>
      </c>
      <c r="N384" s="167">
        <v>6790</v>
      </c>
      <c r="O384" s="167">
        <v>3504</v>
      </c>
      <c r="P384" s="167">
        <v>3286</v>
      </c>
      <c r="Q384" s="176" t="e">
        <f>SUMIFS(#REF!,#REF!, 'pre-Analysis'!E384,#REF!, 'pre-Analysis'!B384,#REF!,'pre-Analysis'!C384,#REF!,'pre-Analysis'!F384,#REF!,'pre-Analysis'!D384)</f>
        <v>#REF!</v>
      </c>
      <c r="R384" s="176" t="e">
        <f>SUMIFS(#REF!,#REF!, 'pre-Analysis'!E384,#REF!, 'pre-Analysis'!B384,#REF!,'pre-Analysis'!C384,#REF!,'pre-Analysis'!F384,#REF!,'pre-Analysis'!D384)</f>
        <v>#REF!</v>
      </c>
      <c r="S384" s="176" t="e">
        <f>SUMIFS(#REF!,#REF!, 'pre-Analysis'!E384,#REF!, 'pre-Analysis'!B384,#REF!,'pre-Analysis'!C384,#REF!,'pre-Analysis'!F384,#REF!,'pre-Analysis'!D384)</f>
        <v>#REF!</v>
      </c>
      <c r="T384" s="176" t="e">
        <f>SUMIFS(#REF!,#REF!, 'pre-Analysis'!E384,#REF!, 'pre-Analysis'!B384,#REF!,'pre-Analysis'!C384,#REF!,'pre-Analysis'!F384,#REF!,'pre-Analysis'!D384)</f>
        <v>#REF!</v>
      </c>
      <c r="U384" s="176" t="e">
        <f>SUMIFS(#REF!,#REF!, 'pre-Analysis'!E384,#REF!, 'pre-Analysis'!B384,#REF!,'pre-Analysis'!C384,#REF!,'pre-Analysis'!F384,#REF!,'pre-Analysis'!D384)</f>
        <v>#REF!</v>
      </c>
      <c r="V384" s="176" t="e">
        <f>SUMIFS(#REF!,#REF!, 'pre-Analysis'!E384,#REF!, 'pre-Analysis'!B384,#REF!,'pre-Analysis'!C384,#REF!,'pre-Analysis'!F384,#REF!,'pre-Analysis'!D384)</f>
        <v>#REF!</v>
      </c>
      <c r="W384" s="176" t="e">
        <f>SUMIFS(#REF!,#REF!, 'pre-Analysis'!E384,#REF!, 'pre-Analysis'!B384,#REF!,'pre-Analysis'!C384,#REF!,'pre-Analysis'!F384,#REF!,'pre-Analysis'!D384)</f>
        <v>#REF!</v>
      </c>
      <c r="X384" s="176" t="e">
        <f>SUMIFS(#REF!,#REF!, 'pre-Analysis'!E384,#REF!, 'pre-Analysis'!B384,#REF!,'pre-Analysis'!C384,#REF!,'pre-Analysis'!F384,#REF!,'pre-Analysis'!D384)</f>
        <v>#REF!</v>
      </c>
      <c r="Y384" s="169" t="e">
        <f t="shared" si="108"/>
        <v>#REF!</v>
      </c>
      <c r="Z384" s="169" t="e">
        <f t="shared" si="109"/>
        <v>#REF!</v>
      </c>
      <c r="AA384" s="170" t="e">
        <f t="shared" si="107"/>
        <v>#REF!</v>
      </c>
      <c r="AB384" s="170" t="e">
        <f t="shared" si="105"/>
        <v>#REF!</v>
      </c>
      <c r="AC384" s="156"/>
    </row>
    <row r="385" spans="1:29">
      <c r="A385" s="14" t="s">
        <v>72</v>
      </c>
      <c r="B385" s="149" t="s">
        <v>100</v>
      </c>
      <c r="C385" s="150" t="s">
        <v>137</v>
      </c>
      <c r="D385" s="172" t="s">
        <v>89</v>
      </c>
      <c r="E385" s="151" t="s">
        <v>76</v>
      </c>
      <c r="F385" s="149" t="s">
        <v>127</v>
      </c>
      <c r="G385" s="152" t="e">
        <f t="shared" si="106"/>
        <v>#REF!</v>
      </c>
      <c r="H385" s="149" t="e" cm="1">
        <f t="array" ref="H385">_xlfn.TEXTJOIN(",",TRUE,_xlfn.UNIQUE(IF((NOT(ISBLANK(#REF!))*(#REF!='pre-Analysis'!C385))=1,IF(#REF!='pre-Analysis'!E385,IF(#REF!='pre-Analysis'!B385,IF(#REF!='pre-Analysis'!F385,IF(#REF!='pre-Analysis'!D385,#REF!,""),""),""),""),"")))</f>
        <v>#REF!</v>
      </c>
      <c r="I385" s="149" t="e">
        <f t="shared" si="110"/>
        <v>#REF!</v>
      </c>
      <c r="J385" s="149" t="e" cm="1">
        <f t="array" ref="J385">_xlfn.TEXTJOIN(",",TRUE,_xlfn.UNIQUE(IF((NOT(ISBLANK(#REF!))*(#REF!='pre-Analysis'!C385))=1,IF(#REF!='pre-Analysis'!E385,IF(#REF!='pre-Analysis'!B385,IF(#REF!='pre-Analysis'!F385,IF(#REF!='pre-Analysis'!D385,#REF!,""),""),""),""),"")))</f>
        <v>#REF!</v>
      </c>
      <c r="K385" s="149" t="e">
        <f t="shared" si="111"/>
        <v>#REF!</v>
      </c>
      <c r="L385" s="149" t="e" cm="1">
        <f t="array" ref="L385">_xlfn.TEXTJOIN(",",TRUE,_xlfn.UNIQUE(IF((NOT(ISBLANK(#REF!))*(#REF!='pre-Analysis'!B385))=1,IF(#REF!='pre-Analysis'!E385,IF(#REF!='pre-Analysis'!F385,IF(#REF!='pre-Analysis'!D385,IF(#REF!='pre-Analysis'!C385,#REF!,""),""),""),""),"")))</f>
        <v>#REF!</v>
      </c>
      <c r="M385" s="167">
        <v>1925</v>
      </c>
      <c r="N385" s="167">
        <v>8219</v>
      </c>
      <c r="O385" s="167">
        <v>4225</v>
      </c>
      <c r="P385" s="167">
        <v>3994</v>
      </c>
      <c r="Q385" s="176" t="e">
        <f>SUMIFS(#REF!,#REF!, 'pre-Analysis'!E385,#REF!, 'pre-Analysis'!B385,#REF!,'pre-Analysis'!C385,#REF!,'pre-Analysis'!F385,#REF!,'pre-Analysis'!D385)</f>
        <v>#REF!</v>
      </c>
      <c r="R385" s="176" t="e">
        <f>SUMIFS(#REF!,#REF!, 'pre-Analysis'!E385,#REF!, 'pre-Analysis'!B385,#REF!,'pre-Analysis'!C385,#REF!,'pre-Analysis'!F385,#REF!,'pre-Analysis'!D385)</f>
        <v>#REF!</v>
      </c>
      <c r="S385" s="176" t="e">
        <f>SUMIFS(#REF!,#REF!, 'pre-Analysis'!E385,#REF!, 'pre-Analysis'!B385,#REF!,'pre-Analysis'!C385,#REF!,'pre-Analysis'!F385,#REF!,'pre-Analysis'!D385)</f>
        <v>#REF!</v>
      </c>
      <c r="T385" s="176" t="e">
        <f>SUMIFS(#REF!,#REF!, 'pre-Analysis'!E385,#REF!, 'pre-Analysis'!B385,#REF!,'pre-Analysis'!C385,#REF!,'pre-Analysis'!F385,#REF!,'pre-Analysis'!D385)</f>
        <v>#REF!</v>
      </c>
      <c r="U385" s="176" t="e">
        <f>SUMIFS(#REF!,#REF!, 'pre-Analysis'!E385,#REF!, 'pre-Analysis'!B385,#REF!,'pre-Analysis'!C385,#REF!,'pre-Analysis'!F385,#REF!,'pre-Analysis'!D385)</f>
        <v>#REF!</v>
      </c>
      <c r="V385" s="176" t="e">
        <f>SUMIFS(#REF!,#REF!, 'pre-Analysis'!E385,#REF!, 'pre-Analysis'!B385,#REF!,'pre-Analysis'!C385,#REF!,'pre-Analysis'!F385,#REF!,'pre-Analysis'!D385)</f>
        <v>#REF!</v>
      </c>
      <c r="W385" s="176" t="e">
        <f>SUMIFS(#REF!,#REF!, 'pre-Analysis'!E385,#REF!, 'pre-Analysis'!B385,#REF!,'pre-Analysis'!C385,#REF!,'pre-Analysis'!F385,#REF!,'pre-Analysis'!D385)</f>
        <v>#REF!</v>
      </c>
      <c r="X385" s="176" t="e">
        <f>SUMIFS(#REF!,#REF!, 'pre-Analysis'!E385,#REF!, 'pre-Analysis'!B385,#REF!,'pre-Analysis'!C385,#REF!,'pre-Analysis'!F385,#REF!,'pre-Analysis'!D385)</f>
        <v>#REF!</v>
      </c>
      <c r="Y385" s="169" t="e">
        <f t="shared" si="108"/>
        <v>#REF!</v>
      </c>
      <c r="Z385" s="169" t="e">
        <f t="shared" si="109"/>
        <v>#REF!</v>
      </c>
      <c r="AA385" s="170" t="e">
        <f t="shared" si="107"/>
        <v>#REF!</v>
      </c>
      <c r="AB385" s="170" t="e">
        <f t="shared" si="105"/>
        <v>#REF!</v>
      </c>
      <c r="AC385" s="156"/>
    </row>
    <row r="386" spans="1:29">
      <c r="A386" s="14" t="s">
        <v>72</v>
      </c>
      <c r="B386" s="149" t="s">
        <v>100</v>
      </c>
      <c r="C386" s="150" t="s">
        <v>137</v>
      </c>
      <c r="D386" s="172" t="s">
        <v>89</v>
      </c>
      <c r="E386" s="151" t="s">
        <v>76</v>
      </c>
      <c r="F386" s="149" t="s">
        <v>128</v>
      </c>
      <c r="G386" s="152" t="e">
        <f t="shared" si="106"/>
        <v>#REF!</v>
      </c>
      <c r="H386" s="149" t="e" cm="1">
        <f t="array" ref="H386">_xlfn.TEXTJOIN(",",TRUE,_xlfn.UNIQUE(IF((NOT(ISBLANK(#REF!))*(#REF!='pre-Analysis'!C386))=1,IF(#REF!='pre-Analysis'!E386,IF(#REF!='pre-Analysis'!B386,IF(#REF!='pre-Analysis'!F386,IF(#REF!='pre-Analysis'!D386,#REF!,""),""),""),""),"")))</f>
        <v>#REF!</v>
      </c>
      <c r="I386" s="149" t="e">
        <f t="shared" si="110"/>
        <v>#REF!</v>
      </c>
      <c r="J386" s="149" t="e" cm="1">
        <f t="array" ref="J386">_xlfn.TEXTJOIN(",",TRUE,_xlfn.UNIQUE(IF((NOT(ISBLANK(#REF!))*(#REF!='pre-Analysis'!C386))=1,IF(#REF!='pre-Analysis'!E386,IF(#REF!='pre-Analysis'!B386,IF(#REF!='pre-Analysis'!F386,IF(#REF!='pre-Analysis'!D386,#REF!,""),""),""),""),"")))</f>
        <v>#REF!</v>
      </c>
      <c r="K386" s="149" t="e">
        <f t="shared" si="111"/>
        <v>#REF!</v>
      </c>
      <c r="L386" s="149" t="e" cm="1">
        <f t="array" ref="L386">_xlfn.TEXTJOIN(",",TRUE,_xlfn.UNIQUE(IF((NOT(ISBLANK(#REF!))*(#REF!='pre-Analysis'!B386))=1,IF(#REF!='pre-Analysis'!E386,IF(#REF!='pre-Analysis'!F386,IF(#REF!='pre-Analysis'!D386,IF(#REF!='pre-Analysis'!C386,#REF!,""),""),""),""),"")))</f>
        <v>#REF!</v>
      </c>
      <c r="M386" s="167">
        <v>2396</v>
      </c>
      <c r="N386" s="167">
        <v>10569</v>
      </c>
      <c r="O386" s="167">
        <v>5611</v>
      </c>
      <c r="P386" s="167">
        <v>4958</v>
      </c>
      <c r="Q386" s="176" t="e">
        <f>SUMIFS(#REF!,#REF!, 'pre-Analysis'!E386,#REF!, 'pre-Analysis'!B386,#REF!,'pre-Analysis'!C386,#REF!,'pre-Analysis'!F386,#REF!,'pre-Analysis'!D386)</f>
        <v>#REF!</v>
      </c>
      <c r="R386" s="176" t="e">
        <f>SUMIFS(#REF!,#REF!, 'pre-Analysis'!E386,#REF!, 'pre-Analysis'!B386,#REF!,'pre-Analysis'!C386,#REF!,'pre-Analysis'!F386,#REF!,'pre-Analysis'!D386)</f>
        <v>#REF!</v>
      </c>
      <c r="S386" s="176" t="e">
        <f>SUMIFS(#REF!,#REF!, 'pre-Analysis'!E386,#REF!, 'pre-Analysis'!B386,#REF!,'pre-Analysis'!C386,#REF!,'pre-Analysis'!F386,#REF!,'pre-Analysis'!D386)</f>
        <v>#REF!</v>
      </c>
      <c r="T386" s="176" t="e">
        <f>SUMIFS(#REF!,#REF!, 'pre-Analysis'!E386,#REF!, 'pre-Analysis'!B386,#REF!,'pre-Analysis'!C386,#REF!,'pre-Analysis'!F386,#REF!,'pre-Analysis'!D386)</f>
        <v>#REF!</v>
      </c>
      <c r="U386" s="176" t="e">
        <f>SUMIFS(#REF!,#REF!, 'pre-Analysis'!E386,#REF!, 'pre-Analysis'!B386,#REF!,'pre-Analysis'!C386,#REF!,'pre-Analysis'!F386,#REF!,'pre-Analysis'!D386)</f>
        <v>#REF!</v>
      </c>
      <c r="V386" s="176" t="e">
        <f>SUMIFS(#REF!,#REF!, 'pre-Analysis'!E386,#REF!, 'pre-Analysis'!B386,#REF!,'pre-Analysis'!C386,#REF!,'pre-Analysis'!F386,#REF!,'pre-Analysis'!D386)</f>
        <v>#REF!</v>
      </c>
      <c r="W386" s="176" t="e">
        <f>SUMIFS(#REF!,#REF!, 'pre-Analysis'!E386,#REF!, 'pre-Analysis'!B386,#REF!,'pre-Analysis'!C386,#REF!,'pre-Analysis'!F386,#REF!,'pre-Analysis'!D386)</f>
        <v>#REF!</v>
      </c>
      <c r="X386" s="176" t="e">
        <f>SUMIFS(#REF!,#REF!, 'pre-Analysis'!E386,#REF!, 'pre-Analysis'!B386,#REF!,'pre-Analysis'!C386,#REF!,'pre-Analysis'!F386,#REF!,'pre-Analysis'!D386)</f>
        <v>#REF!</v>
      </c>
      <c r="Y386" s="169" t="e">
        <f t="shared" si="108"/>
        <v>#REF!</v>
      </c>
      <c r="Z386" s="169" t="e">
        <f t="shared" si="109"/>
        <v>#REF!</v>
      </c>
      <c r="AA386" s="170" t="e">
        <f t="shared" si="107"/>
        <v>#REF!</v>
      </c>
      <c r="AB386" s="170" t="e">
        <f t="shared" si="105"/>
        <v>#REF!</v>
      </c>
      <c r="AC386" s="156"/>
    </row>
    <row r="387" spans="1:29">
      <c r="A387" s="14" t="s">
        <v>72</v>
      </c>
      <c r="B387" s="149" t="s">
        <v>100</v>
      </c>
      <c r="C387" s="150" t="s">
        <v>137</v>
      </c>
      <c r="D387" s="172" t="s">
        <v>89</v>
      </c>
      <c r="E387" s="151" t="s">
        <v>76</v>
      </c>
      <c r="F387" s="149" t="s">
        <v>129</v>
      </c>
      <c r="G387" s="152" t="e">
        <f t="shared" si="106"/>
        <v>#REF!</v>
      </c>
      <c r="H387" s="149" t="e" cm="1">
        <f t="array" ref="H387">_xlfn.TEXTJOIN(",",TRUE,_xlfn.UNIQUE(IF((NOT(ISBLANK(#REF!))*(#REF!='pre-Analysis'!C387))=1,IF(#REF!='pre-Analysis'!E387,IF(#REF!='pre-Analysis'!B387,IF(#REF!='pre-Analysis'!F387,IF(#REF!='pre-Analysis'!D387,#REF!,""),""),""),""),"")))</f>
        <v>#REF!</v>
      </c>
      <c r="I387" s="149" t="e">
        <f t="shared" si="110"/>
        <v>#REF!</v>
      </c>
      <c r="J387" s="149" t="e" cm="1">
        <f t="array" ref="J387">_xlfn.TEXTJOIN(",",TRUE,_xlfn.UNIQUE(IF((NOT(ISBLANK(#REF!))*(#REF!='pre-Analysis'!C387))=1,IF(#REF!='pre-Analysis'!E387,IF(#REF!='pre-Analysis'!B387,IF(#REF!='pre-Analysis'!F387,IF(#REF!='pre-Analysis'!D387,#REF!,""),""),""),""),"")))</f>
        <v>#REF!</v>
      </c>
      <c r="K387" s="149" t="e">
        <f t="shared" si="111"/>
        <v>#REF!</v>
      </c>
      <c r="L387" s="149" t="e" cm="1">
        <f t="array" ref="L387">_xlfn.TEXTJOIN(",",TRUE,_xlfn.UNIQUE(IF((NOT(ISBLANK(#REF!))*(#REF!='pre-Analysis'!B387))=1,IF(#REF!='pre-Analysis'!E387,IF(#REF!='pre-Analysis'!F387,IF(#REF!='pre-Analysis'!D387,IF(#REF!='pre-Analysis'!C387,#REF!,""),""),""),""),"")))</f>
        <v>#REF!</v>
      </c>
      <c r="M387" s="167">
        <v>3140</v>
      </c>
      <c r="N387" s="167">
        <v>16855</v>
      </c>
      <c r="O387" s="167">
        <v>8692</v>
      </c>
      <c r="P387" s="167">
        <v>8163</v>
      </c>
      <c r="Q387" s="176" t="e">
        <f>SUMIFS(#REF!,#REF!, 'pre-Analysis'!E387,#REF!, 'pre-Analysis'!B387,#REF!,'pre-Analysis'!C387,#REF!,'pre-Analysis'!F387,#REF!,'pre-Analysis'!D387)</f>
        <v>#REF!</v>
      </c>
      <c r="R387" s="176" t="e">
        <f>SUMIFS(#REF!,#REF!, 'pre-Analysis'!E387,#REF!, 'pre-Analysis'!B387,#REF!,'pre-Analysis'!C387,#REF!,'pre-Analysis'!F387,#REF!,'pre-Analysis'!D387)</f>
        <v>#REF!</v>
      </c>
      <c r="S387" s="176" t="e">
        <f>SUMIFS(#REF!,#REF!, 'pre-Analysis'!E387,#REF!, 'pre-Analysis'!B387,#REF!,'pre-Analysis'!C387,#REF!,'pre-Analysis'!F387,#REF!,'pre-Analysis'!D387)</f>
        <v>#REF!</v>
      </c>
      <c r="T387" s="176" t="e">
        <f>SUMIFS(#REF!,#REF!, 'pre-Analysis'!E387,#REF!, 'pre-Analysis'!B387,#REF!,'pre-Analysis'!C387,#REF!,'pre-Analysis'!F387,#REF!,'pre-Analysis'!D387)</f>
        <v>#REF!</v>
      </c>
      <c r="U387" s="176" t="e">
        <f>SUMIFS(#REF!,#REF!, 'pre-Analysis'!E387,#REF!, 'pre-Analysis'!B387,#REF!,'pre-Analysis'!C387,#REF!,'pre-Analysis'!F387,#REF!,'pre-Analysis'!D387)</f>
        <v>#REF!</v>
      </c>
      <c r="V387" s="176" t="e">
        <f>SUMIFS(#REF!,#REF!, 'pre-Analysis'!E387,#REF!, 'pre-Analysis'!B387,#REF!,'pre-Analysis'!C387,#REF!,'pre-Analysis'!F387,#REF!,'pre-Analysis'!D387)</f>
        <v>#REF!</v>
      </c>
      <c r="W387" s="176" t="e">
        <f>SUMIFS(#REF!,#REF!, 'pre-Analysis'!E387,#REF!, 'pre-Analysis'!B387,#REF!,'pre-Analysis'!C387,#REF!,'pre-Analysis'!F387,#REF!,'pre-Analysis'!D387)</f>
        <v>#REF!</v>
      </c>
      <c r="X387" s="176" t="e">
        <f>SUMIFS(#REF!,#REF!, 'pre-Analysis'!E387,#REF!, 'pre-Analysis'!B387,#REF!,'pre-Analysis'!C387,#REF!,'pre-Analysis'!F387,#REF!,'pre-Analysis'!D387)</f>
        <v>#REF!</v>
      </c>
      <c r="Y387" s="169" t="e">
        <f t="shared" si="108"/>
        <v>#REF!</v>
      </c>
      <c r="Z387" s="169" t="e">
        <f t="shared" si="109"/>
        <v>#REF!</v>
      </c>
      <c r="AA387" s="170" t="e">
        <f t="shared" si="107"/>
        <v>#REF!</v>
      </c>
      <c r="AB387" s="170" t="e">
        <f t="shared" si="105"/>
        <v>#REF!</v>
      </c>
      <c r="AC387" s="156"/>
    </row>
    <row r="388" spans="1:29">
      <c r="A388" s="14" t="s">
        <v>72</v>
      </c>
      <c r="B388" s="158" t="s">
        <v>100</v>
      </c>
      <c r="C388" s="166" t="s">
        <v>137</v>
      </c>
      <c r="D388" s="201" t="s">
        <v>89</v>
      </c>
      <c r="E388" s="157" t="s">
        <v>76</v>
      </c>
      <c r="F388" s="158"/>
      <c r="G388" s="159" t="e">
        <f t="shared" si="106"/>
        <v>#REF!</v>
      </c>
      <c r="H388" s="157" t="e" cm="1">
        <f t="array" ref="H388">_xlfn.TEXTJOIN(",",TRUE,_xlfn.UNIQUE(IF((NOT(ISBLANK(#REF!))*(#REF!='pre-Analysis'!C388))=1,IF(#REF!='pre-Analysis'!E388,IF(#REF!='pre-Analysis'!B388,IF(#REF!='pre-Analysis'!D388,#REF!,""),""),""),"")))</f>
        <v>#REF!</v>
      </c>
      <c r="I388" s="158" t="e">
        <f t="shared" si="110"/>
        <v>#REF!</v>
      </c>
      <c r="J388" s="157" t="e" cm="1">
        <f t="array" ref="J388">_xlfn.TEXTJOIN(",",TRUE,_xlfn.UNIQUE(IF((NOT(ISBLANK(#REF!))*(#REF!='pre-Analysis'!C388))=1,IF(#REF!='pre-Analysis'!E388,IF(#REF!='pre-Analysis'!B388,IF(#REF!='pre-Analysis'!D388,#REF!,""),""),""),"")))</f>
        <v>#REF!</v>
      </c>
      <c r="K388" s="158" t="e">
        <f t="shared" si="111"/>
        <v>#REF!</v>
      </c>
      <c r="L388" s="158" t="e" cm="1">
        <f t="array" ref="L388">_xlfn.TEXTJOIN(",",TRUE,_xlfn.UNIQUE(IF((NOT(ISBLANK(#REF!))*(#REF!='pre-Analysis'!B388))=1,IF(#REF!='pre-Analysis'!E388,IF(#REF!='pre-Analysis'!D388,IF(#REF!='pre-Analysis'!C388,#REF!,""),""),""),"")))</f>
        <v>#REF!</v>
      </c>
      <c r="M388" s="160">
        <f>SUM(M361:M387)</f>
        <v>156285</v>
      </c>
      <c r="N388" s="160">
        <f>SUM(N361:N387)</f>
        <v>716888</v>
      </c>
      <c r="O388" s="160">
        <f>SUM(O361:O387)</f>
        <v>368982</v>
      </c>
      <c r="P388" s="160">
        <f>SUM(P361:P387)</f>
        <v>347906</v>
      </c>
      <c r="Q388" s="197" t="e">
        <f>SUMIFS(#REF!,#REF!, 'pre-Analysis'!E388,#REF!, 'pre-Analysis'!B388,#REF!,'pre-Analysis'!C388,#REF!,'pre-Analysis'!D388)</f>
        <v>#REF!</v>
      </c>
      <c r="R388" s="197" t="e">
        <f>SUMIFS(#REF!,#REF!, 'pre-Analysis'!E388,#REF!, 'pre-Analysis'!B388,#REF!,'pre-Analysis'!C388,#REF!,'pre-Analysis'!D388)</f>
        <v>#REF!</v>
      </c>
      <c r="S388" s="197" t="e">
        <f>SUMIFS(#REF!,#REF!, 'pre-Analysis'!E388,#REF!, 'pre-Analysis'!B388,#REF!,'pre-Analysis'!C388,#REF!,'pre-Analysis'!D388)</f>
        <v>#REF!</v>
      </c>
      <c r="T388" s="197" t="e">
        <f>SUMIFS(#REF!,#REF!, 'pre-Analysis'!E388,#REF!, 'pre-Analysis'!B388,#REF!,'pre-Analysis'!C388,#REF!,'pre-Analysis'!D388)</f>
        <v>#REF!</v>
      </c>
      <c r="U388" s="197" t="e">
        <f>SUMIFS(#REF!,#REF!, 'pre-Analysis'!E388,#REF!, 'pre-Analysis'!B388,#REF!,'pre-Analysis'!C388,#REF!,'pre-Analysis'!D388)</f>
        <v>#REF!</v>
      </c>
      <c r="V388" s="197" t="e">
        <f>SUMIFS(#REF!,#REF!, 'pre-Analysis'!E388,#REF!, 'pre-Analysis'!B388,#REF!,'pre-Analysis'!C388,#REF!,'pre-Analysis'!D388)</f>
        <v>#REF!</v>
      </c>
      <c r="W388" s="197" t="e">
        <f>SUMIFS(#REF!,#REF!, 'pre-Analysis'!E388,#REF!, 'pre-Analysis'!B388,#REF!,'pre-Analysis'!C388,#REF!,'pre-Analysis'!D388)</f>
        <v>#REF!</v>
      </c>
      <c r="X388" s="197" t="e">
        <f>SUMIFS(#REF!,#REF!, 'pre-Analysis'!E388,#REF!, 'pre-Analysis'!B388,#REF!,'pre-Analysis'!C388,#REF!,'pre-Analysis'!D388)</f>
        <v>#REF!</v>
      </c>
      <c r="Y388" s="198" t="e">
        <f t="shared" si="108"/>
        <v>#REF!</v>
      </c>
      <c r="Z388" s="198" t="e">
        <f t="shared" si="109"/>
        <v>#REF!</v>
      </c>
      <c r="AA388" s="199" t="e">
        <f t="shared" si="107"/>
        <v>#REF!</v>
      </c>
      <c r="AB388" s="199" t="e">
        <f t="shared" si="105"/>
        <v>#REF!</v>
      </c>
    </row>
    <row r="389" spans="1:29">
      <c r="A389" s="14" t="s">
        <v>72</v>
      </c>
      <c r="B389" s="149" t="s">
        <v>100</v>
      </c>
      <c r="C389" s="150" t="s">
        <v>137</v>
      </c>
      <c r="D389" s="172" t="s">
        <v>89</v>
      </c>
      <c r="E389" s="151" t="s">
        <v>77</v>
      </c>
      <c r="F389" s="149" t="s">
        <v>130</v>
      </c>
      <c r="G389" s="152" t="e">
        <f t="shared" si="106"/>
        <v>#REF!</v>
      </c>
      <c r="H389" s="149" t="e" cm="1">
        <f t="array" ref="H389">_xlfn.TEXTJOIN(",",TRUE,_xlfn.UNIQUE(IF((NOT(ISBLANK(#REF!))*(#REF!='pre-Analysis'!C389))=1,IF(#REF!='pre-Analysis'!E389,IF(#REF!='pre-Analysis'!B389,IF(#REF!='pre-Analysis'!F389,IF(#REF!='pre-Analysis'!D389,#REF!,""),""),""),""),"")))</f>
        <v>#REF!</v>
      </c>
      <c r="I389" s="149" t="e">
        <f t="shared" si="110"/>
        <v>#REF!</v>
      </c>
      <c r="J389" s="149" t="e" cm="1">
        <f t="array" ref="J389">_xlfn.TEXTJOIN(",",TRUE,_xlfn.UNIQUE(IF((NOT(ISBLANK(#REF!))*(#REF!='pre-Analysis'!C389))=1,IF(#REF!='pre-Analysis'!E389,IF(#REF!='pre-Analysis'!B389,IF(#REF!='pre-Analysis'!F389,IF(#REF!='pre-Analysis'!D389,#REF!,""),""),""),""),"")))</f>
        <v>#REF!</v>
      </c>
      <c r="K389" s="149" t="e">
        <f t="shared" si="111"/>
        <v>#REF!</v>
      </c>
      <c r="L389" s="149" t="e" cm="1">
        <f t="array" ref="L389">_xlfn.TEXTJOIN(",",TRUE,_xlfn.UNIQUE(IF((NOT(ISBLANK(#REF!))*(#REF!='pre-Analysis'!B389))=1,IF(#REF!='pre-Analysis'!E389,IF(#REF!='pre-Analysis'!F389,IF(#REF!='pre-Analysis'!D389,IF(#REF!='pre-Analysis'!C389,#REF!,""),""),""),""),"")))</f>
        <v>#REF!</v>
      </c>
      <c r="M389" s="167">
        <v>3893</v>
      </c>
      <c r="N389" s="167">
        <v>16653</v>
      </c>
      <c r="O389" s="167">
        <v>8600</v>
      </c>
      <c r="P389" s="99">
        <v>8053</v>
      </c>
      <c r="Q389" s="176" t="e">
        <f>SUMIFS(#REF!,#REF!, 'pre-Analysis'!E389,#REF!, 'pre-Analysis'!B389,#REF!,'pre-Analysis'!C389,#REF!,'pre-Analysis'!F389,#REF!,'pre-Analysis'!D389)</f>
        <v>#REF!</v>
      </c>
      <c r="R389" s="176" t="e">
        <f>SUMIFS(#REF!,#REF!, 'pre-Analysis'!E389,#REF!, 'pre-Analysis'!B389,#REF!,'pre-Analysis'!C389,#REF!,'pre-Analysis'!F389,#REF!,'pre-Analysis'!D389)</f>
        <v>#REF!</v>
      </c>
      <c r="S389" s="176" t="e">
        <f>SUMIFS(#REF!,#REF!, 'pre-Analysis'!E389,#REF!, 'pre-Analysis'!B389,#REF!,'pre-Analysis'!C389,#REF!,'pre-Analysis'!F389,#REF!,'pre-Analysis'!D389)</f>
        <v>#REF!</v>
      </c>
      <c r="T389" s="176" t="e">
        <f>SUMIFS(#REF!,#REF!, 'pre-Analysis'!E389,#REF!, 'pre-Analysis'!B389,#REF!,'pre-Analysis'!C389,#REF!,'pre-Analysis'!F389,#REF!,'pre-Analysis'!D389)</f>
        <v>#REF!</v>
      </c>
      <c r="U389" s="176" t="e">
        <f>SUMIFS(#REF!,#REF!, 'pre-Analysis'!E389,#REF!, 'pre-Analysis'!B389,#REF!,'pre-Analysis'!C389,#REF!,'pre-Analysis'!F389,#REF!,'pre-Analysis'!D389)</f>
        <v>#REF!</v>
      </c>
      <c r="V389" s="176" t="e">
        <f>SUMIFS(#REF!,#REF!, 'pre-Analysis'!E389,#REF!, 'pre-Analysis'!B389,#REF!,'pre-Analysis'!C389,#REF!,'pre-Analysis'!F389,#REF!,'pre-Analysis'!D389)</f>
        <v>#REF!</v>
      </c>
      <c r="W389" s="176" t="e">
        <f>SUMIFS(#REF!,#REF!, 'pre-Analysis'!E389,#REF!, 'pre-Analysis'!B389,#REF!,'pre-Analysis'!C389,#REF!,'pre-Analysis'!F389,#REF!,'pre-Analysis'!D389)</f>
        <v>#REF!</v>
      </c>
      <c r="X389" s="176" t="e">
        <f>SUMIFS(#REF!,#REF!, 'pre-Analysis'!E389,#REF!, 'pre-Analysis'!B389,#REF!,'pre-Analysis'!C389,#REF!,'pre-Analysis'!F389,#REF!,'pre-Analysis'!D389)</f>
        <v>#REF!</v>
      </c>
      <c r="Y389" s="169" t="e">
        <f t="shared" si="108"/>
        <v>#REF!</v>
      </c>
      <c r="Z389" s="169" t="e">
        <f t="shared" si="109"/>
        <v>#REF!</v>
      </c>
      <c r="AA389" s="170" t="e">
        <f t="shared" si="107"/>
        <v>#REF!</v>
      </c>
      <c r="AB389" s="170" t="e">
        <f t="shared" si="105"/>
        <v>#REF!</v>
      </c>
    </row>
    <row r="390" spans="1:29">
      <c r="A390" s="14" t="s">
        <v>72</v>
      </c>
      <c r="B390" s="149" t="s">
        <v>100</v>
      </c>
      <c r="C390" s="150" t="s">
        <v>137</v>
      </c>
      <c r="D390" s="172" t="s">
        <v>89</v>
      </c>
      <c r="E390" s="151" t="s">
        <v>77</v>
      </c>
      <c r="F390" s="149" t="s">
        <v>131</v>
      </c>
      <c r="G390" s="152" t="e">
        <f t="shared" si="106"/>
        <v>#REF!</v>
      </c>
      <c r="H390" s="149" t="e" cm="1">
        <f t="array" ref="H390">_xlfn.TEXTJOIN(",",TRUE,_xlfn.UNIQUE(IF((NOT(ISBLANK(#REF!))*(#REF!='pre-Analysis'!C390))=1,IF(#REF!='pre-Analysis'!E390,IF(#REF!='pre-Analysis'!B390,IF(#REF!='pre-Analysis'!F390,IF(#REF!='pre-Analysis'!D390,#REF!,""),""),""),""),"")))</f>
        <v>#REF!</v>
      </c>
      <c r="I390" s="149" t="e">
        <f t="shared" si="110"/>
        <v>#REF!</v>
      </c>
      <c r="J390" s="149" t="e" cm="1">
        <f t="array" ref="J390">_xlfn.TEXTJOIN(",",TRUE,_xlfn.UNIQUE(IF((NOT(ISBLANK(#REF!))*(#REF!='pre-Analysis'!C390))=1,IF(#REF!='pre-Analysis'!E390,IF(#REF!='pre-Analysis'!B390,IF(#REF!='pre-Analysis'!F390,IF(#REF!='pre-Analysis'!D390,#REF!,""),""),""),""),"")))</f>
        <v>#REF!</v>
      </c>
      <c r="K390" s="149" t="e">
        <f t="shared" si="111"/>
        <v>#REF!</v>
      </c>
      <c r="L390" s="149" t="e" cm="1">
        <f t="array" ref="L390">_xlfn.TEXTJOIN(",",TRUE,_xlfn.UNIQUE(IF((NOT(ISBLANK(#REF!))*(#REF!='pre-Analysis'!B390))=1,IF(#REF!='pre-Analysis'!E390,IF(#REF!='pre-Analysis'!F390,IF(#REF!='pre-Analysis'!D390,IF(#REF!='pre-Analysis'!C390,#REF!,""),""),""),""),"")))</f>
        <v>#REF!</v>
      </c>
      <c r="M390" s="167">
        <v>4290</v>
      </c>
      <c r="N390" s="167">
        <v>21230</v>
      </c>
      <c r="O390" s="167">
        <v>10823</v>
      </c>
      <c r="P390" s="99">
        <v>10407</v>
      </c>
      <c r="Q390" s="176" t="e">
        <f>SUMIFS(#REF!,#REF!, 'pre-Analysis'!E390,#REF!, 'pre-Analysis'!B390,#REF!,'pre-Analysis'!C390,#REF!,'pre-Analysis'!F390,#REF!,'pre-Analysis'!D390)</f>
        <v>#REF!</v>
      </c>
      <c r="R390" s="176" t="e">
        <f>SUMIFS(#REF!,#REF!, 'pre-Analysis'!E390,#REF!, 'pre-Analysis'!B390,#REF!,'pre-Analysis'!C390,#REF!,'pre-Analysis'!F390,#REF!,'pre-Analysis'!D390)</f>
        <v>#REF!</v>
      </c>
      <c r="S390" s="176" t="e">
        <f>SUMIFS(#REF!,#REF!, 'pre-Analysis'!E390,#REF!, 'pre-Analysis'!B390,#REF!,'pre-Analysis'!C390,#REF!,'pre-Analysis'!F390,#REF!,'pre-Analysis'!D390)</f>
        <v>#REF!</v>
      </c>
      <c r="T390" s="176" t="e">
        <f>SUMIFS(#REF!,#REF!, 'pre-Analysis'!E390,#REF!, 'pre-Analysis'!B390,#REF!,'pre-Analysis'!C390,#REF!,'pre-Analysis'!F390,#REF!,'pre-Analysis'!D390)</f>
        <v>#REF!</v>
      </c>
      <c r="U390" s="176" t="e">
        <f>SUMIFS(#REF!,#REF!, 'pre-Analysis'!E390,#REF!, 'pre-Analysis'!B390,#REF!,'pre-Analysis'!C390,#REF!,'pre-Analysis'!F390,#REF!,'pre-Analysis'!D390)</f>
        <v>#REF!</v>
      </c>
      <c r="V390" s="176" t="e">
        <f>SUMIFS(#REF!,#REF!, 'pre-Analysis'!E390,#REF!, 'pre-Analysis'!B390,#REF!,'pre-Analysis'!C390,#REF!,'pre-Analysis'!F390,#REF!,'pre-Analysis'!D390)</f>
        <v>#REF!</v>
      </c>
      <c r="W390" s="176" t="e">
        <f>SUMIFS(#REF!,#REF!, 'pre-Analysis'!E390,#REF!, 'pre-Analysis'!B390,#REF!,'pre-Analysis'!C390,#REF!,'pre-Analysis'!F390,#REF!,'pre-Analysis'!D390)</f>
        <v>#REF!</v>
      </c>
      <c r="X390" s="176" t="e">
        <f>SUMIFS(#REF!,#REF!, 'pre-Analysis'!E390,#REF!, 'pre-Analysis'!B390,#REF!,'pre-Analysis'!C390,#REF!,'pre-Analysis'!F390,#REF!,'pre-Analysis'!D390)</f>
        <v>#REF!</v>
      </c>
      <c r="Y390" s="169" t="e">
        <f t="shared" si="108"/>
        <v>#REF!</v>
      </c>
      <c r="Z390" s="169" t="e">
        <f t="shared" si="109"/>
        <v>#REF!</v>
      </c>
      <c r="AA390" s="170" t="e">
        <f t="shared" si="107"/>
        <v>#REF!</v>
      </c>
      <c r="AB390" s="170" t="e">
        <f t="shared" si="105"/>
        <v>#REF!</v>
      </c>
    </row>
    <row r="391" spans="1:29">
      <c r="A391" s="14" t="s">
        <v>72</v>
      </c>
      <c r="B391" s="149" t="s">
        <v>100</v>
      </c>
      <c r="C391" s="150" t="s">
        <v>137</v>
      </c>
      <c r="D391" s="172" t="s">
        <v>89</v>
      </c>
      <c r="E391" s="151" t="s">
        <v>77</v>
      </c>
      <c r="F391" s="149" t="s">
        <v>132</v>
      </c>
      <c r="G391" s="152" t="e">
        <f t="shared" si="106"/>
        <v>#REF!</v>
      </c>
      <c r="H391" s="149" t="e" cm="1">
        <f t="array" ref="H391">_xlfn.TEXTJOIN(",",TRUE,_xlfn.UNIQUE(IF((NOT(ISBLANK(#REF!))*(#REF!='pre-Analysis'!C391))=1,IF(#REF!='pre-Analysis'!E391,IF(#REF!='pre-Analysis'!B391,IF(#REF!='pre-Analysis'!F391,IF(#REF!='pre-Analysis'!D391,#REF!,""),""),""),""),"")))</f>
        <v>#REF!</v>
      </c>
      <c r="I391" s="149" t="e">
        <f t="shared" si="110"/>
        <v>#REF!</v>
      </c>
      <c r="J391" s="149" t="e" cm="1">
        <f t="array" ref="J391">_xlfn.TEXTJOIN(",",TRUE,_xlfn.UNIQUE(IF((NOT(ISBLANK(#REF!))*(#REF!='pre-Analysis'!C391))=1,IF(#REF!='pre-Analysis'!E391,IF(#REF!='pre-Analysis'!B391,IF(#REF!='pre-Analysis'!F391,IF(#REF!='pre-Analysis'!D391,#REF!,""),""),""),""),"")))</f>
        <v>#REF!</v>
      </c>
      <c r="K391" s="149" t="e">
        <f t="shared" si="111"/>
        <v>#REF!</v>
      </c>
      <c r="L391" s="149" t="e" cm="1">
        <f t="array" ref="L391">_xlfn.TEXTJOIN(",",TRUE,_xlfn.UNIQUE(IF((NOT(ISBLANK(#REF!))*(#REF!='pre-Analysis'!B391))=1,IF(#REF!='pre-Analysis'!E391,IF(#REF!='pre-Analysis'!F391,IF(#REF!='pre-Analysis'!D391,IF(#REF!='pre-Analysis'!C391,#REF!,""),""),""),""),"")))</f>
        <v>#REF!</v>
      </c>
      <c r="M391" s="167">
        <v>5815</v>
      </c>
      <c r="N391" s="167">
        <v>26218</v>
      </c>
      <c r="O391" s="167">
        <v>13844</v>
      </c>
      <c r="P391" s="99">
        <v>12374</v>
      </c>
      <c r="Q391" s="176" t="e">
        <f>SUMIFS(#REF!,#REF!, 'pre-Analysis'!E391,#REF!, 'pre-Analysis'!B391,#REF!,'pre-Analysis'!C391,#REF!,'pre-Analysis'!F391,#REF!,'pre-Analysis'!D391)</f>
        <v>#REF!</v>
      </c>
      <c r="R391" s="176" t="e">
        <f>SUMIFS(#REF!,#REF!, 'pre-Analysis'!E391,#REF!, 'pre-Analysis'!B391,#REF!,'pre-Analysis'!C391,#REF!,'pre-Analysis'!F391,#REF!,'pre-Analysis'!D391)</f>
        <v>#REF!</v>
      </c>
      <c r="S391" s="176" t="e">
        <f>SUMIFS(#REF!,#REF!, 'pre-Analysis'!E391,#REF!, 'pre-Analysis'!B391,#REF!,'pre-Analysis'!C391,#REF!,'pre-Analysis'!F391,#REF!,'pre-Analysis'!D391)</f>
        <v>#REF!</v>
      </c>
      <c r="T391" s="176" t="e">
        <f>SUMIFS(#REF!,#REF!, 'pre-Analysis'!E391,#REF!, 'pre-Analysis'!B391,#REF!,'pre-Analysis'!C391,#REF!,'pre-Analysis'!F391,#REF!,'pre-Analysis'!D391)</f>
        <v>#REF!</v>
      </c>
      <c r="U391" s="176" t="e">
        <f>SUMIFS(#REF!,#REF!, 'pre-Analysis'!E391,#REF!, 'pre-Analysis'!B391,#REF!,'pre-Analysis'!C391,#REF!,'pre-Analysis'!F391,#REF!,'pre-Analysis'!D391)</f>
        <v>#REF!</v>
      </c>
      <c r="V391" s="176" t="e">
        <f>SUMIFS(#REF!,#REF!, 'pre-Analysis'!E391,#REF!, 'pre-Analysis'!B391,#REF!,'pre-Analysis'!C391,#REF!,'pre-Analysis'!F391,#REF!,'pre-Analysis'!D391)</f>
        <v>#REF!</v>
      </c>
      <c r="W391" s="176" t="e">
        <f>SUMIFS(#REF!,#REF!, 'pre-Analysis'!E391,#REF!, 'pre-Analysis'!B391,#REF!,'pre-Analysis'!C391,#REF!,'pre-Analysis'!F391,#REF!,'pre-Analysis'!D391)</f>
        <v>#REF!</v>
      </c>
      <c r="X391" s="176" t="e">
        <f>SUMIFS(#REF!,#REF!, 'pre-Analysis'!E391,#REF!, 'pre-Analysis'!B391,#REF!,'pre-Analysis'!C391,#REF!,'pre-Analysis'!F391,#REF!,'pre-Analysis'!D391)</f>
        <v>#REF!</v>
      </c>
      <c r="Y391" s="169" t="e">
        <f t="shared" si="108"/>
        <v>#REF!</v>
      </c>
      <c r="Z391" s="169" t="e">
        <f t="shared" si="109"/>
        <v>#REF!</v>
      </c>
      <c r="AA391" s="170" t="e">
        <f t="shared" si="107"/>
        <v>#REF!</v>
      </c>
      <c r="AB391" s="170" t="e">
        <f t="shared" si="105"/>
        <v>#REF!</v>
      </c>
    </row>
    <row r="392" spans="1:29">
      <c r="A392" s="14" t="s">
        <v>72</v>
      </c>
      <c r="B392" s="149" t="s">
        <v>100</v>
      </c>
      <c r="C392" s="150" t="s">
        <v>137</v>
      </c>
      <c r="D392" s="172" t="s">
        <v>89</v>
      </c>
      <c r="E392" s="151" t="s">
        <v>77</v>
      </c>
      <c r="F392" s="149" t="s">
        <v>133</v>
      </c>
      <c r="G392" s="152" t="e">
        <f t="shared" si="106"/>
        <v>#REF!</v>
      </c>
      <c r="H392" s="149" t="e" cm="1">
        <f t="array" ref="H392">_xlfn.TEXTJOIN(",",TRUE,_xlfn.UNIQUE(IF((NOT(ISBLANK(#REF!))*(#REF!='pre-Analysis'!C392))=1,IF(#REF!='pre-Analysis'!E392,IF(#REF!='pre-Analysis'!B392,IF(#REF!='pre-Analysis'!F392,IF(#REF!='pre-Analysis'!D392,#REF!,""),""),""),""),"")))</f>
        <v>#REF!</v>
      </c>
      <c r="I392" s="149" t="e">
        <f t="shared" si="110"/>
        <v>#REF!</v>
      </c>
      <c r="J392" s="149" t="e" cm="1">
        <f t="array" ref="J392">_xlfn.TEXTJOIN(",",TRUE,_xlfn.UNIQUE(IF((NOT(ISBLANK(#REF!))*(#REF!='pre-Analysis'!C392))=1,IF(#REF!='pre-Analysis'!E392,IF(#REF!='pre-Analysis'!B392,IF(#REF!='pre-Analysis'!F392,IF(#REF!='pre-Analysis'!D392,#REF!,""),""),""),""),"")))</f>
        <v>#REF!</v>
      </c>
      <c r="K392" s="149" t="e">
        <f t="shared" si="111"/>
        <v>#REF!</v>
      </c>
      <c r="L392" s="149" t="e" cm="1">
        <f t="array" ref="L392">_xlfn.TEXTJOIN(",",TRUE,_xlfn.UNIQUE(IF((NOT(ISBLANK(#REF!))*(#REF!='pre-Analysis'!B392))=1,IF(#REF!='pre-Analysis'!E392,IF(#REF!='pre-Analysis'!F392,IF(#REF!='pre-Analysis'!D392,IF(#REF!='pre-Analysis'!C392,#REF!,""),""),""),""),"")))</f>
        <v>#REF!</v>
      </c>
      <c r="M392" s="167">
        <v>1582</v>
      </c>
      <c r="N392" s="167">
        <v>7718</v>
      </c>
      <c r="O392" s="167">
        <v>4069</v>
      </c>
      <c r="P392" s="99">
        <v>3649</v>
      </c>
      <c r="Q392" s="176" t="e">
        <f>SUMIFS(#REF!,#REF!, 'pre-Analysis'!E392,#REF!, 'pre-Analysis'!B392,#REF!,'pre-Analysis'!C392,#REF!,'pre-Analysis'!F392,#REF!,'pre-Analysis'!D392)</f>
        <v>#REF!</v>
      </c>
      <c r="R392" s="176" t="e">
        <f>SUMIFS(#REF!,#REF!, 'pre-Analysis'!E392,#REF!, 'pre-Analysis'!B392,#REF!,'pre-Analysis'!C392,#REF!,'pre-Analysis'!F392,#REF!,'pre-Analysis'!D392)</f>
        <v>#REF!</v>
      </c>
      <c r="S392" s="176" t="e">
        <f>SUMIFS(#REF!,#REF!, 'pre-Analysis'!E392,#REF!, 'pre-Analysis'!B392,#REF!,'pre-Analysis'!C392,#REF!,'pre-Analysis'!F392,#REF!,'pre-Analysis'!D392)</f>
        <v>#REF!</v>
      </c>
      <c r="T392" s="176" t="e">
        <f>SUMIFS(#REF!,#REF!, 'pre-Analysis'!E392,#REF!, 'pre-Analysis'!B392,#REF!,'pre-Analysis'!C392,#REF!,'pre-Analysis'!F392,#REF!,'pre-Analysis'!D392)</f>
        <v>#REF!</v>
      </c>
      <c r="U392" s="176" t="e">
        <f>SUMIFS(#REF!,#REF!, 'pre-Analysis'!E392,#REF!, 'pre-Analysis'!B392,#REF!,'pre-Analysis'!C392,#REF!,'pre-Analysis'!F392,#REF!,'pre-Analysis'!D392)</f>
        <v>#REF!</v>
      </c>
      <c r="V392" s="176" t="e">
        <f>SUMIFS(#REF!,#REF!, 'pre-Analysis'!E392,#REF!, 'pre-Analysis'!B392,#REF!,'pre-Analysis'!C392,#REF!,'pre-Analysis'!F392,#REF!,'pre-Analysis'!D392)</f>
        <v>#REF!</v>
      </c>
      <c r="W392" s="176" t="e">
        <f>SUMIFS(#REF!,#REF!, 'pre-Analysis'!E392,#REF!, 'pre-Analysis'!B392,#REF!,'pre-Analysis'!C392,#REF!,'pre-Analysis'!F392,#REF!,'pre-Analysis'!D392)</f>
        <v>#REF!</v>
      </c>
      <c r="X392" s="176" t="e">
        <f>SUMIFS(#REF!,#REF!, 'pre-Analysis'!E392,#REF!, 'pre-Analysis'!B392,#REF!,'pre-Analysis'!C392,#REF!,'pre-Analysis'!F392,#REF!,'pre-Analysis'!D392)</f>
        <v>#REF!</v>
      </c>
      <c r="Y392" s="169" t="e">
        <f t="shared" si="108"/>
        <v>#REF!</v>
      </c>
      <c r="Z392" s="169" t="e">
        <f t="shared" si="109"/>
        <v>#REF!</v>
      </c>
      <c r="AA392" s="170" t="e">
        <f t="shared" si="107"/>
        <v>#REF!</v>
      </c>
      <c r="AB392" s="170" t="e">
        <f t="shared" si="105"/>
        <v>#REF!</v>
      </c>
    </row>
    <row r="393" spans="1:29">
      <c r="A393" s="14" t="s">
        <v>72</v>
      </c>
      <c r="B393" s="149" t="s">
        <v>100</v>
      </c>
      <c r="C393" s="150" t="s">
        <v>137</v>
      </c>
      <c r="D393" s="172" t="s">
        <v>89</v>
      </c>
      <c r="E393" s="151" t="s">
        <v>77</v>
      </c>
      <c r="F393" s="149" t="s">
        <v>134</v>
      </c>
      <c r="G393" s="152" t="e">
        <f t="shared" si="106"/>
        <v>#REF!</v>
      </c>
      <c r="H393" s="149" t="e" cm="1">
        <f t="array" ref="H393">_xlfn.TEXTJOIN(",",TRUE,_xlfn.UNIQUE(IF((NOT(ISBLANK(#REF!))*(#REF!='pre-Analysis'!C393))=1,IF(#REF!='pre-Analysis'!E393,IF(#REF!='pre-Analysis'!B393,IF(#REF!='pre-Analysis'!F393,IF(#REF!='pre-Analysis'!D393,#REF!,""),""),""),""),"")))</f>
        <v>#REF!</v>
      </c>
      <c r="I393" s="149" t="e">
        <f t="shared" si="110"/>
        <v>#REF!</v>
      </c>
      <c r="J393" s="149" t="e" cm="1">
        <f t="array" ref="J393">_xlfn.TEXTJOIN(",",TRUE,_xlfn.UNIQUE(IF((NOT(ISBLANK(#REF!))*(#REF!='pre-Analysis'!C393))=1,IF(#REF!='pre-Analysis'!E393,IF(#REF!='pre-Analysis'!B393,IF(#REF!='pre-Analysis'!F393,IF(#REF!='pre-Analysis'!D393,#REF!,""),""),""),""),"")))</f>
        <v>#REF!</v>
      </c>
      <c r="K393" s="149" t="e">
        <f t="shared" si="111"/>
        <v>#REF!</v>
      </c>
      <c r="L393" s="149" t="e" cm="1">
        <f t="array" ref="L393">_xlfn.TEXTJOIN(",",TRUE,_xlfn.UNIQUE(IF((NOT(ISBLANK(#REF!))*(#REF!='pre-Analysis'!B393))=1,IF(#REF!='pre-Analysis'!E393,IF(#REF!='pre-Analysis'!F393,IF(#REF!='pre-Analysis'!D393,IF(#REF!='pre-Analysis'!C393,#REF!,""),""),""),""),"")))</f>
        <v>#REF!</v>
      </c>
      <c r="M393" s="167">
        <v>8985</v>
      </c>
      <c r="N393" s="167">
        <v>40032</v>
      </c>
      <c r="O393" s="167">
        <v>21157</v>
      </c>
      <c r="P393" s="99">
        <v>18875</v>
      </c>
      <c r="Q393" s="176" t="e">
        <f>SUMIFS(#REF!,#REF!, 'pre-Analysis'!E393,#REF!, 'pre-Analysis'!B393,#REF!,'pre-Analysis'!C393,#REF!,'pre-Analysis'!F393,#REF!,'pre-Analysis'!D393)</f>
        <v>#REF!</v>
      </c>
      <c r="R393" s="176" t="e">
        <f>SUMIFS(#REF!,#REF!, 'pre-Analysis'!E393,#REF!, 'pre-Analysis'!B393,#REF!,'pre-Analysis'!C393,#REF!,'pre-Analysis'!F393,#REF!,'pre-Analysis'!D393)</f>
        <v>#REF!</v>
      </c>
      <c r="S393" s="176" t="e">
        <f>SUMIFS(#REF!,#REF!, 'pre-Analysis'!E393,#REF!, 'pre-Analysis'!B393,#REF!,'pre-Analysis'!C393,#REF!,'pre-Analysis'!F393,#REF!,'pre-Analysis'!D393)</f>
        <v>#REF!</v>
      </c>
      <c r="T393" s="176" t="e">
        <f>SUMIFS(#REF!,#REF!, 'pre-Analysis'!E393,#REF!, 'pre-Analysis'!B393,#REF!,'pre-Analysis'!C393,#REF!,'pre-Analysis'!F393,#REF!,'pre-Analysis'!D393)</f>
        <v>#REF!</v>
      </c>
      <c r="U393" s="176" t="e">
        <f>SUMIFS(#REF!,#REF!, 'pre-Analysis'!E393,#REF!, 'pre-Analysis'!B393,#REF!,'pre-Analysis'!C393,#REF!,'pre-Analysis'!F393,#REF!,'pre-Analysis'!D393)</f>
        <v>#REF!</v>
      </c>
      <c r="V393" s="176" t="e">
        <f>SUMIFS(#REF!,#REF!, 'pre-Analysis'!E393,#REF!, 'pre-Analysis'!B393,#REF!,'pre-Analysis'!C393,#REF!,'pre-Analysis'!F393,#REF!,'pre-Analysis'!D393)</f>
        <v>#REF!</v>
      </c>
      <c r="W393" s="176" t="e">
        <f>SUMIFS(#REF!,#REF!, 'pre-Analysis'!E393,#REF!, 'pre-Analysis'!B393,#REF!,'pre-Analysis'!C393,#REF!,'pre-Analysis'!F393,#REF!,'pre-Analysis'!D393)</f>
        <v>#REF!</v>
      </c>
      <c r="X393" s="176" t="e">
        <f>SUMIFS(#REF!,#REF!, 'pre-Analysis'!E393,#REF!, 'pre-Analysis'!B393,#REF!,'pre-Analysis'!C393,#REF!,'pre-Analysis'!F393,#REF!,'pre-Analysis'!D393)</f>
        <v>#REF!</v>
      </c>
      <c r="Y393" s="169" t="e">
        <f t="shared" si="108"/>
        <v>#REF!</v>
      </c>
      <c r="Z393" s="169" t="e">
        <f t="shared" si="109"/>
        <v>#REF!</v>
      </c>
      <c r="AA393" s="170" t="e">
        <f t="shared" si="107"/>
        <v>#REF!</v>
      </c>
      <c r="AB393" s="170" t="e">
        <f t="shared" ref="AB393:AB435" si="112">1-Z393</f>
        <v>#REF!</v>
      </c>
    </row>
    <row r="394" spans="1:29">
      <c r="A394" s="14" t="s">
        <v>72</v>
      </c>
      <c r="B394" s="149" t="s">
        <v>100</v>
      </c>
      <c r="C394" s="150" t="s">
        <v>137</v>
      </c>
      <c r="D394" s="172" t="s">
        <v>89</v>
      </c>
      <c r="E394" s="151" t="s">
        <v>77</v>
      </c>
      <c r="F394" s="149" t="s">
        <v>135</v>
      </c>
      <c r="G394" s="152" t="e">
        <f t="shared" si="106"/>
        <v>#REF!</v>
      </c>
      <c r="H394" s="149" t="e" cm="1">
        <f t="array" ref="H394">_xlfn.TEXTJOIN(",",TRUE,_xlfn.UNIQUE(IF((NOT(ISBLANK(#REF!))*(#REF!='pre-Analysis'!C394))=1,IF(#REF!='pre-Analysis'!E394,IF(#REF!='pre-Analysis'!B394,IF(#REF!='pre-Analysis'!F394,IF(#REF!='pre-Analysis'!D394,#REF!,""),""),""),""),"")))</f>
        <v>#REF!</v>
      </c>
      <c r="I394" s="149" t="e">
        <f t="shared" si="110"/>
        <v>#REF!</v>
      </c>
      <c r="J394" s="149" t="e" cm="1">
        <f t="array" ref="J394">_xlfn.TEXTJOIN(",",TRUE,_xlfn.UNIQUE(IF((NOT(ISBLANK(#REF!))*(#REF!='pre-Analysis'!C394))=1,IF(#REF!='pre-Analysis'!E394,IF(#REF!='pre-Analysis'!B394,IF(#REF!='pre-Analysis'!F394,IF(#REF!='pre-Analysis'!D394,#REF!,""),""),""),""),"")))</f>
        <v>#REF!</v>
      </c>
      <c r="K394" s="149" t="e">
        <f t="shared" si="111"/>
        <v>#REF!</v>
      </c>
      <c r="L394" s="149" t="e" cm="1">
        <f t="array" ref="L394">_xlfn.TEXTJOIN(",",TRUE,_xlfn.UNIQUE(IF((NOT(ISBLANK(#REF!))*(#REF!='pre-Analysis'!B394))=1,IF(#REF!='pre-Analysis'!E394,IF(#REF!='pre-Analysis'!F394,IF(#REF!='pre-Analysis'!D394,IF(#REF!='pre-Analysis'!C394,#REF!,""),""),""),""),"")))</f>
        <v>#REF!</v>
      </c>
      <c r="M394" s="167">
        <v>3255</v>
      </c>
      <c r="N394" s="167">
        <v>15041</v>
      </c>
      <c r="O394" s="167">
        <v>7871</v>
      </c>
      <c r="P394" s="99">
        <v>7170</v>
      </c>
      <c r="Q394" s="176" t="e">
        <f>SUMIFS(#REF!,#REF!, 'pre-Analysis'!E394,#REF!, 'pre-Analysis'!B394,#REF!,'pre-Analysis'!C394,#REF!,'pre-Analysis'!F394,#REF!,'pre-Analysis'!D394)</f>
        <v>#REF!</v>
      </c>
      <c r="R394" s="176" t="e">
        <f>SUMIFS(#REF!,#REF!, 'pre-Analysis'!E394,#REF!, 'pre-Analysis'!B394,#REF!,'pre-Analysis'!C394,#REF!,'pre-Analysis'!F394,#REF!,'pre-Analysis'!D394)</f>
        <v>#REF!</v>
      </c>
      <c r="S394" s="176" t="e">
        <f>SUMIFS(#REF!,#REF!, 'pre-Analysis'!E394,#REF!, 'pre-Analysis'!B394,#REF!,'pre-Analysis'!C394,#REF!,'pre-Analysis'!F394,#REF!,'pre-Analysis'!D394)</f>
        <v>#REF!</v>
      </c>
      <c r="T394" s="176" t="e">
        <f>SUMIFS(#REF!,#REF!, 'pre-Analysis'!E394,#REF!, 'pre-Analysis'!B394,#REF!,'pre-Analysis'!C394,#REF!,'pre-Analysis'!F394,#REF!,'pre-Analysis'!D394)</f>
        <v>#REF!</v>
      </c>
      <c r="U394" s="176" t="e">
        <f>SUMIFS(#REF!,#REF!, 'pre-Analysis'!E394,#REF!, 'pre-Analysis'!B394,#REF!,'pre-Analysis'!C394,#REF!,'pre-Analysis'!F394,#REF!,'pre-Analysis'!D394)</f>
        <v>#REF!</v>
      </c>
      <c r="V394" s="176" t="e">
        <f>SUMIFS(#REF!,#REF!, 'pre-Analysis'!E394,#REF!, 'pre-Analysis'!B394,#REF!,'pre-Analysis'!C394,#REF!,'pre-Analysis'!F394,#REF!,'pre-Analysis'!D394)</f>
        <v>#REF!</v>
      </c>
      <c r="W394" s="176" t="e">
        <f>SUMIFS(#REF!,#REF!, 'pre-Analysis'!E394,#REF!, 'pre-Analysis'!B394,#REF!,'pre-Analysis'!C394,#REF!,'pre-Analysis'!F394,#REF!,'pre-Analysis'!D394)</f>
        <v>#REF!</v>
      </c>
      <c r="X394" s="176" t="e">
        <f>SUMIFS(#REF!,#REF!, 'pre-Analysis'!E394,#REF!, 'pre-Analysis'!B394,#REF!,'pre-Analysis'!C394,#REF!,'pre-Analysis'!F394,#REF!,'pre-Analysis'!D394)</f>
        <v>#REF!</v>
      </c>
      <c r="Y394" s="169" t="e">
        <f t="shared" si="108"/>
        <v>#REF!</v>
      </c>
      <c r="Z394" s="169" t="e">
        <f t="shared" si="109"/>
        <v>#REF!</v>
      </c>
      <c r="AA394" s="170" t="e">
        <f t="shared" si="107"/>
        <v>#REF!</v>
      </c>
      <c r="AB394" s="170" t="e">
        <f t="shared" si="112"/>
        <v>#REF!</v>
      </c>
    </row>
    <row r="395" spans="1:29">
      <c r="A395" s="14" t="s">
        <v>72</v>
      </c>
      <c r="B395" s="149" t="s">
        <v>100</v>
      </c>
      <c r="C395" s="150" t="s">
        <v>137</v>
      </c>
      <c r="D395" s="172" t="s">
        <v>89</v>
      </c>
      <c r="E395" s="151" t="s">
        <v>77</v>
      </c>
      <c r="F395" s="149" t="s">
        <v>136</v>
      </c>
      <c r="G395" s="152" t="e">
        <f t="shared" ref="G395:G434" si="113">IF(H395=""," ",(LEN(TRIM(H395))-LEN(SUBSTITUTE(TRIM(H395),",",""))+"1"))</f>
        <v>#REF!</v>
      </c>
      <c r="H395" s="149" t="e" cm="1">
        <f t="array" ref="H395">_xlfn.TEXTJOIN(",",TRUE,_xlfn.UNIQUE(IF((NOT(ISBLANK(#REF!))*(#REF!='pre-Analysis'!C395))=1,IF(#REF!='pre-Analysis'!E395,IF(#REF!='pre-Analysis'!B395,IF(#REF!='pre-Analysis'!F395,IF(#REF!='pre-Analysis'!D395,#REF!,""),""),""),""),"")))</f>
        <v>#REF!</v>
      </c>
      <c r="I395" s="149" t="e">
        <f t="shared" si="110"/>
        <v>#REF!</v>
      </c>
      <c r="J395" s="149" t="e" cm="1">
        <f t="array" ref="J395">_xlfn.TEXTJOIN(",",TRUE,_xlfn.UNIQUE(IF((NOT(ISBLANK(#REF!))*(#REF!='pre-Analysis'!C395))=1,IF(#REF!='pre-Analysis'!E395,IF(#REF!='pre-Analysis'!B395,IF(#REF!='pre-Analysis'!F395,IF(#REF!='pre-Analysis'!D395,#REF!,""),""),""),""),"")))</f>
        <v>#REF!</v>
      </c>
      <c r="K395" s="149" t="e">
        <f t="shared" si="111"/>
        <v>#REF!</v>
      </c>
      <c r="L395" s="149" t="e" cm="1">
        <f t="array" ref="L395">_xlfn.TEXTJOIN(",",TRUE,_xlfn.UNIQUE(IF((NOT(ISBLANK(#REF!))*(#REF!='pre-Analysis'!B395))=1,IF(#REF!='pre-Analysis'!E395,IF(#REF!='pre-Analysis'!F395,IF(#REF!='pre-Analysis'!D395,IF(#REF!='pre-Analysis'!C395,#REF!,""),""),""),""),"")))</f>
        <v>#REF!</v>
      </c>
      <c r="M395" s="167">
        <v>4435</v>
      </c>
      <c r="N395" s="167">
        <v>22677</v>
      </c>
      <c r="O395" s="167">
        <v>12096</v>
      </c>
      <c r="P395" s="99">
        <v>10581</v>
      </c>
      <c r="Q395" s="176" t="e">
        <f>SUMIFS(#REF!,#REF!, 'pre-Analysis'!E395,#REF!, 'pre-Analysis'!B395,#REF!,'pre-Analysis'!C395,#REF!,'pre-Analysis'!F395,#REF!,'pre-Analysis'!D395)</f>
        <v>#REF!</v>
      </c>
      <c r="R395" s="176" t="e">
        <f>SUMIFS(#REF!,#REF!, 'pre-Analysis'!E395,#REF!, 'pre-Analysis'!B395,#REF!,'pre-Analysis'!C395,#REF!,'pre-Analysis'!F395,#REF!,'pre-Analysis'!D395)</f>
        <v>#REF!</v>
      </c>
      <c r="S395" s="176" t="e">
        <f>SUMIFS(#REF!,#REF!, 'pre-Analysis'!E395,#REF!, 'pre-Analysis'!B395,#REF!,'pre-Analysis'!C395,#REF!,'pre-Analysis'!F395,#REF!,'pre-Analysis'!D395)</f>
        <v>#REF!</v>
      </c>
      <c r="T395" s="176" t="e">
        <f>SUMIFS(#REF!,#REF!, 'pre-Analysis'!E395,#REF!, 'pre-Analysis'!B395,#REF!,'pre-Analysis'!C395,#REF!,'pre-Analysis'!F395,#REF!,'pre-Analysis'!D395)</f>
        <v>#REF!</v>
      </c>
      <c r="U395" s="176" t="e">
        <f>SUMIFS(#REF!,#REF!, 'pre-Analysis'!E395,#REF!, 'pre-Analysis'!B395,#REF!,'pre-Analysis'!C395,#REF!,'pre-Analysis'!F395,#REF!,'pre-Analysis'!D395)</f>
        <v>#REF!</v>
      </c>
      <c r="V395" s="176" t="e">
        <f>SUMIFS(#REF!,#REF!, 'pre-Analysis'!E395,#REF!, 'pre-Analysis'!B395,#REF!,'pre-Analysis'!C395,#REF!,'pre-Analysis'!F395,#REF!,'pre-Analysis'!D395)</f>
        <v>#REF!</v>
      </c>
      <c r="W395" s="176" t="e">
        <f>SUMIFS(#REF!,#REF!, 'pre-Analysis'!E395,#REF!, 'pre-Analysis'!B395,#REF!,'pre-Analysis'!C395,#REF!,'pre-Analysis'!F395,#REF!,'pre-Analysis'!D395)</f>
        <v>#REF!</v>
      </c>
      <c r="X395" s="176" t="e">
        <f>SUMIFS(#REF!,#REF!, 'pre-Analysis'!E395,#REF!, 'pre-Analysis'!B395,#REF!,'pre-Analysis'!C395,#REF!,'pre-Analysis'!F395,#REF!,'pre-Analysis'!D395)</f>
        <v>#REF!</v>
      </c>
      <c r="Y395" s="169" t="e">
        <f t="shared" si="108"/>
        <v>#REF!</v>
      </c>
      <c r="Z395" s="169" t="e">
        <f t="shared" si="109"/>
        <v>#REF!</v>
      </c>
      <c r="AA395" s="170" t="e">
        <f t="shared" si="107"/>
        <v>#REF!</v>
      </c>
      <c r="AB395" s="170" t="e">
        <f t="shared" si="112"/>
        <v>#REF!</v>
      </c>
    </row>
    <row r="396" spans="1:29">
      <c r="A396" s="14" t="s">
        <v>72</v>
      </c>
      <c r="B396" s="158" t="s">
        <v>100</v>
      </c>
      <c r="C396" s="166" t="s">
        <v>137</v>
      </c>
      <c r="D396" s="201" t="s">
        <v>89</v>
      </c>
      <c r="E396" s="157" t="s">
        <v>77</v>
      </c>
      <c r="F396" s="158"/>
      <c r="G396" s="159" t="e">
        <f t="shared" si="113"/>
        <v>#REF!</v>
      </c>
      <c r="H396" s="157" t="e" cm="1">
        <f t="array" ref="H396">_xlfn.TEXTJOIN(",",TRUE,_xlfn.UNIQUE(IF((NOT(ISBLANK(#REF!))*(#REF!='pre-Analysis'!C396))=1,IF(#REF!='pre-Analysis'!E396,IF(#REF!='pre-Analysis'!B396,IF(#REF!='pre-Analysis'!D396,#REF!,""),""),""),"")))</f>
        <v>#REF!</v>
      </c>
      <c r="I396" s="158" t="e">
        <f t="shared" si="110"/>
        <v>#REF!</v>
      </c>
      <c r="J396" s="157" t="e" cm="1">
        <f t="array" ref="J396">_xlfn.TEXTJOIN(",",TRUE,_xlfn.UNIQUE(IF((NOT(ISBLANK(#REF!))*(#REF!='pre-Analysis'!C396))=1,IF(#REF!='pre-Analysis'!E396,IF(#REF!='pre-Analysis'!B396,IF(#REF!='pre-Analysis'!D396,#REF!,""),""),""),"")))</f>
        <v>#REF!</v>
      </c>
      <c r="K396" s="158" t="e">
        <f t="shared" si="111"/>
        <v>#REF!</v>
      </c>
      <c r="L396" s="158" t="e" cm="1">
        <f t="array" ref="L396">_xlfn.TEXTJOIN(",",TRUE,_xlfn.UNIQUE(IF((NOT(ISBLANK(#REF!))*(#REF!='pre-Analysis'!B396))=1,IF(#REF!='pre-Analysis'!E396,IF(#REF!='pre-Analysis'!D396,IF(#REF!='pre-Analysis'!C396,#REF!,""),""),""),"")))</f>
        <v>#REF!</v>
      </c>
      <c r="M396" s="160">
        <f>SUM(M389:M395)</f>
        <v>32255</v>
      </c>
      <c r="N396" s="160">
        <f>SUM(N389:N395)</f>
        <v>149569</v>
      </c>
      <c r="O396" s="160">
        <f>SUM(O389:O395)</f>
        <v>78460</v>
      </c>
      <c r="P396" s="160">
        <f>SUM(P389:P395)</f>
        <v>71109</v>
      </c>
      <c r="Q396" s="197" t="e">
        <f>SUMIFS(#REF!,#REF!, 'pre-Analysis'!E396,#REF!, 'pre-Analysis'!B396,#REF!,'pre-Analysis'!C396,#REF!,'pre-Analysis'!D396)</f>
        <v>#REF!</v>
      </c>
      <c r="R396" s="197" t="e">
        <f>SUMIFS(#REF!,#REF!, 'pre-Analysis'!E396,#REF!, 'pre-Analysis'!B396,#REF!,'pre-Analysis'!C396,#REF!,'pre-Analysis'!D396)</f>
        <v>#REF!</v>
      </c>
      <c r="S396" s="197" t="e">
        <f>SUMIFS(#REF!,#REF!, 'pre-Analysis'!E396,#REF!, 'pre-Analysis'!B396,#REF!,'pre-Analysis'!C396,#REF!,'pre-Analysis'!D396)</f>
        <v>#REF!</v>
      </c>
      <c r="T396" s="197" t="e">
        <f>SUMIFS(#REF!,#REF!, 'pre-Analysis'!E396,#REF!, 'pre-Analysis'!B396,#REF!,'pre-Analysis'!C396,#REF!,'pre-Analysis'!D396)</f>
        <v>#REF!</v>
      </c>
      <c r="U396" s="197" t="e">
        <f>SUMIFS(#REF!,#REF!, 'pre-Analysis'!E396,#REF!, 'pre-Analysis'!B396,#REF!,'pre-Analysis'!C396,#REF!,'pre-Analysis'!D396)</f>
        <v>#REF!</v>
      </c>
      <c r="V396" s="197" t="e">
        <f>SUMIFS(#REF!,#REF!, 'pre-Analysis'!E396,#REF!, 'pre-Analysis'!B396,#REF!,'pre-Analysis'!C396,#REF!,'pre-Analysis'!D396)</f>
        <v>#REF!</v>
      </c>
      <c r="W396" s="197" t="e">
        <f>SUMIFS(#REF!,#REF!, 'pre-Analysis'!E396,#REF!, 'pre-Analysis'!B396,#REF!,'pre-Analysis'!C396,#REF!,'pre-Analysis'!D396)</f>
        <v>#REF!</v>
      </c>
      <c r="X396" s="197" t="e">
        <f>SUMIFS(#REF!,#REF!, 'pre-Analysis'!E396,#REF!, 'pre-Analysis'!B396,#REF!,'pre-Analysis'!C396,#REF!,'pre-Analysis'!D396)</f>
        <v>#REF!</v>
      </c>
      <c r="Y396" s="198" t="e">
        <f t="shared" si="108"/>
        <v>#REF!</v>
      </c>
      <c r="Z396" s="198" t="e">
        <f t="shared" si="109"/>
        <v>#REF!</v>
      </c>
      <c r="AA396" s="199" t="e">
        <f t="shared" si="107"/>
        <v>#REF!</v>
      </c>
      <c r="AB396" s="199" t="e">
        <f t="shared" si="112"/>
        <v>#REF!</v>
      </c>
    </row>
    <row r="397" spans="1:29">
      <c r="A397" s="14" t="s">
        <v>72</v>
      </c>
      <c r="B397" s="177" t="s">
        <v>100</v>
      </c>
      <c r="C397" s="178" t="s">
        <v>137</v>
      </c>
      <c r="D397" s="177" t="s">
        <v>89</v>
      </c>
      <c r="E397" s="179"/>
      <c r="F397" s="177"/>
      <c r="G397" s="180" t="e">
        <f t="shared" si="113"/>
        <v>#REF!</v>
      </c>
      <c r="H397" s="177" t="e" cm="1">
        <f t="array" ref="H397">_xlfn.TEXTJOIN(",",TRUE,_xlfn.UNIQUE(IF((NOT(ISBLANK(#REF!))*(#REF!='pre-Analysis'!C397))=1,IF(#REF!='pre-Analysis'!B397,IF(#REF!='pre-Analysis'!D397,#REF!,""),""),"")))</f>
        <v>#REF!</v>
      </c>
      <c r="I397" s="177" t="e">
        <f t="shared" si="110"/>
        <v>#REF!</v>
      </c>
      <c r="J397" s="177" t="e" cm="1">
        <f t="array" ref="J397">_xlfn.TEXTJOIN(",",TRUE,_xlfn.UNIQUE(IF((NOT(ISBLANK(#REF!))*(#REF!='pre-Analysis'!C397))=1,IF(#REF!='pre-Analysis'!B397,IF(#REF!='pre-Analysis'!D397,#REF!,""),""),"")))</f>
        <v>#REF!</v>
      </c>
      <c r="K397" s="177" t="e">
        <f t="shared" si="111"/>
        <v>#REF!</v>
      </c>
      <c r="L397" s="177" t="e" cm="1">
        <f t="array" ref="L397">_xlfn.TEXTJOIN(",",TRUE,_xlfn.UNIQUE(IF((NOT(ISBLANK(#REF!))*(#REF!='pre-Analysis'!B397))=1,IF(#REF!='pre-Analysis'!D397,IF(#REF!='pre-Analysis'!C397,#REF!,""),""),"")))</f>
        <v>#REF!</v>
      </c>
      <c r="M397" s="181">
        <f>SUM(M388,M396)</f>
        <v>188540</v>
      </c>
      <c r="N397" s="181">
        <f>SUM(N388,N396)</f>
        <v>866457</v>
      </c>
      <c r="O397" s="181">
        <f>SUM(O388,O396)</f>
        <v>447442</v>
      </c>
      <c r="P397" s="181">
        <f>SUM(P388,P396)</f>
        <v>419015</v>
      </c>
      <c r="Q397" s="182" t="e">
        <f>SUMIFS(#REF!,#REF!, 'pre-Analysis'!B397,#REF!,'pre-Analysis'!C397,#REF!,'pre-Analysis'!D397)</f>
        <v>#REF!</v>
      </c>
      <c r="R397" s="182" t="e">
        <f>SUMIFS(#REF!,#REF!, 'pre-Analysis'!B397,#REF!,'pre-Analysis'!C397,#REF!,'pre-Analysis'!D397)</f>
        <v>#REF!</v>
      </c>
      <c r="S397" s="182" t="e">
        <f>SUMIFS(#REF!,#REF!, 'pre-Analysis'!B397,#REF!,'pre-Analysis'!C397,#REF!,'pre-Analysis'!D397)</f>
        <v>#REF!</v>
      </c>
      <c r="T397" s="182" t="e">
        <f>SUMIFS(#REF!,#REF!, 'pre-Analysis'!B397,#REF!,'pre-Analysis'!C397,#REF!,'pre-Analysis'!D397)</f>
        <v>#REF!</v>
      </c>
      <c r="U397" s="176" t="e">
        <f>SUMIFS(#REF!,#REF!, 'pre-Analysis'!B397,#REF!,'pre-Analysis'!C397,#REF!,'pre-Analysis'!D397)</f>
        <v>#REF!</v>
      </c>
      <c r="V397" s="176" t="e">
        <f>SUMIFS(#REF!,#REF!, 'pre-Analysis'!B397,#REF!,'pre-Analysis'!C397,#REF!,'pre-Analysis'!D397)</f>
        <v>#REF!</v>
      </c>
      <c r="W397" s="176" t="e">
        <f>SUMIFS(#REF!,#REF!, 'pre-Analysis'!B397,#REF!,'pre-Analysis'!C397,#REF!,'pre-Analysis'!D397)</f>
        <v>#REF!</v>
      </c>
      <c r="X397" s="176" t="e">
        <f>SUMIFS(#REF!,#REF!, 'pre-Analysis'!B397,#REF!,'pre-Analysis'!C397,#REF!,'pre-Analysis'!D397)</f>
        <v>#REF!</v>
      </c>
      <c r="Y397" s="183" t="e">
        <f t="shared" si="108"/>
        <v>#REF!</v>
      </c>
      <c r="Z397" s="183" t="e">
        <f t="shared" si="109"/>
        <v>#REF!</v>
      </c>
      <c r="AA397" s="184" t="e">
        <f t="shared" si="107"/>
        <v>#REF!</v>
      </c>
      <c r="AB397" s="184" t="e">
        <f t="shared" si="112"/>
        <v>#REF!</v>
      </c>
    </row>
    <row r="398" spans="1:29">
      <c r="A398" s="14" t="s">
        <v>72</v>
      </c>
      <c r="B398" s="149" t="s">
        <v>100</v>
      </c>
      <c r="C398" s="150" t="s">
        <v>137</v>
      </c>
      <c r="D398" s="172" t="s">
        <v>91</v>
      </c>
      <c r="E398" s="151" t="s">
        <v>76</v>
      </c>
      <c r="F398" s="149" t="s">
        <v>103</v>
      </c>
      <c r="G398" s="152" t="e">
        <f t="shared" si="113"/>
        <v>#REF!</v>
      </c>
      <c r="H398" s="149" t="e" cm="1">
        <f t="array" ref="H398">_xlfn.TEXTJOIN(",",TRUE,_xlfn.UNIQUE(IF((NOT(ISBLANK(#REF!))*(#REF!='pre-Analysis'!C398))=1,IF(#REF!='pre-Analysis'!E398,IF(#REF!='pre-Analysis'!B398,IF(#REF!='pre-Analysis'!F398,IF(#REF!='pre-Analysis'!D398,#REF!,""),""),""),""),"")))</f>
        <v>#REF!</v>
      </c>
      <c r="I398" s="149" t="e">
        <f>IF(J398=""," ",(LEN(TRIM(J398))-LEN(SUBSTITUTE(TRIM(J398),",",""))+"1"))</f>
        <v>#REF!</v>
      </c>
      <c r="J398" s="149" t="e" cm="1">
        <f t="array" ref="J398">_xlfn.TEXTJOIN(",",TRUE,_xlfn.UNIQUE(IF((NOT(ISBLANK(#REF!))*(#REF!='pre-Analysis'!C398))=1,IF(#REF!='pre-Analysis'!E398,IF(#REF!='pre-Analysis'!B398,IF(#REF!='pre-Analysis'!F398,IF(#REF!='pre-Analysis'!D398,#REF!,""),""),""),""),"")))</f>
        <v>#REF!</v>
      </c>
      <c r="K398" s="149" t="e">
        <f>IF(L398=""," ",(LEN(TRIM(L398))-LEN(SUBSTITUTE(TRIM(L398),",",""))+"1"))</f>
        <v>#REF!</v>
      </c>
      <c r="L398" s="149" t="e" cm="1">
        <f t="array" ref="L398">_xlfn.TEXTJOIN(",",TRUE,_xlfn.UNIQUE(IF((NOT(ISBLANK(#REF!))*(#REF!='pre-Analysis'!B398))=1,IF(#REF!='pre-Analysis'!E398,IF(#REF!='pre-Analysis'!F398,IF(#REF!='pre-Analysis'!D398,IF(#REF!='pre-Analysis'!C398,#REF!,""),""),""),""),"")))</f>
        <v>#REF!</v>
      </c>
      <c r="M398" s="167">
        <v>8485</v>
      </c>
      <c r="N398" s="167">
        <v>37776</v>
      </c>
      <c r="O398" s="167">
        <v>19211</v>
      </c>
      <c r="P398" s="167">
        <v>18565</v>
      </c>
      <c r="Q398" s="176" t="e">
        <f>SUMIFS(#REF!,#REF!, 'pre-Analysis'!E398,#REF!, 'pre-Analysis'!B398,#REF!,'pre-Analysis'!C398,#REF!,'pre-Analysis'!F398,#REF!,'pre-Analysis'!D398)</f>
        <v>#REF!</v>
      </c>
      <c r="R398" s="176" t="e">
        <f>SUMIFS(#REF!,#REF!, 'pre-Analysis'!E398,#REF!, 'pre-Analysis'!B398,#REF!,'pre-Analysis'!C398,#REF!,'pre-Analysis'!F398,#REF!,'pre-Analysis'!D398)</f>
        <v>#REF!</v>
      </c>
      <c r="S398" s="176" t="e">
        <f>SUMIFS(#REF!,#REF!, 'pre-Analysis'!E398,#REF!, 'pre-Analysis'!B398,#REF!,'pre-Analysis'!C398,#REF!,'pre-Analysis'!F398,#REF!,'pre-Analysis'!D398)</f>
        <v>#REF!</v>
      </c>
      <c r="T398" s="176" t="e">
        <f>SUMIFS(#REF!,#REF!, 'pre-Analysis'!E398,#REF!, 'pre-Analysis'!B398,#REF!,'pre-Analysis'!C398,#REF!,'pre-Analysis'!F398,#REF!,'pre-Analysis'!D398)</f>
        <v>#REF!</v>
      </c>
      <c r="U398" s="176" t="e">
        <f>SUMIFS(#REF!,#REF!, 'pre-Analysis'!E398,#REF!, 'pre-Analysis'!B398,#REF!,'pre-Analysis'!C398,#REF!,'pre-Analysis'!F398,#REF!,'pre-Analysis'!D398)</f>
        <v>#REF!</v>
      </c>
      <c r="V398" s="176" t="e">
        <f>SUMIFS(#REF!,#REF!, 'pre-Analysis'!E398,#REF!, 'pre-Analysis'!B398,#REF!,'pre-Analysis'!C398,#REF!,'pre-Analysis'!F398,#REF!,'pre-Analysis'!D398)</f>
        <v>#REF!</v>
      </c>
      <c r="W398" s="176" t="e">
        <f>SUMIFS(#REF!,#REF!, 'pre-Analysis'!E398,#REF!, 'pre-Analysis'!B398,#REF!,'pre-Analysis'!C398,#REF!,'pre-Analysis'!F398,#REF!,'pre-Analysis'!D398)</f>
        <v>#REF!</v>
      </c>
      <c r="X398" s="176" t="e">
        <f>SUMIFS(#REF!,#REF!, 'pre-Analysis'!E398,#REF!, 'pre-Analysis'!B398,#REF!,'pre-Analysis'!C398,#REF!,'pre-Analysis'!F398,#REF!,'pre-Analysis'!D398)</f>
        <v>#REF!</v>
      </c>
      <c r="Y398" s="169" t="e">
        <f t="shared" si="108"/>
        <v>#REF!</v>
      </c>
      <c r="Z398" s="169" t="e">
        <f t="shared" si="109"/>
        <v>#REF!</v>
      </c>
      <c r="AA398" s="170" t="e">
        <f t="shared" si="107"/>
        <v>#REF!</v>
      </c>
      <c r="AB398" s="170" t="e">
        <f t="shared" si="112"/>
        <v>#REF!</v>
      </c>
      <c r="AC398" s="156"/>
    </row>
    <row r="399" spans="1:29">
      <c r="A399" s="14" t="s">
        <v>72</v>
      </c>
      <c r="B399" s="149" t="s">
        <v>100</v>
      </c>
      <c r="C399" s="150" t="s">
        <v>137</v>
      </c>
      <c r="D399" s="172" t="s">
        <v>91</v>
      </c>
      <c r="E399" s="151" t="s">
        <v>76</v>
      </c>
      <c r="F399" s="149" t="s">
        <v>104</v>
      </c>
      <c r="G399" s="152" t="e">
        <f t="shared" si="113"/>
        <v>#REF!</v>
      </c>
      <c r="H399" s="149" t="e" cm="1">
        <f t="array" ref="H399">_xlfn.TEXTJOIN(",",TRUE,_xlfn.UNIQUE(IF((NOT(ISBLANK(#REF!))*(#REF!='pre-Analysis'!C399))=1,IF(#REF!='pre-Analysis'!E399,IF(#REF!='pre-Analysis'!B399,IF(#REF!='pre-Analysis'!F399,IF(#REF!='pre-Analysis'!D399,#REF!,""),""),""),""),"")))</f>
        <v>#REF!</v>
      </c>
      <c r="I399" s="149" t="e">
        <f t="shared" ref="I399:I434" si="114">IF(J399=""," ",(LEN(TRIM(J399))-LEN(SUBSTITUTE(TRIM(J399),",",""))+"1"))</f>
        <v>#REF!</v>
      </c>
      <c r="J399" s="149" t="e" cm="1">
        <f t="array" ref="J399">_xlfn.TEXTJOIN(",",TRUE,_xlfn.UNIQUE(IF((NOT(ISBLANK(#REF!))*(#REF!='pre-Analysis'!C399))=1,IF(#REF!='pre-Analysis'!E399,IF(#REF!='pre-Analysis'!B399,IF(#REF!='pre-Analysis'!F399,IF(#REF!='pre-Analysis'!D399,#REF!,""),""),""),""),"")))</f>
        <v>#REF!</v>
      </c>
      <c r="K399" s="149" t="e">
        <f t="shared" ref="K399:K434" si="115">IF(L399=""," ",(LEN(TRIM(L399))-LEN(SUBSTITUTE(TRIM(L399),",",""))+"1"))</f>
        <v>#REF!</v>
      </c>
      <c r="L399" s="149" t="e" cm="1">
        <f t="array" ref="L399">_xlfn.TEXTJOIN(",",TRUE,_xlfn.UNIQUE(IF((NOT(ISBLANK(#REF!))*(#REF!='pre-Analysis'!B399))=1,IF(#REF!='pre-Analysis'!E399,IF(#REF!='pre-Analysis'!F399,IF(#REF!='pre-Analysis'!D399,IF(#REF!='pre-Analysis'!C399,#REF!,""),""),""),""),"")))</f>
        <v>#REF!</v>
      </c>
      <c r="M399" s="167">
        <v>8372</v>
      </c>
      <c r="N399" s="167">
        <v>37974</v>
      </c>
      <c r="O399" s="167">
        <v>19549</v>
      </c>
      <c r="P399" s="167">
        <v>18425</v>
      </c>
      <c r="Q399" s="176" t="e">
        <f>SUMIFS(#REF!,#REF!, 'pre-Analysis'!E399,#REF!, 'pre-Analysis'!B399,#REF!,'pre-Analysis'!C399,#REF!,'pre-Analysis'!F399,#REF!,'pre-Analysis'!D399)</f>
        <v>#REF!</v>
      </c>
      <c r="R399" s="176" t="e">
        <f>SUMIFS(#REF!,#REF!, 'pre-Analysis'!E399,#REF!, 'pre-Analysis'!B399,#REF!,'pre-Analysis'!C399,#REF!,'pre-Analysis'!F399,#REF!,'pre-Analysis'!D399)</f>
        <v>#REF!</v>
      </c>
      <c r="S399" s="176" t="e">
        <f>SUMIFS(#REF!,#REF!, 'pre-Analysis'!E399,#REF!, 'pre-Analysis'!B399,#REF!,'pre-Analysis'!C399,#REF!,'pre-Analysis'!F399,#REF!,'pre-Analysis'!D399)</f>
        <v>#REF!</v>
      </c>
      <c r="T399" s="176" t="e">
        <f>SUMIFS(#REF!,#REF!, 'pre-Analysis'!E399,#REF!, 'pre-Analysis'!B399,#REF!,'pre-Analysis'!C399,#REF!,'pre-Analysis'!F399,#REF!,'pre-Analysis'!D399)</f>
        <v>#REF!</v>
      </c>
      <c r="U399" s="176" t="e">
        <f>SUMIFS(#REF!,#REF!, 'pre-Analysis'!E399,#REF!, 'pre-Analysis'!B399,#REF!,'pre-Analysis'!C399,#REF!,'pre-Analysis'!F399,#REF!,'pre-Analysis'!D399)</f>
        <v>#REF!</v>
      </c>
      <c r="V399" s="176" t="e">
        <f>SUMIFS(#REF!,#REF!, 'pre-Analysis'!E399,#REF!, 'pre-Analysis'!B399,#REF!,'pre-Analysis'!C399,#REF!,'pre-Analysis'!F399,#REF!,'pre-Analysis'!D399)</f>
        <v>#REF!</v>
      </c>
      <c r="W399" s="176" t="e">
        <f>SUMIFS(#REF!,#REF!, 'pre-Analysis'!E399,#REF!, 'pre-Analysis'!B399,#REF!,'pre-Analysis'!C399,#REF!,'pre-Analysis'!F399,#REF!,'pre-Analysis'!D399)</f>
        <v>#REF!</v>
      </c>
      <c r="X399" s="176" t="e">
        <f>SUMIFS(#REF!,#REF!, 'pre-Analysis'!E399,#REF!, 'pre-Analysis'!B399,#REF!,'pre-Analysis'!C399,#REF!,'pre-Analysis'!F399,#REF!,'pre-Analysis'!D399)</f>
        <v>#REF!</v>
      </c>
      <c r="Y399" s="169" t="e">
        <f t="shared" si="108"/>
        <v>#REF!</v>
      </c>
      <c r="Z399" s="169" t="e">
        <f t="shared" si="109"/>
        <v>#REF!</v>
      </c>
      <c r="AA399" s="170" t="e">
        <f t="shared" si="107"/>
        <v>#REF!</v>
      </c>
      <c r="AB399" s="170" t="e">
        <f t="shared" si="112"/>
        <v>#REF!</v>
      </c>
      <c r="AC399" s="156"/>
    </row>
    <row r="400" spans="1:29">
      <c r="A400" s="14" t="s">
        <v>72</v>
      </c>
      <c r="B400" s="149" t="s">
        <v>100</v>
      </c>
      <c r="C400" s="150" t="s">
        <v>137</v>
      </c>
      <c r="D400" s="172" t="s">
        <v>91</v>
      </c>
      <c r="E400" s="151" t="s">
        <v>76</v>
      </c>
      <c r="F400" s="149" t="s">
        <v>105</v>
      </c>
      <c r="G400" s="152" t="e">
        <f t="shared" si="113"/>
        <v>#REF!</v>
      </c>
      <c r="H400" s="149" t="e" cm="1">
        <f t="array" ref="H400">_xlfn.TEXTJOIN(",",TRUE,_xlfn.UNIQUE(IF((NOT(ISBLANK(#REF!))*(#REF!='pre-Analysis'!C400))=1,IF(#REF!='pre-Analysis'!E400,IF(#REF!='pre-Analysis'!B400,IF(#REF!='pre-Analysis'!F400,IF(#REF!='pre-Analysis'!D400,#REF!,""),""),""),""),"")))</f>
        <v>#REF!</v>
      </c>
      <c r="I400" s="149" t="e">
        <f t="shared" si="114"/>
        <v>#REF!</v>
      </c>
      <c r="J400" s="149" t="e" cm="1">
        <f t="array" ref="J400">_xlfn.TEXTJOIN(",",TRUE,_xlfn.UNIQUE(IF((NOT(ISBLANK(#REF!))*(#REF!='pre-Analysis'!C400))=1,IF(#REF!='pre-Analysis'!E400,IF(#REF!='pre-Analysis'!B400,IF(#REF!='pre-Analysis'!F400,IF(#REF!='pre-Analysis'!D400,#REF!,""),""),""),""),"")))</f>
        <v>#REF!</v>
      </c>
      <c r="K400" s="149" t="e">
        <f t="shared" si="115"/>
        <v>#REF!</v>
      </c>
      <c r="L400" s="149" t="e" cm="1">
        <f t="array" ref="L400">_xlfn.TEXTJOIN(",",TRUE,_xlfn.UNIQUE(IF((NOT(ISBLANK(#REF!))*(#REF!='pre-Analysis'!B400))=1,IF(#REF!='pre-Analysis'!E400,IF(#REF!='pre-Analysis'!F400,IF(#REF!='pre-Analysis'!D400,IF(#REF!='pre-Analysis'!C400,#REF!,""),""),""),""),"")))</f>
        <v>#REF!</v>
      </c>
      <c r="M400" s="167">
        <v>6109</v>
      </c>
      <c r="N400" s="167">
        <v>25804</v>
      </c>
      <c r="O400" s="167">
        <v>13559</v>
      </c>
      <c r="P400" s="167">
        <v>12245</v>
      </c>
      <c r="Q400" s="176" t="e">
        <f>SUMIFS(#REF!,#REF!, 'pre-Analysis'!E400,#REF!, 'pre-Analysis'!B400,#REF!,'pre-Analysis'!C400,#REF!,'pre-Analysis'!F400,#REF!,'pre-Analysis'!D400)</f>
        <v>#REF!</v>
      </c>
      <c r="R400" s="176" t="e">
        <f>SUMIFS(#REF!,#REF!, 'pre-Analysis'!E400,#REF!, 'pre-Analysis'!B400,#REF!,'pre-Analysis'!C400,#REF!,'pre-Analysis'!F400,#REF!,'pre-Analysis'!D400)</f>
        <v>#REF!</v>
      </c>
      <c r="S400" s="176" t="e">
        <f>SUMIFS(#REF!,#REF!, 'pre-Analysis'!E400,#REF!, 'pre-Analysis'!B400,#REF!,'pre-Analysis'!C400,#REF!,'pre-Analysis'!F400,#REF!,'pre-Analysis'!D400)</f>
        <v>#REF!</v>
      </c>
      <c r="T400" s="176" t="e">
        <f>SUMIFS(#REF!,#REF!, 'pre-Analysis'!E400,#REF!, 'pre-Analysis'!B400,#REF!,'pre-Analysis'!C400,#REF!,'pre-Analysis'!F400,#REF!,'pre-Analysis'!D400)</f>
        <v>#REF!</v>
      </c>
      <c r="U400" s="176" t="e">
        <f>SUMIFS(#REF!,#REF!, 'pre-Analysis'!E400,#REF!, 'pre-Analysis'!B400,#REF!,'pre-Analysis'!C400,#REF!,'pre-Analysis'!F400,#REF!,'pre-Analysis'!D400)</f>
        <v>#REF!</v>
      </c>
      <c r="V400" s="176" t="e">
        <f>SUMIFS(#REF!,#REF!, 'pre-Analysis'!E400,#REF!, 'pre-Analysis'!B400,#REF!,'pre-Analysis'!C400,#REF!,'pre-Analysis'!F400,#REF!,'pre-Analysis'!D400)</f>
        <v>#REF!</v>
      </c>
      <c r="W400" s="176" t="e">
        <f>SUMIFS(#REF!,#REF!, 'pre-Analysis'!E400,#REF!, 'pre-Analysis'!B400,#REF!,'pre-Analysis'!C400,#REF!,'pre-Analysis'!F400,#REF!,'pre-Analysis'!D400)</f>
        <v>#REF!</v>
      </c>
      <c r="X400" s="176" t="e">
        <f>SUMIFS(#REF!,#REF!, 'pre-Analysis'!E400,#REF!, 'pre-Analysis'!B400,#REF!,'pre-Analysis'!C400,#REF!,'pre-Analysis'!F400,#REF!,'pre-Analysis'!D400)</f>
        <v>#REF!</v>
      </c>
      <c r="Y400" s="169" t="e">
        <f t="shared" si="108"/>
        <v>#REF!</v>
      </c>
      <c r="Z400" s="169" t="e">
        <f t="shared" si="109"/>
        <v>#REF!</v>
      </c>
      <c r="AA400" s="170" t="e">
        <f t="shared" si="107"/>
        <v>#REF!</v>
      </c>
      <c r="AB400" s="170" t="e">
        <f t="shared" si="112"/>
        <v>#REF!</v>
      </c>
      <c r="AC400" s="156"/>
    </row>
    <row r="401" spans="1:29">
      <c r="A401" s="14" t="s">
        <v>72</v>
      </c>
      <c r="B401" s="149" t="s">
        <v>100</v>
      </c>
      <c r="C401" s="150" t="s">
        <v>137</v>
      </c>
      <c r="D401" s="172" t="s">
        <v>91</v>
      </c>
      <c r="E401" s="151" t="s">
        <v>76</v>
      </c>
      <c r="F401" s="149" t="s">
        <v>106</v>
      </c>
      <c r="G401" s="152" t="e">
        <f t="shared" si="113"/>
        <v>#REF!</v>
      </c>
      <c r="H401" s="149" t="e" cm="1">
        <f t="array" ref="H401">_xlfn.TEXTJOIN(",",TRUE,_xlfn.UNIQUE(IF((NOT(ISBLANK(#REF!))*(#REF!='pre-Analysis'!C401))=1,IF(#REF!='pre-Analysis'!E401,IF(#REF!='pre-Analysis'!B401,IF(#REF!='pre-Analysis'!F401,IF(#REF!='pre-Analysis'!D401,#REF!,""),""),""),""),"")))</f>
        <v>#REF!</v>
      </c>
      <c r="I401" s="149" t="e">
        <f t="shared" si="114"/>
        <v>#REF!</v>
      </c>
      <c r="J401" s="149" t="e" cm="1">
        <f t="array" ref="J401">_xlfn.TEXTJOIN(",",TRUE,_xlfn.UNIQUE(IF((NOT(ISBLANK(#REF!))*(#REF!='pre-Analysis'!C401))=1,IF(#REF!='pre-Analysis'!E401,IF(#REF!='pre-Analysis'!B401,IF(#REF!='pre-Analysis'!F401,IF(#REF!='pre-Analysis'!D401,#REF!,""),""),""),""),"")))</f>
        <v>#REF!</v>
      </c>
      <c r="K401" s="149" t="e">
        <f t="shared" si="115"/>
        <v>#REF!</v>
      </c>
      <c r="L401" s="149" t="e" cm="1">
        <f t="array" ref="L401">_xlfn.TEXTJOIN(",",TRUE,_xlfn.UNIQUE(IF((NOT(ISBLANK(#REF!))*(#REF!='pre-Analysis'!B401))=1,IF(#REF!='pre-Analysis'!E401,IF(#REF!='pre-Analysis'!F401,IF(#REF!='pre-Analysis'!D401,IF(#REF!='pre-Analysis'!C401,#REF!,""),""),""),""),"")))</f>
        <v>#REF!</v>
      </c>
      <c r="M401" s="167">
        <v>5484</v>
      </c>
      <c r="N401" s="167">
        <v>23816</v>
      </c>
      <c r="O401" s="167">
        <v>12359</v>
      </c>
      <c r="P401" s="167">
        <v>11457</v>
      </c>
      <c r="Q401" s="176" t="e">
        <f>SUMIFS(#REF!,#REF!, 'pre-Analysis'!E401,#REF!, 'pre-Analysis'!B401,#REF!,'pre-Analysis'!C401,#REF!,'pre-Analysis'!F401,#REF!,'pre-Analysis'!D401)</f>
        <v>#REF!</v>
      </c>
      <c r="R401" s="176" t="e">
        <f>SUMIFS(#REF!,#REF!, 'pre-Analysis'!E401,#REF!, 'pre-Analysis'!B401,#REF!,'pre-Analysis'!C401,#REF!,'pre-Analysis'!F401,#REF!,'pre-Analysis'!D401)</f>
        <v>#REF!</v>
      </c>
      <c r="S401" s="176" t="e">
        <f>SUMIFS(#REF!,#REF!, 'pre-Analysis'!E401,#REF!, 'pre-Analysis'!B401,#REF!,'pre-Analysis'!C401,#REF!,'pre-Analysis'!F401,#REF!,'pre-Analysis'!D401)</f>
        <v>#REF!</v>
      </c>
      <c r="T401" s="176" t="e">
        <f>SUMIFS(#REF!,#REF!, 'pre-Analysis'!E401,#REF!, 'pre-Analysis'!B401,#REF!,'pre-Analysis'!C401,#REF!,'pre-Analysis'!F401,#REF!,'pre-Analysis'!D401)</f>
        <v>#REF!</v>
      </c>
      <c r="U401" s="176" t="e">
        <f>SUMIFS(#REF!,#REF!, 'pre-Analysis'!E401,#REF!, 'pre-Analysis'!B401,#REF!,'pre-Analysis'!C401,#REF!,'pre-Analysis'!F401,#REF!,'pre-Analysis'!D401)</f>
        <v>#REF!</v>
      </c>
      <c r="V401" s="176" t="e">
        <f>SUMIFS(#REF!,#REF!, 'pre-Analysis'!E401,#REF!, 'pre-Analysis'!B401,#REF!,'pre-Analysis'!C401,#REF!,'pre-Analysis'!F401,#REF!,'pre-Analysis'!D401)</f>
        <v>#REF!</v>
      </c>
      <c r="W401" s="176" t="e">
        <f>SUMIFS(#REF!,#REF!, 'pre-Analysis'!E401,#REF!, 'pre-Analysis'!B401,#REF!,'pre-Analysis'!C401,#REF!,'pre-Analysis'!F401,#REF!,'pre-Analysis'!D401)</f>
        <v>#REF!</v>
      </c>
      <c r="X401" s="176" t="e">
        <f>SUMIFS(#REF!,#REF!, 'pre-Analysis'!E401,#REF!, 'pre-Analysis'!B401,#REF!,'pre-Analysis'!C401,#REF!,'pre-Analysis'!F401,#REF!,'pre-Analysis'!D401)</f>
        <v>#REF!</v>
      </c>
      <c r="Y401" s="169" t="e">
        <f t="shared" si="108"/>
        <v>#REF!</v>
      </c>
      <c r="Z401" s="169" t="e">
        <f t="shared" si="109"/>
        <v>#REF!</v>
      </c>
      <c r="AA401" s="170" t="e">
        <f t="shared" si="107"/>
        <v>#REF!</v>
      </c>
      <c r="AB401" s="170" t="e">
        <f t="shared" si="112"/>
        <v>#REF!</v>
      </c>
      <c r="AC401" s="156"/>
    </row>
    <row r="402" spans="1:29">
      <c r="A402" s="14" t="s">
        <v>72</v>
      </c>
      <c r="B402" s="149" t="s">
        <v>100</v>
      </c>
      <c r="C402" s="150" t="s">
        <v>137</v>
      </c>
      <c r="D402" s="172" t="s">
        <v>91</v>
      </c>
      <c r="E402" s="151" t="s">
        <v>76</v>
      </c>
      <c r="F402" s="149" t="s">
        <v>107</v>
      </c>
      <c r="G402" s="152" t="e">
        <f t="shared" si="113"/>
        <v>#REF!</v>
      </c>
      <c r="H402" s="149" t="e" cm="1">
        <f t="array" ref="H402">_xlfn.TEXTJOIN(",",TRUE,_xlfn.UNIQUE(IF((NOT(ISBLANK(#REF!))*(#REF!='pre-Analysis'!C402))=1,IF(#REF!='pre-Analysis'!E402,IF(#REF!='pre-Analysis'!B402,IF(#REF!='pre-Analysis'!F402,IF(#REF!='pre-Analysis'!D402,#REF!,""),""),""),""),"")))</f>
        <v>#REF!</v>
      </c>
      <c r="I402" s="149" t="e">
        <f t="shared" si="114"/>
        <v>#REF!</v>
      </c>
      <c r="J402" s="149" t="e" cm="1">
        <f t="array" ref="J402">_xlfn.TEXTJOIN(",",TRUE,_xlfn.UNIQUE(IF((NOT(ISBLANK(#REF!))*(#REF!='pre-Analysis'!C402))=1,IF(#REF!='pre-Analysis'!E402,IF(#REF!='pre-Analysis'!B402,IF(#REF!='pre-Analysis'!F402,IF(#REF!='pre-Analysis'!D402,#REF!,""),""),""),""),"")))</f>
        <v>#REF!</v>
      </c>
      <c r="K402" s="149" t="e">
        <f t="shared" si="115"/>
        <v>#REF!</v>
      </c>
      <c r="L402" s="149" t="e" cm="1">
        <f t="array" ref="L402">_xlfn.TEXTJOIN(",",TRUE,_xlfn.UNIQUE(IF((NOT(ISBLANK(#REF!))*(#REF!='pre-Analysis'!B402))=1,IF(#REF!='pre-Analysis'!E402,IF(#REF!='pre-Analysis'!F402,IF(#REF!='pre-Analysis'!D402,IF(#REF!='pre-Analysis'!C402,#REF!,""),""),""),""),"")))</f>
        <v>#REF!</v>
      </c>
      <c r="M402" s="167">
        <v>8052</v>
      </c>
      <c r="N402" s="167">
        <v>36126</v>
      </c>
      <c r="O402" s="167">
        <v>18606</v>
      </c>
      <c r="P402" s="167">
        <v>17520</v>
      </c>
      <c r="Q402" s="176" t="e">
        <f>SUMIFS(#REF!,#REF!, 'pre-Analysis'!E402,#REF!, 'pre-Analysis'!B402,#REF!,'pre-Analysis'!C402,#REF!,'pre-Analysis'!F402,#REF!,'pre-Analysis'!D402)</f>
        <v>#REF!</v>
      </c>
      <c r="R402" s="176" t="e">
        <f>SUMIFS(#REF!,#REF!, 'pre-Analysis'!E402,#REF!, 'pre-Analysis'!B402,#REF!,'pre-Analysis'!C402,#REF!,'pre-Analysis'!F402,#REF!,'pre-Analysis'!D402)</f>
        <v>#REF!</v>
      </c>
      <c r="S402" s="176" t="e">
        <f>SUMIFS(#REF!,#REF!, 'pre-Analysis'!E402,#REF!, 'pre-Analysis'!B402,#REF!,'pre-Analysis'!C402,#REF!,'pre-Analysis'!F402,#REF!,'pre-Analysis'!D402)</f>
        <v>#REF!</v>
      </c>
      <c r="T402" s="176" t="e">
        <f>SUMIFS(#REF!,#REF!, 'pre-Analysis'!E402,#REF!, 'pre-Analysis'!B402,#REF!,'pre-Analysis'!C402,#REF!,'pre-Analysis'!F402,#REF!,'pre-Analysis'!D402)</f>
        <v>#REF!</v>
      </c>
      <c r="U402" s="176" t="e">
        <f>SUMIFS(#REF!,#REF!, 'pre-Analysis'!E402,#REF!, 'pre-Analysis'!B402,#REF!,'pre-Analysis'!C402,#REF!,'pre-Analysis'!F402,#REF!,'pre-Analysis'!D402)</f>
        <v>#REF!</v>
      </c>
      <c r="V402" s="176" t="e">
        <f>SUMIFS(#REF!,#REF!, 'pre-Analysis'!E402,#REF!, 'pre-Analysis'!B402,#REF!,'pre-Analysis'!C402,#REF!,'pre-Analysis'!F402,#REF!,'pre-Analysis'!D402)</f>
        <v>#REF!</v>
      </c>
      <c r="W402" s="176" t="e">
        <f>SUMIFS(#REF!,#REF!, 'pre-Analysis'!E402,#REF!, 'pre-Analysis'!B402,#REF!,'pre-Analysis'!C402,#REF!,'pre-Analysis'!F402,#REF!,'pre-Analysis'!D402)</f>
        <v>#REF!</v>
      </c>
      <c r="X402" s="176" t="e">
        <f>SUMIFS(#REF!,#REF!, 'pre-Analysis'!E402,#REF!, 'pre-Analysis'!B402,#REF!,'pre-Analysis'!C402,#REF!,'pre-Analysis'!F402,#REF!,'pre-Analysis'!D402)</f>
        <v>#REF!</v>
      </c>
      <c r="Y402" s="169" t="e">
        <f t="shared" si="108"/>
        <v>#REF!</v>
      </c>
      <c r="Z402" s="169" t="e">
        <f t="shared" si="109"/>
        <v>#REF!</v>
      </c>
      <c r="AA402" s="170" t="e">
        <f t="shared" si="107"/>
        <v>#REF!</v>
      </c>
      <c r="AB402" s="170" t="e">
        <f t="shared" si="112"/>
        <v>#REF!</v>
      </c>
      <c r="AC402" s="156"/>
    </row>
    <row r="403" spans="1:29">
      <c r="A403" s="14" t="s">
        <v>72</v>
      </c>
      <c r="B403" s="149" t="s">
        <v>100</v>
      </c>
      <c r="C403" s="150" t="s">
        <v>137</v>
      </c>
      <c r="D403" s="172" t="s">
        <v>91</v>
      </c>
      <c r="E403" s="151" t="s">
        <v>76</v>
      </c>
      <c r="F403" s="149" t="s">
        <v>108</v>
      </c>
      <c r="G403" s="152" t="e">
        <f t="shared" si="113"/>
        <v>#REF!</v>
      </c>
      <c r="H403" s="149" t="e" cm="1">
        <f t="array" ref="H403">_xlfn.TEXTJOIN(",",TRUE,_xlfn.UNIQUE(IF((NOT(ISBLANK(#REF!))*(#REF!='pre-Analysis'!C403))=1,IF(#REF!='pre-Analysis'!E403,IF(#REF!='pre-Analysis'!B403,IF(#REF!='pre-Analysis'!F403,IF(#REF!='pre-Analysis'!D403,#REF!,""),""),""),""),"")))</f>
        <v>#REF!</v>
      </c>
      <c r="I403" s="149" t="e">
        <f t="shared" si="114"/>
        <v>#REF!</v>
      </c>
      <c r="J403" s="149" t="e" cm="1">
        <f t="array" ref="J403">_xlfn.TEXTJOIN(",",TRUE,_xlfn.UNIQUE(IF((NOT(ISBLANK(#REF!))*(#REF!='pre-Analysis'!C403))=1,IF(#REF!='pre-Analysis'!E403,IF(#REF!='pre-Analysis'!B403,IF(#REF!='pre-Analysis'!F403,IF(#REF!='pre-Analysis'!D403,#REF!,""),""),""),""),"")))</f>
        <v>#REF!</v>
      </c>
      <c r="K403" s="149" t="e">
        <f t="shared" si="115"/>
        <v>#REF!</v>
      </c>
      <c r="L403" s="149" t="e" cm="1">
        <f t="array" ref="L403">_xlfn.TEXTJOIN(",",TRUE,_xlfn.UNIQUE(IF((NOT(ISBLANK(#REF!))*(#REF!='pre-Analysis'!B403))=1,IF(#REF!='pre-Analysis'!E403,IF(#REF!='pre-Analysis'!F403,IF(#REF!='pre-Analysis'!D403,IF(#REF!='pre-Analysis'!C403,#REF!,""),""),""),""),"")))</f>
        <v>#REF!</v>
      </c>
      <c r="M403" s="167">
        <v>7062</v>
      </c>
      <c r="N403" s="167">
        <v>30064</v>
      </c>
      <c r="O403" s="167">
        <v>15496</v>
      </c>
      <c r="P403" s="167">
        <v>14568</v>
      </c>
      <c r="Q403" s="176" t="e">
        <f>SUMIFS(#REF!,#REF!, 'pre-Analysis'!E403,#REF!, 'pre-Analysis'!B403,#REF!,'pre-Analysis'!C403,#REF!,'pre-Analysis'!F403,#REF!,'pre-Analysis'!D403)</f>
        <v>#REF!</v>
      </c>
      <c r="R403" s="176" t="e">
        <f>SUMIFS(#REF!,#REF!, 'pre-Analysis'!E403,#REF!, 'pre-Analysis'!B403,#REF!,'pre-Analysis'!C403,#REF!,'pre-Analysis'!F403,#REF!,'pre-Analysis'!D403)</f>
        <v>#REF!</v>
      </c>
      <c r="S403" s="176" t="e">
        <f>SUMIFS(#REF!,#REF!, 'pre-Analysis'!E403,#REF!, 'pre-Analysis'!B403,#REF!,'pre-Analysis'!C403,#REF!,'pre-Analysis'!F403,#REF!,'pre-Analysis'!D403)</f>
        <v>#REF!</v>
      </c>
      <c r="T403" s="176" t="e">
        <f>SUMIFS(#REF!,#REF!, 'pre-Analysis'!E403,#REF!, 'pre-Analysis'!B403,#REF!,'pre-Analysis'!C403,#REF!,'pre-Analysis'!F403,#REF!,'pre-Analysis'!D403)</f>
        <v>#REF!</v>
      </c>
      <c r="U403" s="176" t="e">
        <f>SUMIFS(#REF!,#REF!, 'pre-Analysis'!E403,#REF!, 'pre-Analysis'!B403,#REF!,'pre-Analysis'!C403,#REF!,'pre-Analysis'!F403,#REF!,'pre-Analysis'!D403)</f>
        <v>#REF!</v>
      </c>
      <c r="V403" s="176" t="e">
        <f>SUMIFS(#REF!,#REF!, 'pre-Analysis'!E403,#REF!, 'pre-Analysis'!B403,#REF!,'pre-Analysis'!C403,#REF!,'pre-Analysis'!F403,#REF!,'pre-Analysis'!D403)</f>
        <v>#REF!</v>
      </c>
      <c r="W403" s="176" t="e">
        <f>SUMIFS(#REF!,#REF!, 'pre-Analysis'!E403,#REF!, 'pre-Analysis'!B403,#REF!,'pre-Analysis'!C403,#REF!,'pre-Analysis'!F403,#REF!,'pre-Analysis'!D403)</f>
        <v>#REF!</v>
      </c>
      <c r="X403" s="176" t="e">
        <f>SUMIFS(#REF!,#REF!, 'pre-Analysis'!E403,#REF!, 'pre-Analysis'!B403,#REF!,'pre-Analysis'!C403,#REF!,'pre-Analysis'!F403,#REF!,'pre-Analysis'!D403)</f>
        <v>#REF!</v>
      </c>
      <c r="Y403" s="169" t="e">
        <f t="shared" si="108"/>
        <v>#REF!</v>
      </c>
      <c r="Z403" s="169" t="e">
        <f t="shared" si="109"/>
        <v>#REF!</v>
      </c>
      <c r="AA403" s="170" t="e">
        <f t="shared" si="107"/>
        <v>#REF!</v>
      </c>
      <c r="AB403" s="170" t="e">
        <f t="shared" si="112"/>
        <v>#REF!</v>
      </c>
      <c r="AC403" s="156"/>
    </row>
    <row r="404" spans="1:29">
      <c r="A404" s="14" t="s">
        <v>72</v>
      </c>
      <c r="B404" s="149" t="s">
        <v>100</v>
      </c>
      <c r="C404" s="150" t="s">
        <v>137</v>
      </c>
      <c r="D404" s="172" t="s">
        <v>91</v>
      </c>
      <c r="E404" s="151" t="s">
        <v>76</v>
      </c>
      <c r="F404" s="149" t="s">
        <v>109</v>
      </c>
      <c r="G404" s="152" t="e">
        <f t="shared" si="113"/>
        <v>#REF!</v>
      </c>
      <c r="H404" s="149" t="e" cm="1">
        <f t="array" ref="H404">_xlfn.TEXTJOIN(",",TRUE,_xlfn.UNIQUE(IF((NOT(ISBLANK(#REF!))*(#REF!='pre-Analysis'!C404))=1,IF(#REF!='pre-Analysis'!E404,IF(#REF!='pre-Analysis'!B404,IF(#REF!='pre-Analysis'!F404,IF(#REF!='pre-Analysis'!D404,#REF!,""),""),""),""),"")))</f>
        <v>#REF!</v>
      </c>
      <c r="I404" s="149" t="e">
        <f t="shared" si="114"/>
        <v>#REF!</v>
      </c>
      <c r="J404" s="149" t="e" cm="1">
        <f t="array" ref="J404">_xlfn.TEXTJOIN(",",TRUE,_xlfn.UNIQUE(IF((NOT(ISBLANK(#REF!))*(#REF!='pre-Analysis'!C404))=1,IF(#REF!='pre-Analysis'!E404,IF(#REF!='pre-Analysis'!B404,IF(#REF!='pre-Analysis'!F404,IF(#REF!='pre-Analysis'!D404,#REF!,""),""),""),""),"")))</f>
        <v>#REF!</v>
      </c>
      <c r="K404" s="149" t="e">
        <f t="shared" si="115"/>
        <v>#REF!</v>
      </c>
      <c r="L404" s="149" t="e" cm="1">
        <f t="array" ref="L404">_xlfn.TEXTJOIN(",",TRUE,_xlfn.UNIQUE(IF((NOT(ISBLANK(#REF!))*(#REF!='pre-Analysis'!B404))=1,IF(#REF!='pre-Analysis'!E404,IF(#REF!='pre-Analysis'!F404,IF(#REF!='pre-Analysis'!D404,IF(#REF!='pre-Analysis'!C404,#REF!,""),""),""),""),"")))</f>
        <v>#REF!</v>
      </c>
      <c r="M404" s="167">
        <v>1728</v>
      </c>
      <c r="N404" s="167">
        <v>7262</v>
      </c>
      <c r="O404" s="167">
        <v>3754</v>
      </c>
      <c r="P404" s="167">
        <v>3508</v>
      </c>
      <c r="Q404" s="176" t="e">
        <f>SUMIFS(#REF!,#REF!, 'pre-Analysis'!E404,#REF!, 'pre-Analysis'!B404,#REF!,'pre-Analysis'!C404,#REF!,'pre-Analysis'!F404,#REF!,'pre-Analysis'!D404)</f>
        <v>#REF!</v>
      </c>
      <c r="R404" s="176" t="e">
        <f>SUMIFS(#REF!,#REF!, 'pre-Analysis'!E404,#REF!, 'pre-Analysis'!B404,#REF!,'pre-Analysis'!C404,#REF!,'pre-Analysis'!F404,#REF!,'pre-Analysis'!D404)</f>
        <v>#REF!</v>
      </c>
      <c r="S404" s="176" t="e">
        <f>SUMIFS(#REF!,#REF!, 'pre-Analysis'!E404,#REF!, 'pre-Analysis'!B404,#REF!,'pre-Analysis'!C404,#REF!,'pre-Analysis'!F404,#REF!,'pre-Analysis'!D404)</f>
        <v>#REF!</v>
      </c>
      <c r="T404" s="176" t="e">
        <f>SUMIFS(#REF!,#REF!, 'pre-Analysis'!E404,#REF!, 'pre-Analysis'!B404,#REF!,'pre-Analysis'!C404,#REF!,'pre-Analysis'!F404,#REF!,'pre-Analysis'!D404)</f>
        <v>#REF!</v>
      </c>
      <c r="U404" s="176" t="e">
        <f>SUMIFS(#REF!,#REF!, 'pre-Analysis'!E404,#REF!, 'pre-Analysis'!B404,#REF!,'pre-Analysis'!C404,#REF!,'pre-Analysis'!F404,#REF!,'pre-Analysis'!D404)</f>
        <v>#REF!</v>
      </c>
      <c r="V404" s="176" t="e">
        <f>SUMIFS(#REF!,#REF!, 'pre-Analysis'!E404,#REF!, 'pre-Analysis'!B404,#REF!,'pre-Analysis'!C404,#REF!,'pre-Analysis'!F404,#REF!,'pre-Analysis'!D404)</f>
        <v>#REF!</v>
      </c>
      <c r="W404" s="176" t="e">
        <f>SUMIFS(#REF!,#REF!, 'pre-Analysis'!E404,#REF!, 'pre-Analysis'!B404,#REF!,'pre-Analysis'!C404,#REF!,'pre-Analysis'!F404,#REF!,'pre-Analysis'!D404)</f>
        <v>#REF!</v>
      </c>
      <c r="X404" s="176" t="e">
        <f>SUMIFS(#REF!,#REF!, 'pre-Analysis'!E404,#REF!, 'pre-Analysis'!B404,#REF!,'pre-Analysis'!C404,#REF!,'pre-Analysis'!F404,#REF!,'pre-Analysis'!D404)</f>
        <v>#REF!</v>
      </c>
      <c r="Y404" s="169" t="e">
        <f t="shared" si="108"/>
        <v>#REF!</v>
      </c>
      <c r="Z404" s="169" t="e">
        <f t="shared" si="109"/>
        <v>#REF!</v>
      </c>
      <c r="AA404" s="170" t="e">
        <f t="shared" si="107"/>
        <v>#REF!</v>
      </c>
      <c r="AB404" s="170" t="e">
        <f t="shared" si="112"/>
        <v>#REF!</v>
      </c>
      <c r="AC404" s="156"/>
    </row>
    <row r="405" spans="1:29">
      <c r="A405" s="14" t="s">
        <v>72</v>
      </c>
      <c r="B405" s="149" t="s">
        <v>100</v>
      </c>
      <c r="C405" s="150" t="s">
        <v>137</v>
      </c>
      <c r="D405" s="172" t="s">
        <v>91</v>
      </c>
      <c r="E405" s="151" t="s">
        <v>76</v>
      </c>
      <c r="F405" s="149" t="s">
        <v>110</v>
      </c>
      <c r="G405" s="152" t="e">
        <f t="shared" si="113"/>
        <v>#REF!</v>
      </c>
      <c r="H405" s="149" t="e" cm="1">
        <f t="array" ref="H405">_xlfn.TEXTJOIN(",",TRUE,_xlfn.UNIQUE(IF((NOT(ISBLANK(#REF!))*(#REF!='pre-Analysis'!C405))=1,IF(#REF!='pre-Analysis'!E405,IF(#REF!='pre-Analysis'!B405,IF(#REF!='pre-Analysis'!F405,IF(#REF!='pre-Analysis'!D405,#REF!,""),""),""),""),"")))</f>
        <v>#REF!</v>
      </c>
      <c r="I405" s="149" t="e">
        <f t="shared" si="114"/>
        <v>#REF!</v>
      </c>
      <c r="J405" s="149" t="e" cm="1">
        <f t="array" ref="J405">_xlfn.TEXTJOIN(",",TRUE,_xlfn.UNIQUE(IF((NOT(ISBLANK(#REF!))*(#REF!='pre-Analysis'!C405))=1,IF(#REF!='pre-Analysis'!E405,IF(#REF!='pre-Analysis'!B405,IF(#REF!='pre-Analysis'!F405,IF(#REF!='pre-Analysis'!D405,#REF!,""),""),""),""),"")))</f>
        <v>#REF!</v>
      </c>
      <c r="K405" s="149" t="e">
        <f t="shared" si="115"/>
        <v>#REF!</v>
      </c>
      <c r="L405" s="149" t="e" cm="1">
        <f t="array" ref="L405">_xlfn.TEXTJOIN(",",TRUE,_xlfn.UNIQUE(IF((NOT(ISBLANK(#REF!))*(#REF!='pre-Analysis'!B405))=1,IF(#REF!='pre-Analysis'!E405,IF(#REF!='pre-Analysis'!F405,IF(#REF!='pre-Analysis'!D405,IF(#REF!='pre-Analysis'!C405,#REF!,""),""),""),""),"")))</f>
        <v>#REF!</v>
      </c>
      <c r="M405" s="167">
        <v>5540</v>
      </c>
      <c r="N405" s="167">
        <v>24608</v>
      </c>
      <c r="O405" s="167">
        <v>12688</v>
      </c>
      <c r="P405" s="167">
        <v>11920</v>
      </c>
      <c r="Q405" s="176" t="e">
        <f>SUMIFS(#REF!,#REF!, 'pre-Analysis'!E405,#REF!, 'pre-Analysis'!B405,#REF!,'pre-Analysis'!C405,#REF!,'pre-Analysis'!F405,#REF!,'pre-Analysis'!D405)</f>
        <v>#REF!</v>
      </c>
      <c r="R405" s="176" t="e">
        <f>SUMIFS(#REF!,#REF!, 'pre-Analysis'!E405,#REF!, 'pre-Analysis'!B405,#REF!,'pre-Analysis'!C405,#REF!,'pre-Analysis'!F405,#REF!,'pre-Analysis'!D405)</f>
        <v>#REF!</v>
      </c>
      <c r="S405" s="176" t="e">
        <f>SUMIFS(#REF!,#REF!, 'pre-Analysis'!E405,#REF!, 'pre-Analysis'!B405,#REF!,'pre-Analysis'!C405,#REF!,'pre-Analysis'!F405,#REF!,'pre-Analysis'!D405)</f>
        <v>#REF!</v>
      </c>
      <c r="T405" s="176" t="e">
        <f>SUMIFS(#REF!,#REF!, 'pre-Analysis'!E405,#REF!, 'pre-Analysis'!B405,#REF!,'pre-Analysis'!C405,#REF!,'pre-Analysis'!F405,#REF!,'pre-Analysis'!D405)</f>
        <v>#REF!</v>
      </c>
      <c r="U405" s="176" t="e">
        <f>SUMIFS(#REF!,#REF!, 'pre-Analysis'!E405,#REF!, 'pre-Analysis'!B405,#REF!,'pre-Analysis'!C405,#REF!,'pre-Analysis'!F405,#REF!,'pre-Analysis'!D405)</f>
        <v>#REF!</v>
      </c>
      <c r="V405" s="176" t="e">
        <f>SUMIFS(#REF!,#REF!, 'pre-Analysis'!E405,#REF!, 'pre-Analysis'!B405,#REF!,'pre-Analysis'!C405,#REF!,'pre-Analysis'!F405,#REF!,'pre-Analysis'!D405)</f>
        <v>#REF!</v>
      </c>
      <c r="W405" s="176" t="e">
        <f>SUMIFS(#REF!,#REF!, 'pre-Analysis'!E405,#REF!, 'pre-Analysis'!B405,#REF!,'pre-Analysis'!C405,#REF!,'pre-Analysis'!F405,#REF!,'pre-Analysis'!D405)</f>
        <v>#REF!</v>
      </c>
      <c r="X405" s="176" t="e">
        <f>SUMIFS(#REF!,#REF!, 'pre-Analysis'!E405,#REF!, 'pre-Analysis'!B405,#REF!,'pre-Analysis'!C405,#REF!,'pre-Analysis'!F405,#REF!,'pre-Analysis'!D405)</f>
        <v>#REF!</v>
      </c>
      <c r="Y405" s="169" t="e">
        <f t="shared" si="108"/>
        <v>#REF!</v>
      </c>
      <c r="Z405" s="169" t="e">
        <f t="shared" si="109"/>
        <v>#REF!</v>
      </c>
      <c r="AA405" s="170" t="e">
        <f t="shared" si="107"/>
        <v>#REF!</v>
      </c>
      <c r="AB405" s="170" t="e">
        <f t="shared" si="112"/>
        <v>#REF!</v>
      </c>
      <c r="AC405" s="156"/>
    </row>
    <row r="406" spans="1:29">
      <c r="A406" s="14" t="s">
        <v>72</v>
      </c>
      <c r="B406" s="149" t="s">
        <v>100</v>
      </c>
      <c r="C406" s="150" t="s">
        <v>137</v>
      </c>
      <c r="D406" s="172" t="s">
        <v>91</v>
      </c>
      <c r="E406" s="151" t="s">
        <v>76</v>
      </c>
      <c r="F406" s="149" t="s">
        <v>111</v>
      </c>
      <c r="G406" s="152" t="e">
        <f t="shared" si="113"/>
        <v>#REF!</v>
      </c>
      <c r="H406" s="149" t="e" cm="1">
        <f t="array" ref="H406">_xlfn.TEXTJOIN(",",TRUE,_xlfn.UNIQUE(IF((NOT(ISBLANK(#REF!))*(#REF!='pre-Analysis'!C406))=1,IF(#REF!='pre-Analysis'!E406,IF(#REF!='pre-Analysis'!B406,IF(#REF!='pre-Analysis'!F406,IF(#REF!='pre-Analysis'!D406,#REF!,""),""),""),""),"")))</f>
        <v>#REF!</v>
      </c>
      <c r="I406" s="149" t="e">
        <f t="shared" si="114"/>
        <v>#REF!</v>
      </c>
      <c r="J406" s="149" t="e" cm="1">
        <f t="array" ref="J406">_xlfn.TEXTJOIN(",",TRUE,_xlfn.UNIQUE(IF((NOT(ISBLANK(#REF!))*(#REF!='pre-Analysis'!C406))=1,IF(#REF!='pre-Analysis'!E406,IF(#REF!='pre-Analysis'!B406,IF(#REF!='pre-Analysis'!F406,IF(#REF!='pre-Analysis'!D406,#REF!,""),""),""),""),"")))</f>
        <v>#REF!</v>
      </c>
      <c r="K406" s="149" t="e">
        <f t="shared" si="115"/>
        <v>#REF!</v>
      </c>
      <c r="L406" s="149" t="e" cm="1">
        <f t="array" ref="L406">_xlfn.TEXTJOIN(",",TRUE,_xlfn.UNIQUE(IF((NOT(ISBLANK(#REF!))*(#REF!='pre-Analysis'!B406))=1,IF(#REF!='pre-Analysis'!E406,IF(#REF!='pre-Analysis'!F406,IF(#REF!='pre-Analysis'!D406,IF(#REF!='pre-Analysis'!C406,#REF!,""),""),""),""),"")))</f>
        <v>#REF!</v>
      </c>
      <c r="M406" s="167">
        <v>4878</v>
      </c>
      <c r="N406" s="167">
        <v>22969</v>
      </c>
      <c r="O406" s="167">
        <v>11763</v>
      </c>
      <c r="P406" s="167">
        <v>11206</v>
      </c>
      <c r="Q406" s="176" t="e">
        <f>SUMIFS(#REF!,#REF!, 'pre-Analysis'!E406,#REF!, 'pre-Analysis'!B406,#REF!,'pre-Analysis'!C406,#REF!,'pre-Analysis'!F406,#REF!,'pre-Analysis'!D406)</f>
        <v>#REF!</v>
      </c>
      <c r="R406" s="176" t="e">
        <f>SUMIFS(#REF!,#REF!, 'pre-Analysis'!E406,#REF!, 'pre-Analysis'!B406,#REF!,'pre-Analysis'!C406,#REF!,'pre-Analysis'!F406,#REF!,'pre-Analysis'!D406)</f>
        <v>#REF!</v>
      </c>
      <c r="S406" s="176" t="e">
        <f>SUMIFS(#REF!,#REF!, 'pre-Analysis'!E406,#REF!, 'pre-Analysis'!B406,#REF!,'pre-Analysis'!C406,#REF!,'pre-Analysis'!F406,#REF!,'pre-Analysis'!D406)</f>
        <v>#REF!</v>
      </c>
      <c r="T406" s="176" t="e">
        <f>SUMIFS(#REF!,#REF!, 'pre-Analysis'!E406,#REF!, 'pre-Analysis'!B406,#REF!,'pre-Analysis'!C406,#REF!,'pre-Analysis'!F406,#REF!,'pre-Analysis'!D406)</f>
        <v>#REF!</v>
      </c>
      <c r="U406" s="176" t="e">
        <f>SUMIFS(#REF!,#REF!, 'pre-Analysis'!E406,#REF!, 'pre-Analysis'!B406,#REF!,'pre-Analysis'!C406,#REF!,'pre-Analysis'!F406,#REF!,'pre-Analysis'!D406)</f>
        <v>#REF!</v>
      </c>
      <c r="V406" s="176" t="e">
        <f>SUMIFS(#REF!,#REF!, 'pre-Analysis'!E406,#REF!, 'pre-Analysis'!B406,#REF!,'pre-Analysis'!C406,#REF!,'pre-Analysis'!F406,#REF!,'pre-Analysis'!D406)</f>
        <v>#REF!</v>
      </c>
      <c r="W406" s="176" t="e">
        <f>SUMIFS(#REF!,#REF!, 'pre-Analysis'!E406,#REF!, 'pre-Analysis'!B406,#REF!,'pre-Analysis'!C406,#REF!,'pre-Analysis'!F406,#REF!,'pre-Analysis'!D406)</f>
        <v>#REF!</v>
      </c>
      <c r="X406" s="176" t="e">
        <f>SUMIFS(#REF!,#REF!, 'pre-Analysis'!E406,#REF!, 'pre-Analysis'!B406,#REF!,'pre-Analysis'!C406,#REF!,'pre-Analysis'!F406,#REF!,'pre-Analysis'!D406)</f>
        <v>#REF!</v>
      </c>
      <c r="Y406" s="169" t="e">
        <f t="shared" si="108"/>
        <v>#REF!</v>
      </c>
      <c r="Z406" s="169" t="e">
        <f t="shared" si="109"/>
        <v>#REF!</v>
      </c>
      <c r="AA406" s="170" t="e">
        <f t="shared" si="107"/>
        <v>#REF!</v>
      </c>
      <c r="AB406" s="170" t="e">
        <f t="shared" si="112"/>
        <v>#REF!</v>
      </c>
      <c r="AC406" s="156"/>
    </row>
    <row r="407" spans="1:29">
      <c r="A407" s="14" t="s">
        <v>72</v>
      </c>
      <c r="B407" s="149" t="s">
        <v>100</v>
      </c>
      <c r="C407" s="150" t="s">
        <v>137</v>
      </c>
      <c r="D407" s="172" t="s">
        <v>91</v>
      </c>
      <c r="E407" s="151" t="s">
        <v>76</v>
      </c>
      <c r="F407" s="149" t="s">
        <v>112</v>
      </c>
      <c r="G407" s="152" t="e">
        <f t="shared" si="113"/>
        <v>#REF!</v>
      </c>
      <c r="H407" s="149" t="e" cm="1">
        <f t="array" ref="H407">_xlfn.TEXTJOIN(",",TRUE,_xlfn.UNIQUE(IF((NOT(ISBLANK(#REF!))*(#REF!='pre-Analysis'!C407))=1,IF(#REF!='pre-Analysis'!E407,IF(#REF!='pre-Analysis'!B407,IF(#REF!='pre-Analysis'!F407,IF(#REF!='pre-Analysis'!D407,#REF!,""),""),""),""),"")))</f>
        <v>#REF!</v>
      </c>
      <c r="I407" s="149" t="e">
        <f t="shared" si="114"/>
        <v>#REF!</v>
      </c>
      <c r="J407" s="149" t="e" cm="1">
        <f t="array" ref="J407">_xlfn.TEXTJOIN(",",TRUE,_xlfn.UNIQUE(IF((NOT(ISBLANK(#REF!))*(#REF!='pre-Analysis'!C407))=1,IF(#REF!='pre-Analysis'!E407,IF(#REF!='pre-Analysis'!B407,IF(#REF!='pre-Analysis'!F407,IF(#REF!='pre-Analysis'!D407,#REF!,""),""),""),""),"")))</f>
        <v>#REF!</v>
      </c>
      <c r="K407" s="149" t="e">
        <f t="shared" si="115"/>
        <v>#REF!</v>
      </c>
      <c r="L407" s="149" t="e" cm="1">
        <f t="array" ref="L407">_xlfn.TEXTJOIN(",",TRUE,_xlfn.UNIQUE(IF((NOT(ISBLANK(#REF!))*(#REF!='pre-Analysis'!B407))=1,IF(#REF!='pre-Analysis'!E407,IF(#REF!='pre-Analysis'!F407,IF(#REF!='pre-Analysis'!D407,IF(#REF!='pre-Analysis'!C407,#REF!,""),""),""),""),"")))</f>
        <v>#REF!</v>
      </c>
      <c r="M407" s="167">
        <v>8295</v>
      </c>
      <c r="N407" s="167">
        <v>37079</v>
      </c>
      <c r="O407" s="167">
        <v>19209</v>
      </c>
      <c r="P407" s="167">
        <v>17870</v>
      </c>
      <c r="Q407" s="176" t="e">
        <f>SUMIFS(#REF!,#REF!, 'pre-Analysis'!E407,#REF!, 'pre-Analysis'!B407,#REF!,'pre-Analysis'!C407,#REF!,'pre-Analysis'!F407,#REF!,'pre-Analysis'!D407)</f>
        <v>#REF!</v>
      </c>
      <c r="R407" s="176" t="e">
        <f>SUMIFS(#REF!,#REF!, 'pre-Analysis'!E407,#REF!, 'pre-Analysis'!B407,#REF!,'pre-Analysis'!C407,#REF!,'pre-Analysis'!F407,#REF!,'pre-Analysis'!D407)</f>
        <v>#REF!</v>
      </c>
      <c r="S407" s="176" t="e">
        <f>SUMIFS(#REF!,#REF!, 'pre-Analysis'!E407,#REF!, 'pre-Analysis'!B407,#REF!,'pre-Analysis'!C407,#REF!,'pre-Analysis'!F407,#REF!,'pre-Analysis'!D407)</f>
        <v>#REF!</v>
      </c>
      <c r="T407" s="176" t="e">
        <f>SUMIFS(#REF!,#REF!, 'pre-Analysis'!E407,#REF!, 'pre-Analysis'!B407,#REF!,'pre-Analysis'!C407,#REF!,'pre-Analysis'!F407,#REF!,'pre-Analysis'!D407)</f>
        <v>#REF!</v>
      </c>
      <c r="U407" s="176" t="e">
        <f>SUMIFS(#REF!,#REF!, 'pre-Analysis'!E407,#REF!, 'pre-Analysis'!B407,#REF!,'pre-Analysis'!C407,#REF!,'pre-Analysis'!F407,#REF!,'pre-Analysis'!D407)</f>
        <v>#REF!</v>
      </c>
      <c r="V407" s="176" t="e">
        <f>SUMIFS(#REF!,#REF!, 'pre-Analysis'!E407,#REF!, 'pre-Analysis'!B407,#REF!,'pre-Analysis'!C407,#REF!,'pre-Analysis'!F407,#REF!,'pre-Analysis'!D407)</f>
        <v>#REF!</v>
      </c>
      <c r="W407" s="176" t="e">
        <f>SUMIFS(#REF!,#REF!, 'pre-Analysis'!E407,#REF!, 'pre-Analysis'!B407,#REF!,'pre-Analysis'!C407,#REF!,'pre-Analysis'!F407,#REF!,'pre-Analysis'!D407)</f>
        <v>#REF!</v>
      </c>
      <c r="X407" s="176" t="e">
        <f>SUMIFS(#REF!,#REF!, 'pre-Analysis'!E407,#REF!, 'pre-Analysis'!B407,#REF!,'pre-Analysis'!C407,#REF!,'pre-Analysis'!F407,#REF!,'pre-Analysis'!D407)</f>
        <v>#REF!</v>
      </c>
      <c r="Y407" s="169" t="e">
        <f t="shared" si="108"/>
        <v>#REF!</v>
      </c>
      <c r="Z407" s="169" t="e">
        <f t="shared" si="109"/>
        <v>#REF!</v>
      </c>
      <c r="AA407" s="170" t="e">
        <f t="shared" si="107"/>
        <v>#REF!</v>
      </c>
      <c r="AB407" s="170" t="e">
        <f t="shared" si="112"/>
        <v>#REF!</v>
      </c>
      <c r="AC407" s="156"/>
    </row>
    <row r="408" spans="1:29">
      <c r="A408" s="14" t="s">
        <v>72</v>
      </c>
      <c r="B408" s="149" t="s">
        <v>100</v>
      </c>
      <c r="C408" s="150" t="s">
        <v>137</v>
      </c>
      <c r="D408" s="172" t="s">
        <v>91</v>
      </c>
      <c r="E408" s="151" t="s">
        <v>76</v>
      </c>
      <c r="F408" s="149" t="s">
        <v>113</v>
      </c>
      <c r="G408" s="152" t="e">
        <f t="shared" si="113"/>
        <v>#REF!</v>
      </c>
      <c r="H408" s="149" t="e" cm="1">
        <f t="array" ref="H408">_xlfn.TEXTJOIN(",",TRUE,_xlfn.UNIQUE(IF((NOT(ISBLANK(#REF!))*(#REF!='pre-Analysis'!C408))=1,IF(#REF!='pre-Analysis'!E408,IF(#REF!='pre-Analysis'!B408,IF(#REF!='pre-Analysis'!F408,IF(#REF!='pre-Analysis'!D408,#REF!,""),""),""),""),"")))</f>
        <v>#REF!</v>
      </c>
      <c r="I408" s="149" t="e">
        <f t="shared" si="114"/>
        <v>#REF!</v>
      </c>
      <c r="J408" s="149" t="e" cm="1">
        <f t="array" ref="J408">_xlfn.TEXTJOIN(",",TRUE,_xlfn.UNIQUE(IF((NOT(ISBLANK(#REF!))*(#REF!='pre-Analysis'!C408))=1,IF(#REF!='pre-Analysis'!E408,IF(#REF!='pre-Analysis'!B408,IF(#REF!='pre-Analysis'!F408,IF(#REF!='pre-Analysis'!D408,#REF!,""),""),""),""),"")))</f>
        <v>#REF!</v>
      </c>
      <c r="K408" s="149" t="e">
        <f t="shared" si="115"/>
        <v>#REF!</v>
      </c>
      <c r="L408" s="149" t="e" cm="1">
        <f t="array" ref="L408">_xlfn.TEXTJOIN(",",TRUE,_xlfn.UNIQUE(IF((NOT(ISBLANK(#REF!))*(#REF!='pre-Analysis'!B408))=1,IF(#REF!='pre-Analysis'!E408,IF(#REF!='pre-Analysis'!F408,IF(#REF!='pre-Analysis'!D408,IF(#REF!='pre-Analysis'!C408,#REF!,""),""),""),""),"")))</f>
        <v>#REF!</v>
      </c>
      <c r="M408" s="167">
        <v>6250</v>
      </c>
      <c r="N408" s="167">
        <v>29472</v>
      </c>
      <c r="O408" s="167">
        <v>15097</v>
      </c>
      <c r="P408" s="167">
        <v>14375</v>
      </c>
      <c r="Q408" s="176" t="e">
        <f>SUMIFS(#REF!,#REF!, 'pre-Analysis'!E408,#REF!, 'pre-Analysis'!B408,#REF!,'pre-Analysis'!C408,#REF!,'pre-Analysis'!F408,#REF!,'pre-Analysis'!D408)</f>
        <v>#REF!</v>
      </c>
      <c r="R408" s="176" t="e">
        <f>SUMIFS(#REF!,#REF!, 'pre-Analysis'!E408,#REF!, 'pre-Analysis'!B408,#REF!,'pre-Analysis'!C408,#REF!,'pre-Analysis'!F408,#REF!,'pre-Analysis'!D408)</f>
        <v>#REF!</v>
      </c>
      <c r="S408" s="176" t="e">
        <f>SUMIFS(#REF!,#REF!, 'pre-Analysis'!E408,#REF!, 'pre-Analysis'!B408,#REF!,'pre-Analysis'!C408,#REF!,'pre-Analysis'!F408,#REF!,'pre-Analysis'!D408)</f>
        <v>#REF!</v>
      </c>
      <c r="T408" s="176" t="e">
        <f>SUMIFS(#REF!,#REF!, 'pre-Analysis'!E408,#REF!, 'pre-Analysis'!B408,#REF!,'pre-Analysis'!C408,#REF!,'pre-Analysis'!F408,#REF!,'pre-Analysis'!D408)</f>
        <v>#REF!</v>
      </c>
      <c r="U408" s="176" t="e">
        <f>SUMIFS(#REF!,#REF!, 'pre-Analysis'!E408,#REF!, 'pre-Analysis'!B408,#REF!,'pre-Analysis'!C408,#REF!,'pre-Analysis'!F408,#REF!,'pre-Analysis'!D408)</f>
        <v>#REF!</v>
      </c>
      <c r="V408" s="176" t="e">
        <f>SUMIFS(#REF!,#REF!, 'pre-Analysis'!E408,#REF!, 'pre-Analysis'!B408,#REF!,'pre-Analysis'!C408,#REF!,'pre-Analysis'!F408,#REF!,'pre-Analysis'!D408)</f>
        <v>#REF!</v>
      </c>
      <c r="W408" s="176" t="e">
        <f>SUMIFS(#REF!,#REF!, 'pre-Analysis'!E408,#REF!, 'pre-Analysis'!B408,#REF!,'pre-Analysis'!C408,#REF!,'pre-Analysis'!F408,#REF!,'pre-Analysis'!D408)</f>
        <v>#REF!</v>
      </c>
      <c r="X408" s="176" t="e">
        <f>SUMIFS(#REF!,#REF!, 'pre-Analysis'!E408,#REF!, 'pre-Analysis'!B408,#REF!,'pre-Analysis'!C408,#REF!,'pre-Analysis'!F408,#REF!,'pre-Analysis'!D408)</f>
        <v>#REF!</v>
      </c>
      <c r="Y408" s="169" t="e">
        <f t="shared" si="108"/>
        <v>#REF!</v>
      </c>
      <c r="Z408" s="169" t="e">
        <f t="shared" si="109"/>
        <v>#REF!</v>
      </c>
      <c r="AA408" s="170" t="e">
        <f t="shared" si="107"/>
        <v>#REF!</v>
      </c>
      <c r="AB408" s="170" t="e">
        <f t="shared" si="112"/>
        <v>#REF!</v>
      </c>
      <c r="AC408" s="156"/>
    </row>
    <row r="409" spans="1:29">
      <c r="A409" s="14" t="s">
        <v>72</v>
      </c>
      <c r="B409" s="149" t="s">
        <v>100</v>
      </c>
      <c r="C409" s="150" t="s">
        <v>137</v>
      </c>
      <c r="D409" s="172" t="s">
        <v>91</v>
      </c>
      <c r="E409" s="151" t="s">
        <v>76</v>
      </c>
      <c r="F409" s="149" t="s">
        <v>114</v>
      </c>
      <c r="G409" s="152" t="e">
        <f t="shared" si="113"/>
        <v>#REF!</v>
      </c>
      <c r="H409" s="149" t="e" cm="1">
        <f t="array" ref="H409">_xlfn.TEXTJOIN(",",TRUE,_xlfn.UNIQUE(IF((NOT(ISBLANK(#REF!))*(#REF!='pre-Analysis'!C409))=1,IF(#REF!='pre-Analysis'!E409,IF(#REF!='pre-Analysis'!B409,IF(#REF!='pre-Analysis'!F409,IF(#REF!='pre-Analysis'!D409,#REF!,""),""),""),""),"")))</f>
        <v>#REF!</v>
      </c>
      <c r="I409" s="149" t="e">
        <f t="shared" si="114"/>
        <v>#REF!</v>
      </c>
      <c r="J409" s="149" t="e" cm="1">
        <f t="array" ref="J409">_xlfn.TEXTJOIN(",",TRUE,_xlfn.UNIQUE(IF((NOT(ISBLANK(#REF!))*(#REF!='pre-Analysis'!C409))=1,IF(#REF!='pre-Analysis'!E409,IF(#REF!='pre-Analysis'!B409,IF(#REF!='pre-Analysis'!F409,IF(#REF!='pre-Analysis'!D409,#REF!,""),""),""),""),"")))</f>
        <v>#REF!</v>
      </c>
      <c r="K409" s="149" t="e">
        <f t="shared" si="115"/>
        <v>#REF!</v>
      </c>
      <c r="L409" s="149" t="e" cm="1">
        <f t="array" ref="L409">_xlfn.TEXTJOIN(",",TRUE,_xlfn.UNIQUE(IF((NOT(ISBLANK(#REF!))*(#REF!='pre-Analysis'!B409))=1,IF(#REF!='pre-Analysis'!E409,IF(#REF!='pre-Analysis'!F409,IF(#REF!='pre-Analysis'!D409,IF(#REF!='pre-Analysis'!C409,#REF!,""),""),""),""),"")))</f>
        <v>#REF!</v>
      </c>
      <c r="M409" s="167">
        <v>6613</v>
      </c>
      <c r="N409" s="167">
        <v>30745</v>
      </c>
      <c r="O409" s="167">
        <v>15824</v>
      </c>
      <c r="P409" s="167">
        <v>14921</v>
      </c>
      <c r="Q409" s="176" t="e">
        <f>SUMIFS(#REF!,#REF!, 'pre-Analysis'!E409,#REF!, 'pre-Analysis'!B409,#REF!,'pre-Analysis'!C409,#REF!,'pre-Analysis'!F409,#REF!,'pre-Analysis'!D409)</f>
        <v>#REF!</v>
      </c>
      <c r="R409" s="176" t="e">
        <f>SUMIFS(#REF!,#REF!, 'pre-Analysis'!E409,#REF!, 'pre-Analysis'!B409,#REF!,'pre-Analysis'!C409,#REF!,'pre-Analysis'!F409,#REF!,'pre-Analysis'!D409)</f>
        <v>#REF!</v>
      </c>
      <c r="S409" s="176" t="e">
        <f>SUMIFS(#REF!,#REF!, 'pre-Analysis'!E409,#REF!, 'pre-Analysis'!B409,#REF!,'pre-Analysis'!C409,#REF!,'pre-Analysis'!F409,#REF!,'pre-Analysis'!D409)</f>
        <v>#REF!</v>
      </c>
      <c r="T409" s="176" t="e">
        <f>SUMIFS(#REF!,#REF!, 'pre-Analysis'!E409,#REF!, 'pre-Analysis'!B409,#REF!,'pre-Analysis'!C409,#REF!,'pre-Analysis'!F409,#REF!,'pre-Analysis'!D409)</f>
        <v>#REF!</v>
      </c>
      <c r="U409" s="176" t="e">
        <f>SUMIFS(#REF!,#REF!, 'pre-Analysis'!E409,#REF!, 'pre-Analysis'!B409,#REF!,'pre-Analysis'!C409,#REF!,'pre-Analysis'!F409,#REF!,'pre-Analysis'!D409)</f>
        <v>#REF!</v>
      </c>
      <c r="V409" s="176" t="e">
        <f>SUMIFS(#REF!,#REF!, 'pre-Analysis'!E409,#REF!, 'pre-Analysis'!B409,#REF!,'pre-Analysis'!C409,#REF!,'pre-Analysis'!F409,#REF!,'pre-Analysis'!D409)</f>
        <v>#REF!</v>
      </c>
      <c r="W409" s="176" t="e">
        <f>SUMIFS(#REF!,#REF!, 'pre-Analysis'!E409,#REF!, 'pre-Analysis'!B409,#REF!,'pre-Analysis'!C409,#REF!,'pre-Analysis'!F409,#REF!,'pre-Analysis'!D409)</f>
        <v>#REF!</v>
      </c>
      <c r="X409" s="176" t="e">
        <f>SUMIFS(#REF!,#REF!, 'pre-Analysis'!E409,#REF!, 'pre-Analysis'!B409,#REF!,'pre-Analysis'!C409,#REF!,'pre-Analysis'!F409,#REF!,'pre-Analysis'!D409)</f>
        <v>#REF!</v>
      </c>
      <c r="Y409" s="169" t="e">
        <f t="shared" si="108"/>
        <v>#REF!</v>
      </c>
      <c r="Z409" s="169" t="e">
        <f t="shared" si="109"/>
        <v>#REF!</v>
      </c>
      <c r="AA409" s="170" t="e">
        <f t="shared" si="107"/>
        <v>#REF!</v>
      </c>
      <c r="AB409" s="170" t="e">
        <f t="shared" si="112"/>
        <v>#REF!</v>
      </c>
      <c r="AC409" s="156"/>
    </row>
    <row r="410" spans="1:29">
      <c r="A410" s="14" t="s">
        <v>72</v>
      </c>
      <c r="B410" s="149" t="s">
        <v>100</v>
      </c>
      <c r="C410" s="150" t="s">
        <v>137</v>
      </c>
      <c r="D410" s="172" t="s">
        <v>91</v>
      </c>
      <c r="E410" s="151" t="s">
        <v>76</v>
      </c>
      <c r="F410" s="149" t="s">
        <v>115</v>
      </c>
      <c r="G410" s="152" t="e">
        <f t="shared" si="113"/>
        <v>#REF!</v>
      </c>
      <c r="H410" s="149" t="e" cm="1">
        <f t="array" ref="H410">_xlfn.TEXTJOIN(",",TRUE,_xlfn.UNIQUE(IF((NOT(ISBLANK(#REF!))*(#REF!='pre-Analysis'!C410))=1,IF(#REF!='pre-Analysis'!E410,IF(#REF!='pre-Analysis'!B410,IF(#REF!='pre-Analysis'!F410,IF(#REF!='pre-Analysis'!D410,#REF!,""),""),""),""),"")))</f>
        <v>#REF!</v>
      </c>
      <c r="I410" s="149" t="e">
        <f t="shared" si="114"/>
        <v>#REF!</v>
      </c>
      <c r="J410" s="149" t="e" cm="1">
        <f t="array" ref="J410">_xlfn.TEXTJOIN(",",TRUE,_xlfn.UNIQUE(IF((NOT(ISBLANK(#REF!))*(#REF!='pre-Analysis'!C410))=1,IF(#REF!='pre-Analysis'!E410,IF(#REF!='pre-Analysis'!B410,IF(#REF!='pre-Analysis'!F410,IF(#REF!='pre-Analysis'!D410,#REF!,""),""),""),""),"")))</f>
        <v>#REF!</v>
      </c>
      <c r="K410" s="149" t="e">
        <f t="shared" si="115"/>
        <v>#REF!</v>
      </c>
      <c r="L410" s="149" t="e" cm="1">
        <f t="array" ref="L410">_xlfn.TEXTJOIN(",",TRUE,_xlfn.UNIQUE(IF((NOT(ISBLANK(#REF!))*(#REF!='pre-Analysis'!B410))=1,IF(#REF!='pre-Analysis'!E410,IF(#REF!='pre-Analysis'!F410,IF(#REF!='pre-Analysis'!D410,IF(#REF!='pre-Analysis'!C410,#REF!,""),""),""),""),"")))</f>
        <v>#REF!</v>
      </c>
      <c r="M410" s="167">
        <v>7200</v>
      </c>
      <c r="N410" s="167">
        <v>32967</v>
      </c>
      <c r="O410" s="167">
        <v>16985</v>
      </c>
      <c r="P410" s="167">
        <v>15982</v>
      </c>
      <c r="Q410" s="176" t="e">
        <f>SUMIFS(#REF!,#REF!, 'pre-Analysis'!E410,#REF!, 'pre-Analysis'!B410,#REF!,'pre-Analysis'!C410,#REF!,'pre-Analysis'!F410,#REF!,'pre-Analysis'!D410)</f>
        <v>#REF!</v>
      </c>
      <c r="R410" s="176" t="e">
        <f>SUMIFS(#REF!,#REF!, 'pre-Analysis'!E410,#REF!, 'pre-Analysis'!B410,#REF!,'pre-Analysis'!C410,#REF!,'pre-Analysis'!F410,#REF!,'pre-Analysis'!D410)</f>
        <v>#REF!</v>
      </c>
      <c r="S410" s="176" t="e">
        <f>SUMIFS(#REF!,#REF!, 'pre-Analysis'!E410,#REF!, 'pre-Analysis'!B410,#REF!,'pre-Analysis'!C410,#REF!,'pre-Analysis'!F410,#REF!,'pre-Analysis'!D410)</f>
        <v>#REF!</v>
      </c>
      <c r="T410" s="176" t="e">
        <f>SUMIFS(#REF!,#REF!, 'pre-Analysis'!E410,#REF!, 'pre-Analysis'!B410,#REF!,'pre-Analysis'!C410,#REF!,'pre-Analysis'!F410,#REF!,'pre-Analysis'!D410)</f>
        <v>#REF!</v>
      </c>
      <c r="U410" s="176" t="e">
        <f>SUMIFS(#REF!,#REF!, 'pre-Analysis'!E410,#REF!, 'pre-Analysis'!B410,#REF!,'pre-Analysis'!C410,#REF!,'pre-Analysis'!F410,#REF!,'pre-Analysis'!D410)</f>
        <v>#REF!</v>
      </c>
      <c r="V410" s="176" t="e">
        <f>SUMIFS(#REF!,#REF!, 'pre-Analysis'!E410,#REF!, 'pre-Analysis'!B410,#REF!,'pre-Analysis'!C410,#REF!,'pre-Analysis'!F410,#REF!,'pre-Analysis'!D410)</f>
        <v>#REF!</v>
      </c>
      <c r="W410" s="176" t="e">
        <f>SUMIFS(#REF!,#REF!, 'pre-Analysis'!E410,#REF!, 'pre-Analysis'!B410,#REF!,'pre-Analysis'!C410,#REF!,'pre-Analysis'!F410,#REF!,'pre-Analysis'!D410)</f>
        <v>#REF!</v>
      </c>
      <c r="X410" s="176" t="e">
        <f>SUMIFS(#REF!,#REF!, 'pre-Analysis'!E410,#REF!, 'pre-Analysis'!B410,#REF!,'pre-Analysis'!C410,#REF!,'pre-Analysis'!F410,#REF!,'pre-Analysis'!D410)</f>
        <v>#REF!</v>
      </c>
      <c r="Y410" s="169" t="e">
        <f t="shared" si="108"/>
        <v>#REF!</v>
      </c>
      <c r="Z410" s="169" t="e">
        <f t="shared" si="109"/>
        <v>#REF!</v>
      </c>
      <c r="AA410" s="170" t="e">
        <f t="shared" si="107"/>
        <v>#REF!</v>
      </c>
      <c r="AB410" s="170" t="e">
        <f t="shared" si="112"/>
        <v>#REF!</v>
      </c>
      <c r="AC410" s="156"/>
    </row>
    <row r="411" spans="1:29">
      <c r="A411" s="14" t="s">
        <v>72</v>
      </c>
      <c r="B411" s="149" t="s">
        <v>100</v>
      </c>
      <c r="C411" s="150" t="s">
        <v>137</v>
      </c>
      <c r="D411" s="172" t="s">
        <v>91</v>
      </c>
      <c r="E411" s="151" t="s">
        <v>76</v>
      </c>
      <c r="F411" s="149" t="s">
        <v>116</v>
      </c>
      <c r="G411" s="152" t="e">
        <f t="shared" si="113"/>
        <v>#REF!</v>
      </c>
      <c r="H411" s="149" t="e" cm="1">
        <f t="array" ref="H411">_xlfn.TEXTJOIN(",",TRUE,_xlfn.UNIQUE(IF((NOT(ISBLANK(#REF!))*(#REF!='pre-Analysis'!C411))=1,IF(#REF!='pre-Analysis'!E411,IF(#REF!='pre-Analysis'!B411,IF(#REF!='pre-Analysis'!F411,IF(#REF!='pre-Analysis'!D411,#REF!,""),""),""),""),"")))</f>
        <v>#REF!</v>
      </c>
      <c r="I411" s="149" t="e">
        <f t="shared" si="114"/>
        <v>#REF!</v>
      </c>
      <c r="J411" s="149" t="e" cm="1">
        <f t="array" ref="J411">_xlfn.TEXTJOIN(",",TRUE,_xlfn.UNIQUE(IF((NOT(ISBLANK(#REF!))*(#REF!='pre-Analysis'!C411))=1,IF(#REF!='pre-Analysis'!E411,IF(#REF!='pre-Analysis'!B411,IF(#REF!='pre-Analysis'!F411,IF(#REF!='pre-Analysis'!D411,#REF!,""),""),""),""),"")))</f>
        <v>#REF!</v>
      </c>
      <c r="K411" s="149" t="e">
        <f t="shared" si="115"/>
        <v>#REF!</v>
      </c>
      <c r="L411" s="149" t="e" cm="1">
        <f t="array" ref="L411">_xlfn.TEXTJOIN(",",TRUE,_xlfn.UNIQUE(IF((NOT(ISBLANK(#REF!))*(#REF!='pre-Analysis'!B411))=1,IF(#REF!='pre-Analysis'!E411,IF(#REF!='pre-Analysis'!F411,IF(#REF!='pre-Analysis'!D411,IF(#REF!='pre-Analysis'!C411,#REF!,""),""),""),""),"")))</f>
        <v>#REF!</v>
      </c>
      <c r="M411" s="167">
        <v>6320</v>
      </c>
      <c r="N411" s="167">
        <v>29709</v>
      </c>
      <c r="O411" s="167">
        <v>15331</v>
      </c>
      <c r="P411" s="167">
        <v>14378</v>
      </c>
      <c r="Q411" s="176" t="e">
        <f>SUMIFS(#REF!,#REF!, 'pre-Analysis'!E411,#REF!, 'pre-Analysis'!B411,#REF!,'pre-Analysis'!C411,#REF!,'pre-Analysis'!F411,#REF!,'pre-Analysis'!D411)</f>
        <v>#REF!</v>
      </c>
      <c r="R411" s="176" t="e">
        <f>SUMIFS(#REF!,#REF!, 'pre-Analysis'!E411,#REF!, 'pre-Analysis'!B411,#REF!,'pre-Analysis'!C411,#REF!,'pre-Analysis'!F411,#REF!,'pre-Analysis'!D411)</f>
        <v>#REF!</v>
      </c>
      <c r="S411" s="176" t="e">
        <f>SUMIFS(#REF!,#REF!, 'pre-Analysis'!E411,#REF!, 'pre-Analysis'!B411,#REF!,'pre-Analysis'!C411,#REF!,'pre-Analysis'!F411,#REF!,'pre-Analysis'!D411)</f>
        <v>#REF!</v>
      </c>
      <c r="T411" s="176" t="e">
        <f>SUMIFS(#REF!,#REF!, 'pre-Analysis'!E411,#REF!, 'pre-Analysis'!B411,#REF!,'pre-Analysis'!C411,#REF!,'pre-Analysis'!F411,#REF!,'pre-Analysis'!D411)</f>
        <v>#REF!</v>
      </c>
      <c r="U411" s="176" t="e">
        <f>SUMIFS(#REF!,#REF!, 'pre-Analysis'!E411,#REF!, 'pre-Analysis'!B411,#REF!,'pre-Analysis'!C411,#REF!,'pre-Analysis'!F411,#REF!,'pre-Analysis'!D411)</f>
        <v>#REF!</v>
      </c>
      <c r="V411" s="176" t="e">
        <f>SUMIFS(#REF!,#REF!, 'pre-Analysis'!E411,#REF!, 'pre-Analysis'!B411,#REF!,'pre-Analysis'!C411,#REF!,'pre-Analysis'!F411,#REF!,'pre-Analysis'!D411)</f>
        <v>#REF!</v>
      </c>
      <c r="W411" s="176" t="e">
        <f>SUMIFS(#REF!,#REF!, 'pre-Analysis'!E411,#REF!, 'pre-Analysis'!B411,#REF!,'pre-Analysis'!C411,#REF!,'pre-Analysis'!F411,#REF!,'pre-Analysis'!D411)</f>
        <v>#REF!</v>
      </c>
      <c r="X411" s="176" t="e">
        <f>SUMIFS(#REF!,#REF!, 'pre-Analysis'!E411,#REF!, 'pre-Analysis'!B411,#REF!,'pre-Analysis'!C411,#REF!,'pre-Analysis'!F411,#REF!,'pre-Analysis'!D411)</f>
        <v>#REF!</v>
      </c>
      <c r="Y411" s="169" t="e">
        <f t="shared" si="108"/>
        <v>#REF!</v>
      </c>
      <c r="Z411" s="169" t="e">
        <f t="shared" si="109"/>
        <v>#REF!</v>
      </c>
      <c r="AA411" s="170" t="e">
        <f t="shared" si="107"/>
        <v>#REF!</v>
      </c>
      <c r="AB411" s="170" t="e">
        <f t="shared" si="112"/>
        <v>#REF!</v>
      </c>
      <c r="AC411" s="156"/>
    </row>
    <row r="412" spans="1:29">
      <c r="A412" s="14" t="s">
        <v>72</v>
      </c>
      <c r="B412" s="149" t="s">
        <v>100</v>
      </c>
      <c r="C412" s="150" t="s">
        <v>137</v>
      </c>
      <c r="D412" s="172" t="s">
        <v>91</v>
      </c>
      <c r="E412" s="151" t="s">
        <v>76</v>
      </c>
      <c r="F412" s="149" t="s">
        <v>117</v>
      </c>
      <c r="G412" s="152" t="e">
        <f t="shared" si="113"/>
        <v>#REF!</v>
      </c>
      <c r="H412" s="149" t="e" cm="1">
        <f t="array" ref="H412">_xlfn.TEXTJOIN(",",TRUE,_xlfn.UNIQUE(IF((NOT(ISBLANK(#REF!))*(#REF!='pre-Analysis'!C412))=1,IF(#REF!='pre-Analysis'!E412,IF(#REF!='pre-Analysis'!B412,IF(#REF!='pre-Analysis'!F412,IF(#REF!='pre-Analysis'!D412,#REF!,""),""),""),""),"")))</f>
        <v>#REF!</v>
      </c>
      <c r="I412" s="149" t="e">
        <f t="shared" si="114"/>
        <v>#REF!</v>
      </c>
      <c r="J412" s="149" t="e" cm="1">
        <f t="array" ref="J412">_xlfn.TEXTJOIN(",",TRUE,_xlfn.UNIQUE(IF((NOT(ISBLANK(#REF!))*(#REF!='pre-Analysis'!C412))=1,IF(#REF!='pre-Analysis'!E412,IF(#REF!='pre-Analysis'!B412,IF(#REF!='pre-Analysis'!F412,IF(#REF!='pre-Analysis'!D412,#REF!,""),""),""),""),"")))</f>
        <v>#REF!</v>
      </c>
      <c r="K412" s="149" t="e">
        <f t="shared" si="115"/>
        <v>#REF!</v>
      </c>
      <c r="L412" s="149" t="e" cm="1">
        <f t="array" ref="L412">_xlfn.TEXTJOIN(",",TRUE,_xlfn.UNIQUE(IF((NOT(ISBLANK(#REF!))*(#REF!='pre-Analysis'!B412))=1,IF(#REF!='pre-Analysis'!E412,IF(#REF!='pre-Analysis'!F412,IF(#REF!='pre-Analysis'!D412,IF(#REF!='pre-Analysis'!C412,#REF!,""),""),""),""),"")))</f>
        <v>#REF!</v>
      </c>
      <c r="M412" s="167">
        <v>6177</v>
      </c>
      <c r="N412" s="167">
        <v>29917</v>
      </c>
      <c r="O412" s="167">
        <v>15312</v>
      </c>
      <c r="P412" s="167">
        <v>14605</v>
      </c>
      <c r="Q412" s="176" t="e">
        <f>SUMIFS(#REF!,#REF!, 'pre-Analysis'!E412,#REF!, 'pre-Analysis'!B412,#REF!,'pre-Analysis'!C412,#REF!,'pre-Analysis'!F412,#REF!,'pre-Analysis'!D412)</f>
        <v>#REF!</v>
      </c>
      <c r="R412" s="176" t="e">
        <f>SUMIFS(#REF!,#REF!, 'pre-Analysis'!E412,#REF!, 'pre-Analysis'!B412,#REF!,'pre-Analysis'!C412,#REF!,'pre-Analysis'!F412,#REF!,'pre-Analysis'!D412)</f>
        <v>#REF!</v>
      </c>
      <c r="S412" s="176" t="e">
        <f>SUMIFS(#REF!,#REF!, 'pre-Analysis'!E412,#REF!, 'pre-Analysis'!B412,#REF!,'pre-Analysis'!C412,#REF!,'pre-Analysis'!F412,#REF!,'pre-Analysis'!D412)</f>
        <v>#REF!</v>
      </c>
      <c r="T412" s="176" t="e">
        <f>SUMIFS(#REF!,#REF!, 'pre-Analysis'!E412,#REF!, 'pre-Analysis'!B412,#REF!,'pre-Analysis'!C412,#REF!,'pre-Analysis'!F412,#REF!,'pre-Analysis'!D412)</f>
        <v>#REF!</v>
      </c>
      <c r="U412" s="176" t="e">
        <f>SUMIFS(#REF!,#REF!, 'pre-Analysis'!E412,#REF!, 'pre-Analysis'!B412,#REF!,'pre-Analysis'!C412,#REF!,'pre-Analysis'!F412,#REF!,'pre-Analysis'!D412)</f>
        <v>#REF!</v>
      </c>
      <c r="V412" s="176" t="e">
        <f>SUMIFS(#REF!,#REF!, 'pre-Analysis'!E412,#REF!, 'pre-Analysis'!B412,#REF!,'pre-Analysis'!C412,#REF!,'pre-Analysis'!F412,#REF!,'pre-Analysis'!D412)</f>
        <v>#REF!</v>
      </c>
      <c r="W412" s="176" t="e">
        <f>SUMIFS(#REF!,#REF!, 'pre-Analysis'!E412,#REF!, 'pre-Analysis'!B412,#REF!,'pre-Analysis'!C412,#REF!,'pre-Analysis'!F412,#REF!,'pre-Analysis'!D412)</f>
        <v>#REF!</v>
      </c>
      <c r="X412" s="176" t="e">
        <f>SUMIFS(#REF!,#REF!, 'pre-Analysis'!E412,#REF!, 'pre-Analysis'!B412,#REF!,'pre-Analysis'!C412,#REF!,'pre-Analysis'!F412,#REF!,'pre-Analysis'!D412)</f>
        <v>#REF!</v>
      </c>
      <c r="Y412" s="169" t="e">
        <f t="shared" si="108"/>
        <v>#REF!</v>
      </c>
      <c r="Z412" s="169" t="e">
        <f t="shared" si="109"/>
        <v>#REF!</v>
      </c>
      <c r="AA412" s="170" t="e">
        <f t="shared" si="107"/>
        <v>#REF!</v>
      </c>
      <c r="AB412" s="170" t="e">
        <f t="shared" si="112"/>
        <v>#REF!</v>
      </c>
      <c r="AC412" s="156"/>
    </row>
    <row r="413" spans="1:29">
      <c r="A413" s="14" t="s">
        <v>72</v>
      </c>
      <c r="B413" s="149" t="s">
        <v>100</v>
      </c>
      <c r="C413" s="150" t="s">
        <v>137</v>
      </c>
      <c r="D413" s="172" t="s">
        <v>91</v>
      </c>
      <c r="E413" s="151" t="s">
        <v>76</v>
      </c>
      <c r="F413" s="149" t="s">
        <v>118</v>
      </c>
      <c r="G413" s="152" t="e">
        <f t="shared" si="113"/>
        <v>#REF!</v>
      </c>
      <c r="H413" s="149" t="e" cm="1">
        <f t="array" ref="H413">_xlfn.TEXTJOIN(",",TRUE,_xlfn.UNIQUE(IF((NOT(ISBLANK(#REF!))*(#REF!='pre-Analysis'!C413))=1,IF(#REF!='pre-Analysis'!E413,IF(#REF!='pre-Analysis'!B413,IF(#REF!='pre-Analysis'!F413,IF(#REF!='pre-Analysis'!D413,#REF!,""),""),""),""),"")))</f>
        <v>#REF!</v>
      </c>
      <c r="I413" s="149" t="e">
        <f t="shared" si="114"/>
        <v>#REF!</v>
      </c>
      <c r="J413" s="149" t="e" cm="1">
        <f t="array" ref="J413">_xlfn.TEXTJOIN(",",TRUE,_xlfn.UNIQUE(IF((NOT(ISBLANK(#REF!))*(#REF!='pre-Analysis'!C413))=1,IF(#REF!='pre-Analysis'!E413,IF(#REF!='pre-Analysis'!B413,IF(#REF!='pre-Analysis'!F413,IF(#REF!='pre-Analysis'!D413,#REF!,""),""),""),""),"")))</f>
        <v>#REF!</v>
      </c>
      <c r="K413" s="149" t="e">
        <f t="shared" si="115"/>
        <v>#REF!</v>
      </c>
      <c r="L413" s="149" t="e" cm="1">
        <f t="array" ref="L413">_xlfn.TEXTJOIN(",",TRUE,_xlfn.UNIQUE(IF((NOT(ISBLANK(#REF!))*(#REF!='pre-Analysis'!B413))=1,IF(#REF!='pre-Analysis'!E413,IF(#REF!='pre-Analysis'!F413,IF(#REF!='pre-Analysis'!D413,IF(#REF!='pre-Analysis'!C413,#REF!,""),""),""),""),"")))</f>
        <v>#REF!</v>
      </c>
      <c r="M413" s="167">
        <v>5343</v>
      </c>
      <c r="N413" s="167">
        <v>25887</v>
      </c>
      <c r="O413" s="167">
        <v>13331</v>
      </c>
      <c r="P413" s="167">
        <v>12556</v>
      </c>
      <c r="Q413" s="176" t="e">
        <f>SUMIFS(#REF!,#REF!, 'pre-Analysis'!E413,#REF!, 'pre-Analysis'!B413,#REF!,'pre-Analysis'!C413,#REF!,'pre-Analysis'!F413,#REF!,'pre-Analysis'!D413)</f>
        <v>#REF!</v>
      </c>
      <c r="R413" s="176" t="e">
        <f>SUMIFS(#REF!,#REF!, 'pre-Analysis'!E413,#REF!, 'pre-Analysis'!B413,#REF!,'pre-Analysis'!C413,#REF!,'pre-Analysis'!F413,#REF!,'pre-Analysis'!D413)</f>
        <v>#REF!</v>
      </c>
      <c r="S413" s="176" t="e">
        <f>SUMIFS(#REF!,#REF!, 'pre-Analysis'!E413,#REF!, 'pre-Analysis'!B413,#REF!,'pre-Analysis'!C413,#REF!,'pre-Analysis'!F413,#REF!,'pre-Analysis'!D413)</f>
        <v>#REF!</v>
      </c>
      <c r="T413" s="176" t="e">
        <f>SUMIFS(#REF!,#REF!, 'pre-Analysis'!E413,#REF!, 'pre-Analysis'!B413,#REF!,'pre-Analysis'!C413,#REF!,'pre-Analysis'!F413,#REF!,'pre-Analysis'!D413)</f>
        <v>#REF!</v>
      </c>
      <c r="U413" s="176" t="e">
        <f>SUMIFS(#REF!,#REF!, 'pre-Analysis'!E413,#REF!, 'pre-Analysis'!B413,#REF!,'pre-Analysis'!C413,#REF!,'pre-Analysis'!F413,#REF!,'pre-Analysis'!D413)</f>
        <v>#REF!</v>
      </c>
      <c r="V413" s="176" t="e">
        <f>SUMIFS(#REF!,#REF!, 'pre-Analysis'!E413,#REF!, 'pre-Analysis'!B413,#REF!,'pre-Analysis'!C413,#REF!,'pre-Analysis'!F413,#REF!,'pre-Analysis'!D413)</f>
        <v>#REF!</v>
      </c>
      <c r="W413" s="176" t="e">
        <f>SUMIFS(#REF!,#REF!, 'pre-Analysis'!E413,#REF!, 'pre-Analysis'!B413,#REF!,'pre-Analysis'!C413,#REF!,'pre-Analysis'!F413,#REF!,'pre-Analysis'!D413)</f>
        <v>#REF!</v>
      </c>
      <c r="X413" s="176" t="e">
        <f>SUMIFS(#REF!,#REF!, 'pre-Analysis'!E413,#REF!, 'pre-Analysis'!B413,#REF!,'pre-Analysis'!C413,#REF!,'pre-Analysis'!F413,#REF!,'pre-Analysis'!D413)</f>
        <v>#REF!</v>
      </c>
      <c r="Y413" s="169" t="e">
        <f t="shared" si="108"/>
        <v>#REF!</v>
      </c>
      <c r="Z413" s="169" t="e">
        <f t="shared" si="109"/>
        <v>#REF!</v>
      </c>
      <c r="AA413" s="170" t="e">
        <f t="shared" si="107"/>
        <v>#REF!</v>
      </c>
      <c r="AB413" s="170" t="e">
        <f t="shared" si="112"/>
        <v>#REF!</v>
      </c>
      <c r="AC413" s="156"/>
    </row>
    <row r="414" spans="1:29">
      <c r="A414" s="14" t="s">
        <v>72</v>
      </c>
      <c r="B414" s="149" t="s">
        <v>100</v>
      </c>
      <c r="C414" s="150" t="s">
        <v>137</v>
      </c>
      <c r="D414" s="172" t="s">
        <v>91</v>
      </c>
      <c r="E414" s="151" t="s">
        <v>76</v>
      </c>
      <c r="F414" s="149" t="s">
        <v>119</v>
      </c>
      <c r="G414" s="152" t="e">
        <f t="shared" si="113"/>
        <v>#REF!</v>
      </c>
      <c r="H414" s="149" t="e" cm="1">
        <f t="array" ref="H414">_xlfn.TEXTJOIN(",",TRUE,_xlfn.UNIQUE(IF((NOT(ISBLANK(#REF!))*(#REF!='pre-Analysis'!C414))=1,IF(#REF!='pre-Analysis'!E414,IF(#REF!='pre-Analysis'!B414,IF(#REF!='pre-Analysis'!F414,IF(#REF!='pre-Analysis'!D414,#REF!,""),""),""),""),"")))</f>
        <v>#REF!</v>
      </c>
      <c r="I414" s="149" t="e">
        <f t="shared" si="114"/>
        <v>#REF!</v>
      </c>
      <c r="J414" s="149" t="e" cm="1">
        <f t="array" ref="J414">_xlfn.TEXTJOIN(",",TRUE,_xlfn.UNIQUE(IF((NOT(ISBLANK(#REF!))*(#REF!='pre-Analysis'!C414))=1,IF(#REF!='pre-Analysis'!E414,IF(#REF!='pre-Analysis'!B414,IF(#REF!='pre-Analysis'!F414,IF(#REF!='pre-Analysis'!D414,#REF!,""),""),""),""),"")))</f>
        <v>#REF!</v>
      </c>
      <c r="K414" s="149" t="e">
        <f t="shared" si="115"/>
        <v>#REF!</v>
      </c>
      <c r="L414" s="149" t="e" cm="1">
        <f t="array" ref="L414">_xlfn.TEXTJOIN(",",TRUE,_xlfn.UNIQUE(IF((NOT(ISBLANK(#REF!))*(#REF!='pre-Analysis'!B414))=1,IF(#REF!='pre-Analysis'!E414,IF(#REF!='pre-Analysis'!F414,IF(#REF!='pre-Analysis'!D414,IF(#REF!='pre-Analysis'!C414,#REF!,""),""),""),""),"")))</f>
        <v>#REF!</v>
      </c>
      <c r="M414" s="167">
        <v>8815</v>
      </c>
      <c r="N414" s="167">
        <v>41652</v>
      </c>
      <c r="O414" s="167">
        <v>21296</v>
      </c>
      <c r="P414" s="167">
        <v>20356</v>
      </c>
      <c r="Q414" s="176" t="e">
        <f>SUMIFS(#REF!,#REF!, 'pre-Analysis'!E414,#REF!, 'pre-Analysis'!B414,#REF!,'pre-Analysis'!C414,#REF!,'pre-Analysis'!F414,#REF!,'pre-Analysis'!D414)</f>
        <v>#REF!</v>
      </c>
      <c r="R414" s="176" t="e">
        <f>SUMIFS(#REF!,#REF!, 'pre-Analysis'!E414,#REF!, 'pre-Analysis'!B414,#REF!,'pre-Analysis'!C414,#REF!,'pre-Analysis'!F414,#REF!,'pre-Analysis'!D414)</f>
        <v>#REF!</v>
      </c>
      <c r="S414" s="176" t="e">
        <f>SUMIFS(#REF!,#REF!, 'pre-Analysis'!E414,#REF!, 'pre-Analysis'!B414,#REF!,'pre-Analysis'!C414,#REF!,'pre-Analysis'!F414,#REF!,'pre-Analysis'!D414)</f>
        <v>#REF!</v>
      </c>
      <c r="T414" s="176" t="e">
        <f>SUMIFS(#REF!,#REF!, 'pre-Analysis'!E414,#REF!, 'pre-Analysis'!B414,#REF!,'pre-Analysis'!C414,#REF!,'pre-Analysis'!F414,#REF!,'pre-Analysis'!D414)</f>
        <v>#REF!</v>
      </c>
      <c r="U414" s="176" t="e">
        <f>SUMIFS(#REF!,#REF!, 'pre-Analysis'!E414,#REF!, 'pre-Analysis'!B414,#REF!,'pre-Analysis'!C414,#REF!,'pre-Analysis'!F414,#REF!,'pre-Analysis'!D414)</f>
        <v>#REF!</v>
      </c>
      <c r="V414" s="176" t="e">
        <f>SUMIFS(#REF!,#REF!, 'pre-Analysis'!E414,#REF!, 'pre-Analysis'!B414,#REF!,'pre-Analysis'!C414,#REF!,'pre-Analysis'!F414,#REF!,'pre-Analysis'!D414)</f>
        <v>#REF!</v>
      </c>
      <c r="W414" s="176" t="e">
        <f>SUMIFS(#REF!,#REF!, 'pre-Analysis'!E414,#REF!, 'pre-Analysis'!B414,#REF!,'pre-Analysis'!C414,#REF!,'pre-Analysis'!F414,#REF!,'pre-Analysis'!D414)</f>
        <v>#REF!</v>
      </c>
      <c r="X414" s="176" t="e">
        <f>SUMIFS(#REF!,#REF!, 'pre-Analysis'!E414,#REF!, 'pre-Analysis'!B414,#REF!,'pre-Analysis'!C414,#REF!,'pre-Analysis'!F414,#REF!,'pre-Analysis'!D414)</f>
        <v>#REF!</v>
      </c>
      <c r="Y414" s="169" t="e">
        <f t="shared" si="108"/>
        <v>#REF!</v>
      </c>
      <c r="Z414" s="169" t="e">
        <f t="shared" si="109"/>
        <v>#REF!</v>
      </c>
      <c r="AA414" s="170" t="e">
        <f t="shared" si="107"/>
        <v>#REF!</v>
      </c>
      <c r="AB414" s="170" t="e">
        <f t="shared" si="112"/>
        <v>#REF!</v>
      </c>
      <c r="AC414" s="156"/>
    </row>
    <row r="415" spans="1:29">
      <c r="A415" s="14" t="s">
        <v>72</v>
      </c>
      <c r="B415" s="149" t="s">
        <v>100</v>
      </c>
      <c r="C415" s="150" t="s">
        <v>137</v>
      </c>
      <c r="D415" s="172" t="s">
        <v>91</v>
      </c>
      <c r="E415" s="151" t="s">
        <v>76</v>
      </c>
      <c r="F415" s="149" t="s">
        <v>120</v>
      </c>
      <c r="G415" s="152" t="e">
        <f t="shared" si="113"/>
        <v>#REF!</v>
      </c>
      <c r="H415" s="149" t="e" cm="1">
        <f t="array" ref="H415">_xlfn.TEXTJOIN(",",TRUE,_xlfn.UNIQUE(IF((NOT(ISBLANK(#REF!))*(#REF!='pre-Analysis'!C415))=1,IF(#REF!='pre-Analysis'!E415,IF(#REF!='pre-Analysis'!B415,IF(#REF!='pre-Analysis'!F415,IF(#REF!='pre-Analysis'!D415,#REF!,""),""),""),""),"")))</f>
        <v>#REF!</v>
      </c>
      <c r="I415" s="149" t="e">
        <f t="shared" si="114"/>
        <v>#REF!</v>
      </c>
      <c r="J415" s="149" t="e" cm="1">
        <f t="array" ref="J415">_xlfn.TEXTJOIN(",",TRUE,_xlfn.UNIQUE(IF((NOT(ISBLANK(#REF!))*(#REF!='pre-Analysis'!C415))=1,IF(#REF!='pre-Analysis'!E415,IF(#REF!='pre-Analysis'!B415,IF(#REF!='pre-Analysis'!F415,IF(#REF!='pre-Analysis'!D415,#REF!,""),""),""),""),"")))</f>
        <v>#REF!</v>
      </c>
      <c r="K415" s="149" t="e">
        <f t="shared" si="115"/>
        <v>#REF!</v>
      </c>
      <c r="L415" s="149" t="e" cm="1">
        <f t="array" ref="L415">_xlfn.TEXTJOIN(",",TRUE,_xlfn.UNIQUE(IF((NOT(ISBLANK(#REF!))*(#REF!='pre-Analysis'!B415))=1,IF(#REF!='pre-Analysis'!E415,IF(#REF!='pre-Analysis'!F415,IF(#REF!='pre-Analysis'!D415,IF(#REF!='pre-Analysis'!C415,#REF!,""),""),""),""),"")))</f>
        <v>#REF!</v>
      </c>
      <c r="M415" s="167">
        <v>6605</v>
      </c>
      <c r="N415" s="167">
        <v>32227</v>
      </c>
      <c r="O415" s="167">
        <v>16494</v>
      </c>
      <c r="P415" s="167">
        <v>15733</v>
      </c>
      <c r="Q415" s="176" t="e">
        <f>SUMIFS(#REF!,#REF!, 'pre-Analysis'!E415,#REF!, 'pre-Analysis'!B415,#REF!,'pre-Analysis'!C415,#REF!,'pre-Analysis'!F415,#REF!,'pre-Analysis'!D415)</f>
        <v>#REF!</v>
      </c>
      <c r="R415" s="176" t="e">
        <f>SUMIFS(#REF!,#REF!, 'pre-Analysis'!E415,#REF!, 'pre-Analysis'!B415,#REF!,'pre-Analysis'!C415,#REF!,'pre-Analysis'!F415,#REF!,'pre-Analysis'!D415)</f>
        <v>#REF!</v>
      </c>
      <c r="S415" s="176" t="e">
        <f>SUMIFS(#REF!,#REF!, 'pre-Analysis'!E415,#REF!, 'pre-Analysis'!B415,#REF!,'pre-Analysis'!C415,#REF!,'pre-Analysis'!F415,#REF!,'pre-Analysis'!D415)</f>
        <v>#REF!</v>
      </c>
      <c r="T415" s="176" t="e">
        <f>SUMIFS(#REF!,#REF!, 'pre-Analysis'!E415,#REF!, 'pre-Analysis'!B415,#REF!,'pre-Analysis'!C415,#REF!,'pre-Analysis'!F415,#REF!,'pre-Analysis'!D415)</f>
        <v>#REF!</v>
      </c>
      <c r="U415" s="176" t="e">
        <f>SUMIFS(#REF!,#REF!, 'pre-Analysis'!E415,#REF!, 'pre-Analysis'!B415,#REF!,'pre-Analysis'!C415,#REF!,'pre-Analysis'!F415,#REF!,'pre-Analysis'!D415)</f>
        <v>#REF!</v>
      </c>
      <c r="V415" s="176" t="e">
        <f>SUMIFS(#REF!,#REF!, 'pre-Analysis'!E415,#REF!, 'pre-Analysis'!B415,#REF!,'pre-Analysis'!C415,#REF!,'pre-Analysis'!F415,#REF!,'pre-Analysis'!D415)</f>
        <v>#REF!</v>
      </c>
      <c r="W415" s="176" t="e">
        <f>SUMIFS(#REF!,#REF!, 'pre-Analysis'!E415,#REF!, 'pre-Analysis'!B415,#REF!,'pre-Analysis'!C415,#REF!,'pre-Analysis'!F415,#REF!,'pre-Analysis'!D415)</f>
        <v>#REF!</v>
      </c>
      <c r="X415" s="176" t="e">
        <f>SUMIFS(#REF!,#REF!, 'pre-Analysis'!E415,#REF!, 'pre-Analysis'!B415,#REF!,'pre-Analysis'!C415,#REF!,'pre-Analysis'!F415,#REF!,'pre-Analysis'!D415)</f>
        <v>#REF!</v>
      </c>
      <c r="Y415" s="169" t="e">
        <f t="shared" si="108"/>
        <v>#REF!</v>
      </c>
      <c r="Z415" s="169" t="e">
        <f t="shared" si="109"/>
        <v>#REF!</v>
      </c>
      <c r="AA415" s="170" t="e">
        <f t="shared" si="107"/>
        <v>#REF!</v>
      </c>
      <c r="AB415" s="170" t="e">
        <f t="shared" si="112"/>
        <v>#REF!</v>
      </c>
      <c r="AC415" s="156"/>
    </row>
    <row r="416" spans="1:29">
      <c r="A416" s="14" t="s">
        <v>72</v>
      </c>
      <c r="B416" s="149" t="s">
        <v>100</v>
      </c>
      <c r="C416" s="150" t="s">
        <v>137</v>
      </c>
      <c r="D416" s="172" t="s">
        <v>91</v>
      </c>
      <c r="E416" s="151" t="s">
        <v>76</v>
      </c>
      <c r="F416" s="149" t="s">
        <v>121</v>
      </c>
      <c r="G416" s="152" t="e">
        <f t="shared" si="113"/>
        <v>#REF!</v>
      </c>
      <c r="H416" s="149" t="e" cm="1">
        <f t="array" ref="H416">_xlfn.TEXTJOIN(",",TRUE,_xlfn.UNIQUE(IF((NOT(ISBLANK(#REF!))*(#REF!='pre-Analysis'!C416))=1,IF(#REF!='pre-Analysis'!E416,IF(#REF!='pre-Analysis'!B416,IF(#REF!='pre-Analysis'!F416,IF(#REF!='pre-Analysis'!D416,#REF!,""),""),""),""),"")))</f>
        <v>#REF!</v>
      </c>
      <c r="I416" s="149" t="e">
        <f t="shared" si="114"/>
        <v>#REF!</v>
      </c>
      <c r="J416" s="149" t="e" cm="1">
        <f t="array" ref="J416">_xlfn.TEXTJOIN(",",TRUE,_xlfn.UNIQUE(IF((NOT(ISBLANK(#REF!))*(#REF!='pre-Analysis'!C416))=1,IF(#REF!='pre-Analysis'!E416,IF(#REF!='pre-Analysis'!B416,IF(#REF!='pre-Analysis'!F416,IF(#REF!='pre-Analysis'!D416,#REF!,""),""),""),""),"")))</f>
        <v>#REF!</v>
      </c>
      <c r="K416" s="149" t="e">
        <f t="shared" si="115"/>
        <v>#REF!</v>
      </c>
      <c r="L416" s="149" t="e" cm="1">
        <f t="array" ref="L416">_xlfn.TEXTJOIN(",",TRUE,_xlfn.UNIQUE(IF((NOT(ISBLANK(#REF!))*(#REF!='pre-Analysis'!B416))=1,IF(#REF!='pre-Analysis'!E416,IF(#REF!='pre-Analysis'!F416,IF(#REF!='pre-Analysis'!D416,IF(#REF!='pre-Analysis'!C416,#REF!,""),""),""),""),"")))</f>
        <v>#REF!</v>
      </c>
      <c r="M416" s="167">
        <v>10550</v>
      </c>
      <c r="N416" s="167">
        <v>49978</v>
      </c>
      <c r="O416" s="167">
        <v>25569</v>
      </c>
      <c r="P416" s="167">
        <v>24409</v>
      </c>
      <c r="Q416" s="176" t="e">
        <f>SUMIFS(#REF!,#REF!, 'pre-Analysis'!E416,#REF!, 'pre-Analysis'!B416,#REF!,'pre-Analysis'!C416,#REF!,'pre-Analysis'!F416,#REF!,'pre-Analysis'!D416)</f>
        <v>#REF!</v>
      </c>
      <c r="R416" s="176" t="e">
        <f>SUMIFS(#REF!,#REF!, 'pre-Analysis'!E416,#REF!, 'pre-Analysis'!B416,#REF!,'pre-Analysis'!C416,#REF!,'pre-Analysis'!F416,#REF!,'pre-Analysis'!D416)</f>
        <v>#REF!</v>
      </c>
      <c r="S416" s="176" t="e">
        <f>SUMIFS(#REF!,#REF!, 'pre-Analysis'!E416,#REF!, 'pre-Analysis'!B416,#REF!,'pre-Analysis'!C416,#REF!,'pre-Analysis'!F416,#REF!,'pre-Analysis'!D416)</f>
        <v>#REF!</v>
      </c>
      <c r="T416" s="176" t="e">
        <f>SUMIFS(#REF!,#REF!, 'pre-Analysis'!E416,#REF!, 'pre-Analysis'!B416,#REF!,'pre-Analysis'!C416,#REF!,'pre-Analysis'!F416,#REF!,'pre-Analysis'!D416)</f>
        <v>#REF!</v>
      </c>
      <c r="U416" s="176" t="e">
        <f>SUMIFS(#REF!,#REF!, 'pre-Analysis'!E416,#REF!, 'pre-Analysis'!B416,#REF!,'pre-Analysis'!C416,#REF!,'pre-Analysis'!F416,#REF!,'pre-Analysis'!D416)</f>
        <v>#REF!</v>
      </c>
      <c r="V416" s="176" t="e">
        <f>SUMIFS(#REF!,#REF!, 'pre-Analysis'!E416,#REF!, 'pre-Analysis'!B416,#REF!,'pre-Analysis'!C416,#REF!,'pre-Analysis'!F416,#REF!,'pre-Analysis'!D416)</f>
        <v>#REF!</v>
      </c>
      <c r="W416" s="176" t="e">
        <f>SUMIFS(#REF!,#REF!, 'pre-Analysis'!E416,#REF!, 'pre-Analysis'!B416,#REF!,'pre-Analysis'!C416,#REF!,'pre-Analysis'!F416,#REF!,'pre-Analysis'!D416)</f>
        <v>#REF!</v>
      </c>
      <c r="X416" s="176" t="e">
        <f>SUMIFS(#REF!,#REF!, 'pre-Analysis'!E416,#REF!, 'pre-Analysis'!B416,#REF!,'pre-Analysis'!C416,#REF!,'pre-Analysis'!F416,#REF!,'pre-Analysis'!D416)</f>
        <v>#REF!</v>
      </c>
      <c r="Y416" s="169" t="e">
        <f t="shared" si="108"/>
        <v>#REF!</v>
      </c>
      <c r="Z416" s="169" t="e">
        <f t="shared" si="109"/>
        <v>#REF!</v>
      </c>
      <c r="AA416" s="170" t="e">
        <f t="shared" si="107"/>
        <v>#REF!</v>
      </c>
      <c r="AB416" s="170" t="e">
        <f t="shared" si="112"/>
        <v>#REF!</v>
      </c>
      <c r="AC416" s="156"/>
    </row>
    <row r="417" spans="1:29">
      <c r="A417" s="14" t="s">
        <v>72</v>
      </c>
      <c r="B417" s="149" t="s">
        <v>100</v>
      </c>
      <c r="C417" s="150" t="s">
        <v>137</v>
      </c>
      <c r="D417" s="172" t="s">
        <v>91</v>
      </c>
      <c r="E417" s="151" t="s">
        <v>76</v>
      </c>
      <c r="F417" s="149" t="s">
        <v>122</v>
      </c>
      <c r="G417" s="152" t="e">
        <f t="shared" si="113"/>
        <v>#REF!</v>
      </c>
      <c r="H417" s="149" t="e" cm="1">
        <f t="array" ref="H417">_xlfn.TEXTJOIN(",",TRUE,_xlfn.UNIQUE(IF((NOT(ISBLANK(#REF!))*(#REF!='pre-Analysis'!C417))=1,IF(#REF!='pre-Analysis'!E417,IF(#REF!='pre-Analysis'!B417,IF(#REF!='pre-Analysis'!F417,IF(#REF!='pre-Analysis'!D417,#REF!,""),""),""),""),"")))</f>
        <v>#REF!</v>
      </c>
      <c r="I417" s="149" t="e">
        <f t="shared" si="114"/>
        <v>#REF!</v>
      </c>
      <c r="J417" s="149" t="e" cm="1">
        <f t="array" ref="J417">_xlfn.TEXTJOIN(",",TRUE,_xlfn.UNIQUE(IF((NOT(ISBLANK(#REF!))*(#REF!='pre-Analysis'!C417))=1,IF(#REF!='pre-Analysis'!E417,IF(#REF!='pre-Analysis'!B417,IF(#REF!='pre-Analysis'!F417,IF(#REF!='pre-Analysis'!D417,#REF!,""),""),""),""),"")))</f>
        <v>#REF!</v>
      </c>
      <c r="K417" s="149" t="e">
        <f t="shared" si="115"/>
        <v>#REF!</v>
      </c>
      <c r="L417" s="149" t="e" cm="1">
        <f t="array" ref="L417">_xlfn.TEXTJOIN(",",TRUE,_xlfn.UNIQUE(IF((NOT(ISBLANK(#REF!))*(#REF!='pre-Analysis'!B417))=1,IF(#REF!='pre-Analysis'!E417,IF(#REF!='pre-Analysis'!F417,IF(#REF!='pre-Analysis'!D417,IF(#REF!='pre-Analysis'!C417,#REF!,""),""),""),""),"")))</f>
        <v>#REF!</v>
      </c>
      <c r="M417" s="167">
        <v>4486</v>
      </c>
      <c r="N417" s="167">
        <v>20824</v>
      </c>
      <c r="O417" s="167">
        <v>10653</v>
      </c>
      <c r="P417" s="167">
        <v>10171</v>
      </c>
      <c r="Q417" s="176" t="e">
        <f>SUMIFS(#REF!,#REF!, 'pre-Analysis'!E417,#REF!, 'pre-Analysis'!B417,#REF!,'pre-Analysis'!C417,#REF!,'pre-Analysis'!F417,#REF!,'pre-Analysis'!D417)</f>
        <v>#REF!</v>
      </c>
      <c r="R417" s="176" t="e">
        <f>SUMIFS(#REF!,#REF!, 'pre-Analysis'!E417,#REF!, 'pre-Analysis'!B417,#REF!,'pre-Analysis'!C417,#REF!,'pre-Analysis'!F417,#REF!,'pre-Analysis'!D417)</f>
        <v>#REF!</v>
      </c>
      <c r="S417" s="176" t="e">
        <f>SUMIFS(#REF!,#REF!, 'pre-Analysis'!E417,#REF!, 'pre-Analysis'!B417,#REF!,'pre-Analysis'!C417,#REF!,'pre-Analysis'!F417,#REF!,'pre-Analysis'!D417)</f>
        <v>#REF!</v>
      </c>
      <c r="T417" s="176" t="e">
        <f>SUMIFS(#REF!,#REF!, 'pre-Analysis'!E417,#REF!, 'pre-Analysis'!B417,#REF!,'pre-Analysis'!C417,#REF!,'pre-Analysis'!F417,#REF!,'pre-Analysis'!D417)</f>
        <v>#REF!</v>
      </c>
      <c r="U417" s="176" t="e">
        <f>SUMIFS(#REF!,#REF!, 'pre-Analysis'!E417,#REF!, 'pre-Analysis'!B417,#REF!,'pre-Analysis'!C417,#REF!,'pre-Analysis'!F417,#REF!,'pre-Analysis'!D417)</f>
        <v>#REF!</v>
      </c>
      <c r="V417" s="176" t="e">
        <f>SUMIFS(#REF!,#REF!, 'pre-Analysis'!E417,#REF!, 'pre-Analysis'!B417,#REF!,'pre-Analysis'!C417,#REF!,'pre-Analysis'!F417,#REF!,'pre-Analysis'!D417)</f>
        <v>#REF!</v>
      </c>
      <c r="W417" s="176" t="e">
        <f>SUMIFS(#REF!,#REF!, 'pre-Analysis'!E417,#REF!, 'pre-Analysis'!B417,#REF!,'pre-Analysis'!C417,#REF!,'pre-Analysis'!F417,#REF!,'pre-Analysis'!D417)</f>
        <v>#REF!</v>
      </c>
      <c r="X417" s="176" t="e">
        <f>SUMIFS(#REF!,#REF!, 'pre-Analysis'!E417,#REF!, 'pre-Analysis'!B417,#REF!,'pre-Analysis'!C417,#REF!,'pre-Analysis'!F417,#REF!,'pre-Analysis'!D417)</f>
        <v>#REF!</v>
      </c>
      <c r="Y417" s="169" t="e">
        <f t="shared" si="108"/>
        <v>#REF!</v>
      </c>
      <c r="Z417" s="169" t="e">
        <f t="shared" si="109"/>
        <v>#REF!</v>
      </c>
      <c r="AA417" s="170" t="e">
        <f t="shared" ref="AA417:AA435" si="116">1-Y417</f>
        <v>#REF!</v>
      </c>
      <c r="AB417" s="170" t="e">
        <f t="shared" si="112"/>
        <v>#REF!</v>
      </c>
      <c r="AC417" s="156"/>
    </row>
    <row r="418" spans="1:29">
      <c r="A418" s="14" t="s">
        <v>72</v>
      </c>
      <c r="B418" s="149" t="s">
        <v>100</v>
      </c>
      <c r="C418" s="150" t="s">
        <v>137</v>
      </c>
      <c r="D418" s="172" t="s">
        <v>91</v>
      </c>
      <c r="E418" s="151" t="s">
        <v>76</v>
      </c>
      <c r="F418" s="149" t="s">
        <v>123</v>
      </c>
      <c r="G418" s="152" t="e">
        <f t="shared" si="113"/>
        <v>#REF!</v>
      </c>
      <c r="H418" s="149" t="e" cm="1">
        <f t="array" ref="H418">_xlfn.TEXTJOIN(",",TRUE,_xlfn.UNIQUE(IF((NOT(ISBLANK(#REF!))*(#REF!='pre-Analysis'!C418))=1,IF(#REF!='pre-Analysis'!E418,IF(#REF!='pre-Analysis'!B418,IF(#REF!='pre-Analysis'!F418,IF(#REF!='pre-Analysis'!D418,#REF!,""),""),""),""),"")))</f>
        <v>#REF!</v>
      </c>
      <c r="I418" s="149" t="e">
        <f t="shared" si="114"/>
        <v>#REF!</v>
      </c>
      <c r="J418" s="149" t="e" cm="1">
        <f t="array" ref="J418">_xlfn.TEXTJOIN(",",TRUE,_xlfn.UNIQUE(IF((NOT(ISBLANK(#REF!))*(#REF!='pre-Analysis'!C418))=1,IF(#REF!='pre-Analysis'!E418,IF(#REF!='pre-Analysis'!B418,IF(#REF!='pre-Analysis'!F418,IF(#REF!='pre-Analysis'!D418,#REF!,""),""),""),""),"")))</f>
        <v>#REF!</v>
      </c>
      <c r="K418" s="149" t="e">
        <f t="shared" si="115"/>
        <v>#REF!</v>
      </c>
      <c r="L418" s="149" t="e" cm="1">
        <f t="array" ref="L418">_xlfn.TEXTJOIN(",",TRUE,_xlfn.UNIQUE(IF((NOT(ISBLANK(#REF!))*(#REF!='pre-Analysis'!B418))=1,IF(#REF!='pre-Analysis'!E418,IF(#REF!='pre-Analysis'!F418,IF(#REF!='pre-Analysis'!D418,IF(#REF!='pre-Analysis'!C418,#REF!,""),""),""),""),"")))</f>
        <v>#REF!</v>
      </c>
      <c r="M418" s="167">
        <v>3860</v>
      </c>
      <c r="N418" s="167">
        <v>16830</v>
      </c>
      <c r="O418" s="167">
        <v>8673</v>
      </c>
      <c r="P418" s="167">
        <v>8157</v>
      </c>
      <c r="Q418" s="176" t="e">
        <f>SUMIFS(#REF!,#REF!, 'pre-Analysis'!E418,#REF!, 'pre-Analysis'!B418,#REF!,'pre-Analysis'!C418,#REF!,'pre-Analysis'!F418,#REF!,'pre-Analysis'!D418)</f>
        <v>#REF!</v>
      </c>
      <c r="R418" s="176" t="e">
        <f>SUMIFS(#REF!,#REF!, 'pre-Analysis'!E418,#REF!, 'pre-Analysis'!B418,#REF!,'pre-Analysis'!C418,#REF!,'pre-Analysis'!F418,#REF!,'pre-Analysis'!D418)</f>
        <v>#REF!</v>
      </c>
      <c r="S418" s="176" t="e">
        <f>SUMIFS(#REF!,#REF!, 'pre-Analysis'!E418,#REF!, 'pre-Analysis'!B418,#REF!,'pre-Analysis'!C418,#REF!,'pre-Analysis'!F418,#REF!,'pre-Analysis'!D418)</f>
        <v>#REF!</v>
      </c>
      <c r="T418" s="176" t="e">
        <f>SUMIFS(#REF!,#REF!, 'pre-Analysis'!E418,#REF!, 'pre-Analysis'!B418,#REF!,'pre-Analysis'!C418,#REF!,'pre-Analysis'!F418,#REF!,'pre-Analysis'!D418)</f>
        <v>#REF!</v>
      </c>
      <c r="U418" s="176" t="e">
        <f>SUMIFS(#REF!,#REF!, 'pre-Analysis'!E418,#REF!, 'pre-Analysis'!B418,#REF!,'pre-Analysis'!C418,#REF!,'pre-Analysis'!F418,#REF!,'pre-Analysis'!D418)</f>
        <v>#REF!</v>
      </c>
      <c r="V418" s="176" t="e">
        <f>SUMIFS(#REF!,#REF!, 'pre-Analysis'!E418,#REF!, 'pre-Analysis'!B418,#REF!,'pre-Analysis'!C418,#REF!,'pre-Analysis'!F418,#REF!,'pre-Analysis'!D418)</f>
        <v>#REF!</v>
      </c>
      <c r="W418" s="176" t="e">
        <f>SUMIFS(#REF!,#REF!, 'pre-Analysis'!E418,#REF!, 'pre-Analysis'!B418,#REF!,'pre-Analysis'!C418,#REF!,'pre-Analysis'!F418,#REF!,'pre-Analysis'!D418)</f>
        <v>#REF!</v>
      </c>
      <c r="X418" s="176" t="e">
        <f>SUMIFS(#REF!,#REF!, 'pre-Analysis'!E418,#REF!, 'pre-Analysis'!B418,#REF!,'pre-Analysis'!C418,#REF!,'pre-Analysis'!F418,#REF!,'pre-Analysis'!D418)</f>
        <v>#REF!</v>
      </c>
      <c r="Y418" s="169" t="e">
        <f t="shared" ref="Y418:Y435" si="117">Q418/M418</f>
        <v>#REF!</v>
      </c>
      <c r="Z418" s="169" t="e">
        <f t="shared" si="109"/>
        <v>#REF!</v>
      </c>
      <c r="AA418" s="170" t="e">
        <f t="shared" si="116"/>
        <v>#REF!</v>
      </c>
      <c r="AB418" s="170" t="e">
        <f t="shared" si="112"/>
        <v>#REF!</v>
      </c>
      <c r="AC418" s="156"/>
    </row>
    <row r="419" spans="1:29">
      <c r="A419" s="14" t="s">
        <v>72</v>
      </c>
      <c r="B419" s="149" t="s">
        <v>100</v>
      </c>
      <c r="C419" s="150" t="s">
        <v>137</v>
      </c>
      <c r="D419" s="172" t="s">
        <v>91</v>
      </c>
      <c r="E419" s="151" t="s">
        <v>76</v>
      </c>
      <c r="F419" s="149" t="s">
        <v>124</v>
      </c>
      <c r="G419" s="152" t="e">
        <f t="shared" si="113"/>
        <v>#REF!</v>
      </c>
      <c r="H419" s="149" t="e" cm="1">
        <f t="array" ref="H419">_xlfn.TEXTJOIN(",",TRUE,_xlfn.UNIQUE(IF((NOT(ISBLANK(#REF!))*(#REF!='pre-Analysis'!C419))=1,IF(#REF!='pre-Analysis'!E419,IF(#REF!='pre-Analysis'!B419,IF(#REF!='pre-Analysis'!F419,IF(#REF!='pre-Analysis'!D419,#REF!,""),""),""),""),"")))</f>
        <v>#REF!</v>
      </c>
      <c r="I419" s="149" t="e">
        <f t="shared" si="114"/>
        <v>#REF!</v>
      </c>
      <c r="J419" s="149" t="e" cm="1">
        <f t="array" ref="J419">_xlfn.TEXTJOIN(",",TRUE,_xlfn.UNIQUE(IF((NOT(ISBLANK(#REF!))*(#REF!='pre-Analysis'!C419))=1,IF(#REF!='pre-Analysis'!E419,IF(#REF!='pre-Analysis'!B419,IF(#REF!='pre-Analysis'!F419,IF(#REF!='pre-Analysis'!D419,#REF!,""),""),""),""),"")))</f>
        <v>#REF!</v>
      </c>
      <c r="K419" s="149" t="e">
        <f t="shared" si="115"/>
        <v>#REF!</v>
      </c>
      <c r="L419" s="149" t="e" cm="1">
        <f t="array" ref="L419">_xlfn.TEXTJOIN(",",TRUE,_xlfn.UNIQUE(IF((NOT(ISBLANK(#REF!))*(#REF!='pre-Analysis'!B419))=1,IF(#REF!='pre-Analysis'!E419,IF(#REF!='pre-Analysis'!F419,IF(#REF!='pre-Analysis'!D419,IF(#REF!='pre-Analysis'!C419,#REF!,""),""),""),""),"")))</f>
        <v>#REF!</v>
      </c>
      <c r="M419" s="167">
        <v>6104</v>
      </c>
      <c r="N419" s="167">
        <v>27156</v>
      </c>
      <c r="O419" s="167">
        <v>14055</v>
      </c>
      <c r="P419" s="167">
        <v>13101</v>
      </c>
      <c r="Q419" s="176" t="e">
        <f>SUMIFS(#REF!,#REF!, 'pre-Analysis'!E419,#REF!, 'pre-Analysis'!B419,#REF!,'pre-Analysis'!C419,#REF!,'pre-Analysis'!F419,#REF!,'pre-Analysis'!D419)</f>
        <v>#REF!</v>
      </c>
      <c r="R419" s="176" t="e">
        <f>SUMIFS(#REF!,#REF!, 'pre-Analysis'!E419,#REF!, 'pre-Analysis'!B419,#REF!,'pre-Analysis'!C419,#REF!,'pre-Analysis'!F419,#REF!,'pre-Analysis'!D419)</f>
        <v>#REF!</v>
      </c>
      <c r="S419" s="176" t="e">
        <f>SUMIFS(#REF!,#REF!, 'pre-Analysis'!E419,#REF!, 'pre-Analysis'!B419,#REF!,'pre-Analysis'!C419,#REF!,'pre-Analysis'!F419,#REF!,'pre-Analysis'!D419)</f>
        <v>#REF!</v>
      </c>
      <c r="T419" s="176" t="e">
        <f>SUMIFS(#REF!,#REF!, 'pre-Analysis'!E419,#REF!, 'pre-Analysis'!B419,#REF!,'pre-Analysis'!C419,#REF!,'pre-Analysis'!F419,#REF!,'pre-Analysis'!D419)</f>
        <v>#REF!</v>
      </c>
      <c r="U419" s="176" t="e">
        <f>SUMIFS(#REF!,#REF!, 'pre-Analysis'!E419,#REF!, 'pre-Analysis'!B419,#REF!,'pre-Analysis'!C419,#REF!,'pre-Analysis'!F419,#REF!,'pre-Analysis'!D419)</f>
        <v>#REF!</v>
      </c>
      <c r="V419" s="176" t="e">
        <f>SUMIFS(#REF!,#REF!, 'pre-Analysis'!E419,#REF!, 'pre-Analysis'!B419,#REF!,'pre-Analysis'!C419,#REF!,'pre-Analysis'!F419,#REF!,'pre-Analysis'!D419)</f>
        <v>#REF!</v>
      </c>
      <c r="W419" s="176" t="e">
        <f>SUMIFS(#REF!,#REF!, 'pre-Analysis'!E419,#REF!, 'pre-Analysis'!B419,#REF!,'pre-Analysis'!C419,#REF!,'pre-Analysis'!F419,#REF!,'pre-Analysis'!D419)</f>
        <v>#REF!</v>
      </c>
      <c r="X419" s="176" t="e">
        <f>SUMIFS(#REF!,#REF!, 'pre-Analysis'!E419,#REF!, 'pre-Analysis'!B419,#REF!,'pre-Analysis'!C419,#REF!,'pre-Analysis'!F419,#REF!,'pre-Analysis'!D419)</f>
        <v>#REF!</v>
      </c>
      <c r="Y419" s="169" t="e">
        <f t="shared" si="117"/>
        <v>#REF!</v>
      </c>
      <c r="Z419" s="169" t="e">
        <f t="shared" si="109"/>
        <v>#REF!</v>
      </c>
      <c r="AA419" s="170" t="e">
        <f t="shared" si="116"/>
        <v>#REF!</v>
      </c>
      <c r="AB419" s="170" t="e">
        <f t="shared" si="112"/>
        <v>#REF!</v>
      </c>
      <c r="AC419" s="156"/>
    </row>
    <row r="420" spans="1:29">
      <c r="A420" s="14" t="s">
        <v>72</v>
      </c>
      <c r="B420" s="149" t="s">
        <v>100</v>
      </c>
      <c r="C420" s="150" t="s">
        <v>137</v>
      </c>
      <c r="D420" s="172" t="s">
        <v>91</v>
      </c>
      <c r="E420" s="151" t="s">
        <v>76</v>
      </c>
      <c r="F420" s="149" t="s">
        <v>125</v>
      </c>
      <c r="G420" s="152" t="e">
        <f t="shared" si="113"/>
        <v>#REF!</v>
      </c>
      <c r="H420" s="149" t="e" cm="1">
        <f t="array" ref="H420">_xlfn.TEXTJOIN(",",TRUE,_xlfn.UNIQUE(IF((NOT(ISBLANK(#REF!))*(#REF!='pre-Analysis'!C420))=1,IF(#REF!='pre-Analysis'!E420,IF(#REF!='pre-Analysis'!B420,IF(#REF!='pre-Analysis'!F420,IF(#REF!='pre-Analysis'!D420,#REF!,""),""),""),""),"")))</f>
        <v>#REF!</v>
      </c>
      <c r="I420" s="149" t="e">
        <f t="shared" si="114"/>
        <v>#REF!</v>
      </c>
      <c r="J420" s="149" t="e" cm="1">
        <f t="array" ref="J420">_xlfn.TEXTJOIN(",",TRUE,_xlfn.UNIQUE(IF((NOT(ISBLANK(#REF!))*(#REF!='pre-Analysis'!C420))=1,IF(#REF!='pre-Analysis'!E420,IF(#REF!='pre-Analysis'!B420,IF(#REF!='pre-Analysis'!F420,IF(#REF!='pre-Analysis'!D420,#REF!,""),""),""),""),"")))</f>
        <v>#REF!</v>
      </c>
      <c r="K420" s="149" t="e">
        <f t="shared" si="115"/>
        <v>#REF!</v>
      </c>
      <c r="L420" s="149" t="e" cm="1">
        <f t="array" ref="L420">_xlfn.TEXTJOIN(",",TRUE,_xlfn.UNIQUE(IF((NOT(ISBLANK(#REF!))*(#REF!='pre-Analysis'!B420))=1,IF(#REF!='pre-Analysis'!E420,IF(#REF!='pre-Analysis'!F420,IF(#REF!='pre-Analysis'!D420,IF(#REF!='pre-Analysis'!C420,#REF!,""),""),""),""),"")))</f>
        <v>#REF!</v>
      </c>
      <c r="M420" s="167">
        <v>4921</v>
      </c>
      <c r="N420" s="167">
        <v>23613</v>
      </c>
      <c r="O420" s="167">
        <v>12136</v>
      </c>
      <c r="P420" s="167">
        <v>11477</v>
      </c>
      <c r="Q420" s="176" t="e">
        <f>SUMIFS(#REF!,#REF!, 'pre-Analysis'!E420,#REF!, 'pre-Analysis'!B420,#REF!,'pre-Analysis'!C420,#REF!,'pre-Analysis'!F420,#REF!,'pre-Analysis'!D420)</f>
        <v>#REF!</v>
      </c>
      <c r="R420" s="176" t="e">
        <f>SUMIFS(#REF!,#REF!, 'pre-Analysis'!E420,#REF!, 'pre-Analysis'!B420,#REF!,'pre-Analysis'!C420,#REF!,'pre-Analysis'!F420,#REF!,'pre-Analysis'!D420)</f>
        <v>#REF!</v>
      </c>
      <c r="S420" s="176" t="e">
        <f>SUMIFS(#REF!,#REF!, 'pre-Analysis'!E420,#REF!, 'pre-Analysis'!B420,#REF!,'pre-Analysis'!C420,#REF!,'pre-Analysis'!F420,#REF!,'pre-Analysis'!D420)</f>
        <v>#REF!</v>
      </c>
      <c r="T420" s="176" t="e">
        <f>SUMIFS(#REF!,#REF!, 'pre-Analysis'!E420,#REF!, 'pre-Analysis'!B420,#REF!,'pre-Analysis'!C420,#REF!,'pre-Analysis'!F420,#REF!,'pre-Analysis'!D420)</f>
        <v>#REF!</v>
      </c>
      <c r="U420" s="176" t="e">
        <f>SUMIFS(#REF!,#REF!, 'pre-Analysis'!E420,#REF!, 'pre-Analysis'!B420,#REF!,'pre-Analysis'!C420,#REF!,'pre-Analysis'!F420,#REF!,'pre-Analysis'!D420)</f>
        <v>#REF!</v>
      </c>
      <c r="V420" s="176" t="e">
        <f>SUMIFS(#REF!,#REF!, 'pre-Analysis'!E420,#REF!, 'pre-Analysis'!B420,#REF!,'pre-Analysis'!C420,#REF!,'pre-Analysis'!F420,#REF!,'pre-Analysis'!D420)</f>
        <v>#REF!</v>
      </c>
      <c r="W420" s="176" t="e">
        <f>SUMIFS(#REF!,#REF!, 'pre-Analysis'!E420,#REF!, 'pre-Analysis'!B420,#REF!,'pre-Analysis'!C420,#REF!,'pre-Analysis'!F420,#REF!,'pre-Analysis'!D420)</f>
        <v>#REF!</v>
      </c>
      <c r="X420" s="176" t="e">
        <f>SUMIFS(#REF!,#REF!, 'pre-Analysis'!E420,#REF!, 'pre-Analysis'!B420,#REF!,'pre-Analysis'!C420,#REF!,'pre-Analysis'!F420,#REF!,'pre-Analysis'!D420)</f>
        <v>#REF!</v>
      </c>
      <c r="Y420" s="169" t="e">
        <f t="shared" si="117"/>
        <v>#REF!</v>
      </c>
      <c r="Z420" s="169" t="e">
        <f t="shared" si="109"/>
        <v>#REF!</v>
      </c>
      <c r="AA420" s="170" t="e">
        <f t="shared" si="116"/>
        <v>#REF!</v>
      </c>
      <c r="AB420" s="170" t="e">
        <f t="shared" si="112"/>
        <v>#REF!</v>
      </c>
      <c r="AC420" s="156"/>
    </row>
    <row r="421" spans="1:29">
      <c r="A421" s="14" t="s">
        <v>72</v>
      </c>
      <c r="B421" s="149" t="s">
        <v>100</v>
      </c>
      <c r="C421" s="150" t="s">
        <v>137</v>
      </c>
      <c r="D421" s="172" t="s">
        <v>91</v>
      </c>
      <c r="E421" s="151" t="s">
        <v>76</v>
      </c>
      <c r="F421" s="149" t="s">
        <v>126</v>
      </c>
      <c r="G421" s="152" t="e">
        <f t="shared" si="113"/>
        <v>#REF!</v>
      </c>
      <c r="H421" s="149" t="e" cm="1">
        <f t="array" ref="H421">_xlfn.TEXTJOIN(",",TRUE,_xlfn.UNIQUE(IF((NOT(ISBLANK(#REF!))*(#REF!='pre-Analysis'!C421))=1,IF(#REF!='pre-Analysis'!E421,IF(#REF!='pre-Analysis'!B421,IF(#REF!='pre-Analysis'!F421,IF(#REF!='pre-Analysis'!D421,#REF!,""),""),""),""),"")))</f>
        <v>#REF!</v>
      </c>
      <c r="I421" s="149" t="e">
        <f t="shared" si="114"/>
        <v>#REF!</v>
      </c>
      <c r="J421" s="149" t="e" cm="1">
        <f t="array" ref="J421">_xlfn.TEXTJOIN(",",TRUE,_xlfn.UNIQUE(IF((NOT(ISBLANK(#REF!))*(#REF!='pre-Analysis'!C421))=1,IF(#REF!='pre-Analysis'!E421,IF(#REF!='pre-Analysis'!B421,IF(#REF!='pre-Analysis'!F421,IF(#REF!='pre-Analysis'!D421,#REF!,""),""),""),""),"")))</f>
        <v>#REF!</v>
      </c>
      <c r="K421" s="149" t="e">
        <f t="shared" si="115"/>
        <v>#REF!</v>
      </c>
      <c r="L421" s="149" t="e" cm="1">
        <f t="array" ref="L421">_xlfn.TEXTJOIN(",",TRUE,_xlfn.UNIQUE(IF((NOT(ISBLANK(#REF!))*(#REF!='pre-Analysis'!B421))=1,IF(#REF!='pre-Analysis'!E421,IF(#REF!='pre-Analysis'!F421,IF(#REF!='pre-Analysis'!D421,IF(#REF!='pre-Analysis'!C421,#REF!,""),""),""),""),"")))</f>
        <v>#REF!</v>
      </c>
      <c r="M421" s="167">
        <v>1575</v>
      </c>
      <c r="N421" s="167">
        <v>6790</v>
      </c>
      <c r="O421" s="167">
        <v>3504</v>
      </c>
      <c r="P421" s="167">
        <v>3286</v>
      </c>
      <c r="Q421" s="176" t="e">
        <f>SUMIFS(#REF!,#REF!, 'pre-Analysis'!E421,#REF!, 'pre-Analysis'!B421,#REF!,'pre-Analysis'!C421,#REF!,'pre-Analysis'!F421,#REF!,'pre-Analysis'!D421)</f>
        <v>#REF!</v>
      </c>
      <c r="R421" s="176" t="e">
        <f>SUMIFS(#REF!,#REF!, 'pre-Analysis'!E421,#REF!, 'pre-Analysis'!B421,#REF!,'pre-Analysis'!C421,#REF!,'pre-Analysis'!F421,#REF!,'pre-Analysis'!D421)</f>
        <v>#REF!</v>
      </c>
      <c r="S421" s="176" t="e">
        <f>SUMIFS(#REF!,#REF!, 'pre-Analysis'!E421,#REF!, 'pre-Analysis'!B421,#REF!,'pre-Analysis'!C421,#REF!,'pre-Analysis'!F421,#REF!,'pre-Analysis'!D421)</f>
        <v>#REF!</v>
      </c>
      <c r="T421" s="176" t="e">
        <f>SUMIFS(#REF!,#REF!, 'pre-Analysis'!E421,#REF!, 'pre-Analysis'!B421,#REF!,'pre-Analysis'!C421,#REF!,'pre-Analysis'!F421,#REF!,'pre-Analysis'!D421)</f>
        <v>#REF!</v>
      </c>
      <c r="U421" s="176" t="e">
        <f>SUMIFS(#REF!,#REF!, 'pre-Analysis'!E421,#REF!, 'pre-Analysis'!B421,#REF!,'pre-Analysis'!C421,#REF!,'pre-Analysis'!F421,#REF!,'pre-Analysis'!D421)</f>
        <v>#REF!</v>
      </c>
      <c r="V421" s="176" t="e">
        <f>SUMIFS(#REF!,#REF!, 'pre-Analysis'!E421,#REF!, 'pre-Analysis'!B421,#REF!,'pre-Analysis'!C421,#REF!,'pre-Analysis'!F421,#REF!,'pre-Analysis'!D421)</f>
        <v>#REF!</v>
      </c>
      <c r="W421" s="176" t="e">
        <f>SUMIFS(#REF!,#REF!, 'pre-Analysis'!E421,#REF!, 'pre-Analysis'!B421,#REF!,'pre-Analysis'!C421,#REF!,'pre-Analysis'!F421,#REF!,'pre-Analysis'!D421)</f>
        <v>#REF!</v>
      </c>
      <c r="X421" s="176" t="e">
        <f>SUMIFS(#REF!,#REF!, 'pre-Analysis'!E421,#REF!, 'pre-Analysis'!B421,#REF!,'pre-Analysis'!C421,#REF!,'pre-Analysis'!F421,#REF!,'pre-Analysis'!D421)</f>
        <v>#REF!</v>
      </c>
      <c r="Y421" s="169" t="e">
        <f t="shared" si="117"/>
        <v>#REF!</v>
      </c>
      <c r="Z421" s="169" t="e">
        <f t="shared" ref="Z421:Z435" si="118">T421/N421</f>
        <v>#REF!</v>
      </c>
      <c r="AA421" s="170" t="e">
        <f t="shared" si="116"/>
        <v>#REF!</v>
      </c>
      <c r="AB421" s="170" t="e">
        <f t="shared" si="112"/>
        <v>#REF!</v>
      </c>
      <c r="AC421" s="156"/>
    </row>
    <row r="422" spans="1:29">
      <c r="A422" s="14" t="s">
        <v>72</v>
      </c>
      <c r="B422" s="149" t="s">
        <v>100</v>
      </c>
      <c r="C422" s="150" t="s">
        <v>137</v>
      </c>
      <c r="D422" s="172" t="s">
        <v>91</v>
      </c>
      <c r="E422" s="151" t="s">
        <v>76</v>
      </c>
      <c r="F422" s="149" t="s">
        <v>127</v>
      </c>
      <c r="G422" s="152" t="e">
        <f t="shared" si="113"/>
        <v>#REF!</v>
      </c>
      <c r="H422" s="149" t="e" cm="1">
        <f t="array" ref="H422">_xlfn.TEXTJOIN(",",TRUE,_xlfn.UNIQUE(IF((NOT(ISBLANK(#REF!))*(#REF!='pre-Analysis'!C422))=1,IF(#REF!='pre-Analysis'!E422,IF(#REF!='pre-Analysis'!B422,IF(#REF!='pre-Analysis'!F422,IF(#REF!='pre-Analysis'!D422,#REF!,""),""),""),""),"")))</f>
        <v>#REF!</v>
      </c>
      <c r="I422" s="149" t="e">
        <f t="shared" si="114"/>
        <v>#REF!</v>
      </c>
      <c r="J422" s="149" t="e" cm="1">
        <f t="array" ref="J422">_xlfn.TEXTJOIN(",",TRUE,_xlfn.UNIQUE(IF((NOT(ISBLANK(#REF!))*(#REF!='pre-Analysis'!C422))=1,IF(#REF!='pre-Analysis'!E422,IF(#REF!='pre-Analysis'!B422,IF(#REF!='pre-Analysis'!F422,IF(#REF!='pre-Analysis'!D422,#REF!,""),""),""),""),"")))</f>
        <v>#REF!</v>
      </c>
      <c r="K422" s="149" t="e">
        <f t="shared" si="115"/>
        <v>#REF!</v>
      </c>
      <c r="L422" s="149" t="e" cm="1">
        <f t="array" ref="L422">_xlfn.TEXTJOIN(",",TRUE,_xlfn.UNIQUE(IF((NOT(ISBLANK(#REF!))*(#REF!='pre-Analysis'!B422))=1,IF(#REF!='pre-Analysis'!E422,IF(#REF!='pre-Analysis'!F422,IF(#REF!='pre-Analysis'!D422,IF(#REF!='pre-Analysis'!C422,#REF!,""),""),""),""),"")))</f>
        <v>#REF!</v>
      </c>
      <c r="M422" s="167">
        <v>1925</v>
      </c>
      <c r="N422" s="167">
        <v>8219</v>
      </c>
      <c r="O422" s="167">
        <v>4225</v>
      </c>
      <c r="P422" s="167">
        <v>3994</v>
      </c>
      <c r="Q422" s="176" t="e">
        <f>SUMIFS(#REF!,#REF!, 'pre-Analysis'!E422,#REF!, 'pre-Analysis'!B422,#REF!,'pre-Analysis'!C422,#REF!,'pre-Analysis'!F422,#REF!,'pre-Analysis'!D422)</f>
        <v>#REF!</v>
      </c>
      <c r="R422" s="176" t="e">
        <f>SUMIFS(#REF!,#REF!, 'pre-Analysis'!E422,#REF!, 'pre-Analysis'!B422,#REF!,'pre-Analysis'!C422,#REF!,'pre-Analysis'!F422,#REF!,'pre-Analysis'!D422)</f>
        <v>#REF!</v>
      </c>
      <c r="S422" s="176" t="e">
        <f>SUMIFS(#REF!,#REF!, 'pre-Analysis'!E422,#REF!, 'pre-Analysis'!B422,#REF!,'pre-Analysis'!C422,#REF!,'pre-Analysis'!F422,#REF!,'pre-Analysis'!D422)</f>
        <v>#REF!</v>
      </c>
      <c r="T422" s="176" t="e">
        <f>SUMIFS(#REF!,#REF!, 'pre-Analysis'!E422,#REF!, 'pre-Analysis'!B422,#REF!,'pre-Analysis'!C422,#REF!,'pre-Analysis'!F422,#REF!,'pre-Analysis'!D422)</f>
        <v>#REF!</v>
      </c>
      <c r="U422" s="176" t="e">
        <f>SUMIFS(#REF!,#REF!, 'pre-Analysis'!E422,#REF!, 'pre-Analysis'!B422,#REF!,'pre-Analysis'!C422,#REF!,'pre-Analysis'!F422,#REF!,'pre-Analysis'!D422)</f>
        <v>#REF!</v>
      </c>
      <c r="V422" s="176" t="e">
        <f>SUMIFS(#REF!,#REF!, 'pre-Analysis'!E422,#REF!, 'pre-Analysis'!B422,#REF!,'pre-Analysis'!C422,#REF!,'pre-Analysis'!F422,#REF!,'pre-Analysis'!D422)</f>
        <v>#REF!</v>
      </c>
      <c r="W422" s="176" t="e">
        <f>SUMIFS(#REF!,#REF!, 'pre-Analysis'!E422,#REF!, 'pre-Analysis'!B422,#REF!,'pre-Analysis'!C422,#REF!,'pre-Analysis'!F422,#REF!,'pre-Analysis'!D422)</f>
        <v>#REF!</v>
      </c>
      <c r="X422" s="176" t="e">
        <f>SUMIFS(#REF!,#REF!, 'pre-Analysis'!E422,#REF!, 'pre-Analysis'!B422,#REF!,'pre-Analysis'!C422,#REF!,'pre-Analysis'!F422,#REF!,'pre-Analysis'!D422)</f>
        <v>#REF!</v>
      </c>
      <c r="Y422" s="169" t="e">
        <f t="shared" si="117"/>
        <v>#REF!</v>
      </c>
      <c r="Z422" s="169" t="e">
        <f t="shared" si="118"/>
        <v>#REF!</v>
      </c>
      <c r="AA422" s="170" t="e">
        <f t="shared" si="116"/>
        <v>#REF!</v>
      </c>
      <c r="AB422" s="170" t="e">
        <f t="shared" si="112"/>
        <v>#REF!</v>
      </c>
      <c r="AC422" s="156"/>
    </row>
    <row r="423" spans="1:29">
      <c r="A423" s="14" t="s">
        <v>72</v>
      </c>
      <c r="B423" s="149" t="s">
        <v>100</v>
      </c>
      <c r="C423" s="150" t="s">
        <v>137</v>
      </c>
      <c r="D423" s="172" t="s">
        <v>91</v>
      </c>
      <c r="E423" s="151" t="s">
        <v>76</v>
      </c>
      <c r="F423" s="149" t="s">
        <v>128</v>
      </c>
      <c r="G423" s="152" t="e">
        <f t="shared" si="113"/>
        <v>#REF!</v>
      </c>
      <c r="H423" s="149" t="e" cm="1">
        <f t="array" ref="H423">_xlfn.TEXTJOIN(",",TRUE,_xlfn.UNIQUE(IF((NOT(ISBLANK(#REF!))*(#REF!='pre-Analysis'!C423))=1,IF(#REF!='pre-Analysis'!E423,IF(#REF!='pre-Analysis'!B423,IF(#REF!='pre-Analysis'!F423,IF(#REF!='pre-Analysis'!D423,#REF!,""),""),""),""),"")))</f>
        <v>#REF!</v>
      </c>
      <c r="I423" s="149" t="e">
        <f t="shared" si="114"/>
        <v>#REF!</v>
      </c>
      <c r="J423" s="149" t="e" cm="1">
        <f t="array" ref="J423">_xlfn.TEXTJOIN(",",TRUE,_xlfn.UNIQUE(IF((NOT(ISBLANK(#REF!))*(#REF!='pre-Analysis'!C423))=1,IF(#REF!='pre-Analysis'!E423,IF(#REF!='pre-Analysis'!B423,IF(#REF!='pre-Analysis'!F423,IF(#REF!='pre-Analysis'!D423,#REF!,""),""),""),""),"")))</f>
        <v>#REF!</v>
      </c>
      <c r="K423" s="149" t="e">
        <f t="shared" si="115"/>
        <v>#REF!</v>
      </c>
      <c r="L423" s="149" t="e" cm="1">
        <f t="array" ref="L423">_xlfn.TEXTJOIN(",",TRUE,_xlfn.UNIQUE(IF((NOT(ISBLANK(#REF!))*(#REF!='pre-Analysis'!B423))=1,IF(#REF!='pre-Analysis'!E423,IF(#REF!='pre-Analysis'!F423,IF(#REF!='pre-Analysis'!D423,IF(#REF!='pre-Analysis'!C423,#REF!,""),""),""),""),"")))</f>
        <v>#REF!</v>
      </c>
      <c r="M423" s="167">
        <v>2396</v>
      </c>
      <c r="N423" s="167">
        <v>10569</v>
      </c>
      <c r="O423" s="167">
        <v>5611</v>
      </c>
      <c r="P423" s="167">
        <v>4958</v>
      </c>
      <c r="Q423" s="176" t="e">
        <f>SUMIFS(#REF!,#REF!, 'pre-Analysis'!E423,#REF!, 'pre-Analysis'!B423,#REF!,'pre-Analysis'!C423,#REF!,'pre-Analysis'!F423,#REF!,'pre-Analysis'!D423)</f>
        <v>#REF!</v>
      </c>
      <c r="R423" s="176" t="e">
        <f>SUMIFS(#REF!,#REF!, 'pre-Analysis'!E423,#REF!, 'pre-Analysis'!B423,#REF!,'pre-Analysis'!C423,#REF!,'pre-Analysis'!F423,#REF!,'pre-Analysis'!D423)</f>
        <v>#REF!</v>
      </c>
      <c r="S423" s="176" t="e">
        <f>SUMIFS(#REF!,#REF!, 'pre-Analysis'!E423,#REF!, 'pre-Analysis'!B423,#REF!,'pre-Analysis'!C423,#REF!,'pre-Analysis'!F423,#REF!,'pre-Analysis'!D423)</f>
        <v>#REF!</v>
      </c>
      <c r="T423" s="176" t="e">
        <f>SUMIFS(#REF!,#REF!, 'pre-Analysis'!E423,#REF!, 'pre-Analysis'!B423,#REF!,'pre-Analysis'!C423,#REF!,'pre-Analysis'!F423,#REF!,'pre-Analysis'!D423)</f>
        <v>#REF!</v>
      </c>
      <c r="U423" s="176" t="e">
        <f>SUMIFS(#REF!,#REF!, 'pre-Analysis'!E423,#REF!, 'pre-Analysis'!B423,#REF!,'pre-Analysis'!C423,#REF!,'pre-Analysis'!F423,#REF!,'pre-Analysis'!D423)</f>
        <v>#REF!</v>
      </c>
      <c r="V423" s="176" t="e">
        <f>SUMIFS(#REF!,#REF!, 'pre-Analysis'!E423,#REF!, 'pre-Analysis'!B423,#REF!,'pre-Analysis'!C423,#REF!,'pre-Analysis'!F423,#REF!,'pre-Analysis'!D423)</f>
        <v>#REF!</v>
      </c>
      <c r="W423" s="176" t="e">
        <f>SUMIFS(#REF!,#REF!, 'pre-Analysis'!E423,#REF!, 'pre-Analysis'!B423,#REF!,'pre-Analysis'!C423,#REF!,'pre-Analysis'!F423,#REF!,'pre-Analysis'!D423)</f>
        <v>#REF!</v>
      </c>
      <c r="X423" s="176" t="e">
        <f>SUMIFS(#REF!,#REF!, 'pre-Analysis'!E423,#REF!, 'pre-Analysis'!B423,#REF!,'pre-Analysis'!C423,#REF!,'pre-Analysis'!F423,#REF!,'pre-Analysis'!D423)</f>
        <v>#REF!</v>
      </c>
      <c r="Y423" s="169" t="e">
        <f t="shared" si="117"/>
        <v>#REF!</v>
      </c>
      <c r="Z423" s="169" t="e">
        <f t="shared" si="118"/>
        <v>#REF!</v>
      </c>
      <c r="AA423" s="170" t="e">
        <f t="shared" si="116"/>
        <v>#REF!</v>
      </c>
      <c r="AB423" s="170" t="e">
        <f t="shared" si="112"/>
        <v>#REF!</v>
      </c>
      <c r="AC423" s="156"/>
    </row>
    <row r="424" spans="1:29">
      <c r="A424" s="14" t="s">
        <v>72</v>
      </c>
      <c r="B424" s="149" t="s">
        <v>100</v>
      </c>
      <c r="C424" s="150" t="s">
        <v>137</v>
      </c>
      <c r="D424" s="172" t="s">
        <v>91</v>
      </c>
      <c r="E424" s="151" t="s">
        <v>76</v>
      </c>
      <c r="F424" s="149" t="s">
        <v>129</v>
      </c>
      <c r="G424" s="152" t="e">
        <f t="shared" si="113"/>
        <v>#REF!</v>
      </c>
      <c r="H424" s="149" t="e" cm="1">
        <f t="array" ref="H424">_xlfn.TEXTJOIN(",",TRUE,_xlfn.UNIQUE(IF((NOT(ISBLANK(#REF!))*(#REF!='pre-Analysis'!C424))=1,IF(#REF!='pre-Analysis'!E424,IF(#REF!='pre-Analysis'!B424,IF(#REF!='pre-Analysis'!F424,IF(#REF!='pre-Analysis'!D424,#REF!,""),""),""),""),"")))</f>
        <v>#REF!</v>
      </c>
      <c r="I424" s="149" t="e">
        <f t="shared" si="114"/>
        <v>#REF!</v>
      </c>
      <c r="J424" s="149" t="e" cm="1">
        <f t="array" ref="J424">_xlfn.TEXTJOIN(",",TRUE,_xlfn.UNIQUE(IF((NOT(ISBLANK(#REF!))*(#REF!='pre-Analysis'!C424))=1,IF(#REF!='pre-Analysis'!E424,IF(#REF!='pre-Analysis'!B424,IF(#REF!='pre-Analysis'!F424,IF(#REF!='pre-Analysis'!D424,#REF!,""),""),""),""),"")))</f>
        <v>#REF!</v>
      </c>
      <c r="K424" s="149" t="e">
        <f t="shared" si="115"/>
        <v>#REF!</v>
      </c>
      <c r="L424" s="149" t="e" cm="1">
        <f t="array" ref="L424">_xlfn.TEXTJOIN(",",TRUE,_xlfn.UNIQUE(IF((NOT(ISBLANK(#REF!))*(#REF!='pre-Analysis'!B424))=1,IF(#REF!='pre-Analysis'!E424,IF(#REF!='pre-Analysis'!F424,IF(#REF!='pre-Analysis'!D424,IF(#REF!='pre-Analysis'!C424,#REF!,""),""),""),""),"")))</f>
        <v>#REF!</v>
      </c>
      <c r="M424" s="167">
        <v>3140</v>
      </c>
      <c r="N424" s="167">
        <v>16855</v>
      </c>
      <c r="O424" s="167">
        <v>8692</v>
      </c>
      <c r="P424" s="167">
        <v>8163</v>
      </c>
      <c r="Q424" s="176" t="e">
        <f>SUMIFS(#REF!,#REF!, 'pre-Analysis'!E424,#REF!, 'pre-Analysis'!B424,#REF!,'pre-Analysis'!C424,#REF!,'pre-Analysis'!F424,#REF!,'pre-Analysis'!D424)</f>
        <v>#REF!</v>
      </c>
      <c r="R424" s="176" t="e">
        <f>SUMIFS(#REF!,#REF!, 'pre-Analysis'!E424,#REF!, 'pre-Analysis'!B424,#REF!,'pre-Analysis'!C424,#REF!,'pre-Analysis'!F424,#REF!,'pre-Analysis'!D424)</f>
        <v>#REF!</v>
      </c>
      <c r="S424" s="176" t="e">
        <f>SUMIFS(#REF!,#REF!, 'pre-Analysis'!E424,#REF!, 'pre-Analysis'!B424,#REF!,'pre-Analysis'!C424,#REF!,'pre-Analysis'!F424,#REF!,'pre-Analysis'!D424)</f>
        <v>#REF!</v>
      </c>
      <c r="T424" s="176" t="e">
        <f>SUMIFS(#REF!,#REF!, 'pre-Analysis'!E424,#REF!, 'pre-Analysis'!B424,#REF!,'pre-Analysis'!C424,#REF!,'pre-Analysis'!F424,#REF!,'pre-Analysis'!D424)</f>
        <v>#REF!</v>
      </c>
      <c r="U424" s="176" t="e">
        <f>SUMIFS(#REF!,#REF!, 'pre-Analysis'!E424,#REF!, 'pre-Analysis'!B424,#REF!,'pre-Analysis'!C424,#REF!,'pre-Analysis'!F424,#REF!,'pre-Analysis'!D424)</f>
        <v>#REF!</v>
      </c>
      <c r="V424" s="176" t="e">
        <f>SUMIFS(#REF!,#REF!, 'pre-Analysis'!E424,#REF!, 'pre-Analysis'!B424,#REF!,'pre-Analysis'!C424,#REF!,'pre-Analysis'!F424,#REF!,'pre-Analysis'!D424)</f>
        <v>#REF!</v>
      </c>
      <c r="W424" s="176" t="e">
        <f>SUMIFS(#REF!,#REF!, 'pre-Analysis'!E424,#REF!, 'pre-Analysis'!B424,#REF!,'pre-Analysis'!C424,#REF!,'pre-Analysis'!F424,#REF!,'pre-Analysis'!D424)</f>
        <v>#REF!</v>
      </c>
      <c r="X424" s="176" t="e">
        <f>SUMIFS(#REF!,#REF!, 'pre-Analysis'!E424,#REF!, 'pre-Analysis'!B424,#REF!,'pre-Analysis'!C424,#REF!,'pre-Analysis'!F424,#REF!,'pre-Analysis'!D424)</f>
        <v>#REF!</v>
      </c>
      <c r="Y424" s="169" t="e">
        <f t="shared" si="117"/>
        <v>#REF!</v>
      </c>
      <c r="Z424" s="169" t="e">
        <f t="shared" si="118"/>
        <v>#REF!</v>
      </c>
      <c r="AA424" s="170" t="e">
        <f t="shared" si="116"/>
        <v>#REF!</v>
      </c>
      <c r="AB424" s="170" t="e">
        <f t="shared" si="112"/>
        <v>#REF!</v>
      </c>
      <c r="AC424" s="156"/>
    </row>
    <row r="425" spans="1:29">
      <c r="A425" s="14" t="s">
        <v>72</v>
      </c>
      <c r="B425" s="158" t="s">
        <v>100</v>
      </c>
      <c r="C425" s="166" t="s">
        <v>137</v>
      </c>
      <c r="D425" s="201" t="s">
        <v>91</v>
      </c>
      <c r="E425" s="157" t="s">
        <v>76</v>
      </c>
      <c r="F425" s="158"/>
      <c r="G425" s="159" t="e">
        <f t="shared" si="113"/>
        <v>#REF!</v>
      </c>
      <c r="H425" s="157" t="e" cm="1">
        <f t="array" ref="H425">_xlfn.TEXTJOIN(",",TRUE,_xlfn.UNIQUE(IF((NOT(ISBLANK(#REF!))*(#REF!='pre-Analysis'!C425))=1,IF(#REF!='pre-Analysis'!E425,IF(#REF!='pre-Analysis'!B425,IF(#REF!='pre-Analysis'!D425,#REF!,""),""),""),"")))</f>
        <v>#REF!</v>
      </c>
      <c r="I425" s="158" t="e">
        <f t="shared" si="114"/>
        <v>#REF!</v>
      </c>
      <c r="J425" s="157" t="e" cm="1">
        <f t="array" ref="J425">_xlfn.TEXTJOIN(",",TRUE,_xlfn.UNIQUE(IF((NOT(ISBLANK(#REF!))*(#REF!='pre-Analysis'!C425))=1,IF(#REF!='pre-Analysis'!E425,IF(#REF!='pre-Analysis'!B425,IF(#REF!='pre-Analysis'!D425,#REF!,""),""),""),"")))</f>
        <v>#REF!</v>
      </c>
      <c r="K425" s="158" t="e">
        <f t="shared" si="115"/>
        <v>#REF!</v>
      </c>
      <c r="L425" s="158" t="e" cm="1">
        <f t="array" ref="L425">_xlfn.TEXTJOIN(",",TRUE,_xlfn.UNIQUE(IF((NOT(ISBLANK(#REF!))*(#REF!='pre-Analysis'!B425))=1,IF(#REF!='pre-Analysis'!E425,IF(#REF!='pre-Analysis'!D425,IF(#REF!='pre-Analysis'!C425,#REF!,""),""),""),"")))</f>
        <v>#REF!</v>
      </c>
      <c r="M425" s="160">
        <f>SUM(M398:M424)</f>
        <v>156285</v>
      </c>
      <c r="N425" s="160">
        <f>SUM(N398:N424)</f>
        <v>716888</v>
      </c>
      <c r="O425" s="160">
        <f>SUM(O398:O424)</f>
        <v>368982</v>
      </c>
      <c r="P425" s="160">
        <f>SUM(P398:P424)</f>
        <v>347906</v>
      </c>
      <c r="Q425" s="197" t="e">
        <f>SUMIFS(#REF!,#REF!, 'pre-Analysis'!E425,#REF!, 'pre-Analysis'!B425,#REF!,'pre-Analysis'!C425,#REF!,'pre-Analysis'!D425)</f>
        <v>#REF!</v>
      </c>
      <c r="R425" s="197" t="e">
        <f>SUMIFS(#REF!,#REF!, 'pre-Analysis'!E425,#REF!, 'pre-Analysis'!B425,#REF!,'pre-Analysis'!C425,#REF!,'pre-Analysis'!D425)</f>
        <v>#REF!</v>
      </c>
      <c r="S425" s="197" t="e">
        <f>SUMIFS(#REF!,#REF!, 'pre-Analysis'!E425,#REF!, 'pre-Analysis'!B425,#REF!,'pre-Analysis'!C425,#REF!,'pre-Analysis'!D425)</f>
        <v>#REF!</v>
      </c>
      <c r="T425" s="197" t="e">
        <f>SUMIFS(#REF!,#REF!, 'pre-Analysis'!E425,#REF!, 'pre-Analysis'!B425,#REF!,'pre-Analysis'!C425,#REF!,'pre-Analysis'!D425)</f>
        <v>#REF!</v>
      </c>
      <c r="U425" s="197" t="e">
        <f>SUMIFS(#REF!,#REF!, 'pre-Analysis'!E425,#REF!, 'pre-Analysis'!B425,#REF!,'pre-Analysis'!C425,#REF!,'pre-Analysis'!D425)</f>
        <v>#REF!</v>
      </c>
      <c r="V425" s="197" t="e">
        <f>SUMIFS(#REF!,#REF!, 'pre-Analysis'!E425,#REF!, 'pre-Analysis'!B425,#REF!,'pre-Analysis'!C425,#REF!,'pre-Analysis'!D425)</f>
        <v>#REF!</v>
      </c>
      <c r="W425" s="197" t="e">
        <f>SUMIFS(#REF!,#REF!, 'pre-Analysis'!E425,#REF!, 'pre-Analysis'!B425,#REF!,'pre-Analysis'!C425,#REF!,'pre-Analysis'!D425)</f>
        <v>#REF!</v>
      </c>
      <c r="X425" s="197" t="e">
        <f>SUMIFS(#REF!,#REF!, 'pre-Analysis'!E425,#REF!, 'pre-Analysis'!B425,#REF!,'pre-Analysis'!C425,#REF!,'pre-Analysis'!D425)</f>
        <v>#REF!</v>
      </c>
      <c r="Y425" s="198" t="e">
        <f t="shared" si="117"/>
        <v>#REF!</v>
      </c>
      <c r="Z425" s="198" t="e">
        <f t="shared" si="118"/>
        <v>#REF!</v>
      </c>
      <c r="AA425" s="199" t="e">
        <f t="shared" si="116"/>
        <v>#REF!</v>
      </c>
      <c r="AB425" s="199" t="e">
        <f t="shared" si="112"/>
        <v>#REF!</v>
      </c>
    </row>
    <row r="426" spans="1:29">
      <c r="A426" s="14" t="s">
        <v>72</v>
      </c>
      <c r="B426" s="149" t="s">
        <v>100</v>
      </c>
      <c r="C426" s="150" t="s">
        <v>137</v>
      </c>
      <c r="D426" s="172" t="s">
        <v>91</v>
      </c>
      <c r="E426" s="151" t="s">
        <v>77</v>
      </c>
      <c r="F426" s="149" t="s">
        <v>130</v>
      </c>
      <c r="G426" s="152" t="e">
        <f t="shared" si="113"/>
        <v>#REF!</v>
      </c>
      <c r="H426" s="149" t="e" cm="1">
        <f t="array" ref="H426">_xlfn.TEXTJOIN(",",TRUE,_xlfn.UNIQUE(IF((NOT(ISBLANK(#REF!))*(#REF!='pre-Analysis'!C426))=1,IF(#REF!='pre-Analysis'!E426,IF(#REF!='pre-Analysis'!B426,IF(#REF!='pre-Analysis'!F426,IF(#REF!='pre-Analysis'!D426,#REF!,""),""),""),""),"")))</f>
        <v>#REF!</v>
      </c>
      <c r="I426" s="149" t="e">
        <f t="shared" si="114"/>
        <v>#REF!</v>
      </c>
      <c r="J426" s="149" t="e" cm="1">
        <f t="array" ref="J426">_xlfn.TEXTJOIN(",",TRUE,_xlfn.UNIQUE(IF((NOT(ISBLANK(#REF!))*(#REF!='pre-Analysis'!C426))=1,IF(#REF!='pre-Analysis'!E426,IF(#REF!='pre-Analysis'!B426,IF(#REF!='pre-Analysis'!F426,IF(#REF!='pre-Analysis'!D426,#REF!,""),""),""),""),"")))</f>
        <v>#REF!</v>
      </c>
      <c r="K426" s="149" t="e">
        <f t="shared" si="115"/>
        <v>#REF!</v>
      </c>
      <c r="L426" s="149" t="e" cm="1">
        <f t="array" ref="L426">_xlfn.TEXTJOIN(",",TRUE,_xlfn.UNIQUE(IF((NOT(ISBLANK(#REF!))*(#REF!='pre-Analysis'!B426))=1,IF(#REF!='pre-Analysis'!E426,IF(#REF!='pre-Analysis'!F426,IF(#REF!='pre-Analysis'!D426,IF(#REF!='pre-Analysis'!C426,#REF!,""),""),""),""),"")))</f>
        <v>#REF!</v>
      </c>
      <c r="M426" s="167">
        <v>3893</v>
      </c>
      <c r="N426" s="167">
        <v>16653</v>
      </c>
      <c r="O426" s="167">
        <v>8600</v>
      </c>
      <c r="P426" s="99">
        <v>8053</v>
      </c>
      <c r="Q426" s="176" t="e">
        <f>SUMIFS(#REF!,#REF!, 'pre-Analysis'!E426,#REF!, 'pre-Analysis'!B426,#REF!,'pre-Analysis'!C426,#REF!,'pre-Analysis'!F426,#REF!,'pre-Analysis'!D426)</f>
        <v>#REF!</v>
      </c>
      <c r="R426" s="176" t="e">
        <f>SUMIFS(#REF!,#REF!, 'pre-Analysis'!E426,#REF!, 'pre-Analysis'!B426,#REF!,'pre-Analysis'!C426,#REF!,'pre-Analysis'!F426,#REF!,'pre-Analysis'!D426)</f>
        <v>#REF!</v>
      </c>
      <c r="S426" s="176" t="e">
        <f>SUMIFS(#REF!,#REF!, 'pre-Analysis'!E426,#REF!, 'pre-Analysis'!B426,#REF!,'pre-Analysis'!C426,#REF!,'pre-Analysis'!F426,#REF!,'pre-Analysis'!D426)</f>
        <v>#REF!</v>
      </c>
      <c r="T426" s="176" t="e">
        <f>SUMIFS(#REF!,#REF!, 'pre-Analysis'!E426,#REF!, 'pre-Analysis'!B426,#REF!,'pre-Analysis'!C426,#REF!,'pre-Analysis'!F426,#REF!,'pre-Analysis'!D426)</f>
        <v>#REF!</v>
      </c>
      <c r="U426" s="176" t="e">
        <f>SUMIFS(#REF!,#REF!, 'pre-Analysis'!E426,#REF!, 'pre-Analysis'!B426,#REF!,'pre-Analysis'!C426,#REF!,'pre-Analysis'!F426,#REF!,'pre-Analysis'!D426)</f>
        <v>#REF!</v>
      </c>
      <c r="V426" s="176" t="e">
        <f>SUMIFS(#REF!,#REF!, 'pre-Analysis'!E426,#REF!, 'pre-Analysis'!B426,#REF!,'pre-Analysis'!C426,#REF!,'pre-Analysis'!F426,#REF!,'pre-Analysis'!D426)</f>
        <v>#REF!</v>
      </c>
      <c r="W426" s="176" t="e">
        <f>SUMIFS(#REF!,#REF!, 'pre-Analysis'!E426,#REF!, 'pre-Analysis'!B426,#REF!,'pre-Analysis'!C426,#REF!,'pre-Analysis'!F426,#REF!,'pre-Analysis'!D426)</f>
        <v>#REF!</v>
      </c>
      <c r="X426" s="176" t="e">
        <f>SUMIFS(#REF!,#REF!, 'pre-Analysis'!E426,#REF!, 'pre-Analysis'!B426,#REF!,'pre-Analysis'!C426,#REF!,'pre-Analysis'!F426,#REF!,'pre-Analysis'!D426)</f>
        <v>#REF!</v>
      </c>
      <c r="Y426" s="169" t="e">
        <f t="shared" si="117"/>
        <v>#REF!</v>
      </c>
      <c r="Z426" s="169" t="e">
        <f t="shared" si="118"/>
        <v>#REF!</v>
      </c>
      <c r="AA426" s="170" t="e">
        <f t="shared" si="116"/>
        <v>#REF!</v>
      </c>
      <c r="AB426" s="170" t="e">
        <f t="shared" si="112"/>
        <v>#REF!</v>
      </c>
    </row>
    <row r="427" spans="1:29">
      <c r="A427" s="14" t="s">
        <v>72</v>
      </c>
      <c r="B427" s="149" t="s">
        <v>100</v>
      </c>
      <c r="C427" s="150" t="s">
        <v>137</v>
      </c>
      <c r="D427" s="172" t="s">
        <v>91</v>
      </c>
      <c r="E427" s="151" t="s">
        <v>77</v>
      </c>
      <c r="F427" s="149" t="s">
        <v>131</v>
      </c>
      <c r="G427" s="152" t="e">
        <f t="shared" si="113"/>
        <v>#REF!</v>
      </c>
      <c r="H427" s="149" t="e" cm="1">
        <f t="array" ref="H427">_xlfn.TEXTJOIN(",",TRUE,_xlfn.UNIQUE(IF((NOT(ISBLANK(#REF!))*(#REF!='pre-Analysis'!C427))=1,IF(#REF!='pre-Analysis'!E427,IF(#REF!='pre-Analysis'!B427,IF(#REF!='pre-Analysis'!F427,IF(#REF!='pre-Analysis'!D427,#REF!,""),""),""),""),"")))</f>
        <v>#REF!</v>
      </c>
      <c r="I427" s="149" t="e">
        <f t="shared" si="114"/>
        <v>#REF!</v>
      </c>
      <c r="J427" s="149" t="e" cm="1">
        <f t="array" ref="J427">_xlfn.TEXTJOIN(",",TRUE,_xlfn.UNIQUE(IF((NOT(ISBLANK(#REF!))*(#REF!='pre-Analysis'!C427))=1,IF(#REF!='pre-Analysis'!E427,IF(#REF!='pre-Analysis'!B427,IF(#REF!='pre-Analysis'!F427,IF(#REF!='pre-Analysis'!D427,#REF!,""),""),""),""),"")))</f>
        <v>#REF!</v>
      </c>
      <c r="K427" s="149" t="e">
        <f t="shared" si="115"/>
        <v>#REF!</v>
      </c>
      <c r="L427" s="149" t="e" cm="1">
        <f t="array" ref="L427">_xlfn.TEXTJOIN(",",TRUE,_xlfn.UNIQUE(IF((NOT(ISBLANK(#REF!))*(#REF!='pre-Analysis'!B427))=1,IF(#REF!='pre-Analysis'!E427,IF(#REF!='pre-Analysis'!F427,IF(#REF!='pre-Analysis'!D427,IF(#REF!='pre-Analysis'!C427,#REF!,""),""),""),""),"")))</f>
        <v>#REF!</v>
      </c>
      <c r="M427" s="167">
        <v>4290</v>
      </c>
      <c r="N427" s="167">
        <v>21230</v>
      </c>
      <c r="O427" s="167">
        <v>10823</v>
      </c>
      <c r="P427" s="99">
        <v>10407</v>
      </c>
      <c r="Q427" s="176" t="e">
        <f>SUMIFS(#REF!,#REF!, 'pre-Analysis'!E427,#REF!, 'pre-Analysis'!B427,#REF!,'pre-Analysis'!C427,#REF!,'pre-Analysis'!F427,#REF!,'pre-Analysis'!D427)</f>
        <v>#REF!</v>
      </c>
      <c r="R427" s="176" t="e">
        <f>SUMIFS(#REF!,#REF!, 'pre-Analysis'!E427,#REF!, 'pre-Analysis'!B427,#REF!,'pre-Analysis'!C427,#REF!,'pre-Analysis'!F427,#REF!,'pre-Analysis'!D427)</f>
        <v>#REF!</v>
      </c>
      <c r="S427" s="176" t="e">
        <f>SUMIFS(#REF!,#REF!, 'pre-Analysis'!E427,#REF!, 'pre-Analysis'!B427,#REF!,'pre-Analysis'!C427,#REF!,'pre-Analysis'!F427,#REF!,'pre-Analysis'!D427)</f>
        <v>#REF!</v>
      </c>
      <c r="T427" s="176" t="e">
        <f>SUMIFS(#REF!,#REF!, 'pre-Analysis'!E427,#REF!, 'pre-Analysis'!B427,#REF!,'pre-Analysis'!C427,#REF!,'pre-Analysis'!F427,#REF!,'pre-Analysis'!D427)</f>
        <v>#REF!</v>
      </c>
      <c r="U427" s="176" t="e">
        <f>SUMIFS(#REF!,#REF!, 'pre-Analysis'!E427,#REF!, 'pre-Analysis'!B427,#REF!,'pre-Analysis'!C427,#REF!,'pre-Analysis'!F427,#REF!,'pre-Analysis'!D427)</f>
        <v>#REF!</v>
      </c>
      <c r="V427" s="176" t="e">
        <f>SUMIFS(#REF!,#REF!, 'pre-Analysis'!E427,#REF!, 'pre-Analysis'!B427,#REF!,'pre-Analysis'!C427,#REF!,'pre-Analysis'!F427,#REF!,'pre-Analysis'!D427)</f>
        <v>#REF!</v>
      </c>
      <c r="W427" s="176" t="e">
        <f>SUMIFS(#REF!,#REF!, 'pre-Analysis'!E427,#REF!, 'pre-Analysis'!B427,#REF!,'pre-Analysis'!C427,#REF!,'pre-Analysis'!F427,#REF!,'pre-Analysis'!D427)</f>
        <v>#REF!</v>
      </c>
      <c r="X427" s="176" t="e">
        <f>SUMIFS(#REF!,#REF!, 'pre-Analysis'!E427,#REF!, 'pre-Analysis'!B427,#REF!,'pre-Analysis'!C427,#REF!,'pre-Analysis'!F427,#REF!,'pre-Analysis'!D427)</f>
        <v>#REF!</v>
      </c>
      <c r="Y427" s="169" t="e">
        <f t="shared" si="117"/>
        <v>#REF!</v>
      </c>
      <c r="Z427" s="169" t="e">
        <f t="shared" si="118"/>
        <v>#REF!</v>
      </c>
      <c r="AA427" s="170" t="e">
        <f t="shared" si="116"/>
        <v>#REF!</v>
      </c>
      <c r="AB427" s="170" t="e">
        <f t="shared" si="112"/>
        <v>#REF!</v>
      </c>
    </row>
    <row r="428" spans="1:29">
      <c r="A428" s="14" t="s">
        <v>72</v>
      </c>
      <c r="B428" s="149" t="s">
        <v>100</v>
      </c>
      <c r="C428" s="150" t="s">
        <v>137</v>
      </c>
      <c r="D428" s="172" t="s">
        <v>91</v>
      </c>
      <c r="E428" s="151" t="s">
        <v>77</v>
      </c>
      <c r="F428" s="149" t="s">
        <v>132</v>
      </c>
      <c r="G428" s="152" t="e">
        <f t="shared" si="113"/>
        <v>#REF!</v>
      </c>
      <c r="H428" s="149" t="e" cm="1">
        <f t="array" ref="H428">_xlfn.TEXTJOIN(",",TRUE,_xlfn.UNIQUE(IF((NOT(ISBLANK(#REF!))*(#REF!='pre-Analysis'!C428))=1,IF(#REF!='pre-Analysis'!E428,IF(#REF!='pre-Analysis'!B428,IF(#REF!='pre-Analysis'!F428,IF(#REF!='pre-Analysis'!D428,#REF!,""),""),""),""),"")))</f>
        <v>#REF!</v>
      </c>
      <c r="I428" s="149" t="e">
        <f t="shared" si="114"/>
        <v>#REF!</v>
      </c>
      <c r="J428" s="149" t="e" cm="1">
        <f t="array" ref="J428">_xlfn.TEXTJOIN(",",TRUE,_xlfn.UNIQUE(IF((NOT(ISBLANK(#REF!))*(#REF!='pre-Analysis'!C428))=1,IF(#REF!='pre-Analysis'!E428,IF(#REF!='pre-Analysis'!B428,IF(#REF!='pre-Analysis'!F428,IF(#REF!='pre-Analysis'!D428,#REF!,""),""),""),""),"")))</f>
        <v>#REF!</v>
      </c>
      <c r="K428" s="149" t="e">
        <f t="shared" si="115"/>
        <v>#REF!</v>
      </c>
      <c r="L428" s="149" t="e" cm="1">
        <f t="array" ref="L428">_xlfn.TEXTJOIN(",",TRUE,_xlfn.UNIQUE(IF((NOT(ISBLANK(#REF!))*(#REF!='pre-Analysis'!B428))=1,IF(#REF!='pre-Analysis'!E428,IF(#REF!='pre-Analysis'!F428,IF(#REF!='pre-Analysis'!D428,IF(#REF!='pre-Analysis'!C428,#REF!,""),""),""),""),"")))</f>
        <v>#REF!</v>
      </c>
      <c r="M428" s="167">
        <v>5815</v>
      </c>
      <c r="N428" s="167">
        <v>26218</v>
      </c>
      <c r="O428" s="167">
        <v>13844</v>
      </c>
      <c r="P428" s="99">
        <v>12374</v>
      </c>
      <c r="Q428" s="176" t="e">
        <f>SUMIFS(#REF!,#REF!, 'pre-Analysis'!E428,#REF!, 'pre-Analysis'!B428,#REF!,'pre-Analysis'!C428,#REF!,'pre-Analysis'!F428,#REF!,'pre-Analysis'!D428)</f>
        <v>#REF!</v>
      </c>
      <c r="R428" s="176" t="e">
        <f>SUMIFS(#REF!,#REF!, 'pre-Analysis'!E428,#REF!, 'pre-Analysis'!B428,#REF!,'pre-Analysis'!C428,#REF!,'pre-Analysis'!F428,#REF!,'pre-Analysis'!D428)</f>
        <v>#REF!</v>
      </c>
      <c r="S428" s="176" t="e">
        <f>SUMIFS(#REF!,#REF!, 'pre-Analysis'!E428,#REF!, 'pre-Analysis'!B428,#REF!,'pre-Analysis'!C428,#REF!,'pre-Analysis'!F428,#REF!,'pre-Analysis'!D428)</f>
        <v>#REF!</v>
      </c>
      <c r="T428" s="176" t="e">
        <f>SUMIFS(#REF!,#REF!, 'pre-Analysis'!E428,#REF!, 'pre-Analysis'!B428,#REF!,'pre-Analysis'!C428,#REF!,'pre-Analysis'!F428,#REF!,'pre-Analysis'!D428)</f>
        <v>#REF!</v>
      </c>
      <c r="U428" s="176" t="e">
        <f>SUMIFS(#REF!,#REF!, 'pre-Analysis'!E428,#REF!, 'pre-Analysis'!B428,#REF!,'pre-Analysis'!C428,#REF!,'pre-Analysis'!F428,#REF!,'pre-Analysis'!D428)</f>
        <v>#REF!</v>
      </c>
      <c r="V428" s="176" t="e">
        <f>SUMIFS(#REF!,#REF!, 'pre-Analysis'!E428,#REF!, 'pre-Analysis'!B428,#REF!,'pre-Analysis'!C428,#REF!,'pre-Analysis'!F428,#REF!,'pre-Analysis'!D428)</f>
        <v>#REF!</v>
      </c>
      <c r="W428" s="176" t="e">
        <f>SUMIFS(#REF!,#REF!, 'pre-Analysis'!E428,#REF!, 'pre-Analysis'!B428,#REF!,'pre-Analysis'!C428,#REF!,'pre-Analysis'!F428,#REF!,'pre-Analysis'!D428)</f>
        <v>#REF!</v>
      </c>
      <c r="X428" s="176" t="e">
        <f>SUMIFS(#REF!,#REF!, 'pre-Analysis'!E428,#REF!, 'pre-Analysis'!B428,#REF!,'pre-Analysis'!C428,#REF!,'pre-Analysis'!F428,#REF!,'pre-Analysis'!D428)</f>
        <v>#REF!</v>
      </c>
      <c r="Y428" s="169" t="e">
        <f t="shared" si="117"/>
        <v>#REF!</v>
      </c>
      <c r="Z428" s="169" t="e">
        <f t="shared" si="118"/>
        <v>#REF!</v>
      </c>
      <c r="AA428" s="170" t="e">
        <f t="shared" si="116"/>
        <v>#REF!</v>
      </c>
      <c r="AB428" s="170" t="e">
        <f t="shared" si="112"/>
        <v>#REF!</v>
      </c>
    </row>
    <row r="429" spans="1:29">
      <c r="A429" s="14" t="s">
        <v>72</v>
      </c>
      <c r="B429" s="149" t="s">
        <v>100</v>
      </c>
      <c r="C429" s="150" t="s">
        <v>137</v>
      </c>
      <c r="D429" s="172" t="s">
        <v>91</v>
      </c>
      <c r="E429" s="151" t="s">
        <v>77</v>
      </c>
      <c r="F429" s="149" t="s">
        <v>133</v>
      </c>
      <c r="G429" s="152" t="e">
        <f t="shared" si="113"/>
        <v>#REF!</v>
      </c>
      <c r="H429" s="149" t="e" cm="1">
        <f t="array" ref="H429">_xlfn.TEXTJOIN(",",TRUE,_xlfn.UNIQUE(IF((NOT(ISBLANK(#REF!))*(#REF!='pre-Analysis'!C429))=1,IF(#REF!='pre-Analysis'!E429,IF(#REF!='pre-Analysis'!B429,IF(#REF!='pre-Analysis'!F429,IF(#REF!='pre-Analysis'!D429,#REF!,""),""),""),""),"")))</f>
        <v>#REF!</v>
      </c>
      <c r="I429" s="149" t="e">
        <f t="shared" si="114"/>
        <v>#REF!</v>
      </c>
      <c r="J429" s="149" t="e" cm="1">
        <f t="array" ref="J429">_xlfn.TEXTJOIN(",",TRUE,_xlfn.UNIQUE(IF((NOT(ISBLANK(#REF!))*(#REF!='pre-Analysis'!C429))=1,IF(#REF!='pre-Analysis'!E429,IF(#REF!='pre-Analysis'!B429,IF(#REF!='pre-Analysis'!F429,IF(#REF!='pre-Analysis'!D429,#REF!,""),""),""),""),"")))</f>
        <v>#REF!</v>
      </c>
      <c r="K429" s="149" t="e">
        <f t="shared" si="115"/>
        <v>#REF!</v>
      </c>
      <c r="L429" s="149" t="e" cm="1">
        <f t="array" ref="L429">_xlfn.TEXTJOIN(",",TRUE,_xlfn.UNIQUE(IF((NOT(ISBLANK(#REF!))*(#REF!='pre-Analysis'!B429))=1,IF(#REF!='pre-Analysis'!E429,IF(#REF!='pre-Analysis'!F429,IF(#REF!='pre-Analysis'!D429,IF(#REF!='pre-Analysis'!C429,#REF!,""),""),""),""),"")))</f>
        <v>#REF!</v>
      </c>
      <c r="M429" s="167">
        <v>1582</v>
      </c>
      <c r="N429" s="167">
        <v>7718</v>
      </c>
      <c r="O429" s="167">
        <v>4069</v>
      </c>
      <c r="P429" s="99">
        <v>3649</v>
      </c>
      <c r="Q429" s="176" t="e">
        <f>SUMIFS(#REF!,#REF!, 'pre-Analysis'!E429,#REF!, 'pre-Analysis'!B429,#REF!,'pre-Analysis'!C429,#REF!,'pre-Analysis'!F429,#REF!,'pre-Analysis'!D429)</f>
        <v>#REF!</v>
      </c>
      <c r="R429" s="176" t="e">
        <f>SUMIFS(#REF!,#REF!, 'pre-Analysis'!E429,#REF!, 'pre-Analysis'!B429,#REF!,'pre-Analysis'!C429,#REF!,'pre-Analysis'!F429,#REF!,'pre-Analysis'!D429)</f>
        <v>#REF!</v>
      </c>
      <c r="S429" s="176" t="e">
        <f>SUMIFS(#REF!,#REF!, 'pre-Analysis'!E429,#REF!, 'pre-Analysis'!B429,#REF!,'pre-Analysis'!C429,#REF!,'pre-Analysis'!F429,#REF!,'pre-Analysis'!D429)</f>
        <v>#REF!</v>
      </c>
      <c r="T429" s="176" t="e">
        <f>SUMIFS(#REF!,#REF!, 'pre-Analysis'!E429,#REF!, 'pre-Analysis'!B429,#REF!,'pre-Analysis'!C429,#REF!,'pre-Analysis'!F429,#REF!,'pre-Analysis'!D429)</f>
        <v>#REF!</v>
      </c>
      <c r="U429" s="176" t="e">
        <f>SUMIFS(#REF!,#REF!, 'pre-Analysis'!E429,#REF!, 'pre-Analysis'!B429,#REF!,'pre-Analysis'!C429,#REF!,'pre-Analysis'!F429,#REF!,'pre-Analysis'!D429)</f>
        <v>#REF!</v>
      </c>
      <c r="V429" s="176" t="e">
        <f>SUMIFS(#REF!,#REF!, 'pre-Analysis'!E429,#REF!, 'pre-Analysis'!B429,#REF!,'pre-Analysis'!C429,#REF!,'pre-Analysis'!F429,#REF!,'pre-Analysis'!D429)</f>
        <v>#REF!</v>
      </c>
      <c r="W429" s="176" t="e">
        <f>SUMIFS(#REF!,#REF!, 'pre-Analysis'!E429,#REF!, 'pre-Analysis'!B429,#REF!,'pre-Analysis'!C429,#REF!,'pre-Analysis'!F429,#REF!,'pre-Analysis'!D429)</f>
        <v>#REF!</v>
      </c>
      <c r="X429" s="176" t="e">
        <f>SUMIFS(#REF!,#REF!, 'pre-Analysis'!E429,#REF!, 'pre-Analysis'!B429,#REF!,'pre-Analysis'!C429,#REF!,'pre-Analysis'!F429,#REF!,'pre-Analysis'!D429)</f>
        <v>#REF!</v>
      </c>
      <c r="Y429" s="169" t="e">
        <f t="shared" si="117"/>
        <v>#REF!</v>
      </c>
      <c r="Z429" s="169" t="e">
        <f t="shared" si="118"/>
        <v>#REF!</v>
      </c>
      <c r="AA429" s="170" t="e">
        <f t="shared" si="116"/>
        <v>#REF!</v>
      </c>
      <c r="AB429" s="170" t="e">
        <f t="shared" si="112"/>
        <v>#REF!</v>
      </c>
    </row>
    <row r="430" spans="1:29">
      <c r="A430" s="14" t="s">
        <v>72</v>
      </c>
      <c r="B430" s="149" t="s">
        <v>100</v>
      </c>
      <c r="C430" s="150" t="s">
        <v>137</v>
      </c>
      <c r="D430" s="172" t="s">
        <v>91</v>
      </c>
      <c r="E430" s="151" t="s">
        <v>77</v>
      </c>
      <c r="F430" s="149" t="s">
        <v>134</v>
      </c>
      <c r="G430" s="152" t="e">
        <f t="shared" si="113"/>
        <v>#REF!</v>
      </c>
      <c r="H430" s="149" t="e" cm="1">
        <f t="array" ref="H430">_xlfn.TEXTJOIN(",",TRUE,_xlfn.UNIQUE(IF((NOT(ISBLANK(#REF!))*(#REF!='pre-Analysis'!C430))=1,IF(#REF!='pre-Analysis'!E430,IF(#REF!='pre-Analysis'!B430,IF(#REF!='pre-Analysis'!F430,IF(#REF!='pre-Analysis'!D430,#REF!,""),""),""),""),"")))</f>
        <v>#REF!</v>
      </c>
      <c r="I430" s="149" t="e">
        <f t="shared" si="114"/>
        <v>#REF!</v>
      </c>
      <c r="J430" s="149" t="e" cm="1">
        <f t="array" ref="J430">_xlfn.TEXTJOIN(",",TRUE,_xlfn.UNIQUE(IF((NOT(ISBLANK(#REF!))*(#REF!='pre-Analysis'!C430))=1,IF(#REF!='pre-Analysis'!E430,IF(#REF!='pre-Analysis'!B430,IF(#REF!='pre-Analysis'!F430,IF(#REF!='pre-Analysis'!D430,#REF!,""),""),""),""),"")))</f>
        <v>#REF!</v>
      </c>
      <c r="K430" s="149" t="e">
        <f t="shared" si="115"/>
        <v>#REF!</v>
      </c>
      <c r="L430" s="149" t="e" cm="1">
        <f t="array" ref="L430">_xlfn.TEXTJOIN(",",TRUE,_xlfn.UNIQUE(IF((NOT(ISBLANK(#REF!))*(#REF!='pre-Analysis'!B430))=1,IF(#REF!='pre-Analysis'!E430,IF(#REF!='pre-Analysis'!F430,IF(#REF!='pre-Analysis'!D430,IF(#REF!='pre-Analysis'!C430,#REF!,""),""),""),""),"")))</f>
        <v>#REF!</v>
      </c>
      <c r="M430" s="167">
        <v>8985</v>
      </c>
      <c r="N430" s="167">
        <v>40032</v>
      </c>
      <c r="O430" s="167">
        <v>21157</v>
      </c>
      <c r="P430" s="99">
        <v>18875</v>
      </c>
      <c r="Q430" s="176" t="e">
        <f>SUMIFS(#REF!,#REF!, 'pre-Analysis'!E430,#REF!, 'pre-Analysis'!B430,#REF!,'pre-Analysis'!C430,#REF!,'pre-Analysis'!F430,#REF!,'pre-Analysis'!D430)</f>
        <v>#REF!</v>
      </c>
      <c r="R430" s="176" t="e">
        <f>SUMIFS(#REF!,#REF!, 'pre-Analysis'!E430,#REF!, 'pre-Analysis'!B430,#REF!,'pre-Analysis'!C430,#REF!,'pre-Analysis'!F430,#REF!,'pre-Analysis'!D430)</f>
        <v>#REF!</v>
      </c>
      <c r="S430" s="176" t="e">
        <f>SUMIFS(#REF!,#REF!, 'pre-Analysis'!E430,#REF!, 'pre-Analysis'!B430,#REF!,'pre-Analysis'!C430,#REF!,'pre-Analysis'!F430,#REF!,'pre-Analysis'!D430)</f>
        <v>#REF!</v>
      </c>
      <c r="T430" s="176" t="e">
        <f>SUMIFS(#REF!,#REF!, 'pre-Analysis'!E430,#REF!, 'pre-Analysis'!B430,#REF!,'pre-Analysis'!C430,#REF!,'pre-Analysis'!F430,#REF!,'pre-Analysis'!D430)</f>
        <v>#REF!</v>
      </c>
      <c r="U430" s="176" t="e">
        <f>SUMIFS(#REF!,#REF!, 'pre-Analysis'!E430,#REF!, 'pre-Analysis'!B430,#REF!,'pre-Analysis'!C430,#REF!,'pre-Analysis'!F430,#REF!,'pre-Analysis'!D430)</f>
        <v>#REF!</v>
      </c>
      <c r="V430" s="176" t="e">
        <f>SUMIFS(#REF!,#REF!, 'pre-Analysis'!E430,#REF!, 'pre-Analysis'!B430,#REF!,'pre-Analysis'!C430,#REF!,'pre-Analysis'!F430,#REF!,'pre-Analysis'!D430)</f>
        <v>#REF!</v>
      </c>
      <c r="W430" s="176" t="e">
        <f>SUMIFS(#REF!,#REF!, 'pre-Analysis'!E430,#REF!, 'pre-Analysis'!B430,#REF!,'pre-Analysis'!C430,#REF!,'pre-Analysis'!F430,#REF!,'pre-Analysis'!D430)</f>
        <v>#REF!</v>
      </c>
      <c r="X430" s="176" t="e">
        <f>SUMIFS(#REF!,#REF!, 'pre-Analysis'!E430,#REF!, 'pre-Analysis'!B430,#REF!,'pre-Analysis'!C430,#REF!,'pre-Analysis'!F430,#REF!,'pre-Analysis'!D430)</f>
        <v>#REF!</v>
      </c>
      <c r="Y430" s="169" t="e">
        <f t="shared" si="117"/>
        <v>#REF!</v>
      </c>
      <c r="Z430" s="169" t="e">
        <f t="shared" si="118"/>
        <v>#REF!</v>
      </c>
      <c r="AA430" s="170" t="e">
        <f t="shared" si="116"/>
        <v>#REF!</v>
      </c>
      <c r="AB430" s="170" t="e">
        <f t="shared" si="112"/>
        <v>#REF!</v>
      </c>
    </row>
    <row r="431" spans="1:29">
      <c r="A431" s="14" t="s">
        <v>72</v>
      </c>
      <c r="B431" s="149" t="s">
        <v>100</v>
      </c>
      <c r="C431" s="150" t="s">
        <v>137</v>
      </c>
      <c r="D431" s="172" t="s">
        <v>91</v>
      </c>
      <c r="E431" s="151" t="s">
        <v>77</v>
      </c>
      <c r="F431" s="149" t="s">
        <v>135</v>
      </c>
      <c r="G431" s="152" t="e">
        <f t="shared" si="113"/>
        <v>#REF!</v>
      </c>
      <c r="H431" s="149" t="e" cm="1">
        <f t="array" ref="H431">_xlfn.TEXTJOIN(",",TRUE,_xlfn.UNIQUE(IF((NOT(ISBLANK(#REF!))*(#REF!='pre-Analysis'!C431))=1,IF(#REF!='pre-Analysis'!E431,IF(#REF!='pre-Analysis'!B431,IF(#REF!='pre-Analysis'!F431,IF(#REF!='pre-Analysis'!D431,#REF!,""),""),""),""),"")))</f>
        <v>#REF!</v>
      </c>
      <c r="I431" s="149" t="e">
        <f t="shared" si="114"/>
        <v>#REF!</v>
      </c>
      <c r="J431" s="149" t="e" cm="1">
        <f t="array" ref="J431">_xlfn.TEXTJOIN(",",TRUE,_xlfn.UNIQUE(IF((NOT(ISBLANK(#REF!))*(#REF!='pre-Analysis'!C431))=1,IF(#REF!='pre-Analysis'!E431,IF(#REF!='pre-Analysis'!B431,IF(#REF!='pre-Analysis'!F431,IF(#REF!='pre-Analysis'!D431,#REF!,""),""),""),""),"")))</f>
        <v>#REF!</v>
      </c>
      <c r="K431" s="149" t="e">
        <f t="shared" si="115"/>
        <v>#REF!</v>
      </c>
      <c r="L431" s="149" t="e" cm="1">
        <f t="array" ref="L431">_xlfn.TEXTJOIN(",",TRUE,_xlfn.UNIQUE(IF((NOT(ISBLANK(#REF!))*(#REF!='pre-Analysis'!B431))=1,IF(#REF!='pre-Analysis'!E431,IF(#REF!='pre-Analysis'!F431,IF(#REF!='pre-Analysis'!D431,IF(#REF!='pre-Analysis'!C431,#REF!,""),""),""),""),"")))</f>
        <v>#REF!</v>
      </c>
      <c r="M431" s="167">
        <v>3255</v>
      </c>
      <c r="N431" s="167">
        <v>15041</v>
      </c>
      <c r="O431" s="167">
        <v>7871</v>
      </c>
      <c r="P431" s="99">
        <v>7170</v>
      </c>
      <c r="Q431" s="176" t="e">
        <f>SUMIFS(#REF!,#REF!, 'pre-Analysis'!E431,#REF!, 'pre-Analysis'!B431,#REF!,'pre-Analysis'!C431,#REF!,'pre-Analysis'!F431,#REF!,'pre-Analysis'!D431)</f>
        <v>#REF!</v>
      </c>
      <c r="R431" s="176" t="e">
        <f>SUMIFS(#REF!,#REF!, 'pre-Analysis'!E431,#REF!, 'pre-Analysis'!B431,#REF!,'pre-Analysis'!C431,#REF!,'pre-Analysis'!F431,#REF!,'pre-Analysis'!D431)</f>
        <v>#REF!</v>
      </c>
      <c r="S431" s="176" t="e">
        <f>SUMIFS(#REF!,#REF!, 'pre-Analysis'!E431,#REF!, 'pre-Analysis'!B431,#REF!,'pre-Analysis'!C431,#REF!,'pre-Analysis'!F431,#REF!,'pre-Analysis'!D431)</f>
        <v>#REF!</v>
      </c>
      <c r="T431" s="176" t="e">
        <f>SUMIFS(#REF!,#REF!, 'pre-Analysis'!E431,#REF!, 'pre-Analysis'!B431,#REF!,'pre-Analysis'!C431,#REF!,'pre-Analysis'!F431,#REF!,'pre-Analysis'!D431)</f>
        <v>#REF!</v>
      </c>
      <c r="U431" s="176" t="e">
        <f>SUMIFS(#REF!,#REF!, 'pre-Analysis'!E431,#REF!, 'pre-Analysis'!B431,#REF!,'pre-Analysis'!C431,#REF!,'pre-Analysis'!F431,#REF!,'pre-Analysis'!D431)</f>
        <v>#REF!</v>
      </c>
      <c r="V431" s="176" t="e">
        <f>SUMIFS(#REF!,#REF!, 'pre-Analysis'!E431,#REF!, 'pre-Analysis'!B431,#REF!,'pre-Analysis'!C431,#REF!,'pre-Analysis'!F431,#REF!,'pre-Analysis'!D431)</f>
        <v>#REF!</v>
      </c>
      <c r="W431" s="176" t="e">
        <f>SUMIFS(#REF!,#REF!, 'pre-Analysis'!E431,#REF!, 'pre-Analysis'!B431,#REF!,'pre-Analysis'!C431,#REF!,'pre-Analysis'!F431,#REF!,'pre-Analysis'!D431)</f>
        <v>#REF!</v>
      </c>
      <c r="X431" s="176" t="e">
        <f>SUMIFS(#REF!,#REF!, 'pre-Analysis'!E431,#REF!, 'pre-Analysis'!B431,#REF!,'pre-Analysis'!C431,#REF!,'pre-Analysis'!F431,#REF!,'pre-Analysis'!D431)</f>
        <v>#REF!</v>
      </c>
      <c r="Y431" s="169" t="e">
        <f t="shared" si="117"/>
        <v>#REF!</v>
      </c>
      <c r="Z431" s="169" t="e">
        <f t="shared" si="118"/>
        <v>#REF!</v>
      </c>
      <c r="AA431" s="170" t="e">
        <f t="shared" si="116"/>
        <v>#REF!</v>
      </c>
      <c r="AB431" s="170" t="e">
        <f t="shared" si="112"/>
        <v>#REF!</v>
      </c>
    </row>
    <row r="432" spans="1:29">
      <c r="A432" s="14" t="s">
        <v>72</v>
      </c>
      <c r="B432" s="149" t="s">
        <v>100</v>
      </c>
      <c r="C432" s="150" t="s">
        <v>137</v>
      </c>
      <c r="D432" s="172" t="s">
        <v>91</v>
      </c>
      <c r="E432" s="151" t="s">
        <v>77</v>
      </c>
      <c r="F432" s="149" t="s">
        <v>136</v>
      </c>
      <c r="G432" s="152" t="e">
        <f t="shared" si="113"/>
        <v>#REF!</v>
      </c>
      <c r="H432" s="149" t="e" cm="1">
        <f t="array" ref="H432">_xlfn.TEXTJOIN(",",TRUE,_xlfn.UNIQUE(IF((NOT(ISBLANK(#REF!))*(#REF!='pre-Analysis'!C432))=1,IF(#REF!='pre-Analysis'!E432,IF(#REF!='pre-Analysis'!B432,IF(#REF!='pre-Analysis'!F432,IF(#REF!='pre-Analysis'!D432,#REF!,""),""),""),""),"")))</f>
        <v>#REF!</v>
      </c>
      <c r="I432" s="149" t="e">
        <f t="shared" si="114"/>
        <v>#REF!</v>
      </c>
      <c r="J432" s="149" t="e" cm="1">
        <f t="array" ref="J432">_xlfn.TEXTJOIN(",",TRUE,_xlfn.UNIQUE(IF((NOT(ISBLANK(#REF!))*(#REF!='pre-Analysis'!C432))=1,IF(#REF!='pre-Analysis'!E432,IF(#REF!='pre-Analysis'!B432,IF(#REF!='pre-Analysis'!F432,IF(#REF!='pre-Analysis'!D432,#REF!,""),""),""),""),"")))</f>
        <v>#REF!</v>
      </c>
      <c r="K432" s="149" t="e">
        <f t="shared" si="115"/>
        <v>#REF!</v>
      </c>
      <c r="L432" s="149" t="e" cm="1">
        <f t="array" ref="L432">_xlfn.TEXTJOIN(",",TRUE,_xlfn.UNIQUE(IF((NOT(ISBLANK(#REF!))*(#REF!='pre-Analysis'!B432))=1,IF(#REF!='pre-Analysis'!E432,IF(#REF!='pre-Analysis'!F432,IF(#REF!='pre-Analysis'!D432,IF(#REF!='pre-Analysis'!C432,#REF!,""),""),""),""),"")))</f>
        <v>#REF!</v>
      </c>
      <c r="M432" s="167">
        <v>4435</v>
      </c>
      <c r="N432" s="167">
        <v>22677</v>
      </c>
      <c r="O432" s="167">
        <v>12096</v>
      </c>
      <c r="P432" s="99">
        <v>10581</v>
      </c>
      <c r="Q432" s="176" t="e">
        <f>SUMIFS(#REF!,#REF!, 'pre-Analysis'!E432,#REF!, 'pre-Analysis'!B432,#REF!,'pre-Analysis'!C432,#REF!,'pre-Analysis'!F432,#REF!,'pre-Analysis'!D432)</f>
        <v>#REF!</v>
      </c>
      <c r="R432" s="176" t="e">
        <f>SUMIFS(#REF!,#REF!, 'pre-Analysis'!E432,#REF!, 'pre-Analysis'!B432,#REF!,'pre-Analysis'!C432,#REF!,'pre-Analysis'!F432,#REF!,'pre-Analysis'!D432)</f>
        <v>#REF!</v>
      </c>
      <c r="S432" s="176" t="e">
        <f>SUMIFS(#REF!,#REF!, 'pre-Analysis'!E432,#REF!, 'pre-Analysis'!B432,#REF!,'pre-Analysis'!C432,#REF!,'pre-Analysis'!F432,#REF!,'pre-Analysis'!D432)</f>
        <v>#REF!</v>
      </c>
      <c r="T432" s="176" t="e">
        <f>SUMIFS(#REF!,#REF!, 'pre-Analysis'!E432,#REF!, 'pre-Analysis'!B432,#REF!,'pre-Analysis'!C432,#REF!,'pre-Analysis'!F432,#REF!,'pre-Analysis'!D432)</f>
        <v>#REF!</v>
      </c>
      <c r="U432" s="176" t="e">
        <f>SUMIFS(#REF!,#REF!, 'pre-Analysis'!E432,#REF!, 'pre-Analysis'!B432,#REF!,'pre-Analysis'!C432,#REF!,'pre-Analysis'!F432,#REF!,'pre-Analysis'!D432)</f>
        <v>#REF!</v>
      </c>
      <c r="V432" s="176" t="e">
        <f>SUMIFS(#REF!,#REF!, 'pre-Analysis'!E432,#REF!, 'pre-Analysis'!B432,#REF!,'pre-Analysis'!C432,#REF!,'pre-Analysis'!F432,#REF!,'pre-Analysis'!D432)</f>
        <v>#REF!</v>
      </c>
      <c r="W432" s="176" t="e">
        <f>SUMIFS(#REF!,#REF!, 'pre-Analysis'!E432,#REF!, 'pre-Analysis'!B432,#REF!,'pre-Analysis'!C432,#REF!,'pre-Analysis'!F432,#REF!,'pre-Analysis'!D432)</f>
        <v>#REF!</v>
      </c>
      <c r="X432" s="176" t="e">
        <f>SUMIFS(#REF!,#REF!, 'pre-Analysis'!E432,#REF!, 'pre-Analysis'!B432,#REF!,'pre-Analysis'!C432,#REF!,'pre-Analysis'!F432,#REF!,'pre-Analysis'!D432)</f>
        <v>#REF!</v>
      </c>
      <c r="Y432" s="169" t="e">
        <f t="shared" si="117"/>
        <v>#REF!</v>
      </c>
      <c r="Z432" s="169" t="e">
        <f t="shared" si="118"/>
        <v>#REF!</v>
      </c>
      <c r="AA432" s="170" t="e">
        <f t="shared" si="116"/>
        <v>#REF!</v>
      </c>
      <c r="AB432" s="170" t="e">
        <f t="shared" si="112"/>
        <v>#REF!</v>
      </c>
    </row>
    <row r="433" spans="1:28">
      <c r="A433" s="14" t="s">
        <v>72</v>
      </c>
      <c r="B433" s="158" t="s">
        <v>100</v>
      </c>
      <c r="C433" s="166" t="s">
        <v>137</v>
      </c>
      <c r="D433" s="201" t="s">
        <v>91</v>
      </c>
      <c r="E433" s="157" t="s">
        <v>77</v>
      </c>
      <c r="F433" s="158"/>
      <c r="G433" s="159" t="e">
        <f t="shared" si="113"/>
        <v>#REF!</v>
      </c>
      <c r="H433" s="157" t="e" cm="1">
        <f t="array" ref="H433">_xlfn.TEXTJOIN(",",TRUE,_xlfn.UNIQUE(IF((NOT(ISBLANK(#REF!))*(#REF!='pre-Analysis'!C433))=1,IF(#REF!='pre-Analysis'!E433,IF(#REF!='pre-Analysis'!B433,IF(#REF!='pre-Analysis'!D433,#REF!,""),""),""),"")))</f>
        <v>#REF!</v>
      </c>
      <c r="I433" s="158" t="e">
        <f t="shared" si="114"/>
        <v>#REF!</v>
      </c>
      <c r="J433" s="157" t="e" cm="1">
        <f t="array" ref="J433">_xlfn.TEXTJOIN(",",TRUE,_xlfn.UNIQUE(IF((NOT(ISBLANK(#REF!))*(#REF!='pre-Analysis'!C433))=1,IF(#REF!='pre-Analysis'!E433,IF(#REF!='pre-Analysis'!B433,IF(#REF!='pre-Analysis'!D433,#REF!,""),""),""),"")))</f>
        <v>#REF!</v>
      </c>
      <c r="K433" s="158" t="e">
        <f t="shared" si="115"/>
        <v>#REF!</v>
      </c>
      <c r="L433" s="158" t="e" cm="1">
        <f t="array" ref="L433">_xlfn.TEXTJOIN(",",TRUE,_xlfn.UNIQUE(IF((NOT(ISBLANK(#REF!))*(#REF!='pre-Analysis'!B433))=1,IF(#REF!='pre-Analysis'!E433,IF(#REF!='pre-Analysis'!D433,IF(#REF!='pre-Analysis'!C433,#REF!,""),""),""),"")))</f>
        <v>#REF!</v>
      </c>
      <c r="M433" s="160">
        <f>SUM(M426:M432)</f>
        <v>32255</v>
      </c>
      <c r="N433" s="160">
        <f>SUM(N426:N432)</f>
        <v>149569</v>
      </c>
      <c r="O433" s="160">
        <f>SUM(O426:O432)</f>
        <v>78460</v>
      </c>
      <c r="P433" s="160">
        <f>SUM(P426:P432)</f>
        <v>71109</v>
      </c>
      <c r="Q433" s="197" t="e">
        <f>SUMIFS(#REF!,#REF!, 'pre-Analysis'!E433,#REF!, 'pre-Analysis'!B433,#REF!,'pre-Analysis'!C433,#REF!,'pre-Analysis'!D433)</f>
        <v>#REF!</v>
      </c>
      <c r="R433" s="197" t="e">
        <f>SUMIFS(#REF!,#REF!, 'pre-Analysis'!E433,#REF!, 'pre-Analysis'!B433,#REF!,'pre-Analysis'!C433,#REF!,'pre-Analysis'!D433)</f>
        <v>#REF!</v>
      </c>
      <c r="S433" s="197" t="e">
        <f>SUMIFS(#REF!,#REF!, 'pre-Analysis'!E433,#REF!, 'pre-Analysis'!B433,#REF!,'pre-Analysis'!C433,#REF!,'pre-Analysis'!D433)</f>
        <v>#REF!</v>
      </c>
      <c r="T433" s="197" t="e">
        <f>SUMIFS(#REF!,#REF!, 'pre-Analysis'!E433,#REF!, 'pre-Analysis'!B433,#REF!,'pre-Analysis'!C433,#REF!,'pre-Analysis'!D433)</f>
        <v>#REF!</v>
      </c>
      <c r="U433" s="197" t="e">
        <f>SUMIFS(#REF!,#REF!, 'pre-Analysis'!E433,#REF!, 'pre-Analysis'!B433,#REF!,'pre-Analysis'!C433,#REF!,'pre-Analysis'!D433)</f>
        <v>#REF!</v>
      </c>
      <c r="V433" s="197" t="e">
        <f>SUMIFS(#REF!,#REF!, 'pre-Analysis'!E433,#REF!, 'pre-Analysis'!B433,#REF!,'pre-Analysis'!C433,#REF!,'pre-Analysis'!D433)</f>
        <v>#REF!</v>
      </c>
      <c r="W433" s="197" t="e">
        <f>SUMIFS(#REF!,#REF!, 'pre-Analysis'!E433,#REF!, 'pre-Analysis'!B433,#REF!,'pre-Analysis'!C433,#REF!,'pre-Analysis'!D433)</f>
        <v>#REF!</v>
      </c>
      <c r="X433" s="197" t="e">
        <f>SUMIFS(#REF!,#REF!, 'pre-Analysis'!E433,#REF!, 'pre-Analysis'!B433,#REF!,'pre-Analysis'!C433,#REF!,'pre-Analysis'!D433)</f>
        <v>#REF!</v>
      </c>
      <c r="Y433" s="198" t="e">
        <f t="shared" si="117"/>
        <v>#REF!</v>
      </c>
      <c r="Z433" s="198" t="e">
        <f t="shared" si="118"/>
        <v>#REF!</v>
      </c>
      <c r="AA433" s="199" t="e">
        <f t="shared" si="116"/>
        <v>#REF!</v>
      </c>
      <c r="AB433" s="199" t="e">
        <f t="shared" si="112"/>
        <v>#REF!</v>
      </c>
    </row>
    <row r="434" spans="1:28">
      <c r="A434" s="14" t="s">
        <v>72</v>
      </c>
      <c r="B434" s="177" t="s">
        <v>100</v>
      </c>
      <c r="C434" s="178" t="s">
        <v>137</v>
      </c>
      <c r="D434" s="177" t="s">
        <v>91</v>
      </c>
      <c r="E434" s="179"/>
      <c r="F434" s="177"/>
      <c r="G434" s="180" t="e">
        <f t="shared" si="113"/>
        <v>#REF!</v>
      </c>
      <c r="H434" s="177" t="e" cm="1">
        <f t="array" ref="H434">_xlfn.TEXTJOIN(",",TRUE,_xlfn.UNIQUE(IF((NOT(ISBLANK(#REF!))*(#REF!='pre-Analysis'!C434))=1,IF(#REF!='pre-Analysis'!B434,IF(#REF!='pre-Analysis'!D434,#REF!,""),""),"")))</f>
        <v>#REF!</v>
      </c>
      <c r="I434" s="177" t="e">
        <f t="shared" si="114"/>
        <v>#REF!</v>
      </c>
      <c r="J434" s="177" t="e" cm="1">
        <f t="array" ref="J434">_xlfn.TEXTJOIN(",",TRUE,_xlfn.UNIQUE(IF((NOT(ISBLANK(#REF!))*(#REF!='pre-Analysis'!C434))=1,IF(#REF!='pre-Analysis'!B434,IF(#REF!='pre-Analysis'!D434,#REF!,""),""),"")))</f>
        <v>#REF!</v>
      </c>
      <c r="K434" s="177" t="e">
        <f t="shared" si="115"/>
        <v>#REF!</v>
      </c>
      <c r="L434" s="177" t="e" cm="1">
        <f t="array" ref="L434">_xlfn.TEXTJOIN(",",TRUE,_xlfn.UNIQUE(IF((NOT(ISBLANK(#REF!))*(#REF!='pre-Analysis'!B434))=1,IF(#REF!='pre-Analysis'!D434,IF(#REF!='pre-Analysis'!C434,#REF!,""),""),"")))</f>
        <v>#REF!</v>
      </c>
      <c r="M434" s="181">
        <f>SUM(M425,M433)</f>
        <v>188540</v>
      </c>
      <c r="N434" s="181">
        <f>SUM(N425,N433)</f>
        <v>866457</v>
      </c>
      <c r="O434" s="181">
        <f>SUM(O425,O433)</f>
        <v>447442</v>
      </c>
      <c r="P434" s="181">
        <f>SUM(P425,P433)</f>
        <v>419015</v>
      </c>
      <c r="Q434" s="182" t="e">
        <f>SUMIFS(#REF!,#REF!, 'pre-Analysis'!B434,#REF!,'pre-Analysis'!C434,#REF!,'pre-Analysis'!D434)</f>
        <v>#REF!</v>
      </c>
      <c r="R434" s="182" t="e">
        <f>SUMIFS(#REF!,#REF!, 'pre-Analysis'!B434,#REF!,'pre-Analysis'!C434,#REF!,'pre-Analysis'!D434)</f>
        <v>#REF!</v>
      </c>
      <c r="S434" s="182" t="e">
        <f>SUMIFS(#REF!,#REF!, 'pre-Analysis'!B434,#REF!,'pre-Analysis'!C434,#REF!,'pre-Analysis'!D434)</f>
        <v>#REF!</v>
      </c>
      <c r="T434" s="182" t="e">
        <f>SUMIFS(#REF!,#REF!, 'pre-Analysis'!B434,#REF!,'pre-Analysis'!C434,#REF!,'pre-Analysis'!D434)</f>
        <v>#REF!</v>
      </c>
      <c r="U434" s="182" t="e">
        <f>SUMIFS(#REF!,#REF!, 'pre-Analysis'!B434,#REF!,'pre-Analysis'!C434,#REF!,'pre-Analysis'!D434)</f>
        <v>#REF!</v>
      </c>
      <c r="V434" s="182" t="e">
        <f>SUMIFS(#REF!,#REF!, 'pre-Analysis'!B434,#REF!,'pre-Analysis'!C434,#REF!,'pre-Analysis'!D434)</f>
        <v>#REF!</v>
      </c>
      <c r="W434" s="182" t="e">
        <f>SUMIFS(#REF!,#REF!, 'pre-Analysis'!B434,#REF!,'pre-Analysis'!C434,#REF!,'pre-Analysis'!D434)</f>
        <v>#REF!</v>
      </c>
      <c r="X434" s="182" t="e">
        <f>SUMIFS(#REF!,#REF!, 'pre-Analysis'!B434,#REF!,'pre-Analysis'!C434,#REF!,'pre-Analysis'!D434)</f>
        <v>#REF!</v>
      </c>
      <c r="Y434" s="183" t="e">
        <f t="shared" si="117"/>
        <v>#REF!</v>
      </c>
      <c r="Z434" s="183" t="e">
        <f t="shared" si="118"/>
        <v>#REF!</v>
      </c>
      <c r="AA434" s="184" t="e">
        <f t="shared" si="116"/>
        <v>#REF!</v>
      </c>
      <c r="AB434" s="184" t="e">
        <f t="shared" si="112"/>
        <v>#REF!</v>
      </c>
    </row>
    <row r="435" spans="1:28">
      <c r="A435" s="206" t="s">
        <v>72</v>
      </c>
      <c r="B435" s="207" t="s">
        <v>100</v>
      </c>
      <c r="C435" s="208" t="s">
        <v>101</v>
      </c>
      <c r="D435" s="207" t="s">
        <v>102</v>
      </c>
      <c r="E435" s="205"/>
      <c r="F435" s="204"/>
      <c r="G435" s="210" t="e">
        <f t="shared" ref="G435:K460" si="119">IF(H435=""," ",(LEN(TRIM(H435))-LEN(SUBSTITUTE(TRIM(H435),",",""))+"1"))</f>
        <v>#REF!</v>
      </c>
      <c r="H435" s="207" t="e">
        <f>H446</f>
        <v>#REF!</v>
      </c>
      <c r="I435" s="210" t="e">
        <f>I446</f>
        <v>#REF!</v>
      </c>
      <c r="J435" s="207" t="e">
        <f t="shared" ref="J435:L435" si="120">J446</f>
        <v>#REF!</v>
      </c>
      <c r="K435" s="210" t="e">
        <f t="shared" si="120"/>
        <v>#REF!</v>
      </c>
      <c r="L435" s="207" t="e">
        <f t="shared" si="120"/>
        <v>#REF!</v>
      </c>
      <c r="M435" s="216">
        <f>M446</f>
        <v>188062</v>
      </c>
      <c r="N435" s="216">
        <f t="shared" ref="N435:P435" si="121">N446</f>
        <v>885876</v>
      </c>
      <c r="O435" s="216">
        <f t="shared" si="121"/>
        <v>447442</v>
      </c>
      <c r="P435" s="216">
        <f t="shared" si="121"/>
        <v>419015</v>
      </c>
      <c r="Q435" s="211" t="e">
        <f t="shared" ref="Q435:X435" si="122">Q446</f>
        <v>#REF!</v>
      </c>
      <c r="R435" s="211" t="e">
        <f t="shared" si="122"/>
        <v>#REF!</v>
      </c>
      <c r="S435" s="211" t="e">
        <f t="shared" si="122"/>
        <v>#REF!</v>
      </c>
      <c r="T435" s="211" t="e">
        <f t="shared" si="122"/>
        <v>#REF!</v>
      </c>
      <c r="U435" s="211" t="e">
        <f t="shared" si="122"/>
        <v>#REF!</v>
      </c>
      <c r="V435" s="211" t="e">
        <f t="shared" si="122"/>
        <v>#REF!</v>
      </c>
      <c r="W435" s="211" t="e">
        <f t="shared" si="122"/>
        <v>#REF!</v>
      </c>
      <c r="X435" s="211" t="e">
        <f t="shared" si="122"/>
        <v>#REF!</v>
      </c>
      <c r="Y435" s="212" t="e">
        <f t="shared" si="117"/>
        <v>#REF!</v>
      </c>
      <c r="Z435" s="212" t="e">
        <f t="shared" si="118"/>
        <v>#REF!</v>
      </c>
      <c r="AA435" s="217" t="e">
        <f t="shared" si="116"/>
        <v>#REF!</v>
      </c>
      <c r="AB435" s="217" t="e">
        <f t="shared" si="112"/>
        <v>#REF!</v>
      </c>
    </row>
    <row r="436" spans="1:28">
      <c r="A436" s="206" t="s">
        <v>72</v>
      </c>
      <c r="B436" s="207" t="s">
        <v>100</v>
      </c>
      <c r="C436" s="208" t="s">
        <v>137</v>
      </c>
      <c r="D436" s="209" t="s">
        <v>92</v>
      </c>
      <c r="E436" s="205"/>
      <c r="F436" s="204"/>
      <c r="G436" s="210">
        <f t="shared" si="119"/>
        <v>5</v>
      </c>
      <c r="H436" s="207" t="s">
        <v>138</v>
      </c>
      <c r="I436" s="210" t="e">
        <f t="shared" si="119"/>
        <v>#REF!</v>
      </c>
      <c r="J436" s="207" t="e">
        <f>_xlfn.CONCAT(J175,J212,J434,",")</f>
        <v>#REF!</v>
      </c>
      <c r="K436" s="210" t="e">
        <f t="shared" si="119"/>
        <v>#REF!</v>
      </c>
      <c r="L436" s="207" t="e">
        <f>_xlfn.CONCAT(L175,L212,L434,",")</f>
        <v>#REF!</v>
      </c>
      <c r="M436" s="216">
        <f>M447</f>
        <v>188540</v>
      </c>
      <c r="N436" s="216">
        <f t="shared" ref="N436:P436" si="123">N447</f>
        <v>866457</v>
      </c>
      <c r="O436" s="216">
        <f t="shared" si="123"/>
        <v>447442</v>
      </c>
      <c r="P436" s="216">
        <f t="shared" si="123"/>
        <v>419015</v>
      </c>
      <c r="Q436" s="211" t="e">
        <f t="shared" ref="Q436:X436" si="124">SUM(Q175,Q212,Q434)</f>
        <v>#REF!</v>
      </c>
      <c r="R436" s="211" t="e">
        <f t="shared" si="124"/>
        <v>#REF!</v>
      </c>
      <c r="S436" s="211" t="e">
        <f t="shared" si="124"/>
        <v>#REF!</v>
      </c>
      <c r="T436" s="211" t="e">
        <f t="shared" si="124"/>
        <v>#REF!</v>
      </c>
      <c r="U436" s="211" t="e">
        <f t="shared" si="124"/>
        <v>#REF!</v>
      </c>
      <c r="V436" s="211" t="e">
        <f t="shared" si="124"/>
        <v>#REF!</v>
      </c>
      <c r="W436" s="211" t="e">
        <f t="shared" si="124"/>
        <v>#REF!</v>
      </c>
      <c r="X436" s="211" t="e">
        <f t="shared" si="124"/>
        <v>#REF!</v>
      </c>
      <c r="Y436" s="212" t="e">
        <f t="shared" ref="Y436:Y437" si="125">Q436/M436</f>
        <v>#REF!</v>
      </c>
      <c r="Z436" s="212" t="e">
        <f t="shared" ref="Z436:Z438" si="126">T436/N436</f>
        <v>#REF!</v>
      </c>
      <c r="AA436" s="217" t="e">
        <f t="shared" ref="AA436:AA438" si="127">1-Y436</f>
        <v>#REF!</v>
      </c>
      <c r="AB436" s="217" t="e">
        <f t="shared" ref="AB436:AB438" si="128">1-Z436</f>
        <v>#REF!</v>
      </c>
    </row>
    <row r="437" spans="1:28">
      <c r="A437" s="206" t="s">
        <v>72</v>
      </c>
      <c r="B437" s="207" t="s">
        <v>100</v>
      </c>
      <c r="C437" s="208" t="s">
        <v>137</v>
      </c>
      <c r="D437" s="207" t="s">
        <v>94</v>
      </c>
      <c r="E437" s="205"/>
      <c r="F437" s="204"/>
      <c r="G437" s="210">
        <f t="shared" si="119"/>
        <v>4</v>
      </c>
      <c r="H437" s="207" t="s">
        <v>139</v>
      </c>
      <c r="I437" s="210" t="e">
        <f t="shared" si="119"/>
        <v>#REF!</v>
      </c>
      <c r="J437" s="207" t="e">
        <f>_xlfn.CONCAT(J249,J286,J323,J360,J397,",")</f>
        <v>#REF!</v>
      </c>
      <c r="K437" s="210" t="e">
        <f t="shared" si="119"/>
        <v>#REF!</v>
      </c>
      <c r="L437" s="207" t="e">
        <f>_xlfn.CONCAT(L249,L286,L323,L360,L397,",")</f>
        <v>#REF!</v>
      </c>
      <c r="M437" s="216">
        <f>M447</f>
        <v>188540</v>
      </c>
      <c r="N437" s="216">
        <f t="shared" ref="N437:P437" si="129">N447</f>
        <v>866457</v>
      </c>
      <c r="O437" s="216">
        <f t="shared" si="129"/>
        <v>447442</v>
      </c>
      <c r="P437" s="216">
        <f t="shared" si="129"/>
        <v>419015</v>
      </c>
      <c r="Q437" s="211" t="e">
        <f t="shared" ref="Q437:X437" si="130">SUM(Q249,Q286,Q323,Q360,Q397)</f>
        <v>#REF!</v>
      </c>
      <c r="R437" s="211" t="e">
        <f t="shared" si="130"/>
        <v>#REF!</v>
      </c>
      <c r="S437" s="211" t="e">
        <f t="shared" si="130"/>
        <v>#REF!</v>
      </c>
      <c r="T437" s="211" t="e">
        <f t="shared" si="130"/>
        <v>#REF!</v>
      </c>
      <c r="U437" s="211" t="e">
        <f t="shared" si="130"/>
        <v>#REF!</v>
      </c>
      <c r="V437" s="211" t="e">
        <f t="shared" si="130"/>
        <v>#REF!</v>
      </c>
      <c r="W437" s="211" t="e">
        <f t="shared" si="130"/>
        <v>#REF!</v>
      </c>
      <c r="X437" s="211" t="e">
        <f t="shared" si="130"/>
        <v>#REF!</v>
      </c>
      <c r="Y437" s="212" t="e">
        <f t="shared" si="125"/>
        <v>#REF!</v>
      </c>
      <c r="Z437" s="212" t="e">
        <f t="shared" si="126"/>
        <v>#REF!</v>
      </c>
      <c r="AA437" s="217" t="e">
        <f t="shared" si="127"/>
        <v>#REF!</v>
      </c>
      <c r="AB437" s="217" t="e">
        <f t="shared" si="128"/>
        <v>#REF!</v>
      </c>
    </row>
    <row r="438" spans="1:28">
      <c r="A438" s="234" t="s">
        <v>72</v>
      </c>
      <c r="B438" s="235" t="s">
        <v>100</v>
      </c>
      <c r="C438" s="235" t="s">
        <v>101</v>
      </c>
      <c r="D438" s="235" t="s">
        <v>102</v>
      </c>
      <c r="E438" s="235" t="s">
        <v>76</v>
      </c>
      <c r="F438" s="235"/>
      <c r="G438" s="238" t="e">
        <f t="shared" si="119"/>
        <v>#REF!</v>
      </c>
      <c r="H438" s="235" t="e" cm="1">
        <f t="array" ref="H438">_xlfn.TEXTJOIN(",",TRUE,_xlfn._xlws.SORT(_xlfn.UNIQUE(IF((NOT(ISBLANK(#REF!))*(#REF!='pre-Analysis'!C438))=1,IF(#REF!='pre-Analysis'!E438,IF(#REF!='pre-Analysis'!B438,IF(#REF!='pre-Analysis'!D438,#REF!,""),""),""),""))))</f>
        <v>#REF!</v>
      </c>
      <c r="I438" s="238" t="e">
        <f t="shared" si="119"/>
        <v>#REF!</v>
      </c>
      <c r="J438" s="235" t="e" cm="1">
        <f t="array" ref="J438">_xlfn.TEXTJOIN(",",TRUE,_xlfn._xlws.SORT(_xlfn.UNIQUE(IF((NOT(ISBLANK(#REF!))*(#REF!='pre-Analysis'!C438))=1,IF(#REF!='pre-Analysis'!E438,IF(#REF!='pre-Analysis'!B438,IF(#REF!='pre-Analysis'!D438,#REF!,""),""),""),""))))</f>
        <v>#REF!</v>
      </c>
      <c r="K438" s="238" t="e">
        <f t="shared" ref="K438:K443" si="131">IF(L438=""," ",(LEN(TRIM(L438))-LEN(SUBSTITUTE(TRIM(L438),",",""))+"1"))</f>
        <v>#REF!</v>
      </c>
      <c r="L438" s="235" t="e" cm="1">
        <f t="array" ref="L438">_xlfn.TEXTJOIN(",",TRUE,_xlfn._xlws.SORT(_xlfn.UNIQUE(IF((NOT(ISBLANK(#REF!))*(#REF!='pre-Analysis'!C438))=1,IF(#REF!='pre-Analysis'!E438,IF(#REF!='pre-Analysis'!B438,IF(#REF!='pre-Analysis'!D438,#REF!,""),""),""),""))))</f>
        <v>#REF!</v>
      </c>
      <c r="M438" s="240">
        <v>156285</v>
      </c>
      <c r="N438" s="240">
        <v>716888</v>
      </c>
      <c r="O438" s="240">
        <v>368982</v>
      </c>
      <c r="P438" s="240">
        <v>347906</v>
      </c>
      <c r="Q438" s="240" t="e">
        <f>SUMIFS(#REF!,#REF!, 'pre-Analysis'!E438,#REF!, 'pre-Analysis'!B438,#REF!,'pre-Analysis'!C438,#REF!,'pre-Analysis'!D438)</f>
        <v>#REF!</v>
      </c>
      <c r="R438" s="240" t="e">
        <f>SUMIFS(#REF!,#REF!, 'pre-Analysis'!E438,#REF!, 'pre-Analysis'!B438,#REF!,'pre-Analysis'!C438,#REF!,'pre-Analysis'!D438)</f>
        <v>#REF!</v>
      </c>
      <c r="S438" s="240" t="e">
        <f>SUMIFS(#REF!,#REF!, 'pre-Analysis'!E438,#REF!, 'pre-Analysis'!B438,#REF!,'pre-Analysis'!C438,#REF!,'pre-Analysis'!D438)</f>
        <v>#REF!</v>
      </c>
      <c r="T438" s="240" t="e">
        <f>SUMIFS(#REF!,#REF!, 'pre-Analysis'!E438,#REF!, 'pre-Analysis'!B438,#REF!,'pre-Analysis'!C438,#REF!,'pre-Analysis'!D438)</f>
        <v>#REF!</v>
      </c>
      <c r="U438" s="240" t="e">
        <f>SUMIFS(#REF!,#REF!, 'pre-Analysis'!E438,#REF!, 'pre-Analysis'!B438,#REF!,'pre-Analysis'!C438,#REF!,'pre-Analysis'!D438)</f>
        <v>#REF!</v>
      </c>
      <c r="V438" s="240" t="e">
        <f>SUMIFS(#REF!,#REF!, 'pre-Analysis'!E438,#REF!, 'pre-Analysis'!B438,#REF!,'pre-Analysis'!C438,#REF!,'pre-Analysis'!D438)</f>
        <v>#REF!</v>
      </c>
      <c r="W438" s="240" t="e">
        <f>SUMIFS(#REF!,#REF!, 'pre-Analysis'!E438,#REF!, 'pre-Analysis'!B438,#REF!,'pre-Analysis'!C438,#REF!,'pre-Analysis'!D438)</f>
        <v>#REF!</v>
      </c>
      <c r="X438" s="240" t="e">
        <f>SUMIFS(#REF!,#REF!, 'pre-Analysis'!E438,#REF!, 'pre-Analysis'!B438,#REF!,'pre-Analysis'!C438,#REF!,'pre-Analysis'!D438)</f>
        <v>#REF!</v>
      </c>
      <c r="Y438" s="194" t="e">
        <f>Q438/M438</f>
        <v>#REF!</v>
      </c>
      <c r="Z438" s="194" t="e">
        <f t="shared" si="126"/>
        <v>#REF!</v>
      </c>
      <c r="AA438" s="241" t="e">
        <f t="shared" si="127"/>
        <v>#REF!</v>
      </c>
      <c r="AB438" s="241" t="e">
        <f t="shared" si="128"/>
        <v>#REF!</v>
      </c>
    </row>
    <row r="439" spans="1:28">
      <c r="A439" s="234" t="s">
        <v>72</v>
      </c>
      <c r="B439" s="235" t="s">
        <v>100</v>
      </c>
      <c r="C439" s="235" t="s">
        <v>137</v>
      </c>
      <c r="D439" s="235" t="s">
        <v>92</v>
      </c>
      <c r="E439" s="235" t="s">
        <v>76</v>
      </c>
      <c r="F439" s="235"/>
      <c r="G439" s="238">
        <f t="shared" ref="G439:G443" si="132">IF(H439=""," ",(LEN(TRIM(H439))-LEN(SUBSTITUTE(TRIM(H439),",",""))+"1"))</f>
        <v>5</v>
      </c>
      <c r="H439" s="235" t="s">
        <v>140</v>
      </c>
      <c r="I439" s="238" t="e">
        <f t="shared" si="119"/>
        <v>#REF!</v>
      </c>
      <c r="J439" s="235" t="e" cm="1">
        <f t="array" ref="J439">_xlfn._xlws.SORT(_xlfn.CONCAT(J166,J203,J425,","))</f>
        <v>#REF!</v>
      </c>
      <c r="K439" s="238" t="e">
        <f t="shared" si="131"/>
        <v>#REF!</v>
      </c>
      <c r="L439" s="235" t="e" cm="1">
        <f t="array" ref="L439">_xlfn._xlws.SORT(_xlfn.CONCAT(L166,L203,L425,","))</f>
        <v>#REF!</v>
      </c>
      <c r="M439" s="240">
        <v>156285</v>
      </c>
      <c r="N439" s="240">
        <v>716888</v>
      </c>
      <c r="O439" s="240">
        <v>368982</v>
      </c>
      <c r="P439" s="240">
        <v>347906</v>
      </c>
      <c r="Q439" s="240" t="e">
        <f>SUM(Q166,Q203,Q425)</f>
        <v>#REF!</v>
      </c>
      <c r="R439" s="240" t="e">
        <f t="shared" ref="R439:X439" si="133">SUM(R166,R203,R425)</f>
        <v>#REF!</v>
      </c>
      <c r="S439" s="240" t="e">
        <f t="shared" si="133"/>
        <v>#REF!</v>
      </c>
      <c r="T439" s="240" t="e">
        <f t="shared" si="133"/>
        <v>#REF!</v>
      </c>
      <c r="U439" s="240" t="e">
        <f t="shared" si="133"/>
        <v>#REF!</v>
      </c>
      <c r="V439" s="240" t="e">
        <f t="shared" si="133"/>
        <v>#REF!</v>
      </c>
      <c r="W439" s="240" t="e">
        <f t="shared" si="133"/>
        <v>#REF!</v>
      </c>
      <c r="X439" s="240" t="e">
        <f t="shared" si="133"/>
        <v>#REF!</v>
      </c>
      <c r="Y439" s="194" t="e">
        <f t="shared" ref="Y439:Y443" si="134">Q439/M439</f>
        <v>#REF!</v>
      </c>
      <c r="Z439" s="194" t="e">
        <f t="shared" ref="Z439:Z443" si="135">T439/N439</f>
        <v>#REF!</v>
      </c>
      <c r="AA439" s="241" t="e">
        <f t="shared" ref="AA439:AA443" si="136">1-Y439</f>
        <v>#REF!</v>
      </c>
      <c r="AB439" s="241" t="e">
        <f t="shared" ref="AB439:AB443" si="137">1-Z439</f>
        <v>#REF!</v>
      </c>
    </row>
    <row r="440" spans="1:28">
      <c r="A440" s="234" t="s">
        <v>72</v>
      </c>
      <c r="B440" s="235" t="s">
        <v>100</v>
      </c>
      <c r="C440" s="235" t="s">
        <v>137</v>
      </c>
      <c r="D440" s="235" t="s">
        <v>94</v>
      </c>
      <c r="E440" s="235" t="s">
        <v>76</v>
      </c>
      <c r="F440" s="235"/>
      <c r="G440" s="238">
        <f t="shared" si="132"/>
        <v>3</v>
      </c>
      <c r="H440" s="235" t="s">
        <v>141</v>
      </c>
      <c r="I440" s="238" t="e">
        <f t="shared" si="119"/>
        <v>#REF!</v>
      </c>
      <c r="J440" s="235" t="e">
        <f>_xlfn.CONCAT(J240,J277,J314,J351,J388,",")</f>
        <v>#REF!</v>
      </c>
      <c r="K440" s="238" t="e">
        <f t="shared" si="131"/>
        <v>#REF!</v>
      </c>
      <c r="L440" s="235" t="e">
        <f>_xlfn.CONCAT(L240,L277,L314,L351,L388,",")</f>
        <v>#REF!</v>
      </c>
      <c r="M440" s="240">
        <v>156285</v>
      </c>
      <c r="N440" s="240">
        <v>716888</v>
      </c>
      <c r="O440" s="240">
        <v>368982</v>
      </c>
      <c r="P440" s="240">
        <v>347906</v>
      </c>
      <c r="Q440" s="240" t="e">
        <f>SUM(Q240,Q277,Q314,Q351,Q388)</f>
        <v>#REF!</v>
      </c>
      <c r="R440" s="240" t="e">
        <f t="shared" ref="R440:X440" si="138">SUM(R240,R277,R314,R351,R388)</f>
        <v>#REF!</v>
      </c>
      <c r="S440" s="240" t="e">
        <f t="shared" si="138"/>
        <v>#REF!</v>
      </c>
      <c r="T440" s="240" t="e">
        <f t="shared" si="138"/>
        <v>#REF!</v>
      </c>
      <c r="U440" s="240" t="e">
        <f t="shared" si="138"/>
        <v>#REF!</v>
      </c>
      <c r="V440" s="240" t="e">
        <f t="shared" si="138"/>
        <v>#REF!</v>
      </c>
      <c r="W440" s="240" t="e">
        <f t="shared" si="138"/>
        <v>#REF!</v>
      </c>
      <c r="X440" s="240" t="e">
        <f t="shared" si="138"/>
        <v>#REF!</v>
      </c>
      <c r="Y440" s="194" t="e">
        <f t="shared" si="134"/>
        <v>#REF!</v>
      </c>
      <c r="Z440" s="194" t="e">
        <f t="shared" si="135"/>
        <v>#REF!</v>
      </c>
      <c r="AA440" s="241" t="e">
        <f t="shared" si="136"/>
        <v>#REF!</v>
      </c>
      <c r="AB440" s="241" t="e">
        <f t="shared" si="137"/>
        <v>#REF!</v>
      </c>
    </row>
    <row r="441" spans="1:28">
      <c r="A441" s="234" t="s">
        <v>72</v>
      </c>
      <c r="B441" s="235" t="s">
        <v>100</v>
      </c>
      <c r="C441" s="235" t="s">
        <v>101</v>
      </c>
      <c r="D441" s="235" t="s">
        <v>102</v>
      </c>
      <c r="E441" s="237" t="s">
        <v>77</v>
      </c>
      <c r="F441" s="235"/>
      <c r="G441" s="238" t="e">
        <f t="shared" si="132"/>
        <v>#REF!</v>
      </c>
      <c r="H441" s="235" t="e" cm="1">
        <f t="array" ref="H441">_xlfn.TEXTJOIN(",",TRUE,_xlfn._xlws.SORT(_xlfn.UNIQUE(IF((NOT(ISBLANK(#REF!))*(#REF!='pre-Analysis'!C441))=1,IF(#REF!='pre-Analysis'!E441,IF(#REF!='pre-Analysis'!B441,IF(#REF!='pre-Analysis'!D441,#REF!,""),""),""),""))))</f>
        <v>#REF!</v>
      </c>
      <c r="I441" s="238" t="e">
        <f t="shared" si="119"/>
        <v>#REF!</v>
      </c>
      <c r="J441" s="235" t="e" cm="1">
        <f t="array" ref="J441">_xlfn.TEXTJOIN(",",TRUE,_xlfn._xlws.SORT(_xlfn.UNIQUE(IF((NOT(ISBLANK(#REF!))*(#REF!='pre-Analysis'!C441))=1,IF(#REF!='pre-Analysis'!E441,IF(#REF!='pre-Analysis'!B441,IF(#REF!='pre-Analysis'!D441,#REF!,""),""),""),""))))</f>
        <v>#REF!</v>
      </c>
      <c r="K441" s="238" t="e">
        <f t="shared" si="131"/>
        <v>#REF!</v>
      </c>
      <c r="L441" s="235" t="e" cm="1">
        <f t="array" ref="L441">_xlfn.TEXTJOIN(",",TRUE,_xlfn._xlws.SORT(_xlfn.UNIQUE(IF((NOT(ISBLANK(#REF!))*(#REF!='pre-Analysis'!C441))=1,IF(#REF!='pre-Analysis'!E441,IF(#REF!='pre-Analysis'!B441,IF(#REF!='pre-Analysis'!D441,#REF!,""),""),""),""))))</f>
        <v>#REF!</v>
      </c>
      <c r="M441" s="240">
        <v>32255</v>
      </c>
      <c r="N441" s="240">
        <v>149569</v>
      </c>
      <c r="O441" s="240">
        <v>78460</v>
      </c>
      <c r="P441" s="240">
        <v>71109</v>
      </c>
      <c r="Q441" s="240" t="e">
        <f>SUMIFS(#REF!,#REF!, 'pre-Analysis'!E441,#REF!, 'pre-Analysis'!B441,#REF!,'pre-Analysis'!C441,#REF!,'pre-Analysis'!D441)</f>
        <v>#REF!</v>
      </c>
      <c r="R441" s="240" t="e">
        <f>SUMIFS(#REF!,#REF!, 'pre-Analysis'!E441,#REF!, 'pre-Analysis'!B441,#REF!,'pre-Analysis'!C441,#REF!,'pre-Analysis'!D441)</f>
        <v>#REF!</v>
      </c>
      <c r="S441" s="240" t="e">
        <f>SUMIFS(#REF!,#REF!, 'pre-Analysis'!E441,#REF!, 'pre-Analysis'!B441,#REF!,'pre-Analysis'!C441,#REF!,'pre-Analysis'!D441)</f>
        <v>#REF!</v>
      </c>
      <c r="T441" s="240" t="e">
        <f>SUMIFS(#REF!,#REF!, 'pre-Analysis'!E441,#REF!, 'pre-Analysis'!B441,#REF!,'pre-Analysis'!C441,#REF!,'pre-Analysis'!D441)</f>
        <v>#REF!</v>
      </c>
      <c r="U441" s="240" t="e">
        <f>SUMIFS(#REF!,#REF!, 'pre-Analysis'!E441,#REF!, 'pre-Analysis'!B441,#REF!,'pre-Analysis'!C441,#REF!,'pre-Analysis'!D441)</f>
        <v>#REF!</v>
      </c>
      <c r="V441" s="240" t="e">
        <f>SUMIFS(#REF!,#REF!, 'pre-Analysis'!E441,#REF!, 'pre-Analysis'!B441,#REF!,'pre-Analysis'!C441,#REF!,'pre-Analysis'!D441)</f>
        <v>#REF!</v>
      </c>
      <c r="W441" s="240" t="e">
        <f>SUMIFS(#REF!,#REF!, 'pre-Analysis'!E441,#REF!, 'pre-Analysis'!B441,#REF!,'pre-Analysis'!C441,#REF!,'pre-Analysis'!D441)</f>
        <v>#REF!</v>
      </c>
      <c r="X441" s="240" t="e">
        <f>SUMIFS(#REF!,#REF!, 'pre-Analysis'!E441,#REF!, 'pre-Analysis'!B441,#REF!,'pre-Analysis'!C441,#REF!,'pre-Analysis'!D441)</f>
        <v>#REF!</v>
      </c>
      <c r="Y441" s="194" t="e">
        <f t="shared" si="134"/>
        <v>#REF!</v>
      </c>
      <c r="Z441" s="194" t="e">
        <f t="shared" si="135"/>
        <v>#REF!</v>
      </c>
      <c r="AA441" s="241" t="e">
        <f t="shared" si="136"/>
        <v>#REF!</v>
      </c>
      <c r="AB441" s="241" t="e">
        <f t="shared" si="137"/>
        <v>#REF!</v>
      </c>
    </row>
    <row r="442" spans="1:28">
      <c r="A442" s="234" t="s">
        <v>72</v>
      </c>
      <c r="B442" s="235" t="s">
        <v>100</v>
      </c>
      <c r="C442" s="235" t="s">
        <v>137</v>
      </c>
      <c r="D442" s="235" t="s">
        <v>92</v>
      </c>
      <c r="E442" s="237" t="s">
        <v>77</v>
      </c>
      <c r="F442" s="235"/>
      <c r="G442" s="238">
        <f t="shared" si="132"/>
        <v>2</v>
      </c>
      <c r="H442" s="235" t="s">
        <v>142</v>
      </c>
      <c r="I442" s="238" t="e">
        <f t="shared" si="119"/>
        <v>#REF!</v>
      </c>
      <c r="J442" s="235" t="e" cm="1">
        <f t="array" ref="J442">_xlfn._xlws.SORT(_xlfn.CONCAT(J174,J211,J433,","))</f>
        <v>#REF!</v>
      </c>
      <c r="K442" s="238" t="e">
        <f t="shared" si="131"/>
        <v>#REF!</v>
      </c>
      <c r="L442" s="235" t="e" cm="1">
        <f t="array" ref="L442">_xlfn._xlws.SORT(_xlfn.CONCAT(L174,L211,L433,","))</f>
        <v>#REF!</v>
      </c>
      <c r="M442" s="240">
        <v>32255</v>
      </c>
      <c r="N442" s="240">
        <v>149569</v>
      </c>
      <c r="O442" s="240">
        <v>78460</v>
      </c>
      <c r="P442" s="240">
        <v>71109</v>
      </c>
      <c r="Q442" s="240" t="e">
        <f>SUM(Q174,Q211,Q433)</f>
        <v>#REF!</v>
      </c>
      <c r="R442" s="240" t="e">
        <f t="shared" ref="R442:X442" si="139">SUM(R174,R211,R433)</f>
        <v>#REF!</v>
      </c>
      <c r="S442" s="240" t="e">
        <f t="shared" si="139"/>
        <v>#REF!</v>
      </c>
      <c r="T442" s="240" t="e">
        <f t="shared" si="139"/>
        <v>#REF!</v>
      </c>
      <c r="U442" s="240" t="e">
        <f t="shared" si="139"/>
        <v>#REF!</v>
      </c>
      <c r="V442" s="240" t="e">
        <f t="shared" si="139"/>
        <v>#REF!</v>
      </c>
      <c r="W442" s="240" t="e">
        <f t="shared" si="139"/>
        <v>#REF!</v>
      </c>
      <c r="X442" s="240" t="e">
        <f t="shared" si="139"/>
        <v>#REF!</v>
      </c>
      <c r="Y442" s="194" t="e">
        <f t="shared" si="134"/>
        <v>#REF!</v>
      </c>
      <c r="Z442" s="194" t="e">
        <f t="shared" si="135"/>
        <v>#REF!</v>
      </c>
      <c r="AA442" s="241" t="e">
        <f t="shared" si="136"/>
        <v>#REF!</v>
      </c>
      <c r="AB442" s="241" t="e">
        <f t="shared" si="137"/>
        <v>#REF!</v>
      </c>
    </row>
    <row r="443" spans="1:28">
      <c r="A443" s="234" t="s">
        <v>72</v>
      </c>
      <c r="B443" s="235" t="s">
        <v>100</v>
      </c>
      <c r="C443" s="235" t="s">
        <v>137</v>
      </c>
      <c r="D443" s="235" t="s">
        <v>94</v>
      </c>
      <c r="E443" s="237" t="s">
        <v>77</v>
      </c>
      <c r="F443" s="235"/>
      <c r="G443" s="238">
        <f t="shared" si="132"/>
        <v>3</v>
      </c>
      <c r="H443" s="235" t="s">
        <v>143</v>
      </c>
      <c r="I443" s="238" t="e">
        <f t="shared" si="119"/>
        <v>#REF!</v>
      </c>
      <c r="J443" s="235" t="e" cm="1">
        <f t="array" ref="J443">_xlfn._xlws.SORT(_xlfn.CONCAT(J248,J285,J322,J359,J396,","))</f>
        <v>#REF!</v>
      </c>
      <c r="K443" s="238" t="e">
        <f t="shared" si="131"/>
        <v>#REF!</v>
      </c>
      <c r="L443" s="235" t="e" cm="1">
        <f t="array" ref="L443">_xlfn._xlws.SORT(_xlfn.CONCAT(L248,L285,L322,L359,L396,","))</f>
        <v>#REF!</v>
      </c>
      <c r="M443" s="240">
        <v>32255</v>
      </c>
      <c r="N443" s="240">
        <v>149569</v>
      </c>
      <c r="O443" s="240">
        <v>78460</v>
      </c>
      <c r="P443" s="240">
        <v>71109</v>
      </c>
      <c r="Q443" s="240" t="e">
        <f>SUM(Q248,Q285,Q322,Q359,Q396)</f>
        <v>#REF!</v>
      </c>
      <c r="R443" s="240" t="e">
        <f t="shared" ref="R443:X443" si="140">SUM(R248,R285,R322,R359,R396)</f>
        <v>#REF!</v>
      </c>
      <c r="S443" s="240" t="e">
        <f t="shared" si="140"/>
        <v>#REF!</v>
      </c>
      <c r="T443" s="240" t="e">
        <f t="shared" si="140"/>
        <v>#REF!</v>
      </c>
      <c r="U443" s="240" t="e">
        <f t="shared" si="140"/>
        <v>#REF!</v>
      </c>
      <c r="V443" s="240" t="e">
        <f t="shared" si="140"/>
        <v>#REF!</v>
      </c>
      <c r="W443" s="240" t="e">
        <f t="shared" si="140"/>
        <v>#REF!</v>
      </c>
      <c r="X443" s="240" t="e">
        <f t="shared" si="140"/>
        <v>#REF!</v>
      </c>
      <c r="Y443" s="194" t="e">
        <f t="shared" si="134"/>
        <v>#REF!</v>
      </c>
      <c r="Z443" s="194" t="e">
        <f t="shared" si="135"/>
        <v>#REF!</v>
      </c>
      <c r="AA443" s="241" t="e">
        <f t="shared" si="136"/>
        <v>#REF!</v>
      </c>
      <c r="AB443" s="241" t="e">
        <f t="shared" si="137"/>
        <v>#REF!</v>
      </c>
    </row>
    <row r="444" spans="1:28">
      <c r="A444" s="234" t="s">
        <v>72</v>
      </c>
      <c r="B444" s="235" t="s">
        <v>100</v>
      </c>
      <c r="C444" s="236"/>
      <c r="D444" s="235"/>
      <c r="E444" s="237" t="s">
        <v>76</v>
      </c>
      <c r="F444" s="235"/>
      <c r="G444" s="238" t="e">
        <f t="shared" si="119"/>
        <v>#REF!</v>
      </c>
      <c r="H444" s="235" t="e" cm="1">
        <f t="array" ref="H444">_xlfn.TEXTJOIN(",",TRUE,_xlfn._xlws.SORT(_xlfn.UNIQUE(IF((NOT(ISBLANK(#REF!))*(#REF!='pre-Analysis'!B444))=1,IF(#REF!='pre-Analysis'!E444,#REF!,""),""))))</f>
        <v>#REF!</v>
      </c>
      <c r="I444" s="238" t="e">
        <f t="shared" ref="I444:I445" si="141">IF(J444=""," ",(LEN(TRIM(J444))-LEN(SUBSTITUTE(TRIM(J444),",",""))+"1"))</f>
        <v>#REF!</v>
      </c>
      <c r="J444" s="235" t="e" cm="1">
        <f t="array" ref="J444">_xlfn.TEXTJOIN(",",TRUE,_xlfn._xlws.SORT(_xlfn.UNIQUE(IF((NOT(ISBLANK(#REF!))*(#REF!='pre-Analysis'!B444))=1,IF(#REF!='pre-Analysis'!E444,#REF!,""),""))))</f>
        <v>#REF!</v>
      </c>
      <c r="K444" s="238" t="e">
        <f t="shared" ref="K444:K445" si="142">IF(L444=""," ",(LEN(TRIM(L444))-LEN(SUBSTITUTE(TRIM(L444),",",""))+"1"))</f>
        <v>#REF!</v>
      </c>
      <c r="L444" s="235" t="e" cm="1">
        <f t="array" ref="L444">_xlfn.TEXTJOIN(",",TRUE,_xlfn._xlws.SORT(_xlfn.UNIQUE(IF((NOT(ISBLANK(#REF!))*(#REF!='pre-Analysis'!B444))=1,IF(#REF!='pre-Analysis'!E444,#REF!,""),""))))</f>
        <v>#REF!</v>
      </c>
      <c r="M444" s="239">
        <v>156285</v>
      </c>
      <c r="N444" s="239">
        <v>716888</v>
      </c>
      <c r="O444" s="239">
        <v>368982</v>
      </c>
      <c r="P444" s="239">
        <v>347906</v>
      </c>
      <c r="Q444" s="239" t="e">
        <f>SUMIFS(#REF!,#REF!, 'pre-Analysis'!E444,#REF!, 'pre-Analysis'!B444)</f>
        <v>#REF!</v>
      </c>
      <c r="R444" s="239" t="e">
        <f>SUMIFS(#REF!,#REF!, 'pre-Analysis'!E444,#REF!, 'pre-Analysis'!B444)</f>
        <v>#REF!</v>
      </c>
      <c r="S444" s="239" t="e">
        <f>SUMIFS(#REF!,#REF!, 'pre-Analysis'!E444,#REF!, 'pre-Analysis'!B444)</f>
        <v>#REF!</v>
      </c>
      <c r="T444" s="239" t="e">
        <f>SUMIFS(#REF!,#REF!, 'pre-Analysis'!E444,#REF!, 'pre-Analysis'!B444)</f>
        <v>#REF!</v>
      </c>
      <c r="U444" s="239" t="e">
        <f>SUMIFS(#REF!,#REF!, 'pre-Analysis'!E444,#REF!, 'pre-Analysis'!B444)</f>
        <v>#REF!</v>
      </c>
      <c r="V444" s="239" t="e">
        <f>SUMIFS(#REF!,#REF!, 'pre-Analysis'!E444,#REF!, 'pre-Analysis'!B444)</f>
        <v>#REF!</v>
      </c>
      <c r="W444" s="239" t="e">
        <f>SUMIFS(#REF!,#REF!, 'pre-Analysis'!E444,#REF!, 'pre-Analysis'!B444)</f>
        <v>#REF!</v>
      </c>
      <c r="X444" s="239" t="e">
        <f>SUMIFS(#REF!,#REF!, 'pre-Analysis'!E444,#REF!, 'pre-Analysis'!B444)</f>
        <v>#REF!</v>
      </c>
      <c r="Y444" s="242" t="e">
        <f t="shared" ref="Y444:Y445" si="143">Q444/M444</f>
        <v>#REF!</v>
      </c>
      <c r="Z444" s="242" t="e">
        <f t="shared" ref="Z444:Z445" si="144">T444/N444</f>
        <v>#REF!</v>
      </c>
      <c r="AA444" s="243" t="e">
        <f t="shared" ref="AA444:AA445" si="145">1-Y444</f>
        <v>#REF!</v>
      </c>
      <c r="AB444" s="243" t="e">
        <f t="shared" ref="AB444:AB445" si="146">1-Z444</f>
        <v>#REF!</v>
      </c>
    </row>
    <row r="445" spans="1:28">
      <c r="A445" s="234" t="s">
        <v>72</v>
      </c>
      <c r="B445" s="235" t="s">
        <v>100</v>
      </c>
      <c r="C445" s="236"/>
      <c r="D445" s="235"/>
      <c r="E445" s="237" t="s">
        <v>77</v>
      </c>
      <c r="F445" s="235"/>
      <c r="G445" s="238" t="e">
        <f t="shared" si="119"/>
        <v>#REF!</v>
      </c>
      <c r="H445" s="235" t="e" cm="1">
        <f t="array" ref="H445">_xlfn.TEXTJOIN(",",TRUE,_xlfn._xlws.SORT(_xlfn.UNIQUE(IF((NOT(ISBLANK(#REF!))*(#REF!='pre-Analysis'!B445))=1,IF(#REF!='pre-Analysis'!E445,#REF!,""),""))))</f>
        <v>#REF!</v>
      </c>
      <c r="I445" s="238" t="e">
        <f t="shared" si="141"/>
        <v>#REF!</v>
      </c>
      <c r="J445" s="235" t="e" cm="1">
        <f t="array" ref="J445">_xlfn.TEXTJOIN(",",TRUE,_xlfn._xlws.SORT(_xlfn.UNIQUE(IF((NOT(ISBLANK(#REF!))*(#REF!='pre-Analysis'!B445))=1,IF(#REF!='pre-Analysis'!E445,#REF!,""),""))))</f>
        <v>#REF!</v>
      </c>
      <c r="K445" s="238" t="e">
        <f t="shared" si="142"/>
        <v>#REF!</v>
      </c>
      <c r="L445" s="235" t="e" cm="1">
        <f t="array" ref="L445">_xlfn.TEXTJOIN(",",TRUE,_xlfn._xlws.SORT(_xlfn.UNIQUE(IF((NOT(ISBLANK(#REF!))*(#REF!='pre-Analysis'!B445))=1,IF(#REF!='pre-Analysis'!E445,#REF!,""),""))))</f>
        <v>#REF!</v>
      </c>
      <c r="M445" s="239">
        <v>32255</v>
      </c>
      <c r="N445" s="239">
        <v>149569</v>
      </c>
      <c r="O445" s="239">
        <v>78460</v>
      </c>
      <c r="P445" s="239">
        <v>71109</v>
      </c>
      <c r="Q445" s="239" t="e">
        <f>SUMIFS(#REF!,#REF!, 'pre-Analysis'!E445,#REF!, 'pre-Analysis'!B445)</f>
        <v>#REF!</v>
      </c>
      <c r="R445" s="239" t="e">
        <f>SUMIFS(#REF!,#REF!, 'pre-Analysis'!E445,#REF!, 'pre-Analysis'!B445)</f>
        <v>#REF!</v>
      </c>
      <c r="S445" s="239" t="e">
        <f>SUMIFS(#REF!,#REF!, 'pre-Analysis'!E445,#REF!, 'pre-Analysis'!B445)</f>
        <v>#REF!</v>
      </c>
      <c r="T445" s="239" t="e">
        <f>SUMIFS(#REF!,#REF!, 'pre-Analysis'!E445,#REF!, 'pre-Analysis'!B445)</f>
        <v>#REF!</v>
      </c>
      <c r="U445" s="239" t="e">
        <f>SUMIFS(#REF!,#REF!, 'pre-Analysis'!E445,#REF!, 'pre-Analysis'!B445)</f>
        <v>#REF!</v>
      </c>
      <c r="V445" s="239" t="e">
        <f>SUMIFS(#REF!,#REF!, 'pre-Analysis'!E445,#REF!, 'pre-Analysis'!B445)</f>
        <v>#REF!</v>
      </c>
      <c r="W445" s="239" t="e">
        <f>SUMIFS(#REF!,#REF!, 'pre-Analysis'!E445,#REF!, 'pre-Analysis'!B445)</f>
        <v>#REF!</v>
      </c>
      <c r="X445" s="239" t="e">
        <f>SUMIFS(#REF!,#REF!, 'pre-Analysis'!E445,#REF!, 'pre-Analysis'!B445)</f>
        <v>#REF!</v>
      </c>
      <c r="Y445" s="242" t="e">
        <f t="shared" si="143"/>
        <v>#REF!</v>
      </c>
      <c r="Z445" s="242" t="e">
        <f t="shared" si="144"/>
        <v>#REF!</v>
      </c>
      <c r="AA445" s="243" t="e">
        <f t="shared" si="145"/>
        <v>#REF!</v>
      </c>
      <c r="AB445" s="243" t="e">
        <f t="shared" si="146"/>
        <v>#REF!</v>
      </c>
    </row>
    <row r="446" spans="1:28">
      <c r="A446" s="162" t="s">
        <v>72</v>
      </c>
      <c r="B446" s="162" t="s">
        <v>100</v>
      </c>
      <c r="C446" s="165" t="s">
        <v>101</v>
      </c>
      <c r="D446" s="162"/>
      <c r="E446" s="161"/>
      <c r="F446" s="162"/>
      <c r="G446" s="163" t="e">
        <f>IF(H446=""," ",(LEN(TRIM(H446))-LEN(SUBSTITUTE(TRIM(H446),",",""))+"1"))</f>
        <v>#REF!</v>
      </c>
      <c r="H446" s="162" t="e" cm="1">
        <f t="array" ref="H446">_xlfn.TEXTJOIN(",",TRUE,_xlfn.UNIQUE(IF((NOT(ISBLANK(#REF!))*(#REF!='pre-Analysis'!C446))=1,IF(#REF!='pre-Analysis'!B446,#REF!,""),"")))</f>
        <v>#REF!</v>
      </c>
      <c r="I446" s="162" t="e">
        <f t="shared" ref="I446:I447" si="147">IF(J446=""," ",(LEN(TRIM(J446))-LEN(SUBSTITUTE(TRIM(J446),",",""))+"1"))</f>
        <v>#REF!</v>
      </c>
      <c r="J446" s="162" t="e" cm="1">
        <f t="array" ref="J446">_xlfn.TEXTJOIN(",",TRUE,_xlfn.UNIQUE(IF((NOT(ISBLANK(#REF!))*(#REF!='pre-Analysis'!C446))=1,IF(#REF!='pre-Analysis'!B446,#REF!,""),"")))</f>
        <v>#REF!</v>
      </c>
      <c r="K446" s="162" t="e">
        <f t="shared" ref="K446:K447" si="148">IF(L446=""," ",(LEN(TRIM(L446))-LEN(SUBSTITUTE(TRIM(L446),",",""))+"1"))</f>
        <v>#REF!</v>
      </c>
      <c r="L446" s="162" t="e" cm="1">
        <f t="array" ref="L446">_xlfn.TEXTJOIN(",",TRUE,_xlfn.UNIQUE(IF((NOT(ISBLANK(#REF!))*(#REF!='pre-Analysis'!B446))=1,IF(#REF!='pre-Analysis'!C446,#REF!,""),"")))</f>
        <v>#REF!</v>
      </c>
      <c r="M446" s="164">
        <f>M138</f>
        <v>188062</v>
      </c>
      <c r="N446" s="164">
        <f>N138</f>
        <v>885876</v>
      </c>
      <c r="O446" s="164">
        <f>O138</f>
        <v>447442</v>
      </c>
      <c r="P446" s="164">
        <f>P138</f>
        <v>419015</v>
      </c>
      <c r="Q446" s="185" t="e">
        <f>SUMIFS(#REF!,#REF!, 'pre-Analysis'!B446,#REF!,'pre-Analysis'!C446)</f>
        <v>#REF!</v>
      </c>
      <c r="R446" s="185" t="e">
        <f>SUMIFS(#REF!,#REF!, 'pre-Analysis'!B446,#REF!,'pre-Analysis'!C446)</f>
        <v>#REF!</v>
      </c>
      <c r="S446" s="185" t="e">
        <f>SUMIFS(#REF!,#REF!,  'pre-Analysis'!B446,#REF!,'pre-Analysis'!C446)</f>
        <v>#REF!</v>
      </c>
      <c r="T446" s="185" t="e">
        <f>SUMIFS(#REF!,#REF!, 'pre-Analysis'!B446,#REF!,'pre-Analysis'!C446)</f>
        <v>#REF!</v>
      </c>
      <c r="U446" s="176" t="e">
        <f>SUMIFS(#REF!,#REF!, 'pre-Analysis'!B446,#REF!,'pre-Analysis'!C446)</f>
        <v>#REF!</v>
      </c>
      <c r="V446" s="176" t="e">
        <f>SUMIFS(#REF!,#REF!, 'pre-Analysis'!B446,#REF!,'pre-Analysis'!C446)</f>
        <v>#REF!</v>
      </c>
      <c r="W446" s="176" t="e">
        <f>SUMIFS(#REF!,#REF!, 'pre-Analysis'!B446,#REF!,'pre-Analysis'!C446)</f>
        <v>#REF!</v>
      </c>
      <c r="X446" s="176" t="e">
        <f>SUMIFS(#REF!,#REF!, 'pre-Analysis'!B446,#REF!,'pre-Analysis'!C446)</f>
        <v>#REF!</v>
      </c>
      <c r="Y446" s="186" t="e">
        <f>Q446/M446</f>
        <v>#REF!</v>
      </c>
      <c r="Z446" s="186" t="e">
        <f>T446/N446</f>
        <v>#REF!</v>
      </c>
      <c r="AA446" s="187" t="e">
        <f>1-Y446</f>
        <v>#REF!</v>
      </c>
      <c r="AB446" s="187" t="e">
        <f>1-Z446</f>
        <v>#REF!</v>
      </c>
    </row>
    <row r="447" spans="1:28">
      <c r="A447" s="162" t="s">
        <v>72</v>
      </c>
      <c r="B447" s="162" t="s">
        <v>100</v>
      </c>
      <c r="C447" s="165" t="s">
        <v>137</v>
      </c>
      <c r="D447" s="162"/>
      <c r="E447" s="161"/>
      <c r="F447" s="162"/>
      <c r="G447" s="163" t="e">
        <f>IF(H447=""," ",(LEN(TRIM(H447))-LEN(SUBSTITUTE(TRIM(H447),",",""))+"1"))</f>
        <v>#REF!</v>
      </c>
      <c r="H447" s="162" t="e" cm="1">
        <f t="array" ref="H447">_xlfn.TEXTJOIN(",",TRUE,_xlfn.UNIQUE(IF((NOT(ISBLANK(#REF!))*(#REF!='pre-Analysis'!C447))=1,IF(#REF!='pre-Analysis'!B447,#REF!,""),"")))</f>
        <v>#REF!</v>
      </c>
      <c r="I447" s="162" t="e">
        <f t="shared" si="147"/>
        <v>#REF!</v>
      </c>
      <c r="J447" s="162" t="e" cm="1">
        <f t="array" ref="J447">_xlfn.TEXTJOIN(",",TRUE,_xlfn.UNIQUE(IF((NOT(ISBLANK(#REF!))*(#REF!='pre-Analysis'!C447))=1,IF(#REF!='pre-Analysis'!B447,#REF!,""),"")))</f>
        <v>#REF!</v>
      </c>
      <c r="K447" s="162" t="e">
        <f t="shared" si="148"/>
        <v>#REF!</v>
      </c>
      <c r="L447" s="162" t="e" cm="1">
        <f t="array" ref="L447">_xlfn.TEXTJOIN(",",TRUE,_xlfn.UNIQUE(IF((NOT(ISBLANK(#REF!))*(#REF!='pre-Analysis'!B447))=1,IF(#REF!='pre-Analysis'!C447,#REF!,""),"")))</f>
        <v>#REF!</v>
      </c>
      <c r="M447" s="164">
        <f>M434</f>
        <v>188540</v>
      </c>
      <c r="N447" s="164">
        <f>N434</f>
        <v>866457</v>
      </c>
      <c r="O447" s="164">
        <f t="shared" ref="O447:P447" si="149">O434</f>
        <v>447442</v>
      </c>
      <c r="P447" s="164">
        <f t="shared" si="149"/>
        <v>419015</v>
      </c>
      <c r="Q447" s="185" t="e">
        <f>SUMIFS(#REF!,#REF!, 'pre-Analysis'!B447,#REF!,'pre-Analysis'!C447)</f>
        <v>#REF!</v>
      </c>
      <c r="R447" s="185" t="e">
        <f>SUMIFS(#REF!,#REF!, 'pre-Analysis'!B447,#REF!,'pre-Analysis'!C447)</f>
        <v>#REF!</v>
      </c>
      <c r="S447" s="185" t="e">
        <f>SUMIFS(#REF!,#REF!,  'pre-Analysis'!B447,#REF!,'pre-Analysis'!C447)</f>
        <v>#REF!</v>
      </c>
      <c r="T447" s="185" t="e">
        <f>SUMIFS(#REF!,#REF!, 'pre-Analysis'!B447,#REF!,'pre-Analysis'!C447)</f>
        <v>#REF!</v>
      </c>
      <c r="U447" s="185" t="e">
        <f>SUMIFS(#REF!,#REF!, 'pre-Analysis'!B447,#REF!,'pre-Analysis'!C447)</f>
        <v>#REF!</v>
      </c>
      <c r="V447" s="185" t="e">
        <f>SUMIFS(#REF!,#REF!, 'pre-Analysis'!B447,#REF!,'pre-Analysis'!C447)</f>
        <v>#REF!</v>
      </c>
      <c r="W447" s="185" t="e">
        <f>SUMIFS(#REF!,#REF!, 'pre-Analysis'!B447,#REF!,'pre-Analysis'!C447)</f>
        <v>#REF!</v>
      </c>
      <c r="X447" s="185" t="e">
        <f>SUMIFS(#REF!,#REF!, 'pre-Analysis'!B447,#REF!,'pre-Analysis'!C447)</f>
        <v>#REF!</v>
      </c>
      <c r="Y447" s="186" t="e">
        <f>Q447/M447</f>
        <v>#REF!</v>
      </c>
      <c r="Z447" s="186" t="e">
        <f>T447/N447</f>
        <v>#REF!</v>
      </c>
      <c r="AA447" s="187" t="e">
        <f>1-Y447</f>
        <v>#REF!</v>
      </c>
      <c r="AB447" s="187" t="e">
        <f>1-Z447</f>
        <v>#REF!</v>
      </c>
    </row>
    <row r="448" spans="1:28" hidden="1">
      <c r="A448" s="219" t="s">
        <v>72</v>
      </c>
      <c r="B448" s="220" t="s">
        <v>73</v>
      </c>
      <c r="C448" s="221"/>
      <c r="D448" s="220"/>
      <c r="E448" s="227" t="s">
        <v>76</v>
      </c>
      <c r="F448" s="222"/>
      <c r="G448" s="228" t="e">
        <f t="shared" si="119"/>
        <v>#REF!</v>
      </c>
      <c r="H448" s="227" t="e" cm="1">
        <f t="array" ref="H448">_xlfn.TEXTJOIN(",",TRUE,_xlfn.UNIQUE(IF(#REF!='pre-Analysis'!E448,IF(#REF!='pre-Analysis'!B448,#REF!,""),"")))</f>
        <v>#REF!</v>
      </c>
      <c r="I448" s="227"/>
      <c r="J448" s="227"/>
      <c r="K448" s="227"/>
      <c r="L448" s="227"/>
      <c r="M448" s="223">
        <f>SUM(M2)</f>
        <v>36826</v>
      </c>
      <c r="N448" s="223">
        <f>SUM(N2)</f>
        <v>209706</v>
      </c>
      <c r="O448" s="223"/>
      <c r="P448" s="223"/>
      <c r="Q448" s="224" t="e">
        <f t="shared" ref="Q448:X455" si="150">SUM(Q2,Q11,Q20,Q29,Q38,Q47,Q56,Q65,Q74)</f>
        <v>#REF!</v>
      </c>
      <c r="R448" s="224" t="e">
        <f t="shared" si="150"/>
        <v>#REF!</v>
      </c>
      <c r="S448" s="224" t="e">
        <f t="shared" si="150"/>
        <v>#REF!</v>
      </c>
      <c r="T448" s="224" t="e">
        <f t="shared" si="150"/>
        <v>#REF!</v>
      </c>
      <c r="U448" s="224" t="e">
        <f t="shared" si="150"/>
        <v>#REF!</v>
      </c>
      <c r="V448" s="224" t="e">
        <f t="shared" si="150"/>
        <v>#REF!</v>
      </c>
      <c r="W448" s="224" t="e">
        <f t="shared" si="150"/>
        <v>#REF!</v>
      </c>
      <c r="X448" s="224" t="e">
        <f t="shared" si="150"/>
        <v>#REF!</v>
      </c>
      <c r="Y448" s="225" t="e">
        <f t="shared" ref="Y448" si="151">Q448/M448</f>
        <v>#REF!</v>
      </c>
      <c r="Z448" s="225" t="e">
        <f t="shared" ref="Z448" si="152">T448/N448</f>
        <v>#REF!</v>
      </c>
      <c r="AA448" s="226" t="e">
        <f t="shared" ref="AA448" si="153">1-Y448</f>
        <v>#REF!</v>
      </c>
      <c r="AB448" s="226" t="e">
        <f t="shared" ref="AB448" si="154">1-Z448</f>
        <v>#REF!</v>
      </c>
    </row>
    <row r="449" spans="1:28" hidden="1">
      <c r="A449" s="219" t="s">
        <v>72</v>
      </c>
      <c r="B449" s="220" t="s">
        <v>73</v>
      </c>
      <c r="C449" s="221"/>
      <c r="D449" s="220"/>
      <c r="E449" s="227" t="s">
        <v>77</v>
      </c>
      <c r="F449" s="222"/>
      <c r="G449" s="228" t="e">
        <f t="shared" si="119"/>
        <v>#REF!</v>
      </c>
      <c r="H449" s="227" t="e" cm="1">
        <f t="array" ref="H449">_xlfn.TEXTJOIN(",",TRUE,_xlfn.UNIQUE(IF(#REF!='pre-Analysis'!E449,IF(#REF!='pre-Analysis'!B449,#REF!,""),"")))</f>
        <v>#REF!</v>
      </c>
      <c r="I449" s="227"/>
      <c r="J449" s="227"/>
      <c r="K449" s="227"/>
      <c r="L449" s="227"/>
      <c r="M449" s="223">
        <f t="shared" ref="M449:N449" si="155">SUM(M3)</f>
        <v>47496</v>
      </c>
      <c r="N449" s="223">
        <f t="shared" si="155"/>
        <v>262296</v>
      </c>
      <c r="O449" s="223"/>
      <c r="P449" s="223"/>
      <c r="Q449" s="224" t="e">
        <f t="shared" si="150"/>
        <v>#REF!</v>
      </c>
      <c r="R449" s="224" t="e">
        <f t="shared" si="150"/>
        <v>#REF!</v>
      </c>
      <c r="S449" s="224" t="e">
        <f t="shared" si="150"/>
        <v>#REF!</v>
      </c>
      <c r="T449" s="224" t="e">
        <f t="shared" si="150"/>
        <v>#REF!</v>
      </c>
      <c r="U449" s="224" t="e">
        <f t="shared" si="150"/>
        <v>#REF!</v>
      </c>
      <c r="V449" s="224" t="e">
        <f t="shared" si="150"/>
        <v>#REF!</v>
      </c>
      <c r="W449" s="224" t="e">
        <f t="shared" si="150"/>
        <v>#REF!</v>
      </c>
      <c r="X449" s="224" t="e">
        <f t="shared" si="150"/>
        <v>#REF!</v>
      </c>
      <c r="Y449" s="225" t="e">
        <f t="shared" ref="Y449:Y455" si="156">Q449/M449</f>
        <v>#REF!</v>
      </c>
      <c r="Z449" s="225" t="e">
        <f t="shared" ref="Z449:Z455" si="157">T449/N449</f>
        <v>#REF!</v>
      </c>
      <c r="AA449" s="226" t="e">
        <f t="shared" ref="AA449:AA455" si="158">1-Y449</f>
        <v>#REF!</v>
      </c>
      <c r="AB449" s="226" t="e">
        <f t="shared" ref="AB449:AB455" si="159">1-Z449</f>
        <v>#REF!</v>
      </c>
    </row>
    <row r="450" spans="1:28" hidden="1">
      <c r="A450" s="219" t="s">
        <v>72</v>
      </c>
      <c r="B450" s="220" t="s">
        <v>73</v>
      </c>
      <c r="C450" s="221"/>
      <c r="D450" s="220"/>
      <c r="E450" s="227" t="s">
        <v>78</v>
      </c>
      <c r="F450" s="222"/>
      <c r="G450" s="228" t="e">
        <f t="shared" si="119"/>
        <v>#REF!</v>
      </c>
      <c r="H450" s="227" t="e" cm="1">
        <f t="array" ref="H450">_xlfn.TEXTJOIN(",",TRUE,_xlfn.UNIQUE(IF(#REF!='pre-Analysis'!E450,IF(#REF!='pre-Analysis'!B450,#REF!,""),"")))</f>
        <v>#REF!</v>
      </c>
      <c r="I450" s="227"/>
      <c r="J450" s="227"/>
      <c r="K450" s="227"/>
      <c r="L450" s="227"/>
      <c r="M450" s="223">
        <f t="shared" ref="M450:N450" si="160">SUM(M4)</f>
        <v>102807</v>
      </c>
      <c r="N450" s="223">
        <f t="shared" si="160"/>
        <v>551678</v>
      </c>
      <c r="O450" s="223"/>
      <c r="P450" s="223"/>
      <c r="Q450" s="224" t="e">
        <f t="shared" si="150"/>
        <v>#REF!</v>
      </c>
      <c r="R450" s="224" t="e">
        <f t="shared" si="150"/>
        <v>#REF!</v>
      </c>
      <c r="S450" s="224" t="e">
        <f t="shared" si="150"/>
        <v>#REF!</v>
      </c>
      <c r="T450" s="224" t="e">
        <f t="shared" si="150"/>
        <v>#REF!</v>
      </c>
      <c r="U450" s="224" t="e">
        <f t="shared" si="150"/>
        <v>#REF!</v>
      </c>
      <c r="V450" s="224" t="e">
        <f t="shared" si="150"/>
        <v>#REF!</v>
      </c>
      <c r="W450" s="224" t="e">
        <f t="shared" si="150"/>
        <v>#REF!</v>
      </c>
      <c r="X450" s="224" t="e">
        <f t="shared" si="150"/>
        <v>#REF!</v>
      </c>
      <c r="Y450" s="225" t="e">
        <f t="shared" si="156"/>
        <v>#REF!</v>
      </c>
      <c r="Z450" s="225" t="e">
        <f t="shared" si="157"/>
        <v>#REF!</v>
      </c>
      <c r="AA450" s="226" t="e">
        <f t="shared" si="158"/>
        <v>#REF!</v>
      </c>
      <c r="AB450" s="226" t="e">
        <f t="shared" si="159"/>
        <v>#REF!</v>
      </c>
    </row>
    <row r="451" spans="1:28" hidden="1">
      <c r="A451" s="219" t="s">
        <v>72</v>
      </c>
      <c r="B451" s="220" t="s">
        <v>73</v>
      </c>
      <c r="C451" s="221"/>
      <c r="D451" s="220"/>
      <c r="E451" s="227" t="s">
        <v>79</v>
      </c>
      <c r="F451" s="222"/>
      <c r="G451" s="228" t="e">
        <f t="shared" si="119"/>
        <v>#REF!</v>
      </c>
      <c r="H451" s="227" t="e" cm="1">
        <f t="array" ref="H451">_xlfn.TEXTJOIN(",",TRUE,_xlfn.UNIQUE(IF(#REF!='pre-Analysis'!E451,IF(#REF!='pre-Analysis'!B451,#REF!,""),"")))</f>
        <v>#REF!</v>
      </c>
      <c r="I451" s="227"/>
      <c r="J451" s="227"/>
      <c r="K451" s="227"/>
      <c r="L451" s="227"/>
      <c r="M451" s="223">
        <f t="shared" ref="M451:N451" si="161">SUM(M5)</f>
        <v>96168</v>
      </c>
      <c r="N451" s="223">
        <f t="shared" si="161"/>
        <v>517149</v>
      </c>
      <c r="O451" s="223"/>
      <c r="P451" s="223"/>
      <c r="Q451" s="224" t="e">
        <f t="shared" si="150"/>
        <v>#REF!</v>
      </c>
      <c r="R451" s="224" t="e">
        <f t="shared" si="150"/>
        <v>#REF!</v>
      </c>
      <c r="S451" s="224" t="e">
        <f t="shared" si="150"/>
        <v>#REF!</v>
      </c>
      <c r="T451" s="224" t="e">
        <f t="shared" si="150"/>
        <v>#REF!</v>
      </c>
      <c r="U451" s="224" t="e">
        <f t="shared" si="150"/>
        <v>#REF!</v>
      </c>
      <c r="V451" s="224" t="e">
        <f t="shared" si="150"/>
        <v>#REF!</v>
      </c>
      <c r="W451" s="224" t="e">
        <f t="shared" si="150"/>
        <v>#REF!</v>
      </c>
      <c r="X451" s="224" t="e">
        <f t="shared" si="150"/>
        <v>#REF!</v>
      </c>
      <c r="Y451" s="225" t="e">
        <f t="shared" si="156"/>
        <v>#REF!</v>
      </c>
      <c r="Z451" s="225" t="e">
        <f t="shared" si="157"/>
        <v>#REF!</v>
      </c>
      <c r="AA451" s="226" t="e">
        <f t="shared" si="158"/>
        <v>#REF!</v>
      </c>
      <c r="AB451" s="226" t="e">
        <f t="shared" si="159"/>
        <v>#REF!</v>
      </c>
    </row>
    <row r="452" spans="1:28" hidden="1">
      <c r="A452" s="219" t="s">
        <v>72</v>
      </c>
      <c r="B452" s="220" t="s">
        <v>73</v>
      </c>
      <c r="C452" s="221"/>
      <c r="D452" s="220"/>
      <c r="E452" s="227" t="s">
        <v>80</v>
      </c>
      <c r="F452" s="222"/>
      <c r="G452" s="228" t="e">
        <f t="shared" si="119"/>
        <v>#REF!</v>
      </c>
      <c r="H452" s="227" t="e" cm="1">
        <f t="array" ref="H452">_xlfn.TEXTJOIN(",",TRUE,_xlfn.UNIQUE(IF(#REF!='pre-Analysis'!E452,IF(#REF!='pre-Analysis'!B452,#REF!,""),"")))</f>
        <v>#REF!</v>
      </c>
      <c r="I452" s="227"/>
      <c r="J452" s="227"/>
      <c r="K452" s="227"/>
      <c r="L452" s="227"/>
      <c r="M452" s="223">
        <f t="shared" ref="M452:N452" si="162">SUM(M6)</f>
        <v>26271</v>
      </c>
      <c r="N452" s="223">
        <f t="shared" si="162"/>
        <v>145709</v>
      </c>
      <c r="O452" s="223"/>
      <c r="P452" s="223"/>
      <c r="Q452" s="224" t="e">
        <f t="shared" si="150"/>
        <v>#REF!</v>
      </c>
      <c r="R452" s="224" t="e">
        <f t="shared" si="150"/>
        <v>#REF!</v>
      </c>
      <c r="S452" s="224" t="e">
        <f t="shared" si="150"/>
        <v>#REF!</v>
      </c>
      <c r="T452" s="224" t="e">
        <f t="shared" si="150"/>
        <v>#REF!</v>
      </c>
      <c r="U452" s="224" t="e">
        <f t="shared" si="150"/>
        <v>#REF!</v>
      </c>
      <c r="V452" s="224" t="e">
        <f t="shared" si="150"/>
        <v>#REF!</v>
      </c>
      <c r="W452" s="224" t="e">
        <f t="shared" si="150"/>
        <v>#REF!</v>
      </c>
      <c r="X452" s="224" t="e">
        <f t="shared" si="150"/>
        <v>#REF!</v>
      </c>
      <c r="Y452" s="225" t="e">
        <f t="shared" si="156"/>
        <v>#REF!</v>
      </c>
      <c r="Z452" s="225" t="e">
        <f t="shared" si="157"/>
        <v>#REF!</v>
      </c>
      <c r="AA452" s="226" t="e">
        <f t="shared" si="158"/>
        <v>#REF!</v>
      </c>
      <c r="AB452" s="226" t="e">
        <f t="shared" si="159"/>
        <v>#REF!</v>
      </c>
    </row>
    <row r="453" spans="1:28" hidden="1">
      <c r="A453" s="219" t="s">
        <v>72</v>
      </c>
      <c r="B453" s="220" t="s">
        <v>73</v>
      </c>
      <c r="C453" s="221"/>
      <c r="D453" s="220"/>
      <c r="E453" s="227" t="s">
        <v>81</v>
      </c>
      <c r="F453" s="222"/>
      <c r="G453" s="228" t="e">
        <f t="shared" si="119"/>
        <v>#REF!</v>
      </c>
      <c r="H453" s="227" t="e" cm="1">
        <f t="array" ref="H453">_xlfn.TEXTJOIN(",",TRUE,_xlfn.UNIQUE(IF(#REF!='pre-Analysis'!E453,IF(#REF!='pre-Analysis'!B453,#REF!,""),"")))</f>
        <v>#REF!</v>
      </c>
      <c r="I453" s="227"/>
      <c r="J453" s="227"/>
      <c r="K453" s="227"/>
      <c r="L453" s="227"/>
      <c r="M453" s="223">
        <f t="shared" ref="M453:N453" si="163">SUM(M7)</f>
        <v>67665</v>
      </c>
      <c r="N453" s="223">
        <f t="shared" si="163"/>
        <v>373601</v>
      </c>
      <c r="O453" s="223"/>
      <c r="P453" s="223"/>
      <c r="Q453" s="224" t="e">
        <f t="shared" si="150"/>
        <v>#REF!</v>
      </c>
      <c r="R453" s="224" t="e">
        <f t="shared" si="150"/>
        <v>#REF!</v>
      </c>
      <c r="S453" s="224" t="e">
        <f t="shared" si="150"/>
        <v>#REF!</v>
      </c>
      <c r="T453" s="224" t="e">
        <f t="shared" si="150"/>
        <v>#REF!</v>
      </c>
      <c r="U453" s="224" t="e">
        <f t="shared" si="150"/>
        <v>#REF!</v>
      </c>
      <c r="V453" s="224" t="e">
        <f t="shared" si="150"/>
        <v>#REF!</v>
      </c>
      <c r="W453" s="224" t="e">
        <f t="shared" si="150"/>
        <v>#REF!</v>
      </c>
      <c r="X453" s="224" t="e">
        <f t="shared" si="150"/>
        <v>#REF!</v>
      </c>
      <c r="Y453" s="225" t="e">
        <f t="shared" si="156"/>
        <v>#REF!</v>
      </c>
      <c r="Z453" s="225" t="e">
        <f t="shared" si="157"/>
        <v>#REF!</v>
      </c>
      <c r="AA453" s="226" t="e">
        <f t="shared" si="158"/>
        <v>#REF!</v>
      </c>
      <c r="AB453" s="226" t="e">
        <f t="shared" si="159"/>
        <v>#REF!</v>
      </c>
    </row>
    <row r="454" spans="1:28" hidden="1">
      <c r="A454" s="219" t="s">
        <v>72</v>
      </c>
      <c r="B454" s="220" t="s">
        <v>73</v>
      </c>
      <c r="C454" s="221"/>
      <c r="D454" s="220"/>
      <c r="E454" s="227" t="s">
        <v>82</v>
      </c>
      <c r="F454" s="222"/>
      <c r="G454" s="228" t="e">
        <f t="shared" si="119"/>
        <v>#REF!</v>
      </c>
      <c r="H454" s="227" t="e" cm="1">
        <f t="array" ref="H454">_xlfn.TEXTJOIN(",",TRUE,_xlfn.UNIQUE(IF(#REF!='pre-Analysis'!E454,IF(#REF!='pre-Analysis'!B454,#REF!,""),"")))</f>
        <v>#REF!</v>
      </c>
      <c r="I454" s="227"/>
      <c r="J454" s="227"/>
      <c r="K454" s="227"/>
      <c r="L454" s="227"/>
      <c r="M454" s="223">
        <f t="shared" ref="M454:N454" si="164">SUM(M8)</f>
        <v>37154</v>
      </c>
      <c r="N454" s="223">
        <f t="shared" si="164"/>
        <v>199416</v>
      </c>
      <c r="O454" s="223"/>
      <c r="P454" s="223"/>
      <c r="Q454" s="224" t="e">
        <f t="shared" si="150"/>
        <v>#REF!</v>
      </c>
      <c r="R454" s="224" t="e">
        <f t="shared" si="150"/>
        <v>#REF!</v>
      </c>
      <c r="S454" s="224" t="e">
        <f t="shared" si="150"/>
        <v>#REF!</v>
      </c>
      <c r="T454" s="224" t="e">
        <f t="shared" si="150"/>
        <v>#REF!</v>
      </c>
      <c r="U454" s="224" t="e">
        <f t="shared" si="150"/>
        <v>#REF!</v>
      </c>
      <c r="V454" s="224" t="e">
        <f t="shared" si="150"/>
        <v>#REF!</v>
      </c>
      <c r="W454" s="224" t="e">
        <f t="shared" si="150"/>
        <v>#REF!</v>
      </c>
      <c r="X454" s="224" t="e">
        <f t="shared" si="150"/>
        <v>#REF!</v>
      </c>
      <c r="Y454" s="225" t="e">
        <f t="shared" si="156"/>
        <v>#REF!</v>
      </c>
      <c r="Z454" s="225" t="e">
        <f t="shared" si="157"/>
        <v>#REF!</v>
      </c>
      <c r="AA454" s="226" t="e">
        <f t="shared" si="158"/>
        <v>#REF!</v>
      </c>
      <c r="AB454" s="226" t="e">
        <f t="shared" si="159"/>
        <v>#REF!</v>
      </c>
    </row>
    <row r="455" spans="1:28" hidden="1">
      <c r="A455" s="219" t="s">
        <v>72</v>
      </c>
      <c r="B455" s="220" t="s">
        <v>73</v>
      </c>
      <c r="C455" s="221"/>
      <c r="D455" s="220"/>
      <c r="E455" s="227" t="s">
        <v>83</v>
      </c>
      <c r="F455" s="222"/>
      <c r="G455" s="228" t="e">
        <f t="shared" si="119"/>
        <v>#REF!</v>
      </c>
      <c r="H455" s="227" t="e" cm="1">
        <f t="array" ref="H455">_xlfn.TEXTJOIN(",",TRUE,_xlfn.UNIQUE(IF(#REF!='pre-Analysis'!E455,IF(#REF!='pre-Analysis'!B455,#REF!,""),"")))</f>
        <v>#REF!</v>
      </c>
      <c r="I455" s="227"/>
      <c r="J455" s="227"/>
      <c r="K455" s="227"/>
      <c r="L455" s="227"/>
      <c r="M455" s="223">
        <f t="shared" ref="M455:N455" si="165">SUM(M9)</f>
        <v>55717</v>
      </c>
      <c r="N455" s="223">
        <f t="shared" si="165"/>
        <v>310105</v>
      </c>
      <c r="O455" s="223"/>
      <c r="P455" s="223"/>
      <c r="Q455" s="224" t="e">
        <f t="shared" si="150"/>
        <v>#REF!</v>
      </c>
      <c r="R455" s="224" t="e">
        <f t="shared" si="150"/>
        <v>#REF!</v>
      </c>
      <c r="S455" s="224" t="e">
        <f t="shared" si="150"/>
        <v>#REF!</v>
      </c>
      <c r="T455" s="224" t="e">
        <f t="shared" si="150"/>
        <v>#REF!</v>
      </c>
      <c r="U455" s="224" t="e">
        <f t="shared" si="150"/>
        <v>#REF!</v>
      </c>
      <c r="V455" s="224" t="e">
        <f t="shared" si="150"/>
        <v>#REF!</v>
      </c>
      <c r="W455" s="224" t="e">
        <f t="shared" si="150"/>
        <v>#REF!</v>
      </c>
      <c r="X455" s="224" t="e">
        <f t="shared" si="150"/>
        <v>#REF!</v>
      </c>
      <c r="Y455" s="225" t="e">
        <f t="shared" si="156"/>
        <v>#REF!</v>
      </c>
      <c r="Z455" s="225" t="e">
        <f t="shared" si="157"/>
        <v>#REF!</v>
      </c>
      <c r="AA455" s="226" t="e">
        <f t="shared" si="158"/>
        <v>#REF!</v>
      </c>
      <c r="AB455" s="226" t="e">
        <f t="shared" si="159"/>
        <v>#REF!</v>
      </c>
    </row>
    <row r="456" spans="1:28">
      <c r="A456" s="219" t="s">
        <v>72</v>
      </c>
      <c r="B456" s="220" t="s">
        <v>100</v>
      </c>
      <c r="C456" s="221"/>
      <c r="D456" s="220"/>
      <c r="E456" s="227" t="s">
        <v>76</v>
      </c>
      <c r="F456" s="222"/>
      <c r="G456" s="228" t="e">
        <f t="shared" si="119"/>
        <v>#REF!</v>
      </c>
      <c r="H456" s="227" t="e" cm="1">
        <f t="array" ref="H456">_xlfn.TEXTJOIN(",",TRUE,_xlfn.UNIQUE(IF(#REF!='pre-Analysis'!E456,IF(#REF!='pre-Analysis'!B456,#REF!,""),"")))</f>
        <v>#REF!</v>
      </c>
      <c r="I456" s="227"/>
      <c r="J456" s="227"/>
      <c r="K456" s="227"/>
      <c r="L456" s="227"/>
      <c r="M456" s="223">
        <f>M166</f>
        <v>156285</v>
      </c>
      <c r="N456" s="223">
        <f>N166</f>
        <v>716888</v>
      </c>
      <c r="O456" s="223"/>
      <c r="P456" s="223"/>
      <c r="Q456" s="224" t="e">
        <f t="shared" ref="Q456:X456" si="166">SUM(Q129,Q166,Q203,Q240,Q277,Q314,Q351,Q388,Q425)</f>
        <v>#REF!</v>
      </c>
      <c r="R456" s="224" t="e">
        <f t="shared" si="166"/>
        <v>#REF!</v>
      </c>
      <c r="S456" s="224" t="e">
        <f t="shared" si="166"/>
        <v>#REF!</v>
      </c>
      <c r="T456" s="224" t="e">
        <f t="shared" si="166"/>
        <v>#REF!</v>
      </c>
      <c r="U456" s="224" t="e">
        <f t="shared" si="166"/>
        <v>#REF!</v>
      </c>
      <c r="V456" s="224" t="e">
        <f t="shared" si="166"/>
        <v>#REF!</v>
      </c>
      <c r="W456" s="224" t="e">
        <f t="shared" si="166"/>
        <v>#REF!</v>
      </c>
      <c r="X456" s="224" t="e">
        <f t="shared" si="166"/>
        <v>#REF!</v>
      </c>
      <c r="Y456" s="225" t="e">
        <f t="shared" ref="Y456:Y457" si="167">Q456/M456</f>
        <v>#REF!</v>
      </c>
      <c r="Z456" s="225" t="e">
        <f t="shared" ref="Z456:Z457" si="168">T456/N456</f>
        <v>#REF!</v>
      </c>
      <c r="AA456" s="226" t="e">
        <f t="shared" ref="AA456:AA457" si="169">1-Y456</f>
        <v>#REF!</v>
      </c>
      <c r="AB456" s="226" t="e">
        <f t="shared" ref="AB456:AB457" si="170">1-Z456</f>
        <v>#REF!</v>
      </c>
    </row>
    <row r="457" spans="1:28">
      <c r="A457" s="219" t="s">
        <v>72</v>
      </c>
      <c r="B457" s="220" t="s">
        <v>100</v>
      </c>
      <c r="C457" s="221"/>
      <c r="D457" s="220"/>
      <c r="E457" s="227" t="s">
        <v>77</v>
      </c>
      <c r="F457" s="222"/>
      <c r="G457" s="228" t="e">
        <f t="shared" si="119"/>
        <v>#REF!</v>
      </c>
      <c r="H457" s="227" t="e" cm="1">
        <f t="array" ref="H457">_xlfn.TEXTJOIN(",",TRUE,_xlfn.UNIQUE(IF(#REF!='pre-Analysis'!E457,IF(#REF!='pre-Analysis'!B457,#REF!,""),"")))</f>
        <v>#REF!</v>
      </c>
      <c r="I457" s="227"/>
      <c r="J457" s="227"/>
      <c r="K457" s="227"/>
      <c r="L457" s="227"/>
      <c r="M457" s="223">
        <f>M174</f>
        <v>32255</v>
      </c>
      <c r="N457" s="223">
        <f>N174</f>
        <v>149569</v>
      </c>
      <c r="O457" s="223"/>
      <c r="P457" s="223"/>
      <c r="Q457" s="224" t="e">
        <f t="shared" ref="Q457:X457" si="171">SUM(Q137,Q174,Q211,Q248,Q285,Q322,Q359,Q396,Q433)</f>
        <v>#REF!</v>
      </c>
      <c r="R457" s="224" t="e">
        <f t="shared" si="171"/>
        <v>#REF!</v>
      </c>
      <c r="S457" s="224" t="e">
        <f t="shared" si="171"/>
        <v>#REF!</v>
      </c>
      <c r="T457" s="224" t="e">
        <f t="shared" si="171"/>
        <v>#REF!</v>
      </c>
      <c r="U457" s="224" t="e">
        <f t="shared" si="171"/>
        <v>#REF!</v>
      </c>
      <c r="V457" s="224" t="e">
        <f t="shared" si="171"/>
        <v>#REF!</v>
      </c>
      <c r="W457" s="224" t="e">
        <f t="shared" si="171"/>
        <v>#REF!</v>
      </c>
      <c r="X457" s="224" t="e">
        <f t="shared" si="171"/>
        <v>#REF!</v>
      </c>
      <c r="Y457" s="225" t="e">
        <f t="shared" si="167"/>
        <v>#REF!</v>
      </c>
      <c r="Z457" s="225" t="e">
        <f t="shared" si="168"/>
        <v>#REF!</v>
      </c>
      <c r="AA457" s="226" t="e">
        <f t="shared" si="169"/>
        <v>#REF!</v>
      </c>
      <c r="AB457" s="226" t="e">
        <f t="shared" si="170"/>
        <v>#REF!</v>
      </c>
    </row>
    <row r="458" spans="1:28" hidden="1">
      <c r="A458" s="188" t="s">
        <v>72</v>
      </c>
      <c r="B458" s="188" t="s">
        <v>73</v>
      </c>
      <c r="C458" s="189"/>
      <c r="D458" s="188"/>
      <c r="E458" s="190"/>
      <c r="F458" s="188"/>
      <c r="G458" s="191" t="e">
        <f t="shared" si="119"/>
        <v>#REF!</v>
      </c>
      <c r="H458" s="188" t="e" cm="1">
        <f t="array" ref="H458">_xlfn.TEXTJOIN(",",TRUE,_xlfn._xlws.SORT(_xlfn.UNIQUE(IF((NOT(ISBLANK(#REF!))*(#REF!='pre-Analysis'!B458))=1,#REF!,""))))</f>
        <v>#REF!</v>
      </c>
      <c r="I458" s="188" t="e">
        <f t="shared" ref="I458:I459" si="172">IF(J458=""," ",(LEN(TRIM(J458))-LEN(SUBSTITUTE(TRIM(J458),",",""))+"1"))</f>
        <v>#REF!</v>
      </c>
      <c r="J458" s="188" t="e" cm="1">
        <f t="array" ref="J458">_xlfn.TEXTJOIN(",",TRUE,_xlfn._xlws.SORT(_xlfn.UNIQUE(IF((NOT(ISBLANK(#REF!))*(#REF!='pre-Analysis'!B458))=1,#REF!,""))))</f>
        <v>#REF!</v>
      </c>
      <c r="K458" s="188" t="e">
        <f t="shared" ref="K458:K459" si="173">IF(L458=""," ",(LEN(TRIM(L458))-LEN(SUBSTITUTE(TRIM(L458),",",""))+"1"))</f>
        <v>#REF!</v>
      </c>
      <c r="L458" s="188" t="e" cm="1">
        <f t="array" ref="L458">_xlfn.TEXTJOIN(",",TRUE,_xlfn._xlws.SORT(_xlfn.UNIQUE(IF((NOT(ISBLANK(#REF!))*(#REF!='pre-Analysis'!B458))=1,#REF!,""))))</f>
        <v>#REF!</v>
      </c>
      <c r="M458" s="188">
        <f>M82</f>
        <v>470104</v>
      </c>
      <c r="N458" s="188">
        <f>N82</f>
        <v>2569660</v>
      </c>
      <c r="O458" s="188"/>
      <c r="P458" s="188"/>
      <c r="Q458" s="193" t="e">
        <f>SUMIFS(#REF!,#REF!, 'pre-Analysis'!B458)</f>
        <v>#REF!</v>
      </c>
      <c r="R458" s="193" t="e">
        <f>SUMIFS(#REF!,#REF!, 'pre-Analysis'!B458)</f>
        <v>#REF!</v>
      </c>
      <c r="S458" s="193" t="e">
        <f>SUMIFS(#REF!,#REF!,  'pre-Analysis'!B458)</f>
        <v>#REF!</v>
      </c>
      <c r="T458" s="193" t="e">
        <f>SUMIFS(#REF!,#REF!, 'pre-Analysis'!B458)</f>
        <v>#REF!</v>
      </c>
      <c r="U458" s="193" t="e">
        <f>SUMIFS(#REF!,#REF!, 'pre-Analysis'!B458)</f>
        <v>#REF!</v>
      </c>
      <c r="V458" s="193" t="e">
        <f>SUMIFS(#REF!,#REF!, 'pre-Analysis'!B458)</f>
        <v>#REF!</v>
      </c>
      <c r="W458" s="193" t="e">
        <f>SUMIFS(#REF!,#REF!, 'pre-Analysis'!B458)</f>
        <v>#REF!</v>
      </c>
      <c r="X458" s="193" t="e">
        <f>SUMIFS(#REF!,#REF!, 'pre-Analysis'!B458)</f>
        <v>#REF!</v>
      </c>
      <c r="Y458" s="194" t="e">
        <f t="shared" ref="Y458" si="174">Q458/M458</f>
        <v>#REF!</v>
      </c>
      <c r="Z458" s="194" t="e">
        <f t="shared" ref="Z458" si="175">T458/N458</f>
        <v>#REF!</v>
      </c>
      <c r="AA458" s="194" t="e">
        <f>1-Y458</f>
        <v>#REF!</v>
      </c>
      <c r="AB458" s="194" t="e">
        <f t="shared" ref="AB458:AB459" si="176">1-Z458</f>
        <v>#REF!</v>
      </c>
    </row>
    <row r="459" spans="1:28" s="195" customFormat="1">
      <c r="A459" s="188" t="s">
        <v>72</v>
      </c>
      <c r="B459" s="188" t="s">
        <v>100</v>
      </c>
      <c r="C459" s="189"/>
      <c r="D459" s="188"/>
      <c r="E459" s="190"/>
      <c r="F459" s="188"/>
      <c r="G459" s="191" t="e">
        <f t="shared" si="119"/>
        <v>#REF!</v>
      </c>
      <c r="H459" s="188" t="e" cm="1">
        <f t="array" ref="H459">_xlfn.TEXTJOIN(",",TRUE,_xlfn._xlws.SORT(_xlfn.UNIQUE(IF((NOT(ISBLANK(#REF!))*(#REF!='pre-Analysis'!B459))=1,#REF!,""))))</f>
        <v>#REF!</v>
      </c>
      <c r="I459" s="188" t="e">
        <f t="shared" si="172"/>
        <v>#REF!</v>
      </c>
      <c r="J459" s="188" t="e" cm="1">
        <f t="array" ref="J459">_xlfn.TEXTJOIN(",",TRUE,_xlfn._xlws.SORT(_xlfn.UNIQUE(IF((NOT(ISBLANK(#REF!))*(#REF!='pre-Analysis'!B459))=1,#REF!,""))))</f>
        <v>#REF!</v>
      </c>
      <c r="K459" s="188">
        <f t="shared" si="173"/>
        <v>10</v>
      </c>
      <c r="L459" s="188" t="s">
        <v>144</v>
      </c>
      <c r="M459" s="192">
        <f>M447</f>
        <v>188540</v>
      </c>
      <c r="N459" s="192">
        <f>N447</f>
        <v>866457</v>
      </c>
      <c r="O459" s="192">
        <f t="shared" ref="O459:P459" si="177">O447</f>
        <v>447442</v>
      </c>
      <c r="P459" s="192">
        <f t="shared" si="177"/>
        <v>419015</v>
      </c>
      <c r="Q459" s="193" t="e">
        <f>SUMIFS(#REF!,#REF!, 'pre-Analysis'!B459)</f>
        <v>#REF!</v>
      </c>
      <c r="R459" s="193" t="e">
        <f>SUMIFS(#REF!,#REF!, 'pre-Analysis'!B459)</f>
        <v>#REF!</v>
      </c>
      <c r="S459" s="193" t="e">
        <f>SUMIFS(#REF!,#REF!,  'pre-Analysis'!B459)</f>
        <v>#REF!</v>
      </c>
      <c r="T459" s="193" t="e">
        <f>SUMIFS(#REF!,#REF!, 'pre-Analysis'!B459)</f>
        <v>#REF!</v>
      </c>
      <c r="U459" s="193" t="e">
        <f>SUMIFS(#REF!,#REF!, 'pre-Analysis'!B459)</f>
        <v>#REF!</v>
      </c>
      <c r="V459" s="193" t="e">
        <f>SUMIFS(#REF!,#REF!, 'pre-Analysis'!B459)</f>
        <v>#REF!</v>
      </c>
      <c r="W459" s="193" t="e">
        <f>SUMIFS(#REF!,#REF!, 'pre-Analysis'!B459)</f>
        <v>#REF!</v>
      </c>
      <c r="X459" s="193" t="e">
        <f>SUMIFS(#REF!,#REF!, 'pre-Analysis'!B459)</f>
        <v>#REF!</v>
      </c>
      <c r="Y459" s="194" t="e">
        <f>Q459/M459</f>
        <v>#REF!</v>
      </c>
      <c r="Z459" s="194" t="e">
        <f>T459/N459</f>
        <v>#REF!</v>
      </c>
      <c r="AA459" s="194" t="e">
        <f>1-Y459</f>
        <v>#REF!</v>
      </c>
      <c r="AB459" s="194" t="e">
        <f t="shared" si="176"/>
        <v>#REF!</v>
      </c>
    </row>
    <row r="460" spans="1:28" hidden="1">
      <c r="A460" s="214" t="s">
        <v>72</v>
      </c>
      <c r="B460" s="213" t="s">
        <v>145</v>
      </c>
      <c r="C460" s="214"/>
      <c r="D460" s="214"/>
      <c r="E460" s="214"/>
      <c r="F460" s="214"/>
      <c r="G460" s="215" t="e">
        <f t="shared" si="119"/>
        <v>#REF!</v>
      </c>
      <c r="H460" s="214" t="e">
        <f>_xlfn.TEXTJOIN(",",TRUE,_xlfn._xlws.SORT(_xlfn.UNIQUE(#REF!)))</f>
        <v>#REF!</v>
      </c>
      <c r="I460" s="215" t="e">
        <f>IF(J460=""," ",(LEN(TRIM(J460))-LEN(SUBSTITUTE(TRIM(J460),",",""))+"1"))</f>
        <v>#REF!</v>
      </c>
      <c r="J460" s="214" t="e">
        <f>_xlfn.TEXTJOIN(",",TRUE,_xlfn._xlws.SORT(_xlfn.UNIQUE(#REF!)))</f>
        <v>#REF!</v>
      </c>
      <c r="K460" s="215">
        <f>IF(L460=""," ",(LEN(TRIM(L460))-LEN(SUBSTITUTE(TRIM(L460),",",""))+"1"))</f>
        <v>16</v>
      </c>
      <c r="L460" s="214" t="s">
        <v>146</v>
      </c>
      <c r="M460" s="214">
        <f>SUM(M458:M459)</f>
        <v>658644</v>
      </c>
      <c r="N460" s="214">
        <f>SUM(N458:N459)</f>
        <v>3436117</v>
      </c>
      <c r="O460" s="214"/>
      <c r="P460" s="214"/>
      <c r="Q460" s="214" t="e">
        <f t="shared" ref="Q460:X460" si="178">SUM(Q458:Q459)</f>
        <v>#REF!</v>
      </c>
      <c r="R460" s="229" t="e">
        <f t="shared" si="178"/>
        <v>#REF!</v>
      </c>
      <c r="S460" s="214" t="e">
        <f t="shared" si="178"/>
        <v>#REF!</v>
      </c>
      <c r="T460" s="229" t="e">
        <f t="shared" si="178"/>
        <v>#REF!</v>
      </c>
      <c r="U460" s="214" t="e">
        <f t="shared" si="178"/>
        <v>#REF!</v>
      </c>
      <c r="V460" s="214" t="e">
        <f t="shared" si="178"/>
        <v>#REF!</v>
      </c>
      <c r="W460" s="214" t="e">
        <f t="shared" si="178"/>
        <v>#REF!</v>
      </c>
      <c r="X460" s="214" t="e">
        <f t="shared" si="178"/>
        <v>#REF!</v>
      </c>
      <c r="Y460" s="218" t="e">
        <f>Q460/M460</f>
        <v>#REF!</v>
      </c>
      <c r="Z460" s="218" t="e">
        <f>T460/N460</f>
        <v>#REF!</v>
      </c>
      <c r="AA460" s="218" t="e">
        <f>1-Y460</f>
        <v>#REF!</v>
      </c>
      <c r="AB460" s="218" t="e">
        <f t="shared" ref="AB460" si="179">1-Z460</f>
        <v>#REF!</v>
      </c>
    </row>
    <row r="461" spans="1:28" hidden="1">
      <c r="Q461" s="141"/>
      <c r="R461" s="230" t="e">
        <f>R459/T459</f>
        <v>#REF!</v>
      </c>
      <c r="S461" s="230" t="e">
        <f>S459/T459</f>
        <v>#REF!</v>
      </c>
      <c r="T461" s="141"/>
      <c r="U461" s="141"/>
      <c r="V461" s="141"/>
      <c r="W461" s="141"/>
      <c r="X461" s="141"/>
    </row>
    <row r="462" spans="1:28" hidden="1">
      <c r="H462" s="214"/>
      <c r="I462" s="202"/>
      <c r="J462" s="202"/>
      <c r="K462" s="202"/>
      <c r="L462" s="202"/>
      <c r="R462" s="230" t="e">
        <f>R458/T458</f>
        <v>#REF!</v>
      </c>
      <c r="S462" s="230" t="e">
        <f>S458/T458</f>
        <v>#REF!</v>
      </c>
      <c r="V462" s="230" t="e">
        <f>V459/X459</f>
        <v>#REF!</v>
      </c>
      <c r="W462" s="230" t="e">
        <f>W459/X459</f>
        <v>#REF!</v>
      </c>
      <c r="X462" s="141" t="e">
        <f>SUM(X436:X437)</f>
        <v>#REF!</v>
      </c>
      <c r="Y462" s="231" t="e">
        <f>X436/X462</f>
        <v>#REF!</v>
      </c>
      <c r="Z462" s="231" t="e">
        <f>X437/X462</f>
        <v>#REF!</v>
      </c>
    </row>
    <row r="463" spans="1:28" hidden="1">
      <c r="A463" s="188"/>
      <c r="B463" s="188"/>
      <c r="C463" s="165"/>
      <c r="U463" s="230" t="e">
        <f>U458/Q458</f>
        <v>#REF!</v>
      </c>
      <c r="V463" s="25" t="e">
        <f>V458/X458</f>
        <v>#REF!</v>
      </c>
      <c r="W463" s="25" t="e">
        <f>W458/X458</f>
        <v>#REF!</v>
      </c>
      <c r="X463" s="25" t="e">
        <f>X458/T458</f>
        <v>#REF!</v>
      </c>
    </row>
    <row r="464" spans="1:28">
      <c r="A464" s="188"/>
      <c r="B464" s="188"/>
      <c r="C464" s="165"/>
    </row>
    <row r="465" spans="24:25">
      <c r="X465" s="25">
        <v>98255</v>
      </c>
      <c r="Y465" s="267" t="e">
        <f>X465/X458</f>
        <v>#REF!</v>
      </c>
    </row>
    <row r="466" spans="24:25">
      <c r="X466" s="25">
        <v>91560</v>
      </c>
      <c r="Y466" s="267" t="e">
        <f>X466/X458</f>
        <v>#REF!</v>
      </c>
    </row>
  </sheetData>
  <autoFilter ref="A1:AB463" xr:uid="{1747C35B-0C32-42D3-953A-A2FB7420168C}">
    <filterColumn colId="1">
      <filters>
        <filter val="Refugee"/>
      </filters>
    </filterColumn>
  </autoFilter>
  <sortState xmlns:xlrd2="http://schemas.microsoft.com/office/spreadsheetml/2017/richdata2" ref="B2:AC177">
    <sortCondition ref="B2:B177"/>
    <sortCondition ref="C2:C177"/>
    <sortCondition ref="D2:D177"/>
  </sortState>
  <phoneticPr fontId="13" type="noConversion"/>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E248A-EE15-4056-AAFC-8A76BF758943}">
  <dimension ref="A2:I50"/>
  <sheetViews>
    <sheetView workbookViewId="0">
      <selection activeCell="F4" sqref="F4"/>
    </sheetView>
  </sheetViews>
  <sheetFormatPr defaultRowHeight="14.25"/>
  <cols>
    <col min="1" max="1" width="29.5" bestFit="1" customWidth="1"/>
    <col min="2" max="2" width="23.625" bestFit="1" customWidth="1"/>
    <col min="3" max="3" width="29.125" bestFit="1" customWidth="1"/>
    <col min="4" max="4" width="22.625" bestFit="1" customWidth="1"/>
    <col min="5" max="5" width="23.375" bestFit="1" customWidth="1"/>
    <col min="6" max="6" width="29.125" bestFit="1" customWidth="1"/>
    <col min="7" max="7" width="27.125" bestFit="1" customWidth="1"/>
    <col min="8" max="8" width="29.875" bestFit="1" customWidth="1"/>
    <col min="9" max="9" width="27.875" bestFit="1" customWidth="1"/>
    <col min="10" max="10" width="23.625" bestFit="1" customWidth="1"/>
    <col min="11" max="11" width="29.125" bestFit="1" customWidth="1"/>
    <col min="12" max="12" width="22.625" bestFit="1" customWidth="1"/>
    <col min="13" max="13" width="23.375" bestFit="1" customWidth="1"/>
    <col min="14" max="14" width="29.125" bestFit="1" customWidth="1"/>
    <col min="15" max="15" width="27.125" bestFit="1" customWidth="1"/>
    <col min="16" max="16" width="29.875" bestFit="1" customWidth="1"/>
    <col min="17" max="17" width="27.875" bestFit="1" customWidth="1"/>
    <col min="18" max="18" width="28.375" bestFit="1" customWidth="1"/>
    <col min="19" max="19" width="33.875" bestFit="1" customWidth="1"/>
    <col min="20" max="20" width="27.125" bestFit="1" customWidth="1"/>
    <col min="21" max="21" width="28" bestFit="1" customWidth="1"/>
    <col min="22" max="22" width="33.875" bestFit="1" customWidth="1"/>
    <col min="23" max="23" width="31.625" bestFit="1" customWidth="1"/>
    <col min="24" max="24" width="34.625" bestFit="1" customWidth="1"/>
    <col min="25" max="25" width="32.5" bestFit="1" customWidth="1"/>
  </cols>
  <sheetData>
    <row r="2" spans="1:9">
      <c r="A2" s="174" t="s">
        <v>147</v>
      </c>
      <c r="B2" s="175" t="s">
        <v>148</v>
      </c>
      <c r="C2" s="25"/>
      <c r="D2" s="25"/>
      <c r="E2" s="25"/>
      <c r="F2" s="25"/>
      <c r="G2" s="25"/>
      <c r="H2" s="25"/>
      <c r="I2" s="25"/>
    </row>
    <row r="3" spans="1:9">
      <c r="A3" s="174" t="s">
        <v>149</v>
      </c>
      <c r="B3" s="175" t="s">
        <v>148</v>
      </c>
      <c r="C3" s="25"/>
      <c r="D3" s="25"/>
      <c r="E3" s="25"/>
      <c r="F3" s="25"/>
      <c r="G3" s="25"/>
      <c r="H3" s="25"/>
      <c r="I3" s="25"/>
    </row>
    <row r="5" spans="1:9">
      <c r="A5" s="171" t="s">
        <v>150</v>
      </c>
      <c r="B5" s="246" t="s">
        <v>151</v>
      </c>
      <c r="C5" s="255" t="s">
        <v>152</v>
      </c>
      <c r="D5" s="255" t="s">
        <v>153</v>
      </c>
      <c r="E5" s="255" t="s">
        <v>154</v>
      </c>
      <c r="F5" s="255" t="s">
        <v>155</v>
      </c>
      <c r="G5" s="255" t="s">
        <v>156</v>
      </c>
      <c r="H5" s="255" t="s">
        <v>157</v>
      </c>
      <c r="I5" s="248" t="s">
        <v>158</v>
      </c>
    </row>
    <row r="6" spans="1:9">
      <c r="A6" s="172" t="s">
        <v>10</v>
      </c>
      <c r="B6" s="249">
        <v>263649</v>
      </c>
      <c r="C6" s="256">
        <v>217164.00000000006</v>
      </c>
      <c r="D6" s="256">
        <v>1186420.5</v>
      </c>
      <c r="E6" s="256">
        <v>998954.4</v>
      </c>
      <c r="F6" s="256">
        <v>605074.45499999996</v>
      </c>
      <c r="G6" s="256">
        <v>581346.04500000016</v>
      </c>
      <c r="H6" s="256">
        <v>509466.74399999995</v>
      </c>
      <c r="I6" s="250">
        <v>489487.65599999996</v>
      </c>
    </row>
    <row r="7" spans="1:9">
      <c r="A7" s="268" t="s">
        <v>18</v>
      </c>
      <c r="B7" s="251">
        <v>37780.922454723186</v>
      </c>
      <c r="C7" s="270">
        <v>37817.184190173371</v>
      </c>
      <c r="D7" s="270">
        <v>170014.15104625429</v>
      </c>
      <c r="E7" s="270">
        <v>173959.04727479749</v>
      </c>
      <c r="F7" s="270">
        <v>86707.217033589724</v>
      </c>
      <c r="G7" s="270">
        <v>83306.934012664613</v>
      </c>
      <c r="H7" s="270">
        <v>88719.114110146722</v>
      </c>
      <c r="I7" s="252">
        <v>85239.933164650778</v>
      </c>
    </row>
    <row r="8" spans="1:9">
      <c r="A8" s="269" t="s">
        <v>102</v>
      </c>
      <c r="B8" s="251">
        <v>37780.922454723186</v>
      </c>
      <c r="C8" s="270">
        <v>37817.184190173371</v>
      </c>
      <c r="D8" s="270">
        <v>170014.15104625429</v>
      </c>
      <c r="E8" s="270">
        <v>173959.04727479749</v>
      </c>
      <c r="F8" s="270">
        <v>86707.217033589724</v>
      </c>
      <c r="G8" s="270">
        <v>83306.934012664613</v>
      </c>
      <c r="H8" s="270">
        <v>88719.114110146722</v>
      </c>
      <c r="I8" s="252">
        <v>85239.933164650778</v>
      </c>
    </row>
    <row r="9" spans="1:9">
      <c r="A9" s="276" t="s">
        <v>159</v>
      </c>
      <c r="B9" s="274">
        <v>32075.922454723182</v>
      </c>
      <c r="C9" s="270">
        <v>32112.184190173368</v>
      </c>
      <c r="D9" s="270">
        <v>144341.65104625429</v>
      </c>
      <c r="E9" s="270">
        <v>147716.04727479749</v>
      </c>
      <c r="F9" s="270">
        <v>73614.242033589719</v>
      </c>
      <c r="G9" s="270">
        <v>70727.409012664619</v>
      </c>
      <c r="H9" s="270">
        <v>75335.184110146729</v>
      </c>
      <c r="I9" s="252">
        <v>72380.863164650771</v>
      </c>
    </row>
    <row r="10" spans="1:9">
      <c r="A10" s="281" t="s">
        <v>77</v>
      </c>
      <c r="B10" s="251">
        <v>29703.401658538682</v>
      </c>
      <c r="C10" s="270">
        <v>29736.981266247014</v>
      </c>
      <c r="D10" s="270">
        <v>133665.30746342405</v>
      </c>
      <c r="E10" s="270">
        <v>136790.11382473627</v>
      </c>
      <c r="F10" s="270">
        <v>68169.306806346285</v>
      </c>
      <c r="G10" s="270">
        <v>65496.000657077791</v>
      </c>
      <c r="H10" s="270">
        <v>69762.958050615503</v>
      </c>
      <c r="I10" s="252">
        <v>67027.155774120765</v>
      </c>
    </row>
    <row r="11" spans="1:9">
      <c r="A11" s="290" t="s">
        <v>16</v>
      </c>
      <c r="B11" s="274">
        <v>29703.401658538682</v>
      </c>
      <c r="C11" s="270">
        <v>29736.981266247014</v>
      </c>
      <c r="D11" s="270">
        <v>133665.30746342405</v>
      </c>
      <c r="E11" s="270">
        <v>136790.11382473627</v>
      </c>
      <c r="F11" s="270">
        <v>68169.306806346285</v>
      </c>
      <c r="G11" s="270">
        <v>65496.000657077791</v>
      </c>
      <c r="H11" s="270">
        <v>69762.958050615503</v>
      </c>
      <c r="I11" s="252">
        <v>67027.155774120765</v>
      </c>
    </row>
    <row r="12" spans="1:9">
      <c r="A12" s="281" t="s">
        <v>76</v>
      </c>
      <c r="B12" s="251">
        <v>2372.5207961845017</v>
      </c>
      <c r="C12" s="270">
        <v>2375.2029239263543</v>
      </c>
      <c r="D12" s="270">
        <v>10676.343582830257</v>
      </c>
      <c r="E12" s="270">
        <v>10925.933450061229</v>
      </c>
      <c r="F12" s="270">
        <v>5444.9352272434317</v>
      </c>
      <c r="G12" s="270">
        <v>5231.4083555868256</v>
      </c>
      <c r="H12" s="270">
        <v>5572.2260595312273</v>
      </c>
      <c r="I12" s="252">
        <v>5353.7073905300022</v>
      </c>
    </row>
    <row r="13" spans="1:9">
      <c r="A13" s="290" t="s">
        <v>16</v>
      </c>
      <c r="B13" s="251">
        <v>2372.5207961845017</v>
      </c>
      <c r="C13" s="270">
        <v>2375.2029239263543</v>
      </c>
      <c r="D13" s="270">
        <v>10676.343582830257</v>
      </c>
      <c r="E13" s="270">
        <v>10925.933450061229</v>
      </c>
      <c r="F13" s="270">
        <v>5444.9352272434317</v>
      </c>
      <c r="G13" s="270">
        <v>5231.4083555868256</v>
      </c>
      <c r="H13" s="270">
        <v>5572.2260595312273</v>
      </c>
      <c r="I13" s="252">
        <v>5353.7073905300022</v>
      </c>
    </row>
    <row r="14" spans="1:9">
      <c r="A14" s="276" t="s">
        <v>160</v>
      </c>
      <c r="B14" s="274">
        <v>5705</v>
      </c>
      <c r="C14" s="270">
        <v>5705</v>
      </c>
      <c r="D14" s="270">
        <v>25672.5</v>
      </c>
      <c r="E14" s="270">
        <v>26243</v>
      </c>
      <c r="F14" s="270">
        <v>13092.974999999999</v>
      </c>
      <c r="G14" s="270">
        <v>12579.525000000001</v>
      </c>
      <c r="H14" s="270">
        <v>13383.93</v>
      </c>
      <c r="I14" s="252">
        <v>12859.069999999998</v>
      </c>
    </row>
    <row r="15" spans="1:9">
      <c r="A15" s="281" t="s">
        <v>77</v>
      </c>
      <c r="B15" s="251">
        <v>5592</v>
      </c>
      <c r="C15" s="270">
        <v>5592</v>
      </c>
      <c r="D15" s="270">
        <v>25164</v>
      </c>
      <c r="E15" s="270">
        <v>25723.200000000001</v>
      </c>
      <c r="F15" s="270">
        <v>12833.64</v>
      </c>
      <c r="G15" s="270">
        <v>12330.36</v>
      </c>
      <c r="H15" s="270">
        <v>13118.832</v>
      </c>
      <c r="I15" s="252">
        <v>12604.367999999999</v>
      </c>
    </row>
    <row r="16" spans="1:9">
      <c r="A16" s="290" t="s">
        <v>16</v>
      </c>
      <c r="B16" s="251">
        <v>5592</v>
      </c>
      <c r="C16" s="270">
        <v>5592</v>
      </c>
      <c r="D16" s="270">
        <v>25164</v>
      </c>
      <c r="E16" s="270">
        <v>25723.200000000001</v>
      </c>
      <c r="F16" s="270">
        <v>12833.64</v>
      </c>
      <c r="G16" s="270">
        <v>12330.36</v>
      </c>
      <c r="H16" s="270">
        <v>13118.832</v>
      </c>
      <c r="I16" s="252">
        <v>12604.367999999999</v>
      </c>
    </row>
    <row r="17" spans="1:9">
      <c r="A17" s="281" t="s">
        <v>76</v>
      </c>
      <c r="B17" s="251">
        <v>113</v>
      </c>
      <c r="C17" s="270">
        <v>113</v>
      </c>
      <c r="D17" s="270">
        <v>508.5</v>
      </c>
      <c r="E17" s="270">
        <v>519.79999999999995</v>
      </c>
      <c r="F17" s="270">
        <v>259.33499999999998</v>
      </c>
      <c r="G17" s="270">
        <v>249.16499999999999</v>
      </c>
      <c r="H17" s="270">
        <v>265.09799999999996</v>
      </c>
      <c r="I17" s="252">
        <v>254.70199999999997</v>
      </c>
    </row>
    <row r="18" spans="1:9">
      <c r="A18" s="290" t="s">
        <v>16</v>
      </c>
      <c r="B18" s="251">
        <v>113</v>
      </c>
      <c r="C18" s="270">
        <v>113</v>
      </c>
      <c r="D18" s="270">
        <v>508.5</v>
      </c>
      <c r="E18" s="270">
        <v>519.79999999999995</v>
      </c>
      <c r="F18" s="270">
        <v>259.33499999999998</v>
      </c>
      <c r="G18" s="270">
        <v>249.16499999999999</v>
      </c>
      <c r="H18" s="270">
        <v>265.09799999999996</v>
      </c>
      <c r="I18" s="252">
        <v>254.70199999999997</v>
      </c>
    </row>
    <row r="19" spans="1:9">
      <c r="A19" s="268" t="s">
        <v>22</v>
      </c>
      <c r="B19" s="251">
        <v>89308.892576320708</v>
      </c>
      <c r="C19" s="270">
        <v>42653.595510988896</v>
      </c>
      <c r="D19" s="270">
        <v>401890.01659344317</v>
      </c>
      <c r="E19" s="270">
        <v>196206.5393505489</v>
      </c>
      <c r="F19" s="270">
        <v>204963.90846265602</v>
      </c>
      <c r="G19" s="270">
        <v>196926.10813078715</v>
      </c>
      <c r="H19" s="270">
        <v>100065.33506877994</v>
      </c>
      <c r="I19" s="252">
        <v>96141.204281768951</v>
      </c>
    </row>
    <row r="20" spans="1:9">
      <c r="A20" s="269" t="s">
        <v>102</v>
      </c>
      <c r="B20" s="251">
        <v>89308.892576320708</v>
      </c>
      <c r="C20" s="270">
        <v>42653.595510988896</v>
      </c>
      <c r="D20" s="270">
        <v>401890.01659344317</v>
      </c>
      <c r="E20" s="270">
        <v>196206.5393505489</v>
      </c>
      <c r="F20" s="270">
        <v>204963.90846265602</v>
      </c>
      <c r="G20" s="270">
        <v>196926.10813078715</v>
      </c>
      <c r="H20" s="270">
        <v>100065.33506877994</v>
      </c>
      <c r="I20" s="252">
        <v>96141.204281768951</v>
      </c>
    </row>
    <row r="21" spans="1:9">
      <c r="A21" s="276" t="s">
        <v>159</v>
      </c>
      <c r="B21" s="274">
        <v>74181.892576320708</v>
      </c>
      <c r="C21" s="270">
        <v>35159.595510988896</v>
      </c>
      <c r="D21" s="270">
        <v>333818.51659344317</v>
      </c>
      <c r="E21" s="270">
        <v>161734.13935054891</v>
      </c>
      <c r="F21" s="270">
        <v>170247.44346265603</v>
      </c>
      <c r="G21" s="270">
        <v>163571.07313078718</v>
      </c>
      <c r="H21" s="270">
        <v>82484.41106877994</v>
      </c>
      <c r="I21" s="252">
        <v>79249.728281768956</v>
      </c>
    </row>
    <row r="22" spans="1:9">
      <c r="A22" s="281" t="s">
        <v>77</v>
      </c>
      <c r="B22" s="251">
        <v>3860</v>
      </c>
      <c r="C22" s="270">
        <v>0</v>
      </c>
      <c r="D22" s="270">
        <v>17370</v>
      </c>
      <c r="E22" s="270">
        <v>0</v>
      </c>
      <c r="F22" s="270">
        <v>8858.7000000000007</v>
      </c>
      <c r="G22" s="270">
        <v>8511.2999999999993</v>
      </c>
      <c r="H22" s="270">
        <v>0</v>
      </c>
      <c r="I22" s="252">
        <v>0</v>
      </c>
    </row>
    <row r="23" spans="1:9">
      <c r="A23" s="290" t="s">
        <v>161</v>
      </c>
      <c r="B23" s="251">
        <v>3860</v>
      </c>
      <c r="C23" s="270">
        <v>0</v>
      </c>
      <c r="D23" s="270">
        <v>17370</v>
      </c>
      <c r="E23" s="270">
        <v>0</v>
      </c>
      <c r="F23" s="270">
        <v>8858.7000000000007</v>
      </c>
      <c r="G23" s="270">
        <v>8511.2999999999993</v>
      </c>
      <c r="H23" s="270">
        <v>0</v>
      </c>
      <c r="I23" s="252">
        <v>0</v>
      </c>
    </row>
    <row r="24" spans="1:9">
      <c r="A24" s="281" t="s">
        <v>76</v>
      </c>
      <c r="B24" s="251">
        <v>70321.892576320708</v>
      </c>
      <c r="C24" s="270">
        <v>35159.595510988896</v>
      </c>
      <c r="D24" s="270">
        <v>316448.51659344317</v>
      </c>
      <c r="E24" s="270">
        <v>161734.13935054891</v>
      </c>
      <c r="F24" s="270">
        <v>161388.74346265604</v>
      </c>
      <c r="G24" s="270">
        <v>155059.77313078716</v>
      </c>
      <c r="H24" s="270">
        <v>82484.41106877994</v>
      </c>
      <c r="I24" s="252">
        <v>79249.728281768956</v>
      </c>
    </row>
    <row r="25" spans="1:9">
      <c r="A25" s="290" t="s">
        <v>16</v>
      </c>
      <c r="B25" s="251">
        <v>35119.892576320708</v>
      </c>
      <c r="C25" s="270">
        <v>35159.595510988896</v>
      </c>
      <c r="D25" s="270">
        <v>158039.51659344317</v>
      </c>
      <c r="E25" s="270">
        <v>161734.13935054891</v>
      </c>
      <c r="F25" s="270">
        <v>80600.153462656031</v>
      </c>
      <c r="G25" s="270">
        <v>77439.363130787155</v>
      </c>
      <c r="H25" s="270">
        <v>82484.41106877994</v>
      </c>
      <c r="I25" s="252">
        <v>79249.728281768956</v>
      </c>
    </row>
    <row r="26" spans="1:9">
      <c r="A26" s="290" t="s">
        <v>161</v>
      </c>
      <c r="B26" s="251">
        <v>35202</v>
      </c>
      <c r="C26" s="270">
        <v>0</v>
      </c>
      <c r="D26" s="270">
        <v>158409</v>
      </c>
      <c r="E26" s="270">
        <v>0</v>
      </c>
      <c r="F26" s="270">
        <v>80788.59</v>
      </c>
      <c r="G26" s="270">
        <v>77620.41</v>
      </c>
      <c r="H26" s="270">
        <v>0</v>
      </c>
      <c r="I26" s="252">
        <v>0</v>
      </c>
    </row>
    <row r="27" spans="1:9">
      <c r="A27" s="276" t="s">
        <v>160</v>
      </c>
      <c r="B27" s="274">
        <v>15127</v>
      </c>
      <c r="C27" s="270">
        <v>7494</v>
      </c>
      <c r="D27" s="270">
        <v>68071.5</v>
      </c>
      <c r="E27" s="270">
        <v>34472.399999999994</v>
      </c>
      <c r="F27" s="270">
        <v>34716.464999999997</v>
      </c>
      <c r="G27" s="270">
        <v>33355.035000000003</v>
      </c>
      <c r="H27" s="270">
        <v>17580.923999999999</v>
      </c>
      <c r="I27" s="252">
        <v>16891.475999999999</v>
      </c>
    </row>
    <row r="28" spans="1:9">
      <c r="A28" s="281" t="s">
        <v>76</v>
      </c>
      <c r="B28" s="251">
        <v>15127</v>
      </c>
      <c r="C28" s="270">
        <v>7494</v>
      </c>
      <c r="D28" s="270">
        <v>68071.5</v>
      </c>
      <c r="E28" s="270">
        <v>34472.399999999994</v>
      </c>
      <c r="F28" s="270">
        <v>34716.464999999997</v>
      </c>
      <c r="G28" s="270">
        <v>33355.035000000003</v>
      </c>
      <c r="H28" s="270">
        <v>17580.923999999999</v>
      </c>
      <c r="I28" s="252">
        <v>16891.475999999999</v>
      </c>
    </row>
    <row r="29" spans="1:9">
      <c r="A29" s="290" t="s">
        <v>16</v>
      </c>
      <c r="B29" s="251">
        <v>7494</v>
      </c>
      <c r="C29" s="270">
        <v>7494</v>
      </c>
      <c r="D29" s="270">
        <v>33723</v>
      </c>
      <c r="E29" s="270">
        <v>34472.399999999994</v>
      </c>
      <c r="F29" s="270">
        <v>17198.73</v>
      </c>
      <c r="G29" s="270">
        <v>16524.27</v>
      </c>
      <c r="H29" s="270">
        <v>17580.923999999999</v>
      </c>
      <c r="I29" s="252">
        <v>16891.475999999999</v>
      </c>
    </row>
    <row r="30" spans="1:9">
      <c r="A30" s="290" t="s">
        <v>161</v>
      </c>
      <c r="B30" s="251">
        <v>7633</v>
      </c>
      <c r="C30" s="270">
        <v>0</v>
      </c>
      <c r="D30" s="270">
        <v>34348.5</v>
      </c>
      <c r="E30" s="270">
        <v>0</v>
      </c>
      <c r="F30" s="270">
        <v>17517.735000000001</v>
      </c>
      <c r="G30" s="270">
        <v>16830.764999999999</v>
      </c>
      <c r="H30" s="270">
        <v>0</v>
      </c>
      <c r="I30" s="252">
        <v>0</v>
      </c>
    </row>
    <row r="31" spans="1:9">
      <c r="A31" s="268" t="s">
        <v>11</v>
      </c>
      <c r="B31" s="251">
        <v>77769.720572754421</v>
      </c>
      <c r="C31" s="270">
        <v>77846.220991685826</v>
      </c>
      <c r="D31" s="270">
        <v>349963.74257739488</v>
      </c>
      <c r="E31" s="270">
        <v>358092.61656175478</v>
      </c>
      <c r="F31" s="270">
        <v>178481.50871447142</v>
      </c>
      <c r="G31" s="270">
        <v>171482.23386292349</v>
      </c>
      <c r="H31" s="270">
        <v>182627.23444649496</v>
      </c>
      <c r="I31" s="252">
        <v>175465.38211525982</v>
      </c>
    </row>
    <row r="32" spans="1:9">
      <c r="A32" s="269" t="s">
        <v>102</v>
      </c>
      <c r="B32" s="251">
        <v>77769.720572754421</v>
      </c>
      <c r="C32" s="270">
        <v>77846.220991685826</v>
      </c>
      <c r="D32" s="270">
        <v>349963.74257739488</v>
      </c>
      <c r="E32" s="270">
        <v>358092.61656175478</v>
      </c>
      <c r="F32" s="270">
        <v>178481.50871447142</v>
      </c>
      <c r="G32" s="270">
        <v>171482.23386292349</v>
      </c>
      <c r="H32" s="270">
        <v>182627.23444649496</v>
      </c>
      <c r="I32" s="252">
        <v>175465.38211525982</v>
      </c>
    </row>
    <row r="33" spans="1:9">
      <c r="A33" s="276" t="s">
        <v>159</v>
      </c>
      <c r="B33" s="274">
        <v>67669.720572754421</v>
      </c>
      <c r="C33" s="270">
        <v>67746.220991685826</v>
      </c>
      <c r="D33" s="270">
        <v>304513.74257739488</v>
      </c>
      <c r="E33" s="270">
        <v>311632.61656175478</v>
      </c>
      <c r="F33" s="270">
        <v>155302.00871447142</v>
      </c>
      <c r="G33" s="270">
        <v>149211.73386292349</v>
      </c>
      <c r="H33" s="270">
        <v>158932.63444649495</v>
      </c>
      <c r="I33" s="252">
        <v>152699.98211525983</v>
      </c>
    </row>
    <row r="34" spans="1:9">
      <c r="A34" s="281" t="s">
        <v>76</v>
      </c>
      <c r="B34" s="251">
        <v>67669.720572754421</v>
      </c>
      <c r="C34" s="270">
        <v>67746.220991685826</v>
      </c>
      <c r="D34" s="270">
        <v>304513.74257739488</v>
      </c>
      <c r="E34" s="270">
        <v>311632.61656175478</v>
      </c>
      <c r="F34" s="270">
        <v>155302.00871447142</v>
      </c>
      <c r="G34" s="270">
        <v>149211.73386292349</v>
      </c>
      <c r="H34" s="270">
        <v>158932.63444649495</v>
      </c>
      <c r="I34" s="252">
        <v>152699.98211525983</v>
      </c>
    </row>
    <row r="35" spans="1:9">
      <c r="A35" s="290" t="s">
        <v>16</v>
      </c>
      <c r="B35" s="251">
        <v>67669.720572754421</v>
      </c>
      <c r="C35" s="270">
        <v>67746.220991685826</v>
      </c>
      <c r="D35" s="270">
        <v>304513.74257739488</v>
      </c>
      <c r="E35" s="270">
        <v>311632.61656175478</v>
      </c>
      <c r="F35" s="270">
        <v>155302.00871447142</v>
      </c>
      <c r="G35" s="270">
        <v>149211.73386292349</v>
      </c>
      <c r="H35" s="270">
        <v>158932.63444649495</v>
      </c>
      <c r="I35" s="252">
        <v>152699.98211525983</v>
      </c>
    </row>
    <row r="36" spans="1:9">
      <c r="A36" s="276" t="s">
        <v>160</v>
      </c>
      <c r="B36" s="274">
        <v>10100</v>
      </c>
      <c r="C36" s="270">
        <v>10100</v>
      </c>
      <c r="D36" s="270">
        <v>45450</v>
      </c>
      <c r="E36" s="270">
        <v>46459.999999999993</v>
      </c>
      <c r="F36" s="270">
        <v>23179.5</v>
      </c>
      <c r="G36" s="270">
        <v>22270.5</v>
      </c>
      <c r="H36" s="270">
        <v>23694.6</v>
      </c>
      <c r="I36" s="252">
        <v>22765.4</v>
      </c>
    </row>
    <row r="37" spans="1:9">
      <c r="A37" s="281" t="s">
        <v>76</v>
      </c>
      <c r="B37" s="251">
        <v>10100</v>
      </c>
      <c r="C37" s="270">
        <v>10100</v>
      </c>
      <c r="D37" s="270">
        <v>45450</v>
      </c>
      <c r="E37" s="270">
        <v>46459.999999999993</v>
      </c>
      <c r="F37" s="270">
        <v>23179.5</v>
      </c>
      <c r="G37" s="270">
        <v>22270.5</v>
      </c>
      <c r="H37" s="270">
        <v>23694.6</v>
      </c>
      <c r="I37" s="252">
        <v>22765.4</v>
      </c>
    </row>
    <row r="38" spans="1:9">
      <c r="A38" s="290" t="s">
        <v>16</v>
      </c>
      <c r="B38" s="251">
        <v>10100</v>
      </c>
      <c r="C38" s="270">
        <v>10100</v>
      </c>
      <c r="D38" s="270">
        <v>45450</v>
      </c>
      <c r="E38" s="270">
        <v>46459.999999999993</v>
      </c>
      <c r="F38" s="270">
        <v>23179.5</v>
      </c>
      <c r="G38" s="270">
        <v>22270.5</v>
      </c>
      <c r="H38" s="270">
        <v>23694.6</v>
      </c>
      <c r="I38" s="252">
        <v>22765.4</v>
      </c>
    </row>
    <row r="39" spans="1:9">
      <c r="A39" s="268" t="s">
        <v>13</v>
      </c>
      <c r="B39" s="251">
        <v>58789.464396201693</v>
      </c>
      <c r="C39" s="270">
        <v>58846.99930715192</v>
      </c>
      <c r="D39" s="270">
        <v>264552.58978290757</v>
      </c>
      <c r="E39" s="270">
        <v>270696.19681289874</v>
      </c>
      <c r="F39" s="270">
        <v>134921.82078928288</v>
      </c>
      <c r="G39" s="270">
        <v>129630.76899362472</v>
      </c>
      <c r="H39" s="270">
        <v>138055.06037457837</v>
      </c>
      <c r="I39" s="252">
        <v>132641.13643832039</v>
      </c>
    </row>
    <row r="40" spans="1:9">
      <c r="A40" s="269" t="s">
        <v>102</v>
      </c>
      <c r="B40" s="251">
        <v>58789.464396201693</v>
      </c>
      <c r="C40" s="270">
        <v>58846.99930715192</v>
      </c>
      <c r="D40" s="270">
        <v>264552.58978290757</v>
      </c>
      <c r="E40" s="270">
        <v>270696.19681289874</v>
      </c>
      <c r="F40" s="270">
        <v>134921.82078928288</v>
      </c>
      <c r="G40" s="270">
        <v>129630.76899362472</v>
      </c>
      <c r="H40" s="270">
        <v>138055.06037457837</v>
      </c>
      <c r="I40" s="252">
        <v>132641.13643832039</v>
      </c>
    </row>
    <row r="41" spans="1:9">
      <c r="A41" s="276" t="s">
        <v>159</v>
      </c>
      <c r="B41" s="274">
        <v>48010.123310847106</v>
      </c>
      <c r="C41" s="270">
        <v>48064.398613229649</v>
      </c>
      <c r="D41" s="270">
        <v>216045.55489881194</v>
      </c>
      <c r="E41" s="270">
        <v>221096.23362085631</v>
      </c>
      <c r="F41" s="270">
        <v>110183.23299839409</v>
      </c>
      <c r="G41" s="270">
        <v>105862.32190041785</v>
      </c>
      <c r="H41" s="270">
        <v>112759.07914663672</v>
      </c>
      <c r="I41" s="252">
        <v>108337.1544742196</v>
      </c>
    </row>
    <row r="42" spans="1:9">
      <c r="A42" s="281" t="s">
        <v>76</v>
      </c>
      <c r="B42" s="251">
        <v>48010.123310847106</v>
      </c>
      <c r="C42" s="270">
        <v>48064.398613229649</v>
      </c>
      <c r="D42" s="270">
        <v>216045.55489881194</v>
      </c>
      <c r="E42" s="270">
        <v>221096.23362085631</v>
      </c>
      <c r="F42" s="270">
        <v>110183.23299839409</v>
      </c>
      <c r="G42" s="270">
        <v>105862.32190041785</v>
      </c>
      <c r="H42" s="270">
        <v>112759.07914663672</v>
      </c>
      <c r="I42" s="252">
        <v>108337.1544742196</v>
      </c>
    </row>
    <row r="43" spans="1:9">
      <c r="A43" s="290" t="s">
        <v>16</v>
      </c>
      <c r="B43" s="251">
        <v>48010.123310847106</v>
      </c>
      <c r="C43" s="270">
        <v>48064.398613229649</v>
      </c>
      <c r="D43" s="270">
        <v>216045.55489881194</v>
      </c>
      <c r="E43" s="270">
        <v>221096.23362085631</v>
      </c>
      <c r="F43" s="270">
        <v>110183.23299839409</v>
      </c>
      <c r="G43" s="270">
        <v>105862.32190041785</v>
      </c>
      <c r="H43" s="270">
        <v>112759.07914663672</v>
      </c>
      <c r="I43" s="252">
        <v>108337.1544742196</v>
      </c>
    </row>
    <row r="44" spans="1:9">
      <c r="A44" s="276" t="s">
        <v>160</v>
      </c>
      <c r="B44" s="274">
        <v>7896</v>
      </c>
      <c r="C44" s="270">
        <v>7896</v>
      </c>
      <c r="D44" s="270">
        <v>35532</v>
      </c>
      <c r="E44" s="270">
        <v>36321.599999999999</v>
      </c>
      <c r="F44" s="270">
        <v>18121.32</v>
      </c>
      <c r="G44" s="270">
        <v>17410.68</v>
      </c>
      <c r="H44" s="270">
        <v>18524.015999999996</v>
      </c>
      <c r="I44" s="252">
        <v>17797.583999999999</v>
      </c>
    </row>
    <row r="45" spans="1:9">
      <c r="A45" s="281" t="s">
        <v>76</v>
      </c>
      <c r="B45" s="251">
        <v>7896</v>
      </c>
      <c r="C45" s="270">
        <v>7896</v>
      </c>
      <c r="D45" s="270">
        <v>35532</v>
      </c>
      <c r="E45" s="270">
        <v>36321.599999999999</v>
      </c>
      <c r="F45" s="270">
        <v>18121.32</v>
      </c>
      <c r="G45" s="270">
        <v>17410.68</v>
      </c>
      <c r="H45" s="270">
        <v>18524.015999999996</v>
      </c>
      <c r="I45" s="252">
        <v>17797.583999999999</v>
      </c>
    </row>
    <row r="46" spans="1:9">
      <c r="A46" s="290" t="s">
        <v>16</v>
      </c>
      <c r="B46" s="251">
        <v>7896</v>
      </c>
      <c r="C46" s="270">
        <v>7896</v>
      </c>
      <c r="D46" s="270">
        <v>35532</v>
      </c>
      <c r="E46" s="270">
        <v>36321.599999999999</v>
      </c>
      <c r="F46" s="270">
        <v>18121.32</v>
      </c>
      <c r="G46" s="270">
        <v>17410.68</v>
      </c>
      <c r="H46" s="270">
        <v>18524.015999999996</v>
      </c>
      <c r="I46" s="252">
        <v>17797.583999999999</v>
      </c>
    </row>
    <row r="47" spans="1:9">
      <c r="A47" s="276" t="s">
        <v>162</v>
      </c>
      <c r="B47" s="274">
        <v>2883.3410853545879</v>
      </c>
      <c r="C47" s="270">
        <v>2886.6006939222721</v>
      </c>
      <c r="D47" s="270">
        <v>12975.034884095645</v>
      </c>
      <c r="E47" s="270">
        <v>13278.36319204245</v>
      </c>
      <c r="F47" s="270">
        <v>6617.267790888779</v>
      </c>
      <c r="G47" s="270">
        <v>6357.7670932068659</v>
      </c>
      <c r="H47" s="270">
        <v>6771.9652279416496</v>
      </c>
      <c r="I47" s="252">
        <v>6506.3979641008009</v>
      </c>
    </row>
    <row r="48" spans="1:9">
      <c r="A48" s="281" t="s">
        <v>76</v>
      </c>
      <c r="B48" s="251">
        <v>2883.3410853545879</v>
      </c>
      <c r="C48" s="270">
        <v>2886.6006939222721</v>
      </c>
      <c r="D48" s="270">
        <v>12975.034884095645</v>
      </c>
      <c r="E48" s="270">
        <v>13278.36319204245</v>
      </c>
      <c r="F48" s="270">
        <v>6617.267790888779</v>
      </c>
      <c r="G48" s="270">
        <v>6357.7670932068659</v>
      </c>
      <c r="H48" s="270">
        <v>6771.9652279416496</v>
      </c>
      <c r="I48" s="252">
        <v>6506.3979641008009</v>
      </c>
    </row>
    <row r="49" spans="1:9">
      <c r="A49" s="290" t="s">
        <v>16</v>
      </c>
      <c r="B49" s="251">
        <v>2883.3410853545879</v>
      </c>
      <c r="C49" s="270">
        <v>2886.6006939222721</v>
      </c>
      <c r="D49" s="270">
        <v>12975.034884095645</v>
      </c>
      <c r="E49" s="270">
        <v>13278.36319204245</v>
      </c>
      <c r="F49" s="270">
        <v>6617.267790888779</v>
      </c>
      <c r="G49" s="270">
        <v>6357.7670932068659</v>
      </c>
      <c r="H49" s="270">
        <v>6771.9652279416496</v>
      </c>
      <c r="I49" s="252">
        <v>6506.3979641008009</v>
      </c>
    </row>
    <row r="50" spans="1:9">
      <c r="A50" s="173" t="s">
        <v>163</v>
      </c>
      <c r="B50" s="253">
        <v>263649</v>
      </c>
      <c r="C50" s="257">
        <v>217164.00000000006</v>
      </c>
      <c r="D50" s="257">
        <v>1186420.5</v>
      </c>
      <c r="E50" s="257">
        <v>998954.4</v>
      </c>
      <c r="F50" s="257">
        <v>605074.45499999996</v>
      </c>
      <c r="G50" s="257">
        <v>581346.04500000016</v>
      </c>
      <c r="H50" s="257">
        <v>509466.74399999995</v>
      </c>
      <c r="I50" s="254">
        <v>489487.65599999996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85B81-520B-421F-B074-DE6112222407}">
  <dimension ref="A1:R41"/>
  <sheetViews>
    <sheetView zoomScale="74" zoomScaleNormal="74" workbookViewId="0">
      <selection activeCell="F4" sqref="F4"/>
    </sheetView>
  </sheetViews>
  <sheetFormatPr defaultRowHeight="14.25"/>
  <cols>
    <col min="1" max="3" width="8.625" style="25"/>
    <col min="5" max="7" width="8.625" style="25"/>
    <col min="8" max="8" width="17.875" style="25" bestFit="1" customWidth="1"/>
    <col min="9" max="9" width="24.5" style="25" bestFit="1" customWidth="1"/>
    <col min="10" max="10" width="7.375" style="25" bestFit="1" customWidth="1"/>
    <col min="11" max="11" width="10.875" bestFit="1" customWidth="1"/>
    <col min="12" max="12" width="20.5" bestFit="1" customWidth="1"/>
    <col min="13" max="13" width="12.375" bestFit="1" customWidth="1"/>
    <col min="14" max="14" width="20.5" bestFit="1" customWidth="1"/>
    <col min="15" max="18" width="10.875" bestFit="1" customWidth="1"/>
  </cols>
  <sheetData>
    <row r="1" spans="1:18" ht="15">
      <c r="A1" s="278" t="s">
        <v>149</v>
      </c>
      <c r="B1" s="278" t="s">
        <v>46</v>
      </c>
      <c r="C1" s="278" t="s">
        <v>164</v>
      </c>
      <c r="D1" s="278" t="s">
        <v>165</v>
      </c>
      <c r="E1" s="278" t="s">
        <v>166</v>
      </c>
      <c r="F1" s="278" t="s">
        <v>167</v>
      </c>
      <c r="G1" s="278" t="s">
        <v>168</v>
      </c>
      <c r="H1" s="278" t="s">
        <v>47</v>
      </c>
      <c r="I1" s="278" t="s">
        <v>169</v>
      </c>
      <c r="J1" s="285" t="s">
        <v>48</v>
      </c>
      <c r="K1" s="278" t="s">
        <v>170</v>
      </c>
      <c r="L1" s="278" t="s">
        <v>171</v>
      </c>
      <c r="M1" s="278" t="s">
        <v>172</v>
      </c>
      <c r="N1" s="278" t="s">
        <v>173</v>
      </c>
      <c r="O1" s="278" t="s">
        <v>174</v>
      </c>
      <c r="P1" s="278" t="s">
        <v>175</v>
      </c>
      <c r="Q1" s="278" t="s">
        <v>176</v>
      </c>
      <c r="R1" s="278" t="s">
        <v>177</v>
      </c>
    </row>
    <row r="2" spans="1:18">
      <c r="A2" s="25" t="s">
        <v>100</v>
      </c>
      <c r="B2" s="149" t="s">
        <v>137</v>
      </c>
      <c r="C2" s="244" t="s">
        <v>27</v>
      </c>
      <c r="D2" s="168" t="s">
        <v>5</v>
      </c>
      <c r="E2" s="149" t="s">
        <v>5</v>
      </c>
      <c r="F2" s="149" t="s">
        <v>3</v>
      </c>
      <c r="G2" s="279" t="s">
        <v>92</v>
      </c>
      <c r="H2" s="149" t="s">
        <v>84</v>
      </c>
      <c r="I2" s="149" t="s">
        <v>178</v>
      </c>
      <c r="J2" s="247" t="s">
        <v>76</v>
      </c>
      <c r="K2" s="271">
        <v>150</v>
      </c>
      <c r="L2" s="271">
        <v>150</v>
      </c>
      <c r="M2" s="271">
        <v>675</v>
      </c>
      <c r="N2" s="271">
        <v>690</v>
      </c>
      <c r="O2" s="271">
        <v>344.25</v>
      </c>
      <c r="P2" s="271">
        <v>330.75</v>
      </c>
      <c r="Q2" s="271">
        <v>351.90000000000003</v>
      </c>
      <c r="R2" s="271">
        <v>338.09999999999997</v>
      </c>
    </row>
    <row r="3" spans="1:18">
      <c r="A3" s="25" t="s">
        <v>100</v>
      </c>
      <c r="B3" s="149" t="s">
        <v>137</v>
      </c>
      <c r="C3" s="244" t="s">
        <v>27</v>
      </c>
      <c r="D3" s="168" t="s">
        <v>5</v>
      </c>
      <c r="E3" s="149" t="s">
        <v>5</v>
      </c>
      <c r="F3" s="149" t="s">
        <v>3</v>
      </c>
      <c r="G3" s="279" t="s">
        <v>92</v>
      </c>
      <c r="H3" s="149" t="s">
        <v>91</v>
      </c>
      <c r="I3" s="149" t="s">
        <v>179</v>
      </c>
      <c r="J3" s="247" t="s">
        <v>76</v>
      </c>
      <c r="K3" s="271">
        <v>30</v>
      </c>
      <c r="L3" s="271">
        <v>30</v>
      </c>
      <c r="M3" s="271">
        <v>135</v>
      </c>
      <c r="N3" s="271">
        <v>138</v>
      </c>
      <c r="O3" s="271">
        <v>68.849999999999994</v>
      </c>
      <c r="P3" s="271">
        <v>66.150000000000006</v>
      </c>
      <c r="Q3" s="271">
        <v>70.38</v>
      </c>
      <c r="R3" s="271">
        <v>67.62</v>
      </c>
    </row>
    <row r="4" spans="1:18">
      <c r="A4" s="25" t="s">
        <v>100</v>
      </c>
      <c r="B4" s="149" t="s">
        <v>137</v>
      </c>
      <c r="C4" s="244" t="s">
        <v>27</v>
      </c>
      <c r="D4" s="168" t="s">
        <v>15</v>
      </c>
      <c r="E4" s="149" t="s">
        <v>15</v>
      </c>
      <c r="F4" s="149" t="s">
        <v>6</v>
      </c>
      <c r="G4" s="279" t="s">
        <v>94</v>
      </c>
      <c r="H4" s="149" t="s">
        <v>88</v>
      </c>
      <c r="I4" s="149" t="s">
        <v>180</v>
      </c>
      <c r="J4" s="247" t="s">
        <v>77</v>
      </c>
      <c r="K4" s="271">
        <v>4282</v>
      </c>
      <c r="L4" s="271">
        <v>0</v>
      </c>
      <c r="M4" s="271">
        <v>19269</v>
      </c>
      <c r="N4" s="271">
        <v>0</v>
      </c>
      <c r="O4" s="271">
        <v>9827.19</v>
      </c>
      <c r="P4" s="271">
        <v>9441.81</v>
      </c>
      <c r="Q4" s="271">
        <v>0</v>
      </c>
      <c r="R4" s="271">
        <v>0</v>
      </c>
    </row>
    <row r="5" spans="1:18" s="25" customFormat="1">
      <c r="A5" s="25" t="s">
        <v>100</v>
      </c>
      <c r="B5" s="149" t="s">
        <v>137</v>
      </c>
      <c r="C5" s="244" t="s">
        <v>27</v>
      </c>
      <c r="D5" s="168" t="s">
        <v>15</v>
      </c>
      <c r="E5" s="149" t="s">
        <v>15</v>
      </c>
      <c r="F5" s="149" t="s">
        <v>181</v>
      </c>
      <c r="G5" s="279" t="s">
        <v>94</v>
      </c>
      <c r="H5" s="149" t="s">
        <v>88</v>
      </c>
      <c r="I5" s="149" t="s">
        <v>180</v>
      </c>
      <c r="J5" s="247" t="s">
        <v>76</v>
      </c>
      <c r="K5" s="271">
        <v>60313</v>
      </c>
      <c r="L5" s="271">
        <v>6</v>
      </c>
      <c r="M5" s="271">
        <v>272288.3</v>
      </c>
      <c r="N5" s="273">
        <v>27.599999999999998</v>
      </c>
      <c r="O5" s="271">
        <v>138867.033</v>
      </c>
      <c r="P5" s="271">
        <v>133421.26699999999</v>
      </c>
      <c r="Q5" s="271">
        <v>14.075999999999999</v>
      </c>
      <c r="R5" s="271">
        <v>13.523999999999999</v>
      </c>
    </row>
    <row r="6" spans="1:18">
      <c r="A6" s="25" t="s">
        <v>100</v>
      </c>
      <c r="B6" s="149" t="s">
        <v>137</v>
      </c>
      <c r="C6" s="247" t="s">
        <v>182</v>
      </c>
      <c r="D6" s="168" t="s">
        <v>7</v>
      </c>
      <c r="E6" s="149" t="s">
        <v>7</v>
      </c>
      <c r="F6" s="149" t="s">
        <v>10</v>
      </c>
      <c r="G6" s="279" t="s">
        <v>92</v>
      </c>
      <c r="H6" s="149" t="s">
        <v>85</v>
      </c>
      <c r="I6" s="149" t="s">
        <v>183</v>
      </c>
      <c r="J6" s="247" t="s">
        <v>76</v>
      </c>
      <c r="K6" s="271">
        <v>1160</v>
      </c>
      <c r="L6" s="271">
        <v>68</v>
      </c>
      <c r="M6" s="271">
        <v>5220</v>
      </c>
      <c r="N6" s="273">
        <v>312.79999999999995</v>
      </c>
      <c r="O6" s="271">
        <v>2662.2000000000003</v>
      </c>
      <c r="P6" s="271">
        <v>2557.8000000000002</v>
      </c>
      <c r="Q6" s="271">
        <v>159.52799999999999</v>
      </c>
      <c r="R6" s="271">
        <v>153.27199999999996</v>
      </c>
    </row>
    <row r="7" spans="1:18">
      <c r="A7" s="25" t="s">
        <v>100</v>
      </c>
      <c r="B7" s="149" t="s">
        <v>137</v>
      </c>
      <c r="C7" s="244" t="s">
        <v>27</v>
      </c>
      <c r="D7" s="168" t="s">
        <v>25</v>
      </c>
      <c r="E7" s="149" t="s">
        <v>9</v>
      </c>
      <c r="F7" s="149" t="s">
        <v>12</v>
      </c>
      <c r="G7" s="279" t="s">
        <v>92</v>
      </c>
      <c r="H7" s="149" t="s">
        <v>84</v>
      </c>
      <c r="I7" s="149" t="s">
        <v>184</v>
      </c>
      <c r="J7" s="247" t="s">
        <v>77</v>
      </c>
      <c r="K7" s="271">
        <v>106</v>
      </c>
      <c r="L7" s="271">
        <v>120</v>
      </c>
      <c r="M7" s="271">
        <v>477</v>
      </c>
      <c r="N7" s="271">
        <v>552</v>
      </c>
      <c r="O7" s="271">
        <v>243.27</v>
      </c>
      <c r="P7" s="271">
        <v>233.73</v>
      </c>
      <c r="Q7" s="271">
        <v>281.52</v>
      </c>
      <c r="R7" s="271">
        <v>270.48</v>
      </c>
    </row>
    <row r="8" spans="1:18" s="25" customFormat="1">
      <c r="A8" s="25" t="s">
        <v>100</v>
      </c>
      <c r="B8" s="149" t="s">
        <v>137</v>
      </c>
      <c r="C8" s="244" t="s">
        <v>27</v>
      </c>
      <c r="D8" s="168" t="s">
        <v>25</v>
      </c>
      <c r="E8" s="244" t="s">
        <v>185</v>
      </c>
      <c r="F8" s="244" t="s">
        <v>186</v>
      </c>
      <c r="G8" s="279" t="s">
        <v>92</v>
      </c>
      <c r="H8" s="149" t="s">
        <v>84</v>
      </c>
      <c r="I8" s="149" t="s">
        <v>184</v>
      </c>
      <c r="J8" s="247" t="s">
        <v>76</v>
      </c>
      <c r="K8" s="271">
        <v>438</v>
      </c>
      <c r="L8" s="271">
        <v>325</v>
      </c>
      <c r="M8" s="271">
        <v>1971</v>
      </c>
      <c r="N8" s="271">
        <v>1495</v>
      </c>
      <c r="O8" s="271">
        <v>1005.21</v>
      </c>
      <c r="P8" s="271">
        <v>965.79</v>
      </c>
      <c r="Q8" s="271">
        <v>762.44999999999993</v>
      </c>
      <c r="R8" s="271">
        <v>732.54999999999984</v>
      </c>
    </row>
    <row r="9" spans="1:18">
      <c r="A9" s="25" t="s">
        <v>100</v>
      </c>
      <c r="B9" s="149" t="s">
        <v>137</v>
      </c>
      <c r="C9" s="244" t="s">
        <v>27</v>
      </c>
      <c r="D9" s="168" t="s">
        <v>25</v>
      </c>
      <c r="E9" s="149" t="s">
        <v>18</v>
      </c>
      <c r="F9" s="149" t="s">
        <v>14</v>
      </c>
      <c r="G9" s="279" t="s">
        <v>92</v>
      </c>
      <c r="H9" s="149" t="s">
        <v>84</v>
      </c>
      <c r="I9" s="149" t="s">
        <v>187</v>
      </c>
      <c r="J9" s="247" t="s">
        <v>76</v>
      </c>
      <c r="K9" s="271">
        <v>20</v>
      </c>
      <c r="L9" s="271">
        <v>6</v>
      </c>
      <c r="M9" s="271">
        <v>90</v>
      </c>
      <c r="N9" s="273">
        <v>27.599999999999998</v>
      </c>
      <c r="O9" s="271">
        <v>45.9</v>
      </c>
      <c r="P9" s="271">
        <v>44.1</v>
      </c>
      <c r="Q9" s="271">
        <v>14.075999999999999</v>
      </c>
      <c r="R9" s="271">
        <v>13.523999999999999</v>
      </c>
    </row>
    <row r="10" spans="1:18">
      <c r="A10" s="25" t="s">
        <v>100</v>
      </c>
      <c r="B10" s="149" t="s">
        <v>137</v>
      </c>
      <c r="C10" s="244" t="s">
        <v>27</v>
      </c>
      <c r="D10" s="168" t="s">
        <v>25</v>
      </c>
      <c r="E10" s="149" t="s">
        <v>18</v>
      </c>
      <c r="F10" s="149" t="s">
        <v>14</v>
      </c>
      <c r="G10" s="279" t="s">
        <v>94</v>
      </c>
      <c r="H10" s="149" t="s">
        <v>87</v>
      </c>
      <c r="I10" s="149" t="s">
        <v>188</v>
      </c>
      <c r="J10" s="247" t="s">
        <v>76</v>
      </c>
      <c r="K10" s="271">
        <v>170</v>
      </c>
      <c r="L10" s="271">
        <v>30</v>
      </c>
      <c r="M10" s="271">
        <v>765</v>
      </c>
      <c r="N10" s="271">
        <v>138</v>
      </c>
      <c r="O10" s="271">
        <v>390.15000000000003</v>
      </c>
      <c r="P10" s="271">
        <v>374.84999999999997</v>
      </c>
      <c r="Q10" s="271">
        <v>70.38</v>
      </c>
      <c r="R10" s="271">
        <v>67.62</v>
      </c>
    </row>
    <row r="11" spans="1:18">
      <c r="A11" s="25" t="s">
        <v>100</v>
      </c>
      <c r="B11" s="149" t="s">
        <v>137</v>
      </c>
      <c r="C11" s="244" t="s">
        <v>27</v>
      </c>
      <c r="D11" s="168" t="s">
        <v>25</v>
      </c>
      <c r="E11" s="149" t="s">
        <v>18</v>
      </c>
      <c r="F11" s="149" t="s">
        <v>14</v>
      </c>
      <c r="G11" s="279" t="s">
        <v>94</v>
      </c>
      <c r="H11" s="149" t="s">
        <v>87</v>
      </c>
      <c r="I11" s="149" t="s">
        <v>189</v>
      </c>
      <c r="J11" s="247" t="s">
        <v>76</v>
      </c>
      <c r="K11" s="271">
        <v>320</v>
      </c>
      <c r="L11" s="271">
        <v>30</v>
      </c>
      <c r="M11" s="271">
        <v>1440</v>
      </c>
      <c r="N11" s="271">
        <v>138</v>
      </c>
      <c r="O11" s="271">
        <v>734.4</v>
      </c>
      <c r="P11" s="271">
        <v>705.6</v>
      </c>
      <c r="Q11" s="271">
        <v>70.38</v>
      </c>
      <c r="R11" s="271">
        <v>67.62</v>
      </c>
    </row>
    <row r="12" spans="1:18">
      <c r="A12" s="25" t="s">
        <v>100</v>
      </c>
      <c r="B12" s="149" t="s">
        <v>137</v>
      </c>
      <c r="C12" s="244" t="s">
        <v>27</v>
      </c>
      <c r="D12" s="168" t="s">
        <v>25</v>
      </c>
      <c r="E12" s="149" t="s">
        <v>18</v>
      </c>
      <c r="F12" s="149" t="s">
        <v>14</v>
      </c>
      <c r="G12" s="279" t="s">
        <v>94</v>
      </c>
      <c r="H12" s="149" t="s">
        <v>87</v>
      </c>
      <c r="I12" s="149" t="s">
        <v>190</v>
      </c>
      <c r="J12" s="247" t="s">
        <v>76</v>
      </c>
      <c r="K12" s="271">
        <v>120</v>
      </c>
      <c r="L12" s="271">
        <v>30</v>
      </c>
      <c r="M12" s="271">
        <v>540</v>
      </c>
      <c r="N12" s="271">
        <v>138</v>
      </c>
      <c r="O12" s="271">
        <v>275.39999999999998</v>
      </c>
      <c r="P12" s="271">
        <v>264.60000000000002</v>
      </c>
      <c r="Q12" s="271">
        <v>70.38</v>
      </c>
      <c r="R12" s="271">
        <v>67.62</v>
      </c>
    </row>
    <row r="13" spans="1:18">
      <c r="A13" s="25" t="s">
        <v>100</v>
      </c>
      <c r="B13" s="149" t="s">
        <v>137</v>
      </c>
      <c r="C13" s="244" t="s">
        <v>27</v>
      </c>
      <c r="D13" s="168" t="s">
        <v>25</v>
      </c>
      <c r="E13" s="149" t="s">
        <v>18</v>
      </c>
      <c r="F13" s="149" t="s">
        <v>14</v>
      </c>
      <c r="G13" s="279" t="s">
        <v>94</v>
      </c>
      <c r="H13" s="149" t="s">
        <v>89</v>
      </c>
      <c r="I13" s="149" t="s">
        <v>180</v>
      </c>
      <c r="J13" s="247" t="s">
        <v>76</v>
      </c>
      <c r="K13" s="271">
        <v>600</v>
      </c>
      <c r="L13" s="271">
        <v>532</v>
      </c>
      <c r="M13" s="271">
        <v>2700</v>
      </c>
      <c r="N13" s="273">
        <v>2447.1999999999998</v>
      </c>
      <c r="O13" s="271">
        <v>1377</v>
      </c>
      <c r="P13" s="271">
        <v>1323</v>
      </c>
      <c r="Q13" s="271">
        <v>1248.0719999999999</v>
      </c>
      <c r="R13" s="271">
        <v>1199.1279999999999</v>
      </c>
    </row>
    <row r="14" spans="1:18">
      <c r="A14" s="25" t="s">
        <v>100</v>
      </c>
      <c r="B14" s="149" t="s">
        <v>137</v>
      </c>
      <c r="C14" s="244" t="s">
        <v>27</v>
      </c>
      <c r="D14" s="168" t="s">
        <v>26</v>
      </c>
      <c r="E14" s="244" t="s">
        <v>191</v>
      </c>
      <c r="F14" s="149" t="s">
        <v>16</v>
      </c>
      <c r="G14" s="279" t="s">
        <v>92</v>
      </c>
      <c r="H14" s="149" t="s">
        <v>84</v>
      </c>
      <c r="I14" s="284" t="s">
        <v>184</v>
      </c>
      <c r="J14" s="247" t="s">
        <v>77</v>
      </c>
      <c r="K14" s="271">
        <v>20</v>
      </c>
      <c r="L14" s="271">
        <v>6</v>
      </c>
      <c r="M14" s="271">
        <v>90</v>
      </c>
      <c r="N14" s="271">
        <v>27.599999999999998</v>
      </c>
      <c r="O14" s="271">
        <v>45.9</v>
      </c>
      <c r="P14" s="271">
        <v>44.1</v>
      </c>
      <c r="Q14" s="271">
        <v>14.075999999999999</v>
      </c>
      <c r="R14" s="271">
        <v>13.523999999999999</v>
      </c>
    </row>
    <row r="15" spans="1:18" s="25" customFormat="1">
      <c r="A15" s="25" t="s">
        <v>100</v>
      </c>
      <c r="B15" s="149" t="s">
        <v>137</v>
      </c>
      <c r="C15" s="244" t="s">
        <v>27</v>
      </c>
      <c r="D15" s="168" t="s">
        <v>26</v>
      </c>
      <c r="E15" s="244" t="s">
        <v>192</v>
      </c>
      <c r="F15" s="149" t="s">
        <v>16</v>
      </c>
      <c r="G15" s="279" t="s">
        <v>92</v>
      </c>
      <c r="H15" s="149" t="s">
        <v>84</v>
      </c>
      <c r="I15" s="284" t="s">
        <v>184</v>
      </c>
      <c r="J15" s="247" t="s">
        <v>76</v>
      </c>
      <c r="K15" s="271">
        <v>480</v>
      </c>
      <c r="L15" s="271">
        <v>274</v>
      </c>
      <c r="M15" s="271">
        <v>2160</v>
      </c>
      <c r="N15" s="273">
        <v>1260.4000000000001</v>
      </c>
      <c r="O15" s="271">
        <v>1101.5999999999999</v>
      </c>
      <c r="P15" s="271">
        <v>1058.4000000000001</v>
      </c>
      <c r="Q15" s="271">
        <v>642.80399999999986</v>
      </c>
      <c r="R15" s="271">
        <v>617.596</v>
      </c>
    </row>
    <row r="16" spans="1:18">
      <c r="A16" s="25" t="s">
        <v>100</v>
      </c>
      <c r="B16" s="149" t="s">
        <v>137</v>
      </c>
      <c r="C16" s="244" t="s">
        <v>27</v>
      </c>
      <c r="D16" s="168" t="s">
        <v>26</v>
      </c>
      <c r="E16" s="149" t="s">
        <v>20</v>
      </c>
      <c r="F16" s="149" t="s">
        <v>16</v>
      </c>
      <c r="G16" s="279" t="s">
        <v>94</v>
      </c>
      <c r="H16" s="149" t="s">
        <v>87</v>
      </c>
      <c r="I16" s="247" t="s">
        <v>193</v>
      </c>
      <c r="J16" s="247" t="s">
        <v>76</v>
      </c>
      <c r="K16" s="149">
        <v>10</v>
      </c>
      <c r="L16" s="271">
        <v>0</v>
      </c>
      <c r="M16" s="271">
        <v>45</v>
      </c>
      <c r="N16" s="271">
        <v>0</v>
      </c>
      <c r="O16" s="271">
        <v>22.95</v>
      </c>
      <c r="P16" s="271">
        <v>22.05</v>
      </c>
      <c r="Q16" s="271">
        <v>0</v>
      </c>
      <c r="R16" s="271">
        <v>0</v>
      </c>
    </row>
    <row r="17" spans="1:18">
      <c r="A17" s="25" t="s">
        <v>100</v>
      </c>
      <c r="B17" s="149" t="s">
        <v>137</v>
      </c>
      <c r="C17" s="244" t="s">
        <v>27</v>
      </c>
      <c r="D17" s="168" t="s">
        <v>26</v>
      </c>
      <c r="E17" s="149" t="s">
        <v>19</v>
      </c>
      <c r="F17" s="149" t="s">
        <v>16</v>
      </c>
      <c r="G17" s="279" t="s">
        <v>94</v>
      </c>
      <c r="H17" s="149" t="s">
        <v>87</v>
      </c>
      <c r="I17" s="149" t="s">
        <v>194</v>
      </c>
      <c r="J17" s="247" t="s">
        <v>77</v>
      </c>
      <c r="K17" s="271">
        <v>15</v>
      </c>
      <c r="L17" s="271">
        <v>0</v>
      </c>
      <c r="M17" s="271">
        <v>67.5</v>
      </c>
      <c r="N17" s="271">
        <v>0</v>
      </c>
      <c r="O17" s="271">
        <v>34.424999999999997</v>
      </c>
      <c r="P17" s="271">
        <v>33.075000000000003</v>
      </c>
      <c r="Q17" s="271">
        <v>0</v>
      </c>
      <c r="R17" s="271">
        <v>0</v>
      </c>
    </row>
    <row r="18" spans="1:18">
      <c r="A18" s="25" t="s">
        <v>100</v>
      </c>
      <c r="B18" s="149" t="s">
        <v>137</v>
      </c>
      <c r="C18" s="244" t="s">
        <v>27</v>
      </c>
      <c r="D18" s="168" t="s">
        <v>26</v>
      </c>
      <c r="E18" s="149" t="s">
        <v>23</v>
      </c>
      <c r="F18" s="149" t="s">
        <v>16</v>
      </c>
      <c r="G18" s="279" t="s">
        <v>94</v>
      </c>
      <c r="H18" s="149" t="s">
        <v>87</v>
      </c>
      <c r="I18" s="149" t="s">
        <v>190</v>
      </c>
      <c r="J18" s="247" t="s">
        <v>77</v>
      </c>
      <c r="K18" s="271">
        <v>424</v>
      </c>
      <c r="L18" s="271">
        <v>0</v>
      </c>
      <c r="M18" s="271">
        <v>1908</v>
      </c>
      <c r="N18" s="271">
        <v>0</v>
      </c>
      <c r="O18" s="271">
        <v>973.08</v>
      </c>
      <c r="P18" s="271">
        <v>934.92</v>
      </c>
      <c r="Q18" s="271">
        <v>0</v>
      </c>
      <c r="R18" s="271">
        <v>0</v>
      </c>
    </row>
    <row r="19" spans="1:18" s="25" customFormat="1">
      <c r="A19" s="25" t="s">
        <v>100</v>
      </c>
      <c r="B19" s="149" t="s">
        <v>137</v>
      </c>
      <c r="C19" s="244" t="s">
        <v>27</v>
      </c>
      <c r="D19" s="168" t="s">
        <v>26</v>
      </c>
      <c r="E19" s="244" t="s">
        <v>195</v>
      </c>
      <c r="F19" s="149" t="s">
        <v>16</v>
      </c>
      <c r="G19" s="279" t="s">
        <v>94</v>
      </c>
      <c r="H19" s="149" t="s">
        <v>87</v>
      </c>
      <c r="I19" s="149" t="s">
        <v>190</v>
      </c>
      <c r="J19" s="247" t="s">
        <v>76</v>
      </c>
      <c r="K19" s="271">
        <v>524</v>
      </c>
      <c r="L19" s="271">
        <v>0</v>
      </c>
      <c r="M19" s="271">
        <v>2358</v>
      </c>
      <c r="N19" s="271">
        <v>0</v>
      </c>
      <c r="O19" s="271">
        <v>1202.58</v>
      </c>
      <c r="P19" s="271">
        <v>1155.42</v>
      </c>
      <c r="Q19" s="271">
        <v>0</v>
      </c>
      <c r="R19" s="271">
        <v>0</v>
      </c>
    </row>
    <row r="20" spans="1:18">
      <c r="A20" s="25" t="s">
        <v>100</v>
      </c>
      <c r="B20" s="149" t="s">
        <v>137</v>
      </c>
      <c r="C20" s="244" t="s">
        <v>27</v>
      </c>
      <c r="D20" s="168" t="s">
        <v>26</v>
      </c>
      <c r="E20" s="149" t="s">
        <v>19</v>
      </c>
      <c r="F20" s="149" t="s">
        <v>16</v>
      </c>
      <c r="G20" s="279" t="s">
        <v>94</v>
      </c>
      <c r="H20" s="149" t="s">
        <v>88</v>
      </c>
      <c r="I20" s="149" t="s">
        <v>180</v>
      </c>
      <c r="J20" s="247" t="s">
        <v>77</v>
      </c>
      <c r="K20" s="271">
        <v>4415</v>
      </c>
      <c r="L20" s="271">
        <v>1150</v>
      </c>
      <c r="M20" s="271">
        <v>19867.5</v>
      </c>
      <c r="N20" s="271">
        <v>5290</v>
      </c>
      <c r="O20" s="271">
        <v>10132.424999999999</v>
      </c>
      <c r="P20" s="271">
        <v>9735.0750000000007</v>
      </c>
      <c r="Q20" s="271">
        <v>2697.9</v>
      </c>
      <c r="R20" s="271">
        <v>2592.1</v>
      </c>
    </row>
    <row r="21" spans="1:18" s="25" customFormat="1">
      <c r="A21" s="25" t="s">
        <v>100</v>
      </c>
      <c r="B21" s="149" t="s">
        <v>137</v>
      </c>
      <c r="C21" s="244" t="s">
        <v>27</v>
      </c>
      <c r="D21" s="168" t="s">
        <v>26</v>
      </c>
      <c r="E21" s="149" t="s">
        <v>20</v>
      </c>
      <c r="F21" s="149" t="s">
        <v>16</v>
      </c>
      <c r="G21" s="279" t="s">
        <v>94</v>
      </c>
      <c r="H21" s="149" t="s">
        <v>88</v>
      </c>
      <c r="I21" s="149" t="s">
        <v>180</v>
      </c>
      <c r="J21" s="247" t="s">
        <v>76</v>
      </c>
      <c r="K21" s="271">
        <v>3500</v>
      </c>
      <c r="L21" s="271">
        <v>0</v>
      </c>
      <c r="M21" s="271">
        <v>15750</v>
      </c>
      <c r="N21" s="271">
        <v>0</v>
      </c>
      <c r="O21" s="271">
        <v>8032.5</v>
      </c>
      <c r="P21" s="271">
        <v>7717.5</v>
      </c>
      <c r="Q21" s="271">
        <v>0</v>
      </c>
      <c r="R21" s="271">
        <v>0</v>
      </c>
    </row>
    <row r="22" spans="1:18">
      <c r="A22" s="25" t="s">
        <v>100</v>
      </c>
      <c r="B22" s="149" t="s">
        <v>101</v>
      </c>
      <c r="C22" s="244" t="s">
        <v>27</v>
      </c>
      <c r="D22" s="168" t="s">
        <v>10</v>
      </c>
      <c r="E22" s="244" t="s">
        <v>18</v>
      </c>
      <c r="F22" s="149" t="s">
        <v>16</v>
      </c>
      <c r="G22" s="279" t="s">
        <v>196</v>
      </c>
      <c r="H22" s="149" t="s">
        <v>102</v>
      </c>
      <c r="I22" s="149" t="s">
        <v>159</v>
      </c>
      <c r="J22" s="247" t="s">
        <v>77</v>
      </c>
      <c r="K22" s="273">
        <v>29703</v>
      </c>
      <c r="L22" s="273">
        <v>29737</v>
      </c>
      <c r="M22" s="273">
        <v>133665</v>
      </c>
      <c r="N22" s="273">
        <v>136790</v>
      </c>
      <c r="O22" s="273">
        <v>68169</v>
      </c>
      <c r="P22" s="273">
        <v>65496</v>
      </c>
      <c r="Q22" s="273">
        <v>69763</v>
      </c>
      <c r="R22" s="273">
        <v>67027.155774120765</v>
      </c>
    </row>
    <row r="23" spans="1:18" s="25" customFormat="1">
      <c r="A23" s="25" t="s">
        <v>100</v>
      </c>
      <c r="B23" s="149" t="s">
        <v>101</v>
      </c>
      <c r="C23" s="244" t="s">
        <v>27</v>
      </c>
      <c r="D23" s="168" t="s">
        <v>10</v>
      </c>
      <c r="E23" s="244" t="s">
        <v>197</v>
      </c>
      <c r="F23" s="149" t="s">
        <v>16</v>
      </c>
      <c r="G23" s="279" t="s">
        <v>196</v>
      </c>
      <c r="H23" s="149" t="s">
        <v>102</v>
      </c>
      <c r="I23" s="149" t="s">
        <v>159</v>
      </c>
      <c r="J23" s="247" t="s">
        <v>76</v>
      </c>
      <c r="K23" s="273">
        <v>120936</v>
      </c>
      <c r="L23" s="273">
        <v>121072</v>
      </c>
      <c r="M23" s="273">
        <v>544211</v>
      </c>
      <c r="N23" s="273">
        <v>556933</v>
      </c>
      <c r="O23" s="273">
        <v>277547</v>
      </c>
      <c r="P23" s="273">
        <v>266663</v>
      </c>
      <c r="Q23" s="273">
        <v>284036</v>
      </c>
      <c r="R23" s="273">
        <v>272897</v>
      </c>
    </row>
    <row r="24" spans="1:18">
      <c r="A24" s="25" t="s">
        <v>100</v>
      </c>
      <c r="B24" s="149" t="s">
        <v>101</v>
      </c>
      <c r="C24" s="244" t="s">
        <v>27</v>
      </c>
      <c r="D24" s="168" t="s">
        <v>10</v>
      </c>
      <c r="E24" s="149" t="s">
        <v>13</v>
      </c>
      <c r="F24" s="149" t="s">
        <v>16</v>
      </c>
      <c r="G24" s="279" t="s">
        <v>196</v>
      </c>
      <c r="H24" s="149" t="s">
        <v>102</v>
      </c>
      <c r="I24" s="149" t="s">
        <v>162</v>
      </c>
      <c r="J24" s="247" t="s">
        <v>76</v>
      </c>
      <c r="K24" s="273">
        <v>2883.3410853545879</v>
      </c>
      <c r="L24" s="273">
        <v>2886.6006939222721</v>
      </c>
      <c r="M24" s="273">
        <v>12975.034884095645</v>
      </c>
      <c r="N24" s="273">
        <v>13278.36319204245</v>
      </c>
      <c r="O24" s="273">
        <v>6617.267790888779</v>
      </c>
      <c r="P24" s="273">
        <v>6357.7670932068659</v>
      </c>
      <c r="Q24" s="273">
        <v>6771.9652279416496</v>
      </c>
      <c r="R24" s="273">
        <v>6506.3979641008009</v>
      </c>
    </row>
    <row r="25" spans="1:18">
      <c r="A25" s="25" t="s">
        <v>100</v>
      </c>
      <c r="B25" s="149" t="s">
        <v>137</v>
      </c>
      <c r="C25" s="247" t="s">
        <v>182</v>
      </c>
      <c r="D25" s="168" t="s">
        <v>13</v>
      </c>
      <c r="E25" s="149" t="s">
        <v>13</v>
      </c>
      <c r="F25" s="149" t="s">
        <v>10</v>
      </c>
      <c r="G25" s="279" t="s">
        <v>92</v>
      </c>
      <c r="H25" s="149" t="s">
        <v>84</v>
      </c>
      <c r="I25" s="149" t="s">
        <v>178</v>
      </c>
      <c r="J25" s="247" t="s">
        <v>76</v>
      </c>
      <c r="K25" s="271">
        <v>3600</v>
      </c>
      <c r="L25" s="271">
        <v>1329</v>
      </c>
      <c r="M25" s="271">
        <v>16200</v>
      </c>
      <c r="N25" s="273">
        <v>6113.3999999999987</v>
      </c>
      <c r="O25" s="271">
        <v>8262</v>
      </c>
      <c r="P25" s="271">
        <v>7938</v>
      </c>
      <c r="Q25" s="271">
        <v>3117.8339999999998</v>
      </c>
      <c r="R25" s="271">
        <v>2995.5660000000003</v>
      </c>
    </row>
    <row r="26" spans="1:18">
      <c r="A26" s="317" t="s">
        <v>163</v>
      </c>
      <c r="B26" s="318"/>
      <c r="C26" s="318"/>
      <c r="D26" s="318"/>
      <c r="E26" s="318"/>
      <c r="F26" s="318"/>
      <c r="G26" s="318"/>
      <c r="H26" s="318"/>
      <c r="I26" s="318"/>
      <c r="J26" s="319"/>
      <c r="K26" s="245">
        <f>SUM(K2:K25)</f>
        <v>234219.34108535459</v>
      </c>
      <c r="L26" s="245">
        <f t="shared" ref="L26:R26" si="0">SUM(L2:L25)</f>
        <v>157781.60069392229</v>
      </c>
      <c r="M26" s="245">
        <f t="shared" si="0"/>
        <v>1054867.3348840957</v>
      </c>
      <c r="N26" s="245">
        <f t="shared" si="0"/>
        <v>725796.96319204243</v>
      </c>
      <c r="O26" s="245">
        <f t="shared" si="0"/>
        <v>537981.58079088875</v>
      </c>
      <c r="P26" s="245">
        <f t="shared" si="0"/>
        <v>516884.75409320695</v>
      </c>
      <c r="Q26" s="245">
        <f t="shared" si="0"/>
        <v>370156.72122794163</v>
      </c>
      <c r="R26" s="245">
        <f t="shared" si="0"/>
        <v>355640.39773822157</v>
      </c>
    </row>
    <row r="28" spans="1:18">
      <c r="D28" s="25"/>
      <c r="K28" s="25"/>
      <c r="L28" s="25"/>
      <c r="M28" s="25"/>
      <c r="N28" s="141"/>
      <c r="O28" s="25"/>
      <c r="P28" s="25"/>
      <c r="Q28" s="25"/>
      <c r="R28" s="25"/>
    </row>
    <row r="29" spans="1:18">
      <c r="D29" s="25"/>
      <c r="K29" s="141"/>
      <c r="L29" s="141"/>
      <c r="M29" s="141"/>
      <c r="N29" s="141"/>
      <c r="O29" s="141"/>
      <c r="P29" s="141"/>
      <c r="Q29" s="141"/>
      <c r="R29" s="141"/>
    </row>
    <row r="30" spans="1:18" ht="18.75">
      <c r="D30" s="25"/>
      <c r="K30" s="25"/>
      <c r="L30" s="25"/>
      <c r="M30" s="287"/>
      <c r="N30" s="25"/>
      <c r="O30" s="25"/>
      <c r="P30" s="25"/>
      <c r="Q30" s="25"/>
      <c r="R30" s="25"/>
    </row>
    <row r="31" spans="1:18">
      <c r="D31" s="25"/>
      <c r="K31" s="25"/>
      <c r="L31" s="286"/>
      <c r="M31" s="25"/>
      <c r="N31" s="286"/>
      <c r="O31" s="25"/>
      <c r="P31" s="25"/>
      <c r="Q31" s="231"/>
      <c r="R31" s="231"/>
    </row>
    <row r="33" spans="11:18">
      <c r="K33" s="141"/>
      <c r="L33" s="231"/>
      <c r="M33" s="25"/>
      <c r="N33" s="231"/>
      <c r="O33" s="25"/>
      <c r="P33" s="25"/>
      <c r="Q33" s="25"/>
      <c r="R33" s="25"/>
    </row>
    <row r="34" spans="11:18">
      <c r="K34" s="25"/>
      <c r="L34" s="141"/>
      <c r="M34" s="141"/>
      <c r="N34" s="141"/>
      <c r="O34" s="141"/>
      <c r="P34" s="141"/>
      <c r="Q34" s="141"/>
      <c r="R34" s="141"/>
    </row>
    <row r="35" spans="11:18" ht="15.75">
      <c r="K35" s="288"/>
      <c r="L35" s="291"/>
      <c r="M35" s="288"/>
      <c r="N35" s="291"/>
      <c r="O35" s="141"/>
      <c r="P35" s="141"/>
      <c r="Q35" s="25"/>
      <c r="R35" s="25"/>
    </row>
    <row r="37" spans="11:18">
      <c r="K37" s="25"/>
      <c r="L37" s="292"/>
      <c r="M37" s="25"/>
      <c r="N37" s="231"/>
      <c r="O37" s="25"/>
      <c r="P37" s="25"/>
      <c r="Q37" s="25"/>
      <c r="R37" s="25"/>
    </row>
    <row r="38" spans="11:18">
      <c r="K38" s="25"/>
      <c r="L38" s="231"/>
      <c r="M38" s="25"/>
      <c r="N38" s="231"/>
      <c r="O38" s="25"/>
      <c r="P38" s="25"/>
      <c r="Q38" s="25"/>
      <c r="R38" s="25"/>
    </row>
    <row r="39" spans="11:18" ht="15.75">
      <c r="K39" s="288"/>
      <c r="L39" s="289"/>
      <c r="M39" s="231"/>
      <c r="N39" s="231"/>
      <c r="O39" s="25"/>
      <c r="P39" s="25"/>
      <c r="Q39" s="25"/>
      <c r="R39" s="25"/>
    </row>
    <row r="40" spans="11:18" ht="15.75">
      <c r="K40" s="288"/>
      <c r="L40" s="25"/>
      <c r="M40" s="231"/>
      <c r="N40" s="231"/>
      <c r="O40" s="25"/>
      <c r="P40" s="25"/>
      <c r="Q40" s="25"/>
      <c r="R40" s="25"/>
    </row>
    <row r="41" spans="11:18">
      <c r="K41" s="141"/>
      <c r="L41" s="141"/>
      <c r="M41" s="141"/>
      <c r="N41" s="141"/>
      <c r="O41" s="141"/>
      <c r="P41" s="141"/>
      <c r="Q41" s="141"/>
      <c r="R41" s="141"/>
    </row>
  </sheetData>
  <mergeCells count="1">
    <mergeCell ref="A26:J26"/>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614E4-2EEC-4F58-B4FA-5955604DA736}">
  <dimension ref="A1:R76"/>
  <sheetViews>
    <sheetView zoomScale="81" zoomScaleNormal="81" workbookViewId="0">
      <selection activeCell="A2" sqref="A2:XFD2"/>
    </sheetView>
  </sheetViews>
  <sheetFormatPr defaultColWidth="8.625" defaultRowHeight="14.25"/>
  <cols>
    <col min="1" max="2" width="8.625" style="25"/>
    <col min="3" max="3" width="14.125" style="25" bestFit="1" customWidth="1"/>
    <col min="4" max="4" width="16.375" style="25" bestFit="1" customWidth="1"/>
    <col min="5" max="7" width="16.375" style="25" customWidth="1"/>
    <col min="8" max="8" width="18" style="25" customWidth="1"/>
    <col min="9" max="9" width="19.125" style="25" bestFit="1" customWidth="1"/>
    <col min="10" max="10" width="19.125" style="25" customWidth="1"/>
    <col min="11" max="11" width="10.375" style="25" bestFit="1" customWidth="1"/>
    <col min="12" max="12" width="20.625" style="25" bestFit="1" customWidth="1"/>
    <col min="13" max="13" width="11.625" style="25" customWidth="1"/>
    <col min="14" max="14" width="13.625" style="25" customWidth="1"/>
    <col min="15" max="15" width="16.5" style="25" bestFit="1" customWidth="1"/>
    <col min="16" max="16" width="14.5" style="25" bestFit="1" customWidth="1"/>
    <col min="17" max="17" width="17.375" style="25" bestFit="1" customWidth="1"/>
    <col min="18" max="18" width="15.375" style="25" bestFit="1" customWidth="1"/>
    <col min="19" max="16384" width="8.625" style="25"/>
  </cols>
  <sheetData>
    <row r="1" spans="1:18" ht="15">
      <c r="A1" s="278" t="s">
        <v>149</v>
      </c>
      <c r="B1" s="278" t="s">
        <v>46</v>
      </c>
      <c r="C1" s="278" t="s">
        <v>164</v>
      </c>
      <c r="D1" s="278" t="s">
        <v>165</v>
      </c>
      <c r="E1" s="278" t="s">
        <v>166</v>
      </c>
      <c r="F1" s="278" t="s">
        <v>0</v>
      </c>
      <c r="G1" s="278" t="s">
        <v>168</v>
      </c>
      <c r="H1" s="278" t="s">
        <v>47</v>
      </c>
      <c r="I1" s="278" t="s">
        <v>169</v>
      </c>
      <c r="J1" s="278" t="s">
        <v>48</v>
      </c>
      <c r="K1" s="278" t="s">
        <v>170</v>
      </c>
      <c r="L1" s="278" t="s">
        <v>171</v>
      </c>
      <c r="M1" s="278" t="s">
        <v>172</v>
      </c>
      <c r="N1" s="278" t="s">
        <v>173</v>
      </c>
      <c r="O1" s="278" t="s">
        <v>174</v>
      </c>
      <c r="P1" s="278" t="s">
        <v>175</v>
      </c>
      <c r="Q1" s="278" t="s">
        <v>176</v>
      </c>
      <c r="R1" s="278" t="s">
        <v>177</v>
      </c>
    </row>
    <row r="2" spans="1:18">
      <c r="A2" s="149" t="s">
        <v>73</v>
      </c>
      <c r="B2" s="244" t="s">
        <v>198</v>
      </c>
      <c r="C2" s="244" t="s">
        <v>27</v>
      </c>
      <c r="D2" s="168" t="s">
        <v>5</v>
      </c>
      <c r="E2" s="149" t="s">
        <v>20</v>
      </c>
      <c r="F2" s="149" t="s">
        <v>6</v>
      </c>
      <c r="G2" s="279" t="s">
        <v>92</v>
      </c>
      <c r="H2" s="149" t="s">
        <v>84</v>
      </c>
      <c r="I2" s="149" t="s">
        <v>178</v>
      </c>
      <c r="J2" s="149" t="s">
        <v>78</v>
      </c>
      <c r="K2" s="271">
        <v>380</v>
      </c>
      <c r="L2" s="271">
        <v>242</v>
      </c>
      <c r="M2" s="271">
        <v>1900</v>
      </c>
      <c r="N2" s="271">
        <v>1210</v>
      </c>
      <c r="O2" s="271">
        <v>969</v>
      </c>
      <c r="P2" s="271">
        <v>931</v>
      </c>
      <c r="Q2" s="271">
        <v>617.09999999999991</v>
      </c>
      <c r="R2" s="271">
        <v>592.90000000000009</v>
      </c>
    </row>
    <row r="3" spans="1:18">
      <c r="A3" s="149" t="s">
        <v>73</v>
      </c>
      <c r="B3" s="149" t="s">
        <v>198</v>
      </c>
      <c r="C3" s="244" t="s">
        <v>27</v>
      </c>
      <c r="D3" s="168" t="s">
        <v>5</v>
      </c>
      <c r="E3" s="149" t="s">
        <v>20</v>
      </c>
      <c r="F3" s="149" t="s">
        <v>6</v>
      </c>
      <c r="G3" s="279" t="s">
        <v>92</v>
      </c>
      <c r="H3" s="149" t="s">
        <v>84</v>
      </c>
      <c r="I3" s="149" t="s">
        <v>178</v>
      </c>
      <c r="J3" s="149" t="s">
        <v>80</v>
      </c>
      <c r="K3" s="271">
        <v>380</v>
      </c>
      <c r="L3" s="271">
        <v>233</v>
      </c>
      <c r="M3" s="271">
        <v>1900</v>
      </c>
      <c r="N3" s="271">
        <v>1165</v>
      </c>
      <c r="O3" s="271">
        <v>969</v>
      </c>
      <c r="P3" s="271">
        <v>931</v>
      </c>
      <c r="Q3" s="271">
        <v>594.14999999999986</v>
      </c>
      <c r="R3" s="271">
        <v>570.85000000000014</v>
      </c>
    </row>
    <row r="4" spans="1:18">
      <c r="A4" s="149" t="s">
        <v>73</v>
      </c>
      <c r="B4" s="149" t="s">
        <v>198</v>
      </c>
      <c r="C4" s="244" t="s">
        <v>27</v>
      </c>
      <c r="D4" s="168" t="s">
        <v>5</v>
      </c>
      <c r="E4" s="149" t="s">
        <v>20</v>
      </c>
      <c r="F4" s="149" t="s">
        <v>6</v>
      </c>
      <c r="G4" s="279" t="s">
        <v>92</v>
      </c>
      <c r="H4" s="149" t="s">
        <v>84</v>
      </c>
      <c r="I4" s="149" t="s">
        <v>178</v>
      </c>
      <c r="J4" s="149" t="s">
        <v>81</v>
      </c>
      <c r="K4" s="271">
        <v>380</v>
      </c>
      <c r="L4" s="271">
        <v>88</v>
      </c>
      <c r="M4" s="271">
        <v>1900</v>
      </c>
      <c r="N4" s="271">
        <v>440</v>
      </c>
      <c r="O4" s="271">
        <v>969</v>
      </c>
      <c r="P4" s="271">
        <v>931</v>
      </c>
      <c r="Q4" s="271">
        <v>224.4</v>
      </c>
      <c r="R4" s="271">
        <v>215.6</v>
      </c>
    </row>
    <row r="5" spans="1:18">
      <c r="A5" s="149" t="s">
        <v>73</v>
      </c>
      <c r="B5" s="149" t="s">
        <v>198</v>
      </c>
      <c r="C5" s="244" t="s">
        <v>27</v>
      </c>
      <c r="D5" s="168" t="s">
        <v>5</v>
      </c>
      <c r="E5" s="149" t="s">
        <v>20</v>
      </c>
      <c r="F5" s="149" t="s">
        <v>6</v>
      </c>
      <c r="G5" s="279" t="s">
        <v>92</v>
      </c>
      <c r="H5" s="149" t="s">
        <v>84</v>
      </c>
      <c r="I5" s="149" t="s">
        <v>178</v>
      </c>
      <c r="J5" s="149" t="s">
        <v>77</v>
      </c>
      <c r="K5" s="271">
        <v>380</v>
      </c>
      <c r="L5" s="271">
        <v>53</v>
      </c>
      <c r="M5" s="271">
        <v>1900</v>
      </c>
      <c r="N5" s="271">
        <v>265</v>
      </c>
      <c r="O5" s="271">
        <v>969.00000000000011</v>
      </c>
      <c r="P5" s="271">
        <v>930.99999999999989</v>
      </c>
      <c r="Q5" s="271">
        <v>135.15</v>
      </c>
      <c r="R5" s="271">
        <v>129.85</v>
      </c>
    </row>
    <row r="6" spans="1:18">
      <c r="A6" s="149" t="s">
        <v>73</v>
      </c>
      <c r="B6" s="149" t="s">
        <v>198</v>
      </c>
      <c r="C6" s="244" t="s">
        <v>27</v>
      </c>
      <c r="D6" s="168" t="s">
        <v>5</v>
      </c>
      <c r="E6" s="149" t="s">
        <v>20</v>
      </c>
      <c r="F6" s="149" t="s">
        <v>6</v>
      </c>
      <c r="G6" s="279" t="s">
        <v>92</v>
      </c>
      <c r="H6" s="149" t="s">
        <v>84</v>
      </c>
      <c r="I6" s="149" t="s">
        <v>178</v>
      </c>
      <c r="J6" s="149" t="s">
        <v>76</v>
      </c>
      <c r="K6" s="271">
        <v>380</v>
      </c>
      <c r="L6" s="271">
        <v>189</v>
      </c>
      <c r="M6" s="271">
        <v>1900</v>
      </c>
      <c r="N6" s="271">
        <v>945</v>
      </c>
      <c r="O6" s="271">
        <v>969.00000000000011</v>
      </c>
      <c r="P6" s="271">
        <v>930.99999999999989</v>
      </c>
      <c r="Q6" s="271">
        <v>481.95</v>
      </c>
      <c r="R6" s="271">
        <v>463.05</v>
      </c>
    </row>
    <row r="7" spans="1:18">
      <c r="A7" s="149" t="s">
        <v>73</v>
      </c>
      <c r="B7" s="149" t="s">
        <v>198</v>
      </c>
      <c r="C7" s="244" t="s">
        <v>27</v>
      </c>
      <c r="D7" s="168" t="s">
        <v>31</v>
      </c>
      <c r="E7" s="149" t="s">
        <v>31</v>
      </c>
      <c r="F7" s="149" t="s">
        <v>30</v>
      </c>
      <c r="G7" s="279" t="s">
        <v>92</v>
      </c>
      <c r="H7" s="149" t="s">
        <v>91</v>
      </c>
      <c r="I7" s="149" t="s">
        <v>179</v>
      </c>
      <c r="J7" s="149" t="s">
        <v>76</v>
      </c>
      <c r="K7" s="273">
        <v>1756</v>
      </c>
      <c r="L7" s="273">
        <v>1756</v>
      </c>
      <c r="M7" s="273">
        <v>8780</v>
      </c>
      <c r="N7" s="273">
        <v>8780</v>
      </c>
      <c r="O7" s="273">
        <v>4477.8</v>
      </c>
      <c r="P7" s="273">
        <v>4302.2</v>
      </c>
      <c r="Q7" s="273">
        <v>4477.8</v>
      </c>
      <c r="R7" s="273">
        <v>4302.2</v>
      </c>
    </row>
    <row r="8" spans="1:18">
      <c r="A8" s="149" t="s">
        <v>73</v>
      </c>
      <c r="B8" s="149" t="s">
        <v>198</v>
      </c>
      <c r="C8" s="244" t="s">
        <v>27</v>
      </c>
      <c r="D8" s="168" t="s">
        <v>15</v>
      </c>
      <c r="E8" s="149" t="s">
        <v>15</v>
      </c>
      <c r="F8" s="149" t="s">
        <v>6</v>
      </c>
      <c r="G8" s="279" t="s">
        <v>94</v>
      </c>
      <c r="H8" s="149" t="s">
        <v>88</v>
      </c>
      <c r="I8" s="149" t="s">
        <v>180</v>
      </c>
      <c r="J8" s="149" t="s">
        <v>76</v>
      </c>
      <c r="K8" s="273">
        <v>14694</v>
      </c>
      <c r="L8" s="273">
        <v>0</v>
      </c>
      <c r="M8" s="273">
        <v>73470</v>
      </c>
      <c r="N8" s="273">
        <v>0</v>
      </c>
      <c r="O8" s="273">
        <v>37469.699999999997</v>
      </c>
      <c r="P8" s="273">
        <v>36000.300000000003</v>
      </c>
      <c r="Q8" s="273">
        <v>0</v>
      </c>
      <c r="R8" s="273">
        <v>0</v>
      </c>
    </row>
    <row r="9" spans="1:18">
      <c r="A9" s="149" t="s">
        <v>73</v>
      </c>
      <c r="B9" s="149" t="s">
        <v>198</v>
      </c>
      <c r="C9" s="244" t="s">
        <v>27</v>
      </c>
      <c r="D9" s="277" t="s">
        <v>37</v>
      </c>
      <c r="E9" s="149" t="s">
        <v>41</v>
      </c>
      <c r="F9" s="149" t="s">
        <v>34</v>
      </c>
      <c r="G9" s="279" t="s">
        <v>94</v>
      </c>
      <c r="H9" s="149" t="s">
        <v>87</v>
      </c>
      <c r="I9" s="149" t="s">
        <v>199</v>
      </c>
      <c r="J9" s="149" t="s">
        <v>77</v>
      </c>
      <c r="K9" s="271">
        <v>42</v>
      </c>
      <c r="L9" s="271">
        <v>42</v>
      </c>
      <c r="M9" s="271">
        <v>210</v>
      </c>
      <c r="N9" s="271">
        <v>210</v>
      </c>
      <c r="O9" s="271">
        <v>107.10000000000001</v>
      </c>
      <c r="P9" s="271">
        <v>102.89999999999999</v>
      </c>
      <c r="Q9" s="271">
        <v>107.10000000000001</v>
      </c>
      <c r="R9" s="271">
        <v>102.89999999999999</v>
      </c>
    </row>
    <row r="10" spans="1:18">
      <c r="A10" s="149" t="s">
        <v>73</v>
      </c>
      <c r="B10" s="149" t="s">
        <v>198</v>
      </c>
      <c r="C10" s="244" t="s">
        <v>27</v>
      </c>
      <c r="D10" s="277" t="s">
        <v>37</v>
      </c>
      <c r="E10" s="149" t="s">
        <v>41</v>
      </c>
      <c r="F10" s="149" t="s">
        <v>34</v>
      </c>
      <c r="G10" s="279" t="s">
        <v>94</v>
      </c>
      <c r="H10" s="149" t="s">
        <v>87</v>
      </c>
      <c r="I10" s="149" t="s">
        <v>199</v>
      </c>
      <c r="J10" s="149" t="s">
        <v>76</v>
      </c>
      <c r="K10" s="271">
        <v>100</v>
      </c>
      <c r="L10" s="271">
        <v>100</v>
      </c>
      <c r="M10" s="271">
        <v>500</v>
      </c>
      <c r="N10" s="271">
        <v>500</v>
      </c>
      <c r="O10" s="271">
        <v>255</v>
      </c>
      <c r="P10" s="271">
        <v>245</v>
      </c>
      <c r="Q10" s="271">
        <v>255</v>
      </c>
      <c r="R10" s="271">
        <v>245</v>
      </c>
    </row>
    <row r="11" spans="1:18">
      <c r="A11" s="149" t="s">
        <v>73</v>
      </c>
      <c r="B11" s="149" t="s">
        <v>198</v>
      </c>
      <c r="C11" s="244" t="s">
        <v>27</v>
      </c>
      <c r="D11" s="277" t="s">
        <v>37</v>
      </c>
      <c r="E11" s="149" t="s">
        <v>41</v>
      </c>
      <c r="F11" s="149" t="s">
        <v>34</v>
      </c>
      <c r="G11" s="279" t="s">
        <v>94</v>
      </c>
      <c r="H11" s="149" t="s">
        <v>89</v>
      </c>
      <c r="I11" s="149" t="s">
        <v>200</v>
      </c>
      <c r="J11" s="149" t="s">
        <v>77</v>
      </c>
      <c r="K11" s="271">
        <v>388</v>
      </c>
      <c r="L11" s="271">
        <v>388</v>
      </c>
      <c r="M11" s="271">
        <v>1940</v>
      </c>
      <c r="N11" s="271">
        <v>1940</v>
      </c>
      <c r="O11" s="271">
        <v>989.40000000000009</v>
      </c>
      <c r="P11" s="271">
        <v>950.59999999999991</v>
      </c>
      <c r="Q11" s="271">
        <v>989.40000000000009</v>
      </c>
      <c r="R11" s="271">
        <v>950.59999999999991</v>
      </c>
    </row>
    <row r="12" spans="1:18">
      <c r="A12" s="149" t="s">
        <v>73</v>
      </c>
      <c r="B12" s="149" t="s">
        <v>198</v>
      </c>
      <c r="C12" s="244" t="s">
        <v>27</v>
      </c>
      <c r="D12" s="277" t="s">
        <v>37</v>
      </c>
      <c r="E12" s="149" t="s">
        <v>41</v>
      </c>
      <c r="F12" s="149" t="s">
        <v>34</v>
      </c>
      <c r="G12" s="279" t="s">
        <v>94</v>
      </c>
      <c r="H12" s="149" t="s">
        <v>89</v>
      </c>
      <c r="I12" s="149" t="s">
        <v>200</v>
      </c>
      <c r="J12" s="149" t="s">
        <v>76</v>
      </c>
      <c r="K12" s="271">
        <v>1485</v>
      </c>
      <c r="L12" s="271">
        <v>1485</v>
      </c>
      <c r="M12" s="271">
        <v>7425</v>
      </c>
      <c r="N12" s="271">
        <v>7425</v>
      </c>
      <c r="O12" s="271">
        <v>3786.75</v>
      </c>
      <c r="P12" s="271">
        <v>3638.25</v>
      </c>
      <c r="Q12" s="271">
        <v>3786.75</v>
      </c>
      <c r="R12" s="271">
        <v>3638.25</v>
      </c>
    </row>
    <row r="13" spans="1:18">
      <c r="A13" s="149" t="s">
        <v>73</v>
      </c>
      <c r="B13" s="149" t="s">
        <v>198</v>
      </c>
      <c r="C13" s="244" t="s">
        <v>27</v>
      </c>
      <c r="D13" s="277" t="s">
        <v>37</v>
      </c>
      <c r="E13" s="149" t="s">
        <v>41</v>
      </c>
      <c r="F13" s="149" t="s">
        <v>34</v>
      </c>
      <c r="G13" s="279" t="s">
        <v>94</v>
      </c>
      <c r="H13" s="149" t="s">
        <v>89</v>
      </c>
      <c r="I13" s="149" t="s">
        <v>201</v>
      </c>
      <c r="J13" s="149" t="s">
        <v>77</v>
      </c>
      <c r="K13" s="271">
        <v>83</v>
      </c>
      <c r="L13" s="271">
        <v>83</v>
      </c>
      <c r="M13" s="271">
        <v>415</v>
      </c>
      <c r="N13" s="271">
        <v>415</v>
      </c>
      <c r="O13" s="271">
        <v>211.65</v>
      </c>
      <c r="P13" s="271">
        <v>203.35</v>
      </c>
      <c r="Q13" s="271">
        <v>211.65</v>
      </c>
      <c r="R13" s="271">
        <v>203.35</v>
      </c>
    </row>
    <row r="14" spans="1:18">
      <c r="A14" s="149" t="s">
        <v>73</v>
      </c>
      <c r="B14" s="149" t="s">
        <v>198</v>
      </c>
      <c r="C14" s="244" t="s">
        <v>27</v>
      </c>
      <c r="D14" s="277" t="s">
        <v>37</v>
      </c>
      <c r="E14" s="149" t="s">
        <v>41</v>
      </c>
      <c r="F14" s="149" t="s">
        <v>34</v>
      </c>
      <c r="G14" s="279" t="s">
        <v>94</v>
      </c>
      <c r="H14" s="149" t="s">
        <v>89</v>
      </c>
      <c r="I14" s="149" t="s">
        <v>201</v>
      </c>
      <c r="J14" s="149" t="s">
        <v>76</v>
      </c>
      <c r="K14" s="271">
        <v>60</v>
      </c>
      <c r="L14" s="271">
        <v>60</v>
      </c>
      <c r="M14" s="271">
        <v>300</v>
      </c>
      <c r="N14" s="271">
        <v>300</v>
      </c>
      <c r="O14" s="271">
        <v>153</v>
      </c>
      <c r="P14" s="271">
        <v>147</v>
      </c>
      <c r="Q14" s="271">
        <v>153</v>
      </c>
      <c r="R14" s="271">
        <v>147</v>
      </c>
    </row>
    <row r="15" spans="1:18">
      <c r="A15" s="149" t="s">
        <v>73</v>
      </c>
      <c r="B15" s="149" t="s">
        <v>198</v>
      </c>
      <c r="C15" s="244" t="s">
        <v>27</v>
      </c>
      <c r="D15" s="277" t="s">
        <v>37</v>
      </c>
      <c r="E15" s="149" t="s">
        <v>41</v>
      </c>
      <c r="F15" s="149" t="s">
        <v>34</v>
      </c>
      <c r="G15" s="279" t="s">
        <v>94</v>
      </c>
      <c r="H15" s="149" t="s">
        <v>90</v>
      </c>
      <c r="I15" s="149" t="s">
        <v>202</v>
      </c>
      <c r="J15" s="149" t="s">
        <v>76</v>
      </c>
      <c r="K15" s="273">
        <v>190</v>
      </c>
      <c r="L15" s="273">
        <v>190</v>
      </c>
      <c r="M15" s="273">
        <v>950</v>
      </c>
      <c r="N15" s="273">
        <v>950</v>
      </c>
      <c r="O15" s="273">
        <v>484.5</v>
      </c>
      <c r="P15" s="273">
        <v>465.5</v>
      </c>
      <c r="Q15" s="273">
        <v>484.5</v>
      </c>
      <c r="R15" s="273">
        <v>465.5</v>
      </c>
    </row>
    <row r="16" spans="1:18">
      <c r="A16" s="149" t="s">
        <v>73</v>
      </c>
      <c r="B16" s="149" t="s">
        <v>198</v>
      </c>
      <c r="C16" s="244" t="s">
        <v>27</v>
      </c>
      <c r="D16" s="277" t="s">
        <v>36</v>
      </c>
      <c r="E16" s="149" t="s">
        <v>40</v>
      </c>
      <c r="F16" s="149" t="s">
        <v>36</v>
      </c>
      <c r="G16" s="279" t="s">
        <v>94</v>
      </c>
      <c r="H16" s="149" t="s">
        <v>87</v>
      </c>
      <c r="I16" s="149" t="s">
        <v>199</v>
      </c>
      <c r="J16" s="149" t="s">
        <v>76</v>
      </c>
      <c r="K16" s="273">
        <v>2030</v>
      </c>
      <c r="L16" s="273">
        <v>0</v>
      </c>
      <c r="M16" s="273">
        <v>10150</v>
      </c>
      <c r="N16" s="273">
        <v>0</v>
      </c>
      <c r="O16" s="273">
        <v>5176.5</v>
      </c>
      <c r="P16" s="273">
        <v>4973.5</v>
      </c>
      <c r="Q16" s="273">
        <v>0</v>
      </c>
      <c r="R16" s="273">
        <v>0</v>
      </c>
    </row>
    <row r="17" spans="1:18">
      <c r="A17" s="149" t="s">
        <v>73</v>
      </c>
      <c r="B17" s="149" t="s">
        <v>198</v>
      </c>
      <c r="C17" s="244" t="s">
        <v>27</v>
      </c>
      <c r="D17" s="277" t="s">
        <v>36</v>
      </c>
      <c r="E17" s="149" t="s">
        <v>40</v>
      </c>
      <c r="F17" s="149" t="s">
        <v>36</v>
      </c>
      <c r="G17" s="279" t="s">
        <v>92</v>
      </c>
      <c r="H17" s="149" t="s">
        <v>85</v>
      </c>
      <c r="I17" s="149" t="s">
        <v>203</v>
      </c>
      <c r="J17" s="149" t="s">
        <v>76</v>
      </c>
      <c r="K17" s="273">
        <v>2000</v>
      </c>
      <c r="L17" s="273">
        <v>0</v>
      </c>
      <c r="M17" s="273">
        <v>10000</v>
      </c>
      <c r="N17" s="273">
        <v>0</v>
      </c>
      <c r="O17" s="273">
        <v>5100</v>
      </c>
      <c r="P17" s="273">
        <v>4900</v>
      </c>
      <c r="Q17" s="273">
        <v>0</v>
      </c>
      <c r="R17" s="273">
        <v>0</v>
      </c>
    </row>
    <row r="18" spans="1:18">
      <c r="A18" s="149" t="s">
        <v>73</v>
      </c>
      <c r="B18" s="149" t="s">
        <v>198</v>
      </c>
      <c r="C18" s="149" t="s">
        <v>182</v>
      </c>
      <c r="D18" s="277" t="s">
        <v>36</v>
      </c>
      <c r="E18" s="244" t="s">
        <v>204</v>
      </c>
      <c r="F18" s="149" t="s">
        <v>38</v>
      </c>
      <c r="G18" s="279" t="s">
        <v>94</v>
      </c>
      <c r="H18" s="149" t="s">
        <v>87</v>
      </c>
      <c r="I18" s="244" t="s">
        <v>190</v>
      </c>
      <c r="J18" s="149" t="s">
        <v>76</v>
      </c>
      <c r="K18" s="275">
        <v>20</v>
      </c>
      <c r="L18" s="273">
        <v>0</v>
      </c>
      <c r="M18" s="273">
        <v>100</v>
      </c>
      <c r="N18" s="273">
        <v>0</v>
      </c>
      <c r="O18" s="273">
        <v>51</v>
      </c>
      <c r="P18" s="273">
        <v>49</v>
      </c>
      <c r="Q18" s="273">
        <v>0</v>
      </c>
      <c r="R18" s="273">
        <v>0</v>
      </c>
    </row>
    <row r="19" spans="1:18">
      <c r="A19" s="149" t="s">
        <v>73</v>
      </c>
      <c r="B19" s="149" t="s">
        <v>198</v>
      </c>
      <c r="C19" s="149" t="s">
        <v>27</v>
      </c>
      <c r="D19" s="277" t="s">
        <v>9</v>
      </c>
      <c r="E19" s="149" t="s">
        <v>20</v>
      </c>
      <c r="F19" s="149" t="s">
        <v>33</v>
      </c>
      <c r="G19" s="279" t="s">
        <v>94</v>
      </c>
      <c r="H19" s="149" t="s">
        <v>86</v>
      </c>
      <c r="I19" s="149" t="s">
        <v>203</v>
      </c>
      <c r="J19" s="149" t="s">
        <v>77</v>
      </c>
      <c r="K19" s="273">
        <v>75</v>
      </c>
      <c r="L19" s="273">
        <v>0</v>
      </c>
      <c r="M19" s="273">
        <v>375</v>
      </c>
      <c r="N19" s="273">
        <v>0</v>
      </c>
      <c r="O19" s="273">
        <v>191.25</v>
      </c>
      <c r="P19" s="273">
        <v>183.75</v>
      </c>
      <c r="Q19" s="273">
        <v>0</v>
      </c>
      <c r="R19" s="273">
        <v>0</v>
      </c>
    </row>
    <row r="20" spans="1:18">
      <c r="A20" s="149" t="s">
        <v>73</v>
      </c>
      <c r="B20" s="149" t="s">
        <v>198</v>
      </c>
      <c r="C20" s="149" t="s">
        <v>27</v>
      </c>
      <c r="D20" s="277" t="s">
        <v>9</v>
      </c>
      <c r="E20" s="149" t="s">
        <v>20</v>
      </c>
      <c r="F20" s="149" t="s">
        <v>33</v>
      </c>
      <c r="G20" s="279" t="s">
        <v>94</v>
      </c>
      <c r="H20" s="149" t="s">
        <v>88</v>
      </c>
      <c r="I20" s="149" t="s">
        <v>203</v>
      </c>
      <c r="J20" s="149" t="s">
        <v>77</v>
      </c>
      <c r="K20" s="273">
        <v>300</v>
      </c>
      <c r="L20" s="273">
        <v>0</v>
      </c>
      <c r="M20" s="273">
        <v>1500</v>
      </c>
      <c r="N20" s="273">
        <v>0</v>
      </c>
      <c r="O20" s="273">
        <v>765</v>
      </c>
      <c r="P20" s="273">
        <v>735</v>
      </c>
      <c r="Q20" s="273">
        <v>0</v>
      </c>
      <c r="R20" s="273">
        <v>0</v>
      </c>
    </row>
    <row r="21" spans="1:18" ht="15" customHeight="1">
      <c r="A21" s="149" t="s">
        <v>73</v>
      </c>
      <c r="B21" s="149" t="s">
        <v>198</v>
      </c>
      <c r="C21" s="149" t="s">
        <v>182</v>
      </c>
      <c r="D21" s="277" t="s">
        <v>9</v>
      </c>
      <c r="E21" s="149" t="s">
        <v>9</v>
      </c>
      <c r="F21" s="277"/>
      <c r="G21" s="279" t="s">
        <v>92</v>
      </c>
      <c r="H21" s="149" t="s">
        <v>84</v>
      </c>
      <c r="I21" s="149" t="s">
        <v>184</v>
      </c>
      <c r="J21" s="149" t="s">
        <v>77</v>
      </c>
      <c r="K21" s="273">
        <v>100</v>
      </c>
      <c r="L21" s="273">
        <v>0</v>
      </c>
      <c r="M21" s="273">
        <v>500</v>
      </c>
      <c r="N21" s="273">
        <v>0</v>
      </c>
      <c r="O21" s="273">
        <v>255</v>
      </c>
      <c r="P21" s="273">
        <v>245</v>
      </c>
      <c r="Q21" s="273">
        <v>0</v>
      </c>
      <c r="R21" s="273">
        <v>0</v>
      </c>
    </row>
    <row r="22" spans="1:18">
      <c r="A22" s="149" t="s">
        <v>73</v>
      </c>
      <c r="B22" s="149" t="s">
        <v>198</v>
      </c>
      <c r="C22" s="149" t="s">
        <v>182</v>
      </c>
      <c r="D22" s="277" t="s">
        <v>9</v>
      </c>
      <c r="E22" s="149" t="s">
        <v>9</v>
      </c>
      <c r="F22" s="244" t="s">
        <v>205</v>
      </c>
      <c r="G22" s="279" t="s">
        <v>92</v>
      </c>
      <c r="H22" s="149" t="s">
        <v>91</v>
      </c>
      <c r="I22" s="149" t="s">
        <v>179</v>
      </c>
      <c r="J22" s="149" t="s">
        <v>79</v>
      </c>
      <c r="K22" s="271">
        <v>1000</v>
      </c>
      <c r="L22" s="271">
        <v>1000</v>
      </c>
      <c r="M22" s="271">
        <v>5000</v>
      </c>
      <c r="N22" s="271">
        <v>5000</v>
      </c>
      <c r="O22" s="271">
        <v>2550</v>
      </c>
      <c r="P22" s="271">
        <v>2450</v>
      </c>
      <c r="Q22" s="271">
        <v>2550</v>
      </c>
      <c r="R22" s="271">
        <v>2450</v>
      </c>
    </row>
    <row r="23" spans="1:18" ht="15" customHeight="1">
      <c r="A23" s="149" t="s">
        <v>73</v>
      </c>
      <c r="B23" s="149" t="s">
        <v>198</v>
      </c>
      <c r="C23" s="149" t="s">
        <v>182</v>
      </c>
      <c r="D23" s="277" t="s">
        <v>9</v>
      </c>
      <c r="E23" s="149" t="s">
        <v>9</v>
      </c>
      <c r="F23" s="149" t="s">
        <v>12</v>
      </c>
      <c r="G23" s="279" t="s">
        <v>92</v>
      </c>
      <c r="H23" s="149" t="s">
        <v>91</v>
      </c>
      <c r="I23" s="149" t="s">
        <v>179</v>
      </c>
      <c r="J23" s="149" t="s">
        <v>77</v>
      </c>
      <c r="K23" s="271">
        <v>2375</v>
      </c>
      <c r="L23" s="271">
        <v>2375</v>
      </c>
      <c r="M23" s="271">
        <v>11875</v>
      </c>
      <c r="N23" s="271">
        <v>11875</v>
      </c>
      <c r="O23" s="271">
        <v>6056.25</v>
      </c>
      <c r="P23" s="271">
        <v>5818.75</v>
      </c>
      <c r="Q23" s="271">
        <v>6056.25</v>
      </c>
      <c r="R23" s="271">
        <v>5818.75</v>
      </c>
    </row>
    <row r="24" spans="1:18">
      <c r="A24" s="149" t="s">
        <v>73</v>
      </c>
      <c r="B24" s="149" t="s">
        <v>198</v>
      </c>
      <c r="C24" s="149" t="s">
        <v>27</v>
      </c>
      <c r="D24" s="277" t="s">
        <v>25</v>
      </c>
      <c r="E24" s="149" t="s">
        <v>20</v>
      </c>
      <c r="F24" s="277"/>
      <c r="G24" s="279" t="s">
        <v>92</v>
      </c>
      <c r="H24" s="149" t="s">
        <v>85</v>
      </c>
      <c r="I24" s="149" t="s">
        <v>203</v>
      </c>
      <c r="J24" s="149" t="s">
        <v>77</v>
      </c>
      <c r="K24" s="271">
        <v>550</v>
      </c>
      <c r="L24" s="271">
        <v>0</v>
      </c>
      <c r="M24" s="271">
        <v>2750</v>
      </c>
      <c r="N24" s="271">
        <v>0</v>
      </c>
      <c r="O24" s="271">
        <v>1402.5</v>
      </c>
      <c r="P24" s="271">
        <v>1347.5</v>
      </c>
      <c r="Q24" s="271">
        <v>0</v>
      </c>
      <c r="R24" s="271">
        <v>0</v>
      </c>
    </row>
    <row r="25" spans="1:18">
      <c r="A25" s="149" t="s">
        <v>73</v>
      </c>
      <c r="B25" s="149" t="s">
        <v>198</v>
      </c>
      <c r="C25" s="149" t="s">
        <v>27</v>
      </c>
      <c r="D25" s="277" t="s">
        <v>25</v>
      </c>
      <c r="E25" s="149" t="s">
        <v>20</v>
      </c>
      <c r="F25" s="277"/>
      <c r="G25" s="279" t="s">
        <v>92</v>
      </c>
      <c r="H25" s="149" t="s">
        <v>85</v>
      </c>
      <c r="I25" s="149" t="s">
        <v>203</v>
      </c>
      <c r="J25" s="149" t="s">
        <v>76</v>
      </c>
      <c r="K25" s="271">
        <v>550</v>
      </c>
      <c r="L25" s="271">
        <v>0</v>
      </c>
      <c r="M25" s="271">
        <v>2750</v>
      </c>
      <c r="N25" s="271">
        <v>0</v>
      </c>
      <c r="O25" s="271">
        <v>1402.5</v>
      </c>
      <c r="P25" s="271">
        <v>1347.5</v>
      </c>
      <c r="Q25" s="271">
        <v>0</v>
      </c>
      <c r="R25" s="271">
        <v>0</v>
      </c>
    </row>
    <row r="26" spans="1:18">
      <c r="A26" s="149" t="s">
        <v>73</v>
      </c>
      <c r="B26" s="149" t="s">
        <v>198</v>
      </c>
      <c r="C26" s="149" t="s">
        <v>27</v>
      </c>
      <c r="D26" s="277" t="s">
        <v>26</v>
      </c>
      <c r="E26" s="149" t="s">
        <v>18</v>
      </c>
      <c r="F26" s="149" t="s">
        <v>16</v>
      </c>
      <c r="G26" s="279" t="s">
        <v>94</v>
      </c>
      <c r="H26" s="149" t="s">
        <v>86</v>
      </c>
      <c r="I26" s="149" t="s">
        <v>199</v>
      </c>
      <c r="J26" s="149" t="s">
        <v>77</v>
      </c>
      <c r="K26" s="271">
        <v>182</v>
      </c>
      <c r="L26" s="271">
        <v>182</v>
      </c>
      <c r="M26" s="271">
        <v>910</v>
      </c>
      <c r="N26" s="271">
        <v>910</v>
      </c>
      <c r="O26" s="271">
        <v>464.1</v>
      </c>
      <c r="P26" s="271">
        <v>445.9</v>
      </c>
      <c r="Q26" s="271">
        <v>464.1</v>
      </c>
      <c r="R26" s="271">
        <v>445.9</v>
      </c>
    </row>
    <row r="27" spans="1:18">
      <c r="A27" s="149" t="s">
        <v>73</v>
      </c>
      <c r="B27" s="149" t="s">
        <v>198</v>
      </c>
      <c r="C27" s="149" t="s">
        <v>27</v>
      </c>
      <c r="D27" s="277" t="s">
        <v>26</v>
      </c>
      <c r="E27" s="149" t="s">
        <v>18</v>
      </c>
      <c r="F27" s="149" t="s">
        <v>16</v>
      </c>
      <c r="G27" s="279" t="s">
        <v>94</v>
      </c>
      <c r="H27" s="149" t="s">
        <v>86</v>
      </c>
      <c r="I27" s="149" t="s">
        <v>199</v>
      </c>
      <c r="J27" s="149" t="s">
        <v>76</v>
      </c>
      <c r="K27" s="271">
        <v>48</v>
      </c>
      <c r="L27" s="271">
        <v>48</v>
      </c>
      <c r="M27" s="271">
        <v>240</v>
      </c>
      <c r="N27" s="271">
        <v>240</v>
      </c>
      <c r="O27" s="271">
        <v>122.4</v>
      </c>
      <c r="P27" s="271">
        <v>117.6</v>
      </c>
      <c r="Q27" s="271">
        <v>122.4</v>
      </c>
      <c r="R27" s="271">
        <v>117.6</v>
      </c>
    </row>
    <row r="28" spans="1:18">
      <c r="A28" s="149" t="s">
        <v>73</v>
      </c>
      <c r="B28" s="149" t="s">
        <v>198</v>
      </c>
      <c r="C28" s="149" t="s">
        <v>27</v>
      </c>
      <c r="D28" s="277" t="s">
        <v>26</v>
      </c>
      <c r="E28" s="149" t="s">
        <v>206</v>
      </c>
      <c r="F28" s="149" t="s">
        <v>16</v>
      </c>
      <c r="G28" s="279" t="s">
        <v>94</v>
      </c>
      <c r="H28" s="149" t="s">
        <v>88</v>
      </c>
      <c r="I28" s="149" t="s">
        <v>200</v>
      </c>
      <c r="J28" s="149" t="s">
        <v>77</v>
      </c>
      <c r="K28" s="271">
        <v>2119</v>
      </c>
      <c r="L28" s="271">
        <v>86</v>
      </c>
      <c r="M28" s="271">
        <v>10595</v>
      </c>
      <c r="N28" s="271">
        <v>430</v>
      </c>
      <c r="O28" s="271">
        <v>5403.45</v>
      </c>
      <c r="P28" s="271">
        <v>5191.55</v>
      </c>
      <c r="Q28" s="271">
        <v>219.3</v>
      </c>
      <c r="R28" s="271">
        <v>210.7</v>
      </c>
    </row>
    <row r="29" spans="1:18">
      <c r="A29" s="149" t="s">
        <v>73</v>
      </c>
      <c r="B29" s="149" t="s">
        <v>198</v>
      </c>
      <c r="C29" s="149" t="s">
        <v>27</v>
      </c>
      <c r="D29" s="277" t="s">
        <v>26</v>
      </c>
      <c r="E29" s="149" t="s">
        <v>207</v>
      </c>
      <c r="F29" s="149" t="s">
        <v>16</v>
      </c>
      <c r="G29" s="279" t="s">
        <v>94</v>
      </c>
      <c r="H29" s="149" t="s">
        <v>88</v>
      </c>
      <c r="I29" s="149" t="s">
        <v>200</v>
      </c>
      <c r="J29" s="149" t="s">
        <v>76</v>
      </c>
      <c r="K29" s="271">
        <v>1016</v>
      </c>
      <c r="L29" s="271">
        <v>593</v>
      </c>
      <c r="M29" s="271">
        <v>5080</v>
      </c>
      <c r="N29" s="271">
        <v>2965</v>
      </c>
      <c r="O29" s="271">
        <v>2590.8000000000002</v>
      </c>
      <c r="P29" s="271">
        <v>2489.1999999999998</v>
      </c>
      <c r="Q29" s="271">
        <v>1512.15</v>
      </c>
      <c r="R29" s="271">
        <v>1452.85</v>
      </c>
    </row>
    <row r="30" spans="1:18">
      <c r="A30" s="149" t="s">
        <v>73</v>
      </c>
      <c r="B30" s="149" t="s">
        <v>198</v>
      </c>
      <c r="C30" s="149" t="s">
        <v>27</v>
      </c>
      <c r="D30" s="277" t="s">
        <v>26</v>
      </c>
      <c r="E30" s="149" t="s">
        <v>18</v>
      </c>
      <c r="F30" s="149" t="s">
        <v>16</v>
      </c>
      <c r="G30" s="279" t="s">
        <v>94</v>
      </c>
      <c r="H30" s="149" t="s">
        <v>88</v>
      </c>
      <c r="I30" s="149" t="s">
        <v>201</v>
      </c>
      <c r="J30" s="149" t="s">
        <v>77</v>
      </c>
      <c r="K30" s="271">
        <v>494</v>
      </c>
      <c r="L30" s="271">
        <v>494</v>
      </c>
      <c r="M30" s="271">
        <v>2470</v>
      </c>
      <c r="N30" s="271">
        <v>2470</v>
      </c>
      <c r="O30" s="271">
        <v>1259.7</v>
      </c>
      <c r="P30" s="271">
        <v>1210.3</v>
      </c>
      <c r="Q30" s="271">
        <v>1259.7</v>
      </c>
      <c r="R30" s="271">
        <v>1210.3</v>
      </c>
    </row>
    <row r="31" spans="1:18">
      <c r="A31" s="149" t="s">
        <v>73</v>
      </c>
      <c r="B31" s="149" t="s">
        <v>198</v>
      </c>
      <c r="C31" s="149" t="s">
        <v>27</v>
      </c>
      <c r="D31" s="277" t="s">
        <v>26</v>
      </c>
      <c r="E31" s="149" t="s">
        <v>207</v>
      </c>
      <c r="F31" s="149" t="s">
        <v>16</v>
      </c>
      <c r="G31" s="279" t="s">
        <v>94</v>
      </c>
      <c r="H31" s="149" t="s">
        <v>88</v>
      </c>
      <c r="I31" s="149" t="s">
        <v>201</v>
      </c>
      <c r="J31" s="149" t="s">
        <v>76</v>
      </c>
      <c r="K31" s="271">
        <v>1209</v>
      </c>
      <c r="L31" s="271">
        <v>1178</v>
      </c>
      <c r="M31" s="271">
        <v>6045</v>
      </c>
      <c r="N31" s="271">
        <v>5890</v>
      </c>
      <c r="O31" s="271">
        <v>3082.95</v>
      </c>
      <c r="P31" s="271">
        <v>2962.05</v>
      </c>
      <c r="Q31" s="271">
        <v>3003.8999999999996</v>
      </c>
      <c r="R31" s="271">
        <v>2886.0999999999995</v>
      </c>
    </row>
    <row r="32" spans="1:18">
      <c r="A32" s="149" t="s">
        <v>73</v>
      </c>
      <c r="B32" s="149" t="s">
        <v>198</v>
      </c>
      <c r="C32" s="149" t="s">
        <v>27</v>
      </c>
      <c r="D32" s="277" t="s">
        <v>26</v>
      </c>
      <c r="E32" s="149" t="s">
        <v>18</v>
      </c>
      <c r="F32" s="149" t="s">
        <v>16</v>
      </c>
      <c r="G32" s="279" t="s">
        <v>92</v>
      </c>
      <c r="H32" s="149" t="s">
        <v>84</v>
      </c>
      <c r="I32" s="149" t="s">
        <v>184</v>
      </c>
      <c r="J32" s="149" t="s">
        <v>76</v>
      </c>
      <c r="K32" s="273">
        <v>300</v>
      </c>
      <c r="L32" s="273">
        <v>217</v>
      </c>
      <c r="M32" s="273">
        <v>1500</v>
      </c>
      <c r="N32" s="273">
        <v>1085</v>
      </c>
      <c r="O32" s="273">
        <v>765</v>
      </c>
      <c r="P32" s="273">
        <v>735</v>
      </c>
      <c r="Q32" s="273">
        <v>553.35</v>
      </c>
      <c r="R32" s="273">
        <v>531.65</v>
      </c>
    </row>
    <row r="33" spans="1:18">
      <c r="A33" s="149" t="s">
        <v>73</v>
      </c>
      <c r="B33" s="149" t="s">
        <v>198</v>
      </c>
      <c r="C33" s="149" t="s">
        <v>27</v>
      </c>
      <c r="D33" s="277" t="s">
        <v>26</v>
      </c>
      <c r="E33" s="149" t="s">
        <v>20</v>
      </c>
      <c r="F33" s="149" t="s">
        <v>16</v>
      </c>
      <c r="G33" s="279" t="s">
        <v>94</v>
      </c>
      <c r="H33" s="149" t="s">
        <v>88</v>
      </c>
      <c r="I33" s="149" t="s">
        <v>208</v>
      </c>
      <c r="J33" s="149" t="s">
        <v>76</v>
      </c>
      <c r="K33" s="273">
        <v>481</v>
      </c>
      <c r="L33" s="273">
        <v>276</v>
      </c>
      <c r="M33" s="273">
        <v>2405</v>
      </c>
      <c r="N33" s="273">
        <v>1380</v>
      </c>
      <c r="O33" s="273">
        <v>1226.55</v>
      </c>
      <c r="P33" s="273">
        <v>1178.45</v>
      </c>
      <c r="Q33" s="273">
        <v>703.8</v>
      </c>
      <c r="R33" s="273">
        <v>676.2</v>
      </c>
    </row>
    <row r="34" spans="1:18">
      <c r="A34" s="149" t="s">
        <v>73</v>
      </c>
      <c r="B34" s="149" t="s">
        <v>198</v>
      </c>
      <c r="C34" s="149" t="s">
        <v>27</v>
      </c>
      <c r="D34" s="277" t="s">
        <v>10</v>
      </c>
      <c r="E34" s="149" t="s">
        <v>41</v>
      </c>
      <c r="F34" s="149" t="s">
        <v>16</v>
      </c>
      <c r="G34" s="279" t="s">
        <v>94</v>
      </c>
      <c r="H34" s="149" t="s">
        <v>89</v>
      </c>
      <c r="I34" s="149" t="s">
        <v>209</v>
      </c>
      <c r="J34" s="149" t="s">
        <v>77</v>
      </c>
      <c r="K34" s="273">
        <v>1163</v>
      </c>
      <c r="L34" s="273">
        <v>1163</v>
      </c>
      <c r="M34" s="273">
        <v>5815</v>
      </c>
      <c r="N34" s="273">
        <v>5815</v>
      </c>
      <c r="O34" s="273">
        <v>2965.65</v>
      </c>
      <c r="P34" s="273">
        <v>2849.35</v>
      </c>
      <c r="Q34" s="273">
        <v>2965.65</v>
      </c>
      <c r="R34" s="273">
        <v>2849.35</v>
      </c>
    </row>
    <row r="35" spans="1:18">
      <c r="A35" s="149" t="s">
        <v>73</v>
      </c>
      <c r="B35" s="149" t="s">
        <v>198</v>
      </c>
      <c r="C35" s="149" t="s">
        <v>27</v>
      </c>
      <c r="D35" s="277" t="s">
        <v>10</v>
      </c>
      <c r="E35" s="149" t="s">
        <v>41</v>
      </c>
      <c r="F35" s="149" t="s">
        <v>16</v>
      </c>
      <c r="G35" s="279" t="s">
        <v>94</v>
      </c>
      <c r="H35" s="149" t="s">
        <v>87</v>
      </c>
      <c r="I35" s="149" t="s">
        <v>199</v>
      </c>
      <c r="J35" s="149" t="s">
        <v>77</v>
      </c>
      <c r="K35" s="271">
        <v>827.09999999999991</v>
      </c>
      <c r="L35" s="271">
        <v>827.09999999999991</v>
      </c>
      <c r="M35" s="271">
        <v>4135.5</v>
      </c>
      <c r="N35" s="271">
        <v>4135.5</v>
      </c>
      <c r="O35" s="271">
        <v>2109.105</v>
      </c>
      <c r="P35" s="271">
        <v>2026.3949999999998</v>
      </c>
      <c r="Q35" s="271">
        <v>2109.105</v>
      </c>
      <c r="R35" s="271">
        <v>2026.3949999999998</v>
      </c>
    </row>
    <row r="36" spans="1:18">
      <c r="A36" s="149" t="s">
        <v>73</v>
      </c>
      <c r="B36" s="149" t="s">
        <v>198</v>
      </c>
      <c r="C36" s="149" t="s">
        <v>27</v>
      </c>
      <c r="D36" s="277" t="s">
        <v>10</v>
      </c>
      <c r="E36" s="149" t="s">
        <v>41</v>
      </c>
      <c r="F36" s="149" t="s">
        <v>16</v>
      </c>
      <c r="G36" s="279" t="s">
        <v>94</v>
      </c>
      <c r="H36" s="149" t="s">
        <v>87</v>
      </c>
      <c r="I36" s="149" t="s">
        <v>199</v>
      </c>
      <c r="J36" s="149" t="s">
        <v>76</v>
      </c>
      <c r="K36" s="271">
        <v>962.81999999999994</v>
      </c>
      <c r="L36" s="271">
        <v>962.81999999999994</v>
      </c>
      <c r="M36" s="271">
        <v>4814.0999999999995</v>
      </c>
      <c r="N36" s="271">
        <v>4814.0999999999995</v>
      </c>
      <c r="O36" s="271">
        <v>2455.1910000000003</v>
      </c>
      <c r="P36" s="271">
        <v>2358.9089999999997</v>
      </c>
      <c r="Q36" s="271">
        <v>2455.1910000000003</v>
      </c>
      <c r="R36" s="271">
        <v>2358.9089999999997</v>
      </c>
    </row>
    <row r="37" spans="1:18">
      <c r="A37" s="149" t="s">
        <v>73</v>
      </c>
      <c r="B37" s="149" t="s">
        <v>198</v>
      </c>
      <c r="C37" s="149" t="s">
        <v>27</v>
      </c>
      <c r="D37" s="277" t="s">
        <v>10</v>
      </c>
      <c r="E37" s="149" t="s">
        <v>41</v>
      </c>
      <c r="F37" s="149" t="s">
        <v>16</v>
      </c>
      <c r="G37" s="279" t="s">
        <v>92</v>
      </c>
      <c r="H37" s="149" t="s">
        <v>85</v>
      </c>
      <c r="I37" s="149" t="s">
        <v>183</v>
      </c>
      <c r="J37" s="149" t="s">
        <v>77</v>
      </c>
      <c r="K37" s="271">
        <v>4608</v>
      </c>
      <c r="L37" s="271">
        <v>4598</v>
      </c>
      <c r="M37" s="271">
        <v>23040</v>
      </c>
      <c r="N37" s="271">
        <v>22990</v>
      </c>
      <c r="O37" s="271">
        <v>11750.4</v>
      </c>
      <c r="P37" s="271">
        <v>11289.6</v>
      </c>
      <c r="Q37" s="271">
        <v>11724.9</v>
      </c>
      <c r="R37" s="271">
        <v>11265.1</v>
      </c>
    </row>
    <row r="38" spans="1:18">
      <c r="A38" s="149" t="s">
        <v>73</v>
      </c>
      <c r="B38" s="149" t="s">
        <v>198</v>
      </c>
      <c r="C38" s="149" t="s">
        <v>27</v>
      </c>
      <c r="D38" s="277" t="s">
        <v>10</v>
      </c>
      <c r="E38" s="149" t="s">
        <v>41</v>
      </c>
      <c r="F38" s="149" t="s">
        <v>16</v>
      </c>
      <c r="G38" s="279" t="s">
        <v>92</v>
      </c>
      <c r="H38" s="149" t="s">
        <v>85</v>
      </c>
      <c r="I38" s="149" t="s">
        <v>183</v>
      </c>
      <c r="J38" s="149" t="s">
        <v>76</v>
      </c>
      <c r="K38" s="271">
        <v>5364</v>
      </c>
      <c r="L38" s="271">
        <v>5340</v>
      </c>
      <c r="M38" s="271">
        <v>26820</v>
      </c>
      <c r="N38" s="271">
        <v>26700</v>
      </c>
      <c r="O38" s="271">
        <v>13678.2</v>
      </c>
      <c r="P38" s="271">
        <v>13141.8</v>
      </c>
      <c r="Q38" s="271">
        <v>13617</v>
      </c>
      <c r="R38" s="271">
        <v>13083</v>
      </c>
    </row>
    <row r="39" spans="1:18">
      <c r="A39" s="149" t="s">
        <v>73</v>
      </c>
      <c r="B39" s="149" t="s">
        <v>198</v>
      </c>
      <c r="C39" s="149" t="s">
        <v>27</v>
      </c>
      <c r="D39" s="277" t="s">
        <v>10</v>
      </c>
      <c r="E39" s="149" t="s">
        <v>41</v>
      </c>
      <c r="F39" s="149" t="s">
        <v>16</v>
      </c>
      <c r="G39" s="280" t="s">
        <v>94</v>
      </c>
      <c r="H39" s="149" t="s">
        <v>89</v>
      </c>
      <c r="I39" s="149" t="s">
        <v>200</v>
      </c>
      <c r="J39" s="149" t="s">
        <v>77</v>
      </c>
      <c r="K39" s="271">
        <v>1424.45</v>
      </c>
      <c r="L39" s="271">
        <v>1424.45</v>
      </c>
      <c r="M39" s="271">
        <v>7122.25</v>
      </c>
      <c r="N39" s="271">
        <v>7122.25</v>
      </c>
      <c r="O39" s="271">
        <v>3632.3474999999999</v>
      </c>
      <c r="P39" s="271">
        <v>3489.9024999999992</v>
      </c>
      <c r="Q39" s="271">
        <v>3632.3474999999999</v>
      </c>
      <c r="R39" s="271">
        <v>3489.9024999999992</v>
      </c>
    </row>
    <row r="40" spans="1:18">
      <c r="A40" s="149" t="s">
        <v>73</v>
      </c>
      <c r="B40" s="149" t="s">
        <v>198</v>
      </c>
      <c r="C40" s="149" t="s">
        <v>27</v>
      </c>
      <c r="D40" s="277" t="s">
        <v>10</v>
      </c>
      <c r="E40" s="149" t="s">
        <v>41</v>
      </c>
      <c r="F40" s="149" t="s">
        <v>16</v>
      </c>
      <c r="G40" s="280" t="s">
        <v>94</v>
      </c>
      <c r="H40" s="149" t="s">
        <v>89</v>
      </c>
      <c r="I40" s="149" t="s">
        <v>200</v>
      </c>
      <c r="J40" s="149" t="s">
        <v>76</v>
      </c>
      <c r="K40" s="271">
        <v>1658.1899999999996</v>
      </c>
      <c r="L40" s="271">
        <v>1658.1899999999996</v>
      </c>
      <c r="M40" s="271">
        <v>8290.9499999999989</v>
      </c>
      <c r="N40" s="271">
        <v>8290.9499999999989</v>
      </c>
      <c r="O40" s="271">
        <v>4228.3845000000001</v>
      </c>
      <c r="P40" s="271">
        <v>4062.5654999999997</v>
      </c>
      <c r="Q40" s="271">
        <v>4228.3845000000001</v>
      </c>
      <c r="R40" s="271">
        <v>4062.5654999999997</v>
      </c>
    </row>
    <row r="41" spans="1:18">
      <c r="A41" s="149" t="s">
        <v>73</v>
      </c>
      <c r="B41" s="149" t="s">
        <v>198</v>
      </c>
      <c r="C41" s="149" t="s">
        <v>27</v>
      </c>
      <c r="D41" s="277" t="s">
        <v>10</v>
      </c>
      <c r="E41" s="149" t="s">
        <v>41</v>
      </c>
      <c r="F41" s="149" t="s">
        <v>16</v>
      </c>
      <c r="G41" s="280" t="s">
        <v>94</v>
      </c>
      <c r="H41" s="149" t="s">
        <v>89</v>
      </c>
      <c r="I41" s="149" t="s">
        <v>201</v>
      </c>
      <c r="J41" s="149" t="s">
        <v>77</v>
      </c>
      <c r="K41" s="271">
        <v>2343.4500000000003</v>
      </c>
      <c r="L41" s="271">
        <v>2343.4500000000003</v>
      </c>
      <c r="M41" s="271">
        <v>11717.250000000002</v>
      </c>
      <c r="N41" s="271">
        <v>11717.250000000002</v>
      </c>
      <c r="O41" s="271">
        <v>5975.7975000000015</v>
      </c>
      <c r="P41" s="271">
        <v>5741.4525000000003</v>
      </c>
      <c r="Q41" s="271">
        <v>5975.7975000000015</v>
      </c>
      <c r="R41" s="271">
        <v>5741.4525000000003</v>
      </c>
    </row>
    <row r="42" spans="1:18">
      <c r="A42" s="149" t="s">
        <v>73</v>
      </c>
      <c r="B42" s="149" t="s">
        <v>198</v>
      </c>
      <c r="C42" s="149" t="s">
        <v>27</v>
      </c>
      <c r="D42" s="277" t="s">
        <v>10</v>
      </c>
      <c r="E42" s="149" t="s">
        <v>41</v>
      </c>
      <c r="F42" s="149" t="s">
        <v>16</v>
      </c>
      <c r="G42" s="280" t="s">
        <v>94</v>
      </c>
      <c r="H42" s="149" t="s">
        <v>89</v>
      </c>
      <c r="I42" s="149" t="s">
        <v>201</v>
      </c>
      <c r="J42" s="149" t="s">
        <v>76</v>
      </c>
      <c r="K42" s="271">
        <v>2727.9900000000002</v>
      </c>
      <c r="L42" s="271">
        <v>2727.9900000000002</v>
      </c>
      <c r="M42" s="271">
        <v>13639.95</v>
      </c>
      <c r="N42" s="271">
        <v>13639.95</v>
      </c>
      <c r="O42" s="271">
        <v>6956.3745000000008</v>
      </c>
      <c r="P42" s="271">
        <v>6683.5755000000008</v>
      </c>
      <c r="Q42" s="271">
        <v>6956.3745000000008</v>
      </c>
      <c r="R42" s="271">
        <v>6683.5755000000008</v>
      </c>
    </row>
    <row r="43" spans="1:18">
      <c r="A43" s="149" t="s">
        <v>73</v>
      </c>
      <c r="B43" s="149" t="s">
        <v>198</v>
      </c>
      <c r="C43" s="149" t="s">
        <v>27</v>
      </c>
      <c r="D43" s="277" t="s">
        <v>13</v>
      </c>
      <c r="E43" s="277" t="s">
        <v>13</v>
      </c>
      <c r="F43" s="149" t="s">
        <v>6</v>
      </c>
      <c r="G43" s="279" t="s">
        <v>92</v>
      </c>
      <c r="H43" s="149" t="s">
        <v>84</v>
      </c>
      <c r="I43" s="149" t="s">
        <v>178</v>
      </c>
      <c r="J43" s="149" t="s">
        <v>77</v>
      </c>
      <c r="K43" s="271">
        <v>1651</v>
      </c>
      <c r="L43" s="271">
        <v>1308</v>
      </c>
      <c r="M43" s="271">
        <v>8255</v>
      </c>
      <c r="N43" s="271">
        <v>6540</v>
      </c>
      <c r="O43" s="271">
        <v>4210.05</v>
      </c>
      <c r="P43" s="271">
        <v>4044.95</v>
      </c>
      <c r="Q43" s="271">
        <v>3335.4</v>
      </c>
      <c r="R43" s="271">
        <v>3204.6</v>
      </c>
    </row>
    <row r="44" spans="1:18">
      <c r="A44" s="149" t="s">
        <v>73</v>
      </c>
      <c r="B44" s="149" t="s">
        <v>198</v>
      </c>
      <c r="C44" s="149" t="s">
        <v>27</v>
      </c>
      <c r="D44" s="277" t="s">
        <v>13</v>
      </c>
      <c r="E44" s="277" t="s">
        <v>13</v>
      </c>
      <c r="F44" s="149" t="s">
        <v>6</v>
      </c>
      <c r="G44" s="279" t="s">
        <v>92</v>
      </c>
      <c r="H44" s="149" t="s">
        <v>84</v>
      </c>
      <c r="I44" s="149" t="s">
        <v>178</v>
      </c>
      <c r="J44" s="149" t="s">
        <v>76</v>
      </c>
      <c r="K44" s="271">
        <v>3138</v>
      </c>
      <c r="L44" s="271">
        <v>1814</v>
      </c>
      <c r="M44" s="271">
        <v>15690</v>
      </c>
      <c r="N44" s="271">
        <v>9070</v>
      </c>
      <c r="O44" s="271">
        <v>8001.9</v>
      </c>
      <c r="P44" s="271">
        <v>7688.1</v>
      </c>
      <c r="Q44" s="271">
        <v>4625.7</v>
      </c>
      <c r="R44" s="271">
        <v>4444.3</v>
      </c>
    </row>
    <row r="45" spans="1:18">
      <c r="A45" s="149" t="s">
        <v>73</v>
      </c>
      <c r="B45" s="149" t="s">
        <v>198</v>
      </c>
      <c r="C45" s="149" t="s">
        <v>27</v>
      </c>
      <c r="D45" s="277" t="s">
        <v>13</v>
      </c>
      <c r="E45" s="277" t="s">
        <v>13</v>
      </c>
      <c r="F45" s="149" t="s">
        <v>6</v>
      </c>
      <c r="G45" s="279" t="s">
        <v>92</v>
      </c>
      <c r="H45" s="149" t="s">
        <v>91</v>
      </c>
      <c r="I45" s="149" t="s">
        <v>179</v>
      </c>
      <c r="J45" s="149" t="s">
        <v>77</v>
      </c>
      <c r="K45" s="271">
        <v>131</v>
      </c>
      <c r="L45" s="271">
        <v>131</v>
      </c>
      <c r="M45" s="271">
        <v>655</v>
      </c>
      <c r="N45" s="271">
        <v>655</v>
      </c>
      <c r="O45" s="271">
        <v>334.05</v>
      </c>
      <c r="P45" s="271">
        <v>320.95</v>
      </c>
      <c r="Q45" s="271">
        <v>334.05</v>
      </c>
      <c r="R45" s="271">
        <v>320.95</v>
      </c>
    </row>
    <row r="46" spans="1:18">
      <c r="A46" s="149" t="s">
        <v>73</v>
      </c>
      <c r="B46" s="149" t="s">
        <v>198</v>
      </c>
      <c r="C46" s="149" t="s">
        <v>27</v>
      </c>
      <c r="D46" s="277" t="s">
        <v>13</v>
      </c>
      <c r="E46" s="277" t="s">
        <v>13</v>
      </c>
      <c r="F46" s="149" t="s">
        <v>6</v>
      </c>
      <c r="G46" s="279" t="s">
        <v>92</v>
      </c>
      <c r="H46" s="149" t="s">
        <v>91</v>
      </c>
      <c r="I46" s="149" t="s">
        <v>179</v>
      </c>
      <c r="J46" s="149" t="s">
        <v>76</v>
      </c>
      <c r="K46" s="271">
        <v>307</v>
      </c>
      <c r="L46" s="271">
        <v>307</v>
      </c>
      <c r="M46" s="271">
        <v>1535</v>
      </c>
      <c r="N46" s="271">
        <v>1535</v>
      </c>
      <c r="O46" s="271">
        <v>782.84999999999991</v>
      </c>
      <c r="P46" s="271">
        <v>752.15</v>
      </c>
      <c r="Q46" s="271">
        <v>782.84999999999991</v>
      </c>
      <c r="R46" s="271">
        <v>752.15</v>
      </c>
    </row>
    <row r="47" spans="1:18">
      <c r="A47" s="149" t="s">
        <v>100</v>
      </c>
      <c r="B47" s="149" t="s">
        <v>137</v>
      </c>
      <c r="C47" s="244" t="s">
        <v>27</v>
      </c>
      <c r="D47" s="168" t="s">
        <v>5</v>
      </c>
      <c r="E47" s="149" t="s">
        <v>5</v>
      </c>
      <c r="F47" s="149" t="s">
        <v>3</v>
      </c>
      <c r="G47" s="279" t="s">
        <v>92</v>
      </c>
      <c r="H47" s="149" t="s">
        <v>84</v>
      </c>
      <c r="I47" s="149" t="s">
        <v>178</v>
      </c>
      <c r="J47" s="149" t="s">
        <v>76</v>
      </c>
      <c r="K47" s="271">
        <v>150</v>
      </c>
      <c r="L47" s="271">
        <v>150</v>
      </c>
      <c r="M47" s="271">
        <v>675</v>
      </c>
      <c r="N47" s="271">
        <v>690</v>
      </c>
      <c r="O47" s="271">
        <v>344.25</v>
      </c>
      <c r="P47" s="271">
        <v>330.75</v>
      </c>
      <c r="Q47" s="271">
        <v>351.90000000000003</v>
      </c>
      <c r="R47" s="271">
        <v>338.09999999999997</v>
      </c>
    </row>
    <row r="48" spans="1:18">
      <c r="A48" s="149" t="s">
        <v>100</v>
      </c>
      <c r="B48" s="149" t="s">
        <v>137</v>
      </c>
      <c r="C48" s="244" t="s">
        <v>27</v>
      </c>
      <c r="D48" s="168" t="s">
        <v>5</v>
      </c>
      <c r="E48" s="149" t="s">
        <v>5</v>
      </c>
      <c r="F48" s="149" t="s">
        <v>3</v>
      </c>
      <c r="G48" s="279" t="s">
        <v>92</v>
      </c>
      <c r="H48" s="149" t="s">
        <v>91</v>
      </c>
      <c r="I48" s="149" t="s">
        <v>179</v>
      </c>
      <c r="J48" s="149" t="s">
        <v>76</v>
      </c>
      <c r="K48" s="271">
        <v>30</v>
      </c>
      <c r="L48" s="271">
        <v>30</v>
      </c>
      <c r="M48" s="271">
        <v>135</v>
      </c>
      <c r="N48" s="271">
        <v>138</v>
      </c>
      <c r="O48" s="271">
        <v>68.849999999999994</v>
      </c>
      <c r="P48" s="271">
        <v>66.150000000000006</v>
      </c>
      <c r="Q48" s="271">
        <v>70.38</v>
      </c>
      <c r="R48" s="271">
        <v>67.62</v>
      </c>
    </row>
    <row r="49" spans="1:18">
      <c r="A49" s="149" t="s">
        <v>100</v>
      </c>
      <c r="B49" s="149" t="s">
        <v>137</v>
      </c>
      <c r="C49" s="244" t="s">
        <v>27</v>
      </c>
      <c r="D49" s="168" t="s">
        <v>15</v>
      </c>
      <c r="E49" s="149" t="s">
        <v>15</v>
      </c>
      <c r="F49" s="149" t="s">
        <v>6</v>
      </c>
      <c r="G49" s="279" t="s">
        <v>94</v>
      </c>
      <c r="H49" s="149" t="s">
        <v>88</v>
      </c>
      <c r="I49" s="149" t="s">
        <v>180</v>
      </c>
      <c r="J49" s="149" t="s">
        <v>77</v>
      </c>
      <c r="K49" s="271">
        <v>4282</v>
      </c>
      <c r="L49" s="271">
        <v>0</v>
      </c>
      <c r="M49" s="271">
        <v>19269</v>
      </c>
      <c r="N49" s="271">
        <v>0</v>
      </c>
      <c r="O49" s="271">
        <v>9827.19</v>
      </c>
      <c r="P49" s="271">
        <v>9441.81</v>
      </c>
      <c r="Q49" s="271">
        <v>0</v>
      </c>
      <c r="R49" s="271">
        <v>0</v>
      </c>
    </row>
    <row r="50" spans="1:18">
      <c r="A50" s="149" t="s">
        <v>100</v>
      </c>
      <c r="B50" s="149" t="s">
        <v>137</v>
      </c>
      <c r="C50" s="244" t="s">
        <v>27</v>
      </c>
      <c r="D50" s="168" t="s">
        <v>15</v>
      </c>
      <c r="E50" s="149" t="s">
        <v>15</v>
      </c>
      <c r="F50" s="149" t="s">
        <v>181</v>
      </c>
      <c r="G50" s="279" t="s">
        <v>94</v>
      </c>
      <c r="H50" s="149" t="s">
        <v>88</v>
      </c>
      <c r="I50" s="149" t="s">
        <v>180</v>
      </c>
      <c r="J50" s="149" t="s">
        <v>76</v>
      </c>
      <c r="K50" s="271">
        <v>60313</v>
      </c>
      <c r="L50" s="271">
        <v>6</v>
      </c>
      <c r="M50" s="271">
        <v>272288.3</v>
      </c>
      <c r="N50" s="273">
        <v>27.599999999999998</v>
      </c>
      <c r="O50" s="271">
        <v>138867.033</v>
      </c>
      <c r="P50" s="271">
        <v>133421.26699999999</v>
      </c>
      <c r="Q50" s="271">
        <v>14.075999999999999</v>
      </c>
      <c r="R50" s="271">
        <v>13.523999999999999</v>
      </c>
    </row>
    <row r="51" spans="1:18">
      <c r="A51" s="149" t="s">
        <v>100</v>
      </c>
      <c r="B51" s="149" t="s">
        <v>137</v>
      </c>
      <c r="C51" s="149" t="s">
        <v>182</v>
      </c>
      <c r="D51" s="168" t="s">
        <v>7</v>
      </c>
      <c r="E51" s="149" t="s">
        <v>7</v>
      </c>
      <c r="F51" s="149" t="s">
        <v>10</v>
      </c>
      <c r="G51" s="279" t="s">
        <v>92</v>
      </c>
      <c r="H51" s="149" t="s">
        <v>85</v>
      </c>
      <c r="I51" s="149" t="s">
        <v>183</v>
      </c>
      <c r="J51" s="149" t="s">
        <v>76</v>
      </c>
      <c r="K51" s="271">
        <v>1160</v>
      </c>
      <c r="L51" s="271">
        <v>68</v>
      </c>
      <c r="M51" s="271">
        <v>5220</v>
      </c>
      <c r="N51" s="273">
        <v>312.79999999999995</v>
      </c>
      <c r="O51" s="271">
        <v>2662.2000000000003</v>
      </c>
      <c r="P51" s="271">
        <v>2557.8000000000002</v>
      </c>
      <c r="Q51" s="271">
        <v>159.52799999999999</v>
      </c>
      <c r="R51" s="271">
        <v>153.27199999999996</v>
      </c>
    </row>
    <row r="52" spans="1:18">
      <c r="A52" s="149" t="s">
        <v>100</v>
      </c>
      <c r="B52" s="149" t="s">
        <v>137</v>
      </c>
      <c r="C52" s="244" t="s">
        <v>27</v>
      </c>
      <c r="D52" s="168" t="s">
        <v>25</v>
      </c>
      <c r="E52" s="149" t="s">
        <v>9</v>
      </c>
      <c r="F52" s="149" t="s">
        <v>12</v>
      </c>
      <c r="G52" s="279" t="s">
        <v>92</v>
      </c>
      <c r="H52" s="149" t="s">
        <v>84</v>
      </c>
      <c r="I52" s="149" t="s">
        <v>184</v>
      </c>
      <c r="J52" s="149" t="s">
        <v>77</v>
      </c>
      <c r="K52" s="271">
        <v>106</v>
      </c>
      <c r="L52" s="271">
        <v>120</v>
      </c>
      <c r="M52" s="271">
        <v>477</v>
      </c>
      <c r="N52" s="271">
        <v>552</v>
      </c>
      <c r="O52" s="271">
        <v>243.27</v>
      </c>
      <c r="P52" s="271">
        <v>233.73</v>
      </c>
      <c r="Q52" s="271">
        <v>281.52</v>
      </c>
      <c r="R52" s="271">
        <v>270.48</v>
      </c>
    </row>
    <row r="53" spans="1:18">
      <c r="A53" s="149" t="s">
        <v>100</v>
      </c>
      <c r="B53" s="149" t="s">
        <v>137</v>
      </c>
      <c r="C53" s="244" t="s">
        <v>27</v>
      </c>
      <c r="D53" s="168" t="s">
        <v>25</v>
      </c>
      <c r="E53" s="244" t="s">
        <v>185</v>
      </c>
      <c r="F53" s="244" t="s">
        <v>186</v>
      </c>
      <c r="G53" s="279" t="s">
        <v>92</v>
      </c>
      <c r="H53" s="149" t="s">
        <v>84</v>
      </c>
      <c r="I53" s="149" t="s">
        <v>184</v>
      </c>
      <c r="J53" s="149" t="s">
        <v>76</v>
      </c>
      <c r="K53" s="271">
        <v>438</v>
      </c>
      <c r="L53" s="271">
        <v>325</v>
      </c>
      <c r="M53" s="271">
        <v>1971</v>
      </c>
      <c r="N53" s="271">
        <v>1495</v>
      </c>
      <c r="O53" s="271">
        <v>1005.21</v>
      </c>
      <c r="P53" s="271">
        <v>965.79</v>
      </c>
      <c r="Q53" s="271">
        <v>762.44999999999993</v>
      </c>
      <c r="R53" s="271">
        <v>732.54999999999984</v>
      </c>
    </row>
    <row r="54" spans="1:18">
      <c r="A54" s="149" t="s">
        <v>100</v>
      </c>
      <c r="B54" s="149" t="s">
        <v>137</v>
      </c>
      <c r="C54" s="244" t="s">
        <v>27</v>
      </c>
      <c r="D54" s="168" t="s">
        <v>25</v>
      </c>
      <c r="E54" s="149" t="s">
        <v>18</v>
      </c>
      <c r="F54" s="149" t="s">
        <v>14</v>
      </c>
      <c r="G54" s="279" t="s">
        <v>92</v>
      </c>
      <c r="H54" s="149" t="s">
        <v>84</v>
      </c>
      <c r="I54" s="149" t="s">
        <v>187</v>
      </c>
      <c r="J54" s="149" t="s">
        <v>76</v>
      </c>
      <c r="K54" s="271">
        <v>20</v>
      </c>
      <c r="L54" s="271">
        <v>6</v>
      </c>
      <c r="M54" s="271">
        <v>90</v>
      </c>
      <c r="N54" s="273">
        <v>27.599999999999998</v>
      </c>
      <c r="O54" s="271">
        <v>45.9</v>
      </c>
      <c r="P54" s="271">
        <v>44.1</v>
      </c>
      <c r="Q54" s="271">
        <v>14.075999999999999</v>
      </c>
      <c r="R54" s="271">
        <v>13.523999999999999</v>
      </c>
    </row>
    <row r="55" spans="1:18">
      <c r="A55" s="149" t="s">
        <v>100</v>
      </c>
      <c r="B55" s="149" t="s">
        <v>137</v>
      </c>
      <c r="C55" s="244" t="s">
        <v>27</v>
      </c>
      <c r="D55" s="168" t="s">
        <v>25</v>
      </c>
      <c r="E55" s="149" t="s">
        <v>18</v>
      </c>
      <c r="F55" s="149" t="s">
        <v>14</v>
      </c>
      <c r="G55" s="279" t="s">
        <v>94</v>
      </c>
      <c r="H55" s="149" t="s">
        <v>87</v>
      </c>
      <c r="I55" s="149" t="s">
        <v>188</v>
      </c>
      <c r="J55" s="149" t="s">
        <v>76</v>
      </c>
      <c r="K55" s="271">
        <v>170</v>
      </c>
      <c r="L55" s="271">
        <v>30</v>
      </c>
      <c r="M55" s="271">
        <v>765</v>
      </c>
      <c r="N55" s="271">
        <v>138</v>
      </c>
      <c r="O55" s="271">
        <v>390.15000000000003</v>
      </c>
      <c r="P55" s="271">
        <v>374.84999999999997</v>
      </c>
      <c r="Q55" s="271">
        <v>70.38</v>
      </c>
      <c r="R55" s="271">
        <v>67.62</v>
      </c>
    </row>
    <row r="56" spans="1:18">
      <c r="A56" s="149" t="s">
        <v>100</v>
      </c>
      <c r="B56" s="149" t="s">
        <v>137</v>
      </c>
      <c r="C56" s="244" t="s">
        <v>27</v>
      </c>
      <c r="D56" s="168" t="s">
        <v>25</v>
      </c>
      <c r="E56" s="149" t="s">
        <v>18</v>
      </c>
      <c r="F56" s="149" t="s">
        <v>14</v>
      </c>
      <c r="G56" s="279" t="s">
        <v>94</v>
      </c>
      <c r="H56" s="149" t="s">
        <v>87</v>
      </c>
      <c r="I56" s="149" t="s">
        <v>189</v>
      </c>
      <c r="J56" s="149" t="s">
        <v>76</v>
      </c>
      <c r="K56" s="271">
        <v>320</v>
      </c>
      <c r="L56" s="271">
        <v>30</v>
      </c>
      <c r="M56" s="271">
        <v>1440</v>
      </c>
      <c r="N56" s="271">
        <v>138</v>
      </c>
      <c r="O56" s="271">
        <v>734.4</v>
      </c>
      <c r="P56" s="271">
        <v>705.6</v>
      </c>
      <c r="Q56" s="271">
        <v>70.38</v>
      </c>
      <c r="R56" s="271">
        <v>67.62</v>
      </c>
    </row>
    <row r="57" spans="1:18">
      <c r="A57" s="149" t="s">
        <v>100</v>
      </c>
      <c r="B57" s="149" t="s">
        <v>137</v>
      </c>
      <c r="C57" s="244" t="s">
        <v>27</v>
      </c>
      <c r="D57" s="168" t="s">
        <v>25</v>
      </c>
      <c r="E57" s="149" t="s">
        <v>18</v>
      </c>
      <c r="F57" s="149" t="s">
        <v>14</v>
      </c>
      <c r="G57" s="279" t="s">
        <v>94</v>
      </c>
      <c r="H57" s="149" t="s">
        <v>87</v>
      </c>
      <c r="I57" s="149" t="s">
        <v>190</v>
      </c>
      <c r="J57" s="149" t="s">
        <v>76</v>
      </c>
      <c r="K57" s="271">
        <v>120</v>
      </c>
      <c r="L57" s="271">
        <v>30</v>
      </c>
      <c r="M57" s="271">
        <v>540</v>
      </c>
      <c r="N57" s="271">
        <v>138</v>
      </c>
      <c r="O57" s="271">
        <v>275.39999999999998</v>
      </c>
      <c r="P57" s="271">
        <v>264.60000000000002</v>
      </c>
      <c r="Q57" s="271">
        <v>70.38</v>
      </c>
      <c r="R57" s="271">
        <v>67.62</v>
      </c>
    </row>
    <row r="58" spans="1:18">
      <c r="A58" s="149" t="s">
        <v>100</v>
      </c>
      <c r="B58" s="149" t="s">
        <v>137</v>
      </c>
      <c r="C58" s="244" t="s">
        <v>27</v>
      </c>
      <c r="D58" s="168" t="s">
        <v>25</v>
      </c>
      <c r="E58" s="149" t="s">
        <v>18</v>
      </c>
      <c r="F58" s="149" t="s">
        <v>14</v>
      </c>
      <c r="G58" s="279" t="s">
        <v>94</v>
      </c>
      <c r="H58" s="149" t="s">
        <v>89</v>
      </c>
      <c r="I58" s="149" t="s">
        <v>180</v>
      </c>
      <c r="J58" s="149" t="s">
        <v>76</v>
      </c>
      <c r="K58" s="271">
        <v>600</v>
      </c>
      <c r="L58" s="271">
        <v>532</v>
      </c>
      <c r="M58" s="271">
        <v>2700</v>
      </c>
      <c r="N58" s="273">
        <v>2447.1999999999998</v>
      </c>
      <c r="O58" s="271">
        <v>1377</v>
      </c>
      <c r="P58" s="271">
        <v>1323</v>
      </c>
      <c r="Q58" s="271">
        <v>1248.0719999999999</v>
      </c>
      <c r="R58" s="271">
        <v>1199.1279999999999</v>
      </c>
    </row>
    <row r="59" spans="1:18">
      <c r="A59" s="149" t="s">
        <v>100</v>
      </c>
      <c r="B59" s="149" t="s">
        <v>137</v>
      </c>
      <c r="C59" s="244" t="s">
        <v>27</v>
      </c>
      <c r="D59" s="168" t="s">
        <v>26</v>
      </c>
      <c r="E59" s="244" t="s">
        <v>191</v>
      </c>
      <c r="F59" s="149" t="s">
        <v>16</v>
      </c>
      <c r="G59" s="279" t="s">
        <v>92</v>
      </c>
      <c r="H59" s="149" t="s">
        <v>84</v>
      </c>
      <c r="I59" s="284" t="s">
        <v>184</v>
      </c>
      <c r="J59" s="149" t="s">
        <v>77</v>
      </c>
      <c r="K59" s="271">
        <v>20</v>
      </c>
      <c r="L59" s="271">
        <v>6</v>
      </c>
      <c r="M59" s="271">
        <v>90</v>
      </c>
      <c r="N59" s="271">
        <v>27.599999999999998</v>
      </c>
      <c r="O59" s="271">
        <v>45.9</v>
      </c>
      <c r="P59" s="271">
        <v>44.1</v>
      </c>
      <c r="Q59" s="271">
        <v>14.075999999999999</v>
      </c>
      <c r="R59" s="271">
        <v>13.523999999999999</v>
      </c>
    </row>
    <row r="60" spans="1:18">
      <c r="A60" s="149" t="s">
        <v>100</v>
      </c>
      <c r="B60" s="149" t="s">
        <v>137</v>
      </c>
      <c r="C60" s="244" t="s">
        <v>27</v>
      </c>
      <c r="D60" s="168" t="s">
        <v>26</v>
      </c>
      <c r="E60" s="244" t="s">
        <v>192</v>
      </c>
      <c r="F60" s="149" t="s">
        <v>16</v>
      </c>
      <c r="G60" s="279" t="s">
        <v>92</v>
      </c>
      <c r="H60" s="149" t="s">
        <v>84</v>
      </c>
      <c r="I60" s="284" t="s">
        <v>184</v>
      </c>
      <c r="J60" s="149" t="s">
        <v>76</v>
      </c>
      <c r="K60" s="271">
        <v>480</v>
      </c>
      <c r="L60" s="271">
        <v>274</v>
      </c>
      <c r="M60" s="271">
        <v>2160</v>
      </c>
      <c r="N60" s="273">
        <v>1260.4000000000001</v>
      </c>
      <c r="O60" s="271">
        <v>1101.5999999999999</v>
      </c>
      <c r="P60" s="271">
        <v>1058.4000000000001</v>
      </c>
      <c r="Q60" s="271">
        <v>642.80399999999986</v>
      </c>
      <c r="R60" s="271">
        <v>617.596</v>
      </c>
    </row>
    <row r="61" spans="1:18">
      <c r="A61" s="149" t="s">
        <v>100</v>
      </c>
      <c r="B61" s="149" t="s">
        <v>137</v>
      </c>
      <c r="C61" s="244" t="s">
        <v>27</v>
      </c>
      <c r="D61" s="168" t="s">
        <v>26</v>
      </c>
      <c r="E61" s="149" t="s">
        <v>20</v>
      </c>
      <c r="F61" s="149" t="s">
        <v>16</v>
      </c>
      <c r="G61" s="279" t="s">
        <v>94</v>
      </c>
      <c r="H61" s="149" t="s">
        <v>87</v>
      </c>
      <c r="I61" s="149" t="s">
        <v>193</v>
      </c>
      <c r="J61" s="149" t="s">
        <v>76</v>
      </c>
      <c r="K61" s="149">
        <v>10</v>
      </c>
      <c r="L61" s="271">
        <v>0</v>
      </c>
      <c r="M61" s="271">
        <v>45</v>
      </c>
      <c r="N61" s="271">
        <v>0</v>
      </c>
      <c r="O61" s="271">
        <v>22.95</v>
      </c>
      <c r="P61" s="271">
        <v>22.05</v>
      </c>
      <c r="Q61" s="271">
        <v>0</v>
      </c>
      <c r="R61" s="271">
        <v>0</v>
      </c>
    </row>
    <row r="62" spans="1:18">
      <c r="A62" s="149" t="s">
        <v>100</v>
      </c>
      <c r="B62" s="149" t="s">
        <v>137</v>
      </c>
      <c r="C62" s="244" t="s">
        <v>27</v>
      </c>
      <c r="D62" s="168" t="s">
        <v>26</v>
      </c>
      <c r="E62" s="149" t="s">
        <v>19</v>
      </c>
      <c r="F62" s="149" t="s">
        <v>16</v>
      </c>
      <c r="G62" s="279" t="s">
        <v>94</v>
      </c>
      <c r="H62" s="149" t="s">
        <v>87</v>
      </c>
      <c r="I62" s="149" t="s">
        <v>194</v>
      </c>
      <c r="J62" s="149" t="s">
        <v>77</v>
      </c>
      <c r="K62" s="271">
        <v>15</v>
      </c>
      <c r="L62" s="271">
        <v>0</v>
      </c>
      <c r="M62" s="271">
        <v>67.5</v>
      </c>
      <c r="N62" s="271">
        <v>0</v>
      </c>
      <c r="O62" s="271">
        <v>34.424999999999997</v>
      </c>
      <c r="P62" s="271">
        <v>33.075000000000003</v>
      </c>
      <c r="Q62" s="271">
        <v>0</v>
      </c>
      <c r="R62" s="271">
        <v>0</v>
      </c>
    </row>
    <row r="63" spans="1:18">
      <c r="A63" s="149" t="s">
        <v>100</v>
      </c>
      <c r="B63" s="149" t="s">
        <v>137</v>
      </c>
      <c r="C63" s="244" t="s">
        <v>27</v>
      </c>
      <c r="D63" s="168" t="s">
        <v>26</v>
      </c>
      <c r="E63" s="149" t="s">
        <v>23</v>
      </c>
      <c r="F63" s="149" t="s">
        <v>16</v>
      </c>
      <c r="G63" s="279" t="s">
        <v>94</v>
      </c>
      <c r="H63" s="149" t="s">
        <v>87</v>
      </c>
      <c r="I63" s="149" t="s">
        <v>190</v>
      </c>
      <c r="J63" s="149" t="s">
        <v>77</v>
      </c>
      <c r="K63" s="271">
        <v>424</v>
      </c>
      <c r="L63" s="271">
        <v>0</v>
      </c>
      <c r="M63" s="271">
        <v>1908</v>
      </c>
      <c r="N63" s="271">
        <v>0</v>
      </c>
      <c r="O63" s="271">
        <v>973.08</v>
      </c>
      <c r="P63" s="271">
        <v>934.92</v>
      </c>
      <c r="Q63" s="271">
        <v>0</v>
      </c>
      <c r="R63" s="271">
        <v>0</v>
      </c>
    </row>
    <row r="64" spans="1:18">
      <c r="A64" s="149" t="s">
        <v>100</v>
      </c>
      <c r="B64" s="149" t="s">
        <v>137</v>
      </c>
      <c r="C64" s="244" t="s">
        <v>27</v>
      </c>
      <c r="D64" s="168" t="s">
        <v>26</v>
      </c>
      <c r="E64" s="244" t="s">
        <v>195</v>
      </c>
      <c r="F64" s="149" t="s">
        <v>16</v>
      </c>
      <c r="G64" s="279" t="s">
        <v>94</v>
      </c>
      <c r="H64" s="149" t="s">
        <v>87</v>
      </c>
      <c r="I64" s="149" t="s">
        <v>190</v>
      </c>
      <c r="J64" s="149" t="s">
        <v>76</v>
      </c>
      <c r="K64" s="271">
        <v>524</v>
      </c>
      <c r="L64" s="271">
        <v>0</v>
      </c>
      <c r="M64" s="271">
        <v>2358</v>
      </c>
      <c r="N64" s="271">
        <v>0</v>
      </c>
      <c r="O64" s="271">
        <v>1202.58</v>
      </c>
      <c r="P64" s="271">
        <v>1155.42</v>
      </c>
      <c r="Q64" s="271">
        <v>0</v>
      </c>
      <c r="R64" s="271">
        <v>0</v>
      </c>
    </row>
    <row r="65" spans="1:18">
      <c r="A65" s="149" t="s">
        <v>100</v>
      </c>
      <c r="B65" s="149" t="s">
        <v>137</v>
      </c>
      <c r="C65" s="244" t="s">
        <v>27</v>
      </c>
      <c r="D65" s="168" t="s">
        <v>26</v>
      </c>
      <c r="E65" s="149" t="s">
        <v>19</v>
      </c>
      <c r="F65" s="149" t="s">
        <v>16</v>
      </c>
      <c r="G65" s="279" t="s">
        <v>94</v>
      </c>
      <c r="H65" s="149" t="s">
        <v>88</v>
      </c>
      <c r="I65" s="149" t="s">
        <v>180</v>
      </c>
      <c r="J65" s="149" t="s">
        <v>77</v>
      </c>
      <c r="K65" s="271">
        <v>4415</v>
      </c>
      <c r="L65" s="271">
        <v>1150</v>
      </c>
      <c r="M65" s="271">
        <v>19867.5</v>
      </c>
      <c r="N65" s="271">
        <v>5290</v>
      </c>
      <c r="O65" s="271">
        <v>10132.424999999999</v>
      </c>
      <c r="P65" s="271">
        <v>9735.0750000000007</v>
      </c>
      <c r="Q65" s="271">
        <v>2697.9</v>
      </c>
      <c r="R65" s="271">
        <v>2592.1</v>
      </c>
    </row>
    <row r="66" spans="1:18">
      <c r="A66" s="149" t="s">
        <v>100</v>
      </c>
      <c r="B66" s="149" t="s">
        <v>137</v>
      </c>
      <c r="C66" s="244" t="s">
        <v>27</v>
      </c>
      <c r="D66" s="168" t="s">
        <v>26</v>
      </c>
      <c r="E66" s="149" t="s">
        <v>20</v>
      </c>
      <c r="F66" s="149" t="s">
        <v>16</v>
      </c>
      <c r="G66" s="279" t="s">
        <v>94</v>
      </c>
      <c r="H66" s="149" t="s">
        <v>88</v>
      </c>
      <c r="I66" s="149" t="s">
        <v>180</v>
      </c>
      <c r="J66" s="149" t="s">
        <v>76</v>
      </c>
      <c r="K66" s="271">
        <v>3500</v>
      </c>
      <c r="L66" s="271">
        <v>0</v>
      </c>
      <c r="M66" s="271">
        <v>15750</v>
      </c>
      <c r="N66" s="271">
        <v>0</v>
      </c>
      <c r="O66" s="271">
        <v>8032.5</v>
      </c>
      <c r="P66" s="271">
        <v>7717.5</v>
      </c>
      <c r="Q66" s="271">
        <v>0</v>
      </c>
      <c r="R66" s="271">
        <v>0</v>
      </c>
    </row>
    <row r="67" spans="1:18">
      <c r="A67" s="149" t="s">
        <v>100</v>
      </c>
      <c r="B67" s="149" t="s">
        <v>101</v>
      </c>
      <c r="C67" s="244" t="s">
        <v>27</v>
      </c>
      <c r="D67" s="168" t="s">
        <v>10</v>
      </c>
      <c r="E67" s="244" t="s">
        <v>18</v>
      </c>
      <c r="F67" s="149" t="s">
        <v>16</v>
      </c>
      <c r="G67" s="279" t="s">
        <v>196</v>
      </c>
      <c r="H67" s="149" t="s">
        <v>102</v>
      </c>
      <c r="I67" s="149" t="s">
        <v>159</v>
      </c>
      <c r="J67" s="149" t="s">
        <v>77</v>
      </c>
      <c r="K67" s="273">
        <v>29703</v>
      </c>
      <c r="L67" s="273">
        <v>29737</v>
      </c>
      <c r="M67" s="273">
        <v>133665</v>
      </c>
      <c r="N67" s="273">
        <v>136790</v>
      </c>
      <c r="O67" s="273">
        <v>68169</v>
      </c>
      <c r="P67" s="273">
        <v>65496</v>
      </c>
      <c r="Q67" s="273">
        <v>69763</v>
      </c>
      <c r="R67" s="273">
        <v>67027.155774120765</v>
      </c>
    </row>
    <row r="68" spans="1:18">
      <c r="A68" s="149" t="s">
        <v>100</v>
      </c>
      <c r="B68" s="149" t="s">
        <v>101</v>
      </c>
      <c r="C68" s="244" t="s">
        <v>27</v>
      </c>
      <c r="D68" s="168" t="s">
        <v>10</v>
      </c>
      <c r="E68" s="244" t="s">
        <v>197</v>
      </c>
      <c r="F68" s="149" t="s">
        <v>16</v>
      </c>
      <c r="G68" s="279" t="s">
        <v>196</v>
      </c>
      <c r="H68" s="149" t="s">
        <v>102</v>
      </c>
      <c r="I68" s="149" t="s">
        <v>159</v>
      </c>
      <c r="J68" s="149" t="s">
        <v>76</v>
      </c>
      <c r="K68" s="273">
        <v>120936</v>
      </c>
      <c r="L68" s="273">
        <v>121072</v>
      </c>
      <c r="M68" s="273">
        <v>544211</v>
      </c>
      <c r="N68" s="273">
        <v>556933</v>
      </c>
      <c r="O68" s="273">
        <v>277547</v>
      </c>
      <c r="P68" s="273">
        <v>266663</v>
      </c>
      <c r="Q68" s="273">
        <v>284036</v>
      </c>
      <c r="R68" s="273">
        <v>272897</v>
      </c>
    </row>
    <row r="69" spans="1:18">
      <c r="A69" s="149" t="s">
        <v>100</v>
      </c>
      <c r="B69" s="149" t="s">
        <v>101</v>
      </c>
      <c r="C69" s="244" t="s">
        <v>27</v>
      </c>
      <c r="D69" s="168" t="s">
        <v>10</v>
      </c>
      <c r="E69" s="149" t="s">
        <v>13</v>
      </c>
      <c r="F69" s="149" t="s">
        <v>16</v>
      </c>
      <c r="G69" s="279" t="s">
        <v>196</v>
      </c>
      <c r="H69" s="149" t="s">
        <v>102</v>
      </c>
      <c r="I69" s="149" t="s">
        <v>162</v>
      </c>
      <c r="J69" s="149" t="s">
        <v>76</v>
      </c>
      <c r="K69" s="273">
        <v>2883.3410853545879</v>
      </c>
      <c r="L69" s="273">
        <v>2886.6006939222721</v>
      </c>
      <c r="M69" s="273">
        <v>12975.034884095645</v>
      </c>
      <c r="N69" s="273">
        <v>13278.36319204245</v>
      </c>
      <c r="O69" s="273">
        <v>6617.267790888779</v>
      </c>
      <c r="P69" s="273">
        <v>6357.7670932068659</v>
      </c>
      <c r="Q69" s="273">
        <v>6771.9652279416496</v>
      </c>
      <c r="R69" s="273">
        <v>6506.3979641008009</v>
      </c>
    </row>
    <row r="70" spans="1:18">
      <c r="A70" s="149" t="s">
        <v>100</v>
      </c>
      <c r="B70" s="149" t="s">
        <v>137</v>
      </c>
      <c r="C70" s="149" t="s">
        <v>182</v>
      </c>
      <c r="D70" s="168" t="s">
        <v>13</v>
      </c>
      <c r="E70" s="149" t="s">
        <v>13</v>
      </c>
      <c r="F70" s="149" t="s">
        <v>10</v>
      </c>
      <c r="G70" s="279" t="s">
        <v>92</v>
      </c>
      <c r="H70" s="149" t="s">
        <v>84</v>
      </c>
      <c r="I70" s="149" t="s">
        <v>178</v>
      </c>
      <c r="J70" s="149" t="s">
        <v>76</v>
      </c>
      <c r="K70" s="271">
        <v>3600</v>
      </c>
      <c r="L70" s="271">
        <v>1329</v>
      </c>
      <c r="M70" s="271">
        <v>16200</v>
      </c>
      <c r="N70" s="273">
        <v>6113.3999999999987</v>
      </c>
      <c r="O70" s="271">
        <v>8262</v>
      </c>
      <c r="P70" s="271">
        <v>7938</v>
      </c>
      <c r="Q70" s="271">
        <v>3117.8339999999998</v>
      </c>
      <c r="R70" s="271">
        <v>2995.5660000000003</v>
      </c>
    </row>
    <row r="72" spans="1:18">
      <c r="L72" s="141"/>
      <c r="O72" s="141"/>
      <c r="P72" s="141"/>
    </row>
    <row r="73" spans="1:18">
      <c r="L73" s="141"/>
    </row>
    <row r="75" spans="1:18">
      <c r="L75" s="231"/>
      <c r="N75" s="231"/>
    </row>
    <row r="76" spans="1:18">
      <c r="L76" s="231"/>
      <c r="N76" s="231"/>
    </row>
  </sheetData>
  <autoFilter ref="A1:R70" xr:uid="{4AFCA018-3A1A-4E2F-88DE-7061165A5AAD}"/>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C996-6411-411E-97EC-9C1CE999A3D5}">
  <dimension ref="A1:L128"/>
  <sheetViews>
    <sheetView workbookViewId="0"/>
  </sheetViews>
  <sheetFormatPr defaultColWidth="8.75" defaultRowHeight="14.25"/>
  <cols>
    <col min="1" max="1" width="8" style="25" customWidth="1"/>
    <col min="2" max="2" width="14" style="25" customWidth="1"/>
    <col min="3" max="3" width="16.625" style="25" customWidth="1"/>
    <col min="4" max="4" width="22.125" style="25" customWidth="1"/>
    <col min="5" max="5" width="10.25" style="25" customWidth="1"/>
    <col min="6" max="6" width="19.25" style="25" customWidth="1"/>
    <col min="7" max="7" width="3.875" style="25" customWidth="1"/>
    <col min="8" max="8" width="10.25" style="25" bestFit="1" customWidth="1"/>
    <col min="9" max="16384" width="8.75" style="25"/>
  </cols>
  <sheetData>
    <row r="1" spans="1:12">
      <c r="A1" s="246" t="s">
        <v>48</v>
      </c>
      <c r="B1" s="246" t="s">
        <v>210</v>
      </c>
      <c r="C1" s="246" t="s">
        <v>47</v>
      </c>
      <c r="D1" s="246" t="s">
        <v>5234</v>
      </c>
      <c r="E1" s="246" t="s">
        <v>165</v>
      </c>
      <c r="F1" s="246" t="s">
        <v>166</v>
      </c>
      <c r="G1" s="246" t="s">
        <v>42</v>
      </c>
      <c r="H1" s="246" t="s">
        <v>170</v>
      </c>
      <c r="I1" s="255" t="s">
        <v>171</v>
      </c>
      <c r="J1" s="248" t="s">
        <v>173</v>
      </c>
      <c r="K1" s="255" t="s">
        <v>5232</v>
      </c>
      <c r="L1" s="248" t="s">
        <v>5233</v>
      </c>
    </row>
    <row r="2" spans="1:12">
      <c r="A2" s="172" t="s">
        <v>77</v>
      </c>
      <c r="B2" s="172"/>
      <c r="C2" s="172"/>
      <c r="D2" s="172"/>
      <c r="E2" s="172"/>
      <c r="F2" s="172"/>
      <c r="G2" s="172"/>
      <c r="H2" s="246">
        <v>9320</v>
      </c>
      <c r="I2" s="255">
        <v>8490</v>
      </c>
      <c r="J2" s="255">
        <v>42450</v>
      </c>
      <c r="K2" s="255">
        <v>21649.499999999993</v>
      </c>
      <c r="L2" s="248">
        <v>20800.500000000007</v>
      </c>
    </row>
    <row r="3" spans="1:12">
      <c r="A3" s="172" t="s">
        <v>77</v>
      </c>
      <c r="B3" s="247" t="s">
        <v>217</v>
      </c>
      <c r="C3" s="247" t="s">
        <v>84</v>
      </c>
      <c r="D3" s="247" t="s">
        <v>178</v>
      </c>
      <c r="E3" s="247" t="s">
        <v>5</v>
      </c>
      <c r="F3" s="247" t="s">
        <v>5129</v>
      </c>
      <c r="G3" s="247" t="s">
        <v>236</v>
      </c>
      <c r="H3" s="247">
        <v>61</v>
      </c>
      <c r="I3" s="298">
        <v>61</v>
      </c>
      <c r="J3" s="298">
        <v>305</v>
      </c>
      <c r="K3" s="298">
        <v>155.55000000000001</v>
      </c>
      <c r="L3" s="299">
        <v>149.44999999999999</v>
      </c>
    </row>
    <row r="4" spans="1:12">
      <c r="A4" s="172" t="s">
        <v>77</v>
      </c>
      <c r="B4" s="247" t="s">
        <v>217</v>
      </c>
      <c r="C4" s="247" t="s">
        <v>87</v>
      </c>
      <c r="D4" s="247" t="s">
        <v>199</v>
      </c>
      <c r="E4" s="247" t="s">
        <v>36</v>
      </c>
      <c r="F4" s="247" t="s">
        <v>5145</v>
      </c>
      <c r="G4" s="247" t="s">
        <v>236</v>
      </c>
      <c r="H4" s="247">
        <v>192</v>
      </c>
      <c r="I4" s="298">
        <v>73</v>
      </c>
      <c r="J4" s="298">
        <v>365</v>
      </c>
      <c r="K4" s="298">
        <v>186.15</v>
      </c>
      <c r="L4" s="299">
        <v>178.85</v>
      </c>
    </row>
    <row r="5" spans="1:12">
      <c r="A5" s="172" t="s">
        <v>77</v>
      </c>
      <c r="B5" s="247" t="s">
        <v>217</v>
      </c>
      <c r="C5" s="247" t="s">
        <v>89</v>
      </c>
      <c r="D5" s="247" t="s">
        <v>209</v>
      </c>
      <c r="E5" s="247" t="s">
        <v>10</v>
      </c>
      <c r="F5" s="247" t="s">
        <v>5230</v>
      </c>
      <c r="G5" s="247" t="s">
        <v>293</v>
      </c>
      <c r="H5" s="247">
        <v>613</v>
      </c>
      <c r="I5" s="298">
        <v>613</v>
      </c>
      <c r="J5" s="298">
        <v>3065</v>
      </c>
      <c r="K5" s="298">
        <v>1563.15</v>
      </c>
      <c r="L5" s="299">
        <v>1501.8499999999997</v>
      </c>
    </row>
    <row r="6" spans="1:12">
      <c r="A6" s="172" t="s">
        <v>77</v>
      </c>
      <c r="B6" s="247" t="s">
        <v>217</v>
      </c>
      <c r="C6" s="247" t="s">
        <v>89</v>
      </c>
      <c r="D6" s="297" t="s">
        <v>200</v>
      </c>
      <c r="E6" s="297" t="s">
        <v>36</v>
      </c>
      <c r="F6" s="297" t="s">
        <v>5145</v>
      </c>
      <c r="G6" s="247" t="s">
        <v>236</v>
      </c>
      <c r="H6" s="247">
        <v>40</v>
      </c>
      <c r="I6" s="298">
        <v>29</v>
      </c>
      <c r="J6" s="298">
        <v>145</v>
      </c>
      <c r="K6" s="298">
        <v>73.95</v>
      </c>
      <c r="L6" s="299">
        <v>71.05</v>
      </c>
    </row>
    <row r="7" spans="1:12" s="301" customFormat="1">
      <c r="A7" s="313" t="s">
        <v>77</v>
      </c>
      <c r="B7" s="305" t="s">
        <v>217</v>
      </c>
      <c r="C7" s="305" t="s">
        <v>89</v>
      </c>
      <c r="D7" s="305" t="s">
        <v>208</v>
      </c>
      <c r="E7" s="304" t="s">
        <v>36</v>
      </c>
      <c r="F7" s="304" t="s">
        <v>5145</v>
      </c>
      <c r="G7" s="305" t="s">
        <v>236</v>
      </c>
      <c r="H7" s="305">
        <v>40</v>
      </c>
      <c r="I7" s="306">
        <v>20</v>
      </c>
      <c r="J7" s="306">
        <v>100</v>
      </c>
      <c r="K7" s="306">
        <v>51</v>
      </c>
      <c r="L7" s="307">
        <v>49</v>
      </c>
    </row>
    <row r="8" spans="1:12">
      <c r="A8" s="172" t="s">
        <v>77</v>
      </c>
      <c r="B8" s="247" t="s">
        <v>223</v>
      </c>
      <c r="C8" s="247" t="s">
        <v>75</v>
      </c>
      <c r="D8" s="247" t="s">
        <v>427</v>
      </c>
      <c r="E8" s="247" t="s">
        <v>5101</v>
      </c>
      <c r="F8" s="247" t="s">
        <v>5101</v>
      </c>
      <c r="G8" s="247" t="s">
        <v>293</v>
      </c>
      <c r="H8" s="247">
        <v>410</v>
      </c>
      <c r="I8" s="298">
        <v>410</v>
      </c>
      <c r="J8" s="298">
        <v>2050</v>
      </c>
      <c r="K8" s="298">
        <v>1045.5</v>
      </c>
      <c r="L8" s="299">
        <v>1004.5</v>
      </c>
    </row>
    <row r="9" spans="1:12">
      <c r="A9" s="172" t="s">
        <v>77</v>
      </c>
      <c r="B9" s="247" t="s">
        <v>223</v>
      </c>
      <c r="C9" s="247" t="s">
        <v>75</v>
      </c>
      <c r="D9" s="297" t="s">
        <v>436</v>
      </c>
      <c r="E9" s="297" t="s">
        <v>5</v>
      </c>
      <c r="F9" s="297" t="s">
        <v>5</v>
      </c>
      <c r="G9" s="297" t="s">
        <v>236</v>
      </c>
      <c r="H9" s="247">
        <v>6</v>
      </c>
      <c r="I9" s="298">
        <v>6</v>
      </c>
      <c r="J9" s="298">
        <v>30</v>
      </c>
      <c r="K9" s="298">
        <v>15.299999999999999</v>
      </c>
      <c r="L9" s="299">
        <v>14.700000000000001</v>
      </c>
    </row>
    <row r="10" spans="1:12">
      <c r="A10" s="172" t="s">
        <v>77</v>
      </c>
      <c r="B10" s="247" t="s">
        <v>223</v>
      </c>
      <c r="C10" s="247" t="s">
        <v>87</v>
      </c>
      <c r="D10" s="247" t="s">
        <v>199</v>
      </c>
      <c r="E10" s="247" t="s">
        <v>36</v>
      </c>
      <c r="F10" s="247" t="s">
        <v>5145</v>
      </c>
      <c r="G10" s="247" t="s">
        <v>236</v>
      </c>
      <c r="H10" s="247">
        <v>224</v>
      </c>
      <c r="I10" s="298">
        <v>93</v>
      </c>
      <c r="J10" s="298">
        <v>465</v>
      </c>
      <c r="K10" s="298">
        <v>237.15</v>
      </c>
      <c r="L10" s="299">
        <v>227.85</v>
      </c>
    </row>
    <row r="11" spans="1:12">
      <c r="A11" s="172" t="s">
        <v>77</v>
      </c>
      <c r="B11" s="247" t="s">
        <v>223</v>
      </c>
      <c r="C11" s="247" t="s">
        <v>87</v>
      </c>
      <c r="D11" s="247" t="s">
        <v>199</v>
      </c>
      <c r="E11" s="247" t="s">
        <v>5101</v>
      </c>
      <c r="F11" s="247" t="s">
        <v>5101</v>
      </c>
      <c r="G11" s="247" t="s">
        <v>236</v>
      </c>
      <c r="H11" s="247">
        <v>54</v>
      </c>
      <c r="I11" s="298">
        <v>54</v>
      </c>
      <c r="J11" s="298">
        <v>270</v>
      </c>
      <c r="K11" s="298">
        <v>137.69999999999999</v>
      </c>
      <c r="L11" s="299">
        <v>132.29999999999998</v>
      </c>
    </row>
    <row r="12" spans="1:12">
      <c r="A12" s="172" t="s">
        <v>77</v>
      </c>
      <c r="B12" s="247" t="s">
        <v>223</v>
      </c>
      <c r="C12" s="247" t="s">
        <v>88</v>
      </c>
      <c r="D12" s="247" t="s">
        <v>180</v>
      </c>
      <c r="E12" s="247" t="s">
        <v>342</v>
      </c>
      <c r="F12" s="247" t="s">
        <v>5088</v>
      </c>
      <c r="G12" s="247" t="s">
        <v>236</v>
      </c>
      <c r="H12" s="247">
        <v>500</v>
      </c>
      <c r="I12" s="298">
        <v>500</v>
      </c>
      <c r="J12" s="298">
        <v>2500</v>
      </c>
      <c r="K12" s="298">
        <v>1275</v>
      </c>
      <c r="L12" s="299">
        <v>1225</v>
      </c>
    </row>
    <row r="13" spans="1:12">
      <c r="A13" s="172" t="s">
        <v>77</v>
      </c>
      <c r="B13" s="247" t="s">
        <v>223</v>
      </c>
      <c r="C13" s="247" t="s">
        <v>88</v>
      </c>
      <c r="D13" s="247" t="s">
        <v>200</v>
      </c>
      <c r="E13" s="247" t="s">
        <v>342</v>
      </c>
      <c r="F13" s="247" t="s">
        <v>5088</v>
      </c>
      <c r="G13" s="247" t="s">
        <v>236</v>
      </c>
      <c r="H13" s="247">
        <v>3</v>
      </c>
      <c r="I13" s="298">
        <v>3</v>
      </c>
      <c r="J13" s="298">
        <v>15</v>
      </c>
      <c r="K13" s="298">
        <v>7.65</v>
      </c>
      <c r="L13" s="299">
        <v>7.35</v>
      </c>
    </row>
    <row r="14" spans="1:12">
      <c r="A14" s="172" t="s">
        <v>77</v>
      </c>
      <c r="B14" s="247" t="s">
        <v>223</v>
      </c>
      <c r="C14" s="247" t="s">
        <v>89</v>
      </c>
      <c r="D14" s="247" t="s">
        <v>209</v>
      </c>
      <c r="E14" s="247" t="s">
        <v>10</v>
      </c>
      <c r="F14" s="247" t="s">
        <v>5230</v>
      </c>
      <c r="G14" s="247" t="s">
        <v>293</v>
      </c>
      <c r="H14" s="247">
        <v>90</v>
      </c>
      <c r="I14" s="298">
        <v>90</v>
      </c>
      <c r="J14" s="298">
        <v>450</v>
      </c>
      <c r="K14" s="298">
        <v>229.5</v>
      </c>
      <c r="L14" s="299">
        <v>220.5</v>
      </c>
    </row>
    <row r="15" spans="1:12">
      <c r="A15" s="172" t="s">
        <v>77</v>
      </c>
      <c r="B15" s="247" t="s">
        <v>223</v>
      </c>
      <c r="C15" s="247" t="s">
        <v>89</v>
      </c>
      <c r="D15" s="247" t="s">
        <v>180</v>
      </c>
      <c r="E15" s="247" t="s">
        <v>342</v>
      </c>
      <c r="F15" s="247" t="s">
        <v>5088</v>
      </c>
      <c r="G15" s="247" t="s">
        <v>236</v>
      </c>
      <c r="H15" s="247">
        <v>500</v>
      </c>
      <c r="I15" s="298">
        <v>500</v>
      </c>
      <c r="J15" s="298">
        <v>2500</v>
      </c>
      <c r="K15" s="298">
        <v>1275</v>
      </c>
      <c r="L15" s="299">
        <v>1225</v>
      </c>
    </row>
    <row r="16" spans="1:12">
      <c r="A16" s="172" t="s">
        <v>77</v>
      </c>
      <c r="B16" s="247" t="s">
        <v>223</v>
      </c>
      <c r="C16" s="247" t="s">
        <v>89</v>
      </c>
      <c r="D16" s="247" t="s">
        <v>200</v>
      </c>
      <c r="E16" s="247" t="s">
        <v>37</v>
      </c>
      <c r="F16" s="247" t="s">
        <v>5111</v>
      </c>
      <c r="G16" s="247" t="s">
        <v>236</v>
      </c>
      <c r="H16" s="247">
        <v>39</v>
      </c>
      <c r="I16" s="298">
        <v>39</v>
      </c>
      <c r="J16" s="298">
        <v>195</v>
      </c>
      <c r="K16" s="298">
        <v>99.45</v>
      </c>
      <c r="L16" s="299">
        <v>95.55</v>
      </c>
    </row>
    <row r="17" spans="1:12">
      <c r="A17" s="172" t="s">
        <v>77</v>
      </c>
      <c r="B17" s="247" t="s">
        <v>223</v>
      </c>
      <c r="C17" s="247" t="s">
        <v>89</v>
      </c>
      <c r="D17" s="247" t="s">
        <v>200</v>
      </c>
      <c r="E17" s="247" t="s">
        <v>36</v>
      </c>
      <c r="F17" s="247" t="s">
        <v>5145</v>
      </c>
      <c r="G17" s="247" t="s">
        <v>236</v>
      </c>
      <c r="H17" s="247">
        <v>20</v>
      </c>
      <c r="I17" s="298">
        <v>6</v>
      </c>
      <c r="J17" s="298">
        <v>30</v>
      </c>
      <c r="K17" s="298">
        <v>15.3</v>
      </c>
      <c r="L17" s="299">
        <v>14.7</v>
      </c>
    </row>
    <row r="18" spans="1:12">
      <c r="A18" s="172" t="s">
        <v>77</v>
      </c>
      <c r="B18" s="247" t="s">
        <v>223</v>
      </c>
      <c r="C18" s="247" t="s">
        <v>89</v>
      </c>
      <c r="D18" s="247" t="s">
        <v>200</v>
      </c>
      <c r="E18" s="247" t="s">
        <v>5101</v>
      </c>
      <c r="F18" s="247" t="s">
        <v>5101</v>
      </c>
      <c r="G18" s="247" t="s">
        <v>236</v>
      </c>
      <c r="H18" s="247">
        <v>3</v>
      </c>
      <c r="I18" s="298">
        <v>3</v>
      </c>
      <c r="J18" s="298">
        <v>15</v>
      </c>
      <c r="K18" s="298">
        <v>7.65</v>
      </c>
      <c r="L18" s="299">
        <v>7.35</v>
      </c>
    </row>
    <row r="19" spans="1:12">
      <c r="A19" s="172" t="s">
        <v>77</v>
      </c>
      <c r="B19" s="247" t="s">
        <v>223</v>
      </c>
      <c r="C19" s="247" t="s">
        <v>89</v>
      </c>
      <c r="D19" s="247" t="s">
        <v>201</v>
      </c>
      <c r="E19" s="247" t="s">
        <v>37</v>
      </c>
      <c r="F19" s="247" t="s">
        <v>5111</v>
      </c>
      <c r="G19" s="247" t="s">
        <v>236</v>
      </c>
      <c r="H19" s="247">
        <v>92</v>
      </c>
      <c r="I19" s="298">
        <v>92</v>
      </c>
      <c r="J19" s="298">
        <v>460</v>
      </c>
      <c r="K19" s="298">
        <v>234.60000000000002</v>
      </c>
      <c r="L19" s="299">
        <v>225.39999999999998</v>
      </c>
    </row>
    <row r="20" spans="1:12">
      <c r="A20" s="172" t="s">
        <v>77</v>
      </c>
      <c r="B20" s="247" t="s">
        <v>223</v>
      </c>
      <c r="C20" s="247" t="s">
        <v>90</v>
      </c>
      <c r="D20" s="247" t="s">
        <v>426</v>
      </c>
      <c r="E20" s="247" t="s">
        <v>37</v>
      </c>
      <c r="F20" s="247" t="s">
        <v>5111</v>
      </c>
      <c r="G20" s="247" t="s">
        <v>236</v>
      </c>
      <c r="H20" s="247">
        <v>35</v>
      </c>
      <c r="I20" s="298">
        <v>35</v>
      </c>
      <c r="J20" s="298">
        <v>175</v>
      </c>
      <c r="K20" s="298">
        <v>89.25</v>
      </c>
      <c r="L20" s="299">
        <v>85.75</v>
      </c>
    </row>
    <row r="21" spans="1:12">
      <c r="A21" s="172" t="s">
        <v>77</v>
      </c>
      <c r="B21" s="247" t="s">
        <v>218</v>
      </c>
      <c r="C21" s="247" t="s">
        <v>75</v>
      </c>
      <c r="D21" s="247" t="s">
        <v>427</v>
      </c>
      <c r="E21" s="247" t="s">
        <v>5101</v>
      </c>
      <c r="F21" s="247" t="s">
        <v>5101</v>
      </c>
      <c r="G21" s="247" t="s">
        <v>293</v>
      </c>
      <c r="H21" s="247">
        <v>750</v>
      </c>
      <c r="I21" s="298">
        <v>750</v>
      </c>
      <c r="J21" s="298">
        <v>3750</v>
      </c>
      <c r="K21" s="298">
        <v>1912.5</v>
      </c>
      <c r="L21" s="299">
        <v>1837.5</v>
      </c>
    </row>
    <row r="22" spans="1:12">
      <c r="A22" s="172" t="s">
        <v>77</v>
      </c>
      <c r="B22" s="247" t="s">
        <v>218</v>
      </c>
      <c r="C22" s="247" t="s">
        <v>84</v>
      </c>
      <c r="D22" s="247" t="s">
        <v>178</v>
      </c>
      <c r="E22" s="247" t="s">
        <v>5</v>
      </c>
      <c r="F22" s="247" t="s">
        <v>5129</v>
      </c>
      <c r="G22" s="247" t="s">
        <v>236</v>
      </c>
      <c r="H22" s="247">
        <v>48</v>
      </c>
      <c r="I22" s="298">
        <v>48</v>
      </c>
      <c r="J22" s="298">
        <v>240</v>
      </c>
      <c r="K22" s="298">
        <v>122.4</v>
      </c>
      <c r="L22" s="299">
        <v>117.6</v>
      </c>
    </row>
    <row r="23" spans="1:12">
      <c r="A23" s="172" t="s">
        <v>77</v>
      </c>
      <c r="B23" s="247" t="s">
        <v>218</v>
      </c>
      <c r="C23" s="247" t="s">
        <v>102</v>
      </c>
      <c r="D23" s="247" t="s">
        <v>162</v>
      </c>
      <c r="E23" s="247" t="s">
        <v>5</v>
      </c>
      <c r="F23" s="247" t="s">
        <v>5</v>
      </c>
      <c r="G23" s="247" t="s">
        <v>293</v>
      </c>
      <c r="H23" s="247">
        <v>40</v>
      </c>
      <c r="I23" s="298">
        <v>40</v>
      </c>
      <c r="J23" s="298">
        <v>200</v>
      </c>
      <c r="K23" s="298">
        <v>102</v>
      </c>
      <c r="L23" s="299">
        <v>98</v>
      </c>
    </row>
    <row r="24" spans="1:12">
      <c r="A24" s="172" t="s">
        <v>77</v>
      </c>
      <c r="B24" s="247" t="s">
        <v>218</v>
      </c>
      <c r="C24" s="247" t="s">
        <v>87</v>
      </c>
      <c r="D24" s="247" t="s">
        <v>199</v>
      </c>
      <c r="E24" s="247" t="s">
        <v>36</v>
      </c>
      <c r="F24" s="247" t="s">
        <v>5145</v>
      </c>
      <c r="G24" s="247" t="s">
        <v>236</v>
      </c>
      <c r="H24" s="247">
        <v>385</v>
      </c>
      <c r="I24" s="298">
        <v>213</v>
      </c>
      <c r="J24" s="298">
        <v>1065</v>
      </c>
      <c r="K24" s="298">
        <v>543.15000000000009</v>
      </c>
      <c r="L24" s="299">
        <v>521.84999999999991</v>
      </c>
    </row>
    <row r="25" spans="1:12">
      <c r="A25" s="172" t="s">
        <v>77</v>
      </c>
      <c r="B25" s="247" t="s">
        <v>218</v>
      </c>
      <c r="C25" s="247" t="s">
        <v>89</v>
      </c>
      <c r="D25" s="247" t="s">
        <v>209</v>
      </c>
      <c r="E25" s="247" t="s">
        <v>10</v>
      </c>
      <c r="F25" s="247" t="s">
        <v>5230</v>
      </c>
      <c r="G25" s="247" t="s">
        <v>293</v>
      </c>
      <c r="H25" s="247">
        <v>575</v>
      </c>
      <c r="I25" s="298">
        <v>575</v>
      </c>
      <c r="J25" s="298">
        <v>2875</v>
      </c>
      <c r="K25" s="298">
        <v>1466.25</v>
      </c>
      <c r="L25" s="299">
        <v>1408.75</v>
      </c>
    </row>
    <row r="26" spans="1:12">
      <c r="A26" s="172" t="s">
        <v>77</v>
      </c>
      <c r="B26" s="247" t="s">
        <v>218</v>
      </c>
      <c r="C26" s="247" t="s">
        <v>89</v>
      </c>
      <c r="D26" s="247" t="s">
        <v>447</v>
      </c>
      <c r="E26" s="247" t="s">
        <v>36</v>
      </c>
      <c r="F26" s="247" t="s">
        <v>5145</v>
      </c>
      <c r="G26" s="247" t="s">
        <v>236</v>
      </c>
      <c r="H26" s="247">
        <v>325</v>
      </c>
      <c r="I26" s="298">
        <v>74</v>
      </c>
      <c r="J26" s="298">
        <v>370</v>
      </c>
      <c r="K26" s="298">
        <v>188.70000000000002</v>
      </c>
      <c r="L26" s="299">
        <v>181.29999999999998</v>
      </c>
    </row>
    <row r="27" spans="1:12">
      <c r="A27" s="172" t="s">
        <v>77</v>
      </c>
      <c r="B27" s="247" t="s">
        <v>218</v>
      </c>
      <c r="C27" s="247" t="s">
        <v>89</v>
      </c>
      <c r="D27" s="247" t="s">
        <v>180</v>
      </c>
      <c r="E27" s="247" t="s">
        <v>5101</v>
      </c>
      <c r="F27" s="247" t="s">
        <v>5101</v>
      </c>
      <c r="G27" s="247" t="s">
        <v>236</v>
      </c>
      <c r="H27" s="247">
        <v>155</v>
      </c>
      <c r="I27" s="298">
        <v>155</v>
      </c>
      <c r="J27" s="298">
        <v>775</v>
      </c>
      <c r="K27" s="298">
        <v>395.25</v>
      </c>
      <c r="L27" s="299">
        <v>379.75</v>
      </c>
    </row>
    <row r="28" spans="1:12">
      <c r="A28" s="172" t="s">
        <v>77</v>
      </c>
      <c r="B28" s="247" t="s">
        <v>218</v>
      </c>
      <c r="C28" s="247" t="s">
        <v>89</v>
      </c>
      <c r="D28" s="247" t="s">
        <v>200</v>
      </c>
      <c r="E28" s="247" t="s">
        <v>37</v>
      </c>
      <c r="F28" s="247" t="s">
        <v>5111</v>
      </c>
      <c r="G28" s="247" t="s">
        <v>236</v>
      </c>
      <c r="H28" s="247">
        <v>40</v>
      </c>
      <c r="I28" s="298">
        <v>40</v>
      </c>
      <c r="J28" s="298">
        <v>200</v>
      </c>
      <c r="K28" s="298">
        <v>102</v>
      </c>
      <c r="L28" s="299">
        <v>98</v>
      </c>
    </row>
    <row r="29" spans="1:12">
      <c r="A29" s="172" t="s">
        <v>77</v>
      </c>
      <c r="B29" s="247" t="s">
        <v>218</v>
      </c>
      <c r="C29" s="247" t="s">
        <v>89</v>
      </c>
      <c r="D29" s="247" t="s">
        <v>201</v>
      </c>
      <c r="E29" s="247" t="s">
        <v>37</v>
      </c>
      <c r="F29" s="247" t="s">
        <v>5111</v>
      </c>
      <c r="G29" s="247" t="s">
        <v>236</v>
      </c>
      <c r="H29" s="247">
        <v>59</v>
      </c>
      <c r="I29" s="298">
        <v>59</v>
      </c>
      <c r="J29" s="298">
        <v>295</v>
      </c>
      <c r="K29" s="298">
        <v>150.44999999999999</v>
      </c>
      <c r="L29" s="299">
        <v>144.55000000000001</v>
      </c>
    </row>
    <row r="30" spans="1:12">
      <c r="A30" s="172" t="s">
        <v>77</v>
      </c>
      <c r="B30" s="247" t="s">
        <v>218</v>
      </c>
      <c r="C30" s="247" t="s">
        <v>90</v>
      </c>
      <c r="D30" s="247" t="s">
        <v>426</v>
      </c>
      <c r="E30" s="247" t="s">
        <v>37</v>
      </c>
      <c r="F30" s="247" t="s">
        <v>5111</v>
      </c>
      <c r="G30" s="247" t="s">
        <v>236</v>
      </c>
      <c r="H30" s="247">
        <v>40</v>
      </c>
      <c r="I30" s="298">
        <v>40</v>
      </c>
      <c r="J30" s="298">
        <v>200</v>
      </c>
      <c r="K30" s="298">
        <v>102</v>
      </c>
      <c r="L30" s="299">
        <v>98</v>
      </c>
    </row>
    <row r="31" spans="1:12">
      <c r="A31" s="172" t="s">
        <v>77</v>
      </c>
      <c r="B31" s="247" t="s">
        <v>218</v>
      </c>
      <c r="C31" s="247" t="s">
        <v>91</v>
      </c>
      <c r="D31" s="247" t="s">
        <v>179</v>
      </c>
      <c r="E31" s="247" t="s">
        <v>5101</v>
      </c>
      <c r="F31" s="247" t="s">
        <v>5101</v>
      </c>
      <c r="G31" s="247" t="s">
        <v>293</v>
      </c>
      <c r="H31" s="247">
        <v>155</v>
      </c>
      <c r="I31" s="298">
        <v>155</v>
      </c>
      <c r="J31" s="298">
        <v>775</v>
      </c>
      <c r="K31" s="298">
        <v>395.25</v>
      </c>
      <c r="L31" s="299">
        <v>379.75</v>
      </c>
    </row>
    <row r="32" spans="1:12">
      <c r="A32" s="172" t="s">
        <v>77</v>
      </c>
      <c r="B32" s="247" t="s">
        <v>496</v>
      </c>
      <c r="C32" s="247" t="s">
        <v>91</v>
      </c>
      <c r="D32" s="247" t="s">
        <v>179</v>
      </c>
      <c r="E32" s="247" t="s">
        <v>36</v>
      </c>
      <c r="F32" s="247" t="s">
        <v>5111</v>
      </c>
      <c r="G32" s="247" t="s">
        <v>293</v>
      </c>
      <c r="H32" s="247">
        <v>130</v>
      </c>
      <c r="I32" s="298">
        <v>110</v>
      </c>
      <c r="J32" s="298">
        <v>550</v>
      </c>
      <c r="K32" s="298">
        <v>280.5</v>
      </c>
      <c r="L32" s="299">
        <v>269.5</v>
      </c>
    </row>
    <row r="33" spans="1:12">
      <c r="A33" s="172" t="s">
        <v>77</v>
      </c>
      <c r="B33" s="247" t="s">
        <v>226</v>
      </c>
      <c r="C33" s="247" t="s">
        <v>75</v>
      </c>
      <c r="D33" s="247" t="s">
        <v>445</v>
      </c>
      <c r="E33" s="247" t="s">
        <v>5101</v>
      </c>
      <c r="F33" s="247" t="s">
        <v>5101</v>
      </c>
      <c r="G33" s="247" t="s">
        <v>293</v>
      </c>
      <c r="H33" s="247">
        <v>23</v>
      </c>
      <c r="I33" s="298">
        <v>23</v>
      </c>
      <c r="J33" s="298">
        <v>115</v>
      </c>
      <c r="K33" s="298">
        <v>58.65</v>
      </c>
      <c r="L33" s="299">
        <v>56.35</v>
      </c>
    </row>
    <row r="34" spans="1:12">
      <c r="A34" s="172" t="s">
        <v>77</v>
      </c>
      <c r="B34" s="247" t="s">
        <v>226</v>
      </c>
      <c r="C34" s="247" t="s">
        <v>87</v>
      </c>
      <c r="D34" s="247" t="s">
        <v>199</v>
      </c>
      <c r="E34" s="247" t="s">
        <v>37</v>
      </c>
      <c r="F34" s="247" t="s">
        <v>5111</v>
      </c>
      <c r="G34" s="247" t="s">
        <v>236</v>
      </c>
      <c r="H34" s="247">
        <v>11</v>
      </c>
      <c r="I34" s="298">
        <v>11</v>
      </c>
      <c r="J34" s="298">
        <v>55</v>
      </c>
      <c r="K34" s="298">
        <v>28.05</v>
      </c>
      <c r="L34" s="299">
        <v>26.95</v>
      </c>
    </row>
    <row r="35" spans="1:12">
      <c r="A35" s="172" t="s">
        <v>77</v>
      </c>
      <c r="B35" s="247" t="s">
        <v>226</v>
      </c>
      <c r="C35" s="247" t="s">
        <v>89</v>
      </c>
      <c r="D35" s="247" t="s">
        <v>209</v>
      </c>
      <c r="E35" s="247" t="s">
        <v>10</v>
      </c>
      <c r="F35" s="247" t="s">
        <v>5230</v>
      </c>
      <c r="G35" s="247" t="s">
        <v>293</v>
      </c>
      <c r="H35" s="247">
        <v>182</v>
      </c>
      <c r="I35" s="298">
        <v>182</v>
      </c>
      <c r="J35" s="298">
        <v>910</v>
      </c>
      <c r="K35" s="298">
        <v>464.1</v>
      </c>
      <c r="L35" s="299">
        <v>445.9</v>
      </c>
    </row>
    <row r="36" spans="1:12">
      <c r="A36" s="172" t="s">
        <v>77</v>
      </c>
      <c r="B36" s="247" t="s">
        <v>226</v>
      </c>
      <c r="C36" s="247" t="s">
        <v>5162</v>
      </c>
      <c r="D36" s="247" t="s">
        <v>84</v>
      </c>
      <c r="E36" s="247" t="s">
        <v>5</v>
      </c>
      <c r="F36" s="247" t="s">
        <v>5161</v>
      </c>
      <c r="G36" s="247" t="s">
        <v>236</v>
      </c>
      <c r="H36" s="247">
        <v>501</v>
      </c>
      <c r="I36" s="298">
        <v>501</v>
      </c>
      <c r="J36" s="298">
        <v>2505</v>
      </c>
      <c r="K36" s="298">
        <v>1277.55</v>
      </c>
      <c r="L36" s="299">
        <v>1227.45</v>
      </c>
    </row>
    <row r="37" spans="1:12">
      <c r="A37" s="172" t="s">
        <v>77</v>
      </c>
      <c r="B37" s="247" t="s">
        <v>5165</v>
      </c>
      <c r="C37" s="247" t="s">
        <v>75</v>
      </c>
      <c r="D37" s="247" t="s">
        <v>436</v>
      </c>
      <c r="E37" s="247" t="s">
        <v>5</v>
      </c>
      <c r="F37" s="247" t="s">
        <v>5</v>
      </c>
      <c r="G37" s="247" t="s">
        <v>236</v>
      </c>
      <c r="H37" s="247">
        <v>8</v>
      </c>
      <c r="I37" s="298">
        <v>8</v>
      </c>
      <c r="J37" s="298">
        <v>40</v>
      </c>
      <c r="K37" s="298">
        <v>20.400000000000002</v>
      </c>
      <c r="L37" s="299">
        <v>19.599999999999998</v>
      </c>
    </row>
    <row r="38" spans="1:12">
      <c r="A38" s="172" t="s">
        <v>77</v>
      </c>
      <c r="B38" s="247" t="s">
        <v>5165</v>
      </c>
      <c r="C38" s="247" t="s">
        <v>5162</v>
      </c>
      <c r="D38" s="247" t="s">
        <v>84</v>
      </c>
      <c r="E38" s="247" t="s">
        <v>5</v>
      </c>
      <c r="F38" s="247" t="s">
        <v>5161</v>
      </c>
      <c r="G38" s="247" t="s">
        <v>236</v>
      </c>
      <c r="H38" s="247">
        <v>1019</v>
      </c>
      <c r="I38" s="298">
        <v>1019</v>
      </c>
      <c r="J38" s="298">
        <v>5095</v>
      </c>
      <c r="K38" s="298">
        <v>2598.4499999999998</v>
      </c>
      <c r="L38" s="299">
        <v>2496.5500000000002</v>
      </c>
    </row>
    <row r="39" spans="1:12">
      <c r="A39" s="172" t="s">
        <v>77</v>
      </c>
      <c r="B39" s="247" t="s">
        <v>224</v>
      </c>
      <c r="C39" s="247" t="s">
        <v>75</v>
      </c>
      <c r="D39" s="247" t="s">
        <v>427</v>
      </c>
      <c r="E39" s="247" t="s">
        <v>5101</v>
      </c>
      <c r="F39" s="247" t="s">
        <v>5101</v>
      </c>
      <c r="G39" s="247" t="s">
        <v>293</v>
      </c>
      <c r="H39" s="247">
        <v>750</v>
      </c>
      <c r="I39" s="298">
        <v>750</v>
      </c>
      <c r="J39" s="298">
        <v>3750</v>
      </c>
      <c r="K39" s="298">
        <v>1912.5</v>
      </c>
      <c r="L39" s="299">
        <v>1837.5</v>
      </c>
    </row>
    <row r="40" spans="1:12">
      <c r="A40" s="172" t="s">
        <v>77</v>
      </c>
      <c r="B40" s="247" t="s">
        <v>224</v>
      </c>
      <c r="C40" s="247" t="s">
        <v>75</v>
      </c>
      <c r="D40" s="247" t="s">
        <v>436</v>
      </c>
      <c r="E40" s="247" t="s">
        <v>5</v>
      </c>
      <c r="F40" s="247" t="s">
        <v>5</v>
      </c>
      <c r="G40" s="247" t="s">
        <v>236</v>
      </c>
      <c r="H40" s="247">
        <v>17</v>
      </c>
      <c r="I40" s="298">
        <v>17</v>
      </c>
      <c r="J40" s="298">
        <v>85</v>
      </c>
      <c r="K40" s="298">
        <v>43.35</v>
      </c>
      <c r="L40" s="299">
        <v>41.65</v>
      </c>
    </row>
    <row r="41" spans="1:12">
      <c r="A41" s="172" t="s">
        <v>77</v>
      </c>
      <c r="B41" s="247" t="s">
        <v>224</v>
      </c>
      <c r="C41" s="247" t="s">
        <v>87</v>
      </c>
      <c r="D41" s="247" t="s">
        <v>199</v>
      </c>
      <c r="E41" s="247" t="s">
        <v>37</v>
      </c>
      <c r="F41" s="247" t="s">
        <v>5111</v>
      </c>
      <c r="G41" s="247" t="s">
        <v>236</v>
      </c>
      <c r="H41" s="247">
        <v>11</v>
      </c>
      <c r="I41" s="298">
        <v>11</v>
      </c>
      <c r="J41" s="298">
        <v>55</v>
      </c>
      <c r="K41" s="298">
        <v>28.05</v>
      </c>
      <c r="L41" s="299">
        <v>26.95</v>
      </c>
    </row>
    <row r="42" spans="1:12">
      <c r="A42" s="172" t="s">
        <v>77</v>
      </c>
      <c r="B42" s="247" t="s">
        <v>224</v>
      </c>
      <c r="C42" s="247" t="s">
        <v>87</v>
      </c>
      <c r="D42" s="247" t="s">
        <v>199</v>
      </c>
      <c r="E42" s="247" t="s">
        <v>5138</v>
      </c>
      <c r="F42" s="247" t="s">
        <v>5138</v>
      </c>
      <c r="G42" s="247" t="s">
        <v>293</v>
      </c>
      <c r="H42" s="247">
        <v>59</v>
      </c>
      <c r="I42" s="298">
        <v>59</v>
      </c>
      <c r="J42" s="298">
        <v>295</v>
      </c>
      <c r="K42" s="298">
        <v>150.44999999999999</v>
      </c>
      <c r="L42" s="299">
        <v>144.55000000000001</v>
      </c>
    </row>
    <row r="43" spans="1:12">
      <c r="A43" s="172" t="s">
        <v>77</v>
      </c>
      <c r="B43" s="247" t="s">
        <v>224</v>
      </c>
      <c r="C43" s="247" t="s">
        <v>87</v>
      </c>
      <c r="D43" s="247" t="s">
        <v>199</v>
      </c>
      <c r="E43" s="247" t="s">
        <v>36</v>
      </c>
      <c r="F43" s="247" t="s">
        <v>5145</v>
      </c>
      <c r="G43" s="247" t="s">
        <v>236</v>
      </c>
      <c r="H43" s="247">
        <v>265</v>
      </c>
      <c r="I43" s="298">
        <v>200</v>
      </c>
      <c r="J43" s="298">
        <v>1000</v>
      </c>
      <c r="K43" s="298">
        <v>510.00000000000006</v>
      </c>
      <c r="L43" s="299">
        <v>489.99999999999994</v>
      </c>
    </row>
    <row r="44" spans="1:12">
      <c r="A44" s="172" t="s">
        <v>77</v>
      </c>
      <c r="B44" s="247" t="s">
        <v>224</v>
      </c>
      <c r="C44" s="247" t="s">
        <v>87</v>
      </c>
      <c r="D44" s="247" t="s">
        <v>199</v>
      </c>
      <c r="E44" s="247" t="s">
        <v>5101</v>
      </c>
      <c r="F44" s="247" t="s">
        <v>5101</v>
      </c>
      <c r="G44" s="247" t="s">
        <v>236</v>
      </c>
      <c r="H44" s="247">
        <v>96</v>
      </c>
      <c r="I44" s="298">
        <v>96</v>
      </c>
      <c r="J44" s="298">
        <v>480</v>
      </c>
      <c r="K44" s="298">
        <v>244.8</v>
      </c>
      <c r="L44" s="299">
        <v>235.2</v>
      </c>
    </row>
    <row r="45" spans="1:12">
      <c r="A45" s="172" t="s">
        <v>77</v>
      </c>
      <c r="B45" s="247" t="s">
        <v>224</v>
      </c>
      <c r="C45" s="247" t="s">
        <v>87</v>
      </c>
      <c r="D45" s="247" t="s">
        <v>200</v>
      </c>
      <c r="E45" s="247" t="s">
        <v>5101</v>
      </c>
      <c r="F45" s="247" t="s">
        <v>5101</v>
      </c>
      <c r="G45" s="247" t="s">
        <v>236</v>
      </c>
      <c r="H45" s="247">
        <v>2</v>
      </c>
      <c r="I45" s="298">
        <v>2</v>
      </c>
      <c r="J45" s="298">
        <v>10</v>
      </c>
      <c r="K45" s="298">
        <v>5.0999999999999996</v>
      </c>
      <c r="L45" s="299">
        <v>4.9000000000000004</v>
      </c>
    </row>
    <row r="46" spans="1:12">
      <c r="A46" s="172" t="s">
        <v>77</v>
      </c>
      <c r="B46" s="247" t="s">
        <v>224</v>
      </c>
      <c r="C46" s="247" t="s">
        <v>88</v>
      </c>
      <c r="D46" s="247" t="s">
        <v>200</v>
      </c>
      <c r="E46" s="247" t="s">
        <v>37</v>
      </c>
      <c r="F46" s="247" t="s">
        <v>5111</v>
      </c>
      <c r="G46" s="247" t="s">
        <v>236</v>
      </c>
      <c r="H46" s="247">
        <v>32</v>
      </c>
      <c r="I46" s="298">
        <v>32</v>
      </c>
      <c r="J46" s="298">
        <v>160</v>
      </c>
      <c r="K46" s="298">
        <v>81.599999999999994</v>
      </c>
      <c r="L46" s="299">
        <v>78.400000000000006</v>
      </c>
    </row>
    <row r="47" spans="1:12">
      <c r="A47" s="172" t="s">
        <v>77</v>
      </c>
      <c r="B47" s="247" t="s">
        <v>224</v>
      </c>
      <c r="C47" s="247" t="s">
        <v>88</v>
      </c>
      <c r="D47" s="247" t="s">
        <v>200</v>
      </c>
      <c r="E47" s="247" t="s">
        <v>5101</v>
      </c>
      <c r="F47" s="247" t="s">
        <v>5101</v>
      </c>
      <c r="G47" s="247" t="s">
        <v>236</v>
      </c>
      <c r="H47" s="247">
        <v>7</v>
      </c>
      <c r="I47" s="298">
        <v>7</v>
      </c>
      <c r="J47" s="298">
        <v>35</v>
      </c>
      <c r="K47" s="298">
        <v>17.850000000000001</v>
      </c>
      <c r="L47" s="299">
        <v>17.149999999999999</v>
      </c>
    </row>
    <row r="48" spans="1:12">
      <c r="A48" s="172" t="s">
        <v>77</v>
      </c>
      <c r="B48" s="247" t="s">
        <v>224</v>
      </c>
      <c r="C48" s="247" t="s">
        <v>89</v>
      </c>
      <c r="D48" s="247" t="s">
        <v>209</v>
      </c>
      <c r="E48" s="247" t="s">
        <v>10</v>
      </c>
      <c r="F48" s="247" t="s">
        <v>5230</v>
      </c>
      <c r="G48" s="247" t="s">
        <v>293</v>
      </c>
      <c r="H48" s="247">
        <v>412</v>
      </c>
      <c r="I48" s="298">
        <v>412</v>
      </c>
      <c r="J48" s="298">
        <v>2060</v>
      </c>
      <c r="K48" s="298">
        <v>1050.5999999999999</v>
      </c>
      <c r="L48" s="299">
        <v>1009.4</v>
      </c>
    </row>
    <row r="49" spans="1:12">
      <c r="A49" s="172" t="s">
        <v>77</v>
      </c>
      <c r="B49" s="247" t="s">
        <v>224</v>
      </c>
      <c r="C49" s="247" t="s">
        <v>89</v>
      </c>
      <c r="D49" s="247" t="s">
        <v>180</v>
      </c>
      <c r="E49" s="247" t="s">
        <v>5138</v>
      </c>
      <c r="F49" s="247" t="s">
        <v>5138</v>
      </c>
      <c r="G49" s="247" t="s">
        <v>293</v>
      </c>
      <c r="H49" s="247">
        <v>117</v>
      </c>
      <c r="I49" s="298">
        <v>117</v>
      </c>
      <c r="J49" s="298">
        <v>585</v>
      </c>
      <c r="K49" s="298">
        <v>298.35000000000002</v>
      </c>
      <c r="L49" s="299">
        <v>286.64999999999998</v>
      </c>
    </row>
    <row r="50" spans="1:12">
      <c r="A50" s="172" t="s">
        <v>77</v>
      </c>
      <c r="B50" s="247" t="s">
        <v>224</v>
      </c>
      <c r="C50" s="247" t="s">
        <v>89</v>
      </c>
      <c r="D50" s="247" t="s">
        <v>200</v>
      </c>
      <c r="E50" s="247" t="s">
        <v>36</v>
      </c>
      <c r="F50" s="247" t="s">
        <v>5145</v>
      </c>
      <c r="G50" s="247" t="s">
        <v>236</v>
      </c>
      <c r="H50" s="247">
        <v>30</v>
      </c>
      <c r="I50" s="298">
        <v>23</v>
      </c>
      <c r="J50" s="298">
        <v>115</v>
      </c>
      <c r="K50" s="298">
        <v>58.65</v>
      </c>
      <c r="L50" s="299">
        <v>56.35</v>
      </c>
    </row>
    <row r="51" spans="1:12">
      <c r="A51" s="172" t="s">
        <v>77</v>
      </c>
      <c r="B51" s="247" t="s">
        <v>224</v>
      </c>
      <c r="C51" s="247" t="s">
        <v>89</v>
      </c>
      <c r="D51" s="247" t="s">
        <v>200</v>
      </c>
      <c r="E51" s="247" t="s">
        <v>5101</v>
      </c>
      <c r="F51" s="247" t="s">
        <v>5101</v>
      </c>
      <c r="G51" s="247" t="s">
        <v>236</v>
      </c>
      <c r="H51" s="247">
        <v>5</v>
      </c>
      <c r="I51" s="298">
        <v>5</v>
      </c>
      <c r="J51" s="298">
        <v>25</v>
      </c>
      <c r="K51" s="298">
        <v>12.75</v>
      </c>
      <c r="L51" s="299">
        <v>12.25</v>
      </c>
    </row>
    <row r="52" spans="1:12">
      <c r="A52" s="172" t="s">
        <v>77</v>
      </c>
      <c r="B52" s="247" t="s">
        <v>224</v>
      </c>
      <c r="C52" s="247" t="s">
        <v>89</v>
      </c>
      <c r="D52" s="247" t="s">
        <v>201</v>
      </c>
      <c r="E52" s="247" t="s">
        <v>37</v>
      </c>
      <c r="F52" s="247" t="s">
        <v>5111</v>
      </c>
      <c r="G52" s="247" t="s">
        <v>236</v>
      </c>
      <c r="H52" s="247">
        <v>20</v>
      </c>
      <c r="I52" s="298">
        <v>20</v>
      </c>
      <c r="J52" s="298">
        <v>100</v>
      </c>
      <c r="K52" s="298">
        <v>51</v>
      </c>
      <c r="L52" s="299">
        <v>49</v>
      </c>
    </row>
    <row r="53" spans="1:12">
      <c r="A53" s="172" t="s">
        <v>77</v>
      </c>
      <c r="B53" s="247" t="s">
        <v>224</v>
      </c>
      <c r="C53" s="247" t="s">
        <v>89</v>
      </c>
      <c r="D53" s="247" t="s">
        <v>208</v>
      </c>
      <c r="E53" s="247" t="s">
        <v>36</v>
      </c>
      <c r="F53" s="247" t="s">
        <v>5145</v>
      </c>
      <c r="G53" s="247" t="s">
        <v>236</v>
      </c>
      <c r="H53" s="247">
        <v>40</v>
      </c>
      <c r="I53" s="298">
        <v>20</v>
      </c>
      <c r="J53" s="298">
        <v>100</v>
      </c>
      <c r="K53" s="298">
        <v>51</v>
      </c>
      <c r="L53" s="299">
        <v>49</v>
      </c>
    </row>
    <row r="54" spans="1:12">
      <c r="A54" s="172" t="s">
        <v>77</v>
      </c>
      <c r="B54" s="247" t="s">
        <v>224</v>
      </c>
      <c r="C54" s="247" t="s">
        <v>90</v>
      </c>
      <c r="D54" s="247" t="s">
        <v>426</v>
      </c>
      <c r="E54" s="247" t="s">
        <v>37</v>
      </c>
      <c r="F54" s="247" t="s">
        <v>5111</v>
      </c>
      <c r="G54" s="247" t="s">
        <v>236</v>
      </c>
      <c r="H54" s="247">
        <v>39</v>
      </c>
      <c r="I54" s="298">
        <v>39</v>
      </c>
      <c r="J54" s="298">
        <v>195</v>
      </c>
      <c r="K54" s="298">
        <v>99.45</v>
      </c>
      <c r="L54" s="299">
        <v>95.55</v>
      </c>
    </row>
    <row r="55" spans="1:12">
      <c r="A55" s="172" t="s">
        <v>77</v>
      </c>
      <c r="B55" s="247" t="s">
        <v>224</v>
      </c>
      <c r="C55" s="247" t="s">
        <v>91</v>
      </c>
      <c r="D55" s="247" t="s">
        <v>179</v>
      </c>
      <c r="E55" s="247" t="s">
        <v>36</v>
      </c>
      <c r="F55" s="247" t="s">
        <v>5111</v>
      </c>
      <c r="G55" s="247" t="s">
        <v>293</v>
      </c>
      <c r="H55" s="247">
        <v>50</v>
      </c>
      <c r="I55" s="298">
        <v>50</v>
      </c>
      <c r="J55" s="298">
        <v>250</v>
      </c>
      <c r="K55" s="298">
        <v>127.5</v>
      </c>
      <c r="L55" s="299">
        <v>122.5</v>
      </c>
    </row>
    <row r="56" spans="1:12">
      <c r="A56" s="297" t="s">
        <v>76</v>
      </c>
      <c r="B56" s="297"/>
      <c r="C56" s="297"/>
      <c r="D56" s="297"/>
      <c r="E56" s="297"/>
      <c r="F56" s="297"/>
      <c r="G56" s="297"/>
      <c r="H56" s="247">
        <v>30805</v>
      </c>
      <c r="I56" s="298">
        <v>31539</v>
      </c>
      <c r="J56" s="298">
        <v>157695</v>
      </c>
      <c r="K56" s="298">
        <v>80424.450000000012</v>
      </c>
      <c r="L56" s="299">
        <v>77270.549999999988</v>
      </c>
    </row>
    <row r="57" spans="1:12">
      <c r="A57" s="297" t="s">
        <v>76</v>
      </c>
      <c r="B57" s="268" t="s">
        <v>221</v>
      </c>
      <c r="C57" s="269" t="s">
        <v>75</v>
      </c>
      <c r="D57" s="276" t="s">
        <v>436</v>
      </c>
      <c r="E57" s="281" t="s">
        <v>5</v>
      </c>
      <c r="F57" s="290" t="s">
        <v>5</v>
      </c>
      <c r="G57" s="247" t="s">
        <v>236</v>
      </c>
      <c r="H57" s="247">
        <v>30</v>
      </c>
      <c r="I57" s="298">
        <v>30</v>
      </c>
      <c r="J57" s="298">
        <v>150</v>
      </c>
      <c r="K57" s="298">
        <v>76.5</v>
      </c>
      <c r="L57" s="299">
        <v>73.5</v>
      </c>
    </row>
    <row r="58" spans="1:12">
      <c r="A58" s="297" t="s">
        <v>76</v>
      </c>
      <c r="B58" s="268" t="s">
        <v>221</v>
      </c>
      <c r="C58" s="269" t="s">
        <v>87</v>
      </c>
      <c r="D58" s="276" t="s">
        <v>199</v>
      </c>
      <c r="E58" s="281" t="s">
        <v>5138</v>
      </c>
      <c r="F58" s="290" t="s">
        <v>5138</v>
      </c>
      <c r="G58" s="247" t="s">
        <v>293</v>
      </c>
      <c r="H58" s="247">
        <v>107</v>
      </c>
      <c r="I58" s="298">
        <v>107</v>
      </c>
      <c r="J58" s="298">
        <v>535</v>
      </c>
      <c r="K58" s="298">
        <v>272.85000000000002</v>
      </c>
      <c r="L58" s="299">
        <v>262.14999999999998</v>
      </c>
    </row>
    <row r="59" spans="1:12">
      <c r="A59" s="297" t="s">
        <v>76</v>
      </c>
      <c r="B59" s="268" t="s">
        <v>221</v>
      </c>
      <c r="C59" s="269" t="s">
        <v>88</v>
      </c>
      <c r="D59" s="276" t="s">
        <v>180</v>
      </c>
      <c r="E59" s="281" t="s">
        <v>5110</v>
      </c>
      <c r="F59" s="290" t="s">
        <v>5111</v>
      </c>
      <c r="G59" s="247" t="s">
        <v>293</v>
      </c>
      <c r="H59" s="247">
        <v>1537</v>
      </c>
      <c r="I59" s="298">
        <v>1537</v>
      </c>
      <c r="J59" s="298">
        <v>7685</v>
      </c>
      <c r="K59" s="298">
        <v>3919.35</v>
      </c>
      <c r="L59" s="299">
        <v>3765.65</v>
      </c>
    </row>
    <row r="60" spans="1:12">
      <c r="A60" s="297" t="s">
        <v>76</v>
      </c>
      <c r="B60" s="268" t="s">
        <v>221</v>
      </c>
      <c r="C60" s="269" t="s">
        <v>88</v>
      </c>
      <c r="D60" s="276" t="s">
        <v>201</v>
      </c>
      <c r="E60" s="281" t="s">
        <v>37</v>
      </c>
      <c r="F60" s="290" t="s">
        <v>5111</v>
      </c>
      <c r="G60" s="247" t="s">
        <v>236</v>
      </c>
      <c r="H60" s="247">
        <v>40</v>
      </c>
      <c r="I60" s="298">
        <v>40</v>
      </c>
      <c r="J60" s="298">
        <v>200</v>
      </c>
      <c r="K60" s="298">
        <v>102</v>
      </c>
      <c r="L60" s="299">
        <v>98</v>
      </c>
    </row>
    <row r="61" spans="1:12">
      <c r="A61" s="297" t="s">
        <v>76</v>
      </c>
      <c r="B61" s="268" t="s">
        <v>221</v>
      </c>
      <c r="C61" s="269" t="s">
        <v>89</v>
      </c>
      <c r="D61" s="276" t="s">
        <v>209</v>
      </c>
      <c r="E61" s="281" t="s">
        <v>10</v>
      </c>
      <c r="F61" s="290" t="s">
        <v>22</v>
      </c>
      <c r="G61" s="247" t="s">
        <v>293</v>
      </c>
      <c r="H61" s="247">
        <v>432</v>
      </c>
      <c r="I61" s="298">
        <v>432</v>
      </c>
      <c r="J61" s="298">
        <v>2160</v>
      </c>
      <c r="K61" s="298">
        <v>1101.6000000000001</v>
      </c>
      <c r="L61" s="299">
        <v>1058.3999999999999</v>
      </c>
    </row>
    <row r="62" spans="1:12">
      <c r="A62" s="297" t="s">
        <v>76</v>
      </c>
      <c r="B62" s="268" t="s">
        <v>221</v>
      </c>
      <c r="C62" s="269" t="s">
        <v>89</v>
      </c>
      <c r="D62" s="276" t="s">
        <v>180</v>
      </c>
      <c r="E62" s="281" t="s">
        <v>5138</v>
      </c>
      <c r="F62" s="290" t="s">
        <v>5138</v>
      </c>
      <c r="G62" s="247" t="s">
        <v>293</v>
      </c>
      <c r="H62" s="247">
        <v>114</v>
      </c>
      <c r="I62" s="298">
        <v>114</v>
      </c>
      <c r="J62" s="298">
        <v>570</v>
      </c>
      <c r="K62" s="298">
        <v>290.7</v>
      </c>
      <c r="L62" s="299">
        <v>279.3</v>
      </c>
    </row>
    <row r="63" spans="1:12">
      <c r="A63" s="297" t="s">
        <v>76</v>
      </c>
      <c r="B63" s="268" t="s">
        <v>221</v>
      </c>
      <c r="C63" s="269" t="s">
        <v>89</v>
      </c>
      <c r="D63" s="276" t="s">
        <v>180</v>
      </c>
      <c r="E63" s="281" t="s">
        <v>5110</v>
      </c>
      <c r="F63" s="290" t="s">
        <v>5111</v>
      </c>
      <c r="G63" s="247" t="s">
        <v>293</v>
      </c>
      <c r="H63" s="247">
        <v>1537</v>
      </c>
      <c r="I63" s="298">
        <v>1537</v>
      </c>
      <c r="J63" s="298">
        <v>7685</v>
      </c>
      <c r="K63" s="298">
        <v>3919.35</v>
      </c>
      <c r="L63" s="299">
        <v>3765.65</v>
      </c>
    </row>
    <row r="64" spans="1:12">
      <c r="A64" s="297" t="s">
        <v>76</v>
      </c>
      <c r="B64" s="268" t="s">
        <v>221</v>
      </c>
      <c r="C64" s="269" t="s">
        <v>89</v>
      </c>
      <c r="D64" s="276" t="s">
        <v>200</v>
      </c>
      <c r="E64" s="281" t="s">
        <v>37</v>
      </c>
      <c r="F64" s="290" t="s">
        <v>5111</v>
      </c>
      <c r="G64" s="247" t="s">
        <v>236</v>
      </c>
      <c r="H64" s="247">
        <v>17</v>
      </c>
      <c r="I64" s="298">
        <v>17</v>
      </c>
      <c r="J64" s="298">
        <v>85</v>
      </c>
      <c r="K64" s="298">
        <v>43.35</v>
      </c>
      <c r="L64" s="299">
        <v>41.65</v>
      </c>
    </row>
    <row r="65" spans="1:12">
      <c r="A65" s="297" t="s">
        <v>76</v>
      </c>
      <c r="B65" s="268" t="s">
        <v>221</v>
      </c>
      <c r="C65" s="269" t="s">
        <v>89</v>
      </c>
      <c r="D65" s="276" t="s">
        <v>201</v>
      </c>
      <c r="E65" s="281" t="s">
        <v>37</v>
      </c>
      <c r="F65" s="290" t="s">
        <v>5111</v>
      </c>
      <c r="G65" s="247" t="s">
        <v>236</v>
      </c>
      <c r="H65" s="247">
        <v>17</v>
      </c>
      <c r="I65" s="298">
        <v>17</v>
      </c>
      <c r="J65" s="298">
        <v>85</v>
      </c>
      <c r="K65" s="298">
        <v>43.35</v>
      </c>
      <c r="L65" s="299">
        <v>41.65</v>
      </c>
    </row>
    <row r="66" spans="1:12">
      <c r="A66" s="297" t="s">
        <v>76</v>
      </c>
      <c r="B66" s="268" t="s">
        <v>221</v>
      </c>
      <c r="C66" s="269" t="s">
        <v>90</v>
      </c>
      <c r="D66" s="276" t="s">
        <v>426</v>
      </c>
      <c r="E66" s="281" t="s">
        <v>37</v>
      </c>
      <c r="F66" s="290" t="s">
        <v>5111</v>
      </c>
      <c r="G66" s="247" t="s">
        <v>236</v>
      </c>
      <c r="H66" s="247">
        <v>17</v>
      </c>
      <c r="I66" s="298">
        <v>17</v>
      </c>
      <c r="J66" s="298">
        <v>85</v>
      </c>
      <c r="K66" s="298">
        <v>43.35</v>
      </c>
      <c r="L66" s="299">
        <v>41.65</v>
      </c>
    </row>
    <row r="67" spans="1:12">
      <c r="A67" s="297" t="s">
        <v>76</v>
      </c>
      <c r="B67" s="268" t="s">
        <v>221</v>
      </c>
      <c r="C67" s="269" t="s">
        <v>90</v>
      </c>
      <c r="D67" s="276" t="s">
        <v>444</v>
      </c>
      <c r="E67" s="281" t="s">
        <v>5110</v>
      </c>
      <c r="F67" s="290" t="s">
        <v>5111</v>
      </c>
      <c r="G67" s="247" t="s">
        <v>293</v>
      </c>
      <c r="H67" s="247">
        <v>1537</v>
      </c>
      <c r="I67" s="298">
        <v>1537</v>
      </c>
      <c r="J67" s="298">
        <v>7685</v>
      </c>
      <c r="K67" s="298">
        <v>3919.35</v>
      </c>
      <c r="L67" s="299">
        <v>3765.65</v>
      </c>
    </row>
    <row r="68" spans="1:12">
      <c r="A68" s="297" t="s">
        <v>76</v>
      </c>
      <c r="B68" s="268" t="s">
        <v>221</v>
      </c>
      <c r="C68" s="269" t="s">
        <v>5162</v>
      </c>
      <c r="D68" s="276" t="s">
        <v>84</v>
      </c>
      <c r="E68" s="281" t="s">
        <v>5</v>
      </c>
      <c r="F68" s="290" t="s">
        <v>5161</v>
      </c>
      <c r="G68" s="247" t="s">
        <v>236</v>
      </c>
      <c r="H68" s="247">
        <v>286</v>
      </c>
      <c r="I68" s="298">
        <v>286</v>
      </c>
      <c r="J68" s="298">
        <v>1430</v>
      </c>
      <c r="K68" s="298">
        <v>729.3</v>
      </c>
      <c r="L68" s="299">
        <v>700.7</v>
      </c>
    </row>
    <row r="69" spans="1:12">
      <c r="A69" s="297" t="s">
        <v>76</v>
      </c>
      <c r="B69" s="268" t="s">
        <v>225</v>
      </c>
      <c r="C69" s="269" t="s">
        <v>75</v>
      </c>
      <c r="D69" s="276" t="s">
        <v>436</v>
      </c>
      <c r="E69" s="281" t="s">
        <v>5</v>
      </c>
      <c r="F69" s="290" t="s">
        <v>5</v>
      </c>
      <c r="G69" s="247" t="s">
        <v>236</v>
      </c>
      <c r="H69" s="247">
        <v>32</v>
      </c>
      <c r="I69" s="298">
        <v>32</v>
      </c>
      <c r="J69" s="298">
        <v>160</v>
      </c>
      <c r="K69" s="298">
        <v>81.599999999999994</v>
      </c>
      <c r="L69" s="299">
        <v>78.400000000000006</v>
      </c>
    </row>
    <row r="70" spans="1:12">
      <c r="A70" s="297" t="s">
        <v>76</v>
      </c>
      <c r="B70" s="268" t="s">
        <v>225</v>
      </c>
      <c r="C70" s="269" t="s">
        <v>87</v>
      </c>
      <c r="D70" s="276" t="s">
        <v>199</v>
      </c>
      <c r="E70" s="281" t="s">
        <v>37</v>
      </c>
      <c r="F70" s="290" t="s">
        <v>5111</v>
      </c>
      <c r="G70" s="247" t="s">
        <v>236</v>
      </c>
      <c r="H70" s="247">
        <v>11</v>
      </c>
      <c r="I70" s="298">
        <v>11</v>
      </c>
      <c r="J70" s="298">
        <v>55</v>
      </c>
      <c r="K70" s="298">
        <v>28.05</v>
      </c>
      <c r="L70" s="299">
        <v>26.95</v>
      </c>
    </row>
    <row r="71" spans="1:12">
      <c r="A71" s="297" t="s">
        <v>76</v>
      </c>
      <c r="B71" s="268" t="s">
        <v>225</v>
      </c>
      <c r="C71" s="269" t="s">
        <v>87</v>
      </c>
      <c r="D71" s="276" t="s">
        <v>199</v>
      </c>
      <c r="E71" s="281" t="s">
        <v>36</v>
      </c>
      <c r="F71" s="290" t="s">
        <v>5145</v>
      </c>
      <c r="G71" s="247" t="s">
        <v>236</v>
      </c>
      <c r="H71" s="247">
        <v>169</v>
      </c>
      <c r="I71" s="298">
        <v>100</v>
      </c>
      <c r="J71" s="298">
        <v>500</v>
      </c>
      <c r="K71" s="298">
        <v>255</v>
      </c>
      <c r="L71" s="299">
        <v>245</v>
      </c>
    </row>
    <row r="72" spans="1:12">
      <c r="A72" s="297" t="s">
        <v>76</v>
      </c>
      <c r="B72" s="268" t="s">
        <v>225</v>
      </c>
      <c r="C72" s="269" t="s">
        <v>87</v>
      </c>
      <c r="D72" s="276" t="s">
        <v>189</v>
      </c>
      <c r="E72" s="281" t="s">
        <v>36</v>
      </c>
      <c r="F72" s="290" t="s">
        <v>5145</v>
      </c>
      <c r="G72" s="247" t="s">
        <v>236</v>
      </c>
      <c r="H72" s="247">
        <v>31</v>
      </c>
      <c r="I72" s="298">
        <v>10</v>
      </c>
      <c r="J72" s="298">
        <v>50</v>
      </c>
      <c r="K72" s="298">
        <v>25.5</v>
      </c>
      <c r="L72" s="299">
        <v>24.5</v>
      </c>
    </row>
    <row r="73" spans="1:12">
      <c r="A73" s="297" t="s">
        <v>76</v>
      </c>
      <c r="B73" s="268" t="s">
        <v>225</v>
      </c>
      <c r="C73" s="269" t="s">
        <v>87</v>
      </c>
      <c r="D73" s="276" t="s">
        <v>190</v>
      </c>
      <c r="E73" s="281" t="s">
        <v>36</v>
      </c>
      <c r="F73" s="290" t="s">
        <v>5145</v>
      </c>
      <c r="G73" s="247" t="s">
        <v>236</v>
      </c>
      <c r="H73" s="247">
        <v>41</v>
      </c>
      <c r="I73" s="298">
        <v>20</v>
      </c>
      <c r="J73" s="298">
        <v>100</v>
      </c>
      <c r="K73" s="298">
        <v>51</v>
      </c>
      <c r="L73" s="299">
        <v>49</v>
      </c>
    </row>
    <row r="74" spans="1:12">
      <c r="A74" s="297" t="s">
        <v>76</v>
      </c>
      <c r="B74" s="268" t="s">
        <v>225</v>
      </c>
      <c r="C74" s="269" t="s">
        <v>88</v>
      </c>
      <c r="D74" s="276" t="s">
        <v>180</v>
      </c>
      <c r="E74" s="281" t="s">
        <v>5110</v>
      </c>
      <c r="F74" s="290" t="s">
        <v>5111</v>
      </c>
      <c r="G74" s="247" t="s">
        <v>293</v>
      </c>
      <c r="H74" s="247">
        <v>1451</v>
      </c>
      <c r="I74" s="298">
        <v>1451</v>
      </c>
      <c r="J74" s="298">
        <v>7255</v>
      </c>
      <c r="K74" s="298">
        <v>3700.05</v>
      </c>
      <c r="L74" s="299">
        <v>3554.95</v>
      </c>
    </row>
    <row r="75" spans="1:12">
      <c r="A75" s="297" t="s">
        <v>76</v>
      </c>
      <c r="B75" s="268" t="s">
        <v>225</v>
      </c>
      <c r="C75" s="269" t="s">
        <v>88</v>
      </c>
      <c r="D75" s="276" t="s">
        <v>201</v>
      </c>
      <c r="E75" s="281" t="s">
        <v>37</v>
      </c>
      <c r="F75" s="290" t="s">
        <v>5111</v>
      </c>
      <c r="G75" s="247" t="s">
        <v>236</v>
      </c>
      <c r="H75" s="247">
        <v>58</v>
      </c>
      <c r="I75" s="298">
        <v>58</v>
      </c>
      <c r="J75" s="298">
        <v>290</v>
      </c>
      <c r="K75" s="298">
        <v>147.9</v>
      </c>
      <c r="L75" s="299">
        <v>142.1</v>
      </c>
    </row>
    <row r="76" spans="1:12">
      <c r="A76" s="297" t="s">
        <v>76</v>
      </c>
      <c r="B76" s="268" t="s">
        <v>225</v>
      </c>
      <c r="C76" s="269" t="s">
        <v>89</v>
      </c>
      <c r="D76" s="276" t="s">
        <v>209</v>
      </c>
      <c r="E76" s="281" t="s">
        <v>10</v>
      </c>
      <c r="F76" s="290" t="s">
        <v>22</v>
      </c>
      <c r="G76" s="247" t="s">
        <v>293</v>
      </c>
      <c r="H76" s="247">
        <v>630</v>
      </c>
      <c r="I76" s="298">
        <v>630</v>
      </c>
      <c r="J76" s="298">
        <v>3150</v>
      </c>
      <c r="K76" s="298">
        <v>1606.5</v>
      </c>
      <c r="L76" s="299">
        <v>1543.5</v>
      </c>
    </row>
    <row r="77" spans="1:12">
      <c r="A77" s="297" t="s">
        <v>76</v>
      </c>
      <c r="B77" s="268" t="s">
        <v>225</v>
      </c>
      <c r="C77" s="269" t="s">
        <v>89</v>
      </c>
      <c r="D77" s="276" t="s">
        <v>447</v>
      </c>
      <c r="E77" s="281" t="s">
        <v>36</v>
      </c>
      <c r="F77" s="290" t="s">
        <v>5145</v>
      </c>
      <c r="G77" s="247" t="s">
        <v>236</v>
      </c>
      <c r="H77" s="247">
        <v>91</v>
      </c>
      <c r="I77" s="298">
        <v>20</v>
      </c>
      <c r="J77" s="298">
        <v>100</v>
      </c>
      <c r="K77" s="298">
        <v>51</v>
      </c>
      <c r="L77" s="299">
        <v>49</v>
      </c>
    </row>
    <row r="78" spans="1:12">
      <c r="A78" s="297" t="s">
        <v>76</v>
      </c>
      <c r="B78" s="268" t="s">
        <v>225</v>
      </c>
      <c r="C78" s="269" t="s">
        <v>89</v>
      </c>
      <c r="D78" s="276" t="s">
        <v>180</v>
      </c>
      <c r="E78" s="281" t="s">
        <v>5110</v>
      </c>
      <c r="F78" s="290" t="s">
        <v>5111</v>
      </c>
      <c r="G78" s="247" t="s">
        <v>293</v>
      </c>
      <c r="H78" s="247">
        <v>1451</v>
      </c>
      <c r="I78" s="298">
        <v>1451</v>
      </c>
      <c r="J78" s="298">
        <v>7255</v>
      </c>
      <c r="K78" s="298">
        <v>3700.05</v>
      </c>
      <c r="L78" s="299">
        <v>3554.95</v>
      </c>
    </row>
    <row r="79" spans="1:12">
      <c r="A79" s="297" t="s">
        <v>76</v>
      </c>
      <c r="B79" s="268" t="s">
        <v>225</v>
      </c>
      <c r="C79" s="269" t="s">
        <v>89</v>
      </c>
      <c r="D79" s="276" t="s">
        <v>200</v>
      </c>
      <c r="E79" s="281" t="s">
        <v>37</v>
      </c>
      <c r="F79" s="290" t="s">
        <v>5111</v>
      </c>
      <c r="G79" s="247" t="s">
        <v>236</v>
      </c>
      <c r="H79" s="247">
        <v>20</v>
      </c>
      <c r="I79" s="298">
        <v>20</v>
      </c>
      <c r="J79" s="298">
        <v>100</v>
      </c>
      <c r="K79" s="298">
        <v>51</v>
      </c>
      <c r="L79" s="299">
        <v>49</v>
      </c>
    </row>
    <row r="80" spans="1:12">
      <c r="A80" s="297" t="s">
        <v>76</v>
      </c>
      <c r="B80" s="268" t="s">
        <v>225</v>
      </c>
      <c r="C80" s="269" t="s">
        <v>89</v>
      </c>
      <c r="D80" s="276" t="s">
        <v>201</v>
      </c>
      <c r="E80" s="281" t="s">
        <v>37</v>
      </c>
      <c r="F80" s="290" t="s">
        <v>5111</v>
      </c>
      <c r="G80" s="247" t="s">
        <v>236</v>
      </c>
      <c r="H80" s="247">
        <v>40</v>
      </c>
      <c r="I80" s="298">
        <v>40</v>
      </c>
      <c r="J80" s="298">
        <v>200</v>
      </c>
      <c r="K80" s="298">
        <v>102</v>
      </c>
      <c r="L80" s="299">
        <v>98</v>
      </c>
    </row>
    <row r="81" spans="1:12">
      <c r="A81" s="297" t="s">
        <v>76</v>
      </c>
      <c r="B81" s="268" t="s">
        <v>225</v>
      </c>
      <c r="C81" s="269" t="s">
        <v>89</v>
      </c>
      <c r="D81" s="276" t="s">
        <v>201</v>
      </c>
      <c r="E81" s="281" t="s">
        <v>36</v>
      </c>
      <c r="F81" s="290" t="s">
        <v>5145</v>
      </c>
      <c r="G81" s="247" t="s">
        <v>236</v>
      </c>
      <c r="H81" s="247">
        <v>48</v>
      </c>
      <c r="I81" s="298">
        <v>20</v>
      </c>
      <c r="J81" s="298">
        <v>100</v>
      </c>
      <c r="K81" s="298">
        <v>51</v>
      </c>
      <c r="L81" s="299">
        <v>49</v>
      </c>
    </row>
    <row r="82" spans="1:12">
      <c r="A82" s="297" t="s">
        <v>76</v>
      </c>
      <c r="B82" s="268" t="s">
        <v>225</v>
      </c>
      <c r="C82" s="269" t="s">
        <v>90</v>
      </c>
      <c r="D82" s="276" t="s">
        <v>426</v>
      </c>
      <c r="E82" s="281" t="s">
        <v>37</v>
      </c>
      <c r="F82" s="290" t="s">
        <v>5111</v>
      </c>
      <c r="G82" s="247" t="s">
        <v>236</v>
      </c>
      <c r="H82" s="247">
        <v>20</v>
      </c>
      <c r="I82" s="298">
        <v>20</v>
      </c>
      <c r="J82" s="298">
        <v>100</v>
      </c>
      <c r="K82" s="298">
        <v>51</v>
      </c>
      <c r="L82" s="299">
        <v>49</v>
      </c>
    </row>
    <row r="83" spans="1:12">
      <c r="A83" s="297" t="s">
        <v>76</v>
      </c>
      <c r="B83" s="268" t="s">
        <v>225</v>
      </c>
      <c r="C83" s="269" t="s">
        <v>90</v>
      </c>
      <c r="D83" s="276" t="s">
        <v>444</v>
      </c>
      <c r="E83" s="281" t="s">
        <v>5110</v>
      </c>
      <c r="F83" s="290" t="s">
        <v>5111</v>
      </c>
      <c r="G83" s="247" t="s">
        <v>293</v>
      </c>
      <c r="H83" s="247">
        <v>1451</v>
      </c>
      <c r="I83" s="298">
        <v>1451</v>
      </c>
      <c r="J83" s="298">
        <v>7255</v>
      </c>
      <c r="K83" s="298">
        <v>3700.05</v>
      </c>
      <c r="L83" s="299">
        <v>3554.95</v>
      </c>
    </row>
    <row r="84" spans="1:12">
      <c r="A84" s="297" t="s">
        <v>76</v>
      </c>
      <c r="B84" s="268" t="s">
        <v>225</v>
      </c>
      <c r="C84" s="269" t="s">
        <v>91</v>
      </c>
      <c r="D84" s="276" t="s">
        <v>179</v>
      </c>
      <c r="E84" s="281" t="s">
        <v>36</v>
      </c>
      <c r="F84" s="290" t="s">
        <v>39</v>
      </c>
      <c r="G84" s="247" t="s">
        <v>236</v>
      </c>
      <c r="H84" s="247">
        <v>104</v>
      </c>
      <c r="I84" s="298">
        <v>104</v>
      </c>
      <c r="J84" s="298">
        <v>520</v>
      </c>
      <c r="K84" s="298">
        <v>265.2</v>
      </c>
      <c r="L84" s="299">
        <v>254.8</v>
      </c>
    </row>
    <row r="85" spans="1:12">
      <c r="A85" s="297" t="s">
        <v>76</v>
      </c>
      <c r="B85" s="268" t="s">
        <v>219</v>
      </c>
      <c r="C85" s="269" t="s">
        <v>75</v>
      </c>
      <c r="D85" s="276" t="s">
        <v>427</v>
      </c>
      <c r="E85" s="281" t="s">
        <v>5120</v>
      </c>
      <c r="F85" s="290" t="s">
        <v>5120</v>
      </c>
      <c r="G85" s="247" t="s">
        <v>236</v>
      </c>
      <c r="H85" s="247">
        <v>150</v>
      </c>
      <c r="I85" s="298">
        <v>195</v>
      </c>
      <c r="J85" s="298">
        <v>975</v>
      </c>
      <c r="K85" s="298">
        <v>497.25</v>
      </c>
      <c r="L85" s="299">
        <v>477.75</v>
      </c>
    </row>
    <row r="86" spans="1:12">
      <c r="A86" s="297" t="s">
        <v>76</v>
      </c>
      <c r="B86" s="268" t="s">
        <v>219</v>
      </c>
      <c r="C86" s="269" t="s">
        <v>75</v>
      </c>
      <c r="D86" s="276" t="s">
        <v>436</v>
      </c>
      <c r="E86" s="281" t="s">
        <v>5</v>
      </c>
      <c r="F86" s="290" t="s">
        <v>5</v>
      </c>
      <c r="G86" s="247" t="s">
        <v>236</v>
      </c>
      <c r="H86" s="247">
        <v>10</v>
      </c>
      <c r="I86" s="298">
        <v>10</v>
      </c>
      <c r="J86" s="298">
        <v>50</v>
      </c>
      <c r="K86" s="298">
        <v>25.5</v>
      </c>
      <c r="L86" s="299">
        <v>24.5</v>
      </c>
    </row>
    <row r="87" spans="1:12">
      <c r="A87" s="297" t="s">
        <v>76</v>
      </c>
      <c r="B87" s="268" t="s">
        <v>219</v>
      </c>
      <c r="C87" s="269" t="s">
        <v>84</v>
      </c>
      <c r="D87" s="276" t="s">
        <v>178</v>
      </c>
      <c r="E87" s="281" t="s">
        <v>5</v>
      </c>
      <c r="F87" s="290" t="s">
        <v>5129</v>
      </c>
      <c r="G87" s="247" t="s">
        <v>236</v>
      </c>
      <c r="H87" s="247">
        <v>45</v>
      </c>
      <c r="I87" s="298">
        <v>45</v>
      </c>
      <c r="J87" s="298">
        <v>225</v>
      </c>
      <c r="K87" s="298">
        <v>114.75</v>
      </c>
      <c r="L87" s="299">
        <v>110.25</v>
      </c>
    </row>
    <row r="88" spans="1:12">
      <c r="A88" s="297" t="s">
        <v>76</v>
      </c>
      <c r="B88" s="268" t="s">
        <v>219</v>
      </c>
      <c r="C88" s="269" t="s">
        <v>87</v>
      </c>
      <c r="D88" s="276" t="s">
        <v>199</v>
      </c>
      <c r="E88" s="281" t="s">
        <v>36</v>
      </c>
      <c r="F88" s="290" t="s">
        <v>5145</v>
      </c>
      <c r="G88" s="247" t="s">
        <v>236</v>
      </c>
      <c r="H88" s="247">
        <v>465</v>
      </c>
      <c r="I88" s="298">
        <v>125</v>
      </c>
      <c r="J88" s="298">
        <v>625</v>
      </c>
      <c r="K88" s="298">
        <v>318.75</v>
      </c>
      <c r="L88" s="299">
        <v>306.25</v>
      </c>
    </row>
    <row r="89" spans="1:12">
      <c r="A89" s="297" t="s">
        <v>76</v>
      </c>
      <c r="B89" s="268" t="s">
        <v>219</v>
      </c>
      <c r="C89" s="269" t="s">
        <v>88</v>
      </c>
      <c r="D89" s="276" t="s">
        <v>180</v>
      </c>
      <c r="E89" s="281" t="s">
        <v>5120</v>
      </c>
      <c r="F89" s="290" t="s">
        <v>5120</v>
      </c>
      <c r="G89" s="247" t="s">
        <v>236</v>
      </c>
      <c r="H89" s="247">
        <v>120</v>
      </c>
      <c r="I89" s="298">
        <v>165</v>
      </c>
      <c r="J89" s="298">
        <v>825</v>
      </c>
      <c r="K89" s="298">
        <v>420.75</v>
      </c>
      <c r="L89" s="299">
        <v>404.25</v>
      </c>
    </row>
    <row r="90" spans="1:12">
      <c r="A90" s="297" t="s">
        <v>76</v>
      </c>
      <c r="B90" s="268" t="s">
        <v>219</v>
      </c>
      <c r="C90" s="269" t="s">
        <v>88</v>
      </c>
      <c r="D90" s="276" t="s">
        <v>180</v>
      </c>
      <c r="E90" s="281" t="s">
        <v>5110</v>
      </c>
      <c r="F90" s="290" t="s">
        <v>5111</v>
      </c>
      <c r="G90" s="247" t="s">
        <v>293</v>
      </c>
      <c r="H90" s="247">
        <v>1465</v>
      </c>
      <c r="I90" s="298">
        <v>1465</v>
      </c>
      <c r="J90" s="298">
        <v>7325</v>
      </c>
      <c r="K90" s="298">
        <v>3735.75</v>
      </c>
      <c r="L90" s="299">
        <v>3589.25</v>
      </c>
    </row>
    <row r="91" spans="1:12">
      <c r="A91" s="297" t="s">
        <v>76</v>
      </c>
      <c r="B91" s="268" t="s">
        <v>219</v>
      </c>
      <c r="C91" s="269" t="s">
        <v>89</v>
      </c>
      <c r="D91" s="276" t="s">
        <v>209</v>
      </c>
      <c r="E91" s="281" t="s">
        <v>10</v>
      </c>
      <c r="F91" s="290" t="s">
        <v>22</v>
      </c>
      <c r="G91" s="247" t="s">
        <v>293</v>
      </c>
      <c r="H91" s="247">
        <v>910</v>
      </c>
      <c r="I91" s="298">
        <v>910</v>
      </c>
      <c r="J91" s="298">
        <v>4550</v>
      </c>
      <c r="K91" s="298">
        <v>2320.5</v>
      </c>
      <c r="L91" s="299">
        <v>2229.5</v>
      </c>
    </row>
    <row r="92" spans="1:12">
      <c r="A92" s="297" t="s">
        <v>76</v>
      </c>
      <c r="B92" s="268" t="s">
        <v>219</v>
      </c>
      <c r="C92" s="269" t="s">
        <v>89</v>
      </c>
      <c r="D92" s="276" t="s">
        <v>180</v>
      </c>
      <c r="E92" s="281" t="s">
        <v>5110</v>
      </c>
      <c r="F92" s="290" t="s">
        <v>5111</v>
      </c>
      <c r="G92" s="247" t="s">
        <v>293</v>
      </c>
      <c r="H92" s="247">
        <v>1465</v>
      </c>
      <c r="I92" s="298">
        <v>1465</v>
      </c>
      <c r="J92" s="298">
        <v>7325</v>
      </c>
      <c r="K92" s="298">
        <v>3735.75</v>
      </c>
      <c r="L92" s="299">
        <v>3589.25</v>
      </c>
    </row>
    <row r="93" spans="1:12">
      <c r="A93" s="297" t="s">
        <v>76</v>
      </c>
      <c r="B93" s="268" t="s">
        <v>219</v>
      </c>
      <c r="C93" s="269" t="s">
        <v>89</v>
      </c>
      <c r="D93" s="276" t="s">
        <v>200</v>
      </c>
      <c r="E93" s="281" t="s">
        <v>36</v>
      </c>
      <c r="F93" s="290" t="s">
        <v>5145</v>
      </c>
      <c r="G93" s="247" t="s">
        <v>236</v>
      </c>
      <c r="H93" s="247">
        <v>30</v>
      </c>
      <c r="I93" s="298">
        <v>26</v>
      </c>
      <c r="J93" s="298">
        <v>130</v>
      </c>
      <c r="K93" s="298">
        <v>66.3</v>
      </c>
      <c r="L93" s="299">
        <v>63.699999999999996</v>
      </c>
    </row>
    <row r="94" spans="1:12">
      <c r="A94" s="297" t="s">
        <v>76</v>
      </c>
      <c r="B94" s="268" t="s">
        <v>219</v>
      </c>
      <c r="C94" s="269" t="s">
        <v>89</v>
      </c>
      <c r="D94" s="276" t="s">
        <v>201</v>
      </c>
      <c r="E94" s="281" t="s">
        <v>37</v>
      </c>
      <c r="F94" s="290" t="s">
        <v>5111</v>
      </c>
      <c r="G94" s="247" t="s">
        <v>236</v>
      </c>
      <c r="H94" s="247">
        <v>39</v>
      </c>
      <c r="I94" s="298">
        <v>39</v>
      </c>
      <c r="J94" s="298">
        <v>195</v>
      </c>
      <c r="K94" s="298">
        <v>99.45</v>
      </c>
      <c r="L94" s="299">
        <v>95.55</v>
      </c>
    </row>
    <row r="95" spans="1:12">
      <c r="A95" s="297" t="s">
        <v>76</v>
      </c>
      <c r="B95" s="268" t="s">
        <v>219</v>
      </c>
      <c r="C95" s="269" t="s">
        <v>89</v>
      </c>
      <c r="D95" s="276" t="s">
        <v>201</v>
      </c>
      <c r="E95" s="281" t="s">
        <v>36</v>
      </c>
      <c r="F95" s="290" t="s">
        <v>5145</v>
      </c>
      <c r="G95" s="247" t="s">
        <v>236</v>
      </c>
      <c r="H95" s="247">
        <v>20</v>
      </c>
      <c r="I95" s="298">
        <v>10</v>
      </c>
      <c r="J95" s="298">
        <v>50</v>
      </c>
      <c r="K95" s="298">
        <v>25.5</v>
      </c>
      <c r="L95" s="299">
        <v>24.5</v>
      </c>
    </row>
    <row r="96" spans="1:12">
      <c r="A96" s="297" t="s">
        <v>76</v>
      </c>
      <c r="B96" s="268" t="s">
        <v>219</v>
      </c>
      <c r="C96" s="269" t="s">
        <v>89</v>
      </c>
      <c r="D96" s="276" t="s">
        <v>208</v>
      </c>
      <c r="E96" s="281" t="s">
        <v>36</v>
      </c>
      <c r="F96" s="290" t="s">
        <v>5145</v>
      </c>
      <c r="G96" s="247" t="s">
        <v>236</v>
      </c>
      <c r="H96" s="247">
        <v>80</v>
      </c>
      <c r="I96" s="298">
        <v>20</v>
      </c>
      <c r="J96" s="298">
        <v>100</v>
      </c>
      <c r="K96" s="298">
        <v>51</v>
      </c>
      <c r="L96" s="299">
        <v>49</v>
      </c>
    </row>
    <row r="97" spans="1:12">
      <c r="A97" s="297" t="s">
        <v>76</v>
      </c>
      <c r="B97" s="268" t="s">
        <v>219</v>
      </c>
      <c r="C97" s="269" t="s">
        <v>90</v>
      </c>
      <c r="D97" s="276" t="s">
        <v>444</v>
      </c>
      <c r="E97" s="281" t="s">
        <v>5110</v>
      </c>
      <c r="F97" s="290" t="s">
        <v>5111</v>
      </c>
      <c r="G97" s="247" t="s">
        <v>293</v>
      </c>
      <c r="H97" s="247">
        <v>1465</v>
      </c>
      <c r="I97" s="298">
        <v>1465</v>
      </c>
      <c r="J97" s="298">
        <v>7325</v>
      </c>
      <c r="K97" s="298">
        <v>3735.75</v>
      </c>
      <c r="L97" s="299">
        <v>3589.25</v>
      </c>
    </row>
    <row r="98" spans="1:12">
      <c r="A98" s="297" t="s">
        <v>76</v>
      </c>
      <c r="B98" s="268" t="s">
        <v>220</v>
      </c>
      <c r="C98" s="269" t="s">
        <v>75</v>
      </c>
      <c r="D98" s="276" t="s">
        <v>427</v>
      </c>
      <c r="E98" s="281" t="s">
        <v>5120</v>
      </c>
      <c r="F98" s="290" t="s">
        <v>5120</v>
      </c>
      <c r="G98" s="247" t="s">
        <v>236</v>
      </c>
      <c r="H98" s="247">
        <v>250</v>
      </c>
      <c r="I98" s="298">
        <v>270</v>
      </c>
      <c r="J98" s="298">
        <v>1350</v>
      </c>
      <c r="K98" s="298">
        <v>688.5</v>
      </c>
      <c r="L98" s="299">
        <v>661.5</v>
      </c>
    </row>
    <row r="99" spans="1:12">
      <c r="A99" s="297" t="s">
        <v>76</v>
      </c>
      <c r="B99" s="268" t="s">
        <v>220</v>
      </c>
      <c r="C99" s="269" t="s">
        <v>75</v>
      </c>
      <c r="D99" s="276" t="s">
        <v>436</v>
      </c>
      <c r="E99" s="281" t="s">
        <v>5</v>
      </c>
      <c r="F99" s="290" t="s">
        <v>5</v>
      </c>
      <c r="G99" s="247" t="s">
        <v>236</v>
      </c>
      <c r="H99" s="247">
        <v>39</v>
      </c>
      <c r="I99" s="298">
        <v>39</v>
      </c>
      <c r="J99" s="298">
        <v>195</v>
      </c>
      <c r="K99" s="298">
        <v>99.450000000000017</v>
      </c>
      <c r="L99" s="299">
        <v>95.549999999999983</v>
      </c>
    </row>
    <row r="100" spans="1:12">
      <c r="A100" s="297" t="s">
        <v>76</v>
      </c>
      <c r="B100" s="268" t="s">
        <v>220</v>
      </c>
      <c r="C100" s="269" t="s">
        <v>84</v>
      </c>
      <c r="D100" s="276" t="s">
        <v>178</v>
      </c>
      <c r="E100" s="281" t="s">
        <v>5</v>
      </c>
      <c r="F100" s="290" t="s">
        <v>5129</v>
      </c>
      <c r="G100" s="247" t="s">
        <v>236</v>
      </c>
      <c r="H100" s="247">
        <v>63</v>
      </c>
      <c r="I100" s="298">
        <v>63</v>
      </c>
      <c r="J100" s="298">
        <v>315</v>
      </c>
      <c r="K100" s="298">
        <v>160.65</v>
      </c>
      <c r="L100" s="299">
        <v>154.35</v>
      </c>
    </row>
    <row r="101" spans="1:12">
      <c r="A101" s="297" t="s">
        <v>76</v>
      </c>
      <c r="B101" s="268" t="s">
        <v>220</v>
      </c>
      <c r="C101" s="269" t="s">
        <v>84</v>
      </c>
      <c r="D101" s="276" t="s">
        <v>441</v>
      </c>
      <c r="E101" s="281" t="s">
        <v>5120</v>
      </c>
      <c r="F101" s="290" t="s">
        <v>5120</v>
      </c>
      <c r="G101" s="247" t="s">
        <v>236</v>
      </c>
      <c r="H101" s="247">
        <v>38</v>
      </c>
      <c r="I101" s="298">
        <v>147</v>
      </c>
      <c r="J101" s="298">
        <v>735</v>
      </c>
      <c r="K101" s="298">
        <v>374.85</v>
      </c>
      <c r="L101" s="299">
        <v>360.15</v>
      </c>
    </row>
    <row r="102" spans="1:12">
      <c r="A102" s="297" t="s">
        <v>76</v>
      </c>
      <c r="B102" s="268" t="s">
        <v>220</v>
      </c>
      <c r="C102" s="269" t="s">
        <v>85</v>
      </c>
      <c r="D102" s="276" t="s">
        <v>203</v>
      </c>
      <c r="E102" s="281" t="s">
        <v>342</v>
      </c>
      <c r="F102" s="290" t="s">
        <v>5092</v>
      </c>
      <c r="G102" s="247" t="s">
        <v>293</v>
      </c>
      <c r="H102" s="247">
        <v>1000</v>
      </c>
      <c r="I102" s="298">
        <v>1700</v>
      </c>
      <c r="J102" s="298">
        <v>8500</v>
      </c>
      <c r="K102" s="298">
        <v>4335</v>
      </c>
      <c r="L102" s="299">
        <v>4165</v>
      </c>
    </row>
    <row r="103" spans="1:12">
      <c r="A103" s="297" t="s">
        <v>76</v>
      </c>
      <c r="B103" s="268" t="s">
        <v>220</v>
      </c>
      <c r="C103" s="269" t="s">
        <v>87</v>
      </c>
      <c r="D103" s="276" t="s">
        <v>199</v>
      </c>
      <c r="E103" s="281" t="s">
        <v>36</v>
      </c>
      <c r="F103" s="290" t="s">
        <v>5145</v>
      </c>
      <c r="G103" s="247" t="s">
        <v>236</v>
      </c>
      <c r="H103" s="247">
        <v>414</v>
      </c>
      <c r="I103" s="298">
        <v>123</v>
      </c>
      <c r="J103" s="298">
        <v>615</v>
      </c>
      <c r="K103" s="298">
        <v>313.64999999999998</v>
      </c>
      <c r="L103" s="299">
        <v>301.35000000000002</v>
      </c>
    </row>
    <row r="104" spans="1:12">
      <c r="A104" s="297" t="s">
        <v>76</v>
      </c>
      <c r="B104" s="268" t="s">
        <v>220</v>
      </c>
      <c r="C104" s="269" t="s">
        <v>88</v>
      </c>
      <c r="D104" s="276" t="s">
        <v>180</v>
      </c>
      <c r="E104" s="281" t="s">
        <v>5120</v>
      </c>
      <c r="F104" s="290" t="s">
        <v>5120</v>
      </c>
      <c r="G104" s="247" t="s">
        <v>236</v>
      </c>
      <c r="H104" s="247">
        <v>180</v>
      </c>
      <c r="I104" s="298">
        <v>270</v>
      </c>
      <c r="J104" s="298">
        <v>1350</v>
      </c>
      <c r="K104" s="298">
        <v>688.5</v>
      </c>
      <c r="L104" s="299">
        <v>661.5</v>
      </c>
    </row>
    <row r="105" spans="1:12">
      <c r="A105" s="297" t="s">
        <v>76</v>
      </c>
      <c r="B105" s="268" t="s">
        <v>220</v>
      </c>
      <c r="C105" s="269" t="s">
        <v>88</v>
      </c>
      <c r="D105" s="276" t="s">
        <v>180</v>
      </c>
      <c r="E105" s="281" t="s">
        <v>5110</v>
      </c>
      <c r="F105" s="290" t="s">
        <v>5111</v>
      </c>
      <c r="G105" s="247" t="s">
        <v>293</v>
      </c>
      <c r="H105" s="247">
        <v>1816</v>
      </c>
      <c r="I105" s="298">
        <v>1816</v>
      </c>
      <c r="J105" s="298">
        <v>9080</v>
      </c>
      <c r="K105" s="298">
        <v>4630.8</v>
      </c>
      <c r="L105" s="299">
        <v>4449.2</v>
      </c>
    </row>
    <row r="106" spans="1:12">
      <c r="A106" s="297" t="s">
        <v>76</v>
      </c>
      <c r="B106" s="268" t="s">
        <v>220</v>
      </c>
      <c r="C106" s="269" t="s">
        <v>88</v>
      </c>
      <c r="D106" s="276" t="s">
        <v>457</v>
      </c>
      <c r="E106" s="281" t="s">
        <v>5120</v>
      </c>
      <c r="F106" s="290" t="s">
        <v>5120</v>
      </c>
      <c r="G106" s="247" t="s">
        <v>236</v>
      </c>
      <c r="H106" s="247">
        <v>50</v>
      </c>
      <c r="I106" s="298">
        <v>170</v>
      </c>
      <c r="J106" s="298">
        <v>850</v>
      </c>
      <c r="K106" s="298">
        <v>433.5</v>
      </c>
      <c r="L106" s="299">
        <v>416.5</v>
      </c>
    </row>
    <row r="107" spans="1:12">
      <c r="A107" s="297" t="s">
        <v>76</v>
      </c>
      <c r="B107" s="268" t="s">
        <v>220</v>
      </c>
      <c r="C107" s="269" t="s">
        <v>88</v>
      </c>
      <c r="D107" s="276" t="s">
        <v>201</v>
      </c>
      <c r="E107" s="281" t="s">
        <v>37</v>
      </c>
      <c r="F107" s="290" t="s">
        <v>5111</v>
      </c>
      <c r="G107" s="247" t="s">
        <v>236</v>
      </c>
      <c r="H107" s="247">
        <v>60</v>
      </c>
      <c r="I107" s="298">
        <v>60</v>
      </c>
      <c r="J107" s="298">
        <v>300</v>
      </c>
      <c r="K107" s="298">
        <v>153</v>
      </c>
      <c r="L107" s="299">
        <v>147</v>
      </c>
    </row>
    <row r="108" spans="1:12">
      <c r="A108" s="297" t="s">
        <v>76</v>
      </c>
      <c r="B108" s="268" t="s">
        <v>220</v>
      </c>
      <c r="C108" s="269" t="s">
        <v>89</v>
      </c>
      <c r="D108" s="276" t="s">
        <v>209</v>
      </c>
      <c r="E108" s="281" t="s">
        <v>10</v>
      </c>
      <c r="F108" s="290" t="s">
        <v>22</v>
      </c>
      <c r="G108" s="247" t="s">
        <v>293</v>
      </c>
      <c r="H108" s="247">
        <v>1316</v>
      </c>
      <c r="I108" s="298">
        <v>1316</v>
      </c>
      <c r="J108" s="298">
        <v>6580</v>
      </c>
      <c r="K108" s="298">
        <v>3355.8000000000006</v>
      </c>
      <c r="L108" s="299">
        <v>3224.1999999999994</v>
      </c>
    </row>
    <row r="109" spans="1:12">
      <c r="A109" s="297" t="s">
        <v>76</v>
      </c>
      <c r="B109" s="268" t="s">
        <v>220</v>
      </c>
      <c r="C109" s="269" t="s">
        <v>89</v>
      </c>
      <c r="D109" s="276" t="s">
        <v>180</v>
      </c>
      <c r="E109" s="281" t="s">
        <v>5110</v>
      </c>
      <c r="F109" s="290" t="s">
        <v>5111</v>
      </c>
      <c r="G109" s="247" t="s">
        <v>293</v>
      </c>
      <c r="H109" s="247">
        <v>1816</v>
      </c>
      <c r="I109" s="298">
        <v>1816</v>
      </c>
      <c r="J109" s="298">
        <v>9080</v>
      </c>
      <c r="K109" s="298">
        <v>4630.8</v>
      </c>
      <c r="L109" s="299">
        <v>4449.2</v>
      </c>
    </row>
    <row r="110" spans="1:12">
      <c r="A110" s="297" t="s">
        <v>76</v>
      </c>
      <c r="B110" s="268" t="s">
        <v>220</v>
      </c>
      <c r="C110" s="269" t="s">
        <v>89</v>
      </c>
      <c r="D110" s="276" t="s">
        <v>200</v>
      </c>
      <c r="E110" s="281" t="s">
        <v>37</v>
      </c>
      <c r="F110" s="290" t="s">
        <v>5111</v>
      </c>
      <c r="G110" s="247" t="s">
        <v>236</v>
      </c>
      <c r="H110" s="247">
        <v>37</v>
      </c>
      <c r="I110" s="298">
        <v>37</v>
      </c>
      <c r="J110" s="298">
        <v>185</v>
      </c>
      <c r="K110" s="298">
        <v>94.350000000000009</v>
      </c>
      <c r="L110" s="299">
        <v>90.649999999999991</v>
      </c>
    </row>
    <row r="111" spans="1:12">
      <c r="A111" s="297" t="s">
        <v>76</v>
      </c>
      <c r="B111" s="268" t="s">
        <v>220</v>
      </c>
      <c r="C111" s="269" t="s">
        <v>89</v>
      </c>
      <c r="D111" s="276" t="s">
        <v>200</v>
      </c>
      <c r="E111" s="281" t="s">
        <v>36</v>
      </c>
      <c r="F111" s="290" t="s">
        <v>5145</v>
      </c>
      <c r="G111" s="247" t="s">
        <v>236</v>
      </c>
      <c r="H111" s="247">
        <v>40</v>
      </c>
      <c r="I111" s="298">
        <v>29</v>
      </c>
      <c r="J111" s="298">
        <v>145</v>
      </c>
      <c r="K111" s="298">
        <v>73.95</v>
      </c>
      <c r="L111" s="299">
        <v>71.05</v>
      </c>
    </row>
    <row r="112" spans="1:12">
      <c r="A112" s="297" t="s">
        <v>76</v>
      </c>
      <c r="B112" s="268" t="s">
        <v>220</v>
      </c>
      <c r="C112" s="269" t="s">
        <v>89</v>
      </c>
      <c r="D112" s="276" t="s">
        <v>201</v>
      </c>
      <c r="E112" s="281" t="s">
        <v>37</v>
      </c>
      <c r="F112" s="290" t="s">
        <v>5111</v>
      </c>
      <c r="G112" s="247" t="s">
        <v>236</v>
      </c>
      <c r="H112" s="247">
        <v>55</v>
      </c>
      <c r="I112" s="298">
        <v>55</v>
      </c>
      <c r="J112" s="298">
        <v>275</v>
      </c>
      <c r="K112" s="298">
        <v>140.25</v>
      </c>
      <c r="L112" s="299">
        <v>134.75</v>
      </c>
    </row>
    <row r="113" spans="1:12">
      <c r="A113" s="297" t="s">
        <v>76</v>
      </c>
      <c r="B113" s="268" t="s">
        <v>220</v>
      </c>
      <c r="C113" s="269" t="s">
        <v>89</v>
      </c>
      <c r="D113" s="276" t="s">
        <v>201</v>
      </c>
      <c r="E113" s="281" t="s">
        <v>36</v>
      </c>
      <c r="F113" s="290" t="s">
        <v>5145</v>
      </c>
      <c r="G113" s="247" t="s">
        <v>236</v>
      </c>
      <c r="H113" s="247">
        <v>119</v>
      </c>
      <c r="I113" s="298">
        <v>20</v>
      </c>
      <c r="J113" s="298">
        <v>100</v>
      </c>
      <c r="K113" s="298">
        <v>51</v>
      </c>
      <c r="L113" s="299">
        <v>49</v>
      </c>
    </row>
    <row r="114" spans="1:12">
      <c r="A114" s="297" t="s">
        <v>76</v>
      </c>
      <c r="B114" s="268" t="s">
        <v>220</v>
      </c>
      <c r="C114" s="269" t="s">
        <v>90</v>
      </c>
      <c r="D114" s="276" t="s">
        <v>426</v>
      </c>
      <c r="E114" s="281" t="s">
        <v>37</v>
      </c>
      <c r="F114" s="290" t="s">
        <v>5111</v>
      </c>
      <c r="G114" s="247" t="s">
        <v>236</v>
      </c>
      <c r="H114" s="247">
        <v>27</v>
      </c>
      <c r="I114" s="298">
        <v>27</v>
      </c>
      <c r="J114" s="298">
        <v>135</v>
      </c>
      <c r="K114" s="298">
        <v>68.849999999999994</v>
      </c>
      <c r="L114" s="299">
        <v>66.150000000000006</v>
      </c>
    </row>
    <row r="115" spans="1:12">
      <c r="A115" s="297" t="s">
        <v>76</v>
      </c>
      <c r="B115" s="268" t="s">
        <v>220</v>
      </c>
      <c r="C115" s="269" t="s">
        <v>90</v>
      </c>
      <c r="D115" s="276" t="s">
        <v>444</v>
      </c>
      <c r="E115" s="281" t="s">
        <v>5110</v>
      </c>
      <c r="F115" s="290" t="s">
        <v>5111</v>
      </c>
      <c r="G115" s="247" t="s">
        <v>293</v>
      </c>
      <c r="H115" s="247">
        <v>1816</v>
      </c>
      <c r="I115" s="298">
        <v>1816</v>
      </c>
      <c r="J115" s="298">
        <v>9080</v>
      </c>
      <c r="K115" s="298">
        <v>4630.8</v>
      </c>
      <c r="L115" s="299">
        <v>4449.2</v>
      </c>
    </row>
    <row r="116" spans="1:12">
      <c r="A116" s="297" t="s">
        <v>76</v>
      </c>
      <c r="B116" s="268" t="s">
        <v>220</v>
      </c>
      <c r="C116" s="269" t="s">
        <v>91</v>
      </c>
      <c r="D116" s="276" t="s">
        <v>422</v>
      </c>
      <c r="E116" s="281" t="s">
        <v>342</v>
      </c>
      <c r="F116" s="290" t="s">
        <v>5092</v>
      </c>
      <c r="G116" s="247" t="s">
        <v>293</v>
      </c>
      <c r="H116" s="247">
        <v>1170</v>
      </c>
      <c r="I116" s="298">
        <v>1800</v>
      </c>
      <c r="J116" s="298">
        <v>9000</v>
      </c>
      <c r="K116" s="298">
        <v>4590</v>
      </c>
      <c r="L116" s="299">
        <v>4410</v>
      </c>
    </row>
    <row r="117" spans="1:12">
      <c r="A117" s="297" t="s">
        <v>76</v>
      </c>
      <c r="B117" s="268" t="s">
        <v>220</v>
      </c>
      <c r="C117" s="269" t="s">
        <v>91</v>
      </c>
      <c r="D117" s="276" t="s">
        <v>179</v>
      </c>
      <c r="E117" s="281" t="s">
        <v>36</v>
      </c>
      <c r="F117" s="290" t="s">
        <v>39</v>
      </c>
      <c r="G117" s="247" t="s">
        <v>236</v>
      </c>
      <c r="H117" s="247">
        <v>44</v>
      </c>
      <c r="I117" s="298">
        <v>44</v>
      </c>
      <c r="J117" s="298">
        <v>220</v>
      </c>
      <c r="K117" s="298">
        <v>112.20000000000002</v>
      </c>
      <c r="L117" s="299">
        <v>107.79999999999998</v>
      </c>
    </row>
    <row r="118" spans="1:12">
      <c r="A118" s="297" t="s">
        <v>76</v>
      </c>
      <c r="B118" s="268" t="s">
        <v>222</v>
      </c>
      <c r="C118" s="269" t="s">
        <v>75</v>
      </c>
      <c r="D118" s="276" t="s">
        <v>436</v>
      </c>
      <c r="E118" s="281" t="s">
        <v>5</v>
      </c>
      <c r="F118" s="290" t="s">
        <v>5</v>
      </c>
      <c r="G118" s="247" t="s">
        <v>236</v>
      </c>
      <c r="H118" s="247">
        <v>26</v>
      </c>
      <c r="I118" s="298">
        <v>26</v>
      </c>
      <c r="J118" s="298">
        <v>130</v>
      </c>
      <c r="K118" s="298">
        <v>66.3</v>
      </c>
      <c r="L118" s="299">
        <v>63.7</v>
      </c>
    </row>
    <row r="119" spans="1:12">
      <c r="A119" s="297" t="s">
        <v>76</v>
      </c>
      <c r="B119" s="268" t="s">
        <v>222</v>
      </c>
      <c r="C119" s="269" t="s">
        <v>88</v>
      </c>
      <c r="D119" s="276" t="s">
        <v>180</v>
      </c>
      <c r="E119" s="281" t="s">
        <v>5110</v>
      </c>
      <c r="F119" s="290" t="s">
        <v>5111</v>
      </c>
      <c r="G119" s="247" t="s">
        <v>293</v>
      </c>
      <c r="H119" s="247">
        <v>731</v>
      </c>
      <c r="I119" s="298">
        <v>731</v>
      </c>
      <c r="J119" s="298">
        <v>3655</v>
      </c>
      <c r="K119" s="298">
        <v>1864.0500000000002</v>
      </c>
      <c r="L119" s="299">
        <v>1790.9499999999998</v>
      </c>
    </row>
    <row r="120" spans="1:12">
      <c r="A120" s="297" t="s">
        <v>76</v>
      </c>
      <c r="B120" s="268" t="s">
        <v>222</v>
      </c>
      <c r="C120" s="269" t="s">
        <v>88</v>
      </c>
      <c r="D120" s="276" t="s">
        <v>201</v>
      </c>
      <c r="E120" s="281" t="s">
        <v>37</v>
      </c>
      <c r="F120" s="290" t="s">
        <v>5111</v>
      </c>
      <c r="G120" s="247" t="s">
        <v>236</v>
      </c>
      <c r="H120" s="247">
        <v>60</v>
      </c>
      <c r="I120" s="298">
        <v>60</v>
      </c>
      <c r="J120" s="298">
        <v>300</v>
      </c>
      <c r="K120" s="298">
        <v>153</v>
      </c>
      <c r="L120" s="299">
        <v>147</v>
      </c>
    </row>
    <row r="121" spans="1:12">
      <c r="A121" s="297" t="s">
        <v>76</v>
      </c>
      <c r="B121" s="268" t="s">
        <v>222</v>
      </c>
      <c r="C121" s="269" t="s">
        <v>89</v>
      </c>
      <c r="D121" s="276" t="s">
        <v>209</v>
      </c>
      <c r="E121" s="281" t="s">
        <v>10</v>
      </c>
      <c r="F121" s="290" t="s">
        <v>22</v>
      </c>
      <c r="G121" s="247" t="s">
        <v>293</v>
      </c>
      <c r="H121" s="247">
        <v>257</v>
      </c>
      <c r="I121" s="298">
        <v>257</v>
      </c>
      <c r="J121" s="298">
        <v>1285</v>
      </c>
      <c r="K121" s="298">
        <v>655.35</v>
      </c>
      <c r="L121" s="299">
        <v>629.65</v>
      </c>
    </row>
    <row r="122" spans="1:12">
      <c r="A122" s="297" t="s">
        <v>76</v>
      </c>
      <c r="B122" s="268" t="s">
        <v>222</v>
      </c>
      <c r="C122" s="269" t="s">
        <v>89</v>
      </c>
      <c r="D122" s="276" t="s">
        <v>180</v>
      </c>
      <c r="E122" s="281" t="s">
        <v>5110</v>
      </c>
      <c r="F122" s="290" t="s">
        <v>5111</v>
      </c>
      <c r="G122" s="247" t="s">
        <v>293</v>
      </c>
      <c r="H122" s="247">
        <v>731</v>
      </c>
      <c r="I122" s="298">
        <v>731</v>
      </c>
      <c r="J122" s="298">
        <v>3655</v>
      </c>
      <c r="K122" s="298">
        <v>1864.0500000000002</v>
      </c>
      <c r="L122" s="299">
        <v>1790.9499999999998</v>
      </c>
    </row>
    <row r="123" spans="1:12">
      <c r="A123" s="297" t="s">
        <v>76</v>
      </c>
      <c r="B123" s="268" t="s">
        <v>222</v>
      </c>
      <c r="C123" s="269" t="s">
        <v>89</v>
      </c>
      <c r="D123" s="276" t="s">
        <v>200</v>
      </c>
      <c r="E123" s="281" t="s">
        <v>37</v>
      </c>
      <c r="F123" s="290" t="s">
        <v>5111</v>
      </c>
      <c r="G123" s="247" t="s">
        <v>236</v>
      </c>
      <c r="H123" s="247">
        <v>35</v>
      </c>
      <c r="I123" s="298">
        <v>35</v>
      </c>
      <c r="J123" s="298">
        <v>175</v>
      </c>
      <c r="K123" s="298">
        <v>89.25</v>
      </c>
      <c r="L123" s="299">
        <v>85.75</v>
      </c>
    </row>
    <row r="124" spans="1:12">
      <c r="A124" s="297" t="s">
        <v>76</v>
      </c>
      <c r="B124" s="268" t="s">
        <v>222</v>
      </c>
      <c r="C124" s="269" t="s">
        <v>89</v>
      </c>
      <c r="D124" s="276" t="s">
        <v>201</v>
      </c>
      <c r="E124" s="281" t="s">
        <v>37</v>
      </c>
      <c r="F124" s="290" t="s">
        <v>5111</v>
      </c>
      <c r="G124" s="247" t="s">
        <v>236</v>
      </c>
      <c r="H124" s="247">
        <v>17</v>
      </c>
      <c r="I124" s="298">
        <v>17</v>
      </c>
      <c r="J124" s="298">
        <v>85</v>
      </c>
      <c r="K124" s="298">
        <v>43.35</v>
      </c>
      <c r="L124" s="299">
        <v>41.65</v>
      </c>
    </row>
    <row r="125" spans="1:12">
      <c r="A125" s="297" t="s">
        <v>76</v>
      </c>
      <c r="B125" s="268" t="s">
        <v>222</v>
      </c>
      <c r="C125" s="269" t="s">
        <v>90</v>
      </c>
      <c r="D125" s="276" t="s">
        <v>426</v>
      </c>
      <c r="E125" s="281" t="s">
        <v>37</v>
      </c>
      <c r="F125" s="290" t="s">
        <v>5111</v>
      </c>
      <c r="G125" s="247" t="s">
        <v>236</v>
      </c>
      <c r="H125" s="247">
        <v>36</v>
      </c>
      <c r="I125" s="298">
        <v>36</v>
      </c>
      <c r="J125" s="298">
        <v>180</v>
      </c>
      <c r="K125" s="298">
        <v>91.800000000000011</v>
      </c>
      <c r="L125" s="299">
        <v>88.199999999999989</v>
      </c>
    </row>
    <row r="126" spans="1:12">
      <c r="A126" s="297" t="s">
        <v>76</v>
      </c>
      <c r="B126" s="268" t="s">
        <v>222</v>
      </c>
      <c r="C126" s="269" t="s">
        <v>90</v>
      </c>
      <c r="D126" s="276" t="s">
        <v>444</v>
      </c>
      <c r="E126" s="281" t="s">
        <v>5110</v>
      </c>
      <c r="F126" s="290" t="s">
        <v>5111</v>
      </c>
      <c r="G126" s="247" t="s">
        <v>293</v>
      </c>
      <c r="H126" s="247">
        <v>731</v>
      </c>
      <c r="I126" s="298">
        <v>731</v>
      </c>
      <c r="J126" s="298">
        <v>3655</v>
      </c>
      <c r="K126" s="298">
        <v>1864.0500000000002</v>
      </c>
      <c r="L126" s="299">
        <v>1790.9499999999998</v>
      </c>
    </row>
    <row r="127" spans="1:12">
      <c r="A127" s="297" t="s">
        <v>76</v>
      </c>
      <c r="B127" s="268" t="s">
        <v>222</v>
      </c>
      <c r="C127" s="269" t="s">
        <v>5162</v>
      </c>
      <c r="D127" s="276" t="s">
        <v>84</v>
      </c>
      <c r="E127" s="281" t="s">
        <v>5</v>
      </c>
      <c r="F127" s="290" t="s">
        <v>5161</v>
      </c>
      <c r="G127" s="247" t="s">
        <v>236</v>
      </c>
      <c r="H127" s="247">
        <v>248</v>
      </c>
      <c r="I127" s="298">
        <v>248</v>
      </c>
      <c r="J127" s="298">
        <v>1240</v>
      </c>
      <c r="K127" s="298">
        <v>632.4</v>
      </c>
      <c r="L127" s="299">
        <v>607.6</v>
      </c>
    </row>
    <row r="128" spans="1:12">
      <c r="A128" s="173" t="s">
        <v>163</v>
      </c>
      <c r="B128" s="173"/>
      <c r="C128" s="173"/>
      <c r="D128" s="173"/>
      <c r="E128" s="173"/>
      <c r="F128" s="173"/>
      <c r="G128" s="173"/>
      <c r="H128" s="293">
        <v>40125</v>
      </c>
      <c r="I128" s="300">
        <v>40029</v>
      </c>
      <c r="J128" s="303">
        <v>200145</v>
      </c>
      <c r="K128" s="300">
        <v>102073.95000000003</v>
      </c>
      <c r="L128" s="312">
        <v>98071.049999999974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5C1DF-C720-43F6-B3BC-E2176D9335D9}">
  <dimension ref="A1:K64"/>
  <sheetViews>
    <sheetView workbookViewId="0">
      <pane ySplit="1" topLeftCell="A2" activePane="bottomLeft" state="frozen"/>
      <selection pane="bottomLeft"/>
    </sheetView>
  </sheetViews>
  <sheetFormatPr defaultColWidth="8.75" defaultRowHeight="14.25"/>
  <cols>
    <col min="1" max="1" width="16.75" style="25" customWidth="1"/>
    <col min="2" max="2" width="11.25" style="25" customWidth="1"/>
    <col min="3" max="3" width="16.125" style="25" customWidth="1"/>
    <col min="4" max="4" width="11.125" style="25" customWidth="1"/>
    <col min="5" max="5" width="4.375" style="25" bestFit="1" customWidth="1"/>
    <col min="6" max="6" width="35.75" style="25" customWidth="1"/>
    <col min="7" max="7" width="10.25" style="25" bestFit="1" customWidth="1"/>
    <col min="8" max="8" width="11.125" style="25" bestFit="1" customWidth="1"/>
    <col min="9" max="16384" width="8.75" style="25"/>
  </cols>
  <sheetData>
    <row r="1" spans="1:11">
      <c r="A1" s="246" t="s">
        <v>48</v>
      </c>
      <c r="B1" s="246" t="s">
        <v>210</v>
      </c>
      <c r="C1" s="246" t="s">
        <v>47</v>
      </c>
      <c r="D1" s="246" t="s">
        <v>5234</v>
      </c>
      <c r="E1" s="246" t="s">
        <v>165</v>
      </c>
      <c r="F1" s="246" t="s">
        <v>166</v>
      </c>
      <c r="G1" s="246" t="s">
        <v>170</v>
      </c>
      <c r="H1" s="255" t="s">
        <v>171</v>
      </c>
      <c r="I1" s="248" t="s">
        <v>173</v>
      </c>
      <c r="J1" s="255" t="s">
        <v>5232</v>
      </c>
      <c r="K1" s="248" t="s">
        <v>5233</v>
      </c>
    </row>
    <row r="2" spans="1:11">
      <c r="A2" s="302" t="s">
        <v>78</v>
      </c>
      <c r="B2" s="172"/>
      <c r="C2" s="172"/>
      <c r="D2" s="172"/>
      <c r="E2" s="172"/>
      <c r="F2" s="172"/>
      <c r="G2" s="246">
        <v>205</v>
      </c>
      <c r="H2" s="255">
        <v>164</v>
      </c>
      <c r="I2" s="248">
        <v>820</v>
      </c>
      <c r="J2" s="25">
        <f>SUM(J3:J4)</f>
        <v>418.20000000000005</v>
      </c>
      <c r="K2" s="25">
        <f>SUM(K3:K4)</f>
        <v>401.79999999999995</v>
      </c>
    </row>
    <row r="3" spans="1:11">
      <c r="A3" s="302" t="s">
        <v>78</v>
      </c>
      <c r="B3" s="247" t="s">
        <v>211</v>
      </c>
      <c r="C3" s="247" t="s">
        <v>84</v>
      </c>
      <c r="D3" s="247" t="s">
        <v>178</v>
      </c>
      <c r="E3" s="247" t="s">
        <v>5</v>
      </c>
      <c r="F3" s="247" t="s">
        <v>5129</v>
      </c>
      <c r="G3" s="247">
        <v>123</v>
      </c>
      <c r="H3" s="298">
        <v>92</v>
      </c>
      <c r="I3" s="299">
        <v>460</v>
      </c>
      <c r="J3" s="298">
        <v>234.60000000000002</v>
      </c>
      <c r="K3" s="299">
        <v>225.39999999999998</v>
      </c>
    </row>
    <row r="4" spans="1:11">
      <c r="A4" s="302" t="s">
        <v>78</v>
      </c>
      <c r="B4" s="247" t="s">
        <v>212</v>
      </c>
      <c r="C4" s="247" t="s">
        <v>84</v>
      </c>
      <c r="D4" s="247" t="s">
        <v>178</v>
      </c>
      <c r="E4" s="247" t="s">
        <v>5</v>
      </c>
      <c r="F4" s="247" t="s">
        <v>5129</v>
      </c>
      <c r="G4" s="247">
        <v>82</v>
      </c>
      <c r="H4" s="298">
        <v>72</v>
      </c>
      <c r="I4" s="299">
        <v>360</v>
      </c>
      <c r="J4" s="298">
        <v>183.60000000000002</v>
      </c>
      <c r="K4" s="299">
        <v>176.39999999999998</v>
      </c>
    </row>
    <row r="5" spans="1:11">
      <c r="A5" s="297" t="s">
        <v>79</v>
      </c>
      <c r="B5" s="297"/>
      <c r="C5" s="297"/>
      <c r="D5" s="297"/>
      <c r="E5" s="297"/>
      <c r="F5" s="297"/>
      <c r="G5" s="247">
        <v>5329</v>
      </c>
      <c r="H5" s="298">
        <v>5329</v>
      </c>
      <c r="I5" s="299">
        <v>26645</v>
      </c>
      <c r="J5" s="298">
        <v>13588.949999999999</v>
      </c>
      <c r="K5" s="299">
        <v>13056.050000000001</v>
      </c>
    </row>
    <row r="6" spans="1:11">
      <c r="A6" s="297" t="s">
        <v>79</v>
      </c>
      <c r="B6" s="247" t="s">
        <v>594</v>
      </c>
      <c r="C6" s="247" t="s">
        <v>88</v>
      </c>
      <c r="D6" s="247" t="s">
        <v>201</v>
      </c>
      <c r="E6" s="247" t="s">
        <v>37</v>
      </c>
      <c r="F6" s="247" t="s">
        <v>5111</v>
      </c>
      <c r="G6" s="247">
        <v>60</v>
      </c>
      <c r="H6" s="298">
        <v>60</v>
      </c>
      <c r="I6" s="299">
        <v>300</v>
      </c>
      <c r="J6" s="298">
        <v>153</v>
      </c>
      <c r="K6" s="299">
        <v>147</v>
      </c>
    </row>
    <row r="7" spans="1:11" s="301" customFormat="1">
      <c r="A7" s="304" t="s">
        <v>79</v>
      </c>
      <c r="B7" s="305" t="s">
        <v>598</v>
      </c>
      <c r="C7" s="305" t="s">
        <v>89</v>
      </c>
      <c r="D7" s="305" t="s">
        <v>201</v>
      </c>
      <c r="E7" s="305" t="s">
        <v>37</v>
      </c>
      <c r="F7" s="305" t="s">
        <v>5111</v>
      </c>
      <c r="G7" s="305">
        <v>20</v>
      </c>
      <c r="H7" s="306">
        <v>20</v>
      </c>
      <c r="I7" s="307">
        <v>100</v>
      </c>
      <c r="J7" s="306">
        <v>51</v>
      </c>
      <c r="K7" s="307">
        <v>49</v>
      </c>
    </row>
    <row r="8" spans="1:11">
      <c r="A8" s="297" t="s">
        <v>79</v>
      </c>
      <c r="B8" s="247" t="s">
        <v>598</v>
      </c>
      <c r="C8" s="247" t="s">
        <v>88</v>
      </c>
      <c r="D8" s="247" t="s">
        <v>201</v>
      </c>
      <c r="E8" s="247" t="s">
        <v>37</v>
      </c>
      <c r="F8" s="247" t="s">
        <v>5111</v>
      </c>
      <c r="G8" s="247">
        <v>120</v>
      </c>
      <c r="H8" s="298">
        <v>120</v>
      </c>
      <c r="I8" s="299">
        <v>600</v>
      </c>
      <c r="J8" s="298">
        <v>306</v>
      </c>
      <c r="K8" s="299">
        <v>294</v>
      </c>
    </row>
    <row r="9" spans="1:11">
      <c r="A9" s="297" t="s">
        <v>79</v>
      </c>
      <c r="B9" s="247" t="s">
        <v>598</v>
      </c>
      <c r="C9" s="247" t="s">
        <v>89</v>
      </c>
      <c r="D9" s="247" t="s">
        <v>200</v>
      </c>
      <c r="E9" s="247" t="s">
        <v>37</v>
      </c>
      <c r="F9" s="247" t="s">
        <v>5111</v>
      </c>
      <c r="G9" s="247">
        <v>17</v>
      </c>
      <c r="H9" s="298">
        <v>17</v>
      </c>
      <c r="I9" s="299">
        <v>85</v>
      </c>
      <c r="J9" s="298">
        <v>43.35</v>
      </c>
      <c r="K9" s="299">
        <v>41.65</v>
      </c>
    </row>
    <row r="10" spans="1:11" s="301" customFormat="1">
      <c r="A10" s="304" t="s">
        <v>79</v>
      </c>
      <c r="B10" s="305" t="s">
        <v>598</v>
      </c>
      <c r="C10" s="305" t="s">
        <v>89</v>
      </c>
      <c r="D10" s="305" t="s">
        <v>201</v>
      </c>
      <c r="E10" s="305" t="s">
        <v>37</v>
      </c>
      <c r="F10" s="305" t="s">
        <v>5111</v>
      </c>
      <c r="G10" s="305">
        <v>20</v>
      </c>
      <c r="H10" s="306">
        <v>20</v>
      </c>
      <c r="I10" s="307">
        <v>100</v>
      </c>
      <c r="J10" s="306">
        <v>51</v>
      </c>
      <c r="K10" s="307">
        <v>49</v>
      </c>
    </row>
    <row r="11" spans="1:11" s="301" customFormat="1">
      <c r="A11" s="304" t="s">
        <v>79</v>
      </c>
      <c r="B11" s="305" t="s">
        <v>598</v>
      </c>
      <c r="C11" s="305" t="s">
        <v>90</v>
      </c>
      <c r="D11" s="305" t="s">
        <v>426</v>
      </c>
      <c r="E11" s="305" t="s">
        <v>37</v>
      </c>
      <c r="F11" s="305" t="s">
        <v>5111</v>
      </c>
      <c r="G11" s="305">
        <v>100</v>
      </c>
      <c r="H11" s="306">
        <v>100</v>
      </c>
      <c r="I11" s="307">
        <v>500</v>
      </c>
      <c r="J11" s="306">
        <v>255</v>
      </c>
      <c r="K11" s="307">
        <v>245</v>
      </c>
    </row>
    <row r="12" spans="1:11" s="156" customFormat="1">
      <c r="A12" s="308" t="s">
        <v>79</v>
      </c>
      <c r="B12" s="309" t="s">
        <v>227</v>
      </c>
      <c r="C12" s="309" t="s">
        <v>90</v>
      </c>
      <c r="D12" s="309" t="s">
        <v>426</v>
      </c>
      <c r="E12" s="309" t="s">
        <v>37</v>
      </c>
      <c r="F12" s="309" t="s">
        <v>5111</v>
      </c>
      <c r="G12" s="309">
        <v>97</v>
      </c>
      <c r="H12" s="310">
        <v>97</v>
      </c>
      <c r="I12" s="311">
        <v>485</v>
      </c>
      <c r="J12" s="310">
        <v>247.35000000000002</v>
      </c>
      <c r="K12" s="311">
        <v>237.64999999999998</v>
      </c>
    </row>
    <row r="13" spans="1:11">
      <c r="A13" s="297" t="s">
        <v>79</v>
      </c>
      <c r="B13" s="247" t="s">
        <v>227</v>
      </c>
      <c r="C13" s="247" t="s">
        <v>5162</v>
      </c>
      <c r="D13" s="247" t="s">
        <v>84</v>
      </c>
      <c r="E13" s="247" t="s">
        <v>5</v>
      </c>
      <c r="F13" s="247" t="s">
        <v>5161</v>
      </c>
      <c r="G13" s="247">
        <v>597</v>
      </c>
      <c r="H13" s="298">
        <v>597</v>
      </c>
      <c r="I13" s="299">
        <v>2985</v>
      </c>
      <c r="J13" s="298">
        <v>1522.35</v>
      </c>
      <c r="K13" s="299">
        <v>1462.65</v>
      </c>
    </row>
    <row r="14" spans="1:11" s="301" customFormat="1">
      <c r="A14" s="304" t="s">
        <v>79</v>
      </c>
      <c r="B14" s="305" t="s">
        <v>604</v>
      </c>
      <c r="C14" s="305" t="s">
        <v>88</v>
      </c>
      <c r="D14" s="305" t="s">
        <v>201</v>
      </c>
      <c r="E14" s="305" t="s">
        <v>37</v>
      </c>
      <c r="F14" s="305" t="s">
        <v>5111</v>
      </c>
      <c r="G14" s="305">
        <v>60</v>
      </c>
      <c r="H14" s="306">
        <v>60</v>
      </c>
      <c r="I14" s="307">
        <v>300</v>
      </c>
      <c r="J14" s="306">
        <v>153</v>
      </c>
      <c r="K14" s="307">
        <v>147</v>
      </c>
    </row>
    <row r="15" spans="1:11" s="301" customFormat="1">
      <c r="A15" s="304" t="s">
        <v>79</v>
      </c>
      <c r="B15" s="305" t="s">
        <v>604</v>
      </c>
      <c r="C15" s="305" t="s">
        <v>89</v>
      </c>
      <c r="D15" s="305" t="s">
        <v>200</v>
      </c>
      <c r="E15" s="305" t="s">
        <v>37</v>
      </c>
      <c r="F15" s="305" t="s">
        <v>5111</v>
      </c>
      <c r="G15" s="305">
        <v>18</v>
      </c>
      <c r="H15" s="306">
        <v>18</v>
      </c>
      <c r="I15" s="307">
        <v>90</v>
      </c>
      <c r="J15" s="306">
        <v>45.9</v>
      </c>
      <c r="K15" s="307">
        <v>44.1</v>
      </c>
    </row>
    <row r="16" spans="1:11" s="301" customFormat="1">
      <c r="A16" s="304" t="s">
        <v>79</v>
      </c>
      <c r="B16" s="305" t="s">
        <v>604</v>
      </c>
      <c r="C16" s="305" t="s">
        <v>89</v>
      </c>
      <c r="D16" s="305" t="s">
        <v>201</v>
      </c>
      <c r="E16" s="305" t="s">
        <v>37</v>
      </c>
      <c r="F16" s="305" t="s">
        <v>5111</v>
      </c>
      <c r="G16" s="305">
        <v>58</v>
      </c>
      <c r="H16" s="306">
        <v>58</v>
      </c>
      <c r="I16" s="307">
        <v>290</v>
      </c>
      <c r="J16" s="306">
        <v>147.9</v>
      </c>
      <c r="K16" s="307">
        <v>142.1</v>
      </c>
    </row>
    <row r="17" spans="1:11">
      <c r="A17" s="297" t="s">
        <v>79</v>
      </c>
      <c r="B17" s="247" t="s">
        <v>604</v>
      </c>
      <c r="C17" s="247" t="s">
        <v>90</v>
      </c>
      <c r="D17" s="247" t="s">
        <v>426</v>
      </c>
      <c r="E17" s="247" t="s">
        <v>37</v>
      </c>
      <c r="F17" s="247" t="s">
        <v>5111</v>
      </c>
      <c r="G17" s="247">
        <v>112</v>
      </c>
      <c r="H17" s="298">
        <v>112</v>
      </c>
      <c r="I17" s="299">
        <v>560</v>
      </c>
      <c r="J17" s="298">
        <v>285.60000000000002</v>
      </c>
      <c r="K17" s="299">
        <v>274.39999999999998</v>
      </c>
    </row>
    <row r="18" spans="1:11">
      <c r="A18" s="297" t="s">
        <v>79</v>
      </c>
      <c r="B18" s="247" t="s">
        <v>228</v>
      </c>
      <c r="C18" s="247" t="s">
        <v>88</v>
      </c>
      <c r="D18" s="247" t="s">
        <v>201</v>
      </c>
      <c r="E18" s="247" t="s">
        <v>37</v>
      </c>
      <c r="F18" s="247" t="s">
        <v>5111</v>
      </c>
      <c r="G18" s="247">
        <v>100</v>
      </c>
      <c r="H18" s="298">
        <v>100</v>
      </c>
      <c r="I18" s="299">
        <v>500</v>
      </c>
      <c r="J18" s="298">
        <v>255</v>
      </c>
      <c r="K18" s="299">
        <v>245</v>
      </c>
    </row>
    <row r="19" spans="1:11">
      <c r="A19" s="297" t="s">
        <v>79</v>
      </c>
      <c r="B19" s="247" t="s">
        <v>228</v>
      </c>
      <c r="C19" s="247" t="s">
        <v>89</v>
      </c>
      <c r="D19" s="247" t="s">
        <v>200</v>
      </c>
      <c r="E19" s="247" t="s">
        <v>37</v>
      </c>
      <c r="F19" s="247" t="s">
        <v>5111</v>
      </c>
      <c r="G19" s="247">
        <v>20</v>
      </c>
      <c r="H19" s="298">
        <v>20</v>
      </c>
      <c r="I19" s="299">
        <v>100</v>
      </c>
      <c r="J19" s="298">
        <v>51</v>
      </c>
      <c r="K19" s="299">
        <v>49</v>
      </c>
    </row>
    <row r="20" spans="1:11" s="301" customFormat="1">
      <c r="A20" s="304" t="s">
        <v>79</v>
      </c>
      <c r="B20" s="305" t="s">
        <v>228</v>
      </c>
      <c r="C20" s="305" t="s">
        <v>89</v>
      </c>
      <c r="D20" s="305" t="s">
        <v>201</v>
      </c>
      <c r="E20" s="305" t="s">
        <v>37</v>
      </c>
      <c r="F20" s="305" t="s">
        <v>5111</v>
      </c>
      <c r="G20" s="305">
        <v>58</v>
      </c>
      <c r="H20" s="306">
        <v>58</v>
      </c>
      <c r="I20" s="307">
        <v>290</v>
      </c>
      <c r="J20" s="306">
        <v>147.9</v>
      </c>
      <c r="K20" s="307">
        <v>142.1</v>
      </c>
    </row>
    <row r="21" spans="1:11" s="301" customFormat="1">
      <c r="A21" s="304" t="s">
        <v>79</v>
      </c>
      <c r="B21" s="305" t="s">
        <v>228</v>
      </c>
      <c r="C21" s="305" t="s">
        <v>90</v>
      </c>
      <c r="D21" s="305" t="s">
        <v>426</v>
      </c>
      <c r="E21" s="305" t="s">
        <v>37</v>
      </c>
      <c r="F21" s="305" t="s">
        <v>5111</v>
      </c>
      <c r="G21" s="305">
        <v>60</v>
      </c>
      <c r="H21" s="306">
        <v>60</v>
      </c>
      <c r="I21" s="307">
        <v>300</v>
      </c>
      <c r="J21" s="306">
        <v>153</v>
      </c>
      <c r="K21" s="307">
        <v>147</v>
      </c>
    </row>
    <row r="22" spans="1:11">
      <c r="A22" s="297" t="s">
        <v>79</v>
      </c>
      <c r="B22" s="247" t="s">
        <v>229</v>
      </c>
      <c r="C22" s="247" t="s">
        <v>88</v>
      </c>
      <c r="D22" s="247" t="s">
        <v>201</v>
      </c>
      <c r="E22" s="247" t="s">
        <v>37</v>
      </c>
      <c r="F22" s="247" t="s">
        <v>5111</v>
      </c>
      <c r="G22" s="247">
        <v>40</v>
      </c>
      <c r="H22" s="298">
        <v>40</v>
      </c>
      <c r="I22" s="299">
        <v>200</v>
      </c>
      <c r="J22" s="298">
        <v>102</v>
      </c>
      <c r="K22" s="299">
        <v>98</v>
      </c>
    </row>
    <row r="23" spans="1:11" s="301" customFormat="1">
      <c r="A23" s="304" t="s">
        <v>79</v>
      </c>
      <c r="B23" s="305" t="s">
        <v>229</v>
      </c>
      <c r="C23" s="305" t="s">
        <v>90</v>
      </c>
      <c r="D23" s="305" t="s">
        <v>426</v>
      </c>
      <c r="E23" s="305" t="s">
        <v>37</v>
      </c>
      <c r="F23" s="305" t="s">
        <v>5111</v>
      </c>
      <c r="G23" s="305">
        <v>20</v>
      </c>
      <c r="H23" s="306">
        <v>20</v>
      </c>
      <c r="I23" s="307">
        <v>100</v>
      </c>
      <c r="J23" s="306">
        <v>51</v>
      </c>
      <c r="K23" s="307">
        <v>49</v>
      </c>
    </row>
    <row r="24" spans="1:11">
      <c r="A24" s="297" t="s">
        <v>79</v>
      </c>
      <c r="B24" s="247" t="s">
        <v>230</v>
      </c>
      <c r="C24" s="247" t="s">
        <v>88</v>
      </c>
      <c r="D24" s="247" t="s">
        <v>201</v>
      </c>
      <c r="E24" s="247" t="s">
        <v>37</v>
      </c>
      <c r="F24" s="247" t="s">
        <v>5111</v>
      </c>
      <c r="G24" s="247">
        <v>40</v>
      </c>
      <c r="H24" s="298">
        <v>40</v>
      </c>
      <c r="I24" s="299">
        <v>200</v>
      </c>
      <c r="J24" s="298">
        <v>102</v>
      </c>
      <c r="K24" s="299">
        <v>98</v>
      </c>
    </row>
    <row r="25" spans="1:11">
      <c r="A25" s="297" t="s">
        <v>79</v>
      </c>
      <c r="B25" s="247" t="s">
        <v>616</v>
      </c>
      <c r="C25" s="247" t="s">
        <v>88</v>
      </c>
      <c r="D25" s="247" t="s">
        <v>201</v>
      </c>
      <c r="E25" s="247" t="s">
        <v>37</v>
      </c>
      <c r="F25" s="247" t="s">
        <v>5111</v>
      </c>
      <c r="G25" s="247">
        <v>80</v>
      </c>
      <c r="H25" s="298">
        <v>80</v>
      </c>
      <c r="I25" s="299">
        <v>400</v>
      </c>
      <c r="J25" s="298">
        <v>204</v>
      </c>
      <c r="K25" s="299">
        <v>196</v>
      </c>
    </row>
    <row r="26" spans="1:11">
      <c r="A26" s="297" t="s">
        <v>79</v>
      </c>
      <c r="B26" s="247" t="s">
        <v>616</v>
      </c>
      <c r="C26" s="247" t="s">
        <v>89</v>
      </c>
      <c r="D26" s="247" t="s">
        <v>200</v>
      </c>
      <c r="E26" s="247" t="s">
        <v>37</v>
      </c>
      <c r="F26" s="247" t="s">
        <v>5111</v>
      </c>
      <c r="G26" s="247">
        <v>18</v>
      </c>
      <c r="H26" s="298">
        <v>18</v>
      </c>
      <c r="I26" s="299">
        <v>90</v>
      </c>
      <c r="J26" s="298">
        <v>45.9</v>
      </c>
      <c r="K26" s="299">
        <v>44.1</v>
      </c>
    </row>
    <row r="27" spans="1:11" s="301" customFormat="1">
      <c r="A27" s="304" t="s">
        <v>79</v>
      </c>
      <c r="B27" s="305" t="s">
        <v>616</v>
      </c>
      <c r="C27" s="305" t="s">
        <v>89</v>
      </c>
      <c r="D27" s="305" t="s">
        <v>201</v>
      </c>
      <c r="E27" s="305" t="s">
        <v>37</v>
      </c>
      <c r="F27" s="305" t="s">
        <v>5111</v>
      </c>
      <c r="G27" s="305">
        <v>55</v>
      </c>
      <c r="H27" s="306">
        <v>55</v>
      </c>
      <c r="I27" s="307">
        <v>275</v>
      </c>
      <c r="J27" s="306">
        <v>140.25</v>
      </c>
      <c r="K27" s="307">
        <v>134.75</v>
      </c>
    </row>
    <row r="28" spans="1:11" s="301" customFormat="1">
      <c r="A28" s="304" t="s">
        <v>79</v>
      </c>
      <c r="B28" s="305" t="s">
        <v>616</v>
      </c>
      <c r="C28" s="305" t="s">
        <v>90</v>
      </c>
      <c r="D28" s="305" t="s">
        <v>426</v>
      </c>
      <c r="E28" s="305" t="s">
        <v>37</v>
      </c>
      <c r="F28" s="305" t="s">
        <v>5111</v>
      </c>
      <c r="G28" s="305">
        <v>97</v>
      </c>
      <c r="H28" s="306">
        <v>97</v>
      </c>
      <c r="I28" s="307">
        <v>485</v>
      </c>
      <c r="J28" s="306">
        <v>247.35000000000002</v>
      </c>
      <c r="K28" s="307">
        <v>237.64999999999998</v>
      </c>
    </row>
    <row r="29" spans="1:11">
      <c r="A29" s="297" t="s">
        <v>79</v>
      </c>
      <c r="B29" s="247" t="s">
        <v>616</v>
      </c>
      <c r="C29" s="247" t="s">
        <v>5162</v>
      </c>
      <c r="D29" s="247" t="s">
        <v>84</v>
      </c>
      <c r="E29" s="247" t="s">
        <v>5</v>
      </c>
      <c r="F29" s="247" t="s">
        <v>5161</v>
      </c>
      <c r="G29" s="247">
        <v>1009</v>
      </c>
      <c r="H29" s="298">
        <v>1009</v>
      </c>
      <c r="I29" s="299">
        <v>5045</v>
      </c>
      <c r="J29" s="298">
        <v>2572.9499999999998</v>
      </c>
      <c r="K29" s="299">
        <v>2472.0500000000002</v>
      </c>
    </row>
    <row r="30" spans="1:11">
      <c r="A30" s="297" t="s">
        <v>79</v>
      </c>
      <c r="B30" s="247" t="s">
        <v>620</v>
      </c>
      <c r="C30" s="247" t="s">
        <v>88</v>
      </c>
      <c r="D30" s="247" t="s">
        <v>201</v>
      </c>
      <c r="E30" s="247" t="s">
        <v>37</v>
      </c>
      <c r="F30" s="247" t="s">
        <v>5111</v>
      </c>
      <c r="G30" s="247">
        <v>40</v>
      </c>
      <c r="H30" s="298">
        <v>40</v>
      </c>
      <c r="I30" s="299">
        <v>200</v>
      </c>
      <c r="J30" s="298">
        <v>102</v>
      </c>
      <c r="K30" s="299">
        <v>98</v>
      </c>
    </row>
    <row r="31" spans="1:11">
      <c r="A31" s="297" t="s">
        <v>79</v>
      </c>
      <c r="B31" s="247" t="s">
        <v>620</v>
      </c>
      <c r="C31" s="247" t="s">
        <v>89</v>
      </c>
      <c r="D31" s="247" t="s">
        <v>200</v>
      </c>
      <c r="E31" s="247" t="s">
        <v>37</v>
      </c>
      <c r="F31" s="247" t="s">
        <v>5111</v>
      </c>
      <c r="G31" s="247">
        <v>20</v>
      </c>
      <c r="H31" s="298">
        <v>20</v>
      </c>
      <c r="I31" s="299">
        <v>100</v>
      </c>
      <c r="J31" s="298">
        <v>51</v>
      </c>
      <c r="K31" s="299">
        <v>49</v>
      </c>
    </row>
    <row r="32" spans="1:11" s="301" customFormat="1">
      <c r="A32" s="304" t="s">
        <v>79</v>
      </c>
      <c r="B32" s="305" t="s">
        <v>620</v>
      </c>
      <c r="C32" s="305" t="s">
        <v>89</v>
      </c>
      <c r="D32" s="305" t="s">
        <v>201</v>
      </c>
      <c r="E32" s="305" t="s">
        <v>37</v>
      </c>
      <c r="F32" s="305" t="s">
        <v>5111</v>
      </c>
      <c r="G32" s="305">
        <v>40</v>
      </c>
      <c r="H32" s="306">
        <v>40</v>
      </c>
      <c r="I32" s="307">
        <v>200</v>
      </c>
      <c r="J32" s="306">
        <v>102</v>
      </c>
      <c r="K32" s="307">
        <v>98</v>
      </c>
    </row>
    <row r="33" spans="1:11">
      <c r="A33" s="297" t="s">
        <v>79</v>
      </c>
      <c r="B33" s="247" t="s">
        <v>620</v>
      </c>
      <c r="C33" s="247" t="s">
        <v>5162</v>
      </c>
      <c r="D33" s="247" t="s">
        <v>84</v>
      </c>
      <c r="E33" s="247" t="s">
        <v>5</v>
      </c>
      <c r="F33" s="247" t="s">
        <v>5161</v>
      </c>
      <c r="G33" s="247">
        <v>1122</v>
      </c>
      <c r="H33" s="298">
        <v>1122</v>
      </c>
      <c r="I33" s="299">
        <v>5610</v>
      </c>
      <c r="J33" s="298">
        <v>2861.1</v>
      </c>
      <c r="K33" s="299">
        <v>2748.9000000000005</v>
      </c>
    </row>
    <row r="34" spans="1:11">
      <c r="A34" s="297" t="s">
        <v>79</v>
      </c>
      <c r="B34" s="247" t="s">
        <v>231</v>
      </c>
      <c r="C34" s="247" t="s">
        <v>88</v>
      </c>
      <c r="D34" s="247" t="s">
        <v>201</v>
      </c>
      <c r="E34" s="247" t="s">
        <v>37</v>
      </c>
      <c r="F34" s="247" t="s">
        <v>5111</v>
      </c>
      <c r="G34" s="247">
        <v>80</v>
      </c>
      <c r="H34" s="298">
        <v>80</v>
      </c>
      <c r="I34" s="299">
        <v>400</v>
      </c>
      <c r="J34" s="298">
        <v>204</v>
      </c>
      <c r="K34" s="299">
        <v>196</v>
      </c>
    </row>
    <row r="35" spans="1:11">
      <c r="A35" s="297" t="s">
        <v>79</v>
      </c>
      <c r="B35" s="247" t="s">
        <v>231</v>
      </c>
      <c r="C35" s="247" t="s">
        <v>89</v>
      </c>
      <c r="D35" s="247" t="s">
        <v>200</v>
      </c>
      <c r="E35" s="247" t="s">
        <v>37</v>
      </c>
      <c r="F35" s="247" t="s">
        <v>5111</v>
      </c>
      <c r="G35" s="247">
        <v>38</v>
      </c>
      <c r="H35" s="298">
        <v>38</v>
      </c>
      <c r="I35" s="299">
        <v>190</v>
      </c>
      <c r="J35" s="298">
        <v>96.9</v>
      </c>
      <c r="K35" s="299">
        <v>93.1</v>
      </c>
    </row>
    <row r="36" spans="1:11">
      <c r="A36" s="297" t="s">
        <v>79</v>
      </c>
      <c r="B36" s="247" t="s">
        <v>231</v>
      </c>
      <c r="C36" s="247" t="s">
        <v>5162</v>
      </c>
      <c r="D36" s="247" t="s">
        <v>84</v>
      </c>
      <c r="E36" s="247" t="s">
        <v>5</v>
      </c>
      <c r="F36" s="247" t="s">
        <v>5161</v>
      </c>
      <c r="G36" s="247">
        <v>1053</v>
      </c>
      <c r="H36" s="298">
        <v>1053</v>
      </c>
      <c r="I36" s="299">
        <v>5265</v>
      </c>
      <c r="J36" s="298">
        <v>2685.15</v>
      </c>
      <c r="K36" s="299">
        <v>2579.85</v>
      </c>
    </row>
    <row r="37" spans="1:11">
      <c r="A37" s="297" t="s">
        <v>79</v>
      </c>
      <c r="B37" s="247" t="s">
        <v>626</v>
      </c>
      <c r="C37" s="247" t="s">
        <v>88</v>
      </c>
      <c r="D37" s="247" t="s">
        <v>201</v>
      </c>
      <c r="E37" s="247" t="s">
        <v>37</v>
      </c>
      <c r="F37" s="247" t="s">
        <v>5111</v>
      </c>
      <c r="G37" s="247">
        <v>60</v>
      </c>
      <c r="H37" s="298">
        <v>60</v>
      </c>
      <c r="I37" s="299">
        <v>300</v>
      </c>
      <c r="J37" s="298">
        <v>153</v>
      </c>
      <c r="K37" s="299">
        <v>147</v>
      </c>
    </row>
    <row r="38" spans="1:11">
      <c r="A38" s="297" t="s">
        <v>80</v>
      </c>
      <c r="B38" s="297"/>
      <c r="C38" s="297"/>
      <c r="D38" s="297"/>
      <c r="E38" s="297"/>
      <c r="F38" s="297"/>
      <c r="G38" s="247">
        <v>252</v>
      </c>
      <c r="H38" s="298">
        <v>233</v>
      </c>
      <c r="I38" s="299">
        <v>1165</v>
      </c>
      <c r="J38" s="298">
        <v>594.15</v>
      </c>
      <c r="K38" s="299">
        <v>570.85</v>
      </c>
    </row>
    <row r="39" spans="1:11">
      <c r="A39" s="297" t="s">
        <v>80</v>
      </c>
      <c r="B39" s="247" t="s">
        <v>213</v>
      </c>
      <c r="C39" s="247" t="s">
        <v>84</v>
      </c>
      <c r="D39" s="247" t="s">
        <v>178</v>
      </c>
      <c r="E39" s="247" t="s">
        <v>5</v>
      </c>
      <c r="F39" s="247" t="s">
        <v>5129</v>
      </c>
      <c r="G39" s="247">
        <v>62</v>
      </c>
      <c r="H39" s="298">
        <v>43</v>
      </c>
      <c r="I39" s="299">
        <v>215</v>
      </c>
      <c r="J39" s="298">
        <v>109.64999999999999</v>
      </c>
      <c r="K39" s="299">
        <v>105.35000000000001</v>
      </c>
    </row>
    <row r="40" spans="1:11">
      <c r="A40" s="297" t="s">
        <v>80</v>
      </c>
      <c r="B40" s="247" t="s">
        <v>214</v>
      </c>
      <c r="C40" s="247" t="s">
        <v>84</v>
      </c>
      <c r="D40" s="247" t="s">
        <v>178</v>
      </c>
      <c r="E40" s="247" t="s">
        <v>5</v>
      </c>
      <c r="F40" s="247" t="s">
        <v>5129</v>
      </c>
      <c r="G40" s="247">
        <v>190</v>
      </c>
      <c r="H40" s="298">
        <v>190</v>
      </c>
      <c r="I40" s="299">
        <v>950</v>
      </c>
      <c r="J40" s="298">
        <v>484.5</v>
      </c>
      <c r="K40" s="299">
        <v>465.5</v>
      </c>
    </row>
    <row r="41" spans="1:11">
      <c r="A41" s="297" t="s">
        <v>81</v>
      </c>
      <c r="B41" s="297"/>
      <c r="C41" s="297"/>
      <c r="D41" s="297"/>
      <c r="E41" s="297"/>
      <c r="F41" s="297"/>
      <c r="G41" s="247">
        <v>182</v>
      </c>
      <c r="H41" s="298">
        <v>143</v>
      </c>
      <c r="I41" s="299">
        <v>715</v>
      </c>
      <c r="J41" s="298">
        <v>364.65</v>
      </c>
      <c r="K41" s="299">
        <v>350.35</v>
      </c>
    </row>
    <row r="42" spans="1:11">
      <c r="A42" s="297" t="s">
        <v>81</v>
      </c>
      <c r="B42" s="247" t="s">
        <v>215</v>
      </c>
      <c r="C42" s="247" t="s">
        <v>84</v>
      </c>
      <c r="D42" s="247" t="s">
        <v>178</v>
      </c>
      <c r="E42" s="247" t="s">
        <v>5</v>
      </c>
      <c r="F42" s="247" t="s">
        <v>5129</v>
      </c>
      <c r="G42" s="247">
        <v>100</v>
      </c>
      <c r="H42" s="298">
        <v>95</v>
      </c>
      <c r="I42" s="299">
        <v>475</v>
      </c>
      <c r="J42" s="298">
        <v>242.25</v>
      </c>
      <c r="K42" s="299">
        <v>232.75</v>
      </c>
    </row>
    <row r="43" spans="1:11">
      <c r="A43" s="297" t="s">
        <v>81</v>
      </c>
      <c r="B43" s="247" t="s">
        <v>216</v>
      </c>
      <c r="C43" s="247" t="s">
        <v>84</v>
      </c>
      <c r="D43" s="247" t="s">
        <v>178</v>
      </c>
      <c r="E43" s="247" t="s">
        <v>5</v>
      </c>
      <c r="F43" s="247" t="s">
        <v>5129</v>
      </c>
      <c r="G43" s="247">
        <v>82</v>
      </c>
      <c r="H43" s="298">
        <v>48</v>
      </c>
      <c r="I43" s="299">
        <v>240</v>
      </c>
      <c r="J43" s="298">
        <v>122.39999999999999</v>
      </c>
      <c r="K43" s="299">
        <v>117.60000000000001</v>
      </c>
    </row>
    <row r="44" spans="1:11">
      <c r="A44" s="297" t="s">
        <v>83</v>
      </c>
      <c r="B44" s="297"/>
      <c r="C44" s="297"/>
      <c r="D44" s="297"/>
      <c r="E44" s="297"/>
      <c r="F44" s="297"/>
      <c r="G44" s="247">
        <v>784</v>
      </c>
      <c r="H44" s="298">
        <v>784</v>
      </c>
      <c r="I44" s="299">
        <v>3920</v>
      </c>
      <c r="J44" s="298">
        <v>1999.2000000000003</v>
      </c>
      <c r="K44" s="299">
        <v>1920.7999999999997</v>
      </c>
    </row>
    <row r="45" spans="1:11">
      <c r="A45" s="297" t="s">
        <v>83</v>
      </c>
      <c r="B45" s="247" t="s">
        <v>708</v>
      </c>
      <c r="C45" s="247" t="s">
        <v>90</v>
      </c>
      <c r="D45" s="247" t="s">
        <v>426</v>
      </c>
      <c r="E45" s="247" t="s">
        <v>37</v>
      </c>
      <c r="F45" s="247" t="s">
        <v>5111</v>
      </c>
      <c r="G45" s="247">
        <v>58</v>
      </c>
      <c r="H45" s="298">
        <v>58</v>
      </c>
      <c r="I45" s="299">
        <v>290</v>
      </c>
      <c r="J45" s="298">
        <v>147.9</v>
      </c>
      <c r="K45" s="299">
        <v>142.1</v>
      </c>
    </row>
    <row r="46" spans="1:11">
      <c r="A46" s="297" t="s">
        <v>83</v>
      </c>
      <c r="B46" s="247" t="s">
        <v>710</v>
      </c>
      <c r="C46" s="247" t="s">
        <v>89</v>
      </c>
      <c r="D46" s="247" t="s">
        <v>200</v>
      </c>
      <c r="E46" s="247" t="s">
        <v>37</v>
      </c>
      <c r="F46" s="247" t="s">
        <v>5111</v>
      </c>
      <c r="G46" s="247">
        <v>16</v>
      </c>
      <c r="H46" s="298">
        <v>16</v>
      </c>
      <c r="I46" s="299">
        <v>80</v>
      </c>
      <c r="J46" s="298">
        <v>40.799999999999997</v>
      </c>
      <c r="K46" s="299">
        <v>39.200000000000003</v>
      </c>
    </row>
    <row r="47" spans="1:11">
      <c r="A47" s="297" t="s">
        <v>83</v>
      </c>
      <c r="B47" s="247" t="s">
        <v>710</v>
      </c>
      <c r="C47" s="247" t="s">
        <v>89</v>
      </c>
      <c r="D47" s="247" t="s">
        <v>201</v>
      </c>
      <c r="E47" s="247" t="s">
        <v>37</v>
      </c>
      <c r="F47" s="247" t="s">
        <v>5111</v>
      </c>
      <c r="G47" s="247">
        <v>33</v>
      </c>
      <c r="H47" s="298">
        <v>33</v>
      </c>
      <c r="I47" s="299">
        <v>165</v>
      </c>
      <c r="J47" s="298">
        <v>84.15</v>
      </c>
      <c r="K47" s="299">
        <v>80.849999999999994</v>
      </c>
    </row>
    <row r="48" spans="1:11" s="301" customFormat="1">
      <c r="A48" s="304" t="s">
        <v>83</v>
      </c>
      <c r="B48" s="305" t="s">
        <v>710</v>
      </c>
      <c r="C48" s="305" t="s">
        <v>90</v>
      </c>
      <c r="D48" s="305" t="s">
        <v>426</v>
      </c>
      <c r="E48" s="305" t="s">
        <v>37</v>
      </c>
      <c r="F48" s="305" t="s">
        <v>5111</v>
      </c>
      <c r="G48" s="305">
        <v>35</v>
      </c>
      <c r="H48" s="306">
        <v>35</v>
      </c>
      <c r="I48" s="307">
        <v>175</v>
      </c>
      <c r="J48" s="306">
        <v>89.25</v>
      </c>
      <c r="K48" s="307">
        <v>85.75</v>
      </c>
    </row>
    <row r="49" spans="1:11">
      <c r="A49" s="297" t="s">
        <v>83</v>
      </c>
      <c r="B49" s="247" t="s">
        <v>713</v>
      </c>
      <c r="C49" s="247" t="s">
        <v>89</v>
      </c>
      <c r="D49" s="247" t="s">
        <v>201</v>
      </c>
      <c r="E49" s="247" t="s">
        <v>37</v>
      </c>
      <c r="F49" s="247" t="s">
        <v>5111</v>
      </c>
      <c r="G49" s="247">
        <v>20</v>
      </c>
      <c r="H49" s="298">
        <v>20</v>
      </c>
      <c r="I49" s="299">
        <v>100</v>
      </c>
      <c r="J49" s="298">
        <v>51</v>
      </c>
      <c r="K49" s="299">
        <v>49</v>
      </c>
    </row>
    <row r="50" spans="1:11" s="301" customFormat="1">
      <c r="A50" s="304" t="s">
        <v>83</v>
      </c>
      <c r="B50" s="305" t="s">
        <v>716</v>
      </c>
      <c r="C50" s="305" t="s">
        <v>89</v>
      </c>
      <c r="D50" s="305" t="s">
        <v>200</v>
      </c>
      <c r="E50" s="305" t="s">
        <v>37</v>
      </c>
      <c r="F50" s="305" t="s">
        <v>5111</v>
      </c>
      <c r="G50" s="305">
        <v>15</v>
      </c>
      <c r="H50" s="306">
        <v>15</v>
      </c>
      <c r="I50" s="307">
        <v>75</v>
      </c>
      <c r="J50" s="306">
        <v>38.25</v>
      </c>
      <c r="K50" s="307">
        <v>36.75</v>
      </c>
    </row>
    <row r="51" spans="1:11" s="301" customFormat="1">
      <c r="A51" s="304" t="s">
        <v>83</v>
      </c>
      <c r="B51" s="305" t="s">
        <v>716</v>
      </c>
      <c r="C51" s="305" t="s">
        <v>89</v>
      </c>
      <c r="D51" s="305" t="s">
        <v>201</v>
      </c>
      <c r="E51" s="305" t="s">
        <v>37</v>
      </c>
      <c r="F51" s="305" t="s">
        <v>5111</v>
      </c>
      <c r="G51" s="305">
        <v>50</v>
      </c>
      <c r="H51" s="306">
        <v>50</v>
      </c>
      <c r="I51" s="307">
        <v>250</v>
      </c>
      <c r="J51" s="306">
        <v>127.5</v>
      </c>
      <c r="K51" s="307">
        <v>122.5</v>
      </c>
    </row>
    <row r="52" spans="1:11" ht="12.4" customHeight="1">
      <c r="A52" s="297" t="s">
        <v>83</v>
      </c>
      <c r="B52" s="247" t="s">
        <v>716</v>
      </c>
      <c r="C52" s="247" t="s">
        <v>90</v>
      </c>
      <c r="D52" s="247" t="s">
        <v>426</v>
      </c>
      <c r="E52" s="247" t="s">
        <v>37</v>
      </c>
      <c r="F52" s="247" t="s">
        <v>5111</v>
      </c>
      <c r="G52" s="247">
        <v>86</v>
      </c>
      <c r="H52" s="298">
        <v>86</v>
      </c>
      <c r="I52" s="299">
        <v>430</v>
      </c>
      <c r="J52" s="298">
        <v>219.3</v>
      </c>
      <c r="K52" s="299">
        <v>210.7</v>
      </c>
    </row>
    <row r="53" spans="1:11" s="301" customFormat="1">
      <c r="A53" s="304" t="s">
        <v>83</v>
      </c>
      <c r="B53" s="305" t="s">
        <v>722</v>
      </c>
      <c r="C53" s="305" t="s">
        <v>89</v>
      </c>
      <c r="D53" s="305" t="s">
        <v>200</v>
      </c>
      <c r="E53" s="305" t="s">
        <v>37</v>
      </c>
      <c r="F53" s="305" t="s">
        <v>5111</v>
      </c>
      <c r="G53" s="305">
        <v>20</v>
      </c>
      <c r="H53" s="306">
        <v>20</v>
      </c>
      <c r="I53" s="307">
        <v>100</v>
      </c>
      <c r="J53" s="306">
        <v>51</v>
      </c>
      <c r="K53" s="307">
        <v>49</v>
      </c>
    </row>
    <row r="54" spans="1:11" s="301" customFormat="1">
      <c r="A54" s="304" t="s">
        <v>83</v>
      </c>
      <c r="B54" s="305" t="s">
        <v>722</v>
      </c>
      <c r="C54" s="305" t="s">
        <v>89</v>
      </c>
      <c r="D54" s="305" t="s">
        <v>201</v>
      </c>
      <c r="E54" s="305" t="s">
        <v>37</v>
      </c>
      <c r="F54" s="305" t="s">
        <v>5111</v>
      </c>
      <c r="G54" s="305">
        <v>19</v>
      </c>
      <c r="H54" s="306">
        <v>19</v>
      </c>
      <c r="I54" s="307">
        <v>95</v>
      </c>
      <c r="J54" s="306">
        <v>48.45</v>
      </c>
      <c r="K54" s="307">
        <v>46.55</v>
      </c>
    </row>
    <row r="55" spans="1:11">
      <c r="A55" s="297" t="s">
        <v>83</v>
      </c>
      <c r="B55" s="247" t="s">
        <v>722</v>
      </c>
      <c r="C55" s="247" t="s">
        <v>90</v>
      </c>
      <c r="D55" s="247" t="s">
        <v>426</v>
      </c>
      <c r="E55" s="247" t="s">
        <v>37</v>
      </c>
      <c r="F55" s="247" t="s">
        <v>5111</v>
      </c>
      <c r="G55" s="247">
        <v>71</v>
      </c>
      <c r="H55" s="298">
        <v>71</v>
      </c>
      <c r="I55" s="299">
        <v>355</v>
      </c>
      <c r="J55" s="298">
        <v>181.04999999999998</v>
      </c>
      <c r="K55" s="299">
        <v>173.95000000000002</v>
      </c>
    </row>
    <row r="56" spans="1:11" s="301" customFormat="1">
      <c r="A56" s="304" t="s">
        <v>83</v>
      </c>
      <c r="B56" s="305" t="s">
        <v>725</v>
      </c>
      <c r="C56" s="305" t="s">
        <v>89</v>
      </c>
      <c r="D56" s="305" t="s">
        <v>201</v>
      </c>
      <c r="E56" s="305" t="s">
        <v>37</v>
      </c>
      <c r="F56" s="305" t="s">
        <v>5111</v>
      </c>
      <c r="G56" s="305">
        <v>20</v>
      </c>
      <c r="H56" s="306">
        <v>20</v>
      </c>
      <c r="I56" s="307">
        <v>100</v>
      </c>
      <c r="J56" s="306">
        <v>51</v>
      </c>
      <c r="K56" s="307">
        <v>49</v>
      </c>
    </row>
    <row r="57" spans="1:11" s="301" customFormat="1">
      <c r="A57" s="304" t="s">
        <v>83</v>
      </c>
      <c r="B57" s="305" t="s">
        <v>728</v>
      </c>
      <c r="C57" s="305" t="s">
        <v>89</v>
      </c>
      <c r="D57" s="305" t="s">
        <v>201</v>
      </c>
      <c r="E57" s="305" t="s">
        <v>37</v>
      </c>
      <c r="F57" s="305" t="s">
        <v>5111</v>
      </c>
      <c r="G57" s="305">
        <v>33</v>
      </c>
      <c r="H57" s="306">
        <v>33</v>
      </c>
      <c r="I57" s="307">
        <v>165</v>
      </c>
      <c r="J57" s="306">
        <v>84.15</v>
      </c>
      <c r="K57" s="307">
        <v>80.849999999999994</v>
      </c>
    </row>
    <row r="58" spans="1:11">
      <c r="A58" s="297" t="s">
        <v>83</v>
      </c>
      <c r="B58" s="247" t="s">
        <v>728</v>
      </c>
      <c r="C58" s="247" t="s">
        <v>90</v>
      </c>
      <c r="D58" s="247" t="s">
        <v>426</v>
      </c>
      <c r="E58" s="247" t="s">
        <v>37</v>
      </c>
      <c r="F58" s="247" t="s">
        <v>5111</v>
      </c>
      <c r="G58" s="247">
        <v>94</v>
      </c>
      <c r="H58" s="298">
        <v>94</v>
      </c>
      <c r="I58" s="299">
        <v>470</v>
      </c>
      <c r="J58" s="298">
        <v>239.7</v>
      </c>
      <c r="K58" s="299">
        <v>230.3</v>
      </c>
    </row>
    <row r="59" spans="1:11" s="301" customFormat="1">
      <c r="A59" s="304" t="s">
        <v>83</v>
      </c>
      <c r="B59" s="305" t="s">
        <v>730</v>
      </c>
      <c r="C59" s="305" t="s">
        <v>89</v>
      </c>
      <c r="D59" s="305" t="s">
        <v>200</v>
      </c>
      <c r="E59" s="305" t="s">
        <v>37</v>
      </c>
      <c r="F59" s="305" t="s">
        <v>5111</v>
      </c>
      <c r="G59" s="305">
        <v>20</v>
      </c>
      <c r="H59" s="306">
        <v>20</v>
      </c>
      <c r="I59" s="307">
        <v>100</v>
      </c>
      <c r="J59" s="306">
        <v>51</v>
      </c>
      <c r="K59" s="307">
        <v>49</v>
      </c>
    </row>
    <row r="60" spans="1:11" s="301" customFormat="1">
      <c r="A60" s="304" t="s">
        <v>83</v>
      </c>
      <c r="B60" s="305" t="s">
        <v>730</v>
      </c>
      <c r="C60" s="305" t="s">
        <v>89</v>
      </c>
      <c r="D60" s="305" t="s">
        <v>201</v>
      </c>
      <c r="E60" s="305" t="s">
        <v>37</v>
      </c>
      <c r="F60" s="305" t="s">
        <v>5111</v>
      </c>
      <c r="G60" s="305">
        <v>19</v>
      </c>
      <c r="H60" s="306">
        <v>19</v>
      </c>
      <c r="I60" s="307">
        <v>95</v>
      </c>
      <c r="J60" s="306">
        <v>48.45</v>
      </c>
      <c r="K60" s="307">
        <v>46.55</v>
      </c>
    </row>
    <row r="61" spans="1:11">
      <c r="A61" s="297" t="s">
        <v>83</v>
      </c>
      <c r="B61" s="247" t="s">
        <v>730</v>
      </c>
      <c r="C61" s="247" t="s">
        <v>90</v>
      </c>
      <c r="D61" s="247" t="s">
        <v>426</v>
      </c>
      <c r="E61" s="247" t="s">
        <v>37</v>
      </c>
      <c r="F61" s="247" t="s">
        <v>5111</v>
      </c>
      <c r="G61" s="247">
        <v>57</v>
      </c>
      <c r="H61" s="298">
        <v>57</v>
      </c>
      <c r="I61" s="299">
        <v>285</v>
      </c>
      <c r="J61" s="298">
        <v>145.35000000000002</v>
      </c>
      <c r="K61" s="299">
        <v>139.64999999999998</v>
      </c>
    </row>
    <row r="62" spans="1:11">
      <c r="A62" s="297" t="s">
        <v>83</v>
      </c>
      <c r="B62" s="247" t="s">
        <v>733</v>
      </c>
      <c r="C62" s="247" t="s">
        <v>90</v>
      </c>
      <c r="D62" s="247" t="s">
        <v>426</v>
      </c>
      <c r="E62" s="247" t="s">
        <v>37</v>
      </c>
      <c r="F62" s="247" t="s">
        <v>5111</v>
      </c>
      <c r="G62" s="247">
        <v>38</v>
      </c>
      <c r="H62" s="298">
        <v>38</v>
      </c>
      <c r="I62" s="299">
        <v>190</v>
      </c>
      <c r="J62" s="298">
        <v>96.9</v>
      </c>
      <c r="K62" s="299">
        <v>93.1</v>
      </c>
    </row>
    <row r="63" spans="1:11">
      <c r="A63" s="297" t="s">
        <v>83</v>
      </c>
      <c r="B63" s="247" t="s">
        <v>736</v>
      </c>
      <c r="C63" s="247" t="s">
        <v>89</v>
      </c>
      <c r="D63" s="247" t="s">
        <v>201</v>
      </c>
      <c r="E63" s="247" t="s">
        <v>37</v>
      </c>
      <c r="F63" s="247" t="s">
        <v>5111</v>
      </c>
      <c r="G63" s="247">
        <v>60</v>
      </c>
      <c r="H63" s="298">
        <v>60</v>
      </c>
      <c r="I63" s="299">
        <v>300</v>
      </c>
      <c r="J63" s="298">
        <v>153</v>
      </c>
      <c r="K63" s="299">
        <v>147</v>
      </c>
    </row>
    <row r="64" spans="1:11" s="301" customFormat="1">
      <c r="A64" s="304" t="s">
        <v>83</v>
      </c>
      <c r="B64" s="305" t="s">
        <v>736</v>
      </c>
      <c r="C64" s="305" t="s">
        <v>90</v>
      </c>
      <c r="D64" s="305" t="s">
        <v>426</v>
      </c>
      <c r="E64" s="305" t="s">
        <v>37</v>
      </c>
      <c r="F64" s="305" t="s">
        <v>5111</v>
      </c>
      <c r="G64" s="305">
        <v>20</v>
      </c>
      <c r="H64" s="306">
        <v>20</v>
      </c>
      <c r="I64" s="307">
        <v>100</v>
      </c>
      <c r="J64" s="306">
        <v>51</v>
      </c>
      <c r="K64" s="307">
        <v>49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FA321-281D-4A8F-903E-C42D835057F3}">
  <sheetPr>
    <tabColor rgb="FF0894AF"/>
  </sheetPr>
  <dimension ref="A1:BE741"/>
  <sheetViews>
    <sheetView tabSelected="1" zoomScale="63" zoomScaleNormal="80" workbookViewId="0">
      <pane ySplit="1" topLeftCell="A2" activePane="bottomLeft" state="frozen"/>
      <selection pane="bottomLeft" activeCell="M11" sqref="M11"/>
    </sheetView>
  </sheetViews>
  <sheetFormatPr defaultColWidth="12.625" defaultRowHeight="15" customHeight="1"/>
  <cols>
    <col min="1" max="1" width="5.375" style="25" customWidth="1"/>
    <col min="2" max="4" width="14.625" style="25" customWidth="1"/>
    <col min="5" max="5" width="12.625" style="25"/>
    <col min="6" max="7" width="12.625" style="25" customWidth="1"/>
    <col min="8" max="10" width="12.625" style="25"/>
    <col min="11" max="11" width="16.375" style="25" customWidth="1"/>
    <col min="12" max="12" width="12" style="25" customWidth="1"/>
    <col min="13" max="23" width="12.625" style="25" customWidth="1"/>
    <col min="24" max="24" width="13.375" style="25" customWidth="1"/>
    <col min="25" max="25" width="12.625" style="25" customWidth="1"/>
    <col min="26" max="26" width="13.625" style="25" customWidth="1"/>
    <col min="27" max="30" width="12.625" style="25" customWidth="1"/>
    <col min="31" max="32" width="12.625" style="141" customWidth="1"/>
    <col min="33" max="34" width="12.625" style="25" customWidth="1"/>
    <col min="35" max="44" width="12.625" style="141" customWidth="1"/>
    <col min="45" max="47" width="12.625" style="25" customWidth="1"/>
    <col min="48" max="48" width="19" style="141" bestFit="1" customWidth="1"/>
    <col min="49" max="52" width="12.625" style="25" customWidth="1"/>
    <col min="53" max="54" width="12.625" style="25" hidden="1" customWidth="1"/>
    <col min="55" max="57" width="14.625" style="25" hidden="1" customWidth="1"/>
    <col min="58" max="16384" width="12.625" style="126"/>
  </cols>
  <sheetData>
    <row r="1" spans="1:57" ht="134.44999999999999" customHeight="1">
      <c r="A1" s="30" t="s">
        <v>236</v>
      </c>
      <c r="B1" s="26" t="s">
        <v>237</v>
      </c>
      <c r="C1" s="26" t="s">
        <v>164</v>
      </c>
      <c r="D1" s="26" t="s">
        <v>238</v>
      </c>
      <c r="E1" s="26" t="s">
        <v>234</v>
      </c>
      <c r="F1" s="26" t="s">
        <v>239</v>
      </c>
      <c r="G1" s="26" t="s">
        <v>0</v>
      </c>
      <c r="H1" s="26" t="s">
        <v>240</v>
      </c>
      <c r="I1" s="26" t="s">
        <v>47</v>
      </c>
      <c r="J1" s="26" t="s">
        <v>241</v>
      </c>
      <c r="K1" s="26" t="s">
        <v>235</v>
      </c>
      <c r="L1" s="26" t="s">
        <v>242</v>
      </c>
      <c r="M1" s="26" t="s">
        <v>243</v>
      </c>
      <c r="N1" s="26" t="s">
        <v>244</v>
      </c>
      <c r="O1" s="26" t="s">
        <v>245</v>
      </c>
      <c r="P1" s="26" t="s">
        <v>246</v>
      </c>
      <c r="Q1" s="26" t="s">
        <v>247</v>
      </c>
      <c r="R1" s="26" t="s">
        <v>248</v>
      </c>
      <c r="S1" s="26" t="s">
        <v>249</v>
      </c>
      <c r="T1" s="26" t="s">
        <v>250</v>
      </c>
      <c r="U1" s="26" t="s">
        <v>251</v>
      </c>
      <c r="V1" s="26" t="s">
        <v>252</v>
      </c>
      <c r="W1" s="26" t="s">
        <v>253</v>
      </c>
      <c r="X1" s="26" t="s">
        <v>254</v>
      </c>
      <c r="Y1" s="27" t="s">
        <v>255</v>
      </c>
      <c r="Z1" s="27" t="s">
        <v>256</v>
      </c>
      <c r="AA1" s="26" t="s">
        <v>149</v>
      </c>
      <c r="AB1" s="26" t="s">
        <v>147</v>
      </c>
      <c r="AC1" s="31" t="s">
        <v>257</v>
      </c>
      <c r="AD1" s="31" t="s">
        <v>258</v>
      </c>
      <c r="AE1" s="31" t="s">
        <v>259</v>
      </c>
      <c r="AF1" s="31" t="s">
        <v>260</v>
      </c>
      <c r="AG1" s="32" t="s">
        <v>261</v>
      </c>
      <c r="AH1" s="32" t="s">
        <v>262</v>
      </c>
      <c r="AI1" s="32" t="s">
        <v>263</v>
      </c>
      <c r="AJ1" s="32" t="s">
        <v>67</v>
      </c>
      <c r="AK1" s="32" t="s">
        <v>264</v>
      </c>
      <c r="AL1" s="32" t="s">
        <v>265</v>
      </c>
      <c r="AM1" s="28" t="s">
        <v>266</v>
      </c>
      <c r="AN1" s="28" t="s">
        <v>267</v>
      </c>
      <c r="AO1" s="28" t="s">
        <v>268</v>
      </c>
      <c r="AP1" s="29" t="s">
        <v>269</v>
      </c>
      <c r="AQ1" s="28" t="s">
        <v>270</v>
      </c>
      <c r="AR1" s="28" t="s">
        <v>271</v>
      </c>
      <c r="AS1" s="28" t="s">
        <v>272</v>
      </c>
      <c r="AT1" s="26" t="s">
        <v>273</v>
      </c>
      <c r="AU1" s="33" t="s">
        <v>274</v>
      </c>
      <c r="AV1" s="144" t="s">
        <v>275</v>
      </c>
      <c r="AW1" s="33" t="s">
        <v>276</v>
      </c>
      <c r="AX1" s="33" t="s">
        <v>277</v>
      </c>
      <c r="AY1" s="34" t="s">
        <v>278</v>
      </c>
      <c r="AZ1" s="34" t="s">
        <v>279</v>
      </c>
      <c r="BA1" s="72" t="s">
        <v>280</v>
      </c>
      <c r="BB1" s="72" t="s">
        <v>281</v>
      </c>
      <c r="BC1" s="72" t="s">
        <v>282</v>
      </c>
      <c r="BD1" s="73" t="s">
        <v>283</v>
      </c>
      <c r="BE1" s="35" t="s">
        <v>284</v>
      </c>
    </row>
    <row r="2" spans="1:57" s="294" customFormat="1" ht="21.6" hidden="1" customHeight="1">
      <c r="A2" s="314"/>
      <c r="B2" s="314"/>
      <c r="C2" s="314"/>
      <c r="D2" s="314"/>
      <c r="E2" s="314" t="s">
        <v>5238</v>
      </c>
      <c r="F2" s="314" t="s">
        <v>5239</v>
      </c>
      <c r="G2" s="314" t="s">
        <v>5240</v>
      </c>
      <c r="H2" s="314"/>
      <c r="I2" s="314" t="s">
        <v>5241</v>
      </c>
      <c r="J2" s="314"/>
      <c r="K2" s="314"/>
      <c r="L2" s="314"/>
      <c r="M2" s="314" t="s">
        <v>5242</v>
      </c>
      <c r="N2" s="314" t="s">
        <v>5243</v>
      </c>
      <c r="O2" s="314" t="s">
        <v>5244</v>
      </c>
      <c r="P2" s="314" t="s">
        <v>5245</v>
      </c>
      <c r="Q2" s="314"/>
      <c r="R2" s="314" t="s">
        <v>5246</v>
      </c>
      <c r="S2" s="314" t="s">
        <v>5247</v>
      </c>
      <c r="T2" s="314" t="s">
        <v>5248</v>
      </c>
      <c r="U2" s="314" t="s">
        <v>5249</v>
      </c>
      <c r="V2" s="314" t="s">
        <v>5250</v>
      </c>
      <c r="W2" s="314" t="s">
        <v>5251</v>
      </c>
      <c r="X2" s="314"/>
      <c r="Y2" s="314"/>
      <c r="Z2" s="314"/>
      <c r="AA2" s="314" t="s">
        <v>5252</v>
      </c>
      <c r="AB2" s="314"/>
      <c r="AC2" s="314"/>
      <c r="AD2" s="314"/>
      <c r="AE2" s="315"/>
      <c r="AF2" s="315"/>
      <c r="AG2" s="314"/>
      <c r="AH2" s="314"/>
      <c r="AI2" s="314" t="s">
        <v>5253</v>
      </c>
      <c r="AJ2" s="314"/>
      <c r="AK2" s="315"/>
      <c r="AL2" s="315"/>
      <c r="AM2" s="315" t="s">
        <v>5254</v>
      </c>
      <c r="AN2" s="315" t="s">
        <v>5255</v>
      </c>
      <c r="AO2" s="315" t="s">
        <v>5256</v>
      </c>
      <c r="AP2" s="315" t="s">
        <v>5257</v>
      </c>
      <c r="AQ2" s="315" t="s">
        <v>5258</v>
      </c>
      <c r="AR2" s="315" t="s">
        <v>5259</v>
      </c>
      <c r="AS2" s="314"/>
      <c r="AT2" s="314" t="s">
        <v>5260</v>
      </c>
      <c r="AU2" s="314"/>
      <c r="AV2" s="315"/>
      <c r="AW2" s="314"/>
      <c r="AX2" s="314"/>
      <c r="AY2" s="314"/>
      <c r="AZ2" s="314"/>
      <c r="BA2" s="314" t="s">
        <v>5261</v>
      </c>
      <c r="BB2" s="314" t="s">
        <v>5262</v>
      </c>
      <c r="BC2" s="314" t="s">
        <v>5263</v>
      </c>
      <c r="BD2" s="314"/>
      <c r="BE2" s="35"/>
    </row>
    <row r="3" spans="1:57" s="294" customFormat="1" ht="18" hidden="1" customHeight="1">
      <c r="A3" s="316" t="s">
        <v>5264</v>
      </c>
      <c r="B3" s="314" t="s">
        <v>5265</v>
      </c>
      <c r="C3" s="314" t="s">
        <v>5266</v>
      </c>
      <c r="D3" s="314" t="s">
        <v>5265</v>
      </c>
      <c r="E3" s="314" t="s">
        <v>5265</v>
      </c>
      <c r="F3" s="314" t="s">
        <v>5265</v>
      </c>
      <c r="G3" s="314" t="s">
        <v>5265</v>
      </c>
      <c r="H3" s="314" t="s">
        <v>5264</v>
      </c>
      <c r="I3" s="314" t="s">
        <v>5266</v>
      </c>
      <c r="J3" s="314" t="s">
        <v>5266</v>
      </c>
      <c r="K3" s="314" t="s">
        <v>5266</v>
      </c>
      <c r="L3" s="314" t="s">
        <v>5266</v>
      </c>
      <c r="M3" s="314" t="s">
        <v>5267</v>
      </c>
      <c r="N3" s="314" t="s">
        <v>5266</v>
      </c>
      <c r="O3" s="314" t="s">
        <v>5266</v>
      </c>
      <c r="P3" s="314" t="s">
        <v>5268</v>
      </c>
      <c r="Q3" s="314" t="s">
        <v>5266</v>
      </c>
      <c r="R3" s="314" t="s">
        <v>5266</v>
      </c>
      <c r="S3" s="314" t="s">
        <v>5264</v>
      </c>
      <c r="T3" s="314" t="s">
        <v>5264</v>
      </c>
      <c r="U3" s="314" t="s">
        <v>5266</v>
      </c>
      <c r="V3" s="314" t="s">
        <v>5266</v>
      </c>
      <c r="W3" s="314" t="s">
        <v>5266</v>
      </c>
      <c r="X3" s="314" t="s">
        <v>5266</v>
      </c>
      <c r="Y3" s="314" t="s">
        <v>5266</v>
      </c>
      <c r="Z3" s="314" t="s">
        <v>5266</v>
      </c>
      <c r="AA3" s="314" t="s">
        <v>5266</v>
      </c>
      <c r="AB3" s="314" t="s">
        <v>5266</v>
      </c>
      <c r="AC3" s="314" t="s">
        <v>5268</v>
      </c>
      <c r="AD3" s="314" t="s">
        <v>5269</v>
      </c>
      <c r="AE3" s="315" t="s">
        <v>5269</v>
      </c>
      <c r="AF3" s="315" t="s">
        <v>5269</v>
      </c>
      <c r="AG3" s="314" t="s">
        <v>5268</v>
      </c>
      <c r="AH3" s="314" t="s">
        <v>5268</v>
      </c>
      <c r="AI3" s="314" t="s">
        <v>5267</v>
      </c>
      <c r="AJ3" s="314" t="s">
        <v>5269</v>
      </c>
      <c r="AK3" s="315" t="s">
        <v>5269</v>
      </c>
      <c r="AL3" s="315" t="s">
        <v>5269</v>
      </c>
      <c r="AM3" s="315" t="s">
        <v>5269</v>
      </c>
      <c r="AN3" s="315" t="s">
        <v>5269</v>
      </c>
      <c r="AO3" s="315" t="s">
        <v>5269</v>
      </c>
      <c r="AP3" s="315" t="s">
        <v>5269</v>
      </c>
      <c r="AQ3" s="315" t="s">
        <v>5269</v>
      </c>
      <c r="AR3" s="315" t="s">
        <v>5269</v>
      </c>
      <c r="AS3" s="314" t="s">
        <v>5268</v>
      </c>
      <c r="AT3" s="314" t="s">
        <v>5265</v>
      </c>
      <c r="AU3" s="314" t="s">
        <v>5265</v>
      </c>
      <c r="AV3" s="315" t="s">
        <v>5268</v>
      </c>
      <c r="AW3" s="314" t="s">
        <v>5265</v>
      </c>
      <c r="AX3" s="314" t="s">
        <v>5265</v>
      </c>
      <c r="AY3" s="314" t="s">
        <v>5268</v>
      </c>
      <c r="AZ3" s="314" t="s">
        <v>5265</v>
      </c>
      <c r="BA3" s="314" t="s">
        <v>5267</v>
      </c>
      <c r="BB3" s="314" t="s">
        <v>5267</v>
      </c>
      <c r="BC3" s="314" t="s">
        <v>5267</v>
      </c>
      <c r="BD3" s="314" t="s">
        <v>5267</v>
      </c>
      <c r="BE3" s="35"/>
    </row>
    <row r="4" spans="1:57" ht="14.25">
      <c r="A4" s="36">
        <v>1</v>
      </c>
      <c r="B4" s="10" t="s">
        <v>5078</v>
      </c>
      <c r="C4" s="10" t="s">
        <v>182</v>
      </c>
      <c r="D4" s="10"/>
      <c r="E4" s="20" t="s">
        <v>25</v>
      </c>
      <c r="F4" s="20" t="s">
        <v>18</v>
      </c>
      <c r="G4" s="20"/>
      <c r="H4" s="3" t="s">
        <v>286</v>
      </c>
      <c r="I4" s="18" t="s">
        <v>84</v>
      </c>
      <c r="J4" s="18" t="s">
        <v>187</v>
      </c>
      <c r="K4" s="100" t="s">
        <v>137</v>
      </c>
      <c r="L4" s="100" t="s">
        <v>314</v>
      </c>
      <c r="M4" s="3" t="s">
        <v>428</v>
      </c>
      <c r="N4" s="18" t="s">
        <v>297</v>
      </c>
      <c r="O4" s="18" t="s">
        <v>303</v>
      </c>
      <c r="P4" s="71">
        <v>2000</v>
      </c>
      <c r="Q4" s="4" t="s">
        <v>289</v>
      </c>
      <c r="R4" s="148" t="s">
        <v>290</v>
      </c>
      <c r="S4" s="5" t="s">
        <v>291</v>
      </c>
      <c r="T4" s="5" t="s">
        <v>292</v>
      </c>
      <c r="U4" s="18" t="s">
        <v>76</v>
      </c>
      <c r="V4" s="18" t="s">
        <v>220</v>
      </c>
      <c r="W4" s="18" t="s">
        <v>107</v>
      </c>
      <c r="X4" s="145" t="s">
        <v>311</v>
      </c>
      <c r="Y4" s="145" t="s">
        <v>72</v>
      </c>
      <c r="Z4" s="145" t="s">
        <v>296</v>
      </c>
      <c r="AA4" s="18" t="s">
        <v>100</v>
      </c>
      <c r="AB4" s="18" t="s">
        <v>293</v>
      </c>
      <c r="AC4" s="18">
        <v>8</v>
      </c>
      <c r="AD4" s="5">
        <f t="shared" ref="AD4:AD67" si="0">IF(AA4="Host Community",AC4*5,IF(AA4="Refugee",AC4*4.5))</f>
        <v>36</v>
      </c>
      <c r="AE4" s="140">
        <f>Table_1027[[#This Row],[Planned Individuals]]*0.51</f>
        <v>18.36</v>
      </c>
      <c r="AF4" s="140">
        <f>Table_1027[[#This Row],[Planned Individuals]]*0.49</f>
        <v>17.64</v>
      </c>
      <c r="AG4" s="37">
        <v>8</v>
      </c>
      <c r="AH4" s="37"/>
      <c r="AI4" s="140">
        <f>SUM(Table_1027[[#This Row],[Existing Households]:[New Households]])</f>
        <v>8</v>
      </c>
      <c r="AJ4" s="140">
        <f t="shared" ref="AJ4:AJ67" si="1">IF(AA4="Host Community",AI4*5,IF(AA4="Refugee",AI4*4.6))</f>
        <v>36.799999999999997</v>
      </c>
      <c r="AK4" s="140">
        <f>Table_1027[[#This Row],[Reached Individuals]]*0.51</f>
        <v>18.767999999999997</v>
      </c>
      <c r="AL4" s="140">
        <f>Table_1027[[#This Row],[Reached Individuals]]*0.49</f>
        <v>18.032</v>
      </c>
      <c r="AM4" s="140">
        <f>Table_1027[[#This Row],[Reached Individuals]]*0.21</f>
        <v>7.7279999999999989</v>
      </c>
      <c r="AN4" s="140">
        <f>Table_1027[[#This Row],[Reached Individuals]]*0.21</f>
        <v>7.7279999999999989</v>
      </c>
      <c r="AO4" s="140">
        <f>Table_1027[[#This Row],[Reached Individuals]]*0.26</f>
        <v>9.5679999999999996</v>
      </c>
      <c r="AP4" s="140">
        <f>Table_1027[[#This Row],[Reached Individuals]]*0.27</f>
        <v>9.9359999999999999</v>
      </c>
      <c r="AQ4" s="142">
        <f>Table_1027[[#This Row],[Reached Individuals]]*0.02</f>
        <v>0.73599999999999999</v>
      </c>
      <c r="AR4" s="142">
        <f>Table_1027[[#This Row],[Reached Individuals]]*0.03</f>
        <v>1.1039999999999999</v>
      </c>
      <c r="AS4" s="37"/>
      <c r="AT4" s="12" t="s">
        <v>5079</v>
      </c>
      <c r="AU4" s="12" t="s">
        <v>5080</v>
      </c>
      <c r="AV4" s="37">
        <v>1833301504</v>
      </c>
      <c r="AW4" s="12" t="s">
        <v>5081</v>
      </c>
      <c r="AX4" s="11" t="s">
        <v>5080</v>
      </c>
      <c r="AY4" s="38">
        <v>1833301504</v>
      </c>
      <c r="AZ4" s="18" t="s">
        <v>5081</v>
      </c>
      <c r="BA4" s="5">
        <v>20</v>
      </c>
      <c r="BB4" s="5">
        <v>2022</v>
      </c>
      <c r="BC4" s="6" t="str" cm="1">
        <f t="array" ref="BC4">_xlfn.IFS(U4="Teknaf","202290",U4="Ukhia","202294",U4="Ramu","202266",U4="Pekua","202256",U4="Maheshkhali","202249",U4="Kutubdia","202245",U4="Cox's Bazar Sadar","202224",U4="Chakaria","202216",ISBLANK(U4),"")</f>
        <v>202294</v>
      </c>
      <c r="BD4" s="22"/>
      <c r="BE4" s="22"/>
    </row>
    <row r="5" spans="1:57" ht="14.25">
      <c r="A5" s="36">
        <v>2</v>
      </c>
      <c r="B5" s="10" t="s">
        <v>5078</v>
      </c>
      <c r="C5" s="10" t="s">
        <v>182</v>
      </c>
      <c r="D5" s="10"/>
      <c r="E5" s="20" t="s">
        <v>25</v>
      </c>
      <c r="F5" s="20" t="s">
        <v>18</v>
      </c>
      <c r="G5" s="20"/>
      <c r="H5" s="3" t="s">
        <v>286</v>
      </c>
      <c r="I5" s="18" t="s">
        <v>84</v>
      </c>
      <c r="J5" s="18" t="s">
        <v>184</v>
      </c>
      <c r="K5" s="100" t="s">
        <v>137</v>
      </c>
      <c r="L5" s="100" t="s">
        <v>314</v>
      </c>
      <c r="M5" s="3" t="s">
        <v>428</v>
      </c>
      <c r="N5" s="18" t="s">
        <v>297</v>
      </c>
      <c r="O5" s="18" t="s">
        <v>303</v>
      </c>
      <c r="P5" s="71">
        <v>3000</v>
      </c>
      <c r="Q5" s="4" t="s">
        <v>289</v>
      </c>
      <c r="R5" s="148" t="s">
        <v>290</v>
      </c>
      <c r="S5" s="5" t="s">
        <v>291</v>
      </c>
      <c r="T5" s="5" t="s">
        <v>292</v>
      </c>
      <c r="U5" s="18" t="s">
        <v>76</v>
      </c>
      <c r="V5" s="18" t="s">
        <v>220</v>
      </c>
      <c r="W5" s="18" t="s">
        <v>110</v>
      </c>
      <c r="X5" s="145" t="s">
        <v>311</v>
      </c>
      <c r="Y5" s="145" t="s">
        <v>72</v>
      </c>
      <c r="Z5" s="145" t="s">
        <v>296</v>
      </c>
      <c r="AA5" s="18" t="s">
        <v>100</v>
      </c>
      <c r="AB5" s="18" t="s">
        <v>293</v>
      </c>
      <c r="AC5" s="18">
        <v>10</v>
      </c>
      <c r="AD5" s="5">
        <f t="shared" si="0"/>
        <v>45</v>
      </c>
      <c r="AE5" s="140">
        <f>Table_1027[[#This Row],[Planned Individuals]]*0.51</f>
        <v>22.95</v>
      </c>
      <c r="AF5" s="140">
        <f>Table_1027[[#This Row],[Planned Individuals]]*0.49</f>
        <v>22.05</v>
      </c>
      <c r="AG5" s="37">
        <v>10</v>
      </c>
      <c r="AH5" s="37"/>
      <c r="AI5" s="140">
        <f>SUM(Table_1027[[#This Row],[Existing Households]:[New Households]])</f>
        <v>10</v>
      </c>
      <c r="AJ5" s="140">
        <f t="shared" si="1"/>
        <v>46</v>
      </c>
      <c r="AK5" s="140">
        <f>Table_1027[[#This Row],[Reached Individuals]]*0.51</f>
        <v>23.46</v>
      </c>
      <c r="AL5" s="140">
        <f>Table_1027[[#This Row],[Reached Individuals]]*0.49</f>
        <v>22.54</v>
      </c>
      <c r="AM5" s="140">
        <f>Table_1027[[#This Row],[Reached Individuals]]*0.21</f>
        <v>9.66</v>
      </c>
      <c r="AN5" s="140">
        <f>Table_1027[[#This Row],[Reached Individuals]]*0.21</f>
        <v>9.66</v>
      </c>
      <c r="AO5" s="140">
        <f>Table_1027[[#This Row],[Reached Individuals]]*0.26</f>
        <v>11.96</v>
      </c>
      <c r="AP5" s="140">
        <f>Table_1027[[#This Row],[Reached Individuals]]*0.27</f>
        <v>12.420000000000002</v>
      </c>
      <c r="AQ5" s="142">
        <f>Table_1027[[#This Row],[Reached Individuals]]*0.02</f>
        <v>0.92</v>
      </c>
      <c r="AR5" s="142">
        <f>Table_1027[[#This Row],[Reached Individuals]]*0.03</f>
        <v>1.38</v>
      </c>
      <c r="AS5" s="37"/>
      <c r="AT5" s="12" t="s">
        <v>5079</v>
      </c>
      <c r="AU5" s="12" t="s">
        <v>5080</v>
      </c>
      <c r="AV5" s="37">
        <v>1833301504</v>
      </c>
      <c r="AW5" s="12" t="s">
        <v>5081</v>
      </c>
      <c r="AX5" s="11" t="s">
        <v>5080</v>
      </c>
      <c r="AY5" s="38">
        <v>1833301504</v>
      </c>
      <c r="AZ5" s="18" t="s">
        <v>5081</v>
      </c>
      <c r="BA5" s="5">
        <v>20</v>
      </c>
      <c r="BB5" s="5">
        <v>2022</v>
      </c>
      <c r="BC5" s="6" t="str" cm="1">
        <f t="array" ref="BC5">_xlfn.IFS(U5="Teknaf","202290",U5="Ukhia","202294",U5="Ramu","202266",U5="Pekua","202256",U5="Maheshkhali","202249",U5="Kutubdia","202245",U5="Cox's Bazar Sadar","202224",U5="Chakaria","202216",ISBLANK(U5),"")</f>
        <v>202294</v>
      </c>
      <c r="BD5" s="22"/>
      <c r="BE5" s="22"/>
    </row>
    <row r="6" spans="1:57" ht="14.25">
      <c r="A6" s="36">
        <v>3</v>
      </c>
      <c r="B6" s="10" t="s">
        <v>5078</v>
      </c>
      <c r="C6" s="10" t="s">
        <v>182</v>
      </c>
      <c r="D6" s="10"/>
      <c r="E6" s="20" t="s">
        <v>25</v>
      </c>
      <c r="F6" s="20" t="s">
        <v>18</v>
      </c>
      <c r="G6" s="20"/>
      <c r="H6" s="3" t="s">
        <v>286</v>
      </c>
      <c r="I6" s="18" t="s">
        <v>84</v>
      </c>
      <c r="J6" s="18" t="s">
        <v>188</v>
      </c>
      <c r="K6" s="100" t="s">
        <v>137</v>
      </c>
      <c r="L6" s="100" t="s">
        <v>314</v>
      </c>
      <c r="M6" s="3" t="s">
        <v>428</v>
      </c>
      <c r="N6" s="18" t="s">
        <v>297</v>
      </c>
      <c r="O6" s="18" t="s">
        <v>303</v>
      </c>
      <c r="P6" s="71">
        <v>300</v>
      </c>
      <c r="Q6" s="4" t="s">
        <v>289</v>
      </c>
      <c r="R6" s="148" t="s">
        <v>290</v>
      </c>
      <c r="S6" s="5" t="s">
        <v>291</v>
      </c>
      <c r="T6" s="5" t="s">
        <v>292</v>
      </c>
      <c r="U6" s="18" t="s">
        <v>76</v>
      </c>
      <c r="V6" s="18" t="s">
        <v>220</v>
      </c>
      <c r="W6" s="18" t="s">
        <v>110</v>
      </c>
      <c r="X6" s="145" t="s">
        <v>311</v>
      </c>
      <c r="Y6" s="145" t="s">
        <v>72</v>
      </c>
      <c r="Z6" s="145" t="s">
        <v>296</v>
      </c>
      <c r="AA6" s="18" t="s">
        <v>100</v>
      </c>
      <c r="AB6" s="18" t="s">
        <v>293</v>
      </c>
      <c r="AC6" s="18">
        <v>15</v>
      </c>
      <c r="AD6" s="5">
        <f t="shared" si="0"/>
        <v>67.5</v>
      </c>
      <c r="AE6" s="140">
        <f>Table_1027[[#This Row],[Planned Individuals]]*0.51</f>
        <v>34.424999999999997</v>
      </c>
      <c r="AF6" s="140">
        <f>Table_1027[[#This Row],[Planned Individuals]]*0.49</f>
        <v>33.075000000000003</v>
      </c>
      <c r="AG6" s="37">
        <v>15</v>
      </c>
      <c r="AH6" s="37"/>
      <c r="AI6" s="140">
        <f>SUM(Table_1027[[#This Row],[Existing Households]:[New Households]])</f>
        <v>15</v>
      </c>
      <c r="AJ6" s="140">
        <f t="shared" si="1"/>
        <v>69</v>
      </c>
      <c r="AK6" s="140">
        <f>Table_1027[[#This Row],[Reached Individuals]]*0.51</f>
        <v>35.19</v>
      </c>
      <c r="AL6" s="140">
        <f>Table_1027[[#This Row],[Reached Individuals]]*0.49</f>
        <v>33.81</v>
      </c>
      <c r="AM6" s="140">
        <f>Table_1027[[#This Row],[Reached Individuals]]*0.21</f>
        <v>14.49</v>
      </c>
      <c r="AN6" s="140">
        <f>Table_1027[[#This Row],[Reached Individuals]]*0.21</f>
        <v>14.49</v>
      </c>
      <c r="AO6" s="140">
        <f>Table_1027[[#This Row],[Reached Individuals]]*0.26</f>
        <v>17.940000000000001</v>
      </c>
      <c r="AP6" s="140">
        <f>Table_1027[[#This Row],[Reached Individuals]]*0.27</f>
        <v>18.630000000000003</v>
      </c>
      <c r="AQ6" s="142">
        <f>Table_1027[[#This Row],[Reached Individuals]]*0.02</f>
        <v>1.3800000000000001</v>
      </c>
      <c r="AR6" s="142">
        <f>Table_1027[[#This Row],[Reached Individuals]]*0.03</f>
        <v>2.0699999999999998</v>
      </c>
      <c r="AS6" s="37"/>
      <c r="AT6" s="12" t="s">
        <v>5079</v>
      </c>
      <c r="AU6" s="12" t="s">
        <v>5080</v>
      </c>
      <c r="AV6" s="37">
        <v>1833301504</v>
      </c>
      <c r="AW6" s="12" t="s">
        <v>5081</v>
      </c>
      <c r="AX6" s="11" t="s">
        <v>5080</v>
      </c>
      <c r="AY6" s="38">
        <v>1833301504</v>
      </c>
      <c r="AZ6" s="18" t="s">
        <v>5081</v>
      </c>
      <c r="BA6" s="5">
        <v>20</v>
      </c>
      <c r="BB6" s="5">
        <v>2022</v>
      </c>
      <c r="BC6" s="6" t="str" cm="1">
        <f t="array" ref="BC6">_xlfn.IFS(U6="Teknaf","202290",U6="Ukhia","202294",U6="Ramu","202266",U6="Pekua","202256",U6="Maheshkhali","202249",U6="Kutubdia","202245",U6="Cox's Bazar Sadar","202224",U6="Chakaria","202216",ISBLANK(U6),"")</f>
        <v>202294</v>
      </c>
      <c r="BD6" s="22"/>
      <c r="BE6" s="22"/>
    </row>
    <row r="7" spans="1:57" ht="14.25">
      <c r="A7" s="36">
        <v>4</v>
      </c>
      <c r="B7" s="10" t="s">
        <v>5078</v>
      </c>
      <c r="C7" s="10" t="s">
        <v>182</v>
      </c>
      <c r="D7" s="10"/>
      <c r="E7" s="20" t="s">
        <v>25</v>
      </c>
      <c r="F7" s="20" t="s">
        <v>18</v>
      </c>
      <c r="G7" s="20"/>
      <c r="H7" s="3" t="s">
        <v>286</v>
      </c>
      <c r="I7" s="18" t="s">
        <v>84</v>
      </c>
      <c r="J7" s="18" t="s">
        <v>188</v>
      </c>
      <c r="K7" s="100" t="s">
        <v>137</v>
      </c>
      <c r="L7" s="100" t="s">
        <v>314</v>
      </c>
      <c r="M7" s="3" t="s">
        <v>428</v>
      </c>
      <c r="N7" s="18" t="s">
        <v>297</v>
      </c>
      <c r="O7" s="18" t="s">
        <v>303</v>
      </c>
      <c r="P7" s="71">
        <v>300</v>
      </c>
      <c r="Q7" s="4" t="s">
        <v>289</v>
      </c>
      <c r="R7" s="148" t="s">
        <v>290</v>
      </c>
      <c r="S7" s="5" t="s">
        <v>291</v>
      </c>
      <c r="T7" s="5" t="s">
        <v>292</v>
      </c>
      <c r="U7" s="18" t="s">
        <v>76</v>
      </c>
      <c r="V7" s="18" t="s">
        <v>220</v>
      </c>
      <c r="W7" s="18" t="s">
        <v>107</v>
      </c>
      <c r="X7" s="145" t="s">
        <v>311</v>
      </c>
      <c r="Y7" s="145" t="s">
        <v>72</v>
      </c>
      <c r="Z7" s="145" t="s">
        <v>296</v>
      </c>
      <c r="AA7" s="18" t="s">
        <v>100</v>
      </c>
      <c r="AB7" s="18" t="s">
        <v>293</v>
      </c>
      <c r="AC7" s="18">
        <v>15</v>
      </c>
      <c r="AD7" s="5">
        <f t="shared" si="0"/>
        <v>67.5</v>
      </c>
      <c r="AE7" s="140">
        <f>Table_1027[[#This Row],[Planned Individuals]]*0.51</f>
        <v>34.424999999999997</v>
      </c>
      <c r="AF7" s="140">
        <f>Table_1027[[#This Row],[Planned Individuals]]*0.49</f>
        <v>33.075000000000003</v>
      </c>
      <c r="AG7" s="37">
        <v>15</v>
      </c>
      <c r="AH7" s="37"/>
      <c r="AI7" s="140">
        <f>SUM(Table_1027[[#This Row],[Existing Households]:[New Households]])</f>
        <v>15</v>
      </c>
      <c r="AJ7" s="140">
        <f t="shared" si="1"/>
        <v>69</v>
      </c>
      <c r="AK7" s="140">
        <f>Table_1027[[#This Row],[Reached Individuals]]*0.51</f>
        <v>35.19</v>
      </c>
      <c r="AL7" s="140">
        <f>Table_1027[[#This Row],[Reached Individuals]]*0.49</f>
        <v>33.81</v>
      </c>
      <c r="AM7" s="140">
        <f>Table_1027[[#This Row],[Reached Individuals]]*0.21</f>
        <v>14.49</v>
      </c>
      <c r="AN7" s="140">
        <f>Table_1027[[#This Row],[Reached Individuals]]*0.21</f>
        <v>14.49</v>
      </c>
      <c r="AO7" s="140">
        <f>Table_1027[[#This Row],[Reached Individuals]]*0.26</f>
        <v>17.940000000000001</v>
      </c>
      <c r="AP7" s="140">
        <f>Table_1027[[#This Row],[Reached Individuals]]*0.27</f>
        <v>18.630000000000003</v>
      </c>
      <c r="AQ7" s="142">
        <f>Table_1027[[#This Row],[Reached Individuals]]*0.02</f>
        <v>1.3800000000000001</v>
      </c>
      <c r="AR7" s="142">
        <f>Table_1027[[#This Row],[Reached Individuals]]*0.03</f>
        <v>2.0699999999999998</v>
      </c>
      <c r="AS7" s="37"/>
      <c r="AT7" s="12" t="s">
        <v>5079</v>
      </c>
      <c r="AU7" s="12" t="s">
        <v>5080</v>
      </c>
      <c r="AV7" s="37">
        <v>1833301504</v>
      </c>
      <c r="AW7" s="12" t="s">
        <v>5081</v>
      </c>
      <c r="AX7" s="11" t="s">
        <v>5080</v>
      </c>
      <c r="AY7" s="38">
        <v>1833301504</v>
      </c>
      <c r="AZ7" s="18" t="s">
        <v>5081</v>
      </c>
      <c r="BA7" s="5">
        <v>20</v>
      </c>
      <c r="BB7" s="5">
        <v>2022</v>
      </c>
      <c r="BC7" s="6" t="str" cm="1">
        <f t="array" ref="BC7">_xlfn.IFS(U7="Teknaf","202290",U7="Ukhia","202294",U7="Ramu","202266",U7="Pekua","202256",U7="Maheshkhali","202249",U7="Kutubdia","202245",U7="Cox's Bazar Sadar","202224",U7="Chakaria","202216",ISBLANK(U7),"")</f>
        <v>202294</v>
      </c>
      <c r="BD7" s="22"/>
      <c r="BE7" s="22"/>
    </row>
    <row r="8" spans="1:57" ht="14.25">
      <c r="A8" s="36">
        <v>5</v>
      </c>
      <c r="B8" s="10" t="s">
        <v>5078</v>
      </c>
      <c r="C8" s="10" t="s">
        <v>182</v>
      </c>
      <c r="D8" s="10"/>
      <c r="E8" s="20" t="s">
        <v>25</v>
      </c>
      <c r="F8" s="20" t="s">
        <v>18</v>
      </c>
      <c r="G8" s="20"/>
      <c r="H8" s="3" t="s">
        <v>286</v>
      </c>
      <c r="I8" s="18" t="s">
        <v>84</v>
      </c>
      <c r="J8" s="18" t="s">
        <v>184</v>
      </c>
      <c r="K8" s="100" t="s">
        <v>137</v>
      </c>
      <c r="L8" s="100" t="s">
        <v>314</v>
      </c>
      <c r="M8" s="3" t="s">
        <v>428</v>
      </c>
      <c r="N8" s="18" t="s">
        <v>297</v>
      </c>
      <c r="O8" s="18" t="s">
        <v>303</v>
      </c>
      <c r="P8" s="18">
        <v>3000</v>
      </c>
      <c r="Q8" s="2" t="s">
        <v>289</v>
      </c>
      <c r="R8" s="1" t="s">
        <v>290</v>
      </c>
      <c r="S8" s="5" t="s">
        <v>291</v>
      </c>
      <c r="T8" s="5" t="s">
        <v>292</v>
      </c>
      <c r="U8" s="18" t="s">
        <v>76</v>
      </c>
      <c r="V8" s="18" t="s">
        <v>220</v>
      </c>
      <c r="W8" s="18" t="s">
        <v>107</v>
      </c>
      <c r="X8" s="145" t="s">
        <v>311</v>
      </c>
      <c r="Y8" s="145" t="s">
        <v>72</v>
      </c>
      <c r="Z8" s="145" t="s">
        <v>296</v>
      </c>
      <c r="AA8" s="18" t="s">
        <v>100</v>
      </c>
      <c r="AB8" s="18" t="s">
        <v>293</v>
      </c>
      <c r="AC8" s="18">
        <v>15</v>
      </c>
      <c r="AD8" s="5">
        <f t="shared" si="0"/>
        <v>67.5</v>
      </c>
      <c r="AE8" s="140">
        <f>Table_1027[[#This Row],[Planned Individuals]]*0.51</f>
        <v>34.424999999999997</v>
      </c>
      <c r="AF8" s="140">
        <f>Table_1027[[#This Row],[Planned Individuals]]*0.49</f>
        <v>33.075000000000003</v>
      </c>
      <c r="AG8" s="37">
        <v>15</v>
      </c>
      <c r="AH8" s="37"/>
      <c r="AI8" s="140">
        <f>SUM(Table_1027[[#This Row],[Existing Households]:[New Households]])</f>
        <v>15</v>
      </c>
      <c r="AJ8" s="140">
        <f t="shared" si="1"/>
        <v>69</v>
      </c>
      <c r="AK8" s="140">
        <f>Table_1027[[#This Row],[Reached Individuals]]*0.51</f>
        <v>35.19</v>
      </c>
      <c r="AL8" s="140">
        <f>Table_1027[[#This Row],[Reached Individuals]]*0.49</f>
        <v>33.81</v>
      </c>
      <c r="AM8" s="140">
        <f>Table_1027[[#This Row],[Reached Individuals]]*0.21</f>
        <v>14.49</v>
      </c>
      <c r="AN8" s="140">
        <f>Table_1027[[#This Row],[Reached Individuals]]*0.21</f>
        <v>14.49</v>
      </c>
      <c r="AO8" s="140">
        <f>Table_1027[[#This Row],[Reached Individuals]]*0.26</f>
        <v>17.940000000000001</v>
      </c>
      <c r="AP8" s="140">
        <f>Table_1027[[#This Row],[Reached Individuals]]*0.27</f>
        <v>18.630000000000003</v>
      </c>
      <c r="AQ8" s="142">
        <f>Table_1027[[#This Row],[Reached Individuals]]*0.02</f>
        <v>1.3800000000000001</v>
      </c>
      <c r="AR8" s="142">
        <f>Table_1027[[#This Row],[Reached Individuals]]*0.03</f>
        <v>2.0699999999999998</v>
      </c>
      <c r="AS8" s="37"/>
      <c r="AT8" s="12" t="s">
        <v>5079</v>
      </c>
      <c r="AU8" s="12" t="s">
        <v>5080</v>
      </c>
      <c r="AV8" s="37">
        <v>1833301504</v>
      </c>
      <c r="AW8" s="12" t="s">
        <v>5081</v>
      </c>
      <c r="AX8" s="11" t="s">
        <v>5080</v>
      </c>
      <c r="AY8" s="38">
        <v>1833301504</v>
      </c>
      <c r="AZ8" s="18" t="s">
        <v>5081</v>
      </c>
      <c r="BA8" s="5">
        <v>20</v>
      </c>
      <c r="BB8" s="5">
        <v>2022</v>
      </c>
      <c r="BC8" s="6" t="str" cm="1">
        <f t="array" ref="BC8">_xlfn.IFS(U8="Teknaf","202290",U8="Ukhia","202294",U8="Ramu","202266",U8="Pekua","202256",U8="Maheshkhali","202249",U8="Kutubdia","202245",U8="Cox's Bazar Sadar","202224",U8="Chakaria","202216",ISBLANK(U8),"")</f>
        <v>202294</v>
      </c>
      <c r="BD8" s="22"/>
      <c r="BE8" s="22"/>
    </row>
    <row r="9" spans="1:57" ht="14.25">
      <c r="A9" s="36">
        <v>6</v>
      </c>
      <c r="B9" s="10" t="s">
        <v>5078</v>
      </c>
      <c r="C9" s="10" t="s">
        <v>182</v>
      </c>
      <c r="D9" s="10"/>
      <c r="E9" s="20" t="s">
        <v>25</v>
      </c>
      <c r="F9" s="20" t="s">
        <v>18</v>
      </c>
      <c r="G9" s="20"/>
      <c r="H9" s="3" t="s">
        <v>286</v>
      </c>
      <c r="I9" s="18" t="s">
        <v>84</v>
      </c>
      <c r="J9" s="18" t="s">
        <v>190</v>
      </c>
      <c r="K9" s="100" t="s">
        <v>137</v>
      </c>
      <c r="L9" s="100" t="s">
        <v>314</v>
      </c>
      <c r="M9" s="3" t="s">
        <v>428</v>
      </c>
      <c r="N9" s="18" t="s">
        <v>297</v>
      </c>
      <c r="O9" s="18" t="s">
        <v>303</v>
      </c>
      <c r="P9" s="18">
        <v>250</v>
      </c>
      <c r="Q9" s="2" t="s">
        <v>289</v>
      </c>
      <c r="R9" s="1" t="s">
        <v>290</v>
      </c>
      <c r="S9" s="5" t="s">
        <v>291</v>
      </c>
      <c r="T9" s="5" t="s">
        <v>292</v>
      </c>
      <c r="U9" s="18" t="s">
        <v>76</v>
      </c>
      <c r="V9" s="18" t="s">
        <v>220</v>
      </c>
      <c r="W9" s="18" t="s">
        <v>107</v>
      </c>
      <c r="X9" s="145" t="s">
        <v>311</v>
      </c>
      <c r="Y9" s="145" t="s">
        <v>72</v>
      </c>
      <c r="Z9" s="145" t="s">
        <v>296</v>
      </c>
      <c r="AA9" s="18" t="s">
        <v>100</v>
      </c>
      <c r="AB9" s="18" t="s">
        <v>293</v>
      </c>
      <c r="AC9" s="18">
        <v>30</v>
      </c>
      <c r="AD9" s="5">
        <f t="shared" si="0"/>
        <v>135</v>
      </c>
      <c r="AE9" s="140">
        <f>Table_1027[[#This Row],[Planned Individuals]]*0.51</f>
        <v>68.849999999999994</v>
      </c>
      <c r="AF9" s="140">
        <f>Table_1027[[#This Row],[Planned Individuals]]*0.49</f>
        <v>66.150000000000006</v>
      </c>
      <c r="AG9" s="37">
        <v>30</v>
      </c>
      <c r="AH9" s="37"/>
      <c r="AI9" s="140">
        <f>SUM(Table_1027[[#This Row],[Existing Households]:[New Households]])</f>
        <v>30</v>
      </c>
      <c r="AJ9" s="140">
        <f t="shared" si="1"/>
        <v>138</v>
      </c>
      <c r="AK9" s="140">
        <f>Table_1027[[#This Row],[Reached Individuals]]*0.51</f>
        <v>70.38</v>
      </c>
      <c r="AL9" s="140">
        <f>Table_1027[[#This Row],[Reached Individuals]]*0.49</f>
        <v>67.62</v>
      </c>
      <c r="AM9" s="140">
        <f>Table_1027[[#This Row],[Reached Individuals]]*0.21</f>
        <v>28.98</v>
      </c>
      <c r="AN9" s="140">
        <f>Table_1027[[#This Row],[Reached Individuals]]*0.21</f>
        <v>28.98</v>
      </c>
      <c r="AO9" s="140">
        <f>Table_1027[[#This Row],[Reached Individuals]]*0.26</f>
        <v>35.880000000000003</v>
      </c>
      <c r="AP9" s="140">
        <f>Table_1027[[#This Row],[Reached Individuals]]*0.27</f>
        <v>37.260000000000005</v>
      </c>
      <c r="AQ9" s="142">
        <f>Table_1027[[#This Row],[Reached Individuals]]*0.02</f>
        <v>2.7600000000000002</v>
      </c>
      <c r="AR9" s="142">
        <f>Table_1027[[#This Row],[Reached Individuals]]*0.03</f>
        <v>4.1399999999999997</v>
      </c>
      <c r="AS9" s="37"/>
      <c r="AT9" s="12" t="s">
        <v>5079</v>
      </c>
      <c r="AU9" s="12" t="s">
        <v>5080</v>
      </c>
      <c r="AV9" s="37">
        <v>1833301504</v>
      </c>
      <c r="AW9" s="12" t="s">
        <v>5081</v>
      </c>
      <c r="AX9" s="11" t="s">
        <v>5080</v>
      </c>
      <c r="AY9" s="38">
        <v>1833301504</v>
      </c>
      <c r="AZ9" s="18" t="s">
        <v>5081</v>
      </c>
      <c r="BA9" s="5">
        <v>20</v>
      </c>
      <c r="BB9" s="5">
        <v>2022</v>
      </c>
      <c r="BC9" s="6" t="str" cm="1">
        <f t="array" ref="BC9">_xlfn.IFS(U9="Teknaf","202290",U9="Ukhia","202294",U9="Ramu","202266",U9="Pekua","202256",U9="Maheshkhali","202249",U9="Kutubdia","202245",U9="Cox's Bazar Sadar","202224",U9="Chakaria","202216",ISBLANK(U9),"")</f>
        <v>202294</v>
      </c>
      <c r="BD9" s="22"/>
      <c r="BE9" s="22"/>
    </row>
    <row r="10" spans="1:57" ht="14.25">
      <c r="A10" s="36">
        <v>7</v>
      </c>
      <c r="B10" s="10" t="s">
        <v>5078</v>
      </c>
      <c r="C10" s="10" t="s">
        <v>182</v>
      </c>
      <c r="D10" s="10"/>
      <c r="E10" s="20" t="s">
        <v>25</v>
      </c>
      <c r="F10" s="20" t="s">
        <v>18</v>
      </c>
      <c r="G10" s="20"/>
      <c r="H10" s="3" t="s">
        <v>286</v>
      </c>
      <c r="I10" s="18" t="s">
        <v>84</v>
      </c>
      <c r="J10" s="18" t="s">
        <v>190</v>
      </c>
      <c r="K10" s="100" t="s">
        <v>137</v>
      </c>
      <c r="L10" s="100" t="s">
        <v>314</v>
      </c>
      <c r="M10" s="3" t="s">
        <v>428</v>
      </c>
      <c r="N10" s="18" t="s">
        <v>297</v>
      </c>
      <c r="O10" s="18" t="s">
        <v>303</v>
      </c>
      <c r="P10" s="18">
        <v>250</v>
      </c>
      <c r="Q10" s="2" t="s">
        <v>289</v>
      </c>
      <c r="R10" s="1" t="s">
        <v>290</v>
      </c>
      <c r="S10" s="5" t="s">
        <v>291</v>
      </c>
      <c r="T10" s="5" t="s">
        <v>292</v>
      </c>
      <c r="U10" s="18" t="s">
        <v>76</v>
      </c>
      <c r="V10" s="18" t="s">
        <v>220</v>
      </c>
      <c r="W10" s="18" t="s">
        <v>110</v>
      </c>
      <c r="X10" s="145" t="s">
        <v>311</v>
      </c>
      <c r="Y10" s="145" t="s">
        <v>72</v>
      </c>
      <c r="Z10" s="145" t="s">
        <v>296</v>
      </c>
      <c r="AA10" s="18" t="s">
        <v>100</v>
      </c>
      <c r="AB10" s="18" t="s">
        <v>293</v>
      </c>
      <c r="AC10" s="18">
        <v>30</v>
      </c>
      <c r="AD10" s="5">
        <f t="shared" si="0"/>
        <v>135</v>
      </c>
      <c r="AE10" s="140">
        <f>Table_1027[[#This Row],[Planned Individuals]]*0.51</f>
        <v>68.849999999999994</v>
      </c>
      <c r="AF10" s="140">
        <f>Table_1027[[#This Row],[Planned Individuals]]*0.49</f>
        <v>66.150000000000006</v>
      </c>
      <c r="AG10" s="37">
        <v>30</v>
      </c>
      <c r="AH10" s="37"/>
      <c r="AI10" s="140">
        <f>SUM(Table_1027[[#This Row],[Existing Households]:[New Households]])</f>
        <v>30</v>
      </c>
      <c r="AJ10" s="140">
        <f t="shared" si="1"/>
        <v>138</v>
      </c>
      <c r="AK10" s="140">
        <f>Table_1027[[#This Row],[Reached Individuals]]*0.51</f>
        <v>70.38</v>
      </c>
      <c r="AL10" s="140">
        <f>Table_1027[[#This Row],[Reached Individuals]]*0.49</f>
        <v>67.62</v>
      </c>
      <c r="AM10" s="140">
        <f>Table_1027[[#This Row],[Reached Individuals]]*0.21</f>
        <v>28.98</v>
      </c>
      <c r="AN10" s="140">
        <f>Table_1027[[#This Row],[Reached Individuals]]*0.21</f>
        <v>28.98</v>
      </c>
      <c r="AO10" s="140">
        <f>Table_1027[[#This Row],[Reached Individuals]]*0.26</f>
        <v>35.880000000000003</v>
      </c>
      <c r="AP10" s="140">
        <f>Table_1027[[#This Row],[Reached Individuals]]*0.27</f>
        <v>37.260000000000005</v>
      </c>
      <c r="AQ10" s="142">
        <f>Table_1027[[#This Row],[Reached Individuals]]*0.02</f>
        <v>2.7600000000000002</v>
      </c>
      <c r="AR10" s="142">
        <f>Table_1027[[#This Row],[Reached Individuals]]*0.03</f>
        <v>4.1399999999999997</v>
      </c>
      <c r="AS10" s="37"/>
      <c r="AT10" s="12" t="s">
        <v>5079</v>
      </c>
      <c r="AU10" s="12" t="s">
        <v>5080</v>
      </c>
      <c r="AV10" s="37">
        <v>1833301504</v>
      </c>
      <c r="AW10" s="12" t="s">
        <v>5081</v>
      </c>
      <c r="AX10" s="11" t="s">
        <v>5080</v>
      </c>
      <c r="AY10" s="38">
        <v>1833301504</v>
      </c>
      <c r="AZ10" s="18" t="s">
        <v>5081</v>
      </c>
      <c r="BA10" s="5">
        <v>20</v>
      </c>
      <c r="BB10" s="5">
        <v>2022</v>
      </c>
      <c r="BC10" s="6" t="str" cm="1">
        <f t="array" ref="BC10">_xlfn.IFS(U10="Teknaf","202290",U10="Ukhia","202294",U10="Ramu","202266",U10="Pekua","202256",U10="Maheshkhali","202249",U10="Kutubdia","202245",U10="Cox's Bazar Sadar","202224",U10="Chakaria","202216",ISBLANK(U10),"")</f>
        <v>202294</v>
      </c>
      <c r="BD10" s="22"/>
      <c r="BE10" s="22"/>
    </row>
    <row r="11" spans="1:57" ht="14.25">
      <c r="A11" s="36">
        <v>8</v>
      </c>
      <c r="B11" s="10" t="s">
        <v>5078</v>
      </c>
      <c r="C11" s="10" t="s">
        <v>182</v>
      </c>
      <c r="D11" s="10"/>
      <c r="E11" s="20" t="s">
        <v>25</v>
      </c>
      <c r="F11" s="20" t="s">
        <v>18</v>
      </c>
      <c r="G11" s="20"/>
      <c r="H11" s="3" t="s">
        <v>286</v>
      </c>
      <c r="I11" s="18" t="s">
        <v>84</v>
      </c>
      <c r="J11" s="18" t="s">
        <v>189</v>
      </c>
      <c r="K11" s="100" t="s">
        <v>137</v>
      </c>
      <c r="L11" s="100" t="s">
        <v>314</v>
      </c>
      <c r="M11" s="3" t="s">
        <v>428</v>
      </c>
      <c r="N11" s="18" t="s">
        <v>297</v>
      </c>
      <c r="O11" s="18" t="s">
        <v>303</v>
      </c>
      <c r="P11" s="18">
        <v>200</v>
      </c>
      <c r="Q11" s="2" t="s">
        <v>289</v>
      </c>
      <c r="R11" s="1" t="s">
        <v>290</v>
      </c>
      <c r="S11" s="5" t="s">
        <v>291</v>
      </c>
      <c r="T11" s="5" t="s">
        <v>292</v>
      </c>
      <c r="U11" s="18" t="s">
        <v>76</v>
      </c>
      <c r="V11" s="18" t="s">
        <v>220</v>
      </c>
      <c r="W11" s="18" t="s">
        <v>107</v>
      </c>
      <c r="X11" s="145" t="s">
        <v>311</v>
      </c>
      <c r="Y11" s="145" t="s">
        <v>72</v>
      </c>
      <c r="Z11" s="145" t="s">
        <v>296</v>
      </c>
      <c r="AA11" s="18" t="s">
        <v>100</v>
      </c>
      <c r="AB11" s="18" t="s">
        <v>293</v>
      </c>
      <c r="AC11" s="18">
        <v>50</v>
      </c>
      <c r="AD11" s="5">
        <f t="shared" si="0"/>
        <v>225</v>
      </c>
      <c r="AE11" s="140">
        <f>Table_1027[[#This Row],[Planned Individuals]]*0.51</f>
        <v>114.75</v>
      </c>
      <c r="AF11" s="140">
        <f>Table_1027[[#This Row],[Planned Individuals]]*0.49</f>
        <v>110.25</v>
      </c>
      <c r="AG11" s="37">
        <v>50</v>
      </c>
      <c r="AH11" s="37"/>
      <c r="AI11" s="140">
        <f>SUM(Table_1027[[#This Row],[Existing Households]:[New Households]])</f>
        <v>50</v>
      </c>
      <c r="AJ11" s="140">
        <f t="shared" si="1"/>
        <v>229.99999999999997</v>
      </c>
      <c r="AK11" s="140">
        <f>Table_1027[[#This Row],[Reached Individuals]]*0.51</f>
        <v>117.29999999999998</v>
      </c>
      <c r="AL11" s="140">
        <f>Table_1027[[#This Row],[Reached Individuals]]*0.49</f>
        <v>112.69999999999999</v>
      </c>
      <c r="AM11" s="140">
        <f>Table_1027[[#This Row],[Reached Individuals]]*0.21</f>
        <v>48.29999999999999</v>
      </c>
      <c r="AN11" s="140">
        <f>Table_1027[[#This Row],[Reached Individuals]]*0.21</f>
        <v>48.29999999999999</v>
      </c>
      <c r="AO11" s="140">
        <f>Table_1027[[#This Row],[Reached Individuals]]*0.26</f>
        <v>59.8</v>
      </c>
      <c r="AP11" s="140">
        <f>Table_1027[[#This Row],[Reached Individuals]]*0.27</f>
        <v>62.099999999999994</v>
      </c>
      <c r="AQ11" s="142">
        <f>Table_1027[[#This Row],[Reached Individuals]]*0.02</f>
        <v>4.5999999999999996</v>
      </c>
      <c r="AR11" s="142">
        <f>Table_1027[[#This Row],[Reached Individuals]]*0.03</f>
        <v>6.8999999999999986</v>
      </c>
      <c r="AS11" s="37"/>
      <c r="AT11" s="12" t="s">
        <v>5079</v>
      </c>
      <c r="AU11" s="12" t="s">
        <v>5080</v>
      </c>
      <c r="AV11" s="37">
        <v>1833301504</v>
      </c>
      <c r="AW11" s="12" t="s">
        <v>5081</v>
      </c>
      <c r="AX11" s="11" t="s">
        <v>5080</v>
      </c>
      <c r="AY11" s="38">
        <v>1833301504</v>
      </c>
      <c r="AZ11" s="18" t="s">
        <v>5081</v>
      </c>
      <c r="BA11" s="5">
        <v>20</v>
      </c>
      <c r="BB11" s="5">
        <v>2022</v>
      </c>
      <c r="BC11" s="6" t="str" cm="1">
        <f t="array" ref="BC11">_xlfn.IFS(U11="Teknaf","202290",U11="Ukhia","202294",U11="Ramu","202266",U11="Pekua","202256",U11="Maheshkhali","202249",U11="Kutubdia","202245",U11="Cox's Bazar Sadar","202224",U11="Chakaria","202216",ISBLANK(U11),"")</f>
        <v>202294</v>
      </c>
      <c r="BD11" s="22"/>
      <c r="BE11" s="22"/>
    </row>
    <row r="12" spans="1:57" ht="14.25">
      <c r="A12" s="36">
        <v>9</v>
      </c>
      <c r="B12" s="10" t="s">
        <v>5078</v>
      </c>
      <c r="C12" s="10" t="s">
        <v>182</v>
      </c>
      <c r="D12" s="10"/>
      <c r="E12" s="20" t="s">
        <v>25</v>
      </c>
      <c r="F12" s="20" t="s">
        <v>18</v>
      </c>
      <c r="G12" s="20"/>
      <c r="H12" s="3" t="s">
        <v>286</v>
      </c>
      <c r="I12" s="18" t="s">
        <v>84</v>
      </c>
      <c r="J12" s="18" t="s">
        <v>189</v>
      </c>
      <c r="K12" s="100" t="s">
        <v>137</v>
      </c>
      <c r="L12" s="100" t="s">
        <v>314</v>
      </c>
      <c r="M12" s="3" t="s">
        <v>428</v>
      </c>
      <c r="N12" s="18" t="s">
        <v>297</v>
      </c>
      <c r="O12" s="18" t="s">
        <v>303</v>
      </c>
      <c r="P12" s="18">
        <v>200</v>
      </c>
      <c r="Q12" s="2" t="s">
        <v>289</v>
      </c>
      <c r="R12" s="1" t="s">
        <v>290</v>
      </c>
      <c r="S12" s="5" t="s">
        <v>291</v>
      </c>
      <c r="T12" s="5" t="s">
        <v>292</v>
      </c>
      <c r="U12" s="18" t="s">
        <v>76</v>
      </c>
      <c r="V12" s="18" t="s">
        <v>220</v>
      </c>
      <c r="W12" s="18" t="s">
        <v>110</v>
      </c>
      <c r="X12" s="145" t="s">
        <v>311</v>
      </c>
      <c r="Y12" s="145" t="s">
        <v>72</v>
      </c>
      <c r="Z12" s="145" t="s">
        <v>296</v>
      </c>
      <c r="AA12" s="18" t="s">
        <v>100</v>
      </c>
      <c r="AB12" s="18" t="s">
        <v>293</v>
      </c>
      <c r="AC12" s="18">
        <v>50</v>
      </c>
      <c r="AD12" s="5">
        <f t="shared" si="0"/>
        <v>225</v>
      </c>
      <c r="AE12" s="140">
        <f>Table_1027[[#This Row],[Planned Individuals]]*0.51</f>
        <v>114.75</v>
      </c>
      <c r="AF12" s="140">
        <f>Table_1027[[#This Row],[Planned Individuals]]*0.49</f>
        <v>110.25</v>
      </c>
      <c r="AG12" s="37">
        <v>50</v>
      </c>
      <c r="AH12" s="37"/>
      <c r="AI12" s="140">
        <f>SUM(Table_1027[[#This Row],[Existing Households]:[New Households]])</f>
        <v>50</v>
      </c>
      <c r="AJ12" s="140">
        <f t="shared" si="1"/>
        <v>229.99999999999997</v>
      </c>
      <c r="AK12" s="140">
        <f>Table_1027[[#This Row],[Reached Individuals]]*0.51</f>
        <v>117.29999999999998</v>
      </c>
      <c r="AL12" s="140">
        <f>Table_1027[[#This Row],[Reached Individuals]]*0.49</f>
        <v>112.69999999999999</v>
      </c>
      <c r="AM12" s="140">
        <f>Table_1027[[#This Row],[Reached Individuals]]*0.21</f>
        <v>48.29999999999999</v>
      </c>
      <c r="AN12" s="140">
        <f>Table_1027[[#This Row],[Reached Individuals]]*0.21</f>
        <v>48.29999999999999</v>
      </c>
      <c r="AO12" s="140">
        <f>Table_1027[[#This Row],[Reached Individuals]]*0.26</f>
        <v>59.8</v>
      </c>
      <c r="AP12" s="140">
        <f>Table_1027[[#This Row],[Reached Individuals]]*0.27</f>
        <v>62.099999999999994</v>
      </c>
      <c r="AQ12" s="142">
        <f>Table_1027[[#This Row],[Reached Individuals]]*0.02</f>
        <v>4.5999999999999996</v>
      </c>
      <c r="AR12" s="142">
        <f>Table_1027[[#This Row],[Reached Individuals]]*0.03</f>
        <v>6.8999999999999986</v>
      </c>
      <c r="AS12" s="37"/>
      <c r="AT12" s="12" t="s">
        <v>5079</v>
      </c>
      <c r="AU12" s="12" t="s">
        <v>5080</v>
      </c>
      <c r="AV12" s="37">
        <v>1833301504</v>
      </c>
      <c r="AW12" s="12" t="s">
        <v>5081</v>
      </c>
      <c r="AX12" s="11" t="s">
        <v>5080</v>
      </c>
      <c r="AY12" s="38">
        <v>1833301504</v>
      </c>
      <c r="AZ12" s="18" t="s">
        <v>5081</v>
      </c>
      <c r="BA12" s="5">
        <v>20</v>
      </c>
      <c r="BB12" s="5">
        <v>2022</v>
      </c>
      <c r="BC12" s="6" t="str" cm="1">
        <f t="array" ref="BC12">_xlfn.IFS(U12="Teknaf","202290",U12="Ukhia","202294",U12="Ramu","202266",U12="Pekua","202256",U12="Maheshkhali","202249",U12="Kutubdia","202245",U12="Cox's Bazar Sadar","202224",U12="Chakaria","202216",ISBLANK(U12),"")</f>
        <v>202294</v>
      </c>
      <c r="BD12" s="22"/>
      <c r="BE12" s="22"/>
    </row>
    <row r="13" spans="1:57" ht="14.25">
      <c r="A13" s="36">
        <v>10</v>
      </c>
      <c r="B13" s="10" t="s">
        <v>5078</v>
      </c>
      <c r="C13" s="10" t="s">
        <v>182</v>
      </c>
      <c r="D13" s="10"/>
      <c r="E13" s="20" t="s">
        <v>25</v>
      </c>
      <c r="F13" s="20" t="s">
        <v>18</v>
      </c>
      <c r="G13" s="20"/>
      <c r="H13" s="3" t="s">
        <v>286</v>
      </c>
      <c r="I13" s="18" t="s">
        <v>84</v>
      </c>
      <c r="J13" s="18" t="s">
        <v>180</v>
      </c>
      <c r="K13" s="100" t="s">
        <v>137</v>
      </c>
      <c r="L13" s="100" t="s">
        <v>314</v>
      </c>
      <c r="M13" s="3" t="s">
        <v>428</v>
      </c>
      <c r="N13" s="18" t="s">
        <v>297</v>
      </c>
      <c r="O13" s="18" t="s">
        <v>303</v>
      </c>
      <c r="P13" s="18">
        <v>350</v>
      </c>
      <c r="Q13" s="2" t="s">
        <v>289</v>
      </c>
      <c r="R13" s="1" t="s">
        <v>290</v>
      </c>
      <c r="S13" s="5" t="s">
        <v>291</v>
      </c>
      <c r="T13" s="5" t="s">
        <v>292</v>
      </c>
      <c r="U13" s="18" t="s">
        <v>76</v>
      </c>
      <c r="V13" s="18" t="s">
        <v>220</v>
      </c>
      <c r="W13" s="18" t="s">
        <v>107</v>
      </c>
      <c r="X13" s="145" t="s">
        <v>311</v>
      </c>
      <c r="Y13" s="145" t="s">
        <v>72</v>
      </c>
      <c r="Z13" s="145" t="s">
        <v>296</v>
      </c>
      <c r="AA13" s="18" t="s">
        <v>100</v>
      </c>
      <c r="AB13" s="18" t="s">
        <v>293</v>
      </c>
      <c r="AC13" s="18">
        <v>60</v>
      </c>
      <c r="AD13" s="5">
        <f t="shared" si="0"/>
        <v>270</v>
      </c>
      <c r="AE13" s="140">
        <f>Table_1027[[#This Row],[Planned Individuals]]*0.51</f>
        <v>137.69999999999999</v>
      </c>
      <c r="AF13" s="140">
        <f>Table_1027[[#This Row],[Planned Individuals]]*0.49</f>
        <v>132.30000000000001</v>
      </c>
      <c r="AG13" s="37">
        <v>60</v>
      </c>
      <c r="AH13" s="37"/>
      <c r="AI13" s="140">
        <f>SUM(Table_1027[[#This Row],[Existing Households]:[New Households]])</f>
        <v>60</v>
      </c>
      <c r="AJ13" s="140">
        <f t="shared" si="1"/>
        <v>276</v>
      </c>
      <c r="AK13" s="140">
        <f>Table_1027[[#This Row],[Reached Individuals]]*0.51</f>
        <v>140.76</v>
      </c>
      <c r="AL13" s="140">
        <f>Table_1027[[#This Row],[Reached Individuals]]*0.49</f>
        <v>135.24</v>
      </c>
      <c r="AM13" s="140">
        <f>Table_1027[[#This Row],[Reached Individuals]]*0.21</f>
        <v>57.96</v>
      </c>
      <c r="AN13" s="140">
        <f>Table_1027[[#This Row],[Reached Individuals]]*0.21</f>
        <v>57.96</v>
      </c>
      <c r="AO13" s="140">
        <f>Table_1027[[#This Row],[Reached Individuals]]*0.26</f>
        <v>71.760000000000005</v>
      </c>
      <c r="AP13" s="140">
        <f>Table_1027[[#This Row],[Reached Individuals]]*0.27</f>
        <v>74.52000000000001</v>
      </c>
      <c r="AQ13" s="142">
        <f>Table_1027[[#This Row],[Reached Individuals]]*0.02</f>
        <v>5.5200000000000005</v>
      </c>
      <c r="AR13" s="142">
        <f>Table_1027[[#This Row],[Reached Individuals]]*0.03</f>
        <v>8.2799999999999994</v>
      </c>
      <c r="AS13" s="37"/>
      <c r="AT13" s="12" t="s">
        <v>5079</v>
      </c>
      <c r="AU13" s="12" t="s">
        <v>5080</v>
      </c>
      <c r="AV13" s="37">
        <v>1833301504</v>
      </c>
      <c r="AW13" s="12" t="s">
        <v>5081</v>
      </c>
      <c r="AX13" s="11" t="s">
        <v>5080</v>
      </c>
      <c r="AY13" s="38">
        <v>1833301504</v>
      </c>
      <c r="AZ13" s="18" t="s">
        <v>5081</v>
      </c>
      <c r="BA13" s="5">
        <v>20</v>
      </c>
      <c r="BB13" s="5">
        <v>2022</v>
      </c>
      <c r="BC13" s="6" t="str" cm="1">
        <f t="array" ref="BC13">_xlfn.IFS(U13="Teknaf","202290",U13="Ukhia","202294",U13="Ramu","202266",U13="Pekua","202256",U13="Maheshkhali","202249",U13="Kutubdia","202245",U13="Cox's Bazar Sadar","202224",U13="Chakaria","202216",ISBLANK(U13),"")</f>
        <v>202294</v>
      </c>
      <c r="BD13" s="22"/>
      <c r="BE13" s="22"/>
    </row>
    <row r="14" spans="1:57" ht="14.25">
      <c r="A14" s="36">
        <v>11</v>
      </c>
      <c r="B14" s="10" t="s">
        <v>5078</v>
      </c>
      <c r="C14" s="10" t="s">
        <v>182</v>
      </c>
      <c r="D14" s="10"/>
      <c r="E14" s="20" t="s">
        <v>25</v>
      </c>
      <c r="F14" s="20" t="s">
        <v>18</v>
      </c>
      <c r="G14" s="20"/>
      <c r="H14" s="3" t="s">
        <v>286</v>
      </c>
      <c r="I14" s="18" t="s">
        <v>84</v>
      </c>
      <c r="J14" s="18" t="s">
        <v>180</v>
      </c>
      <c r="K14" s="100" t="s">
        <v>137</v>
      </c>
      <c r="L14" s="100" t="s">
        <v>314</v>
      </c>
      <c r="M14" s="3" t="s">
        <v>428</v>
      </c>
      <c r="N14" s="18" t="s">
        <v>297</v>
      </c>
      <c r="O14" s="18" t="s">
        <v>303</v>
      </c>
      <c r="P14" s="18">
        <v>350</v>
      </c>
      <c r="Q14" s="2" t="s">
        <v>289</v>
      </c>
      <c r="R14" s="1" t="s">
        <v>290</v>
      </c>
      <c r="S14" s="5" t="s">
        <v>291</v>
      </c>
      <c r="T14" s="5" t="s">
        <v>292</v>
      </c>
      <c r="U14" s="18" t="s">
        <v>76</v>
      </c>
      <c r="V14" s="18" t="s">
        <v>220</v>
      </c>
      <c r="W14" s="18" t="s">
        <v>110</v>
      </c>
      <c r="X14" s="145" t="s">
        <v>311</v>
      </c>
      <c r="Y14" s="145" t="s">
        <v>72</v>
      </c>
      <c r="Z14" s="145" t="s">
        <v>296</v>
      </c>
      <c r="AA14" s="18" t="s">
        <v>100</v>
      </c>
      <c r="AB14" s="18" t="s">
        <v>293</v>
      </c>
      <c r="AC14" s="18">
        <v>60</v>
      </c>
      <c r="AD14" s="5">
        <f t="shared" si="0"/>
        <v>270</v>
      </c>
      <c r="AE14" s="140">
        <f>Table_1027[[#This Row],[Planned Individuals]]*0.51</f>
        <v>137.69999999999999</v>
      </c>
      <c r="AF14" s="140">
        <f>Table_1027[[#This Row],[Planned Individuals]]*0.49</f>
        <v>132.30000000000001</v>
      </c>
      <c r="AG14" s="37">
        <v>60</v>
      </c>
      <c r="AH14" s="37"/>
      <c r="AI14" s="140">
        <f>SUM(Table_1027[[#This Row],[Existing Households]:[New Households]])</f>
        <v>60</v>
      </c>
      <c r="AJ14" s="140">
        <f t="shared" si="1"/>
        <v>276</v>
      </c>
      <c r="AK14" s="140">
        <f>Table_1027[[#This Row],[Reached Individuals]]*0.51</f>
        <v>140.76</v>
      </c>
      <c r="AL14" s="140">
        <f>Table_1027[[#This Row],[Reached Individuals]]*0.49</f>
        <v>135.24</v>
      </c>
      <c r="AM14" s="140">
        <f>Table_1027[[#This Row],[Reached Individuals]]*0.21</f>
        <v>57.96</v>
      </c>
      <c r="AN14" s="140">
        <f>Table_1027[[#This Row],[Reached Individuals]]*0.21</f>
        <v>57.96</v>
      </c>
      <c r="AO14" s="140">
        <f>Table_1027[[#This Row],[Reached Individuals]]*0.26</f>
        <v>71.760000000000005</v>
      </c>
      <c r="AP14" s="140">
        <f>Table_1027[[#This Row],[Reached Individuals]]*0.27</f>
        <v>74.52000000000001</v>
      </c>
      <c r="AQ14" s="142">
        <f>Table_1027[[#This Row],[Reached Individuals]]*0.02</f>
        <v>5.5200000000000005</v>
      </c>
      <c r="AR14" s="142">
        <f>Table_1027[[#This Row],[Reached Individuals]]*0.03</f>
        <v>8.2799999999999994</v>
      </c>
      <c r="AS14" s="37"/>
      <c r="AT14" s="12" t="s">
        <v>5079</v>
      </c>
      <c r="AU14" s="12" t="s">
        <v>5080</v>
      </c>
      <c r="AV14" s="37">
        <v>1833301504</v>
      </c>
      <c r="AW14" s="12" t="s">
        <v>5081</v>
      </c>
      <c r="AX14" s="11" t="s">
        <v>5080</v>
      </c>
      <c r="AY14" s="38">
        <v>1833301504</v>
      </c>
      <c r="AZ14" s="18" t="s">
        <v>5081</v>
      </c>
      <c r="BA14" s="5">
        <v>20</v>
      </c>
      <c r="BB14" s="5">
        <v>2022</v>
      </c>
      <c r="BC14" s="6" t="str" cm="1">
        <f t="array" ref="BC14">_xlfn.IFS(U14="Teknaf","202290",U14="Ukhia","202294",U14="Ramu","202266",U14="Pekua","202256",U14="Maheshkhali","202249",U14="Kutubdia","202245",U14="Cox's Bazar Sadar","202224",U14="Chakaria","202216",ISBLANK(U14),"")</f>
        <v>202294</v>
      </c>
      <c r="BD14" s="22"/>
      <c r="BE14" s="22"/>
    </row>
    <row r="15" spans="1:57" ht="14.25">
      <c r="A15" s="36">
        <v>12</v>
      </c>
      <c r="B15" s="10" t="s">
        <v>5078</v>
      </c>
      <c r="C15" s="10" t="s">
        <v>182</v>
      </c>
      <c r="D15" s="10"/>
      <c r="E15" s="20" t="s">
        <v>25</v>
      </c>
      <c r="F15" s="20" t="s">
        <v>18</v>
      </c>
      <c r="G15" s="20"/>
      <c r="H15" s="3" t="s">
        <v>286</v>
      </c>
      <c r="I15" s="18" t="s">
        <v>84</v>
      </c>
      <c r="J15" s="18" t="s">
        <v>454</v>
      </c>
      <c r="K15" s="100" t="s">
        <v>137</v>
      </c>
      <c r="L15" s="100" t="s">
        <v>314</v>
      </c>
      <c r="M15" s="3" t="s">
        <v>428</v>
      </c>
      <c r="N15" s="18" t="s">
        <v>297</v>
      </c>
      <c r="O15" s="18" t="s">
        <v>303</v>
      </c>
      <c r="P15" s="18">
        <v>60</v>
      </c>
      <c r="Q15" s="2" t="s">
        <v>289</v>
      </c>
      <c r="R15" s="1" t="s">
        <v>290</v>
      </c>
      <c r="S15" s="5" t="s">
        <v>291</v>
      </c>
      <c r="T15" s="5" t="s">
        <v>292</v>
      </c>
      <c r="U15" s="18" t="s">
        <v>76</v>
      </c>
      <c r="V15" s="18" t="s">
        <v>220</v>
      </c>
      <c r="W15" s="18" t="s">
        <v>107</v>
      </c>
      <c r="X15" s="145" t="s">
        <v>311</v>
      </c>
      <c r="Y15" s="145" t="s">
        <v>72</v>
      </c>
      <c r="Z15" s="145" t="s">
        <v>296</v>
      </c>
      <c r="AA15" s="18" t="s">
        <v>100</v>
      </c>
      <c r="AB15" s="18" t="s">
        <v>293</v>
      </c>
      <c r="AC15" s="18">
        <v>200</v>
      </c>
      <c r="AD15" s="5">
        <f t="shared" si="0"/>
        <v>900</v>
      </c>
      <c r="AE15" s="140">
        <f>Table_1027[[#This Row],[Planned Individuals]]*0.51</f>
        <v>459</v>
      </c>
      <c r="AF15" s="140">
        <f>Table_1027[[#This Row],[Planned Individuals]]*0.49</f>
        <v>441</v>
      </c>
      <c r="AG15" s="37">
        <v>200</v>
      </c>
      <c r="AH15" s="37"/>
      <c r="AI15" s="140">
        <f>SUM(Table_1027[[#This Row],[Existing Households]:[New Households]])</f>
        <v>200</v>
      </c>
      <c r="AJ15" s="140">
        <f t="shared" si="1"/>
        <v>919.99999999999989</v>
      </c>
      <c r="AK15" s="140">
        <f>Table_1027[[#This Row],[Reached Individuals]]*0.51</f>
        <v>469.19999999999993</v>
      </c>
      <c r="AL15" s="140">
        <f>Table_1027[[#This Row],[Reached Individuals]]*0.49</f>
        <v>450.79999999999995</v>
      </c>
      <c r="AM15" s="140">
        <f>Table_1027[[#This Row],[Reached Individuals]]*0.21</f>
        <v>193.19999999999996</v>
      </c>
      <c r="AN15" s="140">
        <f>Table_1027[[#This Row],[Reached Individuals]]*0.21</f>
        <v>193.19999999999996</v>
      </c>
      <c r="AO15" s="140">
        <f>Table_1027[[#This Row],[Reached Individuals]]*0.26</f>
        <v>239.2</v>
      </c>
      <c r="AP15" s="140">
        <f>Table_1027[[#This Row],[Reached Individuals]]*0.27</f>
        <v>248.39999999999998</v>
      </c>
      <c r="AQ15" s="142">
        <f>Table_1027[[#This Row],[Reached Individuals]]*0.02</f>
        <v>18.399999999999999</v>
      </c>
      <c r="AR15" s="142">
        <f>Table_1027[[#This Row],[Reached Individuals]]*0.03</f>
        <v>27.599999999999994</v>
      </c>
      <c r="AS15" s="37"/>
      <c r="AT15" s="12" t="s">
        <v>5079</v>
      </c>
      <c r="AU15" s="12" t="s">
        <v>5080</v>
      </c>
      <c r="AV15" s="11">
        <v>1833301504</v>
      </c>
      <c r="AW15" s="11" t="s">
        <v>5081</v>
      </c>
      <c r="AX15" s="11" t="s">
        <v>5080</v>
      </c>
      <c r="AY15" s="38">
        <v>1833301504</v>
      </c>
      <c r="AZ15" s="18" t="s">
        <v>5081</v>
      </c>
      <c r="BA15" s="5">
        <v>20</v>
      </c>
      <c r="BB15" s="5">
        <v>2022</v>
      </c>
      <c r="BC15" s="6" t="str" cm="1">
        <f t="array" ref="BC15">_xlfn.IFS(U15="Teknaf","202290",U15="Ukhia","202294",U15="Ramu","202266",U15="Pekua","202256",U15="Maheshkhali","202249",U15="Kutubdia","202245",U15="Cox's Bazar Sadar","202224",U15="Chakaria","202216",ISBLANK(U15),"")</f>
        <v>202294</v>
      </c>
      <c r="BD15" s="22"/>
      <c r="BE15" s="22"/>
    </row>
    <row r="16" spans="1:57" ht="14.25">
      <c r="A16" s="36">
        <v>13</v>
      </c>
      <c r="B16" s="10" t="s">
        <v>5078</v>
      </c>
      <c r="C16" s="10" t="s">
        <v>182</v>
      </c>
      <c r="D16" s="10"/>
      <c r="E16" s="20" t="s">
        <v>25</v>
      </c>
      <c r="F16" s="20" t="s">
        <v>18</v>
      </c>
      <c r="G16" s="20"/>
      <c r="H16" s="3" t="s">
        <v>286</v>
      </c>
      <c r="I16" s="18" t="s">
        <v>84</v>
      </c>
      <c r="J16" s="18" t="s">
        <v>454</v>
      </c>
      <c r="K16" s="100" t="s">
        <v>137</v>
      </c>
      <c r="L16" s="100" t="s">
        <v>314</v>
      </c>
      <c r="M16" s="3" t="s">
        <v>428</v>
      </c>
      <c r="N16" s="18" t="s">
        <v>297</v>
      </c>
      <c r="O16" s="18" t="s">
        <v>303</v>
      </c>
      <c r="P16" s="18">
        <v>60</v>
      </c>
      <c r="Q16" s="2" t="s">
        <v>289</v>
      </c>
      <c r="R16" s="1" t="s">
        <v>290</v>
      </c>
      <c r="S16" s="5" t="s">
        <v>291</v>
      </c>
      <c r="T16" s="5" t="s">
        <v>292</v>
      </c>
      <c r="U16" s="18" t="s">
        <v>76</v>
      </c>
      <c r="V16" s="18" t="s">
        <v>220</v>
      </c>
      <c r="W16" s="18" t="s">
        <v>110</v>
      </c>
      <c r="X16" s="145" t="s">
        <v>311</v>
      </c>
      <c r="Y16" s="145" t="s">
        <v>72</v>
      </c>
      <c r="Z16" s="145" t="s">
        <v>296</v>
      </c>
      <c r="AA16" s="18" t="s">
        <v>100</v>
      </c>
      <c r="AB16" s="18" t="s">
        <v>293</v>
      </c>
      <c r="AC16" s="18">
        <v>200</v>
      </c>
      <c r="AD16" s="5">
        <f t="shared" si="0"/>
        <v>900</v>
      </c>
      <c r="AE16" s="140">
        <f>Table_1027[[#This Row],[Planned Individuals]]*0.51</f>
        <v>459</v>
      </c>
      <c r="AF16" s="140">
        <f>Table_1027[[#This Row],[Planned Individuals]]*0.49</f>
        <v>441</v>
      </c>
      <c r="AG16" s="37">
        <v>200</v>
      </c>
      <c r="AH16" s="37"/>
      <c r="AI16" s="140">
        <f>SUM(Table_1027[[#This Row],[Existing Households]:[New Households]])</f>
        <v>200</v>
      </c>
      <c r="AJ16" s="140">
        <f t="shared" si="1"/>
        <v>919.99999999999989</v>
      </c>
      <c r="AK16" s="140">
        <f>Table_1027[[#This Row],[Reached Individuals]]*0.51</f>
        <v>469.19999999999993</v>
      </c>
      <c r="AL16" s="140">
        <f>Table_1027[[#This Row],[Reached Individuals]]*0.49</f>
        <v>450.79999999999995</v>
      </c>
      <c r="AM16" s="140">
        <f>Table_1027[[#This Row],[Reached Individuals]]*0.21</f>
        <v>193.19999999999996</v>
      </c>
      <c r="AN16" s="140">
        <f>Table_1027[[#This Row],[Reached Individuals]]*0.21</f>
        <v>193.19999999999996</v>
      </c>
      <c r="AO16" s="140">
        <f>Table_1027[[#This Row],[Reached Individuals]]*0.26</f>
        <v>239.2</v>
      </c>
      <c r="AP16" s="140">
        <f>Table_1027[[#This Row],[Reached Individuals]]*0.27</f>
        <v>248.39999999999998</v>
      </c>
      <c r="AQ16" s="142">
        <f>Table_1027[[#This Row],[Reached Individuals]]*0.02</f>
        <v>18.399999999999999</v>
      </c>
      <c r="AR16" s="142">
        <f>Table_1027[[#This Row],[Reached Individuals]]*0.03</f>
        <v>27.599999999999994</v>
      </c>
      <c r="AS16" s="37"/>
      <c r="AT16" s="12" t="s">
        <v>5079</v>
      </c>
      <c r="AU16" s="12" t="s">
        <v>5080</v>
      </c>
      <c r="AV16" s="11">
        <v>1833301504</v>
      </c>
      <c r="AW16" s="11" t="s">
        <v>5081</v>
      </c>
      <c r="AX16" s="11" t="s">
        <v>5080</v>
      </c>
      <c r="AY16" s="38">
        <v>1833301504</v>
      </c>
      <c r="AZ16" s="18" t="s">
        <v>5081</v>
      </c>
      <c r="BA16" s="5">
        <v>20</v>
      </c>
      <c r="BB16" s="5">
        <v>2022</v>
      </c>
      <c r="BC16" s="6" t="str" cm="1">
        <f t="array" ref="BC16">_xlfn.IFS(U16="Teknaf","202290",U16="Ukhia","202294",U16="Ramu","202266",U16="Pekua","202256",U16="Maheshkhali","202249",U16="Kutubdia","202245",U16="Cox's Bazar Sadar","202224",U16="Chakaria","202216",ISBLANK(U16),"")</f>
        <v>202294</v>
      </c>
      <c r="BD16" s="22"/>
      <c r="BE16" s="22"/>
    </row>
    <row r="17" spans="1:57" ht="14.25">
      <c r="A17" s="36">
        <v>14</v>
      </c>
      <c r="B17" s="10" t="s">
        <v>5085</v>
      </c>
      <c r="C17" s="10" t="s">
        <v>182</v>
      </c>
      <c r="D17" s="10"/>
      <c r="E17" s="20" t="s">
        <v>5</v>
      </c>
      <c r="F17" s="20" t="s">
        <v>5</v>
      </c>
      <c r="G17" s="20" t="s">
        <v>36</v>
      </c>
      <c r="H17" s="3" t="s">
        <v>286</v>
      </c>
      <c r="I17" s="18" t="s">
        <v>102</v>
      </c>
      <c r="J17" s="18" t="s">
        <v>162</v>
      </c>
      <c r="K17" s="100" t="s">
        <v>101</v>
      </c>
      <c r="L17" s="100" t="s">
        <v>357</v>
      </c>
      <c r="M17" s="3" t="s">
        <v>428</v>
      </c>
      <c r="N17" s="18" t="s">
        <v>196</v>
      </c>
      <c r="O17" s="18" t="s">
        <v>300</v>
      </c>
      <c r="P17" s="18"/>
      <c r="Q17" s="2"/>
      <c r="R17" s="1"/>
      <c r="S17" s="5" t="s">
        <v>291</v>
      </c>
      <c r="T17" s="5" t="s">
        <v>292</v>
      </c>
      <c r="U17" s="18" t="s">
        <v>76</v>
      </c>
      <c r="V17" s="18" t="s">
        <v>220</v>
      </c>
      <c r="W17" s="18" t="s">
        <v>105</v>
      </c>
      <c r="X17" s="145" t="s">
        <v>311</v>
      </c>
      <c r="Y17" s="145" t="s">
        <v>72</v>
      </c>
      <c r="Z17" s="145" t="s">
        <v>307</v>
      </c>
      <c r="AA17" s="18" t="s">
        <v>100</v>
      </c>
      <c r="AB17" s="18" t="s">
        <v>293</v>
      </c>
      <c r="AC17" s="18">
        <v>40</v>
      </c>
      <c r="AD17" s="5">
        <f t="shared" si="0"/>
        <v>180</v>
      </c>
      <c r="AE17" s="140">
        <f>Table_1027[[#This Row],[Planned Individuals]]*0.51</f>
        <v>91.8</v>
      </c>
      <c r="AF17" s="140">
        <f>Table_1027[[#This Row],[Planned Individuals]]*0.49</f>
        <v>88.2</v>
      </c>
      <c r="AG17" s="37">
        <v>40</v>
      </c>
      <c r="AH17" s="37"/>
      <c r="AI17" s="140">
        <f>SUM(Table_1027[[#This Row],[Existing Households]:[New Households]])</f>
        <v>40</v>
      </c>
      <c r="AJ17" s="140">
        <f t="shared" si="1"/>
        <v>184</v>
      </c>
      <c r="AK17" s="140">
        <f>Table_1027[[#This Row],[Reached Individuals]]*0.51</f>
        <v>93.84</v>
      </c>
      <c r="AL17" s="140">
        <f>Table_1027[[#This Row],[Reached Individuals]]*0.49</f>
        <v>90.16</v>
      </c>
      <c r="AM17" s="140">
        <f>Table_1027[[#This Row],[Reached Individuals]]*0.21</f>
        <v>38.64</v>
      </c>
      <c r="AN17" s="140">
        <f>Table_1027[[#This Row],[Reached Individuals]]*0.21</f>
        <v>38.64</v>
      </c>
      <c r="AO17" s="140">
        <f>Table_1027[[#This Row],[Reached Individuals]]*0.26</f>
        <v>47.84</v>
      </c>
      <c r="AP17" s="140">
        <f>Table_1027[[#This Row],[Reached Individuals]]*0.27</f>
        <v>49.680000000000007</v>
      </c>
      <c r="AQ17" s="142">
        <f>Table_1027[[#This Row],[Reached Individuals]]*0.02</f>
        <v>3.68</v>
      </c>
      <c r="AR17" s="142">
        <f>Table_1027[[#This Row],[Reached Individuals]]*0.03</f>
        <v>5.52</v>
      </c>
      <c r="AS17" s="37"/>
      <c r="AT17" s="12"/>
      <c r="AU17" s="12" t="s">
        <v>5083</v>
      </c>
      <c r="AV17" s="11">
        <v>1855062137</v>
      </c>
      <c r="AW17" s="11" t="s">
        <v>5084</v>
      </c>
      <c r="AX17" s="11" t="s">
        <v>5083</v>
      </c>
      <c r="AY17" s="38">
        <v>1855062137</v>
      </c>
      <c r="AZ17" s="18" t="s">
        <v>5084</v>
      </c>
      <c r="BA17" s="5">
        <v>20</v>
      </c>
      <c r="BB17" s="5">
        <v>2022</v>
      </c>
      <c r="BC17" s="6" t="str" cm="1">
        <f t="array" ref="BC17">_xlfn.IFS(U17="Teknaf","202290",U17="Ukhia","202294",U17="Ramu","202266",U17="Pekua","202256",U17="Maheshkhali","202249",U17="Kutubdia","202245",U17="Cox's Bazar Sadar","202224",U17="Chakaria","202216",ISBLANK(U17),"")</f>
        <v>202294</v>
      </c>
      <c r="BD17" s="22"/>
      <c r="BE17" s="22"/>
    </row>
    <row r="18" spans="1:57" ht="14.25">
      <c r="A18" s="36">
        <v>15</v>
      </c>
      <c r="B18" s="10" t="s">
        <v>5085</v>
      </c>
      <c r="C18" s="10" t="s">
        <v>182</v>
      </c>
      <c r="D18" s="10"/>
      <c r="E18" s="20" t="s">
        <v>5</v>
      </c>
      <c r="F18" s="20" t="s">
        <v>5</v>
      </c>
      <c r="G18" s="20" t="s">
        <v>36</v>
      </c>
      <c r="H18" s="3" t="s">
        <v>286</v>
      </c>
      <c r="I18" s="18" t="s">
        <v>102</v>
      </c>
      <c r="J18" s="18" t="s">
        <v>162</v>
      </c>
      <c r="K18" s="100" t="s">
        <v>101</v>
      </c>
      <c r="L18" s="100" t="s">
        <v>357</v>
      </c>
      <c r="M18" s="3" t="s">
        <v>428</v>
      </c>
      <c r="N18" s="18" t="s">
        <v>196</v>
      </c>
      <c r="O18" s="18" t="s">
        <v>300</v>
      </c>
      <c r="P18" s="18"/>
      <c r="Q18" s="2"/>
      <c r="R18" s="1"/>
      <c r="S18" s="5" t="s">
        <v>291</v>
      </c>
      <c r="T18" s="5" t="s">
        <v>292</v>
      </c>
      <c r="U18" s="18" t="s">
        <v>76</v>
      </c>
      <c r="V18" s="18" t="s">
        <v>220</v>
      </c>
      <c r="W18" s="18" t="s">
        <v>112</v>
      </c>
      <c r="X18" s="145" t="s">
        <v>311</v>
      </c>
      <c r="Y18" s="145" t="s">
        <v>72</v>
      </c>
      <c r="Z18" s="145" t="s">
        <v>307</v>
      </c>
      <c r="AA18" s="18" t="s">
        <v>100</v>
      </c>
      <c r="AB18" s="18" t="s">
        <v>293</v>
      </c>
      <c r="AC18" s="18">
        <v>40</v>
      </c>
      <c r="AD18" s="5">
        <f t="shared" si="0"/>
        <v>180</v>
      </c>
      <c r="AE18" s="140">
        <f>Table_1027[[#This Row],[Planned Individuals]]*0.51</f>
        <v>91.8</v>
      </c>
      <c r="AF18" s="140">
        <f>Table_1027[[#This Row],[Planned Individuals]]*0.49</f>
        <v>88.2</v>
      </c>
      <c r="AG18" s="37">
        <v>40</v>
      </c>
      <c r="AH18" s="37"/>
      <c r="AI18" s="140">
        <f>SUM(Table_1027[[#This Row],[Existing Households]:[New Households]])</f>
        <v>40</v>
      </c>
      <c r="AJ18" s="140">
        <f t="shared" si="1"/>
        <v>184</v>
      </c>
      <c r="AK18" s="140">
        <f>Table_1027[[#This Row],[Reached Individuals]]*0.51</f>
        <v>93.84</v>
      </c>
      <c r="AL18" s="140">
        <f>Table_1027[[#This Row],[Reached Individuals]]*0.49</f>
        <v>90.16</v>
      </c>
      <c r="AM18" s="140">
        <f>Table_1027[[#This Row],[Reached Individuals]]*0.21</f>
        <v>38.64</v>
      </c>
      <c r="AN18" s="140">
        <f>Table_1027[[#This Row],[Reached Individuals]]*0.21</f>
        <v>38.64</v>
      </c>
      <c r="AO18" s="140">
        <f>Table_1027[[#This Row],[Reached Individuals]]*0.26</f>
        <v>47.84</v>
      </c>
      <c r="AP18" s="140">
        <f>Table_1027[[#This Row],[Reached Individuals]]*0.27</f>
        <v>49.680000000000007</v>
      </c>
      <c r="AQ18" s="142">
        <f>Table_1027[[#This Row],[Reached Individuals]]*0.02</f>
        <v>3.68</v>
      </c>
      <c r="AR18" s="142">
        <f>Table_1027[[#This Row],[Reached Individuals]]*0.03</f>
        <v>5.52</v>
      </c>
      <c r="AS18" s="37"/>
      <c r="AT18" s="12"/>
      <c r="AU18" s="12" t="s">
        <v>5083</v>
      </c>
      <c r="AV18" s="11">
        <v>1855062137</v>
      </c>
      <c r="AW18" s="11" t="s">
        <v>5084</v>
      </c>
      <c r="AX18" s="11" t="s">
        <v>5083</v>
      </c>
      <c r="AY18" s="38">
        <v>1855062137</v>
      </c>
      <c r="AZ18" s="18" t="s">
        <v>5084</v>
      </c>
      <c r="BA18" s="5">
        <v>20</v>
      </c>
      <c r="BB18" s="5">
        <v>2022</v>
      </c>
      <c r="BC18" s="6" t="str" cm="1">
        <f t="array" ref="BC18">_xlfn.IFS(U18="Teknaf","202290",U18="Ukhia","202294",U18="Ramu","202266",U18="Pekua","202256",U18="Maheshkhali","202249",U18="Kutubdia","202245",U18="Cox's Bazar Sadar","202224",U18="Chakaria","202216",ISBLANK(U18),"")</f>
        <v>202294</v>
      </c>
      <c r="BD18" s="22"/>
      <c r="BE18" s="22"/>
    </row>
    <row r="19" spans="1:57" ht="14.25">
      <c r="A19" s="36">
        <v>16</v>
      </c>
      <c r="B19" s="10" t="s">
        <v>5085</v>
      </c>
      <c r="C19" s="10" t="s">
        <v>182</v>
      </c>
      <c r="D19" s="10"/>
      <c r="E19" s="20" t="s">
        <v>5</v>
      </c>
      <c r="F19" s="20" t="s">
        <v>5</v>
      </c>
      <c r="G19" s="20" t="s">
        <v>36</v>
      </c>
      <c r="H19" s="3" t="s">
        <v>286</v>
      </c>
      <c r="I19" s="18" t="s">
        <v>102</v>
      </c>
      <c r="J19" s="18" t="s">
        <v>162</v>
      </c>
      <c r="K19" s="100" t="s">
        <v>101</v>
      </c>
      <c r="L19" s="100" t="s">
        <v>357</v>
      </c>
      <c r="M19" s="3" t="s">
        <v>428</v>
      </c>
      <c r="N19" s="18" t="s">
        <v>196</v>
      </c>
      <c r="O19" s="18" t="s">
        <v>300</v>
      </c>
      <c r="P19" s="18"/>
      <c r="Q19" s="2"/>
      <c r="R19" s="1"/>
      <c r="S19" s="5" t="s">
        <v>291</v>
      </c>
      <c r="T19" s="5" t="s">
        <v>292</v>
      </c>
      <c r="U19" s="18" t="s">
        <v>77</v>
      </c>
      <c r="V19" s="18" t="s">
        <v>223</v>
      </c>
      <c r="W19" s="18" t="s">
        <v>132</v>
      </c>
      <c r="X19" s="145" t="s">
        <v>311</v>
      </c>
      <c r="Y19" s="145" t="s">
        <v>72</v>
      </c>
      <c r="Z19" s="145" t="s">
        <v>307</v>
      </c>
      <c r="AA19" s="18" t="s">
        <v>100</v>
      </c>
      <c r="AB19" s="18" t="s">
        <v>293</v>
      </c>
      <c r="AC19" s="18">
        <v>40</v>
      </c>
      <c r="AD19" s="5">
        <f t="shared" si="0"/>
        <v>180</v>
      </c>
      <c r="AE19" s="140">
        <f>Table_1027[[#This Row],[Planned Individuals]]*0.51</f>
        <v>91.8</v>
      </c>
      <c r="AF19" s="140">
        <f>Table_1027[[#This Row],[Planned Individuals]]*0.49</f>
        <v>88.2</v>
      </c>
      <c r="AG19" s="37">
        <v>40</v>
      </c>
      <c r="AH19" s="37"/>
      <c r="AI19" s="140">
        <f>SUM(Table_1027[[#This Row],[Existing Households]:[New Households]])</f>
        <v>40</v>
      </c>
      <c r="AJ19" s="140">
        <f t="shared" si="1"/>
        <v>184</v>
      </c>
      <c r="AK19" s="140">
        <f>Table_1027[[#This Row],[Reached Individuals]]*0.51</f>
        <v>93.84</v>
      </c>
      <c r="AL19" s="140">
        <f>Table_1027[[#This Row],[Reached Individuals]]*0.49</f>
        <v>90.16</v>
      </c>
      <c r="AM19" s="140">
        <f>Table_1027[[#This Row],[Reached Individuals]]*0.21</f>
        <v>38.64</v>
      </c>
      <c r="AN19" s="140">
        <f>Table_1027[[#This Row],[Reached Individuals]]*0.21</f>
        <v>38.64</v>
      </c>
      <c r="AO19" s="140">
        <f>Table_1027[[#This Row],[Reached Individuals]]*0.26</f>
        <v>47.84</v>
      </c>
      <c r="AP19" s="140">
        <f>Table_1027[[#This Row],[Reached Individuals]]*0.27</f>
        <v>49.680000000000007</v>
      </c>
      <c r="AQ19" s="142">
        <f>Table_1027[[#This Row],[Reached Individuals]]*0.02</f>
        <v>3.68</v>
      </c>
      <c r="AR19" s="142">
        <f>Table_1027[[#This Row],[Reached Individuals]]*0.03</f>
        <v>5.52</v>
      </c>
      <c r="AS19" s="37"/>
      <c r="AT19" s="12"/>
      <c r="AU19" s="12" t="s">
        <v>5083</v>
      </c>
      <c r="AV19" s="11">
        <v>1855062137</v>
      </c>
      <c r="AW19" s="11" t="s">
        <v>5084</v>
      </c>
      <c r="AX19" s="11" t="s">
        <v>5083</v>
      </c>
      <c r="AY19" s="38">
        <v>1855062137</v>
      </c>
      <c r="AZ19" s="18" t="s">
        <v>5084</v>
      </c>
      <c r="BA19" s="5">
        <v>20</v>
      </c>
      <c r="BB19" s="5">
        <v>2022</v>
      </c>
      <c r="BC19" s="6" t="str" cm="1">
        <f t="array" ref="BC19">_xlfn.IFS(U19="Teknaf","202290",U19="Ukhia","202294",U19="Ramu","202266",U19="Pekua","202256",U19="Maheshkhali","202249",U19="Kutubdia","202245",U19="Cox's Bazar Sadar","202224",U19="Chakaria","202216",ISBLANK(U19),"")</f>
        <v>202290</v>
      </c>
      <c r="BD19" s="22"/>
      <c r="BE19" s="22"/>
    </row>
    <row r="20" spans="1:57" ht="14.25">
      <c r="A20" s="36">
        <v>17</v>
      </c>
      <c r="B20" s="10" t="s">
        <v>5085</v>
      </c>
      <c r="C20" s="10" t="s">
        <v>182</v>
      </c>
      <c r="D20" s="10"/>
      <c r="E20" s="20" t="s">
        <v>5</v>
      </c>
      <c r="F20" s="20" t="s">
        <v>5</v>
      </c>
      <c r="G20" s="20" t="s">
        <v>36</v>
      </c>
      <c r="H20" s="3" t="s">
        <v>286</v>
      </c>
      <c r="I20" s="18" t="s">
        <v>102</v>
      </c>
      <c r="J20" s="18" t="s">
        <v>162</v>
      </c>
      <c r="K20" s="100" t="s">
        <v>101</v>
      </c>
      <c r="L20" s="100" t="s">
        <v>357</v>
      </c>
      <c r="M20" s="3" t="s">
        <v>428</v>
      </c>
      <c r="N20" s="18" t="s">
        <v>196</v>
      </c>
      <c r="O20" s="18" t="s">
        <v>300</v>
      </c>
      <c r="P20" s="18"/>
      <c r="Q20" s="2"/>
      <c r="R20" s="1"/>
      <c r="S20" s="5" t="s">
        <v>291</v>
      </c>
      <c r="T20" s="5" t="s">
        <v>292</v>
      </c>
      <c r="U20" s="18" t="s">
        <v>77</v>
      </c>
      <c r="V20" s="18" t="s">
        <v>218</v>
      </c>
      <c r="W20" s="18" t="s">
        <v>325</v>
      </c>
      <c r="X20" s="145" t="s">
        <v>311</v>
      </c>
      <c r="Y20" s="145" t="s">
        <v>72</v>
      </c>
      <c r="Z20" s="145" t="s">
        <v>307</v>
      </c>
      <c r="AA20" s="18" t="s">
        <v>73</v>
      </c>
      <c r="AB20" s="18" t="s">
        <v>293</v>
      </c>
      <c r="AC20" s="18">
        <v>40</v>
      </c>
      <c r="AD20" s="5">
        <f t="shared" si="0"/>
        <v>200</v>
      </c>
      <c r="AE20" s="140">
        <f>Table_1027[[#This Row],[Planned Individuals]]*0.51</f>
        <v>102</v>
      </c>
      <c r="AF20" s="140">
        <f>Table_1027[[#This Row],[Planned Individuals]]*0.49</f>
        <v>98</v>
      </c>
      <c r="AG20" s="37">
        <v>40</v>
      </c>
      <c r="AH20" s="37"/>
      <c r="AI20" s="140">
        <f>SUM(Table_1027[[#This Row],[Existing Households]:[New Households]])</f>
        <v>40</v>
      </c>
      <c r="AJ20" s="140">
        <f t="shared" si="1"/>
        <v>200</v>
      </c>
      <c r="AK20" s="140">
        <f>Table_1027[[#This Row],[Reached Individuals]]*0.51</f>
        <v>102</v>
      </c>
      <c r="AL20" s="140">
        <f>Table_1027[[#This Row],[Reached Individuals]]*0.49</f>
        <v>98</v>
      </c>
      <c r="AM20" s="140">
        <f>Table_1027[[#This Row],[Reached Individuals]]*0.21</f>
        <v>42</v>
      </c>
      <c r="AN20" s="140">
        <f>Table_1027[[#This Row],[Reached Individuals]]*0.21</f>
        <v>42</v>
      </c>
      <c r="AO20" s="140">
        <f>Table_1027[[#This Row],[Reached Individuals]]*0.26</f>
        <v>52</v>
      </c>
      <c r="AP20" s="140">
        <f>Table_1027[[#This Row],[Reached Individuals]]*0.27</f>
        <v>54</v>
      </c>
      <c r="AQ20" s="142">
        <f>Table_1027[[#This Row],[Reached Individuals]]*0.02</f>
        <v>4</v>
      </c>
      <c r="AR20" s="142">
        <f>Table_1027[[#This Row],[Reached Individuals]]*0.03</f>
        <v>6</v>
      </c>
      <c r="AS20" s="37"/>
      <c r="AT20" s="12"/>
      <c r="AU20" s="12" t="s">
        <v>5083</v>
      </c>
      <c r="AV20" s="11">
        <v>1855062137</v>
      </c>
      <c r="AW20" s="11" t="s">
        <v>5084</v>
      </c>
      <c r="AX20" s="11" t="s">
        <v>5083</v>
      </c>
      <c r="AY20" s="38">
        <v>1855062137</v>
      </c>
      <c r="AZ20" s="18" t="s">
        <v>5084</v>
      </c>
      <c r="BA20" s="5">
        <v>20</v>
      </c>
      <c r="BB20" s="5">
        <v>2022</v>
      </c>
      <c r="BC20" s="6" t="str" cm="1">
        <f t="array" ref="BC20">_xlfn.IFS(U20="Teknaf","202290",U20="Ukhia","202294",U20="Ramu","202266",U20="Pekua","202256",U20="Maheshkhali","202249",U20="Kutubdia","202245",U20="Cox's Bazar Sadar","202224",U20="Chakaria","202216",ISBLANK(U20),"")</f>
        <v>202290</v>
      </c>
      <c r="BD20" s="22"/>
      <c r="BE20" s="22"/>
    </row>
    <row r="21" spans="1:57" ht="14.25">
      <c r="A21" s="36">
        <v>18</v>
      </c>
      <c r="B21" s="10" t="s">
        <v>5086</v>
      </c>
      <c r="C21" s="10" t="s">
        <v>182</v>
      </c>
      <c r="D21" s="10"/>
      <c r="E21" s="20" t="s">
        <v>5</v>
      </c>
      <c r="F21" s="20" t="s">
        <v>5</v>
      </c>
      <c r="G21" s="20" t="s">
        <v>5087</v>
      </c>
      <c r="H21" s="3" t="s">
        <v>286</v>
      </c>
      <c r="I21" s="18" t="s">
        <v>102</v>
      </c>
      <c r="J21" s="18" t="s">
        <v>162</v>
      </c>
      <c r="K21" s="100" t="s">
        <v>101</v>
      </c>
      <c r="L21" s="100" t="s">
        <v>357</v>
      </c>
      <c r="M21" s="3" t="s">
        <v>428</v>
      </c>
      <c r="N21" s="18" t="s">
        <v>196</v>
      </c>
      <c r="O21" s="18" t="s">
        <v>300</v>
      </c>
      <c r="P21" s="18"/>
      <c r="Q21" s="2"/>
      <c r="R21" s="1"/>
      <c r="S21" s="5" t="s">
        <v>291</v>
      </c>
      <c r="T21" s="5" t="s">
        <v>292</v>
      </c>
      <c r="U21" s="18" t="s">
        <v>76</v>
      </c>
      <c r="V21" s="18" t="s">
        <v>220</v>
      </c>
      <c r="W21" s="18" t="s">
        <v>106</v>
      </c>
      <c r="X21" s="145" t="s">
        <v>311</v>
      </c>
      <c r="Y21" s="145" t="s">
        <v>72</v>
      </c>
      <c r="Z21" s="145" t="s">
        <v>470</v>
      </c>
      <c r="AA21" s="18" t="s">
        <v>100</v>
      </c>
      <c r="AB21" s="18" t="s">
        <v>293</v>
      </c>
      <c r="AC21" s="18">
        <v>40</v>
      </c>
      <c r="AD21" s="5">
        <f t="shared" si="0"/>
        <v>180</v>
      </c>
      <c r="AE21" s="140">
        <f>Table_1027[[#This Row],[Planned Individuals]]*0.51</f>
        <v>91.8</v>
      </c>
      <c r="AF21" s="140">
        <f>Table_1027[[#This Row],[Planned Individuals]]*0.49</f>
        <v>88.2</v>
      </c>
      <c r="AG21" s="37">
        <v>40</v>
      </c>
      <c r="AH21" s="37"/>
      <c r="AI21" s="140">
        <f>SUM(Table_1027[[#This Row],[Existing Households]:[New Households]])</f>
        <v>40</v>
      </c>
      <c r="AJ21" s="140">
        <f t="shared" si="1"/>
        <v>184</v>
      </c>
      <c r="AK21" s="140">
        <f>Table_1027[[#This Row],[Reached Individuals]]*0.51</f>
        <v>93.84</v>
      </c>
      <c r="AL21" s="140">
        <f>Table_1027[[#This Row],[Reached Individuals]]*0.49</f>
        <v>90.16</v>
      </c>
      <c r="AM21" s="140">
        <f>Table_1027[[#This Row],[Reached Individuals]]*0.21</f>
        <v>38.64</v>
      </c>
      <c r="AN21" s="140">
        <f>Table_1027[[#This Row],[Reached Individuals]]*0.21</f>
        <v>38.64</v>
      </c>
      <c r="AO21" s="140">
        <f>Table_1027[[#This Row],[Reached Individuals]]*0.26</f>
        <v>47.84</v>
      </c>
      <c r="AP21" s="140">
        <f>Table_1027[[#This Row],[Reached Individuals]]*0.27</f>
        <v>49.680000000000007</v>
      </c>
      <c r="AQ21" s="142">
        <f>Table_1027[[#This Row],[Reached Individuals]]*0.02</f>
        <v>3.68</v>
      </c>
      <c r="AR21" s="142">
        <f>Table_1027[[#This Row],[Reached Individuals]]*0.03</f>
        <v>5.52</v>
      </c>
      <c r="AS21" s="37"/>
      <c r="AT21" s="12"/>
      <c r="AU21" s="12" t="s">
        <v>5083</v>
      </c>
      <c r="AV21" s="11">
        <v>1855062137</v>
      </c>
      <c r="AW21" s="11" t="s">
        <v>5084</v>
      </c>
      <c r="AX21" s="11" t="s">
        <v>5083</v>
      </c>
      <c r="AY21" s="38">
        <v>1855062137</v>
      </c>
      <c r="AZ21" s="18" t="s">
        <v>5084</v>
      </c>
      <c r="BA21" s="5">
        <v>20</v>
      </c>
      <c r="BB21" s="5">
        <v>2022</v>
      </c>
      <c r="BC21" s="6" t="str" cm="1">
        <f t="array" ref="BC21">_xlfn.IFS(U21="Teknaf","202290",U21="Ukhia","202294",U21="Ramu","202266",U21="Pekua","202256",U21="Maheshkhali","202249",U21="Kutubdia","202245",U21="Cox's Bazar Sadar","202224",U21="Chakaria","202216",ISBLANK(U21),"")</f>
        <v>202294</v>
      </c>
      <c r="BD21" s="22"/>
      <c r="BE21" s="22"/>
    </row>
    <row r="22" spans="1:57" ht="15.75" customHeight="1">
      <c r="A22" s="36">
        <v>19</v>
      </c>
      <c r="B22" s="10" t="s">
        <v>5086</v>
      </c>
      <c r="C22" s="10" t="s">
        <v>182</v>
      </c>
      <c r="D22" s="10"/>
      <c r="E22" s="20" t="s">
        <v>5</v>
      </c>
      <c r="F22" s="20" t="s">
        <v>5</v>
      </c>
      <c r="G22" s="20" t="s">
        <v>5087</v>
      </c>
      <c r="H22" s="3" t="s">
        <v>286</v>
      </c>
      <c r="I22" s="18" t="s">
        <v>102</v>
      </c>
      <c r="J22" s="18" t="s">
        <v>162</v>
      </c>
      <c r="K22" s="100" t="s">
        <v>101</v>
      </c>
      <c r="L22" s="100" t="s">
        <v>357</v>
      </c>
      <c r="M22" s="3" t="s">
        <v>428</v>
      </c>
      <c r="N22" s="18" t="s">
        <v>196</v>
      </c>
      <c r="O22" s="18" t="s">
        <v>300</v>
      </c>
      <c r="P22" s="18"/>
      <c r="Q22" s="2"/>
      <c r="R22" s="1"/>
      <c r="S22" s="5" t="s">
        <v>291</v>
      </c>
      <c r="T22" s="5" t="s">
        <v>292</v>
      </c>
      <c r="U22" s="18" t="s">
        <v>76</v>
      </c>
      <c r="V22" s="18" t="s">
        <v>219</v>
      </c>
      <c r="W22" s="18" t="s">
        <v>120</v>
      </c>
      <c r="X22" s="145" t="s">
        <v>311</v>
      </c>
      <c r="Y22" s="145" t="s">
        <v>72</v>
      </c>
      <c r="Z22" s="145" t="s">
        <v>470</v>
      </c>
      <c r="AA22" s="18" t="s">
        <v>100</v>
      </c>
      <c r="AB22" s="18" t="s">
        <v>293</v>
      </c>
      <c r="AC22" s="18">
        <v>40</v>
      </c>
      <c r="AD22" s="5">
        <f t="shared" si="0"/>
        <v>180</v>
      </c>
      <c r="AE22" s="140">
        <f>Table_1027[[#This Row],[Planned Individuals]]*0.51</f>
        <v>91.8</v>
      </c>
      <c r="AF22" s="140">
        <f>Table_1027[[#This Row],[Planned Individuals]]*0.49</f>
        <v>88.2</v>
      </c>
      <c r="AG22" s="37">
        <v>40</v>
      </c>
      <c r="AH22" s="37"/>
      <c r="AI22" s="140">
        <f>SUM(Table_1027[[#This Row],[Existing Households]:[New Households]])</f>
        <v>40</v>
      </c>
      <c r="AJ22" s="140">
        <f t="shared" si="1"/>
        <v>184</v>
      </c>
      <c r="AK22" s="140">
        <f>Table_1027[[#This Row],[Reached Individuals]]*0.51</f>
        <v>93.84</v>
      </c>
      <c r="AL22" s="140">
        <f>Table_1027[[#This Row],[Reached Individuals]]*0.49</f>
        <v>90.16</v>
      </c>
      <c r="AM22" s="140">
        <f>Table_1027[[#This Row],[Reached Individuals]]*0.21</f>
        <v>38.64</v>
      </c>
      <c r="AN22" s="140">
        <f>Table_1027[[#This Row],[Reached Individuals]]*0.21</f>
        <v>38.64</v>
      </c>
      <c r="AO22" s="140">
        <f>Table_1027[[#This Row],[Reached Individuals]]*0.26</f>
        <v>47.84</v>
      </c>
      <c r="AP22" s="140">
        <f>Table_1027[[#This Row],[Reached Individuals]]*0.27</f>
        <v>49.680000000000007</v>
      </c>
      <c r="AQ22" s="142">
        <f>Table_1027[[#This Row],[Reached Individuals]]*0.02</f>
        <v>3.68</v>
      </c>
      <c r="AR22" s="142">
        <f>Table_1027[[#This Row],[Reached Individuals]]*0.03</f>
        <v>5.52</v>
      </c>
      <c r="AS22" s="37"/>
      <c r="AT22" s="12"/>
      <c r="AU22" s="12" t="s">
        <v>5083</v>
      </c>
      <c r="AV22" s="11">
        <v>1855062137</v>
      </c>
      <c r="AW22" s="11" t="s">
        <v>5084</v>
      </c>
      <c r="AX22" s="11" t="s">
        <v>5083</v>
      </c>
      <c r="AY22" s="38">
        <v>1855062137</v>
      </c>
      <c r="AZ22" s="18" t="s">
        <v>5084</v>
      </c>
      <c r="BA22" s="5">
        <v>20</v>
      </c>
      <c r="BB22" s="5">
        <v>2022</v>
      </c>
      <c r="BC22" s="6" t="str" cm="1">
        <f t="array" ref="BC22">_xlfn.IFS(U22="Teknaf","202290",U22="Ukhia","202294",U22="Ramu","202266",U22="Pekua","202256",U22="Maheshkhali","202249",U22="Kutubdia","202245",U22="Cox's Bazar Sadar","202224",U22="Chakaria","202216",ISBLANK(U22),"")</f>
        <v>202294</v>
      </c>
      <c r="BD22" s="22"/>
      <c r="BE22" s="22"/>
    </row>
    <row r="23" spans="1:57" ht="15.75" customHeight="1">
      <c r="A23" s="36">
        <v>20</v>
      </c>
      <c r="B23" s="10" t="s">
        <v>5086</v>
      </c>
      <c r="C23" s="10" t="s">
        <v>182</v>
      </c>
      <c r="D23" s="10"/>
      <c r="E23" s="20" t="s">
        <v>5</v>
      </c>
      <c r="F23" s="20" t="s">
        <v>5</v>
      </c>
      <c r="G23" s="20" t="s">
        <v>5087</v>
      </c>
      <c r="H23" s="3" t="s">
        <v>286</v>
      </c>
      <c r="I23" s="18" t="s">
        <v>102</v>
      </c>
      <c r="J23" s="18" t="s">
        <v>162</v>
      </c>
      <c r="K23" s="100" t="s">
        <v>101</v>
      </c>
      <c r="L23" s="100" t="s">
        <v>357</v>
      </c>
      <c r="M23" s="3" t="s">
        <v>428</v>
      </c>
      <c r="N23" s="18" t="s">
        <v>196</v>
      </c>
      <c r="O23" s="18" t="s">
        <v>300</v>
      </c>
      <c r="P23" s="18"/>
      <c r="Q23" s="2"/>
      <c r="R23" s="1"/>
      <c r="S23" s="5" t="s">
        <v>291</v>
      </c>
      <c r="T23" s="5" t="s">
        <v>292</v>
      </c>
      <c r="U23" s="18" t="s">
        <v>76</v>
      </c>
      <c r="V23" s="18" t="s">
        <v>219</v>
      </c>
      <c r="W23" s="18" t="s">
        <v>117</v>
      </c>
      <c r="X23" s="145" t="s">
        <v>311</v>
      </c>
      <c r="Y23" s="145" t="s">
        <v>72</v>
      </c>
      <c r="Z23" s="145" t="s">
        <v>470</v>
      </c>
      <c r="AA23" s="18" t="s">
        <v>100</v>
      </c>
      <c r="AB23" s="18" t="s">
        <v>293</v>
      </c>
      <c r="AC23" s="18">
        <v>40</v>
      </c>
      <c r="AD23" s="5">
        <f t="shared" si="0"/>
        <v>180</v>
      </c>
      <c r="AE23" s="140">
        <f>Table_1027[[#This Row],[Planned Individuals]]*0.51</f>
        <v>91.8</v>
      </c>
      <c r="AF23" s="140">
        <f>Table_1027[[#This Row],[Planned Individuals]]*0.49</f>
        <v>88.2</v>
      </c>
      <c r="AG23" s="37">
        <v>40</v>
      </c>
      <c r="AH23" s="37"/>
      <c r="AI23" s="140">
        <f>SUM(Table_1027[[#This Row],[Existing Households]:[New Households]])</f>
        <v>40</v>
      </c>
      <c r="AJ23" s="140">
        <f t="shared" si="1"/>
        <v>184</v>
      </c>
      <c r="AK23" s="140">
        <f>Table_1027[[#This Row],[Reached Individuals]]*0.51</f>
        <v>93.84</v>
      </c>
      <c r="AL23" s="140">
        <f>Table_1027[[#This Row],[Reached Individuals]]*0.49</f>
        <v>90.16</v>
      </c>
      <c r="AM23" s="140">
        <f>Table_1027[[#This Row],[Reached Individuals]]*0.21</f>
        <v>38.64</v>
      </c>
      <c r="AN23" s="140">
        <f>Table_1027[[#This Row],[Reached Individuals]]*0.21</f>
        <v>38.64</v>
      </c>
      <c r="AO23" s="140">
        <f>Table_1027[[#This Row],[Reached Individuals]]*0.26</f>
        <v>47.84</v>
      </c>
      <c r="AP23" s="140">
        <f>Table_1027[[#This Row],[Reached Individuals]]*0.27</f>
        <v>49.680000000000007</v>
      </c>
      <c r="AQ23" s="142">
        <f>Table_1027[[#This Row],[Reached Individuals]]*0.02</f>
        <v>3.68</v>
      </c>
      <c r="AR23" s="142">
        <f>Table_1027[[#This Row],[Reached Individuals]]*0.03</f>
        <v>5.52</v>
      </c>
      <c r="AS23" s="37"/>
      <c r="AT23" s="12"/>
      <c r="AU23" s="12" t="s">
        <v>5083</v>
      </c>
      <c r="AV23" s="11">
        <v>1855062137</v>
      </c>
      <c r="AW23" s="11" t="s">
        <v>5084</v>
      </c>
      <c r="AX23" s="11" t="s">
        <v>5083</v>
      </c>
      <c r="AY23" s="38">
        <v>1855062137</v>
      </c>
      <c r="AZ23" s="18" t="s">
        <v>5084</v>
      </c>
      <c r="BA23" s="5">
        <v>20</v>
      </c>
      <c r="BB23" s="5">
        <v>2022</v>
      </c>
      <c r="BC23" s="6" t="str" cm="1">
        <f t="array" ref="BC23">_xlfn.IFS(U23="Teknaf","202290",U23="Ukhia","202294",U23="Ramu","202266",U23="Pekua","202256",U23="Maheshkhali","202249",U23="Kutubdia","202245",U23="Cox's Bazar Sadar","202224",U23="Chakaria","202216",ISBLANK(U23),"")</f>
        <v>202294</v>
      </c>
      <c r="BD23" s="22"/>
      <c r="BE23" s="22"/>
    </row>
    <row r="24" spans="1:57" ht="15.75" customHeight="1">
      <c r="A24" s="36">
        <v>21</v>
      </c>
      <c r="B24" s="10" t="s">
        <v>5086</v>
      </c>
      <c r="C24" s="10" t="s">
        <v>182</v>
      </c>
      <c r="D24" s="10"/>
      <c r="E24" s="20" t="s">
        <v>5</v>
      </c>
      <c r="F24" s="20" t="s">
        <v>5</v>
      </c>
      <c r="G24" s="20" t="s">
        <v>5087</v>
      </c>
      <c r="H24" s="3" t="s">
        <v>286</v>
      </c>
      <c r="I24" s="18" t="s">
        <v>102</v>
      </c>
      <c r="J24" s="18" t="s">
        <v>162</v>
      </c>
      <c r="K24" s="100" t="s">
        <v>101</v>
      </c>
      <c r="L24" s="100" t="s">
        <v>357</v>
      </c>
      <c r="M24" s="3" t="s">
        <v>428</v>
      </c>
      <c r="N24" s="18" t="s">
        <v>196</v>
      </c>
      <c r="O24" s="18" t="s">
        <v>300</v>
      </c>
      <c r="P24" s="18"/>
      <c r="Q24" s="2"/>
      <c r="R24" s="1"/>
      <c r="S24" s="5" t="s">
        <v>291</v>
      </c>
      <c r="T24" s="5" t="s">
        <v>292</v>
      </c>
      <c r="U24" s="18" t="s">
        <v>76</v>
      </c>
      <c r="V24" s="18" t="s">
        <v>219</v>
      </c>
      <c r="W24" s="18" t="s">
        <v>116</v>
      </c>
      <c r="X24" s="145" t="s">
        <v>311</v>
      </c>
      <c r="Y24" s="145" t="s">
        <v>72</v>
      </c>
      <c r="Z24" s="145" t="s">
        <v>470</v>
      </c>
      <c r="AA24" s="18" t="s">
        <v>100</v>
      </c>
      <c r="AB24" s="18" t="s">
        <v>293</v>
      </c>
      <c r="AC24" s="18">
        <v>40</v>
      </c>
      <c r="AD24" s="5">
        <f t="shared" si="0"/>
        <v>180</v>
      </c>
      <c r="AE24" s="140">
        <f>Table_1027[[#This Row],[Planned Individuals]]*0.51</f>
        <v>91.8</v>
      </c>
      <c r="AF24" s="140">
        <f>Table_1027[[#This Row],[Planned Individuals]]*0.49</f>
        <v>88.2</v>
      </c>
      <c r="AG24" s="37">
        <v>40</v>
      </c>
      <c r="AH24" s="37"/>
      <c r="AI24" s="140">
        <f>SUM(Table_1027[[#This Row],[Existing Households]:[New Households]])</f>
        <v>40</v>
      </c>
      <c r="AJ24" s="140">
        <f t="shared" si="1"/>
        <v>184</v>
      </c>
      <c r="AK24" s="140">
        <f>Table_1027[[#This Row],[Reached Individuals]]*0.51</f>
        <v>93.84</v>
      </c>
      <c r="AL24" s="140">
        <f>Table_1027[[#This Row],[Reached Individuals]]*0.49</f>
        <v>90.16</v>
      </c>
      <c r="AM24" s="140">
        <f>Table_1027[[#This Row],[Reached Individuals]]*0.21</f>
        <v>38.64</v>
      </c>
      <c r="AN24" s="140">
        <f>Table_1027[[#This Row],[Reached Individuals]]*0.21</f>
        <v>38.64</v>
      </c>
      <c r="AO24" s="140">
        <f>Table_1027[[#This Row],[Reached Individuals]]*0.26</f>
        <v>47.84</v>
      </c>
      <c r="AP24" s="140">
        <f>Table_1027[[#This Row],[Reached Individuals]]*0.27</f>
        <v>49.680000000000007</v>
      </c>
      <c r="AQ24" s="142">
        <f>Table_1027[[#This Row],[Reached Individuals]]*0.02</f>
        <v>3.68</v>
      </c>
      <c r="AR24" s="142">
        <f>Table_1027[[#This Row],[Reached Individuals]]*0.03</f>
        <v>5.52</v>
      </c>
      <c r="AS24" s="37"/>
      <c r="AT24" s="12"/>
      <c r="AU24" s="12" t="s">
        <v>5083</v>
      </c>
      <c r="AV24" s="11">
        <v>1855062137</v>
      </c>
      <c r="AW24" s="11" t="s">
        <v>5084</v>
      </c>
      <c r="AX24" s="11" t="s">
        <v>5083</v>
      </c>
      <c r="AY24" s="38">
        <v>1855062137</v>
      </c>
      <c r="AZ24" s="18" t="s">
        <v>5084</v>
      </c>
      <c r="BA24" s="5">
        <v>20</v>
      </c>
      <c r="BB24" s="5">
        <v>2022</v>
      </c>
      <c r="BC24" s="6" t="str" cm="1">
        <f t="array" ref="BC24">_xlfn.IFS(U24="Teknaf","202290",U24="Ukhia","202294",U24="Ramu","202266",U24="Pekua","202256",U24="Maheshkhali","202249",U24="Kutubdia","202245",U24="Cox's Bazar Sadar","202224",U24="Chakaria","202216",ISBLANK(U24),"")</f>
        <v>202294</v>
      </c>
      <c r="BD24" s="22"/>
      <c r="BE24" s="22"/>
    </row>
    <row r="25" spans="1:57" ht="15.75" customHeight="1">
      <c r="A25" s="36">
        <v>22</v>
      </c>
      <c r="B25" s="10" t="s">
        <v>5086</v>
      </c>
      <c r="C25" s="10" t="s">
        <v>182</v>
      </c>
      <c r="D25" s="10"/>
      <c r="E25" s="20" t="s">
        <v>5</v>
      </c>
      <c r="F25" s="20" t="s">
        <v>5</v>
      </c>
      <c r="G25" s="20" t="s">
        <v>5087</v>
      </c>
      <c r="H25" s="3" t="s">
        <v>286</v>
      </c>
      <c r="I25" s="18" t="s">
        <v>102</v>
      </c>
      <c r="J25" s="18" t="s">
        <v>162</v>
      </c>
      <c r="K25" s="100" t="s">
        <v>101</v>
      </c>
      <c r="L25" s="100" t="s">
        <v>357</v>
      </c>
      <c r="M25" s="3" t="s">
        <v>428</v>
      </c>
      <c r="N25" s="18" t="s">
        <v>196</v>
      </c>
      <c r="O25" s="18" t="s">
        <v>300</v>
      </c>
      <c r="P25" s="18"/>
      <c r="Q25" s="2"/>
      <c r="R25" s="1"/>
      <c r="S25" s="5" t="s">
        <v>291</v>
      </c>
      <c r="T25" s="5" t="s">
        <v>292</v>
      </c>
      <c r="U25" s="18" t="s">
        <v>77</v>
      </c>
      <c r="V25" s="18" t="s">
        <v>223</v>
      </c>
      <c r="W25" s="18" t="s">
        <v>135</v>
      </c>
      <c r="X25" s="145" t="s">
        <v>311</v>
      </c>
      <c r="Y25" s="145" t="s">
        <v>72</v>
      </c>
      <c r="Z25" s="145" t="s">
        <v>470</v>
      </c>
      <c r="AA25" s="18" t="s">
        <v>100</v>
      </c>
      <c r="AB25" s="18" t="s">
        <v>293</v>
      </c>
      <c r="AC25" s="18">
        <v>40</v>
      </c>
      <c r="AD25" s="5">
        <f t="shared" si="0"/>
        <v>180</v>
      </c>
      <c r="AE25" s="140">
        <f>Table_1027[[#This Row],[Planned Individuals]]*0.51</f>
        <v>91.8</v>
      </c>
      <c r="AF25" s="140">
        <f>Table_1027[[#This Row],[Planned Individuals]]*0.49</f>
        <v>88.2</v>
      </c>
      <c r="AG25" s="37">
        <v>40</v>
      </c>
      <c r="AH25" s="37"/>
      <c r="AI25" s="140">
        <f>SUM(Table_1027[[#This Row],[Existing Households]:[New Households]])</f>
        <v>40</v>
      </c>
      <c r="AJ25" s="140">
        <f t="shared" si="1"/>
        <v>184</v>
      </c>
      <c r="AK25" s="140">
        <f>Table_1027[[#This Row],[Reached Individuals]]*0.51</f>
        <v>93.84</v>
      </c>
      <c r="AL25" s="140">
        <f>Table_1027[[#This Row],[Reached Individuals]]*0.49</f>
        <v>90.16</v>
      </c>
      <c r="AM25" s="140">
        <f>Table_1027[[#This Row],[Reached Individuals]]*0.21</f>
        <v>38.64</v>
      </c>
      <c r="AN25" s="140">
        <f>Table_1027[[#This Row],[Reached Individuals]]*0.21</f>
        <v>38.64</v>
      </c>
      <c r="AO25" s="140">
        <f>Table_1027[[#This Row],[Reached Individuals]]*0.26</f>
        <v>47.84</v>
      </c>
      <c r="AP25" s="140">
        <f>Table_1027[[#This Row],[Reached Individuals]]*0.27</f>
        <v>49.680000000000007</v>
      </c>
      <c r="AQ25" s="142">
        <f>Table_1027[[#This Row],[Reached Individuals]]*0.02</f>
        <v>3.68</v>
      </c>
      <c r="AR25" s="142">
        <f>Table_1027[[#This Row],[Reached Individuals]]*0.03</f>
        <v>5.52</v>
      </c>
      <c r="AS25" s="37"/>
      <c r="AT25" s="12"/>
      <c r="AU25" s="12" t="s">
        <v>5083</v>
      </c>
      <c r="AV25" s="11">
        <v>1855062137</v>
      </c>
      <c r="AW25" s="11" t="s">
        <v>5084</v>
      </c>
      <c r="AX25" s="11" t="s">
        <v>5083</v>
      </c>
      <c r="AY25" s="18">
        <v>1855062137</v>
      </c>
      <c r="AZ25" s="18" t="s">
        <v>5084</v>
      </c>
      <c r="BA25" s="5">
        <v>20</v>
      </c>
      <c r="BB25" s="5">
        <v>2022</v>
      </c>
      <c r="BC25" s="6" t="str" cm="1">
        <f t="array" ref="BC25">_xlfn.IFS(U25="Teknaf","202290",U25="Ukhia","202294",U25="Ramu","202266",U25="Pekua","202256",U25="Maheshkhali","202249",U25="Kutubdia","202245",U25="Cox's Bazar Sadar","202224",U25="Chakaria","202216",ISBLANK(U25),"")</f>
        <v>202290</v>
      </c>
      <c r="BD25" s="22"/>
      <c r="BE25" s="22"/>
    </row>
    <row r="26" spans="1:57" ht="15.75" customHeight="1">
      <c r="A26" s="36">
        <v>23</v>
      </c>
      <c r="B26" s="10" t="s">
        <v>5086</v>
      </c>
      <c r="C26" s="10" t="s">
        <v>182</v>
      </c>
      <c r="D26" s="10"/>
      <c r="E26" s="20" t="s">
        <v>5</v>
      </c>
      <c r="F26" s="20" t="s">
        <v>5</v>
      </c>
      <c r="G26" s="20" t="s">
        <v>5087</v>
      </c>
      <c r="H26" s="3" t="s">
        <v>286</v>
      </c>
      <c r="I26" s="18" t="s">
        <v>102</v>
      </c>
      <c r="J26" s="18" t="s">
        <v>162</v>
      </c>
      <c r="K26" s="100" t="s">
        <v>101</v>
      </c>
      <c r="L26" s="100" t="s">
        <v>357</v>
      </c>
      <c r="M26" s="3" t="s">
        <v>428</v>
      </c>
      <c r="N26" s="18" t="s">
        <v>196</v>
      </c>
      <c r="O26" s="18" t="s">
        <v>300</v>
      </c>
      <c r="P26" s="18"/>
      <c r="Q26" s="2"/>
      <c r="R26" s="1"/>
      <c r="S26" s="5" t="s">
        <v>291</v>
      </c>
      <c r="T26" s="5" t="s">
        <v>292</v>
      </c>
      <c r="U26" s="18" t="s">
        <v>77</v>
      </c>
      <c r="V26" s="18" t="s">
        <v>223</v>
      </c>
      <c r="W26" s="18" t="s">
        <v>133</v>
      </c>
      <c r="X26" s="145" t="s">
        <v>311</v>
      </c>
      <c r="Y26" s="145" t="s">
        <v>72</v>
      </c>
      <c r="Z26" s="145" t="s">
        <v>470</v>
      </c>
      <c r="AA26" s="18" t="s">
        <v>100</v>
      </c>
      <c r="AB26" s="18" t="s">
        <v>293</v>
      </c>
      <c r="AC26" s="18">
        <v>40</v>
      </c>
      <c r="AD26" s="5">
        <f t="shared" si="0"/>
        <v>180</v>
      </c>
      <c r="AE26" s="140">
        <f>Table_1027[[#This Row],[Planned Individuals]]*0.51</f>
        <v>91.8</v>
      </c>
      <c r="AF26" s="140">
        <f>Table_1027[[#This Row],[Planned Individuals]]*0.49</f>
        <v>88.2</v>
      </c>
      <c r="AG26" s="37">
        <v>40</v>
      </c>
      <c r="AH26" s="37"/>
      <c r="AI26" s="140">
        <f>SUM(Table_1027[[#This Row],[Existing Households]:[New Households]])</f>
        <v>40</v>
      </c>
      <c r="AJ26" s="140">
        <f t="shared" si="1"/>
        <v>184</v>
      </c>
      <c r="AK26" s="140">
        <f>Table_1027[[#This Row],[Reached Individuals]]*0.51</f>
        <v>93.84</v>
      </c>
      <c r="AL26" s="140">
        <f>Table_1027[[#This Row],[Reached Individuals]]*0.49</f>
        <v>90.16</v>
      </c>
      <c r="AM26" s="140">
        <f>Table_1027[[#This Row],[Reached Individuals]]*0.21</f>
        <v>38.64</v>
      </c>
      <c r="AN26" s="140">
        <f>Table_1027[[#This Row],[Reached Individuals]]*0.21</f>
        <v>38.64</v>
      </c>
      <c r="AO26" s="140">
        <f>Table_1027[[#This Row],[Reached Individuals]]*0.26</f>
        <v>47.84</v>
      </c>
      <c r="AP26" s="140">
        <f>Table_1027[[#This Row],[Reached Individuals]]*0.27</f>
        <v>49.680000000000007</v>
      </c>
      <c r="AQ26" s="142">
        <f>Table_1027[[#This Row],[Reached Individuals]]*0.02</f>
        <v>3.68</v>
      </c>
      <c r="AR26" s="142">
        <f>Table_1027[[#This Row],[Reached Individuals]]*0.03</f>
        <v>5.52</v>
      </c>
      <c r="AS26" s="37"/>
      <c r="AT26" s="12"/>
      <c r="AU26" s="12" t="s">
        <v>5083</v>
      </c>
      <c r="AV26" s="11">
        <v>1855062137</v>
      </c>
      <c r="AW26" s="11" t="s">
        <v>5084</v>
      </c>
      <c r="AX26" s="11" t="s">
        <v>5083</v>
      </c>
      <c r="AY26" s="18">
        <v>1855062137</v>
      </c>
      <c r="AZ26" s="18" t="s">
        <v>5084</v>
      </c>
      <c r="BA26" s="5">
        <v>20</v>
      </c>
      <c r="BB26" s="5">
        <v>2022</v>
      </c>
      <c r="BC26" s="6" t="str" cm="1">
        <f t="array" ref="BC26">_xlfn.IFS(U26="Teknaf","202290",U26="Ukhia","202294",U26="Ramu","202266",U26="Pekua","202256",U26="Maheshkhali","202249",U26="Kutubdia","202245",U26="Cox's Bazar Sadar","202224",U26="Chakaria","202216",ISBLANK(U26),"")</f>
        <v>202290</v>
      </c>
      <c r="BD26" s="22"/>
      <c r="BE26" s="22"/>
    </row>
    <row r="27" spans="1:57" ht="15.75" customHeight="1">
      <c r="A27" s="36">
        <v>24</v>
      </c>
      <c r="B27" s="10" t="s">
        <v>5082</v>
      </c>
      <c r="C27" s="10" t="s">
        <v>182</v>
      </c>
      <c r="D27" s="10"/>
      <c r="E27" s="20" t="s">
        <v>26</v>
      </c>
      <c r="F27" s="20" t="s">
        <v>5</v>
      </c>
      <c r="G27" s="20"/>
      <c r="H27" s="3" t="s">
        <v>286</v>
      </c>
      <c r="I27" s="18" t="s">
        <v>102</v>
      </c>
      <c r="J27" s="18" t="s">
        <v>162</v>
      </c>
      <c r="K27" s="100" t="s">
        <v>101</v>
      </c>
      <c r="L27" s="100" t="s">
        <v>357</v>
      </c>
      <c r="M27" s="3" t="s">
        <v>428</v>
      </c>
      <c r="N27" s="18" t="s">
        <v>196</v>
      </c>
      <c r="O27" s="18" t="s">
        <v>300</v>
      </c>
      <c r="P27" s="18"/>
      <c r="Q27" s="2"/>
      <c r="R27" s="1"/>
      <c r="S27" s="5" t="s">
        <v>291</v>
      </c>
      <c r="T27" s="5" t="s">
        <v>292</v>
      </c>
      <c r="U27" s="18" t="s">
        <v>76</v>
      </c>
      <c r="V27" s="18" t="s">
        <v>219</v>
      </c>
      <c r="W27" s="18" t="s">
        <v>112</v>
      </c>
      <c r="X27" s="145" t="s">
        <v>311</v>
      </c>
      <c r="Y27" s="145" t="s">
        <v>72</v>
      </c>
      <c r="Z27" s="145" t="s">
        <v>296</v>
      </c>
      <c r="AA27" s="18" t="s">
        <v>100</v>
      </c>
      <c r="AB27" s="18" t="s">
        <v>293</v>
      </c>
      <c r="AC27" s="143">
        <v>110</v>
      </c>
      <c r="AD27" s="5">
        <f t="shared" si="0"/>
        <v>495</v>
      </c>
      <c r="AE27" s="140">
        <f>Table_1027[[#This Row],[Planned Individuals]]*0.51</f>
        <v>252.45000000000002</v>
      </c>
      <c r="AF27" s="140">
        <f>Table_1027[[#This Row],[Planned Individuals]]*0.49</f>
        <v>242.54999999999998</v>
      </c>
      <c r="AG27" s="37">
        <v>141</v>
      </c>
      <c r="AH27" s="37"/>
      <c r="AI27" s="140">
        <f>SUM(Table_1027[[#This Row],[Existing Households]:[New Households]])</f>
        <v>141</v>
      </c>
      <c r="AJ27" s="140">
        <f t="shared" si="1"/>
        <v>648.59999999999991</v>
      </c>
      <c r="AK27" s="140">
        <f>Table_1027[[#This Row],[Reached Individuals]]*0.51</f>
        <v>330.78599999999994</v>
      </c>
      <c r="AL27" s="140">
        <f>Table_1027[[#This Row],[Reached Individuals]]*0.49</f>
        <v>317.81399999999996</v>
      </c>
      <c r="AM27" s="140">
        <f>Table_1027[[#This Row],[Reached Individuals]]*0.21</f>
        <v>136.20599999999999</v>
      </c>
      <c r="AN27" s="140">
        <f>Table_1027[[#This Row],[Reached Individuals]]*0.21</f>
        <v>136.20599999999999</v>
      </c>
      <c r="AO27" s="140">
        <f>Table_1027[[#This Row],[Reached Individuals]]*0.26</f>
        <v>168.636</v>
      </c>
      <c r="AP27" s="140">
        <f>Table_1027[[#This Row],[Reached Individuals]]*0.27</f>
        <v>175.12199999999999</v>
      </c>
      <c r="AQ27" s="142">
        <f>Table_1027[[#This Row],[Reached Individuals]]*0.02</f>
        <v>12.971999999999998</v>
      </c>
      <c r="AR27" s="142">
        <f>Table_1027[[#This Row],[Reached Individuals]]*0.03</f>
        <v>19.457999999999995</v>
      </c>
      <c r="AS27" s="37"/>
      <c r="AT27" s="12"/>
      <c r="AU27" s="12" t="s">
        <v>5083</v>
      </c>
      <c r="AV27" s="11">
        <v>1855062137</v>
      </c>
      <c r="AW27" s="11" t="s">
        <v>5084</v>
      </c>
      <c r="AX27" s="11" t="s">
        <v>5083</v>
      </c>
      <c r="AY27" s="18">
        <v>1855062137</v>
      </c>
      <c r="AZ27" s="18" t="s">
        <v>5084</v>
      </c>
      <c r="BA27" s="5">
        <v>20</v>
      </c>
      <c r="BB27" s="5">
        <v>2022</v>
      </c>
      <c r="BC27" s="6" t="str" cm="1">
        <f t="array" ref="BC27">_xlfn.IFS(U27="Teknaf","202290",U27="Ukhia","202294",U27="Ramu","202266",U27="Pekua","202256",U27="Maheshkhali","202249",U27="Kutubdia","202245",U27="Cox's Bazar Sadar","202224",U27="Chakaria","202216",ISBLANK(U27),"")</f>
        <v>202294</v>
      </c>
      <c r="BD27" s="22"/>
      <c r="BE27" s="22"/>
    </row>
    <row r="28" spans="1:57" ht="15.75" customHeight="1">
      <c r="A28" s="36">
        <v>25</v>
      </c>
      <c r="B28" s="1" t="s">
        <v>5091</v>
      </c>
      <c r="C28" s="1" t="s">
        <v>182</v>
      </c>
      <c r="D28" s="1"/>
      <c r="E28" s="18" t="s">
        <v>342</v>
      </c>
      <c r="F28" s="18" t="s">
        <v>5092</v>
      </c>
      <c r="G28" s="18"/>
      <c r="H28" s="3" t="s">
        <v>286</v>
      </c>
      <c r="I28" s="18" t="s">
        <v>84</v>
      </c>
      <c r="J28" s="18" t="s">
        <v>178</v>
      </c>
      <c r="K28" s="100" t="s">
        <v>137</v>
      </c>
      <c r="L28" s="100" t="s">
        <v>314</v>
      </c>
      <c r="M28" s="3" t="s">
        <v>428</v>
      </c>
      <c r="N28" s="18" t="s">
        <v>92</v>
      </c>
      <c r="O28" s="18" t="s">
        <v>300</v>
      </c>
      <c r="P28" s="18">
        <v>350</v>
      </c>
      <c r="Q28" s="2" t="s">
        <v>289</v>
      </c>
      <c r="R28" s="1" t="s">
        <v>301</v>
      </c>
      <c r="S28" s="5" t="s">
        <v>291</v>
      </c>
      <c r="T28" s="5" t="s">
        <v>292</v>
      </c>
      <c r="U28" s="18" t="s">
        <v>76</v>
      </c>
      <c r="V28" s="18" t="s">
        <v>219</v>
      </c>
      <c r="W28" s="18" t="s">
        <v>119</v>
      </c>
      <c r="X28" s="18" t="s">
        <v>311</v>
      </c>
      <c r="Y28" s="18" t="s">
        <v>311</v>
      </c>
      <c r="Z28" s="18" t="s">
        <v>323</v>
      </c>
      <c r="AA28" s="18" t="s">
        <v>100</v>
      </c>
      <c r="AB28" s="18" t="s">
        <v>299</v>
      </c>
      <c r="AC28" s="21">
        <v>400</v>
      </c>
      <c r="AD28" s="5">
        <f t="shared" si="0"/>
        <v>1800</v>
      </c>
      <c r="AE28" s="140">
        <f>Table_1027[[#This Row],[Planned Individuals]]*0.51</f>
        <v>918</v>
      </c>
      <c r="AF28" s="140">
        <f>Table_1027[[#This Row],[Planned Individuals]]*0.49</f>
        <v>882</v>
      </c>
      <c r="AG28" s="37"/>
      <c r="AH28" s="37">
        <v>400</v>
      </c>
      <c r="AI28" s="140">
        <f>SUM(Table_1027[[#This Row],[Existing Households]:[New Households]])</f>
        <v>400</v>
      </c>
      <c r="AJ28" s="140">
        <f t="shared" si="1"/>
        <v>1839.9999999999998</v>
      </c>
      <c r="AK28" s="140">
        <f>Table_1027[[#This Row],[Reached Individuals]]*0.51</f>
        <v>938.39999999999986</v>
      </c>
      <c r="AL28" s="140">
        <f>Table_1027[[#This Row],[Reached Individuals]]*0.49</f>
        <v>901.59999999999991</v>
      </c>
      <c r="AM28" s="140">
        <f>Table_1027[[#This Row],[Reached Individuals]]*0.21</f>
        <v>386.39999999999992</v>
      </c>
      <c r="AN28" s="140">
        <f>Table_1027[[#This Row],[Reached Individuals]]*0.21</f>
        <v>386.39999999999992</v>
      </c>
      <c r="AO28" s="140">
        <f>Table_1027[[#This Row],[Reached Individuals]]*0.26</f>
        <v>478.4</v>
      </c>
      <c r="AP28" s="140">
        <f>Table_1027[[#This Row],[Reached Individuals]]*0.27</f>
        <v>496.79999999999995</v>
      </c>
      <c r="AQ28" s="142">
        <f>Table_1027[[#This Row],[Reached Individuals]]*0.02</f>
        <v>36.799999999999997</v>
      </c>
      <c r="AR28" s="142">
        <f>Table_1027[[#This Row],[Reached Individuals]]*0.03</f>
        <v>55.199999999999989</v>
      </c>
      <c r="AS28" s="37"/>
      <c r="AT28" s="12"/>
      <c r="AU28" s="12" t="s">
        <v>5093</v>
      </c>
      <c r="AV28" s="11">
        <v>1722724046</v>
      </c>
      <c r="AW28" s="11" t="s">
        <v>5094</v>
      </c>
      <c r="AX28" s="11" t="s">
        <v>5095</v>
      </c>
      <c r="AY28" s="18">
        <v>1674195596</v>
      </c>
      <c r="AZ28" s="18" t="s">
        <v>5096</v>
      </c>
      <c r="BA28" s="5">
        <v>20</v>
      </c>
      <c r="BB28" s="5">
        <v>2022</v>
      </c>
      <c r="BC28" s="6" t="str" cm="1">
        <f t="array" ref="BC28">_xlfn.IFS(U28="Teknaf","202290",U28="Ukhia","202294",U28="Ramu","202266",U28="Pekua","202256",U28="Maheshkhali","202249",U28="Kutubdia","202245",U28="Cox's Bazar Sadar","202224",U28="Chakaria","202216",ISBLANK(U28),"")</f>
        <v>202294</v>
      </c>
      <c r="BD28" s="22"/>
      <c r="BE28" s="22"/>
    </row>
    <row r="29" spans="1:57" ht="15.75" customHeight="1">
      <c r="A29" s="36">
        <v>26</v>
      </c>
      <c r="B29" s="1" t="s">
        <v>5091</v>
      </c>
      <c r="C29" s="1" t="s">
        <v>182</v>
      </c>
      <c r="D29" s="1"/>
      <c r="E29" s="18" t="s">
        <v>342</v>
      </c>
      <c r="F29" s="18" t="s">
        <v>5092</v>
      </c>
      <c r="G29" s="18"/>
      <c r="H29" s="3" t="s">
        <v>286</v>
      </c>
      <c r="I29" s="18" t="s">
        <v>84</v>
      </c>
      <c r="J29" s="18" t="s">
        <v>178</v>
      </c>
      <c r="K29" s="100" t="s">
        <v>137</v>
      </c>
      <c r="L29" s="100" t="s">
        <v>314</v>
      </c>
      <c r="M29" s="3" t="s">
        <v>428</v>
      </c>
      <c r="N29" s="18" t="s">
        <v>92</v>
      </c>
      <c r="O29" s="18" t="s">
        <v>300</v>
      </c>
      <c r="P29" s="18">
        <v>350</v>
      </c>
      <c r="Q29" s="2" t="s">
        <v>289</v>
      </c>
      <c r="R29" s="1" t="s">
        <v>301</v>
      </c>
      <c r="S29" s="5" t="s">
        <v>291</v>
      </c>
      <c r="T29" s="5" t="s">
        <v>292</v>
      </c>
      <c r="U29" s="18" t="s">
        <v>76</v>
      </c>
      <c r="V29" s="18" t="s">
        <v>219</v>
      </c>
      <c r="W29" s="18" t="s">
        <v>125</v>
      </c>
      <c r="X29" s="18" t="s">
        <v>311</v>
      </c>
      <c r="Y29" s="18" t="s">
        <v>311</v>
      </c>
      <c r="Z29" s="18" t="s">
        <v>323</v>
      </c>
      <c r="AA29" s="18" t="s">
        <v>100</v>
      </c>
      <c r="AB29" s="18" t="s">
        <v>299</v>
      </c>
      <c r="AC29" s="21">
        <v>400</v>
      </c>
      <c r="AD29" s="5">
        <f t="shared" si="0"/>
        <v>1800</v>
      </c>
      <c r="AE29" s="140">
        <f>Table_1027[[#This Row],[Planned Individuals]]*0.51</f>
        <v>918</v>
      </c>
      <c r="AF29" s="140">
        <f>Table_1027[[#This Row],[Planned Individuals]]*0.49</f>
        <v>882</v>
      </c>
      <c r="AG29" s="37"/>
      <c r="AH29" s="37">
        <v>400</v>
      </c>
      <c r="AI29" s="140">
        <f>SUM(Table_1027[[#This Row],[Existing Households]:[New Households]])</f>
        <v>400</v>
      </c>
      <c r="AJ29" s="140">
        <f t="shared" si="1"/>
        <v>1839.9999999999998</v>
      </c>
      <c r="AK29" s="140">
        <f>Table_1027[[#This Row],[Reached Individuals]]*0.51</f>
        <v>938.39999999999986</v>
      </c>
      <c r="AL29" s="140">
        <f>Table_1027[[#This Row],[Reached Individuals]]*0.49</f>
        <v>901.59999999999991</v>
      </c>
      <c r="AM29" s="140">
        <f>Table_1027[[#This Row],[Reached Individuals]]*0.21</f>
        <v>386.39999999999992</v>
      </c>
      <c r="AN29" s="140">
        <f>Table_1027[[#This Row],[Reached Individuals]]*0.21</f>
        <v>386.39999999999992</v>
      </c>
      <c r="AO29" s="140">
        <f>Table_1027[[#This Row],[Reached Individuals]]*0.26</f>
        <v>478.4</v>
      </c>
      <c r="AP29" s="140">
        <f>Table_1027[[#This Row],[Reached Individuals]]*0.27</f>
        <v>496.79999999999995</v>
      </c>
      <c r="AQ29" s="142">
        <f>Table_1027[[#This Row],[Reached Individuals]]*0.02</f>
        <v>36.799999999999997</v>
      </c>
      <c r="AR29" s="142">
        <f>Table_1027[[#This Row],[Reached Individuals]]*0.03</f>
        <v>55.199999999999989</v>
      </c>
      <c r="AS29" s="37"/>
      <c r="AT29" s="12"/>
      <c r="AU29" s="12" t="s">
        <v>5093</v>
      </c>
      <c r="AV29" s="11">
        <v>1722724046</v>
      </c>
      <c r="AW29" s="11" t="s">
        <v>5094</v>
      </c>
      <c r="AX29" s="11" t="s">
        <v>5095</v>
      </c>
      <c r="AY29" s="18">
        <v>1674195596</v>
      </c>
      <c r="AZ29" s="18" t="s">
        <v>5096</v>
      </c>
      <c r="BA29" s="5">
        <v>20</v>
      </c>
      <c r="BB29" s="5">
        <v>2022</v>
      </c>
      <c r="BC29" s="6" t="str" cm="1">
        <f t="array" ref="BC29">_xlfn.IFS(U29="Teknaf","202290",U29="Ukhia","202294",U29="Ramu","202266",U29="Pekua","202256",U29="Maheshkhali","202249",U29="Kutubdia","202245",U29="Cox's Bazar Sadar","202224",U29="Chakaria","202216",ISBLANK(U29),"")</f>
        <v>202294</v>
      </c>
      <c r="BD29" s="22"/>
      <c r="BE29" s="22"/>
    </row>
    <row r="30" spans="1:57" ht="15.75" customHeight="1">
      <c r="A30" s="36">
        <v>27</v>
      </c>
      <c r="B30" s="7" t="s">
        <v>5091</v>
      </c>
      <c r="C30" s="1" t="s">
        <v>182</v>
      </c>
      <c r="D30" s="1"/>
      <c r="E30" s="20" t="s">
        <v>342</v>
      </c>
      <c r="F30" s="20" t="s">
        <v>5092</v>
      </c>
      <c r="G30" s="18"/>
      <c r="H30" s="3" t="s">
        <v>286</v>
      </c>
      <c r="I30" s="18" t="s">
        <v>85</v>
      </c>
      <c r="J30" s="18" t="s">
        <v>203</v>
      </c>
      <c r="K30" s="100" t="s">
        <v>74</v>
      </c>
      <c r="L30" s="100" t="s">
        <v>321</v>
      </c>
      <c r="M30" s="3" t="s">
        <v>428</v>
      </c>
      <c r="N30" s="18" t="s">
        <v>92</v>
      </c>
      <c r="O30" s="18" t="s">
        <v>288</v>
      </c>
      <c r="P30" s="18">
        <v>11250</v>
      </c>
      <c r="Q30" s="2" t="s">
        <v>289</v>
      </c>
      <c r="R30" s="1" t="s">
        <v>305</v>
      </c>
      <c r="S30" s="5" t="s">
        <v>291</v>
      </c>
      <c r="T30" s="5" t="s">
        <v>292</v>
      </c>
      <c r="U30" s="18" t="s">
        <v>76</v>
      </c>
      <c r="V30" s="18" t="s">
        <v>220</v>
      </c>
      <c r="W30" s="18" t="s">
        <v>310</v>
      </c>
      <c r="X30" s="18" t="s">
        <v>311</v>
      </c>
      <c r="Y30" s="18" t="s">
        <v>311</v>
      </c>
      <c r="Z30" s="18" t="s">
        <v>323</v>
      </c>
      <c r="AA30" s="18" t="s">
        <v>73</v>
      </c>
      <c r="AB30" s="18" t="s">
        <v>293</v>
      </c>
      <c r="AC30" s="21">
        <v>300</v>
      </c>
      <c r="AD30" s="5">
        <f t="shared" si="0"/>
        <v>1500</v>
      </c>
      <c r="AE30" s="140">
        <f>Table_1027[[#This Row],[Planned Individuals]]*0.51</f>
        <v>765</v>
      </c>
      <c r="AF30" s="140">
        <f>Table_1027[[#This Row],[Planned Individuals]]*0.49</f>
        <v>735</v>
      </c>
      <c r="AG30" s="37"/>
      <c r="AH30" s="37">
        <v>500</v>
      </c>
      <c r="AI30" s="140">
        <f>SUM(Table_1027[[#This Row],[Existing Households]:[New Households]])</f>
        <v>500</v>
      </c>
      <c r="AJ30" s="140">
        <f t="shared" si="1"/>
        <v>2500</v>
      </c>
      <c r="AK30" s="140">
        <f>Table_1027[[#This Row],[Reached Individuals]]*0.51</f>
        <v>1275</v>
      </c>
      <c r="AL30" s="140">
        <f>Table_1027[[#This Row],[Reached Individuals]]*0.49</f>
        <v>1225</v>
      </c>
      <c r="AM30" s="140">
        <f>Table_1027[[#This Row],[Reached Individuals]]*0.21</f>
        <v>525</v>
      </c>
      <c r="AN30" s="140">
        <f>Table_1027[[#This Row],[Reached Individuals]]*0.21</f>
        <v>525</v>
      </c>
      <c r="AO30" s="140">
        <f>Table_1027[[#This Row],[Reached Individuals]]*0.26</f>
        <v>650</v>
      </c>
      <c r="AP30" s="140">
        <f>Table_1027[[#This Row],[Reached Individuals]]*0.27</f>
        <v>675</v>
      </c>
      <c r="AQ30" s="142">
        <f>Table_1027[[#This Row],[Reached Individuals]]*0.02</f>
        <v>50</v>
      </c>
      <c r="AR30" s="142">
        <f>Table_1027[[#This Row],[Reached Individuals]]*0.03</f>
        <v>75</v>
      </c>
      <c r="AS30" s="37"/>
      <c r="AT30" s="12"/>
      <c r="AU30" s="12" t="s">
        <v>5093</v>
      </c>
      <c r="AV30" s="11">
        <v>1722724046</v>
      </c>
      <c r="AW30" s="11" t="s">
        <v>5094</v>
      </c>
      <c r="AX30" s="11" t="s">
        <v>5095</v>
      </c>
      <c r="AY30" s="18">
        <v>1674195596</v>
      </c>
      <c r="AZ30" s="18" t="s">
        <v>5096</v>
      </c>
      <c r="BA30" s="5">
        <v>20</v>
      </c>
      <c r="BB30" s="5">
        <v>2022</v>
      </c>
      <c r="BC30" s="6" t="str" cm="1">
        <f t="array" ref="BC30">_xlfn.IFS(U30="Teknaf","202290",U30="Ukhia","202294",U30="Ramu","202266",U30="Pekua","202256",U30="Maheshkhali","202249",U30="Kutubdia","202245",U30="Cox's Bazar Sadar","202224",U30="Chakaria","202216",ISBLANK(U30),"")</f>
        <v>202294</v>
      </c>
      <c r="BD30" s="22"/>
      <c r="BE30" s="22"/>
    </row>
    <row r="31" spans="1:57" ht="15.75" customHeight="1">
      <c r="A31" s="36">
        <v>28</v>
      </c>
      <c r="B31" s="7" t="s">
        <v>5091</v>
      </c>
      <c r="C31" s="1" t="s">
        <v>182</v>
      </c>
      <c r="D31" s="1"/>
      <c r="E31" s="20" t="s">
        <v>342</v>
      </c>
      <c r="F31" s="20" t="s">
        <v>5092</v>
      </c>
      <c r="G31" s="18"/>
      <c r="H31" s="3" t="s">
        <v>286</v>
      </c>
      <c r="I31" s="18" t="s">
        <v>91</v>
      </c>
      <c r="J31" s="18" t="s">
        <v>422</v>
      </c>
      <c r="K31" s="100" t="s">
        <v>74</v>
      </c>
      <c r="L31" s="100" t="s">
        <v>369</v>
      </c>
      <c r="M31" s="3" t="s">
        <v>428</v>
      </c>
      <c r="N31" s="18" t="s">
        <v>92</v>
      </c>
      <c r="O31" s="18" t="s">
        <v>303</v>
      </c>
      <c r="P31" s="18">
        <v>3650</v>
      </c>
      <c r="Q31" s="2" t="s">
        <v>289</v>
      </c>
      <c r="R31" s="1" t="s">
        <v>305</v>
      </c>
      <c r="S31" s="5" t="s">
        <v>291</v>
      </c>
      <c r="T31" s="5" t="s">
        <v>292</v>
      </c>
      <c r="U31" s="18" t="s">
        <v>76</v>
      </c>
      <c r="V31" s="18" t="s">
        <v>220</v>
      </c>
      <c r="W31" s="18" t="s">
        <v>309</v>
      </c>
      <c r="X31" s="18" t="s">
        <v>311</v>
      </c>
      <c r="Y31" s="18" t="s">
        <v>311</v>
      </c>
      <c r="Z31" s="18" t="s">
        <v>323</v>
      </c>
      <c r="AA31" s="18" t="s">
        <v>73</v>
      </c>
      <c r="AB31" s="18" t="s">
        <v>293</v>
      </c>
      <c r="AC31" s="21">
        <v>350</v>
      </c>
      <c r="AD31" s="5">
        <f t="shared" si="0"/>
        <v>1750</v>
      </c>
      <c r="AE31" s="140">
        <f>Table_1027[[#This Row],[Planned Individuals]]*0.51</f>
        <v>892.5</v>
      </c>
      <c r="AF31" s="140">
        <f>Table_1027[[#This Row],[Planned Individuals]]*0.49</f>
        <v>857.5</v>
      </c>
      <c r="AG31" s="37"/>
      <c r="AH31" s="37">
        <v>500</v>
      </c>
      <c r="AI31" s="140">
        <f>SUM(Table_1027[[#This Row],[Existing Households]:[New Households]])</f>
        <v>500</v>
      </c>
      <c r="AJ31" s="140">
        <f t="shared" si="1"/>
        <v>2500</v>
      </c>
      <c r="AK31" s="140">
        <f>Table_1027[[#This Row],[Reached Individuals]]*0.51</f>
        <v>1275</v>
      </c>
      <c r="AL31" s="140">
        <f>Table_1027[[#This Row],[Reached Individuals]]*0.49</f>
        <v>1225</v>
      </c>
      <c r="AM31" s="140">
        <f>Table_1027[[#This Row],[Reached Individuals]]*0.21</f>
        <v>525</v>
      </c>
      <c r="AN31" s="140">
        <f>Table_1027[[#This Row],[Reached Individuals]]*0.21</f>
        <v>525</v>
      </c>
      <c r="AO31" s="140">
        <f>Table_1027[[#This Row],[Reached Individuals]]*0.26</f>
        <v>650</v>
      </c>
      <c r="AP31" s="140">
        <f>Table_1027[[#This Row],[Reached Individuals]]*0.27</f>
        <v>675</v>
      </c>
      <c r="AQ31" s="142">
        <f>Table_1027[[#This Row],[Reached Individuals]]*0.02</f>
        <v>50</v>
      </c>
      <c r="AR31" s="142">
        <f>Table_1027[[#This Row],[Reached Individuals]]*0.03</f>
        <v>75</v>
      </c>
      <c r="AS31" s="37"/>
      <c r="AT31" s="12"/>
      <c r="AU31" s="12" t="s">
        <v>5093</v>
      </c>
      <c r="AV31" s="11">
        <v>1722724046</v>
      </c>
      <c r="AW31" s="11" t="s">
        <v>5094</v>
      </c>
      <c r="AX31" s="11" t="s">
        <v>5095</v>
      </c>
      <c r="AY31" s="18">
        <v>1674195596</v>
      </c>
      <c r="AZ31" s="18" t="s">
        <v>5096</v>
      </c>
      <c r="BA31" s="5">
        <v>20</v>
      </c>
      <c r="BB31" s="5">
        <v>2022</v>
      </c>
      <c r="BC31" s="6" t="str" cm="1">
        <f t="array" ref="BC31">_xlfn.IFS(U31="Teknaf","202290",U31="Ukhia","202294",U31="Ramu","202266",U31="Pekua","202256",U31="Maheshkhali","202249",U31="Kutubdia","202245",U31="Cox's Bazar Sadar","202224",U31="Chakaria","202216",ISBLANK(U31),"")</f>
        <v>202294</v>
      </c>
      <c r="BD31" s="22"/>
      <c r="BE31" s="22"/>
    </row>
    <row r="32" spans="1:57" ht="15.75" customHeight="1">
      <c r="A32" s="36">
        <v>29</v>
      </c>
      <c r="B32" s="7" t="s">
        <v>5091</v>
      </c>
      <c r="C32" s="1" t="s">
        <v>182</v>
      </c>
      <c r="D32" s="1"/>
      <c r="E32" s="20" t="s">
        <v>342</v>
      </c>
      <c r="F32" s="20" t="s">
        <v>5092</v>
      </c>
      <c r="G32" s="18"/>
      <c r="H32" s="3" t="s">
        <v>286</v>
      </c>
      <c r="I32" s="18" t="s">
        <v>85</v>
      </c>
      <c r="J32" s="18" t="s">
        <v>203</v>
      </c>
      <c r="K32" s="100" t="s">
        <v>74</v>
      </c>
      <c r="L32" s="100" t="s">
        <v>321</v>
      </c>
      <c r="M32" s="3" t="s">
        <v>428</v>
      </c>
      <c r="N32" s="18" t="s">
        <v>92</v>
      </c>
      <c r="O32" s="18" t="s">
        <v>288</v>
      </c>
      <c r="P32" s="18">
        <v>11250</v>
      </c>
      <c r="Q32" s="2" t="s">
        <v>289</v>
      </c>
      <c r="R32" s="1" t="s">
        <v>305</v>
      </c>
      <c r="S32" s="5" t="s">
        <v>291</v>
      </c>
      <c r="T32" s="5" t="s">
        <v>292</v>
      </c>
      <c r="U32" s="18" t="s">
        <v>76</v>
      </c>
      <c r="V32" s="18" t="s">
        <v>220</v>
      </c>
      <c r="W32" s="18" t="s">
        <v>309</v>
      </c>
      <c r="X32" s="18" t="s">
        <v>311</v>
      </c>
      <c r="Y32" s="18" t="s">
        <v>311</v>
      </c>
      <c r="Z32" s="18" t="s">
        <v>323</v>
      </c>
      <c r="AA32" s="18" t="s">
        <v>73</v>
      </c>
      <c r="AB32" s="18" t="s">
        <v>293</v>
      </c>
      <c r="AC32" s="21">
        <v>350</v>
      </c>
      <c r="AD32" s="5">
        <f t="shared" si="0"/>
        <v>1750</v>
      </c>
      <c r="AE32" s="140">
        <f>Table_1027[[#This Row],[Planned Individuals]]*0.51</f>
        <v>892.5</v>
      </c>
      <c r="AF32" s="140">
        <f>Table_1027[[#This Row],[Planned Individuals]]*0.49</f>
        <v>857.5</v>
      </c>
      <c r="AG32" s="37"/>
      <c r="AH32" s="37">
        <v>600</v>
      </c>
      <c r="AI32" s="140">
        <f>SUM(Table_1027[[#This Row],[Existing Households]:[New Households]])</f>
        <v>600</v>
      </c>
      <c r="AJ32" s="140">
        <f t="shared" si="1"/>
        <v>3000</v>
      </c>
      <c r="AK32" s="140">
        <f>Table_1027[[#This Row],[Reached Individuals]]*0.51</f>
        <v>1530</v>
      </c>
      <c r="AL32" s="140">
        <f>Table_1027[[#This Row],[Reached Individuals]]*0.49</f>
        <v>1470</v>
      </c>
      <c r="AM32" s="140">
        <f>Table_1027[[#This Row],[Reached Individuals]]*0.21</f>
        <v>630</v>
      </c>
      <c r="AN32" s="140">
        <f>Table_1027[[#This Row],[Reached Individuals]]*0.21</f>
        <v>630</v>
      </c>
      <c r="AO32" s="140">
        <f>Table_1027[[#This Row],[Reached Individuals]]*0.26</f>
        <v>780</v>
      </c>
      <c r="AP32" s="140">
        <f>Table_1027[[#This Row],[Reached Individuals]]*0.27</f>
        <v>810</v>
      </c>
      <c r="AQ32" s="142">
        <f>Table_1027[[#This Row],[Reached Individuals]]*0.02</f>
        <v>60</v>
      </c>
      <c r="AR32" s="142">
        <f>Table_1027[[#This Row],[Reached Individuals]]*0.03</f>
        <v>90</v>
      </c>
      <c r="AS32" s="37"/>
      <c r="AT32" s="12"/>
      <c r="AU32" s="12" t="s">
        <v>5093</v>
      </c>
      <c r="AV32" s="11">
        <v>1722724046</v>
      </c>
      <c r="AW32" s="11" t="s">
        <v>5094</v>
      </c>
      <c r="AX32" s="11" t="s">
        <v>5095</v>
      </c>
      <c r="AY32" s="18">
        <v>1674195596</v>
      </c>
      <c r="AZ32" s="18" t="s">
        <v>5096</v>
      </c>
      <c r="BA32" s="5">
        <v>20</v>
      </c>
      <c r="BB32" s="5">
        <v>2022</v>
      </c>
      <c r="BC32" s="6" t="str" cm="1">
        <f t="array" ref="BC32">_xlfn.IFS(U32="Teknaf","202290",U32="Ukhia","202294",U32="Ramu","202266",U32="Pekua","202256",U32="Maheshkhali","202249",U32="Kutubdia","202245",U32="Cox's Bazar Sadar","202224",U32="Chakaria","202216",ISBLANK(U32),"")</f>
        <v>202294</v>
      </c>
      <c r="BD32" s="22"/>
      <c r="BE32" s="22"/>
    </row>
    <row r="33" spans="1:57" ht="15.75" customHeight="1">
      <c r="A33" s="36">
        <v>30</v>
      </c>
      <c r="B33" s="7" t="s">
        <v>5091</v>
      </c>
      <c r="C33" s="1" t="s">
        <v>182</v>
      </c>
      <c r="D33" s="1"/>
      <c r="E33" s="20" t="s">
        <v>342</v>
      </c>
      <c r="F33" s="20" t="s">
        <v>5092</v>
      </c>
      <c r="G33" s="18"/>
      <c r="H33" s="3" t="s">
        <v>286</v>
      </c>
      <c r="I33" s="18" t="s">
        <v>85</v>
      </c>
      <c r="J33" s="18" t="s">
        <v>203</v>
      </c>
      <c r="K33" s="100" t="s">
        <v>74</v>
      </c>
      <c r="L33" s="100" t="s">
        <v>321</v>
      </c>
      <c r="M33" s="3" t="s">
        <v>428</v>
      </c>
      <c r="N33" s="18" t="s">
        <v>92</v>
      </c>
      <c r="O33" s="18" t="s">
        <v>288</v>
      </c>
      <c r="P33" s="18">
        <v>11250</v>
      </c>
      <c r="Q33" s="2" t="s">
        <v>289</v>
      </c>
      <c r="R33" s="1" t="s">
        <v>305</v>
      </c>
      <c r="S33" s="5" t="s">
        <v>291</v>
      </c>
      <c r="T33" s="5" t="s">
        <v>292</v>
      </c>
      <c r="U33" s="18" t="s">
        <v>76</v>
      </c>
      <c r="V33" s="18" t="s">
        <v>220</v>
      </c>
      <c r="W33" s="18" t="s">
        <v>331</v>
      </c>
      <c r="X33" s="18" t="s">
        <v>311</v>
      </c>
      <c r="Y33" s="18" t="s">
        <v>311</v>
      </c>
      <c r="Z33" s="18" t="s">
        <v>323</v>
      </c>
      <c r="AA33" s="18" t="s">
        <v>73</v>
      </c>
      <c r="AB33" s="18" t="s">
        <v>293</v>
      </c>
      <c r="AC33" s="21">
        <v>350</v>
      </c>
      <c r="AD33" s="5">
        <f t="shared" si="0"/>
        <v>1750</v>
      </c>
      <c r="AE33" s="140">
        <f>Table_1027[[#This Row],[Planned Individuals]]*0.51</f>
        <v>892.5</v>
      </c>
      <c r="AF33" s="140">
        <f>Table_1027[[#This Row],[Planned Individuals]]*0.49</f>
        <v>857.5</v>
      </c>
      <c r="AG33" s="37"/>
      <c r="AH33" s="37">
        <v>600</v>
      </c>
      <c r="AI33" s="140">
        <f>SUM(Table_1027[[#This Row],[Existing Households]:[New Households]])</f>
        <v>600</v>
      </c>
      <c r="AJ33" s="140">
        <f t="shared" si="1"/>
        <v>3000</v>
      </c>
      <c r="AK33" s="140">
        <f>Table_1027[[#This Row],[Reached Individuals]]*0.51</f>
        <v>1530</v>
      </c>
      <c r="AL33" s="140">
        <f>Table_1027[[#This Row],[Reached Individuals]]*0.49</f>
        <v>1470</v>
      </c>
      <c r="AM33" s="140">
        <f>Table_1027[[#This Row],[Reached Individuals]]*0.21</f>
        <v>630</v>
      </c>
      <c r="AN33" s="140">
        <f>Table_1027[[#This Row],[Reached Individuals]]*0.21</f>
        <v>630</v>
      </c>
      <c r="AO33" s="140">
        <f>Table_1027[[#This Row],[Reached Individuals]]*0.26</f>
        <v>780</v>
      </c>
      <c r="AP33" s="140">
        <f>Table_1027[[#This Row],[Reached Individuals]]*0.27</f>
        <v>810</v>
      </c>
      <c r="AQ33" s="142">
        <f>Table_1027[[#This Row],[Reached Individuals]]*0.02</f>
        <v>60</v>
      </c>
      <c r="AR33" s="142">
        <f>Table_1027[[#This Row],[Reached Individuals]]*0.03</f>
        <v>90</v>
      </c>
      <c r="AS33" s="37"/>
      <c r="AT33" s="12"/>
      <c r="AU33" s="12" t="s">
        <v>5093</v>
      </c>
      <c r="AV33" s="11">
        <v>1722724046</v>
      </c>
      <c r="AW33" s="11" t="s">
        <v>5094</v>
      </c>
      <c r="AX33" s="11" t="s">
        <v>5095</v>
      </c>
      <c r="AY33" s="18">
        <v>1674195596</v>
      </c>
      <c r="AZ33" s="18" t="s">
        <v>5096</v>
      </c>
      <c r="BA33" s="5">
        <v>20</v>
      </c>
      <c r="BB33" s="5">
        <v>2022</v>
      </c>
      <c r="BC33" s="6" t="str" cm="1">
        <f t="array" ref="BC33">_xlfn.IFS(U33="Teknaf","202290",U33="Ukhia","202294",U33="Ramu","202266",U33="Pekua","202256",U33="Maheshkhali","202249",U33="Kutubdia","202245",U33="Cox's Bazar Sadar","202224",U33="Chakaria","202216",ISBLANK(U33),"")</f>
        <v>202294</v>
      </c>
      <c r="BD33" s="22"/>
      <c r="BE33" s="22"/>
    </row>
    <row r="34" spans="1:57" ht="15.75" customHeight="1">
      <c r="A34" s="36">
        <v>31</v>
      </c>
      <c r="B34" s="7" t="s">
        <v>5091</v>
      </c>
      <c r="C34" s="1" t="s">
        <v>182</v>
      </c>
      <c r="D34" s="1"/>
      <c r="E34" s="20" t="s">
        <v>342</v>
      </c>
      <c r="F34" s="20" t="s">
        <v>5092</v>
      </c>
      <c r="G34" s="18"/>
      <c r="H34" s="3" t="s">
        <v>286</v>
      </c>
      <c r="I34" s="18" t="s">
        <v>91</v>
      </c>
      <c r="J34" s="18" t="s">
        <v>422</v>
      </c>
      <c r="K34" s="100" t="s">
        <v>74</v>
      </c>
      <c r="L34" s="100" t="s">
        <v>369</v>
      </c>
      <c r="M34" s="3" t="s">
        <v>428</v>
      </c>
      <c r="N34" s="18" t="s">
        <v>92</v>
      </c>
      <c r="O34" s="18" t="s">
        <v>303</v>
      </c>
      <c r="P34" s="18">
        <v>3650</v>
      </c>
      <c r="Q34" s="2" t="s">
        <v>289</v>
      </c>
      <c r="R34" s="1" t="s">
        <v>305</v>
      </c>
      <c r="S34" s="5" t="s">
        <v>291</v>
      </c>
      <c r="T34" s="5" t="s">
        <v>292</v>
      </c>
      <c r="U34" s="18" t="s">
        <v>76</v>
      </c>
      <c r="V34" s="18" t="s">
        <v>220</v>
      </c>
      <c r="W34" s="18" t="s">
        <v>331</v>
      </c>
      <c r="X34" s="18" t="s">
        <v>311</v>
      </c>
      <c r="Y34" s="18" t="s">
        <v>311</v>
      </c>
      <c r="Z34" s="18" t="s">
        <v>323</v>
      </c>
      <c r="AA34" s="18" t="s">
        <v>73</v>
      </c>
      <c r="AB34" s="18" t="s">
        <v>293</v>
      </c>
      <c r="AC34" s="21">
        <v>350</v>
      </c>
      <c r="AD34" s="5">
        <f t="shared" si="0"/>
        <v>1750</v>
      </c>
      <c r="AE34" s="140">
        <f>Table_1027[[#This Row],[Planned Individuals]]*0.51</f>
        <v>892.5</v>
      </c>
      <c r="AF34" s="140">
        <f>Table_1027[[#This Row],[Planned Individuals]]*0.49</f>
        <v>857.5</v>
      </c>
      <c r="AG34" s="37"/>
      <c r="AH34" s="37">
        <v>600</v>
      </c>
      <c r="AI34" s="140">
        <f>SUM(Table_1027[[#This Row],[Existing Households]:[New Households]])</f>
        <v>600</v>
      </c>
      <c r="AJ34" s="140">
        <f t="shared" si="1"/>
        <v>3000</v>
      </c>
      <c r="AK34" s="140">
        <f>Table_1027[[#This Row],[Reached Individuals]]*0.51</f>
        <v>1530</v>
      </c>
      <c r="AL34" s="140">
        <f>Table_1027[[#This Row],[Reached Individuals]]*0.49</f>
        <v>1470</v>
      </c>
      <c r="AM34" s="140">
        <f>Table_1027[[#This Row],[Reached Individuals]]*0.21</f>
        <v>630</v>
      </c>
      <c r="AN34" s="140">
        <f>Table_1027[[#This Row],[Reached Individuals]]*0.21</f>
        <v>630</v>
      </c>
      <c r="AO34" s="140">
        <f>Table_1027[[#This Row],[Reached Individuals]]*0.26</f>
        <v>780</v>
      </c>
      <c r="AP34" s="140">
        <f>Table_1027[[#This Row],[Reached Individuals]]*0.27</f>
        <v>810</v>
      </c>
      <c r="AQ34" s="142">
        <f>Table_1027[[#This Row],[Reached Individuals]]*0.02</f>
        <v>60</v>
      </c>
      <c r="AR34" s="142">
        <f>Table_1027[[#This Row],[Reached Individuals]]*0.03</f>
        <v>90</v>
      </c>
      <c r="AS34" s="37"/>
      <c r="AT34" s="12"/>
      <c r="AU34" s="12" t="s">
        <v>5093</v>
      </c>
      <c r="AV34" s="11">
        <v>1722724046</v>
      </c>
      <c r="AW34" s="11" t="s">
        <v>5094</v>
      </c>
      <c r="AX34" s="11" t="s">
        <v>5095</v>
      </c>
      <c r="AY34" s="18">
        <v>1674195596</v>
      </c>
      <c r="AZ34" s="18" t="s">
        <v>5096</v>
      </c>
      <c r="BA34" s="5">
        <v>20</v>
      </c>
      <c r="BB34" s="5">
        <v>2022</v>
      </c>
      <c r="BC34" s="6" t="str" cm="1">
        <f t="array" ref="BC34">_xlfn.IFS(U34="Teknaf","202290",U34="Ukhia","202294",U34="Ramu","202266",U34="Pekua","202256",U34="Maheshkhali","202249",U34="Kutubdia","202245",U34="Cox's Bazar Sadar","202224",U34="Chakaria","202216",ISBLANK(U34),"")</f>
        <v>202294</v>
      </c>
      <c r="BD34" s="22"/>
      <c r="BE34" s="22"/>
    </row>
    <row r="35" spans="1:57" ht="15.75" customHeight="1">
      <c r="A35" s="36">
        <v>32</v>
      </c>
      <c r="B35" s="7" t="s">
        <v>5091</v>
      </c>
      <c r="C35" s="1" t="s">
        <v>182</v>
      </c>
      <c r="D35" s="1"/>
      <c r="E35" s="20" t="s">
        <v>342</v>
      </c>
      <c r="F35" s="20" t="s">
        <v>5092</v>
      </c>
      <c r="G35" s="18"/>
      <c r="H35" s="3" t="s">
        <v>286</v>
      </c>
      <c r="I35" s="18" t="s">
        <v>91</v>
      </c>
      <c r="J35" s="18" t="s">
        <v>422</v>
      </c>
      <c r="K35" s="100" t="s">
        <v>74</v>
      </c>
      <c r="L35" s="100" t="s">
        <v>369</v>
      </c>
      <c r="M35" s="3" t="s">
        <v>428</v>
      </c>
      <c r="N35" s="18" t="s">
        <v>92</v>
      </c>
      <c r="O35" s="18" t="s">
        <v>303</v>
      </c>
      <c r="P35" s="18">
        <v>3650</v>
      </c>
      <c r="Q35" s="2" t="s">
        <v>289</v>
      </c>
      <c r="R35" s="1" t="s">
        <v>305</v>
      </c>
      <c r="S35" s="5" t="s">
        <v>291</v>
      </c>
      <c r="T35" s="5" t="s">
        <v>292</v>
      </c>
      <c r="U35" s="18" t="s">
        <v>76</v>
      </c>
      <c r="V35" s="18" t="s">
        <v>220</v>
      </c>
      <c r="W35" s="18" t="s">
        <v>310</v>
      </c>
      <c r="X35" s="18" t="s">
        <v>311</v>
      </c>
      <c r="Y35" s="18" t="s">
        <v>311</v>
      </c>
      <c r="Z35" s="18" t="s">
        <v>323</v>
      </c>
      <c r="AA35" s="18" t="s">
        <v>73</v>
      </c>
      <c r="AB35" s="18" t="s">
        <v>293</v>
      </c>
      <c r="AC35" s="21">
        <v>470</v>
      </c>
      <c r="AD35" s="5">
        <f t="shared" si="0"/>
        <v>2350</v>
      </c>
      <c r="AE35" s="140">
        <f>Table_1027[[#This Row],[Planned Individuals]]*0.51</f>
        <v>1198.5</v>
      </c>
      <c r="AF35" s="140">
        <f>Table_1027[[#This Row],[Planned Individuals]]*0.49</f>
        <v>1151.5</v>
      </c>
      <c r="AG35" s="37"/>
      <c r="AH35" s="37">
        <v>700</v>
      </c>
      <c r="AI35" s="140">
        <f>SUM(Table_1027[[#This Row],[Existing Households]:[New Households]])</f>
        <v>700</v>
      </c>
      <c r="AJ35" s="140">
        <f t="shared" si="1"/>
        <v>3500</v>
      </c>
      <c r="AK35" s="140">
        <f>Table_1027[[#This Row],[Reached Individuals]]*0.51</f>
        <v>1785</v>
      </c>
      <c r="AL35" s="140">
        <f>Table_1027[[#This Row],[Reached Individuals]]*0.49</f>
        <v>1715</v>
      </c>
      <c r="AM35" s="140">
        <f>Table_1027[[#This Row],[Reached Individuals]]*0.21</f>
        <v>735</v>
      </c>
      <c r="AN35" s="140">
        <f>Table_1027[[#This Row],[Reached Individuals]]*0.21</f>
        <v>735</v>
      </c>
      <c r="AO35" s="140">
        <f>Table_1027[[#This Row],[Reached Individuals]]*0.26</f>
        <v>910</v>
      </c>
      <c r="AP35" s="140">
        <f>Table_1027[[#This Row],[Reached Individuals]]*0.27</f>
        <v>945.00000000000011</v>
      </c>
      <c r="AQ35" s="142">
        <f>Table_1027[[#This Row],[Reached Individuals]]*0.02</f>
        <v>70</v>
      </c>
      <c r="AR35" s="142">
        <f>Table_1027[[#This Row],[Reached Individuals]]*0.03</f>
        <v>105</v>
      </c>
      <c r="AS35" s="37"/>
      <c r="AT35" s="12"/>
      <c r="AU35" s="12" t="s">
        <v>5093</v>
      </c>
      <c r="AV35" s="11">
        <v>1722724046</v>
      </c>
      <c r="AW35" s="11" t="s">
        <v>5094</v>
      </c>
      <c r="AX35" s="11" t="s">
        <v>5095</v>
      </c>
      <c r="AY35" s="18">
        <v>1674195596</v>
      </c>
      <c r="AZ35" s="18" t="s">
        <v>5096</v>
      </c>
      <c r="BA35" s="5">
        <v>20</v>
      </c>
      <c r="BB35" s="5">
        <v>2022</v>
      </c>
      <c r="BC35" s="6" t="str" cm="1">
        <f t="array" ref="BC35">_xlfn.IFS(U35="Teknaf","202290",U35="Ukhia","202294",U35="Ramu","202266",U35="Pekua","202256",U35="Maheshkhali","202249",U35="Kutubdia","202245",U35="Cox's Bazar Sadar","202224",U35="Chakaria","202216",ISBLANK(U35),"")</f>
        <v>202294</v>
      </c>
      <c r="BD35" s="22"/>
      <c r="BE35" s="22"/>
    </row>
    <row r="36" spans="1:57" ht="15.75" customHeight="1">
      <c r="A36" s="36">
        <v>33</v>
      </c>
      <c r="B36" s="8" t="s">
        <v>5133</v>
      </c>
      <c r="C36" s="7" t="s">
        <v>182</v>
      </c>
      <c r="D36" s="1"/>
      <c r="E36" s="18" t="s">
        <v>36</v>
      </c>
      <c r="F36" s="18" t="s">
        <v>39</v>
      </c>
      <c r="G36" s="18" t="s">
        <v>5236</v>
      </c>
      <c r="H36" s="3" t="s">
        <v>286</v>
      </c>
      <c r="I36" s="18" t="s">
        <v>91</v>
      </c>
      <c r="J36" s="18" t="s">
        <v>179</v>
      </c>
      <c r="K36" s="100" t="s">
        <v>74</v>
      </c>
      <c r="L36" s="100" t="s">
        <v>369</v>
      </c>
      <c r="M36" s="3" t="s">
        <v>428</v>
      </c>
      <c r="N36" s="18" t="s">
        <v>92</v>
      </c>
      <c r="O36" s="18" t="s">
        <v>298</v>
      </c>
      <c r="P36" s="18">
        <v>1000</v>
      </c>
      <c r="Q36" s="2"/>
      <c r="R36" s="1" t="s">
        <v>301</v>
      </c>
      <c r="S36" s="5" t="s">
        <v>291</v>
      </c>
      <c r="T36" s="5" t="s">
        <v>292</v>
      </c>
      <c r="U36" s="18" t="s">
        <v>76</v>
      </c>
      <c r="V36" s="18" t="s">
        <v>220</v>
      </c>
      <c r="W36" s="18" t="s">
        <v>331</v>
      </c>
      <c r="X36" s="146" t="s">
        <v>311</v>
      </c>
      <c r="Y36" s="146" t="s">
        <v>72</v>
      </c>
      <c r="Z36" s="146" t="s">
        <v>311</v>
      </c>
      <c r="AA36" s="18" t="s">
        <v>73</v>
      </c>
      <c r="AB36" s="18" t="s">
        <v>299</v>
      </c>
      <c r="AC36" s="18">
        <v>9</v>
      </c>
      <c r="AD36" s="5">
        <f t="shared" si="0"/>
        <v>45</v>
      </c>
      <c r="AE36" s="140">
        <f>Table_1027[[#This Row],[Planned Individuals]]*0.51</f>
        <v>22.95</v>
      </c>
      <c r="AF36" s="140">
        <f>Table_1027[[#This Row],[Planned Individuals]]*0.49</f>
        <v>22.05</v>
      </c>
      <c r="AG36" s="37">
        <v>9</v>
      </c>
      <c r="AH36" s="37"/>
      <c r="AI36" s="140">
        <f>SUM(Table_1027[[#This Row],[Existing Households]:[New Households]])</f>
        <v>9</v>
      </c>
      <c r="AJ36" s="140">
        <f t="shared" si="1"/>
        <v>45</v>
      </c>
      <c r="AK36" s="140">
        <f>Table_1027[[#This Row],[Reached Individuals]]*0.51</f>
        <v>22.95</v>
      </c>
      <c r="AL36" s="140">
        <f>Table_1027[[#This Row],[Reached Individuals]]*0.49</f>
        <v>22.05</v>
      </c>
      <c r="AM36" s="140">
        <f>Table_1027[[#This Row],[Reached Individuals]]*0.21</f>
        <v>9.4499999999999993</v>
      </c>
      <c r="AN36" s="140">
        <f>Table_1027[[#This Row],[Reached Individuals]]*0.21</f>
        <v>9.4499999999999993</v>
      </c>
      <c r="AO36" s="140">
        <f>Table_1027[[#This Row],[Reached Individuals]]*0.26</f>
        <v>11.700000000000001</v>
      </c>
      <c r="AP36" s="140">
        <f>Table_1027[[#This Row],[Reached Individuals]]*0.27</f>
        <v>12.15</v>
      </c>
      <c r="AQ36" s="142">
        <f>Table_1027[[#This Row],[Reached Individuals]]*0.02</f>
        <v>0.9</v>
      </c>
      <c r="AR36" s="142">
        <f>Table_1027[[#This Row],[Reached Individuals]]*0.03</f>
        <v>1.3499999999999999</v>
      </c>
      <c r="AS36" s="37"/>
      <c r="AT36" s="12"/>
      <c r="AU36" s="12" t="s">
        <v>312</v>
      </c>
      <c r="AV36" s="11">
        <v>1610388688</v>
      </c>
      <c r="AW36" s="11" t="s">
        <v>5135</v>
      </c>
      <c r="AX36" s="11" t="s">
        <v>5136</v>
      </c>
      <c r="AY36" s="18">
        <v>1844483673</v>
      </c>
      <c r="AZ36" s="18" t="s">
        <v>5134</v>
      </c>
      <c r="BA36" s="5">
        <v>20</v>
      </c>
      <c r="BB36" s="5">
        <v>2022</v>
      </c>
      <c r="BC36" s="6" t="str" cm="1">
        <f t="array" ref="BC36">_xlfn.IFS(U36="Teknaf","202290",U36="Ukhia","202294",U36="Ramu","202266",U36="Pekua","202256",U36="Maheshkhali","202249",U36="Kutubdia","202245",U36="Cox's Bazar Sadar","202224",U36="Chakaria","202216",ISBLANK(U36),"")</f>
        <v>202294</v>
      </c>
      <c r="BD36" s="22"/>
      <c r="BE36" s="22"/>
    </row>
    <row r="37" spans="1:57" ht="15.75" customHeight="1">
      <c r="A37" s="36">
        <v>34</v>
      </c>
      <c r="B37" s="1" t="s">
        <v>5133</v>
      </c>
      <c r="C37" s="7" t="s">
        <v>182</v>
      </c>
      <c r="D37" s="1"/>
      <c r="E37" s="18" t="s">
        <v>36</v>
      </c>
      <c r="F37" s="18" t="s">
        <v>39</v>
      </c>
      <c r="G37" s="18" t="s">
        <v>5236</v>
      </c>
      <c r="H37" s="3" t="s">
        <v>286</v>
      </c>
      <c r="I37" s="18" t="s">
        <v>91</v>
      </c>
      <c r="J37" s="18" t="s">
        <v>179</v>
      </c>
      <c r="K37" s="100" t="s">
        <v>74</v>
      </c>
      <c r="L37" s="100" t="s">
        <v>369</v>
      </c>
      <c r="M37" s="3" t="s">
        <v>428</v>
      </c>
      <c r="N37" s="18" t="s">
        <v>92</v>
      </c>
      <c r="O37" s="18" t="s">
        <v>298</v>
      </c>
      <c r="P37" s="18">
        <v>1000</v>
      </c>
      <c r="Q37" s="2"/>
      <c r="R37" s="1" t="s">
        <v>301</v>
      </c>
      <c r="S37" s="5" t="s">
        <v>291</v>
      </c>
      <c r="T37" s="5" t="s">
        <v>292</v>
      </c>
      <c r="U37" s="18" t="s">
        <v>76</v>
      </c>
      <c r="V37" s="18" t="s">
        <v>220</v>
      </c>
      <c r="W37" s="18" t="s">
        <v>331</v>
      </c>
      <c r="X37" s="146" t="s">
        <v>311</v>
      </c>
      <c r="Y37" s="146" t="s">
        <v>72</v>
      </c>
      <c r="Z37" s="147" t="s">
        <v>311</v>
      </c>
      <c r="AA37" s="18" t="s">
        <v>73</v>
      </c>
      <c r="AB37" s="18" t="s">
        <v>299</v>
      </c>
      <c r="AC37" s="18">
        <v>14</v>
      </c>
      <c r="AD37" s="5">
        <f t="shared" si="0"/>
        <v>70</v>
      </c>
      <c r="AE37" s="140">
        <f>Table_1027[[#This Row],[Planned Individuals]]*0.51</f>
        <v>35.700000000000003</v>
      </c>
      <c r="AF37" s="140">
        <f>Table_1027[[#This Row],[Planned Individuals]]*0.49</f>
        <v>34.299999999999997</v>
      </c>
      <c r="AG37" s="37">
        <v>14</v>
      </c>
      <c r="AH37" s="37"/>
      <c r="AI37" s="140">
        <f>SUM(Table_1027[[#This Row],[Existing Households]:[New Households]])</f>
        <v>14</v>
      </c>
      <c r="AJ37" s="140">
        <f t="shared" si="1"/>
        <v>70</v>
      </c>
      <c r="AK37" s="140">
        <f>Table_1027[[#This Row],[Reached Individuals]]*0.51</f>
        <v>35.700000000000003</v>
      </c>
      <c r="AL37" s="140">
        <f>Table_1027[[#This Row],[Reached Individuals]]*0.49</f>
        <v>34.299999999999997</v>
      </c>
      <c r="AM37" s="140">
        <f>Table_1027[[#This Row],[Reached Individuals]]*0.21</f>
        <v>14.7</v>
      </c>
      <c r="AN37" s="140">
        <f>Table_1027[[#This Row],[Reached Individuals]]*0.21</f>
        <v>14.7</v>
      </c>
      <c r="AO37" s="140">
        <f>Table_1027[[#This Row],[Reached Individuals]]*0.26</f>
        <v>18.2</v>
      </c>
      <c r="AP37" s="140">
        <f>Table_1027[[#This Row],[Reached Individuals]]*0.27</f>
        <v>18.900000000000002</v>
      </c>
      <c r="AQ37" s="142">
        <f>Table_1027[[#This Row],[Reached Individuals]]*0.02</f>
        <v>1.4000000000000001</v>
      </c>
      <c r="AR37" s="142">
        <f>Table_1027[[#This Row],[Reached Individuals]]*0.03</f>
        <v>2.1</v>
      </c>
      <c r="AS37" s="37"/>
      <c r="AT37" s="12"/>
      <c r="AU37" s="12" t="s">
        <v>312</v>
      </c>
      <c r="AV37" s="11">
        <v>1610388688</v>
      </c>
      <c r="AW37" s="11" t="s">
        <v>5135</v>
      </c>
      <c r="AX37" s="11" t="s">
        <v>5136</v>
      </c>
      <c r="AY37" s="18">
        <v>1844483673</v>
      </c>
      <c r="AZ37" s="18" t="s">
        <v>5134</v>
      </c>
      <c r="BA37" s="5">
        <v>20</v>
      </c>
      <c r="BB37" s="5">
        <v>2022</v>
      </c>
      <c r="BC37" s="6" t="str" cm="1">
        <f t="array" ref="BC37">_xlfn.IFS(U37="Teknaf","202290",U37="Ukhia","202294",U37="Ramu","202266",U37="Pekua","202256",U37="Maheshkhali","202249",U37="Kutubdia","202245",U37="Cox's Bazar Sadar","202224",U37="Chakaria","202216",ISBLANK(U37),"")</f>
        <v>202294</v>
      </c>
      <c r="BD37" s="22"/>
      <c r="BE37" s="22"/>
    </row>
    <row r="38" spans="1:57" ht="15.75" customHeight="1">
      <c r="A38" s="36">
        <v>35</v>
      </c>
      <c r="B38" s="1" t="s">
        <v>5133</v>
      </c>
      <c r="C38" s="7" t="s">
        <v>182</v>
      </c>
      <c r="D38" s="1"/>
      <c r="E38" s="18" t="s">
        <v>36</v>
      </c>
      <c r="F38" s="18" t="s">
        <v>39</v>
      </c>
      <c r="G38" s="18" t="s">
        <v>5236</v>
      </c>
      <c r="H38" s="3" t="s">
        <v>286</v>
      </c>
      <c r="I38" s="18" t="s">
        <v>91</v>
      </c>
      <c r="J38" s="18" t="s">
        <v>179</v>
      </c>
      <c r="K38" s="100" t="s">
        <v>74</v>
      </c>
      <c r="L38" s="100" t="s">
        <v>369</v>
      </c>
      <c r="M38" s="3" t="s">
        <v>428</v>
      </c>
      <c r="N38" s="18" t="s">
        <v>92</v>
      </c>
      <c r="O38" s="18" t="s">
        <v>303</v>
      </c>
      <c r="P38" s="18">
        <v>1000</v>
      </c>
      <c r="Q38" s="2" t="s">
        <v>289</v>
      </c>
      <c r="R38" s="1" t="s">
        <v>301</v>
      </c>
      <c r="S38" s="5" t="s">
        <v>291</v>
      </c>
      <c r="T38" s="5" t="s">
        <v>292</v>
      </c>
      <c r="U38" s="18" t="s">
        <v>76</v>
      </c>
      <c r="V38" s="18" t="s">
        <v>225</v>
      </c>
      <c r="W38" s="18" t="s">
        <v>324</v>
      </c>
      <c r="X38" s="146" t="s">
        <v>311</v>
      </c>
      <c r="Y38" s="146" t="s">
        <v>72</v>
      </c>
      <c r="Z38" s="147" t="s">
        <v>311</v>
      </c>
      <c r="AA38" s="18" t="s">
        <v>73</v>
      </c>
      <c r="AB38" s="18" t="s">
        <v>299</v>
      </c>
      <c r="AC38" s="18">
        <v>15</v>
      </c>
      <c r="AD38" s="5">
        <f t="shared" si="0"/>
        <v>75</v>
      </c>
      <c r="AE38" s="140">
        <f>Table_1027[[#This Row],[Planned Individuals]]*0.51</f>
        <v>38.25</v>
      </c>
      <c r="AF38" s="140">
        <f>Table_1027[[#This Row],[Planned Individuals]]*0.49</f>
        <v>36.75</v>
      </c>
      <c r="AG38" s="37">
        <v>15</v>
      </c>
      <c r="AH38" s="37"/>
      <c r="AI38" s="140">
        <f>SUM(Table_1027[[#This Row],[Existing Households]:[New Households]])</f>
        <v>15</v>
      </c>
      <c r="AJ38" s="140">
        <f t="shared" si="1"/>
        <v>75</v>
      </c>
      <c r="AK38" s="140">
        <f>Table_1027[[#This Row],[Reached Individuals]]*0.51</f>
        <v>38.25</v>
      </c>
      <c r="AL38" s="140">
        <f>Table_1027[[#This Row],[Reached Individuals]]*0.49</f>
        <v>36.75</v>
      </c>
      <c r="AM38" s="140">
        <f>Table_1027[[#This Row],[Reached Individuals]]*0.21</f>
        <v>15.75</v>
      </c>
      <c r="AN38" s="140">
        <f>Table_1027[[#This Row],[Reached Individuals]]*0.21</f>
        <v>15.75</v>
      </c>
      <c r="AO38" s="140">
        <f>Table_1027[[#This Row],[Reached Individuals]]*0.26</f>
        <v>19.5</v>
      </c>
      <c r="AP38" s="140">
        <f>Table_1027[[#This Row],[Reached Individuals]]*0.27</f>
        <v>20.25</v>
      </c>
      <c r="AQ38" s="142">
        <f>Table_1027[[#This Row],[Reached Individuals]]*0.02</f>
        <v>1.5</v>
      </c>
      <c r="AR38" s="142">
        <f>Table_1027[[#This Row],[Reached Individuals]]*0.03</f>
        <v>2.25</v>
      </c>
      <c r="AS38" s="37"/>
      <c r="AT38" s="12"/>
      <c r="AU38" s="12" t="s">
        <v>312</v>
      </c>
      <c r="AV38" s="11">
        <v>1610388688</v>
      </c>
      <c r="AW38" s="11" t="s">
        <v>5135</v>
      </c>
      <c r="AX38" s="11" t="s">
        <v>5136</v>
      </c>
      <c r="AY38" s="18">
        <v>1844483673</v>
      </c>
      <c r="AZ38" s="18" t="s">
        <v>5134</v>
      </c>
      <c r="BA38" s="5">
        <v>20</v>
      </c>
      <c r="BB38" s="5">
        <v>2022</v>
      </c>
      <c r="BC38" s="6" t="str" cm="1">
        <f t="array" ref="BC38">_xlfn.IFS(U38="Teknaf","202290",U38="Ukhia","202294",U38="Ramu","202266",U38="Pekua","202256",U38="Maheshkhali","202249",U38="Kutubdia","202245",U38="Cox's Bazar Sadar","202224",U38="Chakaria","202216",ISBLANK(U38),"")</f>
        <v>202294</v>
      </c>
      <c r="BD38" s="22"/>
      <c r="BE38" s="22"/>
    </row>
    <row r="39" spans="1:57" ht="15.75" customHeight="1">
      <c r="A39" s="36">
        <v>36</v>
      </c>
      <c r="B39" s="1" t="s">
        <v>5133</v>
      </c>
      <c r="C39" s="7" t="s">
        <v>182</v>
      </c>
      <c r="D39" s="1"/>
      <c r="E39" s="18" t="s">
        <v>36</v>
      </c>
      <c r="F39" s="18" t="s">
        <v>39</v>
      </c>
      <c r="G39" s="18" t="s">
        <v>5236</v>
      </c>
      <c r="H39" s="3" t="s">
        <v>286</v>
      </c>
      <c r="I39" s="18" t="s">
        <v>91</v>
      </c>
      <c r="J39" s="18" t="s">
        <v>179</v>
      </c>
      <c r="K39" s="100" t="s">
        <v>74</v>
      </c>
      <c r="L39" s="100" t="s">
        <v>369</v>
      </c>
      <c r="M39" s="3" t="s">
        <v>428</v>
      </c>
      <c r="N39" s="18" t="s">
        <v>92</v>
      </c>
      <c r="O39" s="18" t="s">
        <v>298</v>
      </c>
      <c r="P39" s="18"/>
      <c r="Q39" s="2"/>
      <c r="R39" s="1"/>
      <c r="S39" s="5" t="s">
        <v>291</v>
      </c>
      <c r="T39" s="5" t="s">
        <v>292</v>
      </c>
      <c r="U39" s="18" t="s">
        <v>76</v>
      </c>
      <c r="V39" s="18" t="s">
        <v>225</v>
      </c>
      <c r="W39" s="18" t="s">
        <v>324</v>
      </c>
      <c r="X39" s="146" t="s">
        <v>311</v>
      </c>
      <c r="Y39" s="146" t="s">
        <v>72</v>
      </c>
      <c r="Z39" s="147" t="s">
        <v>311</v>
      </c>
      <c r="AA39" s="18" t="s">
        <v>73</v>
      </c>
      <c r="AB39" s="18" t="s">
        <v>299</v>
      </c>
      <c r="AC39" s="18">
        <v>19</v>
      </c>
      <c r="AD39" s="5">
        <f t="shared" si="0"/>
        <v>95</v>
      </c>
      <c r="AE39" s="140">
        <f>Table_1027[[#This Row],[Planned Individuals]]*0.51</f>
        <v>48.45</v>
      </c>
      <c r="AF39" s="140">
        <f>Table_1027[[#This Row],[Planned Individuals]]*0.49</f>
        <v>46.55</v>
      </c>
      <c r="AG39" s="37">
        <v>19</v>
      </c>
      <c r="AH39" s="37"/>
      <c r="AI39" s="140">
        <f>SUM(Table_1027[[#This Row],[Existing Households]:[New Households]])</f>
        <v>19</v>
      </c>
      <c r="AJ39" s="140">
        <f t="shared" si="1"/>
        <v>95</v>
      </c>
      <c r="AK39" s="140">
        <f>Table_1027[[#This Row],[Reached Individuals]]*0.51</f>
        <v>48.45</v>
      </c>
      <c r="AL39" s="140">
        <f>Table_1027[[#This Row],[Reached Individuals]]*0.49</f>
        <v>46.55</v>
      </c>
      <c r="AM39" s="140">
        <f>Table_1027[[#This Row],[Reached Individuals]]*0.21</f>
        <v>19.95</v>
      </c>
      <c r="AN39" s="140">
        <f>Table_1027[[#This Row],[Reached Individuals]]*0.21</f>
        <v>19.95</v>
      </c>
      <c r="AO39" s="140">
        <f>Table_1027[[#This Row],[Reached Individuals]]*0.26</f>
        <v>24.7</v>
      </c>
      <c r="AP39" s="140">
        <f>Table_1027[[#This Row],[Reached Individuals]]*0.27</f>
        <v>25.650000000000002</v>
      </c>
      <c r="AQ39" s="142">
        <f>Table_1027[[#This Row],[Reached Individuals]]*0.02</f>
        <v>1.9000000000000001</v>
      </c>
      <c r="AR39" s="142">
        <f>Table_1027[[#This Row],[Reached Individuals]]*0.03</f>
        <v>2.85</v>
      </c>
      <c r="AS39" s="37"/>
      <c r="AT39" s="12"/>
      <c r="AU39" s="12" t="s">
        <v>312</v>
      </c>
      <c r="AV39" s="11">
        <v>1610388688</v>
      </c>
      <c r="AW39" s="11" t="s">
        <v>5135</v>
      </c>
      <c r="AX39" s="11" t="s">
        <v>5136</v>
      </c>
      <c r="AY39" s="18">
        <v>1844483673</v>
      </c>
      <c r="AZ39" s="18" t="s">
        <v>5134</v>
      </c>
      <c r="BA39" s="5">
        <v>20</v>
      </c>
      <c r="BB39" s="5">
        <v>2022</v>
      </c>
      <c r="BC39" s="6" t="str" cm="1">
        <f t="array" ref="BC39">_xlfn.IFS(U39="Teknaf","202290",U39="Ukhia","202294",U39="Ramu","202266",U39="Pekua","202256",U39="Maheshkhali","202249",U39="Kutubdia","202245",U39="Cox's Bazar Sadar","202224",U39="Chakaria","202216",ISBLANK(U39),"")</f>
        <v>202294</v>
      </c>
      <c r="BD39" s="22"/>
      <c r="BE39" s="22"/>
    </row>
    <row r="40" spans="1:57" ht="15.75" customHeight="1">
      <c r="A40" s="36">
        <v>37</v>
      </c>
      <c r="B40" s="1" t="s">
        <v>5133</v>
      </c>
      <c r="C40" s="7" t="s">
        <v>182</v>
      </c>
      <c r="D40" s="1"/>
      <c r="E40" s="18" t="s">
        <v>36</v>
      </c>
      <c r="F40" s="18" t="s">
        <v>39</v>
      </c>
      <c r="G40" s="18" t="s">
        <v>5236</v>
      </c>
      <c r="H40" s="3" t="s">
        <v>286</v>
      </c>
      <c r="I40" s="18" t="s">
        <v>91</v>
      </c>
      <c r="J40" s="18" t="s">
        <v>179</v>
      </c>
      <c r="K40" s="100" t="s">
        <v>74</v>
      </c>
      <c r="L40" s="100" t="s">
        <v>369</v>
      </c>
      <c r="M40" s="3" t="s">
        <v>428</v>
      </c>
      <c r="N40" s="18" t="s">
        <v>92</v>
      </c>
      <c r="O40" s="18" t="s">
        <v>298</v>
      </c>
      <c r="P40" s="21">
        <v>1000</v>
      </c>
      <c r="Q40" s="2"/>
      <c r="R40" s="1" t="s">
        <v>301</v>
      </c>
      <c r="S40" s="5" t="s">
        <v>291</v>
      </c>
      <c r="T40" s="5" t="s">
        <v>292</v>
      </c>
      <c r="U40" s="18" t="s">
        <v>76</v>
      </c>
      <c r="V40" s="18" t="s">
        <v>225</v>
      </c>
      <c r="W40" s="18" t="s">
        <v>306</v>
      </c>
      <c r="X40" s="146" t="s">
        <v>311</v>
      </c>
      <c r="Y40" s="146" t="s">
        <v>72</v>
      </c>
      <c r="Z40" s="147" t="s">
        <v>311</v>
      </c>
      <c r="AA40" s="18" t="s">
        <v>73</v>
      </c>
      <c r="AB40" s="18" t="s">
        <v>299</v>
      </c>
      <c r="AC40" s="18">
        <v>20</v>
      </c>
      <c r="AD40" s="5">
        <f t="shared" si="0"/>
        <v>100</v>
      </c>
      <c r="AE40" s="140">
        <f>Table_1027[[#This Row],[Planned Individuals]]*0.51</f>
        <v>51</v>
      </c>
      <c r="AF40" s="140">
        <f>Table_1027[[#This Row],[Planned Individuals]]*0.49</f>
        <v>49</v>
      </c>
      <c r="AG40" s="37">
        <v>20</v>
      </c>
      <c r="AH40" s="37"/>
      <c r="AI40" s="140">
        <f>SUM(Table_1027[[#This Row],[Existing Households]:[New Households]])</f>
        <v>20</v>
      </c>
      <c r="AJ40" s="140">
        <f t="shared" si="1"/>
        <v>100</v>
      </c>
      <c r="AK40" s="140">
        <f>Table_1027[[#This Row],[Reached Individuals]]*0.51</f>
        <v>51</v>
      </c>
      <c r="AL40" s="140">
        <f>Table_1027[[#This Row],[Reached Individuals]]*0.49</f>
        <v>49</v>
      </c>
      <c r="AM40" s="140">
        <f>Table_1027[[#This Row],[Reached Individuals]]*0.21</f>
        <v>21</v>
      </c>
      <c r="AN40" s="140">
        <f>Table_1027[[#This Row],[Reached Individuals]]*0.21</f>
        <v>21</v>
      </c>
      <c r="AO40" s="140">
        <f>Table_1027[[#This Row],[Reached Individuals]]*0.26</f>
        <v>26</v>
      </c>
      <c r="AP40" s="140">
        <f>Table_1027[[#This Row],[Reached Individuals]]*0.27</f>
        <v>27</v>
      </c>
      <c r="AQ40" s="142">
        <f>Table_1027[[#This Row],[Reached Individuals]]*0.02</f>
        <v>2</v>
      </c>
      <c r="AR40" s="142">
        <f>Table_1027[[#This Row],[Reached Individuals]]*0.03</f>
        <v>3</v>
      </c>
      <c r="AS40" s="37"/>
      <c r="AT40" s="12"/>
      <c r="AU40" s="12" t="s">
        <v>312</v>
      </c>
      <c r="AV40" s="11">
        <v>1610388688</v>
      </c>
      <c r="AW40" s="11" t="s">
        <v>5135</v>
      </c>
      <c r="AX40" s="11" t="s">
        <v>5136</v>
      </c>
      <c r="AY40" s="18">
        <v>1844483673</v>
      </c>
      <c r="AZ40" s="18" t="s">
        <v>5134</v>
      </c>
      <c r="BA40" s="5">
        <v>20</v>
      </c>
      <c r="BB40" s="5">
        <v>2022</v>
      </c>
      <c r="BC40" s="6" t="str" cm="1">
        <f t="array" ref="BC40">_xlfn.IFS(U40="Teknaf","202290",U40="Ukhia","202294",U40="Ramu","202266",U40="Pekua","202256",U40="Maheshkhali","202249",U40="Kutubdia","202245",U40="Cox's Bazar Sadar","202224",U40="Chakaria","202216",ISBLANK(U40),"")</f>
        <v>202294</v>
      </c>
      <c r="BD40" s="22"/>
      <c r="BE40" s="22"/>
    </row>
    <row r="41" spans="1:57" ht="15.75" customHeight="1">
      <c r="A41" s="36">
        <v>38</v>
      </c>
      <c r="B41" s="1" t="s">
        <v>5133</v>
      </c>
      <c r="C41" s="7" t="s">
        <v>182</v>
      </c>
      <c r="D41" s="1"/>
      <c r="E41" s="18" t="s">
        <v>36</v>
      </c>
      <c r="F41" s="18" t="s">
        <v>39</v>
      </c>
      <c r="G41" s="18" t="s">
        <v>5236</v>
      </c>
      <c r="H41" s="3" t="s">
        <v>286</v>
      </c>
      <c r="I41" s="18" t="s">
        <v>91</v>
      </c>
      <c r="J41" s="18" t="s">
        <v>179</v>
      </c>
      <c r="K41" s="100" t="s">
        <v>74</v>
      </c>
      <c r="L41" s="100" t="s">
        <v>369</v>
      </c>
      <c r="M41" s="3" t="s">
        <v>428</v>
      </c>
      <c r="N41" s="18" t="s">
        <v>92</v>
      </c>
      <c r="O41" s="18" t="s">
        <v>298</v>
      </c>
      <c r="P41" s="18">
        <v>1000</v>
      </c>
      <c r="Q41" s="2"/>
      <c r="R41" s="1" t="s">
        <v>301</v>
      </c>
      <c r="S41" s="5" t="s">
        <v>291</v>
      </c>
      <c r="T41" s="5" t="s">
        <v>292</v>
      </c>
      <c r="U41" s="18" t="s">
        <v>76</v>
      </c>
      <c r="V41" s="18" t="s">
        <v>220</v>
      </c>
      <c r="W41" s="18" t="s">
        <v>326</v>
      </c>
      <c r="X41" s="146" t="s">
        <v>311</v>
      </c>
      <c r="Y41" s="146" t="s">
        <v>72</v>
      </c>
      <c r="Z41" s="147" t="s">
        <v>311</v>
      </c>
      <c r="AA41" s="18" t="s">
        <v>73</v>
      </c>
      <c r="AB41" s="18" t="s">
        <v>299</v>
      </c>
      <c r="AC41" s="18">
        <v>21</v>
      </c>
      <c r="AD41" s="5">
        <f t="shared" si="0"/>
        <v>105</v>
      </c>
      <c r="AE41" s="140">
        <f>Table_1027[[#This Row],[Planned Individuals]]*0.51</f>
        <v>53.550000000000004</v>
      </c>
      <c r="AF41" s="140">
        <f>Table_1027[[#This Row],[Planned Individuals]]*0.49</f>
        <v>51.449999999999996</v>
      </c>
      <c r="AG41" s="37">
        <v>21</v>
      </c>
      <c r="AH41" s="37"/>
      <c r="AI41" s="140">
        <f>SUM(Table_1027[[#This Row],[Existing Households]:[New Households]])</f>
        <v>21</v>
      </c>
      <c r="AJ41" s="140">
        <f t="shared" si="1"/>
        <v>105</v>
      </c>
      <c r="AK41" s="140">
        <f>Table_1027[[#This Row],[Reached Individuals]]*0.51</f>
        <v>53.550000000000004</v>
      </c>
      <c r="AL41" s="140">
        <f>Table_1027[[#This Row],[Reached Individuals]]*0.49</f>
        <v>51.449999999999996</v>
      </c>
      <c r="AM41" s="140">
        <f>Table_1027[[#This Row],[Reached Individuals]]*0.21</f>
        <v>22.05</v>
      </c>
      <c r="AN41" s="140">
        <f>Table_1027[[#This Row],[Reached Individuals]]*0.21</f>
        <v>22.05</v>
      </c>
      <c r="AO41" s="140">
        <f>Table_1027[[#This Row],[Reached Individuals]]*0.26</f>
        <v>27.3</v>
      </c>
      <c r="AP41" s="140">
        <f>Table_1027[[#This Row],[Reached Individuals]]*0.27</f>
        <v>28.35</v>
      </c>
      <c r="AQ41" s="142">
        <f>Table_1027[[#This Row],[Reached Individuals]]*0.02</f>
        <v>2.1</v>
      </c>
      <c r="AR41" s="142">
        <f>Table_1027[[#This Row],[Reached Individuals]]*0.03</f>
        <v>3.15</v>
      </c>
      <c r="AS41" s="37"/>
      <c r="AT41" s="12"/>
      <c r="AU41" s="12" t="s">
        <v>312</v>
      </c>
      <c r="AV41" s="11">
        <v>1610388688</v>
      </c>
      <c r="AW41" s="11" t="s">
        <v>5135</v>
      </c>
      <c r="AX41" s="11" t="s">
        <v>5136</v>
      </c>
      <c r="AY41" s="18">
        <v>1844483673</v>
      </c>
      <c r="AZ41" s="18" t="s">
        <v>5134</v>
      </c>
      <c r="BA41" s="5">
        <v>20</v>
      </c>
      <c r="BB41" s="5">
        <v>2022</v>
      </c>
      <c r="BC41" s="6" t="str" cm="1">
        <f t="array" ref="BC41">_xlfn.IFS(U41="Teknaf","202290",U41="Ukhia","202294",U41="Ramu","202266",U41="Pekua","202256",U41="Maheshkhali","202249",U41="Kutubdia","202245",U41="Cox's Bazar Sadar","202224",U41="Chakaria","202216",ISBLANK(U41),"")</f>
        <v>202294</v>
      </c>
      <c r="BD41" s="22"/>
      <c r="BE41" s="22"/>
    </row>
    <row r="42" spans="1:57" ht="15.75" customHeight="1">
      <c r="A42" s="36">
        <v>39</v>
      </c>
      <c r="B42" s="1" t="s">
        <v>5133</v>
      </c>
      <c r="C42" s="7" t="s">
        <v>182</v>
      </c>
      <c r="D42" s="1"/>
      <c r="E42" s="18" t="s">
        <v>36</v>
      </c>
      <c r="F42" s="18" t="s">
        <v>39</v>
      </c>
      <c r="G42" s="18" t="s">
        <v>5236</v>
      </c>
      <c r="H42" s="3" t="s">
        <v>286</v>
      </c>
      <c r="I42" s="18" t="s">
        <v>91</v>
      </c>
      <c r="J42" s="18" t="s">
        <v>179</v>
      </c>
      <c r="K42" s="100" t="s">
        <v>74</v>
      </c>
      <c r="L42" s="100" t="s">
        <v>369</v>
      </c>
      <c r="M42" s="3" t="s">
        <v>428</v>
      </c>
      <c r="N42" s="18" t="s">
        <v>92</v>
      </c>
      <c r="O42" s="18" t="s">
        <v>298</v>
      </c>
      <c r="P42" s="18">
        <v>1000</v>
      </c>
      <c r="Q42" s="2" t="s">
        <v>289</v>
      </c>
      <c r="R42" s="1" t="s">
        <v>301</v>
      </c>
      <c r="S42" s="5" t="s">
        <v>291</v>
      </c>
      <c r="T42" s="5" t="s">
        <v>292</v>
      </c>
      <c r="U42" s="18" t="s">
        <v>76</v>
      </c>
      <c r="V42" s="18" t="s">
        <v>225</v>
      </c>
      <c r="W42" s="18" t="s">
        <v>324</v>
      </c>
      <c r="X42" s="146" t="s">
        <v>311</v>
      </c>
      <c r="Y42" s="146" t="s">
        <v>72</v>
      </c>
      <c r="Z42" s="147" t="s">
        <v>311</v>
      </c>
      <c r="AA42" s="18" t="s">
        <v>73</v>
      </c>
      <c r="AB42" s="18" t="s">
        <v>299</v>
      </c>
      <c r="AC42" s="143">
        <v>25</v>
      </c>
      <c r="AD42" s="5">
        <f t="shared" si="0"/>
        <v>125</v>
      </c>
      <c r="AE42" s="140">
        <f>Table_1027[[#This Row],[Planned Individuals]]*0.51</f>
        <v>63.75</v>
      </c>
      <c r="AF42" s="140">
        <f>Table_1027[[#This Row],[Planned Individuals]]*0.49</f>
        <v>61.25</v>
      </c>
      <c r="AG42" s="37">
        <v>25</v>
      </c>
      <c r="AH42" s="37"/>
      <c r="AI42" s="140">
        <f>SUM(Table_1027[[#This Row],[Existing Households]:[New Households]])</f>
        <v>25</v>
      </c>
      <c r="AJ42" s="140">
        <f t="shared" si="1"/>
        <v>125</v>
      </c>
      <c r="AK42" s="140">
        <f>Table_1027[[#This Row],[Reached Individuals]]*0.51</f>
        <v>63.75</v>
      </c>
      <c r="AL42" s="140">
        <f>Table_1027[[#This Row],[Reached Individuals]]*0.49</f>
        <v>61.25</v>
      </c>
      <c r="AM42" s="140">
        <f>Table_1027[[#This Row],[Reached Individuals]]*0.21</f>
        <v>26.25</v>
      </c>
      <c r="AN42" s="140">
        <f>Table_1027[[#This Row],[Reached Individuals]]*0.21</f>
        <v>26.25</v>
      </c>
      <c r="AO42" s="140">
        <f>Table_1027[[#This Row],[Reached Individuals]]*0.26</f>
        <v>32.5</v>
      </c>
      <c r="AP42" s="140">
        <f>Table_1027[[#This Row],[Reached Individuals]]*0.27</f>
        <v>33.75</v>
      </c>
      <c r="AQ42" s="142">
        <f>Table_1027[[#This Row],[Reached Individuals]]*0.02</f>
        <v>2.5</v>
      </c>
      <c r="AR42" s="142">
        <f>Table_1027[[#This Row],[Reached Individuals]]*0.03</f>
        <v>3.75</v>
      </c>
      <c r="AS42" s="37"/>
      <c r="AT42" s="12"/>
      <c r="AU42" s="12" t="s">
        <v>312</v>
      </c>
      <c r="AV42" s="11">
        <v>1610388688</v>
      </c>
      <c r="AW42" s="11" t="s">
        <v>5135</v>
      </c>
      <c r="AX42" s="11" t="s">
        <v>5136</v>
      </c>
      <c r="AY42" s="18">
        <v>1844483673</v>
      </c>
      <c r="AZ42" s="18" t="s">
        <v>5134</v>
      </c>
      <c r="BA42" s="5">
        <v>20</v>
      </c>
      <c r="BB42" s="5">
        <v>2022</v>
      </c>
      <c r="BC42" s="6" t="str" cm="1">
        <f t="array" ref="BC42">_xlfn.IFS(U42="Teknaf","202290",U42="Ukhia","202294",U42="Ramu","202266",U42="Pekua","202256",U42="Maheshkhali","202249",U42="Kutubdia","202245",U42="Cox's Bazar Sadar","202224",U42="Chakaria","202216",ISBLANK(U42),"")</f>
        <v>202294</v>
      </c>
      <c r="BD42" s="22"/>
      <c r="BE42" s="22"/>
    </row>
    <row r="43" spans="1:57" ht="15.75" customHeight="1">
      <c r="A43" s="36">
        <v>40</v>
      </c>
      <c r="B43" s="1" t="s">
        <v>5133</v>
      </c>
      <c r="C43" s="7" t="s">
        <v>182</v>
      </c>
      <c r="D43" s="1"/>
      <c r="E43" s="18" t="s">
        <v>36</v>
      </c>
      <c r="F43" s="18" t="s">
        <v>39</v>
      </c>
      <c r="G43" s="18" t="s">
        <v>5236</v>
      </c>
      <c r="H43" s="3" t="s">
        <v>286</v>
      </c>
      <c r="I43" s="18" t="s">
        <v>91</v>
      </c>
      <c r="J43" s="18" t="s">
        <v>179</v>
      </c>
      <c r="K43" s="100" t="s">
        <v>74</v>
      </c>
      <c r="L43" s="100" t="s">
        <v>369</v>
      </c>
      <c r="M43" s="3" t="s">
        <v>428</v>
      </c>
      <c r="N43" s="18" t="s">
        <v>92</v>
      </c>
      <c r="O43" s="18" t="s">
        <v>298</v>
      </c>
      <c r="P43" s="18">
        <v>1000</v>
      </c>
      <c r="Q43" s="2"/>
      <c r="R43" s="1" t="s">
        <v>301</v>
      </c>
      <c r="S43" s="5" t="s">
        <v>291</v>
      </c>
      <c r="T43" s="5" t="s">
        <v>292</v>
      </c>
      <c r="U43" s="18" t="s">
        <v>76</v>
      </c>
      <c r="V43" s="18" t="s">
        <v>225</v>
      </c>
      <c r="W43" s="18" t="s">
        <v>306</v>
      </c>
      <c r="X43" s="146" t="s">
        <v>311</v>
      </c>
      <c r="Y43" s="146" t="s">
        <v>72</v>
      </c>
      <c r="Z43" s="147" t="s">
        <v>311</v>
      </c>
      <c r="AA43" s="18" t="s">
        <v>73</v>
      </c>
      <c r="AB43" s="18" t="s">
        <v>299</v>
      </c>
      <c r="AC43" s="18">
        <v>25</v>
      </c>
      <c r="AD43" s="5">
        <f t="shared" si="0"/>
        <v>125</v>
      </c>
      <c r="AE43" s="140">
        <f>Table_1027[[#This Row],[Planned Individuals]]*0.51</f>
        <v>63.75</v>
      </c>
      <c r="AF43" s="140">
        <f>Table_1027[[#This Row],[Planned Individuals]]*0.49</f>
        <v>61.25</v>
      </c>
      <c r="AG43" s="37">
        <v>25</v>
      </c>
      <c r="AH43" s="37"/>
      <c r="AI43" s="140">
        <f>SUM(Table_1027[[#This Row],[Existing Households]:[New Households]])</f>
        <v>25</v>
      </c>
      <c r="AJ43" s="140">
        <f t="shared" si="1"/>
        <v>125</v>
      </c>
      <c r="AK43" s="140">
        <f>Table_1027[[#This Row],[Reached Individuals]]*0.51</f>
        <v>63.75</v>
      </c>
      <c r="AL43" s="140">
        <f>Table_1027[[#This Row],[Reached Individuals]]*0.49</f>
        <v>61.25</v>
      </c>
      <c r="AM43" s="140">
        <f>Table_1027[[#This Row],[Reached Individuals]]*0.21</f>
        <v>26.25</v>
      </c>
      <c r="AN43" s="140">
        <f>Table_1027[[#This Row],[Reached Individuals]]*0.21</f>
        <v>26.25</v>
      </c>
      <c r="AO43" s="140">
        <f>Table_1027[[#This Row],[Reached Individuals]]*0.26</f>
        <v>32.5</v>
      </c>
      <c r="AP43" s="140">
        <f>Table_1027[[#This Row],[Reached Individuals]]*0.27</f>
        <v>33.75</v>
      </c>
      <c r="AQ43" s="142">
        <f>Table_1027[[#This Row],[Reached Individuals]]*0.02</f>
        <v>2.5</v>
      </c>
      <c r="AR43" s="142">
        <f>Table_1027[[#This Row],[Reached Individuals]]*0.03</f>
        <v>3.75</v>
      </c>
      <c r="AS43" s="37"/>
      <c r="AT43" s="12"/>
      <c r="AU43" s="12" t="s">
        <v>312</v>
      </c>
      <c r="AV43" s="11">
        <v>1610388688</v>
      </c>
      <c r="AW43" s="11" t="s">
        <v>5135</v>
      </c>
      <c r="AX43" s="11" t="s">
        <v>5136</v>
      </c>
      <c r="AY43" s="18">
        <v>1844483673</v>
      </c>
      <c r="AZ43" s="18" t="s">
        <v>5134</v>
      </c>
      <c r="BA43" s="5">
        <v>20</v>
      </c>
      <c r="BB43" s="5">
        <v>2022</v>
      </c>
      <c r="BC43" s="6" t="str" cm="1">
        <f t="array" ref="BC43">_xlfn.IFS(U43="Teknaf","202290",U43="Ukhia","202294",U43="Ramu","202266",U43="Pekua","202256",U43="Maheshkhali","202249",U43="Kutubdia","202245",U43="Cox's Bazar Sadar","202224",U43="Chakaria","202216",ISBLANK(U43),"")</f>
        <v>202294</v>
      </c>
      <c r="BD43" s="22"/>
      <c r="BE43" s="22"/>
    </row>
    <row r="44" spans="1:57" ht="15.75" customHeight="1">
      <c r="A44" s="36">
        <v>41</v>
      </c>
      <c r="B44" s="7" t="s">
        <v>5108</v>
      </c>
      <c r="C44" s="7" t="s">
        <v>27</v>
      </c>
      <c r="D44" s="7" t="s">
        <v>5109</v>
      </c>
      <c r="E44" s="20" t="s">
        <v>5110</v>
      </c>
      <c r="F44" s="20" t="s">
        <v>5111</v>
      </c>
      <c r="G44" s="20" t="s">
        <v>5112</v>
      </c>
      <c r="H44" s="3" t="s">
        <v>286</v>
      </c>
      <c r="I44" s="18" t="s">
        <v>88</v>
      </c>
      <c r="J44" s="18" t="s">
        <v>180</v>
      </c>
      <c r="K44" s="100" t="s">
        <v>74</v>
      </c>
      <c r="L44" s="100" t="s">
        <v>295</v>
      </c>
      <c r="M44" s="3" t="s">
        <v>428</v>
      </c>
      <c r="N44" s="18" t="s">
        <v>196</v>
      </c>
      <c r="O44" s="18" t="s">
        <v>288</v>
      </c>
      <c r="P44" s="18"/>
      <c r="Q44" s="2"/>
      <c r="R44" s="1"/>
      <c r="S44" s="5" t="s">
        <v>291</v>
      </c>
      <c r="T44" s="5" t="s">
        <v>292</v>
      </c>
      <c r="U44" s="18" t="s">
        <v>76</v>
      </c>
      <c r="V44" s="18" t="s">
        <v>219</v>
      </c>
      <c r="W44" s="18" t="s">
        <v>309</v>
      </c>
      <c r="X44" s="145" t="s">
        <v>311</v>
      </c>
      <c r="Y44" s="145" t="s">
        <v>72</v>
      </c>
      <c r="Z44" s="145" t="s">
        <v>296</v>
      </c>
      <c r="AA44" s="18" t="s">
        <v>73</v>
      </c>
      <c r="AB44" s="18" t="s">
        <v>293</v>
      </c>
      <c r="AC44" s="18">
        <v>50</v>
      </c>
      <c r="AD44" s="5">
        <f t="shared" si="0"/>
        <v>250</v>
      </c>
      <c r="AE44" s="140">
        <f>Table_1027[[#This Row],[Planned Individuals]]*0.51</f>
        <v>127.5</v>
      </c>
      <c r="AF44" s="140">
        <f>Table_1027[[#This Row],[Planned Individuals]]*0.49</f>
        <v>122.5</v>
      </c>
      <c r="AG44" s="37">
        <v>50</v>
      </c>
      <c r="AH44" s="37"/>
      <c r="AI44" s="140">
        <f>SUM(Table_1027[[#This Row],[Existing Households]:[New Households]])</f>
        <v>50</v>
      </c>
      <c r="AJ44" s="140">
        <f t="shared" si="1"/>
        <v>250</v>
      </c>
      <c r="AK44" s="140">
        <f>Table_1027[[#This Row],[Reached Individuals]]*0.51</f>
        <v>127.5</v>
      </c>
      <c r="AL44" s="140">
        <f>Table_1027[[#This Row],[Reached Individuals]]*0.49</f>
        <v>122.5</v>
      </c>
      <c r="AM44" s="140">
        <f>Table_1027[[#This Row],[Reached Individuals]]*0.21</f>
        <v>52.5</v>
      </c>
      <c r="AN44" s="140">
        <f>Table_1027[[#This Row],[Reached Individuals]]*0.21</f>
        <v>52.5</v>
      </c>
      <c r="AO44" s="140">
        <f>Table_1027[[#This Row],[Reached Individuals]]*0.26</f>
        <v>65</v>
      </c>
      <c r="AP44" s="140">
        <f>Table_1027[[#This Row],[Reached Individuals]]*0.27</f>
        <v>67.5</v>
      </c>
      <c r="AQ44" s="142">
        <f>Table_1027[[#This Row],[Reached Individuals]]*0.02</f>
        <v>5</v>
      </c>
      <c r="AR44" s="142">
        <f>Table_1027[[#This Row],[Reached Individuals]]*0.03</f>
        <v>7.5</v>
      </c>
      <c r="AS44" s="37"/>
      <c r="AT44" s="12"/>
      <c r="AU44" s="12" t="s">
        <v>5113</v>
      </c>
      <c r="AV44" s="11" t="s">
        <v>5114</v>
      </c>
      <c r="AW44" s="11" t="s">
        <v>5115</v>
      </c>
      <c r="AX44" s="11" t="s">
        <v>5116</v>
      </c>
      <c r="AY44" s="18" t="s">
        <v>5117</v>
      </c>
      <c r="AZ44" s="18" t="s">
        <v>5118</v>
      </c>
      <c r="BA44" s="5">
        <v>20</v>
      </c>
      <c r="BB44" s="5">
        <v>2022</v>
      </c>
      <c r="BC44" s="6" t="str" cm="1">
        <f t="array" ref="BC44">_xlfn.IFS(U44="Teknaf","202290",U44="Ukhia","202294",U44="Ramu","202266",U44="Pekua","202256",U44="Maheshkhali","202249",U44="Kutubdia","202245",U44="Cox's Bazar Sadar","202224",U44="Chakaria","202216",ISBLANK(U44),"")</f>
        <v>202294</v>
      </c>
      <c r="BD44" s="22"/>
      <c r="BE44" s="22"/>
    </row>
    <row r="45" spans="1:57" ht="15.75" customHeight="1">
      <c r="A45" s="36">
        <v>42</v>
      </c>
      <c r="B45" s="7" t="s">
        <v>5108</v>
      </c>
      <c r="C45" s="7" t="s">
        <v>27</v>
      </c>
      <c r="D45" s="7" t="s">
        <v>5109</v>
      </c>
      <c r="E45" s="20" t="s">
        <v>5110</v>
      </c>
      <c r="F45" s="20" t="s">
        <v>5111</v>
      </c>
      <c r="G45" s="20" t="s">
        <v>5112</v>
      </c>
      <c r="H45" s="3" t="s">
        <v>286</v>
      </c>
      <c r="I45" s="18" t="s">
        <v>89</v>
      </c>
      <c r="J45" s="18" t="s">
        <v>180</v>
      </c>
      <c r="K45" s="100" t="s">
        <v>74</v>
      </c>
      <c r="L45" s="100" t="s">
        <v>295</v>
      </c>
      <c r="M45" s="3" t="s">
        <v>428</v>
      </c>
      <c r="N45" s="18" t="s">
        <v>297</v>
      </c>
      <c r="O45" s="18" t="s">
        <v>303</v>
      </c>
      <c r="P45" s="18"/>
      <c r="Q45" s="2"/>
      <c r="R45" s="1"/>
      <c r="S45" s="5" t="s">
        <v>291</v>
      </c>
      <c r="T45" s="5" t="s">
        <v>292</v>
      </c>
      <c r="U45" s="18" t="s">
        <v>76</v>
      </c>
      <c r="V45" s="18" t="s">
        <v>219</v>
      </c>
      <c r="W45" s="18" t="s">
        <v>309</v>
      </c>
      <c r="X45" s="145" t="s">
        <v>311</v>
      </c>
      <c r="Y45" s="145" t="s">
        <v>72</v>
      </c>
      <c r="Z45" s="145" t="s">
        <v>296</v>
      </c>
      <c r="AA45" s="18" t="s">
        <v>73</v>
      </c>
      <c r="AB45" s="18" t="s">
        <v>293</v>
      </c>
      <c r="AC45" s="18">
        <v>50</v>
      </c>
      <c r="AD45" s="5">
        <f t="shared" si="0"/>
        <v>250</v>
      </c>
      <c r="AE45" s="140">
        <f>Table_1027[[#This Row],[Planned Individuals]]*0.51</f>
        <v>127.5</v>
      </c>
      <c r="AF45" s="140">
        <f>Table_1027[[#This Row],[Planned Individuals]]*0.49</f>
        <v>122.5</v>
      </c>
      <c r="AG45" s="37">
        <v>50</v>
      </c>
      <c r="AH45" s="37"/>
      <c r="AI45" s="140">
        <f>SUM(Table_1027[[#This Row],[Existing Households]:[New Households]])</f>
        <v>50</v>
      </c>
      <c r="AJ45" s="140">
        <f t="shared" si="1"/>
        <v>250</v>
      </c>
      <c r="AK45" s="140">
        <f>Table_1027[[#This Row],[Reached Individuals]]*0.51</f>
        <v>127.5</v>
      </c>
      <c r="AL45" s="140">
        <f>Table_1027[[#This Row],[Reached Individuals]]*0.49</f>
        <v>122.5</v>
      </c>
      <c r="AM45" s="140">
        <f>Table_1027[[#This Row],[Reached Individuals]]*0.21</f>
        <v>52.5</v>
      </c>
      <c r="AN45" s="140">
        <f>Table_1027[[#This Row],[Reached Individuals]]*0.21</f>
        <v>52.5</v>
      </c>
      <c r="AO45" s="140">
        <f>Table_1027[[#This Row],[Reached Individuals]]*0.26</f>
        <v>65</v>
      </c>
      <c r="AP45" s="140">
        <f>Table_1027[[#This Row],[Reached Individuals]]*0.27</f>
        <v>67.5</v>
      </c>
      <c r="AQ45" s="142">
        <f>Table_1027[[#This Row],[Reached Individuals]]*0.02</f>
        <v>5</v>
      </c>
      <c r="AR45" s="142">
        <f>Table_1027[[#This Row],[Reached Individuals]]*0.03</f>
        <v>7.5</v>
      </c>
      <c r="AS45" s="37"/>
      <c r="AT45" s="12"/>
      <c r="AU45" s="12" t="s">
        <v>5113</v>
      </c>
      <c r="AV45" s="11" t="s">
        <v>5114</v>
      </c>
      <c r="AW45" s="11" t="s">
        <v>5115</v>
      </c>
      <c r="AX45" s="11" t="s">
        <v>5116</v>
      </c>
      <c r="AY45" s="18" t="s">
        <v>5117</v>
      </c>
      <c r="AZ45" s="18" t="s">
        <v>5118</v>
      </c>
      <c r="BA45" s="5">
        <v>20</v>
      </c>
      <c r="BB45" s="5">
        <v>2022</v>
      </c>
      <c r="BC45" s="6" t="str" cm="1">
        <f t="array" ref="BC45">_xlfn.IFS(U45="Teknaf","202290",U45="Ukhia","202294",U45="Ramu","202266",U45="Pekua","202256",U45="Maheshkhali","202249",U45="Kutubdia","202245",U45="Cox's Bazar Sadar","202224",U45="Chakaria","202216",ISBLANK(U45),"")</f>
        <v>202294</v>
      </c>
      <c r="BD45" s="22"/>
      <c r="BE45" s="22"/>
    </row>
    <row r="46" spans="1:57" ht="15.75" customHeight="1">
      <c r="A46" s="36">
        <v>43</v>
      </c>
      <c r="B46" s="7" t="s">
        <v>5108</v>
      </c>
      <c r="C46" s="7" t="s">
        <v>27</v>
      </c>
      <c r="D46" s="7" t="s">
        <v>5109</v>
      </c>
      <c r="E46" s="20" t="s">
        <v>5110</v>
      </c>
      <c r="F46" s="20" t="s">
        <v>5111</v>
      </c>
      <c r="G46" s="20" t="s">
        <v>5112</v>
      </c>
      <c r="H46" s="3" t="s">
        <v>286</v>
      </c>
      <c r="I46" s="18" t="s">
        <v>90</v>
      </c>
      <c r="J46" s="18" t="s">
        <v>444</v>
      </c>
      <c r="K46" s="100" t="s">
        <v>74</v>
      </c>
      <c r="L46" s="100" t="s">
        <v>321</v>
      </c>
      <c r="M46" s="3" t="s">
        <v>428</v>
      </c>
      <c r="N46" s="18" t="s">
        <v>297</v>
      </c>
      <c r="O46" s="18" t="s">
        <v>290</v>
      </c>
      <c r="P46" s="18"/>
      <c r="Q46" s="2"/>
      <c r="R46" s="1"/>
      <c r="S46" s="5" t="s">
        <v>291</v>
      </c>
      <c r="T46" s="5" t="s">
        <v>292</v>
      </c>
      <c r="U46" s="18" t="s">
        <v>76</v>
      </c>
      <c r="V46" s="18" t="s">
        <v>219</v>
      </c>
      <c r="W46" s="18" t="s">
        <v>309</v>
      </c>
      <c r="X46" s="145" t="s">
        <v>311</v>
      </c>
      <c r="Y46" s="145" t="s">
        <v>72</v>
      </c>
      <c r="Z46" s="145" t="s">
        <v>296</v>
      </c>
      <c r="AA46" s="18" t="s">
        <v>73</v>
      </c>
      <c r="AB46" s="18" t="s">
        <v>293</v>
      </c>
      <c r="AC46" s="18">
        <v>50</v>
      </c>
      <c r="AD46" s="5">
        <f t="shared" si="0"/>
        <v>250</v>
      </c>
      <c r="AE46" s="140">
        <f>Table_1027[[#This Row],[Planned Individuals]]*0.51</f>
        <v>127.5</v>
      </c>
      <c r="AF46" s="140">
        <f>Table_1027[[#This Row],[Planned Individuals]]*0.49</f>
        <v>122.5</v>
      </c>
      <c r="AG46" s="37">
        <v>50</v>
      </c>
      <c r="AH46" s="37"/>
      <c r="AI46" s="140">
        <f>SUM(Table_1027[[#This Row],[Existing Households]:[New Households]])</f>
        <v>50</v>
      </c>
      <c r="AJ46" s="140">
        <f t="shared" si="1"/>
        <v>250</v>
      </c>
      <c r="AK46" s="140">
        <f>Table_1027[[#This Row],[Reached Individuals]]*0.51</f>
        <v>127.5</v>
      </c>
      <c r="AL46" s="140">
        <f>Table_1027[[#This Row],[Reached Individuals]]*0.49</f>
        <v>122.5</v>
      </c>
      <c r="AM46" s="140">
        <f>Table_1027[[#This Row],[Reached Individuals]]*0.21</f>
        <v>52.5</v>
      </c>
      <c r="AN46" s="140">
        <f>Table_1027[[#This Row],[Reached Individuals]]*0.21</f>
        <v>52.5</v>
      </c>
      <c r="AO46" s="140">
        <f>Table_1027[[#This Row],[Reached Individuals]]*0.26</f>
        <v>65</v>
      </c>
      <c r="AP46" s="140">
        <f>Table_1027[[#This Row],[Reached Individuals]]*0.27</f>
        <v>67.5</v>
      </c>
      <c r="AQ46" s="142">
        <f>Table_1027[[#This Row],[Reached Individuals]]*0.02</f>
        <v>5</v>
      </c>
      <c r="AR46" s="142">
        <f>Table_1027[[#This Row],[Reached Individuals]]*0.03</f>
        <v>7.5</v>
      </c>
      <c r="AS46" s="37"/>
      <c r="AT46" s="12"/>
      <c r="AU46" s="12" t="s">
        <v>5113</v>
      </c>
      <c r="AV46" s="11" t="s">
        <v>5114</v>
      </c>
      <c r="AW46" s="11" t="s">
        <v>5115</v>
      </c>
      <c r="AX46" s="11" t="s">
        <v>5116</v>
      </c>
      <c r="AY46" s="18" t="s">
        <v>5117</v>
      </c>
      <c r="AZ46" s="18" t="s">
        <v>5118</v>
      </c>
      <c r="BA46" s="5">
        <v>20</v>
      </c>
      <c r="BB46" s="5">
        <v>2022</v>
      </c>
      <c r="BC46" s="6" t="str" cm="1">
        <f t="array" ref="BC46">_xlfn.IFS(U46="Teknaf","202290",U46="Ukhia","202294",U46="Ramu","202266",U46="Pekua","202256",U46="Maheshkhali","202249",U46="Kutubdia","202245",U46="Cox's Bazar Sadar","202224",U46="Chakaria","202216",ISBLANK(U46),"")</f>
        <v>202294</v>
      </c>
      <c r="BD46" s="22"/>
      <c r="BE46" s="22"/>
    </row>
    <row r="47" spans="1:57" ht="15.75" customHeight="1">
      <c r="A47" s="36">
        <v>44</v>
      </c>
      <c r="B47" s="7" t="s">
        <v>5108</v>
      </c>
      <c r="C47" s="7" t="s">
        <v>27</v>
      </c>
      <c r="D47" s="7" t="s">
        <v>5109</v>
      </c>
      <c r="E47" s="20" t="s">
        <v>5110</v>
      </c>
      <c r="F47" s="20" t="s">
        <v>5111</v>
      </c>
      <c r="G47" s="20" t="s">
        <v>5112</v>
      </c>
      <c r="H47" s="3" t="s">
        <v>286</v>
      </c>
      <c r="I47" s="18" t="s">
        <v>88</v>
      </c>
      <c r="J47" s="18" t="s">
        <v>180</v>
      </c>
      <c r="K47" s="100" t="s">
        <v>74</v>
      </c>
      <c r="L47" s="100" t="s">
        <v>295</v>
      </c>
      <c r="M47" s="3" t="s">
        <v>428</v>
      </c>
      <c r="N47" s="18" t="s">
        <v>196</v>
      </c>
      <c r="O47" s="18" t="s">
        <v>288</v>
      </c>
      <c r="P47" s="18"/>
      <c r="Q47" s="2"/>
      <c r="R47" s="1"/>
      <c r="S47" s="5" t="s">
        <v>291</v>
      </c>
      <c r="T47" s="5" t="s">
        <v>292</v>
      </c>
      <c r="U47" s="18" t="s">
        <v>76</v>
      </c>
      <c r="V47" s="18" t="s">
        <v>225</v>
      </c>
      <c r="W47" s="18" t="s">
        <v>308</v>
      </c>
      <c r="X47" s="145" t="s">
        <v>311</v>
      </c>
      <c r="Y47" s="145" t="s">
        <v>72</v>
      </c>
      <c r="Z47" s="145" t="s">
        <v>296</v>
      </c>
      <c r="AA47" s="18" t="s">
        <v>73</v>
      </c>
      <c r="AB47" s="18" t="s">
        <v>293</v>
      </c>
      <c r="AC47" s="18">
        <v>237</v>
      </c>
      <c r="AD47" s="5">
        <f t="shared" si="0"/>
        <v>1185</v>
      </c>
      <c r="AE47" s="140">
        <f>Table_1027[[#This Row],[Planned Individuals]]*0.51</f>
        <v>604.35</v>
      </c>
      <c r="AF47" s="140">
        <f>Table_1027[[#This Row],[Planned Individuals]]*0.49</f>
        <v>580.65</v>
      </c>
      <c r="AG47" s="37">
        <v>237</v>
      </c>
      <c r="AH47" s="37"/>
      <c r="AI47" s="140">
        <f>SUM(Table_1027[[#This Row],[Existing Households]:[New Households]])</f>
        <v>237</v>
      </c>
      <c r="AJ47" s="140">
        <f t="shared" si="1"/>
        <v>1185</v>
      </c>
      <c r="AK47" s="140">
        <f>Table_1027[[#This Row],[Reached Individuals]]*0.51</f>
        <v>604.35</v>
      </c>
      <c r="AL47" s="140">
        <f>Table_1027[[#This Row],[Reached Individuals]]*0.49</f>
        <v>580.65</v>
      </c>
      <c r="AM47" s="140">
        <f>Table_1027[[#This Row],[Reached Individuals]]*0.21</f>
        <v>248.85</v>
      </c>
      <c r="AN47" s="140">
        <f>Table_1027[[#This Row],[Reached Individuals]]*0.21</f>
        <v>248.85</v>
      </c>
      <c r="AO47" s="140">
        <f>Table_1027[[#This Row],[Reached Individuals]]*0.26</f>
        <v>308.10000000000002</v>
      </c>
      <c r="AP47" s="140">
        <f>Table_1027[[#This Row],[Reached Individuals]]*0.27</f>
        <v>319.95000000000005</v>
      </c>
      <c r="AQ47" s="142">
        <f>Table_1027[[#This Row],[Reached Individuals]]*0.02</f>
        <v>23.7</v>
      </c>
      <c r="AR47" s="142">
        <f>Table_1027[[#This Row],[Reached Individuals]]*0.03</f>
        <v>35.549999999999997</v>
      </c>
      <c r="AS47" s="37"/>
      <c r="AT47" s="12"/>
      <c r="AU47" s="12" t="s">
        <v>5113</v>
      </c>
      <c r="AV47" s="11" t="s">
        <v>5114</v>
      </c>
      <c r="AW47" s="11" t="s">
        <v>5115</v>
      </c>
      <c r="AX47" s="11" t="s">
        <v>5116</v>
      </c>
      <c r="AY47" s="18" t="s">
        <v>5117</v>
      </c>
      <c r="AZ47" s="18" t="s">
        <v>5118</v>
      </c>
      <c r="BA47" s="5">
        <v>20</v>
      </c>
      <c r="BB47" s="5">
        <v>2022</v>
      </c>
      <c r="BC47" s="6" t="str" cm="1">
        <f t="array" ref="BC47">_xlfn.IFS(U47="Teknaf","202290",U47="Ukhia","202294",U47="Ramu","202266",U47="Pekua","202256",U47="Maheshkhali","202249",U47="Kutubdia","202245",U47="Cox's Bazar Sadar","202224",U47="Chakaria","202216",ISBLANK(U47),"")</f>
        <v>202294</v>
      </c>
      <c r="BD47" s="22"/>
      <c r="BE47" s="22"/>
    </row>
    <row r="48" spans="1:57" ht="15.75" customHeight="1">
      <c r="A48" s="36">
        <v>45</v>
      </c>
      <c r="B48" s="7" t="s">
        <v>5108</v>
      </c>
      <c r="C48" s="7" t="s">
        <v>27</v>
      </c>
      <c r="D48" s="7" t="s">
        <v>5109</v>
      </c>
      <c r="E48" s="20" t="s">
        <v>5110</v>
      </c>
      <c r="F48" s="20" t="s">
        <v>5111</v>
      </c>
      <c r="G48" s="20" t="s">
        <v>5112</v>
      </c>
      <c r="H48" s="3" t="s">
        <v>286</v>
      </c>
      <c r="I48" s="18" t="s">
        <v>89</v>
      </c>
      <c r="J48" s="18" t="s">
        <v>180</v>
      </c>
      <c r="K48" s="100" t="s">
        <v>74</v>
      </c>
      <c r="L48" s="100" t="s">
        <v>295</v>
      </c>
      <c r="M48" s="3" t="s">
        <v>428</v>
      </c>
      <c r="N48" s="18" t="s">
        <v>297</v>
      </c>
      <c r="O48" s="18" t="s">
        <v>303</v>
      </c>
      <c r="P48" s="18"/>
      <c r="Q48" s="2"/>
      <c r="R48" s="1"/>
      <c r="S48" s="5" t="s">
        <v>291</v>
      </c>
      <c r="T48" s="5" t="s">
        <v>292</v>
      </c>
      <c r="U48" s="18" t="s">
        <v>76</v>
      </c>
      <c r="V48" s="18" t="s">
        <v>225</v>
      </c>
      <c r="W48" s="18" t="s">
        <v>308</v>
      </c>
      <c r="X48" s="145" t="s">
        <v>311</v>
      </c>
      <c r="Y48" s="145" t="s">
        <v>72</v>
      </c>
      <c r="Z48" s="145" t="s">
        <v>296</v>
      </c>
      <c r="AA48" s="18" t="s">
        <v>73</v>
      </c>
      <c r="AB48" s="18" t="s">
        <v>293</v>
      </c>
      <c r="AC48" s="18">
        <v>237</v>
      </c>
      <c r="AD48" s="5">
        <f t="shared" si="0"/>
        <v>1185</v>
      </c>
      <c r="AE48" s="140">
        <f>Table_1027[[#This Row],[Planned Individuals]]*0.51</f>
        <v>604.35</v>
      </c>
      <c r="AF48" s="140">
        <f>Table_1027[[#This Row],[Planned Individuals]]*0.49</f>
        <v>580.65</v>
      </c>
      <c r="AG48" s="37">
        <v>237</v>
      </c>
      <c r="AH48" s="37"/>
      <c r="AI48" s="140">
        <f>SUM(Table_1027[[#This Row],[Existing Households]:[New Households]])</f>
        <v>237</v>
      </c>
      <c r="AJ48" s="140">
        <f t="shared" si="1"/>
        <v>1185</v>
      </c>
      <c r="AK48" s="140">
        <f>Table_1027[[#This Row],[Reached Individuals]]*0.51</f>
        <v>604.35</v>
      </c>
      <c r="AL48" s="140">
        <f>Table_1027[[#This Row],[Reached Individuals]]*0.49</f>
        <v>580.65</v>
      </c>
      <c r="AM48" s="140">
        <f>Table_1027[[#This Row],[Reached Individuals]]*0.21</f>
        <v>248.85</v>
      </c>
      <c r="AN48" s="140">
        <f>Table_1027[[#This Row],[Reached Individuals]]*0.21</f>
        <v>248.85</v>
      </c>
      <c r="AO48" s="140">
        <f>Table_1027[[#This Row],[Reached Individuals]]*0.26</f>
        <v>308.10000000000002</v>
      </c>
      <c r="AP48" s="140">
        <f>Table_1027[[#This Row],[Reached Individuals]]*0.27</f>
        <v>319.95000000000005</v>
      </c>
      <c r="AQ48" s="142">
        <f>Table_1027[[#This Row],[Reached Individuals]]*0.02</f>
        <v>23.7</v>
      </c>
      <c r="AR48" s="142">
        <f>Table_1027[[#This Row],[Reached Individuals]]*0.03</f>
        <v>35.549999999999997</v>
      </c>
      <c r="AS48" s="37"/>
      <c r="AT48" s="12"/>
      <c r="AU48" s="12" t="s">
        <v>5113</v>
      </c>
      <c r="AV48" s="11" t="s">
        <v>5114</v>
      </c>
      <c r="AW48" s="11" t="s">
        <v>5115</v>
      </c>
      <c r="AX48" s="11" t="s">
        <v>5116</v>
      </c>
      <c r="AY48" s="18" t="s">
        <v>5117</v>
      </c>
      <c r="AZ48" s="18" t="s">
        <v>5118</v>
      </c>
      <c r="BA48" s="5">
        <v>20</v>
      </c>
      <c r="BB48" s="5">
        <v>2022</v>
      </c>
      <c r="BC48" s="6" t="str" cm="1">
        <f t="array" ref="BC48">_xlfn.IFS(U48="Teknaf","202290",U48="Ukhia","202294",U48="Ramu","202266",U48="Pekua","202256",U48="Maheshkhali","202249",U48="Kutubdia","202245",U48="Cox's Bazar Sadar","202224",U48="Chakaria","202216",ISBLANK(U48),"")</f>
        <v>202294</v>
      </c>
      <c r="BD48" s="22"/>
      <c r="BE48" s="22"/>
    </row>
    <row r="49" spans="1:57" ht="15.75" customHeight="1">
      <c r="A49" s="36">
        <v>46</v>
      </c>
      <c r="B49" s="7" t="s">
        <v>5108</v>
      </c>
      <c r="C49" s="7" t="s">
        <v>27</v>
      </c>
      <c r="D49" s="7" t="s">
        <v>5109</v>
      </c>
      <c r="E49" s="20" t="s">
        <v>5110</v>
      </c>
      <c r="F49" s="20" t="s">
        <v>5111</v>
      </c>
      <c r="G49" s="20" t="s">
        <v>5112</v>
      </c>
      <c r="H49" s="3" t="s">
        <v>286</v>
      </c>
      <c r="I49" s="18" t="s">
        <v>90</v>
      </c>
      <c r="J49" s="18" t="s">
        <v>444</v>
      </c>
      <c r="K49" s="100" t="s">
        <v>74</v>
      </c>
      <c r="L49" s="100" t="s">
        <v>321</v>
      </c>
      <c r="M49" s="3" t="s">
        <v>428</v>
      </c>
      <c r="N49" s="18" t="s">
        <v>297</v>
      </c>
      <c r="O49" s="18" t="s">
        <v>290</v>
      </c>
      <c r="P49" s="18"/>
      <c r="Q49" s="2"/>
      <c r="R49" s="1"/>
      <c r="S49" s="5" t="s">
        <v>291</v>
      </c>
      <c r="T49" s="5" t="s">
        <v>292</v>
      </c>
      <c r="U49" s="18" t="s">
        <v>76</v>
      </c>
      <c r="V49" s="18" t="s">
        <v>225</v>
      </c>
      <c r="W49" s="18" t="s">
        <v>308</v>
      </c>
      <c r="X49" s="145" t="s">
        <v>311</v>
      </c>
      <c r="Y49" s="145" t="s">
        <v>72</v>
      </c>
      <c r="Z49" s="145" t="s">
        <v>296</v>
      </c>
      <c r="AA49" s="18" t="s">
        <v>73</v>
      </c>
      <c r="AB49" s="18" t="s">
        <v>293</v>
      </c>
      <c r="AC49" s="18">
        <v>237</v>
      </c>
      <c r="AD49" s="5">
        <f t="shared" si="0"/>
        <v>1185</v>
      </c>
      <c r="AE49" s="140">
        <f>Table_1027[[#This Row],[Planned Individuals]]*0.51</f>
        <v>604.35</v>
      </c>
      <c r="AF49" s="140">
        <f>Table_1027[[#This Row],[Planned Individuals]]*0.49</f>
        <v>580.65</v>
      </c>
      <c r="AG49" s="37">
        <v>237</v>
      </c>
      <c r="AH49" s="37"/>
      <c r="AI49" s="140">
        <f>SUM(Table_1027[[#This Row],[Existing Households]:[New Households]])</f>
        <v>237</v>
      </c>
      <c r="AJ49" s="140">
        <f t="shared" si="1"/>
        <v>1185</v>
      </c>
      <c r="AK49" s="140">
        <f>Table_1027[[#This Row],[Reached Individuals]]*0.51</f>
        <v>604.35</v>
      </c>
      <c r="AL49" s="140">
        <f>Table_1027[[#This Row],[Reached Individuals]]*0.49</f>
        <v>580.65</v>
      </c>
      <c r="AM49" s="140">
        <f>Table_1027[[#This Row],[Reached Individuals]]*0.21</f>
        <v>248.85</v>
      </c>
      <c r="AN49" s="140">
        <f>Table_1027[[#This Row],[Reached Individuals]]*0.21</f>
        <v>248.85</v>
      </c>
      <c r="AO49" s="140">
        <f>Table_1027[[#This Row],[Reached Individuals]]*0.26</f>
        <v>308.10000000000002</v>
      </c>
      <c r="AP49" s="140">
        <f>Table_1027[[#This Row],[Reached Individuals]]*0.27</f>
        <v>319.95000000000005</v>
      </c>
      <c r="AQ49" s="142">
        <f>Table_1027[[#This Row],[Reached Individuals]]*0.02</f>
        <v>23.7</v>
      </c>
      <c r="AR49" s="142">
        <f>Table_1027[[#This Row],[Reached Individuals]]*0.03</f>
        <v>35.549999999999997</v>
      </c>
      <c r="AS49" s="37"/>
      <c r="AT49" s="12"/>
      <c r="AU49" s="12" t="s">
        <v>5113</v>
      </c>
      <c r="AV49" s="11" t="s">
        <v>5114</v>
      </c>
      <c r="AW49" s="11" t="s">
        <v>5115</v>
      </c>
      <c r="AX49" s="11" t="s">
        <v>5116</v>
      </c>
      <c r="AY49" s="18" t="s">
        <v>5117</v>
      </c>
      <c r="AZ49" s="18" t="s">
        <v>5118</v>
      </c>
      <c r="BA49" s="5">
        <v>20</v>
      </c>
      <c r="BB49" s="5">
        <v>2022</v>
      </c>
      <c r="BC49" s="6" t="str" cm="1">
        <f t="array" ref="BC49">_xlfn.IFS(U49="Teknaf","202290",U49="Ukhia","202294",U49="Ramu","202266",U49="Pekua","202256",U49="Maheshkhali","202249",U49="Kutubdia","202245",U49="Cox's Bazar Sadar","202224",U49="Chakaria","202216",ISBLANK(U49),"")</f>
        <v>202294</v>
      </c>
      <c r="BD49" s="22"/>
      <c r="BE49" s="22"/>
    </row>
    <row r="50" spans="1:57" ht="15.75" customHeight="1">
      <c r="A50" s="36">
        <v>47</v>
      </c>
      <c r="B50" s="7" t="s">
        <v>5108</v>
      </c>
      <c r="C50" s="7" t="s">
        <v>27</v>
      </c>
      <c r="D50" s="7" t="s">
        <v>5109</v>
      </c>
      <c r="E50" s="20" t="s">
        <v>5110</v>
      </c>
      <c r="F50" s="20" t="s">
        <v>5111</v>
      </c>
      <c r="G50" s="20" t="s">
        <v>5112</v>
      </c>
      <c r="H50" s="3" t="s">
        <v>286</v>
      </c>
      <c r="I50" s="18" t="s">
        <v>88</v>
      </c>
      <c r="J50" s="18" t="s">
        <v>180</v>
      </c>
      <c r="K50" s="100" t="s">
        <v>74</v>
      </c>
      <c r="L50" s="100" t="s">
        <v>295</v>
      </c>
      <c r="M50" s="3" t="s">
        <v>428</v>
      </c>
      <c r="N50" s="18" t="s">
        <v>196</v>
      </c>
      <c r="O50" s="18" t="s">
        <v>288</v>
      </c>
      <c r="P50" s="18"/>
      <c r="Q50" s="2"/>
      <c r="R50" s="1"/>
      <c r="S50" s="5" t="s">
        <v>291</v>
      </c>
      <c r="T50" s="5" t="s">
        <v>292</v>
      </c>
      <c r="U50" s="18" t="s">
        <v>76</v>
      </c>
      <c r="V50" s="18" t="s">
        <v>221</v>
      </c>
      <c r="W50" s="18" t="s">
        <v>325</v>
      </c>
      <c r="X50" s="145" t="s">
        <v>311</v>
      </c>
      <c r="Y50" s="145" t="s">
        <v>72</v>
      </c>
      <c r="Z50" s="145" t="s">
        <v>296</v>
      </c>
      <c r="AA50" s="18" t="s">
        <v>73</v>
      </c>
      <c r="AB50" s="18" t="s">
        <v>293</v>
      </c>
      <c r="AC50" s="18">
        <v>274</v>
      </c>
      <c r="AD50" s="5">
        <f t="shared" si="0"/>
        <v>1370</v>
      </c>
      <c r="AE50" s="140">
        <f>Table_1027[[#This Row],[Planned Individuals]]*0.51</f>
        <v>698.7</v>
      </c>
      <c r="AF50" s="140">
        <f>Table_1027[[#This Row],[Planned Individuals]]*0.49</f>
        <v>671.3</v>
      </c>
      <c r="AG50" s="37">
        <v>274</v>
      </c>
      <c r="AH50" s="37"/>
      <c r="AI50" s="140">
        <f>SUM(Table_1027[[#This Row],[Existing Households]:[New Households]])</f>
        <v>274</v>
      </c>
      <c r="AJ50" s="140">
        <f t="shared" si="1"/>
        <v>1370</v>
      </c>
      <c r="AK50" s="140">
        <f>Table_1027[[#This Row],[Reached Individuals]]*0.51</f>
        <v>698.7</v>
      </c>
      <c r="AL50" s="140">
        <f>Table_1027[[#This Row],[Reached Individuals]]*0.49</f>
        <v>671.3</v>
      </c>
      <c r="AM50" s="140">
        <f>Table_1027[[#This Row],[Reached Individuals]]*0.21</f>
        <v>287.7</v>
      </c>
      <c r="AN50" s="140">
        <f>Table_1027[[#This Row],[Reached Individuals]]*0.21</f>
        <v>287.7</v>
      </c>
      <c r="AO50" s="140">
        <f>Table_1027[[#This Row],[Reached Individuals]]*0.26</f>
        <v>356.2</v>
      </c>
      <c r="AP50" s="140">
        <f>Table_1027[[#This Row],[Reached Individuals]]*0.27</f>
        <v>369.90000000000003</v>
      </c>
      <c r="AQ50" s="142">
        <f>Table_1027[[#This Row],[Reached Individuals]]*0.02</f>
        <v>27.400000000000002</v>
      </c>
      <c r="AR50" s="142">
        <f>Table_1027[[#This Row],[Reached Individuals]]*0.03</f>
        <v>41.1</v>
      </c>
      <c r="AS50" s="37"/>
      <c r="AT50" s="12"/>
      <c r="AU50" s="12" t="s">
        <v>5113</v>
      </c>
      <c r="AV50" s="11" t="s">
        <v>5114</v>
      </c>
      <c r="AW50" s="11" t="s">
        <v>5115</v>
      </c>
      <c r="AX50" s="11" t="s">
        <v>5116</v>
      </c>
      <c r="AY50" s="18" t="s">
        <v>5117</v>
      </c>
      <c r="AZ50" s="18" t="s">
        <v>5118</v>
      </c>
      <c r="BA50" s="5">
        <v>20</v>
      </c>
      <c r="BB50" s="5">
        <v>2022</v>
      </c>
      <c r="BC50" s="6" t="str" cm="1">
        <f t="array" ref="BC50">_xlfn.IFS(U50="Teknaf","202290",U50="Ukhia","202294",U50="Ramu","202266",U50="Pekua","202256",U50="Maheshkhali","202249",U50="Kutubdia","202245",U50="Cox's Bazar Sadar","202224",U50="Chakaria","202216",ISBLANK(U50),"")</f>
        <v>202294</v>
      </c>
      <c r="BD50" s="22"/>
      <c r="BE50" s="22"/>
    </row>
    <row r="51" spans="1:57" ht="15.75" customHeight="1">
      <c r="A51" s="36">
        <v>48</v>
      </c>
      <c r="B51" s="7" t="s">
        <v>5108</v>
      </c>
      <c r="C51" s="7" t="s">
        <v>27</v>
      </c>
      <c r="D51" s="7" t="s">
        <v>5109</v>
      </c>
      <c r="E51" s="20" t="s">
        <v>5110</v>
      </c>
      <c r="F51" s="20" t="s">
        <v>5111</v>
      </c>
      <c r="G51" s="20" t="s">
        <v>5112</v>
      </c>
      <c r="H51" s="3" t="s">
        <v>286</v>
      </c>
      <c r="I51" s="18" t="s">
        <v>89</v>
      </c>
      <c r="J51" s="18" t="s">
        <v>180</v>
      </c>
      <c r="K51" s="100" t="s">
        <v>74</v>
      </c>
      <c r="L51" s="100" t="s">
        <v>295</v>
      </c>
      <c r="M51" s="3" t="s">
        <v>428</v>
      </c>
      <c r="N51" s="18" t="s">
        <v>297</v>
      </c>
      <c r="O51" s="18" t="s">
        <v>303</v>
      </c>
      <c r="P51" s="18"/>
      <c r="Q51" s="2"/>
      <c r="R51" s="1"/>
      <c r="S51" s="5" t="s">
        <v>291</v>
      </c>
      <c r="T51" s="5" t="s">
        <v>292</v>
      </c>
      <c r="U51" s="18" t="s">
        <v>76</v>
      </c>
      <c r="V51" s="18" t="s">
        <v>221</v>
      </c>
      <c r="W51" s="18" t="s">
        <v>325</v>
      </c>
      <c r="X51" s="145" t="s">
        <v>311</v>
      </c>
      <c r="Y51" s="145" t="s">
        <v>72</v>
      </c>
      <c r="Z51" s="145" t="s">
        <v>296</v>
      </c>
      <c r="AA51" s="18" t="s">
        <v>73</v>
      </c>
      <c r="AB51" s="18" t="s">
        <v>293</v>
      </c>
      <c r="AC51" s="18">
        <v>274</v>
      </c>
      <c r="AD51" s="5">
        <f t="shared" si="0"/>
        <v>1370</v>
      </c>
      <c r="AE51" s="140">
        <f>Table_1027[[#This Row],[Planned Individuals]]*0.51</f>
        <v>698.7</v>
      </c>
      <c r="AF51" s="140">
        <f>Table_1027[[#This Row],[Planned Individuals]]*0.49</f>
        <v>671.3</v>
      </c>
      <c r="AG51" s="37">
        <v>274</v>
      </c>
      <c r="AH51" s="37"/>
      <c r="AI51" s="140">
        <f>SUM(Table_1027[[#This Row],[Existing Households]:[New Households]])</f>
        <v>274</v>
      </c>
      <c r="AJ51" s="140">
        <f t="shared" si="1"/>
        <v>1370</v>
      </c>
      <c r="AK51" s="140">
        <f>Table_1027[[#This Row],[Reached Individuals]]*0.51</f>
        <v>698.7</v>
      </c>
      <c r="AL51" s="140">
        <f>Table_1027[[#This Row],[Reached Individuals]]*0.49</f>
        <v>671.3</v>
      </c>
      <c r="AM51" s="140">
        <f>Table_1027[[#This Row],[Reached Individuals]]*0.21</f>
        <v>287.7</v>
      </c>
      <c r="AN51" s="140">
        <f>Table_1027[[#This Row],[Reached Individuals]]*0.21</f>
        <v>287.7</v>
      </c>
      <c r="AO51" s="140">
        <f>Table_1027[[#This Row],[Reached Individuals]]*0.26</f>
        <v>356.2</v>
      </c>
      <c r="AP51" s="140">
        <f>Table_1027[[#This Row],[Reached Individuals]]*0.27</f>
        <v>369.90000000000003</v>
      </c>
      <c r="AQ51" s="142">
        <f>Table_1027[[#This Row],[Reached Individuals]]*0.02</f>
        <v>27.400000000000002</v>
      </c>
      <c r="AR51" s="142">
        <f>Table_1027[[#This Row],[Reached Individuals]]*0.03</f>
        <v>41.1</v>
      </c>
      <c r="AS51" s="37"/>
      <c r="AT51" s="12"/>
      <c r="AU51" s="12" t="s">
        <v>5113</v>
      </c>
      <c r="AV51" s="11" t="s">
        <v>5114</v>
      </c>
      <c r="AW51" s="11" t="s">
        <v>5115</v>
      </c>
      <c r="AX51" s="11" t="s">
        <v>5116</v>
      </c>
      <c r="AY51" s="18" t="s">
        <v>5117</v>
      </c>
      <c r="AZ51" s="18" t="s">
        <v>5118</v>
      </c>
      <c r="BA51" s="5">
        <v>20</v>
      </c>
      <c r="BB51" s="5">
        <v>2022</v>
      </c>
      <c r="BC51" s="6" t="str" cm="1">
        <f t="array" ref="BC51">_xlfn.IFS(U51="Teknaf","202290",U51="Ukhia","202294",U51="Ramu","202266",U51="Pekua","202256",U51="Maheshkhali","202249",U51="Kutubdia","202245",U51="Cox's Bazar Sadar","202224",U51="Chakaria","202216",ISBLANK(U51),"")</f>
        <v>202294</v>
      </c>
      <c r="BD51" s="22"/>
      <c r="BE51" s="22"/>
    </row>
    <row r="52" spans="1:57" ht="15.75" customHeight="1">
      <c r="A52" s="36">
        <v>49</v>
      </c>
      <c r="B52" s="7" t="s">
        <v>5108</v>
      </c>
      <c r="C52" s="7" t="s">
        <v>27</v>
      </c>
      <c r="D52" s="7" t="s">
        <v>5109</v>
      </c>
      <c r="E52" s="20" t="s">
        <v>5110</v>
      </c>
      <c r="F52" s="20" t="s">
        <v>5111</v>
      </c>
      <c r="G52" s="20" t="s">
        <v>5112</v>
      </c>
      <c r="H52" s="3" t="s">
        <v>286</v>
      </c>
      <c r="I52" s="18" t="s">
        <v>90</v>
      </c>
      <c r="J52" s="18" t="s">
        <v>444</v>
      </c>
      <c r="K52" s="100" t="s">
        <v>74</v>
      </c>
      <c r="L52" s="100" t="s">
        <v>321</v>
      </c>
      <c r="M52" s="3" t="s">
        <v>428</v>
      </c>
      <c r="N52" s="18" t="s">
        <v>297</v>
      </c>
      <c r="O52" s="18" t="s">
        <v>290</v>
      </c>
      <c r="P52" s="18"/>
      <c r="Q52" s="2"/>
      <c r="R52" s="1"/>
      <c r="S52" s="5" t="s">
        <v>291</v>
      </c>
      <c r="T52" s="5" t="s">
        <v>292</v>
      </c>
      <c r="U52" s="18" t="s">
        <v>76</v>
      </c>
      <c r="V52" s="18" t="s">
        <v>221</v>
      </c>
      <c r="W52" s="18" t="s">
        <v>325</v>
      </c>
      <c r="X52" s="145" t="s">
        <v>311</v>
      </c>
      <c r="Y52" s="145" t="s">
        <v>72</v>
      </c>
      <c r="Z52" s="145" t="s">
        <v>296</v>
      </c>
      <c r="AA52" s="18" t="s">
        <v>73</v>
      </c>
      <c r="AB52" s="18" t="s">
        <v>293</v>
      </c>
      <c r="AC52" s="18">
        <v>274</v>
      </c>
      <c r="AD52" s="5">
        <f t="shared" si="0"/>
        <v>1370</v>
      </c>
      <c r="AE52" s="140">
        <f>Table_1027[[#This Row],[Planned Individuals]]*0.51</f>
        <v>698.7</v>
      </c>
      <c r="AF52" s="140">
        <f>Table_1027[[#This Row],[Planned Individuals]]*0.49</f>
        <v>671.3</v>
      </c>
      <c r="AG52" s="37">
        <v>274</v>
      </c>
      <c r="AH52" s="37"/>
      <c r="AI52" s="140">
        <f>SUM(Table_1027[[#This Row],[Existing Households]:[New Households]])</f>
        <v>274</v>
      </c>
      <c r="AJ52" s="140">
        <f t="shared" si="1"/>
        <v>1370</v>
      </c>
      <c r="AK52" s="140">
        <f>Table_1027[[#This Row],[Reached Individuals]]*0.51</f>
        <v>698.7</v>
      </c>
      <c r="AL52" s="140">
        <f>Table_1027[[#This Row],[Reached Individuals]]*0.49</f>
        <v>671.3</v>
      </c>
      <c r="AM52" s="140">
        <f>Table_1027[[#This Row],[Reached Individuals]]*0.21</f>
        <v>287.7</v>
      </c>
      <c r="AN52" s="140">
        <f>Table_1027[[#This Row],[Reached Individuals]]*0.21</f>
        <v>287.7</v>
      </c>
      <c r="AO52" s="140">
        <f>Table_1027[[#This Row],[Reached Individuals]]*0.26</f>
        <v>356.2</v>
      </c>
      <c r="AP52" s="140">
        <f>Table_1027[[#This Row],[Reached Individuals]]*0.27</f>
        <v>369.90000000000003</v>
      </c>
      <c r="AQ52" s="142">
        <f>Table_1027[[#This Row],[Reached Individuals]]*0.02</f>
        <v>27.400000000000002</v>
      </c>
      <c r="AR52" s="142">
        <f>Table_1027[[#This Row],[Reached Individuals]]*0.03</f>
        <v>41.1</v>
      </c>
      <c r="AS52" s="37"/>
      <c r="AT52" s="12"/>
      <c r="AU52" s="12" t="s">
        <v>5113</v>
      </c>
      <c r="AV52" s="11" t="s">
        <v>5114</v>
      </c>
      <c r="AW52" s="11" t="s">
        <v>5115</v>
      </c>
      <c r="AX52" s="11" t="s">
        <v>5116</v>
      </c>
      <c r="AY52" s="18" t="s">
        <v>5117</v>
      </c>
      <c r="AZ52" s="18" t="s">
        <v>5118</v>
      </c>
      <c r="BA52" s="5">
        <v>20</v>
      </c>
      <c r="BB52" s="5">
        <v>2022</v>
      </c>
      <c r="BC52" s="6" t="str" cm="1">
        <f t="array" ref="BC52">_xlfn.IFS(U52="Teknaf","202290",U52="Ukhia","202294",U52="Ramu","202266",U52="Pekua","202256",U52="Maheshkhali","202249",U52="Kutubdia","202245",U52="Cox's Bazar Sadar","202224",U52="Chakaria","202216",ISBLANK(U52),"")</f>
        <v>202294</v>
      </c>
      <c r="BD52" s="22"/>
      <c r="BE52" s="22"/>
    </row>
    <row r="53" spans="1:57" ht="15.75" customHeight="1">
      <c r="A53" s="36">
        <v>50</v>
      </c>
      <c r="B53" s="7" t="s">
        <v>5108</v>
      </c>
      <c r="C53" s="7" t="s">
        <v>27</v>
      </c>
      <c r="D53" s="7" t="s">
        <v>5109</v>
      </c>
      <c r="E53" s="20" t="s">
        <v>5110</v>
      </c>
      <c r="F53" s="20" t="s">
        <v>5111</v>
      </c>
      <c r="G53" s="20" t="s">
        <v>5112</v>
      </c>
      <c r="H53" s="3" t="s">
        <v>286</v>
      </c>
      <c r="I53" s="18" t="s">
        <v>88</v>
      </c>
      <c r="J53" s="18" t="s">
        <v>180</v>
      </c>
      <c r="K53" s="100" t="s">
        <v>74</v>
      </c>
      <c r="L53" s="100" t="s">
        <v>295</v>
      </c>
      <c r="M53" s="3" t="s">
        <v>428</v>
      </c>
      <c r="N53" s="18" t="s">
        <v>196</v>
      </c>
      <c r="O53" s="18" t="s">
        <v>288</v>
      </c>
      <c r="P53" s="18"/>
      <c r="Q53" s="2"/>
      <c r="R53" s="1"/>
      <c r="S53" s="5" t="s">
        <v>291</v>
      </c>
      <c r="T53" s="5" t="s">
        <v>292</v>
      </c>
      <c r="U53" s="18" t="s">
        <v>76</v>
      </c>
      <c r="V53" s="18" t="s">
        <v>222</v>
      </c>
      <c r="W53" s="18" t="s">
        <v>310</v>
      </c>
      <c r="X53" s="145" t="s">
        <v>311</v>
      </c>
      <c r="Y53" s="145" t="s">
        <v>72</v>
      </c>
      <c r="Z53" s="145" t="s">
        <v>296</v>
      </c>
      <c r="AA53" s="18" t="s">
        <v>73</v>
      </c>
      <c r="AB53" s="18" t="s">
        <v>293</v>
      </c>
      <c r="AC53" s="18">
        <v>296</v>
      </c>
      <c r="AD53" s="5">
        <f t="shared" si="0"/>
        <v>1480</v>
      </c>
      <c r="AE53" s="140">
        <f>Table_1027[[#This Row],[Planned Individuals]]*0.51</f>
        <v>754.80000000000007</v>
      </c>
      <c r="AF53" s="140">
        <f>Table_1027[[#This Row],[Planned Individuals]]*0.49</f>
        <v>725.19999999999993</v>
      </c>
      <c r="AG53" s="37">
        <v>296</v>
      </c>
      <c r="AH53" s="37"/>
      <c r="AI53" s="140">
        <f>SUM(Table_1027[[#This Row],[Existing Households]:[New Households]])</f>
        <v>296</v>
      </c>
      <c r="AJ53" s="140">
        <f t="shared" si="1"/>
        <v>1480</v>
      </c>
      <c r="AK53" s="140">
        <f>Table_1027[[#This Row],[Reached Individuals]]*0.51</f>
        <v>754.80000000000007</v>
      </c>
      <c r="AL53" s="140">
        <f>Table_1027[[#This Row],[Reached Individuals]]*0.49</f>
        <v>725.19999999999993</v>
      </c>
      <c r="AM53" s="140">
        <f>Table_1027[[#This Row],[Reached Individuals]]*0.21</f>
        <v>310.8</v>
      </c>
      <c r="AN53" s="140">
        <f>Table_1027[[#This Row],[Reached Individuals]]*0.21</f>
        <v>310.8</v>
      </c>
      <c r="AO53" s="140">
        <f>Table_1027[[#This Row],[Reached Individuals]]*0.26</f>
        <v>384.8</v>
      </c>
      <c r="AP53" s="140">
        <f>Table_1027[[#This Row],[Reached Individuals]]*0.27</f>
        <v>399.6</v>
      </c>
      <c r="AQ53" s="142">
        <f>Table_1027[[#This Row],[Reached Individuals]]*0.02</f>
        <v>29.6</v>
      </c>
      <c r="AR53" s="142">
        <f>Table_1027[[#This Row],[Reached Individuals]]*0.03</f>
        <v>44.4</v>
      </c>
      <c r="AS53" s="37"/>
      <c r="AT53" s="12"/>
      <c r="AU53" s="12" t="s">
        <v>5113</v>
      </c>
      <c r="AV53" s="11" t="s">
        <v>5114</v>
      </c>
      <c r="AW53" s="11" t="s">
        <v>5115</v>
      </c>
      <c r="AX53" s="11" t="s">
        <v>5116</v>
      </c>
      <c r="AY53" s="18" t="s">
        <v>5117</v>
      </c>
      <c r="AZ53" s="18" t="s">
        <v>5118</v>
      </c>
      <c r="BA53" s="5">
        <v>20</v>
      </c>
      <c r="BB53" s="5">
        <v>2022</v>
      </c>
      <c r="BC53" s="6" t="str" cm="1">
        <f t="array" ref="BC53">_xlfn.IFS(U53="Teknaf","202290",U53="Ukhia","202294",U53="Ramu","202266",U53="Pekua","202256",U53="Maheshkhali","202249",U53="Kutubdia","202245",U53="Cox's Bazar Sadar","202224",U53="Chakaria","202216",ISBLANK(U53),"")</f>
        <v>202294</v>
      </c>
      <c r="BD53" s="22"/>
      <c r="BE53" s="22"/>
    </row>
    <row r="54" spans="1:57" ht="15.75" customHeight="1">
      <c r="A54" s="36">
        <v>51</v>
      </c>
      <c r="B54" s="7" t="s">
        <v>5108</v>
      </c>
      <c r="C54" s="7" t="s">
        <v>27</v>
      </c>
      <c r="D54" s="7" t="s">
        <v>5109</v>
      </c>
      <c r="E54" s="20" t="s">
        <v>5110</v>
      </c>
      <c r="F54" s="20" t="s">
        <v>5111</v>
      </c>
      <c r="G54" s="20" t="s">
        <v>5112</v>
      </c>
      <c r="H54" s="3" t="s">
        <v>286</v>
      </c>
      <c r="I54" s="18" t="s">
        <v>89</v>
      </c>
      <c r="J54" s="18" t="s">
        <v>180</v>
      </c>
      <c r="K54" s="100" t="s">
        <v>74</v>
      </c>
      <c r="L54" s="100" t="s">
        <v>295</v>
      </c>
      <c r="M54" s="3" t="s">
        <v>428</v>
      </c>
      <c r="N54" s="18" t="s">
        <v>297</v>
      </c>
      <c r="O54" s="18" t="s">
        <v>303</v>
      </c>
      <c r="P54" s="18"/>
      <c r="Q54" s="2"/>
      <c r="R54" s="1"/>
      <c r="S54" s="5" t="s">
        <v>291</v>
      </c>
      <c r="T54" s="5" t="s">
        <v>292</v>
      </c>
      <c r="U54" s="18" t="s">
        <v>76</v>
      </c>
      <c r="V54" s="18" t="s">
        <v>222</v>
      </c>
      <c r="W54" s="18" t="s">
        <v>310</v>
      </c>
      <c r="X54" s="145" t="s">
        <v>311</v>
      </c>
      <c r="Y54" s="145" t="s">
        <v>72</v>
      </c>
      <c r="Z54" s="145" t="s">
        <v>296</v>
      </c>
      <c r="AA54" s="18" t="s">
        <v>73</v>
      </c>
      <c r="AB54" s="18" t="s">
        <v>293</v>
      </c>
      <c r="AC54" s="18">
        <v>296</v>
      </c>
      <c r="AD54" s="5">
        <f t="shared" si="0"/>
        <v>1480</v>
      </c>
      <c r="AE54" s="140">
        <f>Table_1027[[#This Row],[Planned Individuals]]*0.51</f>
        <v>754.80000000000007</v>
      </c>
      <c r="AF54" s="140">
        <f>Table_1027[[#This Row],[Planned Individuals]]*0.49</f>
        <v>725.19999999999993</v>
      </c>
      <c r="AG54" s="37">
        <v>296</v>
      </c>
      <c r="AH54" s="37"/>
      <c r="AI54" s="140">
        <f>SUM(Table_1027[[#This Row],[Existing Households]:[New Households]])</f>
        <v>296</v>
      </c>
      <c r="AJ54" s="140">
        <f t="shared" si="1"/>
        <v>1480</v>
      </c>
      <c r="AK54" s="140">
        <f>Table_1027[[#This Row],[Reached Individuals]]*0.51</f>
        <v>754.80000000000007</v>
      </c>
      <c r="AL54" s="140">
        <f>Table_1027[[#This Row],[Reached Individuals]]*0.49</f>
        <v>725.19999999999993</v>
      </c>
      <c r="AM54" s="140">
        <f>Table_1027[[#This Row],[Reached Individuals]]*0.21</f>
        <v>310.8</v>
      </c>
      <c r="AN54" s="140">
        <f>Table_1027[[#This Row],[Reached Individuals]]*0.21</f>
        <v>310.8</v>
      </c>
      <c r="AO54" s="140">
        <f>Table_1027[[#This Row],[Reached Individuals]]*0.26</f>
        <v>384.8</v>
      </c>
      <c r="AP54" s="140">
        <f>Table_1027[[#This Row],[Reached Individuals]]*0.27</f>
        <v>399.6</v>
      </c>
      <c r="AQ54" s="142">
        <f>Table_1027[[#This Row],[Reached Individuals]]*0.02</f>
        <v>29.6</v>
      </c>
      <c r="AR54" s="142">
        <f>Table_1027[[#This Row],[Reached Individuals]]*0.03</f>
        <v>44.4</v>
      </c>
      <c r="AS54" s="37"/>
      <c r="AT54" s="12"/>
      <c r="AU54" s="12" t="s">
        <v>5113</v>
      </c>
      <c r="AV54" s="11" t="s">
        <v>5114</v>
      </c>
      <c r="AW54" s="11" t="s">
        <v>5115</v>
      </c>
      <c r="AX54" s="11" t="s">
        <v>5116</v>
      </c>
      <c r="AY54" s="18" t="s">
        <v>5117</v>
      </c>
      <c r="AZ54" s="18" t="s">
        <v>5118</v>
      </c>
      <c r="BA54" s="5">
        <v>20</v>
      </c>
      <c r="BB54" s="5">
        <v>2022</v>
      </c>
      <c r="BC54" s="6" t="str" cm="1">
        <f t="array" ref="BC54">_xlfn.IFS(U54="Teknaf","202290",U54="Ukhia","202294",U54="Ramu","202266",U54="Pekua","202256",U54="Maheshkhali","202249",U54="Kutubdia","202245",U54="Cox's Bazar Sadar","202224",U54="Chakaria","202216",ISBLANK(U54),"")</f>
        <v>202294</v>
      </c>
      <c r="BD54" s="22"/>
      <c r="BE54" s="22"/>
    </row>
    <row r="55" spans="1:57" ht="15.75" customHeight="1">
      <c r="A55" s="36">
        <v>52</v>
      </c>
      <c r="B55" s="7" t="s">
        <v>5108</v>
      </c>
      <c r="C55" s="7" t="s">
        <v>27</v>
      </c>
      <c r="D55" s="7" t="s">
        <v>5109</v>
      </c>
      <c r="E55" s="20" t="s">
        <v>5110</v>
      </c>
      <c r="F55" s="20" t="s">
        <v>5111</v>
      </c>
      <c r="G55" s="20" t="s">
        <v>5112</v>
      </c>
      <c r="H55" s="3" t="s">
        <v>286</v>
      </c>
      <c r="I55" s="18" t="s">
        <v>90</v>
      </c>
      <c r="J55" s="18" t="s">
        <v>444</v>
      </c>
      <c r="K55" s="100" t="s">
        <v>74</v>
      </c>
      <c r="L55" s="100" t="s">
        <v>321</v>
      </c>
      <c r="M55" s="3" t="s">
        <v>428</v>
      </c>
      <c r="N55" s="18" t="s">
        <v>297</v>
      </c>
      <c r="O55" s="18" t="s">
        <v>290</v>
      </c>
      <c r="P55" s="18"/>
      <c r="Q55" s="2"/>
      <c r="R55" s="1"/>
      <c r="S55" s="5" t="s">
        <v>291</v>
      </c>
      <c r="T55" s="5" t="s">
        <v>292</v>
      </c>
      <c r="U55" s="18" t="s">
        <v>76</v>
      </c>
      <c r="V55" s="18" t="s">
        <v>222</v>
      </c>
      <c r="W55" s="18" t="s">
        <v>310</v>
      </c>
      <c r="X55" s="145" t="s">
        <v>311</v>
      </c>
      <c r="Y55" s="145" t="s">
        <v>72</v>
      </c>
      <c r="Z55" s="145" t="s">
        <v>296</v>
      </c>
      <c r="AA55" s="18" t="s">
        <v>73</v>
      </c>
      <c r="AB55" s="18" t="s">
        <v>293</v>
      </c>
      <c r="AC55" s="18">
        <v>296</v>
      </c>
      <c r="AD55" s="5">
        <f t="shared" si="0"/>
        <v>1480</v>
      </c>
      <c r="AE55" s="140">
        <f>Table_1027[[#This Row],[Planned Individuals]]*0.51</f>
        <v>754.80000000000007</v>
      </c>
      <c r="AF55" s="140">
        <f>Table_1027[[#This Row],[Planned Individuals]]*0.49</f>
        <v>725.19999999999993</v>
      </c>
      <c r="AG55" s="37">
        <v>296</v>
      </c>
      <c r="AH55" s="37"/>
      <c r="AI55" s="140">
        <f>SUM(Table_1027[[#This Row],[Existing Households]:[New Households]])</f>
        <v>296</v>
      </c>
      <c r="AJ55" s="140">
        <f t="shared" si="1"/>
        <v>1480</v>
      </c>
      <c r="AK55" s="140">
        <f>Table_1027[[#This Row],[Reached Individuals]]*0.51</f>
        <v>754.80000000000007</v>
      </c>
      <c r="AL55" s="140">
        <f>Table_1027[[#This Row],[Reached Individuals]]*0.49</f>
        <v>725.19999999999993</v>
      </c>
      <c r="AM55" s="140">
        <f>Table_1027[[#This Row],[Reached Individuals]]*0.21</f>
        <v>310.8</v>
      </c>
      <c r="AN55" s="140">
        <f>Table_1027[[#This Row],[Reached Individuals]]*0.21</f>
        <v>310.8</v>
      </c>
      <c r="AO55" s="140">
        <f>Table_1027[[#This Row],[Reached Individuals]]*0.26</f>
        <v>384.8</v>
      </c>
      <c r="AP55" s="140">
        <f>Table_1027[[#This Row],[Reached Individuals]]*0.27</f>
        <v>399.6</v>
      </c>
      <c r="AQ55" s="142">
        <f>Table_1027[[#This Row],[Reached Individuals]]*0.02</f>
        <v>29.6</v>
      </c>
      <c r="AR55" s="142">
        <f>Table_1027[[#This Row],[Reached Individuals]]*0.03</f>
        <v>44.4</v>
      </c>
      <c r="AS55" s="37"/>
      <c r="AT55" s="12"/>
      <c r="AU55" s="12" t="s">
        <v>5113</v>
      </c>
      <c r="AV55" s="11" t="s">
        <v>5114</v>
      </c>
      <c r="AW55" s="11" t="s">
        <v>5115</v>
      </c>
      <c r="AX55" s="11" t="s">
        <v>5116</v>
      </c>
      <c r="AY55" s="18" t="s">
        <v>5117</v>
      </c>
      <c r="AZ55" s="18" t="s">
        <v>5118</v>
      </c>
      <c r="BA55" s="5">
        <v>20</v>
      </c>
      <c r="BB55" s="5">
        <v>2022</v>
      </c>
      <c r="BC55" s="6" t="str" cm="1">
        <f t="array" ref="BC55">_xlfn.IFS(U55="Teknaf","202290",U55="Ukhia","202294",U55="Ramu","202266",U55="Pekua","202256",U55="Maheshkhali","202249",U55="Kutubdia","202245",U55="Cox's Bazar Sadar","202224",U55="Chakaria","202216",ISBLANK(U55),"")</f>
        <v>202294</v>
      </c>
      <c r="BD55" s="22"/>
      <c r="BE55" s="22"/>
    </row>
    <row r="56" spans="1:57" ht="15.75" customHeight="1">
      <c r="A56" s="36">
        <v>53</v>
      </c>
      <c r="B56" s="7" t="s">
        <v>5108</v>
      </c>
      <c r="C56" s="7" t="s">
        <v>27</v>
      </c>
      <c r="D56" s="7" t="s">
        <v>5109</v>
      </c>
      <c r="E56" s="20" t="s">
        <v>5110</v>
      </c>
      <c r="F56" s="20" t="s">
        <v>5111</v>
      </c>
      <c r="G56" s="20" t="s">
        <v>5112</v>
      </c>
      <c r="H56" s="3" t="s">
        <v>286</v>
      </c>
      <c r="I56" s="18" t="s">
        <v>88</v>
      </c>
      <c r="J56" s="18" t="s">
        <v>180</v>
      </c>
      <c r="K56" s="100" t="s">
        <v>74</v>
      </c>
      <c r="L56" s="100" t="s">
        <v>295</v>
      </c>
      <c r="M56" s="3" t="s">
        <v>428</v>
      </c>
      <c r="N56" s="18" t="s">
        <v>196</v>
      </c>
      <c r="O56" s="18" t="s">
        <v>288</v>
      </c>
      <c r="P56" s="18"/>
      <c r="Q56" s="2"/>
      <c r="R56" s="1"/>
      <c r="S56" s="5" t="s">
        <v>291</v>
      </c>
      <c r="T56" s="5" t="s">
        <v>292</v>
      </c>
      <c r="U56" s="18" t="s">
        <v>76</v>
      </c>
      <c r="V56" s="18" t="s">
        <v>225</v>
      </c>
      <c r="W56" s="18" t="s">
        <v>325</v>
      </c>
      <c r="X56" s="145" t="s">
        <v>311</v>
      </c>
      <c r="Y56" s="145" t="s">
        <v>72</v>
      </c>
      <c r="Z56" s="145" t="s">
        <v>296</v>
      </c>
      <c r="AA56" s="18" t="s">
        <v>73</v>
      </c>
      <c r="AB56" s="18" t="s">
        <v>293</v>
      </c>
      <c r="AC56" s="18">
        <v>337</v>
      </c>
      <c r="AD56" s="5">
        <f t="shared" si="0"/>
        <v>1685</v>
      </c>
      <c r="AE56" s="140">
        <f>Table_1027[[#This Row],[Planned Individuals]]*0.51</f>
        <v>859.35</v>
      </c>
      <c r="AF56" s="140">
        <f>Table_1027[[#This Row],[Planned Individuals]]*0.49</f>
        <v>825.65</v>
      </c>
      <c r="AG56" s="37">
        <v>337</v>
      </c>
      <c r="AH56" s="37"/>
      <c r="AI56" s="140">
        <f>SUM(Table_1027[[#This Row],[Existing Households]:[New Households]])</f>
        <v>337</v>
      </c>
      <c r="AJ56" s="140">
        <f t="shared" si="1"/>
        <v>1685</v>
      </c>
      <c r="AK56" s="140">
        <f>Table_1027[[#This Row],[Reached Individuals]]*0.51</f>
        <v>859.35</v>
      </c>
      <c r="AL56" s="140">
        <f>Table_1027[[#This Row],[Reached Individuals]]*0.49</f>
        <v>825.65</v>
      </c>
      <c r="AM56" s="140">
        <f>Table_1027[[#This Row],[Reached Individuals]]*0.21</f>
        <v>353.84999999999997</v>
      </c>
      <c r="AN56" s="140">
        <f>Table_1027[[#This Row],[Reached Individuals]]*0.21</f>
        <v>353.84999999999997</v>
      </c>
      <c r="AO56" s="140">
        <f>Table_1027[[#This Row],[Reached Individuals]]*0.26</f>
        <v>438.1</v>
      </c>
      <c r="AP56" s="140">
        <f>Table_1027[[#This Row],[Reached Individuals]]*0.27</f>
        <v>454.95000000000005</v>
      </c>
      <c r="AQ56" s="142">
        <f>Table_1027[[#This Row],[Reached Individuals]]*0.02</f>
        <v>33.700000000000003</v>
      </c>
      <c r="AR56" s="142">
        <f>Table_1027[[#This Row],[Reached Individuals]]*0.03</f>
        <v>50.55</v>
      </c>
      <c r="AS56" s="37"/>
      <c r="AT56" s="12"/>
      <c r="AU56" s="12" t="s">
        <v>5113</v>
      </c>
      <c r="AV56" s="11" t="s">
        <v>5114</v>
      </c>
      <c r="AW56" s="11" t="s">
        <v>5115</v>
      </c>
      <c r="AX56" s="11" t="s">
        <v>5116</v>
      </c>
      <c r="AY56" s="18" t="s">
        <v>5117</v>
      </c>
      <c r="AZ56" s="18" t="s">
        <v>5118</v>
      </c>
      <c r="BA56" s="5">
        <v>20</v>
      </c>
      <c r="BB56" s="5">
        <v>2022</v>
      </c>
      <c r="BC56" s="6" t="str" cm="1">
        <f t="array" ref="BC56">_xlfn.IFS(U56="Teknaf","202290",U56="Ukhia","202294",U56="Ramu","202266",U56="Pekua","202256",U56="Maheshkhali","202249",U56="Kutubdia","202245",U56="Cox's Bazar Sadar","202224",U56="Chakaria","202216",ISBLANK(U56),"")</f>
        <v>202294</v>
      </c>
      <c r="BD56" s="22"/>
      <c r="BE56" s="22"/>
    </row>
    <row r="57" spans="1:57" ht="15.75" customHeight="1">
      <c r="A57" s="36">
        <v>54</v>
      </c>
      <c r="B57" s="7" t="s">
        <v>5108</v>
      </c>
      <c r="C57" s="7" t="s">
        <v>27</v>
      </c>
      <c r="D57" s="7" t="s">
        <v>5109</v>
      </c>
      <c r="E57" s="20" t="s">
        <v>5110</v>
      </c>
      <c r="F57" s="20" t="s">
        <v>5111</v>
      </c>
      <c r="G57" s="20" t="s">
        <v>5112</v>
      </c>
      <c r="H57" s="3" t="s">
        <v>286</v>
      </c>
      <c r="I57" s="18" t="s">
        <v>89</v>
      </c>
      <c r="J57" s="18" t="s">
        <v>180</v>
      </c>
      <c r="K57" s="100" t="s">
        <v>74</v>
      </c>
      <c r="L57" s="100" t="s">
        <v>295</v>
      </c>
      <c r="M57" s="3" t="s">
        <v>428</v>
      </c>
      <c r="N57" s="18" t="s">
        <v>297</v>
      </c>
      <c r="O57" s="18" t="s">
        <v>303</v>
      </c>
      <c r="P57" s="18"/>
      <c r="Q57" s="2"/>
      <c r="R57" s="1"/>
      <c r="S57" s="5" t="s">
        <v>291</v>
      </c>
      <c r="T57" s="5" t="s">
        <v>292</v>
      </c>
      <c r="U57" s="18" t="s">
        <v>76</v>
      </c>
      <c r="V57" s="18" t="s">
        <v>225</v>
      </c>
      <c r="W57" s="18" t="s">
        <v>325</v>
      </c>
      <c r="X57" s="145" t="s">
        <v>311</v>
      </c>
      <c r="Y57" s="145" t="s">
        <v>72</v>
      </c>
      <c r="Z57" s="145" t="s">
        <v>296</v>
      </c>
      <c r="AA57" s="18" t="s">
        <v>73</v>
      </c>
      <c r="AB57" s="18" t="s">
        <v>293</v>
      </c>
      <c r="AC57" s="18">
        <v>337</v>
      </c>
      <c r="AD57" s="5">
        <f t="shared" si="0"/>
        <v>1685</v>
      </c>
      <c r="AE57" s="140">
        <f>Table_1027[[#This Row],[Planned Individuals]]*0.51</f>
        <v>859.35</v>
      </c>
      <c r="AF57" s="140">
        <f>Table_1027[[#This Row],[Planned Individuals]]*0.49</f>
        <v>825.65</v>
      </c>
      <c r="AG57" s="37">
        <v>337</v>
      </c>
      <c r="AH57" s="37"/>
      <c r="AI57" s="140">
        <f>SUM(Table_1027[[#This Row],[Existing Households]:[New Households]])</f>
        <v>337</v>
      </c>
      <c r="AJ57" s="140">
        <f t="shared" si="1"/>
        <v>1685</v>
      </c>
      <c r="AK57" s="140">
        <f>Table_1027[[#This Row],[Reached Individuals]]*0.51</f>
        <v>859.35</v>
      </c>
      <c r="AL57" s="140">
        <f>Table_1027[[#This Row],[Reached Individuals]]*0.49</f>
        <v>825.65</v>
      </c>
      <c r="AM57" s="140">
        <f>Table_1027[[#This Row],[Reached Individuals]]*0.21</f>
        <v>353.84999999999997</v>
      </c>
      <c r="AN57" s="140">
        <f>Table_1027[[#This Row],[Reached Individuals]]*0.21</f>
        <v>353.84999999999997</v>
      </c>
      <c r="AO57" s="140">
        <f>Table_1027[[#This Row],[Reached Individuals]]*0.26</f>
        <v>438.1</v>
      </c>
      <c r="AP57" s="140">
        <f>Table_1027[[#This Row],[Reached Individuals]]*0.27</f>
        <v>454.95000000000005</v>
      </c>
      <c r="AQ57" s="142">
        <f>Table_1027[[#This Row],[Reached Individuals]]*0.02</f>
        <v>33.700000000000003</v>
      </c>
      <c r="AR57" s="142">
        <f>Table_1027[[#This Row],[Reached Individuals]]*0.03</f>
        <v>50.55</v>
      </c>
      <c r="AS57" s="37"/>
      <c r="AT57" s="12"/>
      <c r="AU57" s="12" t="s">
        <v>5113</v>
      </c>
      <c r="AV57" s="11" t="s">
        <v>5114</v>
      </c>
      <c r="AW57" s="11" t="s">
        <v>5115</v>
      </c>
      <c r="AX57" s="11" t="s">
        <v>5116</v>
      </c>
      <c r="AY57" s="18" t="s">
        <v>5117</v>
      </c>
      <c r="AZ57" s="18" t="s">
        <v>5118</v>
      </c>
      <c r="BA57" s="5">
        <v>20</v>
      </c>
      <c r="BB57" s="5">
        <v>2022</v>
      </c>
      <c r="BC57" s="6" t="str" cm="1">
        <f t="array" ref="BC57">_xlfn.IFS(U57="Teknaf","202290",U57="Ukhia","202294",U57="Ramu","202266",U57="Pekua","202256",U57="Maheshkhali","202249",U57="Kutubdia","202245",U57="Cox's Bazar Sadar","202224",U57="Chakaria","202216",ISBLANK(U57),"")</f>
        <v>202294</v>
      </c>
      <c r="BD57" s="22"/>
      <c r="BE57" s="22"/>
    </row>
    <row r="58" spans="1:57" ht="15.75" customHeight="1">
      <c r="A58" s="36">
        <v>55</v>
      </c>
      <c r="B58" s="7" t="s">
        <v>5108</v>
      </c>
      <c r="C58" s="7" t="s">
        <v>27</v>
      </c>
      <c r="D58" s="7" t="s">
        <v>5109</v>
      </c>
      <c r="E58" s="20" t="s">
        <v>5110</v>
      </c>
      <c r="F58" s="20" t="s">
        <v>5111</v>
      </c>
      <c r="G58" s="20" t="s">
        <v>5112</v>
      </c>
      <c r="H58" s="3" t="s">
        <v>286</v>
      </c>
      <c r="I58" s="18" t="s">
        <v>90</v>
      </c>
      <c r="J58" s="18" t="s">
        <v>444</v>
      </c>
      <c r="K58" s="100" t="s">
        <v>74</v>
      </c>
      <c r="L58" s="100" t="s">
        <v>321</v>
      </c>
      <c r="M58" s="3" t="s">
        <v>428</v>
      </c>
      <c r="N58" s="18" t="s">
        <v>297</v>
      </c>
      <c r="O58" s="18" t="s">
        <v>290</v>
      </c>
      <c r="P58" s="18"/>
      <c r="Q58" s="2"/>
      <c r="R58" s="1"/>
      <c r="S58" s="5" t="s">
        <v>291</v>
      </c>
      <c r="T58" s="5" t="s">
        <v>292</v>
      </c>
      <c r="U58" s="18" t="s">
        <v>76</v>
      </c>
      <c r="V58" s="18" t="s">
        <v>225</v>
      </c>
      <c r="W58" s="18" t="s">
        <v>325</v>
      </c>
      <c r="X58" s="145" t="s">
        <v>311</v>
      </c>
      <c r="Y58" s="145" t="s">
        <v>72</v>
      </c>
      <c r="Z58" s="145" t="s">
        <v>296</v>
      </c>
      <c r="AA58" s="18" t="s">
        <v>73</v>
      </c>
      <c r="AB58" s="18" t="s">
        <v>293</v>
      </c>
      <c r="AC58" s="18">
        <v>337</v>
      </c>
      <c r="AD58" s="5">
        <f t="shared" si="0"/>
        <v>1685</v>
      </c>
      <c r="AE58" s="140">
        <f>Table_1027[[#This Row],[Planned Individuals]]*0.51</f>
        <v>859.35</v>
      </c>
      <c r="AF58" s="140">
        <f>Table_1027[[#This Row],[Planned Individuals]]*0.49</f>
        <v>825.65</v>
      </c>
      <c r="AG58" s="37">
        <v>337</v>
      </c>
      <c r="AH58" s="37"/>
      <c r="AI58" s="140">
        <f>SUM(Table_1027[[#This Row],[Existing Households]:[New Households]])</f>
        <v>337</v>
      </c>
      <c r="AJ58" s="140">
        <f t="shared" si="1"/>
        <v>1685</v>
      </c>
      <c r="AK58" s="140">
        <f>Table_1027[[#This Row],[Reached Individuals]]*0.51</f>
        <v>859.35</v>
      </c>
      <c r="AL58" s="140">
        <f>Table_1027[[#This Row],[Reached Individuals]]*0.49</f>
        <v>825.65</v>
      </c>
      <c r="AM58" s="140">
        <f>Table_1027[[#This Row],[Reached Individuals]]*0.21</f>
        <v>353.84999999999997</v>
      </c>
      <c r="AN58" s="140">
        <f>Table_1027[[#This Row],[Reached Individuals]]*0.21</f>
        <v>353.84999999999997</v>
      </c>
      <c r="AO58" s="140">
        <f>Table_1027[[#This Row],[Reached Individuals]]*0.26</f>
        <v>438.1</v>
      </c>
      <c r="AP58" s="140">
        <f>Table_1027[[#This Row],[Reached Individuals]]*0.27</f>
        <v>454.95000000000005</v>
      </c>
      <c r="AQ58" s="142">
        <f>Table_1027[[#This Row],[Reached Individuals]]*0.02</f>
        <v>33.700000000000003</v>
      </c>
      <c r="AR58" s="142">
        <f>Table_1027[[#This Row],[Reached Individuals]]*0.03</f>
        <v>50.55</v>
      </c>
      <c r="AS58" s="37"/>
      <c r="AT58" s="12"/>
      <c r="AU58" s="12" t="s">
        <v>5113</v>
      </c>
      <c r="AV58" s="11" t="s">
        <v>5114</v>
      </c>
      <c r="AW58" s="11" t="s">
        <v>5115</v>
      </c>
      <c r="AX58" s="11" t="s">
        <v>5116</v>
      </c>
      <c r="AY58" s="18" t="s">
        <v>5117</v>
      </c>
      <c r="AZ58" s="18" t="s">
        <v>5118</v>
      </c>
      <c r="BA58" s="5">
        <v>20</v>
      </c>
      <c r="BB58" s="5">
        <v>2022</v>
      </c>
      <c r="BC58" s="6" t="str" cm="1">
        <f t="array" ref="BC58">_xlfn.IFS(U58="Teknaf","202290",U58="Ukhia","202294",U58="Ramu","202266",U58="Pekua","202256",U58="Maheshkhali","202249",U58="Kutubdia","202245",U58="Cox's Bazar Sadar","202224",U58="Chakaria","202216",ISBLANK(U58),"")</f>
        <v>202294</v>
      </c>
      <c r="BD58" s="22"/>
      <c r="BE58" s="22"/>
    </row>
    <row r="59" spans="1:57" ht="15.75" customHeight="1">
      <c r="A59" s="36">
        <v>56</v>
      </c>
      <c r="B59" s="7" t="s">
        <v>5108</v>
      </c>
      <c r="C59" s="7" t="s">
        <v>27</v>
      </c>
      <c r="D59" s="7" t="s">
        <v>5109</v>
      </c>
      <c r="E59" s="20" t="s">
        <v>5110</v>
      </c>
      <c r="F59" s="20" t="s">
        <v>5111</v>
      </c>
      <c r="G59" s="20" t="s">
        <v>5112</v>
      </c>
      <c r="H59" s="3" t="s">
        <v>286</v>
      </c>
      <c r="I59" s="18" t="s">
        <v>88</v>
      </c>
      <c r="J59" s="18" t="s">
        <v>180</v>
      </c>
      <c r="K59" s="100" t="s">
        <v>74</v>
      </c>
      <c r="L59" s="100" t="s">
        <v>295</v>
      </c>
      <c r="M59" s="3" t="s">
        <v>428</v>
      </c>
      <c r="N59" s="18" t="s">
        <v>196</v>
      </c>
      <c r="O59" s="18" t="s">
        <v>288</v>
      </c>
      <c r="P59" s="18"/>
      <c r="Q59" s="2"/>
      <c r="R59" s="1"/>
      <c r="S59" s="5" t="s">
        <v>291</v>
      </c>
      <c r="T59" s="5" t="s">
        <v>292</v>
      </c>
      <c r="U59" s="18" t="s">
        <v>76</v>
      </c>
      <c r="V59" s="18" t="s">
        <v>220</v>
      </c>
      <c r="W59" s="18" t="s">
        <v>331</v>
      </c>
      <c r="X59" s="145" t="s">
        <v>311</v>
      </c>
      <c r="Y59" s="145" t="s">
        <v>72</v>
      </c>
      <c r="Z59" s="145" t="s">
        <v>296</v>
      </c>
      <c r="AA59" s="18" t="s">
        <v>73</v>
      </c>
      <c r="AB59" s="18" t="s">
        <v>293</v>
      </c>
      <c r="AC59" s="18">
        <v>337</v>
      </c>
      <c r="AD59" s="5">
        <f t="shared" si="0"/>
        <v>1685</v>
      </c>
      <c r="AE59" s="140">
        <f>Table_1027[[#This Row],[Planned Individuals]]*0.51</f>
        <v>859.35</v>
      </c>
      <c r="AF59" s="140">
        <f>Table_1027[[#This Row],[Planned Individuals]]*0.49</f>
        <v>825.65</v>
      </c>
      <c r="AG59" s="37">
        <v>337</v>
      </c>
      <c r="AH59" s="37"/>
      <c r="AI59" s="140">
        <f>SUM(Table_1027[[#This Row],[Existing Households]:[New Households]])</f>
        <v>337</v>
      </c>
      <c r="AJ59" s="140">
        <f t="shared" si="1"/>
        <v>1685</v>
      </c>
      <c r="AK59" s="140">
        <f>Table_1027[[#This Row],[Reached Individuals]]*0.51</f>
        <v>859.35</v>
      </c>
      <c r="AL59" s="140">
        <f>Table_1027[[#This Row],[Reached Individuals]]*0.49</f>
        <v>825.65</v>
      </c>
      <c r="AM59" s="140">
        <f>Table_1027[[#This Row],[Reached Individuals]]*0.21</f>
        <v>353.84999999999997</v>
      </c>
      <c r="AN59" s="140">
        <f>Table_1027[[#This Row],[Reached Individuals]]*0.21</f>
        <v>353.84999999999997</v>
      </c>
      <c r="AO59" s="140">
        <f>Table_1027[[#This Row],[Reached Individuals]]*0.26</f>
        <v>438.1</v>
      </c>
      <c r="AP59" s="140">
        <f>Table_1027[[#This Row],[Reached Individuals]]*0.27</f>
        <v>454.95000000000005</v>
      </c>
      <c r="AQ59" s="142">
        <f>Table_1027[[#This Row],[Reached Individuals]]*0.02</f>
        <v>33.700000000000003</v>
      </c>
      <c r="AR59" s="142">
        <f>Table_1027[[#This Row],[Reached Individuals]]*0.03</f>
        <v>50.55</v>
      </c>
      <c r="AS59" s="37"/>
      <c r="AT59" s="12"/>
      <c r="AU59" s="12" t="s">
        <v>5113</v>
      </c>
      <c r="AV59" s="11" t="s">
        <v>5114</v>
      </c>
      <c r="AW59" s="11" t="s">
        <v>5115</v>
      </c>
      <c r="AX59" s="11" t="s">
        <v>5116</v>
      </c>
      <c r="AY59" s="18" t="s">
        <v>5117</v>
      </c>
      <c r="AZ59" s="18" t="s">
        <v>5118</v>
      </c>
      <c r="BA59" s="5">
        <v>20</v>
      </c>
      <c r="BB59" s="5">
        <v>2022</v>
      </c>
      <c r="BC59" s="6" t="str" cm="1">
        <f t="array" ref="BC59">_xlfn.IFS(U59="Teknaf","202290",U59="Ukhia","202294",U59="Ramu","202266",U59="Pekua","202256",U59="Maheshkhali","202249",U59="Kutubdia","202245",U59="Cox's Bazar Sadar","202224",U59="Chakaria","202216",ISBLANK(U59),"")</f>
        <v>202294</v>
      </c>
      <c r="BD59" s="22"/>
      <c r="BE59" s="22"/>
    </row>
    <row r="60" spans="1:57" ht="15.75" customHeight="1">
      <c r="A60" s="36">
        <v>57</v>
      </c>
      <c r="B60" s="7" t="s">
        <v>5108</v>
      </c>
      <c r="C60" s="7" t="s">
        <v>27</v>
      </c>
      <c r="D60" s="7" t="s">
        <v>5109</v>
      </c>
      <c r="E60" s="20" t="s">
        <v>5110</v>
      </c>
      <c r="F60" s="20" t="s">
        <v>5111</v>
      </c>
      <c r="G60" s="20" t="s">
        <v>5112</v>
      </c>
      <c r="H60" s="3" t="s">
        <v>286</v>
      </c>
      <c r="I60" s="18" t="s">
        <v>89</v>
      </c>
      <c r="J60" s="18" t="s">
        <v>180</v>
      </c>
      <c r="K60" s="100" t="s">
        <v>74</v>
      </c>
      <c r="L60" s="100" t="s">
        <v>295</v>
      </c>
      <c r="M60" s="3" t="s">
        <v>428</v>
      </c>
      <c r="N60" s="18" t="s">
        <v>297</v>
      </c>
      <c r="O60" s="18" t="s">
        <v>303</v>
      </c>
      <c r="P60" s="18"/>
      <c r="Q60" s="2"/>
      <c r="R60" s="1"/>
      <c r="S60" s="5" t="s">
        <v>291</v>
      </c>
      <c r="T60" s="5" t="s">
        <v>292</v>
      </c>
      <c r="U60" s="18" t="s">
        <v>76</v>
      </c>
      <c r="V60" s="18" t="s">
        <v>220</v>
      </c>
      <c r="W60" s="18" t="s">
        <v>331</v>
      </c>
      <c r="X60" s="145" t="s">
        <v>311</v>
      </c>
      <c r="Y60" s="145" t="s">
        <v>72</v>
      </c>
      <c r="Z60" s="145" t="s">
        <v>296</v>
      </c>
      <c r="AA60" s="18" t="s">
        <v>73</v>
      </c>
      <c r="AB60" s="18" t="s">
        <v>293</v>
      </c>
      <c r="AC60" s="18">
        <v>337</v>
      </c>
      <c r="AD60" s="5">
        <f t="shared" si="0"/>
        <v>1685</v>
      </c>
      <c r="AE60" s="140">
        <f>Table_1027[[#This Row],[Planned Individuals]]*0.51</f>
        <v>859.35</v>
      </c>
      <c r="AF60" s="140">
        <f>Table_1027[[#This Row],[Planned Individuals]]*0.49</f>
        <v>825.65</v>
      </c>
      <c r="AG60" s="37">
        <v>337</v>
      </c>
      <c r="AH60" s="37"/>
      <c r="AI60" s="140">
        <f>SUM(Table_1027[[#This Row],[Existing Households]:[New Households]])</f>
        <v>337</v>
      </c>
      <c r="AJ60" s="140">
        <f t="shared" si="1"/>
        <v>1685</v>
      </c>
      <c r="AK60" s="140">
        <f>Table_1027[[#This Row],[Reached Individuals]]*0.51</f>
        <v>859.35</v>
      </c>
      <c r="AL60" s="140">
        <f>Table_1027[[#This Row],[Reached Individuals]]*0.49</f>
        <v>825.65</v>
      </c>
      <c r="AM60" s="140">
        <f>Table_1027[[#This Row],[Reached Individuals]]*0.21</f>
        <v>353.84999999999997</v>
      </c>
      <c r="AN60" s="140">
        <f>Table_1027[[#This Row],[Reached Individuals]]*0.21</f>
        <v>353.84999999999997</v>
      </c>
      <c r="AO60" s="140">
        <f>Table_1027[[#This Row],[Reached Individuals]]*0.26</f>
        <v>438.1</v>
      </c>
      <c r="AP60" s="140">
        <f>Table_1027[[#This Row],[Reached Individuals]]*0.27</f>
        <v>454.95000000000005</v>
      </c>
      <c r="AQ60" s="142">
        <f>Table_1027[[#This Row],[Reached Individuals]]*0.02</f>
        <v>33.700000000000003</v>
      </c>
      <c r="AR60" s="142">
        <f>Table_1027[[#This Row],[Reached Individuals]]*0.03</f>
        <v>50.55</v>
      </c>
      <c r="AS60" s="37"/>
      <c r="AT60" s="12"/>
      <c r="AU60" s="12" t="s">
        <v>5113</v>
      </c>
      <c r="AV60" s="11" t="s">
        <v>5114</v>
      </c>
      <c r="AW60" s="11" t="s">
        <v>5115</v>
      </c>
      <c r="AX60" s="11" t="s">
        <v>5116</v>
      </c>
      <c r="AY60" s="18" t="s">
        <v>5117</v>
      </c>
      <c r="AZ60" s="18" t="s">
        <v>5118</v>
      </c>
      <c r="BA60" s="5">
        <v>20</v>
      </c>
      <c r="BB60" s="5">
        <v>2022</v>
      </c>
      <c r="BC60" s="6" t="str" cm="1">
        <f t="array" ref="BC60">_xlfn.IFS(U60="Teknaf","202290",U60="Ukhia","202294",U60="Ramu","202266",U60="Pekua","202256",U60="Maheshkhali","202249",U60="Kutubdia","202245",U60="Cox's Bazar Sadar","202224",U60="Chakaria","202216",ISBLANK(U60),"")</f>
        <v>202294</v>
      </c>
      <c r="BD60" s="22"/>
      <c r="BE60" s="22"/>
    </row>
    <row r="61" spans="1:57" ht="15.75" customHeight="1">
      <c r="A61" s="36">
        <v>58</v>
      </c>
      <c r="B61" s="7" t="s">
        <v>5108</v>
      </c>
      <c r="C61" s="7" t="s">
        <v>27</v>
      </c>
      <c r="D61" s="7" t="s">
        <v>5109</v>
      </c>
      <c r="E61" s="20" t="s">
        <v>5110</v>
      </c>
      <c r="F61" s="20" t="s">
        <v>5111</v>
      </c>
      <c r="G61" s="20" t="s">
        <v>5112</v>
      </c>
      <c r="H61" s="3" t="s">
        <v>286</v>
      </c>
      <c r="I61" s="18" t="s">
        <v>90</v>
      </c>
      <c r="J61" s="18" t="s">
        <v>444</v>
      </c>
      <c r="K61" s="100" t="s">
        <v>74</v>
      </c>
      <c r="L61" s="100" t="s">
        <v>321</v>
      </c>
      <c r="M61" s="3" t="s">
        <v>428</v>
      </c>
      <c r="N61" s="18" t="s">
        <v>297</v>
      </c>
      <c r="O61" s="18" t="s">
        <v>290</v>
      </c>
      <c r="P61" s="18"/>
      <c r="Q61" s="2"/>
      <c r="R61" s="1"/>
      <c r="S61" s="5" t="s">
        <v>291</v>
      </c>
      <c r="T61" s="5" t="s">
        <v>292</v>
      </c>
      <c r="U61" s="18" t="s">
        <v>76</v>
      </c>
      <c r="V61" s="18" t="s">
        <v>220</v>
      </c>
      <c r="W61" s="18" t="s">
        <v>331</v>
      </c>
      <c r="X61" s="145" t="s">
        <v>311</v>
      </c>
      <c r="Y61" s="145" t="s">
        <v>72</v>
      </c>
      <c r="Z61" s="145" t="s">
        <v>296</v>
      </c>
      <c r="AA61" s="18" t="s">
        <v>73</v>
      </c>
      <c r="AB61" s="18" t="s">
        <v>293</v>
      </c>
      <c r="AC61" s="18">
        <v>337</v>
      </c>
      <c r="AD61" s="5">
        <f t="shared" si="0"/>
        <v>1685</v>
      </c>
      <c r="AE61" s="140">
        <f>Table_1027[[#This Row],[Planned Individuals]]*0.51</f>
        <v>859.35</v>
      </c>
      <c r="AF61" s="140">
        <f>Table_1027[[#This Row],[Planned Individuals]]*0.49</f>
        <v>825.65</v>
      </c>
      <c r="AG61" s="37">
        <v>337</v>
      </c>
      <c r="AH61" s="37"/>
      <c r="AI61" s="140">
        <f>SUM(Table_1027[[#This Row],[Existing Households]:[New Households]])</f>
        <v>337</v>
      </c>
      <c r="AJ61" s="140">
        <f t="shared" si="1"/>
        <v>1685</v>
      </c>
      <c r="AK61" s="140">
        <f>Table_1027[[#This Row],[Reached Individuals]]*0.51</f>
        <v>859.35</v>
      </c>
      <c r="AL61" s="140">
        <f>Table_1027[[#This Row],[Reached Individuals]]*0.49</f>
        <v>825.65</v>
      </c>
      <c r="AM61" s="140">
        <f>Table_1027[[#This Row],[Reached Individuals]]*0.21</f>
        <v>353.84999999999997</v>
      </c>
      <c r="AN61" s="140">
        <f>Table_1027[[#This Row],[Reached Individuals]]*0.21</f>
        <v>353.84999999999997</v>
      </c>
      <c r="AO61" s="140">
        <f>Table_1027[[#This Row],[Reached Individuals]]*0.26</f>
        <v>438.1</v>
      </c>
      <c r="AP61" s="140">
        <f>Table_1027[[#This Row],[Reached Individuals]]*0.27</f>
        <v>454.95000000000005</v>
      </c>
      <c r="AQ61" s="142">
        <f>Table_1027[[#This Row],[Reached Individuals]]*0.02</f>
        <v>33.700000000000003</v>
      </c>
      <c r="AR61" s="142">
        <f>Table_1027[[#This Row],[Reached Individuals]]*0.03</f>
        <v>50.55</v>
      </c>
      <c r="AS61" s="37"/>
      <c r="AT61" s="12"/>
      <c r="AU61" s="12" t="s">
        <v>5113</v>
      </c>
      <c r="AV61" s="11" t="s">
        <v>5114</v>
      </c>
      <c r="AW61" s="11" t="s">
        <v>5115</v>
      </c>
      <c r="AX61" s="11" t="s">
        <v>5116</v>
      </c>
      <c r="AY61" s="18" t="s">
        <v>5117</v>
      </c>
      <c r="AZ61" s="18" t="s">
        <v>5118</v>
      </c>
      <c r="BA61" s="5">
        <v>20</v>
      </c>
      <c r="BB61" s="5">
        <v>2022</v>
      </c>
      <c r="BC61" s="6" t="str" cm="1">
        <f t="array" ref="BC61">_xlfn.IFS(U61="Teknaf","202290",U61="Ukhia","202294",U61="Ramu","202266",U61="Pekua","202256",U61="Maheshkhali","202249",U61="Kutubdia","202245",U61="Cox's Bazar Sadar","202224",U61="Chakaria","202216",ISBLANK(U61),"")</f>
        <v>202294</v>
      </c>
      <c r="BD61" s="22"/>
      <c r="BE61" s="22"/>
    </row>
    <row r="62" spans="1:57" ht="15.75" customHeight="1">
      <c r="A62" s="36">
        <v>59</v>
      </c>
      <c r="B62" s="7" t="s">
        <v>5108</v>
      </c>
      <c r="C62" s="7" t="s">
        <v>27</v>
      </c>
      <c r="D62" s="7" t="s">
        <v>5109</v>
      </c>
      <c r="E62" s="20" t="s">
        <v>5110</v>
      </c>
      <c r="F62" s="20" t="s">
        <v>5111</v>
      </c>
      <c r="G62" s="20" t="s">
        <v>5112</v>
      </c>
      <c r="H62" s="3" t="s">
        <v>286</v>
      </c>
      <c r="I62" s="18" t="s">
        <v>88</v>
      </c>
      <c r="J62" s="18" t="s">
        <v>180</v>
      </c>
      <c r="K62" s="100" t="s">
        <v>74</v>
      </c>
      <c r="L62" s="100" t="s">
        <v>295</v>
      </c>
      <c r="M62" s="3" t="s">
        <v>428</v>
      </c>
      <c r="N62" s="18" t="s">
        <v>196</v>
      </c>
      <c r="O62" s="18" t="s">
        <v>288</v>
      </c>
      <c r="P62" s="18"/>
      <c r="Q62" s="2"/>
      <c r="R62" s="1"/>
      <c r="S62" s="5" t="s">
        <v>291</v>
      </c>
      <c r="T62" s="5" t="s">
        <v>292</v>
      </c>
      <c r="U62" s="18" t="s">
        <v>76</v>
      </c>
      <c r="V62" s="18" t="s">
        <v>225</v>
      </c>
      <c r="W62" s="18" t="s">
        <v>324</v>
      </c>
      <c r="X62" s="145" t="s">
        <v>311</v>
      </c>
      <c r="Y62" s="145" t="s">
        <v>72</v>
      </c>
      <c r="Z62" s="145" t="s">
        <v>296</v>
      </c>
      <c r="AA62" s="18" t="s">
        <v>73</v>
      </c>
      <c r="AB62" s="18" t="s">
        <v>293</v>
      </c>
      <c r="AC62" s="18">
        <v>342</v>
      </c>
      <c r="AD62" s="5">
        <f t="shared" si="0"/>
        <v>1710</v>
      </c>
      <c r="AE62" s="140">
        <f>Table_1027[[#This Row],[Planned Individuals]]*0.51</f>
        <v>872.1</v>
      </c>
      <c r="AF62" s="140">
        <f>Table_1027[[#This Row],[Planned Individuals]]*0.49</f>
        <v>837.9</v>
      </c>
      <c r="AG62" s="37">
        <v>342</v>
      </c>
      <c r="AH62" s="37"/>
      <c r="AI62" s="140">
        <f>SUM(Table_1027[[#This Row],[Existing Households]:[New Households]])</f>
        <v>342</v>
      </c>
      <c r="AJ62" s="140">
        <f t="shared" si="1"/>
        <v>1710</v>
      </c>
      <c r="AK62" s="140">
        <f>Table_1027[[#This Row],[Reached Individuals]]*0.51</f>
        <v>872.1</v>
      </c>
      <c r="AL62" s="140">
        <f>Table_1027[[#This Row],[Reached Individuals]]*0.49</f>
        <v>837.9</v>
      </c>
      <c r="AM62" s="140">
        <f>Table_1027[[#This Row],[Reached Individuals]]*0.21</f>
        <v>359.09999999999997</v>
      </c>
      <c r="AN62" s="140">
        <f>Table_1027[[#This Row],[Reached Individuals]]*0.21</f>
        <v>359.09999999999997</v>
      </c>
      <c r="AO62" s="140">
        <f>Table_1027[[#This Row],[Reached Individuals]]*0.26</f>
        <v>444.6</v>
      </c>
      <c r="AP62" s="140">
        <f>Table_1027[[#This Row],[Reached Individuals]]*0.27</f>
        <v>461.70000000000005</v>
      </c>
      <c r="AQ62" s="142">
        <f>Table_1027[[#This Row],[Reached Individuals]]*0.02</f>
        <v>34.200000000000003</v>
      </c>
      <c r="AR62" s="142">
        <f>Table_1027[[#This Row],[Reached Individuals]]*0.03</f>
        <v>51.3</v>
      </c>
      <c r="AS62" s="37"/>
      <c r="AT62" s="12"/>
      <c r="AU62" s="12" t="s">
        <v>5113</v>
      </c>
      <c r="AV62" s="11" t="s">
        <v>5114</v>
      </c>
      <c r="AW62" s="11" t="s">
        <v>5115</v>
      </c>
      <c r="AX62" s="11" t="s">
        <v>5116</v>
      </c>
      <c r="AY62" s="18" t="s">
        <v>5117</v>
      </c>
      <c r="AZ62" s="18" t="s">
        <v>5118</v>
      </c>
      <c r="BA62" s="5">
        <v>20</v>
      </c>
      <c r="BB62" s="5">
        <v>2022</v>
      </c>
      <c r="BC62" s="6" t="str" cm="1">
        <f t="array" ref="BC62">_xlfn.IFS(U62="Teknaf","202290",U62="Ukhia","202294",U62="Ramu","202266",U62="Pekua","202256",U62="Maheshkhali","202249",U62="Kutubdia","202245",U62="Cox's Bazar Sadar","202224",U62="Chakaria","202216",ISBLANK(U62),"")</f>
        <v>202294</v>
      </c>
      <c r="BD62" s="22"/>
      <c r="BE62" s="22"/>
    </row>
    <row r="63" spans="1:57" ht="15.75" customHeight="1">
      <c r="A63" s="36">
        <v>60</v>
      </c>
      <c r="B63" s="7" t="s">
        <v>5108</v>
      </c>
      <c r="C63" s="7" t="s">
        <v>27</v>
      </c>
      <c r="D63" s="7" t="s">
        <v>5109</v>
      </c>
      <c r="E63" s="20" t="s">
        <v>5110</v>
      </c>
      <c r="F63" s="20" t="s">
        <v>5111</v>
      </c>
      <c r="G63" s="20" t="s">
        <v>5112</v>
      </c>
      <c r="H63" s="3" t="s">
        <v>286</v>
      </c>
      <c r="I63" s="18" t="s">
        <v>89</v>
      </c>
      <c r="J63" s="18" t="s">
        <v>180</v>
      </c>
      <c r="K63" s="100" t="s">
        <v>74</v>
      </c>
      <c r="L63" s="100" t="s">
        <v>295</v>
      </c>
      <c r="M63" s="3" t="s">
        <v>428</v>
      </c>
      <c r="N63" s="18" t="s">
        <v>297</v>
      </c>
      <c r="O63" s="18" t="s">
        <v>303</v>
      </c>
      <c r="P63" s="18"/>
      <c r="Q63" s="2"/>
      <c r="R63" s="1"/>
      <c r="S63" s="5" t="s">
        <v>291</v>
      </c>
      <c r="T63" s="5" t="s">
        <v>292</v>
      </c>
      <c r="U63" s="18" t="s">
        <v>76</v>
      </c>
      <c r="V63" s="18" t="s">
        <v>225</v>
      </c>
      <c r="W63" s="18" t="s">
        <v>324</v>
      </c>
      <c r="X63" s="145" t="s">
        <v>311</v>
      </c>
      <c r="Y63" s="145" t="s">
        <v>72</v>
      </c>
      <c r="Z63" s="145" t="s">
        <v>296</v>
      </c>
      <c r="AA63" s="18" t="s">
        <v>73</v>
      </c>
      <c r="AB63" s="18" t="s">
        <v>293</v>
      </c>
      <c r="AC63" s="18">
        <v>342</v>
      </c>
      <c r="AD63" s="5">
        <f t="shared" si="0"/>
        <v>1710</v>
      </c>
      <c r="AE63" s="140">
        <f>Table_1027[[#This Row],[Planned Individuals]]*0.51</f>
        <v>872.1</v>
      </c>
      <c r="AF63" s="140">
        <f>Table_1027[[#This Row],[Planned Individuals]]*0.49</f>
        <v>837.9</v>
      </c>
      <c r="AG63" s="37">
        <v>342</v>
      </c>
      <c r="AH63" s="37"/>
      <c r="AI63" s="140">
        <f>SUM(Table_1027[[#This Row],[Existing Households]:[New Households]])</f>
        <v>342</v>
      </c>
      <c r="AJ63" s="140">
        <f t="shared" si="1"/>
        <v>1710</v>
      </c>
      <c r="AK63" s="140">
        <f>Table_1027[[#This Row],[Reached Individuals]]*0.51</f>
        <v>872.1</v>
      </c>
      <c r="AL63" s="140">
        <f>Table_1027[[#This Row],[Reached Individuals]]*0.49</f>
        <v>837.9</v>
      </c>
      <c r="AM63" s="140">
        <f>Table_1027[[#This Row],[Reached Individuals]]*0.21</f>
        <v>359.09999999999997</v>
      </c>
      <c r="AN63" s="140">
        <f>Table_1027[[#This Row],[Reached Individuals]]*0.21</f>
        <v>359.09999999999997</v>
      </c>
      <c r="AO63" s="140">
        <f>Table_1027[[#This Row],[Reached Individuals]]*0.26</f>
        <v>444.6</v>
      </c>
      <c r="AP63" s="140">
        <f>Table_1027[[#This Row],[Reached Individuals]]*0.27</f>
        <v>461.70000000000005</v>
      </c>
      <c r="AQ63" s="142">
        <f>Table_1027[[#This Row],[Reached Individuals]]*0.02</f>
        <v>34.200000000000003</v>
      </c>
      <c r="AR63" s="142">
        <f>Table_1027[[#This Row],[Reached Individuals]]*0.03</f>
        <v>51.3</v>
      </c>
      <c r="AS63" s="37"/>
      <c r="AT63" s="12"/>
      <c r="AU63" s="12" t="s">
        <v>5113</v>
      </c>
      <c r="AV63" s="11" t="s">
        <v>5114</v>
      </c>
      <c r="AW63" s="11" t="s">
        <v>5115</v>
      </c>
      <c r="AX63" s="11" t="s">
        <v>5116</v>
      </c>
      <c r="AY63" s="18" t="s">
        <v>5117</v>
      </c>
      <c r="AZ63" s="18" t="s">
        <v>5118</v>
      </c>
      <c r="BA63" s="5">
        <v>20</v>
      </c>
      <c r="BB63" s="5">
        <v>2022</v>
      </c>
      <c r="BC63" s="6" t="str" cm="1">
        <f t="array" ref="BC63">_xlfn.IFS(U63="Teknaf","202290",U63="Ukhia","202294",U63="Ramu","202266",U63="Pekua","202256",U63="Maheshkhali","202249",U63="Kutubdia","202245",U63="Cox's Bazar Sadar","202224",U63="Chakaria","202216",ISBLANK(U63),"")</f>
        <v>202294</v>
      </c>
      <c r="BD63" s="22"/>
      <c r="BE63" s="22"/>
    </row>
    <row r="64" spans="1:57" ht="15.75" customHeight="1">
      <c r="A64" s="36">
        <v>61</v>
      </c>
      <c r="B64" s="7" t="s">
        <v>5108</v>
      </c>
      <c r="C64" s="7" t="s">
        <v>27</v>
      </c>
      <c r="D64" s="7" t="s">
        <v>5109</v>
      </c>
      <c r="E64" s="20" t="s">
        <v>5110</v>
      </c>
      <c r="F64" s="20" t="s">
        <v>5111</v>
      </c>
      <c r="G64" s="20" t="s">
        <v>5112</v>
      </c>
      <c r="H64" s="3" t="s">
        <v>286</v>
      </c>
      <c r="I64" s="18" t="s">
        <v>90</v>
      </c>
      <c r="J64" s="18" t="s">
        <v>444</v>
      </c>
      <c r="K64" s="100" t="s">
        <v>74</v>
      </c>
      <c r="L64" s="100" t="s">
        <v>321</v>
      </c>
      <c r="M64" s="3" t="s">
        <v>428</v>
      </c>
      <c r="N64" s="18" t="s">
        <v>297</v>
      </c>
      <c r="O64" s="18" t="s">
        <v>290</v>
      </c>
      <c r="P64" s="18"/>
      <c r="Q64" s="2"/>
      <c r="R64" s="1"/>
      <c r="S64" s="5" t="s">
        <v>291</v>
      </c>
      <c r="T64" s="5" t="s">
        <v>292</v>
      </c>
      <c r="U64" s="18" t="s">
        <v>76</v>
      </c>
      <c r="V64" s="18" t="s">
        <v>225</v>
      </c>
      <c r="W64" s="18" t="s">
        <v>324</v>
      </c>
      <c r="X64" s="145" t="s">
        <v>311</v>
      </c>
      <c r="Y64" s="145" t="s">
        <v>72</v>
      </c>
      <c r="Z64" s="145" t="s">
        <v>296</v>
      </c>
      <c r="AA64" s="18" t="s">
        <v>73</v>
      </c>
      <c r="AB64" s="18" t="s">
        <v>293</v>
      </c>
      <c r="AC64" s="18">
        <v>342</v>
      </c>
      <c r="AD64" s="5">
        <f t="shared" si="0"/>
        <v>1710</v>
      </c>
      <c r="AE64" s="140">
        <f>Table_1027[[#This Row],[Planned Individuals]]*0.51</f>
        <v>872.1</v>
      </c>
      <c r="AF64" s="140">
        <f>Table_1027[[#This Row],[Planned Individuals]]*0.49</f>
        <v>837.9</v>
      </c>
      <c r="AG64" s="37">
        <v>342</v>
      </c>
      <c r="AH64" s="37"/>
      <c r="AI64" s="140">
        <f>SUM(Table_1027[[#This Row],[Existing Households]:[New Households]])</f>
        <v>342</v>
      </c>
      <c r="AJ64" s="140">
        <f t="shared" si="1"/>
        <v>1710</v>
      </c>
      <c r="AK64" s="140">
        <f>Table_1027[[#This Row],[Reached Individuals]]*0.51</f>
        <v>872.1</v>
      </c>
      <c r="AL64" s="140">
        <f>Table_1027[[#This Row],[Reached Individuals]]*0.49</f>
        <v>837.9</v>
      </c>
      <c r="AM64" s="140">
        <f>Table_1027[[#This Row],[Reached Individuals]]*0.21</f>
        <v>359.09999999999997</v>
      </c>
      <c r="AN64" s="140">
        <f>Table_1027[[#This Row],[Reached Individuals]]*0.21</f>
        <v>359.09999999999997</v>
      </c>
      <c r="AO64" s="140">
        <f>Table_1027[[#This Row],[Reached Individuals]]*0.26</f>
        <v>444.6</v>
      </c>
      <c r="AP64" s="140">
        <f>Table_1027[[#This Row],[Reached Individuals]]*0.27</f>
        <v>461.70000000000005</v>
      </c>
      <c r="AQ64" s="142">
        <f>Table_1027[[#This Row],[Reached Individuals]]*0.02</f>
        <v>34.200000000000003</v>
      </c>
      <c r="AR64" s="142">
        <f>Table_1027[[#This Row],[Reached Individuals]]*0.03</f>
        <v>51.3</v>
      </c>
      <c r="AS64" s="37"/>
      <c r="AT64" s="12"/>
      <c r="AU64" s="12" t="s">
        <v>5113</v>
      </c>
      <c r="AV64" s="11" t="s">
        <v>5114</v>
      </c>
      <c r="AW64" s="11" t="s">
        <v>5115</v>
      </c>
      <c r="AX64" s="11" t="s">
        <v>5116</v>
      </c>
      <c r="AY64" s="18" t="s">
        <v>5117</v>
      </c>
      <c r="AZ64" s="18" t="s">
        <v>5118</v>
      </c>
      <c r="BA64" s="5">
        <v>20</v>
      </c>
      <c r="BB64" s="5">
        <v>2022</v>
      </c>
      <c r="BC64" s="6" t="str" cm="1">
        <f t="array" ref="BC64">_xlfn.IFS(U64="Teknaf","202290",U64="Ukhia","202294",U64="Ramu","202266",U64="Pekua","202256",U64="Maheshkhali","202249",U64="Kutubdia","202245",U64="Cox's Bazar Sadar","202224",U64="Chakaria","202216",ISBLANK(U64),"")</f>
        <v>202294</v>
      </c>
      <c r="BD64" s="22"/>
      <c r="BE64" s="22"/>
    </row>
    <row r="65" spans="1:57" ht="15.75" customHeight="1">
      <c r="A65" s="36">
        <v>62</v>
      </c>
      <c r="B65" s="7" t="s">
        <v>5108</v>
      </c>
      <c r="C65" s="7" t="s">
        <v>27</v>
      </c>
      <c r="D65" s="7" t="s">
        <v>5109</v>
      </c>
      <c r="E65" s="20" t="s">
        <v>5110</v>
      </c>
      <c r="F65" s="20" t="s">
        <v>5111</v>
      </c>
      <c r="G65" s="20" t="s">
        <v>5112</v>
      </c>
      <c r="H65" s="3" t="s">
        <v>286</v>
      </c>
      <c r="I65" s="18" t="s">
        <v>88</v>
      </c>
      <c r="J65" s="18" t="s">
        <v>180</v>
      </c>
      <c r="K65" s="100" t="s">
        <v>74</v>
      </c>
      <c r="L65" s="100" t="s">
        <v>295</v>
      </c>
      <c r="M65" s="3" t="s">
        <v>428</v>
      </c>
      <c r="N65" s="18" t="s">
        <v>196</v>
      </c>
      <c r="O65" s="18" t="s">
        <v>288</v>
      </c>
      <c r="P65" s="18"/>
      <c r="Q65" s="2"/>
      <c r="R65" s="1"/>
      <c r="S65" s="5" t="s">
        <v>291</v>
      </c>
      <c r="T65" s="5" t="s">
        <v>292</v>
      </c>
      <c r="U65" s="18" t="s">
        <v>76</v>
      </c>
      <c r="V65" s="18" t="s">
        <v>221</v>
      </c>
      <c r="W65" s="18" t="s">
        <v>310</v>
      </c>
      <c r="X65" s="145" t="s">
        <v>311</v>
      </c>
      <c r="Y65" s="145" t="s">
        <v>72</v>
      </c>
      <c r="Z65" s="145" t="s">
        <v>296</v>
      </c>
      <c r="AA65" s="18" t="s">
        <v>73</v>
      </c>
      <c r="AB65" s="18" t="s">
        <v>293</v>
      </c>
      <c r="AC65" s="18">
        <v>354</v>
      </c>
      <c r="AD65" s="5">
        <f t="shared" si="0"/>
        <v>1770</v>
      </c>
      <c r="AE65" s="140">
        <f>Table_1027[[#This Row],[Planned Individuals]]*0.51</f>
        <v>902.7</v>
      </c>
      <c r="AF65" s="140">
        <f>Table_1027[[#This Row],[Planned Individuals]]*0.49</f>
        <v>867.3</v>
      </c>
      <c r="AG65" s="37">
        <v>354</v>
      </c>
      <c r="AH65" s="37"/>
      <c r="AI65" s="140">
        <f>SUM(Table_1027[[#This Row],[Existing Households]:[New Households]])</f>
        <v>354</v>
      </c>
      <c r="AJ65" s="140">
        <f t="shared" si="1"/>
        <v>1770</v>
      </c>
      <c r="AK65" s="140">
        <f>Table_1027[[#This Row],[Reached Individuals]]*0.51</f>
        <v>902.7</v>
      </c>
      <c r="AL65" s="140">
        <f>Table_1027[[#This Row],[Reached Individuals]]*0.49</f>
        <v>867.3</v>
      </c>
      <c r="AM65" s="140">
        <f>Table_1027[[#This Row],[Reached Individuals]]*0.21</f>
        <v>371.7</v>
      </c>
      <c r="AN65" s="140">
        <f>Table_1027[[#This Row],[Reached Individuals]]*0.21</f>
        <v>371.7</v>
      </c>
      <c r="AO65" s="140">
        <f>Table_1027[[#This Row],[Reached Individuals]]*0.26</f>
        <v>460.2</v>
      </c>
      <c r="AP65" s="140">
        <f>Table_1027[[#This Row],[Reached Individuals]]*0.27</f>
        <v>477.90000000000003</v>
      </c>
      <c r="AQ65" s="142">
        <f>Table_1027[[#This Row],[Reached Individuals]]*0.02</f>
        <v>35.4</v>
      </c>
      <c r="AR65" s="142">
        <f>Table_1027[[#This Row],[Reached Individuals]]*0.03</f>
        <v>53.1</v>
      </c>
      <c r="AS65" s="37"/>
      <c r="AT65" s="12"/>
      <c r="AU65" s="12" t="s">
        <v>5113</v>
      </c>
      <c r="AV65" s="11" t="s">
        <v>5114</v>
      </c>
      <c r="AW65" s="11" t="s">
        <v>5115</v>
      </c>
      <c r="AX65" s="11" t="s">
        <v>5116</v>
      </c>
      <c r="AY65" s="18" t="s">
        <v>5117</v>
      </c>
      <c r="AZ65" s="18" t="s">
        <v>5118</v>
      </c>
      <c r="BA65" s="5">
        <v>20</v>
      </c>
      <c r="BB65" s="5">
        <v>2022</v>
      </c>
      <c r="BC65" s="6" t="str" cm="1">
        <f t="array" ref="BC65">_xlfn.IFS(U65="Teknaf","202290",U65="Ukhia","202294",U65="Ramu","202266",U65="Pekua","202256",U65="Maheshkhali","202249",U65="Kutubdia","202245",U65="Cox's Bazar Sadar","202224",U65="Chakaria","202216",ISBLANK(U65),"")</f>
        <v>202294</v>
      </c>
      <c r="BD65" s="22"/>
      <c r="BE65" s="22"/>
    </row>
    <row r="66" spans="1:57" ht="15.75" customHeight="1">
      <c r="A66" s="36">
        <v>63</v>
      </c>
      <c r="B66" s="7" t="s">
        <v>5108</v>
      </c>
      <c r="C66" s="7" t="s">
        <v>27</v>
      </c>
      <c r="D66" s="7" t="s">
        <v>5109</v>
      </c>
      <c r="E66" s="20" t="s">
        <v>5110</v>
      </c>
      <c r="F66" s="20" t="s">
        <v>5111</v>
      </c>
      <c r="G66" s="20" t="s">
        <v>5112</v>
      </c>
      <c r="H66" s="3" t="s">
        <v>286</v>
      </c>
      <c r="I66" s="18" t="s">
        <v>89</v>
      </c>
      <c r="J66" s="18" t="s">
        <v>180</v>
      </c>
      <c r="K66" s="100" t="s">
        <v>74</v>
      </c>
      <c r="L66" s="100" t="s">
        <v>295</v>
      </c>
      <c r="M66" s="3" t="s">
        <v>428</v>
      </c>
      <c r="N66" s="18" t="s">
        <v>297</v>
      </c>
      <c r="O66" s="18" t="s">
        <v>303</v>
      </c>
      <c r="P66" s="18"/>
      <c r="Q66" s="2"/>
      <c r="R66" s="1"/>
      <c r="S66" s="5" t="s">
        <v>291</v>
      </c>
      <c r="T66" s="5" t="s">
        <v>292</v>
      </c>
      <c r="U66" s="18" t="s">
        <v>76</v>
      </c>
      <c r="V66" s="18" t="s">
        <v>221</v>
      </c>
      <c r="W66" s="18" t="s">
        <v>310</v>
      </c>
      <c r="X66" s="145" t="s">
        <v>311</v>
      </c>
      <c r="Y66" s="145" t="s">
        <v>72</v>
      </c>
      <c r="Z66" s="145" t="s">
        <v>296</v>
      </c>
      <c r="AA66" s="18" t="s">
        <v>73</v>
      </c>
      <c r="AB66" s="18" t="s">
        <v>293</v>
      </c>
      <c r="AC66" s="18">
        <v>354</v>
      </c>
      <c r="AD66" s="5">
        <f t="shared" si="0"/>
        <v>1770</v>
      </c>
      <c r="AE66" s="140">
        <f>Table_1027[[#This Row],[Planned Individuals]]*0.51</f>
        <v>902.7</v>
      </c>
      <c r="AF66" s="140">
        <f>Table_1027[[#This Row],[Planned Individuals]]*0.49</f>
        <v>867.3</v>
      </c>
      <c r="AG66" s="37">
        <v>354</v>
      </c>
      <c r="AH66" s="37"/>
      <c r="AI66" s="140">
        <f>SUM(Table_1027[[#This Row],[Existing Households]:[New Households]])</f>
        <v>354</v>
      </c>
      <c r="AJ66" s="140">
        <f t="shared" si="1"/>
        <v>1770</v>
      </c>
      <c r="AK66" s="140">
        <f>Table_1027[[#This Row],[Reached Individuals]]*0.51</f>
        <v>902.7</v>
      </c>
      <c r="AL66" s="140">
        <f>Table_1027[[#This Row],[Reached Individuals]]*0.49</f>
        <v>867.3</v>
      </c>
      <c r="AM66" s="140">
        <f>Table_1027[[#This Row],[Reached Individuals]]*0.21</f>
        <v>371.7</v>
      </c>
      <c r="AN66" s="140">
        <f>Table_1027[[#This Row],[Reached Individuals]]*0.21</f>
        <v>371.7</v>
      </c>
      <c r="AO66" s="140">
        <f>Table_1027[[#This Row],[Reached Individuals]]*0.26</f>
        <v>460.2</v>
      </c>
      <c r="AP66" s="140">
        <f>Table_1027[[#This Row],[Reached Individuals]]*0.27</f>
        <v>477.90000000000003</v>
      </c>
      <c r="AQ66" s="142">
        <f>Table_1027[[#This Row],[Reached Individuals]]*0.02</f>
        <v>35.4</v>
      </c>
      <c r="AR66" s="142">
        <f>Table_1027[[#This Row],[Reached Individuals]]*0.03</f>
        <v>53.1</v>
      </c>
      <c r="AS66" s="37"/>
      <c r="AT66" s="12"/>
      <c r="AU66" s="12" t="s">
        <v>5113</v>
      </c>
      <c r="AV66" s="11" t="s">
        <v>5114</v>
      </c>
      <c r="AW66" s="11" t="s">
        <v>5115</v>
      </c>
      <c r="AX66" s="11" t="s">
        <v>5116</v>
      </c>
      <c r="AY66" s="18" t="s">
        <v>5117</v>
      </c>
      <c r="AZ66" s="18" t="s">
        <v>5118</v>
      </c>
      <c r="BA66" s="5">
        <v>20</v>
      </c>
      <c r="BB66" s="5">
        <v>2022</v>
      </c>
      <c r="BC66" s="6" t="str" cm="1">
        <f t="array" ref="BC66">_xlfn.IFS(U66="Teknaf","202290",U66="Ukhia","202294",U66="Ramu","202266",U66="Pekua","202256",U66="Maheshkhali","202249",U66="Kutubdia","202245",U66="Cox's Bazar Sadar","202224",U66="Chakaria","202216",ISBLANK(U66),"")</f>
        <v>202294</v>
      </c>
      <c r="BD66" s="22"/>
      <c r="BE66" s="22"/>
    </row>
    <row r="67" spans="1:57" ht="15.75" customHeight="1">
      <c r="A67" s="36">
        <v>64</v>
      </c>
      <c r="B67" s="7" t="s">
        <v>5108</v>
      </c>
      <c r="C67" s="7" t="s">
        <v>27</v>
      </c>
      <c r="D67" s="7" t="s">
        <v>5109</v>
      </c>
      <c r="E67" s="20" t="s">
        <v>5110</v>
      </c>
      <c r="F67" s="20" t="s">
        <v>5111</v>
      </c>
      <c r="G67" s="20" t="s">
        <v>5112</v>
      </c>
      <c r="H67" s="3" t="s">
        <v>286</v>
      </c>
      <c r="I67" s="18" t="s">
        <v>90</v>
      </c>
      <c r="J67" s="18" t="s">
        <v>444</v>
      </c>
      <c r="K67" s="100" t="s">
        <v>74</v>
      </c>
      <c r="L67" s="100" t="s">
        <v>321</v>
      </c>
      <c r="M67" s="3" t="s">
        <v>428</v>
      </c>
      <c r="N67" s="18" t="s">
        <v>297</v>
      </c>
      <c r="O67" s="18" t="s">
        <v>290</v>
      </c>
      <c r="P67" s="18"/>
      <c r="Q67" s="2"/>
      <c r="R67" s="1"/>
      <c r="S67" s="5" t="s">
        <v>291</v>
      </c>
      <c r="T67" s="5" t="s">
        <v>292</v>
      </c>
      <c r="U67" s="18" t="s">
        <v>76</v>
      </c>
      <c r="V67" s="18" t="s">
        <v>221</v>
      </c>
      <c r="W67" s="18" t="s">
        <v>310</v>
      </c>
      <c r="X67" s="145" t="s">
        <v>311</v>
      </c>
      <c r="Y67" s="145" t="s">
        <v>72</v>
      </c>
      <c r="Z67" s="145" t="s">
        <v>296</v>
      </c>
      <c r="AA67" s="18" t="s">
        <v>73</v>
      </c>
      <c r="AB67" s="18" t="s">
        <v>293</v>
      </c>
      <c r="AC67" s="18">
        <v>354</v>
      </c>
      <c r="AD67" s="5">
        <f t="shared" si="0"/>
        <v>1770</v>
      </c>
      <c r="AE67" s="140">
        <f>Table_1027[[#This Row],[Planned Individuals]]*0.51</f>
        <v>902.7</v>
      </c>
      <c r="AF67" s="140">
        <f>Table_1027[[#This Row],[Planned Individuals]]*0.49</f>
        <v>867.3</v>
      </c>
      <c r="AG67" s="37">
        <v>354</v>
      </c>
      <c r="AH67" s="37"/>
      <c r="AI67" s="140">
        <f>SUM(Table_1027[[#This Row],[Existing Households]:[New Households]])</f>
        <v>354</v>
      </c>
      <c r="AJ67" s="140">
        <f t="shared" si="1"/>
        <v>1770</v>
      </c>
      <c r="AK67" s="140">
        <f>Table_1027[[#This Row],[Reached Individuals]]*0.51</f>
        <v>902.7</v>
      </c>
      <c r="AL67" s="140">
        <f>Table_1027[[#This Row],[Reached Individuals]]*0.49</f>
        <v>867.3</v>
      </c>
      <c r="AM67" s="140">
        <f>Table_1027[[#This Row],[Reached Individuals]]*0.21</f>
        <v>371.7</v>
      </c>
      <c r="AN67" s="140">
        <f>Table_1027[[#This Row],[Reached Individuals]]*0.21</f>
        <v>371.7</v>
      </c>
      <c r="AO67" s="140">
        <f>Table_1027[[#This Row],[Reached Individuals]]*0.26</f>
        <v>460.2</v>
      </c>
      <c r="AP67" s="140">
        <f>Table_1027[[#This Row],[Reached Individuals]]*0.27</f>
        <v>477.90000000000003</v>
      </c>
      <c r="AQ67" s="142">
        <f>Table_1027[[#This Row],[Reached Individuals]]*0.02</f>
        <v>35.4</v>
      </c>
      <c r="AR67" s="142">
        <f>Table_1027[[#This Row],[Reached Individuals]]*0.03</f>
        <v>53.1</v>
      </c>
      <c r="AS67" s="37"/>
      <c r="AT67" s="12"/>
      <c r="AU67" s="12" t="s">
        <v>5113</v>
      </c>
      <c r="AV67" s="11" t="s">
        <v>5114</v>
      </c>
      <c r="AW67" s="11" t="s">
        <v>5115</v>
      </c>
      <c r="AX67" s="11" t="s">
        <v>5116</v>
      </c>
      <c r="AY67" s="18" t="s">
        <v>5117</v>
      </c>
      <c r="AZ67" s="18" t="s">
        <v>5118</v>
      </c>
      <c r="BA67" s="5">
        <v>20</v>
      </c>
      <c r="BB67" s="5">
        <v>2022</v>
      </c>
      <c r="BC67" s="6" t="str" cm="1">
        <f t="array" ref="BC67">_xlfn.IFS(U67="Teknaf","202290",U67="Ukhia","202294",U67="Ramu","202266",U67="Pekua","202256",U67="Maheshkhali","202249",U67="Kutubdia","202245",U67="Cox's Bazar Sadar","202224",U67="Chakaria","202216",ISBLANK(U67),"")</f>
        <v>202294</v>
      </c>
      <c r="BD67" s="22"/>
      <c r="BE67" s="22"/>
    </row>
    <row r="68" spans="1:57" ht="15.75" customHeight="1">
      <c r="A68" s="36">
        <v>65</v>
      </c>
      <c r="B68" s="7" t="s">
        <v>5108</v>
      </c>
      <c r="C68" s="7" t="s">
        <v>27</v>
      </c>
      <c r="D68" s="7" t="s">
        <v>5109</v>
      </c>
      <c r="E68" s="20" t="s">
        <v>5110</v>
      </c>
      <c r="F68" s="20" t="s">
        <v>5111</v>
      </c>
      <c r="G68" s="20" t="s">
        <v>5112</v>
      </c>
      <c r="H68" s="3" t="s">
        <v>286</v>
      </c>
      <c r="I68" s="18" t="s">
        <v>88</v>
      </c>
      <c r="J68" s="18" t="s">
        <v>180</v>
      </c>
      <c r="K68" s="100" t="s">
        <v>74</v>
      </c>
      <c r="L68" s="100" t="s">
        <v>295</v>
      </c>
      <c r="M68" s="3" t="s">
        <v>428</v>
      </c>
      <c r="N68" s="18" t="s">
        <v>196</v>
      </c>
      <c r="O68" s="18" t="s">
        <v>288</v>
      </c>
      <c r="P68" s="18"/>
      <c r="Q68" s="2"/>
      <c r="R68" s="1"/>
      <c r="S68" s="5" t="s">
        <v>291</v>
      </c>
      <c r="T68" s="5" t="s">
        <v>292</v>
      </c>
      <c r="U68" s="18" t="s">
        <v>76</v>
      </c>
      <c r="V68" s="18" t="s">
        <v>222</v>
      </c>
      <c r="W68" s="18" t="s">
        <v>325</v>
      </c>
      <c r="X68" s="145" t="s">
        <v>311</v>
      </c>
      <c r="Y68" s="145" t="s">
        <v>72</v>
      </c>
      <c r="Z68" s="145" t="s">
        <v>296</v>
      </c>
      <c r="AA68" s="18" t="s">
        <v>73</v>
      </c>
      <c r="AB68" s="18" t="s">
        <v>293</v>
      </c>
      <c r="AC68" s="18">
        <v>435</v>
      </c>
      <c r="AD68" s="5">
        <f t="shared" ref="AD68:AD131" si="2">IF(AA68="Host Community",AC68*5,IF(AA68="Refugee",AC68*4.5))</f>
        <v>2175</v>
      </c>
      <c r="AE68" s="140">
        <f>Table_1027[[#This Row],[Planned Individuals]]*0.51</f>
        <v>1109.25</v>
      </c>
      <c r="AF68" s="140">
        <f>Table_1027[[#This Row],[Planned Individuals]]*0.49</f>
        <v>1065.75</v>
      </c>
      <c r="AG68" s="37">
        <v>435</v>
      </c>
      <c r="AH68" s="37"/>
      <c r="AI68" s="140">
        <f>SUM(Table_1027[[#This Row],[Existing Households]:[New Households]])</f>
        <v>435</v>
      </c>
      <c r="AJ68" s="140">
        <f t="shared" ref="AJ68:AJ131" si="3">IF(AA68="Host Community",AI68*5,IF(AA68="Refugee",AI68*4.6))</f>
        <v>2175</v>
      </c>
      <c r="AK68" s="140">
        <f>Table_1027[[#This Row],[Reached Individuals]]*0.51</f>
        <v>1109.25</v>
      </c>
      <c r="AL68" s="140">
        <f>Table_1027[[#This Row],[Reached Individuals]]*0.49</f>
        <v>1065.75</v>
      </c>
      <c r="AM68" s="140">
        <f>Table_1027[[#This Row],[Reached Individuals]]*0.21</f>
        <v>456.75</v>
      </c>
      <c r="AN68" s="140">
        <f>Table_1027[[#This Row],[Reached Individuals]]*0.21</f>
        <v>456.75</v>
      </c>
      <c r="AO68" s="140">
        <f>Table_1027[[#This Row],[Reached Individuals]]*0.26</f>
        <v>565.5</v>
      </c>
      <c r="AP68" s="140">
        <f>Table_1027[[#This Row],[Reached Individuals]]*0.27</f>
        <v>587.25</v>
      </c>
      <c r="AQ68" s="142">
        <f>Table_1027[[#This Row],[Reached Individuals]]*0.02</f>
        <v>43.5</v>
      </c>
      <c r="AR68" s="142">
        <f>Table_1027[[#This Row],[Reached Individuals]]*0.03</f>
        <v>65.25</v>
      </c>
      <c r="AS68" s="37"/>
      <c r="AT68" s="12"/>
      <c r="AU68" s="12" t="s">
        <v>5113</v>
      </c>
      <c r="AV68" s="11" t="s">
        <v>5114</v>
      </c>
      <c r="AW68" s="11" t="s">
        <v>5115</v>
      </c>
      <c r="AX68" s="11" t="s">
        <v>5116</v>
      </c>
      <c r="AY68" s="18" t="s">
        <v>5117</v>
      </c>
      <c r="AZ68" s="18" t="s">
        <v>5118</v>
      </c>
      <c r="BA68" s="5">
        <v>20</v>
      </c>
      <c r="BB68" s="5">
        <v>2022</v>
      </c>
      <c r="BC68" s="6" t="str" cm="1">
        <f t="array" ref="BC68">_xlfn.IFS(U68="Teknaf","202290",U68="Ukhia","202294",U68="Ramu","202266",U68="Pekua","202256",U68="Maheshkhali","202249",U68="Kutubdia","202245",U68="Cox's Bazar Sadar","202224",U68="Chakaria","202216",ISBLANK(U68),"")</f>
        <v>202294</v>
      </c>
      <c r="BD68" s="22"/>
      <c r="BE68" s="22"/>
    </row>
    <row r="69" spans="1:57" ht="15.75" customHeight="1">
      <c r="A69" s="36">
        <v>66</v>
      </c>
      <c r="B69" s="7" t="s">
        <v>5108</v>
      </c>
      <c r="C69" s="7" t="s">
        <v>27</v>
      </c>
      <c r="D69" s="7" t="s">
        <v>5109</v>
      </c>
      <c r="E69" s="20" t="s">
        <v>5110</v>
      </c>
      <c r="F69" s="20" t="s">
        <v>5111</v>
      </c>
      <c r="G69" s="20" t="s">
        <v>5112</v>
      </c>
      <c r="H69" s="3" t="s">
        <v>286</v>
      </c>
      <c r="I69" s="18" t="s">
        <v>89</v>
      </c>
      <c r="J69" s="18" t="s">
        <v>180</v>
      </c>
      <c r="K69" s="100" t="s">
        <v>74</v>
      </c>
      <c r="L69" s="100" t="s">
        <v>295</v>
      </c>
      <c r="M69" s="3" t="s">
        <v>428</v>
      </c>
      <c r="N69" s="18" t="s">
        <v>297</v>
      </c>
      <c r="O69" s="18" t="s">
        <v>303</v>
      </c>
      <c r="P69" s="18"/>
      <c r="Q69" s="2"/>
      <c r="R69" s="1"/>
      <c r="S69" s="5" t="s">
        <v>291</v>
      </c>
      <c r="T69" s="5" t="s">
        <v>292</v>
      </c>
      <c r="U69" s="18" t="s">
        <v>76</v>
      </c>
      <c r="V69" s="18" t="s">
        <v>222</v>
      </c>
      <c r="W69" s="18" t="s">
        <v>325</v>
      </c>
      <c r="X69" s="145" t="s">
        <v>311</v>
      </c>
      <c r="Y69" s="145" t="s">
        <v>72</v>
      </c>
      <c r="Z69" s="145" t="s">
        <v>296</v>
      </c>
      <c r="AA69" s="18" t="s">
        <v>73</v>
      </c>
      <c r="AB69" s="18" t="s">
        <v>293</v>
      </c>
      <c r="AC69" s="18">
        <v>435</v>
      </c>
      <c r="AD69" s="5">
        <f t="shared" si="2"/>
        <v>2175</v>
      </c>
      <c r="AE69" s="140">
        <f>Table_1027[[#This Row],[Planned Individuals]]*0.51</f>
        <v>1109.25</v>
      </c>
      <c r="AF69" s="140">
        <f>Table_1027[[#This Row],[Planned Individuals]]*0.49</f>
        <v>1065.75</v>
      </c>
      <c r="AG69" s="37">
        <v>435</v>
      </c>
      <c r="AH69" s="37"/>
      <c r="AI69" s="140">
        <f>SUM(Table_1027[[#This Row],[Existing Households]:[New Households]])</f>
        <v>435</v>
      </c>
      <c r="AJ69" s="140">
        <f t="shared" si="3"/>
        <v>2175</v>
      </c>
      <c r="AK69" s="140">
        <f>Table_1027[[#This Row],[Reached Individuals]]*0.51</f>
        <v>1109.25</v>
      </c>
      <c r="AL69" s="140">
        <f>Table_1027[[#This Row],[Reached Individuals]]*0.49</f>
        <v>1065.75</v>
      </c>
      <c r="AM69" s="140">
        <f>Table_1027[[#This Row],[Reached Individuals]]*0.21</f>
        <v>456.75</v>
      </c>
      <c r="AN69" s="140">
        <f>Table_1027[[#This Row],[Reached Individuals]]*0.21</f>
        <v>456.75</v>
      </c>
      <c r="AO69" s="140">
        <f>Table_1027[[#This Row],[Reached Individuals]]*0.26</f>
        <v>565.5</v>
      </c>
      <c r="AP69" s="140">
        <f>Table_1027[[#This Row],[Reached Individuals]]*0.27</f>
        <v>587.25</v>
      </c>
      <c r="AQ69" s="142">
        <f>Table_1027[[#This Row],[Reached Individuals]]*0.02</f>
        <v>43.5</v>
      </c>
      <c r="AR69" s="142">
        <f>Table_1027[[#This Row],[Reached Individuals]]*0.03</f>
        <v>65.25</v>
      </c>
      <c r="AS69" s="37"/>
      <c r="AT69" s="12"/>
      <c r="AU69" s="12" t="s">
        <v>5113</v>
      </c>
      <c r="AV69" s="11" t="s">
        <v>5114</v>
      </c>
      <c r="AW69" s="11" t="s">
        <v>5115</v>
      </c>
      <c r="AX69" s="11" t="s">
        <v>5116</v>
      </c>
      <c r="AY69" s="18" t="s">
        <v>5117</v>
      </c>
      <c r="AZ69" s="18" t="s">
        <v>5118</v>
      </c>
      <c r="BA69" s="5">
        <v>20</v>
      </c>
      <c r="BB69" s="5">
        <v>2022</v>
      </c>
      <c r="BC69" s="6" t="str" cm="1">
        <f t="array" ref="BC69">_xlfn.IFS(U69="Teknaf","202290",U69="Ukhia","202294",U69="Ramu","202266",U69="Pekua","202256",U69="Maheshkhali","202249",U69="Kutubdia","202245",U69="Cox's Bazar Sadar","202224",U69="Chakaria","202216",ISBLANK(U69),"")</f>
        <v>202294</v>
      </c>
      <c r="BD69" s="22"/>
      <c r="BE69" s="22"/>
    </row>
    <row r="70" spans="1:57" ht="15.75" customHeight="1">
      <c r="A70" s="36">
        <v>67</v>
      </c>
      <c r="B70" s="7" t="s">
        <v>5108</v>
      </c>
      <c r="C70" s="7" t="s">
        <v>27</v>
      </c>
      <c r="D70" s="7" t="s">
        <v>5109</v>
      </c>
      <c r="E70" s="20" t="s">
        <v>5110</v>
      </c>
      <c r="F70" s="20" t="s">
        <v>5111</v>
      </c>
      <c r="G70" s="20" t="s">
        <v>5112</v>
      </c>
      <c r="H70" s="3" t="s">
        <v>286</v>
      </c>
      <c r="I70" s="18" t="s">
        <v>90</v>
      </c>
      <c r="J70" s="18" t="s">
        <v>444</v>
      </c>
      <c r="K70" s="100" t="s">
        <v>74</v>
      </c>
      <c r="L70" s="100" t="s">
        <v>321</v>
      </c>
      <c r="M70" s="3" t="s">
        <v>428</v>
      </c>
      <c r="N70" s="18" t="s">
        <v>297</v>
      </c>
      <c r="O70" s="18" t="s">
        <v>290</v>
      </c>
      <c r="P70" s="18"/>
      <c r="Q70" s="2"/>
      <c r="R70" s="1"/>
      <c r="S70" s="5" t="s">
        <v>291</v>
      </c>
      <c r="T70" s="5" t="s">
        <v>292</v>
      </c>
      <c r="U70" s="18" t="s">
        <v>76</v>
      </c>
      <c r="V70" s="18" t="s">
        <v>222</v>
      </c>
      <c r="W70" s="18" t="s">
        <v>325</v>
      </c>
      <c r="X70" s="145" t="s">
        <v>311</v>
      </c>
      <c r="Y70" s="145" t="s">
        <v>72</v>
      </c>
      <c r="Z70" s="145" t="s">
        <v>296</v>
      </c>
      <c r="AA70" s="18" t="s">
        <v>73</v>
      </c>
      <c r="AB70" s="18" t="s">
        <v>293</v>
      </c>
      <c r="AC70" s="18">
        <v>435</v>
      </c>
      <c r="AD70" s="5">
        <f t="shared" si="2"/>
        <v>2175</v>
      </c>
      <c r="AE70" s="140">
        <f>Table_1027[[#This Row],[Planned Individuals]]*0.51</f>
        <v>1109.25</v>
      </c>
      <c r="AF70" s="140">
        <f>Table_1027[[#This Row],[Planned Individuals]]*0.49</f>
        <v>1065.75</v>
      </c>
      <c r="AG70" s="37">
        <v>435</v>
      </c>
      <c r="AH70" s="37"/>
      <c r="AI70" s="140">
        <f>SUM(Table_1027[[#This Row],[Existing Households]:[New Households]])</f>
        <v>435</v>
      </c>
      <c r="AJ70" s="140">
        <f t="shared" si="3"/>
        <v>2175</v>
      </c>
      <c r="AK70" s="140">
        <f>Table_1027[[#This Row],[Reached Individuals]]*0.51</f>
        <v>1109.25</v>
      </c>
      <c r="AL70" s="140">
        <f>Table_1027[[#This Row],[Reached Individuals]]*0.49</f>
        <v>1065.75</v>
      </c>
      <c r="AM70" s="140">
        <f>Table_1027[[#This Row],[Reached Individuals]]*0.21</f>
        <v>456.75</v>
      </c>
      <c r="AN70" s="140">
        <f>Table_1027[[#This Row],[Reached Individuals]]*0.21</f>
        <v>456.75</v>
      </c>
      <c r="AO70" s="140">
        <f>Table_1027[[#This Row],[Reached Individuals]]*0.26</f>
        <v>565.5</v>
      </c>
      <c r="AP70" s="140">
        <f>Table_1027[[#This Row],[Reached Individuals]]*0.27</f>
        <v>587.25</v>
      </c>
      <c r="AQ70" s="142">
        <f>Table_1027[[#This Row],[Reached Individuals]]*0.02</f>
        <v>43.5</v>
      </c>
      <c r="AR70" s="142">
        <f>Table_1027[[#This Row],[Reached Individuals]]*0.03</f>
        <v>65.25</v>
      </c>
      <c r="AS70" s="37"/>
      <c r="AT70" s="12"/>
      <c r="AU70" s="12" t="s">
        <v>5113</v>
      </c>
      <c r="AV70" s="11" t="s">
        <v>5114</v>
      </c>
      <c r="AW70" s="11" t="s">
        <v>5115</v>
      </c>
      <c r="AX70" s="11" t="s">
        <v>5116</v>
      </c>
      <c r="AY70" s="18" t="s">
        <v>5117</v>
      </c>
      <c r="AZ70" s="18" t="s">
        <v>5118</v>
      </c>
      <c r="BA70" s="5">
        <v>20</v>
      </c>
      <c r="BB70" s="5">
        <v>2022</v>
      </c>
      <c r="BC70" s="6" t="str" cm="1">
        <f t="array" ref="BC70">_xlfn.IFS(U70="Teknaf","202290",U70="Ukhia","202294",U70="Ramu","202266",U70="Pekua","202256",U70="Maheshkhali","202249",U70="Kutubdia","202245",U70="Cox's Bazar Sadar","202224",U70="Chakaria","202216",ISBLANK(U70),"")</f>
        <v>202294</v>
      </c>
      <c r="BD70" s="22"/>
      <c r="BE70" s="22"/>
    </row>
    <row r="71" spans="1:57" ht="15.75" customHeight="1">
      <c r="A71" s="36">
        <v>68</v>
      </c>
      <c r="B71" s="7" t="s">
        <v>5108</v>
      </c>
      <c r="C71" s="7" t="s">
        <v>27</v>
      </c>
      <c r="D71" s="7" t="s">
        <v>5109</v>
      </c>
      <c r="E71" s="20" t="s">
        <v>5110</v>
      </c>
      <c r="F71" s="20" t="s">
        <v>5111</v>
      </c>
      <c r="G71" s="20" t="s">
        <v>5112</v>
      </c>
      <c r="H71" s="3" t="s">
        <v>286</v>
      </c>
      <c r="I71" s="18" t="s">
        <v>88</v>
      </c>
      <c r="J71" s="18" t="s">
        <v>180</v>
      </c>
      <c r="K71" s="100" t="s">
        <v>74</v>
      </c>
      <c r="L71" s="100" t="s">
        <v>295</v>
      </c>
      <c r="M71" s="3" t="s">
        <v>428</v>
      </c>
      <c r="N71" s="18" t="s">
        <v>196</v>
      </c>
      <c r="O71" s="18" t="s">
        <v>288</v>
      </c>
      <c r="P71" s="18"/>
      <c r="Q71" s="2"/>
      <c r="R71" s="1"/>
      <c r="S71" s="5" t="s">
        <v>291</v>
      </c>
      <c r="T71" s="5" t="s">
        <v>292</v>
      </c>
      <c r="U71" s="18" t="s">
        <v>76</v>
      </c>
      <c r="V71" s="18" t="s">
        <v>225</v>
      </c>
      <c r="W71" s="18" t="s">
        <v>306</v>
      </c>
      <c r="X71" s="145" t="s">
        <v>311</v>
      </c>
      <c r="Y71" s="145" t="s">
        <v>72</v>
      </c>
      <c r="Z71" s="145" t="s">
        <v>296</v>
      </c>
      <c r="AA71" s="18" t="s">
        <v>73</v>
      </c>
      <c r="AB71" s="18" t="s">
        <v>293</v>
      </c>
      <c r="AC71" s="18">
        <v>535</v>
      </c>
      <c r="AD71" s="5">
        <f t="shared" si="2"/>
        <v>2675</v>
      </c>
      <c r="AE71" s="140">
        <f>Table_1027[[#This Row],[Planned Individuals]]*0.51</f>
        <v>1364.25</v>
      </c>
      <c r="AF71" s="140">
        <f>Table_1027[[#This Row],[Planned Individuals]]*0.49</f>
        <v>1310.75</v>
      </c>
      <c r="AG71" s="37">
        <v>535</v>
      </c>
      <c r="AH71" s="37"/>
      <c r="AI71" s="140">
        <f>SUM(Table_1027[[#This Row],[Existing Households]:[New Households]])</f>
        <v>535</v>
      </c>
      <c r="AJ71" s="140">
        <f t="shared" si="3"/>
        <v>2675</v>
      </c>
      <c r="AK71" s="140">
        <f>Table_1027[[#This Row],[Reached Individuals]]*0.51</f>
        <v>1364.25</v>
      </c>
      <c r="AL71" s="140">
        <f>Table_1027[[#This Row],[Reached Individuals]]*0.49</f>
        <v>1310.75</v>
      </c>
      <c r="AM71" s="140">
        <f>Table_1027[[#This Row],[Reached Individuals]]*0.21</f>
        <v>561.75</v>
      </c>
      <c r="AN71" s="140">
        <f>Table_1027[[#This Row],[Reached Individuals]]*0.21</f>
        <v>561.75</v>
      </c>
      <c r="AO71" s="140">
        <f>Table_1027[[#This Row],[Reached Individuals]]*0.26</f>
        <v>695.5</v>
      </c>
      <c r="AP71" s="140">
        <f>Table_1027[[#This Row],[Reached Individuals]]*0.27</f>
        <v>722.25</v>
      </c>
      <c r="AQ71" s="142">
        <f>Table_1027[[#This Row],[Reached Individuals]]*0.02</f>
        <v>53.5</v>
      </c>
      <c r="AR71" s="142">
        <f>Table_1027[[#This Row],[Reached Individuals]]*0.03</f>
        <v>80.25</v>
      </c>
      <c r="AS71" s="37"/>
      <c r="AT71" s="12"/>
      <c r="AU71" s="12" t="s">
        <v>5113</v>
      </c>
      <c r="AV71" s="11" t="s">
        <v>5114</v>
      </c>
      <c r="AW71" s="11" t="s">
        <v>5115</v>
      </c>
      <c r="AX71" s="11" t="s">
        <v>5116</v>
      </c>
      <c r="AY71" s="18" t="s">
        <v>5117</v>
      </c>
      <c r="AZ71" s="18" t="s">
        <v>5118</v>
      </c>
      <c r="BA71" s="5">
        <v>20</v>
      </c>
      <c r="BB71" s="5">
        <v>2022</v>
      </c>
      <c r="BC71" s="6" t="str" cm="1">
        <f t="array" ref="BC71">_xlfn.IFS(U71="Teknaf","202290",U71="Ukhia","202294",U71="Ramu","202266",U71="Pekua","202256",U71="Maheshkhali","202249",U71="Kutubdia","202245",U71="Cox's Bazar Sadar","202224",U71="Chakaria","202216",ISBLANK(U71),"")</f>
        <v>202294</v>
      </c>
      <c r="BD71" s="22"/>
      <c r="BE71" s="22"/>
    </row>
    <row r="72" spans="1:57" ht="15.75" customHeight="1">
      <c r="A72" s="36">
        <v>69</v>
      </c>
      <c r="B72" s="7" t="s">
        <v>5108</v>
      </c>
      <c r="C72" s="7" t="s">
        <v>27</v>
      </c>
      <c r="D72" s="7" t="s">
        <v>5109</v>
      </c>
      <c r="E72" s="20" t="s">
        <v>5110</v>
      </c>
      <c r="F72" s="20" t="s">
        <v>5111</v>
      </c>
      <c r="G72" s="20" t="s">
        <v>5112</v>
      </c>
      <c r="H72" s="3" t="s">
        <v>286</v>
      </c>
      <c r="I72" s="18" t="s">
        <v>89</v>
      </c>
      <c r="J72" s="18" t="s">
        <v>180</v>
      </c>
      <c r="K72" s="100" t="s">
        <v>74</v>
      </c>
      <c r="L72" s="100" t="s">
        <v>295</v>
      </c>
      <c r="M72" s="3" t="s">
        <v>428</v>
      </c>
      <c r="N72" s="18" t="s">
        <v>297</v>
      </c>
      <c r="O72" s="18" t="s">
        <v>303</v>
      </c>
      <c r="P72" s="18"/>
      <c r="Q72" s="2"/>
      <c r="R72" s="1"/>
      <c r="S72" s="5" t="s">
        <v>291</v>
      </c>
      <c r="T72" s="5" t="s">
        <v>292</v>
      </c>
      <c r="U72" s="18" t="s">
        <v>76</v>
      </c>
      <c r="V72" s="18" t="s">
        <v>225</v>
      </c>
      <c r="W72" s="18" t="s">
        <v>306</v>
      </c>
      <c r="X72" s="145" t="s">
        <v>311</v>
      </c>
      <c r="Y72" s="145" t="s">
        <v>72</v>
      </c>
      <c r="Z72" s="145" t="s">
        <v>296</v>
      </c>
      <c r="AA72" s="18" t="s">
        <v>73</v>
      </c>
      <c r="AB72" s="18" t="s">
        <v>293</v>
      </c>
      <c r="AC72" s="18">
        <v>535</v>
      </c>
      <c r="AD72" s="5">
        <f t="shared" si="2"/>
        <v>2675</v>
      </c>
      <c r="AE72" s="140">
        <f>Table_1027[[#This Row],[Planned Individuals]]*0.51</f>
        <v>1364.25</v>
      </c>
      <c r="AF72" s="140">
        <f>Table_1027[[#This Row],[Planned Individuals]]*0.49</f>
        <v>1310.75</v>
      </c>
      <c r="AG72" s="37">
        <v>535</v>
      </c>
      <c r="AH72" s="37"/>
      <c r="AI72" s="140">
        <f>SUM(Table_1027[[#This Row],[Existing Households]:[New Households]])</f>
        <v>535</v>
      </c>
      <c r="AJ72" s="140">
        <f t="shared" si="3"/>
        <v>2675</v>
      </c>
      <c r="AK72" s="140">
        <f>Table_1027[[#This Row],[Reached Individuals]]*0.51</f>
        <v>1364.25</v>
      </c>
      <c r="AL72" s="140">
        <f>Table_1027[[#This Row],[Reached Individuals]]*0.49</f>
        <v>1310.75</v>
      </c>
      <c r="AM72" s="140">
        <f>Table_1027[[#This Row],[Reached Individuals]]*0.21</f>
        <v>561.75</v>
      </c>
      <c r="AN72" s="140">
        <f>Table_1027[[#This Row],[Reached Individuals]]*0.21</f>
        <v>561.75</v>
      </c>
      <c r="AO72" s="140">
        <f>Table_1027[[#This Row],[Reached Individuals]]*0.26</f>
        <v>695.5</v>
      </c>
      <c r="AP72" s="140">
        <f>Table_1027[[#This Row],[Reached Individuals]]*0.27</f>
        <v>722.25</v>
      </c>
      <c r="AQ72" s="142">
        <f>Table_1027[[#This Row],[Reached Individuals]]*0.02</f>
        <v>53.5</v>
      </c>
      <c r="AR72" s="142">
        <f>Table_1027[[#This Row],[Reached Individuals]]*0.03</f>
        <v>80.25</v>
      </c>
      <c r="AS72" s="37"/>
      <c r="AT72" s="12"/>
      <c r="AU72" s="12" t="s">
        <v>5113</v>
      </c>
      <c r="AV72" s="11" t="s">
        <v>5114</v>
      </c>
      <c r="AW72" s="11" t="s">
        <v>5115</v>
      </c>
      <c r="AX72" s="11" t="s">
        <v>5116</v>
      </c>
      <c r="AY72" s="18" t="s">
        <v>5117</v>
      </c>
      <c r="AZ72" s="18" t="s">
        <v>5118</v>
      </c>
      <c r="BA72" s="5">
        <v>20</v>
      </c>
      <c r="BB72" s="5">
        <v>2022</v>
      </c>
      <c r="BC72" s="6" t="str" cm="1">
        <f t="array" ref="BC72">_xlfn.IFS(U72="Teknaf","202290",U72="Ukhia","202294",U72="Ramu","202266",U72="Pekua","202256",U72="Maheshkhali","202249",U72="Kutubdia","202245",U72="Cox's Bazar Sadar","202224",U72="Chakaria","202216",ISBLANK(U72),"")</f>
        <v>202294</v>
      </c>
      <c r="BD72" s="22"/>
      <c r="BE72" s="22"/>
    </row>
    <row r="73" spans="1:57" ht="15.75" customHeight="1">
      <c r="A73" s="36">
        <v>70</v>
      </c>
      <c r="B73" s="7" t="s">
        <v>5108</v>
      </c>
      <c r="C73" s="7" t="s">
        <v>27</v>
      </c>
      <c r="D73" s="7" t="s">
        <v>5109</v>
      </c>
      <c r="E73" s="20" t="s">
        <v>5110</v>
      </c>
      <c r="F73" s="20" t="s">
        <v>5111</v>
      </c>
      <c r="G73" s="20" t="s">
        <v>5112</v>
      </c>
      <c r="H73" s="3" t="s">
        <v>286</v>
      </c>
      <c r="I73" s="18" t="s">
        <v>90</v>
      </c>
      <c r="J73" s="18" t="s">
        <v>444</v>
      </c>
      <c r="K73" s="100" t="s">
        <v>74</v>
      </c>
      <c r="L73" s="100" t="s">
        <v>321</v>
      </c>
      <c r="M73" s="3" t="s">
        <v>428</v>
      </c>
      <c r="N73" s="18" t="s">
        <v>297</v>
      </c>
      <c r="O73" s="18" t="s">
        <v>290</v>
      </c>
      <c r="P73" s="18"/>
      <c r="Q73" s="2"/>
      <c r="R73" s="1"/>
      <c r="S73" s="5" t="s">
        <v>291</v>
      </c>
      <c r="T73" s="5" t="s">
        <v>292</v>
      </c>
      <c r="U73" s="18" t="s">
        <v>76</v>
      </c>
      <c r="V73" s="18" t="s">
        <v>225</v>
      </c>
      <c r="W73" s="18" t="s">
        <v>306</v>
      </c>
      <c r="X73" s="145" t="s">
        <v>311</v>
      </c>
      <c r="Y73" s="145" t="s">
        <v>72</v>
      </c>
      <c r="Z73" s="145" t="s">
        <v>296</v>
      </c>
      <c r="AA73" s="18" t="s">
        <v>73</v>
      </c>
      <c r="AB73" s="18" t="s">
        <v>293</v>
      </c>
      <c r="AC73" s="18">
        <v>535</v>
      </c>
      <c r="AD73" s="5">
        <f t="shared" si="2"/>
        <v>2675</v>
      </c>
      <c r="AE73" s="140">
        <f>Table_1027[[#This Row],[Planned Individuals]]*0.51</f>
        <v>1364.25</v>
      </c>
      <c r="AF73" s="140">
        <f>Table_1027[[#This Row],[Planned Individuals]]*0.49</f>
        <v>1310.75</v>
      </c>
      <c r="AG73" s="37">
        <v>535</v>
      </c>
      <c r="AH73" s="37"/>
      <c r="AI73" s="140">
        <f>SUM(Table_1027[[#This Row],[Existing Households]:[New Households]])</f>
        <v>535</v>
      </c>
      <c r="AJ73" s="140">
        <f t="shared" si="3"/>
        <v>2675</v>
      </c>
      <c r="AK73" s="140">
        <f>Table_1027[[#This Row],[Reached Individuals]]*0.51</f>
        <v>1364.25</v>
      </c>
      <c r="AL73" s="140">
        <f>Table_1027[[#This Row],[Reached Individuals]]*0.49</f>
        <v>1310.75</v>
      </c>
      <c r="AM73" s="140">
        <f>Table_1027[[#This Row],[Reached Individuals]]*0.21</f>
        <v>561.75</v>
      </c>
      <c r="AN73" s="140">
        <f>Table_1027[[#This Row],[Reached Individuals]]*0.21</f>
        <v>561.75</v>
      </c>
      <c r="AO73" s="140">
        <f>Table_1027[[#This Row],[Reached Individuals]]*0.26</f>
        <v>695.5</v>
      </c>
      <c r="AP73" s="140">
        <f>Table_1027[[#This Row],[Reached Individuals]]*0.27</f>
        <v>722.25</v>
      </c>
      <c r="AQ73" s="142">
        <f>Table_1027[[#This Row],[Reached Individuals]]*0.02</f>
        <v>53.5</v>
      </c>
      <c r="AR73" s="142">
        <f>Table_1027[[#This Row],[Reached Individuals]]*0.03</f>
        <v>80.25</v>
      </c>
      <c r="AS73" s="37"/>
      <c r="AT73" s="12"/>
      <c r="AU73" s="12" t="s">
        <v>5113</v>
      </c>
      <c r="AV73" s="11" t="s">
        <v>5114</v>
      </c>
      <c r="AW73" s="11" t="s">
        <v>5115</v>
      </c>
      <c r="AX73" s="11" t="s">
        <v>5116</v>
      </c>
      <c r="AY73" s="18" t="s">
        <v>5117</v>
      </c>
      <c r="AZ73" s="18" t="s">
        <v>5118</v>
      </c>
      <c r="BA73" s="5">
        <v>20</v>
      </c>
      <c r="BB73" s="5">
        <v>2022</v>
      </c>
      <c r="BC73" s="6" t="str" cm="1">
        <f t="array" ref="BC73">_xlfn.IFS(U73="Teknaf","202290",U73="Ukhia","202294",U73="Ramu","202266",U73="Pekua","202256",U73="Maheshkhali","202249",U73="Kutubdia","202245",U73="Cox's Bazar Sadar","202224",U73="Chakaria","202216",ISBLANK(U73),"")</f>
        <v>202294</v>
      </c>
      <c r="BD73" s="22"/>
      <c r="BE73" s="22"/>
    </row>
    <row r="74" spans="1:57" ht="15.75" customHeight="1">
      <c r="A74" s="36">
        <v>71</v>
      </c>
      <c r="B74" s="7" t="s">
        <v>5108</v>
      </c>
      <c r="C74" s="7" t="s">
        <v>27</v>
      </c>
      <c r="D74" s="7" t="s">
        <v>5109</v>
      </c>
      <c r="E74" s="20" t="s">
        <v>5110</v>
      </c>
      <c r="F74" s="20" t="s">
        <v>5111</v>
      </c>
      <c r="G74" s="20" t="s">
        <v>5112</v>
      </c>
      <c r="H74" s="3" t="s">
        <v>286</v>
      </c>
      <c r="I74" s="18" t="s">
        <v>88</v>
      </c>
      <c r="J74" s="18" t="s">
        <v>180</v>
      </c>
      <c r="K74" s="100" t="s">
        <v>74</v>
      </c>
      <c r="L74" s="100" t="s">
        <v>295</v>
      </c>
      <c r="M74" s="3" t="s">
        <v>428</v>
      </c>
      <c r="N74" s="18" t="s">
        <v>196</v>
      </c>
      <c r="O74" s="18" t="s">
        <v>288</v>
      </c>
      <c r="P74" s="18"/>
      <c r="Q74" s="2"/>
      <c r="R74" s="1"/>
      <c r="S74" s="5" t="s">
        <v>291</v>
      </c>
      <c r="T74" s="5" t="s">
        <v>292</v>
      </c>
      <c r="U74" s="18" t="s">
        <v>76</v>
      </c>
      <c r="V74" s="18" t="s">
        <v>220</v>
      </c>
      <c r="W74" s="18" t="s">
        <v>326</v>
      </c>
      <c r="X74" s="145" t="s">
        <v>311</v>
      </c>
      <c r="Y74" s="145" t="s">
        <v>72</v>
      </c>
      <c r="Z74" s="145" t="s">
        <v>296</v>
      </c>
      <c r="AA74" s="18" t="s">
        <v>73</v>
      </c>
      <c r="AB74" s="18" t="s">
        <v>293</v>
      </c>
      <c r="AC74" s="18">
        <v>594</v>
      </c>
      <c r="AD74" s="5">
        <f t="shared" si="2"/>
        <v>2970</v>
      </c>
      <c r="AE74" s="140">
        <f>Table_1027[[#This Row],[Planned Individuals]]*0.51</f>
        <v>1514.7</v>
      </c>
      <c r="AF74" s="140">
        <f>Table_1027[[#This Row],[Planned Individuals]]*0.49</f>
        <v>1455.3</v>
      </c>
      <c r="AG74" s="37">
        <v>594</v>
      </c>
      <c r="AH74" s="37"/>
      <c r="AI74" s="140">
        <f>SUM(Table_1027[[#This Row],[Existing Households]:[New Households]])</f>
        <v>594</v>
      </c>
      <c r="AJ74" s="140">
        <f t="shared" si="3"/>
        <v>2970</v>
      </c>
      <c r="AK74" s="140">
        <f>Table_1027[[#This Row],[Reached Individuals]]*0.51</f>
        <v>1514.7</v>
      </c>
      <c r="AL74" s="140">
        <f>Table_1027[[#This Row],[Reached Individuals]]*0.49</f>
        <v>1455.3</v>
      </c>
      <c r="AM74" s="140">
        <f>Table_1027[[#This Row],[Reached Individuals]]*0.21</f>
        <v>623.69999999999993</v>
      </c>
      <c r="AN74" s="140">
        <f>Table_1027[[#This Row],[Reached Individuals]]*0.21</f>
        <v>623.69999999999993</v>
      </c>
      <c r="AO74" s="140">
        <f>Table_1027[[#This Row],[Reached Individuals]]*0.26</f>
        <v>772.2</v>
      </c>
      <c r="AP74" s="140">
        <f>Table_1027[[#This Row],[Reached Individuals]]*0.27</f>
        <v>801.90000000000009</v>
      </c>
      <c r="AQ74" s="142">
        <f>Table_1027[[#This Row],[Reached Individuals]]*0.02</f>
        <v>59.4</v>
      </c>
      <c r="AR74" s="142">
        <f>Table_1027[[#This Row],[Reached Individuals]]*0.03</f>
        <v>89.1</v>
      </c>
      <c r="AS74" s="37"/>
      <c r="AT74" s="12"/>
      <c r="AU74" s="12" t="s">
        <v>5113</v>
      </c>
      <c r="AV74" s="11" t="s">
        <v>5114</v>
      </c>
      <c r="AW74" s="11" t="s">
        <v>5115</v>
      </c>
      <c r="AX74" s="11" t="s">
        <v>5116</v>
      </c>
      <c r="AY74" s="18" t="s">
        <v>5117</v>
      </c>
      <c r="AZ74" s="18" t="s">
        <v>5118</v>
      </c>
      <c r="BA74" s="5">
        <v>20</v>
      </c>
      <c r="BB74" s="5">
        <v>2022</v>
      </c>
      <c r="BC74" s="6" t="str" cm="1">
        <f t="array" ref="BC74">_xlfn.IFS(U74="Teknaf","202290",U74="Ukhia","202294",U74="Ramu","202266",U74="Pekua","202256",U74="Maheshkhali","202249",U74="Kutubdia","202245",U74="Cox's Bazar Sadar","202224",U74="Chakaria","202216",ISBLANK(U74),"")</f>
        <v>202294</v>
      </c>
      <c r="BD74" s="22"/>
      <c r="BE74" s="22"/>
    </row>
    <row r="75" spans="1:57" ht="15.75" customHeight="1">
      <c r="A75" s="36">
        <v>72</v>
      </c>
      <c r="B75" s="7" t="s">
        <v>5108</v>
      </c>
      <c r="C75" s="7" t="s">
        <v>27</v>
      </c>
      <c r="D75" s="7" t="s">
        <v>5109</v>
      </c>
      <c r="E75" s="20" t="s">
        <v>5110</v>
      </c>
      <c r="F75" s="20" t="s">
        <v>5111</v>
      </c>
      <c r="G75" s="20" t="s">
        <v>5112</v>
      </c>
      <c r="H75" s="3" t="s">
        <v>286</v>
      </c>
      <c r="I75" s="18" t="s">
        <v>89</v>
      </c>
      <c r="J75" s="18" t="s">
        <v>180</v>
      </c>
      <c r="K75" s="100" t="s">
        <v>74</v>
      </c>
      <c r="L75" s="100" t="s">
        <v>295</v>
      </c>
      <c r="M75" s="3" t="s">
        <v>428</v>
      </c>
      <c r="N75" s="18" t="s">
        <v>297</v>
      </c>
      <c r="O75" s="18" t="s">
        <v>303</v>
      </c>
      <c r="P75" s="18"/>
      <c r="Q75" s="2"/>
      <c r="R75" s="1"/>
      <c r="S75" s="5" t="s">
        <v>291</v>
      </c>
      <c r="T75" s="5" t="s">
        <v>292</v>
      </c>
      <c r="U75" s="18" t="s">
        <v>76</v>
      </c>
      <c r="V75" s="18" t="s">
        <v>220</v>
      </c>
      <c r="W75" s="18" t="s">
        <v>326</v>
      </c>
      <c r="X75" s="145" t="s">
        <v>311</v>
      </c>
      <c r="Y75" s="145" t="s">
        <v>72</v>
      </c>
      <c r="Z75" s="145" t="s">
        <v>296</v>
      </c>
      <c r="AA75" s="18" t="s">
        <v>73</v>
      </c>
      <c r="AB75" s="18" t="s">
        <v>293</v>
      </c>
      <c r="AC75" s="18">
        <v>594</v>
      </c>
      <c r="AD75" s="5">
        <f t="shared" si="2"/>
        <v>2970</v>
      </c>
      <c r="AE75" s="140">
        <f>Table_1027[[#This Row],[Planned Individuals]]*0.51</f>
        <v>1514.7</v>
      </c>
      <c r="AF75" s="140">
        <f>Table_1027[[#This Row],[Planned Individuals]]*0.49</f>
        <v>1455.3</v>
      </c>
      <c r="AG75" s="37">
        <v>594</v>
      </c>
      <c r="AH75" s="37"/>
      <c r="AI75" s="140">
        <f>SUM(Table_1027[[#This Row],[Existing Households]:[New Households]])</f>
        <v>594</v>
      </c>
      <c r="AJ75" s="140">
        <f t="shared" si="3"/>
        <v>2970</v>
      </c>
      <c r="AK75" s="140">
        <f>Table_1027[[#This Row],[Reached Individuals]]*0.51</f>
        <v>1514.7</v>
      </c>
      <c r="AL75" s="140">
        <f>Table_1027[[#This Row],[Reached Individuals]]*0.49</f>
        <v>1455.3</v>
      </c>
      <c r="AM75" s="140">
        <f>Table_1027[[#This Row],[Reached Individuals]]*0.21</f>
        <v>623.69999999999993</v>
      </c>
      <c r="AN75" s="140">
        <f>Table_1027[[#This Row],[Reached Individuals]]*0.21</f>
        <v>623.69999999999993</v>
      </c>
      <c r="AO75" s="140">
        <f>Table_1027[[#This Row],[Reached Individuals]]*0.26</f>
        <v>772.2</v>
      </c>
      <c r="AP75" s="140">
        <f>Table_1027[[#This Row],[Reached Individuals]]*0.27</f>
        <v>801.90000000000009</v>
      </c>
      <c r="AQ75" s="142">
        <f>Table_1027[[#This Row],[Reached Individuals]]*0.02</f>
        <v>59.4</v>
      </c>
      <c r="AR75" s="142">
        <f>Table_1027[[#This Row],[Reached Individuals]]*0.03</f>
        <v>89.1</v>
      </c>
      <c r="AS75" s="37"/>
      <c r="AT75" s="12"/>
      <c r="AU75" s="12" t="s">
        <v>5113</v>
      </c>
      <c r="AV75" s="11" t="s">
        <v>5114</v>
      </c>
      <c r="AW75" s="11" t="s">
        <v>5115</v>
      </c>
      <c r="AX75" s="11" t="s">
        <v>5116</v>
      </c>
      <c r="AY75" s="18" t="s">
        <v>5117</v>
      </c>
      <c r="AZ75" s="18" t="s">
        <v>5118</v>
      </c>
      <c r="BA75" s="5">
        <v>20</v>
      </c>
      <c r="BB75" s="5">
        <v>2022</v>
      </c>
      <c r="BC75" s="6" t="str" cm="1">
        <f t="array" ref="BC75">_xlfn.IFS(U75="Teknaf","202290",U75="Ukhia","202294",U75="Ramu","202266",U75="Pekua","202256",U75="Maheshkhali","202249",U75="Kutubdia","202245",U75="Cox's Bazar Sadar","202224",U75="Chakaria","202216",ISBLANK(U75),"")</f>
        <v>202294</v>
      </c>
      <c r="BD75" s="22"/>
      <c r="BE75" s="22"/>
    </row>
    <row r="76" spans="1:57" ht="15.75" customHeight="1">
      <c r="A76" s="36">
        <v>73</v>
      </c>
      <c r="B76" s="7" t="s">
        <v>5108</v>
      </c>
      <c r="C76" s="7" t="s">
        <v>27</v>
      </c>
      <c r="D76" s="7" t="s">
        <v>5109</v>
      </c>
      <c r="E76" s="20" t="s">
        <v>5110</v>
      </c>
      <c r="F76" s="20" t="s">
        <v>5111</v>
      </c>
      <c r="G76" s="20" t="s">
        <v>5112</v>
      </c>
      <c r="H76" s="3" t="s">
        <v>286</v>
      </c>
      <c r="I76" s="18" t="s">
        <v>90</v>
      </c>
      <c r="J76" s="18" t="s">
        <v>444</v>
      </c>
      <c r="K76" s="100" t="s">
        <v>74</v>
      </c>
      <c r="L76" s="100" t="s">
        <v>321</v>
      </c>
      <c r="M76" s="3" t="s">
        <v>428</v>
      </c>
      <c r="N76" s="18" t="s">
        <v>297</v>
      </c>
      <c r="O76" s="18" t="s">
        <v>290</v>
      </c>
      <c r="P76" s="18"/>
      <c r="Q76" s="2"/>
      <c r="R76" s="1"/>
      <c r="S76" s="5" t="s">
        <v>291</v>
      </c>
      <c r="T76" s="5" t="s">
        <v>292</v>
      </c>
      <c r="U76" s="18" t="s">
        <v>76</v>
      </c>
      <c r="V76" s="18" t="s">
        <v>220</v>
      </c>
      <c r="W76" s="18" t="s">
        <v>326</v>
      </c>
      <c r="X76" s="145" t="s">
        <v>311</v>
      </c>
      <c r="Y76" s="145" t="s">
        <v>72</v>
      </c>
      <c r="Z76" s="145" t="s">
        <v>296</v>
      </c>
      <c r="AA76" s="18" t="s">
        <v>73</v>
      </c>
      <c r="AB76" s="18" t="s">
        <v>293</v>
      </c>
      <c r="AC76" s="18">
        <v>594</v>
      </c>
      <c r="AD76" s="5">
        <f t="shared" si="2"/>
        <v>2970</v>
      </c>
      <c r="AE76" s="140">
        <f>Table_1027[[#This Row],[Planned Individuals]]*0.51</f>
        <v>1514.7</v>
      </c>
      <c r="AF76" s="140">
        <f>Table_1027[[#This Row],[Planned Individuals]]*0.49</f>
        <v>1455.3</v>
      </c>
      <c r="AG76" s="37">
        <v>594</v>
      </c>
      <c r="AH76" s="37"/>
      <c r="AI76" s="140">
        <f>SUM(Table_1027[[#This Row],[Existing Households]:[New Households]])</f>
        <v>594</v>
      </c>
      <c r="AJ76" s="140">
        <f t="shared" si="3"/>
        <v>2970</v>
      </c>
      <c r="AK76" s="140">
        <f>Table_1027[[#This Row],[Reached Individuals]]*0.51</f>
        <v>1514.7</v>
      </c>
      <c r="AL76" s="140">
        <f>Table_1027[[#This Row],[Reached Individuals]]*0.49</f>
        <v>1455.3</v>
      </c>
      <c r="AM76" s="140">
        <f>Table_1027[[#This Row],[Reached Individuals]]*0.21</f>
        <v>623.69999999999993</v>
      </c>
      <c r="AN76" s="140">
        <f>Table_1027[[#This Row],[Reached Individuals]]*0.21</f>
        <v>623.69999999999993</v>
      </c>
      <c r="AO76" s="140">
        <f>Table_1027[[#This Row],[Reached Individuals]]*0.26</f>
        <v>772.2</v>
      </c>
      <c r="AP76" s="140">
        <f>Table_1027[[#This Row],[Reached Individuals]]*0.27</f>
        <v>801.90000000000009</v>
      </c>
      <c r="AQ76" s="142">
        <f>Table_1027[[#This Row],[Reached Individuals]]*0.02</f>
        <v>59.4</v>
      </c>
      <c r="AR76" s="142">
        <f>Table_1027[[#This Row],[Reached Individuals]]*0.03</f>
        <v>89.1</v>
      </c>
      <c r="AS76" s="37"/>
      <c r="AT76" s="12"/>
      <c r="AU76" s="12" t="s">
        <v>5113</v>
      </c>
      <c r="AV76" s="11" t="s">
        <v>5114</v>
      </c>
      <c r="AW76" s="11" t="s">
        <v>5115</v>
      </c>
      <c r="AX76" s="11" t="s">
        <v>5116</v>
      </c>
      <c r="AY76" s="18" t="s">
        <v>5117</v>
      </c>
      <c r="AZ76" s="18" t="s">
        <v>5118</v>
      </c>
      <c r="BA76" s="5">
        <v>20</v>
      </c>
      <c r="BB76" s="5">
        <v>2022</v>
      </c>
      <c r="BC76" s="6" t="str" cm="1">
        <f t="array" ref="BC76">_xlfn.IFS(U76="Teknaf","202290",U76="Ukhia","202294",U76="Ramu","202266",U76="Pekua","202256",U76="Maheshkhali","202249",U76="Kutubdia","202245",U76="Cox's Bazar Sadar","202224",U76="Chakaria","202216",ISBLANK(U76),"")</f>
        <v>202294</v>
      </c>
      <c r="BD76" s="22"/>
      <c r="BE76" s="22"/>
    </row>
    <row r="77" spans="1:57" ht="15.75" customHeight="1">
      <c r="A77" s="36">
        <v>74</v>
      </c>
      <c r="B77" s="7" t="s">
        <v>5108</v>
      </c>
      <c r="C77" s="7" t="s">
        <v>27</v>
      </c>
      <c r="D77" s="7" t="s">
        <v>5109</v>
      </c>
      <c r="E77" s="20" t="s">
        <v>5110</v>
      </c>
      <c r="F77" s="20" t="s">
        <v>5111</v>
      </c>
      <c r="G77" s="20" t="s">
        <v>5112</v>
      </c>
      <c r="H77" s="3" t="s">
        <v>286</v>
      </c>
      <c r="I77" s="18" t="s">
        <v>88</v>
      </c>
      <c r="J77" s="18" t="s">
        <v>180</v>
      </c>
      <c r="K77" s="100" t="s">
        <v>74</v>
      </c>
      <c r="L77" s="100" t="s">
        <v>295</v>
      </c>
      <c r="M77" s="3" t="s">
        <v>428</v>
      </c>
      <c r="N77" s="18" t="s">
        <v>196</v>
      </c>
      <c r="O77" s="18" t="s">
        <v>288</v>
      </c>
      <c r="P77" s="18"/>
      <c r="Q77" s="2"/>
      <c r="R77" s="1"/>
      <c r="S77" s="5" t="s">
        <v>291</v>
      </c>
      <c r="T77" s="5" t="s">
        <v>292</v>
      </c>
      <c r="U77" s="18" t="s">
        <v>76</v>
      </c>
      <c r="V77" s="18" t="s">
        <v>219</v>
      </c>
      <c r="W77" s="18" t="s">
        <v>310</v>
      </c>
      <c r="X77" s="145" t="s">
        <v>311</v>
      </c>
      <c r="Y77" s="145" t="s">
        <v>72</v>
      </c>
      <c r="Z77" s="145" t="s">
        <v>296</v>
      </c>
      <c r="AA77" s="18" t="s">
        <v>73</v>
      </c>
      <c r="AB77" s="18" t="s">
        <v>293</v>
      </c>
      <c r="AC77" s="18">
        <v>669</v>
      </c>
      <c r="AD77" s="5">
        <f t="shared" si="2"/>
        <v>3345</v>
      </c>
      <c r="AE77" s="140">
        <f>Table_1027[[#This Row],[Planned Individuals]]*0.51</f>
        <v>1705.95</v>
      </c>
      <c r="AF77" s="140">
        <f>Table_1027[[#This Row],[Planned Individuals]]*0.49</f>
        <v>1639.05</v>
      </c>
      <c r="AG77" s="37">
        <v>669</v>
      </c>
      <c r="AH77" s="37"/>
      <c r="AI77" s="140">
        <f>SUM(Table_1027[[#This Row],[Existing Households]:[New Households]])</f>
        <v>669</v>
      </c>
      <c r="AJ77" s="140">
        <f t="shared" si="3"/>
        <v>3345</v>
      </c>
      <c r="AK77" s="140">
        <f>Table_1027[[#This Row],[Reached Individuals]]*0.51</f>
        <v>1705.95</v>
      </c>
      <c r="AL77" s="140">
        <f>Table_1027[[#This Row],[Reached Individuals]]*0.49</f>
        <v>1639.05</v>
      </c>
      <c r="AM77" s="140">
        <f>Table_1027[[#This Row],[Reached Individuals]]*0.21</f>
        <v>702.44999999999993</v>
      </c>
      <c r="AN77" s="140">
        <f>Table_1027[[#This Row],[Reached Individuals]]*0.21</f>
        <v>702.44999999999993</v>
      </c>
      <c r="AO77" s="140">
        <f>Table_1027[[#This Row],[Reached Individuals]]*0.26</f>
        <v>869.7</v>
      </c>
      <c r="AP77" s="140">
        <f>Table_1027[[#This Row],[Reached Individuals]]*0.27</f>
        <v>903.15000000000009</v>
      </c>
      <c r="AQ77" s="142">
        <f>Table_1027[[#This Row],[Reached Individuals]]*0.02</f>
        <v>66.900000000000006</v>
      </c>
      <c r="AR77" s="142">
        <f>Table_1027[[#This Row],[Reached Individuals]]*0.03</f>
        <v>100.35</v>
      </c>
      <c r="AS77" s="37"/>
      <c r="AT77" s="12"/>
      <c r="AU77" s="12" t="s">
        <v>5113</v>
      </c>
      <c r="AV77" s="11" t="s">
        <v>5114</v>
      </c>
      <c r="AW77" s="11" t="s">
        <v>5115</v>
      </c>
      <c r="AX77" s="11" t="s">
        <v>5116</v>
      </c>
      <c r="AY77" s="18" t="s">
        <v>5117</v>
      </c>
      <c r="AZ77" s="18" t="s">
        <v>5118</v>
      </c>
      <c r="BA77" s="5">
        <v>20</v>
      </c>
      <c r="BB77" s="5">
        <v>2022</v>
      </c>
      <c r="BC77" s="6" t="str" cm="1">
        <f t="array" ref="BC77">_xlfn.IFS(U77="Teknaf","202290",U77="Ukhia","202294",U77="Ramu","202266",U77="Pekua","202256",U77="Maheshkhali","202249",U77="Kutubdia","202245",U77="Cox's Bazar Sadar","202224",U77="Chakaria","202216",ISBLANK(U77),"")</f>
        <v>202294</v>
      </c>
      <c r="BD77" s="22"/>
      <c r="BE77" s="22"/>
    </row>
    <row r="78" spans="1:57" ht="15.75" customHeight="1">
      <c r="A78" s="36">
        <v>75</v>
      </c>
      <c r="B78" s="1" t="s">
        <v>5108</v>
      </c>
      <c r="C78" s="7" t="s">
        <v>27</v>
      </c>
      <c r="D78" s="1" t="s">
        <v>5109</v>
      </c>
      <c r="E78" s="18" t="s">
        <v>5110</v>
      </c>
      <c r="F78" s="18" t="s">
        <v>5111</v>
      </c>
      <c r="G78" s="20" t="s">
        <v>5112</v>
      </c>
      <c r="H78" s="3" t="s">
        <v>286</v>
      </c>
      <c r="I78" s="18" t="s">
        <v>89</v>
      </c>
      <c r="J78" s="18" t="s">
        <v>180</v>
      </c>
      <c r="K78" s="100" t="s">
        <v>74</v>
      </c>
      <c r="L78" s="100" t="s">
        <v>295</v>
      </c>
      <c r="M78" s="3" t="s">
        <v>428</v>
      </c>
      <c r="N78" s="18" t="s">
        <v>297</v>
      </c>
      <c r="O78" s="18" t="s">
        <v>303</v>
      </c>
      <c r="P78" s="18"/>
      <c r="Q78" s="2"/>
      <c r="R78" s="1"/>
      <c r="S78" s="5" t="s">
        <v>291</v>
      </c>
      <c r="T78" s="5" t="s">
        <v>292</v>
      </c>
      <c r="U78" s="18" t="s">
        <v>76</v>
      </c>
      <c r="V78" s="18" t="s">
        <v>219</v>
      </c>
      <c r="W78" s="18" t="s">
        <v>310</v>
      </c>
      <c r="X78" s="145" t="s">
        <v>311</v>
      </c>
      <c r="Y78" s="146" t="s">
        <v>72</v>
      </c>
      <c r="Z78" s="146" t="s">
        <v>296</v>
      </c>
      <c r="AA78" s="18" t="s">
        <v>73</v>
      </c>
      <c r="AB78" s="18" t="s">
        <v>293</v>
      </c>
      <c r="AC78" s="143">
        <v>669</v>
      </c>
      <c r="AD78" s="5">
        <f t="shared" si="2"/>
        <v>3345</v>
      </c>
      <c r="AE78" s="140">
        <f>Table_1027[[#This Row],[Planned Individuals]]*0.51</f>
        <v>1705.95</v>
      </c>
      <c r="AF78" s="140">
        <f>Table_1027[[#This Row],[Planned Individuals]]*0.49</f>
        <v>1639.05</v>
      </c>
      <c r="AG78" s="37">
        <v>669</v>
      </c>
      <c r="AH78" s="37"/>
      <c r="AI78" s="140">
        <f>SUM(Table_1027[[#This Row],[Existing Households]:[New Households]])</f>
        <v>669</v>
      </c>
      <c r="AJ78" s="140">
        <f t="shared" si="3"/>
        <v>3345</v>
      </c>
      <c r="AK78" s="140">
        <f>Table_1027[[#This Row],[Reached Individuals]]*0.51</f>
        <v>1705.95</v>
      </c>
      <c r="AL78" s="140">
        <f>Table_1027[[#This Row],[Reached Individuals]]*0.49</f>
        <v>1639.05</v>
      </c>
      <c r="AM78" s="140">
        <f>Table_1027[[#This Row],[Reached Individuals]]*0.21</f>
        <v>702.44999999999993</v>
      </c>
      <c r="AN78" s="140">
        <f>Table_1027[[#This Row],[Reached Individuals]]*0.21</f>
        <v>702.44999999999993</v>
      </c>
      <c r="AO78" s="140">
        <f>Table_1027[[#This Row],[Reached Individuals]]*0.26</f>
        <v>869.7</v>
      </c>
      <c r="AP78" s="140">
        <f>Table_1027[[#This Row],[Reached Individuals]]*0.27</f>
        <v>903.15000000000009</v>
      </c>
      <c r="AQ78" s="142">
        <f>Table_1027[[#This Row],[Reached Individuals]]*0.02</f>
        <v>66.900000000000006</v>
      </c>
      <c r="AR78" s="142">
        <f>Table_1027[[#This Row],[Reached Individuals]]*0.03</f>
        <v>100.35</v>
      </c>
      <c r="AS78" s="37"/>
      <c r="AT78" s="12"/>
      <c r="AU78" s="12" t="s">
        <v>5113</v>
      </c>
      <c r="AV78" s="11" t="s">
        <v>5114</v>
      </c>
      <c r="AW78" s="11" t="s">
        <v>5115</v>
      </c>
      <c r="AX78" s="11" t="s">
        <v>5116</v>
      </c>
      <c r="AY78" s="18" t="s">
        <v>5117</v>
      </c>
      <c r="AZ78" s="18" t="s">
        <v>5118</v>
      </c>
      <c r="BA78" s="5">
        <v>20</v>
      </c>
      <c r="BB78" s="5">
        <v>2022</v>
      </c>
      <c r="BC78" s="6" t="str" cm="1">
        <f t="array" ref="BC78">_xlfn.IFS(U78="Teknaf","202290",U78="Ukhia","202294",U78="Ramu","202266",U78="Pekua","202256",U78="Maheshkhali","202249",U78="Kutubdia","202245",U78="Cox's Bazar Sadar","202224",U78="Chakaria","202216",ISBLANK(U78),"")</f>
        <v>202294</v>
      </c>
      <c r="BD78" s="22"/>
      <c r="BE78" s="22"/>
    </row>
    <row r="79" spans="1:57" ht="15.75" customHeight="1">
      <c r="A79" s="36">
        <v>76</v>
      </c>
      <c r="B79" s="7" t="s">
        <v>5108</v>
      </c>
      <c r="C79" s="7" t="s">
        <v>27</v>
      </c>
      <c r="D79" s="1" t="s">
        <v>5109</v>
      </c>
      <c r="E79" s="18" t="s">
        <v>5110</v>
      </c>
      <c r="F79" s="18" t="s">
        <v>5111</v>
      </c>
      <c r="G79" s="20" t="s">
        <v>5112</v>
      </c>
      <c r="H79" s="3" t="s">
        <v>286</v>
      </c>
      <c r="I79" s="18" t="s">
        <v>90</v>
      </c>
      <c r="J79" s="18" t="s">
        <v>444</v>
      </c>
      <c r="K79" s="100" t="s">
        <v>74</v>
      </c>
      <c r="L79" s="100" t="s">
        <v>321</v>
      </c>
      <c r="M79" s="3" t="s">
        <v>428</v>
      </c>
      <c r="N79" s="18" t="s">
        <v>297</v>
      </c>
      <c r="O79" s="18" t="s">
        <v>290</v>
      </c>
      <c r="P79" s="18"/>
      <c r="Q79" s="2"/>
      <c r="R79" s="1"/>
      <c r="S79" s="5" t="s">
        <v>291</v>
      </c>
      <c r="T79" s="5" t="s">
        <v>292</v>
      </c>
      <c r="U79" s="18" t="s">
        <v>76</v>
      </c>
      <c r="V79" s="18" t="s">
        <v>219</v>
      </c>
      <c r="W79" s="18" t="s">
        <v>310</v>
      </c>
      <c r="X79" s="145" t="s">
        <v>311</v>
      </c>
      <c r="Y79" s="146" t="s">
        <v>72</v>
      </c>
      <c r="Z79" s="146" t="s">
        <v>296</v>
      </c>
      <c r="AA79" s="18" t="s">
        <v>73</v>
      </c>
      <c r="AB79" s="18" t="s">
        <v>293</v>
      </c>
      <c r="AC79" s="18">
        <v>669</v>
      </c>
      <c r="AD79" s="5">
        <f t="shared" si="2"/>
        <v>3345</v>
      </c>
      <c r="AE79" s="140">
        <f>Table_1027[[#This Row],[Planned Individuals]]*0.51</f>
        <v>1705.95</v>
      </c>
      <c r="AF79" s="140">
        <f>Table_1027[[#This Row],[Planned Individuals]]*0.49</f>
        <v>1639.05</v>
      </c>
      <c r="AG79" s="37">
        <v>669</v>
      </c>
      <c r="AH79" s="37"/>
      <c r="AI79" s="140">
        <f>SUM(Table_1027[[#This Row],[Existing Households]:[New Households]])</f>
        <v>669</v>
      </c>
      <c r="AJ79" s="140">
        <f t="shared" si="3"/>
        <v>3345</v>
      </c>
      <c r="AK79" s="140">
        <f>Table_1027[[#This Row],[Reached Individuals]]*0.51</f>
        <v>1705.95</v>
      </c>
      <c r="AL79" s="140">
        <f>Table_1027[[#This Row],[Reached Individuals]]*0.49</f>
        <v>1639.05</v>
      </c>
      <c r="AM79" s="140">
        <f>Table_1027[[#This Row],[Reached Individuals]]*0.21</f>
        <v>702.44999999999993</v>
      </c>
      <c r="AN79" s="140">
        <f>Table_1027[[#This Row],[Reached Individuals]]*0.21</f>
        <v>702.44999999999993</v>
      </c>
      <c r="AO79" s="140">
        <f>Table_1027[[#This Row],[Reached Individuals]]*0.26</f>
        <v>869.7</v>
      </c>
      <c r="AP79" s="140">
        <f>Table_1027[[#This Row],[Reached Individuals]]*0.27</f>
        <v>903.15000000000009</v>
      </c>
      <c r="AQ79" s="142">
        <f>Table_1027[[#This Row],[Reached Individuals]]*0.02</f>
        <v>66.900000000000006</v>
      </c>
      <c r="AR79" s="142">
        <f>Table_1027[[#This Row],[Reached Individuals]]*0.03</f>
        <v>100.35</v>
      </c>
      <c r="AS79" s="37"/>
      <c r="AT79" s="12"/>
      <c r="AU79" s="12" t="s">
        <v>5113</v>
      </c>
      <c r="AV79" s="11" t="s">
        <v>5114</v>
      </c>
      <c r="AW79" s="11" t="s">
        <v>5115</v>
      </c>
      <c r="AX79" s="11" t="s">
        <v>5116</v>
      </c>
      <c r="AY79" s="18" t="s">
        <v>5117</v>
      </c>
      <c r="AZ79" s="18" t="s">
        <v>5118</v>
      </c>
      <c r="BA79" s="5">
        <v>20</v>
      </c>
      <c r="BB79" s="5">
        <v>2022</v>
      </c>
      <c r="BC79" s="6" t="str" cm="1">
        <f t="array" ref="BC79">_xlfn.IFS(U79="Teknaf","202290",U79="Ukhia","202294",U79="Ramu","202266",U79="Pekua","202256",U79="Maheshkhali","202249",U79="Kutubdia","202245",U79="Cox's Bazar Sadar","202224",U79="Chakaria","202216",ISBLANK(U79),"")</f>
        <v>202294</v>
      </c>
      <c r="BD79" s="22"/>
      <c r="BE79" s="22"/>
    </row>
    <row r="80" spans="1:57" ht="15.75" customHeight="1">
      <c r="A80" s="36">
        <v>77</v>
      </c>
      <c r="B80" s="7" t="s">
        <v>5108</v>
      </c>
      <c r="C80" s="7" t="s">
        <v>27</v>
      </c>
      <c r="D80" s="1" t="s">
        <v>5109</v>
      </c>
      <c r="E80" s="18" t="s">
        <v>5110</v>
      </c>
      <c r="F80" s="18" t="s">
        <v>5111</v>
      </c>
      <c r="G80" s="18" t="s">
        <v>5112</v>
      </c>
      <c r="H80" s="3" t="s">
        <v>286</v>
      </c>
      <c r="I80" s="18" t="s">
        <v>88</v>
      </c>
      <c r="J80" s="18" t="s">
        <v>180</v>
      </c>
      <c r="K80" s="100" t="s">
        <v>74</v>
      </c>
      <c r="L80" s="100" t="s">
        <v>295</v>
      </c>
      <c r="M80" s="3" t="s">
        <v>428</v>
      </c>
      <c r="N80" s="18" t="s">
        <v>196</v>
      </c>
      <c r="O80" s="18" t="s">
        <v>288</v>
      </c>
      <c r="P80" s="18"/>
      <c r="Q80" s="2"/>
      <c r="R80" s="1"/>
      <c r="S80" s="5" t="s">
        <v>291</v>
      </c>
      <c r="T80" s="5" t="s">
        <v>292</v>
      </c>
      <c r="U80" s="18" t="s">
        <v>76</v>
      </c>
      <c r="V80" s="18" t="s">
        <v>219</v>
      </c>
      <c r="W80" s="18" t="s">
        <v>331</v>
      </c>
      <c r="X80" s="146" t="s">
        <v>311</v>
      </c>
      <c r="Y80" s="146" t="s">
        <v>72</v>
      </c>
      <c r="Z80" s="146" t="s">
        <v>296</v>
      </c>
      <c r="AA80" s="18" t="s">
        <v>73</v>
      </c>
      <c r="AB80" s="18" t="s">
        <v>293</v>
      </c>
      <c r="AC80" s="18">
        <v>746</v>
      </c>
      <c r="AD80" s="5">
        <f t="shared" si="2"/>
        <v>3730</v>
      </c>
      <c r="AE80" s="140">
        <f>Table_1027[[#This Row],[Planned Individuals]]*0.51</f>
        <v>1902.3</v>
      </c>
      <c r="AF80" s="140">
        <f>Table_1027[[#This Row],[Planned Individuals]]*0.49</f>
        <v>1827.7</v>
      </c>
      <c r="AG80" s="37">
        <v>746</v>
      </c>
      <c r="AH80" s="37"/>
      <c r="AI80" s="140">
        <f>SUM(Table_1027[[#This Row],[Existing Households]:[New Households]])</f>
        <v>746</v>
      </c>
      <c r="AJ80" s="140">
        <f t="shared" si="3"/>
        <v>3730</v>
      </c>
      <c r="AK80" s="140">
        <f>Table_1027[[#This Row],[Reached Individuals]]*0.51</f>
        <v>1902.3</v>
      </c>
      <c r="AL80" s="140">
        <f>Table_1027[[#This Row],[Reached Individuals]]*0.49</f>
        <v>1827.7</v>
      </c>
      <c r="AM80" s="140">
        <f>Table_1027[[#This Row],[Reached Individuals]]*0.21</f>
        <v>783.3</v>
      </c>
      <c r="AN80" s="140">
        <f>Table_1027[[#This Row],[Reached Individuals]]*0.21</f>
        <v>783.3</v>
      </c>
      <c r="AO80" s="140">
        <f>Table_1027[[#This Row],[Reached Individuals]]*0.26</f>
        <v>969.80000000000007</v>
      </c>
      <c r="AP80" s="140">
        <f>Table_1027[[#This Row],[Reached Individuals]]*0.27</f>
        <v>1007.1</v>
      </c>
      <c r="AQ80" s="142">
        <f>Table_1027[[#This Row],[Reached Individuals]]*0.02</f>
        <v>74.600000000000009</v>
      </c>
      <c r="AR80" s="142">
        <f>Table_1027[[#This Row],[Reached Individuals]]*0.03</f>
        <v>111.89999999999999</v>
      </c>
      <c r="AS80" s="37"/>
      <c r="AT80" s="12"/>
      <c r="AU80" s="12" t="s">
        <v>5113</v>
      </c>
      <c r="AV80" s="11" t="s">
        <v>5114</v>
      </c>
      <c r="AW80" s="11" t="s">
        <v>5115</v>
      </c>
      <c r="AX80" s="11" t="s">
        <v>5116</v>
      </c>
      <c r="AY80" s="18" t="s">
        <v>5117</v>
      </c>
      <c r="AZ80" s="18" t="s">
        <v>5118</v>
      </c>
      <c r="BA80" s="5">
        <v>20</v>
      </c>
      <c r="BB80" s="5">
        <v>2022</v>
      </c>
      <c r="BC80" s="6" t="str" cm="1">
        <f t="array" ref="BC80">_xlfn.IFS(U80="Teknaf","202290",U80="Ukhia","202294",U80="Ramu","202266",U80="Pekua","202256",U80="Maheshkhali","202249",U80="Kutubdia","202245",U80="Cox's Bazar Sadar","202224",U80="Chakaria","202216",ISBLANK(U80),"")</f>
        <v>202294</v>
      </c>
      <c r="BD80" s="22"/>
      <c r="BE80" s="22"/>
    </row>
    <row r="81" spans="1:57" ht="15.75" customHeight="1">
      <c r="A81" s="36">
        <v>78</v>
      </c>
      <c r="B81" s="7" t="s">
        <v>5108</v>
      </c>
      <c r="C81" s="7" t="s">
        <v>27</v>
      </c>
      <c r="D81" s="1" t="s">
        <v>5109</v>
      </c>
      <c r="E81" s="18" t="s">
        <v>5110</v>
      </c>
      <c r="F81" s="18" t="s">
        <v>5111</v>
      </c>
      <c r="G81" s="18" t="s">
        <v>5112</v>
      </c>
      <c r="H81" s="3" t="s">
        <v>286</v>
      </c>
      <c r="I81" s="18" t="s">
        <v>89</v>
      </c>
      <c r="J81" s="18" t="s">
        <v>180</v>
      </c>
      <c r="K81" s="100" t="s">
        <v>74</v>
      </c>
      <c r="L81" s="100" t="s">
        <v>295</v>
      </c>
      <c r="M81" s="3" t="s">
        <v>428</v>
      </c>
      <c r="N81" s="18" t="s">
        <v>297</v>
      </c>
      <c r="O81" s="18" t="s">
        <v>303</v>
      </c>
      <c r="P81" s="18"/>
      <c r="Q81" s="2"/>
      <c r="R81" s="1"/>
      <c r="S81" s="5" t="s">
        <v>291</v>
      </c>
      <c r="T81" s="5" t="s">
        <v>292</v>
      </c>
      <c r="U81" s="18" t="s">
        <v>76</v>
      </c>
      <c r="V81" s="18" t="s">
        <v>219</v>
      </c>
      <c r="W81" s="18" t="s">
        <v>331</v>
      </c>
      <c r="X81" s="146" t="s">
        <v>311</v>
      </c>
      <c r="Y81" s="146" t="s">
        <v>72</v>
      </c>
      <c r="Z81" s="146" t="s">
        <v>296</v>
      </c>
      <c r="AA81" s="18" t="s">
        <v>73</v>
      </c>
      <c r="AB81" s="18" t="s">
        <v>293</v>
      </c>
      <c r="AC81" s="18">
        <v>746</v>
      </c>
      <c r="AD81" s="5">
        <f t="shared" si="2"/>
        <v>3730</v>
      </c>
      <c r="AE81" s="140">
        <f>Table_1027[[#This Row],[Planned Individuals]]*0.51</f>
        <v>1902.3</v>
      </c>
      <c r="AF81" s="140">
        <f>Table_1027[[#This Row],[Planned Individuals]]*0.49</f>
        <v>1827.7</v>
      </c>
      <c r="AG81" s="37">
        <v>746</v>
      </c>
      <c r="AH81" s="37"/>
      <c r="AI81" s="140">
        <f>SUM(Table_1027[[#This Row],[Existing Households]:[New Households]])</f>
        <v>746</v>
      </c>
      <c r="AJ81" s="140">
        <f t="shared" si="3"/>
        <v>3730</v>
      </c>
      <c r="AK81" s="140">
        <f>Table_1027[[#This Row],[Reached Individuals]]*0.51</f>
        <v>1902.3</v>
      </c>
      <c r="AL81" s="140">
        <f>Table_1027[[#This Row],[Reached Individuals]]*0.49</f>
        <v>1827.7</v>
      </c>
      <c r="AM81" s="140">
        <f>Table_1027[[#This Row],[Reached Individuals]]*0.21</f>
        <v>783.3</v>
      </c>
      <c r="AN81" s="140">
        <f>Table_1027[[#This Row],[Reached Individuals]]*0.21</f>
        <v>783.3</v>
      </c>
      <c r="AO81" s="140">
        <f>Table_1027[[#This Row],[Reached Individuals]]*0.26</f>
        <v>969.80000000000007</v>
      </c>
      <c r="AP81" s="140">
        <f>Table_1027[[#This Row],[Reached Individuals]]*0.27</f>
        <v>1007.1</v>
      </c>
      <c r="AQ81" s="142">
        <f>Table_1027[[#This Row],[Reached Individuals]]*0.02</f>
        <v>74.600000000000009</v>
      </c>
      <c r="AR81" s="142">
        <f>Table_1027[[#This Row],[Reached Individuals]]*0.03</f>
        <v>111.89999999999999</v>
      </c>
      <c r="AS81" s="37"/>
      <c r="AT81" s="12"/>
      <c r="AU81" s="12" t="s">
        <v>5113</v>
      </c>
      <c r="AV81" s="11" t="s">
        <v>5114</v>
      </c>
      <c r="AW81" s="11" t="s">
        <v>5115</v>
      </c>
      <c r="AX81" s="11" t="s">
        <v>5116</v>
      </c>
      <c r="AY81" s="18" t="s">
        <v>5117</v>
      </c>
      <c r="AZ81" s="18" t="s">
        <v>5118</v>
      </c>
      <c r="BA81" s="5">
        <v>20</v>
      </c>
      <c r="BB81" s="5">
        <v>2022</v>
      </c>
      <c r="BC81" s="6" t="str" cm="1">
        <f t="array" ref="BC81">_xlfn.IFS(U81="Teknaf","202290",U81="Ukhia","202294",U81="Ramu","202266",U81="Pekua","202256",U81="Maheshkhali","202249",U81="Kutubdia","202245",U81="Cox's Bazar Sadar","202224",U81="Chakaria","202216",ISBLANK(U81),"")</f>
        <v>202294</v>
      </c>
      <c r="BD81" s="22"/>
      <c r="BE81" s="22"/>
    </row>
    <row r="82" spans="1:57" ht="15.75" customHeight="1">
      <c r="A82" s="36">
        <v>79</v>
      </c>
      <c r="B82" s="7" t="s">
        <v>5108</v>
      </c>
      <c r="C82" s="7" t="s">
        <v>27</v>
      </c>
      <c r="D82" s="1" t="s">
        <v>5109</v>
      </c>
      <c r="E82" s="18" t="s">
        <v>5110</v>
      </c>
      <c r="F82" s="18" t="s">
        <v>5111</v>
      </c>
      <c r="G82" s="18" t="s">
        <v>5112</v>
      </c>
      <c r="H82" s="3" t="s">
        <v>286</v>
      </c>
      <c r="I82" s="18" t="s">
        <v>90</v>
      </c>
      <c r="J82" s="18" t="s">
        <v>444</v>
      </c>
      <c r="K82" s="100" t="s">
        <v>74</v>
      </c>
      <c r="L82" s="100" t="s">
        <v>321</v>
      </c>
      <c r="M82" s="3" t="s">
        <v>428</v>
      </c>
      <c r="N82" s="18" t="s">
        <v>297</v>
      </c>
      <c r="O82" s="18" t="s">
        <v>290</v>
      </c>
      <c r="P82" s="18"/>
      <c r="Q82" s="2"/>
      <c r="R82" s="1"/>
      <c r="S82" s="5" t="s">
        <v>291</v>
      </c>
      <c r="T82" s="5" t="s">
        <v>292</v>
      </c>
      <c r="U82" s="18" t="s">
        <v>76</v>
      </c>
      <c r="V82" s="18" t="s">
        <v>219</v>
      </c>
      <c r="W82" s="18" t="s">
        <v>331</v>
      </c>
      <c r="X82" s="146" t="s">
        <v>311</v>
      </c>
      <c r="Y82" s="146" t="s">
        <v>72</v>
      </c>
      <c r="Z82" s="146" t="s">
        <v>296</v>
      </c>
      <c r="AA82" s="18" t="s">
        <v>73</v>
      </c>
      <c r="AB82" s="18" t="s">
        <v>293</v>
      </c>
      <c r="AC82" s="18">
        <v>746</v>
      </c>
      <c r="AD82" s="5">
        <f t="shared" si="2"/>
        <v>3730</v>
      </c>
      <c r="AE82" s="140">
        <f>Table_1027[[#This Row],[Planned Individuals]]*0.51</f>
        <v>1902.3</v>
      </c>
      <c r="AF82" s="140">
        <f>Table_1027[[#This Row],[Planned Individuals]]*0.49</f>
        <v>1827.7</v>
      </c>
      <c r="AG82" s="37">
        <v>746</v>
      </c>
      <c r="AH82" s="37"/>
      <c r="AI82" s="140">
        <f>SUM(Table_1027[[#This Row],[Existing Households]:[New Households]])</f>
        <v>746</v>
      </c>
      <c r="AJ82" s="140">
        <f t="shared" si="3"/>
        <v>3730</v>
      </c>
      <c r="AK82" s="140">
        <f>Table_1027[[#This Row],[Reached Individuals]]*0.51</f>
        <v>1902.3</v>
      </c>
      <c r="AL82" s="140">
        <f>Table_1027[[#This Row],[Reached Individuals]]*0.49</f>
        <v>1827.7</v>
      </c>
      <c r="AM82" s="140">
        <f>Table_1027[[#This Row],[Reached Individuals]]*0.21</f>
        <v>783.3</v>
      </c>
      <c r="AN82" s="140">
        <f>Table_1027[[#This Row],[Reached Individuals]]*0.21</f>
        <v>783.3</v>
      </c>
      <c r="AO82" s="140">
        <f>Table_1027[[#This Row],[Reached Individuals]]*0.26</f>
        <v>969.80000000000007</v>
      </c>
      <c r="AP82" s="140">
        <f>Table_1027[[#This Row],[Reached Individuals]]*0.27</f>
        <v>1007.1</v>
      </c>
      <c r="AQ82" s="142">
        <f>Table_1027[[#This Row],[Reached Individuals]]*0.02</f>
        <v>74.600000000000009</v>
      </c>
      <c r="AR82" s="142">
        <f>Table_1027[[#This Row],[Reached Individuals]]*0.03</f>
        <v>111.89999999999999</v>
      </c>
      <c r="AS82" s="37"/>
      <c r="AT82" s="12"/>
      <c r="AU82" s="12" t="s">
        <v>5113</v>
      </c>
      <c r="AV82" s="11" t="s">
        <v>5114</v>
      </c>
      <c r="AW82" s="11" t="s">
        <v>5115</v>
      </c>
      <c r="AX82" s="11" t="s">
        <v>5116</v>
      </c>
      <c r="AY82" s="18" t="s">
        <v>5117</v>
      </c>
      <c r="AZ82" s="18" t="s">
        <v>5118</v>
      </c>
      <c r="BA82" s="5">
        <v>20</v>
      </c>
      <c r="BB82" s="5">
        <v>2022</v>
      </c>
      <c r="BC82" s="6" t="str" cm="1">
        <f t="array" ref="BC82">_xlfn.IFS(U82="Teknaf","202290",U82="Ukhia","202294",U82="Ramu","202266",U82="Pekua","202256",U82="Maheshkhali","202249",U82="Kutubdia","202245",U82="Cox's Bazar Sadar","202224",U82="Chakaria","202216",ISBLANK(U82),"")</f>
        <v>202294</v>
      </c>
      <c r="BD82" s="22"/>
      <c r="BE82" s="22"/>
    </row>
    <row r="83" spans="1:57" ht="15.75" customHeight="1">
      <c r="A83" s="36">
        <v>80</v>
      </c>
      <c r="B83" s="7" t="s">
        <v>5108</v>
      </c>
      <c r="C83" s="7" t="s">
        <v>27</v>
      </c>
      <c r="D83" s="1" t="s">
        <v>5109</v>
      </c>
      <c r="E83" s="18" t="s">
        <v>5110</v>
      </c>
      <c r="F83" s="18" t="s">
        <v>5111</v>
      </c>
      <c r="G83" s="18" t="s">
        <v>5112</v>
      </c>
      <c r="H83" s="3" t="s">
        <v>286</v>
      </c>
      <c r="I83" s="18" t="s">
        <v>88</v>
      </c>
      <c r="J83" s="18" t="s">
        <v>180</v>
      </c>
      <c r="K83" s="100" t="s">
        <v>74</v>
      </c>
      <c r="L83" s="100" t="s">
        <v>295</v>
      </c>
      <c r="M83" s="3" t="s">
        <v>428</v>
      </c>
      <c r="N83" s="18" t="s">
        <v>196</v>
      </c>
      <c r="O83" s="18" t="s">
        <v>288</v>
      </c>
      <c r="P83" s="18"/>
      <c r="Q83" s="2"/>
      <c r="R83" s="1"/>
      <c r="S83" s="5" t="s">
        <v>291</v>
      </c>
      <c r="T83" s="5" t="s">
        <v>292</v>
      </c>
      <c r="U83" s="18" t="s">
        <v>76</v>
      </c>
      <c r="V83" s="18" t="s">
        <v>220</v>
      </c>
      <c r="W83" s="18" t="s">
        <v>310</v>
      </c>
      <c r="X83" s="146" t="s">
        <v>311</v>
      </c>
      <c r="Y83" s="146" t="s">
        <v>72</v>
      </c>
      <c r="Z83" s="146" t="s">
        <v>296</v>
      </c>
      <c r="AA83" s="18" t="s">
        <v>73</v>
      </c>
      <c r="AB83" s="18" t="s">
        <v>293</v>
      </c>
      <c r="AC83" s="18">
        <v>885</v>
      </c>
      <c r="AD83" s="5">
        <f t="shared" si="2"/>
        <v>4425</v>
      </c>
      <c r="AE83" s="140">
        <f>Table_1027[[#This Row],[Planned Individuals]]*0.51</f>
        <v>2256.75</v>
      </c>
      <c r="AF83" s="140">
        <f>Table_1027[[#This Row],[Planned Individuals]]*0.49</f>
        <v>2168.25</v>
      </c>
      <c r="AG83" s="37">
        <v>885</v>
      </c>
      <c r="AH83" s="37"/>
      <c r="AI83" s="140">
        <f>SUM(Table_1027[[#This Row],[Existing Households]:[New Households]])</f>
        <v>885</v>
      </c>
      <c r="AJ83" s="140">
        <f t="shared" si="3"/>
        <v>4425</v>
      </c>
      <c r="AK83" s="140">
        <f>Table_1027[[#This Row],[Reached Individuals]]*0.51</f>
        <v>2256.75</v>
      </c>
      <c r="AL83" s="140">
        <f>Table_1027[[#This Row],[Reached Individuals]]*0.49</f>
        <v>2168.25</v>
      </c>
      <c r="AM83" s="140">
        <f>Table_1027[[#This Row],[Reached Individuals]]*0.21</f>
        <v>929.25</v>
      </c>
      <c r="AN83" s="140">
        <f>Table_1027[[#This Row],[Reached Individuals]]*0.21</f>
        <v>929.25</v>
      </c>
      <c r="AO83" s="140">
        <f>Table_1027[[#This Row],[Reached Individuals]]*0.26</f>
        <v>1150.5</v>
      </c>
      <c r="AP83" s="140">
        <f>Table_1027[[#This Row],[Reached Individuals]]*0.27</f>
        <v>1194.75</v>
      </c>
      <c r="AQ83" s="142">
        <f>Table_1027[[#This Row],[Reached Individuals]]*0.02</f>
        <v>88.5</v>
      </c>
      <c r="AR83" s="142">
        <f>Table_1027[[#This Row],[Reached Individuals]]*0.03</f>
        <v>132.75</v>
      </c>
      <c r="AS83" s="37"/>
      <c r="AT83" s="12"/>
      <c r="AU83" s="12" t="s">
        <v>5113</v>
      </c>
      <c r="AV83" s="11" t="s">
        <v>5114</v>
      </c>
      <c r="AW83" s="11" t="s">
        <v>5115</v>
      </c>
      <c r="AX83" s="11" t="s">
        <v>5116</v>
      </c>
      <c r="AY83" s="18" t="s">
        <v>5117</v>
      </c>
      <c r="AZ83" s="18" t="s">
        <v>5118</v>
      </c>
      <c r="BA83" s="5">
        <v>20</v>
      </c>
      <c r="BB83" s="5">
        <v>2022</v>
      </c>
      <c r="BC83" s="6" t="str" cm="1">
        <f t="array" ref="BC83">_xlfn.IFS(U83="Teknaf","202290",U83="Ukhia","202294",U83="Ramu","202266",U83="Pekua","202256",U83="Maheshkhali","202249",U83="Kutubdia","202245",U83="Cox's Bazar Sadar","202224",U83="Chakaria","202216",ISBLANK(U83),"")</f>
        <v>202294</v>
      </c>
      <c r="BD83" s="22"/>
      <c r="BE83" s="22"/>
    </row>
    <row r="84" spans="1:57" ht="15.75" customHeight="1">
      <c r="A84" s="36">
        <v>81</v>
      </c>
      <c r="B84" s="7" t="s">
        <v>5108</v>
      </c>
      <c r="C84" s="7" t="s">
        <v>27</v>
      </c>
      <c r="D84" s="1" t="s">
        <v>5109</v>
      </c>
      <c r="E84" s="18" t="s">
        <v>5110</v>
      </c>
      <c r="F84" s="18" t="s">
        <v>5111</v>
      </c>
      <c r="G84" s="18" t="s">
        <v>5112</v>
      </c>
      <c r="H84" s="3" t="s">
        <v>286</v>
      </c>
      <c r="I84" s="18" t="s">
        <v>89</v>
      </c>
      <c r="J84" s="18" t="s">
        <v>180</v>
      </c>
      <c r="K84" s="100" t="s">
        <v>74</v>
      </c>
      <c r="L84" s="100" t="s">
        <v>295</v>
      </c>
      <c r="M84" s="3" t="s">
        <v>428</v>
      </c>
      <c r="N84" s="18" t="s">
        <v>297</v>
      </c>
      <c r="O84" s="18" t="s">
        <v>303</v>
      </c>
      <c r="P84" s="18"/>
      <c r="Q84" s="2"/>
      <c r="R84" s="1"/>
      <c r="S84" s="5" t="s">
        <v>291</v>
      </c>
      <c r="T84" s="5" t="s">
        <v>292</v>
      </c>
      <c r="U84" s="18" t="s">
        <v>76</v>
      </c>
      <c r="V84" s="18" t="s">
        <v>220</v>
      </c>
      <c r="W84" s="18" t="s">
        <v>310</v>
      </c>
      <c r="X84" s="146" t="s">
        <v>311</v>
      </c>
      <c r="Y84" s="146" t="s">
        <v>72</v>
      </c>
      <c r="Z84" s="146" t="s">
        <v>296</v>
      </c>
      <c r="AA84" s="18" t="s">
        <v>73</v>
      </c>
      <c r="AB84" s="18" t="s">
        <v>293</v>
      </c>
      <c r="AC84" s="18">
        <v>885</v>
      </c>
      <c r="AD84" s="5">
        <f t="shared" si="2"/>
        <v>4425</v>
      </c>
      <c r="AE84" s="140">
        <f>Table_1027[[#This Row],[Planned Individuals]]*0.51</f>
        <v>2256.75</v>
      </c>
      <c r="AF84" s="140">
        <f>Table_1027[[#This Row],[Planned Individuals]]*0.49</f>
        <v>2168.25</v>
      </c>
      <c r="AG84" s="37">
        <v>885</v>
      </c>
      <c r="AH84" s="37"/>
      <c r="AI84" s="140">
        <f>SUM(Table_1027[[#This Row],[Existing Households]:[New Households]])</f>
        <v>885</v>
      </c>
      <c r="AJ84" s="140">
        <f t="shared" si="3"/>
        <v>4425</v>
      </c>
      <c r="AK84" s="140">
        <f>Table_1027[[#This Row],[Reached Individuals]]*0.51</f>
        <v>2256.75</v>
      </c>
      <c r="AL84" s="140">
        <f>Table_1027[[#This Row],[Reached Individuals]]*0.49</f>
        <v>2168.25</v>
      </c>
      <c r="AM84" s="140">
        <f>Table_1027[[#This Row],[Reached Individuals]]*0.21</f>
        <v>929.25</v>
      </c>
      <c r="AN84" s="140">
        <f>Table_1027[[#This Row],[Reached Individuals]]*0.21</f>
        <v>929.25</v>
      </c>
      <c r="AO84" s="140">
        <f>Table_1027[[#This Row],[Reached Individuals]]*0.26</f>
        <v>1150.5</v>
      </c>
      <c r="AP84" s="140">
        <f>Table_1027[[#This Row],[Reached Individuals]]*0.27</f>
        <v>1194.75</v>
      </c>
      <c r="AQ84" s="142">
        <f>Table_1027[[#This Row],[Reached Individuals]]*0.02</f>
        <v>88.5</v>
      </c>
      <c r="AR84" s="142">
        <f>Table_1027[[#This Row],[Reached Individuals]]*0.03</f>
        <v>132.75</v>
      </c>
      <c r="AS84" s="37"/>
      <c r="AT84" s="12"/>
      <c r="AU84" s="12" t="s">
        <v>5113</v>
      </c>
      <c r="AV84" s="11" t="s">
        <v>5114</v>
      </c>
      <c r="AW84" s="11" t="s">
        <v>5115</v>
      </c>
      <c r="AX84" s="11" t="s">
        <v>5116</v>
      </c>
      <c r="AY84" s="18" t="s">
        <v>5117</v>
      </c>
      <c r="AZ84" s="18" t="s">
        <v>5118</v>
      </c>
      <c r="BA84" s="5">
        <v>20</v>
      </c>
      <c r="BB84" s="5">
        <v>2022</v>
      </c>
      <c r="BC84" s="6" t="str" cm="1">
        <f t="array" ref="BC84">_xlfn.IFS(U84="Teknaf","202290",U84="Ukhia","202294",U84="Ramu","202266",U84="Pekua","202256",U84="Maheshkhali","202249",U84="Kutubdia","202245",U84="Cox's Bazar Sadar","202224",U84="Chakaria","202216",ISBLANK(U84),"")</f>
        <v>202294</v>
      </c>
      <c r="BD84" s="22"/>
      <c r="BE84" s="22"/>
    </row>
    <row r="85" spans="1:57" ht="15.75" customHeight="1">
      <c r="A85" s="36">
        <v>82</v>
      </c>
      <c r="B85" s="7" t="s">
        <v>5108</v>
      </c>
      <c r="C85" s="7" t="s">
        <v>27</v>
      </c>
      <c r="D85" s="1" t="s">
        <v>5109</v>
      </c>
      <c r="E85" s="18" t="s">
        <v>5110</v>
      </c>
      <c r="F85" s="18" t="s">
        <v>5111</v>
      </c>
      <c r="G85" s="18" t="s">
        <v>5112</v>
      </c>
      <c r="H85" s="3" t="s">
        <v>286</v>
      </c>
      <c r="I85" s="18" t="s">
        <v>90</v>
      </c>
      <c r="J85" s="18" t="s">
        <v>444</v>
      </c>
      <c r="K85" s="100" t="s">
        <v>74</v>
      </c>
      <c r="L85" s="100" t="s">
        <v>321</v>
      </c>
      <c r="M85" s="3" t="s">
        <v>428</v>
      </c>
      <c r="N85" s="18" t="s">
        <v>297</v>
      </c>
      <c r="O85" s="18" t="s">
        <v>290</v>
      </c>
      <c r="P85" s="18"/>
      <c r="Q85" s="2"/>
      <c r="R85" s="1"/>
      <c r="S85" s="5" t="s">
        <v>291</v>
      </c>
      <c r="T85" s="5" t="s">
        <v>292</v>
      </c>
      <c r="U85" s="18" t="s">
        <v>76</v>
      </c>
      <c r="V85" s="18" t="s">
        <v>220</v>
      </c>
      <c r="W85" s="18" t="s">
        <v>310</v>
      </c>
      <c r="X85" s="146" t="s">
        <v>311</v>
      </c>
      <c r="Y85" s="146" t="s">
        <v>72</v>
      </c>
      <c r="Z85" s="146" t="s">
        <v>296</v>
      </c>
      <c r="AA85" s="18" t="s">
        <v>73</v>
      </c>
      <c r="AB85" s="18" t="s">
        <v>293</v>
      </c>
      <c r="AC85" s="18">
        <v>885</v>
      </c>
      <c r="AD85" s="5">
        <f t="shared" si="2"/>
        <v>4425</v>
      </c>
      <c r="AE85" s="140">
        <f>Table_1027[[#This Row],[Planned Individuals]]*0.51</f>
        <v>2256.75</v>
      </c>
      <c r="AF85" s="140">
        <f>Table_1027[[#This Row],[Planned Individuals]]*0.49</f>
        <v>2168.25</v>
      </c>
      <c r="AG85" s="37">
        <v>885</v>
      </c>
      <c r="AH85" s="37"/>
      <c r="AI85" s="140">
        <f>SUM(Table_1027[[#This Row],[Existing Households]:[New Households]])</f>
        <v>885</v>
      </c>
      <c r="AJ85" s="140">
        <f t="shared" si="3"/>
        <v>4425</v>
      </c>
      <c r="AK85" s="140">
        <f>Table_1027[[#This Row],[Reached Individuals]]*0.51</f>
        <v>2256.75</v>
      </c>
      <c r="AL85" s="140">
        <f>Table_1027[[#This Row],[Reached Individuals]]*0.49</f>
        <v>2168.25</v>
      </c>
      <c r="AM85" s="140">
        <f>Table_1027[[#This Row],[Reached Individuals]]*0.21</f>
        <v>929.25</v>
      </c>
      <c r="AN85" s="140">
        <f>Table_1027[[#This Row],[Reached Individuals]]*0.21</f>
        <v>929.25</v>
      </c>
      <c r="AO85" s="140">
        <f>Table_1027[[#This Row],[Reached Individuals]]*0.26</f>
        <v>1150.5</v>
      </c>
      <c r="AP85" s="140">
        <f>Table_1027[[#This Row],[Reached Individuals]]*0.27</f>
        <v>1194.75</v>
      </c>
      <c r="AQ85" s="142">
        <f>Table_1027[[#This Row],[Reached Individuals]]*0.02</f>
        <v>88.5</v>
      </c>
      <c r="AR85" s="142">
        <f>Table_1027[[#This Row],[Reached Individuals]]*0.03</f>
        <v>132.75</v>
      </c>
      <c r="AS85" s="37"/>
      <c r="AT85" s="12"/>
      <c r="AU85" s="12" t="s">
        <v>5113</v>
      </c>
      <c r="AV85" s="11" t="s">
        <v>5114</v>
      </c>
      <c r="AW85" s="11" t="s">
        <v>5115</v>
      </c>
      <c r="AX85" s="11" t="s">
        <v>5116</v>
      </c>
      <c r="AY85" s="18" t="s">
        <v>5117</v>
      </c>
      <c r="AZ85" s="18" t="s">
        <v>5118</v>
      </c>
      <c r="BA85" s="5">
        <v>20</v>
      </c>
      <c r="BB85" s="5">
        <v>2022</v>
      </c>
      <c r="BC85" s="6" t="str" cm="1">
        <f t="array" ref="BC85">_xlfn.IFS(U85="Teknaf","202290",U85="Ukhia","202294",U85="Ramu","202266",U85="Pekua","202256",U85="Maheshkhali","202249",U85="Kutubdia","202245",U85="Cox's Bazar Sadar","202224",U85="Chakaria","202216",ISBLANK(U85),"")</f>
        <v>202294</v>
      </c>
      <c r="BD85" s="22"/>
      <c r="BE85" s="22"/>
    </row>
    <row r="86" spans="1:57" ht="15.75" customHeight="1">
      <c r="A86" s="36">
        <v>83</v>
      </c>
      <c r="B86" s="7" t="s">
        <v>5108</v>
      </c>
      <c r="C86" s="7" t="s">
        <v>27</v>
      </c>
      <c r="D86" s="1" t="s">
        <v>5109</v>
      </c>
      <c r="E86" s="18" t="s">
        <v>5110</v>
      </c>
      <c r="F86" s="18" t="s">
        <v>5111</v>
      </c>
      <c r="G86" s="18" t="s">
        <v>5112</v>
      </c>
      <c r="H86" s="3" t="s">
        <v>286</v>
      </c>
      <c r="I86" s="18" t="s">
        <v>88</v>
      </c>
      <c r="J86" s="18" t="s">
        <v>180</v>
      </c>
      <c r="K86" s="100" t="s">
        <v>74</v>
      </c>
      <c r="L86" s="100" t="s">
        <v>295</v>
      </c>
      <c r="M86" s="3" t="s">
        <v>428</v>
      </c>
      <c r="N86" s="18" t="s">
        <v>196</v>
      </c>
      <c r="O86" s="18" t="s">
        <v>288</v>
      </c>
      <c r="P86" s="18"/>
      <c r="Q86" s="2"/>
      <c r="R86" s="1"/>
      <c r="S86" s="5" t="s">
        <v>291</v>
      </c>
      <c r="T86" s="5" t="s">
        <v>292</v>
      </c>
      <c r="U86" s="18" t="s">
        <v>76</v>
      </c>
      <c r="V86" s="18" t="s">
        <v>221</v>
      </c>
      <c r="W86" s="18" t="s">
        <v>324</v>
      </c>
      <c r="X86" s="146" t="s">
        <v>311</v>
      </c>
      <c r="Y86" s="146" t="s">
        <v>72</v>
      </c>
      <c r="Z86" s="146" t="s">
        <v>296</v>
      </c>
      <c r="AA86" s="18" t="s">
        <v>73</v>
      </c>
      <c r="AB86" s="18" t="s">
        <v>293</v>
      </c>
      <c r="AC86" s="18">
        <v>909</v>
      </c>
      <c r="AD86" s="5">
        <f t="shared" si="2"/>
        <v>4545</v>
      </c>
      <c r="AE86" s="140">
        <f>Table_1027[[#This Row],[Planned Individuals]]*0.51</f>
        <v>2317.9499999999998</v>
      </c>
      <c r="AF86" s="140">
        <f>Table_1027[[#This Row],[Planned Individuals]]*0.49</f>
        <v>2227.0500000000002</v>
      </c>
      <c r="AG86" s="37">
        <v>909</v>
      </c>
      <c r="AH86" s="37"/>
      <c r="AI86" s="140">
        <f>SUM(Table_1027[[#This Row],[Existing Households]:[New Households]])</f>
        <v>909</v>
      </c>
      <c r="AJ86" s="140">
        <f t="shared" si="3"/>
        <v>4545</v>
      </c>
      <c r="AK86" s="140">
        <f>Table_1027[[#This Row],[Reached Individuals]]*0.51</f>
        <v>2317.9499999999998</v>
      </c>
      <c r="AL86" s="140">
        <f>Table_1027[[#This Row],[Reached Individuals]]*0.49</f>
        <v>2227.0500000000002</v>
      </c>
      <c r="AM86" s="140">
        <f>Table_1027[[#This Row],[Reached Individuals]]*0.21</f>
        <v>954.44999999999993</v>
      </c>
      <c r="AN86" s="140">
        <f>Table_1027[[#This Row],[Reached Individuals]]*0.21</f>
        <v>954.44999999999993</v>
      </c>
      <c r="AO86" s="140">
        <f>Table_1027[[#This Row],[Reached Individuals]]*0.26</f>
        <v>1181.7</v>
      </c>
      <c r="AP86" s="140">
        <f>Table_1027[[#This Row],[Reached Individuals]]*0.27</f>
        <v>1227.1500000000001</v>
      </c>
      <c r="AQ86" s="142">
        <f>Table_1027[[#This Row],[Reached Individuals]]*0.02</f>
        <v>90.9</v>
      </c>
      <c r="AR86" s="142">
        <f>Table_1027[[#This Row],[Reached Individuals]]*0.03</f>
        <v>136.35</v>
      </c>
      <c r="AS86" s="37"/>
      <c r="AT86" s="12"/>
      <c r="AU86" s="12" t="s">
        <v>5113</v>
      </c>
      <c r="AV86" s="11" t="s">
        <v>5114</v>
      </c>
      <c r="AW86" s="11" t="s">
        <v>5115</v>
      </c>
      <c r="AX86" s="11" t="s">
        <v>5116</v>
      </c>
      <c r="AY86" s="18" t="s">
        <v>5117</v>
      </c>
      <c r="AZ86" s="18" t="s">
        <v>5118</v>
      </c>
      <c r="BA86" s="5">
        <v>20</v>
      </c>
      <c r="BB86" s="5">
        <v>2022</v>
      </c>
      <c r="BC86" s="6" t="str" cm="1">
        <f t="array" ref="BC86">_xlfn.IFS(U86="Teknaf","202290",U86="Ukhia","202294",U86="Ramu","202266",U86="Pekua","202256",U86="Maheshkhali","202249",U86="Kutubdia","202245",U86="Cox's Bazar Sadar","202224",U86="Chakaria","202216",ISBLANK(U86),"")</f>
        <v>202294</v>
      </c>
      <c r="BD86" s="22"/>
      <c r="BE86" s="22"/>
    </row>
    <row r="87" spans="1:57" ht="15.75" customHeight="1">
      <c r="A87" s="36">
        <v>84</v>
      </c>
      <c r="B87" s="7" t="s">
        <v>5108</v>
      </c>
      <c r="C87" s="7" t="s">
        <v>27</v>
      </c>
      <c r="D87" s="1" t="s">
        <v>5109</v>
      </c>
      <c r="E87" s="18" t="s">
        <v>5110</v>
      </c>
      <c r="F87" s="18" t="s">
        <v>5111</v>
      </c>
      <c r="G87" s="18" t="s">
        <v>5112</v>
      </c>
      <c r="H87" s="3" t="s">
        <v>286</v>
      </c>
      <c r="I87" s="18" t="s">
        <v>89</v>
      </c>
      <c r="J87" s="18" t="s">
        <v>180</v>
      </c>
      <c r="K87" s="100" t="s">
        <v>74</v>
      </c>
      <c r="L87" s="100" t="s">
        <v>295</v>
      </c>
      <c r="M87" s="3" t="s">
        <v>428</v>
      </c>
      <c r="N87" s="18" t="s">
        <v>297</v>
      </c>
      <c r="O87" s="18" t="s">
        <v>303</v>
      </c>
      <c r="P87" s="18"/>
      <c r="Q87" s="2"/>
      <c r="R87" s="1"/>
      <c r="S87" s="5" t="s">
        <v>291</v>
      </c>
      <c r="T87" s="5" t="s">
        <v>292</v>
      </c>
      <c r="U87" s="18" t="s">
        <v>76</v>
      </c>
      <c r="V87" s="18" t="s">
        <v>221</v>
      </c>
      <c r="W87" s="18" t="s">
        <v>324</v>
      </c>
      <c r="X87" s="146" t="s">
        <v>311</v>
      </c>
      <c r="Y87" s="146" t="s">
        <v>72</v>
      </c>
      <c r="Z87" s="146" t="s">
        <v>296</v>
      </c>
      <c r="AA87" s="18" t="s">
        <v>73</v>
      </c>
      <c r="AB87" s="18" t="s">
        <v>293</v>
      </c>
      <c r="AC87" s="18">
        <v>909</v>
      </c>
      <c r="AD87" s="5">
        <f t="shared" si="2"/>
        <v>4545</v>
      </c>
      <c r="AE87" s="140">
        <f>Table_1027[[#This Row],[Planned Individuals]]*0.51</f>
        <v>2317.9499999999998</v>
      </c>
      <c r="AF87" s="140">
        <f>Table_1027[[#This Row],[Planned Individuals]]*0.49</f>
        <v>2227.0500000000002</v>
      </c>
      <c r="AG87" s="37">
        <v>909</v>
      </c>
      <c r="AH87" s="37"/>
      <c r="AI87" s="140">
        <f>SUM(Table_1027[[#This Row],[Existing Households]:[New Households]])</f>
        <v>909</v>
      </c>
      <c r="AJ87" s="140">
        <f t="shared" si="3"/>
        <v>4545</v>
      </c>
      <c r="AK87" s="140">
        <f>Table_1027[[#This Row],[Reached Individuals]]*0.51</f>
        <v>2317.9499999999998</v>
      </c>
      <c r="AL87" s="140">
        <f>Table_1027[[#This Row],[Reached Individuals]]*0.49</f>
        <v>2227.0500000000002</v>
      </c>
      <c r="AM87" s="140">
        <f>Table_1027[[#This Row],[Reached Individuals]]*0.21</f>
        <v>954.44999999999993</v>
      </c>
      <c r="AN87" s="140">
        <f>Table_1027[[#This Row],[Reached Individuals]]*0.21</f>
        <v>954.44999999999993</v>
      </c>
      <c r="AO87" s="140">
        <f>Table_1027[[#This Row],[Reached Individuals]]*0.26</f>
        <v>1181.7</v>
      </c>
      <c r="AP87" s="140">
        <f>Table_1027[[#This Row],[Reached Individuals]]*0.27</f>
        <v>1227.1500000000001</v>
      </c>
      <c r="AQ87" s="142">
        <f>Table_1027[[#This Row],[Reached Individuals]]*0.02</f>
        <v>90.9</v>
      </c>
      <c r="AR87" s="142">
        <f>Table_1027[[#This Row],[Reached Individuals]]*0.03</f>
        <v>136.35</v>
      </c>
      <c r="AS87" s="37"/>
      <c r="AT87" s="12"/>
      <c r="AU87" s="12" t="s">
        <v>5113</v>
      </c>
      <c r="AV87" s="11" t="s">
        <v>5114</v>
      </c>
      <c r="AW87" s="11" t="s">
        <v>5115</v>
      </c>
      <c r="AX87" s="11" t="s">
        <v>5116</v>
      </c>
      <c r="AY87" s="18" t="s">
        <v>5117</v>
      </c>
      <c r="AZ87" s="18" t="s">
        <v>5118</v>
      </c>
      <c r="BA87" s="5">
        <v>20</v>
      </c>
      <c r="BB87" s="5">
        <v>2022</v>
      </c>
      <c r="BC87" s="6" t="str" cm="1">
        <f t="array" ref="BC87">_xlfn.IFS(U87="Teknaf","202290",U87="Ukhia","202294",U87="Ramu","202266",U87="Pekua","202256",U87="Maheshkhali","202249",U87="Kutubdia","202245",U87="Cox's Bazar Sadar","202224",U87="Chakaria","202216",ISBLANK(U87),"")</f>
        <v>202294</v>
      </c>
      <c r="BD87" s="22"/>
      <c r="BE87" s="22"/>
    </row>
    <row r="88" spans="1:57" ht="15.75" customHeight="1">
      <c r="A88" s="36">
        <v>85</v>
      </c>
      <c r="B88" s="7" t="s">
        <v>5108</v>
      </c>
      <c r="C88" s="7" t="s">
        <v>27</v>
      </c>
      <c r="D88" s="1" t="s">
        <v>5109</v>
      </c>
      <c r="E88" s="18" t="s">
        <v>5110</v>
      </c>
      <c r="F88" s="18" t="s">
        <v>5111</v>
      </c>
      <c r="G88" s="18" t="s">
        <v>5112</v>
      </c>
      <c r="H88" s="3" t="s">
        <v>286</v>
      </c>
      <c r="I88" s="18" t="s">
        <v>90</v>
      </c>
      <c r="J88" s="18" t="s">
        <v>444</v>
      </c>
      <c r="K88" s="100" t="s">
        <v>74</v>
      </c>
      <c r="L88" s="100" t="s">
        <v>321</v>
      </c>
      <c r="M88" s="3" t="s">
        <v>428</v>
      </c>
      <c r="N88" s="18" t="s">
        <v>297</v>
      </c>
      <c r="O88" s="18" t="s">
        <v>290</v>
      </c>
      <c r="P88" s="18"/>
      <c r="Q88" s="2"/>
      <c r="R88" s="1"/>
      <c r="S88" s="5" t="s">
        <v>291</v>
      </c>
      <c r="T88" s="5" t="s">
        <v>292</v>
      </c>
      <c r="U88" s="18" t="s">
        <v>76</v>
      </c>
      <c r="V88" s="18" t="s">
        <v>221</v>
      </c>
      <c r="W88" s="18" t="s">
        <v>324</v>
      </c>
      <c r="X88" s="146" t="s">
        <v>311</v>
      </c>
      <c r="Y88" s="146" t="s">
        <v>72</v>
      </c>
      <c r="Z88" s="146" t="s">
        <v>296</v>
      </c>
      <c r="AA88" s="18" t="s">
        <v>73</v>
      </c>
      <c r="AB88" s="18" t="s">
        <v>293</v>
      </c>
      <c r="AC88" s="18">
        <v>909</v>
      </c>
      <c r="AD88" s="5">
        <f t="shared" si="2"/>
        <v>4545</v>
      </c>
      <c r="AE88" s="140">
        <f>Table_1027[[#This Row],[Planned Individuals]]*0.51</f>
        <v>2317.9499999999998</v>
      </c>
      <c r="AF88" s="140">
        <f>Table_1027[[#This Row],[Planned Individuals]]*0.49</f>
        <v>2227.0500000000002</v>
      </c>
      <c r="AG88" s="37">
        <v>909</v>
      </c>
      <c r="AH88" s="37"/>
      <c r="AI88" s="140">
        <f>SUM(Table_1027[[#This Row],[Existing Households]:[New Households]])</f>
        <v>909</v>
      </c>
      <c r="AJ88" s="140">
        <f t="shared" si="3"/>
        <v>4545</v>
      </c>
      <c r="AK88" s="140">
        <f>Table_1027[[#This Row],[Reached Individuals]]*0.51</f>
        <v>2317.9499999999998</v>
      </c>
      <c r="AL88" s="140">
        <f>Table_1027[[#This Row],[Reached Individuals]]*0.49</f>
        <v>2227.0500000000002</v>
      </c>
      <c r="AM88" s="140">
        <f>Table_1027[[#This Row],[Reached Individuals]]*0.21</f>
        <v>954.44999999999993</v>
      </c>
      <c r="AN88" s="140">
        <f>Table_1027[[#This Row],[Reached Individuals]]*0.21</f>
        <v>954.44999999999993</v>
      </c>
      <c r="AO88" s="140">
        <f>Table_1027[[#This Row],[Reached Individuals]]*0.26</f>
        <v>1181.7</v>
      </c>
      <c r="AP88" s="140">
        <f>Table_1027[[#This Row],[Reached Individuals]]*0.27</f>
        <v>1227.1500000000001</v>
      </c>
      <c r="AQ88" s="142">
        <f>Table_1027[[#This Row],[Reached Individuals]]*0.02</f>
        <v>90.9</v>
      </c>
      <c r="AR88" s="142">
        <f>Table_1027[[#This Row],[Reached Individuals]]*0.03</f>
        <v>136.35</v>
      </c>
      <c r="AS88" s="37"/>
      <c r="AT88" s="12"/>
      <c r="AU88" s="12" t="s">
        <v>5113</v>
      </c>
      <c r="AV88" s="11" t="s">
        <v>5114</v>
      </c>
      <c r="AW88" s="11" t="s">
        <v>5115</v>
      </c>
      <c r="AX88" s="11" t="s">
        <v>5116</v>
      </c>
      <c r="AY88" s="18" t="s">
        <v>5117</v>
      </c>
      <c r="AZ88" s="18" t="s">
        <v>5118</v>
      </c>
      <c r="BA88" s="5">
        <v>20</v>
      </c>
      <c r="BB88" s="5">
        <v>2022</v>
      </c>
      <c r="BC88" s="6" t="str" cm="1">
        <f t="array" ref="BC88">_xlfn.IFS(U88="Teknaf","202290",U88="Ukhia","202294",U88="Ramu","202266",U88="Pekua","202256",U88="Maheshkhali","202249",U88="Kutubdia","202245",U88="Cox's Bazar Sadar","202224",U88="Chakaria","202216",ISBLANK(U88),"")</f>
        <v>202294</v>
      </c>
      <c r="BD88" s="22"/>
      <c r="BE88" s="22"/>
    </row>
    <row r="89" spans="1:57" ht="15.75" customHeight="1">
      <c r="A89" s="36">
        <v>86</v>
      </c>
      <c r="B89" s="7" t="s">
        <v>5108</v>
      </c>
      <c r="C89" s="7" t="s">
        <v>27</v>
      </c>
      <c r="D89" s="1" t="s">
        <v>5109</v>
      </c>
      <c r="E89" s="18" t="s">
        <v>5110</v>
      </c>
      <c r="F89" s="18" t="s">
        <v>5111</v>
      </c>
      <c r="G89" s="18" t="s">
        <v>5112</v>
      </c>
      <c r="H89" s="3" t="s">
        <v>286</v>
      </c>
      <c r="I89" s="18" t="s">
        <v>88</v>
      </c>
      <c r="J89" s="18" t="s">
        <v>180</v>
      </c>
      <c r="K89" s="100" t="s">
        <v>137</v>
      </c>
      <c r="L89" s="100" t="s">
        <v>287</v>
      </c>
      <c r="M89" s="3" t="s">
        <v>428</v>
      </c>
      <c r="N89" s="18" t="s">
        <v>196</v>
      </c>
      <c r="O89" s="18" t="s">
        <v>288</v>
      </c>
      <c r="P89" s="18"/>
      <c r="Q89" s="2"/>
      <c r="R89" s="1"/>
      <c r="S89" s="5" t="s">
        <v>291</v>
      </c>
      <c r="T89" s="5" t="s">
        <v>292</v>
      </c>
      <c r="U89" s="18" t="s">
        <v>76</v>
      </c>
      <c r="V89" s="18" t="s">
        <v>220</v>
      </c>
      <c r="W89" s="18" t="s">
        <v>111</v>
      </c>
      <c r="X89" s="146" t="s">
        <v>311</v>
      </c>
      <c r="Y89" s="146" t="s">
        <v>72</v>
      </c>
      <c r="Z89" s="146" t="s">
        <v>296</v>
      </c>
      <c r="AA89" s="18" t="s">
        <v>100</v>
      </c>
      <c r="AB89" s="18" t="s">
        <v>293</v>
      </c>
      <c r="AC89" s="18">
        <v>1500</v>
      </c>
      <c r="AD89" s="5">
        <f t="shared" si="2"/>
        <v>6750</v>
      </c>
      <c r="AE89" s="140">
        <f>Table_1027[[#This Row],[Planned Individuals]]*0.51</f>
        <v>3442.5</v>
      </c>
      <c r="AF89" s="140">
        <f>Table_1027[[#This Row],[Planned Individuals]]*0.49</f>
        <v>3307.5</v>
      </c>
      <c r="AG89" s="37">
        <v>1500</v>
      </c>
      <c r="AH89" s="37"/>
      <c r="AI89" s="140">
        <f>SUM(Table_1027[[#This Row],[Existing Households]:[New Households]])</f>
        <v>1500</v>
      </c>
      <c r="AJ89" s="140">
        <f t="shared" si="3"/>
        <v>6899.9999999999991</v>
      </c>
      <c r="AK89" s="140">
        <f>Table_1027[[#This Row],[Reached Individuals]]*0.51</f>
        <v>3518.9999999999995</v>
      </c>
      <c r="AL89" s="140">
        <f>Table_1027[[#This Row],[Reached Individuals]]*0.49</f>
        <v>3380.9999999999995</v>
      </c>
      <c r="AM89" s="140">
        <f>Table_1027[[#This Row],[Reached Individuals]]*0.21</f>
        <v>1448.9999999999998</v>
      </c>
      <c r="AN89" s="140">
        <f>Table_1027[[#This Row],[Reached Individuals]]*0.21</f>
        <v>1448.9999999999998</v>
      </c>
      <c r="AO89" s="140">
        <f>Table_1027[[#This Row],[Reached Individuals]]*0.26</f>
        <v>1793.9999999999998</v>
      </c>
      <c r="AP89" s="140">
        <f>Table_1027[[#This Row],[Reached Individuals]]*0.27</f>
        <v>1862.9999999999998</v>
      </c>
      <c r="AQ89" s="142">
        <f>Table_1027[[#This Row],[Reached Individuals]]*0.02</f>
        <v>137.99999999999997</v>
      </c>
      <c r="AR89" s="142">
        <f>Table_1027[[#This Row],[Reached Individuals]]*0.03</f>
        <v>206.99999999999997</v>
      </c>
      <c r="AS89" s="37"/>
      <c r="AT89" s="12"/>
      <c r="AU89" s="12" t="s">
        <v>5113</v>
      </c>
      <c r="AV89" s="11" t="s">
        <v>5114</v>
      </c>
      <c r="AW89" s="11" t="s">
        <v>5115</v>
      </c>
      <c r="AX89" s="11" t="s">
        <v>5116</v>
      </c>
      <c r="AY89" s="18" t="s">
        <v>5117</v>
      </c>
      <c r="AZ89" s="18" t="s">
        <v>5118</v>
      </c>
      <c r="BA89" s="5">
        <v>20</v>
      </c>
      <c r="BB89" s="5">
        <v>2022</v>
      </c>
      <c r="BC89" s="6" t="str" cm="1">
        <f t="array" ref="BC89">_xlfn.IFS(U89="Teknaf","202290",U89="Ukhia","202294",U89="Ramu","202266",U89="Pekua","202256",U89="Maheshkhali","202249",U89="Kutubdia","202245",U89="Cox's Bazar Sadar","202224",U89="Chakaria","202216",ISBLANK(U89),"")</f>
        <v>202294</v>
      </c>
      <c r="BD89" s="22"/>
      <c r="BE89" s="22"/>
    </row>
    <row r="90" spans="1:57" ht="15.75" customHeight="1">
      <c r="A90" s="36">
        <v>87</v>
      </c>
      <c r="B90" s="7" t="s">
        <v>5108</v>
      </c>
      <c r="C90" s="7" t="s">
        <v>27</v>
      </c>
      <c r="D90" s="1" t="s">
        <v>5109</v>
      </c>
      <c r="E90" s="18" t="s">
        <v>5110</v>
      </c>
      <c r="F90" s="18" t="s">
        <v>5111</v>
      </c>
      <c r="G90" s="18" t="s">
        <v>5112</v>
      </c>
      <c r="H90" s="3" t="s">
        <v>286</v>
      </c>
      <c r="I90" s="18" t="s">
        <v>89</v>
      </c>
      <c r="J90" s="18" t="s">
        <v>180</v>
      </c>
      <c r="K90" s="100" t="s">
        <v>137</v>
      </c>
      <c r="L90" s="100" t="s">
        <v>287</v>
      </c>
      <c r="M90" s="3" t="s">
        <v>428</v>
      </c>
      <c r="N90" s="18" t="s">
        <v>297</v>
      </c>
      <c r="O90" s="18" t="s">
        <v>303</v>
      </c>
      <c r="P90" s="18"/>
      <c r="Q90" s="2"/>
      <c r="R90" s="1"/>
      <c r="S90" s="5" t="s">
        <v>291</v>
      </c>
      <c r="T90" s="5" t="s">
        <v>292</v>
      </c>
      <c r="U90" s="18" t="s">
        <v>76</v>
      </c>
      <c r="V90" s="18" t="s">
        <v>220</v>
      </c>
      <c r="W90" s="18" t="s">
        <v>111</v>
      </c>
      <c r="X90" s="146" t="s">
        <v>311</v>
      </c>
      <c r="Y90" s="146" t="s">
        <v>72</v>
      </c>
      <c r="Z90" s="146" t="s">
        <v>296</v>
      </c>
      <c r="AA90" s="18" t="s">
        <v>100</v>
      </c>
      <c r="AB90" s="18" t="s">
        <v>293</v>
      </c>
      <c r="AC90" s="18">
        <v>1500</v>
      </c>
      <c r="AD90" s="5">
        <f t="shared" si="2"/>
        <v>6750</v>
      </c>
      <c r="AE90" s="140">
        <f>Table_1027[[#This Row],[Planned Individuals]]*0.51</f>
        <v>3442.5</v>
      </c>
      <c r="AF90" s="140">
        <f>Table_1027[[#This Row],[Planned Individuals]]*0.49</f>
        <v>3307.5</v>
      </c>
      <c r="AG90" s="37">
        <v>1500</v>
      </c>
      <c r="AH90" s="37"/>
      <c r="AI90" s="140">
        <f>SUM(Table_1027[[#This Row],[Existing Households]:[New Households]])</f>
        <v>1500</v>
      </c>
      <c r="AJ90" s="140">
        <f t="shared" si="3"/>
        <v>6899.9999999999991</v>
      </c>
      <c r="AK90" s="140">
        <f>Table_1027[[#This Row],[Reached Individuals]]*0.51</f>
        <v>3518.9999999999995</v>
      </c>
      <c r="AL90" s="140">
        <f>Table_1027[[#This Row],[Reached Individuals]]*0.49</f>
        <v>3380.9999999999995</v>
      </c>
      <c r="AM90" s="140">
        <f>Table_1027[[#This Row],[Reached Individuals]]*0.21</f>
        <v>1448.9999999999998</v>
      </c>
      <c r="AN90" s="140">
        <f>Table_1027[[#This Row],[Reached Individuals]]*0.21</f>
        <v>1448.9999999999998</v>
      </c>
      <c r="AO90" s="140">
        <f>Table_1027[[#This Row],[Reached Individuals]]*0.26</f>
        <v>1793.9999999999998</v>
      </c>
      <c r="AP90" s="140">
        <f>Table_1027[[#This Row],[Reached Individuals]]*0.27</f>
        <v>1862.9999999999998</v>
      </c>
      <c r="AQ90" s="142">
        <f>Table_1027[[#This Row],[Reached Individuals]]*0.02</f>
        <v>137.99999999999997</v>
      </c>
      <c r="AR90" s="142">
        <f>Table_1027[[#This Row],[Reached Individuals]]*0.03</f>
        <v>206.99999999999997</v>
      </c>
      <c r="AS90" s="37"/>
      <c r="AT90" s="12"/>
      <c r="AU90" s="12" t="s">
        <v>5113</v>
      </c>
      <c r="AV90" s="11" t="s">
        <v>5114</v>
      </c>
      <c r="AW90" s="11" t="s">
        <v>5115</v>
      </c>
      <c r="AX90" s="11" t="s">
        <v>5116</v>
      </c>
      <c r="AY90" s="18" t="s">
        <v>5117</v>
      </c>
      <c r="AZ90" s="18" t="s">
        <v>5118</v>
      </c>
      <c r="BA90" s="5">
        <v>20</v>
      </c>
      <c r="BB90" s="5">
        <v>2022</v>
      </c>
      <c r="BC90" s="6" t="str" cm="1">
        <f t="array" ref="BC90">_xlfn.IFS(U90="Teknaf","202290",U90="Ukhia","202294",U90="Ramu","202266",U90="Pekua","202256",U90="Maheshkhali","202249",U90="Kutubdia","202245",U90="Cox's Bazar Sadar","202224",U90="Chakaria","202216",ISBLANK(U90),"")</f>
        <v>202294</v>
      </c>
      <c r="BD90" s="22"/>
      <c r="BE90" s="22"/>
    </row>
    <row r="91" spans="1:57" ht="15.75" customHeight="1">
      <c r="A91" s="36">
        <v>88</v>
      </c>
      <c r="B91" s="7" t="s">
        <v>5108</v>
      </c>
      <c r="C91" s="7" t="s">
        <v>27</v>
      </c>
      <c r="D91" s="1" t="s">
        <v>5109</v>
      </c>
      <c r="E91" s="18" t="s">
        <v>5110</v>
      </c>
      <c r="F91" s="18" t="s">
        <v>5111</v>
      </c>
      <c r="G91" s="18" t="s">
        <v>5112</v>
      </c>
      <c r="H91" s="3" t="s">
        <v>286</v>
      </c>
      <c r="I91" s="18" t="s">
        <v>88</v>
      </c>
      <c r="J91" s="18" t="s">
        <v>180</v>
      </c>
      <c r="K91" s="100" t="s">
        <v>137</v>
      </c>
      <c r="L91" s="100" t="s">
        <v>287</v>
      </c>
      <c r="M91" s="3" t="s">
        <v>428</v>
      </c>
      <c r="N91" s="18" t="s">
        <v>196</v>
      </c>
      <c r="O91" s="18" t="s">
        <v>288</v>
      </c>
      <c r="P91" s="18"/>
      <c r="Q91" s="2"/>
      <c r="R91" s="1"/>
      <c r="S91" s="5" t="s">
        <v>291</v>
      </c>
      <c r="T91" s="5" t="s">
        <v>292</v>
      </c>
      <c r="U91" s="18" t="s">
        <v>76</v>
      </c>
      <c r="V91" s="18" t="s">
        <v>220</v>
      </c>
      <c r="W91" s="18" t="s">
        <v>112</v>
      </c>
      <c r="X91" s="146" t="s">
        <v>311</v>
      </c>
      <c r="Y91" s="146" t="s">
        <v>72</v>
      </c>
      <c r="Z91" s="146" t="s">
        <v>296</v>
      </c>
      <c r="AA91" s="18" t="s">
        <v>100</v>
      </c>
      <c r="AB91" s="18" t="s">
        <v>293</v>
      </c>
      <c r="AC91" s="18">
        <v>4500</v>
      </c>
      <c r="AD91" s="5">
        <f t="shared" si="2"/>
        <v>20250</v>
      </c>
      <c r="AE91" s="140">
        <f>Table_1027[[#This Row],[Planned Individuals]]*0.51</f>
        <v>10327.5</v>
      </c>
      <c r="AF91" s="140">
        <f>Table_1027[[#This Row],[Planned Individuals]]*0.49</f>
        <v>9922.5</v>
      </c>
      <c r="AG91" s="37">
        <v>4500</v>
      </c>
      <c r="AH91" s="37"/>
      <c r="AI91" s="140">
        <f>SUM(Table_1027[[#This Row],[Existing Households]:[New Households]])</f>
        <v>4500</v>
      </c>
      <c r="AJ91" s="140">
        <f t="shared" si="3"/>
        <v>20700</v>
      </c>
      <c r="AK91" s="140">
        <f>Table_1027[[#This Row],[Reached Individuals]]*0.51</f>
        <v>10557</v>
      </c>
      <c r="AL91" s="140">
        <f>Table_1027[[#This Row],[Reached Individuals]]*0.49</f>
        <v>10143</v>
      </c>
      <c r="AM91" s="140">
        <f>Table_1027[[#This Row],[Reached Individuals]]*0.21</f>
        <v>4347</v>
      </c>
      <c r="AN91" s="140">
        <f>Table_1027[[#This Row],[Reached Individuals]]*0.21</f>
        <v>4347</v>
      </c>
      <c r="AO91" s="140">
        <f>Table_1027[[#This Row],[Reached Individuals]]*0.26</f>
        <v>5382</v>
      </c>
      <c r="AP91" s="140">
        <f>Table_1027[[#This Row],[Reached Individuals]]*0.27</f>
        <v>5589</v>
      </c>
      <c r="AQ91" s="142">
        <f>Table_1027[[#This Row],[Reached Individuals]]*0.02</f>
        <v>414</v>
      </c>
      <c r="AR91" s="142">
        <f>Table_1027[[#This Row],[Reached Individuals]]*0.03</f>
        <v>621</v>
      </c>
      <c r="AS91" s="37"/>
      <c r="AT91" s="12"/>
      <c r="AU91" s="12" t="s">
        <v>5113</v>
      </c>
      <c r="AV91" s="11" t="s">
        <v>5114</v>
      </c>
      <c r="AW91" s="11" t="s">
        <v>5115</v>
      </c>
      <c r="AX91" s="11" t="s">
        <v>5116</v>
      </c>
      <c r="AY91" s="18" t="s">
        <v>5117</v>
      </c>
      <c r="AZ91" s="18" t="s">
        <v>5118</v>
      </c>
      <c r="BA91" s="5">
        <v>20</v>
      </c>
      <c r="BB91" s="5">
        <v>2022</v>
      </c>
      <c r="BC91" s="6" t="str" cm="1">
        <f t="array" ref="BC91">_xlfn.IFS(U91="Teknaf","202290",U91="Ukhia","202294",U91="Ramu","202266",U91="Pekua","202256",U91="Maheshkhali","202249",U91="Kutubdia","202245",U91="Cox's Bazar Sadar","202224",U91="Chakaria","202216",ISBLANK(U91),"")</f>
        <v>202294</v>
      </c>
      <c r="BD91" s="22"/>
      <c r="BE91" s="22"/>
    </row>
    <row r="92" spans="1:57" ht="15.75" customHeight="1">
      <c r="A92" s="36">
        <v>89</v>
      </c>
      <c r="B92" s="7" t="s">
        <v>5108</v>
      </c>
      <c r="C92" s="7" t="s">
        <v>27</v>
      </c>
      <c r="D92" s="1" t="s">
        <v>5109</v>
      </c>
      <c r="E92" s="18" t="s">
        <v>5110</v>
      </c>
      <c r="F92" s="18" t="s">
        <v>5111</v>
      </c>
      <c r="G92" s="18" t="s">
        <v>5112</v>
      </c>
      <c r="H92" s="3" t="s">
        <v>286</v>
      </c>
      <c r="I92" s="18" t="s">
        <v>89</v>
      </c>
      <c r="J92" s="18" t="s">
        <v>180</v>
      </c>
      <c r="K92" s="100" t="s">
        <v>137</v>
      </c>
      <c r="L92" s="100" t="s">
        <v>287</v>
      </c>
      <c r="M92" s="3" t="s">
        <v>428</v>
      </c>
      <c r="N92" s="18" t="s">
        <v>297</v>
      </c>
      <c r="O92" s="18" t="s">
        <v>303</v>
      </c>
      <c r="P92" s="18"/>
      <c r="Q92" s="2"/>
      <c r="R92" s="1"/>
      <c r="S92" s="5" t="s">
        <v>291</v>
      </c>
      <c r="T92" s="5" t="s">
        <v>292</v>
      </c>
      <c r="U92" s="18" t="s">
        <v>76</v>
      </c>
      <c r="V92" s="18" t="s">
        <v>220</v>
      </c>
      <c r="W92" s="18" t="s">
        <v>112</v>
      </c>
      <c r="X92" s="146" t="s">
        <v>311</v>
      </c>
      <c r="Y92" s="146" t="s">
        <v>72</v>
      </c>
      <c r="Z92" s="146" t="s">
        <v>296</v>
      </c>
      <c r="AA92" s="18" t="s">
        <v>100</v>
      </c>
      <c r="AB92" s="18" t="s">
        <v>293</v>
      </c>
      <c r="AC92" s="18">
        <v>4500</v>
      </c>
      <c r="AD92" s="5">
        <f t="shared" si="2"/>
        <v>20250</v>
      </c>
      <c r="AE92" s="140">
        <f>Table_1027[[#This Row],[Planned Individuals]]*0.51</f>
        <v>10327.5</v>
      </c>
      <c r="AF92" s="140">
        <f>Table_1027[[#This Row],[Planned Individuals]]*0.49</f>
        <v>9922.5</v>
      </c>
      <c r="AG92" s="37">
        <v>4500</v>
      </c>
      <c r="AH92" s="37"/>
      <c r="AI92" s="140">
        <f>SUM(Table_1027[[#This Row],[Existing Households]:[New Households]])</f>
        <v>4500</v>
      </c>
      <c r="AJ92" s="140">
        <f t="shared" si="3"/>
        <v>20700</v>
      </c>
      <c r="AK92" s="140">
        <f>Table_1027[[#This Row],[Reached Individuals]]*0.51</f>
        <v>10557</v>
      </c>
      <c r="AL92" s="140">
        <f>Table_1027[[#This Row],[Reached Individuals]]*0.49</f>
        <v>10143</v>
      </c>
      <c r="AM92" s="140">
        <f>Table_1027[[#This Row],[Reached Individuals]]*0.21</f>
        <v>4347</v>
      </c>
      <c r="AN92" s="140">
        <f>Table_1027[[#This Row],[Reached Individuals]]*0.21</f>
        <v>4347</v>
      </c>
      <c r="AO92" s="140">
        <f>Table_1027[[#This Row],[Reached Individuals]]*0.26</f>
        <v>5382</v>
      </c>
      <c r="AP92" s="140">
        <f>Table_1027[[#This Row],[Reached Individuals]]*0.27</f>
        <v>5589</v>
      </c>
      <c r="AQ92" s="142">
        <f>Table_1027[[#This Row],[Reached Individuals]]*0.02</f>
        <v>414</v>
      </c>
      <c r="AR92" s="142">
        <f>Table_1027[[#This Row],[Reached Individuals]]*0.03</f>
        <v>621</v>
      </c>
      <c r="AS92" s="37"/>
      <c r="AT92" s="12"/>
      <c r="AU92" s="12" t="s">
        <v>5113</v>
      </c>
      <c r="AV92" s="11" t="s">
        <v>5114</v>
      </c>
      <c r="AW92" s="11" t="s">
        <v>5115</v>
      </c>
      <c r="AX92" s="11" t="s">
        <v>5116</v>
      </c>
      <c r="AY92" s="18" t="s">
        <v>5117</v>
      </c>
      <c r="AZ92" s="18" t="s">
        <v>5118</v>
      </c>
      <c r="BA92" s="5">
        <v>20</v>
      </c>
      <c r="BB92" s="5">
        <v>2022</v>
      </c>
      <c r="BC92" s="6" t="str" cm="1">
        <f t="array" ref="BC92">_xlfn.IFS(U92="Teknaf","202290",U92="Ukhia","202294",U92="Ramu","202266",U92="Pekua","202256",U92="Maheshkhali","202249",U92="Kutubdia","202245",U92="Cox's Bazar Sadar","202224",U92="Chakaria","202216",ISBLANK(U92),"")</f>
        <v>202294</v>
      </c>
      <c r="BD92" s="22"/>
      <c r="BE92" s="22"/>
    </row>
    <row r="93" spans="1:57" ht="15.75" customHeight="1">
      <c r="A93" s="36">
        <v>90</v>
      </c>
      <c r="B93" s="7" t="s">
        <v>5166</v>
      </c>
      <c r="C93" s="7" t="s">
        <v>182</v>
      </c>
      <c r="D93" s="1"/>
      <c r="E93" s="18" t="s">
        <v>5</v>
      </c>
      <c r="F93" s="18" t="s">
        <v>5</v>
      </c>
      <c r="G93" s="18" t="s">
        <v>3</v>
      </c>
      <c r="H93" s="3" t="s">
        <v>286</v>
      </c>
      <c r="I93" s="18" t="s">
        <v>75</v>
      </c>
      <c r="J93" s="18" t="s">
        <v>436</v>
      </c>
      <c r="K93" s="100" t="s">
        <v>74</v>
      </c>
      <c r="L93" s="100" t="s">
        <v>321</v>
      </c>
      <c r="M93" s="3" t="s">
        <v>428</v>
      </c>
      <c r="N93" s="18" t="s">
        <v>297</v>
      </c>
      <c r="O93" s="18" t="s">
        <v>303</v>
      </c>
      <c r="P93" s="18"/>
      <c r="Q93" s="2"/>
      <c r="R93" s="1"/>
      <c r="S93" s="5" t="s">
        <v>291</v>
      </c>
      <c r="T93" s="5" t="s">
        <v>292</v>
      </c>
      <c r="U93" s="18" t="s">
        <v>77</v>
      </c>
      <c r="V93" s="18" t="s">
        <v>5165</v>
      </c>
      <c r="W93" s="18" t="s">
        <v>310</v>
      </c>
      <c r="X93" s="145" t="s">
        <v>311</v>
      </c>
      <c r="Y93" s="145" t="s">
        <v>472</v>
      </c>
      <c r="Z93" s="145" t="s">
        <v>311</v>
      </c>
      <c r="AA93" s="18" t="s">
        <v>73</v>
      </c>
      <c r="AB93" s="18" t="s">
        <v>299</v>
      </c>
      <c r="AC93" s="18">
        <v>1</v>
      </c>
      <c r="AD93" s="5">
        <f t="shared" si="2"/>
        <v>5</v>
      </c>
      <c r="AE93" s="140">
        <f>Table_1027[[#This Row],[Planned Individuals]]*0.51</f>
        <v>2.5499999999999998</v>
      </c>
      <c r="AF93" s="140">
        <f>Table_1027[[#This Row],[Planned Individuals]]*0.49</f>
        <v>2.4500000000000002</v>
      </c>
      <c r="AG93" s="37">
        <v>1</v>
      </c>
      <c r="AH93" s="37"/>
      <c r="AI93" s="140">
        <f>SUM(Table_1027[[#This Row],[Existing Households]:[New Households]])</f>
        <v>1</v>
      </c>
      <c r="AJ93" s="140">
        <f t="shared" si="3"/>
        <v>5</v>
      </c>
      <c r="AK93" s="140">
        <f>Table_1027[[#This Row],[Reached Individuals]]*0.51</f>
        <v>2.5499999999999998</v>
      </c>
      <c r="AL93" s="140">
        <f>Table_1027[[#This Row],[Reached Individuals]]*0.49</f>
        <v>2.4500000000000002</v>
      </c>
      <c r="AM93" s="140">
        <f>Table_1027[[#This Row],[Reached Individuals]]*0.21</f>
        <v>1.05</v>
      </c>
      <c r="AN93" s="140">
        <f>Table_1027[[#This Row],[Reached Individuals]]*0.21</f>
        <v>1.05</v>
      </c>
      <c r="AO93" s="140">
        <f>Table_1027[[#This Row],[Reached Individuals]]*0.26</f>
        <v>1.3</v>
      </c>
      <c r="AP93" s="140">
        <f>Table_1027[[#This Row],[Reached Individuals]]*0.27</f>
        <v>1.35</v>
      </c>
      <c r="AQ93" s="142">
        <f>Table_1027[[#This Row],[Reached Individuals]]*0.02</f>
        <v>0.1</v>
      </c>
      <c r="AR93" s="142">
        <f>Table_1027[[#This Row],[Reached Individuals]]*0.03</f>
        <v>0.15</v>
      </c>
      <c r="AS93" s="37"/>
      <c r="AT93" s="12"/>
      <c r="AU93" s="12" t="s">
        <v>339</v>
      </c>
      <c r="AV93" s="11">
        <v>1838898869</v>
      </c>
      <c r="AW93" s="11" t="s">
        <v>340</v>
      </c>
      <c r="AX93" s="11"/>
      <c r="AY93" s="18"/>
      <c r="AZ93" s="18"/>
      <c r="BA93" s="5">
        <v>20</v>
      </c>
      <c r="BB93" s="5">
        <v>2022</v>
      </c>
      <c r="BC93" s="6" t="str" cm="1">
        <f t="array" ref="BC93">_xlfn.IFS(U93="Teknaf","202290",U93="Ukhia","202294",U93="Ramu","202266",U93="Pekua","202256",U93="Maheshkhali","202249",U93="Kutubdia","202245",U93="Cox's Bazar Sadar","202224",U93="Chakaria","202216",ISBLANK(U93),"")</f>
        <v>202290</v>
      </c>
      <c r="BD93" s="22"/>
      <c r="BE93" s="22"/>
    </row>
    <row r="94" spans="1:57" ht="15.75" customHeight="1">
      <c r="A94" s="36">
        <v>91</v>
      </c>
      <c r="B94" s="7" t="s">
        <v>5166</v>
      </c>
      <c r="C94" s="7" t="s">
        <v>182</v>
      </c>
      <c r="D94" s="1"/>
      <c r="E94" s="18" t="s">
        <v>5</v>
      </c>
      <c r="F94" s="18" t="s">
        <v>5</v>
      </c>
      <c r="G94" s="18" t="s">
        <v>3</v>
      </c>
      <c r="H94" s="3" t="s">
        <v>286</v>
      </c>
      <c r="I94" s="18" t="s">
        <v>75</v>
      </c>
      <c r="J94" s="18" t="s">
        <v>436</v>
      </c>
      <c r="K94" s="100" t="s">
        <v>74</v>
      </c>
      <c r="L94" s="100" t="s">
        <v>321</v>
      </c>
      <c r="M94" s="3" t="s">
        <v>428</v>
      </c>
      <c r="N94" s="18" t="s">
        <v>297</v>
      </c>
      <c r="O94" s="18" t="s">
        <v>303</v>
      </c>
      <c r="P94" s="18"/>
      <c r="Q94" s="2"/>
      <c r="R94" s="1"/>
      <c r="S94" s="5" t="s">
        <v>291</v>
      </c>
      <c r="T94" s="5" t="s">
        <v>292</v>
      </c>
      <c r="U94" s="18" t="s">
        <v>76</v>
      </c>
      <c r="V94" s="18" t="s">
        <v>221</v>
      </c>
      <c r="W94" s="18" t="s">
        <v>306</v>
      </c>
      <c r="X94" s="145" t="s">
        <v>311</v>
      </c>
      <c r="Y94" s="145" t="s">
        <v>472</v>
      </c>
      <c r="Z94" s="145" t="s">
        <v>311</v>
      </c>
      <c r="AA94" s="18" t="s">
        <v>73</v>
      </c>
      <c r="AB94" s="18" t="s">
        <v>299</v>
      </c>
      <c r="AC94" s="18">
        <v>1</v>
      </c>
      <c r="AD94" s="5">
        <f t="shared" si="2"/>
        <v>5</v>
      </c>
      <c r="AE94" s="140">
        <f>Table_1027[[#This Row],[Planned Individuals]]*0.51</f>
        <v>2.5499999999999998</v>
      </c>
      <c r="AF94" s="140">
        <f>Table_1027[[#This Row],[Planned Individuals]]*0.49</f>
        <v>2.4500000000000002</v>
      </c>
      <c r="AG94" s="37">
        <v>1</v>
      </c>
      <c r="AH94" s="37"/>
      <c r="AI94" s="140">
        <f>SUM(Table_1027[[#This Row],[Existing Households]:[New Households]])</f>
        <v>1</v>
      </c>
      <c r="AJ94" s="140">
        <f t="shared" si="3"/>
        <v>5</v>
      </c>
      <c r="AK94" s="140">
        <f>Table_1027[[#This Row],[Reached Individuals]]*0.51</f>
        <v>2.5499999999999998</v>
      </c>
      <c r="AL94" s="140">
        <f>Table_1027[[#This Row],[Reached Individuals]]*0.49</f>
        <v>2.4500000000000002</v>
      </c>
      <c r="AM94" s="140">
        <f>Table_1027[[#This Row],[Reached Individuals]]*0.21</f>
        <v>1.05</v>
      </c>
      <c r="AN94" s="140">
        <f>Table_1027[[#This Row],[Reached Individuals]]*0.21</f>
        <v>1.05</v>
      </c>
      <c r="AO94" s="140">
        <f>Table_1027[[#This Row],[Reached Individuals]]*0.26</f>
        <v>1.3</v>
      </c>
      <c r="AP94" s="140">
        <f>Table_1027[[#This Row],[Reached Individuals]]*0.27</f>
        <v>1.35</v>
      </c>
      <c r="AQ94" s="142">
        <f>Table_1027[[#This Row],[Reached Individuals]]*0.02</f>
        <v>0.1</v>
      </c>
      <c r="AR94" s="142">
        <f>Table_1027[[#This Row],[Reached Individuals]]*0.03</f>
        <v>0.15</v>
      </c>
      <c r="AS94" s="37"/>
      <c r="AT94" s="12"/>
      <c r="AU94" s="12" t="s">
        <v>339</v>
      </c>
      <c r="AV94" s="11">
        <v>1838898869</v>
      </c>
      <c r="AW94" s="11" t="s">
        <v>340</v>
      </c>
      <c r="AX94" s="11"/>
      <c r="AY94" s="18"/>
      <c r="AZ94" s="18"/>
      <c r="BA94" s="5">
        <v>20</v>
      </c>
      <c r="BB94" s="5">
        <v>2022</v>
      </c>
      <c r="BC94" s="6" t="str" cm="1">
        <f t="array" ref="BC94">_xlfn.IFS(U94="Teknaf","202290",U94="Ukhia","202294",U94="Ramu","202266",U94="Pekua","202256",U94="Maheshkhali","202249",U94="Kutubdia","202245",U94="Cox's Bazar Sadar","202224",U94="Chakaria","202216",ISBLANK(U94),"")</f>
        <v>202294</v>
      </c>
      <c r="BD94" s="22"/>
      <c r="BE94" s="22"/>
    </row>
    <row r="95" spans="1:57" ht="15.75" customHeight="1">
      <c r="A95" s="36">
        <v>92</v>
      </c>
      <c r="B95" s="8" t="s">
        <v>5166</v>
      </c>
      <c r="C95" s="8" t="s">
        <v>182</v>
      </c>
      <c r="D95" s="1"/>
      <c r="E95" s="18" t="s">
        <v>5</v>
      </c>
      <c r="F95" s="18" t="s">
        <v>5</v>
      </c>
      <c r="G95" s="18" t="s">
        <v>3</v>
      </c>
      <c r="H95" s="3" t="s">
        <v>286</v>
      </c>
      <c r="I95" s="18" t="s">
        <v>75</v>
      </c>
      <c r="J95" s="18" t="s">
        <v>436</v>
      </c>
      <c r="K95" s="100" t="s">
        <v>74</v>
      </c>
      <c r="L95" s="100" t="s">
        <v>321</v>
      </c>
      <c r="M95" s="3" t="s">
        <v>428</v>
      </c>
      <c r="N95" s="18" t="s">
        <v>297</v>
      </c>
      <c r="O95" s="18" t="s">
        <v>303</v>
      </c>
      <c r="P95" s="18"/>
      <c r="Q95" s="2"/>
      <c r="R95" s="1"/>
      <c r="S95" s="5" t="s">
        <v>291</v>
      </c>
      <c r="T95" s="5" t="s">
        <v>292</v>
      </c>
      <c r="U95" s="18" t="s">
        <v>76</v>
      </c>
      <c r="V95" s="18" t="s">
        <v>221</v>
      </c>
      <c r="W95" s="18" t="s">
        <v>310</v>
      </c>
      <c r="X95" s="145" t="s">
        <v>311</v>
      </c>
      <c r="Y95" s="145" t="s">
        <v>472</v>
      </c>
      <c r="Z95" s="145" t="s">
        <v>311</v>
      </c>
      <c r="AA95" s="18" t="s">
        <v>73</v>
      </c>
      <c r="AB95" s="18" t="s">
        <v>299</v>
      </c>
      <c r="AC95" s="18">
        <v>1</v>
      </c>
      <c r="AD95" s="5">
        <f t="shared" si="2"/>
        <v>5</v>
      </c>
      <c r="AE95" s="140">
        <f>Table_1027[[#This Row],[Planned Individuals]]*0.51</f>
        <v>2.5499999999999998</v>
      </c>
      <c r="AF95" s="140">
        <f>Table_1027[[#This Row],[Planned Individuals]]*0.49</f>
        <v>2.4500000000000002</v>
      </c>
      <c r="AG95" s="37">
        <v>1</v>
      </c>
      <c r="AH95" s="37"/>
      <c r="AI95" s="140">
        <f>SUM(Table_1027[[#This Row],[Existing Households]:[New Households]])</f>
        <v>1</v>
      </c>
      <c r="AJ95" s="140">
        <f t="shared" si="3"/>
        <v>5</v>
      </c>
      <c r="AK95" s="140">
        <f>Table_1027[[#This Row],[Reached Individuals]]*0.51</f>
        <v>2.5499999999999998</v>
      </c>
      <c r="AL95" s="140">
        <f>Table_1027[[#This Row],[Reached Individuals]]*0.49</f>
        <v>2.4500000000000002</v>
      </c>
      <c r="AM95" s="140">
        <f>Table_1027[[#This Row],[Reached Individuals]]*0.21</f>
        <v>1.05</v>
      </c>
      <c r="AN95" s="140">
        <f>Table_1027[[#This Row],[Reached Individuals]]*0.21</f>
        <v>1.05</v>
      </c>
      <c r="AO95" s="140">
        <f>Table_1027[[#This Row],[Reached Individuals]]*0.26</f>
        <v>1.3</v>
      </c>
      <c r="AP95" s="140">
        <f>Table_1027[[#This Row],[Reached Individuals]]*0.27</f>
        <v>1.35</v>
      </c>
      <c r="AQ95" s="142">
        <f>Table_1027[[#This Row],[Reached Individuals]]*0.02</f>
        <v>0.1</v>
      </c>
      <c r="AR95" s="142">
        <f>Table_1027[[#This Row],[Reached Individuals]]*0.03</f>
        <v>0.15</v>
      </c>
      <c r="AS95" s="37"/>
      <c r="AT95" s="12"/>
      <c r="AU95" s="12" t="s">
        <v>339</v>
      </c>
      <c r="AV95" s="11">
        <v>1838898869</v>
      </c>
      <c r="AW95" s="11" t="s">
        <v>340</v>
      </c>
      <c r="AX95" s="11"/>
      <c r="AY95" s="18"/>
      <c r="AZ95" s="18"/>
      <c r="BA95" s="5">
        <v>20</v>
      </c>
      <c r="BB95" s="5">
        <v>2022</v>
      </c>
      <c r="BC95" s="6" t="str" cm="1">
        <f t="array" ref="BC95">_xlfn.IFS(U95="Teknaf","202290",U95="Ukhia","202294",U95="Ramu","202266",U95="Pekua","202256",U95="Maheshkhali","202249",U95="Kutubdia","202245",U95="Cox's Bazar Sadar","202224",U95="Chakaria","202216",ISBLANK(U95),"")</f>
        <v>202294</v>
      </c>
      <c r="BD95" s="22"/>
      <c r="BE95" s="22"/>
    </row>
    <row r="96" spans="1:57" ht="15.75" customHeight="1">
      <c r="A96" s="36">
        <v>93</v>
      </c>
      <c r="B96" s="8" t="s">
        <v>5166</v>
      </c>
      <c r="C96" s="8" t="s">
        <v>182</v>
      </c>
      <c r="D96" s="1"/>
      <c r="E96" s="18" t="s">
        <v>5</v>
      </c>
      <c r="F96" s="18" t="s">
        <v>5</v>
      </c>
      <c r="G96" s="18" t="s">
        <v>3</v>
      </c>
      <c r="H96" s="3" t="s">
        <v>286</v>
      </c>
      <c r="I96" s="18" t="s">
        <v>75</v>
      </c>
      <c r="J96" s="18" t="s">
        <v>436</v>
      </c>
      <c r="K96" s="100" t="s">
        <v>74</v>
      </c>
      <c r="L96" s="100" t="s">
        <v>321</v>
      </c>
      <c r="M96" s="3" t="s">
        <v>428</v>
      </c>
      <c r="N96" s="18" t="s">
        <v>297</v>
      </c>
      <c r="O96" s="18" t="s">
        <v>303</v>
      </c>
      <c r="P96" s="18"/>
      <c r="Q96" s="2"/>
      <c r="R96" s="1"/>
      <c r="S96" s="5" t="s">
        <v>291</v>
      </c>
      <c r="T96" s="5" t="s">
        <v>292</v>
      </c>
      <c r="U96" s="18" t="s">
        <v>77</v>
      </c>
      <c r="V96" s="18" t="s">
        <v>223</v>
      </c>
      <c r="W96" s="18" t="s">
        <v>309</v>
      </c>
      <c r="X96" s="145" t="s">
        <v>311</v>
      </c>
      <c r="Y96" s="145" t="s">
        <v>472</v>
      </c>
      <c r="Z96" s="145" t="s">
        <v>311</v>
      </c>
      <c r="AA96" s="18" t="s">
        <v>73</v>
      </c>
      <c r="AB96" s="18" t="s">
        <v>299</v>
      </c>
      <c r="AC96" s="18">
        <v>2</v>
      </c>
      <c r="AD96" s="5">
        <f t="shared" si="2"/>
        <v>10</v>
      </c>
      <c r="AE96" s="140">
        <f>Table_1027[[#This Row],[Planned Individuals]]*0.51</f>
        <v>5.0999999999999996</v>
      </c>
      <c r="AF96" s="140">
        <f>Table_1027[[#This Row],[Planned Individuals]]*0.49</f>
        <v>4.9000000000000004</v>
      </c>
      <c r="AG96" s="37">
        <v>2</v>
      </c>
      <c r="AH96" s="37"/>
      <c r="AI96" s="140">
        <f>SUM(Table_1027[[#This Row],[Existing Households]:[New Households]])</f>
        <v>2</v>
      </c>
      <c r="AJ96" s="140">
        <f t="shared" si="3"/>
        <v>10</v>
      </c>
      <c r="AK96" s="140">
        <f>Table_1027[[#This Row],[Reached Individuals]]*0.51</f>
        <v>5.0999999999999996</v>
      </c>
      <c r="AL96" s="140">
        <f>Table_1027[[#This Row],[Reached Individuals]]*0.49</f>
        <v>4.9000000000000004</v>
      </c>
      <c r="AM96" s="140">
        <f>Table_1027[[#This Row],[Reached Individuals]]*0.21</f>
        <v>2.1</v>
      </c>
      <c r="AN96" s="140">
        <f>Table_1027[[#This Row],[Reached Individuals]]*0.21</f>
        <v>2.1</v>
      </c>
      <c r="AO96" s="140">
        <f>Table_1027[[#This Row],[Reached Individuals]]*0.26</f>
        <v>2.6</v>
      </c>
      <c r="AP96" s="140">
        <f>Table_1027[[#This Row],[Reached Individuals]]*0.27</f>
        <v>2.7</v>
      </c>
      <c r="AQ96" s="142">
        <f>Table_1027[[#This Row],[Reached Individuals]]*0.02</f>
        <v>0.2</v>
      </c>
      <c r="AR96" s="142">
        <f>Table_1027[[#This Row],[Reached Individuals]]*0.03</f>
        <v>0.3</v>
      </c>
      <c r="AS96" s="37"/>
      <c r="AT96" s="12"/>
      <c r="AU96" s="12" t="s">
        <v>339</v>
      </c>
      <c r="AV96" s="11">
        <v>1838898869</v>
      </c>
      <c r="AW96" s="11" t="s">
        <v>340</v>
      </c>
      <c r="AX96" s="11"/>
      <c r="AY96" s="18"/>
      <c r="AZ96" s="18"/>
      <c r="BA96" s="5">
        <v>20</v>
      </c>
      <c r="BB96" s="5">
        <v>2022</v>
      </c>
      <c r="BC96" s="6" t="str" cm="1">
        <f t="array" ref="BC96">_xlfn.IFS(U96="Teknaf","202290",U96="Ukhia","202294",U96="Ramu","202266",U96="Pekua","202256",U96="Maheshkhali","202249",U96="Kutubdia","202245",U96="Cox's Bazar Sadar","202224",U96="Chakaria","202216",ISBLANK(U96),"")</f>
        <v>202290</v>
      </c>
      <c r="BD96" s="22"/>
      <c r="BE96" s="22"/>
    </row>
    <row r="97" spans="1:57" ht="15.75" customHeight="1">
      <c r="A97" s="36">
        <v>94</v>
      </c>
      <c r="B97" s="8" t="s">
        <v>5166</v>
      </c>
      <c r="C97" s="8" t="s">
        <v>182</v>
      </c>
      <c r="D97" s="1"/>
      <c r="E97" s="18" t="s">
        <v>5</v>
      </c>
      <c r="F97" s="18" t="s">
        <v>5</v>
      </c>
      <c r="G97" s="18" t="s">
        <v>3</v>
      </c>
      <c r="H97" s="3" t="s">
        <v>286</v>
      </c>
      <c r="I97" s="18" t="s">
        <v>75</v>
      </c>
      <c r="J97" s="18" t="s">
        <v>436</v>
      </c>
      <c r="K97" s="100" t="s">
        <v>74</v>
      </c>
      <c r="L97" s="100" t="s">
        <v>321</v>
      </c>
      <c r="M97" s="3" t="s">
        <v>428</v>
      </c>
      <c r="N97" s="18" t="s">
        <v>297</v>
      </c>
      <c r="O97" s="18" t="s">
        <v>303</v>
      </c>
      <c r="P97" s="18"/>
      <c r="Q97" s="2"/>
      <c r="R97" s="1"/>
      <c r="S97" s="5" t="s">
        <v>291</v>
      </c>
      <c r="T97" s="5" t="s">
        <v>292</v>
      </c>
      <c r="U97" s="18" t="s">
        <v>76</v>
      </c>
      <c r="V97" s="18" t="s">
        <v>221</v>
      </c>
      <c r="W97" s="18" t="s">
        <v>324</v>
      </c>
      <c r="X97" s="145" t="s">
        <v>311</v>
      </c>
      <c r="Y97" s="145" t="s">
        <v>472</v>
      </c>
      <c r="Z97" s="145" t="s">
        <v>311</v>
      </c>
      <c r="AA97" s="18" t="s">
        <v>73</v>
      </c>
      <c r="AB97" s="18" t="s">
        <v>299</v>
      </c>
      <c r="AC97" s="143">
        <v>2</v>
      </c>
      <c r="AD97" s="5">
        <f t="shared" si="2"/>
        <v>10</v>
      </c>
      <c r="AE97" s="140">
        <f>Table_1027[[#This Row],[Planned Individuals]]*0.51</f>
        <v>5.0999999999999996</v>
      </c>
      <c r="AF97" s="140">
        <f>Table_1027[[#This Row],[Planned Individuals]]*0.49</f>
        <v>4.9000000000000004</v>
      </c>
      <c r="AG97" s="37">
        <v>2</v>
      </c>
      <c r="AH97" s="37"/>
      <c r="AI97" s="140">
        <f>SUM(Table_1027[[#This Row],[Existing Households]:[New Households]])</f>
        <v>2</v>
      </c>
      <c r="AJ97" s="140">
        <f t="shared" si="3"/>
        <v>10</v>
      </c>
      <c r="AK97" s="140">
        <f>Table_1027[[#This Row],[Reached Individuals]]*0.51</f>
        <v>5.0999999999999996</v>
      </c>
      <c r="AL97" s="140">
        <f>Table_1027[[#This Row],[Reached Individuals]]*0.49</f>
        <v>4.9000000000000004</v>
      </c>
      <c r="AM97" s="140">
        <f>Table_1027[[#This Row],[Reached Individuals]]*0.21</f>
        <v>2.1</v>
      </c>
      <c r="AN97" s="140">
        <f>Table_1027[[#This Row],[Reached Individuals]]*0.21</f>
        <v>2.1</v>
      </c>
      <c r="AO97" s="140">
        <f>Table_1027[[#This Row],[Reached Individuals]]*0.26</f>
        <v>2.6</v>
      </c>
      <c r="AP97" s="140">
        <f>Table_1027[[#This Row],[Reached Individuals]]*0.27</f>
        <v>2.7</v>
      </c>
      <c r="AQ97" s="142">
        <f>Table_1027[[#This Row],[Reached Individuals]]*0.02</f>
        <v>0.2</v>
      </c>
      <c r="AR97" s="142">
        <f>Table_1027[[#This Row],[Reached Individuals]]*0.03</f>
        <v>0.3</v>
      </c>
      <c r="AS97" s="37"/>
      <c r="AT97" s="12"/>
      <c r="AU97" s="12" t="s">
        <v>339</v>
      </c>
      <c r="AV97" s="11">
        <v>1838898869</v>
      </c>
      <c r="AW97" s="11" t="s">
        <v>340</v>
      </c>
      <c r="AX97" s="11"/>
      <c r="AY97" s="18"/>
      <c r="AZ97" s="18"/>
      <c r="BA97" s="5">
        <v>20</v>
      </c>
      <c r="BB97" s="5">
        <v>2022</v>
      </c>
      <c r="BC97" s="6" t="str" cm="1">
        <f t="array" ref="BC97">_xlfn.IFS(U97="Teknaf","202290",U97="Ukhia","202294",U97="Ramu","202266",U97="Pekua","202256",U97="Maheshkhali","202249",U97="Kutubdia","202245",U97="Cox's Bazar Sadar","202224",U97="Chakaria","202216",ISBLANK(U97),"")</f>
        <v>202294</v>
      </c>
      <c r="BD97" s="22"/>
      <c r="BE97" s="22"/>
    </row>
    <row r="98" spans="1:57" ht="15.75" customHeight="1">
      <c r="A98" s="36">
        <v>95</v>
      </c>
      <c r="B98" s="8" t="s">
        <v>5166</v>
      </c>
      <c r="C98" s="8" t="s">
        <v>182</v>
      </c>
      <c r="D98" s="1"/>
      <c r="E98" s="18" t="s">
        <v>5</v>
      </c>
      <c r="F98" s="18" t="s">
        <v>5</v>
      </c>
      <c r="G98" s="18" t="s">
        <v>3</v>
      </c>
      <c r="H98" s="3" t="s">
        <v>286</v>
      </c>
      <c r="I98" s="18" t="s">
        <v>75</v>
      </c>
      <c r="J98" s="18" t="s">
        <v>436</v>
      </c>
      <c r="K98" s="100" t="s">
        <v>74</v>
      </c>
      <c r="L98" s="100" t="s">
        <v>321</v>
      </c>
      <c r="M98" s="3" t="s">
        <v>428</v>
      </c>
      <c r="N98" s="18" t="s">
        <v>297</v>
      </c>
      <c r="O98" s="18" t="s">
        <v>303</v>
      </c>
      <c r="P98" s="18"/>
      <c r="Q98" s="2"/>
      <c r="R98" s="1"/>
      <c r="S98" s="5" t="s">
        <v>291</v>
      </c>
      <c r="T98" s="5" t="s">
        <v>292</v>
      </c>
      <c r="U98" s="18" t="s">
        <v>76</v>
      </c>
      <c r="V98" s="18" t="s">
        <v>222</v>
      </c>
      <c r="W98" s="18" t="s">
        <v>325</v>
      </c>
      <c r="X98" s="145" t="s">
        <v>311</v>
      </c>
      <c r="Y98" s="145" t="s">
        <v>472</v>
      </c>
      <c r="Z98" s="145" t="s">
        <v>311</v>
      </c>
      <c r="AA98" s="18" t="s">
        <v>73</v>
      </c>
      <c r="AB98" s="18" t="s">
        <v>299</v>
      </c>
      <c r="AC98" s="18">
        <v>2</v>
      </c>
      <c r="AD98" s="5">
        <f t="shared" si="2"/>
        <v>10</v>
      </c>
      <c r="AE98" s="140">
        <f>Table_1027[[#This Row],[Planned Individuals]]*0.51</f>
        <v>5.0999999999999996</v>
      </c>
      <c r="AF98" s="140">
        <f>Table_1027[[#This Row],[Planned Individuals]]*0.49</f>
        <v>4.9000000000000004</v>
      </c>
      <c r="AG98" s="37">
        <v>2</v>
      </c>
      <c r="AH98" s="37"/>
      <c r="AI98" s="140">
        <f>SUM(Table_1027[[#This Row],[Existing Households]:[New Households]])</f>
        <v>2</v>
      </c>
      <c r="AJ98" s="140">
        <f t="shared" si="3"/>
        <v>10</v>
      </c>
      <c r="AK98" s="140">
        <f>Table_1027[[#This Row],[Reached Individuals]]*0.51</f>
        <v>5.0999999999999996</v>
      </c>
      <c r="AL98" s="140">
        <f>Table_1027[[#This Row],[Reached Individuals]]*0.49</f>
        <v>4.9000000000000004</v>
      </c>
      <c r="AM98" s="140">
        <f>Table_1027[[#This Row],[Reached Individuals]]*0.21</f>
        <v>2.1</v>
      </c>
      <c r="AN98" s="140">
        <f>Table_1027[[#This Row],[Reached Individuals]]*0.21</f>
        <v>2.1</v>
      </c>
      <c r="AO98" s="140">
        <f>Table_1027[[#This Row],[Reached Individuals]]*0.26</f>
        <v>2.6</v>
      </c>
      <c r="AP98" s="140">
        <f>Table_1027[[#This Row],[Reached Individuals]]*0.27</f>
        <v>2.7</v>
      </c>
      <c r="AQ98" s="142">
        <f>Table_1027[[#This Row],[Reached Individuals]]*0.02</f>
        <v>0.2</v>
      </c>
      <c r="AR98" s="142">
        <f>Table_1027[[#This Row],[Reached Individuals]]*0.03</f>
        <v>0.3</v>
      </c>
      <c r="AS98" s="37"/>
      <c r="AT98" s="12"/>
      <c r="AU98" s="12" t="s">
        <v>339</v>
      </c>
      <c r="AV98" s="11">
        <v>1838898869</v>
      </c>
      <c r="AW98" s="11" t="s">
        <v>340</v>
      </c>
      <c r="AX98" s="11"/>
      <c r="AY98" s="18"/>
      <c r="AZ98" s="18"/>
      <c r="BA98" s="5">
        <v>20</v>
      </c>
      <c r="BB98" s="5">
        <v>2022</v>
      </c>
      <c r="BC98" s="6" t="str" cm="1">
        <f t="array" ref="BC98">_xlfn.IFS(U98="Teknaf","202290",U98="Ukhia","202294",U98="Ramu","202266",U98="Pekua","202256",U98="Maheshkhali","202249",U98="Kutubdia","202245",U98="Cox's Bazar Sadar","202224",U98="Chakaria","202216",ISBLANK(U98),"")</f>
        <v>202294</v>
      </c>
      <c r="BD98" s="22"/>
      <c r="BE98" s="22"/>
    </row>
    <row r="99" spans="1:57" ht="15.75" customHeight="1">
      <c r="A99" s="36">
        <v>96</v>
      </c>
      <c r="B99" s="8" t="s">
        <v>5166</v>
      </c>
      <c r="C99" s="8" t="s">
        <v>182</v>
      </c>
      <c r="D99" s="1"/>
      <c r="E99" s="18" t="s">
        <v>5</v>
      </c>
      <c r="F99" s="18" t="s">
        <v>5</v>
      </c>
      <c r="G99" s="18" t="s">
        <v>3</v>
      </c>
      <c r="H99" s="3" t="s">
        <v>286</v>
      </c>
      <c r="I99" s="18" t="s">
        <v>75</v>
      </c>
      <c r="J99" s="18" t="s">
        <v>436</v>
      </c>
      <c r="K99" s="100" t="s">
        <v>74</v>
      </c>
      <c r="L99" s="100" t="s">
        <v>321</v>
      </c>
      <c r="M99" s="3" t="s">
        <v>428</v>
      </c>
      <c r="N99" s="18" t="s">
        <v>297</v>
      </c>
      <c r="O99" s="18" t="s">
        <v>303</v>
      </c>
      <c r="P99" s="18"/>
      <c r="Q99" s="2"/>
      <c r="R99" s="1"/>
      <c r="S99" s="5" t="s">
        <v>291</v>
      </c>
      <c r="T99" s="5" t="s">
        <v>292</v>
      </c>
      <c r="U99" s="18" t="s">
        <v>76</v>
      </c>
      <c r="V99" s="18" t="s">
        <v>222</v>
      </c>
      <c r="W99" s="18" t="s">
        <v>331</v>
      </c>
      <c r="X99" s="145" t="s">
        <v>311</v>
      </c>
      <c r="Y99" s="145" t="s">
        <v>472</v>
      </c>
      <c r="Z99" s="145" t="s">
        <v>311</v>
      </c>
      <c r="AA99" s="18" t="s">
        <v>73</v>
      </c>
      <c r="AB99" s="18" t="s">
        <v>299</v>
      </c>
      <c r="AC99" s="143">
        <v>2</v>
      </c>
      <c r="AD99" s="5">
        <f t="shared" si="2"/>
        <v>10</v>
      </c>
      <c r="AE99" s="140">
        <f>Table_1027[[#This Row],[Planned Individuals]]*0.51</f>
        <v>5.0999999999999996</v>
      </c>
      <c r="AF99" s="140">
        <f>Table_1027[[#This Row],[Planned Individuals]]*0.49</f>
        <v>4.9000000000000004</v>
      </c>
      <c r="AG99" s="37">
        <v>2</v>
      </c>
      <c r="AH99" s="37"/>
      <c r="AI99" s="140">
        <f>SUM(Table_1027[[#This Row],[Existing Households]:[New Households]])</f>
        <v>2</v>
      </c>
      <c r="AJ99" s="140">
        <f t="shared" si="3"/>
        <v>10</v>
      </c>
      <c r="AK99" s="140">
        <f>Table_1027[[#This Row],[Reached Individuals]]*0.51</f>
        <v>5.0999999999999996</v>
      </c>
      <c r="AL99" s="140">
        <f>Table_1027[[#This Row],[Reached Individuals]]*0.49</f>
        <v>4.9000000000000004</v>
      </c>
      <c r="AM99" s="140">
        <f>Table_1027[[#This Row],[Reached Individuals]]*0.21</f>
        <v>2.1</v>
      </c>
      <c r="AN99" s="140">
        <f>Table_1027[[#This Row],[Reached Individuals]]*0.21</f>
        <v>2.1</v>
      </c>
      <c r="AO99" s="140">
        <f>Table_1027[[#This Row],[Reached Individuals]]*0.26</f>
        <v>2.6</v>
      </c>
      <c r="AP99" s="140">
        <f>Table_1027[[#This Row],[Reached Individuals]]*0.27</f>
        <v>2.7</v>
      </c>
      <c r="AQ99" s="142">
        <f>Table_1027[[#This Row],[Reached Individuals]]*0.02</f>
        <v>0.2</v>
      </c>
      <c r="AR99" s="142">
        <f>Table_1027[[#This Row],[Reached Individuals]]*0.03</f>
        <v>0.3</v>
      </c>
      <c r="AS99" s="37"/>
      <c r="AT99" s="12"/>
      <c r="AU99" s="12" t="s">
        <v>339</v>
      </c>
      <c r="AV99" s="11">
        <v>1838898869</v>
      </c>
      <c r="AW99" s="11" t="s">
        <v>340</v>
      </c>
      <c r="AX99" s="11"/>
      <c r="AY99" s="18"/>
      <c r="AZ99" s="18"/>
      <c r="BA99" s="5">
        <v>20</v>
      </c>
      <c r="BB99" s="5">
        <v>2022</v>
      </c>
      <c r="BC99" s="6" t="str" cm="1">
        <f t="array" ref="BC99">_xlfn.IFS(U99="Teknaf","202290",U99="Ukhia","202294",U99="Ramu","202266",U99="Pekua","202256",U99="Maheshkhali","202249",U99="Kutubdia","202245",U99="Cox's Bazar Sadar","202224",U99="Chakaria","202216",ISBLANK(U99),"")</f>
        <v>202294</v>
      </c>
      <c r="BD99" s="22"/>
      <c r="BE99" s="22"/>
    </row>
    <row r="100" spans="1:57" ht="15.75" customHeight="1">
      <c r="A100" s="36">
        <v>97</v>
      </c>
      <c r="B100" s="8" t="s">
        <v>5166</v>
      </c>
      <c r="C100" s="8" t="s">
        <v>182</v>
      </c>
      <c r="D100" s="1"/>
      <c r="E100" s="18" t="s">
        <v>5</v>
      </c>
      <c r="F100" s="18" t="s">
        <v>5</v>
      </c>
      <c r="G100" s="18" t="s">
        <v>3</v>
      </c>
      <c r="H100" s="3" t="s">
        <v>286</v>
      </c>
      <c r="I100" s="18" t="s">
        <v>75</v>
      </c>
      <c r="J100" s="18" t="s">
        <v>436</v>
      </c>
      <c r="K100" s="100" t="s">
        <v>74</v>
      </c>
      <c r="L100" s="100" t="s">
        <v>321</v>
      </c>
      <c r="M100" s="3" t="s">
        <v>428</v>
      </c>
      <c r="N100" s="18" t="s">
        <v>297</v>
      </c>
      <c r="O100" s="18" t="s">
        <v>303</v>
      </c>
      <c r="P100" s="18"/>
      <c r="Q100" s="2"/>
      <c r="R100" s="1"/>
      <c r="S100" s="5" t="s">
        <v>291</v>
      </c>
      <c r="T100" s="5" t="s">
        <v>292</v>
      </c>
      <c r="U100" s="18" t="s">
        <v>77</v>
      </c>
      <c r="V100" s="18" t="s">
        <v>224</v>
      </c>
      <c r="W100" s="18" t="s">
        <v>309</v>
      </c>
      <c r="X100" s="145" t="s">
        <v>311</v>
      </c>
      <c r="Y100" s="145" t="s">
        <v>472</v>
      </c>
      <c r="Z100" s="145" t="s">
        <v>311</v>
      </c>
      <c r="AA100" s="18" t="s">
        <v>73</v>
      </c>
      <c r="AB100" s="18" t="s">
        <v>299</v>
      </c>
      <c r="AC100" s="143">
        <v>3</v>
      </c>
      <c r="AD100" s="5">
        <f t="shared" si="2"/>
        <v>15</v>
      </c>
      <c r="AE100" s="140">
        <f>Table_1027[[#This Row],[Planned Individuals]]*0.51</f>
        <v>7.65</v>
      </c>
      <c r="AF100" s="140">
        <f>Table_1027[[#This Row],[Planned Individuals]]*0.49</f>
        <v>7.35</v>
      </c>
      <c r="AG100" s="37">
        <v>3</v>
      </c>
      <c r="AH100" s="37"/>
      <c r="AI100" s="140">
        <f>SUM(Table_1027[[#This Row],[Existing Households]:[New Households]])</f>
        <v>3</v>
      </c>
      <c r="AJ100" s="140">
        <f t="shared" si="3"/>
        <v>15</v>
      </c>
      <c r="AK100" s="140">
        <f>Table_1027[[#This Row],[Reached Individuals]]*0.51</f>
        <v>7.65</v>
      </c>
      <c r="AL100" s="140">
        <f>Table_1027[[#This Row],[Reached Individuals]]*0.49</f>
        <v>7.35</v>
      </c>
      <c r="AM100" s="140">
        <f>Table_1027[[#This Row],[Reached Individuals]]*0.21</f>
        <v>3.15</v>
      </c>
      <c r="AN100" s="140">
        <f>Table_1027[[#This Row],[Reached Individuals]]*0.21</f>
        <v>3.15</v>
      </c>
      <c r="AO100" s="140">
        <f>Table_1027[[#This Row],[Reached Individuals]]*0.26</f>
        <v>3.9000000000000004</v>
      </c>
      <c r="AP100" s="140">
        <f>Table_1027[[#This Row],[Reached Individuals]]*0.27</f>
        <v>4.0500000000000007</v>
      </c>
      <c r="AQ100" s="142">
        <f>Table_1027[[#This Row],[Reached Individuals]]*0.02</f>
        <v>0.3</v>
      </c>
      <c r="AR100" s="142">
        <f>Table_1027[[#This Row],[Reached Individuals]]*0.03</f>
        <v>0.44999999999999996</v>
      </c>
      <c r="AS100" s="37"/>
      <c r="AT100" s="12"/>
      <c r="AU100" s="12" t="s">
        <v>339</v>
      </c>
      <c r="AV100" s="11">
        <v>1838898869</v>
      </c>
      <c r="AW100" s="11" t="s">
        <v>340</v>
      </c>
      <c r="AX100" s="11"/>
      <c r="AY100" s="18"/>
      <c r="AZ100" s="18"/>
      <c r="BA100" s="5">
        <v>20</v>
      </c>
      <c r="BB100" s="5">
        <v>2022</v>
      </c>
      <c r="BC100" s="6" t="str" cm="1">
        <f t="array" ref="BC100">_xlfn.IFS(U100="Teknaf","202290",U100="Ukhia","202294",U100="Ramu","202266",U100="Pekua","202256",U100="Maheshkhali","202249",U100="Kutubdia","202245",U100="Cox's Bazar Sadar","202224",U100="Chakaria","202216",ISBLANK(U100),"")</f>
        <v>202290</v>
      </c>
      <c r="BD100" s="22"/>
      <c r="BE100" s="22"/>
    </row>
    <row r="101" spans="1:57" ht="15.75" customHeight="1">
      <c r="A101" s="36">
        <v>98</v>
      </c>
      <c r="B101" s="8" t="s">
        <v>5166</v>
      </c>
      <c r="C101" s="8" t="s">
        <v>182</v>
      </c>
      <c r="D101" s="1"/>
      <c r="E101" s="18" t="s">
        <v>5</v>
      </c>
      <c r="F101" s="18" t="s">
        <v>5</v>
      </c>
      <c r="G101" s="18" t="s">
        <v>3</v>
      </c>
      <c r="H101" s="3" t="s">
        <v>286</v>
      </c>
      <c r="I101" s="18" t="s">
        <v>75</v>
      </c>
      <c r="J101" s="18" t="s">
        <v>436</v>
      </c>
      <c r="K101" s="100" t="s">
        <v>74</v>
      </c>
      <c r="L101" s="100" t="s">
        <v>321</v>
      </c>
      <c r="M101" s="3" t="s">
        <v>428</v>
      </c>
      <c r="N101" s="18" t="s">
        <v>297</v>
      </c>
      <c r="O101" s="18" t="s">
        <v>303</v>
      </c>
      <c r="P101" s="18"/>
      <c r="Q101" s="2"/>
      <c r="R101" s="1"/>
      <c r="S101" s="5" t="s">
        <v>291</v>
      </c>
      <c r="T101" s="5" t="s">
        <v>292</v>
      </c>
      <c r="U101" s="18" t="s">
        <v>76</v>
      </c>
      <c r="V101" s="18" t="s">
        <v>225</v>
      </c>
      <c r="W101" s="18" t="s">
        <v>324</v>
      </c>
      <c r="X101" s="145" t="s">
        <v>311</v>
      </c>
      <c r="Y101" s="145" t="s">
        <v>472</v>
      </c>
      <c r="Z101" s="145" t="s">
        <v>311</v>
      </c>
      <c r="AA101" s="18" t="s">
        <v>73</v>
      </c>
      <c r="AB101" s="18" t="s">
        <v>299</v>
      </c>
      <c r="AC101" s="18">
        <v>3</v>
      </c>
      <c r="AD101" s="5">
        <f t="shared" si="2"/>
        <v>15</v>
      </c>
      <c r="AE101" s="140">
        <f>Table_1027[[#This Row],[Planned Individuals]]*0.51</f>
        <v>7.65</v>
      </c>
      <c r="AF101" s="140">
        <f>Table_1027[[#This Row],[Planned Individuals]]*0.49</f>
        <v>7.35</v>
      </c>
      <c r="AG101" s="37">
        <v>3</v>
      </c>
      <c r="AH101" s="37"/>
      <c r="AI101" s="140">
        <f>SUM(Table_1027[[#This Row],[Existing Households]:[New Households]])</f>
        <v>3</v>
      </c>
      <c r="AJ101" s="140">
        <f t="shared" si="3"/>
        <v>15</v>
      </c>
      <c r="AK101" s="140">
        <f>Table_1027[[#This Row],[Reached Individuals]]*0.51</f>
        <v>7.65</v>
      </c>
      <c r="AL101" s="140">
        <f>Table_1027[[#This Row],[Reached Individuals]]*0.49</f>
        <v>7.35</v>
      </c>
      <c r="AM101" s="140">
        <f>Table_1027[[#This Row],[Reached Individuals]]*0.21</f>
        <v>3.15</v>
      </c>
      <c r="AN101" s="140">
        <f>Table_1027[[#This Row],[Reached Individuals]]*0.21</f>
        <v>3.15</v>
      </c>
      <c r="AO101" s="140">
        <f>Table_1027[[#This Row],[Reached Individuals]]*0.26</f>
        <v>3.9000000000000004</v>
      </c>
      <c r="AP101" s="140">
        <f>Table_1027[[#This Row],[Reached Individuals]]*0.27</f>
        <v>4.0500000000000007</v>
      </c>
      <c r="AQ101" s="142">
        <f>Table_1027[[#This Row],[Reached Individuals]]*0.02</f>
        <v>0.3</v>
      </c>
      <c r="AR101" s="142">
        <f>Table_1027[[#This Row],[Reached Individuals]]*0.03</f>
        <v>0.44999999999999996</v>
      </c>
      <c r="AS101" s="37"/>
      <c r="AT101" s="12"/>
      <c r="AU101" s="12" t="s">
        <v>339</v>
      </c>
      <c r="AV101" s="11">
        <v>1838898869</v>
      </c>
      <c r="AW101" s="11" t="s">
        <v>340</v>
      </c>
      <c r="AX101" s="11"/>
      <c r="AY101" s="18"/>
      <c r="AZ101" s="18"/>
      <c r="BA101" s="5">
        <v>20</v>
      </c>
      <c r="BB101" s="5">
        <v>2022</v>
      </c>
      <c r="BC101" s="6" t="str" cm="1">
        <f t="array" ref="BC101">_xlfn.IFS(U101="Teknaf","202290",U101="Ukhia","202294",U101="Ramu","202266",U101="Pekua","202256",U101="Maheshkhali","202249",U101="Kutubdia","202245",U101="Cox's Bazar Sadar","202224",U101="Chakaria","202216",ISBLANK(U101),"")</f>
        <v>202294</v>
      </c>
      <c r="BD101" s="22"/>
      <c r="BE101" s="22"/>
    </row>
    <row r="102" spans="1:57" ht="15.75" customHeight="1">
      <c r="A102" s="36">
        <v>99</v>
      </c>
      <c r="B102" s="8" t="s">
        <v>5166</v>
      </c>
      <c r="C102" s="8" t="s">
        <v>182</v>
      </c>
      <c r="D102" s="1"/>
      <c r="E102" s="18" t="s">
        <v>5</v>
      </c>
      <c r="F102" s="18" t="s">
        <v>5</v>
      </c>
      <c r="G102" s="18" t="s">
        <v>3</v>
      </c>
      <c r="H102" s="3" t="s">
        <v>286</v>
      </c>
      <c r="I102" s="18" t="s">
        <v>75</v>
      </c>
      <c r="J102" s="18" t="s">
        <v>436</v>
      </c>
      <c r="K102" s="100" t="s">
        <v>74</v>
      </c>
      <c r="L102" s="100" t="s">
        <v>321</v>
      </c>
      <c r="M102" s="3" t="s">
        <v>428</v>
      </c>
      <c r="N102" s="18" t="s">
        <v>297</v>
      </c>
      <c r="O102" s="18" t="s">
        <v>303</v>
      </c>
      <c r="P102" s="18"/>
      <c r="Q102" s="2"/>
      <c r="R102" s="1"/>
      <c r="S102" s="5" t="s">
        <v>291</v>
      </c>
      <c r="T102" s="5" t="s">
        <v>292</v>
      </c>
      <c r="U102" s="18" t="s">
        <v>76</v>
      </c>
      <c r="V102" s="18" t="s">
        <v>225</v>
      </c>
      <c r="W102" s="18" t="s">
        <v>310</v>
      </c>
      <c r="X102" s="145" t="s">
        <v>311</v>
      </c>
      <c r="Y102" s="145" t="s">
        <v>472</v>
      </c>
      <c r="Z102" s="145" t="s">
        <v>311</v>
      </c>
      <c r="AA102" s="18" t="s">
        <v>73</v>
      </c>
      <c r="AB102" s="18" t="s">
        <v>299</v>
      </c>
      <c r="AC102" s="143">
        <v>3</v>
      </c>
      <c r="AD102" s="5">
        <f t="shared" si="2"/>
        <v>15</v>
      </c>
      <c r="AE102" s="140">
        <f>Table_1027[[#This Row],[Planned Individuals]]*0.51</f>
        <v>7.65</v>
      </c>
      <c r="AF102" s="140">
        <f>Table_1027[[#This Row],[Planned Individuals]]*0.49</f>
        <v>7.35</v>
      </c>
      <c r="AG102" s="37">
        <v>3</v>
      </c>
      <c r="AH102" s="37"/>
      <c r="AI102" s="140">
        <f>SUM(Table_1027[[#This Row],[Existing Households]:[New Households]])</f>
        <v>3</v>
      </c>
      <c r="AJ102" s="140">
        <f t="shared" si="3"/>
        <v>15</v>
      </c>
      <c r="AK102" s="140">
        <f>Table_1027[[#This Row],[Reached Individuals]]*0.51</f>
        <v>7.65</v>
      </c>
      <c r="AL102" s="140">
        <f>Table_1027[[#This Row],[Reached Individuals]]*0.49</f>
        <v>7.35</v>
      </c>
      <c r="AM102" s="140">
        <f>Table_1027[[#This Row],[Reached Individuals]]*0.21</f>
        <v>3.15</v>
      </c>
      <c r="AN102" s="140">
        <f>Table_1027[[#This Row],[Reached Individuals]]*0.21</f>
        <v>3.15</v>
      </c>
      <c r="AO102" s="140">
        <f>Table_1027[[#This Row],[Reached Individuals]]*0.26</f>
        <v>3.9000000000000004</v>
      </c>
      <c r="AP102" s="140">
        <f>Table_1027[[#This Row],[Reached Individuals]]*0.27</f>
        <v>4.0500000000000007</v>
      </c>
      <c r="AQ102" s="142">
        <f>Table_1027[[#This Row],[Reached Individuals]]*0.02</f>
        <v>0.3</v>
      </c>
      <c r="AR102" s="142">
        <f>Table_1027[[#This Row],[Reached Individuals]]*0.03</f>
        <v>0.44999999999999996</v>
      </c>
      <c r="AS102" s="37"/>
      <c r="AT102" s="12"/>
      <c r="AU102" s="12" t="s">
        <v>339</v>
      </c>
      <c r="AV102" s="11">
        <v>1838898869</v>
      </c>
      <c r="AW102" s="11" t="s">
        <v>340</v>
      </c>
      <c r="AX102" s="11"/>
      <c r="AY102" s="18"/>
      <c r="AZ102" s="18"/>
      <c r="BA102" s="5">
        <v>20</v>
      </c>
      <c r="BB102" s="5">
        <v>2022</v>
      </c>
      <c r="BC102" s="6" t="str" cm="1">
        <f t="array" ref="BC102">_xlfn.IFS(U102="Teknaf","202290",U102="Ukhia","202294",U102="Ramu","202266",U102="Pekua","202256",U102="Maheshkhali","202249",U102="Kutubdia","202245",U102="Cox's Bazar Sadar","202224",U102="Chakaria","202216",ISBLANK(U102),"")</f>
        <v>202294</v>
      </c>
      <c r="BD102" s="22"/>
      <c r="BE102" s="22"/>
    </row>
    <row r="103" spans="1:57" ht="15.75" customHeight="1">
      <c r="A103" s="36">
        <v>100</v>
      </c>
      <c r="B103" s="8" t="s">
        <v>5166</v>
      </c>
      <c r="C103" s="8" t="s">
        <v>182</v>
      </c>
      <c r="D103" s="1"/>
      <c r="E103" s="18" t="s">
        <v>5</v>
      </c>
      <c r="F103" s="18" t="s">
        <v>5</v>
      </c>
      <c r="G103" s="18" t="s">
        <v>3</v>
      </c>
      <c r="H103" s="3" t="s">
        <v>286</v>
      </c>
      <c r="I103" s="18" t="s">
        <v>75</v>
      </c>
      <c r="J103" s="18" t="s">
        <v>436</v>
      </c>
      <c r="K103" s="100" t="s">
        <v>74</v>
      </c>
      <c r="L103" s="100" t="s">
        <v>321</v>
      </c>
      <c r="M103" s="3" t="s">
        <v>428</v>
      </c>
      <c r="N103" s="18" t="s">
        <v>297</v>
      </c>
      <c r="O103" s="18" t="s">
        <v>303</v>
      </c>
      <c r="P103" s="18"/>
      <c r="Q103" s="2"/>
      <c r="R103" s="1"/>
      <c r="S103" s="5" t="s">
        <v>291</v>
      </c>
      <c r="T103" s="5" t="s">
        <v>292</v>
      </c>
      <c r="U103" s="18" t="s">
        <v>76</v>
      </c>
      <c r="V103" s="18" t="s">
        <v>220</v>
      </c>
      <c r="W103" s="18" t="s">
        <v>326</v>
      </c>
      <c r="X103" s="145" t="s">
        <v>311</v>
      </c>
      <c r="Y103" s="145" t="s">
        <v>472</v>
      </c>
      <c r="Z103" s="145" t="s">
        <v>311</v>
      </c>
      <c r="AA103" s="18" t="s">
        <v>73</v>
      </c>
      <c r="AB103" s="18" t="s">
        <v>299</v>
      </c>
      <c r="AC103" s="18">
        <v>3</v>
      </c>
      <c r="AD103" s="5">
        <f t="shared" si="2"/>
        <v>15</v>
      </c>
      <c r="AE103" s="140">
        <f>Table_1027[[#This Row],[Planned Individuals]]*0.51</f>
        <v>7.65</v>
      </c>
      <c r="AF103" s="140">
        <f>Table_1027[[#This Row],[Planned Individuals]]*0.49</f>
        <v>7.35</v>
      </c>
      <c r="AG103" s="37">
        <v>3</v>
      </c>
      <c r="AH103" s="37"/>
      <c r="AI103" s="140">
        <f>SUM(Table_1027[[#This Row],[Existing Households]:[New Households]])</f>
        <v>3</v>
      </c>
      <c r="AJ103" s="140">
        <f t="shared" si="3"/>
        <v>15</v>
      </c>
      <c r="AK103" s="140">
        <f>Table_1027[[#This Row],[Reached Individuals]]*0.51</f>
        <v>7.65</v>
      </c>
      <c r="AL103" s="140">
        <f>Table_1027[[#This Row],[Reached Individuals]]*0.49</f>
        <v>7.35</v>
      </c>
      <c r="AM103" s="140">
        <f>Table_1027[[#This Row],[Reached Individuals]]*0.21</f>
        <v>3.15</v>
      </c>
      <c r="AN103" s="140">
        <f>Table_1027[[#This Row],[Reached Individuals]]*0.21</f>
        <v>3.15</v>
      </c>
      <c r="AO103" s="140">
        <f>Table_1027[[#This Row],[Reached Individuals]]*0.26</f>
        <v>3.9000000000000004</v>
      </c>
      <c r="AP103" s="140">
        <f>Table_1027[[#This Row],[Reached Individuals]]*0.27</f>
        <v>4.0500000000000007</v>
      </c>
      <c r="AQ103" s="142">
        <f>Table_1027[[#This Row],[Reached Individuals]]*0.02</f>
        <v>0.3</v>
      </c>
      <c r="AR103" s="142">
        <f>Table_1027[[#This Row],[Reached Individuals]]*0.03</f>
        <v>0.44999999999999996</v>
      </c>
      <c r="AS103" s="37"/>
      <c r="AT103" s="12"/>
      <c r="AU103" s="12" t="s">
        <v>339</v>
      </c>
      <c r="AV103" s="11">
        <v>1838898869</v>
      </c>
      <c r="AW103" s="11" t="s">
        <v>340</v>
      </c>
      <c r="AX103" s="11"/>
      <c r="AY103" s="18"/>
      <c r="AZ103" s="18"/>
      <c r="BA103" s="5">
        <v>20</v>
      </c>
      <c r="BB103" s="5">
        <v>2022</v>
      </c>
      <c r="BC103" s="6" t="str" cm="1">
        <f t="array" ref="BC103">_xlfn.IFS(U103="Teknaf","202290",U103="Ukhia","202294",U103="Ramu","202266",U103="Pekua","202256",U103="Maheshkhali","202249",U103="Kutubdia","202245",U103="Cox's Bazar Sadar","202224",U103="Chakaria","202216",ISBLANK(U103),"")</f>
        <v>202294</v>
      </c>
      <c r="BD103" s="22"/>
      <c r="BE103" s="22"/>
    </row>
    <row r="104" spans="1:57" ht="15.75" customHeight="1">
      <c r="A104" s="36">
        <v>101</v>
      </c>
      <c r="B104" s="8" t="s">
        <v>5166</v>
      </c>
      <c r="C104" s="8" t="s">
        <v>182</v>
      </c>
      <c r="D104" s="1"/>
      <c r="E104" s="18" t="s">
        <v>5</v>
      </c>
      <c r="F104" s="18" t="s">
        <v>5</v>
      </c>
      <c r="G104" s="18" t="s">
        <v>3</v>
      </c>
      <c r="H104" s="3" t="s">
        <v>286</v>
      </c>
      <c r="I104" s="18" t="s">
        <v>75</v>
      </c>
      <c r="J104" s="18" t="s">
        <v>436</v>
      </c>
      <c r="K104" s="100" t="s">
        <v>74</v>
      </c>
      <c r="L104" s="100" t="s">
        <v>321</v>
      </c>
      <c r="M104" s="3" t="s">
        <v>428</v>
      </c>
      <c r="N104" s="18" t="s">
        <v>297</v>
      </c>
      <c r="O104" s="18" t="s">
        <v>303</v>
      </c>
      <c r="P104" s="18"/>
      <c r="Q104" s="2"/>
      <c r="R104" s="1"/>
      <c r="S104" s="5" t="s">
        <v>291</v>
      </c>
      <c r="T104" s="5" t="s">
        <v>292</v>
      </c>
      <c r="U104" s="18" t="s">
        <v>76</v>
      </c>
      <c r="V104" s="18" t="s">
        <v>220</v>
      </c>
      <c r="W104" s="18" t="s">
        <v>316</v>
      </c>
      <c r="X104" s="145" t="s">
        <v>311</v>
      </c>
      <c r="Y104" s="145" t="s">
        <v>472</v>
      </c>
      <c r="Z104" s="145" t="s">
        <v>311</v>
      </c>
      <c r="AA104" s="18" t="s">
        <v>73</v>
      </c>
      <c r="AB104" s="18" t="s">
        <v>299</v>
      </c>
      <c r="AC104" s="18">
        <v>3</v>
      </c>
      <c r="AD104" s="5">
        <f t="shared" si="2"/>
        <v>15</v>
      </c>
      <c r="AE104" s="140">
        <f>Table_1027[[#This Row],[Planned Individuals]]*0.51</f>
        <v>7.65</v>
      </c>
      <c r="AF104" s="140">
        <f>Table_1027[[#This Row],[Planned Individuals]]*0.49</f>
        <v>7.35</v>
      </c>
      <c r="AG104" s="37">
        <v>3</v>
      </c>
      <c r="AH104" s="37"/>
      <c r="AI104" s="140">
        <f>SUM(Table_1027[[#This Row],[Existing Households]:[New Households]])</f>
        <v>3</v>
      </c>
      <c r="AJ104" s="140">
        <f t="shared" si="3"/>
        <v>15</v>
      </c>
      <c r="AK104" s="140">
        <f>Table_1027[[#This Row],[Reached Individuals]]*0.51</f>
        <v>7.65</v>
      </c>
      <c r="AL104" s="140">
        <f>Table_1027[[#This Row],[Reached Individuals]]*0.49</f>
        <v>7.35</v>
      </c>
      <c r="AM104" s="140">
        <f>Table_1027[[#This Row],[Reached Individuals]]*0.21</f>
        <v>3.15</v>
      </c>
      <c r="AN104" s="140">
        <f>Table_1027[[#This Row],[Reached Individuals]]*0.21</f>
        <v>3.15</v>
      </c>
      <c r="AO104" s="140">
        <f>Table_1027[[#This Row],[Reached Individuals]]*0.26</f>
        <v>3.9000000000000004</v>
      </c>
      <c r="AP104" s="140">
        <f>Table_1027[[#This Row],[Reached Individuals]]*0.27</f>
        <v>4.0500000000000007</v>
      </c>
      <c r="AQ104" s="142">
        <f>Table_1027[[#This Row],[Reached Individuals]]*0.02</f>
        <v>0.3</v>
      </c>
      <c r="AR104" s="142">
        <f>Table_1027[[#This Row],[Reached Individuals]]*0.03</f>
        <v>0.44999999999999996</v>
      </c>
      <c r="AS104" s="37"/>
      <c r="AT104" s="12"/>
      <c r="AU104" s="12" t="s">
        <v>339</v>
      </c>
      <c r="AV104" s="11">
        <v>1838898869</v>
      </c>
      <c r="AW104" s="11" t="s">
        <v>340</v>
      </c>
      <c r="AX104" s="11"/>
      <c r="AY104" s="18"/>
      <c r="AZ104" s="18"/>
      <c r="BA104" s="5">
        <v>20</v>
      </c>
      <c r="BB104" s="5">
        <v>2022</v>
      </c>
      <c r="BC104" s="6" t="str" cm="1">
        <f t="array" ref="BC104">_xlfn.IFS(U104="Teknaf","202290",U104="Ukhia","202294",U104="Ramu","202266",U104="Pekua","202256",U104="Maheshkhali","202249",U104="Kutubdia","202245",U104="Cox's Bazar Sadar","202224",U104="Chakaria","202216",ISBLANK(U104),"")</f>
        <v>202294</v>
      </c>
      <c r="BD104" s="22"/>
      <c r="BE104" s="22"/>
    </row>
    <row r="105" spans="1:57" ht="15.75" customHeight="1">
      <c r="A105" s="36">
        <v>102</v>
      </c>
      <c r="B105" s="8" t="s">
        <v>5166</v>
      </c>
      <c r="C105" s="8" t="s">
        <v>182</v>
      </c>
      <c r="D105" s="1"/>
      <c r="E105" s="18" t="s">
        <v>5</v>
      </c>
      <c r="F105" s="18" t="s">
        <v>5</v>
      </c>
      <c r="G105" s="18" t="s">
        <v>3</v>
      </c>
      <c r="H105" s="3" t="s">
        <v>286</v>
      </c>
      <c r="I105" s="18" t="s">
        <v>75</v>
      </c>
      <c r="J105" s="18" t="s">
        <v>436</v>
      </c>
      <c r="K105" s="100" t="s">
        <v>74</v>
      </c>
      <c r="L105" s="100" t="s">
        <v>321</v>
      </c>
      <c r="M105" s="3" t="s">
        <v>428</v>
      </c>
      <c r="N105" s="18" t="s">
        <v>297</v>
      </c>
      <c r="O105" s="18" t="s">
        <v>303</v>
      </c>
      <c r="P105" s="18"/>
      <c r="Q105" s="2"/>
      <c r="R105" s="1"/>
      <c r="S105" s="5" t="s">
        <v>291</v>
      </c>
      <c r="T105" s="5" t="s">
        <v>292</v>
      </c>
      <c r="U105" s="18" t="s">
        <v>77</v>
      </c>
      <c r="V105" s="18" t="s">
        <v>224</v>
      </c>
      <c r="W105" s="18" t="s">
        <v>306</v>
      </c>
      <c r="X105" s="145" t="s">
        <v>311</v>
      </c>
      <c r="Y105" s="145" t="s">
        <v>472</v>
      </c>
      <c r="Z105" s="145" t="s">
        <v>311</v>
      </c>
      <c r="AA105" s="18" t="s">
        <v>73</v>
      </c>
      <c r="AB105" s="18" t="s">
        <v>299</v>
      </c>
      <c r="AC105" s="18">
        <v>4</v>
      </c>
      <c r="AD105" s="5">
        <f t="shared" si="2"/>
        <v>20</v>
      </c>
      <c r="AE105" s="140">
        <f>Table_1027[[#This Row],[Planned Individuals]]*0.51</f>
        <v>10.199999999999999</v>
      </c>
      <c r="AF105" s="140">
        <f>Table_1027[[#This Row],[Planned Individuals]]*0.49</f>
        <v>9.8000000000000007</v>
      </c>
      <c r="AG105" s="37">
        <v>4</v>
      </c>
      <c r="AH105" s="37"/>
      <c r="AI105" s="140">
        <f>SUM(Table_1027[[#This Row],[Existing Households]:[New Households]])</f>
        <v>4</v>
      </c>
      <c r="AJ105" s="140">
        <f t="shared" si="3"/>
        <v>20</v>
      </c>
      <c r="AK105" s="140">
        <f>Table_1027[[#This Row],[Reached Individuals]]*0.51</f>
        <v>10.199999999999999</v>
      </c>
      <c r="AL105" s="140">
        <f>Table_1027[[#This Row],[Reached Individuals]]*0.49</f>
        <v>9.8000000000000007</v>
      </c>
      <c r="AM105" s="140">
        <f>Table_1027[[#This Row],[Reached Individuals]]*0.21</f>
        <v>4.2</v>
      </c>
      <c r="AN105" s="140">
        <f>Table_1027[[#This Row],[Reached Individuals]]*0.21</f>
        <v>4.2</v>
      </c>
      <c r="AO105" s="140">
        <f>Table_1027[[#This Row],[Reached Individuals]]*0.26</f>
        <v>5.2</v>
      </c>
      <c r="AP105" s="140">
        <f>Table_1027[[#This Row],[Reached Individuals]]*0.27</f>
        <v>5.4</v>
      </c>
      <c r="AQ105" s="142">
        <f>Table_1027[[#This Row],[Reached Individuals]]*0.02</f>
        <v>0.4</v>
      </c>
      <c r="AR105" s="142">
        <f>Table_1027[[#This Row],[Reached Individuals]]*0.03</f>
        <v>0.6</v>
      </c>
      <c r="AS105" s="37"/>
      <c r="AT105" s="12"/>
      <c r="AU105" s="12" t="s">
        <v>339</v>
      </c>
      <c r="AV105" s="11">
        <v>1838898869</v>
      </c>
      <c r="AW105" s="11" t="s">
        <v>340</v>
      </c>
      <c r="AX105" s="11"/>
      <c r="AY105" s="18"/>
      <c r="AZ105" s="18"/>
      <c r="BA105" s="5">
        <v>20</v>
      </c>
      <c r="BB105" s="5">
        <v>2022</v>
      </c>
      <c r="BC105" s="6" t="str" cm="1">
        <f t="array" ref="BC105">_xlfn.IFS(U105="Teknaf","202290",U105="Ukhia","202294",U105="Ramu","202266",U105="Pekua","202256",U105="Maheshkhali","202249",U105="Kutubdia","202245",U105="Cox's Bazar Sadar","202224",U105="Chakaria","202216",ISBLANK(U105),"")</f>
        <v>202290</v>
      </c>
      <c r="BD105" s="22"/>
      <c r="BE105" s="22"/>
    </row>
    <row r="106" spans="1:57" ht="15.75" customHeight="1">
      <c r="A106" s="36">
        <v>103</v>
      </c>
      <c r="B106" s="8" t="s">
        <v>5166</v>
      </c>
      <c r="C106" s="8" t="s">
        <v>182</v>
      </c>
      <c r="D106" s="1"/>
      <c r="E106" s="18" t="s">
        <v>5</v>
      </c>
      <c r="F106" s="18" t="s">
        <v>5</v>
      </c>
      <c r="G106" s="18" t="s">
        <v>3</v>
      </c>
      <c r="H106" s="3" t="s">
        <v>286</v>
      </c>
      <c r="I106" s="18" t="s">
        <v>75</v>
      </c>
      <c r="J106" s="18" t="s">
        <v>436</v>
      </c>
      <c r="K106" s="100" t="s">
        <v>74</v>
      </c>
      <c r="L106" s="100" t="s">
        <v>321</v>
      </c>
      <c r="M106" s="3" t="s">
        <v>428</v>
      </c>
      <c r="N106" s="18" t="s">
        <v>297</v>
      </c>
      <c r="O106" s="18" t="s">
        <v>303</v>
      </c>
      <c r="P106" s="18"/>
      <c r="Q106" s="2"/>
      <c r="R106" s="1"/>
      <c r="S106" s="5" t="s">
        <v>291</v>
      </c>
      <c r="T106" s="5" t="s">
        <v>292</v>
      </c>
      <c r="U106" s="18" t="s">
        <v>77</v>
      </c>
      <c r="V106" s="18" t="s">
        <v>224</v>
      </c>
      <c r="W106" s="18" t="s">
        <v>325</v>
      </c>
      <c r="X106" s="145" t="s">
        <v>311</v>
      </c>
      <c r="Y106" s="145" t="s">
        <v>472</v>
      </c>
      <c r="Z106" s="145" t="s">
        <v>311</v>
      </c>
      <c r="AA106" s="18" t="s">
        <v>73</v>
      </c>
      <c r="AB106" s="18" t="s">
        <v>299</v>
      </c>
      <c r="AC106" s="18">
        <v>4</v>
      </c>
      <c r="AD106" s="5">
        <f t="shared" si="2"/>
        <v>20</v>
      </c>
      <c r="AE106" s="140">
        <f>Table_1027[[#This Row],[Planned Individuals]]*0.51</f>
        <v>10.199999999999999</v>
      </c>
      <c r="AF106" s="140">
        <f>Table_1027[[#This Row],[Planned Individuals]]*0.49</f>
        <v>9.8000000000000007</v>
      </c>
      <c r="AG106" s="37">
        <v>4</v>
      </c>
      <c r="AH106" s="37"/>
      <c r="AI106" s="140">
        <f>SUM(Table_1027[[#This Row],[Existing Households]:[New Households]])</f>
        <v>4</v>
      </c>
      <c r="AJ106" s="140">
        <f t="shared" si="3"/>
        <v>20</v>
      </c>
      <c r="AK106" s="140">
        <f>Table_1027[[#This Row],[Reached Individuals]]*0.51</f>
        <v>10.199999999999999</v>
      </c>
      <c r="AL106" s="140">
        <f>Table_1027[[#This Row],[Reached Individuals]]*0.49</f>
        <v>9.8000000000000007</v>
      </c>
      <c r="AM106" s="140">
        <f>Table_1027[[#This Row],[Reached Individuals]]*0.21</f>
        <v>4.2</v>
      </c>
      <c r="AN106" s="140">
        <f>Table_1027[[#This Row],[Reached Individuals]]*0.21</f>
        <v>4.2</v>
      </c>
      <c r="AO106" s="140">
        <f>Table_1027[[#This Row],[Reached Individuals]]*0.26</f>
        <v>5.2</v>
      </c>
      <c r="AP106" s="140">
        <f>Table_1027[[#This Row],[Reached Individuals]]*0.27</f>
        <v>5.4</v>
      </c>
      <c r="AQ106" s="142">
        <f>Table_1027[[#This Row],[Reached Individuals]]*0.02</f>
        <v>0.4</v>
      </c>
      <c r="AR106" s="142">
        <f>Table_1027[[#This Row],[Reached Individuals]]*0.03</f>
        <v>0.6</v>
      </c>
      <c r="AS106" s="37"/>
      <c r="AT106" s="12"/>
      <c r="AU106" s="12" t="s">
        <v>339</v>
      </c>
      <c r="AV106" s="11">
        <v>1838898869</v>
      </c>
      <c r="AW106" s="11" t="s">
        <v>340</v>
      </c>
      <c r="AX106" s="11"/>
      <c r="AY106" s="18"/>
      <c r="AZ106" s="18"/>
      <c r="BA106" s="5">
        <v>20</v>
      </c>
      <c r="BB106" s="5">
        <v>2022</v>
      </c>
      <c r="BC106" s="6" t="str" cm="1">
        <f t="array" ref="BC106">_xlfn.IFS(U106="Teknaf","202290",U106="Ukhia","202294",U106="Ramu","202266",U106="Pekua","202256",U106="Maheshkhali","202249",U106="Kutubdia","202245",U106="Cox's Bazar Sadar","202224",U106="Chakaria","202216",ISBLANK(U106),"")</f>
        <v>202290</v>
      </c>
      <c r="BD106" s="22"/>
      <c r="BE106" s="22"/>
    </row>
    <row r="107" spans="1:57" ht="15.75" customHeight="1">
      <c r="A107" s="36">
        <v>104</v>
      </c>
      <c r="B107" s="1" t="s">
        <v>5166</v>
      </c>
      <c r="C107" s="1" t="s">
        <v>182</v>
      </c>
      <c r="D107" s="1"/>
      <c r="E107" s="18" t="s">
        <v>5</v>
      </c>
      <c r="F107" s="18" t="s">
        <v>5</v>
      </c>
      <c r="G107" s="18" t="s">
        <v>3</v>
      </c>
      <c r="H107" s="3" t="s">
        <v>286</v>
      </c>
      <c r="I107" s="18" t="s">
        <v>75</v>
      </c>
      <c r="J107" s="18" t="s">
        <v>436</v>
      </c>
      <c r="K107" s="100" t="s">
        <v>74</v>
      </c>
      <c r="L107" s="100" t="s">
        <v>321</v>
      </c>
      <c r="M107" s="3" t="s">
        <v>428</v>
      </c>
      <c r="N107" s="18" t="s">
        <v>297</v>
      </c>
      <c r="O107" s="18" t="s">
        <v>303</v>
      </c>
      <c r="P107" s="18"/>
      <c r="Q107" s="2"/>
      <c r="R107" s="1"/>
      <c r="S107" s="5" t="s">
        <v>291</v>
      </c>
      <c r="T107" s="5" t="s">
        <v>292</v>
      </c>
      <c r="U107" s="18" t="s">
        <v>77</v>
      </c>
      <c r="V107" s="18" t="s">
        <v>223</v>
      </c>
      <c r="W107" s="18" t="s">
        <v>310</v>
      </c>
      <c r="X107" s="145" t="s">
        <v>311</v>
      </c>
      <c r="Y107" s="145" t="s">
        <v>472</v>
      </c>
      <c r="Z107" s="145" t="s">
        <v>311</v>
      </c>
      <c r="AA107" s="18" t="s">
        <v>73</v>
      </c>
      <c r="AB107" s="18" t="s">
        <v>299</v>
      </c>
      <c r="AC107" s="18">
        <v>4</v>
      </c>
      <c r="AD107" s="5">
        <f t="shared" si="2"/>
        <v>20</v>
      </c>
      <c r="AE107" s="140">
        <f>Table_1027[[#This Row],[Planned Individuals]]*0.51</f>
        <v>10.199999999999999</v>
      </c>
      <c r="AF107" s="140">
        <f>Table_1027[[#This Row],[Planned Individuals]]*0.49</f>
        <v>9.8000000000000007</v>
      </c>
      <c r="AG107" s="37">
        <v>4</v>
      </c>
      <c r="AH107" s="37"/>
      <c r="AI107" s="140">
        <f>SUM(Table_1027[[#This Row],[Existing Households]:[New Households]])</f>
        <v>4</v>
      </c>
      <c r="AJ107" s="140">
        <f t="shared" si="3"/>
        <v>20</v>
      </c>
      <c r="AK107" s="140">
        <f>Table_1027[[#This Row],[Reached Individuals]]*0.51</f>
        <v>10.199999999999999</v>
      </c>
      <c r="AL107" s="140">
        <f>Table_1027[[#This Row],[Reached Individuals]]*0.49</f>
        <v>9.8000000000000007</v>
      </c>
      <c r="AM107" s="140">
        <f>Table_1027[[#This Row],[Reached Individuals]]*0.21</f>
        <v>4.2</v>
      </c>
      <c r="AN107" s="140">
        <f>Table_1027[[#This Row],[Reached Individuals]]*0.21</f>
        <v>4.2</v>
      </c>
      <c r="AO107" s="140">
        <f>Table_1027[[#This Row],[Reached Individuals]]*0.26</f>
        <v>5.2</v>
      </c>
      <c r="AP107" s="140">
        <f>Table_1027[[#This Row],[Reached Individuals]]*0.27</f>
        <v>5.4</v>
      </c>
      <c r="AQ107" s="142">
        <f>Table_1027[[#This Row],[Reached Individuals]]*0.02</f>
        <v>0.4</v>
      </c>
      <c r="AR107" s="142">
        <f>Table_1027[[#This Row],[Reached Individuals]]*0.03</f>
        <v>0.6</v>
      </c>
      <c r="AS107" s="37"/>
      <c r="AT107" s="12"/>
      <c r="AU107" s="12" t="s">
        <v>339</v>
      </c>
      <c r="AV107" s="11">
        <v>1838898869</v>
      </c>
      <c r="AW107" s="11" t="s">
        <v>340</v>
      </c>
      <c r="AX107" s="11"/>
      <c r="AY107" s="18"/>
      <c r="AZ107" s="18"/>
      <c r="BA107" s="5">
        <v>20</v>
      </c>
      <c r="BB107" s="5">
        <v>2022</v>
      </c>
      <c r="BC107" s="6" t="str" cm="1">
        <f t="array" ref="BC107">_xlfn.IFS(U107="Teknaf","202290",U107="Ukhia","202294",U107="Ramu","202266",U107="Pekua","202256",U107="Maheshkhali","202249",U107="Kutubdia","202245",U107="Cox's Bazar Sadar","202224",U107="Chakaria","202216",ISBLANK(U107),"")</f>
        <v>202290</v>
      </c>
      <c r="BD107" s="22"/>
      <c r="BE107" s="22"/>
    </row>
    <row r="108" spans="1:57" ht="15.75" customHeight="1">
      <c r="A108" s="36">
        <v>105</v>
      </c>
      <c r="B108" s="1" t="s">
        <v>5166</v>
      </c>
      <c r="C108" s="1" t="s">
        <v>182</v>
      </c>
      <c r="D108" s="1"/>
      <c r="E108" s="18" t="s">
        <v>5</v>
      </c>
      <c r="F108" s="18" t="s">
        <v>5</v>
      </c>
      <c r="G108" s="18" t="s">
        <v>3</v>
      </c>
      <c r="H108" s="3" t="s">
        <v>286</v>
      </c>
      <c r="I108" s="18" t="s">
        <v>75</v>
      </c>
      <c r="J108" s="18" t="s">
        <v>436</v>
      </c>
      <c r="K108" s="100" t="s">
        <v>74</v>
      </c>
      <c r="L108" s="100" t="s">
        <v>321</v>
      </c>
      <c r="M108" s="3" t="s">
        <v>428</v>
      </c>
      <c r="N108" s="18" t="s">
        <v>297</v>
      </c>
      <c r="O108" s="18" t="s">
        <v>303</v>
      </c>
      <c r="P108" s="18"/>
      <c r="Q108" s="2"/>
      <c r="R108" s="1"/>
      <c r="S108" s="5" t="s">
        <v>291</v>
      </c>
      <c r="T108" s="5" t="s">
        <v>292</v>
      </c>
      <c r="U108" s="18" t="s">
        <v>76</v>
      </c>
      <c r="V108" s="18" t="s">
        <v>221</v>
      </c>
      <c r="W108" s="18" t="s">
        <v>331</v>
      </c>
      <c r="X108" s="145" t="s">
        <v>311</v>
      </c>
      <c r="Y108" s="145" t="s">
        <v>472</v>
      </c>
      <c r="Z108" s="145" t="s">
        <v>311</v>
      </c>
      <c r="AA108" s="18" t="s">
        <v>73</v>
      </c>
      <c r="AB108" s="18" t="s">
        <v>299</v>
      </c>
      <c r="AC108" s="18">
        <v>4</v>
      </c>
      <c r="AD108" s="5">
        <f t="shared" si="2"/>
        <v>20</v>
      </c>
      <c r="AE108" s="140">
        <f>Table_1027[[#This Row],[Planned Individuals]]*0.51</f>
        <v>10.199999999999999</v>
      </c>
      <c r="AF108" s="140">
        <f>Table_1027[[#This Row],[Planned Individuals]]*0.49</f>
        <v>9.8000000000000007</v>
      </c>
      <c r="AG108" s="37">
        <v>4</v>
      </c>
      <c r="AH108" s="37"/>
      <c r="AI108" s="140">
        <f>SUM(Table_1027[[#This Row],[Existing Households]:[New Households]])</f>
        <v>4</v>
      </c>
      <c r="AJ108" s="140">
        <f t="shared" si="3"/>
        <v>20</v>
      </c>
      <c r="AK108" s="140">
        <f>Table_1027[[#This Row],[Reached Individuals]]*0.51</f>
        <v>10.199999999999999</v>
      </c>
      <c r="AL108" s="140">
        <f>Table_1027[[#This Row],[Reached Individuals]]*0.49</f>
        <v>9.8000000000000007</v>
      </c>
      <c r="AM108" s="140">
        <f>Table_1027[[#This Row],[Reached Individuals]]*0.21</f>
        <v>4.2</v>
      </c>
      <c r="AN108" s="140">
        <f>Table_1027[[#This Row],[Reached Individuals]]*0.21</f>
        <v>4.2</v>
      </c>
      <c r="AO108" s="140">
        <f>Table_1027[[#This Row],[Reached Individuals]]*0.26</f>
        <v>5.2</v>
      </c>
      <c r="AP108" s="140">
        <f>Table_1027[[#This Row],[Reached Individuals]]*0.27</f>
        <v>5.4</v>
      </c>
      <c r="AQ108" s="142">
        <f>Table_1027[[#This Row],[Reached Individuals]]*0.02</f>
        <v>0.4</v>
      </c>
      <c r="AR108" s="142">
        <f>Table_1027[[#This Row],[Reached Individuals]]*0.03</f>
        <v>0.6</v>
      </c>
      <c r="AS108" s="37"/>
      <c r="AT108" s="12"/>
      <c r="AU108" s="12" t="s">
        <v>339</v>
      </c>
      <c r="AV108" s="11">
        <v>1838898869</v>
      </c>
      <c r="AW108" s="11" t="s">
        <v>340</v>
      </c>
      <c r="AX108" s="11"/>
      <c r="AY108" s="18"/>
      <c r="AZ108" s="18"/>
      <c r="BA108" s="5">
        <v>20</v>
      </c>
      <c r="BB108" s="5">
        <v>2022</v>
      </c>
      <c r="BC108" s="6" t="str" cm="1">
        <f t="array" ref="BC108">_xlfn.IFS(U108="Teknaf","202290",U108="Ukhia","202294",U108="Ramu","202266",U108="Pekua","202256",U108="Maheshkhali","202249",U108="Kutubdia","202245",U108="Cox's Bazar Sadar","202224",U108="Chakaria","202216",ISBLANK(U108),"")</f>
        <v>202294</v>
      </c>
      <c r="BD108" s="22"/>
      <c r="BE108" s="22"/>
    </row>
    <row r="109" spans="1:57" ht="15.75" customHeight="1">
      <c r="A109" s="36">
        <v>106</v>
      </c>
      <c r="B109" s="1" t="s">
        <v>5166</v>
      </c>
      <c r="C109" s="1" t="s">
        <v>182</v>
      </c>
      <c r="D109" s="1"/>
      <c r="E109" s="18" t="s">
        <v>5</v>
      </c>
      <c r="F109" s="18" t="s">
        <v>5</v>
      </c>
      <c r="G109" s="18" t="s">
        <v>3</v>
      </c>
      <c r="H109" s="3" t="s">
        <v>286</v>
      </c>
      <c r="I109" s="18" t="s">
        <v>75</v>
      </c>
      <c r="J109" s="18" t="s">
        <v>436</v>
      </c>
      <c r="K109" s="100" t="s">
        <v>74</v>
      </c>
      <c r="L109" s="100" t="s">
        <v>321</v>
      </c>
      <c r="M109" s="3" t="s">
        <v>428</v>
      </c>
      <c r="N109" s="18" t="s">
        <v>297</v>
      </c>
      <c r="O109" s="18" t="s">
        <v>303</v>
      </c>
      <c r="P109" s="18"/>
      <c r="Q109" s="2"/>
      <c r="R109" s="1"/>
      <c r="S109" s="5" t="s">
        <v>291</v>
      </c>
      <c r="T109" s="5" t="s">
        <v>292</v>
      </c>
      <c r="U109" s="18" t="s">
        <v>76</v>
      </c>
      <c r="V109" s="18" t="s">
        <v>225</v>
      </c>
      <c r="W109" s="18" t="s">
        <v>309</v>
      </c>
      <c r="X109" s="145" t="s">
        <v>311</v>
      </c>
      <c r="Y109" s="145" t="s">
        <v>472</v>
      </c>
      <c r="Z109" s="145" t="s">
        <v>311</v>
      </c>
      <c r="AA109" s="18" t="s">
        <v>73</v>
      </c>
      <c r="AB109" s="18" t="s">
        <v>299</v>
      </c>
      <c r="AC109" s="18">
        <v>4</v>
      </c>
      <c r="AD109" s="5">
        <f t="shared" si="2"/>
        <v>20</v>
      </c>
      <c r="AE109" s="140">
        <f>Table_1027[[#This Row],[Planned Individuals]]*0.51</f>
        <v>10.199999999999999</v>
      </c>
      <c r="AF109" s="140">
        <f>Table_1027[[#This Row],[Planned Individuals]]*0.49</f>
        <v>9.8000000000000007</v>
      </c>
      <c r="AG109" s="37">
        <v>4</v>
      </c>
      <c r="AH109" s="37"/>
      <c r="AI109" s="140">
        <f>SUM(Table_1027[[#This Row],[Existing Households]:[New Households]])</f>
        <v>4</v>
      </c>
      <c r="AJ109" s="140">
        <f t="shared" si="3"/>
        <v>20</v>
      </c>
      <c r="AK109" s="140">
        <f>Table_1027[[#This Row],[Reached Individuals]]*0.51</f>
        <v>10.199999999999999</v>
      </c>
      <c r="AL109" s="140">
        <f>Table_1027[[#This Row],[Reached Individuals]]*0.49</f>
        <v>9.8000000000000007</v>
      </c>
      <c r="AM109" s="140">
        <f>Table_1027[[#This Row],[Reached Individuals]]*0.21</f>
        <v>4.2</v>
      </c>
      <c r="AN109" s="140">
        <f>Table_1027[[#This Row],[Reached Individuals]]*0.21</f>
        <v>4.2</v>
      </c>
      <c r="AO109" s="140">
        <f>Table_1027[[#This Row],[Reached Individuals]]*0.26</f>
        <v>5.2</v>
      </c>
      <c r="AP109" s="140">
        <f>Table_1027[[#This Row],[Reached Individuals]]*0.27</f>
        <v>5.4</v>
      </c>
      <c r="AQ109" s="142">
        <f>Table_1027[[#This Row],[Reached Individuals]]*0.02</f>
        <v>0.4</v>
      </c>
      <c r="AR109" s="142">
        <f>Table_1027[[#This Row],[Reached Individuals]]*0.03</f>
        <v>0.6</v>
      </c>
      <c r="AS109" s="37"/>
      <c r="AT109" s="12"/>
      <c r="AU109" s="12" t="s">
        <v>339</v>
      </c>
      <c r="AV109" s="11">
        <v>1838898869</v>
      </c>
      <c r="AW109" s="11" t="s">
        <v>340</v>
      </c>
      <c r="AX109" s="11"/>
      <c r="AY109" s="18"/>
      <c r="AZ109" s="18"/>
      <c r="BA109" s="5">
        <v>20</v>
      </c>
      <c r="BB109" s="5">
        <v>2022</v>
      </c>
      <c r="BC109" s="6" t="str" cm="1">
        <f t="array" ref="BC109">_xlfn.IFS(U109="Teknaf","202290",U109="Ukhia","202294",U109="Ramu","202266",U109="Pekua","202256",U109="Maheshkhali","202249",U109="Kutubdia","202245",U109="Cox's Bazar Sadar","202224",U109="Chakaria","202216",ISBLANK(U109),"")</f>
        <v>202294</v>
      </c>
      <c r="BD109" s="22"/>
      <c r="BE109" s="22"/>
    </row>
    <row r="110" spans="1:57" ht="15.75" customHeight="1">
      <c r="A110" s="36">
        <v>107</v>
      </c>
      <c r="B110" s="1" t="s">
        <v>5166</v>
      </c>
      <c r="C110" s="1" t="s">
        <v>182</v>
      </c>
      <c r="D110" s="1"/>
      <c r="E110" s="18" t="s">
        <v>5</v>
      </c>
      <c r="F110" s="18" t="s">
        <v>5</v>
      </c>
      <c r="G110" s="18" t="s">
        <v>3</v>
      </c>
      <c r="H110" s="3" t="s">
        <v>286</v>
      </c>
      <c r="I110" s="18" t="s">
        <v>75</v>
      </c>
      <c r="J110" s="18" t="s">
        <v>436</v>
      </c>
      <c r="K110" s="100" t="s">
        <v>74</v>
      </c>
      <c r="L110" s="100" t="s">
        <v>321</v>
      </c>
      <c r="M110" s="3" t="s">
        <v>428</v>
      </c>
      <c r="N110" s="18" t="s">
        <v>297</v>
      </c>
      <c r="O110" s="18" t="s">
        <v>303</v>
      </c>
      <c r="P110" s="18"/>
      <c r="Q110" s="2"/>
      <c r="R110" s="1"/>
      <c r="S110" s="5" t="s">
        <v>291</v>
      </c>
      <c r="T110" s="5" t="s">
        <v>292</v>
      </c>
      <c r="U110" s="18" t="s">
        <v>76</v>
      </c>
      <c r="V110" s="18" t="s">
        <v>222</v>
      </c>
      <c r="W110" s="18" t="s">
        <v>324</v>
      </c>
      <c r="X110" s="145" t="s">
        <v>311</v>
      </c>
      <c r="Y110" s="145" t="s">
        <v>472</v>
      </c>
      <c r="Z110" s="145" t="s">
        <v>311</v>
      </c>
      <c r="AA110" s="18" t="s">
        <v>73</v>
      </c>
      <c r="AB110" s="18" t="s">
        <v>299</v>
      </c>
      <c r="AC110" s="18">
        <v>4</v>
      </c>
      <c r="AD110" s="5">
        <f t="shared" si="2"/>
        <v>20</v>
      </c>
      <c r="AE110" s="140">
        <f>Table_1027[[#This Row],[Planned Individuals]]*0.51</f>
        <v>10.199999999999999</v>
      </c>
      <c r="AF110" s="140">
        <f>Table_1027[[#This Row],[Planned Individuals]]*0.49</f>
        <v>9.8000000000000007</v>
      </c>
      <c r="AG110" s="37">
        <v>4</v>
      </c>
      <c r="AH110" s="37"/>
      <c r="AI110" s="140">
        <f>SUM(Table_1027[[#This Row],[Existing Households]:[New Households]])</f>
        <v>4</v>
      </c>
      <c r="AJ110" s="140">
        <f t="shared" si="3"/>
        <v>20</v>
      </c>
      <c r="AK110" s="140">
        <f>Table_1027[[#This Row],[Reached Individuals]]*0.51</f>
        <v>10.199999999999999</v>
      </c>
      <c r="AL110" s="140">
        <f>Table_1027[[#This Row],[Reached Individuals]]*0.49</f>
        <v>9.8000000000000007</v>
      </c>
      <c r="AM110" s="140">
        <f>Table_1027[[#This Row],[Reached Individuals]]*0.21</f>
        <v>4.2</v>
      </c>
      <c r="AN110" s="140">
        <f>Table_1027[[#This Row],[Reached Individuals]]*0.21</f>
        <v>4.2</v>
      </c>
      <c r="AO110" s="140">
        <f>Table_1027[[#This Row],[Reached Individuals]]*0.26</f>
        <v>5.2</v>
      </c>
      <c r="AP110" s="140">
        <f>Table_1027[[#This Row],[Reached Individuals]]*0.27</f>
        <v>5.4</v>
      </c>
      <c r="AQ110" s="142">
        <f>Table_1027[[#This Row],[Reached Individuals]]*0.02</f>
        <v>0.4</v>
      </c>
      <c r="AR110" s="142">
        <f>Table_1027[[#This Row],[Reached Individuals]]*0.03</f>
        <v>0.6</v>
      </c>
      <c r="AS110" s="37"/>
      <c r="AT110" s="12"/>
      <c r="AU110" s="12" t="s">
        <v>339</v>
      </c>
      <c r="AV110" s="11">
        <v>1838898869</v>
      </c>
      <c r="AW110" s="11" t="s">
        <v>340</v>
      </c>
      <c r="AX110" s="11"/>
      <c r="AY110" s="18"/>
      <c r="AZ110" s="18"/>
      <c r="BA110" s="5">
        <v>20</v>
      </c>
      <c r="BB110" s="5">
        <v>2022</v>
      </c>
      <c r="BC110" s="6" t="str" cm="1">
        <f t="array" ref="BC110">_xlfn.IFS(U110="Teknaf","202290",U110="Ukhia","202294",U110="Ramu","202266",U110="Pekua","202256",U110="Maheshkhali","202249",U110="Kutubdia","202245",U110="Cox's Bazar Sadar","202224",U110="Chakaria","202216",ISBLANK(U110),"")</f>
        <v>202294</v>
      </c>
      <c r="BD110" s="22"/>
      <c r="BE110" s="22"/>
    </row>
    <row r="111" spans="1:57" ht="15.75" customHeight="1">
      <c r="A111" s="36">
        <v>108</v>
      </c>
      <c r="B111" s="1" t="s">
        <v>5166</v>
      </c>
      <c r="C111" s="1" t="s">
        <v>182</v>
      </c>
      <c r="D111" s="1"/>
      <c r="E111" s="18" t="s">
        <v>5</v>
      </c>
      <c r="F111" s="18" t="s">
        <v>5</v>
      </c>
      <c r="G111" s="18" t="s">
        <v>3</v>
      </c>
      <c r="H111" s="3" t="s">
        <v>286</v>
      </c>
      <c r="I111" s="18" t="s">
        <v>75</v>
      </c>
      <c r="J111" s="18" t="s">
        <v>436</v>
      </c>
      <c r="K111" s="100" t="s">
        <v>74</v>
      </c>
      <c r="L111" s="100" t="s">
        <v>321</v>
      </c>
      <c r="M111" s="3" t="s">
        <v>428</v>
      </c>
      <c r="N111" s="18" t="s">
        <v>297</v>
      </c>
      <c r="O111" s="18" t="s">
        <v>303</v>
      </c>
      <c r="P111" s="18"/>
      <c r="Q111" s="2"/>
      <c r="R111" s="1"/>
      <c r="S111" s="5" t="s">
        <v>291</v>
      </c>
      <c r="T111" s="5" t="s">
        <v>292</v>
      </c>
      <c r="U111" s="18" t="s">
        <v>76</v>
      </c>
      <c r="V111" s="18" t="s">
        <v>222</v>
      </c>
      <c r="W111" s="18" t="s">
        <v>316</v>
      </c>
      <c r="X111" s="145" t="s">
        <v>311</v>
      </c>
      <c r="Y111" s="145" t="s">
        <v>472</v>
      </c>
      <c r="Z111" s="145" t="s">
        <v>311</v>
      </c>
      <c r="AA111" s="18" t="s">
        <v>73</v>
      </c>
      <c r="AB111" s="18" t="s">
        <v>299</v>
      </c>
      <c r="AC111" s="18">
        <v>4</v>
      </c>
      <c r="AD111" s="5">
        <f t="shared" si="2"/>
        <v>20</v>
      </c>
      <c r="AE111" s="140">
        <f>Table_1027[[#This Row],[Planned Individuals]]*0.51</f>
        <v>10.199999999999999</v>
      </c>
      <c r="AF111" s="140">
        <f>Table_1027[[#This Row],[Planned Individuals]]*0.49</f>
        <v>9.8000000000000007</v>
      </c>
      <c r="AG111" s="37">
        <v>4</v>
      </c>
      <c r="AH111" s="37"/>
      <c r="AI111" s="140">
        <f>SUM(Table_1027[[#This Row],[Existing Households]:[New Households]])</f>
        <v>4</v>
      </c>
      <c r="AJ111" s="140">
        <f t="shared" si="3"/>
        <v>20</v>
      </c>
      <c r="AK111" s="140">
        <f>Table_1027[[#This Row],[Reached Individuals]]*0.51</f>
        <v>10.199999999999999</v>
      </c>
      <c r="AL111" s="140">
        <f>Table_1027[[#This Row],[Reached Individuals]]*0.49</f>
        <v>9.8000000000000007</v>
      </c>
      <c r="AM111" s="140">
        <f>Table_1027[[#This Row],[Reached Individuals]]*0.21</f>
        <v>4.2</v>
      </c>
      <c r="AN111" s="140">
        <f>Table_1027[[#This Row],[Reached Individuals]]*0.21</f>
        <v>4.2</v>
      </c>
      <c r="AO111" s="140">
        <f>Table_1027[[#This Row],[Reached Individuals]]*0.26</f>
        <v>5.2</v>
      </c>
      <c r="AP111" s="140">
        <f>Table_1027[[#This Row],[Reached Individuals]]*0.27</f>
        <v>5.4</v>
      </c>
      <c r="AQ111" s="142">
        <f>Table_1027[[#This Row],[Reached Individuals]]*0.02</f>
        <v>0.4</v>
      </c>
      <c r="AR111" s="142">
        <f>Table_1027[[#This Row],[Reached Individuals]]*0.03</f>
        <v>0.6</v>
      </c>
      <c r="AS111" s="37"/>
      <c r="AT111" s="12"/>
      <c r="AU111" s="12" t="s">
        <v>339</v>
      </c>
      <c r="AV111" s="11">
        <v>1838898869</v>
      </c>
      <c r="AW111" s="11" t="s">
        <v>340</v>
      </c>
      <c r="AX111" s="11"/>
      <c r="AY111" s="18"/>
      <c r="AZ111" s="18"/>
      <c r="BA111" s="5">
        <v>20</v>
      </c>
      <c r="BB111" s="5">
        <v>2022</v>
      </c>
      <c r="BC111" s="6" t="str" cm="1">
        <f t="array" ref="BC111">_xlfn.IFS(U111="Teknaf","202290",U111="Ukhia","202294",U111="Ramu","202266",U111="Pekua","202256",U111="Maheshkhali","202249",U111="Kutubdia","202245",U111="Cox's Bazar Sadar","202224",U111="Chakaria","202216",ISBLANK(U111),"")</f>
        <v>202294</v>
      </c>
      <c r="BD111" s="22"/>
      <c r="BE111" s="22"/>
    </row>
    <row r="112" spans="1:57" ht="15.75" customHeight="1">
      <c r="A112" s="36">
        <v>109</v>
      </c>
      <c r="B112" s="1" t="s">
        <v>5166</v>
      </c>
      <c r="C112" s="1" t="s">
        <v>182</v>
      </c>
      <c r="D112" s="1"/>
      <c r="E112" s="18" t="s">
        <v>5</v>
      </c>
      <c r="F112" s="18" t="s">
        <v>5</v>
      </c>
      <c r="G112" s="18" t="s">
        <v>3</v>
      </c>
      <c r="H112" s="3" t="s">
        <v>286</v>
      </c>
      <c r="I112" s="18" t="s">
        <v>75</v>
      </c>
      <c r="J112" s="18" t="s">
        <v>436</v>
      </c>
      <c r="K112" s="100" t="s">
        <v>74</v>
      </c>
      <c r="L112" s="100" t="s">
        <v>321</v>
      </c>
      <c r="M112" s="3" t="s">
        <v>428</v>
      </c>
      <c r="N112" s="18" t="s">
        <v>297</v>
      </c>
      <c r="O112" s="18" t="s">
        <v>303</v>
      </c>
      <c r="P112" s="18"/>
      <c r="Q112" s="2"/>
      <c r="R112" s="1"/>
      <c r="S112" s="5" t="s">
        <v>291</v>
      </c>
      <c r="T112" s="5" t="s">
        <v>292</v>
      </c>
      <c r="U112" s="18" t="s">
        <v>76</v>
      </c>
      <c r="V112" s="18" t="s">
        <v>220</v>
      </c>
      <c r="W112" s="18" t="s">
        <v>306</v>
      </c>
      <c r="X112" s="145" t="s">
        <v>311</v>
      </c>
      <c r="Y112" s="145" t="s">
        <v>472</v>
      </c>
      <c r="Z112" s="145" t="s">
        <v>311</v>
      </c>
      <c r="AA112" s="18" t="s">
        <v>73</v>
      </c>
      <c r="AB112" s="18" t="s">
        <v>299</v>
      </c>
      <c r="AC112" s="18">
        <v>4</v>
      </c>
      <c r="AD112" s="5">
        <f t="shared" si="2"/>
        <v>20</v>
      </c>
      <c r="AE112" s="140">
        <f>Table_1027[[#This Row],[Planned Individuals]]*0.51</f>
        <v>10.199999999999999</v>
      </c>
      <c r="AF112" s="140">
        <f>Table_1027[[#This Row],[Planned Individuals]]*0.49</f>
        <v>9.8000000000000007</v>
      </c>
      <c r="AG112" s="37">
        <v>4</v>
      </c>
      <c r="AH112" s="37"/>
      <c r="AI112" s="140">
        <f>SUM(Table_1027[[#This Row],[Existing Households]:[New Households]])</f>
        <v>4</v>
      </c>
      <c r="AJ112" s="140">
        <f t="shared" si="3"/>
        <v>20</v>
      </c>
      <c r="AK112" s="140">
        <f>Table_1027[[#This Row],[Reached Individuals]]*0.51</f>
        <v>10.199999999999999</v>
      </c>
      <c r="AL112" s="140">
        <f>Table_1027[[#This Row],[Reached Individuals]]*0.49</f>
        <v>9.8000000000000007</v>
      </c>
      <c r="AM112" s="140">
        <f>Table_1027[[#This Row],[Reached Individuals]]*0.21</f>
        <v>4.2</v>
      </c>
      <c r="AN112" s="140">
        <f>Table_1027[[#This Row],[Reached Individuals]]*0.21</f>
        <v>4.2</v>
      </c>
      <c r="AO112" s="140">
        <f>Table_1027[[#This Row],[Reached Individuals]]*0.26</f>
        <v>5.2</v>
      </c>
      <c r="AP112" s="140">
        <f>Table_1027[[#This Row],[Reached Individuals]]*0.27</f>
        <v>5.4</v>
      </c>
      <c r="AQ112" s="142">
        <f>Table_1027[[#This Row],[Reached Individuals]]*0.02</f>
        <v>0.4</v>
      </c>
      <c r="AR112" s="142">
        <f>Table_1027[[#This Row],[Reached Individuals]]*0.03</f>
        <v>0.6</v>
      </c>
      <c r="AS112" s="37"/>
      <c r="AT112" s="12"/>
      <c r="AU112" s="12" t="s">
        <v>339</v>
      </c>
      <c r="AV112" s="11">
        <v>1838898869</v>
      </c>
      <c r="AW112" s="11" t="s">
        <v>340</v>
      </c>
      <c r="AX112" s="11"/>
      <c r="AY112" s="18"/>
      <c r="AZ112" s="18"/>
      <c r="BA112" s="5">
        <v>20</v>
      </c>
      <c r="BB112" s="5">
        <v>2022</v>
      </c>
      <c r="BC112" s="6" t="str" cm="1">
        <f t="array" ref="BC112">_xlfn.IFS(U112="Teknaf","202290",U112="Ukhia","202294",U112="Ramu","202266",U112="Pekua","202256",U112="Maheshkhali","202249",U112="Kutubdia","202245",U112="Cox's Bazar Sadar","202224",U112="Chakaria","202216",ISBLANK(U112),"")</f>
        <v>202294</v>
      </c>
      <c r="BD112" s="22"/>
      <c r="BE112" s="22"/>
    </row>
    <row r="113" spans="1:57" ht="15.75" customHeight="1">
      <c r="A113" s="36">
        <v>110</v>
      </c>
      <c r="B113" s="1" t="s">
        <v>5166</v>
      </c>
      <c r="C113" s="1" t="s">
        <v>182</v>
      </c>
      <c r="D113" s="1"/>
      <c r="E113" s="18" t="s">
        <v>5</v>
      </c>
      <c r="F113" s="18" t="s">
        <v>5</v>
      </c>
      <c r="G113" s="18" t="s">
        <v>3</v>
      </c>
      <c r="H113" s="3" t="s">
        <v>286</v>
      </c>
      <c r="I113" s="18" t="s">
        <v>75</v>
      </c>
      <c r="J113" s="18" t="s">
        <v>436</v>
      </c>
      <c r="K113" s="100" t="s">
        <v>74</v>
      </c>
      <c r="L113" s="100" t="s">
        <v>321</v>
      </c>
      <c r="M113" s="3" t="s">
        <v>428</v>
      </c>
      <c r="N113" s="18" t="s">
        <v>297</v>
      </c>
      <c r="O113" s="18" t="s">
        <v>303</v>
      </c>
      <c r="P113" s="18"/>
      <c r="Q113" s="2"/>
      <c r="R113" s="1"/>
      <c r="S113" s="5" t="s">
        <v>291</v>
      </c>
      <c r="T113" s="5" t="s">
        <v>292</v>
      </c>
      <c r="U113" s="18" t="s">
        <v>76</v>
      </c>
      <c r="V113" s="18" t="s">
        <v>220</v>
      </c>
      <c r="W113" s="18" t="s">
        <v>325</v>
      </c>
      <c r="X113" s="145" t="s">
        <v>311</v>
      </c>
      <c r="Y113" s="145" t="s">
        <v>472</v>
      </c>
      <c r="Z113" s="145" t="s">
        <v>311</v>
      </c>
      <c r="AA113" s="18" t="s">
        <v>73</v>
      </c>
      <c r="AB113" s="18" t="s">
        <v>299</v>
      </c>
      <c r="AC113" s="18">
        <v>4</v>
      </c>
      <c r="AD113" s="5">
        <f t="shared" si="2"/>
        <v>20</v>
      </c>
      <c r="AE113" s="140">
        <f>Table_1027[[#This Row],[Planned Individuals]]*0.51</f>
        <v>10.199999999999999</v>
      </c>
      <c r="AF113" s="140">
        <f>Table_1027[[#This Row],[Planned Individuals]]*0.49</f>
        <v>9.8000000000000007</v>
      </c>
      <c r="AG113" s="37">
        <v>4</v>
      </c>
      <c r="AH113" s="37"/>
      <c r="AI113" s="140">
        <f>SUM(Table_1027[[#This Row],[Existing Households]:[New Households]])</f>
        <v>4</v>
      </c>
      <c r="AJ113" s="140">
        <f t="shared" si="3"/>
        <v>20</v>
      </c>
      <c r="AK113" s="140">
        <f>Table_1027[[#This Row],[Reached Individuals]]*0.51</f>
        <v>10.199999999999999</v>
      </c>
      <c r="AL113" s="140">
        <f>Table_1027[[#This Row],[Reached Individuals]]*0.49</f>
        <v>9.8000000000000007</v>
      </c>
      <c r="AM113" s="140">
        <f>Table_1027[[#This Row],[Reached Individuals]]*0.21</f>
        <v>4.2</v>
      </c>
      <c r="AN113" s="140">
        <f>Table_1027[[#This Row],[Reached Individuals]]*0.21</f>
        <v>4.2</v>
      </c>
      <c r="AO113" s="140">
        <f>Table_1027[[#This Row],[Reached Individuals]]*0.26</f>
        <v>5.2</v>
      </c>
      <c r="AP113" s="140">
        <f>Table_1027[[#This Row],[Reached Individuals]]*0.27</f>
        <v>5.4</v>
      </c>
      <c r="AQ113" s="142">
        <f>Table_1027[[#This Row],[Reached Individuals]]*0.02</f>
        <v>0.4</v>
      </c>
      <c r="AR113" s="142">
        <f>Table_1027[[#This Row],[Reached Individuals]]*0.03</f>
        <v>0.6</v>
      </c>
      <c r="AS113" s="37"/>
      <c r="AT113" s="12"/>
      <c r="AU113" s="12" t="s">
        <v>339</v>
      </c>
      <c r="AV113" s="11">
        <v>1838898869</v>
      </c>
      <c r="AW113" s="11" t="s">
        <v>340</v>
      </c>
      <c r="AX113" s="11"/>
      <c r="AY113" s="18"/>
      <c r="AZ113" s="18"/>
      <c r="BA113" s="5">
        <v>20</v>
      </c>
      <c r="BB113" s="5">
        <v>2022</v>
      </c>
      <c r="BC113" s="6" t="str" cm="1">
        <f t="array" ref="BC113">_xlfn.IFS(U113="Teknaf","202290",U113="Ukhia","202294",U113="Ramu","202266",U113="Pekua","202256",U113="Maheshkhali","202249",U113="Kutubdia","202245",U113="Cox's Bazar Sadar","202224",U113="Chakaria","202216",ISBLANK(U113),"")</f>
        <v>202294</v>
      </c>
      <c r="BD113" s="22"/>
      <c r="BE113" s="22"/>
    </row>
    <row r="114" spans="1:57" ht="15.75" customHeight="1">
      <c r="A114" s="36">
        <v>111</v>
      </c>
      <c r="B114" s="1" t="s">
        <v>5166</v>
      </c>
      <c r="C114" s="1" t="s">
        <v>182</v>
      </c>
      <c r="D114" s="1"/>
      <c r="E114" s="18" t="s">
        <v>5</v>
      </c>
      <c r="F114" s="18" t="s">
        <v>5</v>
      </c>
      <c r="G114" s="18" t="s">
        <v>3</v>
      </c>
      <c r="H114" s="3" t="s">
        <v>286</v>
      </c>
      <c r="I114" s="18" t="s">
        <v>75</v>
      </c>
      <c r="J114" s="18" t="s">
        <v>436</v>
      </c>
      <c r="K114" s="100" t="s">
        <v>74</v>
      </c>
      <c r="L114" s="100" t="s">
        <v>321</v>
      </c>
      <c r="M114" s="3" t="s">
        <v>428</v>
      </c>
      <c r="N114" s="18" t="s">
        <v>297</v>
      </c>
      <c r="O114" s="18" t="s">
        <v>303</v>
      </c>
      <c r="P114" s="18"/>
      <c r="Q114" s="2"/>
      <c r="R114" s="1"/>
      <c r="S114" s="5" t="s">
        <v>291</v>
      </c>
      <c r="T114" s="5" t="s">
        <v>292</v>
      </c>
      <c r="U114" s="18" t="s">
        <v>76</v>
      </c>
      <c r="V114" s="18" t="s">
        <v>220</v>
      </c>
      <c r="W114" s="18" t="s">
        <v>308</v>
      </c>
      <c r="X114" s="145" t="s">
        <v>311</v>
      </c>
      <c r="Y114" s="145" t="s">
        <v>472</v>
      </c>
      <c r="Z114" s="145" t="s">
        <v>311</v>
      </c>
      <c r="AA114" s="18" t="s">
        <v>73</v>
      </c>
      <c r="AB114" s="18" t="s">
        <v>299</v>
      </c>
      <c r="AC114" s="18">
        <v>4</v>
      </c>
      <c r="AD114" s="5">
        <f t="shared" si="2"/>
        <v>20</v>
      </c>
      <c r="AE114" s="140">
        <f>Table_1027[[#This Row],[Planned Individuals]]*0.51</f>
        <v>10.199999999999999</v>
      </c>
      <c r="AF114" s="140">
        <f>Table_1027[[#This Row],[Planned Individuals]]*0.49</f>
        <v>9.8000000000000007</v>
      </c>
      <c r="AG114" s="37">
        <v>4</v>
      </c>
      <c r="AH114" s="37"/>
      <c r="AI114" s="140">
        <f>SUM(Table_1027[[#This Row],[Existing Households]:[New Households]])</f>
        <v>4</v>
      </c>
      <c r="AJ114" s="140">
        <f t="shared" si="3"/>
        <v>20</v>
      </c>
      <c r="AK114" s="140">
        <f>Table_1027[[#This Row],[Reached Individuals]]*0.51</f>
        <v>10.199999999999999</v>
      </c>
      <c r="AL114" s="140">
        <f>Table_1027[[#This Row],[Reached Individuals]]*0.49</f>
        <v>9.8000000000000007</v>
      </c>
      <c r="AM114" s="140">
        <f>Table_1027[[#This Row],[Reached Individuals]]*0.21</f>
        <v>4.2</v>
      </c>
      <c r="AN114" s="140">
        <f>Table_1027[[#This Row],[Reached Individuals]]*0.21</f>
        <v>4.2</v>
      </c>
      <c r="AO114" s="140">
        <f>Table_1027[[#This Row],[Reached Individuals]]*0.26</f>
        <v>5.2</v>
      </c>
      <c r="AP114" s="140">
        <f>Table_1027[[#This Row],[Reached Individuals]]*0.27</f>
        <v>5.4</v>
      </c>
      <c r="AQ114" s="142">
        <f>Table_1027[[#This Row],[Reached Individuals]]*0.02</f>
        <v>0.4</v>
      </c>
      <c r="AR114" s="142">
        <f>Table_1027[[#This Row],[Reached Individuals]]*0.03</f>
        <v>0.6</v>
      </c>
      <c r="AS114" s="37"/>
      <c r="AT114" s="12"/>
      <c r="AU114" s="12" t="s">
        <v>339</v>
      </c>
      <c r="AV114" s="11">
        <v>1838898869</v>
      </c>
      <c r="AW114" s="11" t="s">
        <v>340</v>
      </c>
      <c r="AX114" s="11"/>
      <c r="AY114" s="18"/>
      <c r="AZ114" s="18"/>
      <c r="BA114" s="5">
        <v>20</v>
      </c>
      <c r="BB114" s="5">
        <v>2022</v>
      </c>
      <c r="BC114" s="6" t="str" cm="1">
        <f t="array" ref="BC114">_xlfn.IFS(U114="Teknaf","202290",U114="Ukhia","202294",U114="Ramu","202266",U114="Pekua","202256",U114="Maheshkhali","202249",U114="Kutubdia","202245",U114="Cox's Bazar Sadar","202224",U114="Chakaria","202216",ISBLANK(U114),"")</f>
        <v>202294</v>
      </c>
      <c r="BD114" s="22"/>
      <c r="BE114" s="22"/>
    </row>
    <row r="115" spans="1:57" ht="15.75" customHeight="1">
      <c r="A115" s="36">
        <v>112</v>
      </c>
      <c r="B115" s="1" t="s">
        <v>5166</v>
      </c>
      <c r="C115" s="1" t="s">
        <v>182</v>
      </c>
      <c r="D115" s="1"/>
      <c r="E115" s="18" t="s">
        <v>5</v>
      </c>
      <c r="F115" s="18" t="s">
        <v>5</v>
      </c>
      <c r="G115" s="18" t="s">
        <v>3</v>
      </c>
      <c r="H115" s="3" t="s">
        <v>286</v>
      </c>
      <c r="I115" s="18" t="s">
        <v>75</v>
      </c>
      <c r="J115" s="18" t="s">
        <v>436</v>
      </c>
      <c r="K115" s="100" t="s">
        <v>74</v>
      </c>
      <c r="L115" s="100" t="s">
        <v>321</v>
      </c>
      <c r="M115" s="3" t="s">
        <v>428</v>
      </c>
      <c r="N115" s="18" t="s">
        <v>297</v>
      </c>
      <c r="O115" s="18" t="s">
        <v>303</v>
      </c>
      <c r="P115" s="18"/>
      <c r="Q115" s="2"/>
      <c r="R115" s="1"/>
      <c r="S115" s="5" t="s">
        <v>291</v>
      </c>
      <c r="T115" s="5" t="s">
        <v>292</v>
      </c>
      <c r="U115" s="18" t="s">
        <v>76</v>
      </c>
      <c r="V115" s="18" t="s">
        <v>220</v>
      </c>
      <c r="W115" s="18" t="s">
        <v>309</v>
      </c>
      <c r="X115" s="145" t="s">
        <v>311</v>
      </c>
      <c r="Y115" s="145" t="s">
        <v>472</v>
      </c>
      <c r="Z115" s="145" t="s">
        <v>311</v>
      </c>
      <c r="AA115" s="18" t="s">
        <v>73</v>
      </c>
      <c r="AB115" s="18" t="s">
        <v>299</v>
      </c>
      <c r="AC115" s="18">
        <v>4</v>
      </c>
      <c r="AD115" s="5">
        <f t="shared" si="2"/>
        <v>20</v>
      </c>
      <c r="AE115" s="140">
        <f>Table_1027[[#This Row],[Planned Individuals]]*0.51</f>
        <v>10.199999999999999</v>
      </c>
      <c r="AF115" s="140">
        <f>Table_1027[[#This Row],[Planned Individuals]]*0.49</f>
        <v>9.8000000000000007</v>
      </c>
      <c r="AG115" s="37">
        <v>4</v>
      </c>
      <c r="AH115" s="37"/>
      <c r="AI115" s="140">
        <f>SUM(Table_1027[[#This Row],[Existing Households]:[New Households]])</f>
        <v>4</v>
      </c>
      <c r="AJ115" s="140">
        <f t="shared" si="3"/>
        <v>20</v>
      </c>
      <c r="AK115" s="140">
        <f>Table_1027[[#This Row],[Reached Individuals]]*0.51</f>
        <v>10.199999999999999</v>
      </c>
      <c r="AL115" s="140">
        <f>Table_1027[[#This Row],[Reached Individuals]]*0.49</f>
        <v>9.8000000000000007</v>
      </c>
      <c r="AM115" s="140">
        <f>Table_1027[[#This Row],[Reached Individuals]]*0.21</f>
        <v>4.2</v>
      </c>
      <c r="AN115" s="140">
        <f>Table_1027[[#This Row],[Reached Individuals]]*0.21</f>
        <v>4.2</v>
      </c>
      <c r="AO115" s="140">
        <f>Table_1027[[#This Row],[Reached Individuals]]*0.26</f>
        <v>5.2</v>
      </c>
      <c r="AP115" s="140">
        <f>Table_1027[[#This Row],[Reached Individuals]]*0.27</f>
        <v>5.4</v>
      </c>
      <c r="AQ115" s="142">
        <f>Table_1027[[#This Row],[Reached Individuals]]*0.02</f>
        <v>0.4</v>
      </c>
      <c r="AR115" s="142">
        <f>Table_1027[[#This Row],[Reached Individuals]]*0.03</f>
        <v>0.6</v>
      </c>
      <c r="AS115" s="37"/>
      <c r="AT115" s="12"/>
      <c r="AU115" s="12" t="s">
        <v>339</v>
      </c>
      <c r="AV115" s="11">
        <v>1838898869</v>
      </c>
      <c r="AW115" s="11" t="s">
        <v>340</v>
      </c>
      <c r="AX115" s="11"/>
      <c r="AY115" s="18"/>
      <c r="AZ115" s="18"/>
      <c r="BA115" s="5">
        <v>20</v>
      </c>
      <c r="BB115" s="5">
        <v>2022</v>
      </c>
      <c r="BC115" s="6" t="str" cm="1">
        <f t="array" ref="BC115">_xlfn.IFS(U115="Teknaf","202290",U115="Ukhia","202294",U115="Ramu","202266",U115="Pekua","202256",U115="Maheshkhali","202249",U115="Kutubdia","202245",U115="Cox's Bazar Sadar","202224",U115="Chakaria","202216",ISBLANK(U115),"")</f>
        <v>202294</v>
      </c>
      <c r="BD115" s="22"/>
      <c r="BE115" s="22"/>
    </row>
    <row r="116" spans="1:57" ht="15.75" customHeight="1">
      <c r="A116" s="36">
        <v>113</v>
      </c>
      <c r="B116" s="1" t="s">
        <v>5166</v>
      </c>
      <c r="C116" s="1" t="s">
        <v>182</v>
      </c>
      <c r="D116" s="1"/>
      <c r="E116" s="18" t="s">
        <v>5</v>
      </c>
      <c r="F116" s="18" t="s">
        <v>5</v>
      </c>
      <c r="G116" s="18" t="s">
        <v>3</v>
      </c>
      <c r="H116" s="3" t="s">
        <v>286</v>
      </c>
      <c r="I116" s="18" t="s">
        <v>75</v>
      </c>
      <c r="J116" s="18" t="s">
        <v>436</v>
      </c>
      <c r="K116" s="100" t="s">
        <v>74</v>
      </c>
      <c r="L116" s="100" t="s">
        <v>321</v>
      </c>
      <c r="M116" s="3" t="s">
        <v>428</v>
      </c>
      <c r="N116" s="18" t="s">
        <v>297</v>
      </c>
      <c r="O116" s="18" t="s">
        <v>303</v>
      </c>
      <c r="P116" s="18"/>
      <c r="Q116" s="2"/>
      <c r="R116" s="1"/>
      <c r="S116" s="5" t="s">
        <v>291</v>
      </c>
      <c r="T116" s="5" t="s">
        <v>292</v>
      </c>
      <c r="U116" s="18" t="s">
        <v>76</v>
      </c>
      <c r="V116" s="18" t="s">
        <v>220</v>
      </c>
      <c r="W116" s="18" t="s">
        <v>331</v>
      </c>
      <c r="X116" s="145" t="s">
        <v>311</v>
      </c>
      <c r="Y116" s="145" t="s">
        <v>472</v>
      </c>
      <c r="Z116" s="145" t="s">
        <v>311</v>
      </c>
      <c r="AA116" s="18" t="s">
        <v>73</v>
      </c>
      <c r="AB116" s="18" t="s">
        <v>299</v>
      </c>
      <c r="AC116" s="18">
        <v>4</v>
      </c>
      <c r="AD116" s="5">
        <f t="shared" si="2"/>
        <v>20</v>
      </c>
      <c r="AE116" s="140">
        <f>Table_1027[[#This Row],[Planned Individuals]]*0.51</f>
        <v>10.199999999999999</v>
      </c>
      <c r="AF116" s="140">
        <f>Table_1027[[#This Row],[Planned Individuals]]*0.49</f>
        <v>9.8000000000000007</v>
      </c>
      <c r="AG116" s="37">
        <v>4</v>
      </c>
      <c r="AH116" s="37"/>
      <c r="AI116" s="140">
        <f>SUM(Table_1027[[#This Row],[Existing Households]:[New Households]])</f>
        <v>4</v>
      </c>
      <c r="AJ116" s="140">
        <f t="shared" si="3"/>
        <v>20</v>
      </c>
      <c r="AK116" s="140">
        <f>Table_1027[[#This Row],[Reached Individuals]]*0.51</f>
        <v>10.199999999999999</v>
      </c>
      <c r="AL116" s="140">
        <f>Table_1027[[#This Row],[Reached Individuals]]*0.49</f>
        <v>9.8000000000000007</v>
      </c>
      <c r="AM116" s="140">
        <f>Table_1027[[#This Row],[Reached Individuals]]*0.21</f>
        <v>4.2</v>
      </c>
      <c r="AN116" s="140">
        <f>Table_1027[[#This Row],[Reached Individuals]]*0.21</f>
        <v>4.2</v>
      </c>
      <c r="AO116" s="140">
        <f>Table_1027[[#This Row],[Reached Individuals]]*0.26</f>
        <v>5.2</v>
      </c>
      <c r="AP116" s="140">
        <f>Table_1027[[#This Row],[Reached Individuals]]*0.27</f>
        <v>5.4</v>
      </c>
      <c r="AQ116" s="142">
        <f>Table_1027[[#This Row],[Reached Individuals]]*0.02</f>
        <v>0.4</v>
      </c>
      <c r="AR116" s="142">
        <f>Table_1027[[#This Row],[Reached Individuals]]*0.03</f>
        <v>0.6</v>
      </c>
      <c r="AS116" s="37"/>
      <c r="AT116" s="12"/>
      <c r="AU116" s="12" t="s">
        <v>339</v>
      </c>
      <c r="AV116" s="11">
        <v>1838898869</v>
      </c>
      <c r="AW116" s="11" t="s">
        <v>340</v>
      </c>
      <c r="AX116" s="11"/>
      <c r="AY116" s="18"/>
      <c r="AZ116" s="18"/>
      <c r="BA116" s="5">
        <v>20</v>
      </c>
      <c r="BB116" s="5">
        <v>2022</v>
      </c>
      <c r="BC116" s="6" t="str" cm="1">
        <f t="array" ref="BC116">_xlfn.IFS(U116="Teknaf","202290",U116="Ukhia","202294",U116="Ramu","202266",U116="Pekua","202256",U116="Maheshkhali","202249",U116="Kutubdia","202245",U116="Cox's Bazar Sadar","202224",U116="Chakaria","202216",ISBLANK(U116),"")</f>
        <v>202294</v>
      </c>
      <c r="BD116" s="22"/>
      <c r="BE116" s="22"/>
    </row>
    <row r="117" spans="1:57" ht="15.75" customHeight="1">
      <c r="A117" s="36">
        <v>114</v>
      </c>
      <c r="B117" s="1" t="s">
        <v>5166</v>
      </c>
      <c r="C117" s="1" t="s">
        <v>182</v>
      </c>
      <c r="D117" s="1"/>
      <c r="E117" s="18" t="s">
        <v>5</v>
      </c>
      <c r="F117" s="18" t="s">
        <v>5</v>
      </c>
      <c r="G117" s="18" t="s">
        <v>3</v>
      </c>
      <c r="H117" s="3" t="s">
        <v>286</v>
      </c>
      <c r="I117" s="18" t="s">
        <v>75</v>
      </c>
      <c r="J117" s="18" t="s">
        <v>436</v>
      </c>
      <c r="K117" s="100" t="s">
        <v>74</v>
      </c>
      <c r="L117" s="100" t="s">
        <v>321</v>
      </c>
      <c r="M117" s="3" t="s">
        <v>428</v>
      </c>
      <c r="N117" s="18" t="s">
        <v>297</v>
      </c>
      <c r="O117" s="18" t="s">
        <v>303</v>
      </c>
      <c r="P117" s="18"/>
      <c r="Q117" s="2"/>
      <c r="R117" s="1"/>
      <c r="S117" s="5" t="s">
        <v>291</v>
      </c>
      <c r="T117" s="5" t="s">
        <v>292</v>
      </c>
      <c r="U117" s="18" t="s">
        <v>76</v>
      </c>
      <c r="V117" s="18" t="s">
        <v>219</v>
      </c>
      <c r="W117" s="18" t="s">
        <v>306</v>
      </c>
      <c r="X117" s="145" t="s">
        <v>311</v>
      </c>
      <c r="Y117" s="145" t="s">
        <v>472</v>
      </c>
      <c r="Z117" s="145" t="s">
        <v>311</v>
      </c>
      <c r="AA117" s="18" t="s">
        <v>73</v>
      </c>
      <c r="AB117" s="18" t="s">
        <v>299</v>
      </c>
      <c r="AC117" s="18">
        <v>4</v>
      </c>
      <c r="AD117" s="5">
        <f t="shared" si="2"/>
        <v>20</v>
      </c>
      <c r="AE117" s="140">
        <f>Table_1027[[#This Row],[Planned Individuals]]*0.51</f>
        <v>10.199999999999999</v>
      </c>
      <c r="AF117" s="140">
        <f>Table_1027[[#This Row],[Planned Individuals]]*0.49</f>
        <v>9.8000000000000007</v>
      </c>
      <c r="AG117" s="37">
        <v>4</v>
      </c>
      <c r="AH117" s="37"/>
      <c r="AI117" s="140">
        <f>SUM(Table_1027[[#This Row],[Existing Households]:[New Households]])</f>
        <v>4</v>
      </c>
      <c r="AJ117" s="140">
        <f t="shared" si="3"/>
        <v>20</v>
      </c>
      <c r="AK117" s="140">
        <f>Table_1027[[#This Row],[Reached Individuals]]*0.51</f>
        <v>10.199999999999999</v>
      </c>
      <c r="AL117" s="140">
        <f>Table_1027[[#This Row],[Reached Individuals]]*0.49</f>
        <v>9.8000000000000007</v>
      </c>
      <c r="AM117" s="140">
        <f>Table_1027[[#This Row],[Reached Individuals]]*0.21</f>
        <v>4.2</v>
      </c>
      <c r="AN117" s="140">
        <f>Table_1027[[#This Row],[Reached Individuals]]*0.21</f>
        <v>4.2</v>
      </c>
      <c r="AO117" s="140">
        <f>Table_1027[[#This Row],[Reached Individuals]]*0.26</f>
        <v>5.2</v>
      </c>
      <c r="AP117" s="140">
        <f>Table_1027[[#This Row],[Reached Individuals]]*0.27</f>
        <v>5.4</v>
      </c>
      <c r="AQ117" s="142">
        <f>Table_1027[[#This Row],[Reached Individuals]]*0.02</f>
        <v>0.4</v>
      </c>
      <c r="AR117" s="142">
        <f>Table_1027[[#This Row],[Reached Individuals]]*0.03</f>
        <v>0.6</v>
      </c>
      <c r="AS117" s="37"/>
      <c r="AT117" s="12"/>
      <c r="AU117" s="12" t="s">
        <v>339</v>
      </c>
      <c r="AV117" s="11">
        <v>1838898869</v>
      </c>
      <c r="AW117" s="11" t="s">
        <v>340</v>
      </c>
      <c r="AX117" s="11"/>
      <c r="AY117" s="18"/>
      <c r="AZ117" s="18"/>
      <c r="BA117" s="5">
        <v>20</v>
      </c>
      <c r="BB117" s="5">
        <v>2022</v>
      </c>
      <c r="BC117" s="6" t="str" cm="1">
        <f t="array" ref="BC117">_xlfn.IFS(U117="Teknaf","202290",U117="Ukhia","202294",U117="Ramu","202266",U117="Pekua","202256",U117="Maheshkhali","202249",U117="Kutubdia","202245",U117="Cox's Bazar Sadar","202224",U117="Chakaria","202216",ISBLANK(U117),"")</f>
        <v>202294</v>
      </c>
      <c r="BD117" s="22"/>
      <c r="BE117" s="22"/>
    </row>
    <row r="118" spans="1:57" ht="15.75" customHeight="1">
      <c r="A118" s="36">
        <v>115</v>
      </c>
      <c r="B118" s="1" t="s">
        <v>5166</v>
      </c>
      <c r="C118" s="1" t="s">
        <v>182</v>
      </c>
      <c r="D118" s="1"/>
      <c r="E118" s="18" t="s">
        <v>5</v>
      </c>
      <c r="F118" s="18" t="s">
        <v>5</v>
      </c>
      <c r="G118" s="18" t="s">
        <v>3</v>
      </c>
      <c r="H118" s="3" t="s">
        <v>286</v>
      </c>
      <c r="I118" s="18" t="s">
        <v>75</v>
      </c>
      <c r="J118" s="18" t="s">
        <v>436</v>
      </c>
      <c r="K118" s="100" t="s">
        <v>74</v>
      </c>
      <c r="L118" s="100" t="s">
        <v>321</v>
      </c>
      <c r="M118" s="3" t="s">
        <v>428</v>
      </c>
      <c r="N118" s="18" t="s">
        <v>297</v>
      </c>
      <c r="O118" s="18" t="s">
        <v>303</v>
      </c>
      <c r="P118" s="18"/>
      <c r="Q118" s="2"/>
      <c r="R118" s="1"/>
      <c r="S118" s="5" t="s">
        <v>291</v>
      </c>
      <c r="T118" s="5" t="s">
        <v>292</v>
      </c>
      <c r="U118" s="18" t="s">
        <v>76</v>
      </c>
      <c r="V118" s="18" t="s">
        <v>221</v>
      </c>
      <c r="W118" s="18" t="s">
        <v>308</v>
      </c>
      <c r="X118" s="145" t="s">
        <v>311</v>
      </c>
      <c r="Y118" s="145" t="s">
        <v>472</v>
      </c>
      <c r="Z118" s="145" t="s">
        <v>311</v>
      </c>
      <c r="AA118" s="18" t="s">
        <v>73</v>
      </c>
      <c r="AB118" s="18" t="s">
        <v>299</v>
      </c>
      <c r="AC118" s="18">
        <v>5</v>
      </c>
      <c r="AD118" s="5">
        <f t="shared" si="2"/>
        <v>25</v>
      </c>
      <c r="AE118" s="140">
        <f>Table_1027[[#This Row],[Planned Individuals]]*0.51</f>
        <v>12.75</v>
      </c>
      <c r="AF118" s="140">
        <f>Table_1027[[#This Row],[Planned Individuals]]*0.49</f>
        <v>12.25</v>
      </c>
      <c r="AG118" s="37">
        <v>5</v>
      </c>
      <c r="AH118" s="37"/>
      <c r="AI118" s="140">
        <f>SUM(Table_1027[[#This Row],[Existing Households]:[New Households]])</f>
        <v>5</v>
      </c>
      <c r="AJ118" s="140">
        <f t="shared" si="3"/>
        <v>25</v>
      </c>
      <c r="AK118" s="140">
        <f>Table_1027[[#This Row],[Reached Individuals]]*0.51</f>
        <v>12.75</v>
      </c>
      <c r="AL118" s="140">
        <f>Table_1027[[#This Row],[Reached Individuals]]*0.49</f>
        <v>12.25</v>
      </c>
      <c r="AM118" s="140">
        <f>Table_1027[[#This Row],[Reached Individuals]]*0.21</f>
        <v>5.25</v>
      </c>
      <c r="AN118" s="140">
        <f>Table_1027[[#This Row],[Reached Individuals]]*0.21</f>
        <v>5.25</v>
      </c>
      <c r="AO118" s="140">
        <f>Table_1027[[#This Row],[Reached Individuals]]*0.26</f>
        <v>6.5</v>
      </c>
      <c r="AP118" s="140">
        <f>Table_1027[[#This Row],[Reached Individuals]]*0.27</f>
        <v>6.75</v>
      </c>
      <c r="AQ118" s="142">
        <f>Table_1027[[#This Row],[Reached Individuals]]*0.02</f>
        <v>0.5</v>
      </c>
      <c r="AR118" s="142">
        <f>Table_1027[[#This Row],[Reached Individuals]]*0.03</f>
        <v>0.75</v>
      </c>
      <c r="AS118" s="37"/>
      <c r="AT118" s="12"/>
      <c r="AU118" s="12" t="s">
        <v>339</v>
      </c>
      <c r="AV118" s="11">
        <v>1838898869</v>
      </c>
      <c r="AW118" s="11" t="s">
        <v>340</v>
      </c>
      <c r="AX118" s="11"/>
      <c r="AY118" s="18"/>
      <c r="AZ118" s="18"/>
      <c r="BA118" s="5">
        <v>20</v>
      </c>
      <c r="BB118" s="5">
        <v>2022</v>
      </c>
      <c r="BC118" s="6" t="str" cm="1">
        <f t="array" ref="BC118">_xlfn.IFS(U118="Teknaf","202290",U118="Ukhia","202294",U118="Ramu","202266",U118="Pekua","202256",U118="Maheshkhali","202249",U118="Kutubdia","202245",U118="Cox's Bazar Sadar","202224",U118="Chakaria","202216",ISBLANK(U118),"")</f>
        <v>202294</v>
      </c>
      <c r="BD118" s="22"/>
      <c r="BE118" s="22"/>
    </row>
    <row r="119" spans="1:57" ht="15.75" customHeight="1">
      <c r="A119" s="36">
        <v>116</v>
      </c>
      <c r="B119" s="1" t="s">
        <v>5166</v>
      </c>
      <c r="C119" s="1" t="s">
        <v>182</v>
      </c>
      <c r="D119" s="1"/>
      <c r="E119" s="18" t="s">
        <v>5</v>
      </c>
      <c r="F119" s="18" t="s">
        <v>5</v>
      </c>
      <c r="G119" s="18" t="s">
        <v>3</v>
      </c>
      <c r="H119" s="3" t="s">
        <v>286</v>
      </c>
      <c r="I119" s="18" t="s">
        <v>75</v>
      </c>
      <c r="J119" s="18" t="s">
        <v>436</v>
      </c>
      <c r="K119" s="100" t="s">
        <v>74</v>
      </c>
      <c r="L119" s="100" t="s">
        <v>321</v>
      </c>
      <c r="M119" s="3" t="s">
        <v>428</v>
      </c>
      <c r="N119" s="18" t="s">
        <v>297</v>
      </c>
      <c r="O119" s="18" t="s">
        <v>303</v>
      </c>
      <c r="P119" s="18"/>
      <c r="Q119" s="2"/>
      <c r="R119" s="1"/>
      <c r="S119" s="5" t="s">
        <v>291</v>
      </c>
      <c r="T119" s="5" t="s">
        <v>292</v>
      </c>
      <c r="U119" s="18" t="s">
        <v>76</v>
      </c>
      <c r="V119" s="18" t="s">
        <v>221</v>
      </c>
      <c r="W119" s="18" t="s">
        <v>309</v>
      </c>
      <c r="X119" s="145" t="s">
        <v>311</v>
      </c>
      <c r="Y119" s="145" t="s">
        <v>472</v>
      </c>
      <c r="Z119" s="145" t="s">
        <v>311</v>
      </c>
      <c r="AA119" s="18" t="s">
        <v>73</v>
      </c>
      <c r="AB119" s="18" t="s">
        <v>299</v>
      </c>
      <c r="AC119" s="18">
        <v>5</v>
      </c>
      <c r="AD119" s="5">
        <f t="shared" si="2"/>
        <v>25</v>
      </c>
      <c r="AE119" s="140">
        <f>Table_1027[[#This Row],[Planned Individuals]]*0.51</f>
        <v>12.75</v>
      </c>
      <c r="AF119" s="140">
        <f>Table_1027[[#This Row],[Planned Individuals]]*0.49</f>
        <v>12.25</v>
      </c>
      <c r="AG119" s="37">
        <v>5</v>
      </c>
      <c r="AH119" s="37"/>
      <c r="AI119" s="140">
        <f>SUM(Table_1027[[#This Row],[Existing Households]:[New Households]])</f>
        <v>5</v>
      </c>
      <c r="AJ119" s="140">
        <f t="shared" si="3"/>
        <v>25</v>
      </c>
      <c r="AK119" s="140">
        <f>Table_1027[[#This Row],[Reached Individuals]]*0.51</f>
        <v>12.75</v>
      </c>
      <c r="AL119" s="140">
        <f>Table_1027[[#This Row],[Reached Individuals]]*0.49</f>
        <v>12.25</v>
      </c>
      <c r="AM119" s="140">
        <f>Table_1027[[#This Row],[Reached Individuals]]*0.21</f>
        <v>5.25</v>
      </c>
      <c r="AN119" s="140">
        <f>Table_1027[[#This Row],[Reached Individuals]]*0.21</f>
        <v>5.25</v>
      </c>
      <c r="AO119" s="140">
        <f>Table_1027[[#This Row],[Reached Individuals]]*0.26</f>
        <v>6.5</v>
      </c>
      <c r="AP119" s="140">
        <f>Table_1027[[#This Row],[Reached Individuals]]*0.27</f>
        <v>6.75</v>
      </c>
      <c r="AQ119" s="142">
        <f>Table_1027[[#This Row],[Reached Individuals]]*0.02</f>
        <v>0.5</v>
      </c>
      <c r="AR119" s="142">
        <f>Table_1027[[#This Row],[Reached Individuals]]*0.03</f>
        <v>0.75</v>
      </c>
      <c r="AS119" s="37"/>
      <c r="AT119" s="12"/>
      <c r="AU119" s="12" t="s">
        <v>339</v>
      </c>
      <c r="AV119" s="11">
        <v>1838898869</v>
      </c>
      <c r="AW119" s="11" t="s">
        <v>340</v>
      </c>
      <c r="AX119" s="11"/>
      <c r="AY119" s="18"/>
      <c r="AZ119" s="18"/>
      <c r="BA119" s="5">
        <v>20</v>
      </c>
      <c r="BB119" s="5">
        <v>2022</v>
      </c>
      <c r="BC119" s="6" t="str" cm="1">
        <f t="array" ref="BC119">_xlfn.IFS(U119="Teknaf","202290",U119="Ukhia","202294",U119="Ramu","202266",U119="Pekua","202256",U119="Maheshkhali","202249",U119="Kutubdia","202245",U119="Cox's Bazar Sadar","202224",U119="Chakaria","202216",ISBLANK(U119),"")</f>
        <v>202294</v>
      </c>
      <c r="BD119" s="22"/>
      <c r="BE119" s="22"/>
    </row>
    <row r="120" spans="1:57" ht="15.75" customHeight="1">
      <c r="A120" s="36">
        <v>117</v>
      </c>
      <c r="B120" s="1" t="s">
        <v>5166</v>
      </c>
      <c r="C120" s="1" t="s">
        <v>182</v>
      </c>
      <c r="D120" s="1"/>
      <c r="E120" s="18" t="s">
        <v>5</v>
      </c>
      <c r="F120" s="18" t="s">
        <v>5</v>
      </c>
      <c r="G120" s="18" t="s">
        <v>3</v>
      </c>
      <c r="H120" s="3" t="s">
        <v>286</v>
      </c>
      <c r="I120" s="18" t="s">
        <v>75</v>
      </c>
      <c r="J120" s="18" t="s">
        <v>436</v>
      </c>
      <c r="K120" s="100" t="s">
        <v>74</v>
      </c>
      <c r="L120" s="100" t="s">
        <v>321</v>
      </c>
      <c r="M120" s="3" t="s">
        <v>428</v>
      </c>
      <c r="N120" s="18" t="s">
        <v>297</v>
      </c>
      <c r="O120" s="18" t="s">
        <v>303</v>
      </c>
      <c r="P120" s="18"/>
      <c r="Q120" s="2"/>
      <c r="R120" s="1"/>
      <c r="S120" s="5" t="s">
        <v>291</v>
      </c>
      <c r="T120" s="5" t="s">
        <v>292</v>
      </c>
      <c r="U120" s="18" t="s">
        <v>76</v>
      </c>
      <c r="V120" s="18" t="s">
        <v>225</v>
      </c>
      <c r="W120" s="18" t="s">
        <v>325</v>
      </c>
      <c r="X120" s="145" t="s">
        <v>311</v>
      </c>
      <c r="Y120" s="145" t="s">
        <v>472</v>
      </c>
      <c r="Z120" s="145" t="s">
        <v>311</v>
      </c>
      <c r="AA120" s="18" t="s">
        <v>73</v>
      </c>
      <c r="AB120" s="18" t="s">
        <v>299</v>
      </c>
      <c r="AC120" s="18">
        <v>5</v>
      </c>
      <c r="AD120" s="5">
        <f t="shared" si="2"/>
        <v>25</v>
      </c>
      <c r="AE120" s="140">
        <f>Table_1027[[#This Row],[Planned Individuals]]*0.51</f>
        <v>12.75</v>
      </c>
      <c r="AF120" s="140">
        <f>Table_1027[[#This Row],[Planned Individuals]]*0.49</f>
        <v>12.25</v>
      </c>
      <c r="AG120" s="37">
        <v>5</v>
      </c>
      <c r="AH120" s="37"/>
      <c r="AI120" s="140">
        <f>SUM(Table_1027[[#This Row],[Existing Households]:[New Households]])</f>
        <v>5</v>
      </c>
      <c r="AJ120" s="140">
        <f t="shared" si="3"/>
        <v>25</v>
      </c>
      <c r="AK120" s="140">
        <f>Table_1027[[#This Row],[Reached Individuals]]*0.51</f>
        <v>12.75</v>
      </c>
      <c r="AL120" s="140">
        <f>Table_1027[[#This Row],[Reached Individuals]]*0.49</f>
        <v>12.25</v>
      </c>
      <c r="AM120" s="140">
        <f>Table_1027[[#This Row],[Reached Individuals]]*0.21</f>
        <v>5.25</v>
      </c>
      <c r="AN120" s="140">
        <f>Table_1027[[#This Row],[Reached Individuals]]*0.21</f>
        <v>5.25</v>
      </c>
      <c r="AO120" s="140">
        <f>Table_1027[[#This Row],[Reached Individuals]]*0.26</f>
        <v>6.5</v>
      </c>
      <c r="AP120" s="140">
        <f>Table_1027[[#This Row],[Reached Individuals]]*0.27</f>
        <v>6.75</v>
      </c>
      <c r="AQ120" s="142">
        <f>Table_1027[[#This Row],[Reached Individuals]]*0.02</f>
        <v>0.5</v>
      </c>
      <c r="AR120" s="142">
        <f>Table_1027[[#This Row],[Reached Individuals]]*0.03</f>
        <v>0.75</v>
      </c>
      <c r="AS120" s="37"/>
      <c r="AT120" s="12"/>
      <c r="AU120" s="12" t="s">
        <v>339</v>
      </c>
      <c r="AV120" s="11">
        <v>1838898869</v>
      </c>
      <c r="AW120" s="11" t="s">
        <v>340</v>
      </c>
      <c r="AX120" s="11"/>
      <c r="AY120" s="18"/>
      <c r="AZ120" s="18"/>
      <c r="BA120" s="5">
        <v>20</v>
      </c>
      <c r="BB120" s="5">
        <v>2022</v>
      </c>
      <c r="BC120" s="6" t="str" cm="1">
        <f t="array" ref="BC120">_xlfn.IFS(U120="Teknaf","202290",U120="Ukhia","202294",U120="Ramu","202266",U120="Pekua","202256",U120="Maheshkhali","202249",U120="Kutubdia","202245",U120="Cox's Bazar Sadar","202224",U120="Chakaria","202216",ISBLANK(U120),"")</f>
        <v>202294</v>
      </c>
      <c r="BD120" s="22"/>
      <c r="BE120" s="22"/>
    </row>
    <row r="121" spans="1:57" ht="15.75" customHeight="1">
      <c r="A121" s="36">
        <v>118</v>
      </c>
      <c r="B121" s="1" t="s">
        <v>5166</v>
      </c>
      <c r="C121" s="1" t="s">
        <v>182</v>
      </c>
      <c r="D121" s="1"/>
      <c r="E121" s="18" t="s">
        <v>5</v>
      </c>
      <c r="F121" s="18" t="s">
        <v>5</v>
      </c>
      <c r="G121" s="18" t="s">
        <v>3</v>
      </c>
      <c r="H121" s="3" t="s">
        <v>286</v>
      </c>
      <c r="I121" s="18" t="s">
        <v>75</v>
      </c>
      <c r="J121" s="18" t="s">
        <v>436</v>
      </c>
      <c r="K121" s="100" t="s">
        <v>74</v>
      </c>
      <c r="L121" s="100" t="s">
        <v>321</v>
      </c>
      <c r="M121" s="3" t="s">
        <v>428</v>
      </c>
      <c r="N121" s="18" t="s">
        <v>297</v>
      </c>
      <c r="O121" s="18" t="s">
        <v>303</v>
      </c>
      <c r="P121" s="18"/>
      <c r="Q121" s="2"/>
      <c r="R121" s="1"/>
      <c r="S121" s="5" t="s">
        <v>291</v>
      </c>
      <c r="T121" s="5" t="s">
        <v>292</v>
      </c>
      <c r="U121" s="18" t="s">
        <v>76</v>
      </c>
      <c r="V121" s="18" t="s">
        <v>225</v>
      </c>
      <c r="W121" s="18" t="s">
        <v>308</v>
      </c>
      <c r="X121" s="145" t="s">
        <v>311</v>
      </c>
      <c r="Y121" s="145" t="s">
        <v>472</v>
      </c>
      <c r="Z121" s="145" t="s">
        <v>311</v>
      </c>
      <c r="AA121" s="18" t="s">
        <v>73</v>
      </c>
      <c r="AB121" s="18" t="s">
        <v>299</v>
      </c>
      <c r="AC121" s="18">
        <v>5</v>
      </c>
      <c r="AD121" s="5">
        <f t="shared" si="2"/>
        <v>25</v>
      </c>
      <c r="AE121" s="140">
        <f>Table_1027[[#This Row],[Planned Individuals]]*0.51</f>
        <v>12.75</v>
      </c>
      <c r="AF121" s="140">
        <f>Table_1027[[#This Row],[Planned Individuals]]*0.49</f>
        <v>12.25</v>
      </c>
      <c r="AG121" s="37">
        <v>5</v>
      </c>
      <c r="AH121" s="37"/>
      <c r="AI121" s="140">
        <f>SUM(Table_1027[[#This Row],[Existing Households]:[New Households]])</f>
        <v>5</v>
      </c>
      <c r="AJ121" s="140">
        <f t="shared" si="3"/>
        <v>25</v>
      </c>
      <c r="AK121" s="140">
        <f>Table_1027[[#This Row],[Reached Individuals]]*0.51</f>
        <v>12.75</v>
      </c>
      <c r="AL121" s="140">
        <f>Table_1027[[#This Row],[Reached Individuals]]*0.49</f>
        <v>12.25</v>
      </c>
      <c r="AM121" s="140">
        <f>Table_1027[[#This Row],[Reached Individuals]]*0.21</f>
        <v>5.25</v>
      </c>
      <c r="AN121" s="140">
        <f>Table_1027[[#This Row],[Reached Individuals]]*0.21</f>
        <v>5.25</v>
      </c>
      <c r="AO121" s="140">
        <f>Table_1027[[#This Row],[Reached Individuals]]*0.26</f>
        <v>6.5</v>
      </c>
      <c r="AP121" s="140">
        <f>Table_1027[[#This Row],[Reached Individuals]]*0.27</f>
        <v>6.75</v>
      </c>
      <c r="AQ121" s="142">
        <f>Table_1027[[#This Row],[Reached Individuals]]*0.02</f>
        <v>0.5</v>
      </c>
      <c r="AR121" s="142">
        <f>Table_1027[[#This Row],[Reached Individuals]]*0.03</f>
        <v>0.75</v>
      </c>
      <c r="AS121" s="37"/>
      <c r="AT121" s="12"/>
      <c r="AU121" s="12" t="s">
        <v>339</v>
      </c>
      <c r="AV121" s="11">
        <v>1838898869</v>
      </c>
      <c r="AW121" s="11" t="s">
        <v>340</v>
      </c>
      <c r="AX121" s="11"/>
      <c r="AY121" s="18"/>
      <c r="AZ121" s="18"/>
      <c r="BA121" s="5">
        <v>20</v>
      </c>
      <c r="BB121" s="5">
        <v>2022</v>
      </c>
      <c r="BC121" s="6" t="str" cm="1">
        <f t="array" ref="BC121">_xlfn.IFS(U121="Teknaf","202290",U121="Ukhia","202294",U121="Ramu","202266",U121="Pekua","202256",U121="Maheshkhali","202249",U121="Kutubdia","202245",U121="Cox's Bazar Sadar","202224",U121="Chakaria","202216",ISBLANK(U121),"")</f>
        <v>202294</v>
      </c>
      <c r="BD121" s="22"/>
      <c r="BE121" s="22"/>
    </row>
    <row r="122" spans="1:57" ht="15.75" customHeight="1">
      <c r="A122" s="36">
        <v>119</v>
      </c>
      <c r="B122" s="1" t="s">
        <v>5166</v>
      </c>
      <c r="C122" s="1" t="s">
        <v>182</v>
      </c>
      <c r="D122" s="1"/>
      <c r="E122" s="18" t="s">
        <v>5</v>
      </c>
      <c r="F122" s="18" t="s">
        <v>5</v>
      </c>
      <c r="G122" s="18" t="s">
        <v>3</v>
      </c>
      <c r="H122" s="3" t="s">
        <v>286</v>
      </c>
      <c r="I122" s="18" t="s">
        <v>75</v>
      </c>
      <c r="J122" s="18" t="s">
        <v>436</v>
      </c>
      <c r="K122" s="100" t="s">
        <v>74</v>
      </c>
      <c r="L122" s="100" t="s">
        <v>321</v>
      </c>
      <c r="M122" s="3" t="s">
        <v>428</v>
      </c>
      <c r="N122" s="18" t="s">
        <v>297</v>
      </c>
      <c r="O122" s="18" t="s">
        <v>303</v>
      </c>
      <c r="P122" s="18"/>
      <c r="Q122" s="2"/>
      <c r="R122" s="1"/>
      <c r="S122" s="5" t="s">
        <v>291</v>
      </c>
      <c r="T122" s="5" t="s">
        <v>292</v>
      </c>
      <c r="U122" s="18" t="s">
        <v>76</v>
      </c>
      <c r="V122" s="18" t="s">
        <v>225</v>
      </c>
      <c r="W122" s="18" t="s">
        <v>326</v>
      </c>
      <c r="X122" s="145" t="s">
        <v>311</v>
      </c>
      <c r="Y122" s="145" t="s">
        <v>472</v>
      </c>
      <c r="Z122" s="145" t="s">
        <v>311</v>
      </c>
      <c r="AA122" s="18" t="s">
        <v>73</v>
      </c>
      <c r="AB122" s="18" t="s">
        <v>299</v>
      </c>
      <c r="AC122" s="18">
        <v>5</v>
      </c>
      <c r="AD122" s="5">
        <f t="shared" si="2"/>
        <v>25</v>
      </c>
      <c r="AE122" s="140">
        <f>Table_1027[[#This Row],[Planned Individuals]]*0.51</f>
        <v>12.75</v>
      </c>
      <c r="AF122" s="140">
        <f>Table_1027[[#This Row],[Planned Individuals]]*0.49</f>
        <v>12.25</v>
      </c>
      <c r="AG122" s="37">
        <v>5</v>
      </c>
      <c r="AH122" s="37"/>
      <c r="AI122" s="140">
        <f>SUM(Table_1027[[#This Row],[Existing Households]:[New Households]])</f>
        <v>5</v>
      </c>
      <c r="AJ122" s="140">
        <f t="shared" si="3"/>
        <v>25</v>
      </c>
      <c r="AK122" s="140">
        <f>Table_1027[[#This Row],[Reached Individuals]]*0.51</f>
        <v>12.75</v>
      </c>
      <c r="AL122" s="140">
        <f>Table_1027[[#This Row],[Reached Individuals]]*0.49</f>
        <v>12.25</v>
      </c>
      <c r="AM122" s="140">
        <f>Table_1027[[#This Row],[Reached Individuals]]*0.21</f>
        <v>5.25</v>
      </c>
      <c r="AN122" s="140">
        <f>Table_1027[[#This Row],[Reached Individuals]]*0.21</f>
        <v>5.25</v>
      </c>
      <c r="AO122" s="140">
        <f>Table_1027[[#This Row],[Reached Individuals]]*0.26</f>
        <v>6.5</v>
      </c>
      <c r="AP122" s="140">
        <f>Table_1027[[#This Row],[Reached Individuals]]*0.27</f>
        <v>6.75</v>
      </c>
      <c r="AQ122" s="142">
        <f>Table_1027[[#This Row],[Reached Individuals]]*0.02</f>
        <v>0.5</v>
      </c>
      <c r="AR122" s="142">
        <f>Table_1027[[#This Row],[Reached Individuals]]*0.03</f>
        <v>0.75</v>
      </c>
      <c r="AS122" s="37"/>
      <c r="AT122" s="12"/>
      <c r="AU122" s="12" t="s">
        <v>339</v>
      </c>
      <c r="AV122" s="11">
        <v>1838898869</v>
      </c>
      <c r="AW122" s="11" t="s">
        <v>340</v>
      </c>
      <c r="AX122" s="11"/>
      <c r="AY122" s="18"/>
      <c r="AZ122" s="18"/>
      <c r="BA122" s="5">
        <v>20</v>
      </c>
      <c r="BB122" s="5">
        <v>2022</v>
      </c>
      <c r="BC122" s="6" t="str" cm="1">
        <f t="array" ref="BC122">_xlfn.IFS(U122="Teknaf","202290",U122="Ukhia","202294",U122="Ramu","202266",U122="Pekua","202256",U122="Maheshkhali","202249",U122="Kutubdia","202245",U122="Cox's Bazar Sadar","202224",U122="Chakaria","202216",ISBLANK(U122),"")</f>
        <v>202294</v>
      </c>
      <c r="BD122" s="22"/>
      <c r="BE122" s="22"/>
    </row>
    <row r="123" spans="1:57" ht="15.75" customHeight="1">
      <c r="A123" s="36">
        <v>120</v>
      </c>
      <c r="B123" s="1" t="s">
        <v>5166</v>
      </c>
      <c r="C123" s="1" t="s">
        <v>182</v>
      </c>
      <c r="D123" s="1"/>
      <c r="E123" s="18" t="s">
        <v>5</v>
      </c>
      <c r="F123" s="18" t="s">
        <v>5</v>
      </c>
      <c r="G123" s="18" t="s">
        <v>3</v>
      </c>
      <c r="H123" s="3" t="s">
        <v>286</v>
      </c>
      <c r="I123" s="18" t="s">
        <v>75</v>
      </c>
      <c r="J123" s="18" t="s">
        <v>436</v>
      </c>
      <c r="K123" s="100" t="s">
        <v>74</v>
      </c>
      <c r="L123" s="100" t="s">
        <v>321</v>
      </c>
      <c r="M123" s="3" t="s">
        <v>428</v>
      </c>
      <c r="N123" s="18" t="s">
        <v>297</v>
      </c>
      <c r="O123" s="18" t="s">
        <v>303</v>
      </c>
      <c r="P123" s="18"/>
      <c r="Q123" s="2"/>
      <c r="R123" s="1"/>
      <c r="S123" s="5" t="s">
        <v>291</v>
      </c>
      <c r="T123" s="5" t="s">
        <v>292</v>
      </c>
      <c r="U123" s="18" t="s">
        <v>76</v>
      </c>
      <c r="V123" s="18" t="s">
        <v>222</v>
      </c>
      <c r="W123" s="18" t="s">
        <v>306</v>
      </c>
      <c r="X123" s="145" t="s">
        <v>311</v>
      </c>
      <c r="Y123" s="145" t="s">
        <v>472</v>
      </c>
      <c r="Z123" s="145" t="s">
        <v>311</v>
      </c>
      <c r="AA123" s="18" t="s">
        <v>73</v>
      </c>
      <c r="AB123" s="18" t="s">
        <v>299</v>
      </c>
      <c r="AC123" s="18">
        <v>5</v>
      </c>
      <c r="AD123" s="5">
        <f t="shared" si="2"/>
        <v>25</v>
      </c>
      <c r="AE123" s="140">
        <f>Table_1027[[#This Row],[Planned Individuals]]*0.51</f>
        <v>12.75</v>
      </c>
      <c r="AF123" s="140">
        <f>Table_1027[[#This Row],[Planned Individuals]]*0.49</f>
        <v>12.25</v>
      </c>
      <c r="AG123" s="37">
        <v>5</v>
      </c>
      <c r="AH123" s="37"/>
      <c r="AI123" s="140">
        <f>SUM(Table_1027[[#This Row],[Existing Households]:[New Households]])</f>
        <v>5</v>
      </c>
      <c r="AJ123" s="140">
        <f t="shared" si="3"/>
        <v>25</v>
      </c>
      <c r="AK123" s="140">
        <f>Table_1027[[#This Row],[Reached Individuals]]*0.51</f>
        <v>12.75</v>
      </c>
      <c r="AL123" s="140">
        <f>Table_1027[[#This Row],[Reached Individuals]]*0.49</f>
        <v>12.25</v>
      </c>
      <c r="AM123" s="140">
        <f>Table_1027[[#This Row],[Reached Individuals]]*0.21</f>
        <v>5.25</v>
      </c>
      <c r="AN123" s="140">
        <f>Table_1027[[#This Row],[Reached Individuals]]*0.21</f>
        <v>5.25</v>
      </c>
      <c r="AO123" s="140">
        <f>Table_1027[[#This Row],[Reached Individuals]]*0.26</f>
        <v>6.5</v>
      </c>
      <c r="AP123" s="140">
        <f>Table_1027[[#This Row],[Reached Individuals]]*0.27</f>
        <v>6.75</v>
      </c>
      <c r="AQ123" s="142">
        <f>Table_1027[[#This Row],[Reached Individuals]]*0.02</f>
        <v>0.5</v>
      </c>
      <c r="AR123" s="142">
        <f>Table_1027[[#This Row],[Reached Individuals]]*0.03</f>
        <v>0.75</v>
      </c>
      <c r="AS123" s="37"/>
      <c r="AT123" s="12"/>
      <c r="AU123" s="12" t="s">
        <v>339</v>
      </c>
      <c r="AV123" s="11">
        <v>1838898869</v>
      </c>
      <c r="AW123" s="11" t="s">
        <v>340</v>
      </c>
      <c r="AX123" s="11"/>
      <c r="AY123" s="18"/>
      <c r="AZ123" s="18"/>
      <c r="BA123" s="5">
        <v>20</v>
      </c>
      <c r="BB123" s="5">
        <v>2022</v>
      </c>
      <c r="BC123" s="6" t="str" cm="1">
        <f t="array" ref="BC123">_xlfn.IFS(U123="Teknaf","202290",U123="Ukhia","202294",U123="Ramu","202266",U123="Pekua","202256",U123="Maheshkhali","202249",U123="Kutubdia","202245",U123="Cox's Bazar Sadar","202224",U123="Chakaria","202216",ISBLANK(U123),"")</f>
        <v>202294</v>
      </c>
      <c r="BD123" s="22"/>
      <c r="BE123" s="22"/>
    </row>
    <row r="124" spans="1:57" ht="15.75" customHeight="1">
      <c r="A124" s="36">
        <v>121</v>
      </c>
      <c r="B124" s="1" t="s">
        <v>5166</v>
      </c>
      <c r="C124" s="1" t="s">
        <v>182</v>
      </c>
      <c r="D124" s="1"/>
      <c r="E124" s="18" t="s">
        <v>5</v>
      </c>
      <c r="F124" s="18" t="s">
        <v>5</v>
      </c>
      <c r="G124" s="18" t="s">
        <v>3</v>
      </c>
      <c r="H124" s="3" t="s">
        <v>286</v>
      </c>
      <c r="I124" s="18" t="s">
        <v>75</v>
      </c>
      <c r="J124" s="18" t="s">
        <v>436</v>
      </c>
      <c r="K124" s="100" t="s">
        <v>74</v>
      </c>
      <c r="L124" s="100" t="s">
        <v>321</v>
      </c>
      <c r="M124" s="3" t="s">
        <v>428</v>
      </c>
      <c r="N124" s="18" t="s">
        <v>297</v>
      </c>
      <c r="O124" s="18" t="s">
        <v>303</v>
      </c>
      <c r="P124" s="18"/>
      <c r="Q124" s="2"/>
      <c r="R124" s="1"/>
      <c r="S124" s="5" t="s">
        <v>291</v>
      </c>
      <c r="T124" s="5" t="s">
        <v>292</v>
      </c>
      <c r="U124" s="18" t="s">
        <v>76</v>
      </c>
      <c r="V124" s="18" t="s">
        <v>220</v>
      </c>
      <c r="W124" s="18" t="s">
        <v>310</v>
      </c>
      <c r="X124" s="145" t="s">
        <v>311</v>
      </c>
      <c r="Y124" s="145" t="s">
        <v>472</v>
      </c>
      <c r="Z124" s="145" t="s">
        <v>311</v>
      </c>
      <c r="AA124" s="18" t="s">
        <v>73</v>
      </c>
      <c r="AB124" s="18" t="s">
        <v>299</v>
      </c>
      <c r="AC124" s="18">
        <v>5</v>
      </c>
      <c r="AD124" s="5">
        <f t="shared" si="2"/>
        <v>25</v>
      </c>
      <c r="AE124" s="140">
        <f>Table_1027[[#This Row],[Planned Individuals]]*0.51</f>
        <v>12.75</v>
      </c>
      <c r="AF124" s="140">
        <f>Table_1027[[#This Row],[Planned Individuals]]*0.49</f>
        <v>12.25</v>
      </c>
      <c r="AG124" s="37">
        <v>5</v>
      </c>
      <c r="AH124" s="37"/>
      <c r="AI124" s="140">
        <f>SUM(Table_1027[[#This Row],[Existing Households]:[New Households]])</f>
        <v>5</v>
      </c>
      <c r="AJ124" s="140">
        <f t="shared" si="3"/>
        <v>25</v>
      </c>
      <c r="AK124" s="140">
        <f>Table_1027[[#This Row],[Reached Individuals]]*0.51</f>
        <v>12.75</v>
      </c>
      <c r="AL124" s="140">
        <f>Table_1027[[#This Row],[Reached Individuals]]*0.49</f>
        <v>12.25</v>
      </c>
      <c r="AM124" s="140">
        <f>Table_1027[[#This Row],[Reached Individuals]]*0.21</f>
        <v>5.25</v>
      </c>
      <c r="AN124" s="140">
        <f>Table_1027[[#This Row],[Reached Individuals]]*0.21</f>
        <v>5.25</v>
      </c>
      <c r="AO124" s="140">
        <f>Table_1027[[#This Row],[Reached Individuals]]*0.26</f>
        <v>6.5</v>
      </c>
      <c r="AP124" s="140">
        <f>Table_1027[[#This Row],[Reached Individuals]]*0.27</f>
        <v>6.75</v>
      </c>
      <c r="AQ124" s="142">
        <f>Table_1027[[#This Row],[Reached Individuals]]*0.02</f>
        <v>0.5</v>
      </c>
      <c r="AR124" s="142">
        <f>Table_1027[[#This Row],[Reached Individuals]]*0.03</f>
        <v>0.75</v>
      </c>
      <c r="AS124" s="37"/>
      <c r="AT124" s="12"/>
      <c r="AU124" s="12" t="s">
        <v>339</v>
      </c>
      <c r="AV124" s="11">
        <v>1838898869</v>
      </c>
      <c r="AW124" s="11" t="s">
        <v>340</v>
      </c>
      <c r="AX124" s="11"/>
      <c r="AY124" s="18"/>
      <c r="AZ124" s="18"/>
      <c r="BA124" s="5">
        <v>20</v>
      </c>
      <c r="BB124" s="5">
        <v>2022</v>
      </c>
      <c r="BC124" s="6" t="str" cm="1">
        <f t="array" ref="BC124">_xlfn.IFS(U124="Teknaf","202290",U124="Ukhia","202294",U124="Ramu","202266",U124="Pekua","202256",U124="Maheshkhali","202249",U124="Kutubdia","202245",U124="Cox's Bazar Sadar","202224",U124="Chakaria","202216",ISBLANK(U124),"")</f>
        <v>202294</v>
      </c>
      <c r="BD124" s="22"/>
      <c r="BE124" s="22"/>
    </row>
    <row r="125" spans="1:57" ht="15.75" customHeight="1">
      <c r="A125" s="36">
        <v>122</v>
      </c>
      <c r="B125" s="1" t="s">
        <v>5166</v>
      </c>
      <c r="C125" s="1" t="s">
        <v>182</v>
      </c>
      <c r="D125" s="1"/>
      <c r="E125" s="18" t="s">
        <v>5</v>
      </c>
      <c r="F125" s="18" t="s">
        <v>5</v>
      </c>
      <c r="G125" s="18" t="s">
        <v>3</v>
      </c>
      <c r="H125" s="3" t="s">
        <v>286</v>
      </c>
      <c r="I125" s="18" t="s">
        <v>75</v>
      </c>
      <c r="J125" s="18" t="s">
        <v>436</v>
      </c>
      <c r="K125" s="100" t="s">
        <v>74</v>
      </c>
      <c r="L125" s="100" t="s">
        <v>321</v>
      </c>
      <c r="M125" s="3" t="s">
        <v>428</v>
      </c>
      <c r="N125" s="18" t="s">
        <v>297</v>
      </c>
      <c r="O125" s="18" t="s">
        <v>303</v>
      </c>
      <c r="P125" s="18"/>
      <c r="Q125" s="2"/>
      <c r="R125" s="1"/>
      <c r="S125" s="5" t="s">
        <v>291</v>
      </c>
      <c r="T125" s="5" t="s">
        <v>292</v>
      </c>
      <c r="U125" s="18" t="s">
        <v>77</v>
      </c>
      <c r="V125" s="18" t="s">
        <v>224</v>
      </c>
      <c r="W125" s="18" t="s">
        <v>308</v>
      </c>
      <c r="X125" s="145" t="s">
        <v>311</v>
      </c>
      <c r="Y125" s="145" t="s">
        <v>472</v>
      </c>
      <c r="Z125" s="145" t="s">
        <v>311</v>
      </c>
      <c r="AA125" s="18" t="s">
        <v>73</v>
      </c>
      <c r="AB125" s="18" t="s">
        <v>299</v>
      </c>
      <c r="AC125" s="18">
        <v>6</v>
      </c>
      <c r="AD125" s="5">
        <f t="shared" si="2"/>
        <v>30</v>
      </c>
      <c r="AE125" s="140">
        <f>Table_1027[[#This Row],[Planned Individuals]]*0.51</f>
        <v>15.3</v>
      </c>
      <c r="AF125" s="140">
        <f>Table_1027[[#This Row],[Planned Individuals]]*0.49</f>
        <v>14.7</v>
      </c>
      <c r="AG125" s="37">
        <v>6</v>
      </c>
      <c r="AH125" s="37"/>
      <c r="AI125" s="140">
        <f>SUM(Table_1027[[#This Row],[Existing Households]:[New Households]])</f>
        <v>6</v>
      </c>
      <c r="AJ125" s="140">
        <f t="shared" si="3"/>
        <v>30</v>
      </c>
      <c r="AK125" s="140">
        <f>Table_1027[[#This Row],[Reached Individuals]]*0.51</f>
        <v>15.3</v>
      </c>
      <c r="AL125" s="140">
        <f>Table_1027[[#This Row],[Reached Individuals]]*0.49</f>
        <v>14.7</v>
      </c>
      <c r="AM125" s="140">
        <f>Table_1027[[#This Row],[Reached Individuals]]*0.21</f>
        <v>6.3</v>
      </c>
      <c r="AN125" s="140">
        <f>Table_1027[[#This Row],[Reached Individuals]]*0.21</f>
        <v>6.3</v>
      </c>
      <c r="AO125" s="140">
        <f>Table_1027[[#This Row],[Reached Individuals]]*0.26</f>
        <v>7.8000000000000007</v>
      </c>
      <c r="AP125" s="140">
        <f>Table_1027[[#This Row],[Reached Individuals]]*0.27</f>
        <v>8.1000000000000014</v>
      </c>
      <c r="AQ125" s="142">
        <f>Table_1027[[#This Row],[Reached Individuals]]*0.02</f>
        <v>0.6</v>
      </c>
      <c r="AR125" s="142">
        <f>Table_1027[[#This Row],[Reached Individuals]]*0.03</f>
        <v>0.89999999999999991</v>
      </c>
      <c r="AS125" s="37"/>
      <c r="AT125" s="12"/>
      <c r="AU125" s="12" t="s">
        <v>339</v>
      </c>
      <c r="AV125" s="11">
        <v>1838898869</v>
      </c>
      <c r="AW125" s="11" t="s">
        <v>340</v>
      </c>
      <c r="AX125" s="11"/>
      <c r="AY125" s="18"/>
      <c r="AZ125" s="18"/>
      <c r="BA125" s="5">
        <v>20</v>
      </c>
      <c r="BB125" s="5">
        <v>2022</v>
      </c>
      <c r="BC125" s="6" t="str" cm="1">
        <f t="array" ref="BC125">_xlfn.IFS(U125="Teknaf","202290",U125="Ukhia","202294",U125="Ramu","202266",U125="Pekua","202256",U125="Maheshkhali","202249",U125="Kutubdia","202245",U125="Cox's Bazar Sadar","202224",U125="Chakaria","202216",ISBLANK(U125),"")</f>
        <v>202290</v>
      </c>
      <c r="BD125" s="22"/>
      <c r="BE125" s="22"/>
    </row>
    <row r="126" spans="1:57" ht="15.75" customHeight="1">
      <c r="A126" s="36">
        <v>123</v>
      </c>
      <c r="B126" s="1" t="s">
        <v>5166</v>
      </c>
      <c r="C126" s="1" t="s">
        <v>182</v>
      </c>
      <c r="D126" s="1"/>
      <c r="E126" s="18" t="s">
        <v>5</v>
      </c>
      <c r="F126" s="18" t="s">
        <v>5</v>
      </c>
      <c r="G126" s="18" t="s">
        <v>3</v>
      </c>
      <c r="H126" s="3" t="s">
        <v>286</v>
      </c>
      <c r="I126" s="18" t="s">
        <v>75</v>
      </c>
      <c r="J126" s="18" t="s">
        <v>436</v>
      </c>
      <c r="K126" s="100" t="s">
        <v>74</v>
      </c>
      <c r="L126" s="100" t="s">
        <v>321</v>
      </c>
      <c r="M126" s="3" t="s">
        <v>428</v>
      </c>
      <c r="N126" s="18" t="s">
        <v>297</v>
      </c>
      <c r="O126" s="18" t="s">
        <v>303</v>
      </c>
      <c r="P126" s="18"/>
      <c r="Q126" s="2"/>
      <c r="R126" s="1"/>
      <c r="S126" s="5" t="s">
        <v>291</v>
      </c>
      <c r="T126" s="5" t="s">
        <v>292</v>
      </c>
      <c r="U126" s="18" t="s">
        <v>76</v>
      </c>
      <c r="V126" s="18" t="s">
        <v>221</v>
      </c>
      <c r="W126" s="18" t="s">
        <v>326</v>
      </c>
      <c r="X126" s="145" t="s">
        <v>311</v>
      </c>
      <c r="Y126" s="145" t="s">
        <v>472</v>
      </c>
      <c r="Z126" s="145" t="s">
        <v>311</v>
      </c>
      <c r="AA126" s="18" t="s">
        <v>73</v>
      </c>
      <c r="AB126" s="18" t="s">
        <v>299</v>
      </c>
      <c r="AC126" s="18">
        <v>6</v>
      </c>
      <c r="AD126" s="5">
        <f t="shared" si="2"/>
        <v>30</v>
      </c>
      <c r="AE126" s="140">
        <f>Table_1027[[#This Row],[Planned Individuals]]*0.51</f>
        <v>15.3</v>
      </c>
      <c r="AF126" s="140">
        <f>Table_1027[[#This Row],[Planned Individuals]]*0.49</f>
        <v>14.7</v>
      </c>
      <c r="AG126" s="37">
        <v>6</v>
      </c>
      <c r="AH126" s="37"/>
      <c r="AI126" s="140">
        <f>SUM(Table_1027[[#This Row],[Existing Households]:[New Households]])</f>
        <v>6</v>
      </c>
      <c r="AJ126" s="140">
        <f t="shared" si="3"/>
        <v>30</v>
      </c>
      <c r="AK126" s="140">
        <f>Table_1027[[#This Row],[Reached Individuals]]*0.51</f>
        <v>15.3</v>
      </c>
      <c r="AL126" s="140">
        <f>Table_1027[[#This Row],[Reached Individuals]]*0.49</f>
        <v>14.7</v>
      </c>
      <c r="AM126" s="140">
        <f>Table_1027[[#This Row],[Reached Individuals]]*0.21</f>
        <v>6.3</v>
      </c>
      <c r="AN126" s="140">
        <f>Table_1027[[#This Row],[Reached Individuals]]*0.21</f>
        <v>6.3</v>
      </c>
      <c r="AO126" s="140">
        <f>Table_1027[[#This Row],[Reached Individuals]]*0.26</f>
        <v>7.8000000000000007</v>
      </c>
      <c r="AP126" s="140">
        <f>Table_1027[[#This Row],[Reached Individuals]]*0.27</f>
        <v>8.1000000000000014</v>
      </c>
      <c r="AQ126" s="142">
        <f>Table_1027[[#This Row],[Reached Individuals]]*0.02</f>
        <v>0.6</v>
      </c>
      <c r="AR126" s="142">
        <f>Table_1027[[#This Row],[Reached Individuals]]*0.03</f>
        <v>0.89999999999999991</v>
      </c>
      <c r="AS126" s="37"/>
      <c r="AT126" s="12"/>
      <c r="AU126" s="12" t="s">
        <v>339</v>
      </c>
      <c r="AV126" s="11">
        <v>1838898869</v>
      </c>
      <c r="AW126" s="11" t="s">
        <v>340</v>
      </c>
      <c r="AX126" s="11"/>
      <c r="AY126" s="18"/>
      <c r="AZ126" s="18"/>
      <c r="BA126" s="5">
        <v>20</v>
      </c>
      <c r="BB126" s="5">
        <v>2022</v>
      </c>
      <c r="BC126" s="6" t="str" cm="1">
        <f t="array" ref="BC126">_xlfn.IFS(U126="Teknaf","202290",U126="Ukhia","202294",U126="Ramu","202266",U126="Pekua","202256",U126="Maheshkhali","202249",U126="Kutubdia","202245",U126="Cox's Bazar Sadar","202224",U126="Chakaria","202216",ISBLANK(U126),"")</f>
        <v>202294</v>
      </c>
      <c r="BD126" s="22"/>
      <c r="BE126" s="22"/>
    </row>
    <row r="127" spans="1:57" ht="15.75" customHeight="1">
      <c r="A127" s="36">
        <v>124</v>
      </c>
      <c r="B127" s="1" t="s">
        <v>5166</v>
      </c>
      <c r="C127" s="1" t="s">
        <v>182</v>
      </c>
      <c r="D127" s="1"/>
      <c r="E127" s="18" t="s">
        <v>5</v>
      </c>
      <c r="F127" s="18" t="s">
        <v>5</v>
      </c>
      <c r="G127" s="18" t="s">
        <v>3</v>
      </c>
      <c r="H127" s="3" t="s">
        <v>286</v>
      </c>
      <c r="I127" s="18" t="s">
        <v>75</v>
      </c>
      <c r="J127" s="18" t="s">
        <v>436</v>
      </c>
      <c r="K127" s="100" t="s">
        <v>74</v>
      </c>
      <c r="L127" s="100" t="s">
        <v>321</v>
      </c>
      <c r="M127" s="3" t="s">
        <v>428</v>
      </c>
      <c r="N127" s="18" t="s">
        <v>297</v>
      </c>
      <c r="O127" s="18" t="s">
        <v>303</v>
      </c>
      <c r="P127" s="18"/>
      <c r="Q127" s="2"/>
      <c r="R127" s="1"/>
      <c r="S127" s="5" t="s">
        <v>291</v>
      </c>
      <c r="T127" s="5" t="s">
        <v>292</v>
      </c>
      <c r="U127" s="18" t="s">
        <v>76</v>
      </c>
      <c r="V127" s="18" t="s">
        <v>221</v>
      </c>
      <c r="W127" s="18" t="s">
        <v>316</v>
      </c>
      <c r="X127" s="145" t="s">
        <v>311</v>
      </c>
      <c r="Y127" s="145" t="s">
        <v>472</v>
      </c>
      <c r="Z127" s="145" t="s">
        <v>311</v>
      </c>
      <c r="AA127" s="18" t="s">
        <v>73</v>
      </c>
      <c r="AB127" s="18" t="s">
        <v>299</v>
      </c>
      <c r="AC127" s="18">
        <v>6</v>
      </c>
      <c r="AD127" s="5">
        <f t="shared" si="2"/>
        <v>30</v>
      </c>
      <c r="AE127" s="140">
        <f>Table_1027[[#This Row],[Planned Individuals]]*0.51</f>
        <v>15.3</v>
      </c>
      <c r="AF127" s="140">
        <f>Table_1027[[#This Row],[Planned Individuals]]*0.49</f>
        <v>14.7</v>
      </c>
      <c r="AG127" s="37">
        <v>6</v>
      </c>
      <c r="AH127" s="37"/>
      <c r="AI127" s="140">
        <f>SUM(Table_1027[[#This Row],[Existing Households]:[New Households]])</f>
        <v>6</v>
      </c>
      <c r="AJ127" s="140">
        <f t="shared" si="3"/>
        <v>30</v>
      </c>
      <c r="AK127" s="140">
        <f>Table_1027[[#This Row],[Reached Individuals]]*0.51</f>
        <v>15.3</v>
      </c>
      <c r="AL127" s="140">
        <f>Table_1027[[#This Row],[Reached Individuals]]*0.49</f>
        <v>14.7</v>
      </c>
      <c r="AM127" s="140">
        <f>Table_1027[[#This Row],[Reached Individuals]]*0.21</f>
        <v>6.3</v>
      </c>
      <c r="AN127" s="140">
        <f>Table_1027[[#This Row],[Reached Individuals]]*0.21</f>
        <v>6.3</v>
      </c>
      <c r="AO127" s="140">
        <f>Table_1027[[#This Row],[Reached Individuals]]*0.26</f>
        <v>7.8000000000000007</v>
      </c>
      <c r="AP127" s="140">
        <f>Table_1027[[#This Row],[Reached Individuals]]*0.27</f>
        <v>8.1000000000000014</v>
      </c>
      <c r="AQ127" s="142">
        <f>Table_1027[[#This Row],[Reached Individuals]]*0.02</f>
        <v>0.6</v>
      </c>
      <c r="AR127" s="142">
        <f>Table_1027[[#This Row],[Reached Individuals]]*0.03</f>
        <v>0.89999999999999991</v>
      </c>
      <c r="AS127" s="37"/>
      <c r="AT127" s="12"/>
      <c r="AU127" s="12" t="s">
        <v>339</v>
      </c>
      <c r="AV127" s="11">
        <v>1838898869</v>
      </c>
      <c r="AW127" s="11" t="s">
        <v>340</v>
      </c>
      <c r="AX127" s="11"/>
      <c r="AY127" s="18"/>
      <c r="AZ127" s="18"/>
      <c r="BA127" s="5">
        <v>20</v>
      </c>
      <c r="BB127" s="5">
        <v>2022</v>
      </c>
      <c r="BC127" s="6" t="str" cm="1">
        <f t="array" ref="BC127">_xlfn.IFS(U127="Teknaf","202290",U127="Ukhia","202294",U127="Ramu","202266",U127="Pekua","202256",U127="Maheshkhali","202249",U127="Kutubdia","202245",U127="Cox's Bazar Sadar","202224",U127="Chakaria","202216",ISBLANK(U127),"")</f>
        <v>202294</v>
      </c>
      <c r="BD127" s="22"/>
      <c r="BE127" s="22"/>
    </row>
    <row r="128" spans="1:57" ht="15.75" customHeight="1">
      <c r="A128" s="36">
        <v>125</v>
      </c>
      <c r="B128" s="1" t="s">
        <v>5166</v>
      </c>
      <c r="C128" s="1" t="s">
        <v>182</v>
      </c>
      <c r="D128" s="1"/>
      <c r="E128" s="18" t="s">
        <v>5</v>
      </c>
      <c r="F128" s="18" t="s">
        <v>5</v>
      </c>
      <c r="G128" s="18" t="s">
        <v>3</v>
      </c>
      <c r="H128" s="3" t="s">
        <v>286</v>
      </c>
      <c r="I128" s="18" t="s">
        <v>75</v>
      </c>
      <c r="J128" s="18" t="s">
        <v>436</v>
      </c>
      <c r="K128" s="100" t="s">
        <v>74</v>
      </c>
      <c r="L128" s="100" t="s">
        <v>321</v>
      </c>
      <c r="M128" s="3" t="s">
        <v>428</v>
      </c>
      <c r="N128" s="18" t="s">
        <v>297</v>
      </c>
      <c r="O128" s="18" t="s">
        <v>303</v>
      </c>
      <c r="P128" s="18"/>
      <c r="Q128" s="2"/>
      <c r="R128" s="1"/>
      <c r="S128" s="5" t="s">
        <v>291</v>
      </c>
      <c r="T128" s="5" t="s">
        <v>292</v>
      </c>
      <c r="U128" s="18" t="s">
        <v>76</v>
      </c>
      <c r="V128" s="18" t="s">
        <v>219</v>
      </c>
      <c r="W128" s="18" t="s">
        <v>324</v>
      </c>
      <c r="X128" s="145" t="s">
        <v>311</v>
      </c>
      <c r="Y128" s="145" t="s">
        <v>472</v>
      </c>
      <c r="Z128" s="145" t="s">
        <v>311</v>
      </c>
      <c r="AA128" s="18" t="s">
        <v>73</v>
      </c>
      <c r="AB128" s="18" t="s">
        <v>299</v>
      </c>
      <c r="AC128" s="18">
        <v>6</v>
      </c>
      <c r="AD128" s="5">
        <f t="shared" si="2"/>
        <v>30</v>
      </c>
      <c r="AE128" s="140">
        <f>Table_1027[[#This Row],[Planned Individuals]]*0.51</f>
        <v>15.3</v>
      </c>
      <c r="AF128" s="140">
        <f>Table_1027[[#This Row],[Planned Individuals]]*0.49</f>
        <v>14.7</v>
      </c>
      <c r="AG128" s="37">
        <v>6</v>
      </c>
      <c r="AH128" s="37"/>
      <c r="AI128" s="140">
        <f>SUM(Table_1027[[#This Row],[Existing Households]:[New Households]])</f>
        <v>6</v>
      </c>
      <c r="AJ128" s="140">
        <f t="shared" si="3"/>
        <v>30</v>
      </c>
      <c r="AK128" s="140">
        <f>Table_1027[[#This Row],[Reached Individuals]]*0.51</f>
        <v>15.3</v>
      </c>
      <c r="AL128" s="140">
        <f>Table_1027[[#This Row],[Reached Individuals]]*0.49</f>
        <v>14.7</v>
      </c>
      <c r="AM128" s="140">
        <f>Table_1027[[#This Row],[Reached Individuals]]*0.21</f>
        <v>6.3</v>
      </c>
      <c r="AN128" s="140">
        <f>Table_1027[[#This Row],[Reached Individuals]]*0.21</f>
        <v>6.3</v>
      </c>
      <c r="AO128" s="140">
        <f>Table_1027[[#This Row],[Reached Individuals]]*0.26</f>
        <v>7.8000000000000007</v>
      </c>
      <c r="AP128" s="140">
        <f>Table_1027[[#This Row],[Reached Individuals]]*0.27</f>
        <v>8.1000000000000014</v>
      </c>
      <c r="AQ128" s="142">
        <f>Table_1027[[#This Row],[Reached Individuals]]*0.02</f>
        <v>0.6</v>
      </c>
      <c r="AR128" s="142">
        <f>Table_1027[[#This Row],[Reached Individuals]]*0.03</f>
        <v>0.89999999999999991</v>
      </c>
      <c r="AS128" s="37"/>
      <c r="AT128" s="12"/>
      <c r="AU128" s="12" t="s">
        <v>339</v>
      </c>
      <c r="AV128" s="11">
        <v>1838898869</v>
      </c>
      <c r="AW128" s="11" t="s">
        <v>340</v>
      </c>
      <c r="AX128" s="11"/>
      <c r="AY128" s="18"/>
      <c r="AZ128" s="18"/>
      <c r="BA128" s="5">
        <v>20</v>
      </c>
      <c r="BB128" s="5">
        <v>2022</v>
      </c>
      <c r="BC128" s="6" t="str" cm="1">
        <f t="array" ref="BC128">_xlfn.IFS(U128="Teknaf","202290",U128="Ukhia","202294",U128="Ramu","202266",U128="Pekua","202256",U128="Maheshkhali","202249",U128="Kutubdia","202245",U128="Cox's Bazar Sadar","202224",U128="Chakaria","202216",ISBLANK(U128),"")</f>
        <v>202294</v>
      </c>
      <c r="BD128" s="22"/>
      <c r="BE128" s="22"/>
    </row>
    <row r="129" spans="1:57" ht="15.75" customHeight="1">
      <c r="A129" s="36">
        <v>126</v>
      </c>
      <c r="B129" s="1" t="s">
        <v>5166</v>
      </c>
      <c r="C129" s="1" t="s">
        <v>182</v>
      </c>
      <c r="D129" s="1"/>
      <c r="E129" s="18" t="s">
        <v>5</v>
      </c>
      <c r="F129" s="18" t="s">
        <v>5</v>
      </c>
      <c r="G129" s="18" t="s">
        <v>3</v>
      </c>
      <c r="H129" s="3" t="s">
        <v>286</v>
      </c>
      <c r="I129" s="18" t="s">
        <v>75</v>
      </c>
      <c r="J129" s="18" t="s">
        <v>436</v>
      </c>
      <c r="K129" s="100" t="s">
        <v>74</v>
      </c>
      <c r="L129" s="100" t="s">
        <v>321</v>
      </c>
      <c r="M129" s="3" t="s">
        <v>428</v>
      </c>
      <c r="N129" s="18" t="s">
        <v>297</v>
      </c>
      <c r="O129" s="18" t="s">
        <v>303</v>
      </c>
      <c r="P129" s="18"/>
      <c r="Q129" s="2"/>
      <c r="R129" s="1"/>
      <c r="S129" s="5" t="s">
        <v>291</v>
      </c>
      <c r="T129" s="5" t="s">
        <v>292</v>
      </c>
      <c r="U129" s="18" t="s">
        <v>77</v>
      </c>
      <c r="V129" s="18" t="s">
        <v>5165</v>
      </c>
      <c r="W129" s="18" t="s">
        <v>309</v>
      </c>
      <c r="X129" s="145" t="s">
        <v>311</v>
      </c>
      <c r="Y129" s="145" t="s">
        <v>472</v>
      </c>
      <c r="Z129" s="145" t="s">
        <v>311</v>
      </c>
      <c r="AA129" s="18" t="s">
        <v>73</v>
      </c>
      <c r="AB129" s="18" t="s">
        <v>299</v>
      </c>
      <c r="AC129" s="18">
        <v>7</v>
      </c>
      <c r="AD129" s="5">
        <f t="shared" si="2"/>
        <v>35</v>
      </c>
      <c r="AE129" s="140">
        <f>Table_1027[[#This Row],[Planned Individuals]]*0.51</f>
        <v>17.850000000000001</v>
      </c>
      <c r="AF129" s="140">
        <f>Table_1027[[#This Row],[Planned Individuals]]*0.49</f>
        <v>17.149999999999999</v>
      </c>
      <c r="AG129" s="37">
        <v>7</v>
      </c>
      <c r="AH129" s="37"/>
      <c r="AI129" s="140">
        <f>SUM(Table_1027[[#This Row],[Existing Households]:[New Households]])</f>
        <v>7</v>
      </c>
      <c r="AJ129" s="140">
        <f t="shared" si="3"/>
        <v>35</v>
      </c>
      <c r="AK129" s="140">
        <f>Table_1027[[#This Row],[Reached Individuals]]*0.51</f>
        <v>17.850000000000001</v>
      </c>
      <c r="AL129" s="140">
        <f>Table_1027[[#This Row],[Reached Individuals]]*0.49</f>
        <v>17.149999999999999</v>
      </c>
      <c r="AM129" s="140">
        <f>Table_1027[[#This Row],[Reached Individuals]]*0.21</f>
        <v>7.35</v>
      </c>
      <c r="AN129" s="140">
        <f>Table_1027[[#This Row],[Reached Individuals]]*0.21</f>
        <v>7.35</v>
      </c>
      <c r="AO129" s="140">
        <f>Table_1027[[#This Row],[Reached Individuals]]*0.26</f>
        <v>9.1</v>
      </c>
      <c r="AP129" s="140">
        <f>Table_1027[[#This Row],[Reached Individuals]]*0.27</f>
        <v>9.4500000000000011</v>
      </c>
      <c r="AQ129" s="142">
        <f>Table_1027[[#This Row],[Reached Individuals]]*0.02</f>
        <v>0.70000000000000007</v>
      </c>
      <c r="AR129" s="142">
        <f>Table_1027[[#This Row],[Reached Individuals]]*0.03</f>
        <v>1.05</v>
      </c>
      <c r="AS129" s="37"/>
      <c r="AT129" s="12"/>
      <c r="AU129" s="12" t="s">
        <v>339</v>
      </c>
      <c r="AV129" s="11">
        <v>1838898869</v>
      </c>
      <c r="AW129" s="11" t="s">
        <v>340</v>
      </c>
      <c r="AX129" s="11"/>
      <c r="AY129" s="18"/>
      <c r="AZ129" s="18"/>
      <c r="BA129" s="5">
        <v>20</v>
      </c>
      <c r="BB129" s="5">
        <v>2022</v>
      </c>
      <c r="BC129" s="6" t="str" cm="1">
        <f t="array" ref="BC129">_xlfn.IFS(U129="Teknaf","202290",U129="Ukhia","202294",U129="Ramu","202266",U129="Pekua","202256",U129="Maheshkhali","202249",U129="Kutubdia","202245",U129="Cox's Bazar Sadar","202224",U129="Chakaria","202216",ISBLANK(U129),"")</f>
        <v>202290</v>
      </c>
      <c r="BD129" s="22"/>
      <c r="BE129" s="22"/>
    </row>
    <row r="130" spans="1:57" ht="15.75" customHeight="1">
      <c r="A130" s="36">
        <v>127</v>
      </c>
      <c r="B130" s="1" t="s">
        <v>5166</v>
      </c>
      <c r="C130" s="1" t="s">
        <v>182</v>
      </c>
      <c r="D130" s="1"/>
      <c r="E130" s="18" t="s">
        <v>5</v>
      </c>
      <c r="F130" s="18" t="s">
        <v>5</v>
      </c>
      <c r="G130" s="18" t="s">
        <v>3</v>
      </c>
      <c r="H130" s="3" t="s">
        <v>286</v>
      </c>
      <c r="I130" s="18" t="s">
        <v>75</v>
      </c>
      <c r="J130" s="18" t="s">
        <v>436</v>
      </c>
      <c r="K130" s="100" t="s">
        <v>74</v>
      </c>
      <c r="L130" s="100" t="s">
        <v>321</v>
      </c>
      <c r="M130" s="3" t="s">
        <v>428</v>
      </c>
      <c r="N130" s="18" t="s">
        <v>297</v>
      </c>
      <c r="O130" s="18" t="s">
        <v>303</v>
      </c>
      <c r="P130" s="18"/>
      <c r="Q130" s="2"/>
      <c r="R130" s="1"/>
      <c r="S130" s="5" t="s">
        <v>291</v>
      </c>
      <c r="T130" s="5" t="s">
        <v>292</v>
      </c>
      <c r="U130" s="18" t="s">
        <v>76</v>
      </c>
      <c r="V130" s="18" t="s">
        <v>225</v>
      </c>
      <c r="W130" s="18" t="s">
        <v>306</v>
      </c>
      <c r="X130" s="145" t="s">
        <v>311</v>
      </c>
      <c r="Y130" s="145" t="s">
        <v>472</v>
      </c>
      <c r="Z130" s="145" t="s">
        <v>311</v>
      </c>
      <c r="AA130" s="18" t="s">
        <v>73</v>
      </c>
      <c r="AB130" s="18" t="s">
        <v>299</v>
      </c>
      <c r="AC130" s="18">
        <v>7</v>
      </c>
      <c r="AD130" s="5">
        <f t="shared" si="2"/>
        <v>35</v>
      </c>
      <c r="AE130" s="140">
        <f>Table_1027[[#This Row],[Planned Individuals]]*0.51</f>
        <v>17.850000000000001</v>
      </c>
      <c r="AF130" s="140">
        <f>Table_1027[[#This Row],[Planned Individuals]]*0.49</f>
        <v>17.149999999999999</v>
      </c>
      <c r="AG130" s="37">
        <v>7</v>
      </c>
      <c r="AH130" s="37"/>
      <c r="AI130" s="140">
        <f>SUM(Table_1027[[#This Row],[Existing Households]:[New Households]])</f>
        <v>7</v>
      </c>
      <c r="AJ130" s="140">
        <f t="shared" si="3"/>
        <v>35</v>
      </c>
      <c r="AK130" s="140">
        <f>Table_1027[[#This Row],[Reached Individuals]]*0.51</f>
        <v>17.850000000000001</v>
      </c>
      <c r="AL130" s="140">
        <f>Table_1027[[#This Row],[Reached Individuals]]*0.49</f>
        <v>17.149999999999999</v>
      </c>
      <c r="AM130" s="140">
        <f>Table_1027[[#This Row],[Reached Individuals]]*0.21</f>
        <v>7.35</v>
      </c>
      <c r="AN130" s="140">
        <f>Table_1027[[#This Row],[Reached Individuals]]*0.21</f>
        <v>7.35</v>
      </c>
      <c r="AO130" s="140">
        <f>Table_1027[[#This Row],[Reached Individuals]]*0.26</f>
        <v>9.1</v>
      </c>
      <c r="AP130" s="140">
        <f>Table_1027[[#This Row],[Reached Individuals]]*0.27</f>
        <v>9.4500000000000011</v>
      </c>
      <c r="AQ130" s="142">
        <f>Table_1027[[#This Row],[Reached Individuals]]*0.02</f>
        <v>0.70000000000000007</v>
      </c>
      <c r="AR130" s="142">
        <f>Table_1027[[#This Row],[Reached Individuals]]*0.03</f>
        <v>1.05</v>
      </c>
      <c r="AS130" s="37"/>
      <c r="AT130" s="12"/>
      <c r="AU130" s="12" t="s">
        <v>339</v>
      </c>
      <c r="AV130" s="11">
        <v>1838898869</v>
      </c>
      <c r="AW130" s="11" t="s">
        <v>340</v>
      </c>
      <c r="AX130" s="11"/>
      <c r="AY130" s="18"/>
      <c r="AZ130" s="18"/>
      <c r="BA130" s="5">
        <v>20</v>
      </c>
      <c r="BB130" s="5">
        <v>2022</v>
      </c>
      <c r="BC130" s="6" t="str" cm="1">
        <f t="array" ref="BC130">_xlfn.IFS(U130="Teknaf","202290",U130="Ukhia","202294",U130="Ramu","202266",U130="Pekua","202256",U130="Maheshkhali","202249",U130="Kutubdia","202245",U130="Cox's Bazar Sadar","202224",U130="Chakaria","202216",ISBLANK(U130),"")</f>
        <v>202294</v>
      </c>
      <c r="BD130" s="22"/>
      <c r="BE130" s="22"/>
    </row>
    <row r="131" spans="1:57" ht="15.75" customHeight="1">
      <c r="A131" s="36">
        <v>128</v>
      </c>
      <c r="B131" s="1" t="s">
        <v>5166</v>
      </c>
      <c r="C131" s="1" t="s">
        <v>182</v>
      </c>
      <c r="D131" s="1"/>
      <c r="E131" s="18" t="s">
        <v>5</v>
      </c>
      <c r="F131" s="18" t="s">
        <v>5</v>
      </c>
      <c r="G131" s="18" t="s">
        <v>3</v>
      </c>
      <c r="H131" s="3" t="s">
        <v>286</v>
      </c>
      <c r="I131" s="18" t="s">
        <v>75</v>
      </c>
      <c r="J131" s="18" t="s">
        <v>436</v>
      </c>
      <c r="K131" s="100" t="s">
        <v>74</v>
      </c>
      <c r="L131" s="100" t="s">
        <v>321</v>
      </c>
      <c r="M131" s="3" t="s">
        <v>428</v>
      </c>
      <c r="N131" s="18" t="s">
        <v>297</v>
      </c>
      <c r="O131" s="18" t="s">
        <v>303</v>
      </c>
      <c r="P131" s="18"/>
      <c r="Q131" s="2"/>
      <c r="R131" s="1"/>
      <c r="S131" s="5" t="s">
        <v>291</v>
      </c>
      <c r="T131" s="5" t="s">
        <v>292</v>
      </c>
      <c r="U131" s="18" t="s">
        <v>76</v>
      </c>
      <c r="V131" s="18" t="s">
        <v>220</v>
      </c>
      <c r="W131" s="18" t="s">
        <v>324</v>
      </c>
      <c r="X131" s="145" t="s">
        <v>311</v>
      </c>
      <c r="Y131" s="145" t="s">
        <v>472</v>
      </c>
      <c r="Z131" s="145" t="s">
        <v>311</v>
      </c>
      <c r="AA131" s="18" t="s">
        <v>73</v>
      </c>
      <c r="AB131" s="18" t="s">
        <v>299</v>
      </c>
      <c r="AC131" s="18">
        <v>8</v>
      </c>
      <c r="AD131" s="5">
        <f t="shared" si="2"/>
        <v>40</v>
      </c>
      <c r="AE131" s="140">
        <f>Table_1027[[#This Row],[Planned Individuals]]*0.51</f>
        <v>20.399999999999999</v>
      </c>
      <c r="AF131" s="140">
        <f>Table_1027[[#This Row],[Planned Individuals]]*0.49</f>
        <v>19.600000000000001</v>
      </c>
      <c r="AG131" s="37">
        <v>8</v>
      </c>
      <c r="AH131" s="37"/>
      <c r="AI131" s="140">
        <f>SUM(Table_1027[[#This Row],[Existing Households]:[New Households]])</f>
        <v>8</v>
      </c>
      <c r="AJ131" s="140">
        <f t="shared" si="3"/>
        <v>40</v>
      </c>
      <c r="AK131" s="140">
        <f>Table_1027[[#This Row],[Reached Individuals]]*0.51</f>
        <v>20.399999999999999</v>
      </c>
      <c r="AL131" s="140">
        <f>Table_1027[[#This Row],[Reached Individuals]]*0.49</f>
        <v>19.600000000000001</v>
      </c>
      <c r="AM131" s="140">
        <f>Table_1027[[#This Row],[Reached Individuals]]*0.21</f>
        <v>8.4</v>
      </c>
      <c r="AN131" s="140">
        <f>Table_1027[[#This Row],[Reached Individuals]]*0.21</f>
        <v>8.4</v>
      </c>
      <c r="AO131" s="140">
        <f>Table_1027[[#This Row],[Reached Individuals]]*0.26</f>
        <v>10.4</v>
      </c>
      <c r="AP131" s="140">
        <f>Table_1027[[#This Row],[Reached Individuals]]*0.27</f>
        <v>10.8</v>
      </c>
      <c r="AQ131" s="142">
        <f>Table_1027[[#This Row],[Reached Individuals]]*0.02</f>
        <v>0.8</v>
      </c>
      <c r="AR131" s="142">
        <f>Table_1027[[#This Row],[Reached Individuals]]*0.03</f>
        <v>1.2</v>
      </c>
      <c r="AS131" s="37"/>
      <c r="AT131" s="12"/>
      <c r="AU131" s="12" t="s">
        <v>339</v>
      </c>
      <c r="AV131" s="11">
        <v>1838898869</v>
      </c>
      <c r="AW131" s="11" t="s">
        <v>340</v>
      </c>
      <c r="AX131" s="11"/>
      <c r="AY131" s="18"/>
      <c r="AZ131" s="18"/>
      <c r="BA131" s="5">
        <v>20</v>
      </c>
      <c r="BB131" s="5">
        <v>2022</v>
      </c>
      <c r="BC131" s="6" t="str" cm="1">
        <f t="array" ref="BC131">_xlfn.IFS(U131="Teknaf","202290",U131="Ukhia","202294",U131="Ramu","202266",U131="Pekua","202256",U131="Maheshkhali","202249",U131="Kutubdia","202245",U131="Cox's Bazar Sadar","202224",U131="Chakaria","202216",ISBLANK(U131),"")</f>
        <v>202294</v>
      </c>
      <c r="BD131" s="22"/>
      <c r="BE131" s="22"/>
    </row>
    <row r="132" spans="1:57" ht="15.75" customHeight="1">
      <c r="A132" s="36">
        <v>129</v>
      </c>
      <c r="B132" s="1" t="s">
        <v>5166</v>
      </c>
      <c r="C132" s="1" t="s">
        <v>182</v>
      </c>
      <c r="D132" s="1"/>
      <c r="E132" s="18" t="s">
        <v>5</v>
      </c>
      <c r="F132" s="18" t="s">
        <v>5</v>
      </c>
      <c r="G132" s="18" t="s">
        <v>3</v>
      </c>
      <c r="H132" s="3" t="s">
        <v>286</v>
      </c>
      <c r="I132" s="18" t="s">
        <v>75</v>
      </c>
      <c r="J132" s="18" t="s">
        <v>436</v>
      </c>
      <c r="K132" s="100" t="s">
        <v>74</v>
      </c>
      <c r="L132" s="100" t="s">
        <v>321</v>
      </c>
      <c r="M132" s="3" t="s">
        <v>428</v>
      </c>
      <c r="N132" s="18" t="s">
        <v>297</v>
      </c>
      <c r="O132" s="18" t="s">
        <v>303</v>
      </c>
      <c r="P132" s="18"/>
      <c r="Q132" s="2"/>
      <c r="R132" s="1"/>
      <c r="S132" s="5" t="s">
        <v>291</v>
      </c>
      <c r="T132" s="5" t="s">
        <v>292</v>
      </c>
      <c r="U132" s="18" t="s">
        <v>76</v>
      </c>
      <c r="V132" s="18" t="s">
        <v>222</v>
      </c>
      <c r="W132" s="18" t="s">
        <v>308</v>
      </c>
      <c r="X132" s="145" t="s">
        <v>311</v>
      </c>
      <c r="Y132" s="145" t="s">
        <v>472</v>
      </c>
      <c r="Z132" s="145" t="s">
        <v>311</v>
      </c>
      <c r="AA132" s="18" t="s">
        <v>73</v>
      </c>
      <c r="AB132" s="18" t="s">
        <v>299</v>
      </c>
      <c r="AC132" s="18">
        <v>9</v>
      </c>
      <c r="AD132" s="5">
        <f t="shared" ref="AD132:AD195" si="4">IF(AA132="Host Community",AC132*5,IF(AA132="Refugee",AC132*4.5))</f>
        <v>45</v>
      </c>
      <c r="AE132" s="140">
        <f>Table_1027[[#This Row],[Planned Individuals]]*0.51</f>
        <v>22.95</v>
      </c>
      <c r="AF132" s="140">
        <f>Table_1027[[#This Row],[Planned Individuals]]*0.49</f>
        <v>22.05</v>
      </c>
      <c r="AG132" s="37">
        <v>9</v>
      </c>
      <c r="AH132" s="37"/>
      <c r="AI132" s="140">
        <f>SUM(Table_1027[[#This Row],[Existing Households]:[New Households]])</f>
        <v>9</v>
      </c>
      <c r="AJ132" s="140">
        <f t="shared" ref="AJ132:AJ195" si="5">IF(AA132="Host Community",AI132*5,IF(AA132="Refugee",AI132*4.6))</f>
        <v>45</v>
      </c>
      <c r="AK132" s="140">
        <f>Table_1027[[#This Row],[Reached Individuals]]*0.51</f>
        <v>22.95</v>
      </c>
      <c r="AL132" s="140">
        <f>Table_1027[[#This Row],[Reached Individuals]]*0.49</f>
        <v>22.05</v>
      </c>
      <c r="AM132" s="140">
        <f>Table_1027[[#This Row],[Reached Individuals]]*0.21</f>
        <v>9.4499999999999993</v>
      </c>
      <c r="AN132" s="140">
        <f>Table_1027[[#This Row],[Reached Individuals]]*0.21</f>
        <v>9.4499999999999993</v>
      </c>
      <c r="AO132" s="140">
        <f>Table_1027[[#This Row],[Reached Individuals]]*0.26</f>
        <v>11.700000000000001</v>
      </c>
      <c r="AP132" s="140">
        <f>Table_1027[[#This Row],[Reached Individuals]]*0.27</f>
        <v>12.15</v>
      </c>
      <c r="AQ132" s="142">
        <f>Table_1027[[#This Row],[Reached Individuals]]*0.02</f>
        <v>0.9</v>
      </c>
      <c r="AR132" s="142">
        <f>Table_1027[[#This Row],[Reached Individuals]]*0.03</f>
        <v>1.3499999999999999</v>
      </c>
      <c r="AS132" s="37"/>
      <c r="AT132" s="12"/>
      <c r="AU132" s="12" t="s">
        <v>339</v>
      </c>
      <c r="AV132" s="11">
        <v>1838898869</v>
      </c>
      <c r="AW132" s="11" t="s">
        <v>340</v>
      </c>
      <c r="AX132" s="11"/>
      <c r="AY132" s="18"/>
      <c r="AZ132" s="18"/>
      <c r="BA132" s="5">
        <v>20</v>
      </c>
      <c r="BB132" s="5">
        <v>2022</v>
      </c>
      <c r="BC132" s="6" t="str" cm="1">
        <f t="array" ref="BC132">_xlfn.IFS(U132="Teknaf","202290",U132="Ukhia","202294",U132="Ramu","202266",U132="Pekua","202256",U132="Maheshkhali","202249",U132="Kutubdia","202245",U132="Cox's Bazar Sadar","202224",U132="Chakaria","202216",ISBLANK(U132),"")</f>
        <v>202294</v>
      </c>
      <c r="BD132" s="22"/>
      <c r="BE132" s="22"/>
    </row>
    <row r="133" spans="1:57" ht="15.75" customHeight="1">
      <c r="A133" s="36">
        <v>130</v>
      </c>
      <c r="B133" s="7" t="s">
        <v>5104</v>
      </c>
      <c r="C133" s="1" t="s">
        <v>182</v>
      </c>
      <c r="D133" s="1"/>
      <c r="E133" s="20" t="s">
        <v>5101</v>
      </c>
      <c r="F133" s="20" t="s">
        <v>5101</v>
      </c>
      <c r="G133" s="20" t="s">
        <v>36</v>
      </c>
      <c r="H133" s="3" t="s">
        <v>286</v>
      </c>
      <c r="I133" s="18" t="s">
        <v>87</v>
      </c>
      <c r="J133" s="18" t="s">
        <v>199</v>
      </c>
      <c r="K133" s="100" t="s">
        <v>74</v>
      </c>
      <c r="L133" s="100" t="s">
        <v>295</v>
      </c>
      <c r="M133" s="3" t="s">
        <v>428</v>
      </c>
      <c r="N133" s="18" t="s">
        <v>297</v>
      </c>
      <c r="O133" s="18" t="s">
        <v>298</v>
      </c>
      <c r="P133" s="18">
        <v>1120</v>
      </c>
      <c r="Q133" s="2" t="s">
        <v>289</v>
      </c>
      <c r="R133" s="1" t="s">
        <v>290</v>
      </c>
      <c r="S133" s="5" t="s">
        <v>291</v>
      </c>
      <c r="T133" s="5" t="s">
        <v>292</v>
      </c>
      <c r="U133" s="18" t="s">
        <v>77</v>
      </c>
      <c r="V133" s="18" t="s">
        <v>223</v>
      </c>
      <c r="W133" s="18" t="s">
        <v>325</v>
      </c>
      <c r="X133" s="18" t="s">
        <v>311</v>
      </c>
      <c r="Y133" s="18" t="s">
        <v>72</v>
      </c>
      <c r="Z133" s="18" t="s">
        <v>307</v>
      </c>
      <c r="AA133" s="18" t="s">
        <v>73</v>
      </c>
      <c r="AB133" s="18" t="s">
        <v>299</v>
      </c>
      <c r="AC133" s="18">
        <v>1</v>
      </c>
      <c r="AD133" s="5">
        <f t="shared" si="4"/>
        <v>5</v>
      </c>
      <c r="AE133" s="140">
        <f>Table_1027[[#This Row],[Planned Individuals]]*0.51</f>
        <v>2.5499999999999998</v>
      </c>
      <c r="AF133" s="140">
        <f>Table_1027[[#This Row],[Planned Individuals]]*0.49</f>
        <v>2.4500000000000002</v>
      </c>
      <c r="AG133" s="37"/>
      <c r="AH133" s="37">
        <v>1</v>
      </c>
      <c r="AI133" s="140">
        <f>SUM(Table_1027[[#This Row],[Existing Households]:[New Households]])</f>
        <v>1</v>
      </c>
      <c r="AJ133" s="140">
        <f t="shared" si="5"/>
        <v>5</v>
      </c>
      <c r="AK133" s="140">
        <f>Table_1027[[#This Row],[Reached Individuals]]*0.51</f>
        <v>2.5499999999999998</v>
      </c>
      <c r="AL133" s="140">
        <f>Table_1027[[#This Row],[Reached Individuals]]*0.49</f>
        <v>2.4500000000000002</v>
      </c>
      <c r="AM133" s="140">
        <f>Table_1027[[#This Row],[Reached Individuals]]*0.21</f>
        <v>1.05</v>
      </c>
      <c r="AN133" s="140">
        <f>Table_1027[[#This Row],[Reached Individuals]]*0.21</f>
        <v>1.05</v>
      </c>
      <c r="AO133" s="140">
        <f>Table_1027[[#This Row],[Reached Individuals]]*0.26</f>
        <v>1.3</v>
      </c>
      <c r="AP133" s="140">
        <f>Table_1027[[#This Row],[Reached Individuals]]*0.27</f>
        <v>1.35</v>
      </c>
      <c r="AQ133" s="142">
        <f>Table_1027[[#This Row],[Reached Individuals]]*0.02</f>
        <v>0.1</v>
      </c>
      <c r="AR133" s="142">
        <f>Table_1027[[#This Row],[Reached Individuals]]*0.03</f>
        <v>0.15</v>
      </c>
      <c r="AS133" s="37"/>
      <c r="AT133" s="12"/>
      <c r="AU133" s="12" t="s">
        <v>5105</v>
      </c>
      <c r="AV133" s="11" t="s">
        <v>5106</v>
      </c>
      <c r="AW133" s="11" t="s">
        <v>5107</v>
      </c>
      <c r="AX133" s="11"/>
      <c r="AY133" s="18"/>
      <c r="AZ133" s="18"/>
      <c r="BA133" s="5">
        <v>20</v>
      </c>
      <c r="BB133" s="5">
        <v>2022</v>
      </c>
      <c r="BC133" s="6" t="str" cm="1">
        <f t="array" ref="BC133">_xlfn.IFS(U133="Teknaf","202290",U133="Ukhia","202294",U133="Ramu","202266",U133="Pekua","202256",U133="Maheshkhali","202249",U133="Kutubdia","202245",U133="Cox's Bazar Sadar","202224",U133="Chakaria","202216",ISBLANK(U133),"")</f>
        <v>202290</v>
      </c>
      <c r="BD133" s="22"/>
      <c r="BE133" s="22"/>
    </row>
    <row r="134" spans="1:57" ht="15.75" customHeight="1">
      <c r="A134" s="36">
        <v>131</v>
      </c>
      <c r="B134" s="7" t="s">
        <v>5104</v>
      </c>
      <c r="C134" s="1" t="s">
        <v>182</v>
      </c>
      <c r="D134" s="1"/>
      <c r="E134" s="20" t="s">
        <v>5101</v>
      </c>
      <c r="F134" s="20" t="s">
        <v>5101</v>
      </c>
      <c r="G134" s="20" t="s">
        <v>36</v>
      </c>
      <c r="H134" s="3" t="s">
        <v>286</v>
      </c>
      <c r="I134" s="18" t="s">
        <v>87</v>
      </c>
      <c r="J134" s="18" t="s">
        <v>199</v>
      </c>
      <c r="K134" s="100" t="s">
        <v>74</v>
      </c>
      <c r="L134" s="100" t="s">
        <v>295</v>
      </c>
      <c r="M134" s="3" t="s">
        <v>428</v>
      </c>
      <c r="N134" s="18" t="s">
        <v>297</v>
      </c>
      <c r="O134" s="18" t="s">
        <v>298</v>
      </c>
      <c r="P134" s="18">
        <v>1120</v>
      </c>
      <c r="Q134" s="2" t="s">
        <v>289</v>
      </c>
      <c r="R134" s="1" t="s">
        <v>290</v>
      </c>
      <c r="S134" s="5" t="s">
        <v>291</v>
      </c>
      <c r="T134" s="5" t="s">
        <v>292</v>
      </c>
      <c r="U134" s="18" t="s">
        <v>77</v>
      </c>
      <c r="V134" s="18" t="s">
        <v>224</v>
      </c>
      <c r="W134" s="18" t="s">
        <v>326</v>
      </c>
      <c r="X134" s="18" t="s">
        <v>311</v>
      </c>
      <c r="Y134" s="18" t="s">
        <v>72</v>
      </c>
      <c r="Z134" s="18" t="s">
        <v>307</v>
      </c>
      <c r="AA134" s="18" t="s">
        <v>73</v>
      </c>
      <c r="AB134" s="18" t="s">
        <v>299</v>
      </c>
      <c r="AC134" s="21">
        <v>11</v>
      </c>
      <c r="AD134" s="5">
        <f t="shared" si="4"/>
        <v>55</v>
      </c>
      <c r="AE134" s="140">
        <f>Table_1027[[#This Row],[Planned Individuals]]*0.51</f>
        <v>28.05</v>
      </c>
      <c r="AF134" s="140">
        <f>Table_1027[[#This Row],[Planned Individuals]]*0.49</f>
        <v>26.95</v>
      </c>
      <c r="AG134" s="37"/>
      <c r="AH134" s="37">
        <v>11</v>
      </c>
      <c r="AI134" s="140">
        <f>SUM(Table_1027[[#This Row],[Existing Households]:[New Households]])</f>
        <v>11</v>
      </c>
      <c r="AJ134" s="140">
        <f t="shared" si="5"/>
        <v>55</v>
      </c>
      <c r="AK134" s="140">
        <f>Table_1027[[#This Row],[Reached Individuals]]*0.51</f>
        <v>28.05</v>
      </c>
      <c r="AL134" s="140">
        <f>Table_1027[[#This Row],[Reached Individuals]]*0.49</f>
        <v>26.95</v>
      </c>
      <c r="AM134" s="140">
        <f>Table_1027[[#This Row],[Reached Individuals]]*0.21</f>
        <v>11.549999999999999</v>
      </c>
      <c r="AN134" s="140">
        <f>Table_1027[[#This Row],[Reached Individuals]]*0.21</f>
        <v>11.549999999999999</v>
      </c>
      <c r="AO134" s="140">
        <f>Table_1027[[#This Row],[Reached Individuals]]*0.26</f>
        <v>14.3</v>
      </c>
      <c r="AP134" s="140">
        <f>Table_1027[[#This Row],[Reached Individuals]]*0.27</f>
        <v>14.850000000000001</v>
      </c>
      <c r="AQ134" s="142">
        <f>Table_1027[[#This Row],[Reached Individuals]]*0.02</f>
        <v>1.1000000000000001</v>
      </c>
      <c r="AR134" s="142">
        <f>Table_1027[[#This Row],[Reached Individuals]]*0.03</f>
        <v>1.65</v>
      </c>
      <c r="AS134" s="37"/>
      <c r="AT134" s="12"/>
      <c r="AU134" s="12" t="s">
        <v>5105</v>
      </c>
      <c r="AV134" s="11" t="s">
        <v>5106</v>
      </c>
      <c r="AW134" s="11" t="s">
        <v>5107</v>
      </c>
      <c r="AX134" s="11"/>
      <c r="AY134" s="18"/>
      <c r="AZ134" s="18"/>
      <c r="BA134" s="5">
        <v>20</v>
      </c>
      <c r="BB134" s="5">
        <v>2022</v>
      </c>
      <c r="BC134" s="6" t="str" cm="1">
        <f t="array" ref="BC134">_xlfn.IFS(U134="Teknaf","202290",U134="Ukhia","202294",U134="Ramu","202266",U134="Pekua","202256",U134="Maheshkhali","202249",U134="Kutubdia","202245",U134="Cox's Bazar Sadar","202224",U134="Chakaria","202216",ISBLANK(U134),"")</f>
        <v>202290</v>
      </c>
      <c r="BD134" s="22"/>
      <c r="BE134" s="22"/>
    </row>
    <row r="135" spans="1:57" ht="15.75" customHeight="1">
      <c r="A135" s="36">
        <v>132</v>
      </c>
      <c r="B135" s="7" t="s">
        <v>5104</v>
      </c>
      <c r="C135" s="1" t="s">
        <v>182</v>
      </c>
      <c r="D135" s="1"/>
      <c r="E135" s="20" t="s">
        <v>5101</v>
      </c>
      <c r="F135" s="20" t="s">
        <v>5101</v>
      </c>
      <c r="G135" s="20" t="s">
        <v>36</v>
      </c>
      <c r="H135" s="3" t="s">
        <v>286</v>
      </c>
      <c r="I135" s="18" t="s">
        <v>87</v>
      </c>
      <c r="J135" s="18" t="s">
        <v>199</v>
      </c>
      <c r="K135" s="100" t="s">
        <v>74</v>
      </c>
      <c r="L135" s="100" t="s">
        <v>295</v>
      </c>
      <c r="M135" s="3" t="s">
        <v>428</v>
      </c>
      <c r="N135" s="18" t="s">
        <v>297</v>
      </c>
      <c r="O135" s="18" t="s">
        <v>298</v>
      </c>
      <c r="P135" s="18">
        <v>1120</v>
      </c>
      <c r="Q135" s="2" t="s">
        <v>289</v>
      </c>
      <c r="R135" s="1" t="s">
        <v>290</v>
      </c>
      <c r="S135" s="5" t="s">
        <v>291</v>
      </c>
      <c r="T135" s="5" t="s">
        <v>292</v>
      </c>
      <c r="U135" s="18" t="s">
        <v>77</v>
      </c>
      <c r="V135" s="18" t="s">
        <v>223</v>
      </c>
      <c r="W135" s="18" t="s">
        <v>326</v>
      </c>
      <c r="X135" s="18" t="s">
        <v>311</v>
      </c>
      <c r="Y135" s="18" t="s">
        <v>72</v>
      </c>
      <c r="Z135" s="18" t="s">
        <v>307</v>
      </c>
      <c r="AA135" s="18" t="s">
        <v>73</v>
      </c>
      <c r="AB135" s="18" t="s">
        <v>299</v>
      </c>
      <c r="AC135" s="21">
        <v>12</v>
      </c>
      <c r="AD135" s="5">
        <f t="shared" si="4"/>
        <v>60</v>
      </c>
      <c r="AE135" s="140">
        <f>Table_1027[[#This Row],[Planned Individuals]]*0.51</f>
        <v>30.6</v>
      </c>
      <c r="AF135" s="140">
        <f>Table_1027[[#This Row],[Planned Individuals]]*0.49</f>
        <v>29.4</v>
      </c>
      <c r="AG135" s="37"/>
      <c r="AH135" s="37">
        <v>12</v>
      </c>
      <c r="AI135" s="140">
        <f>SUM(Table_1027[[#This Row],[Existing Households]:[New Households]])</f>
        <v>12</v>
      </c>
      <c r="AJ135" s="140">
        <f t="shared" si="5"/>
        <v>60</v>
      </c>
      <c r="AK135" s="140">
        <f>Table_1027[[#This Row],[Reached Individuals]]*0.51</f>
        <v>30.6</v>
      </c>
      <c r="AL135" s="140">
        <f>Table_1027[[#This Row],[Reached Individuals]]*0.49</f>
        <v>29.4</v>
      </c>
      <c r="AM135" s="140">
        <f>Table_1027[[#This Row],[Reached Individuals]]*0.21</f>
        <v>12.6</v>
      </c>
      <c r="AN135" s="140">
        <f>Table_1027[[#This Row],[Reached Individuals]]*0.21</f>
        <v>12.6</v>
      </c>
      <c r="AO135" s="140">
        <f>Table_1027[[#This Row],[Reached Individuals]]*0.26</f>
        <v>15.600000000000001</v>
      </c>
      <c r="AP135" s="140">
        <f>Table_1027[[#This Row],[Reached Individuals]]*0.27</f>
        <v>16.200000000000003</v>
      </c>
      <c r="AQ135" s="142">
        <f>Table_1027[[#This Row],[Reached Individuals]]*0.02</f>
        <v>1.2</v>
      </c>
      <c r="AR135" s="142">
        <f>Table_1027[[#This Row],[Reached Individuals]]*0.03</f>
        <v>1.7999999999999998</v>
      </c>
      <c r="AS135" s="37"/>
      <c r="AT135" s="12"/>
      <c r="AU135" s="12" t="s">
        <v>5105</v>
      </c>
      <c r="AV135" s="11" t="s">
        <v>5106</v>
      </c>
      <c r="AW135" s="11" t="s">
        <v>5107</v>
      </c>
      <c r="AX135" s="11"/>
      <c r="AY135" s="18"/>
      <c r="AZ135" s="18"/>
      <c r="BA135" s="5">
        <v>20</v>
      </c>
      <c r="BB135" s="5">
        <v>2022</v>
      </c>
      <c r="BC135" s="6" t="str" cm="1">
        <f t="array" ref="BC135">_xlfn.IFS(U135="Teknaf","202290",U135="Ukhia","202294",U135="Ramu","202266",U135="Pekua","202256",U135="Maheshkhali","202249",U135="Kutubdia","202245",U135="Cox's Bazar Sadar","202224",U135="Chakaria","202216",ISBLANK(U135),"")</f>
        <v>202290</v>
      </c>
      <c r="BD135" s="22"/>
      <c r="BE135" s="22"/>
    </row>
    <row r="136" spans="1:57" ht="15.75" customHeight="1">
      <c r="A136" s="36">
        <v>133</v>
      </c>
      <c r="B136" s="7" t="s">
        <v>5104</v>
      </c>
      <c r="C136" s="1" t="s">
        <v>182</v>
      </c>
      <c r="D136" s="1"/>
      <c r="E136" s="20" t="s">
        <v>5101</v>
      </c>
      <c r="F136" s="20" t="s">
        <v>5101</v>
      </c>
      <c r="G136" s="20" t="s">
        <v>36</v>
      </c>
      <c r="H136" s="3" t="s">
        <v>286</v>
      </c>
      <c r="I136" s="18" t="s">
        <v>87</v>
      </c>
      <c r="J136" s="18" t="s">
        <v>199</v>
      </c>
      <c r="K136" s="100" t="s">
        <v>74</v>
      </c>
      <c r="L136" s="100" t="s">
        <v>295</v>
      </c>
      <c r="M136" s="3" t="s">
        <v>428</v>
      </c>
      <c r="N136" s="18" t="s">
        <v>297</v>
      </c>
      <c r="O136" s="18" t="s">
        <v>298</v>
      </c>
      <c r="P136" s="18">
        <v>1120</v>
      </c>
      <c r="Q136" s="2" t="s">
        <v>289</v>
      </c>
      <c r="R136" s="1" t="s">
        <v>290</v>
      </c>
      <c r="S136" s="5" t="s">
        <v>291</v>
      </c>
      <c r="T136" s="5" t="s">
        <v>292</v>
      </c>
      <c r="U136" s="18" t="s">
        <v>77</v>
      </c>
      <c r="V136" s="18" t="s">
        <v>224</v>
      </c>
      <c r="W136" s="18" t="s">
        <v>308</v>
      </c>
      <c r="X136" s="18" t="s">
        <v>311</v>
      </c>
      <c r="Y136" s="18" t="s">
        <v>72</v>
      </c>
      <c r="Z136" s="18" t="s">
        <v>307</v>
      </c>
      <c r="AA136" s="18" t="s">
        <v>73</v>
      </c>
      <c r="AB136" s="18" t="s">
        <v>299</v>
      </c>
      <c r="AC136" s="21">
        <v>13</v>
      </c>
      <c r="AD136" s="5">
        <f t="shared" si="4"/>
        <v>65</v>
      </c>
      <c r="AE136" s="140">
        <f>Table_1027[[#This Row],[Planned Individuals]]*0.51</f>
        <v>33.15</v>
      </c>
      <c r="AF136" s="140">
        <f>Table_1027[[#This Row],[Planned Individuals]]*0.49</f>
        <v>31.849999999999998</v>
      </c>
      <c r="AG136" s="37"/>
      <c r="AH136" s="37">
        <v>13</v>
      </c>
      <c r="AI136" s="140">
        <f>SUM(Table_1027[[#This Row],[Existing Households]:[New Households]])</f>
        <v>13</v>
      </c>
      <c r="AJ136" s="140">
        <f t="shared" si="5"/>
        <v>65</v>
      </c>
      <c r="AK136" s="140">
        <f>Table_1027[[#This Row],[Reached Individuals]]*0.51</f>
        <v>33.15</v>
      </c>
      <c r="AL136" s="140">
        <f>Table_1027[[#This Row],[Reached Individuals]]*0.49</f>
        <v>31.849999999999998</v>
      </c>
      <c r="AM136" s="140">
        <f>Table_1027[[#This Row],[Reached Individuals]]*0.21</f>
        <v>13.65</v>
      </c>
      <c r="AN136" s="140">
        <f>Table_1027[[#This Row],[Reached Individuals]]*0.21</f>
        <v>13.65</v>
      </c>
      <c r="AO136" s="140">
        <f>Table_1027[[#This Row],[Reached Individuals]]*0.26</f>
        <v>16.900000000000002</v>
      </c>
      <c r="AP136" s="140">
        <f>Table_1027[[#This Row],[Reached Individuals]]*0.27</f>
        <v>17.55</v>
      </c>
      <c r="AQ136" s="142">
        <f>Table_1027[[#This Row],[Reached Individuals]]*0.02</f>
        <v>1.3</v>
      </c>
      <c r="AR136" s="142">
        <f>Table_1027[[#This Row],[Reached Individuals]]*0.03</f>
        <v>1.95</v>
      </c>
      <c r="AS136" s="37"/>
      <c r="AT136" s="12"/>
      <c r="AU136" s="12" t="s">
        <v>5105</v>
      </c>
      <c r="AV136" s="11" t="s">
        <v>5106</v>
      </c>
      <c r="AW136" s="11" t="s">
        <v>5107</v>
      </c>
      <c r="AX136" s="11"/>
      <c r="AY136" s="18"/>
      <c r="AZ136" s="18"/>
      <c r="BA136" s="5">
        <v>20</v>
      </c>
      <c r="BB136" s="5">
        <v>2022</v>
      </c>
      <c r="BC136" s="6" t="str" cm="1">
        <f t="array" ref="BC136">_xlfn.IFS(U136="Teknaf","202290",U136="Ukhia","202294",U136="Ramu","202266",U136="Pekua","202256",U136="Maheshkhali","202249",U136="Kutubdia","202245",U136="Cox's Bazar Sadar","202224",U136="Chakaria","202216",ISBLANK(U136),"")</f>
        <v>202290</v>
      </c>
      <c r="BD136" s="22"/>
      <c r="BE136" s="22"/>
    </row>
    <row r="137" spans="1:57" ht="15.75" customHeight="1">
      <c r="A137" s="36">
        <v>134</v>
      </c>
      <c r="B137" s="7" t="s">
        <v>5104</v>
      </c>
      <c r="C137" s="1" t="s">
        <v>182</v>
      </c>
      <c r="D137" s="1"/>
      <c r="E137" s="20" t="s">
        <v>5101</v>
      </c>
      <c r="F137" s="20" t="s">
        <v>5101</v>
      </c>
      <c r="G137" s="20" t="s">
        <v>36</v>
      </c>
      <c r="H137" s="3" t="s">
        <v>286</v>
      </c>
      <c r="I137" s="18" t="s">
        <v>87</v>
      </c>
      <c r="J137" s="18" t="s">
        <v>199</v>
      </c>
      <c r="K137" s="100" t="s">
        <v>74</v>
      </c>
      <c r="L137" s="100" t="s">
        <v>295</v>
      </c>
      <c r="M137" s="3" t="s">
        <v>428</v>
      </c>
      <c r="N137" s="18" t="s">
        <v>297</v>
      </c>
      <c r="O137" s="18" t="s">
        <v>298</v>
      </c>
      <c r="P137" s="18">
        <v>1120</v>
      </c>
      <c r="Q137" s="2" t="s">
        <v>289</v>
      </c>
      <c r="R137" s="1" t="s">
        <v>290</v>
      </c>
      <c r="S137" s="5" t="s">
        <v>291</v>
      </c>
      <c r="T137" s="5" t="s">
        <v>292</v>
      </c>
      <c r="U137" s="18" t="s">
        <v>77</v>
      </c>
      <c r="V137" s="18" t="s">
        <v>224</v>
      </c>
      <c r="W137" s="18" t="s">
        <v>331</v>
      </c>
      <c r="X137" s="18" t="s">
        <v>311</v>
      </c>
      <c r="Y137" s="18" t="s">
        <v>72</v>
      </c>
      <c r="Z137" s="18" t="s">
        <v>307</v>
      </c>
      <c r="AA137" s="18" t="s">
        <v>73</v>
      </c>
      <c r="AB137" s="18" t="s">
        <v>299</v>
      </c>
      <c r="AC137" s="21">
        <v>17</v>
      </c>
      <c r="AD137" s="5">
        <f t="shared" si="4"/>
        <v>85</v>
      </c>
      <c r="AE137" s="140">
        <f>Table_1027[[#This Row],[Planned Individuals]]*0.51</f>
        <v>43.35</v>
      </c>
      <c r="AF137" s="140">
        <f>Table_1027[[#This Row],[Planned Individuals]]*0.49</f>
        <v>41.65</v>
      </c>
      <c r="AG137" s="37"/>
      <c r="AH137" s="37">
        <v>17</v>
      </c>
      <c r="AI137" s="140">
        <f>SUM(Table_1027[[#This Row],[Existing Households]:[New Households]])</f>
        <v>17</v>
      </c>
      <c r="AJ137" s="140">
        <f t="shared" si="5"/>
        <v>85</v>
      </c>
      <c r="AK137" s="140">
        <f>Table_1027[[#This Row],[Reached Individuals]]*0.51</f>
        <v>43.35</v>
      </c>
      <c r="AL137" s="140">
        <f>Table_1027[[#This Row],[Reached Individuals]]*0.49</f>
        <v>41.65</v>
      </c>
      <c r="AM137" s="140">
        <f>Table_1027[[#This Row],[Reached Individuals]]*0.21</f>
        <v>17.849999999999998</v>
      </c>
      <c r="AN137" s="140">
        <f>Table_1027[[#This Row],[Reached Individuals]]*0.21</f>
        <v>17.849999999999998</v>
      </c>
      <c r="AO137" s="140">
        <f>Table_1027[[#This Row],[Reached Individuals]]*0.26</f>
        <v>22.1</v>
      </c>
      <c r="AP137" s="140">
        <f>Table_1027[[#This Row],[Reached Individuals]]*0.27</f>
        <v>22.950000000000003</v>
      </c>
      <c r="AQ137" s="142">
        <f>Table_1027[[#This Row],[Reached Individuals]]*0.02</f>
        <v>1.7</v>
      </c>
      <c r="AR137" s="142">
        <f>Table_1027[[#This Row],[Reached Individuals]]*0.03</f>
        <v>2.5499999999999998</v>
      </c>
      <c r="AS137" s="37"/>
      <c r="AT137" s="12"/>
      <c r="AU137" s="12" t="s">
        <v>5105</v>
      </c>
      <c r="AV137" s="11" t="s">
        <v>5106</v>
      </c>
      <c r="AW137" s="11" t="s">
        <v>5107</v>
      </c>
      <c r="AX137" s="11"/>
      <c r="AY137" s="18"/>
      <c r="AZ137" s="18"/>
      <c r="BA137" s="5">
        <v>20</v>
      </c>
      <c r="BB137" s="5">
        <v>2022</v>
      </c>
      <c r="BC137" s="6" t="str" cm="1">
        <f t="array" ref="BC137">_xlfn.IFS(U137="Teknaf","202290",U137="Ukhia","202294",U137="Ramu","202266",U137="Pekua","202256",U137="Maheshkhali","202249",U137="Kutubdia","202245",U137="Cox's Bazar Sadar","202224",U137="Chakaria","202216",ISBLANK(U137),"")</f>
        <v>202290</v>
      </c>
      <c r="BD137" s="22"/>
      <c r="BE137" s="22"/>
    </row>
    <row r="138" spans="1:57" ht="15.75" customHeight="1">
      <c r="A138" s="36">
        <v>135</v>
      </c>
      <c r="B138" s="7" t="s">
        <v>5104</v>
      </c>
      <c r="C138" s="1" t="s">
        <v>182</v>
      </c>
      <c r="D138" s="1"/>
      <c r="E138" s="20" t="s">
        <v>5101</v>
      </c>
      <c r="F138" s="20" t="s">
        <v>5101</v>
      </c>
      <c r="G138" s="20" t="s">
        <v>36</v>
      </c>
      <c r="H138" s="3" t="s">
        <v>286</v>
      </c>
      <c r="I138" s="18" t="s">
        <v>87</v>
      </c>
      <c r="J138" s="18" t="s">
        <v>199</v>
      </c>
      <c r="K138" s="100" t="s">
        <v>74</v>
      </c>
      <c r="L138" s="100" t="s">
        <v>295</v>
      </c>
      <c r="M138" s="3" t="s">
        <v>428</v>
      </c>
      <c r="N138" s="18" t="s">
        <v>297</v>
      </c>
      <c r="O138" s="18" t="s">
        <v>298</v>
      </c>
      <c r="P138" s="18">
        <v>1120</v>
      </c>
      <c r="Q138" s="2" t="s">
        <v>289</v>
      </c>
      <c r="R138" s="1" t="s">
        <v>290</v>
      </c>
      <c r="S138" s="5" t="s">
        <v>291</v>
      </c>
      <c r="T138" s="5" t="s">
        <v>292</v>
      </c>
      <c r="U138" s="18" t="s">
        <v>77</v>
      </c>
      <c r="V138" s="18" t="s">
        <v>223</v>
      </c>
      <c r="W138" s="18" t="s">
        <v>324</v>
      </c>
      <c r="X138" s="18" t="s">
        <v>311</v>
      </c>
      <c r="Y138" s="18" t="s">
        <v>72</v>
      </c>
      <c r="Z138" s="18" t="s">
        <v>307</v>
      </c>
      <c r="AA138" s="18" t="s">
        <v>73</v>
      </c>
      <c r="AB138" s="18" t="s">
        <v>299</v>
      </c>
      <c r="AC138" s="21">
        <v>19</v>
      </c>
      <c r="AD138" s="5">
        <f t="shared" si="4"/>
        <v>95</v>
      </c>
      <c r="AE138" s="140">
        <f>Table_1027[[#This Row],[Planned Individuals]]*0.51</f>
        <v>48.45</v>
      </c>
      <c r="AF138" s="140">
        <f>Table_1027[[#This Row],[Planned Individuals]]*0.49</f>
        <v>46.55</v>
      </c>
      <c r="AG138" s="37"/>
      <c r="AH138" s="37">
        <v>19</v>
      </c>
      <c r="AI138" s="140">
        <f>SUM(Table_1027[[#This Row],[Existing Households]:[New Households]])</f>
        <v>19</v>
      </c>
      <c r="AJ138" s="140">
        <f t="shared" si="5"/>
        <v>95</v>
      </c>
      <c r="AK138" s="140">
        <f>Table_1027[[#This Row],[Reached Individuals]]*0.51</f>
        <v>48.45</v>
      </c>
      <c r="AL138" s="140">
        <f>Table_1027[[#This Row],[Reached Individuals]]*0.49</f>
        <v>46.55</v>
      </c>
      <c r="AM138" s="140">
        <f>Table_1027[[#This Row],[Reached Individuals]]*0.21</f>
        <v>19.95</v>
      </c>
      <c r="AN138" s="140">
        <f>Table_1027[[#This Row],[Reached Individuals]]*0.21</f>
        <v>19.95</v>
      </c>
      <c r="AO138" s="140">
        <f>Table_1027[[#This Row],[Reached Individuals]]*0.26</f>
        <v>24.7</v>
      </c>
      <c r="AP138" s="140">
        <f>Table_1027[[#This Row],[Reached Individuals]]*0.27</f>
        <v>25.650000000000002</v>
      </c>
      <c r="AQ138" s="142">
        <f>Table_1027[[#This Row],[Reached Individuals]]*0.02</f>
        <v>1.9000000000000001</v>
      </c>
      <c r="AR138" s="142">
        <f>Table_1027[[#This Row],[Reached Individuals]]*0.03</f>
        <v>2.85</v>
      </c>
      <c r="AS138" s="37"/>
      <c r="AT138" s="12"/>
      <c r="AU138" s="12" t="s">
        <v>5105</v>
      </c>
      <c r="AV138" s="11" t="s">
        <v>5106</v>
      </c>
      <c r="AW138" s="11" t="s">
        <v>5107</v>
      </c>
      <c r="AX138" s="11"/>
      <c r="AY138" s="18"/>
      <c r="AZ138" s="18"/>
      <c r="BA138" s="5">
        <v>20</v>
      </c>
      <c r="BB138" s="5">
        <v>2022</v>
      </c>
      <c r="BC138" s="6" t="str" cm="1">
        <f t="array" ref="BC138">_xlfn.IFS(U138="Teknaf","202290",U138="Ukhia","202294",U138="Ramu","202266",U138="Pekua","202256",U138="Maheshkhali","202249",U138="Kutubdia","202245",U138="Cox's Bazar Sadar","202224",U138="Chakaria","202216",ISBLANK(U138),"")</f>
        <v>202290</v>
      </c>
      <c r="BD138" s="22"/>
      <c r="BE138" s="22"/>
    </row>
    <row r="139" spans="1:57" ht="15.75" customHeight="1">
      <c r="A139" s="36">
        <v>136</v>
      </c>
      <c r="B139" s="7" t="s">
        <v>5104</v>
      </c>
      <c r="C139" s="1" t="s">
        <v>182</v>
      </c>
      <c r="D139" s="1"/>
      <c r="E139" s="20" t="s">
        <v>5101</v>
      </c>
      <c r="F139" s="20" t="s">
        <v>5101</v>
      </c>
      <c r="G139" s="20" t="s">
        <v>36</v>
      </c>
      <c r="H139" s="3" t="s">
        <v>286</v>
      </c>
      <c r="I139" s="18" t="s">
        <v>87</v>
      </c>
      <c r="J139" s="18" t="s">
        <v>199</v>
      </c>
      <c r="K139" s="100" t="s">
        <v>74</v>
      </c>
      <c r="L139" s="100" t="s">
        <v>295</v>
      </c>
      <c r="M139" s="3" t="s">
        <v>428</v>
      </c>
      <c r="N139" s="18" t="s">
        <v>297</v>
      </c>
      <c r="O139" s="18" t="s">
        <v>298</v>
      </c>
      <c r="P139" s="18">
        <v>1120</v>
      </c>
      <c r="Q139" s="2" t="s">
        <v>289</v>
      </c>
      <c r="R139" s="1" t="s">
        <v>290</v>
      </c>
      <c r="S139" s="5" t="s">
        <v>291</v>
      </c>
      <c r="T139" s="5" t="s">
        <v>292</v>
      </c>
      <c r="U139" s="18" t="s">
        <v>77</v>
      </c>
      <c r="V139" s="18" t="s">
        <v>223</v>
      </c>
      <c r="W139" s="18" t="s">
        <v>331</v>
      </c>
      <c r="X139" s="18" t="s">
        <v>311</v>
      </c>
      <c r="Y139" s="18" t="s">
        <v>72</v>
      </c>
      <c r="Z139" s="18" t="s">
        <v>307</v>
      </c>
      <c r="AA139" s="18" t="s">
        <v>73</v>
      </c>
      <c r="AB139" s="18" t="s">
        <v>299</v>
      </c>
      <c r="AC139" s="21">
        <v>22</v>
      </c>
      <c r="AD139" s="5">
        <f t="shared" si="4"/>
        <v>110</v>
      </c>
      <c r="AE139" s="140">
        <f>Table_1027[[#This Row],[Planned Individuals]]*0.51</f>
        <v>56.1</v>
      </c>
      <c r="AF139" s="140">
        <f>Table_1027[[#This Row],[Planned Individuals]]*0.49</f>
        <v>53.9</v>
      </c>
      <c r="AG139" s="37"/>
      <c r="AH139" s="37">
        <v>22</v>
      </c>
      <c r="AI139" s="140">
        <f>SUM(Table_1027[[#This Row],[Existing Households]:[New Households]])</f>
        <v>22</v>
      </c>
      <c r="AJ139" s="140">
        <f t="shared" si="5"/>
        <v>110</v>
      </c>
      <c r="AK139" s="140">
        <f>Table_1027[[#This Row],[Reached Individuals]]*0.51</f>
        <v>56.1</v>
      </c>
      <c r="AL139" s="140">
        <f>Table_1027[[#This Row],[Reached Individuals]]*0.49</f>
        <v>53.9</v>
      </c>
      <c r="AM139" s="140">
        <f>Table_1027[[#This Row],[Reached Individuals]]*0.21</f>
        <v>23.099999999999998</v>
      </c>
      <c r="AN139" s="140">
        <f>Table_1027[[#This Row],[Reached Individuals]]*0.21</f>
        <v>23.099999999999998</v>
      </c>
      <c r="AO139" s="140">
        <f>Table_1027[[#This Row],[Reached Individuals]]*0.26</f>
        <v>28.6</v>
      </c>
      <c r="AP139" s="140">
        <f>Table_1027[[#This Row],[Reached Individuals]]*0.27</f>
        <v>29.700000000000003</v>
      </c>
      <c r="AQ139" s="142">
        <f>Table_1027[[#This Row],[Reached Individuals]]*0.02</f>
        <v>2.2000000000000002</v>
      </c>
      <c r="AR139" s="142">
        <f>Table_1027[[#This Row],[Reached Individuals]]*0.03</f>
        <v>3.3</v>
      </c>
      <c r="AS139" s="37"/>
      <c r="AT139" s="12"/>
      <c r="AU139" s="12" t="s">
        <v>5105</v>
      </c>
      <c r="AV139" s="11" t="s">
        <v>5106</v>
      </c>
      <c r="AW139" s="11" t="s">
        <v>5107</v>
      </c>
      <c r="AX139" s="11"/>
      <c r="AY139" s="18"/>
      <c r="AZ139" s="18"/>
      <c r="BA139" s="5">
        <v>20</v>
      </c>
      <c r="BB139" s="5">
        <v>2022</v>
      </c>
      <c r="BC139" s="6" t="str" cm="1">
        <f t="array" ref="BC139">_xlfn.IFS(U139="Teknaf","202290",U139="Ukhia","202294",U139="Ramu","202266",U139="Pekua","202256",U139="Maheshkhali","202249",U139="Kutubdia","202245",U139="Cox's Bazar Sadar","202224",U139="Chakaria","202216",ISBLANK(U139),"")</f>
        <v>202290</v>
      </c>
      <c r="BD139" s="22"/>
      <c r="BE139" s="22"/>
    </row>
    <row r="140" spans="1:57" ht="15.75" customHeight="1">
      <c r="A140" s="36">
        <v>137</v>
      </c>
      <c r="B140" s="7" t="s">
        <v>5104</v>
      </c>
      <c r="C140" s="1" t="s">
        <v>182</v>
      </c>
      <c r="D140" s="1"/>
      <c r="E140" s="20" t="s">
        <v>5101</v>
      </c>
      <c r="F140" s="20" t="s">
        <v>5101</v>
      </c>
      <c r="G140" s="20" t="s">
        <v>36</v>
      </c>
      <c r="H140" s="3" t="s">
        <v>286</v>
      </c>
      <c r="I140" s="18" t="s">
        <v>87</v>
      </c>
      <c r="J140" s="18" t="s">
        <v>199</v>
      </c>
      <c r="K140" s="100" t="s">
        <v>74</v>
      </c>
      <c r="L140" s="100" t="s">
        <v>295</v>
      </c>
      <c r="M140" s="3" t="s">
        <v>428</v>
      </c>
      <c r="N140" s="18" t="s">
        <v>297</v>
      </c>
      <c r="O140" s="18" t="s">
        <v>298</v>
      </c>
      <c r="P140" s="18">
        <v>1120</v>
      </c>
      <c r="Q140" s="2" t="s">
        <v>289</v>
      </c>
      <c r="R140" s="1" t="s">
        <v>290</v>
      </c>
      <c r="S140" s="5" t="s">
        <v>291</v>
      </c>
      <c r="T140" s="5" t="s">
        <v>292</v>
      </c>
      <c r="U140" s="18" t="s">
        <v>77</v>
      </c>
      <c r="V140" s="18" t="s">
        <v>224</v>
      </c>
      <c r="W140" s="18" t="s">
        <v>324</v>
      </c>
      <c r="X140" s="18" t="s">
        <v>311</v>
      </c>
      <c r="Y140" s="18" t="s">
        <v>72</v>
      </c>
      <c r="Z140" s="18" t="s">
        <v>307</v>
      </c>
      <c r="AA140" s="18" t="s">
        <v>73</v>
      </c>
      <c r="AB140" s="18" t="s">
        <v>299</v>
      </c>
      <c r="AC140" s="21">
        <v>27</v>
      </c>
      <c r="AD140" s="5">
        <f t="shared" si="4"/>
        <v>135</v>
      </c>
      <c r="AE140" s="140">
        <f>Table_1027[[#This Row],[Planned Individuals]]*0.51</f>
        <v>68.849999999999994</v>
      </c>
      <c r="AF140" s="140">
        <f>Table_1027[[#This Row],[Planned Individuals]]*0.49</f>
        <v>66.150000000000006</v>
      </c>
      <c r="AG140" s="37"/>
      <c r="AH140" s="37">
        <v>27</v>
      </c>
      <c r="AI140" s="140">
        <f>SUM(Table_1027[[#This Row],[Existing Households]:[New Households]])</f>
        <v>27</v>
      </c>
      <c r="AJ140" s="140">
        <f t="shared" si="5"/>
        <v>135</v>
      </c>
      <c r="AK140" s="140">
        <f>Table_1027[[#This Row],[Reached Individuals]]*0.51</f>
        <v>68.849999999999994</v>
      </c>
      <c r="AL140" s="140">
        <f>Table_1027[[#This Row],[Reached Individuals]]*0.49</f>
        <v>66.150000000000006</v>
      </c>
      <c r="AM140" s="140">
        <f>Table_1027[[#This Row],[Reached Individuals]]*0.21</f>
        <v>28.349999999999998</v>
      </c>
      <c r="AN140" s="140">
        <f>Table_1027[[#This Row],[Reached Individuals]]*0.21</f>
        <v>28.349999999999998</v>
      </c>
      <c r="AO140" s="140">
        <f>Table_1027[[#This Row],[Reached Individuals]]*0.26</f>
        <v>35.1</v>
      </c>
      <c r="AP140" s="140">
        <f>Table_1027[[#This Row],[Reached Individuals]]*0.27</f>
        <v>36.450000000000003</v>
      </c>
      <c r="AQ140" s="142">
        <f>Table_1027[[#This Row],[Reached Individuals]]*0.02</f>
        <v>2.7</v>
      </c>
      <c r="AR140" s="142">
        <f>Table_1027[[#This Row],[Reached Individuals]]*0.03</f>
        <v>4.05</v>
      </c>
      <c r="AS140" s="37"/>
      <c r="AT140" s="12"/>
      <c r="AU140" s="12" t="s">
        <v>5105</v>
      </c>
      <c r="AV140" s="11" t="s">
        <v>5106</v>
      </c>
      <c r="AW140" s="11" t="s">
        <v>5107</v>
      </c>
      <c r="AX140" s="11"/>
      <c r="AY140" s="18"/>
      <c r="AZ140" s="18"/>
      <c r="BA140" s="5">
        <v>20</v>
      </c>
      <c r="BB140" s="5">
        <v>2022</v>
      </c>
      <c r="BC140" s="6" t="str" cm="1">
        <f t="array" ref="BC140">_xlfn.IFS(U140="Teknaf","202290",U140="Ukhia","202294",U140="Ramu","202266",U140="Pekua","202256",U140="Maheshkhali","202249",U140="Kutubdia","202245",U140="Cox's Bazar Sadar","202224",U140="Chakaria","202216",ISBLANK(U140),"")</f>
        <v>202290</v>
      </c>
      <c r="BD140" s="22"/>
      <c r="BE140" s="22"/>
    </row>
    <row r="141" spans="1:57" ht="15.75" customHeight="1">
      <c r="A141" s="36">
        <v>138</v>
      </c>
      <c r="B141" s="7" t="s">
        <v>5104</v>
      </c>
      <c r="C141" s="1" t="s">
        <v>182</v>
      </c>
      <c r="D141" s="1"/>
      <c r="E141" s="20" t="s">
        <v>5101</v>
      </c>
      <c r="F141" s="20" t="s">
        <v>5101</v>
      </c>
      <c r="G141" s="20" t="s">
        <v>36</v>
      </c>
      <c r="H141" s="3" t="s">
        <v>286</v>
      </c>
      <c r="I141" s="18" t="s">
        <v>87</v>
      </c>
      <c r="J141" s="18" t="s">
        <v>199</v>
      </c>
      <c r="K141" s="100" t="s">
        <v>74</v>
      </c>
      <c r="L141" s="100" t="s">
        <v>295</v>
      </c>
      <c r="M141" s="3" t="s">
        <v>428</v>
      </c>
      <c r="N141" s="18" t="s">
        <v>297</v>
      </c>
      <c r="O141" s="18" t="s">
        <v>298</v>
      </c>
      <c r="P141" s="18">
        <v>1120</v>
      </c>
      <c r="Q141" s="2" t="s">
        <v>289</v>
      </c>
      <c r="R141" s="1" t="s">
        <v>290</v>
      </c>
      <c r="S141" s="5" t="s">
        <v>291</v>
      </c>
      <c r="T141" s="5" t="s">
        <v>292</v>
      </c>
      <c r="U141" s="18" t="s">
        <v>77</v>
      </c>
      <c r="V141" s="18" t="s">
        <v>224</v>
      </c>
      <c r="W141" s="18" t="s">
        <v>325</v>
      </c>
      <c r="X141" s="18" t="s">
        <v>311</v>
      </c>
      <c r="Y141" s="18" t="s">
        <v>72</v>
      </c>
      <c r="Z141" s="18" t="s">
        <v>307</v>
      </c>
      <c r="AA141" s="18" t="s">
        <v>73</v>
      </c>
      <c r="AB141" s="18" t="s">
        <v>299</v>
      </c>
      <c r="AC141" s="21">
        <v>28</v>
      </c>
      <c r="AD141" s="5">
        <f t="shared" si="4"/>
        <v>140</v>
      </c>
      <c r="AE141" s="140">
        <f>Table_1027[[#This Row],[Planned Individuals]]*0.51</f>
        <v>71.400000000000006</v>
      </c>
      <c r="AF141" s="140">
        <f>Table_1027[[#This Row],[Planned Individuals]]*0.49</f>
        <v>68.599999999999994</v>
      </c>
      <c r="AG141" s="37"/>
      <c r="AH141" s="37">
        <v>28</v>
      </c>
      <c r="AI141" s="140">
        <f>SUM(Table_1027[[#This Row],[Existing Households]:[New Households]])</f>
        <v>28</v>
      </c>
      <c r="AJ141" s="140">
        <f t="shared" si="5"/>
        <v>140</v>
      </c>
      <c r="AK141" s="140">
        <f>Table_1027[[#This Row],[Reached Individuals]]*0.51</f>
        <v>71.400000000000006</v>
      </c>
      <c r="AL141" s="140">
        <f>Table_1027[[#This Row],[Reached Individuals]]*0.49</f>
        <v>68.599999999999994</v>
      </c>
      <c r="AM141" s="140">
        <f>Table_1027[[#This Row],[Reached Individuals]]*0.21</f>
        <v>29.4</v>
      </c>
      <c r="AN141" s="140">
        <f>Table_1027[[#This Row],[Reached Individuals]]*0.21</f>
        <v>29.4</v>
      </c>
      <c r="AO141" s="140">
        <f>Table_1027[[#This Row],[Reached Individuals]]*0.26</f>
        <v>36.4</v>
      </c>
      <c r="AP141" s="140">
        <f>Table_1027[[#This Row],[Reached Individuals]]*0.27</f>
        <v>37.800000000000004</v>
      </c>
      <c r="AQ141" s="142">
        <f>Table_1027[[#This Row],[Reached Individuals]]*0.02</f>
        <v>2.8000000000000003</v>
      </c>
      <c r="AR141" s="142">
        <f>Table_1027[[#This Row],[Reached Individuals]]*0.03</f>
        <v>4.2</v>
      </c>
      <c r="AS141" s="37"/>
      <c r="AT141" s="12"/>
      <c r="AU141" s="12" t="s">
        <v>5105</v>
      </c>
      <c r="AV141" s="11" t="s">
        <v>5106</v>
      </c>
      <c r="AW141" s="11" t="s">
        <v>5107</v>
      </c>
      <c r="AX141" s="11"/>
      <c r="AY141" s="18"/>
      <c r="AZ141" s="18"/>
      <c r="BA141" s="5">
        <v>20</v>
      </c>
      <c r="BB141" s="5">
        <v>2022</v>
      </c>
      <c r="BC141" s="6" t="str" cm="1">
        <f t="array" ref="BC141">_xlfn.IFS(U141="Teknaf","202290",U141="Ukhia","202294",U141="Ramu","202266",U141="Pekua","202256",U141="Maheshkhali","202249",U141="Kutubdia","202245",U141="Cox's Bazar Sadar","202224",U141="Chakaria","202216",ISBLANK(U141),"")</f>
        <v>202290</v>
      </c>
      <c r="BD141" s="22"/>
      <c r="BE141" s="22"/>
    </row>
    <row r="142" spans="1:57" ht="15.75" customHeight="1">
      <c r="A142" s="36">
        <v>139</v>
      </c>
      <c r="B142" s="7" t="s">
        <v>5104</v>
      </c>
      <c r="C142" s="1" t="s">
        <v>182</v>
      </c>
      <c r="D142" s="1"/>
      <c r="E142" s="20" t="s">
        <v>5101</v>
      </c>
      <c r="F142" s="20" t="s">
        <v>5101</v>
      </c>
      <c r="G142" s="20" t="s">
        <v>36</v>
      </c>
      <c r="H142" s="3" t="s">
        <v>286</v>
      </c>
      <c r="I142" s="18" t="s">
        <v>91</v>
      </c>
      <c r="J142" s="18" t="s">
        <v>179</v>
      </c>
      <c r="K142" s="100" t="s">
        <v>74</v>
      </c>
      <c r="L142" s="100" t="s">
        <v>369</v>
      </c>
      <c r="M142" s="3" t="s">
        <v>428</v>
      </c>
      <c r="N142" s="18" t="s">
        <v>92</v>
      </c>
      <c r="O142" s="18" t="s">
        <v>303</v>
      </c>
      <c r="P142" s="18">
        <v>3000</v>
      </c>
      <c r="Q142" s="2" t="s">
        <v>289</v>
      </c>
      <c r="R142" s="1" t="s">
        <v>301</v>
      </c>
      <c r="S142" s="5" t="s">
        <v>291</v>
      </c>
      <c r="T142" s="5" t="s">
        <v>292</v>
      </c>
      <c r="U142" s="18" t="s">
        <v>77</v>
      </c>
      <c r="V142" s="18" t="s">
        <v>218</v>
      </c>
      <c r="W142" s="18" t="s">
        <v>324</v>
      </c>
      <c r="X142" s="18" t="s">
        <v>311</v>
      </c>
      <c r="Y142" s="18" t="s">
        <v>72</v>
      </c>
      <c r="Z142" s="18" t="s">
        <v>307</v>
      </c>
      <c r="AA142" s="18" t="s">
        <v>73</v>
      </c>
      <c r="AB142" s="18" t="s">
        <v>293</v>
      </c>
      <c r="AC142" s="21">
        <v>28</v>
      </c>
      <c r="AD142" s="5">
        <f t="shared" si="4"/>
        <v>140</v>
      </c>
      <c r="AE142" s="140">
        <f>Table_1027[[#This Row],[Planned Individuals]]*0.51</f>
        <v>71.400000000000006</v>
      </c>
      <c r="AF142" s="140">
        <f>Table_1027[[#This Row],[Planned Individuals]]*0.49</f>
        <v>68.599999999999994</v>
      </c>
      <c r="AG142" s="37"/>
      <c r="AH142" s="37">
        <v>28</v>
      </c>
      <c r="AI142" s="140">
        <f>SUM(Table_1027[[#This Row],[Existing Households]:[New Households]])</f>
        <v>28</v>
      </c>
      <c r="AJ142" s="140">
        <f t="shared" si="5"/>
        <v>140</v>
      </c>
      <c r="AK142" s="140">
        <f>Table_1027[[#This Row],[Reached Individuals]]*0.51</f>
        <v>71.400000000000006</v>
      </c>
      <c r="AL142" s="140">
        <f>Table_1027[[#This Row],[Reached Individuals]]*0.49</f>
        <v>68.599999999999994</v>
      </c>
      <c r="AM142" s="140">
        <f>Table_1027[[#This Row],[Reached Individuals]]*0.21</f>
        <v>29.4</v>
      </c>
      <c r="AN142" s="140">
        <f>Table_1027[[#This Row],[Reached Individuals]]*0.21</f>
        <v>29.4</v>
      </c>
      <c r="AO142" s="140">
        <f>Table_1027[[#This Row],[Reached Individuals]]*0.26</f>
        <v>36.4</v>
      </c>
      <c r="AP142" s="140">
        <f>Table_1027[[#This Row],[Reached Individuals]]*0.27</f>
        <v>37.800000000000004</v>
      </c>
      <c r="AQ142" s="142">
        <f>Table_1027[[#This Row],[Reached Individuals]]*0.02</f>
        <v>2.8000000000000003</v>
      </c>
      <c r="AR142" s="142">
        <f>Table_1027[[#This Row],[Reached Individuals]]*0.03</f>
        <v>4.2</v>
      </c>
      <c r="AS142" s="37"/>
      <c r="AT142" s="12"/>
      <c r="AU142" s="12" t="s">
        <v>5105</v>
      </c>
      <c r="AV142" s="11" t="s">
        <v>5106</v>
      </c>
      <c r="AW142" s="11" t="s">
        <v>5107</v>
      </c>
      <c r="AX142" s="11"/>
      <c r="AY142" s="18"/>
      <c r="AZ142" s="18"/>
      <c r="BA142" s="5">
        <v>20</v>
      </c>
      <c r="BB142" s="5">
        <v>2022</v>
      </c>
      <c r="BC142" s="6" t="str" cm="1">
        <f t="array" ref="BC142">_xlfn.IFS(U142="Teknaf","202290",U142="Ukhia","202294",U142="Ramu","202266",U142="Pekua","202256",U142="Maheshkhali","202249",U142="Kutubdia","202245",U142="Cox's Bazar Sadar","202224",U142="Chakaria","202216",ISBLANK(U142),"")</f>
        <v>202290</v>
      </c>
      <c r="BD142" s="22"/>
      <c r="BE142" s="22"/>
    </row>
    <row r="143" spans="1:57" ht="15.75" customHeight="1">
      <c r="A143" s="36">
        <v>140</v>
      </c>
      <c r="B143" s="7" t="s">
        <v>5104</v>
      </c>
      <c r="C143" s="1" t="s">
        <v>182</v>
      </c>
      <c r="D143" s="1"/>
      <c r="E143" s="20" t="s">
        <v>5101</v>
      </c>
      <c r="F143" s="20" t="s">
        <v>5101</v>
      </c>
      <c r="G143" s="20" t="s">
        <v>36</v>
      </c>
      <c r="H143" s="3" t="s">
        <v>286</v>
      </c>
      <c r="I143" s="18" t="s">
        <v>91</v>
      </c>
      <c r="J143" s="18" t="s">
        <v>179</v>
      </c>
      <c r="K143" s="100" t="s">
        <v>74</v>
      </c>
      <c r="L143" s="100" t="s">
        <v>369</v>
      </c>
      <c r="M143" s="3" t="s">
        <v>428</v>
      </c>
      <c r="N143" s="18" t="s">
        <v>92</v>
      </c>
      <c r="O143" s="18" t="s">
        <v>303</v>
      </c>
      <c r="P143" s="18">
        <v>3000</v>
      </c>
      <c r="Q143" s="2" t="s">
        <v>289</v>
      </c>
      <c r="R143" s="1" t="s">
        <v>301</v>
      </c>
      <c r="S143" s="5" t="s">
        <v>291</v>
      </c>
      <c r="T143" s="5" t="s">
        <v>292</v>
      </c>
      <c r="U143" s="18" t="s">
        <v>77</v>
      </c>
      <c r="V143" s="18" t="s">
        <v>218</v>
      </c>
      <c r="W143" s="18" t="s">
        <v>306</v>
      </c>
      <c r="X143" s="18" t="s">
        <v>311</v>
      </c>
      <c r="Y143" s="18" t="s">
        <v>72</v>
      </c>
      <c r="Z143" s="18" t="s">
        <v>307</v>
      </c>
      <c r="AA143" s="18" t="s">
        <v>73</v>
      </c>
      <c r="AB143" s="18" t="s">
        <v>293</v>
      </c>
      <c r="AC143" s="21">
        <v>127</v>
      </c>
      <c r="AD143" s="5">
        <f t="shared" si="4"/>
        <v>635</v>
      </c>
      <c r="AE143" s="140">
        <f>Table_1027[[#This Row],[Planned Individuals]]*0.51</f>
        <v>323.85000000000002</v>
      </c>
      <c r="AF143" s="140">
        <f>Table_1027[[#This Row],[Planned Individuals]]*0.49</f>
        <v>311.14999999999998</v>
      </c>
      <c r="AG143" s="37"/>
      <c r="AH143" s="37">
        <v>127</v>
      </c>
      <c r="AI143" s="140">
        <f>SUM(Table_1027[[#This Row],[Existing Households]:[New Households]])</f>
        <v>127</v>
      </c>
      <c r="AJ143" s="140">
        <f t="shared" si="5"/>
        <v>635</v>
      </c>
      <c r="AK143" s="140">
        <f>Table_1027[[#This Row],[Reached Individuals]]*0.51</f>
        <v>323.85000000000002</v>
      </c>
      <c r="AL143" s="140">
        <f>Table_1027[[#This Row],[Reached Individuals]]*0.49</f>
        <v>311.14999999999998</v>
      </c>
      <c r="AM143" s="140">
        <f>Table_1027[[#This Row],[Reached Individuals]]*0.21</f>
        <v>133.35</v>
      </c>
      <c r="AN143" s="140">
        <f>Table_1027[[#This Row],[Reached Individuals]]*0.21</f>
        <v>133.35</v>
      </c>
      <c r="AO143" s="140">
        <f>Table_1027[[#This Row],[Reached Individuals]]*0.26</f>
        <v>165.1</v>
      </c>
      <c r="AP143" s="140">
        <f>Table_1027[[#This Row],[Reached Individuals]]*0.27</f>
        <v>171.45000000000002</v>
      </c>
      <c r="AQ143" s="142">
        <f>Table_1027[[#This Row],[Reached Individuals]]*0.02</f>
        <v>12.700000000000001</v>
      </c>
      <c r="AR143" s="142">
        <f>Table_1027[[#This Row],[Reached Individuals]]*0.03</f>
        <v>19.05</v>
      </c>
      <c r="AS143" s="37"/>
      <c r="AT143" s="12"/>
      <c r="AU143" s="12" t="s">
        <v>5105</v>
      </c>
      <c r="AV143" s="11" t="s">
        <v>5106</v>
      </c>
      <c r="AW143" s="11" t="s">
        <v>5107</v>
      </c>
      <c r="AX143" s="11"/>
      <c r="AY143" s="18"/>
      <c r="AZ143" s="18"/>
      <c r="BA143" s="5">
        <v>20</v>
      </c>
      <c r="BB143" s="5">
        <v>2022</v>
      </c>
      <c r="BC143" s="6" t="str" cm="1">
        <f t="array" ref="BC143">_xlfn.IFS(U143="Teknaf","202290",U143="Ukhia","202294",U143="Ramu","202266",U143="Pekua","202256",U143="Maheshkhali","202249",U143="Kutubdia","202245",U143="Cox's Bazar Sadar","202224",U143="Chakaria","202216",ISBLANK(U143),"")</f>
        <v>202290</v>
      </c>
      <c r="BD143" s="22"/>
      <c r="BE143" s="22"/>
    </row>
    <row r="144" spans="1:57" ht="15.75" customHeight="1">
      <c r="A144" s="36">
        <v>141</v>
      </c>
      <c r="B144" s="7" t="s">
        <v>5104</v>
      </c>
      <c r="C144" s="1" t="s">
        <v>182</v>
      </c>
      <c r="D144" s="1"/>
      <c r="E144" s="20" t="s">
        <v>5101</v>
      </c>
      <c r="F144" s="20" t="s">
        <v>5101</v>
      </c>
      <c r="G144" s="20" t="s">
        <v>36</v>
      </c>
      <c r="H144" s="3" t="s">
        <v>286</v>
      </c>
      <c r="I144" s="18" t="s">
        <v>89</v>
      </c>
      <c r="J144" s="18" t="s">
        <v>180</v>
      </c>
      <c r="K144" s="100" t="s">
        <v>74</v>
      </c>
      <c r="L144" s="100" t="s">
        <v>295</v>
      </c>
      <c r="M144" s="3" t="s">
        <v>428</v>
      </c>
      <c r="N144" s="18" t="s">
        <v>297</v>
      </c>
      <c r="O144" s="18" t="s">
        <v>298</v>
      </c>
      <c r="P144" s="18">
        <v>685</v>
      </c>
      <c r="Q144" s="2" t="s">
        <v>289</v>
      </c>
      <c r="R144" s="1" t="s">
        <v>290</v>
      </c>
      <c r="S144" s="5" t="s">
        <v>291</v>
      </c>
      <c r="T144" s="5" t="s">
        <v>292</v>
      </c>
      <c r="U144" s="18" t="s">
        <v>77</v>
      </c>
      <c r="V144" s="18" t="s">
        <v>218</v>
      </c>
      <c r="W144" s="18" t="s">
        <v>306</v>
      </c>
      <c r="X144" s="18" t="s">
        <v>311</v>
      </c>
      <c r="Y144" s="18" t="s">
        <v>72</v>
      </c>
      <c r="Z144" s="18" t="s">
        <v>307</v>
      </c>
      <c r="AA144" s="18" t="s">
        <v>73</v>
      </c>
      <c r="AB144" s="18" t="s">
        <v>299</v>
      </c>
      <c r="AC144" s="21">
        <v>155</v>
      </c>
      <c r="AD144" s="5">
        <f t="shared" si="4"/>
        <v>775</v>
      </c>
      <c r="AE144" s="140">
        <f>Table_1027[[#This Row],[Planned Individuals]]*0.51</f>
        <v>395.25</v>
      </c>
      <c r="AF144" s="140">
        <f>Table_1027[[#This Row],[Planned Individuals]]*0.49</f>
        <v>379.75</v>
      </c>
      <c r="AG144" s="37"/>
      <c r="AH144" s="37">
        <v>155</v>
      </c>
      <c r="AI144" s="140">
        <f>SUM(Table_1027[[#This Row],[Existing Households]:[New Households]])</f>
        <v>155</v>
      </c>
      <c r="AJ144" s="140">
        <f t="shared" si="5"/>
        <v>775</v>
      </c>
      <c r="AK144" s="140">
        <f>Table_1027[[#This Row],[Reached Individuals]]*0.51</f>
        <v>395.25</v>
      </c>
      <c r="AL144" s="140">
        <f>Table_1027[[#This Row],[Reached Individuals]]*0.49</f>
        <v>379.75</v>
      </c>
      <c r="AM144" s="140">
        <f>Table_1027[[#This Row],[Reached Individuals]]*0.21</f>
        <v>162.75</v>
      </c>
      <c r="AN144" s="140">
        <f>Table_1027[[#This Row],[Reached Individuals]]*0.21</f>
        <v>162.75</v>
      </c>
      <c r="AO144" s="140">
        <f>Table_1027[[#This Row],[Reached Individuals]]*0.26</f>
        <v>201.5</v>
      </c>
      <c r="AP144" s="140">
        <f>Table_1027[[#This Row],[Reached Individuals]]*0.27</f>
        <v>209.25</v>
      </c>
      <c r="AQ144" s="142">
        <f>Table_1027[[#This Row],[Reached Individuals]]*0.02</f>
        <v>15.5</v>
      </c>
      <c r="AR144" s="142">
        <f>Table_1027[[#This Row],[Reached Individuals]]*0.03</f>
        <v>23.25</v>
      </c>
      <c r="AS144" s="37"/>
      <c r="AT144" s="12"/>
      <c r="AU144" s="12" t="s">
        <v>5105</v>
      </c>
      <c r="AV144" s="11" t="s">
        <v>5106</v>
      </c>
      <c r="AW144" s="11" t="s">
        <v>5107</v>
      </c>
      <c r="AX144" s="11"/>
      <c r="AY144" s="18"/>
      <c r="AZ144" s="18"/>
      <c r="BA144" s="5">
        <v>20</v>
      </c>
      <c r="BB144" s="5">
        <v>2022</v>
      </c>
      <c r="BC144" s="6" t="str" cm="1">
        <f t="array" ref="BC144">_xlfn.IFS(U144="Teknaf","202290",U144="Ukhia","202294",U144="Ramu","202266",U144="Pekua","202256",U144="Maheshkhali","202249",U144="Kutubdia","202245",U144="Cox's Bazar Sadar","202224",U144="Chakaria","202216",ISBLANK(U144),"")</f>
        <v>202290</v>
      </c>
      <c r="BD144" s="22"/>
      <c r="BE144" s="22"/>
    </row>
    <row r="145" spans="1:57" ht="15.75" customHeight="1">
      <c r="A145" s="36">
        <v>142</v>
      </c>
      <c r="B145" s="8" t="s">
        <v>5144</v>
      </c>
      <c r="C145" s="7" t="s">
        <v>182</v>
      </c>
      <c r="D145" s="1"/>
      <c r="E145" s="18" t="s">
        <v>36</v>
      </c>
      <c r="F145" s="18" t="s">
        <v>5145</v>
      </c>
      <c r="G145" s="18" t="s">
        <v>5236</v>
      </c>
      <c r="H145" s="3" t="s">
        <v>286</v>
      </c>
      <c r="I145" s="18" t="s">
        <v>87</v>
      </c>
      <c r="J145" s="18" t="s">
        <v>189</v>
      </c>
      <c r="K145" s="100" t="s">
        <v>74</v>
      </c>
      <c r="L145" s="100" t="s">
        <v>295</v>
      </c>
      <c r="M145" s="3" t="s">
        <v>428</v>
      </c>
      <c r="N145" s="18" t="s">
        <v>297</v>
      </c>
      <c r="O145" s="18" t="s">
        <v>303</v>
      </c>
      <c r="P145" s="18"/>
      <c r="Q145" s="2"/>
      <c r="R145" s="1"/>
      <c r="S145" s="5" t="s">
        <v>291</v>
      </c>
      <c r="T145" s="5" t="s">
        <v>292</v>
      </c>
      <c r="U145" s="18" t="s">
        <v>76</v>
      </c>
      <c r="V145" s="18" t="s">
        <v>225</v>
      </c>
      <c r="W145" s="18" t="s">
        <v>331</v>
      </c>
      <c r="X145" s="146" t="s">
        <v>311</v>
      </c>
      <c r="Y145" s="146" t="s">
        <v>311</v>
      </c>
      <c r="Z145" s="146" t="s">
        <v>311</v>
      </c>
      <c r="AA145" s="18" t="s">
        <v>73</v>
      </c>
      <c r="AB145" s="18" t="s">
        <v>299</v>
      </c>
      <c r="AC145" s="18">
        <v>10</v>
      </c>
      <c r="AD145" s="5">
        <f t="shared" si="4"/>
        <v>50</v>
      </c>
      <c r="AE145" s="140">
        <f>Table_1027[[#This Row],[Planned Individuals]]*0.51</f>
        <v>25.5</v>
      </c>
      <c r="AF145" s="140">
        <f>Table_1027[[#This Row],[Planned Individuals]]*0.49</f>
        <v>24.5</v>
      </c>
      <c r="AG145" s="37">
        <v>2</v>
      </c>
      <c r="AH145" s="37"/>
      <c r="AI145" s="140">
        <f>SUM(Table_1027[[#This Row],[Existing Households]:[New Households]])</f>
        <v>2</v>
      </c>
      <c r="AJ145" s="140">
        <f t="shared" si="5"/>
        <v>10</v>
      </c>
      <c r="AK145" s="140">
        <f>Table_1027[[#This Row],[Reached Individuals]]*0.51</f>
        <v>5.0999999999999996</v>
      </c>
      <c r="AL145" s="140">
        <f>Table_1027[[#This Row],[Reached Individuals]]*0.49</f>
        <v>4.9000000000000004</v>
      </c>
      <c r="AM145" s="140">
        <f>Table_1027[[#This Row],[Reached Individuals]]*0.21</f>
        <v>2.1</v>
      </c>
      <c r="AN145" s="140">
        <f>Table_1027[[#This Row],[Reached Individuals]]*0.21</f>
        <v>2.1</v>
      </c>
      <c r="AO145" s="140">
        <f>Table_1027[[#This Row],[Reached Individuals]]*0.26</f>
        <v>2.6</v>
      </c>
      <c r="AP145" s="140">
        <f>Table_1027[[#This Row],[Reached Individuals]]*0.27</f>
        <v>2.7</v>
      </c>
      <c r="AQ145" s="142">
        <f>Table_1027[[#This Row],[Reached Individuals]]*0.02</f>
        <v>0.2</v>
      </c>
      <c r="AR145" s="142">
        <f>Table_1027[[#This Row],[Reached Individuals]]*0.03</f>
        <v>0.3</v>
      </c>
      <c r="AS145" s="37"/>
      <c r="AT145" s="12"/>
      <c r="AU145" s="12" t="s">
        <v>5147</v>
      </c>
      <c r="AV145" s="11">
        <v>1556530708</v>
      </c>
      <c r="AW145" s="11" t="s">
        <v>5148</v>
      </c>
      <c r="AX145" s="11" t="s">
        <v>5149</v>
      </c>
      <c r="AY145" s="18">
        <v>1712529411</v>
      </c>
      <c r="AZ145" s="18" t="s">
        <v>5150</v>
      </c>
      <c r="BA145" s="5">
        <v>20</v>
      </c>
      <c r="BB145" s="5">
        <v>2022</v>
      </c>
      <c r="BC145" s="6" t="str" cm="1">
        <f t="array" ref="BC145">_xlfn.IFS(U145="Teknaf","202290",U145="Ukhia","202294",U145="Ramu","202266",U145="Pekua","202256",U145="Maheshkhali","202249",U145="Kutubdia","202245",U145="Cox's Bazar Sadar","202224",U145="Chakaria","202216",ISBLANK(U145),"")</f>
        <v>202294</v>
      </c>
      <c r="BD145" s="22"/>
      <c r="BE145" s="22"/>
    </row>
    <row r="146" spans="1:57" ht="15.75" customHeight="1">
      <c r="A146" s="36">
        <v>143</v>
      </c>
      <c r="B146" s="8" t="s">
        <v>5144</v>
      </c>
      <c r="C146" s="7" t="s">
        <v>182</v>
      </c>
      <c r="D146" s="1"/>
      <c r="E146" s="18" t="s">
        <v>36</v>
      </c>
      <c r="F146" s="18" t="s">
        <v>5145</v>
      </c>
      <c r="G146" s="18" t="s">
        <v>6</v>
      </c>
      <c r="H146" s="3" t="s">
        <v>286</v>
      </c>
      <c r="I146" s="18" t="s">
        <v>87</v>
      </c>
      <c r="J146" s="18" t="s">
        <v>199</v>
      </c>
      <c r="K146" s="100" t="s">
        <v>74</v>
      </c>
      <c r="L146" s="100" t="s">
        <v>295</v>
      </c>
      <c r="M146" s="3" t="s">
        <v>428</v>
      </c>
      <c r="N146" s="18" t="s">
        <v>297</v>
      </c>
      <c r="O146" s="18" t="s">
        <v>303</v>
      </c>
      <c r="P146" s="18"/>
      <c r="Q146" s="2"/>
      <c r="R146" s="1"/>
      <c r="S146" s="5" t="s">
        <v>291</v>
      </c>
      <c r="T146" s="5" t="s">
        <v>292</v>
      </c>
      <c r="U146" s="18" t="s">
        <v>76</v>
      </c>
      <c r="V146" s="18" t="s">
        <v>219</v>
      </c>
      <c r="W146" s="18" t="s">
        <v>331</v>
      </c>
      <c r="X146" s="146" t="s">
        <v>311</v>
      </c>
      <c r="Y146" s="146" t="s">
        <v>311</v>
      </c>
      <c r="Z146" s="146" t="s">
        <v>311</v>
      </c>
      <c r="AA146" s="18" t="s">
        <v>73</v>
      </c>
      <c r="AB146" s="18" t="s">
        <v>299</v>
      </c>
      <c r="AC146" s="18">
        <v>125</v>
      </c>
      <c r="AD146" s="5">
        <f t="shared" si="4"/>
        <v>625</v>
      </c>
      <c r="AE146" s="140">
        <f>Table_1027[[#This Row],[Planned Individuals]]*0.51</f>
        <v>318.75</v>
      </c>
      <c r="AF146" s="140">
        <f>Table_1027[[#This Row],[Planned Individuals]]*0.49</f>
        <v>306.25</v>
      </c>
      <c r="AG146" s="37">
        <v>2</v>
      </c>
      <c r="AH146" s="37"/>
      <c r="AI146" s="140">
        <f>SUM(Table_1027[[#This Row],[Existing Households]:[New Households]])</f>
        <v>2</v>
      </c>
      <c r="AJ146" s="140">
        <f t="shared" si="5"/>
        <v>10</v>
      </c>
      <c r="AK146" s="140">
        <f>Table_1027[[#This Row],[Reached Individuals]]*0.51</f>
        <v>5.0999999999999996</v>
      </c>
      <c r="AL146" s="140">
        <f>Table_1027[[#This Row],[Reached Individuals]]*0.49</f>
        <v>4.9000000000000004</v>
      </c>
      <c r="AM146" s="140">
        <f>Table_1027[[#This Row],[Reached Individuals]]*0.21</f>
        <v>2.1</v>
      </c>
      <c r="AN146" s="140">
        <f>Table_1027[[#This Row],[Reached Individuals]]*0.21</f>
        <v>2.1</v>
      </c>
      <c r="AO146" s="140">
        <f>Table_1027[[#This Row],[Reached Individuals]]*0.26</f>
        <v>2.6</v>
      </c>
      <c r="AP146" s="140">
        <f>Table_1027[[#This Row],[Reached Individuals]]*0.27</f>
        <v>2.7</v>
      </c>
      <c r="AQ146" s="142">
        <f>Table_1027[[#This Row],[Reached Individuals]]*0.02</f>
        <v>0.2</v>
      </c>
      <c r="AR146" s="142">
        <f>Table_1027[[#This Row],[Reached Individuals]]*0.03</f>
        <v>0.3</v>
      </c>
      <c r="AS146" s="37"/>
      <c r="AT146" s="12" t="s">
        <v>5158</v>
      </c>
      <c r="AU146" s="12" t="s">
        <v>5147</v>
      </c>
      <c r="AV146" s="11">
        <v>1556530708</v>
      </c>
      <c r="AW146" s="11" t="s">
        <v>5148</v>
      </c>
      <c r="AX146" s="11" t="s">
        <v>5149</v>
      </c>
      <c r="AY146" s="18">
        <v>1712529411</v>
      </c>
      <c r="AZ146" s="18" t="s">
        <v>5150</v>
      </c>
      <c r="BA146" s="5">
        <v>20</v>
      </c>
      <c r="BB146" s="5">
        <v>2022</v>
      </c>
      <c r="BC146" s="6" t="str" cm="1">
        <f t="array" ref="BC146">_xlfn.IFS(U146="Teknaf","202290",U146="Ukhia","202294",U146="Ramu","202266",U146="Pekua","202256",U146="Maheshkhali","202249",U146="Kutubdia","202245",U146="Cox's Bazar Sadar","202224",U146="Chakaria","202216",ISBLANK(U146),"")</f>
        <v>202294</v>
      </c>
      <c r="BD146" s="22"/>
      <c r="BE146" s="22"/>
    </row>
    <row r="147" spans="1:57" ht="15.75" customHeight="1">
      <c r="A147" s="36">
        <v>144</v>
      </c>
      <c r="B147" s="8" t="s">
        <v>5144</v>
      </c>
      <c r="C147" s="7" t="s">
        <v>182</v>
      </c>
      <c r="D147" s="1"/>
      <c r="E147" s="18" t="s">
        <v>36</v>
      </c>
      <c r="F147" s="18" t="s">
        <v>5145</v>
      </c>
      <c r="G147" s="18" t="s">
        <v>5236</v>
      </c>
      <c r="H147" s="3" t="s">
        <v>286</v>
      </c>
      <c r="I147" s="18" t="s">
        <v>87</v>
      </c>
      <c r="J147" s="18" t="s">
        <v>199</v>
      </c>
      <c r="K147" s="100" t="s">
        <v>74</v>
      </c>
      <c r="L147" s="100" t="s">
        <v>295</v>
      </c>
      <c r="M147" s="3" t="s">
        <v>428</v>
      </c>
      <c r="N147" s="18" t="s">
        <v>297</v>
      </c>
      <c r="O147" s="18" t="s">
        <v>303</v>
      </c>
      <c r="P147" s="18"/>
      <c r="Q147" s="2"/>
      <c r="R147" s="1"/>
      <c r="S147" s="5" t="s">
        <v>291</v>
      </c>
      <c r="T147" s="5" t="s">
        <v>292</v>
      </c>
      <c r="U147" s="18" t="s">
        <v>77</v>
      </c>
      <c r="V147" s="18" t="s">
        <v>224</v>
      </c>
      <c r="W147" s="18" t="s">
        <v>316</v>
      </c>
      <c r="X147" s="146" t="s">
        <v>311</v>
      </c>
      <c r="Y147" s="146" t="s">
        <v>311</v>
      </c>
      <c r="Z147" s="146" t="s">
        <v>311</v>
      </c>
      <c r="AA147" s="18" t="s">
        <v>73</v>
      </c>
      <c r="AB147" s="18" t="s">
        <v>299</v>
      </c>
      <c r="AC147" s="18">
        <v>3</v>
      </c>
      <c r="AD147" s="5">
        <f t="shared" si="4"/>
        <v>15</v>
      </c>
      <c r="AE147" s="140">
        <f>Table_1027[[#This Row],[Planned Individuals]]*0.51</f>
        <v>7.65</v>
      </c>
      <c r="AF147" s="140">
        <f>Table_1027[[#This Row],[Planned Individuals]]*0.49</f>
        <v>7.35</v>
      </c>
      <c r="AG147" s="37">
        <v>3</v>
      </c>
      <c r="AH147" s="37"/>
      <c r="AI147" s="140">
        <f>SUM(Table_1027[[#This Row],[Existing Households]:[New Households]])</f>
        <v>3</v>
      </c>
      <c r="AJ147" s="140">
        <f t="shared" si="5"/>
        <v>15</v>
      </c>
      <c r="AK147" s="140">
        <f>Table_1027[[#This Row],[Reached Individuals]]*0.51</f>
        <v>7.65</v>
      </c>
      <c r="AL147" s="140">
        <f>Table_1027[[#This Row],[Reached Individuals]]*0.49</f>
        <v>7.35</v>
      </c>
      <c r="AM147" s="140">
        <f>Table_1027[[#This Row],[Reached Individuals]]*0.21</f>
        <v>3.15</v>
      </c>
      <c r="AN147" s="140">
        <f>Table_1027[[#This Row],[Reached Individuals]]*0.21</f>
        <v>3.15</v>
      </c>
      <c r="AO147" s="140">
        <f>Table_1027[[#This Row],[Reached Individuals]]*0.26</f>
        <v>3.9000000000000004</v>
      </c>
      <c r="AP147" s="140">
        <f>Table_1027[[#This Row],[Reached Individuals]]*0.27</f>
        <v>4.0500000000000007</v>
      </c>
      <c r="AQ147" s="142">
        <f>Table_1027[[#This Row],[Reached Individuals]]*0.02</f>
        <v>0.3</v>
      </c>
      <c r="AR147" s="142">
        <f>Table_1027[[#This Row],[Reached Individuals]]*0.03</f>
        <v>0.44999999999999996</v>
      </c>
      <c r="AS147" s="37"/>
      <c r="AT147" s="12" t="s">
        <v>5153</v>
      </c>
      <c r="AU147" s="12" t="s">
        <v>5147</v>
      </c>
      <c r="AV147" s="11">
        <v>1556530708</v>
      </c>
      <c r="AW147" s="11" t="s">
        <v>5148</v>
      </c>
      <c r="AX147" s="11" t="s">
        <v>5149</v>
      </c>
      <c r="AY147" s="18">
        <v>1712529411</v>
      </c>
      <c r="AZ147" s="18" t="s">
        <v>5150</v>
      </c>
      <c r="BA147" s="5">
        <v>20</v>
      </c>
      <c r="BB147" s="5">
        <v>2022</v>
      </c>
      <c r="BC147" s="6" t="str" cm="1">
        <f t="array" ref="BC147">_xlfn.IFS(U147="Teknaf","202290",U147="Ukhia","202294",U147="Ramu","202266",U147="Pekua","202256",U147="Maheshkhali","202249",U147="Kutubdia","202245",U147="Cox's Bazar Sadar","202224",U147="Chakaria","202216",ISBLANK(U147),"")</f>
        <v>202290</v>
      </c>
      <c r="BD147" s="22"/>
      <c r="BE147" s="22"/>
    </row>
    <row r="148" spans="1:57" ht="15.75" customHeight="1">
      <c r="A148" s="36">
        <v>145</v>
      </c>
      <c r="B148" s="8" t="s">
        <v>5144</v>
      </c>
      <c r="C148" s="7" t="s">
        <v>182</v>
      </c>
      <c r="D148" s="1"/>
      <c r="E148" s="18" t="s">
        <v>36</v>
      </c>
      <c r="F148" s="18" t="s">
        <v>5145</v>
      </c>
      <c r="G148" s="18" t="s">
        <v>6</v>
      </c>
      <c r="H148" s="3" t="s">
        <v>286</v>
      </c>
      <c r="I148" s="18" t="s">
        <v>89</v>
      </c>
      <c r="J148" s="18" t="s">
        <v>200</v>
      </c>
      <c r="K148" s="100" t="s">
        <v>74</v>
      </c>
      <c r="L148" s="100" t="s">
        <v>295</v>
      </c>
      <c r="M148" s="3" t="s">
        <v>428</v>
      </c>
      <c r="N148" s="18" t="s">
        <v>297</v>
      </c>
      <c r="O148" s="18" t="s">
        <v>303</v>
      </c>
      <c r="P148" s="18"/>
      <c r="Q148" s="2"/>
      <c r="R148" s="1"/>
      <c r="S148" s="5" t="s">
        <v>291</v>
      </c>
      <c r="T148" s="5" t="s">
        <v>292</v>
      </c>
      <c r="U148" s="18" t="s">
        <v>77</v>
      </c>
      <c r="V148" s="18" t="s">
        <v>223</v>
      </c>
      <c r="W148" s="18" t="s">
        <v>325</v>
      </c>
      <c r="X148" s="146" t="s">
        <v>311</v>
      </c>
      <c r="Y148" s="146" t="s">
        <v>311</v>
      </c>
      <c r="Z148" s="146" t="s">
        <v>311</v>
      </c>
      <c r="AA148" s="18" t="s">
        <v>73</v>
      </c>
      <c r="AB148" s="18" t="s">
        <v>299</v>
      </c>
      <c r="AC148" s="18">
        <v>20</v>
      </c>
      <c r="AD148" s="5">
        <f t="shared" si="4"/>
        <v>100</v>
      </c>
      <c r="AE148" s="140">
        <f>Table_1027[[#This Row],[Planned Individuals]]*0.51</f>
        <v>51</v>
      </c>
      <c r="AF148" s="140">
        <f>Table_1027[[#This Row],[Planned Individuals]]*0.49</f>
        <v>49</v>
      </c>
      <c r="AG148" s="37">
        <v>6</v>
      </c>
      <c r="AH148" s="37"/>
      <c r="AI148" s="140">
        <f>SUM(Table_1027[[#This Row],[Existing Households]:[New Households]])</f>
        <v>6</v>
      </c>
      <c r="AJ148" s="140">
        <f t="shared" si="5"/>
        <v>30</v>
      </c>
      <c r="AK148" s="140">
        <f>Table_1027[[#This Row],[Reached Individuals]]*0.51</f>
        <v>15.3</v>
      </c>
      <c r="AL148" s="140">
        <f>Table_1027[[#This Row],[Reached Individuals]]*0.49</f>
        <v>14.7</v>
      </c>
      <c r="AM148" s="140">
        <f>Table_1027[[#This Row],[Reached Individuals]]*0.21</f>
        <v>6.3</v>
      </c>
      <c r="AN148" s="140">
        <f>Table_1027[[#This Row],[Reached Individuals]]*0.21</f>
        <v>6.3</v>
      </c>
      <c r="AO148" s="140">
        <f>Table_1027[[#This Row],[Reached Individuals]]*0.26</f>
        <v>7.8000000000000007</v>
      </c>
      <c r="AP148" s="140">
        <f>Table_1027[[#This Row],[Reached Individuals]]*0.27</f>
        <v>8.1000000000000014</v>
      </c>
      <c r="AQ148" s="142">
        <f>Table_1027[[#This Row],[Reached Individuals]]*0.02</f>
        <v>0.6</v>
      </c>
      <c r="AR148" s="142">
        <f>Table_1027[[#This Row],[Reached Individuals]]*0.03</f>
        <v>0.89999999999999991</v>
      </c>
      <c r="AS148" s="37"/>
      <c r="AT148" s="12"/>
      <c r="AU148" s="12" t="s">
        <v>5147</v>
      </c>
      <c r="AV148" s="11">
        <v>1556530708</v>
      </c>
      <c r="AW148" s="11" t="s">
        <v>5148</v>
      </c>
      <c r="AX148" s="11" t="s">
        <v>5149</v>
      </c>
      <c r="AY148" s="18">
        <v>1712529411</v>
      </c>
      <c r="AZ148" s="18" t="s">
        <v>5150</v>
      </c>
      <c r="BA148" s="5">
        <v>20</v>
      </c>
      <c r="BB148" s="5">
        <v>2022</v>
      </c>
      <c r="BC148" s="6" t="str" cm="1">
        <f t="array" ref="BC148">_xlfn.IFS(U148="Teknaf","202290",U148="Ukhia","202294",U148="Ramu","202266",U148="Pekua","202256",U148="Maheshkhali","202249",U148="Kutubdia","202245",U148="Cox's Bazar Sadar","202224",U148="Chakaria","202216",ISBLANK(U148),"")</f>
        <v>202290</v>
      </c>
      <c r="BD148" s="22"/>
      <c r="BE148" s="22"/>
    </row>
    <row r="149" spans="1:57" ht="15.75" customHeight="1">
      <c r="A149" s="36">
        <v>146</v>
      </c>
      <c r="B149" s="8" t="s">
        <v>5144</v>
      </c>
      <c r="C149" s="7" t="s">
        <v>182</v>
      </c>
      <c r="D149" s="1"/>
      <c r="E149" s="18" t="s">
        <v>36</v>
      </c>
      <c r="F149" s="18" t="s">
        <v>5145</v>
      </c>
      <c r="G149" s="18" t="s">
        <v>5236</v>
      </c>
      <c r="H149" s="3" t="s">
        <v>286</v>
      </c>
      <c r="I149" s="18" t="s">
        <v>87</v>
      </c>
      <c r="J149" s="18" t="s">
        <v>199</v>
      </c>
      <c r="K149" s="100" t="s">
        <v>74</v>
      </c>
      <c r="L149" s="100" t="s">
        <v>295</v>
      </c>
      <c r="M149" s="3" t="s">
        <v>428</v>
      </c>
      <c r="N149" s="18" t="s">
        <v>297</v>
      </c>
      <c r="O149" s="18" t="s">
        <v>303</v>
      </c>
      <c r="P149" s="18"/>
      <c r="Q149" s="2"/>
      <c r="R149" s="1"/>
      <c r="S149" s="5" t="s">
        <v>291</v>
      </c>
      <c r="T149" s="5" t="s">
        <v>292</v>
      </c>
      <c r="U149" s="18" t="s">
        <v>76</v>
      </c>
      <c r="V149" s="18" t="s">
        <v>219</v>
      </c>
      <c r="W149" s="18" t="s">
        <v>309</v>
      </c>
      <c r="X149" s="146" t="s">
        <v>311</v>
      </c>
      <c r="Y149" s="146" t="s">
        <v>311</v>
      </c>
      <c r="Z149" s="146" t="s">
        <v>311</v>
      </c>
      <c r="AA149" s="18" t="s">
        <v>73</v>
      </c>
      <c r="AB149" s="18" t="s">
        <v>299</v>
      </c>
      <c r="AC149" s="18">
        <v>225</v>
      </c>
      <c r="AD149" s="5">
        <f t="shared" si="4"/>
        <v>1125</v>
      </c>
      <c r="AE149" s="140">
        <f>Table_1027[[#This Row],[Planned Individuals]]*0.51</f>
        <v>573.75</v>
      </c>
      <c r="AF149" s="140">
        <f>Table_1027[[#This Row],[Planned Individuals]]*0.49</f>
        <v>551.25</v>
      </c>
      <c r="AG149" s="37">
        <v>8</v>
      </c>
      <c r="AH149" s="37"/>
      <c r="AI149" s="140">
        <f>SUM(Table_1027[[#This Row],[Existing Households]:[New Households]])</f>
        <v>8</v>
      </c>
      <c r="AJ149" s="140">
        <f t="shared" si="5"/>
        <v>40</v>
      </c>
      <c r="AK149" s="140">
        <f>Table_1027[[#This Row],[Reached Individuals]]*0.51</f>
        <v>20.399999999999999</v>
      </c>
      <c r="AL149" s="140">
        <f>Table_1027[[#This Row],[Reached Individuals]]*0.49</f>
        <v>19.600000000000001</v>
      </c>
      <c r="AM149" s="140">
        <f>Table_1027[[#This Row],[Reached Individuals]]*0.21</f>
        <v>8.4</v>
      </c>
      <c r="AN149" s="140">
        <f>Table_1027[[#This Row],[Reached Individuals]]*0.21</f>
        <v>8.4</v>
      </c>
      <c r="AO149" s="140">
        <f>Table_1027[[#This Row],[Reached Individuals]]*0.26</f>
        <v>10.4</v>
      </c>
      <c r="AP149" s="140">
        <f>Table_1027[[#This Row],[Reached Individuals]]*0.27</f>
        <v>10.8</v>
      </c>
      <c r="AQ149" s="142">
        <f>Table_1027[[#This Row],[Reached Individuals]]*0.02</f>
        <v>0.8</v>
      </c>
      <c r="AR149" s="142">
        <f>Table_1027[[#This Row],[Reached Individuals]]*0.03</f>
        <v>1.2</v>
      </c>
      <c r="AS149" s="37"/>
      <c r="AT149" s="12" t="s">
        <v>5154</v>
      </c>
      <c r="AU149" s="12" t="s">
        <v>5147</v>
      </c>
      <c r="AV149" s="11">
        <v>1556530708</v>
      </c>
      <c r="AW149" s="11" t="s">
        <v>5148</v>
      </c>
      <c r="AX149" s="11" t="s">
        <v>5149</v>
      </c>
      <c r="AY149" s="18">
        <v>1712529411</v>
      </c>
      <c r="AZ149" s="18" t="s">
        <v>5150</v>
      </c>
      <c r="BA149" s="5">
        <v>20</v>
      </c>
      <c r="BB149" s="5">
        <v>2022</v>
      </c>
      <c r="BC149" s="6" t="str" cm="1">
        <f t="array" ref="BC149">_xlfn.IFS(U149="Teknaf","202290",U149="Ukhia","202294",U149="Ramu","202266",U149="Pekua","202256",U149="Maheshkhali","202249",U149="Kutubdia","202245",U149="Cox's Bazar Sadar","202224",U149="Chakaria","202216",ISBLANK(U149),"")</f>
        <v>202294</v>
      </c>
      <c r="BD149" s="22"/>
      <c r="BE149" s="22"/>
    </row>
    <row r="150" spans="1:57" ht="15.75" customHeight="1">
      <c r="A150" s="36">
        <v>147</v>
      </c>
      <c r="B150" s="8" t="s">
        <v>5144</v>
      </c>
      <c r="C150" s="7" t="s">
        <v>182</v>
      </c>
      <c r="D150" s="1"/>
      <c r="E150" s="18" t="s">
        <v>36</v>
      </c>
      <c r="F150" s="18" t="s">
        <v>5145</v>
      </c>
      <c r="G150" s="18" t="s">
        <v>5236</v>
      </c>
      <c r="H150" s="3" t="s">
        <v>286</v>
      </c>
      <c r="I150" s="18" t="s">
        <v>87</v>
      </c>
      <c r="J150" s="18" t="s">
        <v>189</v>
      </c>
      <c r="K150" s="100" t="s">
        <v>74</v>
      </c>
      <c r="L150" s="100" t="s">
        <v>295</v>
      </c>
      <c r="M150" s="3" t="s">
        <v>428</v>
      </c>
      <c r="N150" s="18" t="s">
        <v>297</v>
      </c>
      <c r="O150" s="18" t="s">
        <v>303</v>
      </c>
      <c r="P150" s="18"/>
      <c r="Q150" s="2"/>
      <c r="R150" s="1"/>
      <c r="S150" s="5" t="s">
        <v>291</v>
      </c>
      <c r="T150" s="5" t="s">
        <v>292</v>
      </c>
      <c r="U150" s="18" t="s">
        <v>76</v>
      </c>
      <c r="V150" s="18" t="s">
        <v>225</v>
      </c>
      <c r="W150" s="18" t="s">
        <v>309</v>
      </c>
      <c r="X150" s="146" t="s">
        <v>311</v>
      </c>
      <c r="Y150" s="146" t="s">
        <v>311</v>
      </c>
      <c r="Z150" s="146" t="s">
        <v>311</v>
      </c>
      <c r="AA150" s="18" t="s">
        <v>73</v>
      </c>
      <c r="AB150" s="18" t="s">
        <v>299</v>
      </c>
      <c r="AC150" s="18">
        <v>21</v>
      </c>
      <c r="AD150" s="5">
        <f t="shared" si="4"/>
        <v>105</v>
      </c>
      <c r="AE150" s="140">
        <f>Table_1027[[#This Row],[Planned Individuals]]*0.51</f>
        <v>53.550000000000004</v>
      </c>
      <c r="AF150" s="140">
        <f>Table_1027[[#This Row],[Planned Individuals]]*0.49</f>
        <v>51.449999999999996</v>
      </c>
      <c r="AG150" s="37">
        <v>8</v>
      </c>
      <c r="AH150" s="37"/>
      <c r="AI150" s="140">
        <f>SUM(Table_1027[[#This Row],[Existing Households]:[New Households]])</f>
        <v>8</v>
      </c>
      <c r="AJ150" s="140">
        <f t="shared" si="5"/>
        <v>40</v>
      </c>
      <c r="AK150" s="140">
        <f>Table_1027[[#This Row],[Reached Individuals]]*0.51</f>
        <v>20.399999999999999</v>
      </c>
      <c r="AL150" s="140">
        <f>Table_1027[[#This Row],[Reached Individuals]]*0.49</f>
        <v>19.600000000000001</v>
      </c>
      <c r="AM150" s="140">
        <f>Table_1027[[#This Row],[Reached Individuals]]*0.21</f>
        <v>8.4</v>
      </c>
      <c r="AN150" s="140">
        <f>Table_1027[[#This Row],[Reached Individuals]]*0.21</f>
        <v>8.4</v>
      </c>
      <c r="AO150" s="140">
        <f>Table_1027[[#This Row],[Reached Individuals]]*0.26</f>
        <v>10.4</v>
      </c>
      <c r="AP150" s="140">
        <f>Table_1027[[#This Row],[Reached Individuals]]*0.27</f>
        <v>10.8</v>
      </c>
      <c r="AQ150" s="142">
        <f>Table_1027[[#This Row],[Reached Individuals]]*0.02</f>
        <v>0.8</v>
      </c>
      <c r="AR150" s="142">
        <f>Table_1027[[#This Row],[Reached Individuals]]*0.03</f>
        <v>1.2</v>
      </c>
      <c r="AS150" s="37"/>
      <c r="AT150" s="12"/>
      <c r="AU150" s="12" t="s">
        <v>5147</v>
      </c>
      <c r="AV150" s="11">
        <v>1556530708</v>
      </c>
      <c r="AW150" s="11" t="s">
        <v>5148</v>
      </c>
      <c r="AX150" s="11" t="s">
        <v>5149</v>
      </c>
      <c r="AY150" s="18">
        <v>1712529411</v>
      </c>
      <c r="AZ150" s="18" t="s">
        <v>5150</v>
      </c>
      <c r="BA150" s="5">
        <v>20</v>
      </c>
      <c r="BB150" s="5">
        <v>2022</v>
      </c>
      <c r="BC150" s="6" t="str" cm="1">
        <f t="array" ref="BC150">_xlfn.IFS(U150="Teknaf","202290",U150="Ukhia","202294",U150="Ramu","202266",U150="Pekua","202256",U150="Maheshkhali","202249",U150="Kutubdia","202245",U150="Cox's Bazar Sadar","202224",U150="Chakaria","202216",ISBLANK(U150),"")</f>
        <v>202294</v>
      </c>
      <c r="BD150" s="22"/>
      <c r="BE150" s="22"/>
    </row>
    <row r="151" spans="1:57" ht="15.75" customHeight="1">
      <c r="A151" s="36">
        <v>148</v>
      </c>
      <c r="B151" s="8" t="s">
        <v>5144</v>
      </c>
      <c r="C151" s="7" t="s">
        <v>182</v>
      </c>
      <c r="D151" s="1"/>
      <c r="E151" s="18" t="s">
        <v>36</v>
      </c>
      <c r="F151" s="18" t="s">
        <v>5145</v>
      </c>
      <c r="G151" s="18" t="s">
        <v>5236</v>
      </c>
      <c r="H151" s="3" t="s">
        <v>286</v>
      </c>
      <c r="I151" s="18" t="s">
        <v>87</v>
      </c>
      <c r="J151" s="18" t="s">
        <v>190</v>
      </c>
      <c r="K151" s="100" t="s">
        <v>74</v>
      </c>
      <c r="L151" s="100" t="s">
        <v>295</v>
      </c>
      <c r="M151" s="3" t="s">
        <v>428</v>
      </c>
      <c r="N151" s="18" t="s">
        <v>297</v>
      </c>
      <c r="O151" s="18" t="s">
        <v>303</v>
      </c>
      <c r="P151" s="18"/>
      <c r="Q151" s="2"/>
      <c r="R151" s="1"/>
      <c r="S151" s="5" t="s">
        <v>291</v>
      </c>
      <c r="T151" s="5" t="s">
        <v>292</v>
      </c>
      <c r="U151" s="18" t="s">
        <v>76</v>
      </c>
      <c r="V151" s="18" t="s">
        <v>225</v>
      </c>
      <c r="W151" s="18" t="s">
        <v>331</v>
      </c>
      <c r="X151" s="146" t="s">
        <v>311</v>
      </c>
      <c r="Y151" s="146" t="s">
        <v>311</v>
      </c>
      <c r="Z151" s="146" t="s">
        <v>311</v>
      </c>
      <c r="AA151" s="18" t="s">
        <v>73</v>
      </c>
      <c r="AB151" s="18" t="s">
        <v>299</v>
      </c>
      <c r="AC151" s="18">
        <v>21</v>
      </c>
      <c r="AD151" s="5">
        <f t="shared" si="4"/>
        <v>105</v>
      </c>
      <c r="AE151" s="140">
        <f>Table_1027[[#This Row],[Planned Individuals]]*0.51</f>
        <v>53.550000000000004</v>
      </c>
      <c r="AF151" s="140">
        <f>Table_1027[[#This Row],[Planned Individuals]]*0.49</f>
        <v>51.449999999999996</v>
      </c>
      <c r="AG151" s="37">
        <v>9</v>
      </c>
      <c r="AH151" s="37"/>
      <c r="AI151" s="140">
        <f>SUM(Table_1027[[#This Row],[Existing Households]:[New Households]])</f>
        <v>9</v>
      </c>
      <c r="AJ151" s="140">
        <f t="shared" si="5"/>
        <v>45</v>
      </c>
      <c r="AK151" s="140">
        <f>Table_1027[[#This Row],[Reached Individuals]]*0.51</f>
        <v>22.95</v>
      </c>
      <c r="AL151" s="140">
        <f>Table_1027[[#This Row],[Reached Individuals]]*0.49</f>
        <v>22.05</v>
      </c>
      <c r="AM151" s="140">
        <f>Table_1027[[#This Row],[Reached Individuals]]*0.21</f>
        <v>9.4499999999999993</v>
      </c>
      <c r="AN151" s="140">
        <f>Table_1027[[#This Row],[Reached Individuals]]*0.21</f>
        <v>9.4499999999999993</v>
      </c>
      <c r="AO151" s="140">
        <f>Table_1027[[#This Row],[Reached Individuals]]*0.26</f>
        <v>11.700000000000001</v>
      </c>
      <c r="AP151" s="140">
        <f>Table_1027[[#This Row],[Reached Individuals]]*0.27</f>
        <v>12.15</v>
      </c>
      <c r="AQ151" s="142">
        <f>Table_1027[[#This Row],[Reached Individuals]]*0.02</f>
        <v>0.9</v>
      </c>
      <c r="AR151" s="142">
        <f>Table_1027[[#This Row],[Reached Individuals]]*0.03</f>
        <v>1.3499999999999999</v>
      </c>
      <c r="AS151" s="37"/>
      <c r="AT151" s="12"/>
      <c r="AU151" s="12" t="s">
        <v>5147</v>
      </c>
      <c r="AV151" s="11">
        <v>1556530708</v>
      </c>
      <c r="AW151" s="11" t="s">
        <v>5148</v>
      </c>
      <c r="AX151" s="11" t="s">
        <v>5149</v>
      </c>
      <c r="AY151" s="18">
        <v>1712529411</v>
      </c>
      <c r="AZ151" s="18" t="s">
        <v>5150</v>
      </c>
      <c r="BA151" s="5">
        <v>20</v>
      </c>
      <c r="BB151" s="5">
        <v>2022</v>
      </c>
      <c r="BC151" s="6" t="str" cm="1">
        <f t="array" ref="BC151">_xlfn.IFS(U151="Teknaf","202290",U151="Ukhia","202294",U151="Ramu","202266",U151="Pekua","202256",U151="Maheshkhali","202249",U151="Kutubdia","202245",U151="Cox's Bazar Sadar","202224",U151="Chakaria","202216",ISBLANK(U151),"")</f>
        <v>202294</v>
      </c>
      <c r="BD151" s="22"/>
      <c r="BE151" s="22"/>
    </row>
    <row r="152" spans="1:57" ht="15.75" customHeight="1">
      <c r="A152" s="36">
        <v>149</v>
      </c>
      <c r="B152" s="8" t="s">
        <v>5144</v>
      </c>
      <c r="C152" s="7" t="s">
        <v>182</v>
      </c>
      <c r="D152" s="1"/>
      <c r="E152" s="18" t="s">
        <v>36</v>
      </c>
      <c r="F152" s="18" t="s">
        <v>5145</v>
      </c>
      <c r="G152" s="18" t="s">
        <v>5236</v>
      </c>
      <c r="H152" s="3" t="s">
        <v>286</v>
      </c>
      <c r="I152" s="18" t="s">
        <v>89</v>
      </c>
      <c r="J152" s="18" t="s">
        <v>447</v>
      </c>
      <c r="K152" s="100" t="s">
        <v>74</v>
      </c>
      <c r="L152" s="100" t="s">
        <v>295</v>
      </c>
      <c r="M152" s="3" t="s">
        <v>428</v>
      </c>
      <c r="N152" s="18" t="s">
        <v>297</v>
      </c>
      <c r="O152" s="18" t="s">
        <v>303</v>
      </c>
      <c r="P152" s="18"/>
      <c r="Q152" s="2"/>
      <c r="R152" s="1"/>
      <c r="S152" s="5" t="s">
        <v>291</v>
      </c>
      <c r="T152" s="5" t="s">
        <v>292</v>
      </c>
      <c r="U152" s="18" t="s">
        <v>76</v>
      </c>
      <c r="V152" s="18" t="s">
        <v>225</v>
      </c>
      <c r="W152" s="18" t="s">
        <v>331</v>
      </c>
      <c r="X152" s="146" t="s">
        <v>311</v>
      </c>
      <c r="Y152" s="146" t="s">
        <v>311</v>
      </c>
      <c r="Z152" s="146" t="s">
        <v>311</v>
      </c>
      <c r="AA152" s="18" t="s">
        <v>73</v>
      </c>
      <c r="AB152" s="18" t="s">
        <v>299</v>
      </c>
      <c r="AC152" s="18">
        <v>9</v>
      </c>
      <c r="AD152" s="5">
        <f t="shared" si="4"/>
        <v>45</v>
      </c>
      <c r="AE152" s="140">
        <f>Table_1027[[#This Row],[Planned Individuals]]*0.51</f>
        <v>22.95</v>
      </c>
      <c r="AF152" s="140">
        <f>Table_1027[[#This Row],[Planned Individuals]]*0.49</f>
        <v>22.05</v>
      </c>
      <c r="AG152" s="37">
        <v>9</v>
      </c>
      <c r="AH152" s="37"/>
      <c r="AI152" s="140">
        <f>SUM(Table_1027[[#This Row],[Existing Households]:[New Households]])</f>
        <v>9</v>
      </c>
      <c r="AJ152" s="140">
        <f t="shared" si="5"/>
        <v>45</v>
      </c>
      <c r="AK152" s="140">
        <f>Table_1027[[#This Row],[Reached Individuals]]*0.51</f>
        <v>22.95</v>
      </c>
      <c r="AL152" s="140">
        <f>Table_1027[[#This Row],[Reached Individuals]]*0.49</f>
        <v>22.05</v>
      </c>
      <c r="AM152" s="140">
        <f>Table_1027[[#This Row],[Reached Individuals]]*0.21</f>
        <v>9.4499999999999993</v>
      </c>
      <c r="AN152" s="140">
        <f>Table_1027[[#This Row],[Reached Individuals]]*0.21</f>
        <v>9.4499999999999993</v>
      </c>
      <c r="AO152" s="140">
        <f>Table_1027[[#This Row],[Reached Individuals]]*0.26</f>
        <v>11.700000000000001</v>
      </c>
      <c r="AP152" s="140">
        <f>Table_1027[[#This Row],[Reached Individuals]]*0.27</f>
        <v>12.15</v>
      </c>
      <c r="AQ152" s="142">
        <f>Table_1027[[#This Row],[Reached Individuals]]*0.02</f>
        <v>0.9</v>
      </c>
      <c r="AR152" s="142">
        <f>Table_1027[[#This Row],[Reached Individuals]]*0.03</f>
        <v>1.3499999999999999</v>
      </c>
      <c r="AS152" s="37"/>
      <c r="AT152" s="12"/>
      <c r="AU152" s="12" t="s">
        <v>5147</v>
      </c>
      <c r="AV152" s="11">
        <v>1556530708</v>
      </c>
      <c r="AW152" s="11" t="s">
        <v>5148</v>
      </c>
      <c r="AX152" s="11" t="s">
        <v>5149</v>
      </c>
      <c r="AY152" s="18">
        <v>1712529411</v>
      </c>
      <c r="AZ152" s="18" t="s">
        <v>5150</v>
      </c>
      <c r="BA152" s="5">
        <v>20</v>
      </c>
      <c r="BB152" s="5">
        <v>2022</v>
      </c>
      <c r="BC152" s="6" t="str" cm="1">
        <f t="array" ref="BC152">_xlfn.IFS(U152="Teknaf","202290",U152="Ukhia","202294",U152="Ramu","202266",U152="Pekua","202256",U152="Maheshkhali","202249",U152="Kutubdia","202245",U152="Cox's Bazar Sadar","202224",U152="Chakaria","202216",ISBLANK(U152),"")</f>
        <v>202294</v>
      </c>
      <c r="BD152" s="22"/>
      <c r="BE152" s="22"/>
    </row>
    <row r="153" spans="1:57" ht="15.75" customHeight="1">
      <c r="A153" s="36">
        <v>150</v>
      </c>
      <c r="B153" s="8" t="s">
        <v>5144</v>
      </c>
      <c r="C153" s="7" t="s">
        <v>182</v>
      </c>
      <c r="D153" s="1"/>
      <c r="E153" s="18" t="s">
        <v>36</v>
      </c>
      <c r="F153" s="18" t="s">
        <v>5145</v>
      </c>
      <c r="G153" s="18" t="s">
        <v>6</v>
      </c>
      <c r="H153" s="3" t="s">
        <v>286</v>
      </c>
      <c r="I153" s="18" t="s">
        <v>89</v>
      </c>
      <c r="J153" s="18" t="s">
        <v>208</v>
      </c>
      <c r="K153" s="100" t="s">
        <v>74</v>
      </c>
      <c r="L153" s="100" t="s">
        <v>295</v>
      </c>
      <c r="M153" s="3" t="s">
        <v>428</v>
      </c>
      <c r="N153" s="18" t="s">
        <v>297</v>
      </c>
      <c r="O153" s="18" t="s">
        <v>303</v>
      </c>
      <c r="P153" s="18"/>
      <c r="Q153" s="2"/>
      <c r="R153" s="1"/>
      <c r="S153" s="5" t="s">
        <v>291</v>
      </c>
      <c r="T153" s="5" t="s">
        <v>292</v>
      </c>
      <c r="U153" s="18" t="s">
        <v>76</v>
      </c>
      <c r="V153" s="18" t="s">
        <v>219</v>
      </c>
      <c r="W153" s="18" t="s">
        <v>331</v>
      </c>
      <c r="X153" s="146" t="s">
        <v>311</v>
      </c>
      <c r="Y153" s="146" t="s">
        <v>311</v>
      </c>
      <c r="Z153" s="146" t="s">
        <v>311</v>
      </c>
      <c r="AA153" s="18" t="s">
        <v>73</v>
      </c>
      <c r="AB153" s="18" t="s">
        <v>299</v>
      </c>
      <c r="AC153" s="18">
        <v>40</v>
      </c>
      <c r="AD153" s="5">
        <f t="shared" si="4"/>
        <v>200</v>
      </c>
      <c r="AE153" s="140">
        <f>Table_1027[[#This Row],[Planned Individuals]]*0.51</f>
        <v>102</v>
      </c>
      <c r="AF153" s="140">
        <f>Table_1027[[#This Row],[Planned Individuals]]*0.49</f>
        <v>98</v>
      </c>
      <c r="AG153" s="37">
        <v>9</v>
      </c>
      <c r="AH153" s="37"/>
      <c r="AI153" s="140">
        <f>SUM(Table_1027[[#This Row],[Existing Households]:[New Households]])</f>
        <v>9</v>
      </c>
      <c r="AJ153" s="140">
        <f t="shared" si="5"/>
        <v>45</v>
      </c>
      <c r="AK153" s="140">
        <f>Table_1027[[#This Row],[Reached Individuals]]*0.51</f>
        <v>22.95</v>
      </c>
      <c r="AL153" s="140">
        <f>Table_1027[[#This Row],[Reached Individuals]]*0.49</f>
        <v>22.05</v>
      </c>
      <c r="AM153" s="140">
        <f>Table_1027[[#This Row],[Reached Individuals]]*0.21</f>
        <v>9.4499999999999993</v>
      </c>
      <c r="AN153" s="140">
        <f>Table_1027[[#This Row],[Reached Individuals]]*0.21</f>
        <v>9.4499999999999993</v>
      </c>
      <c r="AO153" s="140">
        <f>Table_1027[[#This Row],[Reached Individuals]]*0.26</f>
        <v>11.700000000000001</v>
      </c>
      <c r="AP153" s="140">
        <f>Table_1027[[#This Row],[Reached Individuals]]*0.27</f>
        <v>12.15</v>
      </c>
      <c r="AQ153" s="142">
        <f>Table_1027[[#This Row],[Reached Individuals]]*0.02</f>
        <v>0.9</v>
      </c>
      <c r="AR153" s="142">
        <f>Table_1027[[#This Row],[Reached Individuals]]*0.03</f>
        <v>1.3499999999999999</v>
      </c>
      <c r="AS153" s="37"/>
      <c r="AT153" s="12"/>
      <c r="AU153" s="12" t="s">
        <v>5147</v>
      </c>
      <c r="AV153" s="11">
        <v>1556530708</v>
      </c>
      <c r="AW153" s="11" t="s">
        <v>5148</v>
      </c>
      <c r="AX153" s="11" t="s">
        <v>5149</v>
      </c>
      <c r="AY153" s="18">
        <v>1712529411</v>
      </c>
      <c r="AZ153" s="18" t="s">
        <v>5150</v>
      </c>
      <c r="BA153" s="5">
        <v>20</v>
      </c>
      <c r="BB153" s="5">
        <v>2022</v>
      </c>
      <c r="BC153" s="6" t="str" cm="1">
        <f t="array" ref="BC153">_xlfn.IFS(U153="Teknaf","202290",U153="Ukhia","202294",U153="Ramu","202266",U153="Pekua","202256",U153="Maheshkhali","202249",U153="Kutubdia","202245",U153="Cox's Bazar Sadar","202224",U153="Chakaria","202216",ISBLANK(U153),"")</f>
        <v>202294</v>
      </c>
      <c r="BD153" s="22"/>
      <c r="BE153" s="22"/>
    </row>
    <row r="154" spans="1:57" ht="15.75" customHeight="1">
      <c r="A154" s="36">
        <v>151</v>
      </c>
      <c r="B154" s="8" t="s">
        <v>5144</v>
      </c>
      <c r="C154" s="7" t="s">
        <v>182</v>
      </c>
      <c r="D154" s="1"/>
      <c r="E154" s="18" t="s">
        <v>36</v>
      </c>
      <c r="F154" s="18" t="s">
        <v>5145</v>
      </c>
      <c r="G154" s="18" t="s">
        <v>5236</v>
      </c>
      <c r="H154" s="3" t="s">
        <v>286</v>
      </c>
      <c r="I154" s="18" t="s">
        <v>89</v>
      </c>
      <c r="J154" s="18" t="s">
        <v>201</v>
      </c>
      <c r="K154" s="100" t="s">
        <v>74</v>
      </c>
      <c r="L154" s="100" t="s">
        <v>295</v>
      </c>
      <c r="M154" s="3" t="s">
        <v>428</v>
      </c>
      <c r="N154" s="18" t="s">
        <v>297</v>
      </c>
      <c r="O154" s="18" t="s">
        <v>303</v>
      </c>
      <c r="P154" s="18"/>
      <c r="Q154" s="2"/>
      <c r="R154" s="1"/>
      <c r="S154" s="5" t="s">
        <v>291</v>
      </c>
      <c r="T154" s="5" t="s">
        <v>292</v>
      </c>
      <c r="U154" s="18" t="s">
        <v>76</v>
      </c>
      <c r="V154" s="18" t="s">
        <v>220</v>
      </c>
      <c r="W154" s="18" t="s">
        <v>331</v>
      </c>
      <c r="X154" s="146" t="s">
        <v>311</v>
      </c>
      <c r="Y154" s="146" t="s">
        <v>311</v>
      </c>
      <c r="Z154" s="146" t="s">
        <v>311</v>
      </c>
      <c r="AA154" s="18" t="s">
        <v>73</v>
      </c>
      <c r="AB154" s="18" t="s">
        <v>299</v>
      </c>
      <c r="AC154" s="18">
        <v>99</v>
      </c>
      <c r="AD154" s="5">
        <f t="shared" si="4"/>
        <v>495</v>
      </c>
      <c r="AE154" s="140">
        <f>Table_1027[[#This Row],[Planned Individuals]]*0.51</f>
        <v>252.45000000000002</v>
      </c>
      <c r="AF154" s="140">
        <f>Table_1027[[#This Row],[Planned Individuals]]*0.49</f>
        <v>242.54999999999998</v>
      </c>
      <c r="AG154" s="37">
        <v>10</v>
      </c>
      <c r="AH154" s="37"/>
      <c r="AI154" s="140">
        <f>SUM(Table_1027[[#This Row],[Existing Households]:[New Households]])</f>
        <v>10</v>
      </c>
      <c r="AJ154" s="140">
        <f t="shared" si="5"/>
        <v>50</v>
      </c>
      <c r="AK154" s="140">
        <f>Table_1027[[#This Row],[Reached Individuals]]*0.51</f>
        <v>25.5</v>
      </c>
      <c r="AL154" s="140">
        <f>Table_1027[[#This Row],[Reached Individuals]]*0.49</f>
        <v>24.5</v>
      </c>
      <c r="AM154" s="140">
        <f>Table_1027[[#This Row],[Reached Individuals]]*0.21</f>
        <v>10.5</v>
      </c>
      <c r="AN154" s="140">
        <f>Table_1027[[#This Row],[Reached Individuals]]*0.21</f>
        <v>10.5</v>
      </c>
      <c r="AO154" s="140">
        <f>Table_1027[[#This Row],[Reached Individuals]]*0.26</f>
        <v>13</v>
      </c>
      <c r="AP154" s="140">
        <f>Table_1027[[#This Row],[Reached Individuals]]*0.27</f>
        <v>13.5</v>
      </c>
      <c r="AQ154" s="142">
        <f>Table_1027[[#This Row],[Reached Individuals]]*0.02</f>
        <v>1</v>
      </c>
      <c r="AR154" s="142">
        <f>Table_1027[[#This Row],[Reached Individuals]]*0.03</f>
        <v>1.5</v>
      </c>
      <c r="AS154" s="37"/>
      <c r="AT154" s="12" t="s">
        <v>5157</v>
      </c>
      <c r="AU154" s="12" t="s">
        <v>5147</v>
      </c>
      <c r="AV154" s="11">
        <v>1556530708</v>
      </c>
      <c r="AW154" s="11" t="s">
        <v>5148</v>
      </c>
      <c r="AX154" s="11" t="s">
        <v>5149</v>
      </c>
      <c r="AY154" s="18">
        <v>1712529411</v>
      </c>
      <c r="AZ154" s="18" t="s">
        <v>5150</v>
      </c>
      <c r="BA154" s="5">
        <v>20</v>
      </c>
      <c r="BB154" s="5">
        <v>2022</v>
      </c>
      <c r="BC154" s="6" t="str" cm="1">
        <f t="array" ref="BC154">_xlfn.IFS(U154="Teknaf","202290",U154="Ukhia","202294",U154="Ramu","202266",U154="Pekua","202256",U154="Maheshkhali","202249",U154="Kutubdia","202245",U154="Cox's Bazar Sadar","202224",U154="Chakaria","202216",ISBLANK(U154),"")</f>
        <v>202294</v>
      </c>
      <c r="BD154" s="22"/>
      <c r="BE154" s="22"/>
    </row>
    <row r="155" spans="1:57" ht="15.75" customHeight="1">
      <c r="A155" s="36">
        <v>152</v>
      </c>
      <c r="B155" s="8" t="s">
        <v>5144</v>
      </c>
      <c r="C155" s="7" t="s">
        <v>182</v>
      </c>
      <c r="D155" s="1"/>
      <c r="E155" s="18" t="s">
        <v>36</v>
      </c>
      <c r="F155" s="18" t="s">
        <v>5145</v>
      </c>
      <c r="G155" s="18" t="s">
        <v>6</v>
      </c>
      <c r="H155" s="3" t="s">
        <v>286</v>
      </c>
      <c r="I155" s="18" t="s">
        <v>89</v>
      </c>
      <c r="J155" s="18" t="s">
        <v>201</v>
      </c>
      <c r="K155" s="100" t="s">
        <v>74</v>
      </c>
      <c r="L155" s="100" t="s">
        <v>295</v>
      </c>
      <c r="M155" s="3" t="s">
        <v>428</v>
      </c>
      <c r="N155" s="18" t="s">
        <v>297</v>
      </c>
      <c r="O155" s="18" t="s">
        <v>303</v>
      </c>
      <c r="P155" s="18"/>
      <c r="Q155" s="2"/>
      <c r="R155" s="1"/>
      <c r="S155" s="5" t="s">
        <v>291</v>
      </c>
      <c r="T155" s="5" t="s">
        <v>292</v>
      </c>
      <c r="U155" s="18" t="s">
        <v>76</v>
      </c>
      <c r="V155" s="18" t="s">
        <v>219</v>
      </c>
      <c r="W155" s="18" t="s">
        <v>331</v>
      </c>
      <c r="X155" s="146" t="s">
        <v>311</v>
      </c>
      <c r="Y155" s="146" t="s">
        <v>311</v>
      </c>
      <c r="Z155" s="146" t="s">
        <v>311</v>
      </c>
      <c r="AA155" s="18" t="s">
        <v>73</v>
      </c>
      <c r="AB155" s="18" t="s">
        <v>299</v>
      </c>
      <c r="AC155" s="18">
        <v>20</v>
      </c>
      <c r="AD155" s="5">
        <f t="shared" si="4"/>
        <v>100</v>
      </c>
      <c r="AE155" s="140">
        <f>Table_1027[[#This Row],[Planned Individuals]]*0.51</f>
        <v>51</v>
      </c>
      <c r="AF155" s="140">
        <f>Table_1027[[#This Row],[Planned Individuals]]*0.49</f>
        <v>49</v>
      </c>
      <c r="AG155" s="37">
        <v>10</v>
      </c>
      <c r="AH155" s="37"/>
      <c r="AI155" s="140">
        <f>SUM(Table_1027[[#This Row],[Existing Households]:[New Households]])</f>
        <v>10</v>
      </c>
      <c r="AJ155" s="140">
        <f t="shared" si="5"/>
        <v>50</v>
      </c>
      <c r="AK155" s="140">
        <f>Table_1027[[#This Row],[Reached Individuals]]*0.51</f>
        <v>25.5</v>
      </c>
      <c r="AL155" s="140">
        <f>Table_1027[[#This Row],[Reached Individuals]]*0.49</f>
        <v>24.5</v>
      </c>
      <c r="AM155" s="140">
        <f>Table_1027[[#This Row],[Reached Individuals]]*0.21</f>
        <v>10.5</v>
      </c>
      <c r="AN155" s="140">
        <f>Table_1027[[#This Row],[Reached Individuals]]*0.21</f>
        <v>10.5</v>
      </c>
      <c r="AO155" s="140">
        <f>Table_1027[[#This Row],[Reached Individuals]]*0.26</f>
        <v>13</v>
      </c>
      <c r="AP155" s="140">
        <f>Table_1027[[#This Row],[Reached Individuals]]*0.27</f>
        <v>13.5</v>
      </c>
      <c r="AQ155" s="142">
        <f>Table_1027[[#This Row],[Reached Individuals]]*0.02</f>
        <v>1</v>
      </c>
      <c r="AR155" s="142">
        <f>Table_1027[[#This Row],[Reached Individuals]]*0.03</f>
        <v>1.5</v>
      </c>
      <c r="AS155" s="37"/>
      <c r="AT155" s="12" t="s">
        <v>5157</v>
      </c>
      <c r="AU155" s="12" t="s">
        <v>5147</v>
      </c>
      <c r="AV155" s="11">
        <v>1556530708</v>
      </c>
      <c r="AW155" s="11" t="s">
        <v>5148</v>
      </c>
      <c r="AX155" s="11" t="s">
        <v>5149</v>
      </c>
      <c r="AY155" s="18">
        <v>1712529411</v>
      </c>
      <c r="AZ155" s="18" t="s">
        <v>5150</v>
      </c>
      <c r="BA155" s="5">
        <v>20</v>
      </c>
      <c r="BB155" s="5">
        <v>2022</v>
      </c>
      <c r="BC155" s="6" t="str" cm="1">
        <f t="array" ref="BC155">_xlfn.IFS(U155="Teknaf","202290",U155="Ukhia","202294",U155="Ramu","202266",U155="Pekua","202256",U155="Maheshkhali","202249",U155="Kutubdia","202245",U155="Cox's Bazar Sadar","202224",U155="Chakaria","202216",ISBLANK(U155),"")</f>
        <v>202294</v>
      </c>
      <c r="BD155" s="22"/>
      <c r="BE155" s="22"/>
    </row>
    <row r="156" spans="1:57" ht="15.75" customHeight="1">
      <c r="A156" s="36">
        <v>153</v>
      </c>
      <c r="B156" s="8" t="s">
        <v>5144</v>
      </c>
      <c r="C156" s="7" t="s">
        <v>182</v>
      </c>
      <c r="D156" s="1"/>
      <c r="E156" s="18" t="s">
        <v>36</v>
      </c>
      <c r="F156" s="18" t="s">
        <v>5145</v>
      </c>
      <c r="G156" s="18" t="s">
        <v>6</v>
      </c>
      <c r="H156" s="3" t="s">
        <v>286</v>
      </c>
      <c r="I156" s="18" t="s">
        <v>89</v>
      </c>
      <c r="J156" s="18" t="s">
        <v>201</v>
      </c>
      <c r="K156" s="100" t="s">
        <v>74</v>
      </c>
      <c r="L156" s="100" t="s">
        <v>295</v>
      </c>
      <c r="M156" s="3" t="s">
        <v>428</v>
      </c>
      <c r="N156" s="18" t="s">
        <v>297</v>
      </c>
      <c r="O156" s="18" t="s">
        <v>303</v>
      </c>
      <c r="P156" s="18"/>
      <c r="Q156" s="2"/>
      <c r="R156" s="1"/>
      <c r="S156" s="5" t="s">
        <v>291</v>
      </c>
      <c r="T156" s="5" t="s">
        <v>292</v>
      </c>
      <c r="U156" s="18" t="s">
        <v>76</v>
      </c>
      <c r="V156" s="18" t="s">
        <v>220</v>
      </c>
      <c r="W156" s="18" t="s">
        <v>326</v>
      </c>
      <c r="X156" s="146" t="s">
        <v>311</v>
      </c>
      <c r="Y156" s="146" t="s">
        <v>311</v>
      </c>
      <c r="Z156" s="146" t="s">
        <v>311</v>
      </c>
      <c r="AA156" s="18" t="s">
        <v>73</v>
      </c>
      <c r="AB156" s="18" t="s">
        <v>299</v>
      </c>
      <c r="AC156" s="18">
        <v>20</v>
      </c>
      <c r="AD156" s="5">
        <f t="shared" si="4"/>
        <v>100</v>
      </c>
      <c r="AE156" s="140">
        <f>Table_1027[[#This Row],[Planned Individuals]]*0.51</f>
        <v>51</v>
      </c>
      <c r="AF156" s="140">
        <f>Table_1027[[#This Row],[Planned Individuals]]*0.49</f>
        <v>49</v>
      </c>
      <c r="AG156" s="37">
        <v>10</v>
      </c>
      <c r="AH156" s="37"/>
      <c r="AI156" s="140">
        <f>SUM(Table_1027[[#This Row],[Existing Households]:[New Households]])</f>
        <v>10</v>
      </c>
      <c r="AJ156" s="140">
        <f t="shared" si="5"/>
        <v>50</v>
      </c>
      <c r="AK156" s="140">
        <f>Table_1027[[#This Row],[Reached Individuals]]*0.51</f>
        <v>25.5</v>
      </c>
      <c r="AL156" s="140">
        <f>Table_1027[[#This Row],[Reached Individuals]]*0.49</f>
        <v>24.5</v>
      </c>
      <c r="AM156" s="140">
        <f>Table_1027[[#This Row],[Reached Individuals]]*0.21</f>
        <v>10.5</v>
      </c>
      <c r="AN156" s="140">
        <f>Table_1027[[#This Row],[Reached Individuals]]*0.21</f>
        <v>10.5</v>
      </c>
      <c r="AO156" s="140">
        <f>Table_1027[[#This Row],[Reached Individuals]]*0.26</f>
        <v>13</v>
      </c>
      <c r="AP156" s="140">
        <f>Table_1027[[#This Row],[Reached Individuals]]*0.27</f>
        <v>13.5</v>
      </c>
      <c r="AQ156" s="142">
        <f>Table_1027[[#This Row],[Reached Individuals]]*0.02</f>
        <v>1</v>
      </c>
      <c r="AR156" s="142">
        <f>Table_1027[[#This Row],[Reached Individuals]]*0.03</f>
        <v>1.5</v>
      </c>
      <c r="AS156" s="37"/>
      <c r="AT156" s="12" t="s">
        <v>5157</v>
      </c>
      <c r="AU156" s="12" t="s">
        <v>5147</v>
      </c>
      <c r="AV156" s="11">
        <v>1556530708</v>
      </c>
      <c r="AW156" s="11" t="s">
        <v>5148</v>
      </c>
      <c r="AX156" s="11" t="s">
        <v>5149</v>
      </c>
      <c r="AY156" s="18">
        <v>1712529411</v>
      </c>
      <c r="AZ156" s="18" t="s">
        <v>5150</v>
      </c>
      <c r="BA156" s="5">
        <v>20</v>
      </c>
      <c r="BB156" s="5">
        <v>2022</v>
      </c>
      <c r="BC156" s="6" t="str" cm="1">
        <f t="array" ref="BC156">_xlfn.IFS(U156="Teknaf","202290",U156="Ukhia","202294",U156="Ramu","202266",U156="Pekua","202256",U156="Maheshkhali","202249",U156="Kutubdia","202245",U156="Cox's Bazar Sadar","202224",U156="Chakaria","202216",ISBLANK(U156),"")</f>
        <v>202294</v>
      </c>
      <c r="BD156" s="22"/>
      <c r="BE156" s="22"/>
    </row>
    <row r="157" spans="1:57" ht="15.75" customHeight="1">
      <c r="A157" s="36">
        <v>154</v>
      </c>
      <c r="B157" s="8" t="s">
        <v>5144</v>
      </c>
      <c r="C157" s="7" t="s">
        <v>182</v>
      </c>
      <c r="D157" s="1"/>
      <c r="E157" s="18" t="s">
        <v>36</v>
      </c>
      <c r="F157" s="18" t="s">
        <v>5145</v>
      </c>
      <c r="G157" s="18" t="s">
        <v>5236</v>
      </c>
      <c r="H157" s="3" t="s">
        <v>286</v>
      </c>
      <c r="I157" s="18" t="s">
        <v>87</v>
      </c>
      <c r="J157" s="18" t="s">
        <v>190</v>
      </c>
      <c r="K157" s="100" t="s">
        <v>74</v>
      </c>
      <c r="L157" s="100" t="s">
        <v>295</v>
      </c>
      <c r="M157" s="3" t="s">
        <v>428</v>
      </c>
      <c r="N157" s="18" t="s">
        <v>297</v>
      </c>
      <c r="O157" s="18" t="s">
        <v>303</v>
      </c>
      <c r="P157" s="18"/>
      <c r="Q157" s="2"/>
      <c r="R157" s="1"/>
      <c r="S157" s="5" t="s">
        <v>291</v>
      </c>
      <c r="T157" s="5" t="s">
        <v>292</v>
      </c>
      <c r="U157" s="18" t="s">
        <v>76</v>
      </c>
      <c r="V157" s="18" t="s">
        <v>225</v>
      </c>
      <c r="W157" s="18" t="s">
        <v>309</v>
      </c>
      <c r="X157" s="146" t="s">
        <v>311</v>
      </c>
      <c r="Y157" s="146" t="s">
        <v>311</v>
      </c>
      <c r="Z157" s="146" t="s">
        <v>311</v>
      </c>
      <c r="AA157" s="18" t="s">
        <v>73</v>
      </c>
      <c r="AB157" s="18" t="s">
        <v>299</v>
      </c>
      <c r="AC157" s="18">
        <v>20</v>
      </c>
      <c r="AD157" s="5">
        <f t="shared" si="4"/>
        <v>100</v>
      </c>
      <c r="AE157" s="140">
        <f>Table_1027[[#This Row],[Planned Individuals]]*0.51</f>
        <v>51</v>
      </c>
      <c r="AF157" s="140">
        <f>Table_1027[[#This Row],[Planned Individuals]]*0.49</f>
        <v>49</v>
      </c>
      <c r="AG157" s="37">
        <v>11</v>
      </c>
      <c r="AH157" s="37"/>
      <c r="AI157" s="140">
        <f>SUM(Table_1027[[#This Row],[Existing Households]:[New Households]])</f>
        <v>11</v>
      </c>
      <c r="AJ157" s="140">
        <f t="shared" si="5"/>
        <v>55</v>
      </c>
      <c r="AK157" s="140">
        <f>Table_1027[[#This Row],[Reached Individuals]]*0.51</f>
        <v>28.05</v>
      </c>
      <c r="AL157" s="140">
        <f>Table_1027[[#This Row],[Reached Individuals]]*0.49</f>
        <v>26.95</v>
      </c>
      <c r="AM157" s="140">
        <f>Table_1027[[#This Row],[Reached Individuals]]*0.21</f>
        <v>11.549999999999999</v>
      </c>
      <c r="AN157" s="140">
        <f>Table_1027[[#This Row],[Reached Individuals]]*0.21</f>
        <v>11.549999999999999</v>
      </c>
      <c r="AO157" s="140">
        <f>Table_1027[[#This Row],[Reached Individuals]]*0.26</f>
        <v>14.3</v>
      </c>
      <c r="AP157" s="140">
        <f>Table_1027[[#This Row],[Reached Individuals]]*0.27</f>
        <v>14.850000000000001</v>
      </c>
      <c r="AQ157" s="142">
        <f>Table_1027[[#This Row],[Reached Individuals]]*0.02</f>
        <v>1.1000000000000001</v>
      </c>
      <c r="AR157" s="142">
        <f>Table_1027[[#This Row],[Reached Individuals]]*0.03</f>
        <v>1.65</v>
      </c>
      <c r="AS157" s="37"/>
      <c r="AT157" s="12"/>
      <c r="AU157" s="12" t="s">
        <v>5147</v>
      </c>
      <c r="AV157" s="11">
        <v>1556530708</v>
      </c>
      <c r="AW157" s="11" t="s">
        <v>5148</v>
      </c>
      <c r="AX157" s="11" t="s">
        <v>5149</v>
      </c>
      <c r="AY157" s="18">
        <v>1712529411</v>
      </c>
      <c r="AZ157" s="18" t="s">
        <v>5150</v>
      </c>
      <c r="BA157" s="5">
        <v>20</v>
      </c>
      <c r="BB157" s="5">
        <v>2022</v>
      </c>
      <c r="BC157" s="6" t="str" cm="1">
        <f t="array" ref="BC157">_xlfn.IFS(U157="Teknaf","202290",U157="Ukhia","202294",U157="Ramu","202266",U157="Pekua","202256",U157="Maheshkhali","202249",U157="Kutubdia","202245",U157="Cox's Bazar Sadar","202224",U157="Chakaria","202216",ISBLANK(U157),"")</f>
        <v>202294</v>
      </c>
      <c r="BD157" s="22"/>
      <c r="BE157" s="22"/>
    </row>
    <row r="158" spans="1:57" ht="15.75" customHeight="1">
      <c r="A158" s="36">
        <v>155</v>
      </c>
      <c r="B158" s="1" t="s">
        <v>5144</v>
      </c>
      <c r="C158" s="7" t="s">
        <v>182</v>
      </c>
      <c r="D158" s="1"/>
      <c r="E158" s="18" t="s">
        <v>36</v>
      </c>
      <c r="F158" s="18" t="s">
        <v>5145</v>
      </c>
      <c r="G158" s="18" t="s">
        <v>5236</v>
      </c>
      <c r="H158" s="3" t="s">
        <v>286</v>
      </c>
      <c r="I158" s="18" t="s">
        <v>89</v>
      </c>
      <c r="J158" s="18" t="s">
        <v>447</v>
      </c>
      <c r="K158" s="100" t="s">
        <v>74</v>
      </c>
      <c r="L158" s="100" t="s">
        <v>295</v>
      </c>
      <c r="M158" s="3" t="s">
        <v>428</v>
      </c>
      <c r="N158" s="18" t="s">
        <v>297</v>
      </c>
      <c r="O158" s="18" t="s">
        <v>303</v>
      </c>
      <c r="P158" s="18"/>
      <c r="Q158" s="2"/>
      <c r="R158" s="1"/>
      <c r="S158" s="5" t="s">
        <v>291</v>
      </c>
      <c r="T158" s="5" t="s">
        <v>292</v>
      </c>
      <c r="U158" s="18" t="s">
        <v>76</v>
      </c>
      <c r="V158" s="18" t="s">
        <v>225</v>
      </c>
      <c r="W158" s="18" t="s">
        <v>326</v>
      </c>
      <c r="X158" s="146" t="s">
        <v>311</v>
      </c>
      <c r="Y158" s="146" t="s">
        <v>311</v>
      </c>
      <c r="Z158" s="147" t="s">
        <v>311</v>
      </c>
      <c r="AA158" s="18" t="s">
        <v>73</v>
      </c>
      <c r="AB158" s="18" t="s">
        <v>299</v>
      </c>
      <c r="AC158" s="18">
        <v>82</v>
      </c>
      <c r="AD158" s="5">
        <f t="shared" si="4"/>
        <v>410</v>
      </c>
      <c r="AE158" s="140">
        <f>Table_1027[[#This Row],[Planned Individuals]]*0.51</f>
        <v>209.1</v>
      </c>
      <c r="AF158" s="140">
        <f>Table_1027[[#This Row],[Planned Individuals]]*0.49</f>
        <v>200.9</v>
      </c>
      <c r="AG158" s="37">
        <v>11</v>
      </c>
      <c r="AH158" s="37"/>
      <c r="AI158" s="140">
        <f>SUM(Table_1027[[#This Row],[Existing Households]:[New Households]])</f>
        <v>11</v>
      </c>
      <c r="AJ158" s="140">
        <f t="shared" si="5"/>
        <v>55</v>
      </c>
      <c r="AK158" s="140">
        <f>Table_1027[[#This Row],[Reached Individuals]]*0.51</f>
        <v>28.05</v>
      </c>
      <c r="AL158" s="140">
        <f>Table_1027[[#This Row],[Reached Individuals]]*0.49</f>
        <v>26.95</v>
      </c>
      <c r="AM158" s="140">
        <f>Table_1027[[#This Row],[Reached Individuals]]*0.21</f>
        <v>11.549999999999999</v>
      </c>
      <c r="AN158" s="140">
        <f>Table_1027[[#This Row],[Reached Individuals]]*0.21</f>
        <v>11.549999999999999</v>
      </c>
      <c r="AO158" s="140">
        <f>Table_1027[[#This Row],[Reached Individuals]]*0.26</f>
        <v>14.3</v>
      </c>
      <c r="AP158" s="140">
        <f>Table_1027[[#This Row],[Reached Individuals]]*0.27</f>
        <v>14.850000000000001</v>
      </c>
      <c r="AQ158" s="142">
        <f>Table_1027[[#This Row],[Reached Individuals]]*0.02</f>
        <v>1.1000000000000001</v>
      </c>
      <c r="AR158" s="142">
        <f>Table_1027[[#This Row],[Reached Individuals]]*0.03</f>
        <v>1.65</v>
      </c>
      <c r="AS158" s="37"/>
      <c r="AT158" s="12"/>
      <c r="AU158" s="12" t="s">
        <v>5147</v>
      </c>
      <c r="AV158" s="11">
        <v>1556530708</v>
      </c>
      <c r="AW158" s="11" t="s">
        <v>5148</v>
      </c>
      <c r="AX158" s="11" t="s">
        <v>5149</v>
      </c>
      <c r="AY158" s="18">
        <v>1712529411</v>
      </c>
      <c r="AZ158" s="18" t="s">
        <v>5150</v>
      </c>
      <c r="BA158" s="5">
        <v>20</v>
      </c>
      <c r="BB158" s="5">
        <v>2022</v>
      </c>
      <c r="BC158" s="6" t="str" cm="1">
        <f t="array" ref="BC158">_xlfn.IFS(U158="Teknaf","202290",U158="Ukhia","202294",U158="Ramu","202266",U158="Pekua","202256",U158="Maheshkhali","202249",U158="Kutubdia","202245",U158="Cox's Bazar Sadar","202224",U158="Chakaria","202216",ISBLANK(U158),"")</f>
        <v>202294</v>
      </c>
      <c r="BD158" s="22"/>
      <c r="BE158" s="22"/>
    </row>
    <row r="159" spans="1:57" ht="15.75" customHeight="1">
      <c r="A159" s="36">
        <v>156</v>
      </c>
      <c r="B159" s="1" t="s">
        <v>5144</v>
      </c>
      <c r="C159" s="7" t="s">
        <v>182</v>
      </c>
      <c r="D159" s="1"/>
      <c r="E159" s="18" t="s">
        <v>36</v>
      </c>
      <c r="F159" s="18" t="s">
        <v>5145</v>
      </c>
      <c r="G159" s="18" t="s">
        <v>6</v>
      </c>
      <c r="H159" s="3" t="s">
        <v>286</v>
      </c>
      <c r="I159" s="18" t="s">
        <v>87</v>
      </c>
      <c r="J159" s="18" t="s">
        <v>199</v>
      </c>
      <c r="K159" s="100" t="s">
        <v>74</v>
      </c>
      <c r="L159" s="100" t="s">
        <v>295</v>
      </c>
      <c r="M159" s="3" t="s">
        <v>428</v>
      </c>
      <c r="N159" s="18" t="s">
        <v>297</v>
      </c>
      <c r="O159" s="18" t="s">
        <v>303</v>
      </c>
      <c r="P159" s="18"/>
      <c r="Q159" s="2"/>
      <c r="R159" s="1"/>
      <c r="S159" s="5" t="s">
        <v>291</v>
      </c>
      <c r="T159" s="5" t="s">
        <v>292</v>
      </c>
      <c r="U159" s="18" t="s">
        <v>76</v>
      </c>
      <c r="V159" s="18" t="s">
        <v>220</v>
      </c>
      <c r="W159" s="18" t="s">
        <v>331</v>
      </c>
      <c r="X159" s="146" t="s">
        <v>311</v>
      </c>
      <c r="Y159" s="146" t="s">
        <v>311</v>
      </c>
      <c r="Z159" s="147" t="s">
        <v>311</v>
      </c>
      <c r="AA159" s="18" t="s">
        <v>73</v>
      </c>
      <c r="AB159" s="18" t="s">
        <v>299</v>
      </c>
      <c r="AC159" s="18">
        <v>152</v>
      </c>
      <c r="AD159" s="5">
        <f t="shared" si="4"/>
        <v>760</v>
      </c>
      <c r="AE159" s="140">
        <f>Table_1027[[#This Row],[Planned Individuals]]*0.51</f>
        <v>387.6</v>
      </c>
      <c r="AF159" s="140">
        <f>Table_1027[[#This Row],[Planned Individuals]]*0.49</f>
        <v>372.4</v>
      </c>
      <c r="AG159" s="37">
        <v>11</v>
      </c>
      <c r="AH159" s="37"/>
      <c r="AI159" s="140">
        <f>SUM(Table_1027[[#This Row],[Existing Households]:[New Households]])</f>
        <v>11</v>
      </c>
      <c r="AJ159" s="140">
        <f t="shared" si="5"/>
        <v>55</v>
      </c>
      <c r="AK159" s="140">
        <f>Table_1027[[#This Row],[Reached Individuals]]*0.51</f>
        <v>28.05</v>
      </c>
      <c r="AL159" s="140">
        <f>Table_1027[[#This Row],[Reached Individuals]]*0.49</f>
        <v>26.95</v>
      </c>
      <c r="AM159" s="140">
        <f>Table_1027[[#This Row],[Reached Individuals]]*0.21</f>
        <v>11.549999999999999</v>
      </c>
      <c r="AN159" s="140">
        <f>Table_1027[[#This Row],[Reached Individuals]]*0.21</f>
        <v>11.549999999999999</v>
      </c>
      <c r="AO159" s="140">
        <f>Table_1027[[#This Row],[Reached Individuals]]*0.26</f>
        <v>14.3</v>
      </c>
      <c r="AP159" s="140">
        <f>Table_1027[[#This Row],[Reached Individuals]]*0.27</f>
        <v>14.850000000000001</v>
      </c>
      <c r="AQ159" s="142">
        <f>Table_1027[[#This Row],[Reached Individuals]]*0.02</f>
        <v>1.1000000000000001</v>
      </c>
      <c r="AR159" s="142">
        <f>Table_1027[[#This Row],[Reached Individuals]]*0.03</f>
        <v>1.65</v>
      </c>
      <c r="AS159" s="37"/>
      <c r="AT159" s="12" t="s">
        <v>5159</v>
      </c>
      <c r="AU159" s="12" t="s">
        <v>5147</v>
      </c>
      <c r="AV159" s="11">
        <v>1556530708</v>
      </c>
      <c r="AW159" s="11" t="s">
        <v>5148</v>
      </c>
      <c r="AX159" s="11" t="s">
        <v>5149</v>
      </c>
      <c r="AY159" s="18">
        <v>1712529411</v>
      </c>
      <c r="AZ159" s="18" t="s">
        <v>5150</v>
      </c>
      <c r="BA159" s="5">
        <v>20</v>
      </c>
      <c r="BB159" s="5">
        <v>2022</v>
      </c>
      <c r="BC159" s="6" t="str" cm="1">
        <f t="array" ref="BC159">_xlfn.IFS(U159="Teknaf","202290",U159="Ukhia","202294",U159="Ramu","202266",U159="Pekua","202256",U159="Maheshkhali","202249",U159="Kutubdia","202245",U159="Cox's Bazar Sadar","202224",U159="Chakaria","202216",ISBLANK(U159),"")</f>
        <v>202294</v>
      </c>
      <c r="BD159" s="22"/>
      <c r="BE159" s="22"/>
    </row>
    <row r="160" spans="1:57" ht="15.75" customHeight="1">
      <c r="A160" s="36">
        <v>157</v>
      </c>
      <c r="B160" s="1" t="s">
        <v>5144</v>
      </c>
      <c r="C160" s="7" t="s">
        <v>182</v>
      </c>
      <c r="D160" s="1"/>
      <c r="E160" s="18" t="s">
        <v>36</v>
      </c>
      <c r="F160" s="18" t="s">
        <v>5145</v>
      </c>
      <c r="G160" s="18" t="s">
        <v>6</v>
      </c>
      <c r="H160" s="3" t="s">
        <v>286</v>
      </c>
      <c r="I160" s="18" t="s">
        <v>89</v>
      </c>
      <c r="J160" s="18" t="s">
        <v>208</v>
      </c>
      <c r="K160" s="100" t="s">
        <v>74</v>
      </c>
      <c r="L160" s="100" t="s">
        <v>295</v>
      </c>
      <c r="M160" s="3" t="s">
        <v>428</v>
      </c>
      <c r="N160" s="18" t="s">
        <v>297</v>
      </c>
      <c r="O160" s="18" t="s">
        <v>303</v>
      </c>
      <c r="P160" s="18"/>
      <c r="Q160" s="2"/>
      <c r="R160" s="1"/>
      <c r="S160" s="5" t="s">
        <v>291</v>
      </c>
      <c r="T160" s="5" t="s">
        <v>292</v>
      </c>
      <c r="U160" s="18" t="s">
        <v>76</v>
      </c>
      <c r="V160" s="18" t="s">
        <v>219</v>
      </c>
      <c r="W160" s="18" t="s">
        <v>326</v>
      </c>
      <c r="X160" s="146" t="s">
        <v>311</v>
      </c>
      <c r="Y160" s="146" t="s">
        <v>311</v>
      </c>
      <c r="Z160" s="147" t="s">
        <v>311</v>
      </c>
      <c r="AA160" s="18" t="s">
        <v>73</v>
      </c>
      <c r="AB160" s="18" t="s">
        <v>299</v>
      </c>
      <c r="AC160" s="18">
        <v>40</v>
      </c>
      <c r="AD160" s="5">
        <f t="shared" si="4"/>
        <v>200</v>
      </c>
      <c r="AE160" s="140">
        <f>Table_1027[[#This Row],[Planned Individuals]]*0.51</f>
        <v>102</v>
      </c>
      <c r="AF160" s="140">
        <f>Table_1027[[#This Row],[Planned Individuals]]*0.49</f>
        <v>98</v>
      </c>
      <c r="AG160" s="37">
        <v>11</v>
      </c>
      <c r="AH160" s="37"/>
      <c r="AI160" s="140">
        <f>SUM(Table_1027[[#This Row],[Existing Households]:[New Households]])</f>
        <v>11</v>
      </c>
      <c r="AJ160" s="140">
        <f t="shared" si="5"/>
        <v>55</v>
      </c>
      <c r="AK160" s="140">
        <f>Table_1027[[#This Row],[Reached Individuals]]*0.51</f>
        <v>28.05</v>
      </c>
      <c r="AL160" s="140">
        <f>Table_1027[[#This Row],[Reached Individuals]]*0.49</f>
        <v>26.95</v>
      </c>
      <c r="AM160" s="140">
        <f>Table_1027[[#This Row],[Reached Individuals]]*0.21</f>
        <v>11.549999999999999</v>
      </c>
      <c r="AN160" s="140">
        <f>Table_1027[[#This Row],[Reached Individuals]]*0.21</f>
        <v>11.549999999999999</v>
      </c>
      <c r="AO160" s="140">
        <f>Table_1027[[#This Row],[Reached Individuals]]*0.26</f>
        <v>14.3</v>
      </c>
      <c r="AP160" s="140">
        <f>Table_1027[[#This Row],[Reached Individuals]]*0.27</f>
        <v>14.850000000000001</v>
      </c>
      <c r="AQ160" s="142">
        <f>Table_1027[[#This Row],[Reached Individuals]]*0.02</f>
        <v>1.1000000000000001</v>
      </c>
      <c r="AR160" s="142">
        <f>Table_1027[[#This Row],[Reached Individuals]]*0.03</f>
        <v>1.65</v>
      </c>
      <c r="AS160" s="37"/>
      <c r="AT160" s="12"/>
      <c r="AU160" s="12" t="s">
        <v>5147</v>
      </c>
      <c r="AV160" s="11">
        <v>1556530708</v>
      </c>
      <c r="AW160" s="11" t="s">
        <v>5148</v>
      </c>
      <c r="AX160" s="11" t="s">
        <v>5149</v>
      </c>
      <c r="AY160" s="18">
        <v>1712529411</v>
      </c>
      <c r="AZ160" s="18" t="s">
        <v>5150</v>
      </c>
      <c r="BA160" s="5">
        <v>20</v>
      </c>
      <c r="BB160" s="5">
        <v>2022</v>
      </c>
      <c r="BC160" s="6" t="str" cm="1">
        <f t="array" ref="BC160">_xlfn.IFS(U160="Teknaf","202290",U160="Ukhia","202294",U160="Ramu","202266",U160="Pekua","202256",U160="Maheshkhali","202249",U160="Kutubdia","202245",U160="Cox's Bazar Sadar","202224",U160="Chakaria","202216",ISBLANK(U160),"")</f>
        <v>202294</v>
      </c>
      <c r="BD160" s="22"/>
      <c r="BE160" s="22"/>
    </row>
    <row r="161" spans="1:57" ht="15.75" customHeight="1">
      <c r="A161" s="36">
        <v>158</v>
      </c>
      <c r="B161" s="1" t="s">
        <v>5144</v>
      </c>
      <c r="C161" s="7" t="s">
        <v>182</v>
      </c>
      <c r="D161" s="1"/>
      <c r="E161" s="18" t="s">
        <v>36</v>
      </c>
      <c r="F161" s="18" t="s">
        <v>5145</v>
      </c>
      <c r="G161" s="18" t="s">
        <v>5236</v>
      </c>
      <c r="H161" s="3" t="s">
        <v>286</v>
      </c>
      <c r="I161" s="18" t="s">
        <v>87</v>
      </c>
      <c r="J161" s="18" t="s">
        <v>199</v>
      </c>
      <c r="K161" s="100" t="s">
        <v>74</v>
      </c>
      <c r="L161" s="100" t="s">
        <v>295</v>
      </c>
      <c r="M161" s="3" t="s">
        <v>428</v>
      </c>
      <c r="N161" s="18" t="s">
        <v>297</v>
      </c>
      <c r="O161" s="18" t="s">
        <v>303</v>
      </c>
      <c r="P161" s="18"/>
      <c r="Q161" s="2"/>
      <c r="R161" s="1"/>
      <c r="S161" s="5" t="s">
        <v>291</v>
      </c>
      <c r="T161" s="5" t="s">
        <v>292</v>
      </c>
      <c r="U161" s="18" t="s">
        <v>77</v>
      </c>
      <c r="V161" s="18" t="s">
        <v>224</v>
      </c>
      <c r="W161" s="18" t="s">
        <v>326</v>
      </c>
      <c r="X161" s="146" t="s">
        <v>311</v>
      </c>
      <c r="Y161" s="146" t="s">
        <v>311</v>
      </c>
      <c r="Z161" s="147" t="s">
        <v>311</v>
      </c>
      <c r="AA161" s="18" t="s">
        <v>73</v>
      </c>
      <c r="AB161" s="18" t="s">
        <v>299</v>
      </c>
      <c r="AC161" s="18">
        <v>14</v>
      </c>
      <c r="AD161" s="5">
        <f t="shared" si="4"/>
        <v>70</v>
      </c>
      <c r="AE161" s="140">
        <f>Table_1027[[#This Row],[Planned Individuals]]*0.51</f>
        <v>35.700000000000003</v>
      </c>
      <c r="AF161" s="140">
        <f>Table_1027[[#This Row],[Planned Individuals]]*0.49</f>
        <v>34.299999999999997</v>
      </c>
      <c r="AG161" s="37">
        <v>14</v>
      </c>
      <c r="AH161" s="37"/>
      <c r="AI161" s="140">
        <f>SUM(Table_1027[[#This Row],[Existing Households]:[New Households]])</f>
        <v>14</v>
      </c>
      <c r="AJ161" s="140">
        <f t="shared" si="5"/>
        <v>70</v>
      </c>
      <c r="AK161" s="140">
        <f>Table_1027[[#This Row],[Reached Individuals]]*0.51</f>
        <v>35.700000000000003</v>
      </c>
      <c r="AL161" s="140">
        <f>Table_1027[[#This Row],[Reached Individuals]]*0.49</f>
        <v>34.299999999999997</v>
      </c>
      <c r="AM161" s="140">
        <f>Table_1027[[#This Row],[Reached Individuals]]*0.21</f>
        <v>14.7</v>
      </c>
      <c r="AN161" s="140">
        <f>Table_1027[[#This Row],[Reached Individuals]]*0.21</f>
        <v>14.7</v>
      </c>
      <c r="AO161" s="140">
        <f>Table_1027[[#This Row],[Reached Individuals]]*0.26</f>
        <v>18.2</v>
      </c>
      <c r="AP161" s="140">
        <f>Table_1027[[#This Row],[Reached Individuals]]*0.27</f>
        <v>18.900000000000002</v>
      </c>
      <c r="AQ161" s="142">
        <f>Table_1027[[#This Row],[Reached Individuals]]*0.02</f>
        <v>1.4000000000000001</v>
      </c>
      <c r="AR161" s="142">
        <f>Table_1027[[#This Row],[Reached Individuals]]*0.03</f>
        <v>2.1</v>
      </c>
      <c r="AS161" s="37"/>
      <c r="AT161" s="12" t="s">
        <v>5153</v>
      </c>
      <c r="AU161" s="12" t="s">
        <v>5147</v>
      </c>
      <c r="AV161" s="11">
        <v>1556530708</v>
      </c>
      <c r="AW161" s="11" t="s">
        <v>5148</v>
      </c>
      <c r="AX161" s="11" t="s">
        <v>5149</v>
      </c>
      <c r="AY161" s="18">
        <v>1712529411</v>
      </c>
      <c r="AZ161" s="18" t="s">
        <v>5150</v>
      </c>
      <c r="BA161" s="5">
        <v>20</v>
      </c>
      <c r="BB161" s="5">
        <v>2022</v>
      </c>
      <c r="BC161" s="6" t="str" cm="1">
        <f t="array" ref="BC161">_xlfn.IFS(U161="Teknaf","202290",U161="Ukhia","202294",U161="Ramu","202266",U161="Pekua","202256",U161="Maheshkhali","202249",U161="Kutubdia","202245",U161="Cox's Bazar Sadar","202224",U161="Chakaria","202216",ISBLANK(U161),"")</f>
        <v>202290</v>
      </c>
      <c r="BD161" s="22"/>
      <c r="BE161" s="22"/>
    </row>
    <row r="162" spans="1:57" ht="15.75" customHeight="1">
      <c r="A162" s="36">
        <v>159</v>
      </c>
      <c r="B162" s="1" t="s">
        <v>5144</v>
      </c>
      <c r="C162" s="7" t="s">
        <v>182</v>
      </c>
      <c r="D162" s="1"/>
      <c r="E162" s="18" t="s">
        <v>36</v>
      </c>
      <c r="F162" s="18" t="s">
        <v>5145</v>
      </c>
      <c r="G162" s="18" t="s">
        <v>6</v>
      </c>
      <c r="H162" s="3" t="s">
        <v>286</v>
      </c>
      <c r="I162" s="18" t="s">
        <v>87</v>
      </c>
      <c r="J162" s="18" t="s">
        <v>199</v>
      </c>
      <c r="K162" s="100" t="s">
        <v>74</v>
      </c>
      <c r="L162" s="100" t="s">
        <v>295</v>
      </c>
      <c r="M162" s="3" t="s">
        <v>428</v>
      </c>
      <c r="N162" s="18" t="s">
        <v>297</v>
      </c>
      <c r="O162" s="18" t="s">
        <v>303</v>
      </c>
      <c r="P162" s="18"/>
      <c r="Q162" s="2"/>
      <c r="R162" s="1"/>
      <c r="S162" s="5" t="s">
        <v>291</v>
      </c>
      <c r="T162" s="5" t="s">
        <v>292</v>
      </c>
      <c r="U162" s="18" t="s">
        <v>76</v>
      </c>
      <c r="V162" s="18" t="s">
        <v>220</v>
      </c>
      <c r="W162" s="18" t="s">
        <v>326</v>
      </c>
      <c r="X162" s="146" t="s">
        <v>311</v>
      </c>
      <c r="Y162" s="146" t="s">
        <v>311</v>
      </c>
      <c r="Z162" s="147" t="s">
        <v>311</v>
      </c>
      <c r="AA162" s="18" t="s">
        <v>73</v>
      </c>
      <c r="AB162" s="18" t="s">
        <v>299</v>
      </c>
      <c r="AC162" s="18">
        <v>14</v>
      </c>
      <c r="AD162" s="5">
        <f t="shared" si="4"/>
        <v>70</v>
      </c>
      <c r="AE162" s="140">
        <f>Table_1027[[#This Row],[Planned Individuals]]*0.51</f>
        <v>35.700000000000003</v>
      </c>
      <c r="AF162" s="140">
        <f>Table_1027[[#This Row],[Planned Individuals]]*0.49</f>
        <v>34.299999999999997</v>
      </c>
      <c r="AG162" s="37">
        <v>14</v>
      </c>
      <c r="AH162" s="37"/>
      <c r="AI162" s="140">
        <f>SUM(Table_1027[[#This Row],[Existing Households]:[New Households]])</f>
        <v>14</v>
      </c>
      <c r="AJ162" s="140">
        <f t="shared" si="5"/>
        <v>70</v>
      </c>
      <c r="AK162" s="140">
        <f>Table_1027[[#This Row],[Reached Individuals]]*0.51</f>
        <v>35.700000000000003</v>
      </c>
      <c r="AL162" s="140">
        <f>Table_1027[[#This Row],[Reached Individuals]]*0.49</f>
        <v>34.299999999999997</v>
      </c>
      <c r="AM162" s="140">
        <f>Table_1027[[#This Row],[Reached Individuals]]*0.21</f>
        <v>14.7</v>
      </c>
      <c r="AN162" s="140">
        <f>Table_1027[[#This Row],[Reached Individuals]]*0.21</f>
        <v>14.7</v>
      </c>
      <c r="AO162" s="140">
        <f>Table_1027[[#This Row],[Reached Individuals]]*0.26</f>
        <v>18.2</v>
      </c>
      <c r="AP162" s="140">
        <f>Table_1027[[#This Row],[Reached Individuals]]*0.27</f>
        <v>18.900000000000002</v>
      </c>
      <c r="AQ162" s="142">
        <f>Table_1027[[#This Row],[Reached Individuals]]*0.02</f>
        <v>1.4000000000000001</v>
      </c>
      <c r="AR162" s="142">
        <f>Table_1027[[#This Row],[Reached Individuals]]*0.03</f>
        <v>2.1</v>
      </c>
      <c r="AS162" s="37"/>
      <c r="AT162" s="12"/>
      <c r="AU162" s="12" t="s">
        <v>5147</v>
      </c>
      <c r="AV162" s="11">
        <v>1556530708</v>
      </c>
      <c r="AW162" s="11" t="s">
        <v>5148</v>
      </c>
      <c r="AX162" s="11" t="s">
        <v>5149</v>
      </c>
      <c r="AY162" s="18">
        <v>1712529411</v>
      </c>
      <c r="AZ162" s="18" t="s">
        <v>5150</v>
      </c>
      <c r="BA162" s="5">
        <v>20</v>
      </c>
      <c r="BB162" s="5">
        <v>2022</v>
      </c>
      <c r="BC162" s="6" t="str" cm="1">
        <f t="array" ref="BC162">_xlfn.IFS(U162="Teknaf","202290",U162="Ukhia","202294",U162="Ramu","202266",U162="Pekua","202256",U162="Maheshkhali","202249",U162="Kutubdia","202245",U162="Cox's Bazar Sadar","202224",U162="Chakaria","202216",ISBLANK(U162),"")</f>
        <v>202294</v>
      </c>
      <c r="BD162" s="22"/>
      <c r="BE162" s="22"/>
    </row>
    <row r="163" spans="1:57" ht="15.75" customHeight="1">
      <c r="A163" s="36">
        <v>160</v>
      </c>
      <c r="B163" s="1" t="s">
        <v>5144</v>
      </c>
      <c r="C163" s="7" t="s">
        <v>182</v>
      </c>
      <c r="D163" s="1"/>
      <c r="E163" s="18" t="s">
        <v>36</v>
      </c>
      <c r="F163" s="18" t="s">
        <v>5145</v>
      </c>
      <c r="G163" s="18" t="s">
        <v>5236</v>
      </c>
      <c r="H163" s="3" t="s">
        <v>286</v>
      </c>
      <c r="I163" s="18" t="s">
        <v>87</v>
      </c>
      <c r="J163" s="18" t="s">
        <v>199</v>
      </c>
      <c r="K163" s="100" t="s">
        <v>74</v>
      </c>
      <c r="L163" s="100" t="s">
        <v>295</v>
      </c>
      <c r="M163" s="3" t="s">
        <v>428</v>
      </c>
      <c r="N163" s="18" t="s">
        <v>297</v>
      </c>
      <c r="O163" s="18" t="s">
        <v>303</v>
      </c>
      <c r="P163" s="21"/>
      <c r="Q163" s="2"/>
      <c r="R163" s="1"/>
      <c r="S163" s="5" t="s">
        <v>291</v>
      </c>
      <c r="T163" s="5" t="s">
        <v>292</v>
      </c>
      <c r="U163" s="18" t="s">
        <v>77</v>
      </c>
      <c r="V163" s="18" t="s">
        <v>223</v>
      </c>
      <c r="W163" s="18" t="s">
        <v>309</v>
      </c>
      <c r="X163" s="146" t="s">
        <v>311</v>
      </c>
      <c r="Y163" s="146" t="s">
        <v>311</v>
      </c>
      <c r="Z163" s="147" t="s">
        <v>311</v>
      </c>
      <c r="AA163" s="18" t="s">
        <v>73</v>
      </c>
      <c r="AB163" s="18" t="s">
        <v>299</v>
      </c>
      <c r="AC163" s="18">
        <v>150</v>
      </c>
      <c r="AD163" s="5">
        <f t="shared" si="4"/>
        <v>750</v>
      </c>
      <c r="AE163" s="140">
        <f>Table_1027[[#This Row],[Planned Individuals]]*0.51</f>
        <v>382.5</v>
      </c>
      <c r="AF163" s="140">
        <f>Table_1027[[#This Row],[Planned Individuals]]*0.49</f>
        <v>367.5</v>
      </c>
      <c r="AG163" s="37">
        <v>19</v>
      </c>
      <c r="AH163" s="37"/>
      <c r="AI163" s="140">
        <f>SUM(Table_1027[[#This Row],[Existing Households]:[New Households]])</f>
        <v>19</v>
      </c>
      <c r="AJ163" s="140">
        <f t="shared" si="5"/>
        <v>95</v>
      </c>
      <c r="AK163" s="140">
        <f>Table_1027[[#This Row],[Reached Individuals]]*0.51</f>
        <v>48.45</v>
      </c>
      <c r="AL163" s="140">
        <f>Table_1027[[#This Row],[Reached Individuals]]*0.49</f>
        <v>46.55</v>
      </c>
      <c r="AM163" s="140">
        <f>Table_1027[[#This Row],[Reached Individuals]]*0.21</f>
        <v>19.95</v>
      </c>
      <c r="AN163" s="140">
        <f>Table_1027[[#This Row],[Reached Individuals]]*0.21</f>
        <v>19.95</v>
      </c>
      <c r="AO163" s="140">
        <f>Table_1027[[#This Row],[Reached Individuals]]*0.26</f>
        <v>24.7</v>
      </c>
      <c r="AP163" s="140">
        <f>Table_1027[[#This Row],[Reached Individuals]]*0.27</f>
        <v>25.650000000000002</v>
      </c>
      <c r="AQ163" s="142">
        <f>Table_1027[[#This Row],[Reached Individuals]]*0.02</f>
        <v>1.9000000000000001</v>
      </c>
      <c r="AR163" s="142">
        <f>Table_1027[[#This Row],[Reached Individuals]]*0.03</f>
        <v>2.85</v>
      </c>
      <c r="AS163" s="37"/>
      <c r="AT163" s="12" t="s">
        <v>5152</v>
      </c>
      <c r="AU163" s="12" t="s">
        <v>5147</v>
      </c>
      <c r="AV163" s="11">
        <v>1556530708</v>
      </c>
      <c r="AW163" s="11" t="s">
        <v>5148</v>
      </c>
      <c r="AX163" s="11" t="s">
        <v>5149</v>
      </c>
      <c r="AY163" s="18">
        <v>1712529411</v>
      </c>
      <c r="AZ163" s="18" t="s">
        <v>5150</v>
      </c>
      <c r="BA163" s="5">
        <v>20</v>
      </c>
      <c r="BB163" s="5">
        <v>2022</v>
      </c>
      <c r="BC163" s="6" t="str" cm="1">
        <f t="array" ref="BC163">_xlfn.IFS(U163="Teknaf","202290",U163="Ukhia","202294",U163="Ramu","202266",U163="Pekua","202256",U163="Maheshkhali","202249",U163="Kutubdia","202245",U163="Cox's Bazar Sadar","202224",U163="Chakaria","202216",ISBLANK(U163),"")</f>
        <v>202290</v>
      </c>
      <c r="BD163" s="22"/>
      <c r="BE163" s="22"/>
    </row>
    <row r="164" spans="1:57" ht="15.75" customHeight="1">
      <c r="A164" s="36">
        <v>161</v>
      </c>
      <c r="B164" s="1" t="s">
        <v>5144</v>
      </c>
      <c r="C164" s="7" t="s">
        <v>182</v>
      </c>
      <c r="D164" s="1"/>
      <c r="E164" s="18" t="s">
        <v>36</v>
      </c>
      <c r="F164" s="18" t="s">
        <v>5145</v>
      </c>
      <c r="G164" s="18" t="s">
        <v>5236</v>
      </c>
      <c r="H164" s="3" t="s">
        <v>286</v>
      </c>
      <c r="I164" s="18" t="s">
        <v>87</v>
      </c>
      <c r="J164" s="18" t="s">
        <v>199</v>
      </c>
      <c r="K164" s="100" t="s">
        <v>74</v>
      </c>
      <c r="L164" s="100" t="s">
        <v>295</v>
      </c>
      <c r="M164" s="3" t="s">
        <v>428</v>
      </c>
      <c r="N164" s="18" t="s">
        <v>297</v>
      </c>
      <c r="O164" s="18" t="s">
        <v>303</v>
      </c>
      <c r="P164" s="21"/>
      <c r="Q164" s="2"/>
      <c r="R164" s="1"/>
      <c r="S164" s="5" t="s">
        <v>291</v>
      </c>
      <c r="T164" s="5" t="s">
        <v>292</v>
      </c>
      <c r="U164" s="18" t="s">
        <v>76</v>
      </c>
      <c r="V164" s="18" t="s">
        <v>225</v>
      </c>
      <c r="W164" s="18" t="s">
        <v>326</v>
      </c>
      <c r="X164" s="146" t="s">
        <v>311</v>
      </c>
      <c r="Y164" s="146" t="s">
        <v>311</v>
      </c>
      <c r="Z164" s="147" t="s">
        <v>311</v>
      </c>
      <c r="AA164" s="18" t="s">
        <v>73</v>
      </c>
      <c r="AB164" s="18" t="s">
        <v>299</v>
      </c>
      <c r="AC164" s="18">
        <v>19</v>
      </c>
      <c r="AD164" s="5">
        <f t="shared" si="4"/>
        <v>95</v>
      </c>
      <c r="AE164" s="140">
        <f>Table_1027[[#This Row],[Planned Individuals]]*0.51</f>
        <v>48.45</v>
      </c>
      <c r="AF164" s="140">
        <f>Table_1027[[#This Row],[Planned Individuals]]*0.49</f>
        <v>46.55</v>
      </c>
      <c r="AG164" s="37">
        <v>19</v>
      </c>
      <c r="AH164" s="37"/>
      <c r="AI164" s="140">
        <f>SUM(Table_1027[[#This Row],[Existing Households]:[New Households]])</f>
        <v>19</v>
      </c>
      <c r="AJ164" s="140">
        <f t="shared" si="5"/>
        <v>95</v>
      </c>
      <c r="AK164" s="140">
        <f>Table_1027[[#This Row],[Reached Individuals]]*0.51</f>
        <v>48.45</v>
      </c>
      <c r="AL164" s="140">
        <f>Table_1027[[#This Row],[Reached Individuals]]*0.49</f>
        <v>46.55</v>
      </c>
      <c r="AM164" s="140">
        <f>Table_1027[[#This Row],[Reached Individuals]]*0.21</f>
        <v>19.95</v>
      </c>
      <c r="AN164" s="140">
        <f>Table_1027[[#This Row],[Reached Individuals]]*0.21</f>
        <v>19.95</v>
      </c>
      <c r="AO164" s="140">
        <f>Table_1027[[#This Row],[Reached Individuals]]*0.26</f>
        <v>24.7</v>
      </c>
      <c r="AP164" s="140">
        <f>Table_1027[[#This Row],[Reached Individuals]]*0.27</f>
        <v>25.650000000000002</v>
      </c>
      <c r="AQ164" s="142">
        <f>Table_1027[[#This Row],[Reached Individuals]]*0.02</f>
        <v>1.9000000000000001</v>
      </c>
      <c r="AR164" s="142">
        <f>Table_1027[[#This Row],[Reached Individuals]]*0.03</f>
        <v>2.85</v>
      </c>
      <c r="AS164" s="37"/>
      <c r="AT164" s="12" t="s">
        <v>5155</v>
      </c>
      <c r="AU164" s="12" t="s">
        <v>5147</v>
      </c>
      <c r="AV164" s="11">
        <v>1556530708</v>
      </c>
      <c r="AW164" s="11" t="s">
        <v>5148</v>
      </c>
      <c r="AX164" s="11" t="s">
        <v>5149</v>
      </c>
      <c r="AY164" s="18">
        <v>1712529411</v>
      </c>
      <c r="AZ164" s="18" t="s">
        <v>5150</v>
      </c>
      <c r="BA164" s="5">
        <v>20</v>
      </c>
      <c r="BB164" s="5">
        <v>2022</v>
      </c>
      <c r="BC164" s="6" t="str" cm="1">
        <f t="array" ref="BC164">_xlfn.IFS(U164="Teknaf","202290",U164="Ukhia","202294",U164="Ramu","202266",U164="Pekua","202256",U164="Maheshkhali","202249",U164="Kutubdia","202245",U164="Cox's Bazar Sadar","202224",U164="Chakaria","202216",ISBLANK(U164),"")</f>
        <v>202294</v>
      </c>
      <c r="BD164" s="22"/>
      <c r="BE164" s="22"/>
    </row>
    <row r="165" spans="1:57" ht="15.75" customHeight="1">
      <c r="A165" s="36">
        <v>162</v>
      </c>
      <c r="B165" s="1" t="s">
        <v>5144</v>
      </c>
      <c r="C165" s="7" t="s">
        <v>182</v>
      </c>
      <c r="D165" s="1"/>
      <c r="E165" s="18" t="s">
        <v>36</v>
      </c>
      <c r="F165" s="18" t="s">
        <v>5145</v>
      </c>
      <c r="G165" s="18" t="s">
        <v>5236</v>
      </c>
      <c r="H165" s="3" t="s">
        <v>286</v>
      </c>
      <c r="I165" s="18" t="s">
        <v>89</v>
      </c>
      <c r="J165" s="18" t="s">
        <v>201</v>
      </c>
      <c r="K165" s="100" t="s">
        <v>74</v>
      </c>
      <c r="L165" s="100" t="s">
        <v>295</v>
      </c>
      <c r="M165" s="3" t="s">
        <v>428</v>
      </c>
      <c r="N165" s="18" t="s">
        <v>297</v>
      </c>
      <c r="O165" s="18" t="s">
        <v>303</v>
      </c>
      <c r="P165" s="21"/>
      <c r="Q165" s="2"/>
      <c r="R165" s="1"/>
      <c r="S165" s="5" t="s">
        <v>291</v>
      </c>
      <c r="T165" s="5" t="s">
        <v>292</v>
      </c>
      <c r="U165" s="18" t="s">
        <v>76</v>
      </c>
      <c r="V165" s="18" t="s">
        <v>225</v>
      </c>
      <c r="W165" s="18" t="s">
        <v>331</v>
      </c>
      <c r="X165" s="146" t="s">
        <v>311</v>
      </c>
      <c r="Y165" s="146" t="s">
        <v>311</v>
      </c>
      <c r="Z165" s="147" t="s">
        <v>311</v>
      </c>
      <c r="AA165" s="18" t="s">
        <v>73</v>
      </c>
      <c r="AB165" s="18" t="s">
        <v>299</v>
      </c>
      <c r="AC165" s="18">
        <v>48</v>
      </c>
      <c r="AD165" s="5">
        <f t="shared" si="4"/>
        <v>240</v>
      </c>
      <c r="AE165" s="140">
        <f>Table_1027[[#This Row],[Planned Individuals]]*0.51</f>
        <v>122.4</v>
      </c>
      <c r="AF165" s="140">
        <f>Table_1027[[#This Row],[Planned Individuals]]*0.49</f>
        <v>117.6</v>
      </c>
      <c r="AG165" s="37">
        <v>20</v>
      </c>
      <c r="AH165" s="37"/>
      <c r="AI165" s="140">
        <f>SUM(Table_1027[[#This Row],[Existing Households]:[New Households]])</f>
        <v>20</v>
      </c>
      <c r="AJ165" s="140">
        <f t="shared" si="5"/>
        <v>100</v>
      </c>
      <c r="AK165" s="140">
        <f>Table_1027[[#This Row],[Reached Individuals]]*0.51</f>
        <v>51</v>
      </c>
      <c r="AL165" s="140">
        <f>Table_1027[[#This Row],[Reached Individuals]]*0.49</f>
        <v>49</v>
      </c>
      <c r="AM165" s="140">
        <f>Table_1027[[#This Row],[Reached Individuals]]*0.21</f>
        <v>21</v>
      </c>
      <c r="AN165" s="140">
        <f>Table_1027[[#This Row],[Reached Individuals]]*0.21</f>
        <v>21</v>
      </c>
      <c r="AO165" s="140">
        <f>Table_1027[[#This Row],[Reached Individuals]]*0.26</f>
        <v>26</v>
      </c>
      <c r="AP165" s="140">
        <f>Table_1027[[#This Row],[Reached Individuals]]*0.27</f>
        <v>27</v>
      </c>
      <c r="AQ165" s="142">
        <f>Table_1027[[#This Row],[Reached Individuals]]*0.02</f>
        <v>2</v>
      </c>
      <c r="AR165" s="142">
        <f>Table_1027[[#This Row],[Reached Individuals]]*0.03</f>
        <v>3</v>
      </c>
      <c r="AS165" s="37"/>
      <c r="AT165" s="12" t="s">
        <v>5157</v>
      </c>
      <c r="AU165" s="12" t="s">
        <v>5147</v>
      </c>
      <c r="AV165" s="11">
        <v>1556530708</v>
      </c>
      <c r="AW165" s="11" t="s">
        <v>5148</v>
      </c>
      <c r="AX165" s="11" t="s">
        <v>5149</v>
      </c>
      <c r="AY165" s="18">
        <v>1712529411</v>
      </c>
      <c r="AZ165" s="18" t="s">
        <v>5150</v>
      </c>
      <c r="BA165" s="5">
        <v>20</v>
      </c>
      <c r="BB165" s="5">
        <v>2022</v>
      </c>
      <c r="BC165" s="6" t="str" cm="1">
        <f t="array" ref="BC165">_xlfn.IFS(U165="Teknaf","202290",U165="Ukhia","202294",U165="Ramu","202266",U165="Pekua","202256",U165="Maheshkhali","202249",U165="Kutubdia","202245",U165="Cox's Bazar Sadar","202224",U165="Chakaria","202216",ISBLANK(U165),"")</f>
        <v>202294</v>
      </c>
      <c r="BD165" s="22"/>
      <c r="BE165" s="22"/>
    </row>
    <row r="166" spans="1:57" ht="15.75" customHeight="1">
      <c r="A166" s="36">
        <v>163</v>
      </c>
      <c r="B166" s="1" t="s">
        <v>5144</v>
      </c>
      <c r="C166" s="7" t="s">
        <v>182</v>
      </c>
      <c r="D166" s="1"/>
      <c r="E166" s="18" t="s">
        <v>36</v>
      </c>
      <c r="F166" s="18" t="s">
        <v>5145</v>
      </c>
      <c r="G166" s="18" t="s">
        <v>6</v>
      </c>
      <c r="H166" s="3" t="s">
        <v>286</v>
      </c>
      <c r="I166" s="18" t="s">
        <v>89</v>
      </c>
      <c r="J166" s="18" t="s">
        <v>208</v>
      </c>
      <c r="K166" s="100" t="s">
        <v>74</v>
      </c>
      <c r="L166" s="100" t="s">
        <v>295</v>
      </c>
      <c r="M166" s="3" t="s">
        <v>428</v>
      </c>
      <c r="N166" s="18" t="s">
        <v>297</v>
      </c>
      <c r="O166" s="18" t="s">
        <v>303</v>
      </c>
      <c r="P166" s="21"/>
      <c r="Q166" s="2"/>
      <c r="R166" s="1"/>
      <c r="S166" s="5" t="s">
        <v>291</v>
      </c>
      <c r="T166" s="5" t="s">
        <v>292</v>
      </c>
      <c r="U166" s="18" t="s">
        <v>77</v>
      </c>
      <c r="V166" s="18" t="s">
        <v>217</v>
      </c>
      <c r="W166" s="18" t="s">
        <v>326</v>
      </c>
      <c r="X166" s="146" t="s">
        <v>311</v>
      </c>
      <c r="Y166" s="146" t="s">
        <v>311</v>
      </c>
      <c r="Z166" s="147" t="s">
        <v>311</v>
      </c>
      <c r="AA166" s="18" t="s">
        <v>73</v>
      </c>
      <c r="AB166" s="18" t="s">
        <v>299</v>
      </c>
      <c r="AC166" s="18">
        <v>40</v>
      </c>
      <c r="AD166" s="5">
        <f t="shared" si="4"/>
        <v>200</v>
      </c>
      <c r="AE166" s="140">
        <f>Table_1027[[#This Row],[Planned Individuals]]*0.51</f>
        <v>102</v>
      </c>
      <c r="AF166" s="140">
        <f>Table_1027[[#This Row],[Planned Individuals]]*0.49</f>
        <v>98</v>
      </c>
      <c r="AG166" s="37">
        <v>20</v>
      </c>
      <c r="AH166" s="37"/>
      <c r="AI166" s="140">
        <f>SUM(Table_1027[[#This Row],[Existing Households]:[New Households]])</f>
        <v>20</v>
      </c>
      <c r="AJ166" s="140">
        <f t="shared" si="5"/>
        <v>100</v>
      </c>
      <c r="AK166" s="140">
        <f>Table_1027[[#This Row],[Reached Individuals]]*0.51</f>
        <v>51</v>
      </c>
      <c r="AL166" s="140">
        <f>Table_1027[[#This Row],[Reached Individuals]]*0.49</f>
        <v>49</v>
      </c>
      <c r="AM166" s="140">
        <f>Table_1027[[#This Row],[Reached Individuals]]*0.21</f>
        <v>21</v>
      </c>
      <c r="AN166" s="140">
        <f>Table_1027[[#This Row],[Reached Individuals]]*0.21</f>
        <v>21</v>
      </c>
      <c r="AO166" s="140">
        <f>Table_1027[[#This Row],[Reached Individuals]]*0.26</f>
        <v>26</v>
      </c>
      <c r="AP166" s="140">
        <f>Table_1027[[#This Row],[Reached Individuals]]*0.27</f>
        <v>27</v>
      </c>
      <c r="AQ166" s="142">
        <f>Table_1027[[#This Row],[Reached Individuals]]*0.02</f>
        <v>2</v>
      </c>
      <c r="AR166" s="142">
        <f>Table_1027[[#This Row],[Reached Individuals]]*0.03</f>
        <v>3</v>
      </c>
      <c r="AS166" s="37"/>
      <c r="AT166" s="12"/>
      <c r="AU166" s="12" t="s">
        <v>5147</v>
      </c>
      <c r="AV166" s="11">
        <v>1556530708</v>
      </c>
      <c r="AW166" s="11" t="s">
        <v>5148</v>
      </c>
      <c r="AX166" s="11" t="s">
        <v>5149</v>
      </c>
      <c r="AY166" s="18">
        <v>1712529411</v>
      </c>
      <c r="AZ166" s="18" t="s">
        <v>5150</v>
      </c>
      <c r="BA166" s="5">
        <v>20</v>
      </c>
      <c r="BB166" s="5">
        <v>2022</v>
      </c>
      <c r="BC166" s="6" t="str" cm="1">
        <f t="array" ref="BC166">_xlfn.IFS(U166="Teknaf","202290",U166="Ukhia","202294",U166="Ramu","202266",U166="Pekua","202256",U166="Maheshkhali","202249",U166="Kutubdia","202245",U166="Cox's Bazar Sadar","202224",U166="Chakaria","202216",ISBLANK(U166),"")</f>
        <v>202290</v>
      </c>
      <c r="BD166" s="22"/>
      <c r="BE166" s="22"/>
    </row>
    <row r="167" spans="1:57" ht="15.75" customHeight="1">
      <c r="A167" s="36">
        <v>164</v>
      </c>
      <c r="B167" s="1" t="s">
        <v>5144</v>
      </c>
      <c r="C167" s="7" t="s">
        <v>182</v>
      </c>
      <c r="D167" s="1"/>
      <c r="E167" s="18" t="s">
        <v>36</v>
      </c>
      <c r="F167" s="18" t="s">
        <v>5145</v>
      </c>
      <c r="G167" s="18" t="s">
        <v>6</v>
      </c>
      <c r="H167" s="3" t="s">
        <v>286</v>
      </c>
      <c r="I167" s="18" t="s">
        <v>89</v>
      </c>
      <c r="J167" s="18" t="s">
        <v>208</v>
      </c>
      <c r="K167" s="100" t="s">
        <v>74</v>
      </c>
      <c r="L167" s="100" t="s">
        <v>295</v>
      </c>
      <c r="M167" s="3" t="s">
        <v>428</v>
      </c>
      <c r="N167" s="18" t="s">
        <v>297</v>
      </c>
      <c r="O167" s="18" t="s">
        <v>303</v>
      </c>
      <c r="P167" s="18"/>
      <c r="Q167" s="2"/>
      <c r="R167" s="1"/>
      <c r="S167" s="5" t="s">
        <v>291</v>
      </c>
      <c r="T167" s="5" t="s">
        <v>292</v>
      </c>
      <c r="U167" s="18" t="s">
        <v>77</v>
      </c>
      <c r="V167" s="18" t="s">
        <v>224</v>
      </c>
      <c r="W167" s="18" t="s">
        <v>310</v>
      </c>
      <c r="X167" s="146" t="s">
        <v>311</v>
      </c>
      <c r="Y167" s="146" t="s">
        <v>311</v>
      </c>
      <c r="Z167" s="147" t="s">
        <v>311</v>
      </c>
      <c r="AA167" s="18" t="s">
        <v>73</v>
      </c>
      <c r="AB167" s="18" t="s">
        <v>299</v>
      </c>
      <c r="AC167" s="143">
        <v>40</v>
      </c>
      <c r="AD167" s="5">
        <f t="shared" si="4"/>
        <v>200</v>
      </c>
      <c r="AE167" s="140">
        <f>Table_1027[[#This Row],[Planned Individuals]]*0.51</f>
        <v>102</v>
      </c>
      <c r="AF167" s="140">
        <f>Table_1027[[#This Row],[Planned Individuals]]*0.49</f>
        <v>98</v>
      </c>
      <c r="AG167" s="37">
        <v>20</v>
      </c>
      <c r="AH167" s="37"/>
      <c r="AI167" s="140">
        <f>SUM(Table_1027[[#This Row],[Existing Households]:[New Households]])</f>
        <v>20</v>
      </c>
      <c r="AJ167" s="140">
        <f t="shared" si="5"/>
        <v>100</v>
      </c>
      <c r="AK167" s="140">
        <f>Table_1027[[#This Row],[Reached Individuals]]*0.51</f>
        <v>51</v>
      </c>
      <c r="AL167" s="140">
        <f>Table_1027[[#This Row],[Reached Individuals]]*0.49</f>
        <v>49</v>
      </c>
      <c r="AM167" s="140">
        <f>Table_1027[[#This Row],[Reached Individuals]]*0.21</f>
        <v>21</v>
      </c>
      <c r="AN167" s="140">
        <f>Table_1027[[#This Row],[Reached Individuals]]*0.21</f>
        <v>21</v>
      </c>
      <c r="AO167" s="140">
        <f>Table_1027[[#This Row],[Reached Individuals]]*0.26</f>
        <v>26</v>
      </c>
      <c r="AP167" s="140">
        <f>Table_1027[[#This Row],[Reached Individuals]]*0.27</f>
        <v>27</v>
      </c>
      <c r="AQ167" s="142">
        <f>Table_1027[[#This Row],[Reached Individuals]]*0.02</f>
        <v>2</v>
      </c>
      <c r="AR167" s="142">
        <f>Table_1027[[#This Row],[Reached Individuals]]*0.03</f>
        <v>3</v>
      </c>
      <c r="AS167" s="37"/>
      <c r="AT167" s="12"/>
      <c r="AU167" s="12" t="s">
        <v>5147</v>
      </c>
      <c r="AV167" s="11">
        <v>1556530708</v>
      </c>
      <c r="AW167" s="11" t="s">
        <v>5148</v>
      </c>
      <c r="AX167" s="11" t="s">
        <v>5149</v>
      </c>
      <c r="AY167" s="18">
        <v>1712529411</v>
      </c>
      <c r="AZ167" s="18" t="s">
        <v>5150</v>
      </c>
      <c r="BA167" s="5">
        <v>20</v>
      </c>
      <c r="BB167" s="5">
        <v>2022</v>
      </c>
      <c r="BC167" s="6" t="str" cm="1">
        <f t="array" ref="BC167">_xlfn.IFS(U167="Teknaf","202290",U167="Ukhia","202294",U167="Ramu","202266",U167="Pekua","202256",U167="Maheshkhali","202249",U167="Kutubdia","202245",U167="Cox's Bazar Sadar","202224",U167="Chakaria","202216",ISBLANK(U167),"")</f>
        <v>202290</v>
      </c>
      <c r="BD167" s="22"/>
      <c r="BE167" s="22"/>
    </row>
    <row r="168" spans="1:57" ht="15.75" customHeight="1">
      <c r="A168" s="36">
        <v>165</v>
      </c>
      <c r="B168" s="1" t="s">
        <v>5144</v>
      </c>
      <c r="C168" s="7" t="s">
        <v>182</v>
      </c>
      <c r="D168" s="1"/>
      <c r="E168" s="18" t="s">
        <v>36</v>
      </c>
      <c r="F168" s="18" t="s">
        <v>5145</v>
      </c>
      <c r="G168" s="18" t="s">
        <v>6</v>
      </c>
      <c r="H168" s="3" t="s">
        <v>286</v>
      </c>
      <c r="I168" s="18" t="s">
        <v>87</v>
      </c>
      <c r="J168" s="18" t="s">
        <v>199</v>
      </c>
      <c r="K168" s="100" t="s">
        <v>74</v>
      </c>
      <c r="L168" s="100" t="s">
        <v>295</v>
      </c>
      <c r="M168" s="3" t="s">
        <v>428</v>
      </c>
      <c r="N168" s="18" t="s">
        <v>297</v>
      </c>
      <c r="O168" s="18" t="s">
        <v>303</v>
      </c>
      <c r="P168" s="18"/>
      <c r="Q168" s="2"/>
      <c r="R168" s="1"/>
      <c r="S168" s="5" t="s">
        <v>291</v>
      </c>
      <c r="T168" s="5" t="s">
        <v>292</v>
      </c>
      <c r="U168" s="18" t="s">
        <v>76</v>
      </c>
      <c r="V168" s="18" t="s">
        <v>219</v>
      </c>
      <c r="W168" s="18" t="s">
        <v>326</v>
      </c>
      <c r="X168" s="146" t="s">
        <v>311</v>
      </c>
      <c r="Y168" s="146" t="s">
        <v>311</v>
      </c>
      <c r="Z168" s="147" t="s">
        <v>311</v>
      </c>
      <c r="AA168" s="18" t="s">
        <v>73</v>
      </c>
      <c r="AB168" s="18" t="s">
        <v>299</v>
      </c>
      <c r="AC168" s="18">
        <v>23</v>
      </c>
      <c r="AD168" s="5">
        <f t="shared" si="4"/>
        <v>115</v>
      </c>
      <c r="AE168" s="140">
        <f>Table_1027[[#This Row],[Planned Individuals]]*0.51</f>
        <v>58.65</v>
      </c>
      <c r="AF168" s="140">
        <f>Table_1027[[#This Row],[Planned Individuals]]*0.49</f>
        <v>56.35</v>
      </c>
      <c r="AG168" s="37">
        <v>23</v>
      </c>
      <c r="AH168" s="37"/>
      <c r="AI168" s="140">
        <f>SUM(Table_1027[[#This Row],[Existing Households]:[New Households]])</f>
        <v>23</v>
      </c>
      <c r="AJ168" s="140">
        <f t="shared" si="5"/>
        <v>115</v>
      </c>
      <c r="AK168" s="140">
        <f>Table_1027[[#This Row],[Reached Individuals]]*0.51</f>
        <v>58.65</v>
      </c>
      <c r="AL168" s="140">
        <f>Table_1027[[#This Row],[Reached Individuals]]*0.49</f>
        <v>56.35</v>
      </c>
      <c r="AM168" s="140">
        <f>Table_1027[[#This Row],[Reached Individuals]]*0.21</f>
        <v>24.15</v>
      </c>
      <c r="AN168" s="140">
        <f>Table_1027[[#This Row],[Reached Individuals]]*0.21</f>
        <v>24.15</v>
      </c>
      <c r="AO168" s="140">
        <f>Table_1027[[#This Row],[Reached Individuals]]*0.26</f>
        <v>29.900000000000002</v>
      </c>
      <c r="AP168" s="140">
        <f>Table_1027[[#This Row],[Reached Individuals]]*0.27</f>
        <v>31.05</v>
      </c>
      <c r="AQ168" s="142">
        <f>Table_1027[[#This Row],[Reached Individuals]]*0.02</f>
        <v>2.3000000000000003</v>
      </c>
      <c r="AR168" s="142">
        <f>Table_1027[[#This Row],[Reached Individuals]]*0.03</f>
        <v>3.4499999999999997</v>
      </c>
      <c r="AS168" s="37"/>
      <c r="AT168" s="12" t="s">
        <v>5158</v>
      </c>
      <c r="AU168" s="12" t="s">
        <v>5147</v>
      </c>
      <c r="AV168" s="11">
        <v>1556530708</v>
      </c>
      <c r="AW168" s="11" t="s">
        <v>5148</v>
      </c>
      <c r="AX168" s="11" t="s">
        <v>5149</v>
      </c>
      <c r="AY168" s="18">
        <v>1712529411</v>
      </c>
      <c r="AZ168" s="18" t="s">
        <v>5150</v>
      </c>
      <c r="BA168" s="5">
        <v>20</v>
      </c>
      <c r="BB168" s="5">
        <v>2022</v>
      </c>
      <c r="BC168" s="6" t="str" cm="1">
        <f t="array" ref="BC168">_xlfn.IFS(U168="Teknaf","202290",U168="Ukhia","202294",U168="Ramu","202266",U168="Pekua","202256",U168="Maheshkhali","202249",U168="Kutubdia","202245",U168="Cox's Bazar Sadar","202224",U168="Chakaria","202216",ISBLANK(U168),"")</f>
        <v>202294</v>
      </c>
      <c r="BD168" s="22"/>
      <c r="BE168" s="22"/>
    </row>
    <row r="169" spans="1:57" ht="15.75" customHeight="1">
      <c r="A169" s="36">
        <v>166</v>
      </c>
      <c r="B169" s="1" t="s">
        <v>5144</v>
      </c>
      <c r="C169" s="7" t="s">
        <v>182</v>
      </c>
      <c r="D169" s="1"/>
      <c r="E169" s="18" t="s">
        <v>36</v>
      </c>
      <c r="F169" s="18" t="s">
        <v>5145</v>
      </c>
      <c r="G169" s="18" t="s">
        <v>6</v>
      </c>
      <c r="H169" s="3" t="s">
        <v>286</v>
      </c>
      <c r="I169" s="18" t="s">
        <v>89</v>
      </c>
      <c r="J169" s="18" t="s">
        <v>200</v>
      </c>
      <c r="K169" s="100" t="s">
        <v>74</v>
      </c>
      <c r="L169" s="100" t="s">
        <v>295</v>
      </c>
      <c r="M169" s="3" t="s">
        <v>428</v>
      </c>
      <c r="N169" s="18" t="s">
        <v>297</v>
      </c>
      <c r="O169" s="18" t="s">
        <v>303</v>
      </c>
      <c r="P169" s="18"/>
      <c r="Q169" s="2"/>
      <c r="R169" s="1"/>
      <c r="S169" s="5" t="s">
        <v>291</v>
      </c>
      <c r="T169" s="5" t="s">
        <v>292</v>
      </c>
      <c r="U169" s="18" t="s">
        <v>77</v>
      </c>
      <c r="V169" s="18" t="s">
        <v>224</v>
      </c>
      <c r="W169" s="18" t="s">
        <v>310</v>
      </c>
      <c r="X169" s="146" t="s">
        <v>311</v>
      </c>
      <c r="Y169" s="146" t="s">
        <v>311</v>
      </c>
      <c r="Z169" s="147" t="s">
        <v>311</v>
      </c>
      <c r="AA169" s="18" t="s">
        <v>73</v>
      </c>
      <c r="AB169" s="18" t="s">
        <v>299</v>
      </c>
      <c r="AC169" s="18">
        <v>30</v>
      </c>
      <c r="AD169" s="5">
        <f t="shared" si="4"/>
        <v>150</v>
      </c>
      <c r="AE169" s="140">
        <f>Table_1027[[#This Row],[Planned Individuals]]*0.51</f>
        <v>76.5</v>
      </c>
      <c r="AF169" s="140">
        <f>Table_1027[[#This Row],[Planned Individuals]]*0.49</f>
        <v>73.5</v>
      </c>
      <c r="AG169" s="37">
        <v>23</v>
      </c>
      <c r="AH169" s="37"/>
      <c r="AI169" s="140">
        <f>SUM(Table_1027[[#This Row],[Existing Households]:[New Households]])</f>
        <v>23</v>
      </c>
      <c r="AJ169" s="140">
        <f t="shared" si="5"/>
        <v>115</v>
      </c>
      <c r="AK169" s="140">
        <f>Table_1027[[#This Row],[Reached Individuals]]*0.51</f>
        <v>58.65</v>
      </c>
      <c r="AL169" s="140">
        <f>Table_1027[[#This Row],[Reached Individuals]]*0.49</f>
        <v>56.35</v>
      </c>
      <c r="AM169" s="140">
        <f>Table_1027[[#This Row],[Reached Individuals]]*0.21</f>
        <v>24.15</v>
      </c>
      <c r="AN169" s="140">
        <f>Table_1027[[#This Row],[Reached Individuals]]*0.21</f>
        <v>24.15</v>
      </c>
      <c r="AO169" s="140">
        <f>Table_1027[[#This Row],[Reached Individuals]]*0.26</f>
        <v>29.900000000000002</v>
      </c>
      <c r="AP169" s="140">
        <f>Table_1027[[#This Row],[Reached Individuals]]*0.27</f>
        <v>31.05</v>
      </c>
      <c r="AQ169" s="142">
        <f>Table_1027[[#This Row],[Reached Individuals]]*0.02</f>
        <v>2.3000000000000003</v>
      </c>
      <c r="AR169" s="142">
        <f>Table_1027[[#This Row],[Reached Individuals]]*0.03</f>
        <v>3.4499999999999997</v>
      </c>
      <c r="AS169" s="37"/>
      <c r="AT169" s="12"/>
      <c r="AU169" s="12" t="s">
        <v>5147</v>
      </c>
      <c r="AV169" s="11">
        <v>1556530708</v>
      </c>
      <c r="AW169" s="11" t="s">
        <v>5148</v>
      </c>
      <c r="AX169" s="11" t="s">
        <v>5149</v>
      </c>
      <c r="AY169" s="18">
        <v>1712529411</v>
      </c>
      <c r="AZ169" s="18" t="s">
        <v>5150</v>
      </c>
      <c r="BA169" s="5">
        <v>20</v>
      </c>
      <c r="BB169" s="5">
        <v>2022</v>
      </c>
      <c r="BC169" s="6" t="str" cm="1">
        <f t="array" ref="BC169">_xlfn.IFS(U169="Teknaf","202290",U169="Ukhia","202294",U169="Ramu","202266",U169="Pekua","202256",U169="Maheshkhali","202249",U169="Kutubdia","202245",U169="Cox's Bazar Sadar","202224",U169="Chakaria","202216",ISBLANK(U169),"")</f>
        <v>202290</v>
      </c>
      <c r="BD169" s="22"/>
      <c r="BE169" s="22"/>
    </row>
    <row r="170" spans="1:57" ht="15.75" customHeight="1">
      <c r="A170" s="36">
        <v>167</v>
      </c>
      <c r="B170" s="1" t="s">
        <v>5144</v>
      </c>
      <c r="C170" s="7" t="s">
        <v>182</v>
      </c>
      <c r="D170" s="1"/>
      <c r="E170" s="18" t="s">
        <v>36</v>
      </c>
      <c r="F170" s="18" t="s">
        <v>5145</v>
      </c>
      <c r="G170" s="18" t="s">
        <v>6</v>
      </c>
      <c r="H170" s="3" t="s">
        <v>286</v>
      </c>
      <c r="I170" s="18" t="s">
        <v>89</v>
      </c>
      <c r="J170" s="18" t="s">
        <v>200</v>
      </c>
      <c r="K170" s="100" t="s">
        <v>74</v>
      </c>
      <c r="L170" s="100" t="s">
        <v>295</v>
      </c>
      <c r="M170" s="3" t="s">
        <v>428</v>
      </c>
      <c r="N170" s="18" t="s">
        <v>297</v>
      </c>
      <c r="O170" s="18" t="s">
        <v>303</v>
      </c>
      <c r="P170" s="18"/>
      <c r="Q170" s="2"/>
      <c r="R170" s="1"/>
      <c r="S170" s="5" t="s">
        <v>291</v>
      </c>
      <c r="T170" s="5" t="s">
        <v>292</v>
      </c>
      <c r="U170" s="18" t="s">
        <v>76</v>
      </c>
      <c r="V170" s="18" t="s">
        <v>219</v>
      </c>
      <c r="W170" s="18" t="s">
        <v>331</v>
      </c>
      <c r="X170" s="146" t="s">
        <v>311</v>
      </c>
      <c r="Y170" s="146" t="s">
        <v>311</v>
      </c>
      <c r="Z170" s="147" t="s">
        <v>311</v>
      </c>
      <c r="AA170" s="18" t="s">
        <v>73</v>
      </c>
      <c r="AB170" s="18" t="s">
        <v>299</v>
      </c>
      <c r="AC170" s="18">
        <v>30</v>
      </c>
      <c r="AD170" s="5">
        <f t="shared" si="4"/>
        <v>150</v>
      </c>
      <c r="AE170" s="140">
        <f>Table_1027[[#This Row],[Planned Individuals]]*0.51</f>
        <v>76.5</v>
      </c>
      <c r="AF170" s="140">
        <f>Table_1027[[#This Row],[Planned Individuals]]*0.49</f>
        <v>73.5</v>
      </c>
      <c r="AG170" s="37">
        <v>26</v>
      </c>
      <c r="AH170" s="37"/>
      <c r="AI170" s="140">
        <f>SUM(Table_1027[[#This Row],[Existing Households]:[New Households]])</f>
        <v>26</v>
      </c>
      <c r="AJ170" s="140">
        <f t="shared" si="5"/>
        <v>130</v>
      </c>
      <c r="AK170" s="140">
        <f>Table_1027[[#This Row],[Reached Individuals]]*0.51</f>
        <v>66.3</v>
      </c>
      <c r="AL170" s="140">
        <f>Table_1027[[#This Row],[Reached Individuals]]*0.49</f>
        <v>63.699999999999996</v>
      </c>
      <c r="AM170" s="140">
        <f>Table_1027[[#This Row],[Reached Individuals]]*0.21</f>
        <v>27.3</v>
      </c>
      <c r="AN170" s="140">
        <f>Table_1027[[#This Row],[Reached Individuals]]*0.21</f>
        <v>27.3</v>
      </c>
      <c r="AO170" s="140">
        <f>Table_1027[[#This Row],[Reached Individuals]]*0.26</f>
        <v>33.800000000000004</v>
      </c>
      <c r="AP170" s="140">
        <f>Table_1027[[#This Row],[Reached Individuals]]*0.27</f>
        <v>35.1</v>
      </c>
      <c r="AQ170" s="142">
        <f>Table_1027[[#This Row],[Reached Individuals]]*0.02</f>
        <v>2.6</v>
      </c>
      <c r="AR170" s="142">
        <f>Table_1027[[#This Row],[Reached Individuals]]*0.03</f>
        <v>3.9</v>
      </c>
      <c r="AS170" s="37"/>
      <c r="AT170" s="12"/>
      <c r="AU170" s="12" t="s">
        <v>5147</v>
      </c>
      <c r="AV170" s="11">
        <v>1556530708</v>
      </c>
      <c r="AW170" s="11" t="s">
        <v>5148</v>
      </c>
      <c r="AX170" s="11" t="s">
        <v>5149</v>
      </c>
      <c r="AY170" s="18">
        <v>1712529411</v>
      </c>
      <c r="AZ170" s="18" t="s">
        <v>5150</v>
      </c>
      <c r="BA170" s="5">
        <v>20</v>
      </c>
      <c r="BB170" s="5">
        <v>2022</v>
      </c>
      <c r="BC170" s="6" t="str" cm="1">
        <f t="array" ref="BC170">_xlfn.IFS(U170="Teknaf","202290",U170="Ukhia","202294",U170="Ramu","202266",U170="Pekua","202256",U170="Maheshkhali","202249",U170="Kutubdia","202245",U170="Cox's Bazar Sadar","202224",U170="Chakaria","202216",ISBLANK(U170),"")</f>
        <v>202294</v>
      </c>
      <c r="BD170" s="22"/>
      <c r="BE170" s="22"/>
    </row>
    <row r="171" spans="1:57" ht="15.75" customHeight="1">
      <c r="A171" s="36">
        <v>168</v>
      </c>
      <c r="B171" s="1" t="s">
        <v>5144</v>
      </c>
      <c r="C171" s="7" t="s">
        <v>182</v>
      </c>
      <c r="D171" s="1"/>
      <c r="E171" s="18" t="s">
        <v>36</v>
      </c>
      <c r="F171" s="18" t="s">
        <v>5145</v>
      </c>
      <c r="G171" s="18" t="s">
        <v>5236</v>
      </c>
      <c r="H171" s="3" t="s">
        <v>286</v>
      </c>
      <c r="I171" s="18" t="s">
        <v>87</v>
      </c>
      <c r="J171" s="18" t="s">
        <v>199</v>
      </c>
      <c r="K171" s="100" t="s">
        <v>74</v>
      </c>
      <c r="L171" s="100" t="s">
        <v>295</v>
      </c>
      <c r="M171" s="3" t="s">
        <v>428</v>
      </c>
      <c r="N171" s="18" t="s">
        <v>297</v>
      </c>
      <c r="O171" s="18" t="s">
        <v>303</v>
      </c>
      <c r="P171" s="18"/>
      <c r="Q171" s="2"/>
      <c r="R171" s="1"/>
      <c r="S171" s="5" t="s">
        <v>291</v>
      </c>
      <c r="T171" s="5" t="s">
        <v>292</v>
      </c>
      <c r="U171" s="18" t="s">
        <v>77</v>
      </c>
      <c r="V171" s="18" t="s">
        <v>218</v>
      </c>
      <c r="W171" s="18" t="s">
        <v>316</v>
      </c>
      <c r="X171" s="146" t="s">
        <v>311</v>
      </c>
      <c r="Y171" s="146" t="s">
        <v>311</v>
      </c>
      <c r="Z171" s="147" t="s">
        <v>311</v>
      </c>
      <c r="AA171" s="18" t="s">
        <v>73</v>
      </c>
      <c r="AB171" s="18" t="s">
        <v>299</v>
      </c>
      <c r="AC171" s="18">
        <v>28</v>
      </c>
      <c r="AD171" s="5">
        <f t="shared" si="4"/>
        <v>140</v>
      </c>
      <c r="AE171" s="140">
        <f>Table_1027[[#This Row],[Planned Individuals]]*0.51</f>
        <v>71.400000000000006</v>
      </c>
      <c r="AF171" s="140">
        <f>Table_1027[[#This Row],[Planned Individuals]]*0.49</f>
        <v>68.599999999999994</v>
      </c>
      <c r="AG171" s="37">
        <v>28</v>
      </c>
      <c r="AH171" s="37"/>
      <c r="AI171" s="140">
        <f>SUM(Table_1027[[#This Row],[Existing Households]:[New Households]])</f>
        <v>28</v>
      </c>
      <c r="AJ171" s="140">
        <f t="shared" si="5"/>
        <v>140</v>
      </c>
      <c r="AK171" s="140">
        <f>Table_1027[[#This Row],[Reached Individuals]]*0.51</f>
        <v>71.400000000000006</v>
      </c>
      <c r="AL171" s="140">
        <f>Table_1027[[#This Row],[Reached Individuals]]*0.49</f>
        <v>68.599999999999994</v>
      </c>
      <c r="AM171" s="140">
        <f>Table_1027[[#This Row],[Reached Individuals]]*0.21</f>
        <v>29.4</v>
      </c>
      <c r="AN171" s="140">
        <f>Table_1027[[#This Row],[Reached Individuals]]*0.21</f>
        <v>29.4</v>
      </c>
      <c r="AO171" s="140">
        <f>Table_1027[[#This Row],[Reached Individuals]]*0.26</f>
        <v>36.4</v>
      </c>
      <c r="AP171" s="140">
        <f>Table_1027[[#This Row],[Reached Individuals]]*0.27</f>
        <v>37.800000000000004</v>
      </c>
      <c r="AQ171" s="142">
        <f>Table_1027[[#This Row],[Reached Individuals]]*0.02</f>
        <v>2.8000000000000003</v>
      </c>
      <c r="AR171" s="142">
        <f>Table_1027[[#This Row],[Reached Individuals]]*0.03</f>
        <v>4.2</v>
      </c>
      <c r="AS171" s="37"/>
      <c r="AT171" s="12" t="s">
        <v>5146</v>
      </c>
      <c r="AU171" s="12" t="s">
        <v>5147</v>
      </c>
      <c r="AV171" s="11">
        <v>1556530708</v>
      </c>
      <c r="AW171" s="11" t="s">
        <v>5148</v>
      </c>
      <c r="AX171" s="11" t="s">
        <v>5149</v>
      </c>
      <c r="AY171" s="18">
        <v>1712529411</v>
      </c>
      <c r="AZ171" s="18" t="s">
        <v>5150</v>
      </c>
      <c r="BA171" s="5">
        <v>20</v>
      </c>
      <c r="BB171" s="5">
        <v>2022</v>
      </c>
      <c r="BC171" s="6" t="str" cm="1">
        <f t="array" ref="BC171">_xlfn.IFS(U171="Teknaf","202290",U171="Ukhia","202294",U171="Ramu","202266",U171="Pekua","202256",U171="Maheshkhali","202249",U171="Kutubdia","202245",U171="Cox's Bazar Sadar","202224",U171="Chakaria","202216",ISBLANK(U171),"")</f>
        <v>202290</v>
      </c>
      <c r="BD171" s="22"/>
      <c r="BE171" s="22"/>
    </row>
    <row r="172" spans="1:57" ht="15.75" customHeight="1">
      <c r="A172" s="36">
        <v>169</v>
      </c>
      <c r="B172" s="7" t="s">
        <v>5144</v>
      </c>
      <c r="C172" s="1" t="s">
        <v>182</v>
      </c>
      <c r="D172" s="1"/>
      <c r="E172" s="20" t="s">
        <v>36</v>
      </c>
      <c r="F172" s="20" t="s">
        <v>5145</v>
      </c>
      <c r="G172" s="18" t="s">
        <v>5236</v>
      </c>
      <c r="H172" s="3" t="s">
        <v>286</v>
      </c>
      <c r="I172" s="18" t="s">
        <v>87</v>
      </c>
      <c r="J172" s="18" t="s">
        <v>199</v>
      </c>
      <c r="K172" s="100" t="s">
        <v>74</v>
      </c>
      <c r="L172" s="100" t="s">
        <v>295</v>
      </c>
      <c r="M172" s="3" t="s">
        <v>428</v>
      </c>
      <c r="N172" s="18" t="s">
        <v>297</v>
      </c>
      <c r="O172" s="18" t="s">
        <v>303</v>
      </c>
      <c r="P172" s="18"/>
      <c r="Q172" s="2"/>
      <c r="R172" s="1"/>
      <c r="S172" s="5" t="s">
        <v>291</v>
      </c>
      <c r="T172" s="5" t="s">
        <v>292</v>
      </c>
      <c r="U172" s="18" t="s">
        <v>77</v>
      </c>
      <c r="V172" s="18" t="s">
        <v>223</v>
      </c>
      <c r="W172" s="18" t="s">
        <v>310</v>
      </c>
      <c r="X172" s="18" t="s">
        <v>311</v>
      </c>
      <c r="Y172" s="18" t="s">
        <v>311</v>
      </c>
      <c r="Z172" s="18" t="s">
        <v>311</v>
      </c>
      <c r="AA172" s="18" t="s">
        <v>73</v>
      </c>
      <c r="AB172" s="18" t="s">
        <v>299</v>
      </c>
      <c r="AC172" s="21">
        <v>28</v>
      </c>
      <c r="AD172" s="5">
        <f t="shared" si="4"/>
        <v>140</v>
      </c>
      <c r="AE172" s="140">
        <f>Table_1027[[#This Row],[Planned Individuals]]*0.51</f>
        <v>71.400000000000006</v>
      </c>
      <c r="AF172" s="140">
        <f>Table_1027[[#This Row],[Planned Individuals]]*0.49</f>
        <v>68.599999999999994</v>
      </c>
      <c r="AG172" s="37">
        <v>28</v>
      </c>
      <c r="AH172" s="37"/>
      <c r="AI172" s="140">
        <f>SUM(Table_1027[[#This Row],[Existing Households]:[New Households]])</f>
        <v>28</v>
      </c>
      <c r="AJ172" s="140">
        <f t="shared" si="5"/>
        <v>140</v>
      </c>
      <c r="AK172" s="140">
        <f>Table_1027[[#This Row],[Reached Individuals]]*0.51</f>
        <v>71.400000000000006</v>
      </c>
      <c r="AL172" s="140">
        <f>Table_1027[[#This Row],[Reached Individuals]]*0.49</f>
        <v>68.599999999999994</v>
      </c>
      <c r="AM172" s="140">
        <f>Table_1027[[#This Row],[Reached Individuals]]*0.21</f>
        <v>29.4</v>
      </c>
      <c r="AN172" s="140">
        <f>Table_1027[[#This Row],[Reached Individuals]]*0.21</f>
        <v>29.4</v>
      </c>
      <c r="AO172" s="140">
        <f>Table_1027[[#This Row],[Reached Individuals]]*0.26</f>
        <v>36.4</v>
      </c>
      <c r="AP172" s="140">
        <f>Table_1027[[#This Row],[Reached Individuals]]*0.27</f>
        <v>37.800000000000004</v>
      </c>
      <c r="AQ172" s="142">
        <f>Table_1027[[#This Row],[Reached Individuals]]*0.02</f>
        <v>2.8000000000000003</v>
      </c>
      <c r="AR172" s="142">
        <f>Table_1027[[#This Row],[Reached Individuals]]*0.03</f>
        <v>4.2</v>
      </c>
      <c r="AS172" s="37"/>
      <c r="AT172" s="12" t="s">
        <v>5152</v>
      </c>
      <c r="AU172" s="12" t="s">
        <v>5147</v>
      </c>
      <c r="AV172" s="11">
        <v>1556530708</v>
      </c>
      <c r="AW172" s="11" t="s">
        <v>5148</v>
      </c>
      <c r="AX172" s="11" t="s">
        <v>5149</v>
      </c>
      <c r="AY172" s="18">
        <v>1712529411</v>
      </c>
      <c r="AZ172" s="18" t="s">
        <v>5150</v>
      </c>
      <c r="BA172" s="5">
        <v>20</v>
      </c>
      <c r="BB172" s="5">
        <v>2022</v>
      </c>
      <c r="BC172" s="6" t="str" cm="1">
        <f t="array" ref="BC172">_xlfn.IFS(U172="Teknaf","202290",U172="Ukhia","202294",U172="Ramu","202266",U172="Pekua","202256",U172="Maheshkhali","202249",U172="Kutubdia","202245",U172="Cox's Bazar Sadar","202224",U172="Chakaria","202216",ISBLANK(U172),"")</f>
        <v>202290</v>
      </c>
      <c r="BD172" s="22"/>
      <c r="BE172" s="22"/>
    </row>
    <row r="173" spans="1:57" ht="15.75" customHeight="1">
      <c r="A173" s="36">
        <v>170</v>
      </c>
      <c r="B173" s="7" t="s">
        <v>5144</v>
      </c>
      <c r="C173" s="1" t="s">
        <v>182</v>
      </c>
      <c r="D173" s="1"/>
      <c r="E173" s="20" t="s">
        <v>36</v>
      </c>
      <c r="F173" s="20" t="s">
        <v>5145</v>
      </c>
      <c r="G173" s="20" t="s">
        <v>6</v>
      </c>
      <c r="H173" s="3" t="s">
        <v>286</v>
      </c>
      <c r="I173" s="18" t="s">
        <v>89</v>
      </c>
      <c r="J173" s="18" t="s">
        <v>200</v>
      </c>
      <c r="K173" s="100" t="s">
        <v>74</v>
      </c>
      <c r="L173" s="100" t="s">
        <v>295</v>
      </c>
      <c r="M173" s="3" t="s">
        <v>428</v>
      </c>
      <c r="N173" s="18" t="s">
        <v>297</v>
      </c>
      <c r="O173" s="18" t="s">
        <v>303</v>
      </c>
      <c r="P173" s="18"/>
      <c r="Q173" s="2"/>
      <c r="R173" s="1"/>
      <c r="S173" s="5" t="s">
        <v>291</v>
      </c>
      <c r="T173" s="5" t="s">
        <v>292</v>
      </c>
      <c r="U173" s="18" t="s">
        <v>77</v>
      </c>
      <c r="V173" s="18" t="s">
        <v>217</v>
      </c>
      <c r="W173" s="18" t="s">
        <v>326</v>
      </c>
      <c r="X173" s="18" t="s">
        <v>311</v>
      </c>
      <c r="Y173" s="18" t="s">
        <v>311</v>
      </c>
      <c r="Z173" s="18" t="s">
        <v>311</v>
      </c>
      <c r="AA173" s="18" t="s">
        <v>73</v>
      </c>
      <c r="AB173" s="18" t="s">
        <v>299</v>
      </c>
      <c r="AC173" s="21">
        <v>40</v>
      </c>
      <c r="AD173" s="5">
        <f t="shared" si="4"/>
        <v>200</v>
      </c>
      <c r="AE173" s="140">
        <f>Table_1027[[#This Row],[Planned Individuals]]*0.51</f>
        <v>102</v>
      </c>
      <c r="AF173" s="140">
        <f>Table_1027[[#This Row],[Planned Individuals]]*0.49</f>
        <v>98</v>
      </c>
      <c r="AG173" s="37">
        <v>29</v>
      </c>
      <c r="AH173" s="37"/>
      <c r="AI173" s="140">
        <f>SUM(Table_1027[[#This Row],[Existing Households]:[New Households]])</f>
        <v>29</v>
      </c>
      <c r="AJ173" s="140">
        <f t="shared" si="5"/>
        <v>145</v>
      </c>
      <c r="AK173" s="140">
        <f>Table_1027[[#This Row],[Reached Individuals]]*0.51</f>
        <v>73.95</v>
      </c>
      <c r="AL173" s="140">
        <f>Table_1027[[#This Row],[Reached Individuals]]*0.49</f>
        <v>71.05</v>
      </c>
      <c r="AM173" s="140">
        <f>Table_1027[[#This Row],[Reached Individuals]]*0.21</f>
        <v>30.45</v>
      </c>
      <c r="AN173" s="140">
        <f>Table_1027[[#This Row],[Reached Individuals]]*0.21</f>
        <v>30.45</v>
      </c>
      <c r="AO173" s="140">
        <f>Table_1027[[#This Row],[Reached Individuals]]*0.26</f>
        <v>37.700000000000003</v>
      </c>
      <c r="AP173" s="140">
        <f>Table_1027[[#This Row],[Reached Individuals]]*0.27</f>
        <v>39.150000000000006</v>
      </c>
      <c r="AQ173" s="142">
        <f>Table_1027[[#This Row],[Reached Individuals]]*0.02</f>
        <v>2.9</v>
      </c>
      <c r="AR173" s="142">
        <f>Table_1027[[#This Row],[Reached Individuals]]*0.03</f>
        <v>4.3499999999999996</v>
      </c>
      <c r="AS173" s="37"/>
      <c r="AT173" s="12"/>
      <c r="AU173" s="12" t="s">
        <v>5147</v>
      </c>
      <c r="AV173" s="11">
        <v>1556530708</v>
      </c>
      <c r="AW173" s="11" t="s">
        <v>5148</v>
      </c>
      <c r="AX173" s="11" t="s">
        <v>5149</v>
      </c>
      <c r="AY173" s="18">
        <v>1712529411</v>
      </c>
      <c r="AZ173" s="18" t="s">
        <v>5150</v>
      </c>
      <c r="BA173" s="5">
        <v>20</v>
      </c>
      <c r="BB173" s="5">
        <v>2022</v>
      </c>
      <c r="BC173" s="6" t="str" cm="1">
        <f t="array" ref="BC173">_xlfn.IFS(U173="Teknaf","202290",U173="Ukhia","202294",U173="Ramu","202266",U173="Pekua","202256",U173="Maheshkhali","202249",U173="Kutubdia","202245",U173="Cox's Bazar Sadar","202224",U173="Chakaria","202216",ISBLANK(U173),"")</f>
        <v>202290</v>
      </c>
      <c r="BD173" s="22"/>
      <c r="BE173" s="22"/>
    </row>
    <row r="174" spans="1:57" ht="15.75" customHeight="1">
      <c r="A174" s="36">
        <v>171</v>
      </c>
      <c r="B174" s="7" t="s">
        <v>5144</v>
      </c>
      <c r="C174" s="1" t="s">
        <v>182</v>
      </c>
      <c r="D174" s="1"/>
      <c r="E174" s="20" t="s">
        <v>36</v>
      </c>
      <c r="F174" s="20" t="s">
        <v>5145</v>
      </c>
      <c r="G174" s="20" t="s">
        <v>6</v>
      </c>
      <c r="H174" s="3" t="s">
        <v>286</v>
      </c>
      <c r="I174" s="18" t="s">
        <v>89</v>
      </c>
      <c r="J174" s="18" t="s">
        <v>200</v>
      </c>
      <c r="K174" s="100" t="s">
        <v>74</v>
      </c>
      <c r="L174" s="100" t="s">
        <v>295</v>
      </c>
      <c r="M174" s="3" t="s">
        <v>428</v>
      </c>
      <c r="N174" s="18" t="s">
        <v>297</v>
      </c>
      <c r="O174" s="18" t="s">
        <v>303</v>
      </c>
      <c r="P174" s="18"/>
      <c r="Q174" s="2"/>
      <c r="R174" s="1"/>
      <c r="S174" s="5" t="s">
        <v>291</v>
      </c>
      <c r="T174" s="5" t="s">
        <v>292</v>
      </c>
      <c r="U174" s="18" t="s">
        <v>76</v>
      </c>
      <c r="V174" s="18" t="s">
        <v>220</v>
      </c>
      <c r="W174" s="18" t="s">
        <v>326</v>
      </c>
      <c r="X174" s="18" t="s">
        <v>311</v>
      </c>
      <c r="Y174" s="18" t="s">
        <v>311</v>
      </c>
      <c r="Z174" s="18" t="s">
        <v>311</v>
      </c>
      <c r="AA174" s="18" t="s">
        <v>73</v>
      </c>
      <c r="AB174" s="18" t="s">
        <v>299</v>
      </c>
      <c r="AC174" s="21">
        <v>40</v>
      </c>
      <c r="AD174" s="5">
        <f t="shared" si="4"/>
        <v>200</v>
      </c>
      <c r="AE174" s="140">
        <f>Table_1027[[#This Row],[Planned Individuals]]*0.51</f>
        <v>102</v>
      </c>
      <c r="AF174" s="140">
        <f>Table_1027[[#This Row],[Planned Individuals]]*0.49</f>
        <v>98</v>
      </c>
      <c r="AG174" s="37">
        <v>29</v>
      </c>
      <c r="AH174" s="37"/>
      <c r="AI174" s="140">
        <f>SUM(Table_1027[[#This Row],[Existing Households]:[New Households]])</f>
        <v>29</v>
      </c>
      <c r="AJ174" s="140">
        <f t="shared" si="5"/>
        <v>145</v>
      </c>
      <c r="AK174" s="140">
        <f>Table_1027[[#This Row],[Reached Individuals]]*0.51</f>
        <v>73.95</v>
      </c>
      <c r="AL174" s="140">
        <f>Table_1027[[#This Row],[Reached Individuals]]*0.49</f>
        <v>71.05</v>
      </c>
      <c r="AM174" s="140">
        <f>Table_1027[[#This Row],[Reached Individuals]]*0.21</f>
        <v>30.45</v>
      </c>
      <c r="AN174" s="140">
        <f>Table_1027[[#This Row],[Reached Individuals]]*0.21</f>
        <v>30.45</v>
      </c>
      <c r="AO174" s="140">
        <f>Table_1027[[#This Row],[Reached Individuals]]*0.26</f>
        <v>37.700000000000003</v>
      </c>
      <c r="AP174" s="140">
        <f>Table_1027[[#This Row],[Reached Individuals]]*0.27</f>
        <v>39.150000000000006</v>
      </c>
      <c r="AQ174" s="142">
        <f>Table_1027[[#This Row],[Reached Individuals]]*0.02</f>
        <v>2.9</v>
      </c>
      <c r="AR174" s="142">
        <f>Table_1027[[#This Row],[Reached Individuals]]*0.03</f>
        <v>4.3499999999999996</v>
      </c>
      <c r="AS174" s="37"/>
      <c r="AT174" s="12"/>
      <c r="AU174" s="12" t="s">
        <v>5147</v>
      </c>
      <c r="AV174" s="11">
        <v>1556530708</v>
      </c>
      <c r="AW174" s="11" t="s">
        <v>5148</v>
      </c>
      <c r="AX174" s="11" t="s">
        <v>5149</v>
      </c>
      <c r="AY174" s="18">
        <v>1712529411</v>
      </c>
      <c r="AZ174" s="18" t="s">
        <v>5150</v>
      </c>
      <c r="BA174" s="5">
        <v>20</v>
      </c>
      <c r="BB174" s="5">
        <v>2022</v>
      </c>
      <c r="BC174" s="6" t="str" cm="1">
        <f t="array" ref="BC174">_xlfn.IFS(U174="Teknaf","202290",U174="Ukhia","202294",U174="Ramu","202266",U174="Pekua","202256",U174="Maheshkhali","202249",U174="Kutubdia","202245",U174="Cox's Bazar Sadar","202224",U174="Chakaria","202216",ISBLANK(U174),"")</f>
        <v>202294</v>
      </c>
      <c r="BD174" s="22"/>
      <c r="BE174" s="22"/>
    </row>
    <row r="175" spans="1:57" ht="15.75" customHeight="1">
      <c r="A175" s="36">
        <v>172</v>
      </c>
      <c r="B175" s="7" t="s">
        <v>5144</v>
      </c>
      <c r="C175" s="1" t="s">
        <v>182</v>
      </c>
      <c r="D175" s="1"/>
      <c r="E175" s="20" t="s">
        <v>36</v>
      </c>
      <c r="F175" s="20" t="s">
        <v>5145</v>
      </c>
      <c r="G175" s="18" t="s">
        <v>5236</v>
      </c>
      <c r="H175" s="3" t="s">
        <v>286</v>
      </c>
      <c r="I175" s="18" t="s">
        <v>87</v>
      </c>
      <c r="J175" s="18" t="s">
        <v>199</v>
      </c>
      <c r="K175" s="100" t="s">
        <v>74</v>
      </c>
      <c r="L175" s="100" t="s">
        <v>295</v>
      </c>
      <c r="M175" s="3" t="s">
        <v>428</v>
      </c>
      <c r="N175" s="18" t="s">
        <v>297</v>
      </c>
      <c r="O175" s="18" t="s">
        <v>303</v>
      </c>
      <c r="P175" s="18"/>
      <c r="Q175" s="2"/>
      <c r="R175" s="1"/>
      <c r="S175" s="5" t="s">
        <v>291</v>
      </c>
      <c r="T175" s="5" t="s">
        <v>292</v>
      </c>
      <c r="U175" s="18" t="s">
        <v>77</v>
      </c>
      <c r="V175" s="18" t="s">
        <v>217</v>
      </c>
      <c r="W175" s="18" t="s">
        <v>326</v>
      </c>
      <c r="X175" s="18" t="s">
        <v>311</v>
      </c>
      <c r="Y175" s="18" t="s">
        <v>311</v>
      </c>
      <c r="Z175" s="18" t="s">
        <v>311</v>
      </c>
      <c r="AA175" s="18" t="s">
        <v>73</v>
      </c>
      <c r="AB175" s="18" t="s">
        <v>299</v>
      </c>
      <c r="AC175" s="21">
        <v>150</v>
      </c>
      <c r="AD175" s="5">
        <f t="shared" si="4"/>
        <v>750</v>
      </c>
      <c r="AE175" s="140">
        <f>Table_1027[[#This Row],[Planned Individuals]]*0.51</f>
        <v>382.5</v>
      </c>
      <c r="AF175" s="140">
        <f>Table_1027[[#This Row],[Planned Individuals]]*0.49</f>
        <v>367.5</v>
      </c>
      <c r="AG175" s="37">
        <v>31</v>
      </c>
      <c r="AH175" s="37"/>
      <c r="AI175" s="140">
        <f>SUM(Table_1027[[#This Row],[Existing Households]:[New Households]])</f>
        <v>31</v>
      </c>
      <c r="AJ175" s="140">
        <f t="shared" si="5"/>
        <v>155</v>
      </c>
      <c r="AK175" s="140">
        <f>Table_1027[[#This Row],[Reached Individuals]]*0.51</f>
        <v>79.05</v>
      </c>
      <c r="AL175" s="140">
        <f>Table_1027[[#This Row],[Reached Individuals]]*0.49</f>
        <v>75.95</v>
      </c>
      <c r="AM175" s="140">
        <f>Table_1027[[#This Row],[Reached Individuals]]*0.21</f>
        <v>32.549999999999997</v>
      </c>
      <c r="AN175" s="140">
        <f>Table_1027[[#This Row],[Reached Individuals]]*0.21</f>
        <v>32.549999999999997</v>
      </c>
      <c r="AO175" s="140">
        <f>Table_1027[[#This Row],[Reached Individuals]]*0.26</f>
        <v>40.300000000000004</v>
      </c>
      <c r="AP175" s="140">
        <f>Table_1027[[#This Row],[Reached Individuals]]*0.27</f>
        <v>41.85</v>
      </c>
      <c r="AQ175" s="142">
        <f>Table_1027[[#This Row],[Reached Individuals]]*0.02</f>
        <v>3.1</v>
      </c>
      <c r="AR175" s="142">
        <f>Table_1027[[#This Row],[Reached Individuals]]*0.03</f>
        <v>4.6499999999999995</v>
      </c>
      <c r="AS175" s="37"/>
      <c r="AT175" s="12" t="s">
        <v>5151</v>
      </c>
      <c r="AU175" s="12" t="s">
        <v>5147</v>
      </c>
      <c r="AV175" s="11">
        <v>1556530708</v>
      </c>
      <c r="AW175" s="11" t="s">
        <v>5148</v>
      </c>
      <c r="AX175" s="11" t="s">
        <v>5149</v>
      </c>
      <c r="AY175" s="18">
        <v>1712529411</v>
      </c>
      <c r="AZ175" s="18" t="s">
        <v>5150</v>
      </c>
      <c r="BA175" s="5">
        <v>20</v>
      </c>
      <c r="BB175" s="5">
        <v>2022</v>
      </c>
      <c r="BC175" s="6" t="str" cm="1">
        <f t="array" ref="BC175">_xlfn.IFS(U175="Teknaf","202290",U175="Ukhia","202294",U175="Ramu","202266",U175="Pekua","202256",U175="Maheshkhali","202249",U175="Kutubdia","202245",U175="Cox's Bazar Sadar","202224",U175="Chakaria","202216",ISBLANK(U175),"")</f>
        <v>202290</v>
      </c>
      <c r="BD175" s="22"/>
      <c r="BE175" s="22"/>
    </row>
    <row r="176" spans="1:57" ht="15.75" customHeight="1">
      <c r="A176" s="36">
        <v>173</v>
      </c>
      <c r="B176" s="7" t="s">
        <v>5144</v>
      </c>
      <c r="C176" s="1" t="s">
        <v>182</v>
      </c>
      <c r="D176" s="1"/>
      <c r="E176" s="20" t="s">
        <v>36</v>
      </c>
      <c r="F176" s="20" t="s">
        <v>5145</v>
      </c>
      <c r="G176" s="18" t="s">
        <v>5236</v>
      </c>
      <c r="H176" s="3" t="s">
        <v>286</v>
      </c>
      <c r="I176" s="18" t="s">
        <v>87</v>
      </c>
      <c r="J176" s="18" t="s">
        <v>199</v>
      </c>
      <c r="K176" s="100" t="s">
        <v>74</v>
      </c>
      <c r="L176" s="100" t="s">
        <v>295</v>
      </c>
      <c r="M176" s="3" t="s">
        <v>428</v>
      </c>
      <c r="N176" s="18" t="s">
        <v>297</v>
      </c>
      <c r="O176" s="18" t="s">
        <v>303</v>
      </c>
      <c r="P176" s="18"/>
      <c r="Q176" s="2"/>
      <c r="R176" s="1"/>
      <c r="S176" s="5" t="s">
        <v>291</v>
      </c>
      <c r="T176" s="5" t="s">
        <v>292</v>
      </c>
      <c r="U176" s="18" t="s">
        <v>76</v>
      </c>
      <c r="V176" s="18" t="s">
        <v>219</v>
      </c>
      <c r="W176" s="18" t="s">
        <v>326</v>
      </c>
      <c r="X176" s="18" t="s">
        <v>311</v>
      </c>
      <c r="Y176" s="18" t="s">
        <v>311</v>
      </c>
      <c r="Z176" s="18" t="s">
        <v>311</v>
      </c>
      <c r="AA176" s="18" t="s">
        <v>73</v>
      </c>
      <c r="AB176" s="18" t="s">
        <v>299</v>
      </c>
      <c r="AC176" s="21">
        <v>34</v>
      </c>
      <c r="AD176" s="5">
        <f t="shared" si="4"/>
        <v>170</v>
      </c>
      <c r="AE176" s="140">
        <f>Table_1027[[#This Row],[Planned Individuals]]*0.51</f>
        <v>86.7</v>
      </c>
      <c r="AF176" s="140">
        <f>Table_1027[[#This Row],[Planned Individuals]]*0.49</f>
        <v>83.3</v>
      </c>
      <c r="AG176" s="37">
        <v>34</v>
      </c>
      <c r="AH176" s="37"/>
      <c r="AI176" s="140">
        <f>SUM(Table_1027[[#This Row],[Existing Households]:[New Households]])</f>
        <v>34</v>
      </c>
      <c r="AJ176" s="140">
        <f t="shared" si="5"/>
        <v>170</v>
      </c>
      <c r="AK176" s="140">
        <f>Table_1027[[#This Row],[Reached Individuals]]*0.51</f>
        <v>86.7</v>
      </c>
      <c r="AL176" s="140">
        <f>Table_1027[[#This Row],[Reached Individuals]]*0.49</f>
        <v>83.3</v>
      </c>
      <c r="AM176" s="140">
        <f>Table_1027[[#This Row],[Reached Individuals]]*0.21</f>
        <v>35.699999999999996</v>
      </c>
      <c r="AN176" s="140">
        <f>Table_1027[[#This Row],[Reached Individuals]]*0.21</f>
        <v>35.699999999999996</v>
      </c>
      <c r="AO176" s="140">
        <f>Table_1027[[#This Row],[Reached Individuals]]*0.26</f>
        <v>44.2</v>
      </c>
      <c r="AP176" s="140">
        <f>Table_1027[[#This Row],[Reached Individuals]]*0.27</f>
        <v>45.900000000000006</v>
      </c>
      <c r="AQ176" s="142">
        <f>Table_1027[[#This Row],[Reached Individuals]]*0.02</f>
        <v>3.4</v>
      </c>
      <c r="AR176" s="142">
        <f>Table_1027[[#This Row],[Reached Individuals]]*0.03</f>
        <v>5.0999999999999996</v>
      </c>
      <c r="AS176" s="37"/>
      <c r="AT176" s="12" t="s">
        <v>5154</v>
      </c>
      <c r="AU176" s="12" t="s">
        <v>5147</v>
      </c>
      <c r="AV176" s="11">
        <v>1556530708</v>
      </c>
      <c r="AW176" s="11" t="s">
        <v>5148</v>
      </c>
      <c r="AX176" s="11" t="s">
        <v>5149</v>
      </c>
      <c r="AY176" s="18">
        <v>1712529411</v>
      </c>
      <c r="AZ176" s="18" t="s">
        <v>5150</v>
      </c>
      <c r="BA176" s="5">
        <v>20</v>
      </c>
      <c r="BB176" s="5">
        <v>2022</v>
      </c>
      <c r="BC176" s="6" t="str" cm="1">
        <f t="array" ref="BC176">_xlfn.IFS(U176="Teknaf","202290",U176="Ukhia","202294",U176="Ramu","202266",U176="Pekua","202256",U176="Maheshkhali","202249",U176="Kutubdia","202245",U176="Cox's Bazar Sadar","202224",U176="Chakaria","202216",ISBLANK(U176),"")</f>
        <v>202294</v>
      </c>
      <c r="BD176" s="22"/>
      <c r="BE176" s="22"/>
    </row>
    <row r="177" spans="1:57" ht="15.75" customHeight="1">
      <c r="A177" s="36">
        <v>174</v>
      </c>
      <c r="B177" s="7" t="s">
        <v>5144</v>
      </c>
      <c r="C177" s="1" t="s">
        <v>182</v>
      </c>
      <c r="D177" s="1"/>
      <c r="E177" s="20" t="s">
        <v>36</v>
      </c>
      <c r="F177" s="20" t="s">
        <v>5145</v>
      </c>
      <c r="G177" s="18" t="s">
        <v>5236</v>
      </c>
      <c r="H177" s="3" t="s">
        <v>286</v>
      </c>
      <c r="I177" s="18" t="s">
        <v>87</v>
      </c>
      <c r="J177" s="18" t="s">
        <v>199</v>
      </c>
      <c r="K177" s="100" t="s">
        <v>74</v>
      </c>
      <c r="L177" s="100" t="s">
        <v>295</v>
      </c>
      <c r="M177" s="3" t="s">
        <v>428</v>
      </c>
      <c r="N177" s="18" t="s">
        <v>297</v>
      </c>
      <c r="O177" s="18" t="s">
        <v>303</v>
      </c>
      <c r="P177" s="18"/>
      <c r="Q177" s="2"/>
      <c r="R177" s="1"/>
      <c r="S177" s="5" t="s">
        <v>291</v>
      </c>
      <c r="T177" s="5" t="s">
        <v>292</v>
      </c>
      <c r="U177" s="18" t="s">
        <v>77</v>
      </c>
      <c r="V177" s="18" t="s">
        <v>217</v>
      </c>
      <c r="W177" s="18" t="s">
        <v>316</v>
      </c>
      <c r="X177" s="18" t="s">
        <v>311</v>
      </c>
      <c r="Y177" s="18" t="s">
        <v>311</v>
      </c>
      <c r="Z177" s="18" t="s">
        <v>311</v>
      </c>
      <c r="AA177" s="18" t="s">
        <v>73</v>
      </c>
      <c r="AB177" s="18" t="s">
        <v>299</v>
      </c>
      <c r="AC177" s="21">
        <v>42</v>
      </c>
      <c r="AD177" s="5">
        <f t="shared" si="4"/>
        <v>210</v>
      </c>
      <c r="AE177" s="140">
        <f>Table_1027[[#This Row],[Planned Individuals]]*0.51</f>
        <v>107.10000000000001</v>
      </c>
      <c r="AF177" s="140">
        <f>Table_1027[[#This Row],[Planned Individuals]]*0.49</f>
        <v>102.89999999999999</v>
      </c>
      <c r="AG177" s="37">
        <v>42</v>
      </c>
      <c r="AH177" s="37"/>
      <c r="AI177" s="140">
        <f>SUM(Table_1027[[#This Row],[Existing Households]:[New Households]])</f>
        <v>42</v>
      </c>
      <c r="AJ177" s="140">
        <f t="shared" si="5"/>
        <v>210</v>
      </c>
      <c r="AK177" s="140">
        <f>Table_1027[[#This Row],[Reached Individuals]]*0.51</f>
        <v>107.10000000000001</v>
      </c>
      <c r="AL177" s="140">
        <f>Table_1027[[#This Row],[Reached Individuals]]*0.49</f>
        <v>102.89999999999999</v>
      </c>
      <c r="AM177" s="140">
        <f>Table_1027[[#This Row],[Reached Individuals]]*0.21</f>
        <v>44.1</v>
      </c>
      <c r="AN177" s="140">
        <f>Table_1027[[#This Row],[Reached Individuals]]*0.21</f>
        <v>44.1</v>
      </c>
      <c r="AO177" s="140">
        <f>Table_1027[[#This Row],[Reached Individuals]]*0.26</f>
        <v>54.6</v>
      </c>
      <c r="AP177" s="140">
        <f>Table_1027[[#This Row],[Reached Individuals]]*0.27</f>
        <v>56.7</v>
      </c>
      <c r="AQ177" s="142">
        <f>Table_1027[[#This Row],[Reached Individuals]]*0.02</f>
        <v>4.2</v>
      </c>
      <c r="AR177" s="142">
        <f>Table_1027[[#This Row],[Reached Individuals]]*0.03</f>
        <v>6.3</v>
      </c>
      <c r="AS177" s="37"/>
      <c r="AT177" s="12" t="s">
        <v>5151</v>
      </c>
      <c r="AU177" s="12" t="s">
        <v>5147</v>
      </c>
      <c r="AV177" s="11">
        <v>1556530708</v>
      </c>
      <c r="AW177" s="11" t="s">
        <v>5148</v>
      </c>
      <c r="AX177" s="11" t="s">
        <v>5149</v>
      </c>
      <c r="AY177" s="18">
        <v>1712529411</v>
      </c>
      <c r="AZ177" s="18" t="s">
        <v>5150</v>
      </c>
      <c r="BA177" s="5">
        <v>20</v>
      </c>
      <c r="BB177" s="5">
        <v>2022</v>
      </c>
      <c r="BC177" s="6" t="str" cm="1">
        <f t="array" ref="BC177">_xlfn.IFS(U177="Teknaf","202290",U177="Ukhia","202294",U177="Ramu","202266",U177="Pekua","202256",U177="Maheshkhali","202249",U177="Kutubdia","202245",U177="Cox's Bazar Sadar","202224",U177="Chakaria","202216",ISBLANK(U177),"")</f>
        <v>202290</v>
      </c>
      <c r="BD177" s="22"/>
      <c r="BE177" s="22"/>
    </row>
    <row r="178" spans="1:57" ht="15.75" customHeight="1">
      <c r="A178" s="36">
        <v>175</v>
      </c>
      <c r="B178" s="7" t="s">
        <v>5144</v>
      </c>
      <c r="C178" s="1" t="s">
        <v>182</v>
      </c>
      <c r="D178" s="1"/>
      <c r="E178" s="20" t="s">
        <v>36</v>
      </c>
      <c r="F178" s="20" t="s">
        <v>5145</v>
      </c>
      <c r="G178" s="18" t="s">
        <v>5236</v>
      </c>
      <c r="H178" s="3" t="s">
        <v>286</v>
      </c>
      <c r="I178" s="18" t="s">
        <v>87</v>
      </c>
      <c r="J178" s="18" t="s">
        <v>199</v>
      </c>
      <c r="K178" s="100" t="s">
        <v>74</v>
      </c>
      <c r="L178" s="100" t="s">
        <v>295</v>
      </c>
      <c r="M178" s="3" t="s">
        <v>428</v>
      </c>
      <c r="N178" s="18" t="s">
        <v>297</v>
      </c>
      <c r="O178" s="18" t="s">
        <v>303</v>
      </c>
      <c r="P178" s="18"/>
      <c r="Q178" s="2"/>
      <c r="R178" s="1"/>
      <c r="S178" s="5" t="s">
        <v>291</v>
      </c>
      <c r="T178" s="5" t="s">
        <v>292</v>
      </c>
      <c r="U178" s="18" t="s">
        <v>77</v>
      </c>
      <c r="V178" s="18" t="s">
        <v>223</v>
      </c>
      <c r="W178" s="18" t="s">
        <v>326</v>
      </c>
      <c r="X178" s="18" t="s">
        <v>311</v>
      </c>
      <c r="Y178" s="18" t="s">
        <v>311</v>
      </c>
      <c r="Z178" s="18" t="s">
        <v>311</v>
      </c>
      <c r="AA178" s="18" t="s">
        <v>73</v>
      </c>
      <c r="AB178" s="18" t="s">
        <v>299</v>
      </c>
      <c r="AC178" s="21">
        <v>46</v>
      </c>
      <c r="AD178" s="5">
        <f t="shared" si="4"/>
        <v>230</v>
      </c>
      <c r="AE178" s="140">
        <f>Table_1027[[#This Row],[Planned Individuals]]*0.51</f>
        <v>117.3</v>
      </c>
      <c r="AF178" s="140">
        <f>Table_1027[[#This Row],[Planned Individuals]]*0.49</f>
        <v>112.7</v>
      </c>
      <c r="AG178" s="37">
        <v>46</v>
      </c>
      <c r="AH178" s="37"/>
      <c r="AI178" s="140">
        <f>SUM(Table_1027[[#This Row],[Existing Households]:[New Households]])</f>
        <v>46</v>
      </c>
      <c r="AJ178" s="140">
        <f t="shared" si="5"/>
        <v>230</v>
      </c>
      <c r="AK178" s="140">
        <f>Table_1027[[#This Row],[Reached Individuals]]*0.51</f>
        <v>117.3</v>
      </c>
      <c r="AL178" s="140">
        <f>Table_1027[[#This Row],[Reached Individuals]]*0.49</f>
        <v>112.7</v>
      </c>
      <c r="AM178" s="140">
        <f>Table_1027[[#This Row],[Reached Individuals]]*0.21</f>
        <v>48.3</v>
      </c>
      <c r="AN178" s="140">
        <f>Table_1027[[#This Row],[Reached Individuals]]*0.21</f>
        <v>48.3</v>
      </c>
      <c r="AO178" s="140">
        <f>Table_1027[[#This Row],[Reached Individuals]]*0.26</f>
        <v>59.800000000000004</v>
      </c>
      <c r="AP178" s="140">
        <f>Table_1027[[#This Row],[Reached Individuals]]*0.27</f>
        <v>62.1</v>
      </c>
      <c r="AQ178" s="142">
        <f>Table_1027[[#This Row],[Reached Individuals]]*0.02</f>
        <v>4.6000000000000005</v>
      </c>
      <c r="AR178" s="142">
        <f>Table_1027[[#This Row],[Reached Individuals]]*0.03</f>
        <v>6.8999999999999995</v>
      </c>
      <c r="AS178" s="37"/>
      <c r="AT178" s="12" t="s">
        <v>5152</v>
      </c>
      <c r="AU178" s="12" t="s">
        <v>5147</v>
      </c>
      <c r="AV178" s="11">
        <v>1556530708</v>
      </c>
      <c r="AW178" s="11" t="s">
        <v>5148</v>
      </c>
      <c r="AX178" s="11" t="s">
        <v>5149</v>
      </c>
      <c r="AY178" s="18">
        <v>1712529411</v>
      </c>
      <c r="AZ178" s="18" t="s">
        <v>5150</v>
      </c>
      <c r="BA178" s="5">
        <v>20</v>
      </c>
      <c r="BB178" s="5">
        <v>2022</v>
      </c>
      <c r="BC178" s="6" t="str" cm="1">
        <f t="array" ref="BC178">_xlfn.IFS(U178="Teknaf","202290",U178="Ukhia","202294",U178="Ramu","202266",U178="Pekua","202256",U178="Maheshkhali","202249",U178="Kutubdia","202245",U178="Cox's Bazar Sadar","202224",U178="Chakaria","202216",ISBLANK(U178),"")</f>
        <v>202290</v>
      </c>
      <c r="BD178" s="22"/>
      <c r="BE178" s="22"/>
    </row>
    <row r="179" spans="1:57" ht="15.75" customHeight="1">
      <c r="A179" s="36">
        <v>176</v>
      </c>
      <c r="B179" s="7" t="s">
        <v>5144</v>
      </c>
      <c r="C179" s="1" t="s">
        <v>182</v>
      </c>
      <c r="D179" s="1"/>
      <c r="E179" s="20" t="s">
        <v>36</v>
      </c>
      <c r="F179" s="20" t="s">
        <v>5145</v>
      </c>
      <c r="G179" s="18" t="s">
        <v>5236</v>
      </c>
      <c r="H179" s="3" t="s">
        <v>286</v>
      </c>
      <c r="I179" s="18" t="s">
        <v>87</v>
      </c>
      <c r="J179" s="18" t="s">
        <v>199</v>
      </c>
      <c r="K179" s="100" t="s">
        <v>74</v>
      </c>
      <c r="L179" s="100" t="s">
        <v>295</v>
      </c>
      <c r="M179" s="3" t="s">
        <v>428</v>
      </c>
      <c r="N179" s="18" t="s">
        <v>297</v>
      </c>
      <c r="O179" s="18" t="s">
        <v>303</v>
      </c>
      <c r="P179" s="18"/>
      <c r="Q179" s="2"/>
      <c r="R179" s="1"/>
      <c r="S179" s="5" t="s">
        <v>291</v>
      </c>
      <c r="T179" s="5" t="s">
        <v>292</v>
      </c>
      <c r="U179" s="18" t="s">
        <v>77</v>
      </c>
      <c r="V179" s="18" t="s">
        <v>224</v>
      </c>
      <c r="W179" s="18" t="s">
        <v>331</v>
      </c>
      <c r="X179" s="18" t="s">
        <v>311</v>
      </c>
      <c r="Y179" s="18" t="s">
        <v>311</v>
      </c>
      <c r="Z179" s="18" t="s">
        <v>311</v>
      </c>
      <c r="AA179" s="18" t="s">
        <v>73</v>
      </c>
      <c r="AB179" s="18" t="s">
        <v>299</v>
      </c>
      <c r="AC179" s="21">
        <v>47</v>
      </c>
      <c r="AD179" s="5">
        <f t="shared" si="4"/>
        <v>235</v>
      </c>
      <c r="AE179" s="140">
        <f>Table_1027[[#This Row],[Planned Individuals]]*0.51</f>
        <v>119.85000000000001</v>
      </c>
      <c r="AF179" s="140">
        <f>Table_1027[[#This Row],[Planned Individuals]]*0.49</f>
        <v>115.14999999999999</v>
      </c>
      <c r="AG179" s="37">
        <v>47</v>
      </c>
      <c r="AH179" s="37"/>
      <c r="AI179" s="140">
        <f>SUM(Table_1027[[#This Row],[Existing Households]:[New Households]])</f>
        <v>47</v>
      </c>
      <c r="AJ179" s="140">
        <f t="shared" si="5"/>
        <v>235</v>
      </c>
      <c r="AK179" s="140">
        <f>Table_1027[[#This Row],[Reached Individuals]]*0.51</f>
        <v>119.85000000000001</v>
      </c>
      <c r="AL179" s="140">
        <f>Table_1027[[#This Row],[Reached Individuals]]*0.49</f>
        <v>115.14999999999999</v>
      </c>
      <c r="AM179" s="140">
        <f>Table_1027[[#This Row],[Reached Individuals]]*0.21</f>
        <v>49.35</v>
      </c>
      <c r="AN179" s="140">
        <f>Table_1027[[#This Row],[Reached Individuals]]*0.21</f>
        <v>49.35</v>
      </c>
      <c r="AO179" s="140">
        <f>Table_1027[[#This Row],[Reached Individuals]]*0.26</f>
        <v>61.1</v>
      </c>
      <c r="AP179" s="140">
        <f>Table_1027[[#This Row],[Reached Individuals]]*0.27</f>
        <v>63.45</v>
      </c>
      <c r="AQ179" s="142">
        <f>Table_1027[[#This Row],[Reached Individuals]]*0.02</f>
        <v>4.7</v>
      </c>
      <c r="AR179" s="142">
        <f>Table_1027[[#This Row],[Reached Individuals]]*0.03</f>
        <v>7.05</v>
      </c>
      <c r="AS179" s="37"/>
      <c r="AT179" s="12" t="s">
        <v>5153</v>
      </c>
      <c r="AU179" s="12" t="s">
        <v>5147</v>
      </c>
      <c r="AV179" s="11">
        <v>1556530708</v>
      </c>
      <c r="AW179" s="11" t="s">
        <v>5148</v>
      </c>
      <c r="AX179" s="11" t="s">
        <v>5149</v>
      </c>
      <c r="AY179" s="18">
        <v>1712529411</v>
      </c>
      <c r="AZ179" s="18" t="s">
        <v>5150</v>
      </c>
      <c r="BA179" s="5">
        <v>20</v>
      </c>
      <c r="BB179" s="5">
        <v>2022</v>
      </c>
      <c r="BC179" s="6" t="str" cm="1">
        <f t="array" ref="BC179">_xlfn.IFS(U179="Teknaf","202290",U179="Ukhia","202294",U179="Ramu","202266",U179="Pekua","202256",U179="Maheshkhali","202249",U179="Kutubdia","202245",U179="Cox's Bazar Sadar","202224",U179="Chakaria","202216",ISBLANK(U179),"")</f>
        <v>202290</v>
      </c>
      <c r="BD179" s="22"/>
      <c r="BE179" s="22"/>
    </row>
    <row r="180" spans="1:57" ht="15.75" customHeight="1">
      <c r="A180" s="36">
        <v>177</v>
      </c>
      <c r="B180" s="7" t="s">
        <v>5144</v>
      </c>
      <c r="C180" s="1" t="s">
        <v>182</v>
      </c>
      <c r="D180" s="1"/>
      <c r="E180" s="20" t="s">
        <v>36</v>
      </c>
      <c r="F180" s="20" t="s">
        <v>5145</v>
      </c>
      <c r="G180" s="18" t="s">
        <v>5236</v>
      </c>
      <c r="H180" s="3" t="s">
        <v>286</v>
      </c>
      <c r="I180" s="18" t="s">
        <v>87</v>
      </c>
      <c r="J180" s="18" t="s">
        <v>199</v>
      </c>
      <c r="K180" s="100" t="s">
        <v>74</v>
      </c>
      <c r="L180" s="100" t="s">
        <v>295</v>
      </c>
      <c r="M180" s="3" t="s">
        <v>428</v>
      </c>
      <c r="N180" s="18" t="s">
        <v>297</v>
      </c>
      <c r="O180" s="18" t="s">
        <v>303</v>
      </c>
      <c r="P180" s="18"/>
      <c r="Q180" s="2"/>
      <c r="R180" s="1"/>
      <c r="S180" s="5" t="s">
        <v>291</v>
      </c>
      <c r="T180" s="5" t="s">
        <v>292</v>
      </c>
      <c r="U180" s="18" t="s">
        <v>76</v>
      </c>
      <c r="V180" s="18" t="s">
        <v>220</v>
      </c>
      <c r="W180" s="18" t="s">
        <v>326</v>
      </c>
      <c r="X180" s="18" t="s">
        <v>311</v>
      </c>
      <c r="Y180" s="18" t="s">
        <v>311</v>
      </c>
      <c r="Z180" s="18" t="s">
        <v>311</v>
      </c>
      <c r="AA180" s="18" t="s">
        <v>73</v>
      </c>
      <c r="AB180" s="18" t="s">
        <v>299</v>
      </c>
      <c r="AC180" s="21">
        <v>48</v>
      </c>
      <c r="AD180" s="5">
        <f t="shared" si="4"/>
        <v>240</v>
      </c>
      <c r="AE180" s="140">
        <f>Table_1027[[#This Row],[Planned Individuals]]*0.51</f>
        <v>122.4</v>
      </c>
      <c r="AF180" s="140">
        <f>Table_1027[[#This Row],[Planned Individuals]]*0.49</f>
        <v>117.6</v>
      </c>
      <c r="AG180" s="37">
        <v>48</v>
      </c>
      <c r="AH180" s="37"/>
      <c r="AI180" s="140">
        <f>SUM(Table_1027[[#This Row],[Existing Households]:[New Households]])</f>
        <v>48</v>
      </c>
      <c r="AJ180" s="140">
        <f t="shared" si="5"/>
        <v>240</v>
      </c>
      <c r="AK180" s="140">
        <f>Table_1027[[#This Row],[Reached Individuals]]*0.51</f>
        <v>122.4</v>
      </c>
      <c r="AL180" s="140">
        <f>Table_1027[[#This Row],[Reached Individuals]]*0.49</f>
        <v>117.6</v>
      </c>
      <c r="AM180" s="140">
        <f>Table_1027[[#This Row],[Reached Individuals]]*0.21</f>
        <v>50.4</v>
      </c>
      <c r="AN180" s="140">
        <f>Table_1027[[#This Row],[Reached Individuals]]*0.21</f>
        <v>50.4</v>
      </c>
      <c r="AO180" s="140">
        <f>Table_1027[[#This Row],[Reached Individuals]]*0.26</f>
        <v>62.400000000000006</v>
      </c>
      <c r="AP180" s="140">
        <f>Table_1027[[#This Row],[Reached Individuals]]*0.27</f>
        <v>64.800000000000011</v>
      </c>
      <c r="AQ180" s="142">
        <f>Table_1027[[#This Row],[Reached Individuals]]*0.02</f>
        <v>4.8</v>
      </c>
      <c r="AR180" s="142">
        <f>Table_1027[[#This Row],[Reached Individuals]]*0.03</f>
        <v>7.1999999999999993</v>
      </c>
      <c r="AS180" s="37"/>
      <c r="AT180" s="12" t="s">
        <v>5156</v>
      </c>
      <c r="AU180" s="12" t="s">
        <v>5147</v>
      </c>
      <c r="AV180" s="11">
        <v>1556530708</v>
      </c>
      <c r="AW180" s="11" t="s">
        <v>5148</v>
      </c>
      <c r="AX180" s="11" t="s">
        <v>5149</v>
      </c>
      <c r="AY180" s="18">
        <v>1712529411</v>
      </c>
      <c r="AZ180" s="18" t="s">
        <v>5150</v>
      </c>
      <c r="BA180" s="5">
        <v>20</v>
      </c>
      <c r="BB180" s="5">
        <v>2022</v>
      </c>
      <c r="BC180" s="6" t="str" cm="1">
        <f t="array" ref="BC180">_xlfn.IFS(U180="Teknaf","202290",U180="Ukhia","202294",U180="Ramu","202266",U180="Pekua","202256",U180="Maheshkhali","202249",U180="Kutubdia","202245",U180="Cox's Bazar Sadar","202224",U180="Chakaria","202216",ISBLANK(U180),"")</f>
        <v>202294</v>
      </c>
      <c r="BD180" s="22"/>
      <c r="BE180" s="22"/>
    </row>
    <row r="181" spans="1:57" ht="15.75" customHeight="1">
      <c r="A181" s="36">
        <v>178</v>
      </c>
      <c r="B181" s="7" t="s">
        <v>5144</v>
      </c>
      <c r="C181" s="1" t="s">
        <v>182</v>
      </c>
      <c r="D181" s="1"/>
      <c r="E181" s="20" t="s">
        <v>36</v>
      </c>
      <c r="F181" s="20" t="s">
        <v>5145</v>
      </c>
      <c r="G181" s="18" t="s">
        <v>5236</v>
      </c>
      <c r="H181" s="3" t="s">
        <v>286</v>
      </c>
      <c r="I181" s="18" t="s">
        <v>87</v>
      </c>
      <c r="J181" s="18" t="s">
        <v>199</v>
      </c>
      <c r="K181" s="100" t="s">
        <v>74</v>
      </c>
      <c r="L181" s="100" t="s">
        <v>295</v>
      </c>
      <c r="M181" s="3" t="s">
        <v>428</v>
      </c>
      <c r="N181" s="18" t="s">
        <v>297</v>
      </c>
      <c r="O181" s="18" t="s">
        <v>303</v>
      </c>
      <c r="P181" s="18"/>
      <c r="Q181" s="2"/>
      <c r="R181" s="1"/>
      <c r="S181" s="5" t="s">
        <v>291</v>
      </c>
      <c r="T181" s="5" t="s">
        <v>292</v>
      </c>
      <c r="U181" s="18" t="s">
        <v>76</v>
      </c>
      <c r="V181" s="18" t="s">
        <v>220</v>
      </c>
      <c r="W181" s="18" t="s">
        <v>310</v>
      </c>
      <c r="X181" s="18" t="s">
        <v>311</v>
      </c>
      <c r="Y181" s="18" t="s">
        <v>311</v>
      </c>
      <c r="Z181" s="18" t="s">
        <v>311</v>
      </c>
      <c r="AA181" s="18" t="s">
        <v>73</v>
      </c>
      <c r="AB181" s="18" t="s">
        <v>299</v>
      </c>
      <c r="AC181" s="21">
        <v>200</v>
      </c>
      <c r="AD181" s="5">
        <f t="shared" si="4"/>
        <v>1000</v>
      </c>
      <c r="AE181" s="140">
        <f>Table_1027[[#This Row],[Planned Individuals]]*0.51</f>
        <v>510</v>
      </c>
      <c r="AF181" s="140">
        <f>Table_1027[[#This Row],[Planned Individuals]]*0.49</f>
        <v>490</v>
      </c>
      <c r="AG181" s="37">
        <v>50</v>
      </c>
      <c r="AH181" s="37"/>
      <c r="AI181" s="140">
        <f>SUM(Table_1027[[#This Row],[Existing Households]:[New Households]])</f>
        <v>50</v>
      </c>
      <c r="AJ181" s="140">
        <f t="shared" si="5"/>
        <v>250</v>
      </c>
      <c r="AK181" s="140">
        <f>Table_1027[[#This Row],[Reached Individuals]]*0.51</f>
        <v>127.5</v>
      </c>
      <c r="AL181" s="140">
        <f>Table_1027[[#This Row],[Reached Individuals]]*0.49</f>
        <v>122.5</v>
      </c>
      <c r="AM181" s="140">
        <f>Table_1027[[#This Row],[Reached Individuals]]*0.21</f>
        <v>52.5</v>
      </c>
      <c r="AN181" s="140">
        <f>Table_1027[[#This Row],[Reached Individuals]]*0.21</f>
        <v>52.5</v>
      </c>
      <c r="AO181" s="140">
        <f>Table_1027[[#This Row],[Reached Individuals]]*0.26</f>
        <v>65</v>
      </c>
      <c r="AP181" s="140">
        <f>Table_1027[[#This Row],[Reached Individuals]]*0.27</f>
        <v>67.5</v>
      </c>
      <c r="AQ181" s="142">
        <f>Table_1027[[#This Row],[Reached Individuals]]*0.02</f>
        <v>5</v>
      </c>
      <c r="AR181" s="142">
        <f>Table_1027[[#This Row],[Reached Individuals]]*0.03</f>
        <v>7.5</v>
      </c>
      <c r="AS181" s="37"/>
      <c r="AT181" s="12" t="s">
        <v>5156</v>
      </c>
      <c r="AU181" s="12" t="s">
        <v>5147</v>
      </c>
      <c r="AV181" s="11">
        <v>1556530708</v>
      </c>
      <c r="AW181" s="11" t="s">
        <v>5148</v>
      </c>
      <c r="AX181" s="11" t="s">
        <v>5149</v>
      </c>
      <c r="AY181" s="18">
        <v>1712529411</v>
      </c>
      <c r="AZ181" s="18" t="s">
        <v>5150</v>
      </c>
      <c r="BA181" s="5">
        <v>20</v>
      </c>
      <c r="BB181" s="5">
        <v>2022</v>
      </c>
      <c r="BC181" s="6" t="str" cm="1">
        <f t="array" ref="BC181">_xlfn.IFS(U181="Teknaf","202290",U181="Ukhia","202294",U181="Ramu","202266",U181="Pekua","202256",U181="Maheshkhali","202249",U181="Kutubdia","202245",U181="Cox's Bazar Sadar","202224",U181="Chakaria","202216",ISBLANK(U181),"")</f>
        <v>202294</v>
      </c>
      <c r="BD181" s="22"/>
      <c r="BE181" s="22"/>
    </row>
    <row r="182" spans="1:57" ht="15.75" customHeight="1">
      <c r="A182" s="36">
        <v>179</v>
      </c>
      <c r="B182" s="7" t="s">
        <v>5144</v>
      </c>
      <c r="C182" s="1" t="s">
        <v>182</v>
      </c>
      <c r="D182" s="1"/>
      <c r="E182" s="20" t="s">
        <v>36</v>
      </c>
      <c r="F182" s="20" t="s">
        <v>5145</v>
      </c>
      <c r="G182" s="18" t="s">
        <v>5236</v>
      </c>
      <c r="H182" s="3" t="s">
        <v>286</v>
      </c>
      <c r="I182" s="18" t="s">
        <v>87</v>
      </c>
      <c r="J182" s="18" t="s">
        <v>199</v>
      </c>
      <c r="K182" s="100" t="s">
        <v>74</v>
      </c>
      <c r="L182" s="100" t="s">
        <v>295</v>
      </c>
      <c r="M182" s="3" t="s">
        <v>428</v>
      </c>
      <c r="N182" s="18" t="s">
        <v>297</v>
      </c>
      <c r="O182" s="18" t="s">
        <v>303</v>
      </c>
      <c r="P182" s="18"/>
      <c r="Q182" s="2"/>
      <c r="R182" s="1"/>
      <c r="S182" s="5" t="s">
        <v>291</v>
      </c>
      <c r="T182" s="5" t="s">
        <v>292</v>
      </c>
      <c r="U182" s="18" t="s">
        <v>76</v>
      </c>
      <c r="V182" s="18" t="s">
        <v>219</v>
      </c>
      <c r="W182" s="18" t="s">
        <v>331</v>
      </c>
      <c r="X182" s="18" t="s">
        <v>311</v>
      </c>
      <c r="Y182" s="18" t="s">
        <v>311</v>
      </c>
      <c r="Z182" s="18" t="s">
        <v>311</v>
      </c>
      <c r="AA182" s="18" t="s">
        <v>73</v>
      </c>
      <c r="AB182" s="18" t="s">
        <v>299</v>
      </c>
      <c r="AC182" s="21">
        <v>58</v>
      </c>
      <c r="AD182" s="5">
        <f t="shared" si="4"/>
        <v>290</v>
      </c>
      <c r="AE182" s="140">
        <f>Table_1027[[#This Row],[Planned Individuals]]*0.51</f>
        <v>147.9</v>
      </c>
      <c r="AF182" s="140">
        <f>Table_1027[[#This Row],[Planned Individuals]]*0.49</f>
        <v>142.1</v>
      </c>
      <c r="AG182" s="37">
        <v>58</v>
      </c>
      <c r="AH182" s="37"/>
      <c r="AI182" s="140">
        <f>SUM(Table_1027[[#This Row],[Existing Households]:[New Households]])</f>
        <v>58</v>
      </c>
      <c r="AJ182" s="140">
        <f t="shared" si="5"/>
        <v>290</v>
      </c>
      <c r="AK182" s="140">
        <f>Table_1027[[#This Row],[Reached Individuals]]*0.51</f>
        <v>147.9</v>
      </c>
      <c r="AL182" s="140">
        <f>Table_1027[[#This Row],[Reached Individuals]]*0.49</f>
        <v>142.1</v>
      </c>
      <c r="AM182" s="140">
        <f>Table_1027[[#This Row],[Reached Individuals]]*0.21</f>
        <v>60.9</v>
      </c>
      <c r="AN182" s="140">
        <f>Table_1027[[#This Row],[Reached Individuals]]*0.21</f>
        <v>60.9</v>
      </c>
      <c r="AO182" s="140">
        <f>Table_1027[[#This Row],[Reached Individuals]]*0.26</f>
        <v>75.400000000000006</v>
      </c>
      <c r="AP182" s="140">
        <f>Table_1027[[#This Row],[Reached Individuals]]*0.27</f>
        <v>78.300000000000011</v>
      </c>
      <c r="AQ182" s="142">
        <f>Table_1027[[#This Row],[Reached Individuals]]*0.02</f>
        <v>5.8</v>
      </c>
      <c r="AR182" s="142">
        <f>Table_1027[[#This Row],[Reached Individuals]]*0.03</f>
        <v>8.6999999999999993</v>
      </c>
      <c r="AS182" s="37"/>
      <c r="AT182" s="12" t="s">
        <v>5154</v>
      </c>
      <c r="AU182" s="12" t="s">
        <v>5147</v>
      </c>
      <c r="AV182" s="11">
        <v>1556530708</v>
      </c>
      <c r="AW182" s="11" t="s">
        <v>5148</v>
      </c>
      <c r="AX182" s="11" t="s">
        <v>5149</v>
      </c>
      <c r="AY182" s="18">
        <v>1712529411</v>
      </c>
      <c r="AZ182" s="18" t="s">
        <v>5150</v>
      </c>
      <c r="BA182" s="5">
        <v>20</v>
      </c>
      <c r="BB182" s="5">
        <v>2022</v>
      </c>
      <c r="BC182" s="6" t="str" cm="1">
        <f t="array" ref="BC182">_xlfn.IFS(U182="Teknaf","202290",U182="Ukhia","202294",U182="Ramu","202266",U182="Pekua","202256",U182="Maheshkhali","202249",U182="Kutubdia","202245",U182="Cox's Bazar Sadar","202224",U182="Chakaria","202216",ISBLANK(U182),"")</f>
        <v>202294</v>
      </c>
      <c r="BD182" s="22"/>
      <c r="BE182" s="22"/>
    </row>
    <row r="183" spans="1:57" ht="15.75" customHeight="1">
      <c r="A183" s="36">
        <v>180</v>
      </c>
      <c r="B183" s="7" t="s">
        <v>5144</v>
      </c>
      <c r="C183" s="1" t="s">
        <v>182</v>
      </c>
      <c r="D183" s="1"/>
      <c r="E183" s="20" t="s">
        <v>36</v>
      </c>
      <c r="F183" s="20" t="s">
        <v>5145</v>
      </c>
      <c r="G183" s="18" t="s">
        <v>5236</v>
      </c>
      <c r="H183" s="3" t="s">
        <v>286</v>
      </c>
      <c r="I183" s="18" t="s">
        <v>87</v>
      </c>
      <c r="J183" s="18" t="s">
        <v>199</v>
      </c>
      <c r="K183" s="100" t="s">
        <v>74</v>
      </c>
      <c r="L183" s="100" t="s">
        <v>295</v>
      </c>
      <c r="M183" s="3" t="s">
        <v>428</v>
      </c>
      <c r="N183" s="18" t="s">
        <v>297</v>
      </c>
      <c r="O183" s="18" t="s">
        <v>303</v>
      </c>
      <c r="P183" s="18"/>
      <c r="Q183" s="2"/>
      <c r="R183" s="1"/>
      <c r="S183" s="5" t="s">
        <v>291</v>
      </c>
      <c r="T183" s="5" t="s">
        <v>292</v>
      </c>
      <c r="U183" s="18" t="s">
        <v>77</v>
      </c>
      <c r="V183" s="18" t="s">
        <v>224</v>
      </c>
      <c r="W183" s="18" t="s">
        <v>309</v>
      </c>
      <c r="X183" s="18" t="s">
        <v>311</v>
      </c>
      <c r="Y183" s="18" t="s">
        <v>311</v>
      </c>
      <c r="Z183" s="18" t="s">
        <v>311</v>
      </c>
      <c r="AA183" s="18" t="s">
        <v>73</v>
      </c>
      <c r="AB183" s="18" t="s">
        <v>299</v>
      </c>
      <c r="AC183" s="21">
        <v>125</v>
      </c>
      <c r="AD183" s="5">
        <f t="shared" si="4"/>
        <v>625</v>
      </c>
      <c r="AE183" s="140">
        <f>Table_1027[[#This Row],[Planned Individuals]]*0.51</f>
        <v>318.75</v>
      </c>
      <c r="AF183" s="140">
        <f>Table_1027[[#This Row],[Planned Individuals]]*0.49</f>
        <v>306.25</v>
      </c>
      <c r="AG183" s="37">
        <v>60</v>
      </c>
      <c r="AH183" s="37"/>
      <c r="AI183" s="140">
        <f>SUM(Table_1027[[#This Row],[Existing Households]:[New Households]])</f>
        <v>60</v>
      </c>
      <c r="AJ183" s="140">
        <f t="shared" si="5"/>
        <v>300</v>
      </c>
      <c r="AK183" s="140">
        <f>Table_1027[[#This Row],[Reached Individuals]]*0.51</f>
        <v>153</v>
      </c>
      <c r="AL183" s="140">
        <f>Table_1027[[#This Row],[Reached Individuals]]*0.49</f>
        <v>147</v>
      </c>
      <c r="AM183" s="140">
        <f>Table_1027[[#This Row],[Reached Individuals]]*0.21</f>
        <v>63</v>
      </c>
      <c r="AN183" s="140">
        <f>Table_1027[[#This Row],[Reached Individuals]]*0.21</f>
        <v>63</v>
      </c>
      <c r="AO183" s="140">
        <f>Table_1027[[#This Row],[Reached Individuals]]*0.26</f>
        <v>78</v>
      </c>
      <c r="AP183" s="140">
        <f>Table_1027[[#This Row],[Reached Individuals]]*0.27</f>
        <v>81</v>
      </c>
      <c r="AQ183" s="142">
        <f>Table_1027[[#This Row],[Reached Individuals]]*0.02</f>
        <v>6</v>
      </c>
      <c r="AR183" s="142">
        <f>Table_1027[[#This Row],[Reached Individuals]]*0.03</f>
        <v>9</v>
      </c>
      <c r="AS183" s="37"/>
      <c r="AT183" s="12" t="s">
        <v>5153</v>
      </c>
      <c r="AU183" s="12" t="s">
        <v>5147</v>
      </c>
      <c r="AV183" s="11">
        <v>1556530708</v>
      </c>
      <c r="AW183" s="11" t="s">
        <v>5148</v>
      </c>
      <c r="AX183" s="11" t="s">
        <v>5149</v>
      </c>
      <c r="AY183" s="18">
        <v>1712529411</v>
      </c>
      <c r="AZ183" s="18" t="s">
        <v>5150</v>
      </c>
      <c r="BA183" s="5">
        <v>20</v>
      </c>
      <c r="BB183" s="5">
        <v>2022</v>
      </c>
      <c r="BC183" s="6" t="str" cm="1">
        <f t="array" ref="BC183">_xlfn.IFS(U183="Teknaf","202290",U183="Ukhia","202294",U183="Ramu","202266",U183="Pekua","202256",U183="Maheshkhali","202249",U183="Kutubdia","202245",U183="Cox's Bazar Sadar","202224",U183="Chakaria","202216",ISBLANK(U183),"")</f>
        <v>202290</v>
      </c>
      <c r="BD183" s="22"/>
      <c r="BE183" s="22"/>
    </row>
    <row r="184" spans="1:57" ht="15.75" customHeight="1">
      <c r="A184" s="36">
        <v>181</v>
      </c>
      <c r="B184" s="7" t="s">
        <v>5144</v>
      </c>
      <c r="C184" s="1" t="s">
        <v>182</v>
      </c>
      <c r="D184" s="1"/>
      <c r="E184" s="20" t="s">
        <v>36</v>
      </c>
      <c r="F184" s="20" t="s">
        <v>5145</v>
      </c>
      <c r="G184" s="18" t="s">
        <v>5236</v>
      </c>
      <c r="H184" s="3" t="s">
        <v>286</v>
      </c>
      <c r="I184" s="18" t="s">
        <v>89</v>
      </c>
      <c r="J184" s="18" t="s">
        <v>447</v>
      </c>
      <c r="K184" s="100" t="s">
        <v>74</v>
      </c>
      <c r="L184" s="100" t="s">
        <v>295</v>
      </c>
      <c r="M184" s="3" t="s">
        <v>428</v>
      </c>
      <c r="N184" s="18" t="s">
        <v>297</v>
      </c>
      <c r="O184" s="18" t="s">
        <v>303</v>
      </c>
      <c r="P184" s="18"/>
      <c r="Q184" s="2"/>
      <c r="R184" s="1"/>
      <c r="S184" s="5" t="s">
        <v>291</v>
      </c>
      <c r="T184" s="5" t="s">
        <v>292</v>
      </c>
      <c r="U184" s="18" t="s">
        <v>77</v>
      </c>
      <c r="V184" s="18" t="s">
        <v>218</v>
      </c>
      <c r="W184" s="18" t="s">
        <v>316</v>
      </c>
      <c r="X184" s="18" t="s">
        <v>311</v>
      </c>
      <c r="Y184" s="18" t="s">
        <v>311</v>
      </c>
      <c r="Z184" s="18" t="s">
        <v>311</v>
      </c>
      <c r="AA184" s="18" t="s">
        <v>73</v>
      </c>
      <c r="AB184" s="18" t="s">
        <v>299</v>
      </c>
      <c r="AC184" s="21">
        <v>325</v>
      </c>
      <c r="AD184" s="5">
        <f t="shared" si="4"/>
        <v>1625</v>
      </c>
      <c r="AE184" s="140">
        <f>Table_1027[[#This Row],[Planned Individuals]]*0.51</f>
        <v>828.75</v>
      </c>
      <c r="AF184" s="140">
        <f>Table_1027[[#This Row],[Planned Individuals]]*0.49</f>
        <v>796.25</v>
      </c>
      <c r="AG184" s="37">
        <v>74</v>
      </c>
      <c r="AH184" s="37"/>
      <c r="AI184" s="140">
        <f>SUM(Table_1027[[#This Row],[Existing Households]:[New Households]])</f>
        <v>74</v>
      </c>
      <c r="AJ184" s="140">
        <f t="shared" si="5"/>
        <v>370</v>
      </c>
      <c r="AK184" s="140">
        <f>Table_1027[[#This Row],[Reached Individuals]]*0.51</f>
        <v>188.70000000000002</v>
      </c>
      <c r="AL184" s="140">
        <f>Table_1027[[#This Row],[Reached Individuals]]*0.49</f>
        <v>181.29999999999998</v>
      </c>
      <c r="AM184" s="140">
        <f>Table_1027[[#This Row],[Reached Individuals]]*0.21</f>
        <v>77.7</v>
      </c>
      <c r="AN184" s="140">
        <f>Table_1027[[#This Row],[Reached Individuals]]*0.21</f>
        <v>77.7</v>
      </c>
      <c r="AO184" s="140">
        <f>Table_1027[[#This Row],[Reached Individuals]]*0.26</f>
        <v>96.2</v>
      </c>
      <c r="AP184" s="140">
        <f>Table_1027[[#This Row],[Reached Individuals]]*0.27</f>
        <v>99.9</v>
      </c>
      <c r="AQ184" s="142">
        <f>Table_1027[[#This Row],[Reached Individuals]]*0.02</f>
        <v>7.4</v>
      </c>
      <c r="AR184" s="142">
        <f>Table_1027[[#This Row],[Reached Individuals]]*0.03</f>
        <v>11.1</v>
      </c>
      <c r="AS184" s="37"/>
      <c r="AT184" s="12"/>
      <c r="AU184" s="12" t="s">
        <v>5147</v>
      </c>
      <c r="AV184" s="11">
        <v>1556530708</v>
      </c>
      <c r="AW184" s="11" t="s">
        <v>5148</v>
      </c>
      <c r="AX184" s="11" t="s">
        <v>5149</v>
      </c>
      <c r="AY184" s="18">
        <v>1712529411</v>
      </c>
      <c r="AZ184" s="18" t="s">
        <v>5150</v>
      </c>
      <c r="BA184" s="5">
        <v>20</v>
      </c>
      <c r="BB184" s="5">
        <v>2022</v>
      </c>
      <c r="BC184" s="6" t="str" cm="1">
        <f t="array" ref="BC184">_xlfn.IFS(U184="Teknaf","202290",U184="Ukhia","202294",U184="Ramu","202266",U184="Pekua","202256",U184="Maheshkhali","202249",U184="Kutubdia","202245",U184="Cox's Bazar Sadar","202224",U184="Chakaria","202216",ISBLANK(U184),"")</f>
        <v>202290</v>
      </c>
      <c r="BD184" s="22"/>
      <c r="BE184" s="22"/>
    </row>
    <row r="185" spans="1:57" ht="15.75" customHeight="1">
      <c r="A185" s="36">
        <v>182</v>
      </c>
      <c r="B185" s="7" t="s">
        <v>5144</v>
      </c>
      <c r="C185" s="1" t="s">
        <v>182</v>
      </c>
      <c r="D185" s="1"/>
      <c r="E185" s="20" t="s">
        <v>36</v>
      </c>
      <c r="F185" s="20" t="s">
        <v>5145</v>
      </c>
      <c r="G185" s="18" t="s">
        <v>5236</v>
      </c>
      <c r="H185" s="3" t="s">
        <v>286</v>
      </c>
      <c r="I185" s="18" t="s">
        <v>87</v>
      </c>
      <c r="J185" s="18" t="s">
        <v>199</v>
      </c>
      <c r="K185" s="100" t="s">
        <v>74</v>
      </c>
      <c r="L185" s="100" t="s">
        <v>295</v>
      </c>
      <c r="M185" s="3" t="s">
        <v>428</v>
      </c>
      <c r="N185" s="18" t="s">
        <v>297</v>
      </c>
      <c r="O185" s="18" t="s">
        <v>303</v>
      </c>
      <c r="P185" s="18"/>
      <c r="Q185" s="2"/>
      <c r="R185" s="1"/>
      <c r="S185" s="5" t="s">
        <v>291</v>
      </c>
      <c r="T185" s="5" t="s">
        <v>292</v>
      </c>
      <c r="U185" s="18" t="s">
        <v>77</v>
      </c>
      <c r="V185" s="18" t="s">
        <v>224</v>
      </c>
      <c r="W185" s="18" t="s">
        <v>310</v>
      </c>
      <c r="X185" s="18" t="s">
        <v>311</v>
      </c>
      <c r="Y185" s="18" t="s">
        <v>311</v>
      </c>
      <c r="Z185" s="18" t="s">
        <v>311</v>
      </c>
      <c r="AA185" s="18" t="s">
        <v>73</v>
      </c>
      <c r="AB185" s="18" t="s">
        <v>299</v>
      </c>
      <c r="AC185" s="21">
        <v>76</v>
      </c>
      <c r="AD185" s="5">
        <f t="shared" si="4"/>
        <v>380</v>
      </c>
      <c r="AE185" s="140">
        <f>Table_1027[[#This Row],[Planned Individuals]]*0.51</f>
        <v>193.8</v>
      </c>
      <c r="AF185" s="140">
        <f>Table_1027[[#This Row],[Planned Individuals]]*0.49</f>
        <v>186.2</v>
      </c>
      <c r="AG185" s="37">
        <v>76</v>
      </c>
      <c r="AH185" s="37"/>
      <c r="AI185" s="140">
        <f>SUM(Table_1027[[#This Row],[Existing Households]:[New Households]])</f>
        <v>76</v>
      </c>
      <c r="AJ185" s="140">
        <f t="shared" si="5"/>
        <v>380</v>
      </c>
      <c r="AK185" s="140">
        <f>Table_1027[[#This Row],[Reached Individuals]]*0.51</f>
        <v>193.8</v>
      </c>
      <c r="AL185" s="140">
        <f>Table_1027[[#This Row],[Reached Individuals]]*0.49</f>
        <v>186.2</v>
      </c>
      <c r="AM185" s="140">
        <f>Table_1027[[#This Row],[Reached Individuals]]*0.21</f>
        <v>79.8</v>
      </c>
      <c r="AN185" s="140">
        <f>Table_1027[[#This Row],[Reached Individuals]]*0.21</f>
        <v>79.8</v>
      </c>
      <c r="AO185" s="140">
        <f>Table_1027[[#This Row],[Reached Individuals]]*0.26</f>
        <v>98.8</v>
      </c>
      <c r="AP185" s="140">
        <f>Table_1027[[#This Row],[Reached Individuals]]*0.27</f>
        <v>102.60000000000001</v>
      </c>
      <c r="AQ185" s="142">
        <f>Table_1027[[#This Row],[Reached Individuals]]*0.02</f>
        <v>7.6000000000000005</v>
      </c>
      <c r="AR185" s="142">
        <f>Table_1027[[#This Row],[Reached Individuals]]*0.03</f>
        <v>11.4</v>
      </c>
      <c r="AS185" s="37"/>
      <c r="AT185" s="12" t="s">
        <v>5153</v>
      </c>
      <c r="AU185" s="12" t="s">
        <v>5147</v>
      </c>
      <c r="AV185" s="11">
        <v>1556530708</v>
      </c>
      <c r="AW185" s="11" t="s">
        <v>5148</v>
      </c>
      <c r="AX185" s="11" t="s">
        <v>5149</v>
      </c>
      <c r="AY185" s="18">
        <v>1712529411</v>
      </c>
      <c r="AZ185" s="18" t="s">
        <v>5150</v>
      </c>
      <c r="BA185" s="5">
        <v>20</v>
      </c>
      <c r="BB185" s="5">
        <v>2022</v>
      </c>
      <c r="BC185" s="6" t="str" cm="1">
        <f t="array" ref="BC185">_xlfn.IFS(U185="Teknaf","202290",U185="Ukhia","202294",U185="Ramu","202266",U185="Pekua","202256",U185="Maheshkhali","202249",U185="Kutubdia","202245",U185="Cox's Bazar Sadar","202224",U185="Chakaria","202216",ISBLANK(U185),"")</f>
        <v>202290</v>
      </c>
      <c r="BD185" s="22"/>
      <c r="BE185" s="22"/>
    </row>
    <row r="186" spans="1:57" ht="15.75" customHeight="1">
      <c r="A186" s="36">
        <v>183</v>
      </c>
      <c r="B186" s="7" t="s">
        <v>5144</v>
      </c>
      <c r="C186" s="1" t="s">
        <v>182</v>
      </c>
      <c r="D186" s="1"/>
      <c r="E186" s="20" t="s">
        <v>36</v>
      </c>
      <c r="F186" s="20" t="s">
        <v>5145</v>
      </c>
      <c r="G186" s="18" t="s">
        <v>5236</v>
      </c>
      <c r="H186" s="3" t="s">
        <v>286</v>
      </c>
      <c r="I186" s="18" t="s">
        <v>87</v>
      </c>
      <c r="J186" s="18" t="s">
        <v>199</v>
      </c>
      <c r="K186" s="100" t="s">
        <v>74</v>
      </c>
      <c r="L186" s="100" t="s">
        <v>295</v>
      </c>
      <c r="M186" s="3" t="s">
        <v>428</v>
      </c>
      <c r="N186" s="18" t="s">
        <v>297</v>
      </c>
      <c r="O186" s="18" t="s">
        <v>303</v>
      </c>
      <c r="P186" s="18"/>
      <c r="Q186" s="2"/>
      <c r="R186" s="1"/>
      <c r="S186" s="5" t="s">
        <v>291</v>
      </c>
      <c r="T186" s="5" t="s">
        <v>292</v>
      </c>
      <c r="U186" s="18" t="s">
        <v>77</v>
      </c>
      <c r="V186" s="18" t="s">
        <v>218</v>
      </c>
      <c r="W186" s="18" t="s">
        <v>331</v>
      </c>
      <c r="X186" s="18" t="s">
        <v>311</v>
      </c>
      <c r="Y186" s="18" t="s">
        <v>311</v>
      </c>
      <c r="Z186" s="18" t="s">
        <v>311</v>
      </c>
      <c r="AA186" s="18" t="s">
        <v>73</v>
      </c>
      <c r="AB186" s="18" t="s">
        <v>299</v>
      </c>
      <c r="AC186" s="21">
        <v>250</v>
      </c>
      <c r="AD186" s="5">
        <f t="shared" si="4"/>
        <v>1250</v>
      </c>
      <c r="AE186" s="140">
        <f>Table_1027[[#This Row],[Planned Individuals]]*0.51</f>
        <v>637.5</v>
      </c>
      <c r="AF186" s="140">
        <f>Table_1027[[#This Row],[Planned Individuals]]*0.49</f>
        <v>612.5</v>
      </c>
      <c r="AG186" s="37">
        <v>78</v>
      </c>
      <c r="AH186" s="37"/>
      <c r="AI186" s="140">
        <f>SUM(Table_1027[[#This Row],[Existing Households]:[New Households]])</f>
        <v>78</v>
      </c>
      <c r="AJ186" s="140">
        <f t="shared" si="5"/>
        <v>390</v>
      </c>
      <c r="AK186" s="140">
        <f>Table_1027[[#This Row],[Reached Individuals]]*0.51</f>
        <v>198.9</v>
      </c>
      <c r="AL186" s="140">
        <f>Table_1027[[#This Row],[Reached Individuals]]*0.49</f>
        <v>191.1</v>
      </c>
      <c r="AM186" s="140">
        <f>Table_1027[[#This Row],[Reached Individuals]]*0.21</f>
        <v>81.899999999999991</v>
      </c>
      <c r="AN186" s="140">
        <f>Table_1027[[#This Row],[Reached Individuals]]*0.21</f>
        <v>81.899999999999991</v>
      </c>
      <c r="AO186" s="140">
        <f>Table_1027[[#This Row],[Reached Individuals]]*0.26</f>
        <v>101.4</v>
      </c>
      <c r="AP186" s="140">
        <f>Table_1027[[#This Row],[Reached Individuals]]*0.27</f>
        <v>105.30000000000001</v>
      </c>
      <c r="AQ186" s="142">
        <f>Table_1027[[#This Row],[Reached Individuals]]*0.02</f>
        <v>7.8</v>
      </c>
      <c r="AR186" s="142">
        <f>Table_1027[[#This Row],[Reached Individuals]]*0.03</f>
        <v>11.7</v>
      </c>
      <c r="AS186" s="37"/>
      <c r="AT186" s="12" t="s">
        <v>5146</v>
      </c>
      <c r="AU186" s="12" t="s">
        <v>5147</v>
      </c>
      <c r="AV186" s="11">
        <v>1556530708</v>
      </c>
      <c r="AW186" s="11" t="s">
        <v>5148</v>
      </c>
      <c r="AX186" s="11" t="s">
        <v>5149</v>
      </c>
      <c r="AY186" s="18">
        <v>1712529411</v>
      </c>
      <c r="AZ186" s="18" t="s">
        <v>5150</v>
      </c>
      <c r="BA186" s="5">
        <v>20</v>
      </c>
      <c r="BB186" s="5">
        <v>2022</v>
      </c>
      <c r="BC186" s="6" t="str" cm="1">
        <f t="array" ref="BC186">_xlfn.IFS(U186="Teknaf","202290",U186="Ukhia","202294",U186="Ramu","202266",U186="Pekua","202256",U186="Maheshkhali","202249",U186="Kutubdia","202245",U186="Cox's Bazar Sadar","202224",U186="Chakaria","202216",ISBLANK(U186),"")</f>
        <v>202290</v>
      </c>
      <c r="BD186" s="22"/>
      <c r="BE186" s="22"/>
    </row>
    <row r="187" spans="1:57" ht="15.75" customHeight="1">
      <c r="A187" s="36">
        <v>184</v>
      </c>
      <c r="B187" s="7" t="s">
        <v>5144</v>
      </c>
      <c r="C187" s="1" t="s">
        <v>182</v>
      </c>
      <c r="D187" s="1"/>
      <c r="E187" s="20" t="s">
        <v>36</v>
      </c>
      <c r="F187" s="20" t="s">
        <v>5145</v>
      </c>
      <c r="G187" s="18" t="s">
        <v>5236</v>
      </c>
      <c r="H187" s="3" t="s">
        <v>286</v>
      </c>
      <c r="I187" s="18" t="s">
        <v>87</v>
      </c>
      <c r="J187" s="18" t="s">
        <v>199</v>
      </c>
      <c r="K187" s="100" t="s">
        <v>74</v>
      </c>
      <c r="L187" s="100" t="s">
        <v>295</v>
      </c>
      <c r="M187" s="3" t="s">
        <v>428</v>
      </c>
      <c r="N187" s="18" t="s">
        <v>297</v>
      </c>
      <c r="O187" s="18" t="s">
        <v>303</v>
      </c>
      <c r="P187" s="18"/>
      <c r="Q187" s="2"/>
      <c r="R187" s="1"/>
      <c r="S187" s="5" t="s">
        <v>291</v>
      </c>
      <c r="T187" s="5" t="s">
        <v>292</v>
      </c>
      <c r="U187" s="18" t="s">
        <v>76</v>
      </c>
      <c r="V187" s="18" t="s">
        <v>225</v>
      </c>
      <c r="W187" s="18" t="s">
        <v>331</v>
      </c>
      <c r="X187" s="18" t="s">
        <v>311</v>
      </c>
      <c r="Y187" s="18" t="s">
        <v>311</v>
      </c>
      <c r="Z187" s="18" t="s">
        <v>311</v>
      </c>
      <c r="AA187" s="18" t="s">
        <v>73</v>
      </c>
      <c r="AB187" s="18" t="s">
        <v>299</v>
      </c>
      <c r="AC187" s="21">
        <v>150</v>
      </c>
      <c r="AD187" s="5">
        <f t="shared" si="4"/>
        <v>750</v>
      </c>
      <c r="AE187" s="140">
        <f>Table_1027[[#This Row],[Planned Individuals]]*0.51</f>
        <v>382.5</v>
      </c>
      <c r="AF187" s="140">
        <f>Table_1027[[#This Row],[Planned Individuals]]*0.49</f>
        <v>367.5</v>
      </c>
      <c r="AG187" s="37">
        <v>81</v>
      </c>
      <c r="AH187" s="37"/>
      <c r="AI187" s="140">
        <f>SUM(Table_1027[[#This Row],[Existing Households]:[New Households]])</f>
        <v>81</v>
      </c>
      <c r="AJ187" s="140">
        <f t="shared" si="5"/>
        <v>405</v>
      </c>
      <c r="AK187" s="140">
        <f>Table_1027[[#This Row],[Reached Individuals]]*0.51</f>
        <v>206.55</v>
      </c>
      <c r="AL187" s="140">
        <f>Table_1027[[#This Row],[Reached Individuals]]*0.49</f>
        <v>198.45</v>
      </c>
      <c r="AM187" s="140">
        <f>Table_1027[[#This Row],[Reached Individuals]]*0.21</f>
        <v>85.05</v>
      </c>
      <c r="AN187" s="140">
        <f>Table_1027[[#This Row],[Reached Individuals]]*0.21</f>
        <v>85.05</v>
      </c>
      <c r="AO187" s="140">
        <f>Table_1027[[#This Row],[Reached Individuals]]*0.26</f>
        <v>105.3</v>
      </c>
      <c r="AP187" s="140">
        <f>Table_1027[[#This Row],[Reached Individuals]]*0.27</f>
        <v>109.35000000000001</v>
      </c>
      <c r="AQ187" s="142">
        <f>Table_1027[[#This Row],[Reached Individuals]]*0.02</f>
        <v>8.1</v>
      </c>
      <c r="AR187" s="142">
        <f>Table_1027[[#This Row],[Reached Individuals]]*0.03</f>
        <v>12.15</v>
      </c>
      <c r="AS187" s="37"/>
      <c r="AT187" s="12" t="s">
        <v>5155</v>
      </c>
      <c r="AU187" s="12" t="s">
        <v>5147</v>
      </c>
      <c r="AV187" s="11">
        <v>1556530708</v>
      </c>
      <c r="AW187" s="11" t="s">
        <v>5148</v>
      </c>
      <c r="AX187" s="11" t="s">
        <v>5149</v>
      </c>
      <c r="AY187" s="18">
        <v>1712529411</v>
      </c>
      <c r="AZ187" s="18" t="s">
        <v>5150</v>
      </c>
      <c r="BA187" s="5">
        <v>20</v>
      </c>
      <c r="BB187" s="5">
        <v>2022</v>
      </c>
      <c r="BC187" s="6" t="str" cm="1">
        <f t="array" ref="BC187">_xlfn.IFS(U187="Teknaf","202290",U187="Ukhia","202294",U187="Ramu","202266",U187="Pekua","202256",U187="Maheshkhali","202249",U187="Kutubdia","202245",U187="Cox's Bazar Sadar","202224",U187="Chakaria","202216",ISBLANK(U187),"")</f>
        <v>202294</v>
      </c>
      <c r="BD187" s="22"/>
      <c r="BE187" s="22"/>
    </row>
    <row r="188" spans="1:57" ht="15.75" customHeight="1">
      <c r="A188" s="36">
        <v>185</v>
      </c>
      <c r="B188" s="7" t="s">
        <v>5144</v>
      </c>
      <c r="C188" s="1" t="s">
        <v>182</v>
      </c>
      <c r="D188" s="1"/>
      <c r="E188" s="20" t="s">
        <v>36</v>
      </c>
      <c r="F188" s="20" t="s">
        <v>5145</v>
      </c>
      <c r="G188" s="18" t="s">
        <v>5236</v>
      </c>
      <c r="H188" s="3" t="s">
        <v>286</v>
      </c>
      <c r="I188" s="18" t="s">
        <v>87</v>
      </c>
      <c r="J188" s="18" t="s">
        <v>199</v>
      </c>
      <c r="K188" s="100" t="s">
        <v>74</v>
      </c>
      <c r="L188" s="100" t="s">
        <v>295</v>
      </c>
      <c r="M188" s="3" t="s">
        <v>428</v>
      </c>
      <c r="N188" s="18" t="s">
        <v>297</v>
      </c>
      <c r="O188" s="18" t="s">
        <v>303</v>
      </c>
      <c r="P188" s="18"/>
      <c r="Q188" s="2"/>
      <c r="R188" s="1"/>
      <c r="S188" s="5" t="s">
        <v>291</v>
      </c>
      <c r="T188" s="5" t="s">
        <v>292</v>
      </c>
      <c r="U188" s="18" t="s">
        <v>77</v>
      </c>
      <c r="V188" s="18" t="s">
        <v>218</v>
      </c>
      <c r="W188" s="18" t="s">
        <v>326</v>
      </c>
      <c r="X188" s="18" t="s">
        <v>311</v>
      </c>
      <c r="Y188" s="18" t="s">
        <v>311</v>
      </c>
      <c r="Z188" s="18" t="s">
        <v>311</v>
      </c>
      <c r="AA188" s="18" t="s">
        <v>73</v>
      </c>
      <c r="AB188" s="18" t="s">
        <v>299</v>
      </c>
      <c r="AC188" s="21">
        <v>107</v>
      </c>
      <c r="AD188" s="5">
        <f t="shared" si="4"/>
        <v>535</v>
      </c>
      <c r="AE188" s="140">
        <f>Table_1027[[#This Row],[Planned Individuals]]*0.51</f>
        <v>272.85000000000002</v>
      </c>
      <c r="AF188" s="140">
        <f>Table_1027[[#This Row],[Planned Individuals]]*0.49</f>
        <v>262.14999999999998</v>
      </c>
      <c r="AG188" s="37">
        <v>107</v>
      </c>
      <c r="AH188" s="37"/>
      <c r="AI188" s="140">
        <f>SUM(Table_1027[[#This Row],[Existing Households]:[New Households]])</f>
        <v>107</v>
      </c>
      <c r="AJ188" s="140">
        <f t="shared" si="5"/>
        <v>535</v>
      </c>
      <c r="AK188" s="140">
        <f>Table_1027[[#This Row],[Reached Individuals]]*0.51</f>
        <v>272.85000000000002</v>
      </c>
      <c r="AL188" s="140">
        <f>Table_1027[[#This Row],[Reached Individuals]]*0.49</f>
        <v>262.14999999999998</v>
      </c>
      <c r="AM188" s="140">
        <f>Table_1027[[#This Row],[Reached Individuals]]*0.21</f>
        <v>112.35</v>
      </c>
      <c r="AN188" s="140">
        <f>Table_1027[[#This Row],[Reached Individuals]]*0.21</f>
        <v>112.35</v>
      </c>
      <c r="AO188" s="140">
        <f>Table_1027[[#This Row],[Reached Individuals]]*0.26</f>
        <v>139.1</v>
      </c>
      <c r="AP188" s="140">
        <f>Table_1027[[#This Row],[Reached Individuals]]*0.27</f>
        <v>144.45000000000002</v>
      </c>
      <c r="AQ188" s="142">
        <f>Table_1027[[#This Row],[Reached Individuals]]*0.02</f>
        <v>10.700000000000001</v>
      </c>
      <c r="AR188" s="142">
        <f>Table_1027[[#This Row],[Reached Individuals]]*0.03</f>
        <v>16.05</v>
      </c>
      <c r="AS188" s="37"/>
      <c r="AT188" s="12" t="s">
        <v>5146</v>
      </c>
      <c r="AU188" s="12" t="s">
        <v>5147</v>
      </c>
      <c r="AV188" s="11">
        <v>1556530708</v>
      </c>
      <c r="AW188" s="11" t="s">
        <v>5148</v>
      </c>
      <c r="AX188" s="11" t="s">
        <v>5149</v>
      </c>
      <c r="AY188" s="18">
        <v>1712529411</v>
      </c>
      <c r="AZ188" s="18" t="s">
        <v>5150</v>
      </c>
      <c r="BA188" s="5">
        <v>20</v>
      </c>
      <c r="BB188" s="5">
        <v>2022</v>
      </c>
      <c r="BC188" s="6" t="str" cm="1">
        <f t="array" ref="BC188">_xlfn.IFS(U188="Teknaf","202290",U188="Ukhia","202294",U188="Ramu","202266",U188="Pekua","202256",U188="Maheshkhali","202249",U188="Kutubdia","202245",U188="Cox's Bazar Sadar","202224",U188="Chakaria","202216",ISBLANK(U188),"")</f>
        <v>202290</v>
      </c>
      <c r="BD188" s="22"/>
      <c r="BE188" s="22"/>
    </row>
    <row r="189" spans="1:57" ht="15.75" customHeight="1">
      <c r="A189" s="36">
        <v>186</v>
      </c>
      <c r="B189" s="8" t="s">
        <v>341</v>
      </c>
      <c r="C189" s="8" t="s">
        <v>182</v>
      </c>
      <c r="D189" s="1"/>
      <c r="E189" s="18" t="s">
        <v>342</v>
      </c>
      <c r="F189" s="18" t="s">
        <v>343</v>
      </c>
      <c r="G189" s="18"/>
      <c r="H189" s="3" t="s">
        <v>286</v>
      </c>
      <c r="I189" s="18" t="s">
        <v>87</v>
      </c>
      <c r="J189" s="18" t="s">
        <v>180</v>
      </c>
      <c r="K189" s="100" t="s">
        <v>137</v>
      </c>
      <c r="L189" s="100" t="s">
        <v>287</v>
      </c>
      <c r="M189" s="3" t="s">
        <v>428</v>
      </c>
      <c r="N189" s="18" t="s">
        <v>297</v>
      </c>
      <c r="O189" s="18" t="s">
        <v>288</v>
      </c>
      <c r="P189" s="18">
        <v>400</v>
      </c>
      <c r="Q189" s="2" t="s">
        <v>289</v>
      </c>
      <c r="R189" s="1" t="s">
        <v>301</v>
      </c>
      <c r="S189" s="5" t="s">
        <v>291</v>
      </c>
      <c r="T189" s="5" t="s">
        <v>292</v>
      </c>
      <c r="U189" s="18" t="s">
        <v>77</v>
      </c>
      <c r="V189" s="18" t="s">
        <v>223</v>
      </c>
      <c r="W189" s="18" t="s">
        <v>134</v>
      </c>
      <c r="X189" s="18" t="s">
        <v>311</v>
      </c>
      <c r="Y189" s="18" t="s">
        <v>72</v>
      </c>
      <c r="Z189" s="18" t="s">
        <v>311</v>
      </c>
      <c r="AA189" s="18" t="s">
        <v>100</v>
      </c>
      <c r="AB189" s="18" t="s">
        <v>293</v>
      </c>
      <c r="AC189" s="21">
        <v>201</v>
      </c>
      <c r="AD189" s="5">
        <f t="shared" si="4"/>
        <v>904.5</v>
      </c>
      <c r="AE189" s="140">
        <f>Table_1027[[#This Row],[Planned Individuals]]*0.51</f>
        <v>461.29500000000002</v>
      </c>
      <c r="AF189" s="140">
        <f>Table_1027[[#This Row],[Planned Individuals]]*0.49</f>
        <v>443.20499999999998</v>
      </c>
      <c r="AG189" s="37">
        <v>201</v>
      </c>
      <c r="AH189" s="37"/>
      <c r="AI189" s="140">
        <f>SUM(Table_1027[[#This Row],[Existing Households]:[New Households]])</f>
        <v>201</v>
      </c>
      <c r="AJ189" s="140">
        <f t="shared" si="5"/>
        <v>924.59999999999991</v>
      </c>
      <c r="AK189" s="140">
        <f>Table_1027[[#This Row],[Reached Individuals]]*0.51</f>
        <v>471.54599999999994</v>
      </c>
      <c r="AL189" s="140">
        <f>Table_1027[[#This Row],[Reached Individuals]]*0.49</f>
        <v>453.05399999999997</v>
      </c>
      <c r="AM189" s="140">
        <f>Table_1027[[#This Row],[Reached Individuals]]*0.21</f>
        <v>194.16599999999997</v>
      </c>
      <c r="AN189" s="140">
        <f>Table_1027[[#This Row],[Reached Individuals]]*0.21</f>
        <v>194.16599999999997</v>
      </c>
      <c r="AO189" s="140">
        <f>Table_1027[[#This Row],[Reached Individuals]]*0.26</f>
        <v>240.39599999999999</v>
      </c>
      <c r="AP189" s="140">
        <f>Table_1027[[#This Row],[Reached Individuals]]*0.27</f>
        <v>249.642</v>
      </c>
      <c r="AQ189" s="142">
        <f>Table_1027[[#This Row],[Reached Individuals]]*0.02</f>
        <v>18.491999999999997</v>
      </c>
      <c r="AR189" s="142">
        <f>Table_1027[[#This Row],[Reached Individuals]]*0.03</f>
        <v>27.737999999999996</v>
      </c>
      <c r="AS189" s="37"/>
      <c r="AT189" s="12" t="s">
        <v>344</v>
      </c>
      <c r="AU189" s="12" t="s">
        <v>345</v>
      </c>
      <c r="AV189" s="11" t="s">
        <v>346</v>
      </c>
      <c r="AW189" s="11" t="s">
        <v>347</v>
      </c>
      <c r="AX189" s="11" t="s">
        <v>348</v>
      </c>
      <c r="AY189" s="18" t="s">
        <v>349</v>
      </c>
      <c r="AZ189" s="18" t="s">
        <v>350</v>
      </c>
      <c r="BA189" s="5">
        <v>20</v>
      </c>
      <c r="BB189" s="5">
        <v>2022</v>
      </c>
      <c r="BC189" s="6" t="str" cm="1">
        <f t="array" ref="BC189">_xlfn.IFS(U189="Teknaf","202290",U189="Ukhia","202294",U189="Ramu","202266",U189="Pekua","202256",U189="Maheshkhali","202249",U189="Kutubdia","202245",U189="Cox's Bazar Sadar","202224",U189="Chakaria","202216",ISBLANK(U189),"")</f>
        <v>202290</v>
      </c>
      <c r="BD189" s="22"/>
      <c r="BE189" s="22"/>
    </row>
    <row r="190" spans="1:57" ht="15.75" customHeight="1">
      <c r="A190" s="36">
        <v>187</v>
      </c>
      <c r="B190" s="8" t="s">
        <v>341</v>
      </c>
      <c r="C190" s="8" t="s">
        <v>182</v>
      </c>
      <c r="D190" s="1"/>
      <c r="E190" s="18" t="s">
        <v>342</v>
      </c>
      <c r="F190" s="18" t="s">
        <v>343</v>
      </c>
      <c r="G190" s="18"/>
      <c r="H190" s="3" t="s">
        <v>286</v>
      </c>
      <c r="I190" s="18" t="s">
        <v>86</v>
      </c>
      <c r="J190" s="18" t="s">
        <v>180</v>
      </c>
      <c r="K190" s="100" t="s">
        <v>137</v>
      </c>
      <c r="L190" s="100" t="s">
        <v>287</v>
      </c>
      <c r="M190" s="3" t="s">
        <v>428</v>
      </c>
      <c r="N190" s="18" t="s">
        <v>196</v>
      </c>
      <c r="O190" s="18" t="s">
        <v>288</v>
      </c>
      <c r="P190" s="18">
        <v>2000</v>
      </c>
      <c r="Q190" s="2" t="s">
        <v>289</v>
      </c>
      <c r="R190" s="1" t="s">
        <v>290</v>
      </c>
      <c r="S190" s="5" t="s">
        <v>291</v>
      </c>
      <c r="T190" s="5" t="s">
        <v>292</v>
      </c>
      <c r="U190" s="18" t="s">
        <v>77</v>
      </c>
      <c r="V190" s="18" t="s">
        <v>223</v>
      </c>
      <c r="W190" s="18" t="s">
        <v>134</v>
      </c>
      <c r="X190" s="18" t="s">
        <v>311</v>
      </c>
      <c r="Y190" s="18" t="s">
        <v>72</v>
      </c>
      <c r="Z190" s="18" t="s">
        <v>311</v>
      </c>
      <c r="AA190" s="18" t="s">
        <v>100</v>
      </c>
      <c r="AB190" s="18" t="s">
        <v>299</v>
      </c>
      <c r="AC190" s="21">
        <v>201</v>
      </c>
      <c r="AD190" s="5">
        <f t="shared" si="4"/>
        <v>904.5</v>
      </c>
      <c r="AE190" s="140">
        <f>Table_1027[[#This Row],[Planned Individuals]]*0.51</f>
        <v>461.29500000000002</v>
      </c>
      <c r="AF190" s="140">
        <f>Table_1027[[#This Row],[Planned Individuals]]*0.49</f>
        <v>443.20499999999998</v>
      </c>
      <c r="AG190" s="37">
        <v>201</v>
      </c>
      <c r="AH190" s="37"/>
      <c r="AI190" s="140">
        <f>SUM(Table_1027[[#This Row],[Existing Households]:[New Households]])</f>
        <v>201</v>
      </c>
      <c r="AJ190" s="140">
        <f t="shared" si="5"/>
        <v>924.59999999999991</v>
      </c>
      <c r="AK190" s="140">
        <f>Table_1027[[#This Row],[Reached Individuals]]*0.51</f>
        <v>471.54599999999994</v>
      </c>
      <c r="AL190" s="140">
        <f>Table_1027[[#This Row],[Reached Individuals]]*0.49</f>
        <v>453.05399999999997</v>
      </c>
      <c r="AM190" s="140">
        <f>Table_1027[[#This Row],[Reached Individuals]]*0.21</f>
        <v>194.16599999999997</v>
      </c>
      <c r="AN190" s="140">
        <f>Table_1027[[#This Row],[Reached Individuals]]*0.21</f>
        <v>194.16599999999997</v>
      </c>
      <c r="AO190" s="140">
        <f>Table_1027[[#This Row],[Reached Individuals]]*0.26</f>
        <v>240.39599999999999</v>
      </c>
      <c r="AP190" s="140">
        <f>Table_1027[[#This Row],[Reached Individuals]]*0.27</f>
        <v>249.642</v>
      </c>
      <c r="AQ190" s="142">
        <f>Table_1027[[#This Row],[Reached Individuals]]*0.02</f>
        <v>18.491999999999997</v>
      </c>
      <c r="AR190" s="142">
        <f>Table_1027[[#This Row],[Reached Individuals]]*0.03</f>
        <v>27.737999999999996</v>
      </c>
      <c r="AS190" s="37"/>
      <c r="AT190" s="12" t="s">
        <v>352</v>
      </c>
      <c r="AU190" s="12" t="s">
        <v>345</v>
      </c>
      <c r="AV190" s="11" t="s">
        <v>353</v>
      </c>
      <c r="AW190" s="11" t="s">
        <v>347</v>
      </c>
      <c r="AX190" s="11" t="s">
        <v>348</v>
      </c>
      <c r="AY190" s="18" t="s">
        <v>349</v>
      </c>
      <c r="AZ190" s="18" t="s">
        <v>350</v>
      </c>
      <c r="BA190" s="5">
        <v>20</v>
      </c>
      <c r="BB190" s="5">
        <v>2022</v>
      </c>
      <c r="BC190" s="6" t="str" cm="1">
        <f t="array" ref="BC190">_xlfn.IFS(U190="Teknaf","202290",U190="Ukhia","202294",U190="Ramu","202266",U190="Pekua","202256",U190="Maheshkhali","202249",U190="Kutubdia","202245",U190="Cox's Bazar Sadar","202224",U190="Chakaria","202216",ISBLANK(U190),"")</f>
        <v>202290</v>
      </c>
      <c r="BD190" s="22"/>
      <c r="BE190" s="22"/>
    </row>
    <row r="191" spans="1:57" ht="15.75" customHeight="1">
      <c r="A191" s="36">
        <v>188</v>
      </c>
      <c r="B191" s="8" t="s">
        <v>341</v>
      </c>
      <c r="C191" s="8" t="s">
        <v>182</v>
      </c>
      <c r="D191" s="1"/>
      <c r="E191" s="18" t="s">
        <v>342</v>
      </c>
      <c r="F191" s="18" t="s">
        <v>343</v>
      </c>
      <c r="G191" s="18"/>
      <c r="H191" s="3" t="s">
        <v>286</v>
      </c>
      <c r="I191" s="18" t="s">
        <v>89</v>
      </c>
      <c r="J191" s="18" t="s">
        <v>180</v>
      </c>
      <c r="K191" s="100" t="s">
        <v>74</v>
      </c>
      <c r="L191" s="100" t="s">
        <v>295</v>
      </c>
      <c r="M191" s="3" t="s">
        <v>428</v>
      </c>
      <c r="N191" s="18" t="s">
        <v>297</v>
      </c>
      <c r="O191" s="18" t="s">
        <v>298</v>
      </c>
      <c r="P191" s="18">
        <v>400</v>
      </c>
      <c r="Q191" s="2" t="s">
        <v>289</v>
      </c>
      <c r="R191" s="1" t="s">
        <v>290</v>
      </c>
      <c r="S191" s="5" t="s">
        <v>291</v>
      </c>
      <c r="T191" s="5" t="s">
        <v>292</v>
      </c>
      <c r="U191" s="18" t="s">
        <v>77</v>
      </c>
      <c r="V191" s="18" t="s">
        <v>223</v>
      </c>
      <c r="W191" s="18" t="s">
        <v>310</v>
      </c>
      <c r="X191" s="18" t="s">
        <v>311</v>
      </c>
      <c r="Y191" s="18" t="s">
        <v>72</v>
      </c>
      <c r="Z191" s="18" t="s">
        <v>311</v>
      </c>
      <c r="AA191" s="18" t="s">
        <v>73</v>
      </c>
      <c r="AB191" s="18" t="s">
        <v>299</v>
      </c>
      <c r="AC191" s="21">
        <v>240</v>
      </c>
      <c r="AD191" s="5">
        <f t="shared" si="4"/>
        <v>1200</v>
      </c>
      <c r="AE191" s="140">
        <f>Table_1027[[#This Row],[Planned Individuals]]*0.51</f>
        <v>612</v>
      </c>
      <c r="AF191" s="140">
        <f>Table_1027[[#This Row],[Planned Individuals]]*0.49</f>
        <v>588</v>
      </c>
      <c r="AG191" s="37">
        <v>240</v>
      </c>
      <c r="AH191" s="37"/>
      <c r="AI191" s="140">
        <f>SUM(Table_1027[[#This Row],[Existing Households]:[New Households]])</f>
        <v>240</v>
      </c>
      <c r="AJ191" s="140">
        <f t="shared" si="5"/>
        <v>1200</v>
      </c>
      <c r="AK191" s="140">
        <f>Table_1027[[#This Row],[Reached Individuals]]*0.51</f>
        <v>612</v>
      </c>
      <c r="AL191" s="140">
        <f>Table_1027[[#This Row],[Reached Individuals]]*0.49</f>
        <v>588</v>
      </c>
      <c r="AM191" s="140">
        <f>Table_1027[[#This Row],[Reached Individuals]]*0.21</f>
        <v>252</v>
      </c>
      <c r="AN191" s="140">
        <f>Table_1027[[#This Row],[Reached Individuals]]*0.21</f>
        <v>252</v>
      </c>
      <c r="AO191" s="140">
        <f>Table_1027[[#This Row],[Reached Individuals]]*0.26</f>
        <v>312</v>
      </c>
      <c r="AP191" s="140">
        <f>Table_1027[[#This Row],[Reached Individuals]]*0.27</f>
        <v>324</v>
      </c>
      <c r="AQ191" s="142">
        <f>Table_1027[[#This Row],[Reached Individuals]]*0.02</f>
        <v>24</v>
      </c>
      <c r="AR191" s="142">
        <f>Table_1027[[#This Row],[Reached Individuals]]*0.03</f>
        <v>36</v>
      </c>
      <c r="AS191" s="37"/>
      <c r="AT191" s="12" t="s">
        <v>5089</v>
      </c>
      <c r="AU191" s="12" t="s">
        <v>345</v>
      </c>
      <c r="AV191" s="11" t="s">
        <v>354</v>
      </c>
      <c r="AW191" s="11" t="s">
        <v>347</v>
      </c>
      <c r="AX191" s="11" t="s">
        <v>348</v>
      </c>
      <c r="AY191" s="18" t="s">
        <v>349</v>
      </c>
      <c r="AZ191" s="18" t="s">
        <v>350</v>
      </c>
      <c r="BA191" s="5">
        <v>20</v>
      </c>
      <c r="BB191" s="5">
        <v>2022</v>
      </c>
      <c r="BC191" s="6" t="str" cm="1">
        <f t="array" ref="BC191">_xlfn.IFS(U191="Teknaf","202290",U191="Ukhia","202294",U191="Ramu","202266",U191="Pekua","202256",U191="Maheshkhali","202249",U191="Kutubdia","202245",U191="Cox's Bazar Sadar","202224",U191="Chakaria","202216",ISBLANK(U191),"")</f>
        <v>202290</v>
      </c>
      <c r="BD191" s="22"/>
      <c r="BE191" s="22"/>
    </row>
    <row r="192" spans="1:57" ht="15.75" customHeight="1">
      <c r="A192" s="36">
        <v>189</v>
      </c>
      <c r="B192" s="8" t="s">
        <v>341</v>
      </c>
      <c r="C192" s="8" t="s">
        <v>182</v>
      </c>
      <c r="D192" s="1"/>
      <c r="E192" s="18" t="s">
        <v>342</v>
      </c>
      <c r="F192" s="18" t="s">
        <v>343</v>
      </c>
      <c r="G192" s="18"/>
      <c r="H192" s="3" t="s">
        <v>286</v>
      </c>
      <c r="I192" s="18" t="s">
        <v>88</v>
      </c>
      <c r="J192" s="18" t="s">
        <v>180</v>
      </c>
      <c r="K192" s="100" t="s">
        <v>74</v>
      </c>
      <c r="L192" s="100" t="s">
        <v>295</v>
      </c>
      <c r="M192" s="3" t="s">
        <v>428</v>
      </c>
      <c r="N192" s="18" t="s">
        <v>196</v>
      </c>
      <c r="O192" s="18" t="s">
        <v>298</v>
      </c>
      <c r="P192" s="18">
        <v>5500</v>
      </c>
      <c r="Q192" s="2" t="s">
        <v>289</v>
      </c>
      <c r="R192" s="1" t="s">
        <v>290</v>
      </c>
      <c r="S192" s="5" t="s">
        <v>291</v>
      </c>
      <c r="T192" s="5" t="s">
        <v>292</v>
      </c>
      <c r="U192" s="18" t="s">
        <v>77</v>
      </c>
      <c r="V192" s="18" t="s">
        <v>223</v>
      </c>
      <c r="W192" s="18" t="s">
        <v>310</v>
      </c>
      <c r="X192" s="18" t="s">
        <v>311</v>
      </c>
      <c r="Y192" s="18" t="s">
        <v>72</v>
      </c>
      <c r="Z192" s="18" t="s">
        <v>311</v>
      </c>
      <c r="AA192" s="18" t="s">
        <v>73</v>
      </c>
      <c r="AB192" s="18" t="s">
        <v>299</v>
      </c>
      <c r="AC192" s="21">
        <v>240</v>
      </c>
      <c r="AD192" s="5">
        <f t="shared" si="4"/>
        <v>1200</v>
      </c>
      <c r="AE192" s="140">
        <f>Table_1027[[#This Row],[Planned Individuals]]*0.51</f>
        <v>612</v>
      </c>
      <c r="AF192" s="140">
        <f>Table_1027[[#This Row],[Planned Individuals]]*0.49</f>
        <v>588</v>
      </c>
      <c r="AG192" s="37">
        <v>240</v>
      </c>
      <c r="AH192" s="37"/>
      <c r="AI192" s="140">
        <f>SUM(Table_1027[[#This Row],[Existing Households]:[New Households]])</f>
        <v>240</v>
      </c>
      <c r="AJ192" s="140">
        <f t="shared" si="5"/>
        <v>1200</v>
      </c>
      <c r="AK192" s="140">
        <f>Table_1027[[#This Row],[Reached Individuals]]*0.51</f>
        <v>612</v>
      </c>
      <c r="AL192" s="140">
        <f>Table_1027[[#This Row],[Reached Individuals]]*0.49</f>
        <v>588</v>
      </c>
      <c r="AM192" s="140">
        <f>Table_1027[[#This Row],[Reached Individuals]]*0.21</f>
        <v>252</v>
      </c>
      <c r="AN192" s="140">
        <f>Table_1027[[#This Row],[Reached Individuals]]*0.21</f>
        <v>252</v>
      </c>
      <c r="AO192" s="140">
        <f>Table_1027[[#This Row],[Reached Individuals]]*0.26</f>
        <v>312</v>
      </c>
      <c r="AP192" s="140">
        <f>Table_1027[[#This Row],[Reached Individuals]]*0.27</f>
        <v>324</v>
      </c>
      <c r="AQ192" s="142">
        <f>Table_1027[[#This Row],[Reached Individuals]]*0.02</f>
        <v>24</v>
      </c>
      <c r="AR192" s="142">
        <f>Table_1027[[#This Row],[Reached Individuals]]*0.03</f>
        <v>36</v>
      </c>
      <c r="AS192" s="37"/>
      <c r="AT192" s="12" t="s">
        <v>5090</v>
      </c>
      <c r="AU192" s="12" t="s">
        <v>345</v>
      </c>
      <c r="AV192" s="11" t="s">
        <v>354</v>
      </c>
      <c r="AW192" s="11" t="s">
        <v>347</v>
      </c>
      <c r="AX192" s="11" t="s">
        <v>348</v>
      </c>
      <c r="AY192" s="18" t="s">
        <v>349</v>
      </c>
      <c r="AZ192" s="18" t="s">
        <v>350</v>
      </c>
      <c r="BA192" s="5">
        <v>20</v>
      </c>
      <c r="BB192" s="5">
        <v>2022</v>
      </c>
      <c r="BC192" s="6" t="str" cm="1">
        <f t="array" ref="BC192">_xlfn.IFS(U192="Teknaf","202290",U192="Ukhia","202294",U192="Ramu","202266",U192="Pekua","202256",U192="Maheshkhali","202249",U192="Kutubdia","202245",U192="Cox's Bazar Sadar","202224",U192="Chakaria","202216",ISBLANK(U192),"")</f>
        <v>202290</v>
      </c>
      <c r="BD192" s="22"/>
      <c r="BE192" s="22"/>
    </row>
    <row r="193" spans="1:57" ht="15.75" customHeight="1">
      <c r="A193" s="36">
        <v>190</v>
      </c>
      <c r="B193" s="8" t="s">
        <v>341</v>
      </c>
      <c r="C193" s="8" t="s">
        <v>182</v>
      </c>
      <c r="D193" s="1"/>
      <c r="E193" s="18" t="s">
        <v>342</v>
      </c>
      <c r="F193" s="18" t="s">
        <v>343</v>
      </c>
      <c r="G193" s="18"/>
      <c r="H193" s="3" t="s">
        <v>286</v>
      </c>
      <c r="I193" s="18" t="s">
        <v>89</v>
      </c>
      <c r="J193" s="18" t="s">
        <v>180</v>
      </c>
      <c r="K193" s="100" t="s">
        <v>74</v>
      </c>
      <c r="L193" s="100" t="s">
        <v>295</v>
      </c>
      <c r="M193" s="3" t="s">
        <v>428</v>
      </c>
      <c r="N193" s="18" t="s">
        <v>297</v>
      </c>
      <c r="O193" s="18" t="s">
        <v>298</v>
      </c>
      <c r="P193" s="18">
        <v>400</v>
      </c>
      <c r="Q193" s="2" t="s">
        <v>289</v>
      </c>
      <c r="R193" s="1" t="s">
        <v>290</v>
      </c>
      <c r="S193" s="5" t="s">
        <v>291</v>
      </c>
      <c r="T193" s="5" t="s">
        <v>292</v>
      </c>
      <c r="U193" s="18" t="s">
        <v>77</v>
      </c>
      <c r="V193" s="18" t="s">
        <v>223</v>
      </c>
      <c r="W193" s="18" t="s">
        <v>325</v>
      </c>
      <c r="X193" s="18" t="s">
        <v>311</v>
      </c>
      <c r="Y193" s="18" t="s">
        <v>72</v>
      </c>
      <c r="Z193" s="18" t="s">
        <v>311</v>
      </c>
      <c r="AA193" s="18" t="s">
        <v>73</v>
      </c>
      <c r="AB193" s="18" t="s">
        <v>299</v>
      </c>
      <c r="AC193" s="21">
        <v>260</v>
      </c>
      <c r="AD193" s="5">
        <f t="shared" si="4"/>
        <v>1300</v>
      </c>
      <c r="AE193" s="140">
        <f>Table_1027[[#This Row],[Planned Individuals]]*0.51</f>
        <v>663</v>
      </c>
      <c r="AF193" s="140">
        <f>Table_1027[[#This Row],[Planned Individuals]]*0.49</f>
        <v>637</v>
      </c>
      <c r="AG193" s="37">
        <v>260</v>
      </c>
      <c r="AH193" s="37"/>
      <c r="AI193" s="140">
        <f>SUM(Table_1027[[#This Row],[Existing Households]:[New Households]])</f>
        <v>260</v>
      </c>
      <c r="AJ193" s="140">
        <f t="shared" si="5"/>
        <v>1300</v>
      </c>
      <c r="AK193" s="140">
        <f>Table_1027[[#This Row],[Reached Individuals]]*0.51</f>
        <v>663</v>
      </c>
      <c r="AL193" s="140">
        <f>Table_1027[[#This Row],[Reached Individuals]]*0.49</f>
        <v>637</v>
      </c>
      <c r="AM193" s="140">
        <f>Table_1027[[#This Row],[Reached Individuals]]*0.21</f>
        <v>273</v>
      </c>
      <c r="AN193" s="140">
        <f>Table_1027[[#This Row],[Reached Individuals]]*0.21</f>
        <v>273</v>
      </c>
      <c r="AO193" s="140">
        <f>Table_1027[[#This Row],[Reached Individuals]]*0.26</f>
        <v>338</v>
      </c>
      <c r="AP193" s="140">
        <f>Table_1027[[#This Row],[Reached Individuals]]*0.27</f>
        <v>351</v>
      </c>
      <c r="AQ193" s="142">
        <f>Table_1027[[#This Row],[Reached Individuals]]*0.02</f>
        <v>26</v>
      </c>
      <c r="AR193" s="142">
        <f>Table_1027[[#This Row],[Reached Individuals]]*0.03</f>
        <v>39</v>
      </c>
      <c r="AS193" s="37"/>
      <c r="AT193" s="12" t="s">
        <v>5089</v>
      </c>
      <c r="AU193" s="12" t="s">
        <v>345</v>
      </c>
      <c r="AV193" s="11" t="s">
        <v>354</v>
      </c>
      <c r="AW193" s="11" t="s">
        <v>347</v>
      </c>
      <c r="AX193" s="11" t="s">
        <v>348</v>
      </c>
      <c r="AY193" s="18" t="s">
        <v>349</v>
      </c>
      <c r="AZ193" s="18" t="s">
        <v>350</v>
      </c>
      <c r="BA193" s="5">
        <v>20</v>
      </c>
      <c r="BB193" s="5">
        <v>2022</v>
      </c>
      <c r="BC193" s="6" t="str" cm="1">
        <f t="array" ref="BC193">_xlfn.IFS(U193="Teknaf","202290",U193="Ukhia","202294",U193="Ramu","202266",U193="Pekua","202256",U193="Maheshkhali","202249",U193="Kutubdia","202245",U193="Cox's Bazar Sadar","202224",U193="Chakaria","202216",ISBLANK(U193),"")</f>
        <v>202290</v>
      </c>
      <c r="BD193" s="22"/>
      <c r="BE193" s="22"/>
    </row>
    <row r="194" spans="1:57" ht="15.75" customHeight="1">
      <c r="A194" s="36">
        <v>191</v>
      </c>
      <c r="B194" s="8" t="s">
        <v>341</v>
      </c>
      <c r="C194" s="8" t="s">
        <v>182</v>
      </c>
      <c r="D194" s="1"/>
      <c r="E194" s="18" t="s">
        <v>342</v>
      </c>
      <c r="F194" s="18" t="s">
        <v>343</v>
      </c>
      <c r="G194" s="18"/>
      <c r="H194" s="3" t="s">
        <v>286</v>
      </c>
      <c r="I194" s="18" t="s">
        <v>88</v>
      </c>
      <c r="J194" s="18" t="s">
        <v>180</v>
      </c>
      <c r="K194" s="100" t="s">
        <v>74</v>
      </c>
      <c r="L194" s="100" t="s">
        <v>295</v>
      </c>
      <c r="M194" s="3" t="s">
        <v>428</v>
      </c>
      <c r="N194" s="18" t="s">
        <v>196</v>
      </c>
      <c r="O194" s="18" t="s">
        <v>298</v>
      </c>
      <c r="P194" s="18">
        <v>5500</v>
      </c>
      <c r="Q194" s="2" t="s">
        <v>289</v>
      </c>
      <c r="R194" s="1" t="s">
        <v>290</v>
      </c>
      <c r="S194" s="5" t="s">
        <v>291</v>
      </c>
      <c r="T194" s="5" t="s">
        <v>292</v>
      </c>
      <c r="U194" s="18" t="s">
        <v>77</v>
      </c>
      <c r="V194" s="18" t="s">
        <v>223</v>
      </c>
      <c r="W194" s="18" t="s">
        <v>325</v>
      </c>
      <c r="X194" s="18" t="s">
        <v>311</v>
      </c>
      <c r="Y194" s="18" t="s">
        <v>72</v>
      </c>
      <c r="Z194" s="18" t="s">
        <v>311</v>
      </c>
      <c r="AA194" s="18" t="s">
        <v>73</v>
      </c>
      <c r="AB194" s="18" t="s">
        <v>299</v>
      </c>
      <c r="AC194" s="21">
        <v>260</v>
      </c>
      <c r="AD194" s="5">
        <f t="shared" si="4"/>
        <v>1300</v>
      </c>
      <c r="AE194" s="140">
        <f>Table_1027[[#This Row],[Planned Individuals]]*0.51</f>
        <v>663</v>
      </c>
      <c r="AF194" s="140">
        <f>Table_1027[[#This Row],[Planned Individuals]]*0.49</f>
        <v>637</v>
      </c>
      <c r="AG194" s="37">
        <v>260</v>
      </c>
      <c r="AH194" s="37"/>
      <c r="AI194" s="140">
        <f>SUM(Table_1027[[#This Row],[Existing Households]:[New Households]])</f>
        <v>260</v>
      </c>
      <c r="AJ194" s="140">
        <f t="shared" si="5"/>
        <v>1300</v>
      </c>
      <c r="AK194" s="140">
        <f>Table_1027[[#This Row],[Reached Individuals]]*0.51</f>
        <v>663</v>
      </c>
      <c r="AL194" s="140">
        <f>Table_1027[[#This Row],[Reached Individuals]]*0.49</f>
        <v>637</v>
      </c>
      <c r="AM194" s="140">
        <f>Table_1027[[#This Row],[Reached Individuals]]*0.21</f>
        <v>273</v>
      </c>
      <c r="AN194" s="140">
        <f>Table_1027[[#This Row],[Reached Individuals]]*0.21</f>
        <v>273</v>
      </c>
      <c r="AO194" s="140">
        <f>Table_1027[[#This Row],[Reached Individuals]]*0.26</f>
        <v>338</v>
      </c>
      <c r="AP194" s="140">
        <f>Table_1027[[#This Row],[Reached Individuals]]*0.27</f>
        <v>351</v>
      </c>
      <c r="AQ194" s="142">
        <f>Table_1027[[#This Row],[Reached Individuals]]*0.02</f>
        <v>26</v>
      </c>
      <c r="AR194" s="142">
        <f>Table_1027[[#This Row],[Reached Individuals]]*0.03</f>
        <v>39</v>
      </c>
      <c r="AS194" s="37"/>
      <c r="AT194" s="12" t="s">
        <v>5090</v>
      </c>
      <c r="AU194" s="12" t="s">
        <v>345</v>
      </c>
      <c r="AV194" s="11" t="s">
        <v>354</v>
      </c>
      <c r="AW194" s="11" t="s">
        <v>347</v>
      </c>
      <c r="AX194" s="11" t="s">
        <v>348</v>
      </c>
      <c r="AY194" s="18" t="s">
        <v>349</v>
      </c>
      <c r="AZ194" s="18" t="s">
        <v>350</v>
      </c>
      <c r="BA194" s="5">
        <v>20</v>
      </c>
      <c r="BB194" s="5">
        <v>2022</v>
      </c>
      <c r="BC194" s="6" t="str" cm="1">
        <f t="array" ref="BC194">_xlfn.IFS(U194="Teknaf","202290",U194="Ukhia","202294",U194="Ramu","202266",U194="Pekua","202256",U194="Maheshkhali","202249",U194="Kutubdia","202245",U194="Cox's Bazar Sadar","202224",U194="Chakaria","202216",ISBLANK(U194),"")</f>
        <v>202290</v>
      </c>
      <c r="BD194" s="22"/>
      <c r="BE194" s="22"/>
    </row>
    <row r="195" spans="1:57" ht="15.75" customHeight="1">
      <c r="A195" s="36">
        <v>192</v>
      </c>
      <c r="B195" s="8" t="s">
        <v>341</v>
      </c>
      <c r="C195" s="8" t="s">
        <v>182</v>
      </c>
      <c r="D195" s="1"/>
      <c r="E195" s="18" t="s">
        <v>342</v>
      </c>
      <c r="F195" s="18" t="s">
        <v>343</v>
      </c>
      <c r="G195" s="18"/>
      <c r="H195" s="3" t="s">
        <v>286</v>
      </c>
      <c r="I195" s="18" t="s">
        <v>87</v>
      </c>
      <c r="J195" s="18" t="s">
        <v>180</v>
      </c>
      <c r="K195" s="100" t="s">
        <v>137</v>
      </c>
      <c r="L195" s="100" t="s">
        <v>287</v>
      </c>
      <c r="M195" s="3" t="s">
        <v>428</v>
      </c>
      <c r="N195" s="18" t="s">
        <v>297</v>
      </c>
      <c r="O195" s="18" t="s">
        <v>288</v>
      </c>
      <c r="P195" s="18">
        <v>400</v>
      </c>
      <c r="Q195" s="2" t="s">
        <v>289</v>
      </c>
      <c r="R195" s="1" t="s">
        <v>301</v>
      </c>
      <c r="S195" s="5" t="s">
        <v>291</v>
      </c>
      <c r="T195" s="5" t="s">
        <v>292</v>
      </c>
      <c r="U195" s="18" t="s">
        <v>77</v>
      </c>
      <c r="V195" s="18" t="s">
        <v>223</v>
      </c>
      <c r="W195" s="18" t="s">
        <v>135</v>
      </c>
      <c r="X195" s="18" t="s">
        <v>311</v>
      </c>
      <c r="Y195" s="18" t="s">
        <v>72</v>
      </c>
      <c r="Z195" s="18" t="s">
        <v>311</v>
      </c>
      <c r="AA195" s="18" t="s">
        <v>100</v>
      </c>
      <c r="AB195" s="18" t="s">
        <v>293</v>
      </c>
      <c r="AC195" s="21">
        <v>749</v>
      </c>
      <c r="AD195" s="5">
        <f t="shared" si="4"/>
        <v>3370.5</v>
      </c>
      <c r="AE195" s="140">
        <f>Table_1027[[#This Row],[Planned Individuals]]*0.51</f>
        <v>1718.9549999999999</v>
      </c>
      <c r="AF195" s="140">
        <f>Table_1027[[#This Row],[Planned Individuals]]*0.49</f>
        <v>1651.5450000000001</v>
      </c>
      <c r="AG195" s="37">
        <v>749</v>
      </c>
      <c r="AH195" s="37"/>
      <c r="AI195" s="140">
        <f>SUM(Table_1027[[#This Row],[Existing Households]:[New Households]])</f>
        <v>749</v>
      </c>
      <c r="AJ195" s="140">
        <f t="shared" si="5"/>
        <v>3445.3999999999996</v>
      </c>
      <c r="AK195" s="140">
        <f>Table_1027[[#This Row],[Reached Individuals]]*0.51</f>
        <v>1757.1539999999998</v>
      </c>
      <c r="AL195" s="140">
        <f>Table_1027[[#This Row],[Reached Individuals]]*0.49</f>
        <v>1688.2459999999999</v>
      </c>
      <c r="AM195" s="140">
        <f>Table_1027[[#This Row],[Reached Individuals]]*0.21</f>
        <v>723.53399999999988</v>
      </c>
      <c r="AN195" s="140">
        <f>Table_1027[[#This Row],[Reached Individuals]]*0.21</f>
        <v>723.53399999999988</v>
      </c>
      <c r="AO195" s="140">
        <f>Table_1027[[#This Row],[Reached Individuals]]*0.26</f>
        <v>895.80399999999997</v>
      </c>
      <c r="AP195" s="140">
        <f>Table_1027[[#This Row],[Reached Individuals]]*0.27</f>
        <v>930.25799999999992</v>
      </c>
      <c r="AQ195" s="142">
        <f>Table_1027[[#This Row],[Reached Individuals]]*0.02</f>
        <v>68.908000000000001</v>
      </c>
      <c r="AR195" s="142">
        <f>Table_1027[[#This Row],[Reached Individuals]]*0.03</f>
        <v>103.36199999999998</v>
      </c>
      <c r="AS195" s="37"/>
      <c r="AT195" s="12" t="s">
        <v>344</v>
      </c>
      <c r="AU195" s="12" t="s">
        <v>345</v>
      </c>
      <c r="AV195" s="11" t="s">
        <v>351</v>
      </c>
      <c r="AW195" s="11" t="s">
        <v>347</v>
      </c>
      <c r="AX195" s="11" t="s">
        <v>348</v>
      </c>
      <c r="AY195" s="18" t="s">
        <v>349</v>
      </c>
      <c r="AZ195" s="18" t="s">
        <v>350</v>
      </c>
      <c r="BA195" s="5">
        <v>20</v>
      </c>
      <c r="BB195" s="5">
        <v>2022</v>
      </c>
      <c r="BC195" s="6" t="str" cm="1">
        <f t="array" ref="BC195">_xlfn.IFS(U195="Teknaf","202290",U195="Ukhia","202294",U195="Ramu","202266",U195="Pekua","202256",U195="Maheshkhali","202249",U195="Kutubdia","202245",U195="Cox's Bazar Sadar","202224",U195="Chakaria","202216",ISBLANK(U195),"")</f>
        <v>202290</v>
      </c>
      <c r="BD195" s="22"/>
      <c r="BE195" s="22"/>
    </row>
    <row r="196" spans="1:57" ht="15.75" customHeight="1">
      <c r="A196" s="36">
        <v>193</v>
      </c>
      <c r="B196" s="1" t="s">
        <v>341</v>
      </c>
      <c r="C196" s="8" t="s">
        <v>182</v>
      </c>
      <c r="D196" s="1"/>
      <c r="E196" s="18" t="s">
        <v>342</v>
      </c>
      <c r="F196" s="18" t="s">
        <v>343</v>
      </c>
      <c r="G196" s="18"/>
      <c r="H196" s="3" t="s">
        <v>286</v>
      </c>
      <c r="I196" s="18" t="s">
        <v>86</v>
      </c>
      <c r="J196" s="18" t="s">
        <v>180</v>
      </c>
      <c r="K196" s="100" t="s">
        <v>137</v>
      </c>
      <c r="L196" s="100" t="s">
        <v>287</v>
      </c>
      <c r="M196" s="3" t="s">
        <v>428</v>
      </c>
      <c r="N196" s="18" t="s">
        <v>196</v>
      </c>
      <c r="O196" s="18" t="s">
        <v>288</v>
      </c>
      <c r="P196" s="18">
        <v>2000</v>
      </c>
      <c r="Q196" s="2" t="s">
        <v>289</v>
      </c>
      <c r="R196" s="1" t="s">
        <v>290</v>
      </c>
      <c r="S196" s="5" t="s">
        <v>291</v>
      </c>
      <c r="T196" s="5" t="s">
        <v>292</v>
      </c>
      <c r="U196" s="18" t="s">
        <v>77</v>
      </c>
      <c r="V196" s="18" t="s">
        <v>223</v>
      </c>
      <c r="W196" s="18" t="s">
        <v>135</v>
      </c>
      <c r="X196" s="18" t="s">
        <v>311</v>
      </c>
      <c r="Y196" s="18" t="s">
        <v>72</v>
      </c>
      <c r="Z196" s="18" t="s">
        <v>311</v>
      </c>
      <c r="AA196" s="18" t="s">
        <v>100</v>
      </c>
      <c r="AB196" s="18" t="s">
        <v>299</v>
      </c>
      <c r="AC196" s="21">
        <v>749</v>
      </c>
      <c r="AD196" s="5">
        <f t="shared" ref="AD196:AD218" si="6">IF(AA196="Host Community",AC196*5,IF(AA196="Refugee",AC196*4.5))</f>
        <v>3370.5</v>
      </c>
      <c r="AE196" s="140">
        <f>Table_1027[[#This Row],[Planned Individuals]]*0.51</f>
        <v>1718.9549999999999</v>
      </c>
      <c r="AF196" s="140">
        <f>Table_1027[[#This Row],[Planned Individuals]]*0.49</f>
        <v>1651.5450000000001</v>
      </c>
      <c r="AG196" s="37">
        <v>749</v>
      </c>
      <c r="AH196" s="37"/>
      <c r="AI196" s="140">
        <f>SUM(Table_1027[[#This Row],[Existing Households]:[New Households]])</f>
        <v>749</v>
      </c>
      <c r="AJ196" s="140">
        <f t="shared" ref="AJ196:AJ259" si="7">IF(AA196="Host Community",AI196*5,IF(AA196="Refugee",AI196*4.6))</f>
        <v>3445.3999999999996</v>
      </c>
      <c r="AK196" s="140">
        <f>Table_1027[[#This Row],[Reached Individuals]]*0.51</f>
        <v>1757.1539999999998</v>
      </c>
      <c r="AL196" s="140">
        <f>Table_1027[[#This Row],[Reached Individuals]]*0.49</f>
        <v>1688.2459999999999</v>
      </c>
      <c r="AM196" s="140">
        <f>Table_1027[[#This Row],[Reached Individuals]]*0.21</f>
        <v>723.53399999999988</v>
      </c>
      <c r="AN196" s="140">
        <f>Table_1027[[#This Row],[Reached Individuals]]*0.21</f>
        <v>723.53399999999988</v>
      </c>
      <c r="AO196" s="140">
        <f>Table_1027[[#This Row],[Reached Individuals]]*0.26</f>
        <v>895.80399999999997</v>
      </c>
      <c r="AP196" s="140">
        <f>Table_1027[[#This Row],[Reached Individuals]]*0.27</f>
        <v>930.25799999999992</v>
      </c>
      <c r="AQ196" s="142">
        <f>Table_1027[[#This Row],[Reached Individuals]]*0.02</f>
        <v>68.908000000000001</v>
      </c>
      <c r="AR196" s="142">
        <f>Table_1027[[#This Row],[Reached Individuals]]*0.03</f>
        <v>103.36199999999998</v>
      </c>
      <c r="AS196" s="37"/>
      <c r="AT196" s="12" t="s">
        <v>352</v>
      </c>
      <c r="AU196" s="12" t="s">
        <v>345</v>
      </c>
      <c r="AV196" s="11" t="s">
        <v>354</v>
      </c>
      <c r="AW196" s="11" t="s">
        <v>347</v>
      </c>
      <c r="AX196" s="11" t="s">
        <v>348</v>
      </c>
      <c r="AY196" s="18" t="s">
        <v>349</v>
      </c>
      <c r="AZ196" s="18" t="s">
        <v>350</v>
      </c>
      <c r="BA196" s="5">
        <v>20</v>
      </c>
      <c r="BB196" s="5">
        <v>2022</v>
      </c>
      <c r="BC196" s="6" t="str" cm="1">
        <f t="array" ref="BC196">_xlfn.IFS(U196="Teknaf","202290",U196="Ukhia","202294",U196="Ramu","202266",U196="Pekua","202256",U196="Maheshkhali","202249",U196="Kutubdia","202245",U196="Cox's Bazar Sadar","202224",U196="Chakaria","202216",ISBLANK(U196),"")</f>
        <v>202290</v>
      </c>
      <c r="BD196" s="22"/>
      <c r="BE196" s="22"/>
    </row>
    <row r="197" spans="1:57" ht="15.75" customHeight="1">
      <c r="A197" s="36">
        <v>194</v>
      </c>
      <c r="B197" s="10" t="s">
        <v>5128</v>
      </c>
      <c r="C197" s="10" t="s">
        <v>182</v>
      </c>
      <c r="D197" s="10"/>
      <c r="E197" s="20" t="s">
        <v>5120</v>
      </c>
      <c r="F197" s="18" t="s">
        <v>5120</v>
      </c>
      <c r="G197" s="18" t="s">
        <v>5121</v>
      </c>
      <c r="H197" s="3" t="s">
        <v>286</v>
      </c>
      <c r="I197" s="18" t="s">
        <v>88</v>
      </c>
      <c r="J197" s="18" t="s">
        <v>180</v>
      </c>
      <c r="K197" s="100" t="s">
        <v>74</v>
      </c>
      <c r="L197" s="100" t="s">
        <v>295</v>
      </c>
      <c r="M197" s="3" t="s">
        <v>428</v>
      </c>
      <c r="N197" s="18" t="s">
        <v>196</v>
      </c>
      <c r="O197" s="18" t="s">
        <v>288</v>
      </c>
      <c r="P197" s="18"/>
      <c r="Q197" s="2" t="s">
        <v>289</v>
      </c>
      <c r="R197" s="1" t="s">
        <v>290</v>
      </c>
      <c r="S197" s="5" t="s">
        <v>291</v>
      </c>
      <c r="T197" s="5" t="s">
        <v>292</v>
      </c>
      <c r="U197" s="18" t="s">
        <v>76</v>
      </c>
      <c r="V197" s="18" t="s">
        <v>219</v>
      </c>
      <c r="W197" s="18" t="s">
        <v>306</v>
      </c>
      <c r="X197" s="145" t="s">
        <v>311</v>
      </c>
      <c r="Y197" s="145" t="s">
        <v>311</v>
      </c>
      <c r="Z197" s="145" t="s">
        <v>311</v>
      </c>
      <c r="AA197" s="18" t="s">
        <v>73</v>
      </c>
      <c r="AB197" s="18" t="s">
        <v>299</v>
      </c>
      <c r="AC197" s="18">
        <v>120</v>
      </c>
      <c r="AD197" s="5">
        <f t="shared" si="6"/>
        <v>600</v>
      </c>
      <c r="AE197" s="140">
        <f>Table_1027[[#This Row],[Planned Individuals]]*0.51</f>
        <v>306</v>
      </c>
      <c r="AF197" s="140">
        <f>Table_1027[[#This Row],[Planned Individuals]]*0.49</f>
        <v>294</v>
      </c>
      <c r="AG197" s="37">
        <v>145</v>
      </c>
      <c r="AH197" s="37">
        <v>20</v>
      </c>
      <c r="AI197" s="140">
        <f>SUM(Table_1027[[#This Row],[Existing Households]:[New Households]])</f>
        <v>165</v>
      </c>
      <c r="AJ197" s="140">
        <f t="shared" si="7"/>
        <v>825</v>
      </c>
      <c r="AK197" s="140">
        <f>Table_1027[[#This Row],[Reached Individuals]]*0.51</f>
        <v>420.75</v>
      </c>
      <c r="AL197" s="140">
        <f>Table_1027[[#This Row],[Reached Individuals]]*0.49</f>
        <v>404.25</v>
      </c>
      <c r="AM197" s="140">
        <f>Table_1027[[#This Row],[Reached Individuals]]*0.21</f>
        <v>173.25</v>
      </c>
      <c r="AN197" s="140">
        <f>Table_1027[[#This Row],[Reached Individuals]]*0.21</f>
        <v>173.25</v>
      </c>
      <c r="AO197" s="140">
        <f>Table_1027[[#This Row],[Reached Individuals]]*0.26</f>
        <v>214.5</v>
      </c>
      <c r="AP197" s="140">
        <f>Table_1027[[#This Row],[Reached Individuals]]*0.27</f>
        <v>222.75000000000003</v>
      </c>
      <c r="AQ197" s="142">
        <f>Table_1027[[#This Row],[Reached Individuals]]*0.02</f>
        <v>16.5</v>
      </c>
      <c r="AR197" s="142">
        <f>Table_1027[[#This Row],[Reached Individuals]]*0.03</f>
        <v>24.75</v>
      </c>
      <c r="AS197" s="37"/>
      <c r="AT197" s="12"/>
      <c r="AU197" s="12" t="s">
        <v>5122</v>
      </c>
      <c r="AV197" s="11" t="s">
        <v>5123</v>
      </c>
      <c r="AW197" s="11" t="s">
        <v>5124</v>
      </c>
      <c r="AX197" s="11" t="s">
        <v>5125</v>
      </c>
      <c r="AY197" s="18" t="s">
        <v>5126</v>
      </c>
      <c r="AZ197" s="18" t="s">
        <v>5127</v>
      </c>
      <c r="BA197" s="5">
        <v>20</v>
      </c>
      <c r="BB197" s="5">
        <v>2022</v>
      </c>
      <c r="BC197" s="6" t="str" cm="1">
        <f t="array" ref="BC197">_xlfn.IFS(U197="Teknaf","202290",U197="Ukhia","202294",U197="Ramu","202266",U197="Pekua","202256",U197="Maheshkhali","202249",U197="Kutubdia","202245",U197="Cox's Bazar Sadar","202224",U197="Chakaria","202216",ISBLANK(U197),"")</f>
        <v>202294</v>
      </c>
      <c r="BD197" s="22"/>
      <c r="BE197" s="22"/>
    </row>
    <row r="198" spans="1:57" ht="15.75" customHeight="1">
      <c r="A198" s="36">
        <v>195</v>
      </c>
      <c r="B198" s="10" t="s">
        <v>5128</v>
      </c>
      <c r="C198" s="10" t="s">
        <v>182</v>
      </c>
      <c r="D198" s="10"/>
      <c r="E198" s="20" t="s">
        <v>5120</v>
      </c>
      <c r="F198" s="18" t="s">
        <v>5120</v>
      </c>
      <c r="G198" s="18" t="s">
        <v>5121</v>
      </c>
      <c r="H198" s="3" t="s">
        <v>286</v>
      </c>
      <c r="I198" s="18" t="s">
        <v>88</v>
      </c>
      <c r="J198" s="18" t="s">
        <v>180</v>
      </c>
      <c r="K198" s="100" t="s">
        <v>74</v>
      </c>
      <c r="L198" s="100" t="s">
        <v>295</v>
      </c>
      <c r="M198" s="3" t="s">
        <v>428</v>
      </c>
      <c r="N198" s="18" t="s">
        <v>196</v>
      </c>
      <c r="O198" s="18" t="s">
        <v>288</v>
      </c>
      <c r="P198" s="18"/>
      <c r="Q198" s="2" t="s">
        <v>289</v>
      </c>
      <c r="R198" s="1" t="s">
        <v>290</v>
      </c>
      <c r="S198" s="5" t="s">
        <v>291</v>
      </c>
      <c r="T198" s="5" t="s">
        <v>292</v>
      </c>
      <c r="U198" s="18" t="s">
        <v>76</v>
      </c>
      <c r="V198" s="18" t="s">
        <v>220</v>
      </c>
      <c r="W198" s="18" t="s">
        <v>306</v>
      </c>
      <c r="X198" s="145" t="s">
        <v>311</v>
      </c>
      <c r="Y198" s="145" t="s">
        <v>311</v>
      </c>
      <c r="Z198" s="145" t="s">
        <v>311</v>
      </c>
      <c r="AA198" s="18" t="s">
        <v>73</v>
      </c>
      <c r="AB198" s="18" t="s">
        <v>299</v>
      </c>
      <c r="AC198" s="18">
        <v>180</v>
      </c>
      <c r="AD198" s="5">
        <f t="shared" si="6"/>
        <v>900</v>
      </c>
      <c r="AE198" s="140">
        <f>Table_1027[[#This Row],[Planned Individuals]]*0.51</f>
        <v>459</v>
      </c>
      <c r="AF198" s="140">
        <f>Table_1027[[#This Row],[Planned Individuals]]*0.49</f>
        <v>441</v>
      </c>
      <c r="AG198" s="37">
        <v>220</v>
      </c>
      <c r="AH198" s="37">
        <v>50</v>
      </c>
      <c r="AI198" s="140">
        <f>SUM(Table_1027[[#This Row],[Existing Households]:[New Households]])</f>
        <v>270</v>
      </c>
      <c r="AJ198" s="140">
        <f t="shared" si="7"/>
        <v>1350</v>
      </c>
      <c r="AK198" s="140">
        <f>Table_1027[[#This Row],[Reached Individuals]]*0.51</f>
        <v>688.5</v>
      </c>
      <c r="AL198" s="140">
        <f>Table_1027[[#This Row],[Reached Individuals]]*0.49</f>
        <v>661.5</v>
      </c>
      <c r="AM198" s="140">
        <f>Table_1027[[#This Row],[Reached Individuals]]*0.21</f>
        <v>283.5</v>
      </c>
      <c r="AN198" s="140">
        <f>Table_1027[[#This Row],[Reached Individuals]]*0.21</f>
        <v>283.5</v>
      </c>
      <c r="AO198" s="140">
        <f>Table_1027[[#This Row],[Reached Individuals]]*0.26</f>
        <v>351</v>
      </c>
      <c r="AP198" s="140">
        <f>Table_1027[[#This Row],[Reached Individuals]]*0.27</f>
        <v>364.5</v>
      </c>
      <c r="AQ198" s="142">
        <f>Table_1027[[#This Row],[Reached Individuals]]*0.02</f>
        <v>27</v>
      </c>
      <c r="AR198" s="142">
        <f>Table_1027[[#This Row],[Reached Individuals]]*0.03</f>
        <v>40.5</v>
      </c>
      <c r="AS198" s="37"/>
      <c r="AT198" s="12"/>
      <c r="AU198" s="12" t="s">
        <v>5122</v>
      </c>
      <c r="AV198" s="11" t="s">
        <v>5123</v>
      </c>
      <c r="AW198" s="11" t="s">
        <v>5124</v>
      </c>
      <c r="AX198" s="11" t="s">
        <v>5125</v>
      </c>
      <c r="AY198" s="18" t="s">
        <v>5126</v>
      </c>
      <c r="AZ198" s="18" t="s">
        <v>5127</v>
      </c>
      <c r="BA198" s="5">
        <v>20</v>
      </c>
      <c r="BB198" s="5">
        <v>2022</v>
      </c>
      <c r="BC198" s="6" t="str" cm="1">
        <f t="array" ref="BC198">_xlfn.IFS(U198="Teknaf","202290",U198="Ukhia","202294",U198="Ramu","202266",U198="Pekua","202256",U198="Maheshkhali","202249",U198="Kutubdia","202245",U198="Cox's Bazar Sadar","202224",U198="Chakaria","202216",ISBLANK(U198),"")</f>
        <v>202294</v>
      </c>
      <c r="BD198" s="22"/>
      <c r="BE198" s="22"/>
    </row>
    <row r="199" spans="1:57" ht="15.75" customHeight="1">
      <c r="A199" s="36">
        <v>196</v>
      </c>
      <c r="B199" s="10" t="s">
        <v>5128</v>
      </c>
      <c r="C199" s="10" t="s">
        <v>182</v>
      </c>
      <c r="D199" s="10"/>
      <c r="E199" s="20" t="s">
        <v>5120</v>
      </c>
      <c r="F199" s="18" t="s">
        <v>5120</v>
      </c>
      <c r="G199" s="18" t="s">
        <v>5121</v>
      </c>
      <c r="H199" s="3" t="s">
        <v>286</v>
      </c>
      <c r="I199" s="18" t="s">
        <v>75</v>
      </c>
      <c r="J199" s="18" t="s">
        <v>427</v>
      </c>
      <c r="K199" s="100" t="s">
        <v>74</v>
      </c>
      <c r="L199" s="100" t="s">
        <v>321</v>
      </c>
      <c r="M199" s="3" t="s">
        <v>428</v>
      </c>
      <c r="N199" s="18" t="s">
        <v>196</v>
      </c>
      <c r="O199" s="18" t="s">
        <v>298</v>
      </c>
      <c r="P199" s="18"/>
      <c r="Q199" s="2" t="s">
        <v>289</v>
      </c>
      <c r="R199" s="1" t="s">
        <v>290</v>
      </c>
      <c r="S199" s="5" t="s">
        <v>291</v>
      </c>
      <c r="T199" s="5" t="s">
        <v>292</v>
      </c>
      <c r="U199" s="18" t="s">
        <v>76</v>
      </c>
      <c r="V199" s="18" t="s">
        <v>220</v>
      </c>
      <c r="W199" s="18" t="s">
        <v>306</v>
      </c>
      <c r="X199" s="145" t="s">
        <v>311</v>
      </c>
      <c r="Y199" s="145" t="s">
        <v>311</v>
      </c>
      <c r="Z199" s="145" t="s">
        <v>311</v>
      </c>
      <c r="AA199" s="18" t="s">
        <v>73</v>
      </c>
      <c r="AB199" s="18" t="s">
        <v>299</v>
      </c>
      <c r="AC199" s="18">
        <v>250</v>
      </c>
      <c r="AD199" s="5">
        <f t="shared" si="6"/>
        <v>1250</v>
      </c>
      <c r="AE199" s="140">
        <f>Table_1027[[#This Row],[Planned Individuals]]*0.51</f>
        <v>637.5</v>
      </c>
      <c r="AF199" s="140">
        <f>Table_1027[[#This Row],[Planned Individuals]]*0.49</f>
        <v>612.5</v>
      </c>
      <c r="AG199" s="37">
        <v>220</v>
      </c>
      <c r="AH199" s="37">
        <v>50</v>
      </c>
      <c r="AI199" s="140">
        <f>SUM(Table_1027[[#This Row],[Existing Households]:[New Households]])</f>
        <v>270</v>
      </c>
      <c r="AJ199" s="140">
        <f t="shared" si="7"/>
        <v>1350</v>
      </c>
      <c r="AK199" s="140">
        <f>Table_1027[[#This Row],[Reached Individuals]]*0.51</f>
        <v>688.5</v>
      </c>
      <c r="AL199" s="140">
        <f>Table_1027[[#This Row],[Reached Individuals]]*0.49</f>
        <v>661.5</v>
      </c>
      <c r="AM199" s="140">
        <f>Table_1027[[#This Row],[Reached Individuals]]*0.21</f>
        <v>283.5</v>
      </c>
      <c r="AN199" s="140">
        <f>Table_1027[[#This Row],[Reached Individuals]]*0.21</f>
        <v>283.5</v>
      </c>
      <c r="AO199" s="140">
        <f>Table_1027[[#This Row],[Reached Individuals]]*0.26</f>
        <v>351</v>
      </c>
      <c r="AP199" s="140">
        <f>Table_1027[[#This Row],[Reached Individuals]]*0.27</f>
        <v>364.5</v>
      </c>
      <c r="AQ199" s="142">
        <f>Table_1027[[#This Row],[Reached Individuals]]*0.02</f>
        <v>27</v>
      </c>
      <c r="AR199" s="142">
        <f>Table_1027[[#This Row],[Reached Individuals]]*0.03</f>
        <v>40.5</v>
      </c>
      <c r="AS199" s="37"/>
      <c r="AT199" s="12"/>
      <c r="AU199" s="12" t="s">
        <v>5122</v>
      </c>
      <c r="AV199" s="11" t="s">
        <v>5123</v>
      </c>
      <c r="AW199" s="11" t="s">
        <v>5124</v>
      </c>
      <c r="AX199" s="11" t="s">
        <v>5125</v>
      </c>
      <c r="AY199" s="18" t="s">
        <v>5126</v>
      </c>
      <c r="AZ199" s="18" t="s">
        <v>5127</v>
      </c>
      <c r="BA199" s="5">
        <v>20</v>
      </c>
      <c r="BB199" s="5">
        <v>2022</v>
      </c>
      <c r="BC199" s="6" t="str" cm="1">
        <f t="array" ref="BC199">_xlfn.IFS(U199="Teknaf","202290",U199="Ukhia","202294",U199="Ramu","202266",U199="Pekua","202256",U199="Maheshkhali","202249",U199="Kutubdia","202245",U199="Cox's Bazar Sadar","202224",U199="Chakaria","202216",ISBLANK(U199),"")</f>
        <v>202294</v>
      </c>
      <c r="BD199" s="22"/>
      <c r="BE199" s="22"/>
    </row>
    <row r="200" spans="1:57" ht="15.75" customHeight="1">
      <c r="A200" s="36">
        <v>197</v>
      </c>
      <c r="B200" s="10" t="s">
        <v>285</v>
      </c>
      <c r="C200" s="10" t="s">
        <v>27</v>
      </c>
      <c r="D200" s="10" t="s">
        <v>315</v>
      </c>
      <c r="E200" s="20" t="s">
        <v>15</v>
      </c>
      <c r="F200" s="20" t="s">
        <v>15</v>
      </c>
      <c r="G200" s="20" t="s">
        <v>5099</v>
      </c>
      <c r="H200" s="3" t="s">
        <v>286</v>
      </c>
      <c r="I200" s="18" t="s">
        <v>88</v>
      </c>
      <c r="J200" s="18" t="s">
        <v>180</v>
      </c>
      <c r="K200" s="100" t="s">
        <v>137</v>
      </c>
      <c r="L200" s="100" t="s">
        <v>287</v>
      </c>
      <c r="M200" s="3" t="s">
        <v>428</v>
      </c>
      <c r="N200" s="18" t="s">
        <v>196</v>
      </c>
      <c r="O200" s="18" t="s">
        <v>288</v>
      </c>
      <c r="P200" s="18">
        <v>1200</v>
      </c>
      <c r="Q200" s="2" t="s">
        <v>289</v>
      </c>
      <c r="R200" s="1" t="s">
        <v>290</v>
      </c>
      <c r="S200" s="5" t="s">
        <v>291</v>
      </c>
      <c r="T200" s="5" t="s">
        <v>292</v>
      </c>
      <c r="U200" s="18" t="s">
        <v>76</v>
      </c>
      <c r="V200" s="18" t="s">
        <v>219</v>
      </c>
      <c r="W200" s="18" t="s">
        <v>121</v>
      </c>
      <c r="X200" s="145" t="s">
        <v>311</v>
      </c>
      <c r="Y200" s="145" t="s">
        <v>311</v>
      </c>
      <c r="Z200" s="145" t="s">
        <v>311</v>
      </c>
      <c r="AA200" s="18" t="s">
        <v>100</v>
      </c>
      <c r="AB200" s="18" t="s">
        <v>293</v>
      </c>
      <c r="AC200" s="18">
        <v>9753</v>
      </c>
      <c r="AD200" s="5">
        <f t="shared" si="6"/>
        <v>43888.5</v>
      </c>
      <c r="AE200" s="140">
        <f>Table_1027[[#This Row],[Planned Individuals]]*0.51</f>
        <v>22383.135000000002</v>
      </c>
      <c r="AF200" s="140">
        <f>Table_1027[[#This Row],[Planned Individuals]]*0.49</f>
        <v>21505.364999999998</v>
      </c>
      <c r="AG200" s="37">
        <v>1378</v>
      </c>
      <c r="AH200" s="37"/>
      <c r="AI200" s="140">
        <f>SUM(Table_1027[[#This Row],[Existing Households]:[New Households]])</f>
        <v>1378</v>
      </c>
      <c r="AJ200" s="140">
        <f t="shared" si="7"/>
        <v>6338.7999999999993</v>
      </c>
      <c r="AK200" s="140">
        <f>Table_1027[[#This Row],[Reached Individuals]]*0.51</f>
        <v>3232.7879999999996</v>
      </c>
      <c r="AL200" s="140">
        <f>Table_1027[[#This Row],[Reached Individuals]]*0.49</f>
        <v>3106.0119999999997</v>
      </c>
      <c r="AM200" s="140">
        <f>Table_1027[[#This Row],[Reached Individuals]]*0.21</f>
        <v>1331.1479999999999</v>
      </c>
      <c r="AN200" s="140">
        <f>Table_1027[[#This Row],[Reached Individuals]]*0.21</f>
        <v>1331.1479999999999</v>
      </c>
      <c r="AO200" s="140">
        <f>Table_1027[[#This Row],[Reached Individuals]]*0.26</f>
        <v>1648.088</v>
      </c>
      <c r="AP200" s="140">
        <f>Table_1027[[#This Row],[Reached Individuals]]*0.27</f>
        <v>1711.4759999999999</v>
      </c>
      <c r="AQ200" s="142">
        <f>Table_1027[[#This Row],[Reached Individuals]]*0.02</f>
        <v>126.77599999999998</v>
      </c>
      <c r="AR200" s="142">
        <f>Table_1027[[#This Row],[Reached Individuals]]*0.03</f>
        <v>190.16399999999996</v>
      </c>
      <c r="AS200" s="37"/>
      <c r="AT200" s="12"/>
      <c r="AU200" s="12" t="s">
        <v>5097</v>
      </c>
      <c r="AV200" s="11" t="s">
        <v>5098</v>
      </c>
      <c r="AW200" s="11" t="s">
        <v>294</v>
      </c>
      <c r="AX200" s="11"/>
      <c r="AY200" s="18"/>
      <c r="AZ200" s="18"/>
      <c r="BA200" s="5">
        <v>20</v>
      </c>
      <c r="BB200" s="5">
        <v>2022</v>
      </c>
      <c r="BC200" s="6" t="str" cm="1">
        <f t="array" ref="BC200">_xlfn.IFS(U200="Teknaf","202290",U200="Ukhia","202294",U200="Ramu","202266",U200="Pekua","202256",U200="Maheshkhali","202249",U200="Kutubdia","202245",U200="Cox's Bazar Sadar","202224",U200="Chakaria","202216",ISBLANK(U200),"")</f>
        <v>202294</v>
      </c>
      <c r="BD200" s="22"/>
      <c r="BE200" s="22"/>
    </row>
    <row r="201" spans="1:57" ht="15.75" customHeight="1">
      <c r="A201" s="36">
        <v>198</v>
      </c>
      <c r="B201" s="1" t="s">
        <v>327</v>
      </c>
      <c r="C201" s="1" t="s">
        <v>27</v>
      </c>
      <c r="D201" s="1" t="s">
        <v>328</v>
      </c>
      <c r="E201" s="18" t="s">
        <v>5</v>
      </c>
      <c r="F201" s="18" t="s">
        <v>20</v>
      </c>
      <c r="G201" s="18" t="s">
        <v>6</v>
      </c>
      <c r="H201" s="3" t="s">
        <v>286</v>
      </c>
      <c r="I201" s="18" t="s">
        <v>84</v>
      </c>
      <c r="J201" s="18" t="s">
        <v>178</v>
      </c>
      <c r="K201" s="100" t="s">
        <v>74</v>
      </c>
      <c r="L201" s="100" t="s">
        <v>361</v>
      </c>
      <c r="M201" s="3" t="s">
        <v>428</v>
      </c>
      <c r="N201" s="18" t="s">
        <v>92</v>
      </c>
      <c r="O201" s="18" t="s">
        <v>288</v>
      </c>
      <c r="P201" s="18">
        <v>4200</v>
      </c>
      <c r="Q201" s="2" t="s">
        <v>289</v>
      </c>
      <c r="R201" s="1" t="s">
        <v>322</v>
      </c>
      <c r="S201" s="5" t="s">
        <v>291</v>
      </c>
      <c r="T201" s="5" t="s">
        <v>292</v>
      </c>
      <c r="U201" s="18" t="s">
        <v>78</v>
      </c>
      <c r="V201" s="18" t="s">
        <v>211</v>
      </c>
      <c r="W201" s="18" t="s">
        <v>316</v>
      </c>
      <c r="X201" s="145" t="s">
        <v>311</v>
      </c>
      <c r="Y201" s="145" t="s">
        <v>72</v>
      </c>
      <c r="Z201" s="145" t="s">
        <v>323</v>
      </c>
      <c r="AA201" s="18" t="s">
        <v>73</v>
      </c>
      <c r="AB201" s="18" t="s">
        <v>299</v>
      </c>
      <c r="AC201" s="143">
        <v>20</v>
      </c>
      <c r="AD201" s="5">
        <f t="shared" si="6"/>
        <v>100</v>
      </c>
      <c r="AE201" s="140">
        <f>Table_1027[[#This Row],[Planned Individuals]]*0.51</f>
        <v>51</v>
      </c>
      <c r="AF201" s="140">
        <f>Table_1027[[#This Row],[Planned Individuals]]*0.49</f>
        <v>49</v>
      </c>
      <c r="AG201" s="37">
        <v>1</v>
      </c>
      <c r="AH201" s="37"/>
      <c r="AI201" s="140">
        <f>SUM(Table_1027[[#This Row],[Existing Households]:[New Households]])</f>
        <v>1</v>
      </c>
      <c r="AJ201" s="140">
        <f t="shared" si="7"/>
        <v>5</v>
      </c>
      <c r="AK201" s="140">
        <f>Table_1027[[#This Row],[Reached Individuals]]*0.51</f>
        <v>2.5499999999999998</v>
      </c>
      <c r="AL201" s="140">
        <f>Table_1027[[#This Row],[Reached Individuals]]*0.49</f>
        <v>2.4500000000000002</v>
      </c>
      <c r="AM201" s="140">
        <f>Table_1027[[#This Row],[Reached Individuals]]*0.21</f>
        <v>1.05</v>
      </c>
      <c r="AN201" s="140">
        <f>Table_1027[[#This Row],[Reached Individuals]]*0.21</f>
        <v>1.05</v>
      </c>
      <c r="AO201" s="140">
        <f>Table_1027[[#This Row],[Reached Individuals]]*0.26</f>
        <v>1.3</v>
      </c>
      <c r="AP201" s="140">
        <f>Table_1027[[#This Row],[Reached Individuals]]*0.27</f>
        <v>1.35</v>
      </c>
      <c r="AQ201" s="142">
        <f>Table_1027[[#This Row],[Reached Individuals]]*0.02</f>
        <v>0.1</v>
      </c>
      <c r="AR201" s="142">
        <f>Table_1027[[#This Row],[Reached Individuals]]*0.03</f>
        <v>0.15</v>
      </c>
      <c r="AS201" s="37"/>
      <c r="AT201" s="12"/>
      <c r="AU201" s="12" t="s">
        <v>329</v>
      </c>
      <c r="AV201" s="11">
        <v>1834132771</v>
      </c>
      <c r="AW201" s="11" t="s">
        <v>330</v>
      </c>
      <c r="AX201" s="11"/>
      <c r="AY201" s="18"/>
      <c r="AZ201" s="18"/>
      <c r="BA201" s="5">
        <v>20</v>
      </c>
      <c r="BB201" s="5">
        <v>2022</v>
      </c>
      <c r="BC201" s="6" t="str" cm="1">
        <f t="array" ref="BC201">_xlfn.IFS(U201="Teknaf","202290",U201="Ukhia","202294",U201="Ramu","202266",U201="Pekua","202256",U201="Maheshkhali","202249",U201="Kutubdia","202245",U201="Cox's Bazar Sadar","202224",U201="Chakaria","202216",ISBLANK(U201),"")</f>
        <v>202216</v>
      </c>
      <c r="BD201" s="22"/>
      <c r="BE201" s="22"/>
    </row>
    <row r="202" spans="1:57" ht="15.75" customHeight="1">
      <c r="A202" s="36">
        <v>199</v>
      </c>
      <c r="B202" s="8" t="s">
        <v>327</v>
      </c>
      <c r="C202" s="8" t="s">
        <v>27</v>
      </c>
      <c r="D202" s="1" t="s">
        <v>328</v>
      </c>
      <c r="E202" s="18" t="s">
        <v>5</v>
      </c>
      <c r="F202" s="18" t="s">
        <v>20</v>
      </c>
      <c r="G202" s="18" t="s">
        <v>6</v>
      </c>
      <c r="H202" s="3" t="s">
        <v>286</v>
      </c>
      <c r="I202" s="18" t="s">
        <v>84</v>
      </c>
      <c r="J202" s="18" t="s">
        <v>178</v>
      </c>
      <c r="K202" s="100" t="s">
        <v>74</v>
      </c>
      <c r="L202" s="100" t="s">
        <v>361</v>
      </c>
      <c r="M202" s="3" t="s">
        <v>428</v>
      </c>
      <c r="N202" s="18" t="s">
        <v>92</v>
      </c>
      <c r="O202" s="18" t="s">
        <v>288</v>
      </c>
      <c r="P202" s="18">
        <v>4200</v>
      </c>
      <c r="Q202" s="2" t="s">
        <v>289</v>
      </c>
      <c r="R202" s="1" t="s">
        <v>322</v>
      </c>
      <c r="S202" s="5" t="s">
        <v>291</v>
      </c>
      <c r="T202" s="5" t="s">
        <v>292</v>
      </c>
      <c r="U202" s="18" t="s">
        <v>80</v>
      </c>
      <c r="V202" s="18" t="s">
        <v>213</v>
      </c>
      <c r="W202" s="18" t="s">
        <v>331</v>
      </c>
      <c r="X202" s="145" t="s">
        <v>311</v>
      </c>
      <c r="Y202" s="145" t="s">
        <v>72</v>
      </c>
      <c r="Z202" s="145" t="s">
        <v>323</v>
      </c>
      <c r="AA202" s="18" t="s">
        <v>73</v>
      </c>
      <c r="AB202" s="18" t="s">
        <v>299</v>
      </c>
      <c r="AC202" s="18">
        <v>21</v>
      </c>
      <c r="AD202" s="5">
        <f t="shared" si="6"/>
        <v>105</v>
      </c>
      <c r="AE202" s="140">
        <f>Table_1027[[#This Row],[Planned Individuals]]*0.51</f>
        <v>53.550000000000004</v>
      </c>
      <c r="AF202" s="140">
        <f>Table_1027[[#This Row],[Planned Individuals]]*0.49</f>
        <v>51.449999999999996</v>
      </c>
      <c r="AG202" s="37">
        <v>2</v>
      </c>
      <c r="AH202" s="37"/>
      <c r="AI202" s="140">
        <f>SUM(Table_1027[[#This Row],[Existing Households]:[New Households]])</f>
        <v>2</v>
      </c>
      <c r="AJ202" s="140">
        <f t="shared" si="7"/>
        <v>10</v>
      </c>
      <c r="AK202" s="140">
        <f>Table_1027[[#This Row],[Reached Individuals]]*0.51</f>
        <v>5.0999999999999996</v>
      </c>
      <c r="AL202" s="140">
        <f>Table_1027[[#This Row],[Reached Individuals]]*0.49</f>
        <v>4.9000000000000004</v>
      </c>
      <c r="AM202" s="140">
        <f>Table_1027[[#This Row],[Reached Individuals]]*0.21</f>
        <v>2.1</v>
      </c>
      <c r="AN202" s="140">
        <f>Table_1027[[#This Row],[Reached Individuals]]*0.21</f>
        <v>2.1</v>
      </c>
      <c r="AO202" s="140">
        <f>Table_1027[[#This Row],[Reached Individuals]]*0.26</f>
        <v>2.6</v>
      </c>
      <c r="AP202" s="140">
        <f>Table_1027[[#This Row],[Reached Individuals]]*0.27</f>
        <v>2.7</v>
      </c>
      <c r="AQ202" s="142">
        <f>Table_1027[[#This Row],[Reached Individuals]]*0.02</f>
        <v>0.2</v>
      </c>
      <c r="AR202" s="142">
        <f>Table_1027[[#This Row],[Reached Individuals]]*0.03</f>
        <v>0.3</v>
      </c>
      <c r="AS202" s="37"/>
      <c r="AT202" s="12"/>
      <c r="AU202" s="12" t="s">
        <v>329</v>
      </c>
      <c r="AV202" s="11">
        <v>1834132771</v>
      </c>
      <c r="AW202" s="11" t="s">
        <v>330</v>
      </c>
      <c r="AX202" s="11"/>
      <c r="AY202" s="18"/>
      <c r="AZ202" s="18"/>
      <c r="BA202" s="5">
        <v>20</v>
      </c>
      <c r="BB202" s="5">
        <v>2022</v>
      </c>
      <c r="BC202" s="6" t="str" cm="1">
        <f t="array" ref="BC202">_xlfn.IFS(U202="Teknaf","202290",U202="Ukhia","202294",U202="Ramu","202266",U202="Pekua","202256",U202="Maheshkhali","202249",U202="Kutubdia","202245",U202="Cox's Bazar Sadar","202224",U202="Chakaria","202216",ISBLANK(U202),"")</f>
        <v>202245</v>
      </c>
      <c r="BD202" s="22"/>
      <c r="BE202" s="22"/>
    </row>
    <row r="203" spans="1:57" ht="15.75" customHeight="1">
      <c r="A203" s="36">
        <v>200</v>
      </c>
      <c r="B203" s="8" t="s">
        <v>327</v>
      </c>
      <c r="C203" s="8" t="s">
        <v>27</v>
      </c>
      <c r="D203" s="1" t="s">
        <v>328</v>
      </c>
      <c r="E203" s="18" t="s">
        <v>5</v>
      </c>
      <c r="F203" s="18" t="s">
        <v>20</v>
      </c>
      <c r="G203" s="18" t="s">
        <v>6</v>
      </c>
      <c r="H203" s="3" t="s">
        <v>286</v>
      </c>
      <c r="I203" s="18" t="s">
        <v>84</v>
      </c>
      <c r="J203" s="18" t="s">
        <v>178</v>
      </c>
      <c r="K203" s="100" t="s">
        <v>74</v>
      </c>
      <c r="L203" s="100" t="s">
        <v>361</v>
      </c>
      <c r="M203" s="3" t="s">
        <v>428</v>
      </c>
      <c r="N203" s="18" t="s">
        <v>92</v>
      </c>
      <c r="O203" s="18" t="s">
        <v>288</v>
      </c>
      <c r="P203" s="18">
        <v>4200</v>
      </c>
      <c r="Q203" s="2" t="s">
        <v>289</v>
      </c>
      <c r="R203" s="1" t="s">
        <v>322</v>
      </c>
      <c r="S203" s="5" t="s">
        <v>291</v>
      </c>
      <c r="T203" s="5" t="s">
        <v>292</v>
      </c>
      <c r="U203" s="18" t="s">
        <v>81</v>
      </c>
      <c r="V203" s="18" t="s">
        <v>216</v>
      </c>
      <c r="W203" s="18" t="s">
        <v>308</v>
      </c>
      <c r="X203" s="145" t="s">
        <v>311</v>
      </c>
      <c r="Y203" s="145" t="s">
        <v>72</v>
      </c>
      <c r="Z203" s="145" t="s">
        <v>323</v>
      </c>
      <c r="AA203" s="18" t="s">
        <v>73</v>
      </c>
      <c r="AB203" s="18" t="s">
        <v>299</v>
      </c>
      <c r="AC203" s="18">
        <v>22</v>
      </c>
      <c r="AD203" s="5">
        <f t="shared" si="6"/>
        <v>110</v>
      </c>
      <c r="AE203" s="140">
        <f>Table_1027[[#This Row],[Planned Individuals]]*0.51</f>
        <v>56.1</v>
      </c>
      <c r="AF203" s="140">
        <f>Table_1027[[#This Row],[Planned Individuals]]*0.49</f>
        <v>53.9</v>
      </c>
      <c r="AG203" s="37">
        <v>2</v>
      </c>
      <c r="AH203" s="37"/>
      <c r="AI203" s="140">
        <f>SUM(Table_1027[[#This Row],[Existing Households]:[New Households]])</f>
        <v>2</v>
      </c>
      <c r="AJ203" s="140">
        <f t="shared" si="7"/>
        <v>10</v>
      </c>
      <c r="AK203" s="140">
        <f>Table_1027[[#This Row],[Reached Individuals]]*0.51</f>
        <v>5.0999999999999996</v>
      </c>
      <c r="AL203" s="140">
        <f>Table_1027[[#This Row],[Reached Individuals]]*0.49</f>
        <v>4.9000000000000004</v>
      </c>
      <c r="AM203" s="140">
        <f>Table_1027[[#This Row],[Reached Individuals]]*0.21</f>
        <v>2.1</v>
      </c>
      <c r="AN203" s="140">
        <f>Table_1027[[#This Row],[Reached Individuals]]*0.21</f>
        <v>2.1</v>
      </c>
      <c r="AO203" s="140">
        <f>Table_1027[[#This Row],[Reached Individuals]]*0.26</f>
        <v>2.6</v>
      </c>
      <c r="AP203" s="140">
        <f>Table_1027[[#This Row],[Reached Individuals]]*0.27</f>
        <v>2.7</v>
      </c>
      <c r="AQ203" s="142">
        <f>Table_1027[[#This Row],[Reached Individuals]]*0.02</f>
        <v>0.2</v>
      </c>
      <c r="AR203" s="142">
        <f>Table_1027[[#This Row],[Reached Individuals]]*0.03</f>
        <v>0.3</v>
      </c>
      <c r="AS203" s="37"/>
      <c r="AT203" s="12"/>
      <c r="AU203" s="12" t="s">
        <v>329</v>
      </c>
      <c r="AV203" s="11">
        <v>1834132771</v>
      </c>
      <c r="AW203" s="11" t="s">
        <v>330</v>
      </c>
      <c r="AX203" s="11"/>
      <c r="AY203" s="18"/>
      <c r="AZ203" s="18"/>
      <c r="BA203" s="5">
        <v>20</v>
      </c>
      <c r="BB203" s="5">
        <v>2022</v>
      </c>
      <c r="BC203" s="6" t="str" cm="1">
        <f t="array" ref="BC203">_xlfn.IFS(U203="Teknaf","202290",U203="Ukhia","202294",U203="Ramu","202266",U203="Pekua","202256",U203="Maheshkhali","202249",U203="Kutubdia","202245",U203="Cox's Bazar Sadar","202224",U203="Chakaria","202216",ISBLANK(U203),"")</f>
        <v>202249</v>
      </c>
      <c r="BD203" s="22"/>
      <c r="BE203" s="22"/>
    </row>
    <row r="204" spans="1:57" ht="15.75" customHeight="1">
      <c r="A204" s="36">
        <v>201</v>
      </c>
      <c r="B204" s="1" t="s">
        <v>327</v>
      </c>
      <c r="C204" s="1" t="s">
        <v>27</v>
      </c>
      <c r="D204" s="1" t="s">
        <v>328</v>
      </c>
      <c r="E204" s="18" t="s">
        <v>5</v>
      </c>
      <c r="F204" s="18" t="s">
        <v>20</v>
      </c>
      <c r="G204" s="18" t="s">
        <v>6</v>
      </c>
      <c r="H204" s="3" t="s">
        <v>286</v>
      </c>
      <c r="I204" s="18" t="s">
        <v>84</v>
      </c>
      <c r="J204" s="18" t="s">
        <v>178</v>
      </c>
      <c r="K204" s="100" t="s">
        <v>74</v>
      </c>
      <c r="L204" s="100" t="s">
        <v>361</v>
      </c>
      <c r="M204" s="3" t="s">
        <v>428</v>
      </c>
      <c r="N204" s="18" t="s">
        <v>92</v>
      </c>
      <c r="O204" s="18" t="s">
        <v>288</v>
      </c>
      <c r="P204" s="18">
        <v>4200</v>
      </c>
      <c r="Q204" s="2" t="s">
        <v>289</v>
      </c>
      <c r="R204" s="1" t="s">
        <v>322</v>
      </c>
      <c r="S204" s="5" t="s">
        <v>291</v>
      </c>
      <c r="T204" s="5" t="s">
        <v>292</v>
      </c>
      <c r="U204" s="18" t="s">
        <v>81</v>
      </c>
      <c r="V204" s="18" t="s">
        <v>216</v>
      </c>
      <c r="W204" s="18" t="s">
        <v>324</v>
      </c>
      <c r="X204" s="145" t="s">
        <v>311</v>
      </c>
      <c r="Y204" s="145" t="s">
        <v>72</v>
      </c>
      <c r="Z204" s="145" t="s">
        <v>323</v>
      </c>
      <c r="AA204" s="18" t="s">
        <v>73</v>
      </c>
      <c r="AB204" s="18" t="s">
        <v>299</v>
      </c>
      <c r="AC204" s="18">
        <v>20</v>
      </c>
      <c r="AD204" s="5">
        <f t="shared" si="6"/>
        <v>100</v>
      </c>
      <c r="AE204" s="140">
        <f>Table_1027[[#This Row],[Planned Individuals]]*0.51</f>
        <v>51</v>
      </c>
      <c r="AF204" s="140">
        <f>Table_1027[[#This Row],[Planned Individuals]]*0.49</f>
        <v>49</v>
      </c>
      <c r="AG204" s="37">
        <v>6</v>
      </c>
      <c r="AH204" s="37"/>
      <c r="AI204" s="140">
        <f>SUM(Table_1027[[#This Row],[Existing Households]:[New Households]])</f>
        <v>6</v>
      </c>
      <c r="AJ204" s="140">
        <f t="shared" si="7"/>
        <v>30</v>
      </c>
      <c r="AK204" s="140">
        <f>Table_1027[[#This Row],[Reached Individuals]]*0.51</f>
        <v>15.3</v>
      </c>
      <c r="AL204" s="140">
        <f>Table_1027[[#This Row],[Reached Individuals]]*0.49</f>
        <v>14.7</v>
      </c>
      <c r="AM204" s="140">
        <f>Table_1027[[#This Row],[Reached Individuals]]*0.21</f>
        <v>6.3</v>
      </c>
      <c r="AN204" s="140">
        <f>Table_1027[[#This Row],[Reached Individuals]]*0.21</f>
        <v>6.3</v>
      </c>
      <c r="AO204" s="140">
        <f>Table_1027[[#This Row],[Reached Individuals]]*0.26</f>
        <v>7.8000000000000007</v>
      </c>
      <c r="AP204" s="140">
        <f>Table_1027[[#This Row],[Reached Individuals]]*0.27</f>
        <v>8.1000000000000014</v>
      </c>
      <c r="AQ204" s="142">
        <f>Table_1027[[#This Row],[Reached Individuals]]*0.02</f>
        <v>0.6</v>
      </c>
      <c r="AR204" s="142">
        <f>Table_1027[[#This Row],[Reached Individuals]]*0.03</f>
        <v>0.89999999999999991</v>
      </c>
      <c r="AS204" s="37"/>
      <c r="AT204" s="12"/>
      <c r="AU204" s="12" t="s">
        <v>329</v>
      </c>
      <c r="AV204" s="11">
        <v>1834132771</v>
      </c>
      <c r="AW204" s="11" t="s">
        <v>330</v>
      </c>
      <c r="AX204" s="11"/>
      <c r="AY204" s="18"/>
      <c r="AZ204" s="18"/>
      <c r="BA204" s="5">
        <v>20</v>
      </c>
      <c r="BB204" s="5">
        <v>2022</v>
      </c>
      <c r="BC204" s="6" t="str" cm="1">
        <f t="array" ref="BC204">_xlfn.IFS(U204="Teknaf","202290",U204="Ukhia","202294",U204="Ramu","202266",U204="Pekua","202256",U204="Maheshkhali","202249",U204="Kutubdia","202245",U204="Cox's Bazar Sadar","202224",U204="Chakaria","202216",ISBLANK(U204),"")</f>
        <v>202249</v>
      </c>
      <c r="BD204" s="22"/>
      <c r="BE204" s="22"/>
    </row>
    <row r="205" spans="1:57" ht="15.75" customHeight="1">
      <c r="A205" s="36">
        <v>202</v>
      </c>
      <c r="B205" s="1" t="s">
        <v>327</v>
      </c>
      <c r="C205" s="1" t="s">
        <v>27</v>
      </c>
      <c r="D205" s="1" t="s">
        <v>328</v>
      </c>
      <c r="E205" s="18" t="s">
        <v>5</v>
      </c>
      <c r="F205" s="18" t="s">
        <v>20</v>
      </c>
      <c r="G205" s="18" t="s">
        <v>6</v>
      </c>
      <c r="H205" s="3" t="s">
        <v>286</v>
      </c>
      <c r="I205" s="18" t="s">
        <v>84</v>
      </c>
      <c r="J205" s="18" t="s">
        <v>178</v>
      </c>
      <c r="K205" s="100" t="s">
        <v>74</v>
      </c>
      <c r="L205" s="100" t="s">
        <v>361</v>
      </c>
      <c r="M205" s="3" t="s">
        <v>428</v>
      </c>
      <c r="N205" s="18" t="s">
        <v>92</v>
      </c>
      <c r="O205" s="18" t="s">
        <v>288</v>
      </c>
      <c r="P205" s="18">
        <v>4200</v>
      </c>
      <c r="Q205" s="2" t="s">
        <v>289</v>
      </c>
      <c r="R205" s="1" t="s">
        <v>322</v>
      </c>
      <c r="S205" s="5" t="s">
        <v>291</v>
      </c>
      <c r="T205" s="5" t="s">
        <v>292</v>
      </c>
      <c r="U205" s="18" t="s">
        <v>78</v>
      </c>
      <c r="V205" s="18" t="s">
        <v>211</v>
      </c>
      <c r="W205" s="18" t="s">
        <v>326</v>
      </c>
      <c r="X205" s="145" t="s">
        <v>311</v>
      </c>
      <c r="Y205" s="145" t="s">
        <v>72</v>
      </c>
      <c r="Z205" s="145" t="s">
        <v>323</v>
      </c>
      <c r="AA205" s="18" t="s">
        <v>73</v>
      </c>
      <c r="AB205" s="18" t="s">
        <v>299</v>
      </c>
      <c r="AC205" s="18">
        <v>20</v>
      </c>
      <c r="AD205" s="5">
        <f t="shared" si="6"/>
        <v>100</v>
      </c>
      <c r="AE205" s="140">
        <f>Table_1027[[#This Row],[Planned Individuals]]*0.51</f>
        <v>51</v>
      </c>
      <c r="AF205" s="140">
        <f>Table_1027[[#This Row],[Planned Individuals]]*0.49</f>
        <v>49</v>
      </c>
      <c r="AG205" s="37">
        <v>8</v>
      </c>
      <c r="AH205" s="37"/>
      <c r="AI205" s="140">
        <f>SUM(Table_1027[[#This Row],[Existing Households]:[New Households]])</f>
        <v>8</v>
      </c>
      <c r="AJ205" s="140">
        <f t="shared" si="7"/>
        <v>40</v>
      </c>
      <c r="AK205" s="140">
        <f>Table_1027[[#This Row],[Reached Individuals]]*0.51</f>
        <v>20.399999999999999</v>
      </c>
      <c r="AL205" s="140">
        <f>Table_1027[[#This Row],[Reached Individuals]]*0.49</f>
        <v>19.600000000000001</v>
      </c>
      <c r="AM205" s="140">
        <f>Table_1027[[#This Row],[Reached Individuals]]*0.21</f>
        <v>8.4</v>
      </c>
      <c r="AN205" s="140">
        <f>Table_1027[[#This Row],[Reached Individuals]]*0.21</f>
        <v>8.4</v>
      </c>
      <c r="AO205" s="140">
        <f>Table_1027[[#This Row],[Reached Individuals]]*0.26</f>
        <v>10.4</v>
      </c>
      <c r="AP205" s="140">
        <f>Table_1027[[#This Row],[Reached Individuals]]*0.27</f>
        <v>10.8</v>
      </c>
      <c r="AQ205" s="142">
        <f>Table_1027[[#This Row],[Reached Individuals]]*0.02</f>
        <v>0.8</v>
      </c>
      <c r="AR205" s="142">
        <f>Table_1027[[#This Row],[Reached Individuals]]*0.03</f>
        <v>1.2</v>
      </c>
      <c r="AS205" s="37"/>
      <c r="AT205" s="12"/>
      <c r="AU205" s="12" t="s">
        <v>329</v>
      </c>
      <c r="AV205" s="11">
        <v>1834132771</v>
      </c>
      <c r="AW205" s="11" t="s">
        <v>330</v>
      </c>
      <c r="AX205" s="11"/>
      <c r="AY205" s="18"/>
      <c r="AZ205" s="18"/>
      <c r="BA205" s="5">
        <v>20</v>
      </c>
      <c r="BB205" s="5">
        <v>2022</v>
      </c>
      <c r="BC205" s="6" t="str" cm="1">
        <f t="array" ref="BC205">_xlfn.IFS(U205="Teknaf","202290",U205="Ukhia","202294",U205="Ramu","202266",U205="Pekua","202256",U205="Maheshkhali","202249",U205="Kutubdia","202245",U205="Cox's Bazar Sadar","202224",U205="Chakaria","202216",ISBLANK(U205),"")</f>
        <v>202216</v>
      </c>
      <c r="BD205" s="22"/>
      <c r="BE205" s="22"/>
    </row>
    <row r="206" spans="1:57" ht="15.75" customHeight="1">
      <c r="A206" s="36">
        <v>203</v>
      </c>
      <c r="B206" s="1" t="s">
        <v>327</v>
      </c>
      <c r="C206" s="1" t="s">
        <v>27</v>
      </c>
      <c r="D206" s="1" t="s">
        <v>328</v>
      </c>
      <c r="E206" s="18" t="s">
        <v>5</v>
      </c>
      <c r="F206" s="18" t="s">
        <v>20</v>
      </c>
      <c r="G206" s="18" t="s">
        <v>6</v>
      </c>
      <c r="H206" s="3" t="s">
        <v>286</v>
      </c>
      <c r="I206" s="18" t="s">
        <v>84</v>
      </c>
      <c r="J206" s="18" t="s">
        <v>178</v>
      </c>
      <c r="K206" s="100" t="s">
        <v>74</v>
      </c>
      <c r="L206" s="100" t="s">
        <v>361</v>
      </c>
      <c r="M206" s="3" t="s">
        <v>428</v>
      </c>
      <c r="N206" s="18" t="s">
        <v>92</v>
      </c>
      <c r="O206" s="18" t="s">
        <v>288</v>
      </c>
      <c r="P206" s="18">
        <v>4200</v>
      </c>
      <c r="Q206" s="2" t="s">
        <v>289</v>
      </c>
      <c r="R206" s="1" t="s">
        <v>322</v>
      </c>
      <c r="S206" s="5" t="s">
        <v>291</v>
      </c>
      <c r="T206" s="5" t="s">
        <v>292</v>
      </c>
      <c r="U206" s="18" t="s">
        <v>81</v>
      </c>
      <c r="V206" s="18" t="s">
        <v>215</v>
      </c>
      <c r="W206" s="18" t="s">
        <v>331</v>
      </c>
      <c r="X206" s="145" t="s">
        <v>311</v>
      </c>
      <c r="Y206" s="145" t="s">
        <v>72</v>
      </c>
      <c r="Z206" s="145" t="s">
        <v>323</v>
      </c>
      <c r="AA206" s="18" t="s">
        <v>73</v>
      </c>
      <c r="AB206" s="18" t="s">
        <v>299</v>
      </c>
      <c r="AC206" s="143">
        <v>16</v>
      </c>
      <c r="AD206" s="5">
        <f t="shared" si="6"/>
        <v>80</v>
      </c>
      <c r="AE206" s="140">
        <f>Table_1027[[#This Row],[Planned Individuals]]*0.51</f>
        <v>40.799999999999997</v>
      </c>
      <c r="AF206" s="140">
        <f>Table_1027[[#This Row],[Planned Individuals]]*0.49</f>
        <v>39.200000000000003</v>
      </c>
      <c r="AG206" s="37">
        <v>11</v>
      </c>
      <c r="AH206" s="37"/>
      <c r="AI206" s="140">
        <f>SUM(Table_1027[[#This Row],[Existing Households]:[New Households]])</f>
        <v>11</v>
      </c>
      <c r="AJ206" s="140">
        <f t="shared" si="7"/>
        <v>55</v>
      </c>
      <c r="AK206" s="140">
        <f>Table_1027[[#This Row],[Reached Individuals]]*0.51</f>
        <v>28.05</v>
      </c>
      <c r="AL206" s="140">
        <f>Table_1027[[#This Row],[Reached Individuals]]*0.49</f>
        <v>26.95</v>
      </c>
      <c r="AM206" s="140">
        <f>Table_1027[[#This Row],[Reached Individuals]]*0.21</f>
        <v>11.549999999999999</v>
      </c>
      <c r="AN206" s="140">
        <f>Table_1027[[#This Row],[Reached Individuals]]*0.21</f>
        <v>11.549999999999999</v>
      </c>
      <c r="AO206" s="140">
        <f>Table_1027[[#This Row],[Reached Individuals]]*0.26</f>
        <v>14.3</v>
      </c>
      <c r="AP206" s="140">
        <f>Table_1027[[#This Row],[Reached Individuals]]*0.27</f>
        <v>14.850000000000001</v>
      </c>
      <c r="AQ206" s="142">
        <f>Table_1027[[#This Row],[Reached Individuals]]*0.02</f>
        <v>1.1000000000000001</v>
      </c>
      <c r="AR206" s="142">
        <f>Table_1027[[#This Row],[Reached Individuals]]*0.03</f>
        <v>1.65</v>
      </c>
      <c r="AS206" s="37"/>
      <c r="AT206" s="12"/>
      <c r="AU206" s="12" t="s">
        <v>329</v>
      </c>
      <c r="AV206" s="11">
        <v>1834132771</v>
      </c>
      <c r="AW206" s="11" t="s">
        <v>330</v>
      </c>
      <c r="AX206" s="11"/>
      <c r="AY206" s="18"/>
      <c r="AZ206" s="18"/>
      <c r="BA206" s="5">
        <v>20</v>
      </c>
      <c r="BB206" s="5">
        <v>2022</v>
      </c>
      <c r="BC206" s="6" t="str" cm="1">
        <f t="array" ref="BC206">_xlfn.IFS(U206="Teknaf","202290",U206="Ukhia","202294",U206="Ramu","202266",U206="Pekua","202256",U206="Maheshkhali","202249",U206="Kutubdia","202245",U206="Cox's Bazar Sadar","202224",U206="Chakaria","202216",ISBLANK(U206),"")</f>
        <v>202249</v>
      </c>
      <c r="BD206" s="22"/>
      <c r="BE206" s="22"/>
    </row>
    <row r="207" spans="1:57" ht="15.75" customHeight="1">
      <c r="A207" s="36">
        <v>204</v>
      </c>
      <c r="B207" s="1" t="s">
        <v>327</v>
      </c>
      <c r="C207" s="1" t="s">
        <v>27</v>
      </c>
      <c r="D207" s="1" t="s">
        <v>328</v>
      </c>
      <c r="E207" s="18" t="s">
        <v>5</v>
      </c>
      <c r="F207" s="18" t="s">
        <v>20</v>
      </c>
      <c r="G207" s="18" t="s">
        <v>6</v>
      </c>
      <c r="H207" s="3" t="s">
        <v>286</v>
      </c>
      <c r="I207" s="18" t="s">
        <v>84</v>
      </c>
      <c r="J207" s="18" t="s">
        <v>178</v>
      </c>
      <c r="K207" s="100" t="s">
        <v>74</v>
      </c>
      <c r="L207" s="100" t="s">
        <v>361</v>
      </c>
      <c r="M207" s="3" t="s">
        <v>428</v>
      </c>
      <c r="N207" s="18" t="s">
        <v>92</v>
      </c>
      <c r="O207" s="18" t="s">
        <v>288</v>
      </c>
      <c r="P207" s="18">
        <v>4200</v>
      </c>
      <c r="Q207" s="2" t="s">
        <v>289</v>
      </c>
      <c r="R207" s="1" t="s">
        <v>322</v>
      </c>
      <c r="S207" s="5" t="s">
        <v>291</v>
      </c>
      <c r="T207" s="5" t="s">
        <v>292</v>
      </c>
      <c r="U207" s="18" t="s">
        <v>81</v>
      </c>
      <c r="V207" s="18" t="s">
        <v>216</v>
      </c>
      <c r="W207" s="18" t="s">
        <v>306</v>
      </c>
      <c r="X207" s="145" t="s">
        <v>311</v>
      </c>
      <c r="Y207" s="145" t="s">
        <v>72</v>
      </c>
      <c r="Z207" s="145" t="s">
        <v>323</v>
      </c>
      <c r="AA207" s="18" t="s">
        <v>73</v>
      </c>
      <c r="AB207" s="18" t="s">
        <v>299</v>
      </c>
      <c r="AC207" s="18">
        <v>12</v>
      </c>
      <c r="AD207" s="5">
        <f t="shared" si="6"/>
        <v>60</v>
      </c>
      <c r="AE207" s="140">
        <f>Table_1027[[#This Row],[Planned Individuals]]*0.51</f>
        <v>30.6</v>
      </c>
      <c r="AF207" s="140">
        <f>Table_1027[[#This Row],[Planned Individuals]]*0.49</f>
        <v>29.4</v>
      </c>
      <c r="AG207" s="37">
        <v>12</v>
      </c>
      <c r="AH207" s="37"/>
      <c r="AI207" s="140">
        <f>SUM(Table_1027[[#This Row],[Existing Households]:[New Households]])</f>
        <v>12</v>
      </c>
      <c r="AJ207" s="140">
        <f t="shared" si="7"/>
        <v>60</v>
      </c>
      <c r="AK207" s="140">
        <f>Table_1027[[#This Row],[Reached Individuals]]*0.51</f>
        <v>30.6</v>
      </c>
      <c r="AL207" s="140">
        <f>Table_1027[[#This Row],[Reached Individuals]]*0.49</f>
        <v>29.4</v>
      </c>
      <c r="AM207" s="140">
        <f>Table_1027[[#This Row],[Reached Individuals]]*0.21</f>
        <v>12.6</v>
      </c>
      <c r="AN207" s="140">
        <f>Table_1027[[#This Row],[Reached Individuals]]*0.21</f>
        <v>12.6</v>
      </c>
      <c r="AO207" s="140">
        <f>Table_1027[[#This Row],[Reached Individuals]]*0.26</f>
        <v>15.600000000000001</v>
      </c>
      <c r="AP207" s="140">
        <f>Table_1027[[#This Row],[Reached Individuals]]*0.27</f>
        <v>16.200000000000003</v>
      </c>
      <c r="AQ207" s="142">
        <f>Table_1027[[#This Row],[Reached Individuals]]*0.02</f>
        <v>1.2</v>
      </c>
      <c r="AR207" s="142">
        <f>Table_1027[[#This Row],[Reached Individuals]]*0.03</f>
        <v>1.7999999999999998</v>
      </c>
      <c r="AS207" s="37"/>
      <c r="AT207" s="12"/>
      <c r="AU207" s="12" t="s">
        <v>329</v>
      </c>
      <c r="AV207" s="11">
        <v>1834132771</v>
      </c>
      <c r="AW207" s="11" t="s">
        <v>330</v>
      </c>
      <c r="AX207" s="11"/>
      <c r="AY207" s="18"/>
      <c r="AZ207" s="18"/>
      <c r="BA207" s="5">
        <v>20</v>
      </c>
      <c r="BB207" s="5">
        <v>2022</v>
      </c>
      <c r="BC207" s="6" t="str" cm="1">
        <f t="array" ref="BC207">_xlfn.IFS(U207="Teknaf","202290",U207="Ukhia","202294",U207="Ramu","202266",U207="Pekua","202256",U207="Maheshkhali","202249",U207="Kutubdia","202245",U207="Cox's Bazar Sadar","202224",U207="Chakaria","202216",ISBLANK(U207),"")</f>
        <v>202249</v>
      </c>
      <c r="BD207" s="22"/>
      <c r="BE207" s="22"/>
    </row>
    <row r="208" spans="1:57" ht="15.75" customHeight="1">
      <c r="A208" s="36">
        <v>205</v>
      </c>
      <c r="B208" s="1" t="s">
        <v>327</v>
      </c>
      <c r="C208" s="1" t="s">
        <v>27</v>
      </c>
      <c r="D208" s="1" t="s">
        <v>328</v>
      </c>
      <c r="E208" s="18" t="s">
        <v>5</v>
      </c>
      <c r="F208" s="18" t="s">
        <v>20</v>
      </c>
      <c r="G208" s="18" t="s">
        <v>6</v>
      </c>
      <c r="H208" s="3" t="s">
        <v>286</v>
      </c>
      <c r="I208" s="18" t="s">
        <v>84</v>
      </c>
      <c r="J208" s="18" t="s">
        <v>178</v>
      </c>
      <c r="K208" s="100" t="s">
        <v>74</v>
      </c>
      <c r="L208" s="100" t="s">
        <v>361</v>
      </c>
      <c r="M208" s="3" t="s">
        <v>428</v>
      </c>
      <c r="N208" s="18" t="s">
        <v>92</v>
      </c>
      <c r="O208" s="18" t="s">
        <v>288</v>
      </c>
      <c r="P208" s="18">
        <v>4200</v>
      </c>
      <c r="Q208" s="2" t="s">
        <v>289</v>
      </c>
      <c r="R208" s="1" t="s">
        <v>322</v>
      </c>
      <c r="S208" s="5" t="s">
        <v>291</v>
      </c>
      <c r="T208" s="5" t="s">
        <v>292</v>
      </c>
      <c r="U208" s="18" t="s">
        <v>80</v>
      </c>
      <c r="V208" s="18" t="s">
        <v>214</v>
      </c>
      <c r="W208" s="18" t="s">
        <v>324</v>
      </c>
      <c r="X208" s="145" t="s">
        <v>311</v>
      </c>
      <c r="Y208" s="145" t="s">
        <v>72</v>
      </c>
      <c r="Z208" s="145" t="s">
        <v>323</v>
      </c>
      <c r="AA208" s="18" t="s">
        <v>73</v>
      </c>
      <c r="AB208" s="18" t="s">
        <v>299</v>
      </c>
      <c r="AC208" s="18">
        <v>14</v>
      </c>
      <c r="AD208" s="5">
        <f t="shared" si="6"/>
        <v>70</v>
      </c>
      <c r="AE208" s="140">
        <f>Table_1027[[#This Row],[Planned Individuals]]*0.51</f>
        <v>35.700000000000003</v>
      </c>
      <c r="AF208" s="140">
        <f>Table_1027[[#This Row],[Planned Individuals]]*0.49</f>
        <v>34.299999999999997</v>
      </c>
      <c r="AG208" s="37">
        <v>14</v>
      </c>
      <c r="AH208" s="37"/>
      <c r="AI208" s="140">
        <f>SUM(Table_1027[[#This Row],[Existing Households]:[New Households]])</f>
        <v>14</v>
      </c>
      <c r="AJ208" s="140">
        <f t="shared" si="7"/>
        <v>70</v>
      </c>
      <c r="AK208" s="140">
        <f>Table_1027[[#This Row],[Reached Individuals]]*0.51</f>
        <v>35.700000000000003</v>
      </c>
      <c r="AL208" s="140">
        <f>Table_1027[[#This Row],[Reached Individuals]]*0.49</f>
        <v>34.299999999999997</v>
      </c>
      <c r="AM208" s="140">
        <f>Table_1027[[#This Row],[Reached Individuals]]*0.21</f>
        <v>14.7</v>
      </c>
      <c r="AN208" s="140">
        <f>Table_1027[[#This Row],[Reached Individuals]]*0.21</f>
        <v>14.7</v>
      </c>
      <c r="AO208" s="140">
        <f>Table_1027[[#This Row],[Reached Individuals]]*0.26</f>
        <v>18.2</v>
      </c>
      <c r="AP208" s="140">
        <f>Table_1027[[#This Row],[Reached Individuals]]*0.27</f>
        <v>18.900000000000002</v>
      </c>
      <c r="AQ208" s="142">
        <f>Table_1027[[#This Row],[Reached Individuals]]*0.02</f>
        <v>1.4000000000000001</v>
      </c>
      <c r="AR208" s="142">
        <f>Table_1027[[#This Row],[Reached Individuals]]*0.03</f>
        <v>2.1</v>
      </c>
      <c r="AS208" s="37"/>
      <c r="AT208" s="12"/>
      <c r="AU208" s="12" t="s">
        <v>329</v>
      </c>
      <c r="AV208" s="11">
        <v>1834132771</v>
      </c>
      <c r="AW208" s="11" t="s">
        <v>330</v>
      </c>
      <c r="AX208" s="11"/>
      <c r="AY208" s="18"/>
      <c r="AZ208" s="18"/>
      <c r="BA208" s="5">
        <v>20</v>
      </c>
      <c r="BB208" s="5">
        <v>2022</v>
      </c>
      <c r="BC208" s="6" t="str" cm="1">
        <f t="array" ref="BC208">_xlfn.IFS(U208="Teknaf","202290",U208="Ukhia","202294",U208="Ramu","202266",U208="Pekua","202256",U208="Maheshkhali","202249",U208="Kutubdia","202245",U208="Cox's Bazar Sadar","202224",U208="Chakaria","202216",ISBLANK(U208),"")</f>
        <v>202245</v>
      </c>
      <c r="BD208" s="22"/>
      <c r="BE208" s="22"/>
    </row>
    <row r="209" spans="1:57" ht="15.75" customHeight="1">
      <c r="A209" s="36">
        <v>206</v>
      </c>
      <c r="B209" s="1" t="s">
        <v>327</v>
      </c>
      <c r="C209" s="1" t="s">
        <v>27</v>
      </c>
      <c r="D209" s="1" t="s">
        <v>328</v>
      </c>
      <c r="E209" s="18" t="s">
        <v>5</v>
      </c>
      <c r="F209" s="18" t="s">
        <v>20</v>
      </c>
      <c r="G209" s="18" t="s">
        <v>6</v>
      </c>
      <c r="H209" s="3" t="s">
        <v>286</v>
      </c>
      <c r="I209" s="18" t="s">
        <v>84</v>
      </c>
      <c r="J209" s="18" t="s">
        <v>178</v>
      </c>
      <c r="K209" s="100" t="s">
        <v>74</v>
      </c>
      <c r="L209" s="100" t="s">
        <v>361</v>
      </c>
      <c r="M209" s="3" t="s">
        <v>428</v>
      </c>
      <c r="N209" s="18" t="s">
        <v>92</v>
      </c>
      <c r="O209" s="18" t="s">
        <v>288</v>
      </c>
      <c r="P209" s="18">
        <v>4200</v>
      </c>
      <c r="Q209" s="2" t="s">
        <v>289</v>
      </c>
      <c r="R209" s="1" t="s">
        <v>322</v>
      </c>
      <c r="S209" s="5" t="s">
        <v>291</v>
      </c>
      <c r="T209" s="5" t="s">
        <v>292</v>
      </c>
      <c r="U209" s="18" t="s">
        <v>81</v>
      </c>
      <c r="V209" s="18" t="s">
        <v>215</v>
      </c>
      <c r="W209" s="18" t="s">
        <v>308</v>
      </c>
      <c r="X209" s="145" t="s">
        <v>311</v>
      </c>
      <c r="Y209" s="145" t="s">
        <v>72</v>
      </c>
      <c r="Z209" s="145" t="s">
        <v>323</v>
      </c>
      <c r="AA209" s="18" t="s">
        <v>73</v>
      </c>
      <c r="AB209" s="18" t="s">
        <v>299</v>
      </c>
      <c r="AC209" s="18">
        <v>14</v>
      </c>
      <c r="AD209" s="5">
        <f t="shared" si="6"/>
        <v>70</v>
      </c>
      <c r="AE209" s="140">
        <f>Table_1027[[#This Row],[Planned Individuals]]*0.51</f>
        <v>35.700000000000003</v>
      </c>
      <c r="AF209" s="140">
        <f>Table_1027[[#This Row],[Planned Individuals]]*0.49</f>
        <v>34.299999999999997</v>
      </c>
      <c r="AG209" s="37">
        <v>14</v>
      </c>
      <c r="AH209" s="37"/>
      <c r="AI209" s="140">
        <f>SUM(Table_1027[[#This Row],[Existing Households]:[New Households]])</f>
        <v>14</v>
      </c>
      <c r="AJ209" s="140">
        <f t="shared" si="7"/>
        <v>70</v>
      </c>
      <c r="AK209" s="140">
        <f>Table_1027[[#This Row],[Reached Individuals]]*0.51</f>
        <v>35.700000000000003</v>
      </c>
      <c r="AL209" s="140">
        <f>Table_1027[[#This Row],[Reached Individuals]]*0.49</f>
        <v>34.299999999999997</v>
      </c>
      <c r="AM209" s="140">
        <f>Table_1027[[#This Row],[Reached Individuals]]*0.21</f>
        <v>14.7</v>
      </c>
      <c r="AN209" s="140">
        <f>Table_1027[[#This Row],[Reached Individuals]]*0.21</f>
        <v>14.7</v>
      </c>
      <c r="AO209" s="140">
        <f>Table_1027[[#This Row],[Reached Individuals]]*0.26</f>
        <v>18.2</v>
      </c>
      <c r="AP209" s="140">
        <f>Table_1027[[#This Row],[Reached Individuals]]*0.27</f>
        <v>18.900000000000002</v>
      </c>
      <c r="AQ209" s="142">
        <f>Table_1027[[#This Row],[Reached Individuals]]*0.02</f>
        <v>1.4000000000000001</v>
      </c>
      <c r="AR209" s="142">
        <f>Table_1027[[#This Row],[Reached Individuals]]*0.03</f>
        <v>2.1</v>
      </c>
      <c r="AS209" s="37"/>
      <c r="AT209" s="12"/>
      <c r="AU209" s="12" t="s">
        <v>329</v>
      </c>
      <c r="AV209" s="11">
        <v>1834132771</v>
      </c>
      <c r="AW209" s="11" t="s">
        <v>330</v>
      </c>
      <c r="AX209" s="11"/>
      <c r="AY209" s="18"/>
      <c r="AZ209" s="18"/>
      <c r="BA209" s="5">
        <v>20</v>
      </c>
      <c r="BB209" s="5">
        <v>2022</v>
      </c>
      <c r="BC209" s="6" t="str" cm="1">
        <f t="array" ref="BC209">_xlfn.IFS(U209="Teknaf","202290",U209="Ukhia","202294",U209="Ramu","202266",U209="Pekua","202256",U209="Maheshkhali","202249",U209="Kutubdia","202245",U209="Cox's Bazar Sadar","202224",U209="Chakaria","202216",ISBLANK(U209),"")</f>
        <v>202249</v>
      </c>
      <c r="BD209" s="22"/>
      <c r="BE209" s="22"/>
    </row>
    <row r="210" spans="1:57" ht="15.75" customHeight="1">
      <c r="A210" s="36">
        <v>207</v>
      </c>
      <c r="B210" s="1" t="s">
        <v>327</v>
      </c>
      <c r="C210" s="1" t="s">
        <v>27</v>
      </c>
      <c r="D210" s="1" t="s">
        <v>328</v>
      </c>
      <c r="E210" s="18" t="s">
        <v>5</v>
      </c>
      <c r="F210" s="18" t="s">
        <v>20</v>
      </c>
      <c r="G210" s="18" t="s">
        <v>6</v>
      </c>
      <c r="H210" s="3" t="s">
        <v>286</v>
      </c>
      <c r="I210" s="18" t="s">
        <v>84</v>
      </c>
      <c r="J210" s="18" t="s">
        <v>178</v>
      </c>
      <c r="K210" s="100" t="s">
        <v>74</v>
      </c>
      <c r="L210" s="100" t="s">
        <v>361</v>
      </c>
      <c r="M210" s="3" t="s">
        <v>428</v>
      </c>
      <c r="N210" s="18" t="s">
        <v>92</v>
      </c>
      <c r="O210" s="18" t="s">
        <v>288</v>
      </c>
      <c r="P210" s="18">
        <v>4200</v>
      </c>
      <c r="Q210" s="2" t="s">
        <v>289</v>
      </c>
      <c r="R210" s="1" t="s">
        <v>322</v>
      </c>
      <c r="S210" s="5" t="s">
        <v>291</v>
      </c>
      <c r="T210" s="5" t="s">
        <v>292</v>
      </c>
      <c r="U210" s="18" t="s">
        <v>78</v>
      </c>
      <c r="V210" s="18" t="s">
        <v>212</v>
      </c>
      <c r="W210" s="18" t="s">
        <v>308</v>
      </c>
      <c r="X210" s="145" t="s">
        <v>311</v>
      </c>
      <c r="Y210" s="145" t="s">
        <v>72</v>
      </c>
      <c r="Z210" s="145" t="s">
        <v>323</v>
      </c>
      <c r="AA210" s="18" t="s">
        <v>73</v>
      </c>
      <c r="AB210" s="18" t="s">
        <v>299</v>
      </c>
      <c r="AC210" s="18">
        <v>23</v>
      </c>
      <c r="AD210" s="5">
        <f t="shared" si="6"/>
        <v>115</v>
      </c>
      <c r="AE210" s="140">
        <f>Table_1027[[#This Row],[Planned Individuals]]*0.51</f>
        <v>58.65</v>
      </c>
      <c r="AF210" s="140">
        <f>Table_1027[[#This Row],[Planned Individuals]]*0.49</f>
        <v>56.35</v>
      </c>
      <c r="AG210" s="37">
        <v>16</v>
      </c>
      <c r="AH210" s="37"/>
      <c r="AI210" s="140">
        <f>SUM(Table_1027[[#This Row],[Existing Households]:[New Households]])</f>
        <v>16</v>
      </c>
      <c r="AJ210" s="140">
        <f t="shared" si="7"/>
        <v>80</v>
      </c>
      <c r="AK210" s="140">
        <f>Table_1027[[#This Row],[Reached Individuals]]*0.51</f>
        <v>40.799999999999997</v>
      </c>
      <c r="AL210" s="140">
        <f>Table_1027[[#This Row],[Reached Individuals]]*0.49</f>
        <v>39.200000000000003</v>
      </c>
      <c r="AM210" s="140">
        <f>Table_1027[[#This Row],[Reached Individuals]]*0.21</f>
        <v>16.8</v>
      </c>
      <c r="AN210" s="140">
        <f>Table_1027[[#This Row],[Reached Individuals]]*0.21</f>
        <v>16.8</v>
      </c>
      <c r="AO210" s="140">
        <f>Table_1027[[#This Row],[Reached Individuals]]*0.26</f>
        <v>20.8</v>
      </c>
      <c r="AP210" s="140">
        <f>Table_1027[[#This Row],[Reached Individuals]]*0.27</f>
        <v>21.6</v>
      </c>
      <c r="AQ210" s="142">
        <f>Table_1027[[#This Row],[Reached Individuals]]*0.02</f>
        <v>1.6</v>
      </c>
      <c r="AR210" s="142">
        <f>Table_1027[[#This Row],[Reached Individuals]]*0.03</f>
        <v>2.4</v>
      </c>
      <c r="AS210" s="37"/>
      <c r="AT210" s="12"/>
      <c r="AU210" s="12" t="s">
        <v>329</v>
      </c>
      <c r="AV210" s="11">
        <v>1834132771</v>
      </c>
      <c r="AW210" s="11" t="s">
        <v>330</v>
      </c>
      <c r="AX210" s="11"/>
      <c r="AY210" s="18"/>
      <c r="AZ210" s="18"/>
      <c r="BA210" s="5">
        <v>20</v>
      </c>
      <c r="BB210" s="5">
        <v>2022</v>
      </c>
      <c r="BC210" s="6" t="str" cm="1">
        <f t="array" ref="BC210">_xlfn.IFS(U210="Teknaf","202290",U210="Ukhia","202294",U210="Ramu","202266",U210="Pekua","202256",U210="Maheshkhali","202249",U210="Kutubdia","202245",U210="Cox's Bazar Sadar","202224",U210="Chakaria","202216",ISBLANK(U210),"")</f>
        <v>202216</v>
      </c>
      <c r="BD210" s="22"/>
      <c r="BE210" s="22"/>
    </row>
    <row r="211" spans="1:57" ht="15.75" customHeight="1">
      <c r="A211" s="36">
        <v>208</v>
      </c>
      <c r="B211" s="1" t="s">
        <v>327</v>
      </c>
      <c r="C211" s="1" t="s">
        <v>27</v>
      </c>
      <c r="D211" s="1" t="s">
        <v>328</v>
      </c>
      <c r="E211" s="18" t="s">
        <v>5</v>
      </c>
      <c r="F211" s="18" t="s">
        <v>20</v>
      </c>
      <c r="G211" s="18" t="s">
        <v>6</v>
      </c>
      <c r="H211" s="3" t="s">
        <v>286</v>
      </c>
      <c r="I211" s="18" t="s">
        <v>84</v>
      </c>
      <c r="J211" s="18" t="s">
        <v>178</v>
      </c>
      <c r="K211" s="100" t="s">
        <v>74</v>
      </c>
      <c r="L211" s="100" t="s">
        <v>361</v>
      </c>
      <c r="M211" s="3" t="s">
        <v>428</v>
      </c>
      <c r="N211" s="18" t="s">
        <v>92</v>
      </c>
      <c r="O211" s="18" t="s">
        <v>288</v>
      </c>
      <c r="P211" s="18">
        <v>4200</v>
      </c>
      <c r="Q211" s="2" t="s">
        <v>289</v>
      </c>
      <c r="R211" s="1" t="s">
        <v>322</v>
      </c>
      <c r="S211" s="5" t="s">
        <v>291</v>
      </c>
      <c r="T211" s="5" t="s">
        <v>292</v>
      </c>
      <c r="U211" s="18" t="s">
        <v>76</v>
      </c>
      <c r="V211" s="18" t="s">
        <v>220</v>
      </c>
      <c r="W211" s="18" t="s">
        <v>308</v>
      </c>
      <c r="X211" s="145" t="s">
        <v>311</v>
      </c>
      <c r="Y211" s="145" t="s">
        <v>72</v>
      </c>
      <c r="Z211" s="145" t="s">
        <v>323</v>
      </c>
      <c r="AA211" s="18" t="s">
        <v>73</v>
      </c>
      <c r="AB211" s="18" t="s">
        <v>299</v>
      </c>
      <c r="AC211" s="18">
        <v>17</v>
      </c>
      <c r="AD211" s="5">
        <f t="shared" si="6"/>
        <v>85</v>
      </c>
      <c r="AE211" s="140">
        <f>Table_1027[[#This Row],[Planned Individuals]]*0.51</f>
        <v>43.35</v>
      </c>
      <c r="AF211" s="140">
        <f>Table_1027[[#This Row],[Planned Individuals]]*0.49</f>
        <v>41.65</v>
      </c>
      <c r="AG211" s="37">
        <v>17</v>
      </c>
      <c r="AH211" s="37"/>
      <c r="AI211" s="140">
        <f>SUM(Table_1027[[#This Row],[Existing Households]:[New Households]])</f>
        <v>17</v>
      </c>
      <c r="AJ211" s="140">
        <f t="shared" si="7"/>
        <v>85</v>
      </c>
      <c r="AK211" s="140">
        <f>Table_1027[[#This Row],[Reached Individuals]]*0.51</f>
        <v>43.35</v>
      </c>
      <c r="AL211" s="140">
        <f>Table_1027[[#This Row],[Reached Individuals]]*0.49</f>
        <v>41.65</v>
      </c>
      <c r="AM211" s="140">
        <f>Table_1027[[#This Row],[Reached Individuals]]*0.21</f>
        <v>17.849999999999998</v>
      </c>
      <c r="AN211" s="140">
        <f>Table_1027[[#This Row],[Reached Individuals]]*0.21</f>
        <v>17.849999999999998</v>
      </c>
      <c r="AO211" s="140">
        <f>Table_1027[[#This Row],[Reached Individuals]]*0.26</f>
        <v>22.1</v>
      </c>
      <c r="AP211" s="140">
        <f>Table_1027[[#This Row],[Reached Individuals]]*0.27</f>
        <v>22.950000000000003</v>
      </c>
      <c r="AQ211" s="142">
        <f>Table_1027[[#This Row],[Reached Individuals]]*0.02</f>
        <v>1.7</v>
      </c>
      <c r="AR211" s="142">
        <f>Table_1027[[#This Row],[Reached Individuals]]*0.03</f>
        <v>2.5499999999999998</v>
      </c>
      <c r="AS211" s="37"/>
      <c r="AT211" s="12"/>
      <c r="AU211" s="12" t="s">
        <v>329</v>
      </c>
      <c r="AV211" s="11">
        <v>1834132771</v>
      </c>
      <c r="AW211" s="11" t="s">
        <v>330</v>
      </c>
      <c r="AX211" s="11"/>
      <c r="AY211" s="18"/>
      <c r="AZ211" s="18"/>
      <c r="BA211" s="5">
        <v>20</v>
      </c>
      <c r="BB211" s="5">
        <v>2022</v>
      </c>
      <c r="BC211" s="6" t="str" cm="1">
        <f t="array" ref="BC211">_xlfn.IFS(U211="Teknaf","202290",U211="Ukhia","202294",U211="Ramu","202266",U211="Pekua","202256",U211="Maheshkhali","202249",U211="Kutubdia","202245",U211="Cox's Bazar Sadar","202224",U211="Chakaria","202216",ISBLANK(U211),"")</f>
        <v>202294</v>
      </c>
      <c r="BD211" s="22"/>
      <c r="BE211" s="22"/>
    </row>
    <row r="212" spans="1:57" ht="15.75" customHeight="1">
      <c r="A212" s="36">
        <v>209</v>
      </c>
      <c r="B212" s="1" t="s">
        <v>327</v>
      </c>
      <c r="C212" s="1" t="s">
        <v>27</v>
      </c>
      <c r="D212" s="1" t="s">
        <v>328</v>
      </c>
      <c r="E212" s="18" t="s">
        <v>5</v>
      </c>
      <c r="F212" s="18" t="s">
        <v>20</v>
      </c>
      <c r="G212" s="18" t="s">
        <v>6</v>
      </c>
      <c r="H212" s="3" t="s">
        <v>286</v>
      </c>
      <c r="I212" s="18" t="s">
        <v>84</v>
      </c>
      <c r="J212" s="18" t="s">
        <v>178</v>
      </c>
      <c r="K212" s="100" t="s">
        <v>74</v>
      </c>
      <c r="L212" s="100" t="s">
        <v>361</v>
      </c>
      <c r="M212" s="3" t="s">
        <v>428</v>
      </c>
      <c r="N212" s="18" t="s">
        <v>92</v>
      </c>
      <c r="O212" s="18" t="s">
        <v>288</v>
      </c>
      <c r="P212" s="18">
        <v>4200</v>
      </c>
      <c r="Q212" s="2" t="s">
        <v>289</v>
      </c>
      <c r="R212" s="1" t="s">
        <v>322</v>
      </c>
      <c r="S212" s="5" t="s">
        <v>291</v>
      </c>
      <c r="T212" s="5" t="s">
        <v>292</v>
      </c>
      <c r="U212" s="18" t="s">
        <v>77</v>
      </c>
      <c r="V212" s="18" t="s">
        <v>217</v>
      </c>
      <c r="W212" s="18" t="s">
        <v>326</v>
      </c>
      <c r="X212" s="145" t="s">
        <v>311</v>
      </c>
      <c r="Y212" s="145" t="s">
        <v>72</v>
      </c>
      <c r="Z212" s="145" t="s">
        <v>323</v>
      </c>
      <c r="AA212" s="18" t="s">
        <v>73</v>
      </c>
      <c r="AB212" s="18" t="s">
        <v>299</v>
      </c>
      <c r="AC212" s="18">
        <v>18</v>
      </c>
      <c r="AD212" s="5">
        <f t="shared" si="6"/>
        <v>90</v>
      </c>
      <c r="AE212" s="140">
        <f>Table_1027[[#This Row],[Planned Individuals]]*0.51</f>
        <v>45.9</v>
      </c>
      <c r="AF212" s="140">
        <f>Table_1027[[#This Row],[Planned Individuals]]*0.49</f>
        <v>44.1</v>
      </c>
      <c r="AG212" s="37">
        <v>18</v>
      </c>
      <c r="AH212" s="37"/>
      <c r="AI212" s="140">
        <f>SUM(Table_1027[[#This Row],[Existing Households]:[New Households]])</f>
        <v>18</v>
      </c>
      <c r="AJ212" s="140">
        <f t="shared" si="7"/>
        <v>90</v>
      </c>
      <c r="AK212" s="140">
        <f>Table_1027[[#This Row],[Reached Individuals]]*0.51</f>
        <v>45.9</v>
      </c>
      <c r="AL212" s="140">
        <f>Table_1027[[#This Row],[Reached Individuals]]*0.49</f>
        <v>44.1</v>
      </c>
      <c r="AM212" s="140">
        <f>Table_1027[[#This Row],[Reached Individuals]]*0.21</f>
        <v>18.899999999999999</v>
      </c>
      <c r="AN212" s="140">
        <f>Table_1027[[#This Row],[Reached Individuals]]*0.21</f>
        <v>18.899999999999999</v>
      </c>
      <c r="AO212" s="140">
        <f>Table_1027[[#This Row],[Reached Individuals]]*0.26</f>
        <v>23.400000000000002</v>
      </c>
      <c r="AP212" s="140">
        <f>Table_1027[[#This Row],[Reached Individuals]]*0.27</f>
        <v>24.3</v>
      </c>
      <c r="AQ212" s="142">
        <f>Table_1027[[#This Row],[Reached Individuals]]*0.02</f>
        <v>1.8</v>
      </c>
      <c r="AR212" s="142">
        <f>Table_1027[[#This Row],[Reached Individuals]]*0.03</f>
        <v>2.6999999999999997</v>
      </c>
      <c r="AS212" s="37"/>
      <c r="AT212" s="12"/>
      <c r="AU212" s="12" t="s">
        <v>329</v>
      </c>
      <c r="AV212" s="11">
        <v>1834132771</v>
      </c>
      <c r="AW212" s="11" t="s">
        <v>330</v>
      </c>
      <c r="AX212" s="11"/>
      <c r="AY212" s="18"/>
      <c r="AZ212" s="18"/>
      <c r="BA212" s="5">
        <v>20</v>
      </c>
      <c r="BB212" s="5">
        <v>2022</v>
      </c>
      <c r="BC212" s="6" t="str" cm="1">
        <f t="array" ref="BC212">_xlfn.IFS(U212="Teknaf","202290",U212="Ukhia","202294",U212="Ramu","202266",U212="Pekua","202256",U212="Maheshkhali","202249",U212="Kutubdia","202245",U212="Cox's Bazar Sadar","202224",U212="Chakaria","202216",ISBLANK(U212),"")</f>
        <v>202290</v>
      </c>
      <c r="BD212" s="22"/>
      <c r="BE212" s="22"/>
    </row>
    <row r="213" spans="1:57" ht="15.75" customHeight="1">
      <c r="A213" s="36">
        <v>210</v>
      </c>
      <c r="B213" s="1" t="s">
        <v>327</v>
      </c>
      <c r="C213" s="1" t="s">
        <v>27</v>
      </c>
      <c r="D213" s="1" t="s">
        <v>328</v>
      </c>
      <c r="E213" s="18" t="s">
        <v>5</v>
      </c>
      <c r="F213" s="18" t="s">
        <v>20</v>
      </c>
      <c r="G213" s="18" t="s">
        <v>6</v>
      </c>
      <c r="H213" s="3" t="s">
        <v>286</v>
      </c>
      <c r="I213" s="18" t="s">
        <v>84</v>
      </c>
      <c r="J213" s="18" t="s">
        <v>178</v>
      </c>
      <c r="K213" s="100" t="s">
        <v>74</v>
      </c>
      <c r="L213" s="100" t="s">
        <v>361</v>
      </c>
      <c r="M213" s="3" t="s">
        <v>428</v>
      </c>
      <c r="N213" s="18" t="s">
        <v>92</v>
      </c>
      <c r="O213" s="18" t="s">
        <v>288</v>
      </c>
      <c r="P213" s="18">
        <v>4200</v>
      </c>
      <c r="Q213" s="2" t="s">
        <v>289</v>
      </c>
      <c r="R213" s="1" t="s">
        <v>322</v>
      </c>
      <c r="S213" s="5" t="s">
        <v>291</v>
      </c>
      <c r="T213" s="5" t="s">
        <v>292</v>
      </c>
      <c r="U213" s="18" t="s">
        <v>80</v>
      </c>
      <c r="V213" s="18" t="s">
        <v>214</v>
      </c>
      <c r="W213" s="18" t="s">
        <v>309</v>
      </c>
      <c r="X213" s="145" t="s">
        <v>311</v>
      </c>
      <c r="Y213" s="145" t="s">
        <v>72</v>
      </c>
      <c r="Z213" s="145" t="s">
        <v>323</v>
      </c>
      <c r="AA213" s="18" t="s">
        <v>73</v>
      </c>
      <c r="AB213" s="18" t="s">
        <v>299</v>
      </c>
      <c r="AC213" s="18">
        <v>19</v>
      </c>
      <c r="AD213" s="5">
        <f t="shared" si="6"/>
        <v>95</v>
      </c>
      <c r="AE213" s="140">
        <f>Table_1027[[#This Row],[Planned Individuals]]*0.51</f>
        <v>48.45</v>
      </c>
      <c r="AF213" s="140">
        <f>Table_1027[[#This Row],[Planned Individuals]]*0.49</f>
        <v>46.55</v>
      </c>
      <c r="AG213" s="37">
        <v>19</v>
      </c>
      <c r="AH213" s="37"/>
      <c r="AI213" s="140">
        <f>SUM(Table_1027[[#This Row],[Existing Households]:[New Households]])</f>
        <v>19</v>
      </c>
      <c r="AJ213" s="140">
        <f t="shared" si="7"/>
        <v>95</v>
      </c>
      <c r="AK213" s="140">
        <f>Table_1027[[#This Row],[Reached Individuals]]*0.51</f>
        <v>48.45</v>
      </c>
      <c r="AL213" s="140">
        <f>Table_1027[[#This Row],[Reached Individuals]]*0.49</f>
        <v>46.55</v>
      </c>
      <c r="AM213" s="140">
        <f>Table_1027[[#This Row],[Reached Individuals]]*0.21</f>
        <v>19.95</v>
      </c>
      <c r="AN213" s="140">
        <f>Table_1027[[#This Row],[Reached Individuals]]*0.21</f>
        <v>19.95</v>
      </c>
      <c r="AO213" s="140">
        <f>Table_1027[[#This Row],[Reached Individuals]]*0.26</f>
        <v>24.7</v>
      </c>
      <c r="AP213" s="140">
        <f>Table_1027[[#This Row],[Reached Individuals]]*0.27</f>
        <v>25.650000000000002</v>
      </c>
      <c r="AQ213" s="142">
        <f>Table_1027[[#This Row],[Reached Individuals]]*0.02</f>
        <v>1.9000000000000001</v>
      </c>
      <c r="AR213" s="142">
        <f>Table_1027[[#This Row],[Reached Individuals]]*0.03</f>
        <v>2.85</v>
      </c>
      <c r="AS213" s="37"/>
      <c r="AT213" s="12"/>
      <c r="AU213" s="12" t="s">
        <v>329</v>
      </c>
      <c r="AV213" s="11">
        <v>1834132771</v>
      </c>
      <c r="AW213" s="11" t="s">
        <v>330</v>
      </c>
      <c r="AX213" s="11"/>
      <c r="AY213" s="18"/>
      <c r="AZ213" s="18"/>
      <c r="BA213" s="5">
        <v>20</v>
      </c>
      <c r="BB213" s="5">
        <v>2022</v>
      </c>
      <c r="BC213" s="6" t="str" cm="1">
        <f t="array" ref="BC213">_xlfn.IFS(U213="Teknaf","202290",U213="Ukhia","202294",U213="Ramu","202266",U213="Pekua","202256",U213="Maheshkhali","202249",U213="Kutubdia","202245",U213="Cox's Bazar Sadar","202224",U213="Chakaria","202216",ISBLANK(U213),"")</f>
        <v>202245</v>
      </c>
      <c r="BD213" s="22"/>
      <c r="BE213" s="22"/>
    </row>
    <row r="214" spans="1:57" ht="15.75" customHeight="1">
      <c r="A214" s="36">
        <v>211</v>
      </c>
      <c r="B214" s="1" t="s">
        <v>327</v>
      </c>
      <c r="C214" s="1" t="s">
        <v>27</v>
      </c>
      <c r="D214" s="1" t="s">
        <v>328</v>
      </c>
      <c r="E214" s="18" t="s">
        <v>5</v>
      </c>
      <c r="F214" s="18" t="s">
        <v>20</v>
      </c>
      <c r="G214" s="18" t="s">
        <v>6</v>
      </c>
      <c r="H214" s="3" t="s">
        <v>286</v>
      </c>
      <c r="I214" s="18" t="s">
        <v>84</v>
      </c>
      <c r="J214" s="18" t="s">
        <v>178</v>
      </c>
      <c r="K214" s="100" t="s">
        <v>74</v>
      </c>
      <c r="L214" s="100" t="s">
        <v>361</v>
      </c>
      <c r="M214" s="3" t="s">
        <v>428</v>
      </c>
      <c r="N214" s="18" t="s">
        <v>92</v>
      </c>
      <c r="O214" s="18" t="s">
        <v>288</v>
      </c>
      <c r="P214" s="18">
        <v>4200</v>
      </c>
      <c r="Q214" s="2" t="s">
        <v>289</v>
      </c>
      <c r="R214" s="1" t="s">
        <v>322</v>
      </c>
      <c r="S214" s="5" t="s">
        <v>291</v>
      </c>
      <c r="T214" s="5" t="s">
        <v>292</v>
      </c>
      <c r="U214" s="18" t="s">
        <v>80</v>
      </c>
      <c r="V214" s="18" t="s">
        <v>214</v>
      </c>
      <c r="W214" s="18" t="s">
        <v>331</v>
      </c>
      <c r="X214" s="145" t="s">
        <v>311</v>
      </c>
      <c r="Y214" s="145" t="s">
        <v>72</v>
      </c>
      <c r="Z214" s="145" t="s">
        <v>323</v>
      </c>
      <c r="AA214" s="18" t="s">
        <v>73</v>
      </c>
      <c r="AB214" s="18" t="s">
        <v>299</v>
      </c>
      <c r="AC214" s="18">
        <v>19</v>
      </c>
      <c r="AD214" s="5">
        <f t="shared" si="6"/>
        <v>95</v>
      </c>
      <c r="AE214" s="140">
        <f>Table_1027[[#This Row],[Planned Individuals]]*0.51</f>
        <v>48.45</v>
      </c>
      <c r="AF214" s="140">
        <f>Table_1027[[#This Row],[Planned Individuals]]*0.49</f>
        <v>46.55</v>
      </c>
      <c r="AG214" s="37">
        <v>19</v>
      </c>
      <c r="AH214" s="37"/>
      <c r="AI214" s="140">
        <f>SUM(Table_1027[[#This Row],[Existing Households]:[New Households]])</f>
        <v>19</v>
      </c>
      <c r="AJ214" s="140">
        <f t="shared" si="7"/>
        <v>95</v>
      </c>
      <c r="AK214" s="140">
        <f>Table_1027[[#This Row],[Reached Individuals]]*0.51</f>
        <v>48.45</v>
      </c>
      <c r="AL214" s="140">
        <f>Table_1027[[#This Row],[Reached Individuals]]*0.49</f>
        <v>46.55</v>
      </c>
      <c r="AM214" s="140">
        <f>Table_1027[[#This Row],[Reached Individuals]]*0.21</f>
        <v>19.95</v>
      </c>
      <c r="AN214" s="140">
        <f>Table_1027[[#This Row],[Reached Individuals]]*0.21</f>
        <v>19.95</v>
      </c>
      <c r="AO214" s="140">
        <f>Table_1027[[#This Row],[Reached Individuals]]*0.26</f>
        <v>24.7</v>
      </c>
      <c r="AP214" s="140">
        <f>Table_1027[[#This Row],[Reached Individuals]]*0.27</f>
        <v>25.650000000000002</v>
      </c>
      <c r="AQ214" s="142">
        <f>Table_1027[[#This Row],[Reached Individuals]]*0.02</f>
        <v>1.9000000000000001</v>
      </c>
      <c r="AR214" s="142">
        <f>Table_1027[[#This Row],[Reached Individuals]]*0.03</f>
        <v>2.85</v>
      </c>
      <c r="AS214" s="37"/>
      <c r="AT214" s="12"/>
      <c r="AU214" s="12" t="s">
        <v>329</v>
      </c>
      <c r="AV214" s="11">
        <v>1834132771</v>
      </c>
      <c r="AW214" s="11" t="s">
        <v>330</v>
      </c>
      <c r="AX214" s="11"/>
      <c r="AY214" s="18"/>
      <c r="AZ214" s="18"/>
      <c r="BA214" s="5">
        <v>20</v>
      </c>
      <c r="BB214" s="5">
        <v>2022</v>
      </c>
      <c r="BC214" s="6" t="str" cm="1">
        <f t="array" ref="BC214">_xlfn.IFS(U214="Teknaf","202290",U214="Ukhia","202294",U214="Ramu","202266",U214="Pekua","202256",U214="Maheshkhali","202249",U214="Kutubdia","202245",U214="Cox's Bazar Sadar","202224",U214="Chakaria","202216",ISBLANK(U214),"")</f>
        <v>202245</v>
      </c>
      <c r="BD214" s="22"/>
      <c r="BE214" s="22"/>
    </row>
    <row r="215" spans="1:57" ht="15.75" customHeight="1">
      <c r="A215" s="36">
        <v>212</v>
      </c>
      <c r="B215" s="1" t="s">
        <v>327</v>
      </c>
      <c r="C215" s="1" t="s">
        <v>27</v>
      </c>
      <c r="D215" s="1" t="s">
        <v>328</v>
      </c>
      <c r="E215" s="18" t="s">
        <v>5</v>
      </c>
      <c r="F215" s="18" t="s">
        <v>20</v>
      </c>
      <c r="G215" s="18" t="s">
        <v>6</v>
      </c>
      <c r="H215" s="3" t="s">
        <v>286</v>
      </c>
      <c r="I215" s="18" t="s">
        <v>84</v>
      </c>
      <c r="J215" s="18" t="s">
        <v>178</v>
      </c>
      <c r="K215" s="100" t="s">
        <v>74</v>
      </c>
      <c r="L215" s="100" t="s">
        <v>361</v>
      </c>
      <c r="M215" s="3" t="s">
        <v>428</v>
      </c>
      <c r="N215" s="18" t="s">
        <v>92</v>
      </c>
      <c r="O215" s="18" t="s">
        <v>288</v>
      </c>
      <c r="P215" s="18">
        <v>4200</v>
      </c>
      <c r="Q215" s="2" t="s">
        <v>289</v>
      </c>
      <c r="R215" s="1" t="s">
        <v>322</v>
      </c>
      <c r="S215" s="5" t="s">
        <v>291</v>
      </c>
      <c r="T215" s="5" t="s">
        <v>292</v>
      </c>
      <c r="U215" s="18" t="s">
        <v>78</v>
      </c>
      <c r="V215" s="18" t="s">
        <v>211</v>
      </c>
      <c r="W215" s="18" t="s">
        <v>306</v>
      </c>
      <c r="X215" s="145" t="s">
        <v>311</v>
      </c>
      <c r="Y215" s="145" t="s">
        <v>72</v>
      </c>
      <c r="Z215" s="145" t="s">
        <v>323</v>
      </c>
      <c r="AA215" s="18" t="s">
        <v>73</v>
      </c>
      <c r="AB215" s="18" t="s">
        <v>299</v>
      </c>
      <c r="AC215" s="18">
        <v>20</v>
      </c>
      <c r="AD215" s="5">
        <f t="shared" si="6"/>
        <v>100</v>
      </c>
      <c r="AE215" s="140">
        <f>Table_1027[[#This Row],[Planned Individuals]]*0.51</f>
        <v>51</v>
      </c>
      <c r="AF215" s="140">
        <f>Table_1027[[#This Row],[Planned Individuals]]*0.49</f>
        <v>49</v>
      </c>
      <c r="AG215" s="37">
        <v>20</v>
      </c>
      <c r="AH215" s="37"/>
      <c r="AI215" s="140">
        <f>SUM(Table_1027[[#This Row],[Existing Households]:[New Households]])</f>
        <v>20</v>
      </c>
      <c r="AJ215" s="140">
        <f t="shared" si="7"/>
        <v>100</v>
      </c>
      <c r="AK215" s="140">
        <f>Table_1027[[#This Row],[Reached Individuals]]*0.51</f>
        <v>51</v>
      </c>
      <c r="AL215" s="140">
        <f>Table_1027[[#This Row],[Reached Individuals]]*0.49</f>
        <v>49</v>
      </c>
      <c r="AM215" s="140">
        <f>Table_1027[[#This Row],[Reached Individuals]]*0.21</f>
        <v>21</v>
      </c>
      <c r="AN215" s="140">
        <f>Table_1027[[#This Row],[Reached Individuals]]*0.21</f>
        <v>21</v>
      </c>
      <c r="AO215" s="140">
        <f>Table_1027[[#This Row],[Reached Individuals]]*0.26</f>
        <v>26</v>
      </c>
      <c r="AP215" s="140">
        <f>Table_1027[[#This Row],[Reached Individuals]]*0.27</f>
        <v>27</v>
      </c>
      <c r="AQ215" s="142">
        <f>Table_1027[[#This Row],[Reached Individuals]]*0.02</f>
        <v>2</v>
      </c>
      <c r="AR215" s="142">
        <f>Table_1027[[#This Row],[Reached Individuals]]*0.03</f>
        <v>3</v>
      </c>
      <c r="AS215" s="37"/>
      <c r="AT215" s="12"/>
      <c r="AU215" s="12" t="s">
        <v>329</v>
      </c>
      <c r="AV215" s="11">
        <v>1834132771</v>
      </c>
      <c r="AW215" s="11" t="s">
        <v>330</v>
      </c>
      <c r="AX215" s="11"/>
      <c r="AY215" s="18"/>
      <c r="AZ215" s="18"/>
      <c r="BA215" s="5">
        <v>20</v>
      </c>
      <c r="BB215" s="5">
        <v>2022</v>
      </c>
      <c r="BC215" s="6" t="str" cm="1">
        <f t="array" ref="BC215">_xlfn.IFS(U215="Teknaf","202290",U215="Ukhia","202294",U215="Ramu","202266",U215="Pekua","202256",U215="Maheshkhali","202249",U215="Kutubdia","202245",U215="Cox's Bazar Sadar","202224",U215="Chakaria","202216",ISBLANK(U215),"")</f>
        <v>202216</v>
      </c>
      <c r="BD215" s="22"/>
      <c r="BE215" s="22"/>
    </row>
    <row r="216" spans="1:57" ht="15.75" customHeight="1">
      <c r="A216" s="36">
        <v>213</v>
      </c>
      <c r="B216" s="10" t="s">
        <v>327</v>
      </c>
      <c r="C216" s="10" t="s">
        <v>27</v>
      </c>
      <c r="D216" s="10" t="s">
        <v>328</v>
      </c>
      <c r="E216" s="20" t="s">
        <v>5</v>
      </c>
      <c r="F216" s="18" t="s">
        <v>20</v>
      </c>
      <c r="G216" s="20" t="s">
        <v>6</v>
      </c>
      <c r="H216" s="3" t="s">
        <v>286</v>
      </c>
      <c r="I216" s="18" t="s">
        <v>84</v>
      </c>
      <c r="J216" s="18" t="s">
        <v>178</v>
      </c>
      <c r="K216" s="100" t="s">
        <v>74</v>
      </c>
      <c r="L216" s="100" t="s">
        <v>361</v>
      </c>
      <c r="M216" s="3" t="s">
        <v>428</v>
      </c>
      <c r="N216" s="18" t="s">
        <v>92</v>
      </c>
      <c r="O216" s="18" t="s">
        <v>288</v>
      </c>
      <c r="P216" s="18">
        <v>4200</v>
      </c>
      <c r="Q216" s="2" t="s">
        <v>289</v>
      </c>
      <c r="R216" s="1" t="s">
        <v>322</v>
      </c>
      <c r="S216" s="5" t="s">
        <v>291</v>
      </c>
      <c r="T216" s="5" t="s">
        <v>292</v>
      </c>
      <c r="U216" s="18" t="s">
        <v>78</v>
      </c>
      <c r="V216" s="18" t="s">
        <v>211</v>
      </c>
      <c r="W216" s="18" t="s">
        <v>325</v>
      </c>
      <c r="X216" s="145" t="s">
        <v>311</v>
      </c>
      <c r="Y216" s="145" t="s">
        <v>72</v>
      </c>
      <c r="Z216" s="145" t="s">
        <v>323</v>
      </c>
      <c r="AA216" s="18" t="s">
        <v>73</v>
      </c>
      <c r="AB216" s="18" t="s">
        <v>299</v>
      </c>
      <c r="AC216" s="18">
        <v>20</v>
      </c>
      <c r="AD216" s="5">
        <f t="shared" si="6"/>
        <v>100</v>
      </c>
      <c r="AE216" s="140">
        <f>Table_1027[[#This Row],[Planned Individuals]]*0.51</f>
        <v>51</v>
      </c>
      <c r="AF216" s="140">
        <f>Table_1027[[#This Row],[Planned Individuals]]*0.49</f>
        <v>49</v>
      </c>
      <c r="AG216" s="37">
        <v>20</v>
      </c>
      <c r="AH216" s="37"/>
      <c r="AI216" s="140">
        <f>SUM(Table_1027[[#This Row],[Existing Households]:[New Households]])</f>
        <v>20</v>
      </c>
      <c r="AJ216" s="140">
        <f t="shared" si="7"/>
        <v>100</v>
      </c>
      <c r="AK216" s="140">
        <f>Table_1027[[#This Row],[Reached Individuals]]*0.51</f>
        <v>51</v>
      </c>
      <c r="AL216" s="140">
        <f>Table_1027[[#This Row],[Reached Individuals]]*0.49</f>
        <v>49</v>
      </c>
      <c r="AM216" s="140">
        <f>Table_1027[[#This Row],[Reached Individuals]]*0.21</f>
        <v>21</v>
      </c>
      <c r="AN216" s="140">
        <f>Table_1027[[#This Row],[Reached Individuals]]*0.21</f>
        <v>21</v>
      </c>
      <c r="AO216" s="140">
        <f>Table_1027[[#This Row],[Reached Individuals]]*0.26</f>
        <v>26</v>
      </c>
      <c r="AP216" s="140">
        <f>Table_1027[[#This Row],[Reached Individuals]]*0.27</f>
        <v>27</v>
      </c>
      <c r="AQ216" s="142">
        <f>Table_1027[[#This Row],[Reached Individuals]]*0.02</f>
        <v>2</v>
      </c>
      <c r="AR216" s="142">
        <f>Table_1027[[#This Row],[Reached Individuals]]*0.03</f>
        <v>3</v>
      </c>
      <c r="AS216" s="37"/>
      <c r="AT216" s="12"/>
      <c r="AU216" s="12" t="s">
        <v>329</v>
      </c>
      <c r="AV216" s="11">
        <v>1834132771</v>
      </c>
      <c r="AW216" s="11" t="s">
        <v>330</v>
      </c>
      <c r="AX216" s="11"/>
      <c r="AY216" s="18"/>
      <c r="AZ216" s="18"/>
      <c r="BA216" s="5">
        <v>20</v>
      </c>
      <c r="BB216" s="5">
        <v>2022</v>
      </c>
      <c r="BC216" s="6" t="str" cm="1">
        <f t="array" ref="BC216">_xlfn.IFS(U216="Teknaf","202290",U216="Ukhia","202294",U216="Ramu","202266",U216="Pekua","202256",U216="Maheshkhali","202249",U216="Kutubdia","202245",U216="Cox's Bazar Sadar","202224",U216="Chakaria","202216",ISBLANK(U216),"")</f>
        <v>202216</v>
      </c>
      <c r="BD216" s="22"/>
      <c r="BE216" s="22"/>
    </row>
    <row r="217" spans="1:57" ht="15.75" customHeight="1">
      <c r="A217" s="36">
        <v>214</v>
      </c>
      <c r="B217" s="10" t="s">
        <v>327</v>
      </c>
      <c r="C217" s="10" t="s">
        <v>27</v>
      </c>
      <c r="D217" s="10" t="s">
        <v>328</v>
      </c>
      <c r="E217" s="20" t="s">
        <v>5</v>
      </c>
      <c r="F217" s="18" t="s">
        <v>20</v>
      </c>
      <c r="G217" s="20" t="s">
        <v>6</v>
      </c>
      <c r="H217" s="3" t="s">
        <v>286</v>
      </c>
      <c r="I217" s="18" t="s">
        <v>84</v>
      </c>
      <c r="J217" s="18" t="s">
        <v>178</v>
      </c>
      <c r="K217" s="100" t="s">
        <v>74</v>
      </c>
      <c r="L217" s="100" t="s">
        <v>361</v>
      </c>
      <c r="M217" s="3" t="s">
        <v>428</v>
      </c>
      <c r="N217" s="18" t="s">
        <v>92</v>
      </c>
      <c r="O217" s="18" t="s">
        <v>288</v>
      </c>
      <c r="P217" s="18">
        <v>4200</v>
      </c>
      <c r="Q217" s="2" t="s">
        <v>289</v>
      </c>
      <c r="R217" s="1" t="s">
        <v>322</v>
      </c>
      <c r="S217" s="5" t="s">
        <v>291</v>
      </c>
      <c r="T217" s="5" t="s">
        <v>292</v>
      </c>
      <c r="U217" s="18" t="s">
        <v>78</v>
      </c>
      <c r="V217" s="18" t="s">
        <v>211</v>
      </c>
      <c r="W217" s="18" t="s">
        <v>309</v>
      </c>
      <c r="X217" s="145" t="s">
        <v>311</v>
      </c>
      <c r="Y217" s="145" t="s">
        <v>72</v>
      </c>
      <c r="Z217" s="145" t="s">
        <v>323</v>
      </c>
      <c r="AA217" s="18" t="s">
        <v>73</v>
      </c>
      <c r="AB217" s="18" t="s">
        <v>299</v>
      </c>
      <c r="AC217" s="18">
        <v>20</v>
      </c>
      <c r="AD217" s="5">
        <f t="shared" si="6"/>
        <v>100</v>
      </c>
      <c r="AE217" s="140">
        <f>Table_1027[[#This Row],[Planned Individuals]]*0.51</f>
        <v>51</v>
      </c>
      <c r="AF217" s="140">
        <f>Table_1027[[#This Row],[Planned Individuals]]*0.49</f>
        <v>49</v>
      </c>
      <c r="AG217" s="37">
        <v>20</v>
      </c>
      <c r="AH217" s="37"/>
      <c r="AI217" s="140">
        <f>SUM(Table_1027[[#This Row],[Existing Households]:[New Households]])</f>
        <v>20</v>
      </c>
      <c r="AJ217" s="140">
        <f t="shared" si="7"/>
        <v>100</v>
      </c>
      <c r="AK217" s="140">
        <f>Table_1027[[#This Row],[Reached Individuals]]*0.51</f>
        <v>51</v>
      </c>
      <c r="AL217" s="140">
        <f>Table_1027[[#This Row],[Reached Individuals]]*0.49</f>
        <v>49</v>
      </c>
      <c r="AM217" s="140">
        <f>Table_1027[[#This Row],[Reached Individuals]]*0.21</f>
        <v>21</v>
      </c>
      <c r="AN217" s="140">
        <f>Table_1027[[#This Row],[Reached Individuals]]*0.21</f>
        <v>21</v>
      </c>
      <c r="AO217" s="140">
        <f>Table_1027[[#This Row],[Reached Individuals]]*0.26</f>
        <v>26</v>
      </c>
      <c r="AP217" s="140">
        <f>Table_1027[[#This Row],[Reached Individuals]]*0.27</f>
        <v>27</v>
      </c>
      <c r="AQ217" s="142">
        <f>Table_1027[[#This Row],[Reached Individuals]]*0.02</f>
        <v>2</v>
      </c>
      <c r="AR217" s="142">
        <f>Table_1027[[#This Row],[Reached Individuals]]*0.03</f>
        <v>3</v>
      </c>
      <c r="AS217" s="37"/>
      <c r="AT217" s="12"/>
      <c r="AU217" s="12" t="s">
        <v>329</v>
      </c>
      <c r="AV217" s="11">
        <v>1834132771</v>
      </c>
      <c r="AW217" s="11" t="s">
        <v>330</v>
      </c>
      <c r="AX217" s="11"/>
      <c r="AY217" s="18"/>
      <c r="AZ217" s="18"/>
      <c r="BA217" s="5">
        <v>20</v>
      </c>
      <c r="BB217" s="5">
        <v>2022</v>
      </c>
      <c r="BC217" s="6" t="str" cm="1">
        <f t="array" ref="BC217">_xlfn.IFS(U217="Teknaf","202290",U217="Ukhia","202294",U217="Ramu","202266",U217="Pekua","202256",U217="Maheshkhali","202249",U217="Kutubdia","202245",U217="Cox's Bazar Sadar","202224",U217="Chakaria","202216",ISBLANK(U217),"")</f>
        <v>202216</v>
      </c>
      <c r="BD217" s="22"/>
      <c r="BE217" s="22"/>
    </row>
    <row r="218" spans="1:57" ht="15.75" customHeight="1">
      <c r="A218" s="36">
        <v>215</v>
      </c>
      <c r="B218" s="10" t="s">
        <v>327</v>
      </c>
      <c r="C218" s="10" t="s">
        <v>27</v>
      </c>
      <c r="D218" s="1" t="s">
        <v>328</v>
      </c>
      <c r="E218" s="20" t="s">
        <v>5</v>
      </c>
      <c r="F218" s="18" t="s">
        <v>20</v>
      </c>
      <c r="G218" s="20" t="s">
        <v>6</v>
      </c>
      <c r="H218" s="3" t="s">
        <v>286</v>
      </c>
      <c r="I218" s="18" t="s">
        <v>84</v>
      </c>
      <c r="J218" s="18" t="s">
        <v>178</v>
      </c>
      <c r="K218" s="100" t="s">
        <v>74</v>
      </c>
      <c r="L218" s="100" t="s">
        <v>361</v>
      </c>
      <c r="M218" s="3" t="s">
        <v>428</v>
      </c>
      <c r="N218" s="18" t="s">
        <v>92</v>
      </c>
      <c r="O218" s="18" t="s">
        <v>288</v>
      </c>
      <c r="P218" s="18">
        <v>4200</v>
      </c>
      <c r="Q218" s="2" t="s">
        <v>289</v>
      </c>
      <c r="R218" s="1" t="s">
        <v>322</v>
      </c>
      <c r="S218" s="5" t="s">
        <v>291</v>
      </c>
      <c r="T218" s="5" t="s">
        <v>292</v>
      </c>
      <c r="U218" s="18" t="s">
        <v>78</v>
      </c>
      <c r="V218" s="18" t="s">
        <v>212</v>
      </c>
      <c r="W218" s="18" t="s">
        <v>316</v>
      </c>
      <c r="X218" s="145" t="s">
        <v>311</v>
      </c>
      <c r="Y218" s="145" t="s">
        <v>72</v>
      </c>
      <c r="Z218" s="145" t="s">
        <v>323</v>
      </c>
      <c r="AA218" s="18" t="s">
        <v>73</v>
      </c>
      <c r="AB218" s="18" t="s">
        <v>299</v>
      </c>
      <c r="AC218" s="18">
        <v>23</v>
      </c>
      <c r="AD218" s="5">
        <f t="shared" si="6"/>
        <v>115</v>
      </c>
      <c r="AE218" s="140">
        <f>Table_1027[[#This Row],[Planned Individuals]]*0.51</f>
        <v>58.65</v>
      </c>
      <c r="AF218" s="140">
        <f>Table_1027[[#This Row],[Planned Individuals]]*0.49</f>
        <v>56.35</v>
      </c>
      <c r="AG218" s="37">
        <v>20</v>
      </c>
      <c r="AH218" s="37"/>
      <c r="AI218" s="140">
        <f>SUM(Table_1027[[#This Row],[Existing Households]:[New Households]])</f>
        <v>20</v>
      </c>
      <c r="AJ218" s="140">
        <f t="shared" si="7"/>
        <v>100</v>
      </c>
      <c r="AK218" s="140">
        <f>Table_1027[[#This Row],[Reached Individuals]]*0.51</f>
        <v>51</v>
      </c>
      <c r="AL218" s="140">
        <f>Table_1027[[#This Row],[Reached Individuals]]*0.49</f>
        <v>49</v>
      </c>
      <c r="AM218" s="140">
        <f>Table_1027[[#This Row],[Reached Individuals]]*0.21</f>
        <v>21</v>
      </c>
      <c r="AN218" s="140">
        <f>Table_1027[[#This Row],[Reached Individuals]]*0.21</f>
        <v>21</v>
      </c>
      <c r="AO218" s="140">
        <f>Table_1027[[#This Row],[Reached Individuals]]*0.26</f>
        <v>26</v>
      </c>
      <c r="AP218" s="140">
        <f>Table_1027[[#This Row],[Reached Individuals]]*0.27</f>
        <v>27</v>
      </c>
      <c r="AQ218" s="142">
        <f>Table_1027[[#This Row],[Reached Individuals]]*0.02</f>
        <v>2</v>
      </c>
      <c r="AR218" s="142">
        <f>Table_1027[[#This Row],[Reached Individuals]]*0.03</f>
        <v>3</v>
      </c>
      <c r="AS218" s="37"/>
      <c r="AT218" s="12"/>
      <c r="AU218" s="12" t="s">
        <v>329</v>
      </c>
      <c r="AV218" s="11">
        <v>1834132771</v>
      </c>
      <c r="AW218" s="11" t="s">
        <v>330</v>
      </c>
      <c r="AX218" s="11"/>
      <c r="AY218" s="18"/>
      <c r="AZ218" s="18"/>
      <c r="BA218" s="5">
        <v>20</v>
      </c>
      <c r="BB218" s="5">
        <v>2022</v>
      </c>
      <c r="BC218" s="6" t="str" cm="1">
        <f t="array" ref="BC218">_xlfn.IFS(U218="Teknaf","202290",U218="Ukhia","202294",U218="Ramu","202266",U218="Pekua","202256",U218="Maheshkhali","202249",U218="Kutubdia","202245",U218="Cox's Bazar Sadar","202224",U218="Chakaria","202216",ISBLANK(U218),"")</f>
        <v>202216</v>
      </c>
      <c r="BD218" s="22"/>
      <c r="BE218" s="22"/>
    </row>
    <row r="219" spans="1:57" ht="15.75" customHeight="1">
      <c r="A219" s="36">
        <v>216</v>
      </c>
      <c r="B219" s="1" t="s">
        <v>327</v>
      </c>
      <c r="C219" s="1" t="s">
        <v>27</v>
      </c>
      <c r="D219" s="10" t="s">
        <v>328</v>
      </c>
      <c r="E219" s="20" t="s">
        <v>5</v>
      </c>
      <c r="F219" s="18" t="s">
        <v>20</v>
      </c>
      <c r="G219" s="20" t="s">
        <v>6</v>
      </c>
      <c r="H219" s="3" t="s">
        <v>286</v>
      </c>
      <c r="I219" s="18" t="s">
        <v>84</v>
      </c>
      <c r="J219" s="18" t="s">
        <v>178</v>
      </c>
      <c r="K219" s="100" t="s">
        <v>74</v>
      </c>
      <c r="L219" s="100" t="s">
        <v>361</v>
      </c>
      <c r="M219" s="3" t="s">
        <v>428</v>
      </c>
      <c r="N219" s="18" t="s">
        <v>92</v>
      </c>
      <c r="O219" s="18" t="s">
        <v>288</v>
      </c>
      <c r="P219" s="18">
        <v>4200</v>
      </c>
      <c r="Q219" s="2" t="s">
        <v>289</v>
      </c>
      <c r="R219" s="1" t="s">
        <v>322</v>
      </c>
      <c r="S219" s="5" t="s">
        <v>291</v>
      </c>
      <c r="T219" s="5" t="s">
        <v>292</v>
      </c>
      <c r="U219" s="18" t="s">
        <v>80</v>
      </c>
      <c r="V219" s="18" t="s">
        <v>214</v>
      </c>
      <c r="W219" s="18" t="s">
        <v>308</v>
      </c>
      <c r="X219" s="145" t="s">
        <v>311</v>
      </c>
      <c r="Y219" s="145" t="s">
        <v>72</v>
      </c>
      <c r="Z219" s="145" t="s">
        <v>323</v>
      </c>
      <c r="AA219" s="18" t="s">
        <v>73</v>
      </c>
      <c r="AB219" s="18" t="s">
        <v>299</v>
      </c>
      <c r="AC219" s="18">
        <v>20</v>
      </c>
      <c r="AD219" s="5">
        <f t="shared" ref="AD219:AD265" si="8">IF(AA219="Host Community",AC219*5,IF(AA219="Refugee",AC219*4.5))</f>
        <v>100</v>
      </c>
      <c r="AE219" s="140">
        <f>Table_1027[[#This Row],[Planned Individuals]]*0.51</f>
        <v>51</v>
      </c>
      <c r="AF219" s="140">
        <f>Table_1027[[#This Row],[Planned Individuals]]*0.49</f>
        <v>49</v>
      </c>
      <c r="AG219" s="37">
        <v>20</v>
      </c>
      <c r="AH219" s="37"/>
      <c r="AI219" s="140">
        <f>SUM(Table_1027[[#This Row],[Existing Households]:[New Households]])</f>
        <v>20</v>
      </c>
      <c r="AJ219" s="140">
        <f t="shared" si="7"/>
        <v>100</v>
      </c>
      <c r="AK219" s="140">
        <f>Table_1027[[#This Row],[Reached Individuals]]*0.51</f>
        <v>51</v>
      </c>
      <c r="AL219" s="140">
        <f>Table_1027[[#This Row],[Reached Individuals]]*0.49</f>
        <v>49</v>
      </c>
      <c r="AM219" s="140">
        <f>Table_1027[[#This Row],[Reached Individuals]]*0.21</f>
        <v>21</v>
      </c>
      <c r="AN219" s="140">
        <f>Table_1027[[#This Row],[Reached Individuals]]*0.21</f>
        <v>21</v>
      </c>
      <c r="AO219" s="140">
        <f>Table_1027[[#This Row],[Reached Individuals]]*0.26</f>
        <v>26</v>
      </c>
      <c r="AP219" s="140">
        <f>Table_1027[[#This Row],[Reached Individuals]]*0.27</f>
        <v>27</v>
      </c>
      <c r="AQ219" s="142">
        <f>Table_1027[[#This Row],[Reached Individuals]]*0.02</f>
        <v>2</v>
      </c>
      <c r="AR219" s="142">
        <f>Table_1027[[#This Row],[Reached Individuals]]*0.03</f>
        <v>3</v>
      </c>
      <c r="AS219" s="37"/>
      <c r="AT219" s="12"/>
      <c r="AU219" s="12" t="s">
        <v>329</v>
      </c>
      <c r="AV219" s="11">
        <v>1834132771</v>
      </c>
      <c r="AW219" s="11" t="s">
        <v>330</v>
      </c>
      <c r="AX219" s="11"/>
      <c r="AY219" s="18"/>
      <c r="AZ219" s="18"/>
      <c r="BA219" s="5">
        <v>20</v>
      </c>
      <c r="BB219" s="5">
        <v>2022</v>
      </c>
      <c r="BC219" s="6" t="str" cm="1">
        <f t="array" ref="BC219">_xlfn.IFS(U219="Teknaf","202290",U219="Ukhia","202294",U219="Ramu","202266",U219="Pekua","202256",U219="Maheshkhali","202249",U219="Kutubdia","202245",U219="Cox's Bazar Sadar","202224",U219="Chakaria","202216",ISBLANK(U219),"")</f>
        <v>202245</v>
      </c>
      <c r="BD219" s="22"/>
      <c r="BE219" s="22"/>
    </row>
    <row r="220" spans="1:57" ht="15.75" customHeight="1">
      <c r="A220" s="36">
        <v>217</v>
      </c>
      <c r="B220" s="1" t="s">
        <v>327</v>
      </c>
      <c r="C220" s="1" t="s">
        <v>27</v>
      </c>
      <c r="D220" s="10" t="s">
        <v>328</v>
      </c>
      <c r="E220" s="20" t="s">
        <v>5</v>
      </c>
      <c r="F220" s="18" t="s">
        <v>20</v>
      </c>
      <c r="G220" s="20" t="s">
        <v>6</v>
      </c>
      <c r="H220" s="3" t="s">
        <v>286</v>
      </c>
      <c r="I220" s="18" t="s">
        <v>84</v>
      </c>
      <c r="J220" s="18" t="s">
        <v>178</v>
      </c>
      <c r="K220" s="100" t="s">
        <v>74</v>
      </c>
      <c r="L220" s="100" t="s">
        <v>361</v>
      </c>
      <c r="M220" s="3" t="s">
        <v>428</v>
      </c>
      <c r="N220" s="18" t="s">
        <v>92</v>
      </c>
      <c r="O220" s="18" t="s">
        <v>288</v>
      </c>
      <c r="P220" s="18">
        <v>4200</v>
      </c>
      <c r="Q220" s="2" t="s">
        <v>289</v>
      </c>
      <c r="R220" s="1" t="s">
        <v>322</v>
      </c>
      <c r="S220" s="5" t="s">
        <v>291</v>
      </c>
      <c r="T220" s="5" t="s">
        <v>292</v>
      </c>
      <c r="U220" s="18" t="s">
        <v>76</v>
      </c>
      <c r="V220" s="18" t="s">
        <v>219</v>
      </c>
      <c r="W220" s="18" t="s">
        <v>316</v>
      </c>
      <c r="X220" s="145" t="s">
        <v>311</v>
      </c>
      <c r="Y220" s="145" t="s">
        <v>72</v>
      </c>
      <c r="Z220" s="145" t="s">
        <v>323</v>
      </c>
      <c r="AA220" s="18" t="s">
        <v>73</v>
      </c>
      <c r="AB220" s="18" t="s">
        <v>299</v>
      </c>
      <c r="AC220" s="18">
        <v>20</v>
      </c>
      <c r="AD220" s="5">
        <f t="shared" si="8"/>
        <v>100</v>
      </c>
      <c r="AE220" s="140">
        <f>Table_1027[[#This Row],[Planned Individuals]]*0.51</f>
        <v>51</v>
      </c>
      <c r="AF220" s="140">
        <f>Table_1027[[#This Row],[Planned Individuals]]*0.49</f>
        <v>49</v>
      </c>
      <c r="AG220" s="37">
        <v>20</v>
      </c>
      <c r="AH220" s="37"/>
      <c r="AI220" s="140">
        <f>SUM(Table_1027[[#This Row],[Existing Households]:[New Households]])</f>
        <v>20</v>
      </c>
      <c r="AJ220" s="140">
        <f t="shared" si="7"/>
        <v>100</v>
      </c>
      <c r="AK220" s="140">
        <f>Table_1027[[#This Row],[Reached Individuals]]*0.51</f>
        <v>51</v>
      </c>
      <c r="AL220" s="140">
        <f>Table_1027[[#This Row],[Reached Individuals]]*0.49</f>
        <v>49</v>
      </c>
      <c r="AM220" s="140">
        <f>Table_1027[[#This Row],[Reached Individuals]]*0.21</f>
        <v>21</v>
      </c>
      <c r="AN220" s="140">
        <f>Table_1027[[#This Row],[Reached Individuals]]*0.21</f>
        <v>21</v>
      </c>
      <c r="AO220" s="140">
        <f>Table_1027[[#This Row],[Reached Individuals]]*0.26</f>
        <v>26</v>
      </c>
      <c r="AP220" s="140">
        <f>Table_1027[[#This Row],[Reached Individuals]]*0.27</f>
        <v>27</v>
      </c>
      <c r="AQ220" s="142">
        <f>Table_1027[[#This Row],[Reached Individuals]]*0.02</f>
        <v>2</v>
      </c>
      <c r="AR220" s="142">
        <f>Table_1027[[#This Row],[Reached Individuals]]*0.03</f>
        <v>3</v>
      </c>
      <c r="AS220" s="37"/>
      <c r="AT220" s="12"/>
      <c r="AU220" s="12" t="s">
        <v>329</v>
      </c>
      <c r="AV220" s="11">
        <v>1834132771</v>
      </c>
      <c r="AW220" s="11" t="s">
        <v>330</v>
      </c>
      <c r="AX220" s="11"/>
      <c r="AY220" s="18"/>
      <c r="AZ220" s="18"/>
      <c r="BA220" s="5">
        <v>20</v>
      </c>
      <c r="BB220" s="5">
        <v>2022</v>
      </c>
      <c r="BC220" s="6" t="str" cm="1">
        <f t="array" ref="BC220">_xlfn.IFS(U220="Teknaf","202290",U220="Ukhia","202294",U220="Ramu","202266",U220="Pekua","202256",U220="Maheshkhali","202249",U220="Kutubdia","202245",U220="Cox's Bazar Sadar","202224",U220="Chakaria","202216",ISBLANK(U220),"")</f>
        <v>202294</v>
      </c>
      <c r="BD220" s="22"/>
      <c r="BE220" s="22"/>
    </row>
    <row r="221" spans="1:57" ht="15.75" customHeight="1">
      <c r="A221" s="36">
        <v>218</v>
      </c>
      <c r="B221" s="1" t="s">
        <v>327</v>
      </c>
      <c r="C221" s="1" t="s">
        <v>27</v>
      </c>
      <c r="D221" s="10" t="s">
        <v>328</v>
      </c>
      <c r="E221" s="20" t="s">
        <v>5</v>
      </c>
      <c r="F221" s="18" t="s">
        <v>20</v>
      </c>
      <c r="G221" s="20" t="s">
        <v>6</v>
      </c>
      <c r="H221" s="3" t="s">
        <v>286</v>
      </c>
      <c r="I221" s="18" t="s">
        <v>84</v>
      </c>
      <c r="J221" s="18" t="s">
        <v>178</v>
      </c>
      <c r="K221" s="100" t="s">
        <v>74</v>
      </c>
      <c r="L221" s="100" t="s">
        <v>361</v>
      </c>
      <c r="M221" s="3" t="s">
        <v>428</v>
      </c>
      <c r="N221" s="18" t="s">
        <v>92</v>
      </c>
      <c r="O221" s="18" t="s">
        <v>288</v>
      </c>
      <c r="P221" s="18">
        <v>4200</v>
      </c>
      <c r="Q221" s="2" t="s">
        <v>289</v>
      </c>
      <c r="R221" s="1" t="s">
        <v>322</v>
      </c>
      <c r="S221" s="5" t="s">
        <v>291</v>
      </c>
      <c r="T221" s="5" t="s">
        <v>292</v>
      </c>
      <c r="U221" s="18" t="s">
        <v>80</v>
      </c>
      <c r="V221" s="18" t="s">
        <v>214</v>
      </c>
      <c r="W221" s="18" t="s">
        <v>325</v>
      </c>
      <c r="X221" s="145" t="s">
        <v>311</v>
      </c>
      <c r="Y221" s="145" t="s">
        <v>72</v>
      </c>
      <c r="Z221" s="145" t="s">
        <v>323</v>
      </c>
      <c r="AA221" s="18" t="s">
        <v>73</v>
      </c>
      <c r="AB221" s="18" t="s">
        <v>299</v>
      </c>
      <c r="AC221" s="18">
        <v>21</v>
      </c>
      <c r="AD221" s="5">
        <f t="shared" si="8"/>
        <v>105</v>
      </c>
      <c r="AE221" s="140">
        <f>Table_1027[[#This Row],[Planned Individuals]]*0.51</f>
        <v>53.550000000000004</v>
      </c>
      <c r="AF221" s="140">
        <f>Table_1027[[#This Row],[Planned Individuals]]*0.49</f>
        <v>51.449999999999996</v>
      </c>
      <c r="AG221" s="37">
        <v>21</v>
      </c>
      <c r="AH221" s="37"/>
      <c r="AI221" s="140">
        <f>SUM(Table_1027[[#This Row],[Existing Households]:[New Households]])</f>
        <v>21</v>
      </c>
      <c r="AJ221" s="140">
        <f t="shared" si="7"/>
        <v>105</v>
      </c>
      <c r="AK221" s="140">
        <f>Table_1027[[#This Row],[Reached Individuals]]*0.51</f>
        <v>53.550000000000004</v>
      </c>
      <c r="AL221" s="140">
        <f>Table_1027[[#This Row],[Reached Individuals]]*0.49</f>
        <v>51.449999999999996</v>
      </c>
      <c r="AM221" s="140">
        <f>Table_1027[[#This Row],[Reached Individuals]]*0.21</f>
        <v>22.05</v>
      </c>
      <c r="AN221" s="140">
        <f>Table_1027[[#This Row],[Reached Individuals]]*0.21</f>
        <v>22.05</v>
      </c>
      <c r="AO221" s="140">
        <f>Table_1027[[#This Row],[Reached Individuals]]*0.26</f>
        <v>27.3</v>
      </c>
      <c r="AP221" s="140">
        <f>Table_1027[[#This Row],[Reached Individuals]]*0.27</f>
        <v>28.35</v>
      </c>
      <c r="AQ221" s="142">
        <f>Table_1027[[#This Row],[Reached Individuals]]*0.02</f>
        <v>2.1</v>
      </c>
      <c r="AR221" s="142">
        <f>Table_1027[[#This Row],[Reached Individuals]]*0.03</f>
        <v>3.15</v>
      </c>
      <c r="AS221" s="37"/>
      <c r="AT221" s="12"/>
      <c r="AU221" s="12" t="s">
        <v>329</v>
      </c>
      <c r="AV221" s="11">
        <v>1834132771</v>
      </c>
      <c r="AW221" s="11" t="s">
        <v>330</v>
      </c>
      <c r="AX221" s="11"/>
      <c r="AY221" s="18"/>
      <c r="AZ221" s="18"/>
      <c r="BA221" s="5">
        <v>20</v>
      </c>
      <c r="BB221" s="5">
        <v>2022</v>
      </c>
      <c r="BC221" s="6" t="str" cm="1">
        <f t="array" ref="BC221">_xlfn.IFS(U221="Teknaf","202290",U221="Ukhia","202294",U221="Ramu","202266",U221="Pekua","202256",U221="Maheshkhali","202249",U221="Kutubdia","202245",U221="Cox's Bazar Sadar","202224",U221="Chakaria","202216",ISBLANK(U221),"")</f>
        <v>202245</v>
      </c>
      <c r="BD221" s="22"/>
      <c r="BE221" s="22"/>
    </row>
    <row r="222" spans="1:57" ht="15.75" customHeight="1">
      <c r="A222" s="36">
        <v>219</v>
      </c>
      <c r="B222" s="10" t="s">
        <v>327</v>
      </c>
      <c r="C222" s="10" t="s">
        <v>27</v>
      </c>
      <c r="D222" s="10" t="s">
        <v>328</v>
      </c>
      <c r="E222" s="20" t="s">
        <v>5</v>
      </c>
      <c r="F222" s="18" t="s">
        <v>20</v>
      </c>
      <c r="G222" s="20" t="s">
        <v>6</v>
      </c>
      <c r="H222" s="3" t="s">
        <v>286</v>
      </c>
      <c r="I222" s="18" t="s">
        <v>84</v>
      </c>
      <c r="J222" s="18" t="s">
        <v>178</v>
      </c>
      <c r="K222" s="100" t="s">
        <v>74</v>
      </c>
      <c r="L222" s="100" t="s">
        <v>361</v>
      </c>
      <c r="M222" s="3" t="s">
        <v>428</v>
      </c>
      <c r="N222" s="18" t="s">
        <v>92</v>
      </c>
      <c r="O222" s="18" t="s">
        <v>288</v>
      </c>
      <c r="P222" s="18">
        <v>4200</v>
      </c>
      <c r="Q222" s="2" t="s">
        <v>289</v>
      </c>
      <c r="R222" s="1" t="s">
        <v>322</v>
      </c>
      <c r="S222" s="5" t="s">
        <v>291</v>
      </c>
      <c r="T222" s="5" t="s">
        <v>292</v>
      </c>
      <c r="U222" s="18" t="s">
        <v>80</v>
      </c>
      <c r="V222" s="18" t="s">
        <v>214</v>
      </c>
      <c r="W222" s="18" t="s">
        <v>316</v>
      </c>
      <c r="X222" s="145" t="s">
        <v>311</v>
      </c>
      <c r="Y222" s="145" t="s">
        <v>72</v>
      </c>
      <c r="Z222" s="145" t="s">
        <v>323</v>
      </c>
      <c r="AA222" s="18" t="s">
        <v>73</v>
      </c>
      <c r="AB222" s="18" t="s">
        <v>299</v>
      </c>
      <c r="AC222" s="18">
        <v>21</v>
      </c>
      <c r="AD222" s="5">
        <f t="shared" si="8"/>
        <v>105</v>
      </c>
      <c r="AE222" s="140">
        <f>Table_1027[[#This Row],[Planned Individuals]]*0.51</f>
        <v>53.550000000000004</v>
      </c>
      <c r="AF222" s="140">
        <f>Table_1027[[#This Row],[Planned Individuals]]*0.49</f>
        <v>51.449999999999996</v>
      </c>
      <c r="AG222" s="37">
        <v>21</v>
      </c>
      <c r="AH222" s="37"/>
      <c r="AI222" s="140">
        <f>SUM(Table_1027[[#This Row],[Existing Households]:[New Households]])</f>
        <v>21</v>
      </c>
      <c r="AJ222" s="140">
        <f t="shared" si="7"/>
        <v>105</v>
      </c>
      <c r="AK222" s="140">
        <f>Table_1027[[#This Row],[Reached Individuals]]*0.51</f>
        <v>53.550000000000004</v>
      </c>
      <c r="AL222" s="140">
        <f>Table_1027[[#This Row],[Reached Individuals]]*0.49</f>
        <v>51.449999999999996</v>
      </c>
      <c r="AM222" s="140">
        <f>Table_1027[[#This Row],[Reached Individuals]]*0.21</f>
        <v>22.05</v>
      </c>
      <c r="AN222" s="140">
        <f>Table_1027[[#This Row],[Reached Individuals]]*0.21</f>
        <v>22.05</v>
      </c>
      <c r="AO222" s="140">
        <f>Table_1027[[#This Row],[Reached Individuals]]*0.26</f>
        <v>27.3</v>
      </c>
      <c r="AP222" s="140">
        <f>Table_1027[[#This Row],[Reached Individuals]]*0.27</f>
        <v>28.35</v>
      </c>
      <c r="AQ222" s="142">
        <f>Table_1027[[#This Row],[Reached Individuals]]*0.02</f>
        <v>2.1</v>
      </c>
      <c r="AR222" s="142">
        <f>Table_1027[[#This Row],[Reached Individuals]]*0.03</f>
        <v>3.15</v>
      </c>
      <c r="AS222" s="37"/>
      <c r="AT222" s="12"/>
      <c r="AU222" s="12" t="s">
        <v>329</v>
      </c>
      <c r="AV222" s="11">
        <v>1834132771</v>
      </c>
      <c r="AW222" s="11" t="s">
        <v>330</v>
      </c>
      <c r="AX222" s="11"/>
      <c r="AY222" s="18"/>
      <c r="AZ222" s="18"/>
      <c r="BA222" s="5">
        <v>20</v>
      </c>
      <c r="BB222" s="5">
        <v>2022</v>
      </c>
      <c r="BC222" s="6" t="str" cm="1">
        <f t="array" ref="BC222">_xlfn.IFS(U222="Teknaf","202290",U222="Ukhia","202294",U222="Ramu","202266",U222="Pekua","202256",U222="Maheshkhali","202249",U222="Kutubdia","202245",U222="Cox's Bazar Sadar","202224",U222="Chakaria","202216",ISBLANK(U222),"")</f>
        <v>202245</v>
      </c>
      <c r="BD222" s="22"/>
      <c r="BE222" s="22"/>
    </row>
    <row r="223" spans="1:57" ht="15.75" customHeight="1">
      <c r="A223" s="36">
        <v>220</v>
      </c>
      <c r="B223" s="10" t="s">
        <v>327</v>
      </c>
      <c r="C223" s="10" t="s">
        <v>27</v>
      </c>
      <c r="D223" s="10" t="s">
        <v>328</v>
      </c>
      <c r="E223" s="20" t="s">
        <v>5</v>
      </c>
      <c r="F223" s="18" t="s">
        <v>20</v>
      </c>
      <c r="G223" s="20" t="s">
        <v>6</v>
      </c>
      <c r="H223" s="3" t="s">
        <v>286</v>
      </c>
      <c r="I223" s="18" t="s">
        <v>84</v>
      </c>
      <c r="J223" s="18" t="s">
        <v>178</v>
      </c>
      <c r="K223" s="100" t="s">
        <v>74</v>
      </c>
      <c r="L223" s="100" t="s">
        <v>361</v>
      </c>
      <c r="M223" s="3" t="s">
        <v>428</v>
      </c>
      <c r="N223" s="18" t="s">
        <v>92</v>
      </c>
      <c r="O223" s="18" t="s">
        <v>288</v>
      </c>
      <c r="P223" s="18">
        <v>4200</v>
      </c>
      <c r="Q223" s="2" t="s">
        <v>289</v>
      </c>
      <c r="R223" s="1" t="s">
        <v>322</v>
      </c>
      <c r="S223" s="5" t="s">
        <v>291</v>
      </c>
      <c r="T223" s="5" t="s">
        <v>292</v>
      </c>
      <c r="U223" s="18" t="s">
        <v>77</v>
      </c>
      <c r="V223" s="18" t="s">
        <v>217</v>
      </c>
      <c r="W223" s="18" t="s">
        <v>308</v>
      </c>
      <c r="X223" s="145" t="s">
        <v>311</v>
      </c>
      <c r="Y223" s="145" t="s">
        <v>72</v>
      </c>
      <c r="Z223" s="145" t="s">
        <v>323</v>
      </c>
      <c r="AA223" s="18" t="s">
        <v>73</v>
      </c>
      <c r="AB223" s="18" t="s">
        <v>299</v>
      </c>
      <c r="AC223" s="18">
        <v>21</v>
      </c>
      <c r="AD223" s="5">
        <f t="shared" si="8"/>
        <v>105</v>
      </c>
      <c r="AE223" s="140">
        <f>Table_1027[[#This Row],[Planned Individuals]]*0.51</f>
        <v>53.550000000000004</v>
      </c>
      <c r="AF223" s="140">
        <f>Table_1027[[#This Row],[Planned Individuals]]*0.49</f>
        <v>51.449999999999996</v>
      </c>
      <c r="AG223" s="37">
        <v>21</v>
      </c>
      <c r="AH223" s="37"/>
      <c r="AI223" s="140">
        <f>SUM(Table_1027[[#This Row],[Existing Households]:[New Households]])</f>
        <v>21</v>
      </c>
      <c r="AJ223" s="140">
        <f t="shared" si="7"/>
        <v>105</v>
      </c>
      <c r="AK223" s="140">
        <f>Table_1027[[#This Row],[Reached Individuals]]*0.51</f>
        <v>53.550000000000004</v>
      </c>
      <c r="AL223" s="140">
        <f>Table_1027[[#This Row],[Reached Individuals]]*0.49</f>
        <v>51.449999999999996</v>
      </c>
      <c r="AM223" s="140">
        <f>Table_1027[[#This Row],[Reached Individuals]]*0.21</f>
        <v>22.05</v>
      </c>
      <c r="AN223" s="140">
        <f>Table_1027[[#This Row],[Reached Individuals]]*0.21</f>
        <v>22.05</v>
      </c>
      <c r="AO223" s="140">
        <f>Table_1027[[#This Row],[Reached Individuals]]*0.26</f>
        <v>27.3</v>
      </c>
      <c r="AP223" s="140">
        <f>Table_1027[[#This Row],[Reached Individuals]]*0.27</f>
        <v>28.35</v>
      </c>
      <c r="AQ223" s="142">
        <f>Table_1027[[#This Row],[Reached Individuals]]*0.02</f>
        <v>2.1</v>
      </c>
      <c r="AR223" s="142">
        <f>Table_1027[[#This Row],[Reached Individuals]]*0.03</f>
        <v>3.15</v>
      </c>
      <c r="AS223" s="37"/>
      <c r="AT223" s="12"/>
      <c r="AU223" s="12" t="s">
        <v>329</v>
      </c>
      <c r="AV223" s="11">
        <v>1834132771</v>
      </c>
      <c r="AW223" s="11" t="s">
        <v>330</v>
      </c>
      <c r="AX223" s="11"/>
      <c r="AY223" s="18"/>
      <c r="AZ223" s="18"/>
      <c r="BA223" s="5">
        <v>20</v>
      </c>
      <c r="BB223" s="5">
        <v>2022</v>
      </c>
      <c r="BC223" s="6" t="str" cm="1">
        <f t="array" ref="BC223">_xlfn.IFS(U223="Teknaf","202290",U223="Ukhia","202294",U223="Ramu","202266",U223="Pekua","202256",U223="Maheshkhali","202249",U223="Kutubdia","202245",U223="Cox's Bazar Sadar","202224",U223="Chakaria","202216",ISBLANK(U223),"")</f>
        <v>202290</v>
      </c>
      <c r="BD223" s="22"/>
      <c r="BE223" s="22"/>
    </row>
    <row r="224" spans="1:57" ht="15.75" customHeight="1">
      <c r="A224" s="36">
        <v>221</v>
      </c>
      <c r="B224" s="10" t="s">
        <v>327</v>
      </c>
      <c r="C224" s="10" t="s">
        <v>27</v>
      </c>
      <c r="D224" s="10" t="s">
        <v>328</v>
      </c>
      <c r="E224" s="20" t="s">
        <v>5</v>
      </c>
      <c r="F224" s="18" t="s">
        <v>20</v>
      </c>
      <c r="G224" s="20" t="s">
        <v>6</v>
      </c>
      <c r="H224" s="3" t="s">
        <v>286</v>
      </c>
      <c r="I224" s="18" t="s">
        <v>84</v>
      </c>
      <c r="J224" s="18" t="s">
        <v>178</v>
      </c>
      <c r="K224" s="100" t="s">
        <v>74</v>
      </c>
      <c r="L224" s="100" t="s">
        <v>361</v>
      </c>
      <c r="M224" s="3" t="s">
        <v>428</v>
      </c>
      <c r="N224" s="18" t="s">
        <v>92</v>
      </c>
      <c r="O224" s="18" t="s">
        <v>288</v>
      </c>
      <c r="P224" s="18">
        <v>4200</v>
      </c>
      <c r="Q224" s="2" t="s">
        <v>289</v>
      </c>
      <c r="R224" s="1" t="s">
        <v>322</v>
      </c>
      <c r="S224" s="5" t="s">
        <v>291</v>
      </c>
      <c r="T224" s="5" t="s">
        <v>292</v>
      </c>
      <c r="U224" s="18" t="s">
        <v>77</v>
      </c>
      <c r="V224" s="18" t="s">
        <v>217</v>
      </c>
      <c r="W224" s="18" t="s">
        <v>325</v>
      </c>
      <c r="X224" s="145" t="s">
        <v>311</v>
      </c>
      <c r="Y224" s="145" t="s">
        <v>72</v>
      </c>
      <c r="Z224" s="145" t="s">
        <v>323</v>
      </c>
      <c r="AA224" s="18" t="s">
        <v>73</v>
      </c>
      <c r="AB224" s="18" t="s">
        <v>299</v>
      </c>
      <c r="AC224" s="18">
        <v>22</v>
      </c>
      <c r="AD224" s="5">
        <f t="shared" si="8"/>
        <v>110</v>
      </c>
      <c r="AE224" s="140">
        <f>Table_1027[[#This Row],[Planned Individuals]]*0.51</f>
        <v>56.1</v>
      </c>
      <c r="AF224" s="140">
        <f>Table_1027[[#This Row],[Planned Individuals]]*0.49</f>
        <v>53.9</v>
      </c>
      <c r="AG224" s="37">
        <v>22</v>
      </c>
      <c r="AH224" s="37"/>
      <c r="AI224" s="140">
        <f>SUM(Table_1027[[#This Row],[Existing Households]:[New Households]])</f>
        <v>22</v>
      </c>
      <c r="AJ224" s="140">
        <f t="shared" si="7"/>
        <v>110</v>
      </c>
      <c r="AK224" s="140">
        <f>Table_1027[[#This Row],[Reached Individuals]]*0.51</f>
        <v>56.1</v>
      </c>
      <c r="AL224" s="140">
        <f>Table_1027[[#This Row],[Reached Individuals]]*0.49</f>
        <v>53.9</v>
      </c>
      <c r="AM224" s="140">
        <f>Table_1027[[#This Row],[Reached Individuals]]*0.21</f>
        <v>23.099999999999998</v>
      </c>
      <c r="AN224" s="140">
        <f>Table_1027[[#This Row],[Reached Individuals]]*0.21</f>
        <v>23.099999999999998</v>
      </c>
      <c r="AO224" s="140">
        <f>Table_1027[[#This Row],[Reached Individuals]]*0.26</f>
        <v>28.6</v>
      </c>
      <c r="AP224" s="140">
        <f>Table_1027[[#This Row],[Reached Individuals]]*0.27</f>
        <v>29.700000000000003</v>
      </c>
      <c r="AQ224" s="142">
        <f>Table_1027[[#This Row],[Reached Individuals]]*0.02</f>
        <v>2.2000000000000002</v>
      </c>
      <c r="AR224" s="142">
        <f>Table_1027[[#This Row],[Reached Individuals]]*0.03</f>
        <v>3.3</v>
      </c>
      <c r="AS224" s="37"/>
      <c r="AT224" s="12"/>
      <c r="AU224" s="12" t="s">
        <v>329</v>
      </c>
      <c r="AV224" s="11">
        <v>1834132771</v>
      </c>
      <c r="AW224" s="11" t="s">
        <v>330</v>
      </c>
      <c r="AX224" s="11"/>
      <c r="AY224" s="18"/>
      <c r="AZ224" s="18"/>
      <c r="BA224" s="5">
        <v>20</v>
      </c>
      <c r="BB224" s="5">
        <v>2022</v>
      </c>
      <c r="BC224" s="6" t="str" cm="1">
        <f t="array" ref="BC224">_xlfn.IFS(U224="Teknaf","202290",U224="Ukhia","202294",U224="Ramu","202266",U224="Pekua","202256",U224="Maheshkhali","202249",U224="Kutubdia","202245",U224="Cox's Bazar Sadar","202224",U224="Chakaria","202216",ISBLANK(U224),"")</f>
        <v>202290</v>
      </c>
      <c r="BD224" s="22"/>
      <c r="BE224" s="22"/>
    </row>
    <row r="225" spans="1:57" ht="15.75" customHeight="1">
      <c r="A225" s="36">
        <v>222</v>
      </c>
      <c r="B225" s="10" t="s">
        <v>327</v>
      </c>
      <c r="C225" s="10" t="s">
        <v>27</v>
      </c>
      <c r="D225" s="10" t="s">
        <v>328</v>
      </c>
      <c r="E225" s="20" t="s">
        <v>5</v>
      </c>
      <c r="F225" s="18" t="s">
        <v>20</v>
      </c>
      <c r="G225" s="20" t="s">
        <v>6</v>
      </c>
      <c r="H225" s="3" t="s">
        <v>286</v>
      </c>
      <c r="I225" s="18" t="s">
        <v>84</v>
      </c>
      <c r="J225" s="18" t="s">
        <v>178</v>
      </c>
      <c r="K225" s="100" t="s">
        <v>74</v>
      </c>
      <c r="L225" s="100" t="s">
        <v>361</v>
      </c>
      <c r="M225" s="3" t="s">
        <v>428</v>
      </c>
      <c r="N225" s="18" t="s">
        <v>92</v>
      </c>
      <c r="O225" s="18" t="s">
        <v>288</v>
      </c>
      <c r="P225" s="18">
        <v>4200</v>
      </c>
      <c r="Q225" s="2" t="s">
        <v>289</v>
      </c>
      <c r="R225" s="1" t="s">
        <v>322</v>
      </c>
      <c r="S225" s="5" t="s">
        <v>291</v>
      </c>
      <c r="T225" s="5" t="s">
        <v>292</v>
      </c>
      <c r="U225" s="18" t="s">
        <v>76</v>
      </c>
      <c r="V225" s="18" t="s">
        <v>220</v>
      </c>
      <c r="W225" s="18" t="s">
        <v>324</v>
      </c>
      <c r="X225" s="145" t="s">
        <v>311</v>
      </c>
      <c r="Y225" s="145" t="s">
        <v>72</v>
      </c>
      <c r="Z225" s="145" t="s">
        <v>323</v>
      </c>
      <c r="AA225" s="18" t="s">
        <v>73</v>
      </c>
      <c r="AB225" s="18" t="s">
        <v>299</v>
      </c>
      <c r="AC225" s="18">
        <v>22</v>
      </c>
      <c r="AD225" s="5">
        <f t="shared" si="8"/>
        <v>110</v>
      </c>
      <c r="AE225" s="140">
        <f>Table_1027[[#This Row],[Planned Individuals]]*0.51</f>
        <v>56.1</v>
      </c>
      <c r="AF225" s="140">
        <f>Table_1027[[#This Row],[Planned Individuals]]*0.49</f>
        <v>53.9</v>
      </c>
      <c r="AG225" s="37">
        <v>22</v>
      </c>
      <c r="AH225" s="37"/>
      <c r="AI225" s="140">
        <f>SUM(Table_1027[[#This Row],[Existing Households]:[New Households]])</f>
        <v>22</v>
      </c>
      <c r="AJ225" s="140">
        <f t="shared" si="7"/>
        <v>110</v>
      </c>
      <c r="AK225" s="140">
        <f>Table_1027[[#This Row],[Reached Individuals]]*0.51</f>
        <v>56.1</v>
      </c>
      <c r="AL225" s="140">
        <f>Table_1027[[#This Row],[Reached Individuals]]*0.49</f>
        <v>53.9</v>
      </c>
      <c r="AM225" s="140">
        <f>Table_1027[[#This Row],[Reached Individuals]]*0.21</f>
        <v>23.099999999999998</v>
      </c>
      <c r="AN225" s="140">
        <f>Table_1027[[#This Row],[Reached Individuals]]*0.21</f>
        <v>23.099999999999998</v>
      </c>
      <c r="AO225" s="140">
        <f>Table_1027[[#This Row],[Reached Individuals]]*0.26</f>
        <v>28.6</v>
      </c>
      <c r="AP225" s="140">
        <f>Table_1027[[#This Row],[Reached Individuals]]*0.27</f>
        <v>29.700000000000003</v>
      </c>
      <c r="AQ225" s="142">
        <f>Table_1027[[#This Row],[Reached Individuals]]*0.02</f>
        <v>2.2000000000000002</v>
      </c>
      <c r="AR225" s="142">
        <f>Table_1027[[#This Row],[Reached Individuals]]*0.03</f>
        <v>3.3</v>
      </c>
      <c r="AS225" s="37"/>
      <c r="AT225" s="12"/>
      <c r="AU225" s="12" t="s">
        <v>329</v>
      </c>
      <c r="AV225" s="11">
        <v>1834132771</v>
      </c>
      <c r="AW225" s="11" t="s">
        <v>330</v>
      </c>
      <c r="AX225" s="11"/>
      <c r="AY225" s="18"/>
      <c r="AZ225" s="18"/>
      <c r="BA225" s="5">
        <v>20</v>
      </c>
      <c r="BB225" s="5">
        <v>2022</v>
      </c>
      <c r="BC225" s="6" t="str" cm="1">
        <f t="array" ref="BC225">_xlfn.IFS(U225="Teknaf","202290",U225="Ukhia","202294",U225="Ramu","202266",U225="Pekua","202256",U225="Maheshkhali","202249",U225="Kutubdia","202245",U225="Cox's Bazar Sadar","202224",U225="Chakaria","202216",ISBLANK(U225),"")</f>
        <v>202294</v>
      </c>
      <c r="BD225" s="22"/>
      <c r="BE225" s="22"/>
    </row>
    <row r="226" spans="1:57" ht="15.75" customHeight="1">
      <c r="A226" s="36">
        <v>223</v>
      </c>
      <c r="B226" s="10" t="s">
        <v>327</v>
      </c>
      <c r="C226" s="10" t="s">
        <v>27</v>
      </c>
      <c r="D226" s="10" t="s">
        <v>328</v>
      </c>
      <c r="E226" s="20" t="s">
        <v>5</v>
      </c>
      <c r="F226" s="18" t="s">
        <v>20</v>
      </c>
      <c r="G226" s="20" t="s">
        <v>6</v>
      </c>
      <c r="H226" s="3" t="s">
        <v>286</v>
      </c>
      <c r="I226" s="18" t="s">
        <v>84</v>
      </c>
      <c r="J226" s="18" t="s">
        <v>178</v>
      </c>
      <c r="K226" s="100" t="s">
        <v>74</v>
      </c>
      <c r="L226" s="100" t="s">
        <v>361</v>
      </c>
      <c r="M226" s="3" t="s">
        <v>428</v>
      </c>
      <c r="N226" s="18" t="s">
        <v>92</v>
      </c>
      <c r="O226" s="18" t="s">
        <v>288</v>
      </c>
      <c r="P226" s="18">
        <v>4200</v>
      </c>
      <c r="Q226" s="2" t="s">
        <v>289</v>
      </c>
      <c r="R226" s="1" t="s">
        <v>322</v>
      </c>
      <c r="S226" s="5" t="s">
        <v>291</v>
      </c>
      <c r="T226" s="5" t="s">
        <v>292</v>
      </c>
      <c r="U226" s="18" t="s">
        <v>78</v>
      </c>
      <c r="V226" s="18" t="s">
        <v>211</v>
      </c>
      <c r="W226" s="18" t="s">
        <v>324</v>
      </c>
      <c r="X226" s="145" t="s">
        <v>311</v>
      </c>
      <c r="Y226" s="145" t="s">
        <v>72</v>
      </c>
      <c r="Z226" s="145" t="s">
        <v>323</v>
      </c>
      <c r="AA226" s="18" t="s">
        <v>73</v>
      </c>
      <c r="AB226" s="18" t="s">
        <v>299</v>
      </c>
      <c r="AC226" s="18">
        <v>23</v>
      </c>
      <c r="AD226" s="5">
        <f t="shared" si="8"/>
        <v>115</v>
      </c>
      <c r="AE226" s="140">
        <f>Table_1027[[#This Row],[Planned Individuals]]*0.51</f>
        <v>58.65</v>
      </c>
      <c r="AF226" s="140">
        <f>Table_1027[[#This Row],[Planned Individuals]]*0.49</f>
        <v>56.35</v>
      </c>
      <c r="AG226" s="37">
        <v>23</v>
      </c>
      <c r="AH226" s="37"/>
      <c r="AI226" s="140">
        <f>SUM(Table_1027[[#This Row],[Existing Households]:[New Households]])</f>
        <v>23</v>
      </c>
      <c r="AJ226" s="140">
        <f t="shared" si="7"/>
        <v>115</v>
      </c>
      <c r="AK226" s="140">
        <f>Table_1027[[#This Row],[Reached Individuals]]*0.51</f>
        <v>58.65</v>
      </c>
      <c r="AL226" s="140">
        <f>Table_1027[[#This Row],[Reached Individuals]]*0.49</f>
        <v>56.35</v>
      </c>
      <c r="AM226" s="140">
        <f>Table_1027[[#This Row],[Reached Individuals]]*0.21</f>
        <v>24.15</v>
      </c>
      <c r="AN226" s="140">
        <f>Table_1027[[#This Row],[Reached Individuals]]*0.21</f>
        <v>24.15</v>
      </c>
      <c r="AO226" s="140">
        <f>Table_1027[[#This Row],[Reached Individuals]]*0.26</f>
        <v>29.900000000000002</v>
      </c>
      <c r="AP226" s="140">
        <f>Table_1027[[#This Row],[Reached Individuals]]*0.27</f>
        <v>31.05</v>
      </c>
      <c r="AQ226" s="142">
        <f>Table_1027[[#This Row],[Reached Individuals]]*0.02</f>
        <v>2.3000000000000003</v>
      </c>
      <c r="AR226" s="142">
        <f>Table_1027[[#This Row],[Reached Individuals]]*0.03</f>
        <v>3.4499999999999997</v>
      </c>
      <c r="AS226" s="37"/>
      <c r="AT226" s="12"/>
      <c r="AU226" s="12" t="s">
        <v>329</v>
      </c>
      <c r="AV226" s="11">
        <v>1834132771</v>
      </c>
      <c r="AW226" s="11" t="s">
        <v>330</v>
      </c>
      <c r="AX226" s="11"/>
      <c r="AY226" s="18"/>
      <c r="AZ226" s="18"/>
      <c r="BA226" s="5">
        <v>20</v>
      </c>
      <c r="BB226" s="5">
        <v>2022</v>
      </c>
      <c r="BC226" s="6" t="str" cm="1">
        <f t="array" ref="BC226">_xlfn.IFS(U226="Teknaf","202290",U226="Ukhia","202294",U226="Ramu","202266",U226="Pekua","202256",U226="Maheshkhali","202249",U226="Kutubdia","202245",U226="Cox's Bazar Sadar","202224",U226="Chakaria","202216",ISBLANK(U226),"")</f>
        <v>202216</v>
      </c>
      <c r="BD226" s="22"/>
      <c r="BE226" s="22"/>
    </row>
    <row r="227" spans="1:57" ht="15.75" customHeight="1">
      <c r="A227" s="36">
        <v>224</v>
      </c>
      <c r="B227" s="10" t="s">
        <v>327</v>
      </c>
      <c r="C227" s="10" t="s">
        <v>27</v>
      </c>
      <c r="D227" s="10" t="s">
        <v>328</v>
      </c>
      <c r="E227" s="20" t="s">
        <v>5</v>
      </c>
      <c r="F227" s="18" t="s">
        <v>20</v>
      </c>
      <c r="G227" s="20" t="s">
        <v>6</v>
      </c>
      <c r="H227" s="3" t="s">
        <v>286</v>
      </c>
      <c r="I227" s="18" t="s">
        <v>84</v>
      </c>
      <c r="J227" s="18" t="s">
        <v>178</v>
      </c>
      <c r="K227" s="100" t="s">
        <v>74</v>
      </c>
      <c r="L227" s="100" t="s">
        <v>361</v>
      </c>
      <c r="M227" s="3" t="s">
        <v>428</v>
      </c>
      <c r="N227" s="18" t="s">
        <v>92</v>
      </c>
      <c r="O227" s="18" t="s">
        <v>288</v>
      </c>
      <c r="P227" s="18">
        <v>4200</v>
      </c>
      <c r="Q227" s="2" t="s">
        <v>289</v>
      </c>
      <c r="R227" s="1" t="s">
        <v>322</v>
      </c>
      <c r="S227" s="5" t="s">
        <v>291</v>
      </c>
      <c r="T227" s="5" t="s">
        <v>292</v>
      </c>
      <c r="U227" s="18" t="s">
        <v>77</v>
      </c>
      <c r="V227" s="18" t="s">
        <v>218</v>
      </c>
      <c r="W227" s="18" t="s">
        <v>306</v>
      </c>
      <c r="X227" s="145" t="s">
        <v>311</v>
      </c>
      <c r="Y227" s="145" t="s">
        <v>72</v>
      </c>
      <c r="Z227" s="145" t="s">
        <v>323</v>
      </c>
      <c r="AA227" s="18" t="s">
        <v>73</v>
      </c>
      <c r="AB227" s="18" t="s">
        <v>299</v>
      </c>
      <c r="AC227" s="18">
        <v>23</v>
      </c>
      <c r="AD227" s="5">
        <f t="shared" si="8"/>
        <v>115</v>
      </c>
      <c r="AE227" s="140">
        <f>Table_1027[[#This Row],[Planned Individuals]]*0.51</f>
        <v>58.65</v>
      </c>
      <c r="AF227" s="140">
        <f>Table_1027[[#This Row],[Planned Individuals]]*0.49</f>
        <v>56.35</v>
      </c>
      <c r="AG227" s="37">
        <v>23</v>
      </c>
      <c r="AH227" s="37"/>
      <c r="AI227" s="140">
        <f>SUM(Table_1027[[#This Row],[Existing Households]:[New Households]])</f>
        <v>23</v>
      </c>
      <c r="AJ227" s="140">
        <f t="shared" si="7"/>
        <v>115</v>
      </c>
      <c r="AK227" s="140">
        <f>Table_1027[[#This Row],[Reached Individuals]]*0.51</f>
        <v>58.65</v>
      </c>
      <c r="AL227" s="140">
        <f>Table_1027[[#This Row],[Reached Individuals]]*0.49</f>
        <v>56.35</v>
      </c>
      <c r="AM227" s="140">
        <f>Table_1027[[#This Row],[Reached Individuals]]*0.21</f>
        <v>24.15</v>
      </c>
      <c r="AN227" s="140">
        <f>Table_1027[[#This Row],[Reached Individuals]]*0.21</f>
        <v>24.15</v>
      </c>
      <c r="AO227" s="140">
        <f>Table_1027[[#This Row],[Reached Individuals]]*0.26</f>
        <v>29.900000000000002</v>
      </c>
      <c r="AP227" s="140">
        <f>Table_1027[[#This Row],[Reached Individuals]]*0.27</f>
        <v>31.05</v>
      </c>
      <c r="AQ227" s="142">
        <f>Table_1027[[#This Row],[Reached Individuals]]*0.02</f>
        <v>2.3000000000000003</v>
      </c>
      <c r="AR227" s="142">
        <f>Table_1027[[#This Row],[Reached Individuals]]*0.03</f>
        <v>3.4499999999999997</v>
      </c>
      <c r="AS227" s="37"/>
      <c r="AT227" s="12"/>
      <c r="AU227" s="12" t="s">
        <v>329</v>
      </c>
      <c r="AV227" s="11">
        <v>1834132771</v>
      </c>
      <c r="AW227" s="11" t="s">
        <v>330</v>
      </c>
      <c r="AX227" s="11"/>
      <c r="AY227" s="18"/>
      <c r="AZ227" s="18"/>
      <c r="BA227" s="5">
        <v>20</v>
      </c>
      <c r="BB227" s="5">
        <v>2022</v>
      </c>
      <c r="BC227" s="6" t="str" cm="1">
        <f t="array" ref="BC227">_xlfn.IFS(U227="Teknaf","202290",U227="Ukhia","202294",U227="Ramu","202266",U227="Pekua","202256",U227="Maheshkhali","202249",U227="Kutubdia","202245",U227="Cox's Bazar Sadar","202224",U227="Chakaria","202216",ISBLANK(U227),"")</f>
        <v>202290</v>
      </c>
      <c r="BD227" s="22"/>
      <c r="BE227" s="22"/>
    </row>
    <row r="228" spans="1:57" ht="15.75" customHeight="1">
      <c r="A228" s="36">
        <v>225</v>
      </c>
      <c r="B228" s="10" t="s">
        <v>327</v>
      </c>
      <c r="C228" s="10" t="s">
        <v>27</v>
      </c>
      <c r="D228" s="10" t="s">
        <v>328</v>
      </c>
      <c r="E228" s="20" t="s">
        <v>5</v>
      </c>
      <c r="F228" s="18" t="s">
        <v>20</v>
      </c>
      <c r="G228" s="20" t="s">
        <v>6</v>
      </c>
      <c r="H228" s="3" t="s">
        <v>286</v>
      </c>
      <c r="I228" s="18" t="s">
        <v>84</v>
      </c>
      <c r="J228" s="18" t="s">
        <v>178</v>
      </c>
      <c r="K228" s="100" t="s">
        <v>74</v>
      </c>
      <c r="L228" s="100" t="s">
        <v>361</v>
      </c>
      <c r="M228" s="3" t="s">
        <v>428</v>
      </c>
      <c r="N228" s="18" t="s">
        <v>92</v>
      </c>
      <c r="O228" s="18" t="s">
        <v>288</v>
      </c>
      <c r="P228" s="18">
        <v>4200</v>
      </c>
      <c r="Q228" s="2" t="s">
        <v>289</v>
      </c>
      <c r="R228" s="1" t="s">
        <v>322</v>
      </c>
      <c r="S228" s="5" t="s">
        <v>291</v>
      </c>
      <c r="T228" s="5" t="s">
        <v>292</v>
      </c>
      <c r="U228" s="18" t="s">
        <v>81</v>
      </c>
      <c r="V228" s="18" t="s">
        <v>215</v>
      </c>
      <c r="W228" s="18" t="s">
        <v>326</v>
      </c>
      <c r="X228" s="145" t="s">
        <v>311</v>
      </c>
      <c r="Y228" s="145" t="s">
        <v>72</v>
      </c>
      <c r="Z228" s="145" t="s">
        <v>323</v>
      </c>
      <c r="AA228" s="18" t="s">
        <v>73</v>
      </c>
      <c r="AB228" s="18" t="s">
        <v>299</v>
      </c>
      <c r="AC228" s="18">
        <v>24</v>
      </c>
      <c r="AD228" s="5">
        <f t="shared" si="8"/>
        <v>120</v>
      </c>
      <c r="AE228" s="140">
        <f>Table_1027[[#This Row],[Planned Individuals]]*0.51</f>
        <v>61.2</v>
      </c>
      <c r="AF228" s="140">
        <f>Table_1027[[#This Row],[Planned Individuals]]*0.49</f>
        <v>58.8</v>
      </c>
      <c r="AG228" s="37">
        <v>24</v>
      </c>
      <c r="AH228" s="37"/>
      <c r="AI228" s="140">
        <f>SUM(Table_1027[[#This Row],[Existing Households]:[New Households]])</f>
        <v>24</v>
      </c>
      <c r="AJ228" s="140">
        <f t="shared" si="7"/>
        <v>120</v>
      </c>
      <c r="AK228" s="140">
        <f>Table_1027[[#This Row],[Reached Individuals]]*0.51</f>
        <v>61.2</v>
      </c>
      <c r="AL228" s="140">
        <f>Table_1027[[#This Row],[Reached Individuals]]*0.49</f>
        <v>58.8</v>
      </c>
      <c r="AM228" s="140">
        <f>Table_1027[[#This Row],[Reached Individuals]]*0.21</f>
        <v>25.2</v>
      </c>
      <c r="AN228" s="140">
        <f>Table_1027[[#This Row],[Reached Individuals]]*0.21</f>
        <v>25.2</v>
      </c>
      <c r="AO228" s="140">
        <f>Table_1027[[#This Row],[Reached Individuals]]*0.26</f>
        <v>31.200000000000003</v>
      </c>
      <c r="AP228" s="140">
        <f>Table_1027[[#This Row],[Reached Individuals]]*0.27</f>
        <v>32.400000000000006</v>
      </c>
      <c r="AQ228" s="142">
        <f>Table_1027[[#This Row],[Reached Individuals]]*0.02</f>
        <v>2.4</v>
      </c>
      <c r="AR228" s="142">
        <f>Table_1027[[#This Row],[Reached Individuals]]*0.03</f>
        <v>3.5999999999999996</v>
      </c>
      <c r="AS228" s="37"/>
      <c r="AT228" s="12"/>
      <c r="AU228" s="12" t="s">
        <v>329</v>
      </c>
      <c r="AV228" s="11">
        <v>1834132771</v>
      </c>
      <c r="AW228" s="11" t="s">
        <v>330</v>
      </c>
      <c r="AX228" s="11"/>
      <c r="AY228" s="18"/>
      <c r="AZ228" s="18"/>
      <c r="BA228" s="5">
        <v>20</v>
      </c>
      <c r="BB228" s="5">
        <v>2022</v>
      </c>
      <c r="BC228" s="6" t="str" cm="1">
        <f t="array" ref="BC228">_xlfn.IFS(U228="Teknaf","202290",U228="Ukhia","202294",U228="Ramu","202266",U228="Pekua","202256",U228="Maheshkhali","202249",U228="Kutubdia","202245",U228="Cox's Bazar Sadar","202224",U228="Chakaria","202216",ISBLANK(U228),"")</f>
        <v>202249</v>
      </c>
      <c r="BD228" s="22"/>
      <c r="BE228" s="22"/>
    </row>
    <row r="229" spans="1:57" ht="15.75" customHeight="1">
      <c r="A229" s="36">
        <v>226</v>
      </c>
      <c r="B229" s="10" t="s">
        <v>327</v>
      </c>
      <c r="C229" s="10" t="s">
        <v>27</v>
      </c>
      <c r="D229" s="10" t="s">
        <v>328</v>
      </c>
      <c r="E229" s="20" t="s">
        <v>5</v>
      </c>
      <c r="F229" s="18" t="s">
        <v>20</v>
      </c>
      <c r="G229" s="20" t="s">
        <v>6</v>
      </c>
      <c r="H229" s="3" t="s">
        <v>286</v>
      </c>
      <c r="I229" s="18" t="s">
        <v>84</v>
      </c>
      <c r="J229" s="18" t="s">
        <v>178</v>
      </c>
      <c r="K229" s="100" t="s">
        <v>74</v>
      </c>
      <c r="L229" s="100" t="s">
        <v>361</v>
      </c>
      <c r="M229" s="3" t="s">
        <v>428</v>
      </c>
      <c r="N229" s="18" t="s">
        <v>92</v>
      </c>
      <c r="O229" s="18" t="s">
        <v>288</v>
      </c>
      <c r="P229" s="18">
        <v>4200</v>
      </c>
      <c r="Q229" s="2" t="s">
        <v>289</v>
      </c>
      <c r="R229" s="1" t="s">
        <v>322</v>
      </c>
      <c r="S229" s="5" t="s">
        <v>291</v>
      </c>
      <c r="T229" s="5" t="s">
        <v>292</v>
      </c>
      <c r="U229" s="18" t="s">
        <v>76</v>
      </c>
      <c r="V229" s="18" t="s">
        <v>220</v>
      </c>
      <c r="W229" s="18" t="s">
        <v>331</v>
      </c>
      <c r="X229" s="145" t="s">
        <v>311</v>
      </c>
      <c r="Y229" s="145" t="s">
        <v>72</v>
      </c>
      <c r="Z229" s="145" t="s">
        <v>323</v>
      </c>
      <c r="AA229" s="18" t="s">
        <v>73</v>
      </c>
      <c r="AB229" s="18" t="s">
        <v>299</v>
      </c>
      <c r="AC229" s="18">
        <v>24</v>
      </c>
      <c r="AD229" s="5">
        <f t="shared" si="8"/>
        <v>120</v>
      </c>
      <c r="AE229" s="140">
        <f>Table_1027[[#This Row],[Planned Individuals]]*0.51</f>
        <v>61.2</v>
      </c>
      <c r="AF229" s="140">
        <f>Table_1027[[#This Row],[Planned Individuals]]*0.49</f>
        <v>58.8</v>
      </c>
      <c r="AG229" s="37">
        <v>24</v>
      </c>
      <c r="AH229" s="37"/>
      <c r="AI229" s="140">
        <f>SUM(Table_1027[[#This Row],[Existing Households]:[New Households]])</f>
        <v>24</v>
      </c>
      <c r="AJ229" s="140">
        <f t="shared" si="7"/>
        <v>120</v>
      </c>
      <c r="AK229" s="140">
        <f>Table_1027[[#This Row],[Reached Individuals]]*0.51</f>
        <v>61.2</v>
      </c>
      <c r="AL229" s="140">
        <f>Table_1027[[#This Row],[Reached Individuals]]*0.49</f>
        <v>58.8</v>
      </c>
      <c r="AM229" s="140">
        <f>Table_1027[[#This Row],[Reached Individuals]]*0.21</f>
        <v>25.2</v>
      </c>
      <c r="AN229" s="140">
        <f>Table_1027[[#This Row],[Reached Individuals]]*0.21</f>
        <v>25.2</v>
      </c>
      <c r="AO229" s="140">
        <f>Table_1027[[#This Row],[Reached Individuals]]*0.26</f>
        <v>31.200000000000003</v>
      </c>
      <c r="AP229" s="140">
        <f>Table_1027[[#This Row],[Reached Individuals]]*0.27</f>
        <v>32.400000000000006</v>
      </c>
      <c r="AQ229" s="142">
        <f>Table_1027[[#This Row],[Reached Individuals]]*0.02</f>
        <v>2.4</v>
      </c>
      <c r="AR229" s="142">
        <f>Table_1027[[#This Row],[Reached Individuals]]*0.03</f>
        <v>3.5999999999999996</v>
      </c>
      <c r="AS229" s="37"/>
      <c r="AT229" s="12"/>
      <c r="AU229" s="12" t="s">
        <v>329</v>
      </c>
      <c r="AV229" s="11">
        <v>1834132771</v>
      </c>
      <c r="AW229" s="11" t="s">
        <v>330</v>
      </c>
      <c r="AX229" s="11"/>
      <c r="AY229" s="18"/>
      <c r="AZ229" s="18"/>
      <c r="BA229" s="5">
        <v>20</v>
      </c>
      <c r="BB229" s="5">
        <v>2022</v>
      </c>
      <c r="BC229" s="6" t="str" cm="1">
        <f t="array" ref="BC229">_xlfn.IFS(U229="Teknaf","202290",U229="Ukhia","202294",U229="Ramu","202266",U229="Pekua","202256",U229="Maheshkhali","202249",U229="Kutubdia","202245",U229="Cox's Bazar Sadar","202224",U229="Chakaria","202216",ISBLANK(U229),"")</f>
        <v>202294</v>
      </c>
      <c r="BD229" s="22"/>
      <c r="BE229" s="22"/>
    </row>
    <row r="230" spans="1:57" ht="15.75" customHeight="1">
      <c r="A230" s="36">
        <v>227</v>
      </c>
      <c r="B230" s="10" t="s">
        <v>327</v>
      </c>
      <c r="C230" s="10" t="s">
        <v>27</v>
      </c>
      <c r="D230" s="10" t="s">
        <v>328</v>
      </c>
      <c r="E230" s="20" t="s">
        <v>5</v>
      </c>
      <c r="F230" s="18" t="s">
        <v>20</v>
      </c>
      <c r="G230" s="20" t="s">
        <v>6</v>
      </c>
      <c r="H230" s="3" t="s">
        <v>286</v>
      </c>
      <c r="I230" s="18" t="s">
        <v>84</v>
      </c>
      <c r="J230" s="18" t="s">
        <v>178</v>
      </c>
      <c r="K230" s="100" t="s">
        <v>74</v>
      </c>
      <c r="L230" s="100" t="s">
        <v>361</v>
      </c>
      <c r="M230" s="3" t="s">
        <v>428</v>
      </c>
      <c r="N230" s="18" t="s">
        <v>92</v>
      </c>
      <c r="O230" s="18" t="s">
        <v>288</v>
      </c>
      <c r="P230" s="18">
        <v>4200</v>
      </c>
      <c r="Q230" s="2" t="s">
        <v>289</v>
      </c>
      <c r="R230" s="1" t="s">
        <v>322</v>
      </c>
      <c r="S230" s="5" t="s">
        <v>291</v>
      </c>
      <c r="T230" s="5" t="s">
        <v>292</v>
      </c>
      <c r="U230" s="18" t="s">
        <v>80</v>
      </c>
      <c r="V230" s="18" t="s">
        <v>214</v>
      </c>
      <c r="W230" s="18" t="s">
        <v>306</v>
      </c>
      <c r="X230" s="145" t="s">
        <v>311</v>
      </c>
      <c r="Y230" s="145" t="s">
        <v>72</v>
      </c>
      <c r="Z230" s="145" t="s">
        <v>323</v>
      </c>
      <c r="AA230" s="18" t="s">
        <v>73</v>
      </c>
      <c r="AB230" s="18" t="s">
        <v>299</v>
      </c>
      <c r="AC230" s="18">
        <v>25</v>
      </c>
      <c r="AD230" s="5">
        <f t="shared" si="8"/>
        <v>125</v>
      </c>
      <c r="AE230" s="140">
        <f>Table_1027[[#This Row],[Planned Individuals]]*0.51</f>
        <v>63.75</v>
      </c>
      <c r="AF230" s="140">
        <f>Table_1027[[#This Row],[Planned Individuals]]*0.49</f>
        <v>61.25</v>
      </c>
      <c r="AG230" s="37">
        <v>25</v>
      </c>
      <c r="AH230" s="37"/>
      <c r="AI230" s="140">
        <f>SUM(Table_1027[[#This Row],[Existing Households]:[New Households]])</f>
        <v>25</v>
      </c>
      <c r="AJ230" s="140">
        <f t="shared" si="7"/>
        <v>125</v>
      </c>
      <c r="AK230" s="140">
        <f>Table_1027[[#This Row],[Reached Individuals]]*0.51</f>
        <v>63.75</v>
      </c>
      <c r="AL230" s="140">
        <f>Table_1027[[#This Row],[Reached Individuals]]*0.49</f>
        <v>61.25</v>
      </c>
      <c r="AM230" s="140">
        <f>Table_1027[[#This Row],[Reached Individuals]]*0.21</f>
        <v>26.25</v>
      </c>
      <c r="AN230" s="140">
        <f>Table_1027[[#This Row],[Reached Individuals]]*0.21</f>
        <v>26.25</v>
      </c>
      <c r="AO230" s="140">
        <f>Table_1027[[#This Row],[Reached Individuals]]*0.26</f>
        <v>32.5</v>
      </c>
      <c r="AP230" s="140">
        <f>Table_1027[[#This Row],[Reached Individuals]]*0.27</f>
        <v>33.75</v>
      </c>
      <c r="AQ230" s="142">
        <f>Table_1027[[#This Row],[Reached Individuals]]*0.02</f>
        <v>2.5</v>
      </c>
      <c r="AR230" s="142">
        <f>Table_1027[[#This Row],[Reached Individuals]]*0.03</f>
        <v>3.75</v>
      </c>
      <c r="AS230" s="37"/>
      <c r="AT230" s="12"/>
      <c r="AU230" s="12" t="s">
        <v>329</v>
      </c>
      <c r="AV230" s="11">
        <v>1834132771</v>
      </c>
      <c r="AW230" s="11" t="s">
        <v>330</v>
      </c>
      <c r="AX230" s="11"/>
      <c r="AY230" s="18"/>
      <c r="AZ230" s="18"/>
      <c r="BA230" s="5">
        <v>20</v>
      </c>
      <c r="BB230" s="5">
        <v>2022</v>
      </c>
      <c r="BC230" s="6" t="str" cm="1">
        <f t="array" ref="BC230">_xlfn.IFS(U230="Teknaf","202290",U230="Ukhia","202294",U230="Ramu","202266",U230="Pekua","202256",U230="Maheshkhali","202249",U230="Kutubdia","202245",U230="Cox's Bazar Sadar","202224",U230="Chakaria","202216",ISBLANK(U230),"")</f>
        <v>202245</v>
      </c>
      <c r="BD230" s="22"/>
      <c r="BE230" s="22"/>
    </row>
    <row r="231" spans="1:57" ht="15.75" customHeight="1">
      <c r="A231" s="36">
        <v>228</v>
      </c>
      <c r="B231" s="10" t="s">
        <v>327</v>
      </c>
      <c r="C231" s="10" t="s">
        <v>27</v>
      </c>
      <c r="D231" s="10" t="s">
        <v>328</v>
      </c>
      <c r="E231" s="20" t="s">
        <v>5</v>
      </c>
      <c r="F231" s="18" t="s">
        <v>20</v>
      </c>
      <c r="G231" s="20" t="s">
        <v>6</v>
      </c>
      <c r="H231" s="3" t="s">
        <v>286</v>
      </c>
      <c r="I231" s="18" t="s">
        <v>84</v>
      </c>
      <c r="J231" s="18" t="s">
        <v>178</v>
      </c>
      <c r="K231" s="100" t="s">
        <v>74</v>
      </c>
      <c r="L231" s="100" t="s">
        <v>361</v>
      </c>
      <c r="M231" s="3" t="s">
        <v>428</v>
      </c>
      <c r="N231" s="18" t="s">
        <v>92</v>
      </c>
      <c r="O231" s="18" t="s">
        <v>288</v>
      </c>
      <c r="P231" s="18">
        <v>4200</v>
      </c>
      <c r="Q231" s="2" t="s">
        <v>289</v>
      </c>
      <c r="R231" s="1" t="s">
        <v>322</v>
      </c>
      <c r="S231" s="5" t="s">
        <v>291</v>
      </c>
      <c r="T231" s="5" t="s">
        <v>292</v>
      </c>
      <c r="U231" s="18" t="s">
        <v>80</v>
      </c>
      <c r="V231" s="18" t="s">
        <v>214</v>
      </c>
      <c r="W231" s="18" t="s">
        <v>326</v>
      </c>
      <c r="X231" s="145" t="s">
        <v>311</v>
      </c>
      <c r="Y231" s="145" t="s">
        <v>72</v>
      </c>
      <c r="Z231" s="145" t="s">
        <v>323</v>
      </c>
      <c r="AA231" s="18" t="s">
        <v>73</v>
      </c>
      <c r="AB231" s="18" t="s">
        <v>299</v>
      </c>
      <c r="AC231" s="18">
        <v>25</v>
      </c>
      <c r="AD231" s="5">
        <f t="shared" si="8"/>
        <v>125</v>
      </c>
      <c r="AE231" s="140">
        <f>Table_1027[[#This Row],[Planned Individuals]]*0.51</f>
        <v>63.75</v>
      </c>
      <c r="AF231" s="140">
        <f>Table_1027[[#This Row],[Planned Individuals]]*0.49</f>
        <v>61.25</v>
      </c>
      <c r="AG231" s="37">
        <v>25</v>
      </c>
      <c r="AH231" s="37"/>
      <c r="AI231" s="140">
        <f>SUM(Table_1027[[#This Row],[Existing Households]:[New Households]])</f>
        <v>25</v>
      </c>
      <c r="AJ231" s="140">
        <f t="shared" si="7"/>
        <v>125</v>
      </c>
      <c r="AK231" s="140">
        <f>Table_1027[[#This Row],[Reached Individuals]]*0.51</f>
        <v>63.75</v>
      </c>
      <c r="AL231" s="140">
        <f>Table_1027[[#This Row],[Reached Individuals]]*0.49</f>
        <v>61.25</v>
      </c>
      <c r="AM231" s="140">
        <f>Table_1027[[#This Row],[Reached Individuals]]*0.21</f>
        <v>26.25</v>
      </c>
      <c r="AN231" s="140">
        <f>Table_1027[[#This Row],[Reached Individuals]]*0.21</f>
        <v>26.25</v>
      </c>
      <c r="AO231" s="140">
        <f>Table_1027[[#This Row],[Reached Individuals]]*0.26</f>
        <v>32.5</v>
      </c>
      <c r="AP231" s="140">
        <f>Table_1027[[#This Row],[Reached Individuals]]*0.27</f>
        <v>33.75</v>
      </c>
      <c r="AQ231" s="142">
        <f>Table_1027[[#This Row],[Reached Individuals]]*0.02</f>
        <v>2.5</v>
      </c>
      <c r="AR231" s="142">
        <f>Table_1027[[#This Row],[Reached Individuals]]*0.03</f>
        <v>3.75</v>
      </c>
      <c r="AS231" s="37"/>
      <c r="AT231" s="12"/>
      <c r="AU231" s="12" t="s">
        <v>329</v>
      </c>
      <c r="AV231" s="11">
        <v>1834132771</v>
      </c>
      <c r="AW231" s="11" t="s">
        <v>330</v>
      </c>
      <c r="AX231" s="11"/>
      <c r="AY231" s="18"/>
      <c r="AZ231" s="18"/>
      <c r="BA231" s="5">
        <v>20</v>
      </c>
      <c r="BB231" s="5">
        <v>2022</v>
      </c>
      <c r="BC231" s="6" t="str" cm="1">
        <f t="array" ref="BC231">_xlfn.IFS(U231="Teknaf","202290",U231="Ukhia","202294",U231="Ramu","202266",U231="Pekua","202256",U231="Maheshkhali","202249",U231="Kutubdia","202245",U231="Cox's Bazar Sadar","202224",U231="Chakaria","202216",ISBLANK(U231),"")</f>
        <v>202245</v>
      </c>
      <c r="BD231" s="22"/>
      <c r="BE231" s="22"/>
    </row>
    <row r="232" spans="1:57" ht="15.75" customHeight="1">
      <c r="A232" s="36">
        <v>229</v>
      </c>
      <c r="B232" s="10" t="s">
        <v>327</v>
      </c>
      <c r="C232" s="10" t="s">
        <v>27</v>
      </c>
      <c r="D232" s="10" t="s">
        <v>328</v>
      </c>
      <c r="E232" s="20" t="s">
        <v>5</v>
      </c>
      <c r="F232" s="18" t="s">
        <v>20</v>
      </c>
      <c r="G232" s="20" t="s">
        <v>6</v>
      </c>
      <c r="H232" s="3" t="s">
        <v>286</v>
      </c>
      <c r="I232" s="18" t="s">
        <v>84</v>
      </c>
      <c r="J232" s="18" t="s">
        <v>178</v>
      </c>
      <c r="K232" s="100" t="s">
        <v>74</v>
      </c>
      <c r="L232" s="100" t="s">
        <v>361</v>
      </c>
      <c r="M232" s="3" t="s">
        <v>428</v>
      </c>
      <c r="N232" s="18" t="s">
        <v>92</v>
      </c>
      <c r="O232" s="18" t="s">
        <v>288</v>
      </c>
      <c r="P232" s="18">
        <v>4200</v>
      </c>
      <c r="Q232" s="2" t="s">
        <v>289</v>
      </c>
      <c r="R232" s="1" t="s">
        <v>322</v>
      </c>
      <c r="S232" s="5" t="s">
        <v>291</v>
      </c>
      <c r="T232" s="5" t="s">
        <v>292</v>
      </c>
      <c r="U232" s="18" t="s">
        <v>77</v>
      </c>
      <c r="V232" s="18" t="s">
        <v>218</v>
      </c>
      <c r="W232" s="18" t="s">
        <v>309</v>
      </c>
      <c r="X232" s="145" t="s">
        <v>311</v>
      </c>
      <c r="Y232" s="145" t="s">
        <v>72</v>
      </c>
      <c r="Z232" s="145" t="s">
        <v>323</v>
      </c>
      <c r="AA232" s="18" t="s">
        <v>73</v>
      </c>
      <c r="AB232" s="18" t="s">
        <v>299</v>
      </c>
      <c r="AC232" s="18">
        <v>25</v>
      </c>
      <c r="AD232" s="5">
        <f t="shared" si="8"/>
        <v>125</v>
      </c>
      <c r="AE232" s="140">
        <f>Table_1027[[#This Row],[Planned Individuals]]*0.51</f>
        <v>63.75</v>
      </c>
      <c r="AF232" s="140">
        <f>Table_1027[[#This Row],[Planned Individuals]]*0.49</f>
        <v>61.25</v>
      </c>
      <c r="AG232" s="37">
        <v>25</v>
      </c>
      <c r="AH232" s="37"/>
      <c r="AI232" s="140">
        <f>SUM(Table_1027[[#This Row],[Existing Households]:[New Households]])</f>
        <v>25</v>
      </c>
      <c r="AJ232" s="140">
        <f t="shared" si="7"/>
        <v>125</v>
      </c>
      <c r="AK232" s="140">
        <f>Table_1027[[#This Row],[Reached Individuals]]*0.51</f>
        <v>63.75</v>
      </c>
      <c r="AL232" s="140">
        <f>Table_1027[[#This Row],[Reached Individuals]]*0.49</f>
        <v>61.25</v>
      </c>
      <c r="AM232" s="140">
        <f>Table_1027[[#This Row],[Reached Individuals]]*0.21</f>
        <v>26.25</v>
      </c>
      <c r="AN232" s="140">
        <f>Table_1027[[#This Row],[Reached Individuals]]*0.21</f>
        <v>26.25</v>
      </c>
      <c r="AO232" s="140">
        <f>Table_1027[[#This Row],[Reached Individuals]]*0.26</f>
        <v>32.5</v>
      </c>
      <c r="AP232" s="140">
        <f>Table_1027[[#This Row],[Reached Individuals]]*0.27</f>
        <v>33.75</v>
      </c>
      <c r="AQ232" s="142">
        <f>Table_1027[[#This Row],[Reached Individuals]]*0.02</f>
        <v>2.5</v>
      </c>
      <c r="AR232" s="142">
        <f>Table_1027[[#This Row],[Reached Individuals]]*0.03</f>
        <v>3.75</v>
      </c>
      <c r="AS232" s="37"/>
      <c r="AT232" s="12"/>
      <c r="AU232" s="12" t="s">
        <v>329</v>
      </c>
      <c r="AV232" s="11">
        <v>1834132771</v>
      </c>
      <c r="AW232" s="11" t="s">
        <v>330</v>
      </c>
      <c r="AX232" s="11"/>
      <c r="AY232" s="18"/>
      <c r="AZ232" s="18"/>
      <c r="BA232" s="5">
        <v>20</v>
      </c>
      <c r="BB232" s="5">
        <v>2022</v>
      </c>
      <c r="BC232" s="6" t="str" cm="1">
        <f t="array" ref="BC232">_xlfn.IFS(U232="Teknaf","202290",U232="Ukhia","202294",U232="Ramu","202266",U232="Pekua","202256",U232="Maheshkhali","202249",U232="Kutubdia","202245",U232="Cox's Bazar Sadar","202224",U232="Chakaria","202216",ISBLANK(U232),"")</f>
        <v>202290</v>
      </c>
      <c r="BD232" s="22"/>
      <c r="BE232" s="22"/>
    </row>
    <row r="233" spans="1:57" ht="15.75" customHeight="1">
      <c r="A233" s="36">
        <v>230</v>
      </c>
      <c r="B233" s="10" t="s">
        <v>327</v>
      </c>
      <c r="C233" s="10" t="s">
        <v>27</v>
      </c>
      <c r="D233" s="10" t="s">
        <v>328</v>
      </c>
      <c r="E233" s="20" t="s">
        <v>5</v>
      </c>
      <c r="F233" s="18" t="s">
        <v>20</v>
      </c>
      <c r="G233" s="20" t="s">
        <v>6</v>
      </c>
      <c r="H233" s="3" t="s">
        <v>286</v>
      </c>
      <c r="I233" s="18" t="s">
        <v>84</v>
      </c>
      <c r="J233" s="18" t="s">
        <v>178</v>
      </c>
      <c r="K233" s="100" t="s">
        <v>74</v>
      </c>
      <c r="L233" s="100" t="s">
        <v>361</v>
      </c>
      <c r="M233" s="3" t="s">
        <v>428</v>
      </c>
      <c r="N233" s="18" t="s">
        <v>92</v>
      </c>
      <c r="O233" s="18" t="s">
        <v>288</v>
      </c>
      <c r="P233" s="18">
        <v>4200</v>
      </c>
      <c r="Q233" s="2" t="s">
        <v>289</v>
      </c>
      <c r="R233" s="1" t="s">
        <v>322</v>
      </c>
      <c r="S233" s="5" t="s">
        <v>291</v>
      </c>
      <c r="T233" s="5" t="s">
        <v>292</v>
      </c>
      <c r="U233" s="18" t="s">
        <v>76</v>
      </c>
      <c r="V233" s="18" t="s">
        <v>219</v>
      </c>
      <c r="W233" s="18" t="s">
        <v>308</v>
      </c>
      <c r="X233" s="145" t="s">
        <v>311</v>
      </c>
      <c r="Y233" s="145" t="s">
        <v>72</v>
      </c>
      <c r="Z233" s="145" t="s">
        <v>323</v>
      </c>
      <c r="AA233" s="18" t="s">
        <v>73</v>
      </c>
      <c r="AB233" s="18" t="s">
        <v>299</v>
      </c>
      <c r="AC233" s="18">
        <v>25</v>
      </c>
      <c r="AD233" s="5">
        <f t="shared" si="8"/>
        <v>125</v>
      </c>
      <c r="AE233" s="140">
        <f>Table_1027[[#This Row],[Planned Individuals]]*0.51</f>
        <v>63.75</v>
      </c>
      <c r="AF233" s="140">
        <f>Table_1027[[#This Row],[Planned Individuals]]*0.49</f>
        <v>61.25</v>
      </c>
      <c r="AG233" s="37">
        <v>25</v>
      </c>
      <c r="AH233" s="37"/>
      <c r="AI233" s="140">
        <f>SUM(Table_1027[[#This Row],[Existing Households]:[New Households]])</f>
        <v>25</v>
      </c>
      <c r="AJ233" s="140">
        <f t="shared" si="7"/>
        <v>125</v>
      </c>
      <c r="AK233" s="140">
        <f>Table_1027[[#This Row],[Reached Individuals]]*0.51</f>
        <v>63.75</v>
      </c>
      <c r="AL233" s="140">
        <f>Table_1027[[#This Row],[Reached Individuals]]*0.49</f>
        <v>61.25</v>
      </c>
      <c r="AM233" s="140">
        <f>Table_1027[[#This Row],[Reached Individuals]]*0.21</f>
        <v>26.25</v>
      </c>
      <c r="AN233" s="140">
        <f>Table_1027[[#This Row],[Reached Individuals]]*0.21</f>
        <v>26.25</v>
      </c>
      <c r="AO233" s="140">
        <f>Table_1027[[#This Row],[Reached Individuals]]*0.26</f>
        <v>32.5</v>
      </c>
      <c r="AP233" s="140">
        <f>Table_1027[[#This Row],[Reached Individuals]]*0.27</f>
        <v>33.75</v>
      </c>
      <c r="AQ233" s="142">
        <f>Table_1027[[#This Row],[Reached Individuals]]*0.02</f>
        <v>2.5</v>
      </c>
      <c r="AR233" s="142">
        <f>Table_1027[[#This Row],[Reached Individuals]]*0.03</f>
        <v>3.75</v>
      </c>
      <c r="AS233" s="37"/>
      <c r="AT233" s="12"/>
      <c r="AU233" s="12" t="s">
        <v>329</v>
      </c>
      <c r="AV233" s="11">
        <v>1834132771</v>
      </c>
      <c r="AW233" s="11" t="s">
        <v>330</v>
      </c>
      <c r="AX233" s="11"/>
      <c r="AY233" s="18"/>
      <c r="AZ233" s="18"/>
      <c r="BA233" s="5">
        <v>20</v>
      </c>
      <c r="BB233" s="5">
        <v>2022</v>
      </c>
      <c r="BC233" s="6" t="str" cm="1">
        <f t="array" ref="BC233">_xlfn.IFS(U233="Teknaf","202290",U233="Ukhia","202294",U233="Ramu","202266",U233="Pekua","202256",U233="Maheshkhali","202249",U233="Kutubdia","202245",U233="Cox's Bazar Sadar","202224",U233="Chakaria","202216",ISBLANK(U233),"")</f>
        <v>202294</v>
      </c>
      <c r="BD233" s="22"/>
      <c r="BE233" s="22"/>
    </row>
    <row r="234" spans="1:57" ht="15.75" customHeight="1">
      <c r="A234" s="36">
        <v>231</v>
      </c>
      <c r="B234" s="10" t="s">
        <v>327</v>
      </c>
      <c r="C234" s="10" t="s">
        <v>27</v>
      </c>
      <c r="D234" s="10" t="s">
        <v>328</v>
      </c>
      <c r="E234" s="20" t="s">
        <v>5</v>
      </c>
      <c r="F234" s="18" t="s">
        <v>20</v>
      </c>
      <c r="G234" s="20" t="s">
        <v>6</v>
      </c>
      <c r="H234" s="3" t="s">
        <v>286</v>
      </c>
      <c r="I234" s="18" t="s">
        <v>84</v>
      </c>
      <c r="J234" s="18" t="s">
        <v>178</v>
      </c>
      <c r="K234" s="100" t="s">
        <v>74</v>
      </c>
      <c r="L234" s="100" t="s">
        <v>361</v>
      </c>
      <c r="M234" s="3" t="s">
        <v>428</v>
      </c>
      <c r="N234" s="18" t="s">
        <v>92</v>
      </c>
      <c r="O234" s="18" t="s">
        <v>288</v>
      </c>
      <c r="P234" s="18">
        <v>4200</v>
      </c>
      <c r="Q234" s="2" t="s">
        <v>289</v>
      </c>
      <c r="R234" s="1" t="s">
        <v>322</v>
      </c>
      <c r="S234" s="5" t="s">
        <v>291</v>
      </c>
      <c r="T234" s="5" t="s">
        <v>292</v>
      </c>
      <c r="U234" s="18" t="s">
        <v>80</v>
      </c>
      <c r="V234" s="18" t="s">
        <v>214</v>
      </c>
      <c r="W234" s="18" t="s">
        <v>310</v>
      </c>
      <c r="X234" s="145" t="s">
        <v>311</v>
      </c>
      <c r="Y234" s="145" t="s">
        <v>72</v>
      </c>
      <c r="Z234" s="145" t="s">
        <v>323</v>
      </c>
      <c r="AA234" s="18" t="s">
        <v>73</v>
      </c>
      <c r="AB234" s="18" t="s">
        <v>299</v>
      </c>
      <c r="AC234" s="18">
        <v>26</v>
      </c>
      <c r="AD234" s="5">
        <f t="shared" si="8"/>
        <v>130</v>
      </c>
      <c r="AE234" s="140">
        <f>Table_1027[[#This Row],[Planned Individuals]]*0.51</f>
        <v>66.3</v>
      </c>
      <c r="AF234" s="140">
        <f>Table_1027[[#This Row],[Planned Individuals]]*0.49</f>
        <v>63.699999999999996</v>
      </c>
      <c r="AG234" s="37">
        <v>26</v>
      </c>
      <c r="AH234" s="37"/>
      <c r="AI234" s="140">
        <f>SUM(Table_1027[[#This Row],[Existing Households]:[New Households]])</f>
        <v>26</v>
      </c>
      <c r="AJ234" s="140">
        <f t="shared" si="7"/>
        <v>130</v>
      </c>
      <c r="AK234" s="140">
        <f>Table_1027[[#This Row],[Reached Individuals]]*0.51</f>
        <v>66.3</v>
      </c>
      <c r="AL234" s="140">
        <f>Table_1027[[#This Row],[Reached Individuals]]*0.49</f>
        <v>63.699999999999996</v>
      </c>
      <c r="AM234" s="140">
        <f>Table_1027[[#This Row],[Reached Individuals]]*0.21</f>
        <v>27.3</v>
      </c>
      <c r="AN234" s="140">
        <f>Table_1027[[#This Row],[Reached Individuals]]*0.21</f>
        <v>27.3</v>
      </c>
      <c r="AO234" s="140">
        <f>Table_1027[[#This Row],[Reached Individuals]]*0.26</f>
        <v>33.800000000000004</v>
      </c>
      <c r="AP234" s="140">
        <f>Table_1027[[#This Row],[Reached Individuals]]*0.27</f>
        <v>35.1</v>
      </c>
      <c r="AQ234" s="142">
        <f>Table_1027[[#This Row],[Reached Individuals]]*0.02</f>
        <v>2.6</v>
      </c>
      <c r="AR234" s="142">
        <f>Table_1027[[#This Row],[Reached Individuals]]*0.03</f>
        <v>3.9</v>
      </c>
      <c r="AS234" s="37"/>
      <c r="AT234" s="12"/>
      <c r="AU234" s="12" t="s">
        <v>329</v>
      </c>
      <c r="AV234" s="11">
        <v>1834132771</v>
      </c>
      <c r="AW234" s="11" t="s">
        <v>330</v>
      </c>
      <c r="AX234" s="11"/>
      <c r="AY234" s="18"/>
      <c r="AZ234" s="18"/>
      <c r="BA234" s="5">
        <v>20</v>
      </c>
      <c r="BB234" s="5">
        <v>2022</v>
      </c>
      <c r="BC234" s="6" t="str" cm="1">
        <f t="array" ref="BC234">_xlfn.IFS(U234="Teknaf","202290",U234="Ukhia","202294",U234="Ramu","202266",U234="Pekua","202256",U234="Maheshkhali","202249",U234="Kutubdia","202245",U234="Cox's Bazar Sadar","202224",U234="Chakaria","202216",ISBLANK(U234),"")</f>
        <v>202245</v>
      </c>
      <c r="BD234" s="22"/>
      <c r="BE234" s="22"/>
    </row>
    <row r="235" spans="1:57" ht="15.75" customHeight="1">
      <c r="A235" s="36">
        <v>232</v>
      </c>
      <c r="B235" s="10" t="s">
        <v>327</v>
      </c>
      <c r="C235" s="10" t="s">
        <v>27</v>
      </c>
      <c r="D235" s="10" t="s">
        <v>328</v>
      </c>
      <c r="E235" s="20" t="s">
        <v>5</v>
      </c>
      <c r="F235" s="18" t="s">
        <v>20</v>
      </c>
      <c r="G235" s="20" t="s">
        <v>6</v>
      </c>
      <c r="H235" s="3" t="s">
        <v>286</v>
      </c>
      <c r="I235" s="18" t="s">
        <v>84</v>
      </c>
      <c r="J235" s="18" t="s">
        <v>178</v>
      </c>
      <c r="K235" s="100" t="s">
        <v>74</v>
      </c>
      <c r="L235" s="100" t="s">
        <v>361</v>
      </c>
      <c r="M235" s="3" t="s">
        <v>428</v>
      </c>
      <c r="N235" s="18" t="s">
        <v>92</v>
      </c>
      <c r="O235" s="18" t="s">
        <v>288</v>
      </c>
      <c r="P235" s="18">
        <v>4200</v>
      </c>
      <c r="Q235" s="2" t="s">
        <v>289</v>
      </c>
      <c r="R235" s="1" t="s">
        <v>322</v>
      </c>
      <c r="S235" s="5" t="s">
        <v>291</v>
      </c>
      <c r="T235" s="5" t="s">
        <v>292</v>
      </c>
      <c r="U235" s="18" t="s">
        <v>81</v>
      </c>
      <c r="V235" s="18" t="s">
        <v>216</v>
      </c>
      <c r="W235" s="18" t="s">
        <v>325</v>
      </c>
      <c r="X235" s="145" t="s">
        <v>311</v>
      </c>
      <c r="Y235" s="145" t="s">
        <v>72</v>
      </c>
      <c r="Z235" s="145" t="s">
        <v>323</v>
      </c>
      <c r="AA235" s="18" t="s">
        <v>73</v>
      </c>
      <c r="AB235" s="18" t="s">
        <v>299</v>
      </c>
      <c r="AC235" s="18">
        <v>28</v>
      </c>
      <c r="AD235" s="5">
        <f t="shared" si="8"/>
        <v>140</v>
      </c>
      <c r="AE235" s="140">
        <f>Table_1027[[#This Row],[Planned Individuals]]*0.51</f>
        <v>71.400000000000006</v>
      </c>
      <c r="AF235" s="140">
        <f>Table_1027[[#This Row],[Planned Individuals]]*0.49</f>
        <v>68.599999999999994</v>
      </c>
      <c r="AG235" s="37">
        <v>28</v>
      </c>
      <c r="AH235" s="37"/>
      <c r="AI235" s="140">
        <f>SUM(Table_1027[[#This Row],[Existing Households]:[New Households]])</f>
        <v>28</v>
      </c>
      <c r="AJ235" s="140">
        <f t="shared" si="7"/>
        <v>140</v>
      </c>
      <c r="AK235" s="140">
        <f>Table_1027[[#This Row],[Reached Individuals]]*0.51</f>
        <v>71.400000000000006</v>
      </c>
      <c r="AL235" s="140">
        <f>Table_1027[[#This Row],[Reached Individuals]]*0.49</f>
        <v>68.599999999999994</v>
      </c>
      <c r="AM235" s="140">
        <f>Table_1027[[#This Row],[Reached Individuals]]*0.21</f>
        <v>29.4</v>
      </c>
      <c r="AN235" s="140">
        <f>Table_1027[[#This Row],[Reached Individuals]]*0.21</f>
        <v>29.4</v>
      </c>
      <c r="AO235" s="140">
        <f>Table_1027[[#This Row],[Reached Individuals]]*0.26</f>
        <v>36.4</v>
      </c>
      <c r="AP235" s="140">
        <f>Table_1027[[#This Row],[Reached Individuals]]*0.27</f>
        <v>37.800000000000004</v>
      </c>
      <c r="AQ235" s="142">
        <f>Table_1027[[#This Row],[Reached Individuals]]*0.02</f>
        <v>2.8000000000000003</v>
      </c>
      <c r="AR235" s="142">
        <f>Table_1027[[#This Row],[Reached Individuals]]*0.03</f>
        <v>4.2</v>
      </c>
      <c r="AS235" s="37"/>
      <c r="AT235" s="12"/>
      <c r="AU235" s="12" t="s">
        <v>329</v>
      </c>
      <c r="AV235" s="11">
        <v>1834132771</v>
      </c>
      <c r="AW235" s="11" t="s">
        <v>330</v>
      </c>
      <c r="AX235" s="11"/>
      <c r="AY235" s="18"/>
      <c r="AZ235" s="18"/>
      <c r="BA235" s="5">
        <v>20</v>
      </c>
      <c r="BB235" s="5">
        <v>2022</v>
      </c>
      <c r="BC235" s="6" t="str" cm="1">
        <f t="array" ref="BC235">_xlfn.IFS(U235="Teknaf","202290",U235="Ukhia","202294",U235="Ramu","202266",U235="Pekua","202256",U235="Maheshkhali","202249",U235="Kutubdia","202245",U235="Cox's Bazar Sadar","202224",U235="Chakaria","202216",ISBLANK(U235),"")</f>
        <v>202249</v>
      </c>
      <c r="BD235" s="22"/>
      <c r="BE235" s="22"/>
    </row>
    <row r="236" spans="1:57" ht="15.75" customHeight="1">
      <c r="A236" s="36">
        <v>233</v>
      </c>
      <c r="B236" s="10" t="s">
        <v>327</v>
      </c>
      <c r="C236" s="10" t="s">
        <v>27</v>
      </c>
      <c r="D236" s="10" t="s">
        <v>328</v>
      </c>
      <c r="E236" s="20" t="s">
        <v>5</v>
      </c>
      <c r="F236" s="18" t="s">
        <v>20</v>
      </c>
      <c r="G236" s="20" t="s">
        <v>6</v>
      </c>
      <c r="H236" s="3" t="s">
        <v>286</v>
      </c>
      <c r="I236" s="18" t="s">
        <v>84</v>
      </c>
      <c r="J236" s="18" t="s">
        <v>178</v>
      </c>
      <c r="K236" s="100" t="s">
        <v>74</v>
      </c>
      <c r="L236" s="100" t="s">
        <v>361</v>
      </c>
      <c r="M236" s="3" t="s">
        <v>428</v>
      </c>
      <c r="N236" s="18" t="s">
        <v>92</v>
      </c>
      <c r="O236" s="18" t="s">
        <v>288</v>
      </c>
      <c r="P236" s="18">
        <v>4200</v>
      </c>
      <c r="Q236" s="2" t="s">
        <v>289</v>
      </c>
      <c r="R236" s="1" t="s">
        <v>322</v>
      </c>
      <c r="S236" s="5" t="s">
        <v>291</v>
      </c>
      <c r="T236" s="5" t="s">
        <v>292</v>
      </c>
      <c r="U236" s="18" t="s">
        <v>78</v>
      </c>
      <c r="V236" s="18" t="s">
        <v>212</v>
      </c>
      <c r="W236" s="18" t="s">
        <v>306</v>
      </c>
      <c r="X236" s="145" t="s">
        <v>311</v>
      </c>
      <c r="Y236" s="145" t="s">
        <v>72</v>
      </c>
      <c r="Z236" s="145" t="s">
        <v>323</v>
      </c>
      <c r="AA236" s="18" t="s">
        <v>73</v>
      </c>
      <c r="AB236" s="18" t="s">
        <v>299</v>
      </c>
      <c r="AC236" s="18">
        <v>36</v>
      </c>
      <c r="AD236" s="5">
        <f t="shared" si="8"/>
        <v>180</v>
      </c>
      <c r="AE236" s="140">
        <f>Table_1027[[#This Row],[Planned Individuals]]*0.51</f>
        <v>91.8</v>
      </c>
      <c r="AF236" s="140">
        <f>Table_1027[[#This Row],[Planned Individuals]]*0.49</f>
        <v>88.2</v>
      </c>
      <c r="AG236" s="37">
        <v>36</v>
      </c>
      <c r="AH236" s="37"/>
      <c r="AI236" s="140">
        <f>SUM(Table_1027[[#This Row],[Existing Households]:[New Households]])</f>
        <v>36</v>
      </c>
      <c r="AJ236" s="140">
        <f t="shared" si="7"/>
        <v>180</v>
      </c>
      <c r="AK236" s="140">
        <f>Table_1027[[#This Row],[Reached Individuals]]*0.51</f>
        <v>91.8</v>
      </c>
      <c r="AL236" s="140">
        <f>Table_1027[[#This Row],[Reached Individuals]]*0.49</f>
        <v>88.2</v>
      </c>
      <c r="AM236" s="140">
        <f>Table_1027[[#This Row],[Reached Individuals]]*0.21</f>
        <v>37.799999999999997</v>
      </c>
      <c r="AN236" s="140">
        <f>Table_1027[[#This Row],[Reached Individuals]]*0.21</f>
        <v>37.799999999999997</v>
      </c>
      <c r="AO236" s="140">
        <f>Table_1027[[#This Row],[Reached Individuals]]*0.26</f>
        <v>46.800000000000004</v>
      </c>
      <c r="AP236" s="140">
        <f>Table_1027[[#This Row],[Reached Individuals]]*0.27</f>
        <v>48.6</v>
      </c>
      <c r="AQ236" s="142">
        <f>Table_1027[[#This Row],[Reached Individuals]]*0.02</f>
        <v>3.6</v>
      </c>
      <c r="AR236" s="142">
        <f>Table_1027[[#This Row],[Reached Individuals]]*0.03</f>
        <v>5.3999999999999995</v>
      </c>
      <c r="AS236" s="37"/>
      <c r="AT236" s="12"/>
      <c r="AU236" s="12" t="s">
        <v>329</v>
      </c>
      <c r="AV236" s="11">
        <v>1834132771</v>
      </c>
      <c r="AW236" s="11" t="s">
        <v>330</v>
      </c>
      <c r="AX236" s="11"/>
      <c r="AY236" s="18"/>
      <c r="AZ236" s="18"/>
      <c r="BA236" s="5">
        <v>20</v>
      </c>
      <c r="BB236" s="5">
        <v>2022</v>
      </c>
      <c r="BC236" s="6" t="str" cm="1">
        <f t="array" ref="BC236">_xlfn.IFS(U236="Teknaf","202290",U236="Ukhia","202294",U236="Ramu","202266",U236="Pekua","202256",U236="Maheshkhali","202249",U236="Kutubdia","202245",U236="Cox's Bazar Sadar","202224",U236="Chakaria","202216",ISBLANK(U236),"")</f>
        <v>202216</v>
      </c>
      <c r="BD236" s="22"/>
      <c r="BE236" s="22"/>
    </row>
    <row r="237" spans="1:57" ht="15.75" customHeight="1">
      <c r="A237" s="36">
        <v>234</v>
      </c>
      <c r="B237" s="10" t="s">
        <v>327</v>
      </c>
      <c r="C237" s="10" t="s">
        <v>27</v>
      </c>
      <c r="D237" s="10" t="s">
        <v>328</v>
      </c>
      <c r="E237" s="20" t="s">
        <v>5</v>
      </c>
      <c r="F237" s="18" t="s">
        <v>20</v>
      </c>
      <c r="G237" s="20" t="s">
        <v>6</v>
      </c>
      <c r="H237" s="3" t="s">
        <v>286</v>
      </c>
      <c r="I237" s="18" t="s">
        <v>84</v>
      </c>
      <c r="J237" s="18" t="s">
        <v>178</v>
      </c>
      <c r="K237" s="100" t="s">
        <v>74</v>
      </c>
      <c r="L237" s="100" t="s">
        <v>361</v>
      </c>
      <c r="M237" s="3" t="s">
        <v>428</v>
      </c>
      <c r="N237" s="18" t="s">
        <v>92</v>
      </c>
      <c r="O237" s="18" t="s">
        <v>288</v>
      </c>
      <c r="P237" s="18">
        <v>4200</v>
      </c>
      <c r="Q237" s="2" t="s">
        <v>289</v>
      </c>
      <c r="R237" s="1" t="s">
        <v>322</v>
      </c>
      <c r="S237" s="5" t="s">
        <v>291</v>
      </c>
      <c r="T237" s="5" t="s">
        <v>292</v>
      </c>
      <c r="U237" s="18" t="s">
        <v>80</v>
      </c>
      <c r="V237" s="18" t="s">
        <v>213</v>
      </c>
      <c r="W237" s="18" t="s">
        <v>310</v>
      </c>
      <c r="X237" s="145" t="s">
        <v>311</v>
      </c>
      <c r="Y237" s="145" t="s">
        <v>72</v>
      </c>
      <c r="Z237" s="145" t="s">
        <v>323</v>
      </c>
      <c r="AA237" s="18" t="s">
        <v>73</v>
      </c>
      <c r="AB237" s="18" t="s">
        <v>299</v>
      </c>
      <c r="AC237" s="18">
        <v>41</v>
      </c>
      <c r="AD237" s="5">
        <f t="shared" si="8"/>
        <v>205</v>
      </c>
      <c r="AE237" s="140">
        <f>Table_1027[[#This Row],[Planned Individuals]]*0.51</f>
        <v>104.55</v>
      </c>
      <c r="AF237" s="140">
        <f>Table_1027[[#This Row],[Planned Individuals]]*0.49</f>
        <v>100.45</v>
      </c>
      <c r="AG237" s="37">
        <v>41</v>
      </c>
      <c r="AH237" s="37"/>
      <c r="AI237" s="140">
        <f>SUM(Table_1027[[#This Row],[Existing Households]:[New Households]])</f>
        <v>41</v>
      </c>
      <c r="AJ237" s="140">
        <f t="shared" si="7"/>
        <v>205</v>
      </c>
      <c r="AK237" s="140">
        <f>Table_1027[[#This Row],[Reached Individuals]]*0.51</f>
        <v>104.55</v>
      </c>
      <c r="AL237" s="140">
        <f>Table_1027[[#This Row],[Reached Individuals]]*0.49</f>
        <v>100.45</v>
      </c>
      <c r="AM237" s="140">
        <f>Table_1027[[#This Row],[Reached Individuals]]*0.21</f>
        <v>43.05</v>
      </c>
      <c r="AN237" s="140">
        <f>Table_1027[[#This Row],[Reached Individuals]]*0.21</f>
        <v>43.05</v>
      </c>
      <c r="AO237" s="140">
        <f>Table_1027[[#This Row],[Reached Individuals]]*0.26</f>
        <v>53.300000000000004</v>
      </c>
      <c r="AP237" s="140">
        <f>Table_1027[[#This Row],[Reached Individuals]]*0.27</f>
        <v>55.35</v>
      </c>
      <c r="AQ237" s="142">
        <f>Table_1027[[#This Row],[Reached Individuals]]*0.02</f>
        <v>4.0999999999999996</v>
      </c>
      <c r="AR237" s="142">
        <f>Table_1027[[#This Row],[Reached Individuals]]*0.03</f>
        <v>6.1499999999999995</v>
      </c>
      <c r="AS237" s="37"/>
      <c r="AT237" s="12"/>
      <c r="AU237" s="12" t="s">
        <v>329</v>
      </c>
      <c r="AV237" s="11">
        <v>1834132771</v>
      </c>
      <c r="AW237" s="11" t="s">
        <v>330</v>
      </c>
      <c r="AX237" s="11"/>
      <c r="AY237" s="18"/>
      <c r="AZ237" s="18"/>
      <c r="BA237" s="5">
        <v>20</v>
      </c>
      <c r="BB237" s="5">
        <v>2022</v>
      </c>
      <c r="BC237" s="6" t="str" cm="1">
        <f t="array" ref="BC237">_xlfn.IFS(U237="Teknaf","202290",U237="Ukhia","202294",U237="Ramu","202266",U237="Pekua","202256",U237="Maheshkhali","202249",U237="Kutubdia","202245",U237="Cox's Bazar Sadar","202224",U237="Chakaria","202216",ISBLANK(U237),"")</f>
        <v>202245</v>
      </c>
      <c r="BD237" s="22"/>
      <c r="BE237" s="22"/>
    </row>
    <row r="238" spans="1:57" ht="15.75" customHeight="1">
      <c r="A238" s="36">
        <v>235</v>
      </c>
      <c r="B238" s="10" t="s">
        <v>327</v>
      </c>
      <c r="C238" s="10" t="s">
        <v>27</v>
      </c>
      <c r="D238" s="1" t="s">
        <v>328</v>
      </c>
      <c r="E238" s="20" t="s">
        <v>5</v>
      </c>
      <c r="F238" s="18" t="s">
        <v>20</v>
      </c>
      <c r="G238" s="20" t="s">
        <v>6</v>
      </c>
      <c r="H238" s="3" t="s">
        <v>286</v>
      </c>
      <c r="I238" s="18" t="s">
        <v>84</v>
      </c>
      <c r="J238" s="18" t="s">
        <v>178</v>
      </c>
      <c r="K238" s="100" t="s">
        <v>74</v>
      </c>
      <c r="L238" s="100" t="s">
        <v>361</v>
      </c>
      <c r="M238" s="3" t="s">
        <v>428</v>
      </c>
      <c r="N238" s="18" t="s">
        <v>92</v>
      </c>
      <c r="O238" s="18" t="s">
        <v>288</v>
      </c>
      <c r="P238" s="18">
        <v>4200</v>
      </c>
      <c r="Q238" s="2" t="s">
        <v>289</v>
      </c>
      <c r="R238" s="1" t="s">
        <v>322</v>
      </c>
      <c r="S238" s="5" t="s">
        <v>291</v>
      </c>
      <c r="T238" s="5" t="s">
        <v>292</v>
      </c>
      <c r="U238" s="18" t="s">
        <v>81</v>
      </c>
      <c r="V238" s="18" t="s">
        <v>215</v>
      </c>
      <c r="W238" s="18" t="s">
        <v>316</v>
      </c>
      <c r="X238" s="145" t="s">
        <v>311</v>
      </c>
      <c r="Y238" s="145" t="s">
        <v>72</v>
      </c>
      <c r="Z238" s="145" t="s">
        <v>323</v>
      </c>
      <c r="AA238" s="18" t="s">
        <v>73</v>
      </c>
      <c r="AB238" s="18" t="s">
        <v>299</v>
      </c>
      <c r="AC238" s="18">
        <v>46</v>
      </c>
      <c r="AD238" s="5">
        <f t="shared" si="8"/>
        <v>230</v>
      </c>
      <c r="AE238" s="140">
        <f>Table_1027[[#This Row],[Planned Individuals]]*0.51</f>
        <v>117.3</v>
      </c>
      <c r="AF238" s="140">
        <f>Table_1027[[#This Row],[Planned Individuals]]*0.49</f>
        <v>112.7</v>
      </c>
      <c r="AG238" s="37">
        <v>46</v>
      </c>
      <c r="AH238" s="37"/>
      <c r="AI238" s="140">
        <f>SUM(Table_1027[[#This Row],[Existing Households]:[New Households]])</f>
        <v>46</v>
      </c>
      <c r="AJ238" s="140">
        <f t="shared" si="7"/>
        <v>230</v>
      </c>
      <c r="AK238" s="140">
        <f>Table_1027[[#This Row],[Reached Individuals]]*0.51</f>
        <v>117.3</v>
      </c>
      <c r="AL238" s="140">
        <f>Table_1027[[#This Row],[Reached Individuals]]*0.49</f>
        <v>112.7</v>
      </c>
      <c r="AM238" s="140">
        <f>Table_1027[[#This Row],[Reached Individuals]]*0.21</f>
        <v>48.3</v>
      </c>
      <c r="AN238" s="140">
        <f>Table_1027[[#This Row],[Reached Individuals]]*0.21</f>
        <v>48.3</v>
      </c>
      <c r="AO238" s="140">
        <f>Table_1027[[#This Row],[Reached Individuals]]*0.26</f>
        <v>59.800000000000004</v>
      </c>
      <c r="AP238" s="140">
        <f>Table_1027[[#This Row],[Reached Individuals]]*0.27</f>
        <v>62.1</v>
      </c>
      <c r="AQ238" s="142">
        <f>Table_1027[[#This Row],[Reached Individuals]]*0.02</f>
        <v>4.6000000000000005</v>
      </c>
      <c r="AR238" s="142">
        <f>Table_1027[[#This Row],[Reached Individuals]]*0.03</f>
        <v>6.8999999999999995</v>
      </c>
      <c r="AS238" s="37"/>
      <c r="AT238" s="12"/>
      <c r="AU238" s="12" t="s">
        <v>329</v>
      </c>
      <c r="AV238" s="11">
        <v>1834132771</v>
      </c>
      <c r="AW238" s="11" t="s">
        <v>330</v>
      </c>
      <c r="AX238" s="11"/>
      <c r="AY238" s="18"/>
      <c r="AZ238" s="18"/>
      <c r="BA238" s="5">
        <v>20</v>
      </c>
      <c r="BB238" s="5">
        <v>2022</v>
      </c>
      <c r="BC238" s="6" t="str" cm="1">
        <f t="array" ref="BC238">_xlfn.IFS(U238="Teknaf","202290",U238="Ukhia","202294",U238="Ramu","202266",U238="Pekua","202256",U238="Maheshkhali","202249",U238="Kutubdia","202245",U238="Cox's Bazar Sadar","202224",U238="Chakaria","202216",ISBLANK(U238),"")</f>
        <v>202249</v>
      </c>
      <c r="BD238" s="22"/>
      <c r="BE238" s="22"/>
    </row>
    <row r="239" spans="1:57" ht="15.75" customHeight="1">
      <c r="A239" s="36">
        <v>236</v>
      </c>
      <c r="B239" s="10" t="s">
        <v>5130</v>
      </c>
      <c r="C239" s="10" t="s">
        <v>27</v>
      </c>
      <c r="D239" s="10" t="s">
        <v>5137</v>
      </c>
      <c r="E239" s="20" t="s">
        <v>36</v>
      </c>
      <c r="F239" s="20" t="s">
        <v>5138</v>
      </c>
      <c r="G239" s="20" t="s">
        <v>8</v>
      </c>
      <c r="H239" s="3" t="s">
        <v>286</v>
      </c>
      <c r="I239" s="18" t="s">
        <v>87</v>
      </c>
      <c r="J239" s="18" t="s">
        <v>199</v>
      </c>
      <c r="K239" s="100" t="s">
        <v>74</v>
      </c>
      <c r="L239" s="100" t="s">
        <v>295</v>
      </c>
      <c r="M239" s="3" t="s">
        <v>428</v>
      </c>
      <c r="N239" s="18" t="s">
        <v>297</v>
      </c>
      <c r="O239" s="18" t="s">
        <v>298</v>
      </c>
      <c r="P239" s="18">
        <v>200</v>
      </c>
      <c r="Q239" s="2" t="s">
        <v>289</v>
      </c>
      <c r="R239" s="1" t="s">
        <v>301</v>
      </c>
      <c r="S239" s="5" t="s">
        <v>291</v>
      </c>
      <c r="T239" s="5" t="s">
        <v>292</v>
      </c>
      <c r="U239" s="18" t="s">
        <v>77</v>
      </c>
      <c r="V239" s="18" t="s">
        <v>224</v>
      </c>
      <c r="W239" s="18" t="s">
        <v>310</v>
      </c>
      <c r="X239" s="145" t="s">
        <v>311</v>
      </c>
      <c r="Y239" s="145" t="s">
        <v>72</v>
      </c>
      <c r="Z239" s="145" t="s">
        <v>307</v>
      </c>
      <c r="AA239" s="18" t="s">
        <v>73</v>
      </c>
      <c r="AB239" s="18" t="s">
        <v>293</v>
      </c>
      <c r="AC239" s="18">
        <v>1</v>
      </c>
      <c r="AD239" s="5">
        <f t="shared" si="8"/>
        <v>5</v>
      </c>
      <c r="AE239" s="140">
        <f>Table_1027[[#This Row],[Planned Individuals]]*0.51</f>
        <v>2.5499999999999998</v>
      </c>
      <c r="AF239" s="140">
        <f>Table_1027[[#This Row],[Planned Individuals]]*0.49</f>
        <v>2.4500000000000002</v>
      </c>
      <c r="AG239" s="37">
        <v>1</v>
      </c>
      <c r="AH239" s="37"/>
      <c r="AI239" s="140">
        <f>SUM(Table_1027[[#This Row],[Existing Households]:[New Households]])</f>
        <v>1</v>
      </c>
      <c r="AJ239" s="140">
        <f t="shared" si="7"/>
        <v>5</v>
      </c>
      <c r="AK239" s="140">
        <f>Table_1027[[#This Row],[Reached Individuals]]*0.51</f>
        <v>2.5499999999999998</v>
      </c>
      <c r="AL239" s="140">
        <f>Table_1027[[#This Row],[Reached Individuals]]*0.49</f>
        <v>2.4500000000000002</v>
      </c>
      <c r="AM239" s="140">
        <f>Table_1027[[#This Row],[Reached Individuals]]*0.21</f>
        <v>1.05</v>
      </c>
      <c r="AN239" s="140">
        <f>Table_1027[[#This Row],[Reached Individuals]]*0.21</f>
        <v>1.05</v>
      </c>
      <c r="AO239" s="140">
        <f>Table_1027[[#This Row],[Reached Individuals]]*0.26</f>
        <v>1.3</v>
      </c>
      <c r="AP239" s="140">
        <f>Table_1027[[#This Row],[Reached Individuals]]*0.27</f>
        <v>1.35</v>
      </c>
      <c r="AQ239" s="142">
        <f>Table_1027[[#This Row],[Reached Individuals]]*0.02</f>
        <v>0.1</v>
      </c>
      <c r="AR239" s="142">
        <f>Table_1027[[#This Row],[Reached Individuals]]*0.03</f>
        <v>0.15</v>
      </c>
      <c r="AS239" s="37"/>
      <c r="AT239" s="12"/>
      <c r="AU239" s="12" t="s">
        <v>5139</v>
      </c>
      <c r="AV239" s="11">
        <v>1731150232</v>
      </c>
      <c r="AW239" s="11" t="s">
        <v>5140</v>
      </c>
      <c r="AX239" s="11" t="s">
        <v>5141</v>
      </c>
      <c r="AY239" s="18">
        <v>1610894949</v>
      </c>
      <c r="AZ239" s="18" t="s">
        <v>5142</v>
      </c>
      <c r="BA239" s="5">
        <v>20</v>
      </c>
      <c r="BB239" s="5">
        <v>2022</v>
      </c>
      <c r="BC239" s="6" t="str" cm="1">
        <f t="array" ref="BC239">_xlfn.IFS(U239="Teknaf","202290",U239="Ukhia","202294",U239="Ramu","202266",U239="Pekua","202256",U239="Maheshkhali","202249",U239="Kutubdia","202245",U239="Cox's Bazar Sadar","202224",U239="Chakaria","202216",ISBLANK(U239),"")</f>
        <v>202290</v>
      </c>
      <c r="BD239" s="22"/>
      <c r="BE239" s="22"/>
    </row>
    <row r="240" spans="1:57" ht="15.75" customHeight="1">
      <c r="A240" s="36">
        <v>237</v>
      </c>
      <c r="B240" s="10" t="s">
        <v>5130</v>
      </c>
      <c r="C240" s="10" t="s">
        <v>27</v>
      </c>
      <c r="D240" s="10" t="s">
        <v>5137</v>
      </c>
      <c r="E240" s="20" t="s">
        <v>36</v>
      </c>
      <c r="F240" s="20" t="s">
        <v>5138</v>
      </c>
      <c r="G240" s="20" t="s">
        <v>8</v>
      </c>
      <c r="H240" s="3" t="s">
        <v>286</v>
      </c>
      <c r="I240" s="18" t="s">
        <v>89</v>
      </c>
      <c r="J240" s="18" t="s">
        <v>180</v>
      </c>
      <c r="K240" s="100" t="s">
        <v>74</v>
      </c>
      <c r="L240" s="100" t="s">
        <v>295</v>
      </c>
      <c r="M240" s="3" t="s">
        <v>428</v>
      </c>
      <c r="N240" s="18" t="s">
        <v>297</v>
      </c>
      <c r="O240" s="18" t="s">
        <v>298</v>
      </c>
      <c r="P240" s="18">
        <v>200</v>
      </c>
      <c r="Q240" s="2" t="s">
        <v>289</v>
      </c>
      <c r="R240" s="1" t="s">
        <v>301</v>
      </c>
      <c r="S240" s="5" t="s">
        <v>291</v>
      </c>
      <c r="T240" s="5" t="s">
        <v>292</v>
      </c>
      <c r="U240" s="18" t="s">
        <v>76</v>
      </c>
      <c r="V240" s="18" t="s">
        <v>221</v>
      </c>
      <c r="W240" s="18" t="s">
        <v>326</v>
      </c>
      <c r="X240" s="145" t="s">
        <v>311</v>
      </c>
      <c r="Y240" s="145" t="s">
        <v>72</v>
      </c>
      <c r="Z240" s="145" t="s">
        <v>307</v>
      </c>
      <c r="AA240" s="18" t="s">
        <v>73</v>
      </c>
      <c r="AB240" s="18" t="s">
        <v>293</v>
      </c>
      <c r="AC240" s="18">
        <v>5</v>
      </c>
      <c r="AD240" s="5">
        <f t="shared" si="8"/>
        <v>25</v>
      </c>
      <c r="AE240" s="140">
        <f>Table_1027[[#This Row],[Planned Individuals]]*0.51</f>
        <v>12.75</v>
      </c>
      <c r="AF240" s="140">
        <f>Table_1027[[#This Row],[Planned Individuals]]*0.49</f>
        <v>12.25</v>
      </c>
      <c r="AG240" s="37">
        <v>5</v>
      </c>
      <c r="AH240" s="37"/>
      <c r="AI240" s="140">
        <f>SUM(Table_1027[[#This Row],[Existing Households]:[New Households]])</f>
        <v>5</v>
      </c>
      <c r="AJ240" s="140">
        <f t="shared" si="7"/>
        <v>25</v>
      </c>
      <c r="AK240" s="140">
        <f>Table_1027[[#This Row],[Reached Individuals]]*0.51</f>
        <v>12.75</v>
      </c>
      <c r="AL240" s="140">
        <f>Table_1027[[#This Row],[Reached Individuals]]*0.49</f>
        <v>12.25</v>
      </c>
      <c r="AM240" s="140">
        <f>Table_1027[[#This Row],[Reached Individuals]]*0.21</f>
        <v>5.25</v>
      </c>
      <c r="AN240" s="140">
        <f>Table_1027[[#This Row],[Reached Individuals]]*0.21</f>
        <v>5.25</v>
      </c>
      <c r="AO240" s="140">
        <f>Table_1027[[#This Row],[Reached Individuals]]*0.26</f>
        <v>6.5</v>
      </c>
      <c r="AP240" s="140">
        <f>Table_1027[[#This Row],[Reached Individuals]]*0.27</f>
        <v>6.75</v>
      </c>
      <c r="AQ240" s="142">
        <f>Table_1027[[#This Row],[Reached Individuals]]*0.02</f>
        <v>0.5</v>
      </c>
      <c r="AR240" s="142">
        <f>Table_1027[[#This Row],[Reached Individuals]]*0.03</f>
        <v>0.75</v>
      </c>
      <c r="AS240" s="37"/>
      <c r="AT240" s="12"/>
      <c r="AU240" s="12" t="s">
        <v>5139</v>
      </c>
      <c r="AV240" s="11">
        <v>1731150232</v>
      </c>
      <c r="AW240" s="11" t="s">
        <v>5140</v>
      </c>
      <c r="AX240" s="11" t="s">
        <v>5141</v>
      </c>
      <c r="AY240" s="18">
        <v>1610894949</v>
      </c>
      <c r="AZ240" s="18" t="s">
        <v>5142</v>
      </c>
      <c r="BA240" s="5">
        <v>20</v>
      </c>
      <c r="BB240" s="5">
        <v>2022</v>
      </c>
      <c r="BC240" s="6" t="str" cm="1">
        <f t="array" ref="BC240">_xlfn.IFS(U240="Teknaf","202290",U240="Ukhia","202294",U240="Ramu","202266",U240="Pekua","202256",U240="Maheshkhali","202249",U240="Kutubdia","202245",U240="Cox's Bazar Sadar","202224",U240="Chakaria","202216",ISBLANK(U240),"")</f>
        <v>202294</v>
      </c>
      <c r="BD240" s="22"/>
      <c r="BE240" s="22"/>
    </row>
    <row r="241" spans="1:57" ht="15.75" customHeight="1">
      <c r="A241" s="36">
        <v>238</v>
      </c>
      <c r="B241" s="10" t="s">
        <v>5130</v>
      </c>
      <c r="C241" s="10" t="s">
        <v>27</v>
      </c>
      <c r="D241" s="10" t="s">
        <v>5137</v>
      </c>
      <c r="E241" s="20" t="s">
        <v>36</v>
      </c>
      <c r="F241" s="20" t="s">
        <v>5138</v>
      </c>
      <c r="G241" s="20" t="s">
        <v>8</v>
      </c>
      <c r="H241" s="3" t="s">
        <v>286</v>
      </c>
      <c r="I241" s="18" t="s">
        <v>87</v>
      </c>
      <c r="J241" s="18" t="s">
        <v>199</v>
      </c>
      <c r="K241" s="100" t="s">
        <v>74</v>
      </c>
      <c r="L241" s="100" t="s">
        <v>295</v>
      </c>
      <c r="M241" s="3" t="s">
        <v>428</v>
      </c>
      <c r="N241" s="18" t="s">
        <v>297</v>
      </c>
      <c r="O241" s="18" t="s">
        <v>298</v>
      </c>
      <c r="P241" s="18">
        <v>200</v>
      </c>
      <c r="Q241" s="2" t="s">
        <v>289</v>
      </c>
      <c r="R241" s="1" t="s">
        <v>301</v>
      </c>
      <c r="S241" s="5" t="s">
        <v>291</v>
      </c>
      <c r="T241" s="5" t="s">
        <v>292</v>
      </c>
      <c r="U241" s="18" t="s">
        <v>76</v>
      </c>
      <c r="V241" s="18" t="s">
        <v>221</v>
      </c>
      <c r="W241" s="18" t="s">
        <v>326</v>
      </c>
      <c r="X241" s="145" t="s">
        <v>311</v>
      </c>
      <c r="Y241" s="145" t="s">
        <v>72</v>
      </c>
      <c r="Z241" s="145" t="s">
        <v>307</v>
      </c>
      <c r="AA241" s="18" t="s">
        <v>73</v>
      </c>
      <c r="AB241" s="18" t="s">
        <v>293</v>
      </c>
      <c r="AC241" s="18">
        <v>6</v>
      </c>
      <c r="AD241" s="5">
        <f t="shared" si="8"/>
        <v>30</v>
      </c>
      <c r="AE241" s="140">
        <f>Table_1027[[#This Row],[Planned Individuals]]*0.51</f>
        <v>15.3</v>
      </c>
      <c r="AF241" s="140">
        <f>Table_1027[[#This Row],[Planned Individuals]]*0.49</f>
        <v>14.7</v>
      </c>
      <c r="AG241" s="37">
        <v>6</v>
      </c>
      <c r="AH241" s="37"/>
      <c r="AI241" s="140">
        <f>SUM(Table_1027[[#This Row],[Existing Households]:[New Households]])</f>
        <v>6</v>
      </c>
      <c r="AJ241" s="140">
        <f t="shared" si="7"/>
        <v>30</v>
      </c>
      <c r="AK241" s="140">
        <f>Table_1027[[#This Row],[Reached Individuals]]*0.51</f>
        <v>15.3</v>
      </c>
      <c r="AL241" s="140">
        <f>Table_1027[[#This Row],[Reached Individuals]]*0.49</f>
        <v>14.7</v>
      </c>
      <c r="AM241" s="140">
        <f>Table_1027[[#This Row],[Reached Individuals]]*0.21</f>
        <v>6.3</v>
      </c>
      <c r="AN241" s="140">
        <f>Table_1027[[#This Row],[Reached Individuals]]*0.21</f>
        <v>6.3</v>
      </c>
      <c r="AO241" s="140">
        <f>Table_1027[[#This Row],[Reached Individuals]]*0.26</f>
        <v>7.8000000000000007</v>
      </c>
      <c r="AP241" s="140">
        <f>Table_1027[[#This Row],[Reached Individuals]]*0.27</f>
        <v>8.1000000000000014</v>
      </c>
      <c r="AQ241" s="142">
        <f>Table_1027[[#This Row],[Reached Individuals]]*0.02</f>
        <v>0.6</v>
      </c>
      <c r="AR241" s="142">
        <f>Table_1027[[#This Row],[Reached Individuals]]*0.03</f>
        <v>0.89999999999999991</v>
      </c>
      <c r="AS241" s="37"/>
      <c r="AT241" s="12"/>
      <c r="AU241" s="12" t="s">
        <v>5139</v>
      </c>
      <c r="AV241" s="11">
        <v>1731150232</v>
      </c>
      <c r="AW241" s="11" t="s">
        <v>5140</v>
      </c>
      <c r="AX241" s="11" t="s">
        <v>5141</v>
      </c>
      <c r="AY241" s="18">
        <v>1610894949</v>
      </c>
      <c r="AZ241" s="18" t="s">
        <v>5142</v>
      </c>
      <c r="BA241" s="5">
        <v>20</v>
      </c>
      <c r="BB241" s="5">
        <v>2022</v>
      </c>
      <c r="BC241" s="6" t="str" cm="1">
        <f t="array" ref="BC241">_xlfn.IFS(U241="Teknaf","202290",U241="Ukhia","202294",U241="Ramu","202266",U241="Pekua","202256",U241="Maheshkhali","202249",U241="Kutubdia","202245",U241="Cox's Bazar Sadar","202224",U241="Chakaria","202216",ISBLANK(U241),"")</f>
        <v>202294</v>
      </c>
      <c r="BD241" s="22"/>
      <c r="BE241" s="22"/>
    </row>
    <row r="242" spans="1:57" ht="15.75" customHeight="1">
      <c r="A242" s="36">
        <v>239</v>
      </c>
      <c r="B242" s="10" t="s">
        <v>5130</v>
      </c>
      <c r="C242" s="10" t="s">
        <v>27</v>
      </c>
      <c r="D242" s="10" t="s">
        <v>5137</v>
      </c>
      <c r="E242" s="20" t="s">
        <v>36</v>
      </c>
      <c r="F242" s="20" t="s">
        <v>5138</v>
      </c>
      <c r="G242" s="20" t="s">
        <v>8</v>
      </c>
      <c r="H242" s="3" t="s">
        <v>286</v>
      </c>
      <c r="I242" s="18" t="s">
        <v>87</v>
      </c>
      <c r="J242" s="18" t="s">
        <v>199</v>
      </c>
      <c r="K242" s="100" t="s">
        <v>74</v>
      </c>
      <c r="L242" s="100" t="s">
        <v>295</v>
      </c>
      <c r="M242" s="3" t="s">
        <v>428</v>
      </c>
      <c r="N242" s="18" t="s">
        <v>297</v>
      </c>
      <c r="O242" s="18" t="s">
        <v>298</v>
      </c>
      <c r="P242" s="18">
        <v>200</v>
      </c>
      <c r="Q242" s="2" t="s">
        <v>289</v>
      </c>
      <c r="R242" s="1" t="s">
        <v>301</v>
      </c>
      <c r="S242" s="5" t="s">
        <v>291</v>
      </c>
      <c r="T242" s="5" t="s">
        <v>292</v>
      </c>
      <c r="U242" s="18" t="s">
        <v>77</v>
      </c>
      <c r="V242" s="18" t="s">
        <v>224</v>
      </c>
      <c r="W242" s="18" t="s">
        <v>326</v>
      </c>
      <c r="X242" s="145" t="s">
        <v>311</v>
      </c>
      <c r="Y242" s="145" t="s">
        <v>72</v>
      </c>
      <c r="Z242" s="145" t="s">
        <v>307</v>
      </c>
      <c r="AA242" s="18" t="s">
        <v>73</v>
      </c>
      <c r="AB242" s="18" t="s">
        <v>293</v>
      </c>
      <c r="AC242" s="18">
        <v>6</v>
      </c>
      <c r="AD242" s="5">
        <f t="shared" si="8"/>
        <v>30</v>
      </c>
      <c r="AE242" s="140">
        <f>Table_1027[[#This Row],[Planned Individuals]]*0.51</f>
        <v>15.3</v>
      </c>
      <c r="AF242" s="140">
        <f>Table_1027[[#This Row],[Planned Individuals]]*0.49</f>
        <v>14.7</v>
      </c>
      <c r="AG242" s="37">
        <v>6</v>
      </c>
      <c r="AH242" s="37"/>
      <c r="AI242" s="140">
        <f>SUM(Table_1027[[#This Row],[Existing Households]:[New Households]])</f>
        <v>6</v>
      </c>
      <c r="AJ242" s="140">
        <f t="shared" si="7"/>
        <v>30</v>
      </c>
      <c r="AK242" s="140">
        <f>Table_1027[[#This Row],[Reached Individuals]]*0.51</f>
        <v>15.3</v>
      </c>
      <c r="AL242" s="140">
        <f>Table_1027[[#This Row],[Reached Individuals]]*0.49</f>
        <v>14.7</v>
      </c>
      <c r="AM242" s="140">
        <f>Table_1027[[#This Row],[Reached Individuals]]*0.21</f>
        <v>6.3</v>
      </c>
      <c r="AN242" s="140">
        <f>Table_1027[[#This Row],[Reached Individuals]]*0.21</f>
        <v>6.3</v>
      </c>
      <c r="AO242" s="140">
        <f>Table_1027[[#This Row],[Reached Individuals]]*0.26</f>
        <v>7.8000000000000007</v>
      </c>
      <c r="AP242" s="140">
        <f>Table_1027[[#This Row],[Reached Individuals]]*0.27</f>
        <v>8.1000000000000014</v>
      </c>
      <c r="AQ242" s="142">
        <f>Table_1027[[#This Row],[Reached Individuals]]*0.02</f>
        <v>0.6</v>
      </c>
      <c r="AR242" s="142">
        <f>Table_1027[[#This Row],[Reached Individuals]]*0.03</f>
        <v>0.89999999999999991</v>
      </c>
      <c r="AS242" s="37"/>
      <c r="AT242" s="12"/>
      <c r="AU242" s="12" t="s">
        <v>5139</v>
      </c>
      <c r="AV242" s="11">
        <v>1731150232</v>
      </c>
      <c r="AW242" s="11" t="s">
        <v>5140</v>
      </c>
      <c r="AX242" s="11" t="s">
        <v>5141</v>
      </c>
      <c r="AY242" s="18">
        <v>1610894949</v>
      </c>
      <c r="AZ242" s="18" t="s">
        <v>5142</v>
      </c>
      <c r="BA242" s="5">
        <v>20</v>
      </c>
      <c r="BB242" s="5">
        <v>2022</v>
      </c>
      <c r="BC242" s="6" t="str" cm="1">
        <f t="array" ref="BC242">_xlfn.IFS(U242="Teknaf","202290",U242="Ukhia","202294",U242="Ramu","202266",U242="Pekua","202256",U242="Maheshkhali","202249",U242="Kutubdia","202245",U242="Cox's Bazar Sadar","202224",U242="Chakaria","202216",ISBLANK(U242),"")</f>
        <v>202290</v>
      </c>
      <c r="BD242" s="22"/>
      <c r="BE242" s="22"/>
    </row>
    <row r="243" spans="1:57" ht="15.75" customHeight="1">
      <c r="A243" s="36">
        <v>240</v>
      </c>
      <c r="B243" s="10" t="s">
        <v>5130</v>
      </c>
      <c r="C243" s="10" t="s">
        <v>27</v>
      </c>
      <c r="D243" s="10" t="s">
        <v>5137</v>
      </c>
      <c r="E243" s="20" t="s">
        <v>36</v>
      </c>
      <c r="F243" s="20" t="s">
        <v>5138</v>
      </c>
      <c r="G243" s="20" t="s">
        <v>8</v>
      </c>
      <c r="H243" s="3" t="s">
        <v>286</v>
      </c>
      <c r="I243" s="18" t="s">
        <v>89</v>
      </c>
      <c r="J243" s="18" t="s">
        <v>180</v>
      </c>
      <c r="K243" s="100" t="s">
        <v>74</v>
      </c>
      <c r="L243" s="100" t="s">
        <v>295</v>
      </c>
      <c r="M243" s="3" t="s">
        <v>428</v>
      </c>
      <c r="N243" s="18" t="s">
        <v>297</v>
      </c>
      <c r="O243" s="18" t="s">
        <v>298</v>
      </c>
      <c r="P243" s="18">
        <v>200</v>
      </c>
      <c r="Q243" s="2" t="s">
        <v>289</v>
      </c>
      <c r="R243" s="1" t="s">
        <v>301</v>
      </c>
      <c r="S243" s="5" t="s">
        <v>291</v>
      </c>
      <c r="T243" s="5" t="s">
        <v>292</v>
      </c>
      <c r="U243" s="18" t="s">
        <v>76</v>
      </c>
      <c r="V243" s="18" t="s">
        <v>221</v>
      </c>
      <c r="W243" s="18" t="s">
        <v>324</v>
      </c>
      <c r="X243" s="145" t="s">
        <v>311</v>
      </c>
      <c r="Y243" s="145" t="s">
        <v>72</v>
      </c>
      <c r="Z243" s="145" t="s">
        <v>307</v>
      </c>
      <c r="AA243" s="18" t="s">
        <v>73</v>
      </c>
      <c r="AB243" s="18" t="s">
        <v>293</v>
      </c>
      <c r="AC243" s="18">
        <v>7</v>
      </c>
      <c r="AD243" s="5">
        <f t="shared" si="8"/>
        <v>35</v>
      </c>
      <c r="AE243" s="140">
        <f>Table_1027[[#This Row],[Planned Individuals]]*0.51</f>
        <v>17.850000000000001</v>
      </c>
      <c r="AF243" s="140">
        <f>Table_1027[[#This Row],[Planned Individuals]]*0.49</f>
        <v>17.149999999999999</v>
      </c>
      <c r="AG243" s="37">
        <v>7</v>
      </c>
      <c r="AH243" s="37"/>
      <c r="AI243" s="140">
        <f>SUM(Table_1027[[#This Row],[Existing Households]:[New Households]])</f>
        <v>7</v>
      </c>
      <c r="AJ243" s="140">
        <f t="shared" si="7"/>
        <v>35</v>
      </c>
      <c r="AK243" s="140">
        <f>Table_1027[[#This Row],[Reached Individuals]]*0.51</f>
        <v>17.850000000000001</v>
      </c>
      <c r="AL243" s="140">
        <f>Table_1027[[#This Row],[Reached Individuals]]*0.49</f>
        <v>17.149999999999999</v>
      </c>
      <c r="AM243" s="140">
        <f>Table_1027[[#This Row],[Reached Individuals]]*0.21</f>
        <v>7.35</v>
      </c>
      <c r="AN243" s="140">
        <f>Table_1027[[#This Row],[Reached Individuals]]*0.21</f>
        <v>7.35</v>
      </c>
      <c r="AO243" s="140">
        <f>Table_1027[[#This Row],[Reached Individuals]]*0.26</f>
        <v>9.1</v>
      </c>
      <c r="AP243" s="140">
        <f>Table_1027[[#This Row],[Reached Individuals]]*0.27</f>
        <v>9.4500000000000011</v>
      </c>
      <c r="AQ243" s="142">
        <f>Table_1027[[#This Row],[Reached Individuals]]*0.02</f>
        <v>0.70000000000000007</v>
      </c>
      <c r="AR243" s="142">
        <f>Table_1027[[#This Row],[Reached Individuals]]*0.03</f>
        <v>1.05</v>
      </c>
      <c r="AS243" s="37"/>
      <c r="AT243" s="12"/>
      <c r="AU243" s="12" t="s">
        <v>5139</v>
      </c>
      <c r="AV243" s="11">
        <v>1731150232</v>
      </c>
      <c r="AW243" s="11" t="s">
        <v>5140</v>
      </c>
      <c r="AX243" s="11" t="s">
        <v>5141</v>
      </c>
      <c r="AY243" s="18">
        <v>1610894949</v>
      </c>
      <c r="AZ243" s="18" t="s">
        <v>5142</v>
      </c>
      <c r="BA243" s="5">
        <v>20</v>
      </c>
      <c r="BB243" s="5">
        <v>2022</v>
      </c>
      <c r="BC243" s="6" t="str" cm="1">
        <f t="array" ref="BC243">_xlfn.IFS(U243="Teknaf","202290",U243="Ukhia","202294",U243="Ramu","202266",U243="Pekua","202256",U243="Maheshkhali","202249",U243="Kutubdia","202245",U243="Cox's Bazar Sadar","202224",U243="Chakaria","202216",ISBLANK(U243),"")</f>
        <v>202294</v>
      </c>
      <c r="BD243" s="22"/>
      <c r="BE243" s="22"/>
    </row>
    <row r="244" spans="1:57" ht="15.75" customHeight="1">
      <c r="A244" s="36">
        <v>241</v>
      </c>
      <c r="B244" s="10" t="s">
        <v>5130</v>
      </c>
      <c r="C244" s="10" t="s">
        <v>27</v>
      </c>
      <c r="D244" s="10" t="s">
        <v>5137</v>
      </c>
      <c r="E244" s="20" t="s">
        <v>36</v>
      </c>
      <c r="F244" s="20" t="s">
        <v>5138</v>
      </c>
      <c r="G244" s="20" t="s">
        <v>8</v>
      </c>
      <c r="H244" s="3" t="s">
        <v>286</v>
      </c>
      <c r="I244" s="18" t="s">
        <v>87</v>
      </c>
      <c r="J244" s="18" t="s">
        <v>199</v>
      </c>
      <c r="K244" s="100" t="s">
        <v>74</v>
      </c>
      <c r="L244" s="100" t="s">
        <v>295</v>
      </c>
      <c r="M244" s="3" t="s">
        <v>428</v>
      </c>
      <c r="N244" s="18" t="s">
        <v>297</v>
      </c>
      <c r="O244" s="18" t="s">
        <v>298</v>
      </c>
      <c r="P244" s="18">
        <v>200</v>
      </c>
      <c r="Q244" s="2" t="s">
        <v>289</v>
      </c>
      <c r="R244" s="1" t="s">
        <v>301</v>
      </c>
      <c r="S244" s="5" t="s">
        <v>291</v>
      </c>
      <c r="T244" s="5" t="s">
        <v>292</v>
      </c>
      <c r="U244" s="18" t="s">
        <v>76</v>
      </c>
      <c r="V244" s="18" t="s">
        <v>221</v>
      </c>
      <c r="W244" s="18" t="s">
        <v>306</v>
      </c>
      <c r="X244" s="145" t="s">
        <v>311</v>
      </c>
      <c r="Y244" s="145" t="s">
        <v>72</v>
      </c>
      <c r="Z244" s="145" t="s">
        <v>307</v>
      </c>
      <c r="AA244" s="18" t="s">
        <v>73</v>
      </c>
      <c r="AB244" s="18" t="s">
        <v>293</v>
      </c>
      <c r="AC244" s="18">
        <v>7</v>
      </c>
      <c r="AD244" s="5">
        <f t="shared" si="8"/>
        <v>35</v>
      </c>
      <c r="AE244" s="140">
        <f>Table_1027[[#This Row],[Planned Individuals]]*0.51</f>
        <v>17.850000000000001</v>
      </c>
      <c r="AF244" s="140">
        <f>Table_1027[[#This Row],[Planned Individuals]]*0.49</f>
        <v>17.149999999999999</v>
      </c>
      <c r="AG244" s="37">
        <v>7</v>
      </c>
      <c r="AH244" s="37"/>
      <c r="AI244" s="140">
        <f>SUM(Table_1027[[#This Row],[Existing Households]:[New Households]])</f>
        <v>7</v>
      </c>
      <c r="AJ244" s="140">
        <f t="shared" si="7"/>
        <v>35</v>
      </c>
      <c r="AK244" s="140">
        <f>Table_1027[[#This Row],[Reached Individuals]]*0.51</f>
        <v>17.850000000000001</v>
      </c>
      <c r="AL244" s="140">
        <f>Table_1027[[#This Row],[Reached Individuals]]*0.49</f>
        <v>17.149999999999999</v>
      </c>
      <c r="AM244" s="140">
        <f>Table_1027[[#This Row],[Reached Individuals]]*0.21</f>
        <v>7.35</v>
      </c>
      <c r="AN244" s="140">
        <f>Table_1027[[#This Row],[Reached Individuals]]*0.21</f>
        <v>7.35</v>
      </c>
      <c r="AO244" s="140">
        <f>Table_1027[[#This Row],[Reached Individuals]]*0.26</f>
        <v>9.1</v>
      </c>
      <c r="AP244" s="140">
        <f>Table_1027[[#This Row],[Reached Individuals]]*0.27</f>
        <v>9.4500000000000011</v>
      </c>
      <c r="AQ244" s="142">
        <f>Table_1027[[#This Row],[Reached Individuals]]*0.02</f>
        <v>0.70000000000000007</v>
      </c>
      <c r="AR244" s="142">
        <f>Table_1027[[#This Row],[Reached Individuals]]*0.03</f>
        <v>1.05</v>
      </c>
      <c r="AS244" s="37"/>
      <c r="AT244" s="12"/>
      <c r="AU244" s="12" t="s">
        <v>5139</v>
      </c>
      <c r="AV244" s="11">
        <v>1731150232</v>
      </c>
      <c r="AW244" s="11" t="s">
        <v>5140</v>
      </c>
      <c r="AX244" s="11" t="s">
        <v>5141</v>
      </c>
      <c r="AY244" s="18">
        <v>1610894949</v>
      </c>
      <c r="AZ244" s="18" t="s">
        <v>5142</v>
      </c>
      <c r="BA244" s="5">
        <v>20</v>
      </c>
      <c r="BB244" s="5">
        <v>2022</v>
      </c>
      <c r="BC244" s="6" t="str" cm="1">
        <f t="array" ref="BC244">_xlfn.IFS(U244="Teknaf","202290",U244="Ukhia","202294",U244="Ramu","202266",U244="Pekua","202256",U244="Maheshkhali","202249",U244="Kutubdia","202245",U244="Cox's Bazar Sadar","202224",U244="Chakaria","202216",ISBLANK(U244),"")</f>
        <v>202294</v>
      </c>
      <c r="BD244" s="22"/>
      <c r="BE244" s="22"/>
    </row>
    <row r="245" spans="1:57" ht="15.75" customHeight="1">
      <c r="A245" s="36">
        <v>242</v>
      </c>
      <c r="B245" s="10" t="s">
        <v>5130</v>
      </c>
      <c r="C245" s="10" t="s">
        <v>27</v>
      </c>
      <c r="D245" s="10" t="s">
        <v>5137</v>
      </c>
      <c r="E245" s="20" t="s">
        <v>36</v>
      </c>
      <c r="F245" s="20" t="s">
        <v>5138</v>
      </c>
      <c r="G245" s="20" t="s">
        <v>8</v>
      </c>
      <c r="H245" s="3" t="s">
        <v>286</v>
      </c>
      <c r="I245" s="18" t="s">
        <v>87</v>
      </c>
      <c r="J245" s="18" t="s">
        <v>199</v>
      </c>
      <c r="K245" s="100" t="s">
        <v>74</v>
      </c>
      <c r="L245" s="100" t="s">
        <v>295</v>
      </c>
      <c r="M245" s="3" t="s">
        <v>428</v>
      </c>
      <c r="N245" s="18" t="s">
        <v>297</v>
      </c>
      <c r="O245" s="18" t="s">
        <v>298</v>
      </c>
      <c r="P245" s="18">
        <v>200</v>
      </c>
      <c r="Q245" s="2" t="s">
        <v>289</v>
      </c>
      <c r="R245" s="1" t="s">
        <v>301</v>
      </c>
      <c r="S245" s="5" t="s">
        <v>291</v>
      </c>
      <c r="T245" s="5" t="s">
        <v>292</v>
      </c>
      <c r="U245" s="18" t="s">
        <v>76</v>
      </c>
      <c r="V245" s="18" t="s">
        <v>221</v>
      </c>
      <c r="W245" s="18" t="s">
        <v>308</v>
      </c>
      <c r="X245" s="145" t="s">
        <v>311</v>
      </c>
      <c r="Y245" s="145" t="s">
        <v>72</v>
      </c>
      <c r="Z245" s="145" t="s">
        <v>307</v>
      </c>
      <c r="AA245" s="18" t="s">
        <v>73</v>
      </c>
      <c r="AB245" s="18" t="s">
        <v>293</v>
      </c>
      <c r="AC245" s="18">
        <v>7</v>
      </c>
      <c r="AD245" s="5">
        <f t="shared" si="8"/>
        <v>35</v>
      </c>
      <c r="AE245" s="140">
        <f>Table_1027[[#This Row],[Planned Individuals]]*0.51</f>
        <v>17.850000000000001</v>
      </c>
      <c r="AF245" s="140">
        <f>Table_1027[[#This Row],[Planned Individuals]]*0.49</f>
        <v>17.149999999999999</v>
      </c>
      <c r="AG245" s="37">
        <v>7</v>
      </c>
      <c r="AH245" s="37"/>
      <c r="AI245" s="140">
        <f>SUM(Table_1027[[#This Row],[Existing Households]:[New Households]])</f>
        <v>7</v>
      </c>
      <c r="AJ245" s="140">
        <f t="shared" si="7"/>
        <v>35</v>
      </c>
      <c r="AK245" s="140">
        <f>Table_1027[[#This Row],[Reached Individuals]]*0.51</f>
        <v>17.850000000000001</v>
      </c>
      <c r="AL245" s="140">
        <f>Table_1027[[#This Row],[Reached Individuals]]*0.49</f>
        <v>17.149999999999999</v>
      </c>
      <c r="AM245" s="140">
        <f>Table_1027[[#This Row],[Reached Individuals]]*0.21</f>
        <v>7.35</v>
      </c>
      <c r="AN245" s="140">
        <f>Table_1027[[#This Row],[Reached Individuals]]*0.21</f>
        <v>7.35</v>
      </c>
      <c r="AO245" s="140">
        <f>Table_1027[[#This Row],[Reached Individuals]]*0.26</f>
        <v>9.1</v>
      </c>
      <c r="AP245" s="140">
        <f>Table_1027[[#This Row],[Reached Individuals]]*0.27</f>
        <v>9.4500000000000011</v>
      </c>
      <c r="AQ245" s="142">
        <f>Table_1027[[#This Row],[Reached Individuals]]*0.02</f>
        <v>0.70000000000000007</v>
      </c>
      <c r="AR245" s="142">
        <f>Table_1027[[#This Row],[Reached Individuals]]*0.03</f>
        <v>1.05</v>
      </c>
      <c r="AS245" s="37"/>
      <c r="AT245" s="12"/>
      <c r="AU245" s="12" t="s">
        <v>5139</v>
      </c>
      <c r="AV245" s="11">
        <v>1731150232</v>
      </c>
      <c r="AW245" s="11" t="s">
        <v>5140</v>
      </c>
      <c r="AX245" s="11" t="s">
        <v>5141</v>
      </c>
      <c r="AY245" s="18">
        <v>1610894949</v>
      </c>
      <c r="AZ245" s="18" t="s">
        <v>5142</v>
      </c>
      <c r="BA245" s="5">
        <v>20</v>
      </c>
      <c r="BB245" s="5">
        <v>2022</v>
      </c>
      <c r="BC245" s="6" t="str" cm="1">
        <f t="array" ref="BC245">_xlfn.IFS(U245="Teknaf","202290",U245="Ukhia","202294",U245="Ramu","202266",U245="Pekua","202256",U245="Maheshkhali","202249",U245="Kutubdia","202245",U245="Cox's Bazar Sadar","202224",U245="Chakaria","202216",ISBLANK(U245),"")</f>
        <v>202294</v>
      </c>
      <c r="BD245" s="22"/>
      <c r="BE245" s="22"/>
    </row>
    <row r="246" spans="1:57" ht="15.75" customHeight="1">
      <c r="A246" s="36">
        <v>243</v>
      </c>
      <c r="B246" s="10" t="s">
        <v>5130</v>
      </c>
      <c r="C246" s="10" t="s">
        <v>27</v>
      </c>
      <c r="D246" s="10" t="s">
        <v>5137</v>
      </c>
      <c r="E246" s="20" t="s">
        <v>36</v>
      </c>
      <c r="F246" s="20" t="s">
        <v>5138</v>
      </c>
      <c r="G246" s="20" t="s">
        <v>8</v>
      </c>
      <c r="H246" s="3" t="s">
        <v>286</v>
      </c>
      <c r="I246" s="18" t="s">
        <v>89</v>
      </c>
      <c r="J246" s="18" t="s">
        <v>180</v>
      </c>
      <c r="K246" s="100" t="s">
        <v>74</v>
      </c>
      <c r="L246" s="100" t="s">
        <v>295</v>
      </c>
      <c r="M246" s="3" t="s">
        <v>428</v>
      </c>
      <c r="N246" s="18" t="s">
        <v>297</v>
      </c>
      <c r="O246" s="18" t="s">
        <v>298</v>
      </c>
      <c r="P246" s="18">
        <v>200</v>
      </c>
      <c r="Q246" s="2" t="s">
        <v>289</v>
      </c>
      <c r="R246" s="1" t="s">
        <v>301</v>
      </c>
      <c r="S246" s="5" t="s">
        <v>291</v>
      </c>
      <c r="T246" s="5" t="s">
        <v>292</v>
      </c>
      <c r="U246" s="18" t="s">
        <v>76</v>
      </c>
      <c r="V246" s="18" t="s">
        <v>221</v>
      </c>
      <c r="W246" s="18" t="s">
        <v>316</v>
      </c>
      <c r="X246" s="145" t="s">
        <v>311</v>
      </c>
      <c r="Y246" s="145" t="s">
        <v>72</v>
      </c>
      <c r="Z246" s="145" t="s">
        <v>307</v>
      </c>
      <c r="AA246" s="18" t="s">
        <v>73</v>
      </c>
      <c r="AB246" s="18" t="s">
        <v>293</v>
      </c>
      <c r="AC246" s="18">
        <v>8</v>
      </c>
      <c r="AD246" s="5">
        <f t="shared" si="8"/>
        <v>40</v>
      </c>
      <c r="AE246" s="140">
        <f>Table_1027[[#This Row],[Planned Individuals]]*0.51</f>
        <v>20.399999999999999</v>
      </c>
      <c r="AF246" s="140">
        <f>Table_1027[[#This Row],[Planned Individuals]]*0.49</f>
        <v>19.600000000000001</v>
      </c>
      <c r="AG246" s="37">
        <v>8</v>
      </c>
      <c r="AH246" s="37"/>
      <c r="AI246" s="140">
        <f>SUM(Table_1027[[#This Row],[Existing Households]:[New Households]])</f>
        <v>8</v>
      </c>
      <c r="AJ246" s="140">
        <f t="shared" si="7"/>
        <v>40</v>
      </c>
      <c r="AK246" s="140">
        <f>Table_1027[[#This Row],[Reached Individuals]]*0.51</f>
        <v>20.399999999999999</v>
      </c>
      <c r="AL246" s="140">
        <f>Table_1027[[#This Row],[Reached Individuals]]*0.49</f>
        <v>19.600000000000001</v>
      </c>
      <c r="AM246" s="140">
        <f>Table_1027[[#This Row],[Reached Individuals]]*0.21</f>
        <v>8.4</v>
      </c>
      <c r="AN246" s="140">
        <f>Table_1027[[#This Row],[Reached Individuals]]*0.21</f>
        <v>8.4</v>
      </c>
      <c r="AO246" s="140">
        <f>Table_1027[[#This Row],[Reached Individuals]]*0.26</f>
        <v>10.4</v>
      </c>
      <c r="AP246" s="140">
        <f>Table_1027[[#This Row],[Reached Individuals]]*0.27</f>
        <v>10.8</v>
      </c>
      <c r="AQ246" s="142">
        <f>Table_1027[[#This Row],[Reached Individuals]]*0.02</f>
        <v>0.8</v>
      </c>
      <c r="AR246" s="142">
        <f>Table_1027[[#This Row],[Reached Individuals]]*0.03</f>
        <v>1.2</v>
      </c>
      <c r="AS246" s="37"/>
      <c r="AT246" s="12"/>
      <c r="AU246" s="12" t="s">
        <v>5139</v>
      </c>
      <c r="AV246" s="11">
        <v>1731150232</v>
      </c>
      <c r="AW246" s="11" t="s">
        <v>5140</v>
      </c>
      <c r="AX246" s="11" t="s">
        <v>5141</v>
      </c>
      <c r="AY246" s="18">
        <v>1610894949</v>
      </c>
      <c r="AZ246" s="18" t="s">
        <v>5142</v>
      </c>
      <c r="BA246" s="5">
        <v>20</v>
      </c>
      <c r="BB246" s="5">
        <v>2022</v>
      </c>
      <c r="BC246" s="6" t="str" cm="1">
        <f t="array" ref="BC246">_xlfn.IFS(U246="Teknaf","202290",U246="Ukhia","202294",U246="Ramu","202266",U246="Pekua","202256",U246="Maheshkhali","202249",U246="Kutubdia","202245",U246="Cox's Bazar Sadar","202224",U246="Chakaria","202216",ISBLANK(U246),"")</f>
        <v>202294</v>
      </c>
      <c r="BD246" s="22"/>
      <c r="BE246" s="22"/>
    </row>
    <row r="247" spans="1:57" ht="15.75" customHeight="1">
      <c r="A247" s="36">
        <v>244</v>
      </c>
      <c r="B247" s="10" t="s">
        <v>5130</v>
      </c>
      <c r="C247" s="10" t="s">
        <v>27</v>
      </c>
      <c r="D247" s="10" t="s">
        <v>5137</v>
      </c>
      <c r="E247" s="20" t="s">
        <v>36</v>
      </c>
      <c r="F247" s="20" t="s">
        <v>5138</v>
      </c>
      <c r="G247" s="20" t="s">
        <v>8</v>
      </c>
      <c r="H247" s="3" t="s">
        <v>286</v>
      </c>
      <c r="I247" s="18" t="s">
        <v>87</v>
      </c>
      <c r="J247" s="18" t="s">
        <v>199</v>
      </c>
      <c r="K247" s="100" t="s">
        <v>74</v>
      </c>
      <c r="L247" s="100" t="s">
        <v>295</v>
      </c>
      <c r="M247" s="3" t="s">
        <v>428</v>
      </c>
      <c r="N247" s="18" t="s">
        <v>297</v>
      </c>
      <c r="O247" s="18" t="s">
        <v>298</v>
      </c>
      <c r="P247" s="18">
        <v>200</v>
      </c>
      <c r="Q247" s="2" t="s">
        <v>289</v>
      </c>
      <c r="R247" s="1" t="s">
        <v>301</v>
      </c>
      <c r="S247" s="5" t="s">
        <v>291</v>
      </c>
      <c r="T247" s="5" t="s">
        <v>292</v>
      </c>
      <c r="U247" s="18" t="s">
        <v>76</v>
      </c>
      <c r="V247" s="18" t="s">
        <v>221</v>
      </c>
      <c r="W247" s="18" t="s">
        <v>331</v>
      </c>
      <c r="X247" s="145" t="s">
        <v>311</v>
      </c>
      <c r="Y247" s="145" t="s">
        <v>72</v>
      </c>
      <c r="Z247" s="145" t="s">
        <v>307</v>
      </c>
      <c r="AA247" s="18" t="s">
        <v>73</v>
      </c>
      <c r="AB247" s="18" t="s">
        <v>293</v>
      </c>
      <c r="AC247" s="18">
        <v>8</v>
      </c>
      <c r="AD247" s="5">
        <f t="shared" si="8"/>
        <v>40</v>
      </c>
      <c r="AE247" s="140">
        <f>Table_1027[[#This Row],[Planned Individuals]]*0.51</f>
        <v>20.399999999999999</v>
      </c>
      <c r="AF247" s="140">
        <f>Table_1027[[#This Row],[Planned Individuals]]*0.49</f>
        <v>19.600000000000001</v>
      </c>
      <c r="AG247" s="37">
        <v>8</v>
      </c>
      <c r="AH247" s="37"/>
      <c r="AI247" s="140">
        <f>SUM(Table_1027[[#This Row],[Existing Households]:[New Households]])</f>
        <v>8</v>
      </c>
      <c r="AJ247" s="140">
        <f t="shared" si="7"/>
        <v>40</v>
      </c>
      <c r="AK247" s="140">
        <f>Table_1027[[#This Row],[Reached Individuals]]*0.51</f>
        <v>20.399999999999999</v>
      </c>
      <c r="AL247" s="140">
        <f>Table_1027[[#This Row],[Reached Individuals]]*0.49</f>
        <v>19.600000000000001</v>
      </c>
      <c r="AM247" s="140">
        <f>Table_1027[[#This Row],[Reached Individuals]]*0.21</f>
        <v>8.4</v>
      </c>
      <c r="AN247" s="140">
        <f>Table_1027[[#This Row],[Reached Individuals]]*0.21</f>
        <v>8.4</v>
      </c>
      <c r="AO247" s="140">
        <f>Table_1027[[#This Row],[Reached Individuals]]*0.26</f>
        <v>10.4</v>
      </c>
      <c r="AP247" s="140">
        <f>Table_1027[[#This Row],[Reached Individuals]]*0.27</f>
        <v>10.8</v>
      </c>
      <c r="AQ247" s="142">
        <f>Table_1027[[#This Row],[Reached Individuals]]*0.02</f>
        <v>0.8</v>
      </c>
      <c r="AR247" s="142">
        <f>Table_1027[[#This Row],[Reached Individuals]]*0.03</f>
        <v>1.2</v>
      </c>
      <c r="AS247" s="37"/>
      <c r="AT247" s="12"/>
      <c r="AU247" s="12" t="s">
        <v>5139</v>
      </c>
      <c r="AV247" s="11">
        <v>1731150232</v>
      </c>
      <c r="AW247" s="11" t="s">
        <v>5140</v>
      </c>
      <c r="AX247" s="11" t="s">
        <v>5141</v>
      </c>
      <c r="AY247" s="18">
        <v>1610894949</v>
      </c>
      <c r="AZ247" s="18" t="s">
        <v>5142</v>
      </c>
      <c r="BA247" s="5">
        <v>20</v>
      </c>
      <c r="BB247" s="5">
        <v>2022</v>
      </c>
      <c r="BC247" s="6" t="str" cm="1">
        <f t="array" ref="BC247">_xlfn.IFS(U247="Teknaf","202290",U247="Ukhia","202294",U247="Ramu","202266",U247="Pekua","202256",U247="Maheshkhali","202249",U247="Kutubdia","202245",U247="Cox's Bazar Sadar","202224",U247="Chakaria","202216",ISBLANK(U247),"")</f>
        <v>202294</v>
      </c>
      <c r="BD247" s="22"/>
      <c r="BE247" s="22"/>
    </row>
    <row r="248" spans="1:57" ht="15.75" customHeight="1">
      <c r="A248" s="36">
        <v>245</v>
      </c>
      <c r="B248" s="10" t="s">
        <v>5130</v>
      </c>
      <c r="C248" s="10" t="s">
        <v>27</v>
      </c>
      <c r="D248" s="10" t="s">
        <v>5137</v>
      </c>
      <c r="E248" s="20" t="s">
        <v>36</v>
      </c>
      <c r="F248" s="20" t="s">
        <v>5138</v>
      </c>
      <c r="G248" s="20" t="s">
        <v>8</v>
      </c>
      <c r="H248" s="3" t="s">
        <v>286</v>
      </c>
      <c r="I248" s="18" t="s">
        <v>87</v>
      </c>
      <c r="J248" s="18" t="s">
        <v>199</v>
      </c>
      <c r="K248" s="100" t="s">
        <v>74</v>
      </c>
      <c r="L248" s="100" t="s">
        <v>295</v>
      </c>
      <c r="M248" s="3" t="s">
        <v>428</v>
      </c>
      <c r="N248" s="18" t="s">
        <v>297</v>
      </c>
      <c r="O248" s="18" t="s">
        <v>298</v>
      </c>
      <c r="P248" s="18">
        <v>200</v>
      </c>
      <c r="Q248" s="2" t="s">
        <v>289</v>
      </c>
      <c r="R248" s="1" t="s">
        <v>301</v>
      </c>
      <c r="S248" s="5" t="s">
        <v>291</v>
      </c>
      <c r="T248" s="5" t="s">
        <v>292</v>
      </c>
      <c r="U248" s="18" t="s">
        <v>77</v>
      </c>
      <c r="V248" s="18" t="s">
        <v>224</v>
      </c>
      <c r="W248" s="18" t="s">
        <v>324</v>
      </c>
      <c r="X248" s="145" t="s">
        <v>311</v>
      </c>
      <c r="Y248" s="145" t="s">
        <v>72</v>
      </c>
      <c r="Z248" s="145" t="s">
        <v>307</v>
      </c>
      <c r="AA248" s="18" t="s">
        <v>73</v>
      </c>
      <c r="AB248" s="18" t="s">
        <v>293</v>
      </c>
      <c r="AC248" s="18">
        <v>8</v>
      </c>
      <c r="AD248" s="5">
        <f t="shared" si="8"/>
        <v>40</v>
      </c>
      <c r="AE248" s="140">
        <f>Table_1027[[#This Row],[Planned Individuals]]*0.51</f>
        <v>20.399999999999999</v>
      </c>
      <c r="AF248" s="140">
        <f>Table_1027[[#This Row],[Planned Individuals]]*0.49</f>
        <v>19.600000000000001</v>
      </c>
      <c r="AG248" s="37">
        <v>8</v>
      </c>
      <c r="AH248" s="37"/>
      <c r="AI248" s="140">
        <f>SUM(Table_1027[[#This Row],[Existing Households]:[New Households]])</f>
        <v>8</v>
      </c>
      <c r="AJ248" s="140">
        <f t="shared" si="7"/>
        <v>40</v>
      </c>
      <c r="AK248" s="140">
        <f>Table_1027[[#This Row],[Reached Individuals]]*0.51</f>
        <v>20.399999999999999</v>
      </c>
      <c r="AL248" s="140">
        <f>Table_1027[[#This Row],[Reached Individuals]]*0.49</f>
        <v>19.600000000000001</v>
      </c>
      <c r="AM248" s="140">
        <f>Table_1027[[#This Row],[Reached Individuals]]*0.21</f>
        <v>8.4</v>
      </c>
      <c r="AN248" s="140">
        <f>Table_1027[[#This Row],[Reached Individuals]]*0.21</f>
        <v>8.4</v>
      </c>
      <c r="AO248" s="140">
        <f>Table_1027[[#This Row],[Reached Individuals]]*0.26</f>
        <v>10.4</v>
      </c>
      <c r="AP248" s="140">
        <f>Table_1027[[#This Row],[Reached Individuals]]*0.27</f>
        <v>10.8</v>
      </c>
      <c r="AQ248" s="142">
        <f>Table_1027[[#This Row],[Reached Individuals]]*0.02</f>
        <v>0.8</v>
      </c>
      <c r="AR248" s="142">
        <f>Table_1027[[#This Row],[Reached Individuals]]*0.03</f>
        <v>1.2</v>
      </c>
      <c r="AS248" s="37"/>
      <c r="AT248" s="12"/>
      <c r="AU248" s="12" t="s">
        <v>5139</v>
      </c>
      <c r="AV248" s="11">
        <v>1731150232</v>
      </c>
      <c r="AW248" s="11" t="s">
        <v>5140</v>
      </c>
      <c r="AX248" s="11" t="s">
        <v>5141</v>
      </c>
      <c r="AY248" s="18">
        <v>1610894949</v>
      </c>
      <c r="AZ248" s="18" t="s">
        <v>5142</v>
      </c>
      <c r="BA248" s="5">
        <v>20</v>
      </c>
      <c r="BB248" s="5">
        <v>2022</v>
      </c>
      <c r="BC248" s="6" t="str" cm="1">
        <f t="array" ref="BC248">_xlfn.IFS(U248="Teknaf","202290",U248="Ukhia","202294",U248="Ramu","202266",U248="Pekua","202256",U248="Maheshkhali","202249",U248="Kutubdia","202245",U248="Cox's Bazar Sadar","202224",U248="Chakaria","202216",ISBLANK(U248),"")</f>
        <v>202290</v>
      </c>
      <c r="BD248" s="22"/>
      <c r="BE248" s="22"/>
    </row>
    <row r="249" spans="1:57" ht="15.75" customHeight="1">
      <c r="A249" s="36">
        <v>246</v>
      </c>
      <c r="B249" s="7" t="s">
        <v>5130</v>
      </c>
      <c r="C249" s="7" t="s">
        <v>27</v>
      </c>
      <c r="D249" s="7" t="s">
        <v>5137</v>
      </c>
      <c r="E249" s="20" t="s">
        <v>36</v>
      </c>
      <c r="F249" s="20" t="s">
        <v>5138</v>
      </c>
      <c r="G249" s="20" t="s">
        <v>8</v>
      </c>
      <c r="H249" s="3" t="s">
        <v>286</v>
      </c>
      <c r="I249" s="18" t="s">
        <v>87</v>
      </c>
      <c r="J249" s="18" t="s">
        <v>199</v>
      </c>
      <c r="K249" s="100" t="s">
        <v>74</v>
      </c>
      <c r="L249" s="100" t="s">
        <v>295</v>
      </c>
      <c r="M249" s="3" t="s">
        <v>428</v>
      </c>
      <c r="N249" s="18" t="s">
        <v>297</v>
      </c>
      <c r="O249" s="18" t="s">
        <v>298</v>
      </c>
      <c r="P249" s="18">
        <v>200</v>
      </c>
      <c r="Q249" s="2" t="s">
        <v>289</v>
      </c>
      <c r="R249" s="1" t="s">
        <v>301</v>
      </c>
      <c r="S249" s="5" t="s">
        <v>291</v>
      </c>
      <c r="T249" s="5" t="s">
        <v>292</v>
      </c>
      <c r="U249" s="18" t="s">
        <v>76</v>
      </c>
      <c r="V249" s="18" t="s">
        <v>221</v>
      </c>
      <c r="W249" s="18" t="s">
        <v>309</v>
      </c>
      <c r="X249" s="145" t="s">
        <v>311</v>
      </c>
      <c r="Y249" s="145" t="s">
        <v>72</v>
      </c>
      <c r="Z249" s="145" t="s">
        <v>307</v>
      </c>
      <c r="AA249" s="18" t="s">
        <v>73</v>
      </c>
      <c r="AB249" s="18" t="s">
        <v>293</v>
      </c>
      <c r="AC249" s="18">
        <v>12</v>
      </c>
      <c r="AD249" s="5">
        <f t="shared" si="8"/>
        <v>60</v>
      </c>
      <c r="AE249" s="140">
        <f>Table_1027[[#This Row],[Planned Individuals]]*0.51</f>
        <v>30.6</v>
      </c>
      <c r="AF249" s="140">
        <f>Table_1027[[#This Row],[Planned Individuals]]*0.49</f>
        <v>29.4</v>
      </c>
      <c r="AG249" s="37">
        <v>12</v>
      </c>
      <c r="AH249" s="37"/>
      <c r="AI249" s="140">
        <f>SUM(Table_1027[[#This Row],[Existing Households]:[New Households]])</f>
        <v>12</v>
      </c>
      <c r="AJ249" s="140">
        <f t="shared" si="7"/>
        <v>60</v>
      </c>
      <c r="AK249" s="140">
        <f>Table_1027[[#This Row],[Reached Individuals]]*0.51</f>
        <v>30.6</v>
      </c>
      <c r="AL249" s="140">
        <f>Table_1027[[#This Row],[Reached Individuals]]*0.49</f>
        <v>29.4</v>
      </c>
      <c r="AM249" s="140">
        <f>Table_1027[[#This Row],[Reached Individuals]]*0.21</f>
        <v>12.6</v>
      </c>
      <c r="AN249" s="140">
        <f>Table_1027[[#This Row],[Reached Individuals]]*0.21</f>
        <v>12.6</v>
      </c>
      <c r="AO249" s="140">
        <f>Table_1027[[#This Row],[Reached Individuals]]*0.26</f>
        <v>15.600000000000001</v>
      </c>
      <c r="AP249" s="140">
        <f>Table_1027[[#This Row],[Reached Individuals]]*0.27</f>
        <v>16.200000000000003</v>
      </c>
      <c r="AQ249" s="142">
        <f>Table_1027[[#This Row],[Reached Individuals]]*0.02</f>
        <v>1.2</v>
      </c>
      <c r="AR249" s="142">
        <f>Table_1027[[#This Row],[Reached Individuals]]*0.03</f>
        <v>1.7999999999999998</v>
      </c>
      <c r="AS249" s="37"/>
      <c r="AT249" s="12"/>
      <c r="AU249" s="12" t="s">
        <v>5139</v>
      </c>
      <c r="AV249" s="11">
        <v>1731150232</v>
      </c>
      <c r="AW249" s="11" t="s">
        <v>5140</v>
      </c>
      <c r="AX249" s="11" t="s">
        <v>5141</v>
      </c>
      <c r="AY249" s="18">
        <v>1610894949</v>
      </c>
      <c r="AZ249" s="18" t="s">
        <v>5142</v>
      </c>
      <c r="BA249" s="5">
        <v>20</v>
      </c>
      <c r="BB249" s="5">
        <v>2022</v>
      </c>
      <c r="BC249" s="6" t="str" cm="1">
        <f t="array" ref="BC249">_xlfn.IFS(U249="Teknaf","202290",U249="Ukhia","202294",U249="Ramu","202266",U249="Pekua","202256",U249="Maheshkhali","202249",U249="Kutubdia","202245",U249="Cox's Bazar Sadar","202224",U249="Chakaria","202216",ISBLANK(U249),"")</f>
        <v>202294</v>
      </c>
      <c r="BD249" s="22"/>
      <c r="BE249" s="22"/>
    </row>
    <row r="250" spans="1:57" ht="15.75" customHeight="1">
      <c r="A250" s="36">
        <v>247</v>
      </c>
      <c r="B250" s="7" t="s">
        <v>5130</v>
      </c>
      <c r="C250" s="7" t="s">
        <v>27</v>
      </c>
      <c r="D250" s="7" t="s">
        <v>5137</v>
      </c>
      <c r="E250" s="20" t="s">
        <v>36</v>
      </c>
      <c r="F250" s="20" t="s">
        <v>5138</v>
      </c>
      <c r="G250" s="20" t="s">
        <v>8</v>
      </c>
      <c r="H250" s="3" t="s">
        <v>286</v>
      </c>
      <c r="I250" s="18" t="s">
        <v>87</v>
      </c>
      <c r="J250" s="18" t="s">
        <v>199</v>
      </c>
      <c r="K250" s="100" t="s">
        <v>74</v>
      </c>
      <c r="L250" s="100" t="s">
        <v>295</v>
      </c>
      <c r="M250" s="3" t="s">
        <v>428</v>
      </c>
      <c r="N250" s="18" t="s">
        <v>297</v>
      </c>
      <c r="O250" s="18" t="s">
        <v>298</v>
      </c>
      <c r="P250" s="18">
        <v>200</v>
      </c>
      <c r="Q250" s="2" t="s">
        <v>289</v>
      </c>
      <c r="R250" s="1" t="s">
        <v>301</v>
      </c>
      <c r="S250" s="5" t="s">
        <v>291</v>
      </c>
      <c r="T250" s="5" t="s">
        <v>292</v>
      </c>
      <c r="U250" s="18" t="s">
        <v>77</v>
      </c>
      <c r="V250" s="18" t="s">
        <v>224</v>
      </c>
      <c r="W250" s="18" t="s">
        <v>306</v>
      </c>
      <c r="X250" s="145" t="s">
        <v>311</v>
      </c>
      <c r="Y250" s="145" t="s">
        <v>72</v>
      </c>
      <c r="Z250" s="145" t="s">
        <v>307</v>
      </c>
      <c r="AA250" s="18" t="s">
        <v>73</v>
      </c>
      <c r="AB250" s="18" t="s">
        <v>293</v>
      </c>
      <c r="AC250" s="18">
        <v>12</v>
      </c>
      <c r="AD250" s="5">
        <f t="shared" si="8"/>
        <v>60</v>
      </c>
      <c r="AE250" s="140">
        <f>Table_1027[[#This Row],[Planned Individuals]]*0.51</f>
        <v>30.6</v>
      </c>
      <c r="AF250" s="140">
        <f>Table_1027[[#This Row],[Planned Individuals]]*0.49</f>
        <v>29.4</v>
      </c>
      <c r="AG250" s="37">
        <v>12</v>
      </c>
      <c r="AH250" s="37"/>
      <c r="AI250" s="140">
        <f>SUM(Table_1027[[#This Row],[Existing Households]:[New Households]])</f>
        <v>12</v>
      </c>
      <c r="AJ250" s="140">
        <f t="shared" si="7"/>
        <v>60</v>
      </c>
      <c r="AK250" s="140">
        <f>Table_1027[[#This Row],[Reached Individuals]]*0.51</f>
        <v>30.6</v>
      </c>
      <c r="AL250" s="140">
        <f>Table_1027[[#This Row],[Reached Individuals]]*0.49</f>
        <v>29.4</v>
      </c>
      <c r="AM250" s="140">
        <f>Table_1027[[#This Row],[Reached Individuals]]*0.21</f>
        <v>12.6</v>
      </c>
      <c r="AN250" s="140">
        <f>Table_1027[[#This Row],[Reached Individuals]]*0.21</f>
        <v>12.6</v>
      </c>
      <c r="AO250" s="140">
        <f>Table_1027[[#This Row],[Reached Individuals]]*0.26</f>
        <v>15.600000000000001</v>
      </c>
      <c r="AP250" s="140">
        <f>Table_1027[[#This Row],[Reached Individuals]]*0.27</f>
        <v>16.200000000000003</v>
      </c>
      <c r="AQ250" s="142">
        <f>Table_1027[[#This Row],[Reached Individuals]]*0.02</f>
        <v>1.2</v>
      </c>
      <c r="AR250" s="142">
        <f>Table_1027[[#This Row],[Reached Individuals]]*0.03</f>
        <v>1.7999999999999998</v>
      </c>
      <c r="AS250" s="37"/>
      <c r="AT250" s="12"/>
      <c r="AU250" s="12" t="s">
        <v>5139</v>
      </c>
      <c r="AV250" s="11">
        <v>1731150232</v>
      </c>
      <c r="AW250" s="11" t="s">
        <v>5140</v>
      </c>
      <c r="AX250" s="11" t="s">
        <v>5141</v>
      </c>
      <c r="AY250" s="18">
        <v>1610894949</v>
      </c>
      <c r="AZ250" s="18" t="s">
        <v>5142</v>
      </c>
      <c r="BA250" s="5">
        <v>20</v>
      </c>
      <c r="BB250" s="5">
        <v>2022</v>
      </c>
      <c r="BC250" s="6" t="str" cm="1">
        <f t="array" ref="BC250">_xlfn.IFS(U250="Teknaf","202290",U250="Ukhia","202294",U250="Ramu","202266",U250="Pekua","202256",U250="Maheshkhali","202249",U250="Kutubdia","202245",U250="Cox's Bazar Sadar","202224",U250="Chakaria","202216",ISBLANK(U250),"")</f>
        <v>202290</v>
      </c>
      <c r="BD250" s="22"/>
      <c r="BE250" s="22"/>
    </row>
    <row r="251" spans="1:57" ht="15.75" customHeight="1">
      <c r="A251" s="36">
        <v>248</v>
      </c>
      <c r="B251" s="7" t="s">
        <v>5130</v>
      </c>
      <c r="C251" s="7" t="s">
        <v>27</v>
      </c>
      <c r="D251" s="7" t="s">
        <v>5137</v>
      </c>
      <c r="E251" s="20" t="s">
        <v>36</v>
      </c>
      <c r="F251" s="20" t="s">
        <v>5138</v>
      </c>
      <c r="G251" s="20" t="s">
        <v>8</v>
      </c>
      <c r="H251" s="3" t="s">
        <v>286</v>
      </c>
      <c r="I251" s="18" t="s">
        <v>87</v>
      </c>
      <c r="J251" s="18" t="s">
        <v>199</v>
      </c>
      <c r="K251" s="100" t="s">
        <v>74</v>
      </c>
      <c r="L251" s="100" t="s">
        <v>295</v>
      </c>
      <c r="M251" s="3" t="s">
        <v>428</v>
      </c>
      <c r="N251" s="18" t="s">
        <v>297</v>
      </c>
      <c r="O251" s="18" t="s">
        <v>298</v>
      </c>
      <c r="P251" s="18">
        <v>200</v>
      </c>
      <c r="Q251" s="2" t="s">
        <v>289</v>
      </c>
      <c r="R251" s="1" t="s">
        <v>301</v>
      </c>
      <c r="S251" s="5" t="s">
        <v>291</v>
      </c>
      <c r="T251" s="5" t="s">
        <v>292</v>
      </c>
      <c r="U251" s="18" t="s">
        <v>77</v>
      </c>
      <c r="V251" s="18" t="s">
        <v>224</v>
      </c>
      <c r="W251" s="18" t="s">
        <v>325</v>
      </c>
      <c r="X251" s="145" t="s">
        <v>311</v>
      </c>
      <c r="Y251" s="145" t="s">
        <v>72</v>
      </c>
      <c r="Z251" s="145" t="s">
        <v>307</v>
      </c>
      <c r="AA251" s="18" t="s">
        <v>73</v>
      </c>
      <c r="AB251" s="18" t="s">
        <v>293</v>
      </c>
      <c r="AC251" s="18">
        <v>13</v>
      </c>
      <c r="AD251" s="5">
        <f t="shared" si="8"/>
        <v>65</v>
      </c>
      <c r="AE251" s="140">
        <f>Table_1027[[#This Row],[Planned Individuals]]*0.51</f>
        <v>33.15</v>
      </c>
      <c r="AF251" s="140">
        <f>Table_1027[[#This Row],[Planned Individuals]]*0.49</f>
        <v>31.849999999999998</v>
      </c>
      <c r="AG251" s="37">
        <v>13</v>
      </c>
      <c r="AH251" s="37"/>
      <c r="AI251" s="140">
        <f>SUM(Table_1027[[#This Row],[Existing Households]:[New Households]])</f>
        <v>13</v>
      </c>
      <c r="AJ251" s="140">
        <f t="shared" si="7"/>
        <v>65</v>
      </c>
      <c r="AK251" s="140">
        <f>Table_1027[[#This Row],[Reached Individuals]]*0.51</f>
        <v>33.15</v>
      </c>
      <c r="AL251" s="140">
        <f>Table_1027[[#This Row],[Reached Individuals]]*0.49</f>
        <v>31.849999999999998</v>
      </c>
      <c r="AM251" s="140">
        <f>Table_1027[[#This Row],[Reached Individuals]]*0.21</f>
        <v>13.65</v>
      </c>
      <c r="AN251" s="140">
        <f>Table_1027[[#This Row],[Reached Individuals]]*0.21</f>
        <v>13.65</v>
      </c>
      <c r="AO251" s="140">
        <f>Table_1027[[#This Row],[Reached Individuals]]*0.26</f>
        <v>16.900000000000002</v>
      </c>
      <c r="AP251" s="140">
        <f>Table_1027[[#This Row],[Reached Individuals]]*0.27</f>
        <v>17.55</v>
      </c>
      <c r="AQ251" s="142">
        <f>Table_1027[[#This Row],[Reached Individuals]]*0.02</f>
        <v>1.3</v>
      </c>
      <c r="AR251" s="142">
        <f>Table_1027[[#This Row],[Reached Individuals]]*0.03</f>
        <v>1.95</v>
      </c>
      <c r="AS251" s="37"/>
      <c r="AT251" s="12"/>
      <c r="AU251" s="12" t="s">
        <v>5139</v>
      </c>
      <c r="AV251" s="11">
        <v>1731150232</v>
      </c>
      <c r="AW251" s="11" t="s">
        <v>5140</v>
      </c>
      <c r="AX251" s="11" t="s">
        <v>5141</v>
      </c>
      <c r="AY251" s="18">
        <v>1610894949</v>
      </c>
      <c r="AZ251" s="18" t="s">
        <v>5142</v>
      </c>
      <c r="BA251" s="5">
        <v>20</v>
      </c>
      <c r="BB251" s="5">
        <v>2022</v>
      </c>
      <c r="BC251" s="6" t="str" cm="1">
        <f t="array" ref="BC251">_xlfn.IFS(U251="Teknaf","202290",U251="Ukhia","202294",U251="Ramu","202266",U251="Pekua","202256",U251="Maheshkhali","202249",U251="Kutubdia","202245",U251="Cox's Bazar Sadar","202224",U251="Chakaria","202216",ISBLANK(U251),"")</f>
        <v>202290</v>
      </c>
      <c r="BD251" s="22"/>
      <c r="BE251" s="22"/>
    </row>
    <row r="252" spans="1:57" ht="15.75" customHeight="1">
      <c r="A252" s="36">
        <v>249</v>
      </c>
      <c r="B252" s="7" t="s">
        <v>5130</v>
      </c>
      <c r="C252" s="7" t="s">
        <v>27</v>
      </c>
      <c r="D252" s="7" t="s">
        <v>5137</v>
      </c>
      <c r="E252" s="20" t="s">
        <v>36</v>
      </c>
      <c r="F252" s="20" t="s">
        <v>5138</v>
      </c>
      <c r="G252" s="20" t="s">
        <v>8</v>
      </c>
      <c r="H252" s="3" t="s">
        <v>286</v>
      </c>
      <c r="I252" s="18" t="s">
        <v>89</v>
      </c>
      <c r="J252" s="18" t="s">
        <v>180</v>
      </c>
      <c r="K252" s="100" t="s">
        <v>74</v>
      </c>
      <c r="L252" s="100" t="s">
        <v>295</v>
      </c>
      <c r="M252" s="3" t="s">
        <v>428</v>
      </c>
      <c r="N252" s="18" t="s">
        <v>297</v>
      </c>
      <c r="O252" s="18" t="s">
        <v>298</v>
      </c>
      <c r="P252" s="18">
        <v>200</v>
      </c>
      <c r="Q252" s="2" t="s">
        <v>289</v>
      </c>
      <c r="R252" s="1" t="s">
        <v>301</v>
      </c>
      <c r="S252" s="5" t="s">
        <v>291</v>
      </c>
      <c r="T252" s="5" t="s">
        <v>292</v>
      </c>
      <c r="U252" s="18" t="s">
        <v>76</v>
      </c>
      <c r="V252" s="18" t="s">
        <v>221</v>
      </c>
      <c r="W252" s="18" t="s">
        <v>308</v>
      </c>
      <c r="X252" s="145" t="s">
        <v>311</v>
      </c>
      <c r="Y252" s="145" t="s">
        <v>72</v>
      </c>
      <c r="Z252" s="145" t="s">
        <v>307</v>
      </c>
      <c r="AA252" s="18" t="s">
        <v>73</v>
      </c>
      <c r="AB252" s="18" t="s">
        <v>293</v>
      </c>
      <c r="AC252" s="18">
        <v>18</v>
      </c>
      <c r="AD252" s="5">
        <f t="shared" si="8"/>
        <v>90</v>
      </c>
      <c r="AE252" s="140">
        <f>Table_1027[[#This Row],[Planned Individuals]]*0.51</f>
        <v>45.9</v>
      </c>
      <c r="AF252" s="140">
        <f>Table_1027[[#This Row],[Planned Individuals]]*0.49</f>
        <v>44.1</v>
      </c>
      <c r="AG252" s="37">
        <v>18</v>
      </c>
      <c r="AH252" s="37"/>
      <c r="AI252" s="140">
        <f>SUM(Table_1027[[#This Row],[Existing Households]:[New Households]])</f>
        <v>18</v>
      </c>
      <c r="AJ252" s="140">
        <f t="shared" si="7"/>
        <v>90</v>
      </c>
      <c r="AK252" s="140">
        <f>Table_1027[[#This Row],[Reached Individuals]]*0.51</f>
        <v>45.9</v>
      </c>
      <c r="AL252" s="140">
        <f>Table_1027[[#This Row],[Reached Individuals]]*0.49</f>
        <v>44.1</v>
      </c>
      <c r="AM252" s="140">
        <f>Table_1027[[#This Row],[Reached Individuals]]*0.21</f>
        <v>18.899999999999999</v>
      </c>
      <c r="AN252" s="140">
        <f>Table_1027[[#This Row],[Reached Individuals]]*0.21</f>
        <v>18.899999999999999</v>
      </c>
      <c r="AO252" s="140">
        <f>Table_1027[[#This Row],[Reached Individuals]]*0.26</f>
        <v>23.400000000000002</v>
      </c>
      <c r="AP252" s="140">
        <f>Table_1027[[#This Row],[Reached Individuals]]*0.27</f>
        <v>24.3</v>
      </c>
      <c r="AQ252" s="142">
        <f>Table_1027[[#This Row],[Reached Individuals]]*0.02</f>
        <v>1.8</v>
      </c>
      <c r="AR252" s="142">
        <f>Table_1027[[#This Row],[Reached Individuals]]*0.03</f>
        <v>2.6999999999999997</v>
      </c>
      <c r="AS252" s="37"/>
      <c r="AT252" s="12"/>
      <c r="AU252" s="12" t="s">
        <v>5139</v>
      </c>
      <c r="AV252" s="11">
        <v>1731150232</v>
      </c>
      <c r="AW252" s="11" t="s">
        <v>5140</v>
      </c>
      <c r="AX252" s="11" t="s">
        <v>5141</v>
      </c>
      <c r="AY252" s="18">
        <v>1610894949</v>
      </c>
      <c r="AZ252" s="18" t="s">
        <v>5142</v>
      </c>
      <c r="BA252" s="5">
        <v>20</v>
      </c>
      <c r="BB252" s="5">
        <v>2022</v>
      </c>
      <c r="BC252" s="6" t="str" cm="1">
        <f t="array" ref="BC252">_xlfn.IFS(U252="Teknaf","202290",U252="Ukhia","202294",U252="Ramu","202266",U252="Pekua","202256",U252="Maheshkhali","202249",U252="Kutubdia","202245",U252="Cox's Bazar Sadar","202224",U252="Chakaria","202216",ISBLANK(U252),"")</f>
        <v>202294</v>
      </c>
      <c r="BD252" s="22"/>
      <c r="BE252" s="22"/>
    </row>
    <row r="253" spans="1:57" ht="15.75" customHeight="1">
      <c r="A253" s="36">
        <v>250</v>
      </c>
      <c r="B253" s="7" t="s">
        <v>5130</v>
      </c>
      <c r="C253" s="7" t="s">
        <v>27</v>
      </c>
      <c r="D253" s="7" t="s">
        <v>5137</v>
      </c>
      <c r="E253" s="20" t="s">
        <v>36</v>
      </c>
      <c r="F253" s="20" t="s">
        <v>5138</v>
      </c>
      <c r="G253" s="20" t="s">
        <v>8</v>
      </c>
      <c r="H253" s="3" t="s">
        <v>286</v>
      </c>
      <c r="I253" s="18" t="s">
        <v>87</v>
      </c>
      <c r="J253" s="18" t="s">
        <v>199</v>
      </c>
      <c r="K253" s="100" t="s">
        <v>74</v>
      </c>
      <c r="L253" s="100" t="s">
        <v>295</v>
      </c>
      <c r="M253" s="3" t="s">
        <v>428</v>
      </c>
      <c r="N253" s="18" t="s">
        <v>297</v>
      </c>
      <c r="O253" s="18" t="s">
        <v>298</v>
      </c>
      <c r="P253" s="18">
        <v>200</v>
      </c>
      <c r="Q253" s="2" t="s">
        <v>289</v>
      </c>
      <c r="R253" s="1" t="s">
        <v>301</v>
      </c>
      <c r="S253" s="5" t="s">
        <v>291</v>
      </c>
      <c r="T253" s="5" t="s">
        <v>292</v>
      </c>
      <c r="U253" s="18" t="s">
        <v>77</v>
      </c>
      <c r="V253" s="18" t="s">
        <v>224</v>
      </c>
      <c r="W253" s="18" t="s">
        <v>309</v>
      </c>
      <c r="X253" s="145" t="s">
        <v>311</v>
      </c>
      <c r="Y253" s="145" t="s">
        <v>72</v>
      </c>
      <c r="Z253" s="145" t="s">
        <v>307</v>
      </c>
      <c r="AA253" s="18" t="s">
        <v>73</v>
      </c>
      <c r="AB253" s="18" t="s">
        <v>293</v>
      </c>
      <c r="AC253" s="18">
        <v>19</v>
      </c>
      <c r="AD253" s="5">
        <f t="shared" si="8"/>
        <v>95</v>
      </c>
      <c r="AE253" s="140">
        <f>Table_1027[[#This Row],[Planned Individuals]]*0.51</f>
        <v>48.45</v>
      </c>
      <c r="AF253" s="140">
        <f>Table_1027[[#This Row],[Planned Individuals]]*0.49</f>
        <v>46.55</v>
      </c>
      <c r="AG253" s="37">
        <v>19</v>
      </c>
      <c r="AH253" s="37"/>
      <c r="AI253" s="140">
        <f>SUM(Table_1027[[#This Row],[Existing Households]:[New Households]])</f>
        <v>19</v>
      </c>
      <c r="AJ253" s="140">
        <f t="shared" si="7"/>
        <v>95</v>
      </c>
      <c r="AK253" s="140">
        <f>Table_1027[[#This Row],[Reached Individuals]]*0.51</f>
        <v>48.45</v>
      </c>
      <c r="AL253" s="140">
        <f>Table_1027[[#This Row],[Reached Individuals]]*0.49</f>
        <v>46.55</v>
      </c>
      <c r="AM253" s="140">
        <f>Table_1027[[#This Row],[Reached Individuals]]*0.21</f>
        <v>19.95</v>
      </c>
      <c r="AN253" s="140">
        <f>Table_1027[[#This Row],[Reached Individuals]]*0.21</f>
        <v>19.95</v>
      </c>
      <c r="AO253" s="140">
        <f>Table_1027[[#This Row],[Reached Individuals]]*0.26</f>
        <v>24.7</v>
      </c>
      <c r="AP253" s="140">
        <f>Table_1027[[#This Row],[Reached Individuals]]*0.27</f>
        <v>25.650000000000002</v>
      </c>
      <c r="AQ253" s="142">
        <f>Table_1027[[#This Row],[Reached Individuals]]*0.02</f>
        <v>1.9000000000000001</v>
      </c>
      <c r="AR253" s="142">
        <f>Table_1027[[#This Row],[Reached Individuals]]*0.03</f>
        <v>2.85</v>
      </c>
      <c r="AS253" s="37"/>
      <c r="AT253" s="12"/>
      <c r="AU253" s="12" t="s">
        <v>5139</v>
      </c>
      <c r="AV253" s="11">
        <v>1731150232</v>
      </c>
      <c r="AW253" s="11" t="s">
        <v>5140</v>
      </c>
      <c r="AX253" s="11" t="s">
        <v>5141</v>
      </c>
      <c r="AY253" s="18">
        <v>1610894949</v>
      </c>
      <c r="AZ253" s="18" t="s">
        <v>5142</v>
      </c>
      <c r="BA253" s="5">
        <v>20</v>
      </c>
      <c r="BB253" s="5">
        <v>2022</v>
      </c>
      <c r="BC253" s="6" t="str" cm="1">
        <f t="array" ref="BC253">_xlfn.IFS(U253="Teknaf","202290",U253="Ukhia","202294",U253="Ramu","202266",U253="Pekua","202256",U253="Maheshkhali","202249",U253="Kutubdia","202245",U253="Cox's Bazar Sadar","202224",U253="Chakaria","202216",ISBLANK(U253),"")</f>
        <v>202290</v>
      </c>
      <c r="BD253" s="22"/>
      <c r="BE253" s="22"/>
    </row>
    <row r="254" spans="1:57" ht="15.75" customHeight="1">
      <c r="A254" s="36">
        <v>251</v>
      </c>
      <c r="B254" s="7" t="s">
        <v>5130</v>
      </c>
      <c r="C254" s="7" t="s">
        <v>27</v>
      </c>
      <c r="D254" s="7" t="s">
        <v>5137</v>
      </c>
      <c r="E254" s="20" t="s">
        <v>36</v>
      </c>
      <c r="F254" s="20" t="s">
        <v>5138</v>
      </c>
      <c r="G254" s="20" t="s">
        <v>8</v>
      </c>
      <c r="H254" s="3" t="s">
        <v>286</v>
      </c>
      <c r="I254" s="18" t="s">
        <v>89</v>
      </c>
      <c r="J254" s="18" t="s">
        <v>180</v>
      </c>
      <c r="K254" s="100" t="s">
        <v>74</v>
      </c>
      <c r="L254" s="100" t="s">
        <v>295</v>
      </c>
      <c r="M254" s="3" t="s">
        <v>428</v>
      </c>
      <c r="N254" s="18" t="s">
        <v>297</v>
      </c>
      <c r="O254" s="18" t="s">
        <v>298</v>
      </c>
      <c r="P254" s="18">
        <v>200</v>
      </c>
      <c r="Q254" s="2" t="s">
        <v>289</v>
      </c>
      <c r="R254" s="1" t="s">
        <v>301</v>
      </c>
      <c r="S254" s="5" t="s">
        <v>291</v>
      </c>
      <c r="T254" s="5" t="s">
        <v>292</v>
      </c>
      <c r="U254" s="18" t="s">
        <v>76</v>
      </c>
      <c r="V254" s="18" t="s">
        <v>221</v>
      </c>
      <c r="W254" s="18" t="s">
        <v>331</v>
      </c>
      <c r="X254" s="145" t="s">
        <v>311</v>
      </c>
      <c r="Y254" s="145" t="s">
        <v>72</v>
      </c>
      <c r="Z254" s="145" t="s">
        <v>307</v>
      </c>
      <c r="AA254" s="18" t="s">
        <v>73</v>
      </c>
      <c r="AB254" s="18" t="s">
        <v>293</v>
      </c>
      <c r="AC254" s="18">
        <v>22</v>
      </c>
      <c r="AD254" s="5">
        <f t="shared" si="8"/>
        <v>110</v>
      </c>
      <c r="AE254" s="140">
        <f>Table_1027[[#This Row],[Planned Individuals]]*0.51</f>
        <v>56.1</v>
      </c>
      <c r="AF254" s="140">
        <f>Table_1027[[#This Row],[Planned Individuals]]*0.49</f>
        <v>53.9</v>
      </c>
      <c r="AG254" s="37">
        <v>22</v>
      </c>
      <c r="AH254" s="37"/>
      <c r="AI254" s="140">
        <f>SUM(Table_1027[[#This Row],[Existing Households]:[New Households]])</f>
        <v>22</v>
      </c>
      <c r="AJ254" s="140">
        <f t="shared" si="7"/>
        <v>110</v>
      </c>
      <c r="AK254" s="140">
        <f>Table_1027[[#This Row],[Reached Individuals]]*0.51</f>
        <v>56.1</v>
      </c>
      <c r="AL254" s="140">
        <f>Table_1027[[#This Row],[Reached Individuals]]*0.49</f>
        <v>53.9</v>
      </c>
      <c r="AM254" s="140">
        <f>Table_1027[[#This Row],[Reached Individuals]]*0.21</f>
        <v>23.099999999999998</v>
      </c>
      <c r="AN254" s="140">
        <f>Table_1027[[#This Row],[Reached Individuals]]*0.21</f>
        <v>23.099999999999998</v>
      </c>
      <c r="AO254" s="140">
        <f>Table_1027[[#This Row],[Reached Individuals]]*0.26</f>
        <v>28.6</v>
      </c>
      <c r="AP254" s="140">
        <f>Table_1027[[#This Row],[Reached Individuals]]*0.27</f>
        <v>29.700000000000003</v>
      </c>
      <c r="AQ254" s="142">
        <f>Table_1027[[#This Row],[Reached Individuals]]*0.02</f>
        <v>2.2000000000000002</v>
      </c>
      <c r="AR254" s="142">
        <f>Table_1027[[#This Row],[Reached Individuals]]*0.03</f>
        <v>3.3</v>
      </c>
      <c r="AS254" s="37"/>
      <c r="AT254" s="12"/>
      <c r="AU254" s="12" t="s">
        <v>5139</v>
      </c>
      <c r="AV254" s="11">
        <v>1731150232</v>
      </c>
      <c r="AW254" s="11" t="s">
        <v>5140</v>
      </c>
      <c r="AX254" s="11" t="s">
        <v>5141</v>
      </c>
      <c r="AY254" s="18">
        <v>1610894949</v>
      </c>
      <c r="AZ254" s="18" t="s">
        <v>5142</v>
      </c>
      <c r="BA254" s="5">
        <v>20</v>
      </c>
      <c r="BB254" s="5">
        <v>2022</v>
      </c>
      <c r="BC254" s="6" t="str" cm="1">
        <f t="array" ref="BC254">_xlfn.IFS(U254="Teknaf","202290",U254="Ukhia","202294",U254="Ramu","202266",U254="Pekua","202256",U254="Maheshkhali","202249",U254="Kutubdia","202245",U254="Cox's Bazar Sadar","202224",U254="Chakaria","202216",ISBLANK(U254),"")</f>
        <v>202294</v>
      </c>
      <c r="BD254" s="22"/>
      <c r="BE254" s="22"/>
    </row>
    <row r="255" spans="1:57" ht="15.75" customHeight="1">
      <c r="A255" s="36">
        <v>252</v>
      </c>
      <c r="B255" s="7" t="s">
        <v>5130</v>
      </c>
      <c r="C255" s="7" t="s">
        <v>27</v>
      </c>
      <c r="D255" s="7" t="s">
        <v>5137</v>
      </c>
      <c r="E255" s="20" t="s">
        <v>36</v>
      </c>
      <c r="F255" s="20" t="s">
        <v>5138</v>
      </c>
      <c r="G255" s="20" t="s">
        <v>8</v>
      </c>
      <c r="H255" s="3" t="s">
        <v>286</v>
      </c>
      <c r="I255" s="18" t="s">
        <v>89</v>
      </c>
      <c r="J255" s="18" t="s">
        <v>180</v>
      </c>
      <c r="K255" s="100" t="s">
        <v>74</v>
      </c>
      <c r="L255" s="100" t="s">
        <v>295</v>
      </c>
      <c r="M255" s="3" t="s">
        <v>428</v>
      </c>
      <c r="N255" s="18" t="s">
        <v>297</v>
      </c>
      <c r="O255" s="18" t="s">
        <v>298</v>
      </c>
      <c r="P255" s="18">
        <v>200</v>
      </c>
      <c r="Q255" s="2" t="s">
        <v>289</v>
      </c>
      <c r="R255" s="1" t="s">
        <v>301</v>
      </c>
      <c r="S255" s="5" t="s">
        <v>291</v>
      </c>
      <c r="T255" s="5" t="s">
        <v>292</v>
      </c>
      <c r="U255" s="18" t="s">
        <v>76</v>
      </c>
      <c r="V255" s="18" t="s">
        <v>221</v>
      </c>
      <c r="W255" s="18" t="s">
        <v>310</v>
      </c>
      <c r="X255" s="145" t="s">
        <v>311</v>
      </c>
      <c r="Y255" s="145" t="s">
        <v>72</v>
      </c>
      <c r="Z255" s="145" t="s">
        <v>307</v>
      </c>
      <c r="AA255" s="18" t="s">
        <v>73</v>
      </c>
      <c r="AB255" s="18" t="s">
        <v>293</v>
      </c>
      <c r="AC255" s="18">
        <v>23</v>
      </c>
      <c r="AD255" s="5">
        <f t="shared" si="8"/>
        <v>115</v>
      </c>
      <c r="AE255" s="140">
        <f>Table_1027[[#This Row],[Planned Individuals]]*0.51</f>
        <v>58.65</v>
      </c>
      <c r="AF255" s="140">
        <f>Table_1027[[#This Row],[Planned Individuals]]*0.49</f>
        <v>56.35</v>
      </c>
      <c r="AG255" s="37">
        <v>23</v>
      </c>
      <c r="AH255" s="37"/>
      <c r="AI255" s="140">
        <f>SUM(Table_1027[[#This Row],[Existing Households]:[New Households]])</f>
        <v>23</v>
      </c>
      <c r="AJ255" s="140">
        <f t="shared" si="7"/>
        <v>115</v>
      </c>
      <c r="AK255" s="140">
        <f>Table_1027[[#This Row],[Reached Individuals]]*0.51</f>
        <v>58.65</v>
      </c>
      <c r="AL255" s="140">
        <f>Table_1027[[#This Row],[Reached Individuals]]*0.49</f>
        <v>56.35</v>
      </c>
      <c r="AM255" s="140">
        <f>Table_1027[[#This Row],[Reached Individuals]]*0.21</f>
        <v>24.15</v>
      </c>
      <c r="AN255" s="140">
        <f>Table_1027[[#This Row],[Reached Individuals]]*0.21</f>
        <v>24.15</v>
      </c>
      <c r="AO255" s="140">
        <f>Table_1027[[#This Row],[Reached Individuals]]*0.26</f>
        <v>29.900000000000002</v>
      </c>
      <c r="AP255" s="140">
        <f>Table_1027[[#This Row],[Reached Individuals]]*0.27</f>
        <v>31.05</v>
      </c>
      <c r="AQ255" s="142">
        <f>Table_1027[[#This Row],[Reached Individuals]]*0.02</f>
        <v>2.3000000000000003</v>
      </c>
      <c r="AR255" s="142">
        <f>Table_1027[[#This Row],[Reached Individuals]]*0.03</f>
        <v>3.4499999999999997</v>
      </c>
      <c r="AS255" s="37"/>
      <c r="AT255" s="12"/>
      <c r="AU255" s="12" t="s">
        <v>5139</v>
      </c>
      <c r="AV255" s="11">
        <v>1731150232</v>
      </c>
      <c r="AW255" s="11" t="s">
        <v>5140</v>
      </c>
      <c r="AX255" s="11" t="s">
        <v>5141</v>
      </c>
      <c r="AY255" s="18">
        <v>1610894949</v>
      </c>
      <c r="AZ255" s="18" t="s">
        <v>5142</v>
      </c>
      <c r="BA255" s="5">
        <v>20</v>
      </c>
      <c r="BB255" s="5">
        <v>2022</v>
      </c>
      <c r="BC255" s="6" t="str" cm="1">
        <f t="array" ref="BC255">_xlfn.IFS(U255="Teknaf","202290",U255="Ukhia","202294",U255="Ramu","202266",U255="Pekua","202256",U255="Maheshkhali","202249",U255="Kutubdia","202245",U255="Cox's Bazar Sadar","202224",U255="Chakaria","202216",ISBLANK(U255),"")</f>
        <v>202294</v>
      </c>
      <c r="BD255" s="22"/>
      <c r="BE255" s="22"/>
    </row>
    <row r="256" spans="1:57" ht="15.75" customHeight="1">
      <c r="A256" s="36">
        <v>253</v>
      </c>
      <c r="B256" s="7" t="s">
        <v>5130</v>
      </c>
      <c r="C256" s="7" t="s">
        <v>27</v>
      </c>
      <c r="D256" s="7" t="s">
        <v>5137</v>
      </c>
      <c r="E256" s="20" t="s">
        <v>36</v>
      </c>
      <c r="F256" s="20" t="s">
        <v>5138</v>
      </c>
      <c r="G256" s="20" t="s">
        <v>8</v>
      </c>
      <c r="H256" s="3" t="s">
        <v>286</v>
      </c>
      <c r="I256" s="18" t="s">
        <v>89</v>
      </c>
      <c r="J256" s="18" t="s">
        <v>180</v>
      </c>
      <c r="K256" s="100" t="s">
        <v>74</v>
      </c>
      <c r="L256" s="100" t="s">
        <v>295</v>
      </c>
      <c r="M256" s="3" t="s">
        <v>428</v>
      </c>
      <c r="N256" s="18" t="s">
        <v>297</v>
      </c>
      <c r="O256" s="18" t="s">
        <v>298</v>
      </c>
      <c r="P256" s="18">
        <v>200</v>
      </c>
      <c r="Q256" s="2" t="s">
        <v>289</v>
      </c>
      <c r="R256" s="1" t="s">
        <v>301</v>
      </c>
      <c r="S256" s="5" t="s">
        <v>291</v>
      </c>
      <c r="T256" s="5" t="s">
        <v>292</v>
      </c>
      <c r="U256" s="18" t="s">
        <v>77</v>
      </c>
      <c r="V256" s="18" t="s">
        <v>224</v>
      </c>
      <c r="W256" s="18" t="s">
        <v>306</v>
      </c>
      <c r="X256" s="145" t="s">
        <v>311</v>
      </c>
      <c r="Y256" s="145" t="s">
        <v>72</v>
      </c>
      <c r="Z256" s="145" t="s">
        <v>307</v>
      </c>
      <c r="AA256" s="18" t="s">
        <v>73</v>
      </c>
      <c r="AB256" s="18" t="s">
        <v>293</v>
      </c>
      <c r="AC256" s="18">
        <v>24</v>
      </c>
      <c r="AD256" s="5">
        <f t="shared" si="8"/>
        <v>120</v>
      </c>
      <c r="AE256" s="140">
        <f>Table_1027[[#This Row],[Planned Individuals]]*0.51</f>
        <v>61.2</v>
      </c>
      <c r="AF256" s="140">
        <f>Table_1027[[#This Row],[Planned Individuals]]*0.49</f>
        <v>58.8</v>
      </c>
      <c r="AG256" s="37">
        <v>24</v>
      </c>
      <c r="AH256" s="37"/>
      <c r="AI256" s="140">
        <f>SUM(Table_1027[[#This Row],[Existing Households]:[New Households]])</f>
        <v>24</v>
      </c>
      <c r="AJ256" s="140">
        <f t="shared" si="7"/>
        <v>120</v>
      </c>
      <c r="AK256" s="140">
        <f>Table_1027[[#This Row],[Reached Individuals]]*0.51</f>
        <v>61.2</v>
      </c>
      <c r="AL256" s="140">
        <f>Table_1027[[#This Row],[Reached Individuals]]*0.49</f>
        <v>58.8</v>
      </c>
      <c r="AM256" s="140">
        <f>Table_1027[[#This Row],[Reached Individuals]]*0.21</f>
        <v>25.2</v>
      </c>
      <c r="AN256" s="140">
        <f>Table_1027[[#This Row],[Reached Individuals]]*0.21</f>
        <v>25.2</v>
      </c>
      <c r="AO256" s="140">
        <f>Table_1027[[#This Row],[Reached Individuals]]*0.26</f>
        <v>31.200000000000003</v>
      </c>
      <c r="AP256" s="140">
        <f>Table_1027[[#This Row],[Reached Individuals]]*0.27</f>
        <v>32.400000000000006</v>
      </c>
      <c r="AQ256" s="142">
        <f>Table_1027[[#This Row],[Reached Individuals]]*0.02</f>
        <v>2.4</v>
      </c>
      <c r="AR256" s="142">
        <f>Table_1027[[#This Row],[Reached Individuals]]*0.03</f>
        <v>3.5999999999999996</v>
      </c>
      <c r="AS256" s="37"/>
      <c r="AT256" s="12"/>
      <c r="AU256" s="12" t="s">
        <v>5139</v>
      </c>
      <c r="AV256" s="11">
        <v>1731150232</v>
      </c>
      <c r="AW256" s="11" t="s">
        <v>5140</v>
      </c>
      <c r="AX256" s="11" t="s">
        <v>5141</v>
      </c>
      <c r="AY256" s="18">
        <v>1610894949</v>
      </c>
      <c r="AZ256" s="18" t="s">
        <v>5142</v>
      </c>
      <c r="BA256" s="5">
        <v>20</v>
      </c>
      <c r="BB256" s="5">
        <v>2022</v>
      </c>
      <c r="BC256" s="6" t="str" cm="1">
        <f t="array" ref="BC256">_xlfn.IFS(U256="Teknaf","202290",U256="Ukhia","202294",U256="Ramu","202266",U256="Pekua","202256",U256="Maheshkhali","202249",U256="Kutubdia","202245",U256="Cox's Bazar Sadar","202224",U256="Chakaria","202216",ISBLANK(U256),"")</f>
        <v>202290</v>
      </c>
      <c r="BD256" s="22"/>
      <c r="BE256" s="22"/>
    </row>
    <row r="257" spans="1:57" ht="15.75" customHeight="1">
      <c r="A257" s="36">
        <v>254</v>
      </c>
      <c r="B257" s="7" t="s">
        <v>5130</v>
      </c>
      <c r="C257" s="7" t="s">
        <v>27</v>
      </c>
      <c r="D257" s="7" t="s">
        <v>5137</v>
      </c>
      <c r="E257" s="20" t="s">
        <v>36</v>
      </c>
      <c r="F257" s="20" t="s">
        <v>5138</v>
      </c>
      <c r="G257" s="20" t="s">
        <v>8</v>
      </c>
      <c r="H257" s="3" t="s">
        <v>286</v>
      </c>
      <c r="I257" s="18" t="s">
        <v>89</v>
      </c>
      <c r="J257" s="18" t="s">
        <v>180</v>
      </c>
      <c r="K257" s="100" t="s">
        <v>74</v>
      </c>
      <c r="L257" s="100" t="s">
        <v>295</v>
      </c>
      <c r="M257" s="3" t="s">
        <v>428</v>
      </c>
      <c r="N257" s="18" t="s">
        <v>297</v>
      </c>
      <c r="O257" s="18" t="s">
        <v>298</v>
      </c>
      <c r="P257" s="18">
        <v>200</v>
      </c>
      <c r="Q257" s="2" t="s">
        <v>289</v>
      </c>
      <c r="R257" s="1" t="s">
        <v>301</v>
      </c>
      <c r="S257" s="5" t="s">
        <v>291</v>
      </c>
      <c r="T257" s="5" t="s">
        <v>292</v>
      </c>
      <c r="U257" s="18" t="s">
        <v>77</v>
      </c>
      <c r="V257" s="18" t="s">
        <v>224</v>
      </c>
      <c r="W257" s="18" t="s">
        <v>324</v>
      </c>
      <c r="X257" s="145" t="s">
        <v>311</v>
      </c>
      <c r="Y257" s="145" t="s">
        <v>72</v>
      </c>
      <c r="Z257" s="145" t="s">
        <v>307</v>
      </c>
      <c r="AA257" s="18" t="s">
        <v>73</v>
      </c>
      <c r="AB257" s="18" t="s">
        <v>293</v>
      </c>
      <c r="AC257" s="18">
        <v>25</v>
      </c>
      <c r="AD257" s="5">
        <f t="shared" si="8"/>
        <v>125</v>
      </c>
      <c r="AE257" s="140">
        <f>Table_1027[[#This Row],[Planned Individuals]]*0.51</f>
        <v>63.75</v>
      </c>
      <c r="AF257" s="140">
        <f>Table_1027[[#This Row],[Planned Individuals]]*0.49</f>
        <v>61.25</v>
      </c>
      <c r="AG257" s="37">
        <v>25</v>
      </c>
      <c r="AH257" s="37"/>
      <c r="AI257" s="140">
        <f>SUM(Table_1027[[#This Row],[Existing Households]:[New Households]])</f>
        <v>25</v>
      </c>
      <c r="AJ257" s="140">
        <f t="shared" si="7"/>
        <v>125</v>
      </c>
      <c r="AK257" s="140">
        <f>Table_1027[[#This Row],[Reached Individuals]]*0.51</f>
        <v>63.75</v>
      </c>
      <c r="AL257" s="140">
        <f>Table_1027[[#This Row],[Reached Individuals]]*0.49</f>
        <v>61.25</v>
      </c>
      <c r="AM257" s="140">
        <f>Table_1027[[#This Row],[Reached Individuals]]*0.21</f>
        <v>26.25</v>
      </c>
      <c r="AN257" s="140">
        <f>Table_1027[[#This Row],[Reached Individuals]]*0.21</f>
        <v>26.25</v>
      </c>
      <c r="AO257" s="140">
        <f>Table_1027[[#This Row],[Reached Individuals]]*0.26</f>
        <v>32.5</v>
      </c>
      <c r="AP257" s="140">
        <f>Table_1027[[#This Row],[Reached Individuals]]*0.27</f>
        <v>33.75</v>
      </c>
      <c r="AQ257" s="142">
        <f>Table_1027[[#This Row],[Reached Individuals]]*0.02</f>
        <v>2.5</v>
      </c>
      <c r="AR257" s="142">
        <f>Table_1027[[#This Row],[Reached Individuals]]*0.03</f>
        <v>3.75</v>
      </c>
      <c r="AS257" s="37"/>
      <c r="AT257" s="12"/>
      <c r="AU257" s="12" t="s">
        <v>5139</v>
      </c>
      <c r="AV257" s="11">
        <v>1731150232</v>
      </c>
      <c r="AW257" s="11" t="s">
        <v>5140</v>
      </c>
      <c r="AX257" s="11" t="s">
        <v>5141</v>
      </c>
      <c r="AY257" s="18">
        <v>1610894949</v>
      </c>
      <c r="AZ257" s="18" t="s">
        <v>5142</v>
      </c>
      <c r="BA257" s="5">
        <v>20</v>
      </c>
      <c r="BB257" s="5">
        <v>2022</v>
      </c>
      <c r="BC257" s="6" t="str" cm="1">
        <f t="array" ref="BC257">_xlfn.IFS(U257="Teknaf","202290",U257="Ukhia","202294",U257="Ramu","202266",U257="Pekua","202256",U257="Maheshkhali","202249",U257="Kutubdia","202245",U257="Cox's Bazar Sadar","202224",U257="Chakaria","202216",ISBLANK(U257),"")</f>
        <v>202290</v>
      </c>
      <c r="BD257" s="22"/>
      <c r="BE257" s="22"/>
    </row>
    <row r="258" spans="1:57" ht="15.75" customHeight="1">
      <c r="A258" s="36">
        <v>255</v>
      </c>
      <c r="B258" s="7" t="s">
        <v>5130</v>
      </c>
      <c r="C258" s="7" t="s">
        <v>27</v>
      </c>
      <c r="D258" s="7" t="s">
        <v>5137</v>
      </c>
      <c r="E258" s="20" t="s">
        <v>36</v>
      </c>
      <c r="F258" s="20" t="s">
        <v>5138</v>
      </c>
      <c r="G258" s="20" t="s">
        <v>8</v>
      </c>
      <c r="H258" s="3" t="s">
        <v>286</v>
      </c>
      <c r="I258" s="18" t="s">
        <v>89</v>
      </c>
      <c r="J258" s="18" t="s">
        <v>180</v>
      </c>
      <c r="K258" s="100" t="s">
        <v>74</v>
      </c>
      <c r="L258" s="100" t="s">
        <v>295</v>
      </c>
      <c r="M258" s="3" t="s">
        <v>428</v>
      </c>
      <c r="N258" s="18" t="s">
        <v>297</v>
      </c>
      <c r="O258" s="18" t="s">
        <v>298</v>
      </c>
      <c r="P258" s="18">
        <v>200</v>
      </c>
      <c r="Q258" s="2" t="s">
        <v>289</v>
      </c>
      <c r="R258" s="1" t="s">
        <v>301</v>
      </c>
      <c r="S258" s="5" t="s">
        <v>291</v>
      </c>
      <c r="T258" s="5" t="s">
        <v>292</v>
      </c>
      <c r="U258" s="18" t="s">
        <v>76</v>
      </c>
      <c r="V258" s="18" t="s">
        <v>221</v>
      </c>
      <c r="W258" s="18" t="s">
        <v>309</v>
      </c>
      <c r="X258" s="145" t="s">
        <v>311</v>
      </c>
      <c r="Y258" s="145" t="s">
        <v>72</v>
      </c>
      <c r="Z258" s="145" t="s">
        <v>307</v>
      </c>
      <c r="AA258" s="18" t="s">
        <v>73</v>
      </c>
      <c r="AB258" s="18" t="s">
        <v>293</v>
      </c>
      <c r="AC258" s="18">
        <v>31</v>
      </c>
      <c r="AD258" s="5">
        <f t="shared" si="8"/>
        <v>155</v>
      </c>
      <c r="AE258" s="140">
        <f>Table_1027[[#This Row],[Planned Individuals]]*0.51</f>
        <v>79.05</v>
      </c>
      <c r="AF258" s="140">
        <f>Table_1027[[#This Row],[Planned Individuals]]*0.49</f>
        <v>75.95</v>
      </c>
      <c r="AG258" s="37">
        <v>31</v>
      </c>
      <c r="AH258" s="37"/>
      <c r="AI258" s="140">
        <f>SUM(Table_1027[[#This Row],[Existing Households]:[New Households]])</f>
        <v>31</v>
      </c>
      <c r="AJ258" s="140">
        <f t="shared" si="7"/>
        <v>155</v>
      </c>
      <c r="AK258" s="140">
        <f>Table_1027[[#This Row],[Reached Individuals]]*0.51</f>
        <v>79.05</v>
      </c>
      <c r="AL258" s="140">
        <f>Table_1027[[#This Row],[Reached Individuals]]*0.49</f>
        <v>75.95</v>
      </c>
      <c r="AM258" s="140">
        <f>Table_1027[[#This Row],[Reached Individuals]]*0.21</f>
        <v>32.549999999999997</v>
      </c>
      <c r="AN258" s="140">
        <f>Table_1027[[#This Row],[Reached Individuals]]*0.21</f>
        <v>32.549999999999997</v>
      </c>
      <c r="AO258" s="140">
        <f>Table_1027[[#This Row],[Reached Individuals]]*0.26</f>
        <v>40.300000000000004</v>
      </c>
      <c r="AP258" s="140">
        <f>Table_1027[[#This Row],[Reached Individuals]]*0.27</f>
        <v>41.85</v>
      </c>
      <c r="AQ258" s="142">
        <f>Table_1027[[#This Row],[Reached Individuals]]*0.02</f>
        <v>3.1</v>
      </c>
      <c r="AR258" s="142">
        <f>Table_1027[[#This Row],[Reached Individuals]]*0.03</f>
        <v>4.6499999999999995</v>
      </c>
      <c r="AS258" s="37"/>
      <c r="AT258" s="12"/>
      <c r="AU258" s="12" t="s">
        <v>5139</v>
      </c>
      <c r="AV258" s="11">
        <v>1731150232</v>
      </c>
      <c r="AW258" s="11" t="s">
        <v>5140</v>
      </c>
      <c r="AX258" s="11" t="s">
        <v>5141</v>
      </c>
      <c r="AY258" s="18">
        <v>1610894949</v>
      </c>
      <c r="AZ258" s="18" t="s">
        <v>5142</v>
      </c>
      <c r="BA258" s="5">
        <v>20</v>
      </c>
      <c r="BB258" s="5">
        <v>2022</v>
      </c>
      <c r="BC258" s="6" t="str" cm="1">
        <f t="array" ref="BC258">_xlfn.IFS(U258="Teknaf","202290",U258="Ukhia","202294",U258="Ramu","202266",U258="Pekua","202256",U258="Maheshkhali","202249",U258="Kutubdia","202245",U258="Cox's Bazar Sadar","202224",U258="Chakaria","202216",ISBLANK(U258),"")</f>
        <v>202294</v>
      </c>
      <c r="BD258" s="22"/>
      <c r="BE258" s="22"/>
    </row>
    <row r="259" spans="1:57" ht="15.75" customHeight="1">
      <c r="A259" s="36">
        <v>256</v>
      </c>
      <c r="B259" s="7" t="s">
        <v>5130</v>
      </c>
      <c r="C259" s="7" t="s">
        <v>27</v>
      </c>
      <c r="D259" s="7" t="s">
        <v>5137</v>
      </c>
      <c r="E259" s="20" t="s">
        <v>36</v>
      </c>
      <c r="F259" s="20" t="s">
        <v>5138</v>
      </c>
      <c r="G259" s="20" t="s">
        <v>8</v>
      </c>
      <c r="H259" s="3" t="s">
        <v>286</v>
      </c>
      <c r="I259" s="18" t="s">
        <v>89</v>
      </c>
      <c r="J259" s="18" t="s">
        <v>180</v>
      </c>
      <c r="K259" s="100" t="s">
        <v>74</v>
      </c>
      <c r="L259" s="100" t="s">
        <v>295</v>
      </c>
      <c r="M259" s="3" t="s">
        <v>428</v>
      </c>
      <c r="N259" s="18" t="s">
        <v>297</v>
      </c>
      <c r="O259" s="18" t="s">
        <v>298</v>
      </c>
      <c r="P259" s="18">
        <v>200</v>
      </c>
      <c r="Q259" s="2" t="s">
        <v>289</v>
      </c>
      <c r="R259" s="1" t="s">
        <v>301</v>
      </c>
      <c r="S259" s="5" t="s">
        <v>291</v>
      </c>
      <c r="T259" s="5" t="s">
        <v>292</v>
      </c>
      <c r="U259" s="18" t="s">
        <v>77</v>
      </c>
      <c r="V259" s="18" t="s">
        <v>224</v>
      </c>
      <c r="W259" s="18" t="s">
        <v>325</v>
      </c>
      <c r="X259" s="145" t="s">
        <v>311</v>
      </c>
      <c r="Y259" s="145" t="s">
        <v>72</v>
      </c>
      <c r="Z259" s="145" t="s">
        <v>307</v>
      </c>
      <c r="AA259" s="18" t="s">
        <v>73</v>
      </c>
      <c r="AB259" s="18" t="s">
        <v>293</v>
      </c>
      <c r="AC259" s="18">
        <v>34</v>
      </c>
      <c r="AD259" s="5">
        <f t="shared" si="8"/>
        <v>170</v>
      </c>
      <c r="AE259" s="140">
        <f>Table_1027[[#This Row],[Planned Individuals]]*0.51</f>
        <v>86.7</v>
      </c>
      <c r="AF259" s="140">
        <f>Table_1027[[#This Row],[Planned Individuals]]*0.49</f>
        <v>83.3</v>
      </c>
      <c r="AG259" s="37">
        <v>34</v>
      </c>
      <c r="AH259" s="37"/>
      <c r="AI259" s="140">
        <f>SUM(Table_1027[[#This Row],[Existing Households]:[New Households]])</f>
        <v>34</v>
      </c>
      <c r="AJ259" s="140">
        <f t="shared" si="7"/>
        <v>170</v>
      </c>
      <c r="AK259" s="140">
        <f>Table_1027[[#This Row],[Reached Individuals]]*0.51</f>
        <v>86.7</v>
      </c>
      <c r="AL259" s="140">
        <f>Table_1027[[#This Row],[Reached Individuals]]*0.49</f>
        <v>83.3</v>
      </c>
      <c r="AM259" s="140">
        <f>Table_1027[[#This Row],[Reached Individuals]]*0.21</f>
        <v>35.699999999999996</v>
      </c>
      <c r="AN259" s="140">
        <f>Table_1027[[#This Row],[Reached Individuals]]*0.21</f>
        <v>35.699999999999996</v>
      </c>
      <c r="AO259" s="140">
        <f>Table_1027[[#This Row],[Reached Individuals]]*0.26</f>
        <v>44.2</v>
      </c>
      <c r="AP259" s="140">
        <f>Table_1027[[#This Row],[Reached Individuals]]*0.27</f>
        <v>45.900000000000006</v>
      </c>
      <c r="AQ259" s="142">
        <f>Table_1027[[#This Row],[Reached Individuals]]*0.02</f>
        <v>3.4</v>
      </c>
      <c r="AR259" s="142">
        <f>Table_1027[[#This Row],[Reached Individuals]]*0.03</f>
        <v>5.0999999999999996</v>
      </c>
      <c r="AS259" s="37"/>
      <c r="AT259" s="12"/>
      <c r="AU259" s="12" t="s">
        <v>5139</v>
      </c>
      <c r="AV259" s="11">
        <v>1731150232</v>
      </c>
      <c r="AW259" s="11" t="s">
        <v>5140</v>
      </c>
      <c r="AX259" s="11" t="s">
        <v>5141</v>
      </c>
      <c r="AY259" s="18">
        <v>1610894949</v>
      </c>
      <c r="AZ259" s="18" t="s">
        <v>5142</v>
      </c>
      <c r="BA259" s="5">
        <v>20</v>
      </c>
      <c r="BB259" s="5">
        <v>2022</v>
      </c>
      <c r="BC259" s="6" t="str" cm="1">
        <f t="array" ref="BC259">_xlfn.IFS(U259="Teknaf","202290",U259="Ukhia","202294",U259="Ramu","202266",U259="Pekua","202256",U259="Maheshkhali","202249",U259="Kutubdia","202245",U259="Cox's Bazar Sadar","202224",U259="Chakaria","202216",ISBLANK(U259),"")</f>
        <v>202290</v>
      </c>
      <c r="BD259" s="22"/>
      <c r="BE259" s="22"/>
    </row>
    <row r="260" spans="1:57" ht="15.75" customHeight="1">
      <c r="A260" s="36">
        <v>257</v>
      </c>
      <c r="B260" s="7" t="s">
        <v>5130</v>
      </c>
      <c r="C260" s="7" t="s">
        <v>27</v>
      </c>
      <c r="D260" s="7" t="s">
        <v>5137</v>
      </c>
      <c r="E260" s="20" t="s">
        <v>36</v>
      </c>
      <c r="F260" s="20" t="s">
        <v>5138</v>
      </c>
      <c r="G260" s="20" t="s">
        <v>8</v>
      </c>
      <c r="H260" s="3" t="s">
        <v>286</v>
      </c>
      <c r="I260" s="18" t="s">
        <v>89</v>
      </c>
      <c r="J260" s="18" t="s">
        <v>180</v>
      </c>
      <c r="K260" s="100" t="s">
        <v>74</v>
      </c>
      <c r="L260" s="100" t="s">
        <v>295</v>
      </c>
      <c r="M260" s="3" t="s">
        <v>428</v>
      </c>
      <c r="N260" s="18" t="s">
        <v>297</v>
      </c>
      <c r="O260" s="18" t="s">
        <v>298</v>
      </c>
      <c r="P260" s="18">
        <v>200</v>
      </c>
      <c r="Q260" s="2" t="s">
        <v>289</v>
      </c>
      <c r="R260" s="1" t="s">
        <v>301</v>
      </c>
      <c r="S260" s="5" t="s">
        <v>291</v>
      </c>
      <c r="T260" s="5" t="s">
        <v>292</v>
      </c>
      <c r="U260" s="18" t="s">
        <v>77</v>
      </c>
      <c r="V260" s="18" t="s">
        <v>224</v>
      </c>
      <c r="W260" s="18" t="s">
        <v>308</v>
      </c>
      <c r="X260" s="145" t="s">
        <v>311</v>
      </c>
      <c r="Y260" s="145" t="s">
        <v>72</v>
      </c>
      <c r="Z260" s="145" t="s">
        <v>307</v>
      </c>
      <c r="AA260" s="18" t="s">
        <v>73</v>
      </c>
      <c r="AB260" s="18" t="s">
        <v>293</v>
      </c>
      <c r="AC260" s="18">
        <v>34</v>
      </c>
      <c r="AD260" s="5">
        <f t="shared" si="8"/>
        <v>170</v>
      </c>
      <c r="AE260" s="140">
        <f>Table_1027[[#This Row],[Planned Individuals]]*0.51</f>
        <v>86.7</v>
      </c>
      <c r="AF260" s="140">
        <f>Table_1027[[#This Row],[Planned Individuals]]*0.49</f>
        <v>83.3</v>
      </c>
      <c r="AG260" s="37">
        <v>34</v>
      </c>
      <c r="AH260" s="37"/>
      <c r="AI260" s="140">
        <f>SUM(Table_1027[[#This Row],[Existing Households]:[New Households]])</f>
        <v>34</v>
      </c>
      <c r="AJ260" s="140">
        <f t="shared" ref="AJ260:AJ323" si="9">IF(AA260="Host Community",AI260*5,IF(AA260="Refugee",AI260*4.6))</f>
        <v>170</v>
      </c>
      <c r="AK260" s="140">
        <f>Table_1027[[#This Row],[Reached Individuals]]*0.51</f>
        <v>86.7</v>
      </c>
      <c r="AL260" s="140">
        <f>Table_1027[[#This Row],[Reached Individuals]]*0.49</f>
        <v>83.3</v>
      </c>
      <c r="AM260" s="140">
        <f>Table_1027[[#This Row],[Reached Individuals]]*0.21</f>
        <v>35.699999999999996</v>
      </c>
      <c r="AN260" s="140">
        <f>Table_1027[[#This Row],[Reached Individuals]]*0.21</f>
        <v>35.699999999999996</v>
      </c>
      <c r="AO260" s="140">
        <f>Table_1027[[#This Row],[Reached Individuals]]*0.26</f>
        <v>44.2</v>
      </c>
      <c r="AP260" s="140">
        <f>Table_1027[[#This Row],[Reached Individuals]]*0.27</f>
        <v>45.900000000000006</v>
      </c>
      <c r="AQ260" s="142">
        <f>Table_1027[[#This Row],[Reached Individuals]]*0.02</f>
        <v>3.4</v>
      </c>
      <c r="AR260" s="142">
        <f>Table_1027[[#This Row],[Reached Individuals]]*0.03</f>
        <v>5.0999999999999996</v>
      </c>
      <c r="AS260" s="37"/>
      <c r="AT260" s="12"/>
      <c r="AU260" s="12" t="s">
        <v>5139</v>
      </c>
      <c r="AV260" s="11">
        <v>1731150232</v>
      </c>
      <c r="AW260" s="11" t="s">
        <v>5140</v>
      </c>
      <c r="AX260" s="11" t="s">
        <v>5141</v>
      </c>
      <c r="AY260" s="18">
        <v>1610894949</v>
      </c>
      <c r="AZ260" s="18" t="s">
        <v>5142</v>
      </c>
      <c r="BA260" s="5">
        <v>20</v>
      </c>
      <c r="BB260" s="5">
        <v>2022</v>
      </c>
      <c r="BC260" s="6" t="str" cm="1">
        <f t="array" ref="BC260">_xlfn.IFS(U260="Teknaf","202290",U260="Ukhia","202294",U260="Ramu","202266",U260="Pekua","202256",U260="Maheshkhali","202249",U260="Kutubdia","202245",U260="Cox's Bazar Sadar","202224",U260="Chakaria","202216",ISBLANK(U260),"")</f>
        <v>202290</v>
      </c>
      <c r="BD260" s="22"/>
      <c r="BE260" s="22"/>
    </row>
    <row r="261" spans="1:57" ht="15.75" customHeight="1">
      <c r="A261" s="36">
        <v>258</v>
      </c>
      <c r="B261" s="7" t="s">
        <v>5130</v>
      </c>
      <c r="C261" s="7" t="s">
        <v>27</v>
      </c>
      <c r="D261" s="7" t="s">
        <v>5137</v>
      </c>
      <c r="E261" s="20" t="s">
        <v>36</v>
      </c>
      <c r="F261" s="20" t="s">
        <v>5138</v>
      </c>
      <c r="G261" s="20" t="s">
        <v>8</v>
      </c>
      <c r="H261" s="3" t="s">
        <v>286</v>
      </c>
      <c r="I261" s="18" t="s">
        <v>87</v>
      </c>
      <c r="J261" s="18" t="s">
        <v>199</v>
      </c>
      <c r="K261" s="100" t="s">
        <v>74</v>
      </c>
      <c r="L261" s="100" t="s">
        <v>295</v>
      </c>
      <c r="M261" s="3" t="s">
        <v>428</v>
      </c>
      <c r="N261" s="18" t="s">
        <v>297</v>
      </c>
      <c r="O261" s="18" t="s">
        <v>298</v>
      </c>
      <c r="P261" s="18">
        <v>200</v>
      </c>
      <c r="Q261" s="2" t="s">
        <v>289</v>
      </c>
      <c r="R261" s="1" t="s">
        <v>301</v>
      </c>
      <c r="S261" s="5" t="s">
        <v>291</v>
      </c>
      <c r="T261" s="5" t="s">
        <v>292</v>
      </c>
      <c r="U261" s="18" t="s">
        <v>76</v>
      </c>
      <c r="V261" s="18" t="s">
        <v>221</v>
      </c>
      <c r="W261" s="18" t="s">
        <v>316</v>
      </c>
      <c r="X261" s="145" t="s">
        <v>311</v>
      </c>
      <c r="Y261" s="145" t="s">
        <v>72</v>
      </c>
      <c r="Z261" s="145" t="s">
        <v>307</v>
      </c>
      <c r="AA261" s="18" t="s">
        <v>73</v>
      </c>
      <c r="AB261" s="18" t="s">
        <v>293</v>
      </c>
      <c r="AC261" s="18">
        <v>67</v>
      </c>
      <c r="AD261" s="5">
        <f t="shared" si="8"/>
        <v>335</v>
      </c>
      <c r="AE261" s="140">
        <f>Table_1027[[#This Row],[Planned Individuals]]*0.51</f>
        <v>170.85</v>
      </c>
      <c r="AF261" s="140">
        <f>Table_1027[[#This Row],[Planned Individuals]]*0.49</f>
        <v>164.15</v>
      </c>
      <c r="AG261" s="37">
        <v>67</v>
      </c>
      <c r="AH261" s="37"/>
      <c r="AI261" s="140">
        <f>SUM(Table_1027[[#This Row],[Existing Households]:[New Households]])</f>
        <v>67</v>
      </c>
      <c r="AJ261" s="140">
        <f t="shared" si="9"/>
        <v>335</v>
      </c>
      <c r="AK261" s="140">
        <f>Table_1027[[#This Row],[Reached Individuals]]*0.51</f>
        <v>170.85</v>
      </c>
      <c r="AL261" s="140">
        <f>Table_1027[[#This Row],[Reached Individuals]]*0.49</f>
        <v>164.15</v>
      </c>
      <c r="AM261" s="140">
        <f>Table_1027[[#This Row],[Reached Individuals]]*0.21</f>
        <v>70.349999999999994</v>
      </c>
      <c r="AN261" s="140">
        <f>Table_1027[[#This Row],[Reached Individuals]]*0.21</f>
        <v>70.349999999999994</v>
      </c>
      <c r="AO261" s="140">
        <f>Table_1027[[#This Row],[Reached Individuals]]*0.26</f>
        <v>87.100000000000009</v>
      </c>
      <c r="AP261" s="140">
        <f>Table_1027[[#This Row],[Reached Individuals]]*0.27</f>
        <v>90.45</v>
      </c>
      <c r="AQ261" s="142">
        <f>Table_1027[[#This Row],[Reached Individuals]]*0.02</f>
        <v>6.7</v>
      </c>
      <c r="AR261" s="142">
        <f>Table_1027[[#This Row],[Reached Individuals]]*0.03</f>
        <v>10.049999999999999</v>
      </c>
      <c r="AS261" s="37"/>
      <c r="AT261" s="12"/>
      <c r="AU261" s="12" t="s">
        <v>5139</v>
      </c>
      <c r="AV261" s="11">
        <v>1731150232</v>
      </c>
      <c r="AW261" s="11" t="s">
        <v>5140</v>
      </c>
      <c r="AX261" s="11" t="s">
        <v>5141</v>
      </c>
      <c r="AY261" s="18">
        <v>1610894949</v>
      </c>
      <c r="AZ261" s="18" t="s">
        <v>5142</v>
      </c>
      <c r="BA261" s="5">
        <v>20</v>
      </c>
      <c r="BB261" s="5">
        <v>2022</v>
      </c>
      <c r="BC261" s="6" t="str" cm="1">
        <f t="array" ref="BC261">_xlfn.IFS(U261="Teknaf","202290",U261="Ukhia","202294",U261="Ramu","202266",U261="Pekua","202256",U261="Maheshkhali","202249",U261="Kutubdia","202245",U261="Cox's Bazar Sadar","202224",U261="Chakaria","202216",ISBLANK(U261),"")</f>
        <v>202294</v>
      </c>
      <c r="BD261" s="22"/>
      <c r="BE261" s="22"/>
    </row>
    <row r="262" spans="1:57" ht="15.75" customHeight="1">
      <c r="A262" s="36">
        <v>259</v>
      </c>
      <c r="B262" s="7" t="s">
        <v>5130</v>
      </c>
      <c r="C262" s="7" t="s">
        <v>27</v>
      </c>
      <c r="D262" s="7" t="s">
        <v>5137</v>
      </c>
      <c r="E262" s="20" t="s">
        <v>36</v>
      </c>
      <c r="F262" s="20" t="s">
        <v>5138</v>
      </c>
      <c r="G262" s="20" t="s">
        <v>8</v>
      </c>
      <c r="H262" s="3" t="s">
        <v>286</v>
      </c>
      <c r="I262" s="18" t="s">
        <v>89</v>
      </c>
      <c r="J262" s="18" t="s">
        <v>180</v>
      </c>
      <c r="K262" s="100" t="s">
        <v>137</v>
      </c>
      <c r="L262" s="100" t="s">
        <v>287</v>
      </c>
      <c r="M262" s="3" t="s">
        <v>428</v>
      </c>
      <c r="N262" s="18" t="s">
        <v>297</v>
      </c>
      <c r="O262" s="18" t="s">
        <v>298</v>
      </c>
      <c r="P262" s="18">
        <v>100</v>
      </c>
      <c r="Q262" s="2" t="s">
        <v>289</v>
      </c>
      <c r="R262" s="1" t="s">
        <v>301</v>
      </c>
      <c r="S262" s="5" t="s">
        <v>291</v>
      </c>
      <c r="T262" s="5" t="s">
        <v>292</v>
      </c>
      <c r="U262" s="18" t="s">
        <v>76</v>
      </c>
      <c r="V262" s="18" t="s">
        <v>219</v>
      </c>
      <c r="W262" s="18" t="s">
        <v>120</v>
      </c>
      <c r="X262" s="145" t="s">
        <v>311</v>
      </c>
      <c r="Y262" s="145" t="s">
        <v>72</v>
      </c>
      <c r="Z262" s="145" t="s">
        <v>307</v>
      </c>
      <c r="AA262" s="18" t="s">
        <v>100</v>
      </c>
      <c r="AB262" s="18" t="s">
        <v>293</v>
      </c>
      <c r="AC262" s="18">
        <v>430</v>
      </c>
      <c r="AD262" s="5">
        <f t="shared" si="8"/>
        <v>1935</v>
      </c>
      <c r="AE262" s="140">
        <f>Table_1027[[#This Row],[Planned Individuals]]*0.51</f>
        <v>986.85</v>
      </c>
      <c r="AF262" s="140">
        <f>Table_1027[[#This Row],[Planned Individuals]]*0.49</f>
        <v>948.15</v>
      </c>
      <c r="AG262" s="37">
        <v>430</v>
      </c>
      <c r="AH262" s="37"/>
      <c r="AI262" s="140">
        <f>SUM(Table_1027[[#This Row],[Existing Households]:[New Households]])</f>
        <v>430</v>
      </c>
      <c r="AJ262" s="140">
        <f t="shared" si="9"/>
        <v>1977.9999999999998</v>
      </c>
      <c r="AK262" s="140">
        <f>Table_1027[[#This Row],[Reached Individuals]]*0.51</f>
        <v>1008.7799999999999</v>
      </c>
      <c r="AL262" s="140">
        <f>Table_1027[[#This Row],[Reached Individuals]]*0.49</f>
        <v>969.21999999999991</v>
      </c>
      <c r="AM262" s="140">
        <f>Table_1027[[#This Row],[Reached Individuals]]*0.21</f>
        <v>415.37999999999994</v>
      </c>
      <c r="AN262" s="140">
        <f>Table_1027[[#This Row],[Reached Individuals]]*0.21</f>
        <v>415.37999999999994</v>
      </c>
      <c r="AO262" s="140">
        <f>Table_1027[[#This Row],[Reached Individuals]]*0.26</f>
        <v>514.28</v>
      </c>
      <c r="AP262" s="140">
        <f>Table_1027[[#This Row],[Reached Individuals]]*0.27</f>
        <v>534.05999999999995</v>
      </c>
      <c r="AQ262" s="142">
        <f>Table_1027[[#This Row],[Reached Individuals]]*0.02</f>
        <v>39.559999999999995</v>
      </c>
      <c r="AR262" s="142">
        <f>Table_1027[[#This Row],[Reached Individuals]]*0.03</f>
        <v>59.339999999999989</v>
      </c>
      <c r="AS262" s="37"/>
      <c r="AT262" s="12"/>
      <c r="AU262" s="12" t="s">
        <v>5139</v>
      </c>
      <c r="AV262" s="11">
        <v>1731150232</v>
      </c>
      <c r="AW262" s="11" t="s">
        <v>5140</v>
      </c>
      <c r="AX262" s="11" t="s">
        <v>5141</v>
      </c>
      <c r="AY262" s="18">
        <v>1610894949</v>
      </c>
      <c r="AZ262" s="18" t="s">
        <v>5142</v>
      </c>
      <c r="BA262" s="5">
        <v>20</v>
      </c>
      <c r="BB262" s="5">
        <v>2022</v>
      </c>
      <c r="BC262" s="6" t="str" cm="1">
        <f t="array" ref="BC262">_xlfn.IFS(U262="Teknaf","202290",U262="Ukhia","202294",U262="Ramu","202266",U262="Pekua","202256",U262="Maheshkhali","202249",U262="Kutubdia","202245",U262="Cox's Bazar Sadar","202224",U262="Chakaria","202216",ISBLANK(U262),"")</f>
        <v>202294</v>
      </c>
      <c r="BD262" s="22"/>
      <c r="BE262" s="22"/>
    </row>
    <row r="263" spans="1:57" ht="15.75" customHeight="1">
      <c r="A263" s="36">
        <v>260</v>
      </c>
      <c r="B263" s="8" t="s">
        <v>5130</v>
      </c>
      <c r="C263" s="7" t="s">
        <v>182</v>
      </c>
      <c r="D263" s="1"/>
      <c r="E263" s="20" t="s">
        <v>36</v>
      </c>
      <c r="F263" s="18" t="s">
        <v>5111</v>
      </c>
      <c r="G263" s="20" t="s">
        <v>8</v>
      </c>
      <c r="H263" s="3" t="s">
        <v>286</v>
      </c>
      <c r="I263" s="18" t="s">
        <v>84</v>
      </c>
      <c r="J263" s="18" t="s">
        <v>178</v>
      </c>
      <c r="K263" s="100" t="s">
        <v>137</v>
      </c>
      <c r="L263" s="100" t="s">
        <v>314</v>
      </c>
      <c r="M263" s="3" t="s">
        <v>428</v>
      </c>
      <c r="N263" s="18" t="s">
        <v>92</v>
      </c>
      <c r="O263" s="18" t="s">
        <v>303</v>
      </c>
      <c r="P263" s="18">
        <v>1500</v>
      </c>
      <c r="Q263" s="2" t="s">
        <v>289</v>
      </c>
      <c r="R263" s="1" t="s">
        <v>301</v>
      </c>
      <c r="S263" s="5" t="s">
        <v>291</v>
      </c>
      <c r="T263" s="5" t="s">
        <v>292</v>
      </c>
      <c r="U263" s="18" t="s">
        <v>76</v>
      </c>
      <c r="V263" s="18" t="s">
        <v>220</v>
      </c>
      <c r="W263" s="18" t="s">
        <v>108</v>
      </c>
      <c r="X263" s="146" t="s">
        <v>311</v>
      </c>
      <c r="Y263" s="146" t="s">
        <v>72</v>
      </c>
      <c r="Z263" s="146" t="s">
        <v>307</v>
      </c>
      <c r="AA263" s="18" t="s">
        <v>100</v>
      </c>
      <c r="AB263" s="18" t="s">
        <v>299</v>
      </c>
      <c r="AC263" s="18">
        <v>120</v>
      </c>
      <c r="AD263" s="5">
        <f t="shared" si="8"/>
        <v>540</v>
      </c>
      <c r="AE263" s="140">
        <f>Table_1027[[#This Row],[Planned Individuals]]*0.51</f>
        <v>275.39999999999998</v>
      </c>
      <c r="AF263" s="140">
        <f>Table_1027[[#This Row],[Planned Individuals]]*0.49</f>
        <v>264.60000000000002</v>
      </c>
      <c r="AG263" s="37"/>
      <c r="AH263" s="37">
        <v>120</v>
      </c>
      <c r="AI263" s="140">
        <f>SUM(Table_1027[[#This Row],[Existing Households]:[New Households]])</f>
        <v>120</v>
      </c>
      <c r="AJ263" s="140">
        <f t="shared" si="9"/>
        <v>552</v>
      </c>
      <c r="AK263" s="140">
        <f>Table_1027[[#This Row],[Reached Individuals]]*0.51</f>
        <v>281.52</v>
      </c>
      <c r="AL263" s="140">
        <f>Table_1027[[#This Row],[Reached Individuals]]*0.49</f>
        <v>270.48</v>
      </c>
      <c r="AM263" s="140">
        <f>Table_1027[[#This Row],[Reached Individuals]]*0.21</f>
        <v>115.92</v>
      </c>
      <c r="AN263" s="140">
        <f>Table_1027[[#This Row],[Reached Individuals]]*0.21</f>
        <v>115.92</v>
      </c>
      <c r="AO263" s="140">
        <f>Table_1027[[#This Row],[Reached Individuals]]*0.26</f>
        <v>143.52000000000001</v>
      </c>
      <c r="AP263" s="140">
        <f>Table_1027[[#This Row],[Reached Individuals]]*0.27</f>
        <v>149.04000000000002</v>
      </c>
      <c r="AQ263" s="142">
        <f>Table_1027[[#This Row],[Reached Individuals]]*0.02</f>
        <v>11.040000000000001</v>
      </c>
      <c r="AR263" s="142">
        <f>Table_1027[[#This Row],[Reached Individuals]]*0.03</f>
        <v>16.559999999999999</v>
      </c>
      <c r="AS263" s="37"/>
      <c r="AT263" s="12"/>
      <c r="AU263" s="12" t="s">
        <v>5131</v>
      </c>
      <c r="AV263" s="11">
        <v>1779572730</v>
      </c>
      <c r="AW263" s="11" t="s">
        <v>5132</v>
      </c>
      <c r="AX263" s="11" t="s">
        <v>5131</v>
      </c>
      <c r="AY263" s="18">
        <v>1779572730</v>
      </c>
      <c r="AZ263" s="18" t="s">
        <v>5132</v>
      </c>
      <c r="BA263" s="5">
        <v>20</v>
      </c>
      <c r="BB263" s="5">
        <v>2022</v>
      </c>
      <c r="BC263" s="6" t="str" cm="1">
        <f t="array" ref="BC263">_xlfn.IFS(U263="Teknaf","202290",U263="Ukhia","202294",U263="Ramu","202266",U263="Pekua","202256",U263="Maheshkhali","202249",U263="Kutubdia","202245",U263="Cox's Bazar Sadar","202224",U263="Chakaria","202216",ISBLANK(U263),"")</f>
        <v>202294</v>
      </c>
      <c r="BD263" s="22"/>
      <c r="BE263" s="22"/>
    </row>
    <row r="264" spans="1:57" ht="15.75" customHeight="1">
      <c r="A264" s="36">
        <v>261</v>
      </c>
      <c r="B264" s="8" t="s">
        <v>5130</v>
      </c>
      <c r="C264" s="7" t="s">
        <v>182</v>
      </c>
      <c r="D264" s="1"/>
      <c r="E264" s="18" t="s">
        <v>36</v>
      </c>
      <c r="F264" s="18" t="s">
        <v>5111</v>
      </c>
      <c r="G264" s="20" t="s">
        <v>8</v>
      </c>
      <c r="H264" s="3" t="s">
        <v>286</v>
      </c>
      <c r="I264" s="18" t="s">
        <v>84</v>
      </c>
      <c r="J264" s="18" t="s">
        <v>178</v>
      </c>
      <c r="K264" s="100" t="s">
        <v>137</v>
      </c>
      <c r="L264" s="100" t="s">
        <v>314</v>
      </c>
      <c r="M264" s="3" t="s">
        <v>428</v>
      </c>
      <c r="N264" s="18" t="s">
        <v>92</v>
      </c>
      <c r="O264" s="18" t="s">
        <v>298</v>
      </c>
      <c r="P264" s="18">
        <v>1500</v>
      </c>
      <c r="Q264" s="2" t="s">
        <v>289</v>
      </c>
      <c r="R264" s="1" t="s">
        <v>301</v>
      </c>
      <c r="S264" s="5" t="s">
        <v>291</v>
      </c>
      <c r="T264" s="5" t="s">
        <v>292</v>
      </c>
      <c r="U264" s="18" t="s">
        <v>76</v>
      </c>
      <c r="V264" s="18" t="s">
        <v>220</v>
      </c>
      <c r="W264" s="18" t="s">
        <v>110</v>
      </c>
      <c r="X264" s="146" t="s">
        <v>311</v>
      </c>
      <c r="Y264" s="146" t="s">
        <v>72</v>
      </c>
      <c r="Z264" s="146" t="s">
        <v>307</v>
      </c>
      <c r="AA264" s="18" t="s">
        <v>100</v>
      </c>
      <c r="AB264" s="18" t="s">
        <v>299</v>
      </c>
      <c r="AC264" s="18">
        <v>120</v>
      </c>
      <c r="AD264" s="5">
        <f t="shared" si="8"/>
        <v>540</v>
      </c>
      <c r="AE264" s="140">
        <f>Table_1027[[#This Row],[Planned Individuals]]*0.51</f>
        <v>275.39999999999998</v>
      </c>
      <c r="AF264" s="140">
        <f>Table_1027[[#This Row],[Planned Individuals]]*0.49</f>
        <v>264.60000000000002</v>
      </c>
      <c r="AG264" s="37"/>
      <c r="AH264" s="37">
        <v>120</v>
      </c>
      <c r="AI264" s="140">
        <f>SUM(Table_1027[[#This Row],[Existing Households]:[New Households]])</f>
        <v>120</v>
      </c>
      <c r="AJ264" s="140">
        <f t="shared" si="9"/>
        <v>552</v>
      </c>
      <c r="AK264" s="140">
        <f>Table_1027[[#This Row],[Reached Individuals]]*0.51</f>
        <v>281.52</v>
      </c>
      <c r="AL264" s="140">
        <f>Table_1027[[#This Row],[Reached Individuals]]*0.49</f>
        <v>270.48</v>
      </c>
      <c r="AM264" s="140">
        <f>Table_1027[[#This Row],[Reached Individuals]]*0.21</f>
        <v>115.92</v>
      </c>
      <c r="AN264" s="140">
        <f>Table_1027[[#This Row],[Reached Individuals]]*0.21</f>
        <v>115.92</v>
      </c>
      <c r="AO264" s="140">
        <f>Table_1027[[#This Row],[Reached Individuals]]*0.26</f>
        <v>143.52000000000001</v>
      </c>
      <c r="AP264" s="140">
        <f>Table_1027[[#This Row],[Reached Individuals]]*0.27</f>
        <v>149.04000000000002</v>
      </c>
      <c r="AQ264" s="142">
        <f>Table_1027[[#This Row],[Reached Individuals]]*0.02</f>
        <v>11.040000000000001</v>
      </c>
      <c r="AR264" s="142">
        <f>Table_1027[[#This Row],[Reached Individuals]]*0.03</f>
        <v>16.559999999999999</v>
      </c>
      <c r="AS264" s="37"/>
      <c r="AT264" s="12"/>
      <c r="AU264" s="12" t="s">
        <v>5131</v>
      </c>
      <c r="AV264" s="11">
        <v>1779572730</v>
      </c>
      <c r="AW264" s="11" t="s">
        <v>5132</v>
      </c>
      <c r="AX264" s="11" t="s">
        <v>5131</v>
      </c>
      <c r="AY264" s="18">
        <v>1779572730</v>
      </c>
      <c r="AZ264" s="18" t="s">
        <v>5132</v>
      </c>
      <c r="BA264" s="5">
        <v>20</v>
      </c>
      <c r="BB264" s="5">
        <v>2022</v>
      </c>
      <c r="BC264" s="6" t="str" cm="1">
        <f t="array" ref="BC264">_xlfn.IFS(U264="Teknaf","202290",U264="Ukhia","202294",U264="Ramu","202266",U264="Pekua","202256",U264="Maheshkhali","202249",U264="Kutubdia","202245",U264="Cox's Bazar Sadar","202224",U264="Chakaria","202216",ISBLANK(U264),"")</f>
        <v>202294</v>
      </c>
      <c r="BD264" s="22"/>
      <c r="BE264" s="22"/>
    </row>
    <row r="265" spans="1:57" ht="15.75" customHeight="1">
      <c r="A265" s="36">
        <v>262</v>
      </c>
      <c r="B265" s="8" t="s">
        <v>5130</v>
      </c>
      <c r="C265" s="7" t="s">
        <v>182</v>
      </c>
      <c r="D265" s="1"/>
      <c r="E265" s="18" t="s">
        <v>36</v>
      </c>
      <c r="F265" s="18" t="s">
        <v>5111</v>
      </c>
      <c r="G265" s="20" t="s">
        <v>8</v>
      </c>
      <c r="H265" s="3" t="s">
        <v>286</v>
      </c>
      <c r="I265" s="18" t="s">
        <v>89</v>
      </c>
      <c r="J265" s="18" t="s">
        <v>180</v>
      </c>
      <c r="K265" s="100" t="s">
        <v>137</v>
      </c>
      <c r="L265" s="100" t="s">
        <v>287</v>
      </c>
      <c r="M265" s="3" t="s">
        <v>428</v>
      </c>
      <c r="N265" s="18" t="s">
        <v>297</v>
      </c>
      <c r="O265" s="18" t="s">
        <v>298</v>
      </c>
      <c r="P265" s="18">
        <v>400</v>
      </c>
      <c r="Q265" s="2" t="s">
        <v>289</v>
      </c>
      <c r="R265" s="1" t="s">
        <v>290</v>
      </c>
      <c r="S265" s="5" t="s">
        <v>291</v>
      </c>
      <c r="T265" s="5" t="s">
        <v>292</v>
      </c>
      <c r="U265" s="18" t="s">
        <v>76</v>
      </c>
      <c r="V265" s="18" t="s">
        <v>220</v>
      </c>
      <c r="W265" s="18" t="s">
        <v>108</v>
      </c>
      <c r="X265" s="146" t="s">
        <v>311</v>
      </c>
      <c r="Y265" s="146" t="s">
        <v>72</v>
      </c>
      <c r="Z265" s="146" t="s">
        <v>307</v>
      </c>
      <c r="AA265" s="18" t="s">
        <v>100</v>
      </c>
      <c r="AB265" s="18" t="s">
        <v>299</v>
      </c>
      <c r="AC265" s="18">
        <v>120</v>
      </c>
      <c r="AD265" s="5">
        <f t="shared" si="8"/>
        <v>540</v>
      </c>
      <c r="AE265" s="140">
        <f>Table_1027[[#This Row],[Planned Individuals]]*0.51</f>
        <v>275.39999999999998</v>
      </c>
      <c r="AF265" s="140">
        <f>Table_1027[[#This Row],[Planned Individuals]]*0.49</f>
        <v>264.60000000000002</v>
      </c>
      <c r="AG265" s="37"/>
      <c r="AH265" s="37">
        <v>120</v>
      </c>
      <c r="AI265" s="140">
        <f>SUM(Table_1027[[#This Row],[Existing Households]:[New Households]])</f>
        <v>120</v>
      </c>
      <c r="AJ265" s="140">
        <f t="shared" si="9"/>
        <v>552</v>
      </c>
      <c r="AK265" s="140">
        <f>Table_1027[[#This Row],[Reached Individuals]]*0.51</f>
        <v>281.52</v>
      </c>
      <c r="AL265" s="140">
        <f>Table_1027[[#This Row],[Reached Individuals]]*0.49</f>
        <v>270.48</v>
      </c>
      <c r="AM265" s="140">
        <f>Table_1027[[#This Row],[Reached Individuals]]*0.21</f>
        <v>115.92</v>
      </c>
      <c r="AN265" s="140">
        <f>Table_1027[[#This Row],[Reached Individuals]]*0.21</f>
        <v>115.92</v>
      </c>
      <c r="AO265" s="140">
        <f>Table_1027[[#This Row],[Reached Individuals]]*0.26</f>
        <v>143.52000000000001</v>
      </c>
      <c r="AP265" s="140">
        <f>Table_1027[[#This Row],[Reached Individuals]]*0.27</f>
        <v>149.04000000000002</v>
      </c>
      <c r="AQ265" s="142">
        <f>Table_1027[[#This Row],[Reached Individuals]]*0.02</f>
        <v>11.040000000000001</v>
      </c>
      <c r="AR265" s="142">
        <f>Table_1027[[#This Row],[Reached Individuals]]*0.03</f>
        <v>16.559999999999999</v>
      </c>
      <c r="AS265" s="37"/>
      <c r="AT265" s="12"/>
      <c r="AU265" s="12" t="s">
        <v>5131</v>
      </c>
      <c r="AV265" s="11">
        <v>1779572730</v>
      </c>
      <c r="AW265" s="11" t="s">
        <v>5132</v>
      </c>
      <c r="AX265" s="11" t="s">
        <v>5131</v>
      </c>
      <c r="AY265" s="18">
        <v>1779572730</v>
      </c>
      <c r="AZ265" s="18" t="s">
        <v>5132</v>
      </c>
      <c r="BA265" s="5">
        <v>20</v>
      </c>
      <c r="BB265" s="5">
        <v>2022</v>
      </c>
      <c r="BC265" s="6" t="str" cm="1">
        <f t="array" ref="BC265">_xlfn.IFS(U265="Teknaf","202290",U265="Ukhia","202294",U265="Ramu","202266",U265="Pekua","202256",U265="Maheshkhali","202249",U265="Kutubdia","202245",U265="Cox's Bazar Sadar","202224",U265="Chakaria","202216",ISBLANK(U265),"")</f>
        <v>202294</v>
      </c>
      <c r="BD265" s="22"/>
      <c r="BE265" s="22"/>
    </row>
    <row r="266" spans="1:57" ht="15.75" customHeight="1">
      <c r="A266" s="36">
        <v>263</v>
      </c>
      <c r="B266" s="7" t="s">
        <v>5130</v>
      </c>
      <c r="C266" s="1" t="s">
        <v>182</v>
      </c>
      <c r="D266" s="1"/>
      <c r="E266" s="20" t="s">
        <v>36</v>
      </c>
      <c r="F266" s="20" t="s">
        <v>5111</v>
      </c>
      <c r="G266" s="20" t="s">
        <v>8</v>
      </c>
      <c r="H266" s="3" t="s">
        <v>286</v>
      </c>
      <c r="I266" s="18" t="s">
        <v>91</v>
      </c>
      <c r="J266" s="18" t="s">
        <v>179</v>
      </c>
      <c r="K266" s="100" t="s">
        <v>74</v>
      </c>
      <c r="L266" s="100" t="s">
        <v>369</v>
      </c>
      <c r="M266" s="3" t="s">
        <v>428</v>
      </c>
      <c r="N266" s="18" t="s">
        <v>92</v>
      </c>
      <c r="O266" s="18" t="s">
        <v>298</v>
      </c>
      <c r="P266" s="18">
        <v>14000</v>
      </c>
      <c r="Q266" s="2" t="s">
        <v>289</v>
      </c>
      <c r="R266" s="1" t="s">
        <v>301</v>
      </c>
      <c r="S266" s="5" t="s">
        <v>291</v>
      </c>
      <c r="T266" s="5" t="s">
        <v>292</v>
      </c>
      <c r="U266" s="18" t="s">
        <v>77</v>
      </c>
      <c r="V266" s="18" t="s">
        <v>496</v>
      </c>
      <c r="W266" s="18" t="s">
        <v>306</v>
      </c>
      <c r="X266" s="18" t="s">
        <v>311</v>
      </c>
      <c r="Y266" s="18" t="s">
        <v>72</v>
      </c>
      <c r="Z266" s="18" t="s">
        <v>307</v>
      </c>
      <c r="AA266" s="18" t="s">
        <v>73</v>
      </c>
      <c r="AB266" s="18" t="s">
        <v>293</v>
      </c>
      <c r="AC266" s="21">
        <v>1</v>
      </c>
      <c r="AD266" s="140">
        <f t="shared" ref="AD266:AD329" si="10">IF(AA266="Host Community",AC266*5,IF(AA266="Refugee",AC266*4.5))</f>
        <v>5</v>
      </c>
      <c r="AE266" s="140">
        <f>Table_1027[[#This Row],[Planned Individuals]]*0.51</f>
        <v>2.5499999999999998</v>
      </c>
      <c r="AF266" s="140">
        <f>Table_1027[[#This Row],[Planned Individuals]]*0.49</f>
        <v>2.4500000000000002</v>
      </c>
      <c r="AG266" s="37"/>
      <c r="AH266" s="37">
        <v>1</v>
      </c>
      <c r="AI266" s="140">
        <f>SUM(Table_1027[[#This Row],[Existing Households]:[New Households]])</f>
        <v>1</v>
      </c>
      <c r="AJ266" s="140">
        <f t="shared" si="9"/>
        <v>5</v>
      </c>
      <c r="AK266" s="140">
        <f>Table_1027[[#This Row],[Reached Individuals]]*0.51</f>
        <v>2.5499999999999998</v>
      </c>
      <c r="AL266" s="140">
        <f>Table_1027[[#This Row],[Reached Individuals]]*0.49</f>
        <v>2.4500000000000002</v>
      </c>
      <c r="AM266" s="140">
        <f>Table_1027[[#This Row],[Reached Individuals]]*0.21</f>
        <v>1.05</v>
      </c>
      <c r="AN266" s="140">
        <f>Table_1027[[#This Row],[Reached Individuals]]*0.21</f>
        <v>1.05</v>
      </c>
      <c r="AO266" s="140">
        <f>Table_1027[[#This Row],[Reached Individuals]]*0.26</f>
        <v>1.3</v>
      </c>
      <c r="AP266" s="140">
        <f>Table_1027[[#This Row],[Reached Individuals]]*0.27</f>
        <v>1.35</v>
      </c>
      <c r="AQ266" s="142">
        <f>Table_1027[[#This Row],[Reached Individuals]]*0.02</f>
        <v>0.1</v>
      </c>
      <c r="AR266" s="142">
        <f>Table_1027[[#This Row],[Reached Individuals]]*0.03</f>
        <v>0.15</v>
      </c>
      <c r="AS266" s="37"/>
      <c r="AT266" s="12"/>
      <c r="AU266" s="12" t="s">
        <v>5131</v>
      </c>
      <c r="AV266" s="11">
        <v>1779572730</v>
      </c>
      <c r="AW266" s="11" t="s">
        <v>5132</v>
      </c>
      <c r="AX266" s="11" t="s">
        <v>5131</v>
      </c>
      <c r="AY266" s="18">
        <v>1779572730</v>
      </c>
      <c r="AZ266" s="18" t="s">
        <v>5132</v>
      </c>
      <c r="BA266" s="5">
        <v>20</v>
      </c>
      <c r="BB266" s="5">
        <v>2022</v>
      </c>
      <c r="BC266" s="6" t="str" cm="1">
        <f t="array" ref="BC266">_xlfn.IFS(U266="Teknaf","202290",U266="Ukhia","202294",U266="Ramu","202266",U266="Pekua","202256",U266="Maheshkhali","202249",U266="Kutubdia","202245",U266="Cox's Bazar Sadar","202224",U266="Chakaria","202216",ISBLANK(U266),"")</f>
        <v>202290</v>
      </c>
      <c r="BD266" s="22"/>
      <c r="BE266" s="22"/>
    </row>
    <row r="267" spans="1:57" ht="15.75" customHeight="1">
      <c r="A267" s="36">
        <v>264</v>
      </c>
      <c r="B267" s="7" t="s">
        <v>5130</v>
      </c>
      <c r="C267" s="1" t="s">
        <v>182</v>
      </c>
      <c r="D267" s="1"/>
      <c r="E267" s="20" t="s">
        <v>36</v>
      </c>
      <c r="F267" s="20" t="s">
        <v>5111</v>
      </c>
      <c r="G267" s="20" t="s">
        <v>8</v>
      </c>
      <c r="H267" s="3" t="s">
        <v>286</v>
      </c>
      <c r="I267" s="18" t="s">
        <v>91</v>
      </c>
      <c r="J267" s="18" t="s">
        <v>179</v>
      </c>
      <c r="K267" s="100" t="s">
        <v>74</v>
      </c>
      <c r="L267" s="100" t="s">
        <v>369</v>
      </c>
      <c r="M267" s="3" t="s">
        <v>428</v>
      </c>
      <c r="N267" s="18" t="s">
        <v>92</v>
      </c>
      <c r="O267" s="18" t="s">
        <v>298</v>
      </c>
      <c r="P267" s="18">
        <v>14000</v>
      </c>
      <c r="Q267" s="2" t="s">
        <v>289</v>
      </c>
      <c r="R267" s="1" t="s">
        <v>301</v>
      </c>
      <c r="S267" s="5" t="s">
        <v>291</v>
      </c>
      <c r="T267" s="5" t="s">
        <v>292</v>
      </c>
      <c r="U267" s="18" t="s">
        <v>77</v>
      </c>
      <c r="V267" s="18" t="s">
        <v>496</v>
      </c>
      <c r="W267" s="18" t="s">
        <v>324</v>
      </c>
      <c r="X267" s="18" t="s">
        <v>311</v>
      </c>
      <c r="Y267" s="18" t="s">
        <v>72</v>
      </c>
      <c r="Z267" s="18" t="s">
        <v>307</v>
      </c>
      <c r="AA267" s="18" t="s">
        <v>73</v>
      </c>
      <c r="AB267" s="18" t="s">
        <v>293</v>
      </c>
      <c r="AC267" s="21">
        <v>3</v>
      </c>
      <c r="AD267" s="140">
        <f t="shared" si="10"/>
        <v>15</v>
      </c>
      <c r="AE267" s="140">
        <f>Table_1027[[#This Row],[Planned Individuals]]*0.51</f>
        <v>7.65</v>
      </c>
      <c r="AF267" s="140">
        <f>Table_1027[[#This Row],[Planned Individuals]]*0.49</f>
        <v>7.35</v>
      </c>
      <c r="AG267" s="37"/>
      <c r="AH267" s="37">
        <v>3</v>
      </c>
      <c r="AI267" s="140">
        <f>SUM(Table_1027[[#This Row],[Existing Households]:[New Households]])</f>
        <v>3</v>
      </c>
      <c r="AJ267" s="140">
        <f t="shared" si="9"/>
        <v>15</v>
      </c>
      <c r="AK267" s="140">
        <f>Table_1027[[#This Row],[Reached Individuals]]*0.51</f>
        <v>7.65</v>
      </c>
      <c r="AL267" s="140">
        <f>Table_1027[[#This Row],[Reached Individuals]]*0.49</f>
        <v>7.35</v>
      </c>
      <c r="AM267" s="140">
        <f>Table_1027[[#This Row],[Reached Individuals]]*0.21</f>
        <v>3.15</v>
      </c>
      <c r="AN267" s="140">
        <f>Table_1027[[#This Row],[Reached Individuals]]*0.21</f>
        <v>3.15</v>
      </c>
      <c r="AO267" s="140">
        <f>Table_1027[[#This Row],[Reached Individuals]]*0.26</f>
        <v>3.9000000000000004</v>
      </c>
      <c r="AP267" s="140">
        <f>Table_1027[[#This Row],[Reached Individuals]]*0.27</f>
        <v>4.0500000000000007</v>
      </c>
      <c r="AQ267" s="142">
        <f>Table_1027[[#This Row],[Reached Individuals]]*0.02</f>
        <v>0.3</v>
      </c>
      <c r="AR267" s="142">
        <f>Table_1027[[#This Row],[Reached Individuals]]*0.03</f>
        <v>0.44999999999999996</v>
      </c>
      <c r="AS267" s="37"/>
      <c r="AT267" s="12"/>
      <c r="AU267" s="12" t="s">
        <v>5131</v>
      </c>
      <c r="AV267" s="11">
        <v>1779572730</v>
      </c>
      <c r="AW267" s="11" t="s">
        <v>5132</v>
      </c>
      <c r="AX267" s="11" t="s">
        <v>5131</v>
      </c>
      <c r="AY267" s="18">
        <v>1779572730</v>
      </c>
      <c r="AZ267" s="18" t="s">
        <v>5132</v>
      </c>
      <c r="BA267" s="5">
        <v>20</v>
      </c>
      <c r="BB267" s="5">
        <v>2022</v>
      </c>
      <c r="BC267" s="6" t="str" cm="1">
        <f t="array" ref="BC267">_xlfn.IFS(U267="Teknaf","202290",U267="Ukhia","202294",U267="Ramu","202266",U267="Pekua","202256",U267="Maheshkhali","202249",U267="Kutubdia","202245",U267="Cox's Bazar Sadar","202224",U267="Chakaria","202216",ISBLANK(U267),"")</f>
        <v>202290</v>
      </c>
      <c r="BD267" s="22"/>
      <c r="BE267" s="22"/>
    </row>
    <row r="268" spans="1:57" ht="15.75" customHeight="1">
      <c r="A268" s="36">
        <v>265</v>
      </c>
      <c r="B268" s="7" t="s">
        <v>5130</v>
      </c>
      <c r="C268" s="1" t="s">
        <v>182</v>
      </c>
      <c r="D268" s="1"/>
      <c r="E268" s="20" t="s">
        <v>36</v>
      </c>
      <c r="F268" s="20" t="s">
        <v>5111</v>
      </c>
      <c r="G268" s="20" t="s">
        <v>8</v>
      </c>
      <c r="H268" s="3" t="s">
        <v>286</v>
      </c>
      <c r="I268" s="18" t="s">
        <v>91</v>
      </c>
      <c r="J268" s="18" t="s">
        <v>179</v>
      </c>
      <c r="K268" s="100" t="s">
        <v>74</v>
      </c>
      <c r="L268" s="100" t="s">
        <v>369</v>
      </c>
      <c r="M268" s="3" t="s">
        <v>428</v>
      </c>
      <c r="N268" s="18" t="s">
        <v>92</v>
      </c>
      <c r="O268" s="18" t="s">
        <v>298</v>
      </c>
      <c r="P268" s="18">
        <v>14000</v>
      </c>
      <c r="Q268" s="2" t="s">
        <v>289</v>
      </c>
      <c r="R268" s="1" t="s">
        <v>301</v>
      </c>
      <c r="S268" s="5" t="s">
        <v>291</v>
      </c>
      <c r="T268" s="5" t="s">
        <v>292</v>
      </c>
      <c r="U268" s="18" t="s">
        <v>77</v>
      </c>
      <c r="V268" s="18" t="s">
        <v>496</v>
      </c>
      <c r="W268" s="18" t="s">
        <v>310</v>
      </c>
      <c r="X268" s="18" t="s">
        <v>311</v>
      </c>
      <c r="Y268" s="18" t="s">
        <v>72</v>
      </c>
      <c r="Z268" s="18" t="s">
        <v>307</v>
      </c>
      <c r="AA268" s="18" t="s">
        <v>73</v>
      </c>
      <c r="AB268" s="18" t="s">
        <v>293</v>
      </c>
      <c r="AC268" s="21">
        <v>3</v>
      </c>
      <c r="AD268" s="140">
        <f t="shared" si="10"/>
        <v>15</v>
      </c>
      <c r="AE268" s="140">
        <f>Table_1027[[#This Row],[Planned Individuals]]*0.51</f>
        <v>7.65</v>
      </c>
      <c r="AF268" s="140">
        <f>Table_1027[[#This Row],[Planned Individuals]]*0.49</f>
        <v>7.35</v>
      </c>
      <c r="AG268" s="37"/>
      <c r="AH268" s="37">
        <v>3</v>
      </c>
      <c r="AI268" s="140">
        <f>SUM(Table_1027[[#This Row],[Existing Households]:[New Households]])</f>
        <v>3</v>
      </c>
      <c r="AJ268" s="140">
        <f t="shared" si="9"/>
        <v>15</v>
      </c>
      <c r="AK268" s="140">
        <f>Table_1027[[#This Row],[Reached Individuals]]*0.51</f>
        <v>7.65</v>
      </c>
      <c r="AL268" s="140">
        <f>Table_1027[[#This Row],[Reached Individuals]]*0.49</f>
        <v>7.35</v>
      </c>
      <c r="AM268" s="140">
        <f>Table_1027[[#This Row],[Reached Individuals]]*0.21</f>
        <v>3.15</v>
      </c>
      <c r="AN268" s="140">
        <f>Table_1027[[#This Row],[Reached Individuals]]*0.21</f>
        <v>3.15</v>
      </c>
      <c r="AO268" s="140">
        <f>Table_1027[[#This Row],[Reached Individuals]]*0.26</f>
        <v>3.9000000000000004</v>
      </c>
      <c r="AP268" s="140">
        <f>Table_1027[[#This Row],[Reached Individuals]]*0.27</f>
        <v>4.0500000000000007</v>
      </c>
      <c r="AQ268" s="142">
        <f>Table_1027[[#This Row],[Reached Individuals]]*0.02</f>
        <v>0.3</v>
      </c>
      <c r="AR268" s="142">
        <f>Table_1027[[#This Row],[Reached Individuals]]*0.03</f>
        <v>0.44999999999999996</v>
      </c>
      <c r="AS268" s="37"/>
      <c r="AT268" s="12"/>
      <c r="AU268" s="12" t="s">
        <v>5131</v>
      </c>
      <c r="AV268" s="11">
        <v>1779572730</v>
      </c>
      <c r="AW268" s="11" t="s">
        <v>5132</v>
      </c>
      <c r="AX268" s="11" t="s">
        <v>5131</v>
      </c>
      <c r="AY268" s="18">
        <v>1779572730</v>
      </c>
      <c r="AZ268" s="18" t="s">
        <v>5132</v>
      </c>
      <c r="BA268" s="5">
        <v>20</v>
      </c>
      <c r="BB268" s="5">
        <v>2022</v>
      </c>
      <c r="BC268" s="6" t="str" cm="1">
        <f t="array" ref="BC268">_xlfn.IFS(U268="Teknaf","202290",U268="Ukhia","202294",U268="Ramu","202266",U268="Pekua","202256",U268="Maheshkhali","202249",U268="Kutubdia","202245",U268="Cox's Bazar Sadar","202224",U268="Chakaria","202216",ISBLANK(U268),"")</f>
        <v>202290</v>
      </c>
      <c r="BD268" s="22"/>
      <c r="BE268" s="22"/>
    </row>
    <row r="269" spans="1:57" ht="15.75" customHeight="1">
      <c r="A269" s="36">
        <v>266</v>
      </c>
      <c r="B269" s="7" t="s">
        <v>5130</v>
      </c>
      <c r="C269" s="1" t="s">
        <v>182</v>
      </c>
      <c r="D269" s="1"/>
      <c r="E269" s="20" t="s">
        <v>36</v>
      </c>
      <c r="F269" s="20" t="s">
        <v>5111</v>
      </c>
      <c r="G269" s="20" t="s">
        <v>8</v>
      </c>
      <c r="H269" s="3" t="s">
        <v>286</v>
      </c>
      <c r="I269" s="18" t="s">
        <v>91</v>
      </c>
      <c r="J269" s="18" t="s">
        <v>179</v>
      </c>
      <c r="K269" s="100" t="s">
        <v>74</v>
      </c>
      <c r="L269" s="100" t="s">
        <v>369</v>
      </c>
      <c r="M269" s="3" t="s">
        <v>428</v>
      </c>
      <c r="N269" s="18" t="s">
        <v>92</v>
      </c>
      <c r="O269" s="18" t="s">
        <v>298</v>
      </c>
      <c r="P269" s="18">
        <v>14000</v>
      </c>
      <c r="Q269" s="2" t="s">
        <v>289</v>
      </c>
      <c r="R269" s="1" t="s">
        <v>301</v>
      </c>
      <c r="S269" s="5" t="s">
        <v>291</v>
      </c>
      <c r="T269" s="5" t="s">
        <v>292</v>
      </c>
      <c r="U269" s="18" t="s">
        <v>77</v>
      </c>
      <c r="V269" s="18" t="s">
        <v>496</v>
      </c>
      <c r="W269" s="18" t="s">
        <v>325</v>
      </c>
      <c r="X269" s="18" t="s">
        <v>311</v>
      </c>
      <c r="Y269" s="18" t="s">
        <v>72</v>
      </c>
      <c r="Z269" s="18" t="s">
        <v>307</v>
      </c>
      <c r="AA269" s="18" t="s">
        <v>73</v>
      </c>
      <c r="AB269" s="18" t="s">
        <v>293</v>
      </c>
      <c r="AC269" s="21">
        <v>5</v>
      </c>
      <c r="AD269" s="140">
        <f t="shared" si="10"/>
        <v>25</v>
      </c>
      <c r="AE269" s="140">
        <f>Table_1027[[#This Row],[Planned Individuals]]*0.51</f>
        <v>12.75</v>
      </c>
      <c r="AF269" s="140">
        <f>Table_1027[[#This Row],[Planned Individuals]]*0.49</f>
        <v>12.25</v>
      </c>
      <c r="AG269" s="37"/>
      <c r="AH269" s="37">
        <v>5</v>
      </c>
      <c r="AI269" s="140">
        <f>SUM(Table_1027[[#This Row],[Existing Households]:[New Households]])</f>
        <v>5</v>
      </c>
      <c r="AJ269" s="140">
        <f t="shared" si="9"/>
        <v>25</v>
      </c>
      <c r="AK269" s="140">
        <f>Table_1027[[#This Row],[Reached Individuals]]*0.51</f>
        <v>12.75</v>
      </c>
      <c r="AL269" s="140">
        <f>Table_1027[[#This Row],[Reached Individuals]]*0.49</f>
        <v>12.25</v>
      </c>
      <c r="AM269" s="140">
        <f>Table_1027[[#This Row],[Reached Individuals]]*0.21</f>
        <v>5.25</v>
      </c>
      <c r="AN269" s="140">
        <f>Table_1027[[#This Row],[Reached Individuals]]*0.21</f>
        <v>5.25</v>
      </c>
      <c r="AO269" s="140">
        <f>Table_1027[[#This Row],[Reached Individuals]]*0.26</f>
        <v>6.5</v>
      </c>
      <c r="AP269" s="140">
        <f>Table_1027[[#This Row],[Reached Individuals]]*0.27</f>
        <v>6.75</v>
      </c>
      <c r="AQ269" s="142">
        <f>Table_1027[[#This Row],[Reached Individuals]]*0.02</f>
        <v>0.5</v>
      </c>
      <c r="AR269" s="142">
        <f>Table_1027[[#This Row],[Reached Individuals]]*0.03</f>
        <v>0.75</v>
      </c>
      <c r="AS269" s="37"/>
      <c r="AT269" s="12"/>
      <c r="AU269" s="12" t="s">
        <v>5131</v>
      </c>
      <c r="AV269" s="11">
        <v>1779572730</v>
      </c>
      <c r="AW269" s="11" t="s">
        <v>5132</v>
      </c>
      <c r="AX269" s="11" t="s">
        <v>5131</v>
      </c>
      <c r="AY269" s="18">
        <v>1779572730</v>
      </c>
      <c r="AZ269" s="18" t="s">
        <v>5132</v>
      </c>
      <c r="BA269" s="5">
        <v>20</v>
      </c>
      <c r="BB269" s="5">
        <v>2022</v>
      </c>
      <c r="BC269" s="6" t="str" cm="1">
        <f t="array" ref="BC269">_xlfn.IFS(U269="Teknaf","202290",U269="Ukhia","202294",U269="Ramu","202266",U269="Pekua","202256",U269="Maheshkhali","202249",U269="Kutubdia","202245",U269="Cox's Bazar Sadar","202224",U269="Chakaria","202216",ISBLANK(U269),"")</f>
        <v>202290</v>
      </c>
      <c r="BD269" s="22"/>
      <c r="BE269" s="22"/>
    </row>
    <row r="270" spans="1:57" ht="15.75" customHeight="1">
      <c r="A270" s="36">
        <v>267</v>
      </c>
      <c r="B270" s="7" t="s">
        <v>5130</v>
      </c>
      <c r="C270" s="1" t="s">
        <v>182</v>
      </c>
      <c r="D270" s="1"/>
      <c r="E270" s="20" t="s">
        <v>36</v>
      </c>
      <c r="F270" s="20" t="s">
        <v>5111</v>
      </c>
      <c r="G270" s="20" t="s">
        <v>8</v>
      </c>
      <c r="H270" s="3" t="s">
        <v>286</v>
      </c>
      <c r="I270" s="18" t="s">
        <v>91</v>
      </c>
      <c r="J270" s="18" t="s">
        <v>179</v>
      </c>
      <c r="K270" s="100" t="s">
        <v>74</v>
      </c>
      <c r="L270" s="100" t="s">
        <v>369</v>
      </c>
      <c r="M270" s="3" t="s">
        <v>428</v>
      </c>
      <c r="N270" s="18" t="s">
        <v>92</v>
      </c>
      <c r="O270" s="18" t="s">
        <v>298</v>
      </c>
      <c r="P270" s="18">
        <v>14900</v>
      </c>
      <c r="Q270" s="2" t="s">
        <v>289</v>
      </c>
      <c r="R270" s="1" t="s">
        <v>322</v>
      </c>
      <c r="S270" s="5" t="s">
        <v>291</v>
      </c>
      <c r="T270" s="5" t="s">
        <v>292</v>
      </c>
      <c r="U270" s="18" t="s">
        <v>77</v>
      </c>
      <c r="V270" s="18" t="s">
        <v>224</v>
      </c>
      <c r="W270" s="18" t="s">
        <v>309</v>
      </c>
      <c r="X270" s="18" t="s">
        <v>311</v>
      </c>
      <c r="Y270" s="18" t="s">
        <v>72</v>
      </c>
      <c r="Z270" s="18" t="s">
        <v>307</v>
      </c>
      <c r="AA270" s="18" t="s">
        <v>73</v>
      </c>
      <c r="AB270" s="18" t="s">
        <v>293</v>
      </c>
      <c r="AC270" s="21">
        <v>5</v>
      </c>
      <c r="AD270" s="140">
        <f t="shared" si="10"/>
        <v>25</v>
      </c>
      <c r="AE270" s="140">
        <f>Table_1027[[#This Row],[Planned Individuals]]*0.51</f>
        <v>12.75</v>
      </c>
      <c r="AF270" s="140">
        <f>Table_1027[[#This Row],[Planned Individuals]]*0.49</f>
        <v>12.25</v>
      </c>
      <c r="AG270" s="37"/>
      <c r="AH270" s="37">
        <v>5</v>
      </c>
      <c r="AI270" s="140">
        <f>SUM(Table_1027[[#This Row],[Existing Households]:[New Households]])</f>
        <v>5</v>
      </c>
      <c r="AJ270" s="140">
        <f t="shared" si="9"/>
        <v>25</v>
      </c>
      <c r="AK270" s="140">
        <f>Table_1027[[#This Row],[Reached Individuals]]*0.51</f>
        <v>12.75</v>
      </c>
      <c r="AL270" s="140">
        <f>Table_1027[[#This Row],[Reached Individuals]]*0.49</f>
        <v>12.25</v>
      </c>
      <c r="AM270" s="140">
        <f>Table_1027[[#This Row],[Reached Individuals]]*0.21</f>
        <v>5.25</v>
      </c>
      <c r="AN270" s="140">
        <f>Table_1027[[#This Row],[Reached Individuals]]*0.21</f>
        <v>5.25</v>
      </c>
      <c r="AO270" s="140">
        <f>Table_1027[[#This Row],[Reached Individuals]]*0.26</f>
        <v>6.5</v>
      </c>
      <c r="AP270" s="140">
        <f>Table_1027[[#This Row],[Reached Individuals]]*0.27</f>
        <v>6.75</v>
      </c>
      <c r="AQ270" s="142">
        <f>Table_1027[[#This Row],[Reached Individuals]]*0.02</f>
        <v>0.5</v>
      </c>
      <c r="AR270" s="142">
        <f>Table_1027[[#This Row],[Reached Individuals]]*0.03</f>
        <v>0.75</v>
      </c>
      <c r="AS270" s="37"/>
      <c r="AT270" s="12"/>
      <c r="AU270" s="12" t="s">
        <v>5131</v>
      </c>
      <c r="AV270" s="11">
        <v>1779572730</v>
      </c>
      <c r="AW270" s="11" t="s">
        <v>5132</v>
      </c>
      <c r="AX270" s="11" t="s">
        <v>5131</v>
      </c>
      <c r="AY270" s="18">
        <v>1779572730</v>
      </c>
      <c r="AZ270" s="18" t="s">
        <v>5132</v>
      </c>
      <c r="BA270" s="5">
        <v>20</v>
      </c>
      <c r="BB270" s="5">
        <v>2022</v>
      </c>
      <c r="BC270" s="6" t="str" cm="1">
        <f t="array" ref="BC270">_xlfn.IFS(U270="Teknaf","202290",U270="Ukhia","202294",U270="Ramu","202266",U270="Pekua","202256",U270="Maheshkhali","202249",U270="Kutubdia","202245",U270="Cox's Bazar Sadar","202224",U270="Chakaria","202216",ISBLANK(U270),"")</f>
        <v>202290</v>
      </c>
      <c r="BD270" s="22"/>
      <c r="BE270" s="22"/>
    </row>
    <row r="271" spans="1:57" ht="15.75" customHeight="1">
      <c r="A271" s="36">
        <v>268</v>
      </c>
      <c r="B271" s="7" t="s">
        <v>5130</v>
      </c>
      <c r="C271" s="1" t="s">
        <v>182</v>
      </c>
      <c r="D271" s="1"/>
      <c r="E271" s="20" t="s">
        <v>36</v>
      </c>
      <c r="F271" s="20" t="s">
        <v>5111</v>
      </c>
      <c r="G271" s="20" t="s">
        <v>8</v>
      </c>
      <c r="H271" s="3" t="s">
        <v>286</v>
      </c>
      <c r="I271" s="18" t="s">
        <v>91</v>
      </c>
      <c r="J271" s="18" t="s">
        <v>179</v>
      </c>
      <c r="K271" s="100" t="s">
        <v>74</v>
      </c>
      <c r="L271" s="100" t="s">
        <v>369</v>
      </c>
      <c r="M271" s="3" t="s">
        <v>428</v>
      </c>
      <c r="N271" s="18" t="s">
        <v>92</v>
      </c>
      <c r="O271" s="18" t="s">
        <v>298</v>
      </c>
      <c r="P271" s="18">
        <v>14900</v>
      </c>
      <c r="Q271" s="2" t="s">
        <v>289</v>
      </c>
      <c r="R271" s="1" t="s">
        <v>322</v>
      </c>
      <c r="S271" s="5" t="s">
        <v>291</v>
      </c>
      <c r="T271" s="5" t="s">
        <v>292</v>
      </c>
      <c r="U271" s="18" t="s">
        <v>77</v>
      </c>
      <c r="V271" s="18" t="s">
        <v>224</v>
      </c>
      <c r="W271" s="18" t="s">
        <v>316</v>
      </c>
      <c r="X271" s="18" t="s">
        <v>311</v>
      </c>
      <c r="Y271" s="18" t="s">
        <v>72</v>
      </c>
      <c r="Z271" s="18" t="s">
        <v>307</v>
      </c>
      <c r="AA271" s="18" t="s">
        <v>73</v>
      </c>
      <c r="AB271" s="18" t="s">
        <v>293</v>
      </c>
      <c r="AC271" s="21">
        <v>5</v>
      </c>
      <c r="AD271" s="140">
        <f t="shared" si="10"/>
        <v>25</v>
      </c>
      <c r="AE271" s="140">
        <f>Table_1027[[#This Row],[Planned Individuals]]*0.51</f>
        <v>12.75</v>
      </c>
      <c r="AF271" s="140">
        <f>Table_1027[[#This Row],[Planned Individuals]]*0.49</f>
        <v>12.25</v>
      </c>
      <c r="AG271" s="37"/>
      <c r="AH271" s="37">
        <v>5</v>
      </c>
      <c r="AI271" s="140">
        <f>SUM(Table_1027[[#This Row],[Existing Households]:[New Households]])</f>
        <v>5</v>
      </c>
      <c r="AJ271" s="140">
        <f t="shared" si="9"/>
        <v>25</v>
      </c>
      <c r="AK271" s="140">
        <f>Table_1027[[#This Row],[Reached Individuals]]*0.51</f>
        <v>12.75</v>
      </c>
      <c r="AL271" s="140">
        <f>Table_1027[[#This Row],[Reached Individuals]]*0.49</f>
        <v>12.25</v>
      </c>
      <c r="AM271" s="140">
        <f>Table_1027[[#This Row],[Reached Individuals]]*0.21</f>
        <v>5.25</v>
      </c>
      <c r="AN271" s="140">
        <f>Table_1027[[#This Row],[Reached Individuals]]*0.21</f>
        <v>5.25</v>
      </c>
      <c r="AO271" s="140">
        <f>Table_1027[[#This Row],[Reached Individuals]]*0.26</f>
        <v>6.5</v>
      </c>
      <c r="AP271" s="140">
        <f>Table_1027[[#This Row],[Reached Individuals]]*0.27</f>
        <v>6.75</v>
      </c>
      <c r="AQ271" s="142">
        <f>Table_1027[[#This Row],[Reached Individuals]]*0.02</f>
        <v>0.5</v>
      </c>
      <c r="AR271" s="142">
        <f>Table_1027[[#This Row],[Reached Individuals]]*0.03</f>
        <v>0.75</v>
      </c>
      <c r="AS271" s="37"/>
      <c r="AT271" s="12"/>
      <c r="AU271" s="12" t="s">
        <v>5131</v>
      </c>
      <c r="AV271" s="11">
        <v>1779572730</v>
      </c>
      <c r="AW271" s="11" t="s">
        <v>5132</v>
      </c>
      <c r="AX271" s="11" t="s">
        <v>5131</v>
      </c>
      <c r="AY271" s="18">
        <v>1779572730</v>
      </c>
      <c r="AZ271" s="18" t="s">
        <v>5132</v>
      </c>
      <c r="BA271" s="5">
        <v>20</v>
      </c>
      <c r="BB271" s="5">
        <v>2022</v>
      </c>
      <c r="BC271" s="6" t="str" cm="1">
        <f t="array" ref="BC271">_xlfn.IFS(U271="Teknaf","202290",U271="Ukhia","202294",U271="Ramu","202266",U271="Pekua","202256",U271="Maheshkhali","202249",U271="Kutubdia","202245",U271="Cox's Bazar Sadar","202224",U271="Chakaria","202216",ISBLANK(U271),"")</f>
        <v>202290</v>
      </c>
      <c r="BD271" s="22"/>
      <c r="BE271" s="22"/>
    </row>
    <row r="272" spans="1:57" ht="15.75" customHeight="1">
      <c r="A272" s="36">
        <v>269</v>
      </c>
      <c r="B272" s="7" t="s">
        <v>5130</v>
      </c>
      <c r="C272" s="1" t="s">
        <v>182</v>
      </c>
      <c r="D272" s="1"/>
      <c r="E272" s="20" t="s">
        <v>36</v>
      </c>
      <c r="F272" s="20" t="s">
        <v>5111</v>
      </c>
      <c r="G272" s="20" t="s">
        <v>8</v>
      </c>
      <c r="H272" s="3" t="s">
        <v>286</v>
      </c>
      <c r="I272" s="18" t="s">
        <v>91</v>
      </c>
      <c r="J272" s="18" t="s">
        <v>179</v>
      </c>
      <c r="K272" s="100" t="s">
        <v>74</v>
      </c>
      <c r="L272" s="100" t="s">
        <v>369</v>
      </c>
      <c r="M272" s="3" t="s">
        <v>428</v>
      </c>
      <c r="N272" s="18" t="s">
        <v>92</v>
      </c>
      <c r="O272" s="18" t="s">
        <v>298</v>
      </c>
      <c r="P272" s="18">
        <v>14900</v>
      </c>
      <c r="Q272" s="2" t="s">
        <v>289</v>
      </c>
      <c r="R272" s="1" t="s">
        <v>322</v>
      </c>
      <c r="S272" s="5" t="s">
        <v>291</v>
      </c>
      <c r="T272" s="5" t="s">
        <v>292</v>
      </c>
      <c r="U272" s="18" t="s">
        <v>77</v>
      </c>
      <c r="V272" s="18" t="s">
        <v>496</v>
      </c>
      <c r="W272" s="18" t="s">
        <v>325</v>
      </c>
      <c r="X272" s="18" t="s">
        <v>311</v>
      </c>
      <c r="Y272" s="18" t="s">
        <v>72</v>
      </c>
      <c r="Z272" s="18" t="s">
        <v>307</v>
      </c>
      <c r="AA272" s="18" t="s">
        <v>73</v>
      </c>
      <c r="AB272" s="18" t="s">
        <v>293</v>
      </c>
      <c r="AC272" s="21">
        <v>5</v>
      </c>
      <c r="AD272" s="140">
        <f t="shared" si="10"/>
        <v>25</v>
      </c>
      <c r="AE272" s="140">
        <f>Table_1027[[#This Row],[Planned Individuals]]*0.51</f>
        <v>12.75</v>
      </c>
      <c r="AF272" s="140">
        <f>Table_1027[[#This Row],[Planned Individuals]]*0.49</f>
        <v>12.25</v>
      </c>
      <c r="AG272" s="37"/>
      <c r="AH272" s="37">
        <v>5</v>
      </c>
      <c r="AI272" s="140">
        <f>SUM(Table_1027[[#This Row],[Existing Households]:[New Households]])</f>
        <v>5</v>
      </c>
      <c r="AJ272" s="140">
        <f t="shared" si="9"/>
        <v>25</v>
      </c>
      <c r="AK272" s="140">
        <f>Table_1027[[#This Row],[Reached Individuals]]*0.51</f>
        <v>12.75</v>
      </c>
      <c r="AL272" s="140">
        <f>Table_1027[[#This Row],[Reached Individuals]]*0.49</f>
        <v>12.25</v>
      </c>
      <c r="AM272" s="140">
        <f>Table_1027[[#This Row],[Reached Individuals]]*0.21</f>
        <v>5.25</v>
      </c>
      <c r="AN272" s="140">
        <f>Table_1027[[#This Row],[Reached Individuals]]*0.21</f>
        <v>5.25</v>
      </c>
      <c r="AO272" s="140">
        <f>Table_1027[[#This Row],[Reached Individuals]]*0.26</f>
        <v>6.5</v>
      </c>
      <c r="AP272" s="140">
        <f>Table_1027[[#This Row],[Reached Individuals]]*0.27</f>
        <v>6.75</v>
      </c>
      <c r="AQ272" s="142">
        <f>Table_1027[[#This Row],[Reached Individuals]]*0.02</f>
        <v>0.5</v>
      </c>
      <c r="AR272" s="142">
        <f>Table_1027[[#This Row],[Reached Individuals]]*0.03</f>
        <v>0.75</v>
      </c>
      <c r="AS272" s="37"/>
      <c r="AT272" s="12"/>
      <c r="AU272" s="12" t="s">
        <v>5131</v>
      </c>
      <c r="AV272" s="11">
        <v>1779572730</v>
      </c>
      <c r="AW272" s="11" t="s">
        <v>5132</v>
      </c>
      <c r="AX272" s="11" t="s">
        <v>5131</v>
      </c>
      <c r="AY272" s="18">
        <v>1779572730</v>
      </c>
      <c r="AZ272" s="18" t="s">
        <v>5132</v>
      </c>
      <c r="BA272" s="5">
        <v>20</v>
      </c>
      <c r="BB272" s="5">
        <v>2022</v>
      </c>
      <c r="BC272" s="6" t="str" cm="1">
        <f t="array" ref="BC272">_xlfn.IFS(U272="Teknaf","202290",U272="Ukhia","202294",U272="Ramu","202266",U272="Pekua","202256",U272="Maheshkhali","202249",U272="Kutubdia","202245",U272="Cox's Bazar Sadar","202224",U272="Chakaria","202216",ISBLANK(U272),"")</f>
        <v>202290</v>
      </c>
      <c r="BD272" s="22"/>
      <c r="BE272" s="22"/>
    </row>
    <row r="273" spans="1:57" ht="15.75" customHeight="1">
      <c r="A273" s="36">
        <v>270</v>
      </c>
      <c r="B273" s="7" t="s">
        <v>5130</v>
      </c>
      <c r="C273" s="1" t="s">
        <v>182</v>
      </c>
      <c r="D273" s="1"/>
      <c r="E273" s="20" t="s">
        <v>36</v>
      </c>
      <c r="F273" s="20" t="s">
        <v>5111</v>
      </c>
      <c r="G273" s="20" t="s">
        <v>8</v>
      </c>
      <c r="H273" s="3" t="s">
        <v>286</v>
      </c>
      <c r="I273" s="18" t="s">
        <v>91</v>
      </c>
      <c r="J273" s="18" t="s">
        <v>179</v>
      </c>
      <c r="K273" s="100" t="s">
        <v>74</v>
      </c>
      <c r="L273" s="100" t="s">
        <v>369</v>
      </c>
      <c r="M273" s="3" t="s">
        <v>428</v>
      </c>
      <c r="N273" s="18" t="s">
        <v>92</v>
      </c>
      <c r="O273" s="18" t="s">
        <v>298</v>
      </c>
      <c r="P273" s="18">
        <v>14900</v>
      </c>
      <c r="Q273" s="2" t="s">
        <v>289</v>
      </c>
      <c r="R273" s="1" t="s">
        <v>322</v>
      </c>
      <c r="S273" s="5" t="s">
        <v>291</v>
      </c>
      <c r="T273" s="5" t="s">
        <v>292</v>
      </c>
      <c r="U273" s="18" t="s">
        <v>77</v>
      </c>
      <c r="V273" s="18" t="s">
        <v>496</v>
      </c>
      <c r="W273" s="18" t="s">
        <v>316</v>
      </c>
      <c r="X273" s="18" t="s">
        <v>311</v>
      </c>
      <c r="Y273" s="18" t="s">
        <v>72</v>
      </c>
      <c r="Z273" s="18" t="s">
        <v>307</v>
      </c>
      <c r="AA273" s="18" t="s">
        <v>73</v>
      </c>
      <c r="AB273" s="18" t="s">
        <v>293</v>
      </c>
      <c r="AC273" s="21">
        <v>5</v>
      </c>
      <c r="AD273" s="140">
        <f t="shared" si="10"/>
        <v>25</v>
      </c>
      <c r="AE273" s="140">
        <f>Table_1027[[#This Row],[Planned Individuals]]*0.51</f>
        <v>12.75</v>
      </c>
      <c r="AF273" s="140">
        <f>Table_1027[[#This Row],[Planned Individuals]]*0.49</f>
        <v>12.25</v>
      </c>
      <c r="AG273" s="37"/>
      <c r="AH273" s="37">
        <v>5</v>
      </c>
      <c r="AI273" s="140">
        <f>SUM(Table_1027[[#This Row],[Existing Households]:[New Households]])</f>
        <v>5</v>
      </c>
      <c r="AJ273" s="140">
        <f t="shared" si="9"/>
        <v>25</v>
      </c>
      <c r="AK273" s="140">
        <f>Table_1027[[#This Row],[Reached Individuals]]*0.51</f>
        <v>12.75</v>
      </c>
      <c r="AL273" s="140">
        <f>Table_1027[[#This Row],[Reached Individuals]]*0.49</f>
        <v>12.25</v>
      </c>
      <c r="AM273" s="140">
        <f>Table_1027[[#This Row],[Reached Individuals]]*0.21</f>
        <v>5.25</v>
      </c>
      <c r="AN273" s="140">
        <f>Table_1027[[#This Row],[Reached Individuals]]*0.21</f>
        <v>5.25</v>
      </c>
      <c r="AO273" s="140">
        <f>Table_1027[[#This Row],[Reached Individuals]]*0.26</f>
        <v>6.5</v>
      </c>
      <c r="AP273" s="140">
        <f>Table_1027[[#This Row],[Reached Individuals]]*0.27</f>
        <v>6.75</v>
      </c>
      <c r="AQ273" s="142">
        <f>Table_1027[[#This Row],[Reached Individuals]]*0.02</f>
        <v>0.5</v>
      </c>
      <c r="AR273" s="142">
        <f>Table_1027[[#This Row],[Reached Individuals]]*0.03</f>
        <v>0.75</v>
      </c>
      <c r="AS273" s="37"/>
      <c r="AT273" s="12"/>
      <c r="AU273" s="12" t="s">
        <v>5131</v>
      </c>
      <c r="AV273" s="11">
        <v>1779572730</v>
      </c>
      <c r="AW273" s="11" t="s">
        <v>5132</v>
      </c>
      <c r="AX273" s="11" t="s">
        <v>5131</v>
      </c>
      <c r="AY273" s="18">
        <v>1779572730</v>
      </c>
      <c r="AZ273" s="18" t="s">
        <v>5132</v>
      </c>
      <c r="BA273" s="5">
        <v>20</v>
      </c>
      <c r="BB273" s="5">
        <v>2022</v>
      </c>
      <c r="BC273" s="6" t="str" cm="1">
        <f t="array" ref="BC273">_xlfn.IFS(U273="Teknaf","202290",U273="Ukhia","202294",U273="Ramu","202266",U273="Pekua","202256",U273="Maheshkhali","202249",U273="Kutubdia","202245",U273="Cox's Bazar Sadar","202224",U273="Chakaria","202216",ISBLANK(U273),"")</f>
        <v>202290</v>
      </c>
      <c r="BD273" s="22"/>
      <c r="BE273" s="22"/>
    </row>
    <row r="274" spans="1:57" ht="15.75" customHeight="1">
      <c r="A274" s="36">
        <v>271</v>
      </c>
      <c r="B274" s="7" t="s">
        <v>5130</v>
      </c>
      <c r="C274" s="1" t="s">
        <v>182</v>
      </c>
      <c r="D274" s="1"/>
      <c r="E274" s="20" t="s">
        <v>36</v>
      </c>
      <c r="F274" s="20" t="s">
        <v>5111</v>
      </c>
      <c r="G274" s="20" t="s">
        <v>8</v>
      </c>
      <c r="H274" s="3" t="s">
        <v>286</v>
      </c>
      <c r="I274" s="18" t="s">
        <v>91</v>
      </c>
      <c r="J274" s="18" t="s">
        <v>179</v>
      </c>
      <c r="K274" s="100" t="s">
        <v>74</v>
      </c>
      <c r="L274" s="100" t="s">
        <v>369</v>
      </c>
      <c r="M274" s="3" t="s">
        <v>428</v>
      </c>
      <c r="N274" s="18" t="s">
        <v>92</v>
      </c>
      <c r="O274" s="18" t="s">
        <v>298</v>
      </c>
      <c r="P274" s="18">
        <v>14000</v>
      </c>
      <c r="Q274" s="2" t="s">
        <v>289</v>
      </c>
      <c r="R274" s="1" t="s">
        <v>301</v>
      </c>
      <c r="S274" s="5" t="s">
        <v>291</v>
      </c>
      <c r="T274" s="5" t="s">
        <v>292</v>
      </c>
      <c r="U274" s="18" t="s">
        <v>77</v>
      </c>
      <c r="V274" s="18" t="s">
        <v>496</v>
      </c>
      <c r="W274" s="18" t="s">
        <v>326</v>
      </c>
      <c r="X274" s="18" t="s">
        <v>311</v>
      </c>
      <c r="Y274" s="18" t="s">
        <v>72</v>
      </c>
      <c r="Z274" s="18" t="s">
        <v>307</v>
      </c>
      <c r="AA274" s="18" t="s">
        <v>73</v>
      </c>
      <c r="AB274" s="18" t="s">
        <v>293</v>
      </c>
      <c r="AC274" s="21">
        <v>22</v>
      </c>
      <c r="AD274" s="140">
        <f t="shared" si="10"/>
        <v>110</v>
      </c>
      <c r="AE274" s="140">
        <f>Table_1027[[#This Row],[Planned Individuals]]*0.51</f>
        <v>56.1</v>
      </c>
      <c r="AF274" s="140">
        <f>Table_1027[[#This Row],[Planned Individuals]]*0.49</f>
        <v>53.9</v>
      </c>
      <c r="AG274" s="37"/>
      <c r="AH274" s="37">
        <v>8</v>
      </c>
      <c r="AI274" s="140">
        <f>SUM(Table_1027[[#This Row],[Existing Households]:[New Households]])</f>
        <v>8</v>
      </c>
      <c r="AJ274" s="140">
        <f t="shared" si="9"/>
        <v>40</v>
      </c>
      <c r="AK274" s="140">
        <f>Table_1027[[#This Row],[Reached Individuals]]*0.51</f>
        <v>20.399999999999999</v>
      </c>
      <c r="AL274" s="140">
        <f>Table_1027[[#This Row],[Reached Individuals]]*0.49</f>
        <v>19.600000000000001</v>
      </c>
      <c r="AM274" s="140">
        <f>Table_1027[[#This Row],[Reached Individuals]]*0.21</f>
        <v>8.4</v>
      </c>
      <c r="AN274" s="140">
        <f>Table_1027[[#This Row],[Reached Individuals]]*0.21</f>
        <v>8.4</v>
      </c>
      <c r="AO274" s="140">
        <f>Table_1027[[#This Row],[Reached Individuals]]*0.26</f>
        <v>10.4</v>
      </c>
      <c r="AP274" s="140">
        <f>Table_1027[[#This Row],[Reached Individuals]]*0.27</f>
        <v>10.8</v>
      </c>
      <c r="AQ274" s="142">
        <f>Table_1027[[#This Row],[Reached Individuals]]*0.02</f>
        <v>0.8</v>
      </c>
      <c r="AR274" s="142">
        <f>Table_1027[[#This Row],[Reached Individuals]]*0.03</f>
        <v>1.2</v>
      </c>
      <c r="AS274" s="37"/>
      <c r="AT274" s="12"/>
      <c r="AU274" s="12" t="s">
        <v>5131</v>
      </c>
      <c r="AV274" s="11">
        <v>1779572730</v>
      </c>
      <c r="AW274" s="11" t="s">
        <v>5132</v>
      </c>
      <c r="AX274" s="11" t="s">
        <v>5131</v>
      </c>
      <c r="AY274" s="18">
        <v>1779572730</v>
      </c>
      <c r="AZ274" s="18" t="s">
        <v>5132</v>
      </c>
      <c r="BA274" s="5">
        <v>20</v>
      </c>
      <c r="BB274" s="5">
        <v>2022</v>
      </c>
      <c r="BC274" s="6" t="str" cm="1">
        <f t="array" ref="BC274">_xlfn.IFS(U274="Teknaf","202290",U274="Ukhia","202294",U274="Ramu","202266",U274="Pekua","202256",U274="Maheshkhali","202249",U274="Kutubdia","202245",U274="Cox's Bazar Sadar","202224",U274="Chakaria","202216",ISBLANK(U274),"")</f>
        <v>202290</v>
      </c>
      <c r="BD274" s="22"/>
      <c r="BE274" s="22"/>
    </row>
    <row r="275" spans="1:57" ht="15.75" customHeight="1">
      <c r="A275" s="36">
        <v>272</v>
      </c>
      <c r="B275" s="7" t="s">
        <v>5130</v>
      </c>
      <c r="C275" s="1" t="s">
        <v>182</v>
      </c>
      <c r="D275" s="1"/>
      <c r="E275" s="20" t="s">
        <v>36</v>
      </c>
      <c r="F275" s="20" t="s">
        <v>5111</v>
      </c>
      <c r="G275" s="20" t="s">
        <v>8</v>
      </c>
      <c r="H275" s="3" t="s">
        <v>286</v>
      </c>
      <c r="I275" s="18" t="s">
        <v>91</v>
      </c>
      <c r="J275" s="18" t="s">
        <v>179</v>
      </c>
      <c r="K275" s="100" t="s">
        <v>74</v>
      </c>
      <c r="L275" s="100" t="s">
        <v>369</v>
      </c>
      <c r="M275" s="3" t="s">
        <v>428</v>
      </c>
      <c r="N275" s="18" t="s">
        <v>92</v>
      </c>
      <c r="O275" s="18" t="s">
        <v>298</v>
      </c>
      <c r="P275" s="18">
        <v>14000</v>
      </c>
      <c r="Q275" s="2" t="s">
        <v>289</v>
      </c>
      <c r="R275" s="1" t="s">
        <v>301</v>
      </c>
      <c r="S275" s="5" t="s">
        <v>291</v>
      </c>
      <c r="T275" s="5" t="s">
        <v>292</v>
      </c>
      <c r="U275" s="18" t="s">
        <v>77</v>
      </c>
      <c r="V275" s="18" t="s">
        <v>496</v>
      </c>
      <c r="W275" s="18" t="s">
        <v>331</v>
      </c>
      <c r="X275" s="18" t="s">
        <v>311</v>
      </c>
      <c r="Y275" s="18" t="s">
        <v>72</v>
      </c>
      <c r="Z275" s="18" t="s">
        <v>307</v>
      </c>
      <c r="AA275" s="18" t="s">
        <v>73</v>
      </c>
      <c r="AB275" s="18" t="s">
        <v>293</v>
      </c>
      <c r="AC275" s="21">
        <v>18</v>
      </c>
      <c r="AD275" s="140">
        <f t="shared" si="10"/>
        <v>90</v>
      </c>
      <c r="AE275" s="140">
        <f>Table_1027[[#This Row],[Planned Individuals]]*0.51</f>
        <v>45.9</v>
      </c>
      <c r="AF275" s="140">
        <f>Table_1027[[#This Row],[Planned Individuals]]*0.49</f>
        <v>44.1</v>
      </c>
      <c r="AG275" s="37"/>
      <c r="AH275" s="37">
        <v>12</v>
      </c>
      <c r="AI275" s="140">
        <f>SUM(Table_1027[[#This Row],[Existing Households]:[New Households]])</f>
        <v>12</v>
      </c>
      <c r="AJ275" s="140">
        <f t="shared" si="9"/>
        <v>60</v>
      </c>
      <c r="AK275" s="140">
        <f>Table_1027[[#This Row],[Reached Individuals]]*0.51</f>
        <v>30.6</v>
      </c>
      <c r="AL275" s="140">
        <f>Table_1027[[#This Row],[Reached Individuals]]*0.49</f>
        <v>29.4</v>
      </c>
      <c r="AM275" s="140">
        <f>Table_1027[[#This Row],[Reached Individuals]]*0.21</f>
        <v>12.6</v>
      </c>
      <c r="AN275" s="140">
        <f>Table_1027[[#This Row],[Reached Individuals]]*0.21</f>
        <v>12.6</v>
      </c>
      <c r="AO275" s="140">
        <f>Table_1027[[#This Row],[Reached Individuals]]*0.26</f>
        <v>15.600000000000001</v>
      </c>
      <c r="AP275" s="140">
        <f>Table_1027[[#This Row],[Reached Individuals]]*0.27</f>
        <v>16.200000000000003</v>
      </c>
      <c r="AQ275" s="142">
        <f>Table_1027[[#This Row],[Reached Individuals]]*0.02</f>
        <v>1.2</v>
      </c>
      <c r="AR275" s="142">
        <f>Table_1027[[#This Row],[Reached Individuals]]*0.03</f>
        <v>1.7999999999999998</v>
      </c>
      <c r="AS275" s="37"/>
      <c r="AT275" s="12"/>
      <c r="AU275" s="12" t="s">
        <v>5131</v>
      </c>
      <c r="AV275" s="11">
        <v>1779572730</v>
      </c>
      <c r="AW275" s="11" t="s">
        <v>5132</v>
      </c>
      <c r="AX275" s="11" t="s">
        <v>5131</v>
      </c>
      <c r="AY275" s="18">
        <v>1779572730</v>
      </c>
      <c r="AZ275" s="18" t="s">
        <v>5132</v>
      </c>
      <c r="BA275" s="5">
        <v>20</v>
      </c>
      <c r="BB275" s="5">
        <v>2022</v>
      </c>
      <c r="BC275" s="6" t="str" cm="1">
        <f t="array" ref="BC275">_xlfn.IFS(U275="Teknaf","202290",U275="Ukhia","202294",U275="Ramu","202266",U275="Pekua","202256",U275="Maheshkhali","202249",U275="Kutubdia","202245",U275="Cox's Bazar Sadar","202224",U275="Chakaria","202216",ISBLANK(U275),"")</f>
        <v>202290</v>
      </c>
      <c r="BD275" s="22"/>
      <c r="BE275" s="22"/>
    </row>
    <row r="276" spans="1:57" ht="15.75" customHeight="1">
      <c r="A276" s="36">
        <v>273</v>
      </c>
      <c r="B276" s="7" t="s">
        <v>5130</v>
      </c>
      <c r="C276" s="1" t="s">
        <v>182</v>
      </c>
      <c r="D276" s="1"/>
      <c r="E276" s="20" t="s">
        <v>36</v>
      </c>
      <c r="F276" s="20" t="s">
        <v>5111</v>
      </c>
      <c r="G276" s="20" t="s">
        <v>8</v>
      </c>
      <c r="H276" s="3" t="s">
        <v>286</v>
      </c>
      <c r="I276" s="18" t="s">
        <v>91</v>
      </c>
      <c r="J276" s="18" t="s">
        <v>179</v>
      </c>
      <c r="K276" s="100" t="s">
        <v>74</v>
      </c>
      <c r="L276" s="100" t="s">
        <v>369</v>
      </c>
      <c r="M276" s="3" t="s">
        <v>428</v>
      </c>
      <c r="N276" s="18" t="s">
        <v>92</v>
      </c>
      <c r="O276" s="18" t="s">
        <v>298</v>
      </c>
      <c r="P276" s="18">
        <v>14000</v>
      </c>
      <c r="Q276" s="2" t="s">
        <v>289</v>
      </c>
      <c r="R276" s="1" t="s">
        <v>301</v>
      </c>
      <c r="S276" s="5" t="s">
        <v>291</v>
      </c>
      <c r="T276" s="5" t="s">
        <v>292</v>
      </c>
      <c r="U276" s="18" t="s">
        <v>77</v>
      </c>
      <c r="V276" s="18" t="s">
        <v>224</v>
      </c>
      <c r="W276" s="18" t="s">
        <v>309</v>
      </c>
      <c r="X276" s="18" t="s">
        <v>311</v>
      </c>
      <c r="Y276" s="18" t="s">
        <v>72</v>
      </c>
      <c r="Z276" s="18" t="s">
        <v>307</v>
      </c>
      <c r="AA276" s="18" t="s">
        <v>73</v>
      </c>
      <c r="AB276" s="18" t="s">
        <v>293</v>
      </c>
      <c r="AC276" s="21">
        <v>20</v>
      </c>
      <c r="AD276" s="140">
        <f t="shared" si="10"/>
        <v>100</v>
      </c>
      <c r="AE276" s="140">
        <f>Table_1027[[#This Row],[Planned Individuals]]*0.51</f>
        <v>51</v>
      </c>
      <c r="AF276" s="140">
        <f>Table_1027[[#This Row],[Planned Individuals]]*0.49</f>
        <v>49</v>
      </c>
      <c r="AG276" s="37"/>
      <c r="AH276" s="37">
        <v>20</v>
      </c>
      <c r="AI276" s="140">
        <f>SUM(Table_1027[[#This Row],[Existing Households]:[New Households]])</f>
        <v>20</v>
      </c>
      <c r="AJ276" s="140">
        <f t="shared" si="9"/>
        <v>100</v>
      </c>
      <c r="AK276" s="140">
        <f>Table_1027[[#This Row],[Reached Individuals]]*0.51</f>
        <v>51</v>
      </c>
      <c r="AL276" s="140">
        <f>Table_1027[[#This Row],[Reached Individuals]]*0.49</f>
        <v>49</v>
      </c>
      <c r="AM276" s="140">
        <f>Table_1027[[#This Row],[Reached Individuals]]*0.21</f>
        <v>21</v>
      </c>
      <c r="AN276" s="140">
        <f>Table_1027[[#This Row],[Reached Individuals]]*0.21</f>
        <v>21</v>
      </c>
      <c r="AO276" s="140">
        <f>Table_1027[[#This Row],[Reached Individuals]]*0.26</f>
        <v>26</v>
      </c>
      <c r="AP276" s="140">
        <f>Table_1027[[#This Row],[Reached Individuals]]*0.27</f>
        <v>27</v>
      </c>
      <c r="AQ276" s="142">
        <f>Table_1027[[#This Row],[Reached Individuals]]*0.02</f>
        <v>2</v>
      </c>
      <c r="AR276" s="142">
        <f>Table_1027[[#This Row],[Reached Individuals]]*0.03</f>
        <v>3</v>
      </c>
      <c r="AS276" s="37"/>
      <c r="AT276" s="12"/>
      <c r="AU276" s="12" t="s">
        <v>5131</v>
      </c>
      <c r="AV276" s="11">
        <v>1779572730</v>
      </c>
      <c r="AW276" s="11" t="s">
        <v>5132</v>
      </c>
      <c r="AX276" s="11" t="s">
        <v>5131</v>
      </c>
      <c r="AY276" s="18">
        <v>1779572730</v>
      </c>
      <c r="AZ276" s="18" t="s">
        <v>5132</v>
      </c>
      <c r="BA276" s="5">
        <v>20</v>
      </c>
      <c r="BB276" s="5">
        <v>2022</v>
      </c>
      <c r="BC276" s="6" t="str" cm="1">
        <f t="array" ref="BC276">_xlfn.IFS(U276="Teknaf","202290",U276="Ukhia","202294",U276="Ramu","202266",U276="Pekua","202256",U276="Maheshkhali","202249",U276="Kutubdia","202245",U276="Cox's Bazar Sadar","202224",U276="Chakaria","202216",ISBLANK(U276),"")</f>
        <v>202290</v>
      </c>
      <c r="BD276" s="22"/>
      <c r="BE276" s="22"/>
    </row>
    <row r="277" spans="1:57" ht="15.75" customHeight="1">
      <c r="A277" s="36">
        <v>274</v>
      </c>
      <c r="B277" s="7" t="s">
        <v>5130</v>
      </c>
      <c r="C277" s="1" t="s">
        <v>182</v>
      </c>
      <c r="D277" s="1"/>
      <c r="E277" s="20" t="s">
        <v>36</v>
      </c>
      <c r="F277" s="20" t="s">
        <v>5111</v>
      </c>
      <c r="G277" s="20" t="s">
        <v>8</v>
      </c>
      <c r="H277" s="3" t="s">
        <v>286</v>
      </c>
      <c r="I277" s="18" t="s">
        <v>91</v>
      </c>
      <c r="J277" s="18" t="s">
        <v>179</v>
      </c>
      <c r="K277" s="100" t="s">
        <v>74</v>
      </c>
      <c r="L277" s="100" t="s">
        <v>369</v>
      </c>
      <c r="M277" s="3" t="s">
        <v>428</v>
      </c>
      <c r="N277" s="18" t="s">
        <v>92</v>
      </c>
      <c r="O277" s="18" t="s">
        <v>298</v>
      </c>
      <c r="P277" s="18">
        <v>14000</v>
      </c>
      <c r="Q277" s="2" t="s">
        <v>289</v>
      </c>
      <c r="R277" s="1" t="s">
        <v>301</v>
      </c>
      <c r="S277" s="5" t="s">
        <v>291</v>
      </c>
      <c r="T277" s="5" t="s">
        <v>292</v>
      </c>
      <c r="U277" s="18" t="s">
        <v>77</v>
      </c>
      <c r="V277" s="18" t="s">
        <v>224</v>
      </c>
      <c r="W277" s="18" t="s">
        <v>310</v>
      </c>
      <c r="X277" s="18" t="s">
        <v>311</v>
      </c>
      <c r="Y277" s="18" t="s">
        <v>72</v>
      </c>
      <c r="Z277" s="18" t="s">
        <v>307</v>
      </c>
      <c r="AA277" s="18" t="s">
        <v>73</v>
      </c>
      <c r="AB277" s="18" t="s">
        <v>293</v>
      </c>
      <c r="AC277" s="21">
        <v>20</v>
      </c>
      <c r="AD277" s="140">
        <f t="shared" si="10"/>
        <v>100</v>
      </c>
      <c r="AE277" s="140">
        <f>Table_1027[[#This Row],[Planned Individuals]]*0.51</f>
        <v>51</v>
      </c>
      <c r="AF277" s="140">
        <f>Table_1027[[#This Row],[Planned Individuals]]*0.49</f>
        <v>49</v>
      </c>
      <c r="AG277" s="37"/>
      <c r="AH277" s="37">
        <v>20</v>
      </c>
      <c r="AI277" s="140">
        <f>SUM(Table_1027[[#This Row],[Existing Households]:[New Households]])</f>
        <v>20</v>
      </c>
      <c r="AJ277" s="140">
        <f t="shared" si="9"/>
        <v>100</v>
      </c>
      <c r="AK277" s="140">
        <f>Table_1027[[#This Row],[Reached Individuals]]*0.51</f>
        <v>51</v>
      </c>
      <c r="AL277" s="140">
        <f>Table_1027[[#This Row],[Reached Individuals]]*0.49</f>
        <v>49</v>
      </c>
      <c r="AM277" s="140">
        <f>Table_1027[[#This Row],[Reached Individuals]]*0.21</f>
        <v>21</v>
      </c>
      <c r="AN277" s="140">
        <f>Table_1027[[#This Row],[Reached Individuals]]*0.21</f>
        <v>21</v>
      </c>
      <c r="AO277" s="140">
        <f>Table_1027[[#This Row],[Reached Individuals]]*0.26</f>
        <v>26</v>
      </c>
      <c r="AP277" s="140">
        <f>Table_1027[[#This Row],[Reached Individuals]]*0.27</f>
        <v>27</v>
      </c>
      <c r="AQ277" s="142">
        <f>Table_1027[[#This Row],[Reached Individuals]]*0.02</f>
        <v>2</v>
      </c>
      <c r="AR277" s="142">
        <f>Table_1027[[#This Row],[Reached Individuals]]*0.03</f>
        <v>3</v>
      </c>
      <c r="AS277" s="37"/>
      <c r="AT277" s="12"/>
      <c r="AU277" s="12" t="s">
        <v>5131</v>
      </c>
      <c r="AV277" s="11">
        <v>1779572730</v>
      </c>
      <c r="AW277" s="11" t="s">
        <v>5132</v>
      </c>
      <c r="AX277" s="11" t="s">
        <v>5131</v>
      </c>
      <c r="AY277" s="18">
        <v>1779572730</v>
      </c>
      <c r="AZ277" s="18" t="s">
        <v>5132</v>
      </c>
      <c r="BA277" s="5">
        <v>20</v>
      </c>
      <c r="BB277" s="5">
        <v>2022</v>
      </c>
      <c r="BC277" s="6" t="str" cm="1">
        <f t="array" ref="BC277">_xlfn.IFS(U277="Teknaf","202290",U277="Ukhia","202294",U277="Ramu","202266",U277="Pekua","202256",U277="Maheshkhali","202249",U277="Kutubdia","202245",U277="Cox's Bazar Sadar","202224",U277="Chakaria","202216",ISBLANK(U277),"")</f>
        <v>202290</v>
      </c>
      <c r="BD277" s="22"/>
      <c r="BE277" s="22"/>
    </row>
    <row r="278" spans="1:57" ht="15.75" customHeight="1">
      <c r="A278" s="36">
        <v>275</v>
      </c>
      <c r="B278" s="7" t="s">
        <v>5130</v>
      </c>
      <c r="C278" s="1" t="s">
        <v>182</v>
      </c>
      <c r="D278" s="1"/>
      <c r="E278" s="20" t="s">
        <v>36</v>
      </c>
      <c r="F278" s="20" t="s">
        <v>5111</v>
      </c>
      <c r="G278" s="20" t="s">
        <v>8</v>
      </c>
      <c r="H278" s="3" t="s">
        <v>286</v>
      </c>
      <c r="I278" s="18" t="s">
        <v>91</v>
      </c>
      <c r="J278" s="18" t="s">
        <v>179</v>
      </c>
      <c r="K278" s="100" t="s">
        <v>74</v>
      </c>
      <c r="L278" s="100" t="s">
        <v>369</v>
      </c>
      <c r="M278" s="3" t="s">
        <v>428</v>
      </c>
      <c r="N278" s="18" t="s">
        <v>92</v>
      </c>
      <c r="O278" s="18" t="s">
        <v>298</v>
      </c>
      <c r="P278" s="18">
        <v>14000</v>
      </c>
      <c r="Q278" s="2" t="s">
        <v>289</v>
      </c>
      <c r="R278" s="1" t="s">
        <v>301</v>
      </c>
      <c r="S278" s="5" t="s">
        <v>291</v>
      </c>
      <c r="T278" s="5" t="s">
        <v>292</v>
      </c>
      <c r="U278" s="18" t="s">
        <v>77</v>
      </c>
      <c r="V278" s="18" t="s">
        <v>496</v>
      </c>
      <c r="W278" s="18" t="s">
        <v>316</v>
      </c>
      <c r="X278" s="18" t="s">
        <v>311</v>
      </c>
      <c r="Y278" s="18" t="s">
        <v>72</v>
      </c>
      <c r="Z278" s="18" t="s">
        <v>307</v>
      </c>
      <c r="AA278" s="18" t="s">
        <v>73</v>
      </c>
      <c r="AB278" s="18" t="s">
        <v>293</v>
      </c>
      <c r="AC278" s="21">
        <v>20</v>
      </c>
      <c r="AD278" s="140">
        <f t="shared" si="10"/>
        <v>100</v>
      </c>
      <c r="AE278" s="140">
        <f>Table_1027[[#This Row],[Planned Individuals]]*0.51</f>
        <v>51</v>
      </c>
      <c r="AF278" s="140">
        <f>Table_1027[[#This Row],[Planned Individuals]]*0.49</f>
        <v>49</v>
      </c>
      <c r="AG278" s="37"/>
      <c r="AH278" s="37">
        <v>20</v>
      </c>
      <c r="AI278" s="140">
        <f>SUM(Table_1027[[#This Row],[Existing Households]:[New Households]])</f>
        <v>20</v>
      </c>
      <c r="AJ278" s="140">
        <f t="shared" si="9"/>
        <v>100</v>
      </c>
      <c r="AK278" s="140">
        <f>Table_1027[[#This Row],[Reached Individuals]]*0.51</f>
        <v>51</v>
      </c>
      <c r="AL278" s="140">
        <f>Table_1027[[#This Row],[Reached Individuals]]*0.49</f>
        <v>49</v>
      </c>
      <c r="AM278" s="140">
        <f>Table_1027[[#This Row],[Reached Individuals]]*0.21</f>
        <v>21</v>
      </c>
      <c r="AN278" s="140">
        <f>Table_1027[[#This Row],[Reached Individuals]]*0.21</f>
        <v>21</v>
      </c>
      <c r="AO278" s="140">
        <f>Table_1027[[#This Row],[Reached Individuals]]*0.26</f>
        <v>26</v>
      </c>
      <c r="AP278" s="140">
        <f>Table_1027[[#This Row],[Reached Individuals]]*0.27</f>
        <v>27</v>
      </c>
      <c r="AQ278" s="142">
        <f>Table_1027[[#This Row],[Reached Individuals]]*0.02</f>
        <v>2</v>
      </c>
      <c r="AR278" s="142">
        <f>Table_1027[[#This Row],[Reached Individuals]]*0.03</f>
        <v>3</v>
      </c>
      <c r="AS278" s="37"/>
      <c r="AT278" s="12"/>
      <c r="AU278" s="12" t="s">
        <v>5131</v>
      </c>
      <c r="AV278" s="11">
        <v>1779572730</v>
      </c>
      <c r="AW278" s="11" t="s">
        <v>5132</v>
      </c>
      <c r="AX278" s="11" t="s">
        <v>5131</v>
      </c>
      <c r="AY278" s="18">
        <v>1779572730</v>
      </c>
      <c r="AZ278" s="18" t="s">
        <v>5132</v>
      </c>
      <c r="BA278" s="5">
        <v>20</v>
      </c>
      <c r="BB278" s="5">
        <v>2022</v>
      </c>
      <c r="BC278" s="6" t="str" cm="1">
        <f t="array" ref="BC278">_xlfn.IFS(U278="Teknaf","202290",U278="Ukhia","202294",U278="Ramu","202266",U278="Pekua","202256",U278="Maheshkhali","202249",U278="Kutubdia","202245",U278="Cox's Bazar Sadar","202224",U278="Chakaria","202216",ISBLANK(U278),"")</f>
        <v>202290</v>
      </c>
      <c r="BD278" s="22"/>
      <c r="BE278" s="22"/>
    </row>
    <row r="279" spans="1:57" ht="15.75" customHeight="1">
      <c r="A279" s="36">
        <v>276</v>
      </c>
      <c r="B279" s="7" t="s">
        <v>5130</v>
      </c>
      <c r="C279" s="1" t="s">
        <v>182</v>
      </c>
      <c r="D279" s="1"/>
      <c r="E279" s="20" t="s">
        <v>36</v>
      </c>
      <c r="F279" s="20" t="s">
        <v>5111</v>
      </c>
      <c r="G279" s="20" t="s">
        <v>8</v>
      </c>
      <c r="H279" s="3" t="s">
        <v>286</v>
      </c>
      <c r="I279" s="18" t="s">
        <v>91</v>
      </c>
      <c r="J279" s="18" t="s">
        <v>179</v>
      </c>
      <c r="K279" s="100" t="s">
        <v>74</v>
      </c>
      <c r="L279" s="100" t="s">
        <v>369</v>
      </c>
      <c r="M279" s="3" t="s">
        <v>428</v>
      </c>
      <c r="N279" s="18" t="s">
        <v>92</v>
      </c>
      <c r="O279" s="18" t="s">
        <v>298</v>
      </c>
      <c r="P279" s="18">
        <v>14000</v>
      </c>
      <c r="Q279" s="2" t="s">
        <v>289</v>
      </c>
      <c r="R279" s="1" t="s">
        <v>301</v>
      </c>
      <c r="S279" s="5" t="s">
        <v>291</v>
      </c>
      <c r="T279" s="5" t="s">
        <v>292</v>
      </c>
      <c r="U279" s="18" t="s">
        <v>77</v>
      </c>
      <c r="V279" s="18" t="s">
        <v>496</v>
      </c>
      <c r="W279" s="18" t="s">
        <v>309</v>
      </c>
      <c r="X279" s="18" t="s">
        <v>311</v>
      </c>
      <c r="Y279" s="18" t="s">
        <v>72</v>
      </c>
      <c r="Z279" s="18" t="s">
        <v>307</v>
      </c>
      <c r="AA279" s="18" t="s">
        <v>73</v>
      </c>
      <c r="AB279" s="18" t="s">
        <v>293</v>
      </c>
      <c r="AC279" s="21">
        <v>21</v>
      </c>
      <c r="AD279" s="140">
        <f t="shared" si="10"/>
        <v>105</v>
      </c>
      <c r="AE279" s="140">
        <f>Table_1027[[#This Row],[Planned Individuals]]*0.51</f>
        <v>53.550000000000004</v>
      </c>
      <c r="AF279" s="140">
        <f>Table_1027[[#This Row],[Planned Individuals]]*0.49</f>
        <v>51.449999999999996</v>
      </c>
      <c r="AG279" s="37"/>
      <c r="AH279" s="37">
        <v>21</v>
      </c>
      <c r="AI279" s="140">
        <f>SUM(Table_1027[[#This Row],[Existing Households]:[New Households]])</f>
        <v>21</v>
      </c>
      <c r="AJ279" s="140">
        <f t="shared" si="9"/>
        <v>105</v>
      </c>
      <c r="AK279" s="140">
        <f>Table_1027[[#This Row],[Reached Individuals]]*0.51</f>
        <v>53.550000000000004</v>
      </c>
      <c r="AL279" s="140">
        <f>Table_1027[[#This Row],[Reached Individuals]]*0.49</f>
        <v>51.449999999999996</v>
      </c>
      <c r="AM279" s="140">
        <f>Table_1027[[#This Row],[Reached Individuals]]*0.21</f>
        <v>22.05</v>
      </c>
      <c r="AN279" s="140">
        <f>Table_1027[[#This Row],[Reached Individuals]]*0.21</f>
        <v>22.05</v>
      </c>
      <c r="AO279" s="140">
        <f>Table_1027[[#This Row],[Reached Individuals]]*0.26</f>
        <v>27.3</v>
      </c>
      <c r="AP279" s="140">
        <f>Table_1027[[#This Row],[Reached Individuals]]*0.27</f>
        <v>28.35</v>
      </c>
      <c r="AQ279" s="142">
        <f>Table_1027[[#This Row],[Reached Individuals]]*0.02</f>
        <v>2.1</v>
      </c>
      <c r="AR279" s="142">
        <f>Table_1027[[#This Row],[Reached Individuals]]*0.03</f>
        <v>3.15</v>
      </c>
      <c r="AS279" s="37"/>
      <c r="AT279" s="12"/>
      <c r="AU279" s="12" t="s">
        <v>5131</v>
      </c>
      <c r="AV279" s="11">
        <v>1779572730</v>
      </c>
      <c r="AW279" s="11" t="s">
        <v>5132</v>
      </c>
      <c r="AX279" s="11" t="s">
        <v>5131</v>
      </c>
      <c r="AY279" s="18">
        <v>1779572730</v>
      </c>
      <c r="AZ279" s="18" t="s">
        <v>5132</v>
      </c>
      <c r="BA279" s="5">
        <v>20</v>
      </c>
      <c r="BB279" s="5">
        <v>2022</v>
      </c>
      <c r="BC279" s="6" t="str" cm="1">
        <f t="array" ref="BC279">_xlfn.IFS(U279="Teknaf","202290",U279="Ukhia","202294",U279="Ramu","202266",U279="Pekua","202256",U279="Maheshkhali","202249",U279="Kutubdia","202245",U279="Cox's Bazar Sadar","202224",U279="Chakaria","202216",ISBLANK(U279),"")</f>
        <v>202290</v>
      </c>
      <c r="BD279" s="22"/>
      <c r="BE279" s="22"/>
    </row>
    <row r="280" spans="1:57" ht="15.75" customHeight="1">
      <c r="A280" s="36">
        <v>277</v>
      </c>
      <c r="B280" s="7" t="s">
        <v>5130</v>
      </c>
      <c r="C280" s="1" t="s">
        <v>182</v>
      </c>
      <c r="D280" s="1"/>
      <c r="E280" s="20" t="s">
        <v>36</v>
      </c>
      <c r="F280" s="20" t="s">
        <v>5111</v>
      </c>
      <c r="G280" s="20" t="s">
        <v>8</v>
      </c>
      <c r="H280" s="3" t="s">
        <v>286</v>
      </c>
      <c r="I280" s="18" t="s">
        <v>91</v>
      </c>
      <c r="J280" s="18" t="s">
        <v>179</v>
      </c>
      <c r="K280" s="100" t="s">
        <v>74</v>
      </c>
      <c r="L280" s="100" t="s">
        <v>369</v>
      </c>
      <c r="M280" s="3" t="s">
        <v>428</v>
      </c>
      <c r="N280" s="18" t="s">
        <v>92</v>
      </c>
      <c r="O280" s="18" t="s">
        <v>298</v>
      </c>
      <c r="P280" s="18">
        <v>14000</v>
      </c>
      <c r="Q280" s="2" t="s">
        <v>289</v>
      </c>
      <c r="R280" s="1" t="s">
        <v>301</v>
      </c>
      <c r="S280" s="5" t="s">
        <v>291</v>
      </c>
      <c r="T280" s="5" t="s">
        <v>292</v>
      </c>
      <c r="U280" s="18" t="s">
        <v>77</v>
      </c>
      <c r="V280" s="18" t="s">
        <v>496</v>
      </c>
      <c r="W280" s="18" t="s">
        <v>308</v>
      </c>
      <c r="X280" s="18" t="s">
        <v>311</v>
      </c>
      <c r="Y280" s="18" t="s">
        <v>72</v>
      </c>
      <c r="Z280" s="18" t="s">
        <v>307</v>
      </c>
      <c r="AA280" s="18" t="s">
        <v>73</v>
      </c>
      <c r="AB280" s="18" t="s">
        <v>293</v>
      </c>
      <c r="AC280" s="21">
        <v>27</v>
      </c>
      <c r="AD280" s="140">
        <f t="shared" si="10"/>
        <v>135</v>
      </c>
      <c r="AE280" s="140">
        <f>Table_1027[[#This Row],[Planned Individuals]]*0.51</f>
        <v>68.849999999999994</v>
      </c>
      <c r="AF280" s="140">
        <f>Table_1027[[#This Row],[Planned Individuals]]*0.49</f>
        <v>66.150000000000006</v>
      </c>
      <c r="AG280" s="37"/>
      <c r="AH280" s="37">
        <v>27</v>
      </c>
      <c r="AI280" s="140">
        <f>SUM(Table_1027[[#This Row],[Existing Households]:[New Households]])</f>
        <v>27</v>
      </c>
      <c r="AJ280" s="140">
        <f t="shared" si="9"/>
        <v>135</v>
      </c>
      <c r="AK280" s="140">
        <f>Table_1027[[#This Row],[Reached Individuals]]*0.51</f>
        <v>68.849999999999994</v>
      </c>
      <c r="AL280" s="140">
        <f>Table_1027[[#This Row],[Reached Individuals]]*0.49</f>
        <v>66.150000000000006</v>
      </c>
      <c r="AM280" s="140">
        <f>Table_1027[[#This Row],[Reached Individuals]]*0.21</f>
        <v>28.349999999999998</v>
      </c>
      <c r="AN280" s="140">
        <f>Table_1027[[#This Row],[Reached Individuals]]*0.21</f>
        <v>28.349999999999998</v>
      </c>
      <c r="AO280" s="140">
        <f>Table_1027[[#This Row],[Reached Individuals]]*0.26</f>
        <v>35.1</v>
      </c>
      <c r="AP280" s="140">
        <f>Table_1027[[#This Row],[Reached Individuals]]*0.27</f>
        <v>36.450000000000003</v>
      </c>
      <c r="AQ280" s="142">
        <f>Table_1027[[#This Row],[Reached Individuals]]*0.02</f>
        <v>2.7</v>
      </c>
      <c r="AR280" s="142">
        <f>Table_1027[[#This Row],[Reached Individuals]]*0.03</f>
        <v>4.05</v>
      </c>
      <c r="AS280" s="37"/>
      <c r="AT280" s="12"/>
      <c r="AU280" s="12" t="s">
        <v>5131</v>
      </c>
      <c r="AV280" s="11">
        <v>1779572730</v>
      </c>
      <c r="AW280" s="11" t="s">
        <v>5132</v>
      </c>
      <c r="AX280" s="11" t="s">
        <v>5131</v>
      </c>
      <c r="AY280" s="18">
        <v>1779572730</v>
      </c>
      <c r="AZ280" s="18" t="s">
        <v>5132</v>
      </c>
      <c r="BA280" s="5">
        <v>20</v>
      </c>
      <c r="BB280" s="5">
        <v>2022</v>
      </c>
      <c r="BC280" s="6" t="str" cm="1">
        <f t="array" ref="BC280">_xlfn.IFS(U280="Teknaf","202290",U280="Ukhia","202294",U280="Ramu","202266",U280="Pekua","202256",U280="Maheshkhali","202249",U280="Kutubdia","202245",U280="Cox's Bazar Sadar","202224",U280="Chakaria","202216",ISBLANK(U280),"")</f>
        <v>202290</v>
      </c>
      <c r="BD280" s="22"/>
      <c r="BE280" s="22"/>
    </row>
    <row r="281" spans="1:57" ht="15.75" customHeight="1">
      <c r="A281" s="36">
        <v>278</v>
      </c>
      <c r="B281" s="10" t="s">
        <v>5119</v>
      </c>
      <c r="C281" s="10" t="s">
        <v>182</v>
      </c>
      <c r="D281" s="10"/>
      <c r="E281" s="20" t="s">
        <v>5120</v>
      </c>
      <c r="F281" s="18" t="s">
        <v>5120</v>
      </c>
      <c r="G281" s="18" t="s">
        <v>5121</v>
      </c>
      <c r="H281" s="3" t="s">
        <v>286</v>
      </c>
      <c r="I281" s="18" t="s">
        <v>88</v>
      </c>
      <c r="J281" s="18" t="s">
        <v>457</v>
      </c>
      <c r="K281" s="100" t="s">
        <v>74</v>
      </c>
      <c r="L281" s="100" t="s">
        <v>295</v>
      </c>
      <c r="M281" s="3" t="s">
        <v>428</v>
      </c>
      <c r="N281" s="18" t="s">
        <v>196</v>
      </c>
      <c r="O281" s="18" t="s">
        <v>298</v>
      </c>
      <c r="P281" s="18"/>
      <c r="Q281" s="2" t="s">
        <v>289</v>
      </c>
      <c r="R281" s="1" t="s">
        <v>290</v>
      </c>
      <c r="S281" s="5" t="s">
        <v>291</v>
      </c>
      <c r="T281" s="5" t="s">
        <v>292</v>
      </c>
      <c r="U281" s="18" t="s">
        <v>76</v>
      </c>
      <c r="V281" s="18" t="s">
        <v>220</v>
      </c>
      <c r="W281" s="18" t="s">
        <v>306</v>
      </c>
      <c r="X281" s="145" t="s">
        <v>311</v>
      </c>
      <c r="Y281" s="145" t="s">
        <v>311</v>
      </c>
      <c r="Z281" s="145" t="s">
        <v>311</v>
      </c>
      <c r="AA281" s="18" t="s">
        <v>73</v>
      </c>
      <c r="AB281" s="18" t="s">
        <v>299</v>
      </c>
      <c r="AC281" s="18">
        <v>50</v>
      </c>
      <c r="AD281" s="5">
        <f t="shared" si="10"/>
        <v>250</v>
      </c>
      <c r="AE281" s="140">
        <f>Table_1027[[#This Row],[Planned Individuals]]*0.51</f>
        <v>127.5</v>
      </c>
      <c r="AF281" s="140">
        <f>Table_1027[[#This Row],[Planned Individuals]]*0.49</f>
        <v>122.5</v>
      </c>
      <c r="AG281" s="37">
        <v>120</v>
      </c>
      <c r="AH281" s="37">
        <v>50</v>
      </c>
      <c r="AI281" s="140">
        <f>SUM(Table_1027[[#This Row],[Existing Households]:[New Households]])</f>
        <v>170</v>
      </c>
      <c r="AJ281" s="140">
        <f t="shared" si="9"/>
        <v>850</v>
      </c>
      <c r="AK281" s="140">
        <f>Table_1027[[#This Row],[Reached Individuals]]*0.51</f>
        <v>433.5</v>
      </c>
      <c r="AL281" s="140">
        <f>Table_1027[[#This Row],[Reached Individuals]]*0.49</f>
        <v>416.5</v>
      </c>
      <c r="AM281" s="140">
        <f>Table_1027[[#This Row],[Reached Individuals]]*0.21</f>
        <v>178.5</v>
      </c>
      <c r="AN281" s="140">
        <f>Table_1027[[#This Row],[Reached Individuals]]*0.21</f>
        <v>178.5</v>
      </c>
      <c r="AO281" s="140">
        <f>Table_1027[[#This Row],[Reached Individuals]]*0.26</f>
        <v>221</v>
      </c>
      <c r="AP281" s="140">
        <f>Table_1027[[#This Row],[Reached Individuals]]*0.27</f>
        <v>229.50000000000003</v>
      </c>
      <c r="AQ281" s="142">
        <f>Table_1027[[#This Row],[Reached Individuals]]*0.02</f>
        <v>17</v>
      </c>
      <c r="AR281" s="142">
        <f>Table_1027[[#This Row],[Reached Individuals]]*0.03</f>
        <v>25.5</v>
      </c>
      <c r="AS281" s="37"/>
      <c r="AT281" s="12"/>
      <c r="AU281" s="12" t="s">
        <v>5122</v>
      </c>
      <c r="AV281" s="11" t="s">
        <v>5123</v>
      </c>
      <c r="AW281" s="11" t="s">
        <v>5124</v>
      </c>
      <c r="AX281" s="11" t="s">
        <v>5125</v>
      </c>
      <c r="AY281" s="18" t="s">
        <v>5126</v>
      </c>
      <c r="AZ281" s="18" t="s">
        <v>5127</v>
      </c>
      <c r="BA281" s="5">
        <v>20</v>
      </c>
      <c r="BB281" s="5">
        <v>2022</v>
      </c>
      <c r="BC281" s="6" t="str" cm="1">
        <f t="array" ref="BC281">_xlfn.IFS(U281="Teknaf","202290",U281="Ukhia","202294",U281="Ramu","202266",U281="Pekua","202256",U281="Maheshkhali","202249",U281="Kutubdia","202245",U281="Cox's Bazar Sadar","202224",U281="Chakaria","202216",ISBLANK(U281),"")</f>
        <v>202294</v>
      </c>
      <c r="BD281" s="22"/>
      <c r="BE281" s="22"/>
    </row>
    <row r="282" spans="1:57" ht="15.75" customHeight="1">
      <c r="A282" s="36">
        <v>279</v>
      </c>
      <c r="B282" s="10" t="s">
        <v>5119</v>
      </c>
      <c r="C282" s="10" t="s">
        <v>182</v>
      </c>
      <c r="D282" s="10"/>
      <c r="E282" s="20" t="s">
        <v>5120</v>
      </c>
      <c r="F282" s="18" t="s">
        <v>5120</v>
      </c>
      <c r="G282" s="18" t="s">
        <v>5121</v>
      </c>
      <c r="H282" s="3" t="s">
        <v>286</v>
      </c>
      <c r="I282" s="18" t="s">
        <v>84</v>
      </c>
      <c r="J282" s="18" t="s">
        <v>441</v>
      </c>
      <c r="K282" s="100" t="s">
        <v>74</v>
      </c>
      <c r="L282" s="100" t="s">
        <v>361</v>
      </c>
      <c r="M282" s="3" t="s">
        <v>428</v>
      </c>
      <c r="N282" s="18" t="s">
        <v>92</v>
      </c>
      <c r="O282" s="18" t="s">
        <v>298</v>
      </c>
      <c r="P282" s="18"/>
      <c r="Q282" s="2" t="s">
        <v>289</v>
      </c>
      <c r="R282" s="1" t="s">
        <v>290</v>
      </c>
      <c r="S282" s="5" t="s">
        <v>291</v>
      </c>
      <c r="T282" s="5" t="s">
        <v>292</v>
      </c>
      <c r="U282" s="18" t="s">
        <v>76</v>
      </c>
      <c r="V282" s="18" t="s">
        <v>220</v>
      </c>
      <c r="W282" s="18" t="s">
        <v>331</v>
      </c>
      <c r="X282" s="145" t="s">
        <v>311</v>
      </c>
      <c r="Y282" s="145" t="s">
        <v>311</v>
      </c>
      <c r="Z282" s="145" t="s">
        <v>311</v>
      </c>
      <c r="AA282" s="18" t="s">
        <v>73</v>
      </c>
      <c r="AB282" s="18" t="s">
        <v>299</v>
      </c>
      <c r="AC282" s="18">
        <v>38</v>
      </c>
      <c r="AD282" s="5">
        <f t="shared" si="10"/>
        <v>190</v>
      </c>
      <c r="AE282" s="140">
        <f>Table_1027[[#This Row],[Planned Individuals]]*0.51</f>
        <v>96.9</v>
      </c>
      <c r="AF282" s="140">
        <f>Table_1027[[#This Row],[Planned Individuals]]*0.49</f>
        <v>93.1</v>
      </c>
      <c r="AG282" s="37">
        <v>147</v>
      </c>
      <c r="AH282" s="37"/>
      <c r="AI282" s="140">
        <f>SUM(Table_1027[[#This Row],[Existing Households]:[New Households]])</f>
        <v>147</v>
      </c>
      <c r="AJ282" s="140">
        <f t="shared" si="9"/>
        <v>735</v>
      </c>
      <c r="AK282" s="140">
        <f>Table_1027[[#This Row],[Reached Individuals]]*0.51</f>
        <v>374.85</v>
      </c>
      <c r="AL282" s="140">
        <f>Table_1027[[#This Row],[Reached Individuals]]*0.49</f>
        <v>360.15</v>
      </c>
      <c r="AM282" s="140">
        <f>Table_1027[[#This Row],[Reached Individuals]]*0.21</f>
        <v>154.35</v>
      </c>
      <c r="AN282" s="140">
        <f>Table_1027[[#This Row],[Reached Individuals]]*0.21</f>
        <v>154.35</v>
      </c>
      <c r="AO282" s="140">
        <f>Table_1027[[#This Row],[Reached Individuals]]*0.26</f>
        <v>191.1</v>
      </c>
      <c r="AP282" s="140">
        <f>Table_1027[[#This Row],[Reached Individuals]]*0.27</f>
        <v>198.45000000000002</v>
      </c>
      <c r="AQ282" s="142">
        <f>Table_1027[[#This Row],[Reached Individuals]]*0.02</f>
        <v>14.700000000000001</v>
      </c>
      <c r="AR282" s="142">
        <f>Table_1027[[#This Row],[Reached Individuals]]*0.03</f>
        <v>22.05</v>
      </c>
      <c r="AS282" s="37"/>
      <c r="AT282" s="12"/>
      <c r="AU282" s="12" t="s">
        <v>5122</v>
      </c>
      <c r="AV282" s="11" t="s">
        <v>5123</v>
      </c>
      <c r="AW282" s="11" t="s">
        <v>5124</v>
      </c>
      <c r="AX282" s="11" t="s">
        <v>5125</v>
      </c>
      <c r="AY282" s="18" t="s">
        <v>5126</v>
      </c>
      <c r="AZ282" s="18" t="s">
        <v>5127</v>
      </c>
      <c r="BA282" s="5">
        <v>20</v>
      </c>
      <c r="BB282" s="5">
        <v>2022</v>
      </c>
      <c r="BC282" s="6" t="str" cm="1">
        <f t="array" ref="BC282">_xlfn.IFS(U282="Teknaf","202290",U282="Ukhia","202294",U282="Ramu","202266",U282="Pekua","202256",U282="Maheshkhali","202249",U282="Kutubdia","202245",U282="Cox's Bazar Sadar","202224",U282="Chakaria","202216",ISBLANK(U282),"")</f>
        <v>202294</v>
      </c>
      <c r="BD282" s="22"/>
      <c r="BE282" s="22"/>
    </row>
    <row r="283" spans="1:57" ht="15.75" customHeight="1">
      <c r="A283" s="36">
        <v>280</v>
      </c>
      <c r="B283" s="10" t="s">
        <v>5119</v>
      </c>
      <c r="C283" s="10" t="s">
        <v>182</v>
      </c>
      <c r="D283" s="10"/>
      <c r="E283" s="20" t="s">
        <v>5120</v>
      </c>
      <c r="F283" s="18" t="s">
        <v>5120</v>
      </c>
      <c r="G283" s="18" t="s">
        <v>5121</v>
      </c>
      <c r="H283" s="3" t="s">
        <v>286</v>
      </c>
      <c r="I283" s="18" t="s">
        <v>75</v>
      </c>
      <c r="J283" s="18" t="s">
        <v>427</v>
      </c>
      <c r="K283" s="100" t="s">
        <v>74</v>
      </c>
      <c r="L283" s="100" t="s">
        <v>321</v>
      </c>
      <c r="M283" s="3" t="s">
        <v>428</v>
      </c>
      <c r="N283" s="18" t="s">
        <v>196</v>
      </c>
      <c r="O283" s="18" t="s">
        <v>298</v>
      </c>
      <c r="P283" s="18"/>
      <c r="Q283" s="2" t="s">
        <v>289</v>
      </c>
      <c r="R283" s="1" t="s">
        <v>290</v>
      </c>
      <c r="S283" s="5" t="s">
        <v>291</v>
      </c>
      <c r="T283" s="5" t="s">
        <v>292</v>
      </c>
      <c r="U283" s="18" t="s">
        <v>76</v>
      </c>
      <c r="V283" s="18" t="s">
        <v>219</v>
      </c>
      <c r="W283" s="18" t="s">
        <v>306</v>
      </c>
      <c r="X283" s="145" t="s">
        <v>311</v>
      </c>
      <c r="Y283" s="145" t="s">
        <v>311</v>
      </c>
      <c r="Z283" s="145" t="s">
        <v>311</v>
      </c>
      <c r="AA283" s="18" t="s">
        <v>73</v>
      </c>
      <c r="AB283" s="18" t="s">
        <v>299</v>
      </c>
      <c r="AC283" s="18">
        <v>150</v>
      </c>
      <c r="AD283" s="5">
        <f t="shared" si="10"/>
        <v>750</v>
      </c>
      <c r="AE283" s="140">
        <f>Table_1027[[#This Row],[Planned Individuals]]*0.51</f>
        <v>382.5</v>
      </c>
      <c r="AF283" s="140">
        <f>Table_1027[[#This Row],[Planned Individuals]]*0.49</f>
        <v>367.5</v>
      </c>
      <c r="AG283" s="37">
        <v>175</v>
      </c>
      <c r="AH283" s="37">
        <v>20</v>
      </c>
      <c r="AI283" s="140">
        <f>SUM(Table_1027[[#This Row],[Existing Households]:[New Households]])</f>
        <v>195</v>
      </c>
      <c r="AJ283" s="140">
        <f t="shared" si="9"/>
        <v>975</v>
      </c>
      <c r="AK283" s="140">
        <f>Table_1027[[#This Row],[Reached Individuals]]*0.51</f>
        <v>497.25</v>
      </c>
      <c r="AL283" s="140">
        <f>Table_1027[[#This Row],[Reached Individuals]]*0.49</f>
        <v>477.75</v>
      </c>
      <c r="AM283" s="140">
        <f>Table_1027[[#This Row],[Reached Individuals]]*0.21</f>
        <v>204.75</v>
      </c>
      <c r="AN283" s="140">
        <f>Table_1027[[#This Row],[Reached Individuals]]*0.21</f>
        <v>204.75</v>
      </c>
      <c r="AO283" s="140">
        <f>Table_1027[[#This Row],[Reached Individuals]]*0.26</f>
        <v>253.5</v>
      </c>
      <c r="AP283" s="140">
        <f>Table_1027[[#This Row],[Reached Individuals]]*0.27</f>
        <v>263.25</v>
      </c>
      <c r="AQ283" s="142">
        <f>Table_1027[[#This Row],[Reached Individuals]]*0.02</f>
        <v>19.5</v>
      </c>
      <c r="AR283" s="142">
        <f>Table_1027[[#This Row],[Reached Individuals]]*0.03</f>
        <v>29.25</v>
      </c>
      <c r="AS283" s="37"/>
      <c r="AT283" s="12"/>
      <c r="AU283" s="12" t="s">
        <v>5122</v>
      </c>
      <c r="AV283" s="11" t="s">
        <v>5123</v>
      </c>
      <c r="AW283" s="11" t="s">
        <v>5124</v>
      </c>
      <c r="AX283" s="11" t="s">
        <v>5125</v>
      </c>
      <c r="AY283" s="18" t="s">
        <v>5126</v>
      </c>
      <c r="AZ283" s="18" t="s">
        <v>5127</v>
      </c>
      <c r="BA283" s="5">
        <v>20</v>
      </c>
      <c r="BB283" s="5">
        <v>2022</v>
      </c>
      <c r="BC283" s="6" t="str" cm="1">
        <f t="array" ref="BC283">_xlfn.IFS(U283="Teknaf","202290",U283="Ukhia","202294",U283="Ramu","202266",U283="Pekua","202256",U283="Maheshkhali","202249",U283="Kutubdia","202245",U283="Cox's Bazar Sadar","202224",U283="Chakaria","202216",ISBLANK(U283),"")</f>
        <v>202294</v>
      </c>
      <c r="BD283" s="22"/>
      <c r="BE283" s="22"/>
    </row>
    <row r="284" spans="1:57" ht="15.75" customHeight="1">
      <c r="A284" s="36">
        <v>281</v>
      </c>
      <c r="B284" s="1" t="s">
        <v>5160</v>
      </c>
      <c r="C284" s="1" t="s">
        <v>182</v>
      </c>
      <c r="D284" s="1"/>
      <c r="E284" s="18" t="s">
        <v>5</v>
      </c>
      <c r="F284" s="18" t="s">
        <v>5235</v>
      </c>
      <c r="G284" s="18" t="s">
        <v>6</v>
      </c>
      <c r="H284" s="3" t="s">
        <v>286</v>
      </c>
      <c r="I284" s="18" t="s">
        <v>84</v>
      </c>
      <c r="J284" s="18" t="s">
        <v>178</v>
      </c>
      <c r="K284" s="100" t="s">
        <v>74</v>
      </c>
      <c r="L284" s="100" t="s">
        <v>361</v>
      </c>
      <c r="M284" s="3" t="s">
        <v>428</v>
      </c>
      <c r="N284" s="18" t="s">
        <v>92</v>
      </c>
      <c r="O284" s="18" t="s">
        <v>438</v>
      </c>
      <c r="P284" s="18">
        <v>10205</v>
      </c>
      <c r="Q284" s="2" t="s">
        <v>289</v>
      </c>
      <c r="R284" s="1" t="s">
        <v>305</v>
      </c>
      <c r="S284" s="5" t="s">
        <v>291</v>
      </c>
      <c r="T284" s="5" t="s">
        <v>292</v>
      </c>
      <c r="U284" s="18" t="s">
        <v>76</v>
      </c>
      <c r="V284" s="18" t="s">
        <v>222</v>
      </c>
      <c r="W284" s="18" t="s">
        <v>326</v>
      </c>
      <c r="X284" s="145" t="s">
        <v>311</v>
      </c>
      <c r="Y284" s="145" t="s">
        <v>334</v>
      </c>
      <c r="Z284" s="145" t="s">
        <v>307</v>
      </c>
      <c r="AA284" s="18" t="s">
        <v>73</v>
      </c>
      <c r="AB284" s="18" t="s">
        <v>299</v>
      </c>
      <c r="AC284" s="143">
        <v>15</v>
      </c>
      <c r="AD284" s="5">
        <f t="shared" si="10"/>
        <v>75</v>
      </c>
      <c r="AE284" s="140">
        <f>Table_1027[[#This Row],[Planned Individuals]]*0.51</f>
        <v>38.25</v>
      </c>
      <c r="AF284" s="140">
        <f>Table_1027[[#This Row],[Planned Individuals]]*0.49</f>
        <v>36.75</v>
      </c>
      <c r="AG284" s="37">
        <v>15</v>
      </c>
      <c r="AH284" s="37"/>
      <c r="AI284" s="140">
        <f>SUM(Table_1027[[#This Row],[Existing Households]:[New Households]])</f>
        <v>15</v>
      </c>
      <c r="AJ284" s="140">
        <f t="shared" si="9"/>
        <v>75</v>
      </c>
      <c r="AK284" s="140">
        <f>Table_1027[[#This Row],[Reached Individuals]]*0.51</f>
        <v>38.25</v>
      </c>
      <c r="AL284" s="140">
        <f>Table_1027[[#This Row],[Reached Individuals]]*0.49</f>
        <v>36.75</v>
      </c>
      <c r="AM284" s="140">
        <f>Table_1027[[#This Row],[Reached Individuals]]*0.21</f>
        <v>15.75</v>
      </c>
      <c r="AN284" s="140">
        <f>Table_1027[[#This Row],[Reached Individuals]]*0.21</f>
        <v>15.75</v>
      </c>
      <c r="AO284" s="140">
        <f>Table_1027[[#This Row],[Reached Individuals]]*0.26</f>
        <v>19.5</v>
      </c>
      <c r="AP284" s="140">
        <f>Table_1027[[#This Row],[Reached Individuals]]*0.27</f>
        <v>20.25</v>
      </c>
      <c r="AQ284" s="142">
        <f>Table_1027[[#This Row],[Reached Individuals]]*0.02</f>
        <v>1.5</v>
      </c>
      <c r="AR284" s="142">
        <f>Table_1027[[#This Row],[Reached Individuals]]*0.03</f>
        <v>2.25</v>
      </c>
      <c r="AS284" s="37"/>
      <c r="AT284" s="12"/>
      <c r="AU284" s="12" t="s">
        <v>5163</v>
      </c>
      <c r="AV284" s="11">
        <v>1714112246</v>
      </c>
      <c r="AW284" s="11" t="s">
        <v>5164</v>
      </c>
      <c r="AX284" s="11"/>
      <c r="AY284" s="18"/>
      <c r="AZ284" s="18"/>
      <c r="BA284" s="5">
        <v>20</v>
      </c>
      <c r="BB284" s="5">
        <v>2022</v>
      </c>
      <c r="BC284" s="6" t="str" cm="1">
        <f t="array" ref="BC284">_xlfn.IFS(U284="Teknaf","202290",U284="Ukhia","202294",U284="Ramu","202266",U284="Pekua","202256",U284="Maheshkhali","202249",U284="Kutubdia","202245",U284="Cox's Bazar Sadar","202224",U284="Chakaria","202216",ISBLANK(U284),"")</f>
        <v>202294</v>
      </c>
      <c r="BD284" s="22"/>
      <c r="BE284" s="22"/>
    </row>
    <row r="285" spans="1:57" ht="15.75" customHeight="1">
      <c r="A285" s="36">
        <v>282</v>
      </c>
      <c r="B285" s="1" t="s">
        <v>5160</v>
      </c>
      <c r="C285" s="1" t="s">
        <v>182</v>
      </c>
      <c r="D285" s="1"/>
      <c r="E285" s="18" t="s">
        <v>5</v>
      </c>
      <c r="F285" s="18" t="s">
        <v>5235</v>
      </c>
      <c r="G285" s="18" t="s">
        <v>6</v>
      </c>
      <c r="H285" s="3" t="s">
        <v>286</v>
      </c>
      <c r="I285" s="18" t="s">
        <v>84</v>
      </c>
      <c r="J285" s="18" t="s">
        <v>178</v>
      </c>
      <c r="K285" s="100" t="s">
        <v>74</v>
      </c>
      <c r="L285" s="100" t="s">
        <v>361</v>
      </c>
      <c r="M285" s="3" t="s">
        <v>428</v>
      </c>
      <c r="N285" s="18" t="s">
        <v>92</v>
      </c>
      <c r="O285" s="18" t="s">
        <v>438</v>
      </c>
      <c r="P285" s="18">
        <v>10205</v>
      </c>
      <c r="Q285" s="2" t="s">
        <v>289</v>
      </c>
      <c r="R285" s="1" t="s">
        <v>305</v>
      </c>
      <c r="S285" s="5" t="s">
        <v>291</v>
      </c>
      <c r="T285" s="5" t="s">
        <v>292</v>
      </c>
      <c r="U285" s="18" t="s">
        <v>77</v>
      </c>
      <c r="V285" s="18" t="s">
        <v>226</v>
      </c>
      <c r="W285" s="18" t="s">
        <v>325</v>
      </c>
      <c r="X285" s="145" t="s">
        <v>311</v>
      </c>
      <c r="Y285" s="145" t="s">
        <v>334</v>
      </c>
      <c r="Z285" s="145" t="s">
        <v>307</v>
      </c>
      <c r="AA285" s="18" t="s">
        <v>73</v>
      </c>
      <c r="AB285" s="18" t="s">
        <v>299</v>
      </c>
      <c r="AC285" s="18">
        <v>16</v>
      </c>
      <c r="AD285" s="5">
        <f t="shared" si="10"/>
        <v>80</v>
      </c>
      <c r="AE285" s="140">
        <f>Table_1027[[#This Row],[Planned Individuals]]*0.51</f>
        <v>40.799999999999997</v>
      </c>
      <c r="AF285" s="140">
        <f>Table_1027[[#This Row],[Planned Individuals]]*0.49</f>
        <v>39.200000000000003</v>
      </c>
      <c r="AG285" s="37">
        <v>16</v>
      </c>
      <c r="AH285" s="37"/>
      <c r="AI285" s="140">
        <f>SUM(Table_1027[[#This Row],[Existing Households]:[New Households]])</f>
        <v>16</v>
      </c>
      <c r="AJ285" s="140">
        <f t="shared" si="9"/>
        <v>80</v>
      </c>
      <c r="AK285" s="140">
        <f>Table_1027[[#This Row],[Reached Individuals]]*0.51</f>
        <v>40.799999999999997</v>
      </c>
      <c r="AL285" s="140">
        <f>Table_1027[[#This Row],[Reached Individuals]]*0.49</f>
        <v>39.200000000000003</v>
      </c>
      <c r="AM285" s="140">
        <f>Table_1027[[#This Row],[Reached Individuals]]*0.21</f>
        <v>16.8</v>
      </c>
      <c r="AN285" s="140">
        <f>Table_1027[[#This Row],[Reached Individuals]]*0.21</f>
        <v>16.8</v>
      </c>
      <c r="AO285" s="140">
        <f>Table_1027[[#This Row],[Reached Individuals]]*0.26</f>
        <v>20.8</v>
      </c>
      <c r="AP285" s="140">
        <f>Table_1027[[#This Row],[Reached Individuals]]*0.27</f>
        <v>21.6</v>
      </c>
      <c r="AQ285" s="142">
        <f>Table_1027[[#This Row],[Reached Individuals]]*0.02</f>
        <v>1.6</v>
      </c>
      <c r="AR285" s="142">
        <f>Table_1027[[#This Row],[Reached Individuals]]*0.03</f>
        <v>2.4</v>
      </c>
      <c r="AS285" s="37"/>
      <c r="AT285" s="12"/>
      <c r="AU285" s="12" t="s">
        <v>5163</v>
      </c>
      <c r="AV285" s="11">
        <v>1714112246</v>
      </c>
      <c r="AW285" s="11" t="s">
        <v>5164</v>
      </c>
      <c r="AX285" s="11"/>
      <c r="AY285" s="18"/>
      <c r="AZ285" s="18"/>
      <c r="BA285" s="5">
        <v>20</v>
      </c>
      <c r="BB285" s="5">
        <v>2022</v>
      </c>
      <c r="BC285" s="6" t="str" cm="1">
        <f t="array" ref="BC285">_xlfn.IFS(U285="Teknaf","202290",U285="Ukhia","202294",U285="Ramu","202266",U285="Pekua","202256",U285="Maheshkhali","202249",U285="Kutubdia","202245",U285="Cox's Bazar Sadar","202224",U285="Chakaria","202216",ISBLANK(U285),"")</f>
        <v>202290</v>
      </c>
      <c r="BD285" s="22"/>
      <c r="BE285" s="22"/>
    </row>
    <row r="286" spans="1:57" ht="15.75" customHeight="1">
      <c r="A286" s="36">
        <v>283</v>
      </c>
      <c r="B286" s="1" t="s">
        <v>5160</v>
      </c>
      <c r="C286" s="1" t="s">
        <v>182</v>
      </c>
      <c r="D286" s="1"/>
      <c r="E286" s="18" t="s">
        <v>5</v>
      </c>
      <c r="F286" s="18" t="s">
        <v>5235</v>
      </c>
      <c r="G286" s="18" t="s">
        <v>6</v>
      </c>
      <c r="H286" s="3" t="s">
        <v>286</v>
      </c>
      <c r="I286" s="18" t="s">
        <v>84</v>
      </c>
      <c r="J286" s="18" t="s">
        <v>178</v>
      </c>
      <c r="K286" s="100" t="s">
        <v>74</v>
      </c>
      <c r="L286" s="100" t="s">
        <v>361</v>
      </c>
      <c r="M286" s="3" t="s">
        <v>428</v>
      </c>
      <c r="N286" s="18" t="s">
        <v>92</v>
      </c>
      <c r="O286" s="18" t="s">
        <v>438</v>
      </c>
      <c r="P286" s="18">
        <v>10205</v>
      </c>
      <c r="Q286" s="2" t="s">
        <v>289</v>
      </c>
      <c r="R286" s="1" t="s">
        <v>305</v>
      </c>
      <c r="S286" s="5" t="s">
        <v>291</v>
      </c>
      <c r="T286" s="5" t="s">
        <v>292</v>
      </c>
      <c r="U286" s="18" t="s">
        <v>77</v>
      </c>
      <c r="V286" s="18" t="s">
        <v>226</v>
      </c>
      <c r="W286" s="18" t="s">
        <v>308</v>
      </c>
      <c r="X286" s="145" t="s">
        <v>311</v>
      </c>
      <c r="Y286" s="145" t="s">
        <v>334</v>
      </c>
      <c r="Z286" s="145" t="s">
        <v>307</v>
      </c>
      <c r="AA286" s="18" t="s">
        <v>73</v>
      </c>
      <c r="AB286" s="18" t="s">
        <v>299</v>
      </c>
      <c r="AC286" s="18">
        <v>16</v>
      </c>
      <c r="AD286" s="5">
        <f t="shared" si="10"/>
        <v>80</v>
      </c>
      <c r="AE286" s="140">
        <f>Table_1027[[#This Row],[Planned Individuals]]*0.51</f>
        <v>40.799999999999997</v>
      </c>
      <c r="AF286" s="140">
        <f>Table_1027[[#This Row],[Planned Individuals]]*0.49</f>
        <v>39.200000000000003</v>
      </c>
      <c r="AG286" s="37">
        <v>16</v>
      </c>
      <c r="AH286" s="37"/>
      <c r="AI286" s="140">
        <f>SUM(Table_1027[[#This Row],[Existing Households]:[New Households]])</f>
        <v>16</v>
      </c>
      <c r="AJ286" s="140">
        <f t="shared" si="9"/>
        <v>80</v>
      </c>
      <c r="AK286" s="140">
        <f>Table_1027[[#This Row],[Reached Individuals]]*0.51</f>
        <v>40.799999999999997</v>
      </c>
      <c r="AL286" s="140">
        <f>Table_1027[[#This Row],[Reached Individuals]]*0.49</f>
        <v>39.200000000000003</v>
      </c>
      <c r="AM286" s="140">
        <f>Table_1027[[#This Row],[Reached Individuals]]*0.21</f>
        <v>16.8</v>
      </c>
      <c r="AN286" s="140">
        <f>Table_1027[[#This Row],[Reached Individuals]]*0.21</f>
        <v>16.8</v>
      </c>
      <c r="AO286" s="140">
        <f>Table_1027[[#This Row],[Reached Individuals]]*0.26</f>
        <v>20.8</v>
      </c>
      <c r="AP286" s="140">
        <f>Table_1027[[#This Row],[Reached Individuals]]*0.27</f>
        <v>21.6</v>
      </c>
      <c r="AQ286" s="142">
        <f>Table_1027[[#This Row],[Reached Individuals]]*0.02</f>
        <v>1.6</v>
      </c>
      <c r="AR286" s="142">
        <f>Table_1027[[#This Row],[Reached Individuals]]*0.03</f>
        <v>2.4</v>
      </c>
      <c r="AS286" s="37"/>
      <c r="AT286" s="12"/>
      <c r="AU286" s="12" t="s">
        <v>5163</v>
      </c>
      <c r="AV286" s="11">
        <v>1714112246</v>
      </c>
      <c r="AW286" s="11" t="s">
        <v>5164</v>
      </c>
      <c r="AX286" s="11"/>
      <c r="AY286" s="18"/>
      <c r="AZ286" s="18"/>
      <c r="BA286" s="5">
        <v>20</v>
      </c>
      <c r="BB286" s="5">
        <v>2022</v>
      </c>
      <c r="BC286" s="6" t="str" cm="1">
        <f t="array" ref="BC286">_xlfn.IFS(U286="Teknaf","202290",U286="Ukhia","202294",U286="Ramu","202266",U286="Pekua","202256",U286="Maheshkhali","202249",U286="Kutubdia","202245",U286="Cox's Bazar Sadar","202224",U286="Chakaria","202216",ISBLANK(U286),"")</f>
        <v>202290</v>
      </c>
      <c r="BD286" s="22"/>
      <c r="BE286" s="22"/>
    </row>
    <row r="287" spans="1:57" ht="15.75" customHeight="1">
      <c r="A287" s="36">
        <v>284</v>
      </c>
      <c r="B287" s="1" t="s">
        <v>5160</v>
      </c>
      <c r="C287" s="1" t="s">
        <v>182</v>
      </c>
      <c r="D287" s="10"/>
      <c r="E287" s="20" t="s">
        <v>5</v>
      </c>
      <c r="F287" s="18" t="s">
        <v>5235</v>
      </c>
      <c r="G287" s="20" t="s">
        <v>6</v>
      </c>
      <c r="H287" s="3" t="s">
        <v>286</v>
      </c>
      <c r="I287" s="18" t="s">
        <v>84</v>
      </c>
      <c r="J287" s="18" t="s">
        <v>178</v>
      </c>
      <c r="K287" s="100" t="s">
        <v>74</v>
      </c>
      <c r="L287" s="100" t="s">
        <v>361</v>
      </c>
      <c r="M287" s="3" t="s">
        <v>428</v>
      </c>
      <c r="N287" s="18" t="s">
        <v>92</v>
      </c>
      <c r="O287" s="18" t="s">
        <v>438</v>
      </c>
      <c r="P287" s="18">
        <v>10205</v>
      </c>
      <c r="Q287" s="2" t="s">
        <v>289</v>
      </c>
      <c r="R287" s="1" t="s">
        <v>305</v>
      </c>
      <c r="S287" s="5" t="s">
        <v>291</v>
      </c>
      <c r="T287" s="5" t="s">
        <v>292</v>
      </c>
      <c r="U287" s="18" t="s">
        <v>77</v>
      </c>
      <c r="V287" s="18" t="s">
        <v>226</v>
      </c>
      <c r="W287" s="18" t="s">
        <v>326</v>
      </c>
      <c r="X287" s="145" t="s">
        <v>311</v>
      </c>
      <c r="Y287" s="145" t="s">
        <v>334</v>
      </c>
      <c r="Z287" s="145" t="s">
        <v>307</v>
      </c>
      <c r="AA287" s="18" t="s">
        <v>73</v>
      </c>
      <c r="AB287" s="18" t="s">
        <v>299</v>
      </c>
      <c r="AC287" s="18">
        <v>20</v>
      </c>
      <c r="AD287" s="5">
        <f t="shared" si="10"/>
        <v>100</v>
      </c>
      <c r="AE287" s="140">
        <f>Table_1027[[#This Row],[Planned Individuals]]*0.51</f>
        <v>51</v>
      </c>
      <c r="AF287" s="140">
        <f>Table_1027[[#This Row],[Planned Individuals]]*0.49</f>
        <v>49</v>
      </c>
      <c r="AG287" s="37">
        <v>20</v>
      </c>
      <c r="AH287" s="37"/>
      <c r="AI287" s="140">
        <f>SUM(Table_1027[[#This Row],[Existing Households]:[New Households]])</f>
        <v>20</v>
      </c>
      <c r="AJ287" s="140">
        <f t="shared" si="9"/>
        <v>100</v>
      </c>
      <c r="AK287" s="140">
        <f>Table_1027[[#This Row],[Reached Individuals]]*0.51</f>
        <v>51</v>
      </c>
      <c r="AL287" s="140">
        <f>Table_1027[[#This Row],[Reached Individuals]]*0.49</f>
        <v>49</v>
      </c>
      <c r="AM287" s="140">
        <f>Table_1027[[#This Row],[Reached Individuals]]*0.21</f>
        <v>21</v>
      </c>
      <c r="AN287" s="140">
        <f>Table_1027[[#This Row],[Reached Individuals]]*0.21</f>
        <v>21</v>
      </c>
      <c r="AO287" s="140">
        <f>Table_1027[[#This Row],[Reached Individuals]]*0.26</f>
        <v>26</v>
      </c>
      <c r="AP287" s="140">
        <f>Table_1027[[#This Row],[Reached Individuals]]*0.27</f>
        <v>27</v>
      </c>
      <c r="AQ287" s="142">
        <f>Table_1027[[#This Row],[Reached Individuals]]*0.02</f>
        <v>2</v>
      </c>
      <c r="AR287" s="142">
        <f>Table_1027[[#This Row],[Reached Individuals]]*0.03</f>
        <v>3</v>
      </c>
      <c r="AS287" s="37"/>
      <c r="AT287" s="12"/>
      <c r="AU287" s="12" t="s">
        <v>5163</v>
      </c>
      <c r="AV287" s="11">
        <v>1714112246</v>
      </c>
      <c r="AW287" s="11" t="s">
        <v>5164</v>
      </c>
      <c r="AX287" s="11"/>
      <c r="AY287" s="18"/>
      <c r="AZ287" s="18"/>
      <c r="BA287" s="5">
        <v>20</v>
      </c>
      <c r="BB287" s="5">
        <v>2022</v>
      </c>
      <c r="BC287" s="6" t="str" cm="1">
        <f t="array" ref="BC287">_xlfn.IFS(U287="Teknaf","202290",U287="Ukhia","202294",U287="Ramu","202266",U287="Pekua","202256",U287="Maheshkhali","202249",U287="Kutubdia","202245",U287="Cox's Bazar Sadar","202224",U287="Chakaria","202216",ISBLANK(U287),"")</f>
        <v>202290</v>
      </c>
      <c r="BD287" s="22"/>
      <c r="BE287" s="22"/>
    </row>
    <row r="288" spans="1:57" ht="15.75" customHeight="1">
      <c r="A288" s="36">
        <v>285</v>
      </c>
      <c r="B288" s="10" t="s">
        <v>5160</v>
      </c>
      <c r="C288" s="10" t="s">
        <v>182</v>
      </c>
      <c r="D288" s="10"/>
      <c r="E288" s="20" t="s">
        <v>5</v>
      </c>
      <c r="F288" s="18" t="s">
        <v>5235</v>
      </c>
      <c r="G288" s="20" t="s">
        <v>6</v>
      </c>
      <c r="H288" s="3" t="s">
        <v>286</v>
      </c>
      <c r="I288" s="18" t="s">
        <v>84</v>
      </c>
      <c r="J288" s="18" t="s">
        <v>178</v>
      </c>
      <c r="K288" s="100" t="s">
        <v>74</v>
      </c>
      <c r="L288" s="100" t="s">
        <v>361</v>
      </c>
      <c r="M288" s="3" t="s">
        <v>428</v>
      </c>
      <c r="N288" s="18" t="s">
        <v>92</v>
      </c>
      <c r="O288" s="18" t="s">
        <v>438</v>
      </c>
      <c r="P288" s="18">
        <v>10205</v>
      </c>
      <c r="Q288" s="2" t="s">
        <v>289</v>
      </c>
      <c r="R288" s="1" t="s">
        <v>305</v>
      </c>
      <c r="S288" s="5" t="s">
        <v>291</v>
      </c>
      <c r="T288" s="5" t="s">
        <v>292</v>
      </c>
      <c r="U288" s="18" t="s">
        <v>77</v>
      </c>
      <c r="V288" s="18" t="s">
        <v>226</v>
      </c>
      <c r="W288" s="18" t="s">
        <v>310</v>
      </c>
      <c r="X288" s="145" t="s">
        <v>311</v>
      </c>
      <c r="Y288" s="145" t="s">
        <v>334</v>
      </c>
      <c r="Z288" s="145" t="s">
        <v>307</v>
      </c>
      <c r="AA288" s="18" t="s">
        <v>73</v>
      </c>
      <c r="AB288" s="18" t="s">
        <v>299</v>
      </c>
      <c r="AC288" s="18">
        <v>40</v>
      </c>
      <c r="AD288" s="5">
        <f t="shared" si="10"/>
        <v>200</v>
      </c>
      <c r="AE288" s="140">
        <f>Table_1027[[#This Row],[Planned Individuals]]*0.51</f>
        <v>102</v>
      </c>
      <c r="AF288" s="140">
        <f>Table_1027[[#This Row],[Planned Individuals]]*0.49</f>
        <v>98</v>
      </c>
      <c r="AG288" s="37">
        <v>40</v>
      </c>
      <c r="AH288" s="37"/>
      <c r="AI288" s="140">
        <f>SUM(Table_1027[[#This Row],[Existing Households]:[New Households]])</f>
        <v>40</v>
      </c>
      <c r="AJ288" s="140">
        <f t="shared" si="9"/>
        <v>200</v>
      </c>
      <c r="AK288" s="140">
        <f>Table_1027[[#This Row],[Reached Individuals]]*0.51</f>
        <v>102</v>
      </c>
      <c r="AL288" s="140">
        <f>Table_1027[[#This Row],[Reached Individuals]]*0.49</f>
        <v>98</v>
      </c>
      <c r="AM288" s="140">
        <f>Table_1027[[#This Row],[Reached Individuals]]*0.21</f>
        <v>42</v>
      </c>
      <c r="AN288" s="140">
        <f>Table_1027[[#This Row],[Reached Individuals]]*0.21</f>
        <v>42</v>
      </c>
      <c r="AO288" s="140">
        <f>Table_1027[[#This Row],[Reached Individuals]]*0.26</f>
        <v>52</v>
      </c>
      <c r="AP288" s="140">
        <f>Table_1027[[#This Row],[Reached Individuals]]*0.27</f>
        <v>54</v>
      </c>
      <c r="AQ288" s="142">
        <f>Table_1027[[#This Row],[Reached Individuals]]*0.02</f>
        <v>4</v>
      </c>
      <c r="AR288" s="142">
        <f>Table_1027[[#This Row],[Reached Individuals]]*0.03</f>
        <v>6</v>
      </c>
      <c r="AS288" s="37"/>
      <c r="AT288" s="12"/>
      <c r="AU288" s="12" t="s">
        <v>5163</v>
      </c>
      <c r="AV288" s="11">
        <v>1714112246</v>
      </c>
      <c r="AW288" s="11" t="s">
        <v>5164</v>
      </c>
      <c r="AX288" s="11"/>
      <c r="AY288" s="18"/>
      <c r="AZ288" s="18"/>
      <c r="BA288" s="5">
        <v>20</v>
      </c>
      <c r="BB288" s="5">
        <v>2022</v>
      </c>
      <c r="BC288" s="6" t="str" cm="1">
        <f t="array" ref="BC288">_xlfn.IFS(U288="Teknaf","202290",U288="Ukhia","202294",U288="Ramu","202266",U288="Pekua","202256",U288="Maheshkhali","202249",U288="Kutubdia","202245",U288="Cox's Bazar Sadar","202224",U288="Chakaria","202216",ISBLANK(U288),"")</f>
        <v>202290</v>
      </c>
      <c r="BD288" s="22"/>
      <c r="BE288" s="22"/>
    </row>
    <row r="289" spans="1:57" ht="15.75" customHeight="1">
      <c r="A289" s="36">
        <v>286</v>
      </c>
      <c r="B289" s="10" t="s">
        <v>5160</v>
      </c>
      <c r="C289" s="10" t="s">
        <v>182</v>
      </c>
      <c r="D289" s="10"/>
      <c r="E289" s="20" t="s">
        <v>5</v>
      </c>
      <c r="F289" s="18" t="s">
        <v>5235</v>
      </c>
      <c r="G289" s="20" t="s">
        <v>6</v>
      </c>
      <c r="H289" s="3" t="s">
        <v>286</v>
      </c>
      <c r="I289" s="18" t="s">
        <v>84</v>
      </c>
      <c r="J289" s="18" t="s">
        <v>178</v>
      </c>
      <c r="K289" s="100" t="s">
        <v>74</v>
      </c>
      <c r="L289" s="100" t="s">
        <v>361</v>
      </c>
      <c r="M289" s="3" t="s">
        <v>428</v>
      </c>
      <c r="N289" s="18" t="s">
        <v>92</v>
      </c>
      <c r="O289" s="18" t="s">
        <v>438</v>
      </c>
      <c r="P289" s="18">
        <v>10205</v>
      </c>
      <c r="Q289" s="2" t="s">
        <v>289</v>
      </c>
      <c r="R289" s="1" t="s">
        <v>305</v>
      </c>
      <c r="S289" s="5" t="s">
        <v>291</v>
      </c>
      <c r="T289" s="5" t="s">
        <v>292</v>
      </c>
      <c r="U289" s="18" t="s">
        <v>79</v>
      </c>
      <c r="V289" s="18" t="s">
        <v>620</v>
      </c>
      <c r="W289" s="18" t="s">
        <v>331</v>
      </c>
      <c r="X289" s="145" t="s">
        <v>311</v>
      </c>
      <c r="Y289" s="145" t="s">
        <v>334</v>
      </c>
      <c r="Z289" s="145" t="s">
        <v>307</v>
      </c>
      <c r="AA289" s="18" t="s">
        <v>73</v>
      </c>
      <c r="AB289" s="18" t="s">
        <v>299</v>
      </c>
      <c r="AC289" s="18">
        <v>62</v>
      </c>
      <c r="AD289" s="5">
        <f t="shared" si="10"/>
        <v>310</v>
      </c>
      <c r="AE289" s="140">
        <f>Table_1027[[#This Row],[Planned Individuals]]*0.51</f>
        <v>158.1</v>
      </c>
      <c r="AF289" s="140">
        <f>Table_1027[[#This Row],[Planned Individuals]]*0.49</f>
        <v>151.9</v>
      </c>
      <c r="AG289" s="37">
        <v>62</v>
      </c>
      <c r="AH289" s="37"/>
      <c r="AI289" s="140">
        <f>SUM(Table_1027[[#This Row],[Existing Households]:[New Households]])</f>
        <v>62</v>
      </c>
      <c r="AJ289" s="140">
        <f t="shared" si="9"/>
        <v>310</v>
      </c>
      <c r="AK289" s="140">
        <f>Table_1027[[#This Row],[Reached Individuals]]*0.51</f>
        <v>158.1</v>
      </c>
      <c r="AL289" s="140">
        <f>Table_1027[[#This Row],[Reached Individuals]]*0.49</f>
        <v>151.9</v>
      </c>
      <c r="AM289" s="140">
        <f>Table_1027[[#This Row],[Reached Individuals]]*0.21</f>
        <v>65.099999999999994</v>
      </c>
      <c r="AN289" s="140">
        <f>Table_1027[[#This Row],[Reached Individuals]]*0.21</f>
        <v>65.099999999999994</v>
      </c>
      <c r="AO289" s="140">
        <f>Table_1027[[#This Row],[Reached Individuals]]*0.26</f>
        <v>80.600000000000009</v>
      </c>
      <c r="AP289" s="140">
        <f>Table_1027[[#This Row],[Reached Individuals]]*0.27</f>
        <v>83.7</v>
      </c>
      <c r="AQ289" s="142">
        <f>Table_1027[[#This Row],[Reached Individuals]]*0.02</f>
        <v>6.2</v>
      </c>
      <c r="AR289" s="142">
        <f>Table_1027[[#This Row],[Reached Individuals]]*0.03</f>
        <v>9.2999999999999989</v>
      </c>
      <c r="AS289" s="37"/>
      <c r="AT289" s="12"/>
      <c r="AU289" s="12" t="s">
        <v>5163</v>
      </c>
      <c r="AV289" s="11">
        <v>1714112246</v>
      </c>
      <c r="AW289" s="11" t="s">
        <v>5164</v>
      </c>
      <c r="AX289" s="11"/>
      <c r="AY289" s="18"/>
      <c r="AZ289" s="18"/>
      <c r="BA289" s="5">
        <v>20</v>
      </c>
      <c r="BB289" s="5">
        <v>2022</v>
      </c>
      <c r="BC289" s="6" t="str" cm="1">
        <f t="array" ref="BC289">_xlfn.IFS(U289="Teknaf","202290",U289="Ukhia","202294",U289="Ramu","202266",U289="Pekua","202256",U289="Maheshkhali","202249",U289="Kutubdia","202245",U289="Cox's Bazar Sadar","202224",U289="Chakaria","202216",ISBLANK(U289),"")</f>
        <v>202224</v>
      </c>
      <c r="BD289" s="22"/>
      <c r="BE289" s="22"/>
    </row>
    <row r="290" spans="1:57" ht="15.75" customHeight="1">
      <c r="A290" s="36">
        <v>287</v>
      </c>
      <c r="B290" s="10" t="s">
        <v>5160</v>
      </c>
      <c r="C290" s="10" t="s">
        <v>182</v>
      </c>
      <c r="D290" s="10"/>
      <c r="E290" s="20" t="s">
        <v>5</v>
      </c>
      <c r="F290" s="18" t="s">
        <v>5235</v>
      </c>
      <c r="G290" s="20" t="s">
        <v>6</v>
      </c>
      <c r="H290" s="3" t="s">
        <v>286</v>
      </c>
      <c r="I290" s="18" t="s">
        <v>84</v>
      </c>
      <c r="J290" s="18" t="s">
        <v>178</v>
      </c>
      <c r="K290" s="100" t="s">
        <v>74</v>
      </c>
      <c r="L290" s="100" t="s">
        <v>361</v>
      </c>
      <c r="M290" s="3" t="s">
        <v>428</v>
      </c>
      <c r="N290" s="18" t="s">
        <v>92</v>
      </c>
      <c r="O290" s="18" t="s">
        <v>438</v>
      </c>
      <c r="P290" s="18">
        <v>10205</v>
      </c>
      <c r="Q290" s="2" t="s">
        <v>289</v>
      </c>
      <c r="R290" s="1" t="s">
        <v>305</v>
      </c>
      <c r="S290" s="5" t="s">
        <v>291</v>
      </c>
      <c r="T290" s="5" t="s">
        <v>292</v>
      </c>
      <c r="U290" s="18" t="s">
        <v>79</v>
      </c>
      <c r="V290" s="18" t="s">
        <v>620</v>
      </c>
      <c r="W290" s="18" t="s">
        <v>326</v>
      </c>
      <c r="X290" s="145" t="s">
        <v>311</v>
      </c>
      <c r="Y290" s="145" t="s">
        <v>334</v>
      </c>
      <c r="Z290" s="145" t="s">
        <v>307</v>
      </c>
      <c r="AA290" s="18" t="s">
        <v>73</v>
      </c>
      <c r="AB290" s="18" t="s">
        <v>299</v>
      </c>
      <c r="AC290" s="18">
        <v>64</v>
      </c>
      <c r="AD290" s="5">
        <f t="shared" si="10"/>
        <v>320</v>
      </c>
      <c r="AE290" s="140">
        <f>Table_1027[[#This Row],[Planned Individuals]]*0.51</f>
        <v>163.19999999999999</v>
      </c>
      <c r="AF290" s="140">
        <f>Table_1027[[#This Row],[Planned Individuals]]*0.49</f>
        <v>156.80000000000001</v>
      </c>
      <c r="AG290" s="37">
        <v>64</v>
      </c>
      <c r="AH290" s="37"/>
      <c r="AI290" s="140">
        <f>SUM(Table_1027[[#This Row],[Existing Households]:[New Households]])</f>
        <v>64</v>
      </c>
      <c r="AJ290" s="140">
        <f t="shared" si="9"/>
        <v>320</v>
      </c>
      <c r="AK290" s="140">
        <f>Table_1027[[#This Row],[Reached Individuals]]*0.51</f>
        <v>163.19999999999999</v>
      </c>
      <c r="AL290" s="140">
        <f>Table_1027[[#This Row],[Reached Individuals]]*0.49</f>
        <v>156.80000000000001</v>
      </c>
      <c r="AM290" s="140">
        <f>Table_1027[[#This Row],[Reached Individuals]]*0.21</f>
        <v>67.2</v>
      </c>
      <c r="AN290" s="140">
        <f>Table_1027[[#This Row],[Reached Individuals]]*0.21</f>
        <v>67.2</v>
      </c>
      <c r="AO290" s="140">
        <f>Table_1027[[#This Row],[Reached Individuals]]*0.26</f>
        <v>83.2</v>
      </c>
      <c r="AP290" s="140">
        <f>Table_1027[[#This Row],[Reached Individuals]]*0.27</f>
        <v>86.4</v>
      </c>
      <c r="AQ290" s="142">
        <f>Table_1027[[#This Row],[Reached Individuals]]*0.02</f>
        <v>6.4</v>
      </c>
      <c r="AR290" s="142">
        <f>Table_1027[[#This Row],[Reached Individuals]]*0.03</f>
        <v>9.6</v>
      </c>
      <c r="AS290" s="37"/>
      <c r="AT290" s="12"/>
      <c r="AU290" s="12" t="s">
        <v>5163</v>
      </c>
      <c r="AV290" s="11">
        <v>1714112246</v>
      </c>
      <c r="AW290" s="11" t="s">
        <v>5164</v>
      </c>
      <c r="AX290" s="11"/>
      <c r="AY290" s="18"/>
      <c r="AZ290" s="18"/>
      <c r="BA290" s="5">
        <v>20</v>
      </c>
      <c r="BB290" s="5">
        <v>2022</v>
      </c>
      <c r="BC290" s="6" t="str" cm="1">
        <f t="array" ref="BC290">_xlfn.IFS(U290="Teknaf","202290",U290="Ukhia","202294",U290="Ramu","202266",U290="Pekua","202256",U290="Maheshkhali","202249",U290="Kutubdia","202245",U290="Cox's Bazar Sadar","202224",U290="Chakaria","202216",ISBLANK(U290),"")</f>
        <v>202224</v>
      </c>
      <c r="BD290" s="22"/>
      <c r="BE290" s="22"/>
    </row>
    <row r="291" spans="1:57" ht="15.75" customHeight="1">
      <c r="A291" s="36">
        <v>288</v>
      </c>
      <c r="B291" s="10" t="s">
        <v>5160</v>
      </c>
      <c r="C291" s="10" t="s">
        <v>182</v>
      </c>
      <c r="D291" s="10"/>
      <c r="E291" s="20" t="s">
        <v>5</v>
      </c>
      <c r="F291" s="18" t="s">
        <v>5235</v>
      </c>
      <c r="G291" s="20" t="s">
        <v>6</v>
      </c>
      <c r="H291" s="3" t="s">
        <v>286</v>
      </c>
      <c r="I291" s="18" t="s">
        <v>84</v>
      </c>
      <c r="J291" s="18" t="s">
        <v>178</v>
      </c>
      <c r="K291" s="100" t="s">
        <v>74</v>
      </c>
      <c r="L291" s="100" t="s">
        <v>361</v>
      </c>
      <c r="M291" s="3" t="s">
        <v>428</v>
      </c>
      <c r="N291" s="18" t="s">
        <v>92</v>
      </c>
      <c r="O291" s="18" t="s">
        <v>438</v>
      </c>
      <c r="P291" s="18">
        <v>10205</v>
      </c>
      <c r="Q291" s="2" t="s">
        <v>289</v>
      </c>
      <c r="R291" s="1" t="s">
        <v>305</v>
      </c>
      <c r="S291" s="5" t="s">
        <v>291</v>
      </c>
      <c r="T291" s="5" t="s">
        <v>292</v>
      </c>
      <c r="U291" s="18" t="s">
        <v>79</v>
      </c>
      <c r="V291" s="20" t="s">
        <v>231</v>
      </c>
      <c r="W291" s="18" t="s">
        <v>306</v>
      </c>
      <c r="X291" s="145" t="s">
        <v>311</v>
      </c>
      <c r="Y291" s="145" t="s">
        <v>334</v>
      </c>
      <c r="Z291" s="145" t="s">
        <v>307</v>
      </c>
      <c r="AA291" s="18" t="s">
        <v>73</v>
      </c>
      <c r="AB291" s="18" t="s">
        <v>299</v>
      </c>
      <c r="AC291" s="18">
        <v>64</v>
      </c>
      <c r="AD291" s="5">
        <f t="shared" si="10"/>
        <v>320</v>
      </c>
      <c r="AE291" s="140">
        <f>Table_1027[[#This Row],[Planned Individuals]]*0.51</f>
        <v>163.19999999999999</v>
      </c>
      <c r="AF291" s="140">
        <f>Table_1027[[#This Row],[Planned Individuals]]*0.49</f>
        <v>156.80000000000001</v>
      </c>
      <c r="AG291" s="37">
        <v>64</v>
      </c>
      <c r="AH291" s="37"/>
      <c r="AI291" s="140">
        <f>SUM(Table_1027[[#This Row],[Existing Households]:[New Households]])</f>
        <v>64</v>
      </c>
      <c r="AJ291" s="140">
        <f t="shared" si="9"/>
        <v>320</v>
      </c>
      <c r="AK291" s="140">
        <f>Table_1027[[#This Row],[Reached Individuals]]*0.51</f>
        <v>163.19999999999999</v>
      </c>
      <c r="AL291" s="140">
        <f>Table_1027[[#This Row],[Reached Individuals]]*0.49</f>
        <v>156.80000000000001</v>
      </c>
      <c r="AM291" s="140">
        <f>Table_1027[[#This Row],[Reached Individuals]]*0.21</f>
        <v>67.2</v>
      </c>
      <c r="AN291" s="140">
        <f>Table_1027[[#This Row],[Reached Individuals]]*0.21</f>
        <v>67.2</v>
      </c>
      <c r="AO291" s="140">
        <f>Table_1027[[#This Row],[Reached Individuals]]*0.26</f>
        <v>83.2</v>
      </c>
      <c r="AP291" s="140">
        <f>Table_1027[[#This Row],[Reached Individuals]]*0.27</f>
        <v>86.4</v>
      </c>
      <c r="AQ291" s="142">
        <f>Table_1027[[#This Row],[Reached Individuals]]*0.02</f>
        <v>6.4</v>
      </c>
      <c r="AR291" s="142">
        <f>Table_1027[[#This Row],[Reached Individuals]]*0.03</f>
        <v>9.6</v>
      </c>
      <c r="AS291" s="37"/>
      <c r="AT291" s="12"/>
      <c r="AU291" s="12" t="s">
        <v>5163</v>
      </c>
      <c r="AV291" s="11">
        <v>1714112246</v>
      </c>
      <c r="AW291" s="11" t="s">
        <v>5164</v>
      </c>
      <c r="AX291" s="11"/>
      <c r="AY291" s="18"/>
      <c r="AZ291" s="18"/>
      <c r="BA291" s="5">
        <v>20</v>
      </c>
      <c r="BB291" s="5">
        <v>2022</v>
      </c>
      <c r="BC291" s="6" t="str" cm="1">
        <f t="array" ref="BC291">_xlfn.IFS(U291="Teknaf","202290",U291="Ukhia","202294",U291="Ramu","202266",U291="Pekua","202256",U291="Maheshkhali","202249",U291="Kutubdia","202245",U291="Cox's Bazar Sadar","202224",U291="Chakaria","202216",ISBLANK(U291),"")</f>
        <v>202224</v>
      </c>
      <c r="BD291" s="22"/>
      <c r="BE291" s="22"/>
    </row>
    <row r="292" spans="1:57" ht="15.75" customHeight="1">
      <c r="A292" s="36">
        <v>289</v>
      </c>
      <c r="B292" s="10" t="s">
        <v>5160</v>
      </c>
      <c r="C292" s="10" t="s">
        <v>182</v>
      </c>
      <c r="D292" s="10"/>
      <c r="E292" s="20" t="s">
        <v>5</v>
      </c>
      <c r="F292" s="18" t="s">
        <v>5235</v>
      </c>
      <c r="G292" s="20" t="s">
        <v>6</v>
      </c>
      <c r="H292" s="3" t="s">
        <v>286</v>
      </c>
      <c r="I292" s="18" t="s">
        <v>84</v>
      </c>
      <c r="J292" s="18" t="s">
        <v>178</v>
      </c>
      <c r="K292" s="100" t="s">
        <v>74</v>
      </c>
      <c r="L292" s="100" t="s">
        <v>361</v>
      </c>
      <c r="M292" s="3" t="s">
        <v>428</v>
      </c>
      <c r="N292" s="18" t="s">
        <v>92</v>
      </c>
      <c r="O292" s="18" t="s">
        <v>438</v>
      </c>
      <c r="P292" s="18">
        <v>10205</v>
      </c>
      <c r="Q292" s="2" t="s">
        <v>289</v>
      </c>
      <c r="R292" s="1" t="s">
        <v>305</v>
      </c>
      <c r="S292" s="5" t="s">
        <v>291</v>
      </c>
      <c r="T292" s="5" t="s">
        <v>292</v>
      </c>
      <c r="U292" s="18" t="s">
        <v>79</v>
      </c>
      <c r="V292" s="18" t="s">
        <v>620</v>
      </c>
      <c r="W292" s="18" t="s">
        <v>325</v>
      </c>
      <c r="X292" s="145" t="s">
        <v>311</v>
      </c>
      <c r="Y292" s="145" t="s">
        <v>334</v>
      </c>
      <c r="Z292" s="145" t="s">
        <v>307</v>
      </c>
      <c r="AA292" s="18" t="s">
        <v>73</v>
      </c>
      <c r="AB292" s="18" t="s">
        <v>299</v>
      </c>
      <c r="AC292" s="18">
        <v>67</v>
      </c>
      <c r="AD292" s="5">
        <f t="shared" si="10"/>
        <v>335</v>
      </c>
      <c r="AE292" s="140">
        <f>Table_1027[[#This Row],[Planned Individuals]]*0.51</f>
        <v>170.85</v>
      </c>
      <c r="AF292" s="140">
        <f>Table_1027[[#This Row],[Planned Individuals]]*0.49</f>
        <v>164.15</v>
      </c>
      <c r="AG292" s="37">
        <v>67</v>
      </c>
      <c r="AH292" s="37"/>
      <c r="AI292" s="140">
        <f>SUM(Table_1027[[#This Row],[Existing Households]:[New Households]])</f>
        <v>67</v>
      </c>
      <c r="AJ292" s="140">
        <f t="shared" si="9"/>
        <v>335</v>
      </c>
      <c r="AK292" s="140">
        <f>Table_1027[[#This Row],[Reached Individuals]]*0.51</f>
        <v>170.85</v>
      </c>
      <c r="AL292" s="140">
        <f>Table_1027[[#This Row],[Reached Individuals]]*0.49</f>
        <v>164.15</v>
      </c>
      <c r="AM292" s="140">
        <f>Table_1027[[#This Row],[Reached Individuals]]*0.21</f>
        <v>70.349999999999994</v>
      </c>
      <c r="AN292" s="140">
        <f>Table_1027[[#This Row],[Reached Individuals]]*0.21</f>
        <v>70.349999999999994</v>
      </c>
      <c r="AO292" s="140">
        <f>Table_1027[[#This Row],[Reached Individuals]]*0.26</f>
        <v>87.100000000000009</v>
      </c>
      <c r="AP292" s="140">
        <f>Table_1027[[#This Row],[Reached Individuals]]*0.27</f>
        <v>90.45</v>
      </c>
      <c r="AQ292" s="142">
        <f>Table_1027[[#This Row],[Reached Individuals]]*0.02</f>
        <v>6.7</v>
      </c>
      <c r="AR292" s="142">
        <f>Table_1027[[#This Row],[Reached Individuals]]*0.03</f>
        <v>10.049999999999999</v>
      </c>
      <c r="AS292" s="37"/>
      <c r="AT292" s="12"/>
      <c r="AU292" s="12" t="s">
        <v>5163</v>
      </c>
      <c r="AV292" s="11">
        <v>1714112246</v>
      </c>
      <c r="AW292" s="11" t="s">
        <v>5164</v>
      </c>
      <c r="AX292" s="11"/>
      <c r="AY292" s="18"/>
      <c r="AZ292" s="18"/>
      <c r="BA292" s="5">
        <v>20</v>
      </c>
      <c r="BB292" s="5">
        <v>2022</v>
      </c>
      <c r="BC292" s="6" t="str" cm="1">
        <f t="array" ref="BC292">_xlfn.IFS(U292="Teknaf","202290",U292="Ukhia","202294",U292="Ramu","202266",U292="Pekua","202256",U292="Maheshkhali","202249",U292="Kutubdia","202245",U292="Cox's Bazar Sadar","202224",U292="Chakaria","202216",ISBLANK(U292),"")</f>
        <v>202224</v>
      </c>
      <c r="BD292" s="22"/>
      <c r="BE292" s="22"/>
    </row>
    <row r="293" spans="1:57" ht="15.75" customHeight="1">
      <c r="A293" s="36">
        <v>290</v>
      </c>
      <c r="B293" s="10" t="s">
        <v>5160</v>
      </c>
      <c r="C293" s="10" t="s">
        <v>182</v>
      </c>
      <c r="D293" s="10"/>
      <c r="E293" s="20" t="s">
        <v>5</v>
      </c>
      <c r="F293" s="18" t="s">
        <v>5235</v>
      </c>
      <c r="G293" s="20" t="s">
        <v>6</v>
      </c>
      <c r="H293" s="3" t="s">
        <v>286</v>
      </c>
      <c r="I293" s="18" t="s">
        <v>84</v>
      </c>
      <c r="J293" s="18" t="s">
        <v>178</v>
      </c>
      <c r="K293" s="100" t="s">
        <v>74</v>
      </c>
      <c r="L293" s="100" t="s">
        <v>361</v>
      </c>
      <c r="M293" s="3" t="s">
        <v>428</v>
      </c>
      <c r="N293" s="18" t="s">
        <v>92</v>
      </c>
      <c r="O293" s="18" t="s">
        <v>438</v>
      </c>
      <c r="P293" s="18">
        <v>10205</v>
      </c>
      <c r="Q293" s="2" t="s">
        <v>289</v>
      </c>
      <c r="R293" s="1" t="s">
        <v>305</v>
      </c>
      <c r="S293" s="5" t="s">
        <v>291</v>
      </c>
      <c r="T293" s="5" t="s">
        <v>292</v>
      </c>
      <c r="U293" s="18" t="s">
        <v>79</v>
      </c>
      <c r="V293" s="20" t="s">
        <v>231</v>
      </c>
      <c r="W293" s="18" t="s">
        <v>309</v>
      </c>
      <c r="X293" s="145" t="s">
        <v>311</v>
      </c>
      <c r="Y293" s="145" t="s">
        <v>334</v>
      </c>
      <c r="Z293" s="145" t="s">
        <v>307</v>
      </c>
      <c r="AA293" s="18" t="s">
        <v>73</v>
      </c>
      <c r="AB293" s="18" t="s">
        <v>299</v>
      </c>
      <c r="AC293" s="18">
        <v>70</v>
      </c>
      <c r="AD293" s="5">
        <f t="shared" si="10"/>
        <v>350</v>
      </c>
      <c r="AE293" s="140">
        <f>Table_1027[[#This Row],[Planned Individuals]]*0.51</f>
        <v>178.5</v>
      </c>
      <c r="AF293" s="140">
        <f>Table_1027[[#This Row],[Planned Individuals]]*0.49</f>
        <v>171.5</v>
      </c>
      <c r="AG293" s="37">
        <v>70</v>
      </c>
      <c r="AH293" s="37"/>
      <c r="AI293" s="140">
        <f>SUM(Table_1027[[#This Row],[Existing Households]:[New Households]])</f>
        <v>70</v>
      </c>
      <c r="AJ293" s="140">
        <f t="shared" si="9"/>
        <v>350</v>
      </c>
      <c r="AK293" s="140">
        <f>Table_1027[[#This Row],[Reached Individuals]]*0.51</f>
        <v>178.5</v>
      </c>
      <c r="AL293" s="140">
        <f>Table_1027[[#This Row],[Reached Individuals]]*0.49</f>
        <v>171.5</v>
      </c>
      <c r="AM293" s="140">
        <f>Table_1027[[#This Row],[Reached Individuals]]*0.21</f>
        <v>73.5</v>
      </c>
      <c r="AN293" s="140">
        <f>Table_1027[[#This Row],[Reached Individuals]]*0.21</f>
        <v>73.5</v>
      </c>
      <c r="AO293" s="140">
        <f>Table_1027[[#This Row],[Reached Individuals]]*0.26</f>
        <v>91</v>
      </c>
      <c r="AP293" s="140">
        <f>Table_1027[[#This Row],[Reached Individuals]]*0.27</f>
        <v>94.5</v>
      </c>
      <c r="AQ293" s="142">
        <f>Table_1027[[#This Row],[Reached Individuals]]*0.02</f>
        <v>7</v>
      </c>
      <c r="AR293" s="142">
        <f>Table_1027[[#This Row],[Reached Individuals]]*0.03</f>
        <v>10.5</v>
      </c>
      <c r="AS293" s="37"/>
      <c r="AT293" s="12"/>
      <c r="AU293" s="12" t="s">
        <v>5163</v>
      </c>
      <c r="AV293" s="11">
        <v>1714112246</v>
      </c>
      <c r="AW293" s="11" t="s">
        <v>5164</v>
      </c>
      <c r="AX293" s="11"/>
      <c r="AY293" s="18"/>
      <c r="AZ293" s="18"/>
      <c r="BA293" s="5">
        <v>20</v>
      </c>
      <c r="BB293" s="5">
        <v>2022</v>
      </c>
      <c r="BC293" s="6" t="str" cm="1">
        <f t="array" ref="BC293">_xlfn.IFS(U293="Teknaf","202290",U293="Ukhia","202294",U293="Ramu","202266",U293="Pekua","202256",U293="Maheshkhali","202249",U293="Kutubdia","202245",U293="Cox's Bazar Sadar","202224",U293="Chakaria","202216",ISBLANK(U293),"")</f>
        <v>202224</v>
      </c>
      <c r="BD293" s="22"/>
      <c r="BE293" s="22"/>
    </row>
    <row r="294" spans="1:57" ht="15.75" customHeight="1">
      <c r="A294" s="36">
        <v>291</v>
      </c>
      <c r="B294" s="10" t="s">
        <v>5160</v>
      </c>
      <c r="C294" s="10" t="s">
        <v>182</v>
      </c>
      <c r="D294" s="10"/>
      <c r="E294" s="20" t="s">
        <v>5</v>
      </c>
      <c r="F294" s="18" t="s">
        <v>5235</v>
      </c>
      <c r="G294" s="20" t="s">
        <v>6</v>
      </c>
      <c r="H294" s="3" t="s">
        <v>286</v>
      </c>
      <c r="I294" s="18" t="s">
        <v>84</v>
      </c>
      <c r="J294" s="18" t="s">
        <v>178</v>
      </c>
      <c r="K294" s="100" t="s">
        <v>74</v>
      </c>
      <c r="L294" s="100" t="s">
        <v>361</v>
      </c>
      <c r="M294" s="3" t="s">
        <v>428</v>
      </c>
      <c r="N294" s="18" t="s">
        <v>92</v>
      </c>
      <c r="O294" s="18" t="s">
        <v>438</v>
      </c>
      <c r="P294" s="18">
        <v>10205</v>
      </c>
      <c r="Q294" s="2" t="s">
        <v>289</v>
      </c>
      <c r="R294" s="1" t="s">
        <v>305</v>
      </c>
      <c r="S294" s="5" t="s">
        <v>291</v>
      </c>
      <c r="T294" s="5" t="s">
        <v>292</v>
      </c>
      <c r="U294" s="18" t="s">
        <v>79</v>
      </c>
      <c r="V294" s="18" t="s">
        <v>616</v>
      </c>
      <c r="W294" s="18" t="s">
        <v>324</v>
      </c>
      <c r="X294" s="145" t="s">
        <v>311</v>
      </c>
      <c r="Y294" s="145" t="s">
        <v>334</v>
      </c>
      <c r="Z294" s="145" t="s">
        <v>307</v>
      </c>
      <c r="AA294" s="18" t="s">
        <v>73</v>
      </c>
      <c r="AB294" s="18" t="s">
        <v>299</v>
      </c>
      <c r="AC294" s="18">
        <v>72</v>
      </c>
      <c r="AD294" s="5">
        <f t="shared" si="10"/>
        <v>360</v>
      </c>
      <c r="AE294" s="140">
        <f>Table_1027[[#This Row],[Planned Individuals]]*0.51</f>
        <v>183.6</v>
      </c>
      <c r="AF294" s="140">
        <f>Table_1027[[#This Row],[Planned Individuals]]*0.49</f>
        <v>176.4</v>
      </c>
      <c r="AG294" s="37">
        <v>72</v>
      </c>
      <c r="AH294" s="37"/>
      <c r="AI294" s="140">
        <f>SUM(Table_1027[[#This Row],[Existing Households]:[New Households]])</f>
        <v>72</v>
      </c>
      <c r="AJ294" s="140">
        <f t="shared" si="9"/>
        <v>360</v>
      </c>
      <c r="AK294" s="140">
        <f>Table_1027[[#This Row],[Reached Individuals]]*0.51</f>
        <v>183.6</v>
      </c>
      <c r="AL294" s="140">
        <f>Table_1027[[#This Row],[Reached Individuals]]*0.49</f>
        <v>176.4</v>
      </c>
      <c r="AM294" s="140">
        <f>Table_1027[[#This Row],[Reached Individuals]]*0.21</f>
        <v>75.599999999999994</v>
      </c>
      <c r="AN294" s="140">
        <f>Table_1027[[#This Row],[Reached Individuals]]*0.21</f>
        <v>75.599999999999994</v>
      </c>
      <c r="AO294" s="140">
        <f>Table_1027[[#This Row],[Reached Individuals]]*0.26</f>
        <v>93.600000000000009</v>
      </c>
      <c r="AP294" s="140">
        <f>Table_1027[[#This Row],[Reached Individuals]]*0.27</f>
        <v>97.2</v>
      </c>
      <c r="AQ294" s="142">
        <f>Table_1027[[#This Row],[Reached Individuals]]*0.02</f>
        <v>7.2</v>
      </c>
      <c r="AR294" s="142">
        <f>Table_1027[[#This Row],[Reached Individuals]]*0.03</f>
        <v>10.799999999999999</v>
      </c>
      <c r="AS294" s="37"/>
      <c r="AT294" s="12"/>
      <c r="AU294" s="12" t="s">
        <v>5163</v>
      </c>
      <c r="AV294" s="11">
        <v>1714112246</v>
      </c>
      <c r="AW294" s="11" t="s">
        <v>5164</v>
      </c>
      <c r="AX294" s="11"/>
      <c r="AY294" s="18"/>
      <c r="AZ294" s="18"/>
      <c r="BA294" s="5">
        <v>20</v>
      </c>
      <c r="BB294" s="5">
        <v>2022</v>
      </c>
      <c r="BC294" s="6" t="str" cm="1">
        <f t="array" ref="BC294">_xlfn.IFS(U294="Teknaf","202290",U294="Ukhia","202294",U294="Ramu","202266",U294="Pekua","202256",U294="Maheshkhali","202249",U294="Kutubdia","202245",U294="Cox's Bazar Sadar","202224",U294="Chakaria","202216",ISBLANK(U294),"")</f>
        <v>202224</v>
      </c>
      <c r="BD294" s="22"/>
      <c r="BE294" s="22"/>
    </row>
    <row r="295" spans="1:57" ht="15.75" customHeight="1">
      <c r="A295" s="36">
        <v>292</v>
      </c>
      <c r="B295" s="10" t="s">
        <v>5160</v>
      </c>
      <c r="C295" s="10" t="s">
        <v>182</v>
      </c>
      <c r="D295" s="10"/>
      <c r="E295" s="20" t="s">
        <v>5</v>
      </c>
      <c r="F295" s="18" t="s">
        <v>5235</v>
      </c>
      <c r="G295" s="20" t="s">
        <v>6</v>
      </c>
      <c r="H295" s="3" t="s">
        <v>286</v>
      </c>
      <c r="I295" s="18" t="s">
        <v>84</v>
      </c>
      <c r="J295" s="18" t="s">
        <v>178</v>
      </c>
      <c r="K295" s="100" t="s">
        <v>74</v>
      </c>
      <c r="L295" s="100" t="s">
        <v>361</v>
      </c>
      <c r="M295" s="3" t="s">
        <v>428</v>
      </c>
      <c r="N295" s="18" t="s">
        <v>92</v>
      </c>
      <c r="O295" s="18" t="s">
        <v>438</v>
      </c>
      <c r="P295" s="18">
        <v>10205</v>
      </c>
      <c r="Q295" s="2" t="s">
        <v>289</v>
      </c>
      <c r="R295" s="1" t="s">
        <v>305</v>
      </c>
      <c r="S295" s="5" t="s">
        <v>291</v>
      </c>
      <c r="T295" s="5" t="s">
        <v>292</v>
      </c>
      <c r="U295" s="18" t="s">
        <v>79</v>
      </c>
      <c r="V295" s="18" t="s">
        <v>616</v>
      </c>
      <c r="W295" s="18" t="s">
        <v>331</v>
      </c>
      <c r="X295" s="145" t="s">
        <v>311</v>
      </c>
      <c r="Y295" s="145" t="s">
        <v>334</v>
      </c>
      <c r="Z295" s="145" t="s">
        <v>307</v>
      </c>
      <c r="AA295" s="18" t="s">
        <v>73</v>
      </c>
      <c r="AB295" s="18" t="s">
        <v>299</v>
      </c>
      <c r="AC295" s="18">
        <v>72</v>
      </c>
      <c r="AD295" s="5">
        <f t="shared" si="10"/>
        <v>360</v>
      </c>
      <c r="AE295" s="140">
        <f>Table_1027[[#This Row],[Planned Individuals]]*0.51</f>
        <v>183.6</v>
      </c>
      <c r="AF295" s="140">
        <f>Table_1027[[#This Row],[Planned Individuals]]*0.49</f>
        <v>176.4</v>
      </c>
      <c r="AG295" s="37">
        <v>72</v>
      </c>
      <c r="AH295" s="37"/>
      <c r="AI295" s="140">
        <f>SUM(Table_1027[[#This Row],[Existing Households]:[New Households]])</f>
        <v>72</v>
      </c>
      <c r="AJ295" s="140">
        <f t="shared" si="9"/>
        <v>360</v>
      </c>
      <c r="AK295" s="140">
        <f>Table_1027[[#This Row],[Reached Individuals]]*0.51</f>
        <v>183.6</v>
      </c>
      <c r="AL295" s="140">
        <f>Table_1027[[#This Row],[Reached Individuals]]*0.49</f>
        <v>176.4</v>
      </c>
      <c r="AM295" s="140">
        <f>Table_1027[[#This Row],[Reached Individuals]]*0.21</f>
        <v>75.599999999999994</v>
      </c>
      <c r="AN295" s="140">
        <f>Table_1027[[#This Row],[Reached Individuals]]*0.21</f>
        <v>75.599999999999994</v>
      </c>
      <c r="AO295" s="140">
        <f>Table_1027[[#This Row],[Reached Individuals]]*0.26</f>
        <v>93.600000000000009</v>
      </c>
      <c r="AP295" s="140">
        <f>Table_1027[[#This Row],[Reached Individuals]]*0.27</f>
        <v>97.2</v>
      </c>
      <c r="AQ295" s="142">
        <f>Table_1027[[#This Row],[Reached Individuals]]*0.02</f>
        <v>7.2</v>
      </c>
      <c r="AR295" s="142">
        <f>Table_1027[[#This Row],[Reached Individuals]]*0.03</f>
        <v>10.799999999999999</v>
      </c>
      <c r="AS295" s="37"/>
      <c r="AT295" s="12"/>
      <c r="AU295" s="12" t="s">
        <v>5163</v>
      </c>
      <c r="AV295" s="11">
        <v>1714112246</v>
      </c>
      <c r="AW295" s="11" t="s">
        <v>5164</v>
      </c>
      <c r="AX295" s="11"/>
      <c r="AY295" s="18"/>
      <c r="AZ295" s="18"/>
      <c r="BA295" s="5">
        <v>20</v>
      </c>
      <c r="BB295" s="5">
        <v>2022</v>
      </c>
      <c r="BC295" s="6" t="str" cm="1">
        <f t="array" ref="BC295">_xlfn.IFS(U295="Teknaf","202290",U295="Ukhia","202294",U295="Ramu","202266",U295="Pekua","202256",U295="Maheshkhali","202249",U295="Kutubdia","202245",U295="Cox's Bazar Sadar","202224",U295="Chakaria","202216",ISBLANK(U295),"")</f>
        <v>202224</v>
      </c>
      <c r="BD295" s="22"/>
      <c r="BE295" s="22"/>
    </row>
    <row r="296" spans="1:57" ht="15.75" customHeight="1">
      <c r="A296" s="36">
        <v>293</v>
      </c>
      <c r="B296" s="10" t="s">
        <v>5160</v>
      </c>
      <c r="C296" s="10" t="s">
        <v>182</v>
      </c>
      <c r="D296" s="10"/>
      <c r="E296" s="20" t="s">
        <v>5</v>
      </c>
      <c r="F296" s="18" t="s">
        <v>5235</v>
      </c>
      <c r="G296" s="20" t="s">
        <v>6</v>
      </c>
      <c r="H296" s="3" t="s">
        <v>286</v>
      </c>
      <c r="I296" s="18" t="s">
        <v>84</v>
      </c>
      <c r="J296" s="18" t="s">
        <v>178</v>
      </c>
      <c r="K296" s="100" t="s">
        <v>74</v>
      </c>
      <c r="L296" s="100" t="s">
        <v>361</v>
      </c>
      <c r="M296" s="3" t="s">
        <v>428</v>
      </c>
      <c r="N296" s="18" t="s">
        <v>92</v>
      </c>
      <c r="O296" s="18" t="s">
        <v>438</v>
      </c>
      <c r="P296" s="18">
        <v>10205</v>
      </c>
      <c r="Q296" s="2" t="s">
        <v>289</v>
      </c>
      <c r="R296" s="1" t="s">
        <v>305</v>
      </c>
      <c r="S296" s="5" t="s">
        <v>291</v>
      </c>
      <c r="T296" s="5" t="s">
        <v>292</v>
      </c>
      <c r="U296" s="18" t="s">
        <v>79</v>
      </c>
      <c r="V296" s="18" t="s">
        <v>616</v>
      </c>
      <c r="W296" s="18" t="s">
        <v>308</v>
      </c>
      <c r="X296" s="145" t="s">
        <v>311</v>
      </c>
      <c r="Y296" s="145" t="s">
        <v>334</v>
      </c>
      <c r="Z296" s="145" t="s">
        <v>307</v>
      </c>
      <c r="AA296" s="18" t="s">
        <v>73</v>
      </c>
      <c r="AB296" s="18" t="s">
        <v>299</v>
      </c>
      <c r="AC296" s="18">
        <v>75</v>
      </c>
      <c r="AD296" s="5">
        <f t="shared" si="10"/>
        <v>375</v>
      </c>
      <c r="AE296" s="140">
        <f>Table_1027[[#This Row],[Planned Individuals]]*0.51</f>
        <v>191.25</v>
      </c>
      <c r="AF296" s="140">
        <f>Table_1027[[#This Row],[Planned Individuals]]*0.49</f>
        <v>183.75</v>
      </c>
      <c r="AG296" s="37">
        <v>75</v>
      </c>
      <c r="AH296" s="37"/>
      <c r="AI296" s="140">
        <f>SUM(Table_1027[[#This Row],[Existing Households]:[New Households]])</f>
        <v>75</v>
      </c>
      <c r="AJ296" s="140">
        <f t="shared" si="9"/>
        <v>375</v>
      </c>
      <c r="AK296" s="140">
        <f>Table_1027[[#This Row],[Reached Individuals]]*0.51</f>
        <v>191.25</v>
      </c>
      <c r="AL296" s="140">
        <f>Table_1027[[#This Row],[Reached Individuals]]*0.49</f>
        <v>183.75</v>
      </c>
      <c r="AM296" s="140">
        <f>Table_1027[[#This Row],[Reached Individuals]]*0.21</f>
        <v>78.75</v>
      </c>
      <c r="AN296" s="140">
        <f>Table_1027[[#This Row],[Reached Individuals]]*0.21</f>
        <v>78.75</v>
      </c>
      <c r="AO296" s="140">
        <f>Table_1027[[#This Row],[Reached Individuals]]*0.26</f>
        <v>97.5</v>
      </c>
      <c r="AP296" s="140">
        <f>Table_1027[[#This Row],[Reached Individuals]]*0.27</f>
        <v>101.25</v>
      </c>
      <c r="AQ296" s="142">
        <f>Table_1027[[#This Row],[Reached Individuals]]*0.02</f>
        <v>7.5</v>
      </c>
      <c r="AR296" s="142">
        <f>Table_1027[[#This Row],[Reached Individuals]]*0.03</f>
        <v>11.25</v>
      </c>
      <c r="AS296" s="37"/>
      <c r="AT296" s="12"/>
      <c r="AU296" s="12" t="s">
        <v>5163</v>
      </c>
      <c r="AV296" s="11">
        <v>1714112246</v>
      </c>
      <c r="AW296" s="11" t="s">
        <v>5164</v>
      </c>
      <c r="AX296" s="11"/>
      <c r="AY296" s="18"/>
      <c r="AZ296" s="18"/>
      <c r="BA296" s="5">
        <v>20</v>
      </c>
      <c r="BB296" s="5">
        <v>2022</v>
      </c>
      <c r="BC296" s="6" t="str" cm="1">
        <f t="array" ref="BC296">_xlfn.IFS(U296="Teknaf","202290",U296="Ukhia","202294",U296="Ramu","202266",U296="Pekua","202256",U296="Maheshkhali","202249",U296="Kutubdia","202245",U296="Cox's Bazar Sadar","202224",U296="Chakaria","202216",ISBLANK(U296),"")</f>
        <v>202224</v>
      </c>
      <c r="BD296" s="22"/>
      <c r="BE296" s="22"/>
    </row>
    <row r="297" spans="1:57" ht="15.75" customHeight="1">
      <c r="A297" s="36">
        <v>294</v>
      </c>
      <c r="B297" s="10" t="s">
        <v>5160</v>
      </c>
      <c r="C297" s="10" t="s">
        <v>182</v>
      </c>
      <c r="D297" s="10"/>
      <c r="E297" s="20" t="s">
        <v>5</v>
      </c>
      <c r="F297" s="18" t="s">
        <v>5235</v>
      </c>
      <c r="G297" s="20" t="s">
        <v>6</v>
      </c>
      <c r="H297" s="3" t="s">
        <v>286</v>
      </c>
      <c r="I297" s="18" t="s">
        <v>84</v>
      </c>
      <c r="J297" s="18" t="s">
        <v>178</v>
      </c>
      <c r="K297" s="100" t="s">
        <v>74</v>
      </c>
      <c r="L297" s="100" t="s">
        <v>361</v>
      </c>
      <c r="M297" s="3" t="s">
        <v>428</v>
      </c>
      <c r="N297" s="18" t="s">
        <v>92</v>
      </c>
      <c r="O297" s="18" t="s">
        <v>438</v>
      </c>
      <c r="P297" s="18">
        <v>10205</v>
      </c>
      <c r="Q297" s="2" t="s">
        <v>289</v>
      </c>
      <c r="R297" s="1" t="s">
        <v>305</v>
      </c>
      <c r="S297" s="5" t="s">
        <v>291</v>
      </c>
      <c r="T297" s="5" t="s">
        <v>292</v>
      </c>
      <c r="U297" s="18" t="s">
        <v>79</v>
      </c>
      <c r="V297" s="20" t="s">
        <v>231</v>
      </c>
      <c r="W297" s="18" t="s">
        <v>326</v>
      </c>
      <c r="X297" s="145" t="s">
        <v>311</v>
      </c>
      <c r="Y297" s="145" t="s">
        <v>334</v>
      </c>
      <c r="Z297" s="145" t="s">
        <v>307</v>
      </c>
      <c r="AA297" s="18" t="s">
        <v>73</v>
      </c>
      <c r="AB297" s="18" t="s">
        <v>299</v>
      </c>
      <c r="AC297" s="18">
        <v>88</v>
      </c>
      <c r="AD297" s="5">
        <f t="shared" si="10"/>
        <v>440</v>
      </c>
      <c r="AE297" s="140">
        <f>Table_1027[[#This Row],[Planned Individuals]]*0.51</f>
        <v>224.4</v>
      </c>
      <c r="AF297" s="140">
        <f>Table_1027[[#This Row],[Planned Individuals]]*0.49</f>
        <v>215.6</v>
      </c>
      <c r="AG297" s="37">
        <v>88</v>
      </c>
      <c r="AH297" s="37"/>
      <c r="AI297" s="140">
        <f>SUM(Table_1027[[#This Row],[Existing Households]:[New Households]])</f>
        <v>88</v>
      </c>
      <c r="AJ297" s="140">
        <f t="shared" si="9"/>
        <v>440</v>
      </c>
      <c r="AK297" s="140">
        <f>Table_1027[[#This Row],[Reached Individuals]]*0.51</f>
        <v>224.4</v>
      </c>
      <c r="AL297" s="140">
        <f>Table_1027[[#This Row],[Reached Individuals]]*0.49</f>
        <v>215.6</v>
      </c>
      <c r="AM297" s="140">
        <f>Table_1027[[#This Row],[Reached Individuals]]*0.21</f>
        <v>92.399999999999991</v>
      </c>
      <c r="AN297" s="140">
        <f>Table_1027[[#This Row],[Reached Individuals]]*0.21</f>
        <v>92.399999999999991</v>
      </c>
      <c r="AO297" s="140">
        <f>Table_1027[[#This Row],[Reached Individuals]]*0.26</f>
        <v>114.4</v>
      </c>
      <c r="AP297" s="140">
        <f>Table_1027[[#This Row],[Reached Individuals]]*0.27</f>
        <v>118.80000000000001</v>
      </c>
      <c r="AQ297" s="142">
        <f>Table_1027[[#This Row],[Reached Individuals]]*0.02</f>
        <v>8.8000000000000007</v>
      </c>
      <c r="AR297" s="142">
        <f>Table_1027[[#This Row],[Reached Individuals]]*0.03</f>
        <v>13.2</v>
      </c>
      <c r="AS297" s="37"/>
      <c r="AT297" s="12"/>
      <c r="AU297" s="12" t="s">
        <v>5163</v>
      </c>
      <c r="AV297" s="11">
        <v>1714112246</v>
      </c>
      <c r="AW297" s="11" t="s">
        <v>5164</v>
      </c>
      <c r="AX297" s="11"/>
      <c r="AY297" s="18"/>
      <c r="AZ297" s="18"/>
      <c r="BA297" s="5">
        <v>20</v>
      </c>
      <c r="BB297" s="5">
        <v>2022</v>
      </c>
      <c r="BC297" s="6" t="str" cm="1">
        <f t="array" ref="BC297">_xlfn.IFS(U297="Teknaf","202290",U297="Ukhia","202294",U297="Ramu","202266",U297="Pekua","202256",U297="Maheshkhali","202249",U297="Kutubdia","202245",U297="Cox's Bazar Sadar","202224",U297="Chakaria","202216",ISBLANK(U297),"")</f>
        <v>202224</v>
      </c>
      <c r="BD297" s="22"/>
      <c r="BE297" s="22"/>
    </row>
    <row r="298" spans="1:57" ht="15.75" customHeight="1">
      <c r="A298" s="36">
        <v>295</v>
      </c>
      <c r="B298" s="10" t="s">
        <v>5160</v>
      </c>
      <c r="C298" s="10" t="s">
        <v>182</v>
      </c>
      <c r="D298" s="10"/>
      <c r="E298" s="20" t="s">
        <v>5</v>
      </c>
      <c r="F298" s="18" t="s">
        <v>5235</v>
      </c>
      <c r="G298" s="20" t="s">
        <v>6</v>
      </c>
      <c r="H298" s="3" t="s">
        <v>286</v>
      </c>
      <c r="I298" s="18" t="s">
        <v>84</v>
      </c>
      <c r="J298" s="18" t="s">
        <v>178</v>
      </c>
      <c r="K298" s="100" t="s">
        <v>74</v>
      </c>
      <c r="L298" s="100" t="s">
        <v>361</v>
      </c>
      <c r="M298" s="3" t="s">
        <v>428</v>
      </c>
      <c r="N298" s="18" t="s">
        <v>92</v>
      </c>
      <c r="O298" s="18" t="s">
        <v>438</v>
      </c>
      <c r="P298" s="18">
        <v>10205</v>
      </c>
      <c r="Q298" s="2" t="s">
        <v>289</v>
      </c>
      <c r="R298" s="1" t="s">
        <v>305</v>
      </c>
      <c r="S298" s="5" t="s">
        <v>291</v>
      </c>
      <c r="T298" s="5" t="s">
        <v>292</v>
      </c>
      <c r="U298" s="18" t="s">
        <v>79</v>
      </c>
      <c r="V298" s="18" t="s">
        <v>616</v>
      </c>
      <c r="W298" s="18" t="s">
        <v>316</v>
      </c>
      <c r="X298" s="145" t="s">
        <v>311</v>
      </c>
      <c r="Y298" s="145" t="s">
        <v>334</v>
      </c>
      <c r="Z298" s="145" t="s">
        <v>307</v>
      </c>
      <c r="AA298" s="18" t="s">
        <v>73</v>
      </c>
      <c r="AB298" s="18" t="s">
        <v>299</v>
      </c>
      <c r="AC298" s="143">
        <v>88</v>
      </c>
      <c r="AD298" s="5">
        <f t="shared" si="10"/>
        <v>440</v>
      </c>
      <c r="AE298" s="140">
        <f>Table_1027[[#This Row],[Planned Individuals]]*0.51</f>
        <v>224.4</v>
      </c>
      <c r="AF298" s="140">
        <f>Table_1027[[#This Row],[Planned Individuals]]*0.49</f>
        <v>215.6</v>
      </c>
      <c r="AG298" s="37">
        <v>88</v>
      </c>
      <c r="AH298" s="37"/>
      <c r="AI298" s="140">
        <f>SUM(Table_1027[[#This Row],[Existing Households]:[New Households]])</f>
        <v>88</v>
      </c>
      <c r="AJ298" s="140">
        <f t="shared" si="9"/>
        <v>440</v>
      </c>
      <c r="AK298" s="140">
        <f>Table_1027[[#This Row],[Reached Individuals]]*0.51</f>
        <v>224.4</v>
      </c>
      <c r="AL298" s="140">
        <f>Table_1027[[#This Row],[Reached Individuals]]*0.49</f>
        <v>215.6</v>
      </c>
      <c r="AM298" s="140">
        <f>Table_1027[[#This Row],[Reached Individuals]]*0.21</f>
        <v>92.399999999999991</v>
      </c>
      <c r="AN298" s="140">
        <f>Table_1027[[#This Row],[Reached Individuals]]*0.21</f>
        <v>92.399999999999991</v>
      </c>
      <c r="AO298" s="140">
        <f>Table_1027[[#This Row],[Reached Individuals]]*0.26</f>
        <v>114.4</v>
      </c>
      <c r="AP298" s="140">
        <f>Table_1027[[#This Row],[Reached Individuals]]*0.27</f>
        <v>118.80000000000001</v>
      </c>
      <c r="AQ298" s="142">
        <f>Table_1027[[#This Row],[Reached Individuals]]*0.02</f>
        <v>8.8000000000000007</v>
      </c>
      <c r="AR298" s="142">
        <f>Table_1027[[#This Row],[Reached Individuals]]*0.03</f>
        <v>13.2</v>
      </c>
      <c r="AS298" s="37"/>
      <c r="AT298" s="12"/>
      <c r="AU298" s="12" t="s">
        <v>5163</v>
      </c>
      <c r="AV298" s="11">
        <v>1714112246</v>
      </c>
      <c r="AW298" s="11" t="s">
        <v>5164</v>
      </c>
      <c r="AX298" s="11"/>
      <c r="AY298" s="18"/>
      <c r="AZ298" s="18"/>
      <c r="BA298" s="5">
        <v>20</v>
      </c>
      <c r="BB298" s="5">
        <v>2022</v>
      </c>
      <c r="BC298" s="6" t="str" cm="1">
        <f t="array" ref="BC298">_xlfn.IFS(U298="Teknaf","202290",U298="Ukhia","202294",U298="Ramu","202266",U298="Pekua","202256",U298="Maheshkhali","202249",U298="Kutubdia","202245",U298="Cox's Bazar Sadar","202224",U298="Chakaria","202216",ISBLANK(U298),"")</f>
        <v>202224</v>
      </c>
      <c r="BD298" s="22"/>
      <c r="BE298" s="22"/>
    </row>
    <row r="299" spans="1:57" ht="15.75" customHeight="1">
      <c r="A299" s="36">
        <v>296</v>
      </c>
      <c r="B299" s="10" t="s">
        <v>5160</v>
      </c>
      <c r="C299" s="10" t="s">
        <v>182</v>
      </c>
      <c r="D299" s="10"/>
      <c r="E299" s="20" t="s">
        <v>5</v>
      </c>
      <c r="F299" s="18" t="s">
        <v>5235</v>
      </c>
      <c r="G299" s="20" t="s">
        <v>6</v>
      </c>
      <c r="H299" s="3" t="s">
        <v>286</v>
      </c>
      <c r="I299" s="18" t="s">
        <v>84</v>
      </c>
      <c r="J299" s="18" t="s">
        <v>178</v>
      </c>
      <c r="K299" s="100" t="s">
        <v>74</v>
      </c>
      <c r="L299" s="100" t="s">
        <v>361</v>
      </c>
      <c r="M299" s="3" t="s">
        <v>428</v>
      </c>
      <c r="N299" s="18" t="s">
        <v>92</v>
      </c>
      <c r="O299" s="18" t="s">
        <v>438</v>
      </c>
      <c r="P299" s="18">
        <v>10205</v>
      </c>
      <c r="Q299" s="2" t="s">
        <v>289</v>
      </c>
      <c r="R299" s="1" t="s">
        <v>305</v>
      </c>
      <c r="S299" s="5" t="s">
        <v>291</v>
      </c>
      <c r="T299" s="5" t="s">
        <v>292</v>
      </c>
      <c r="U299" s="18" t="s">
        <v>77</v>
      </c>
      <c r="V299" s="18" t="s">
        <v>226</v>
      </c>
      <c r="W299" s="18" t="s">
        <v>316</v>
      </c>
      <c r="X299" s="145" t="s">
        <v>311</v>
      </c>
      <c r="Y299" s="145" t="s">
        <v>334</v>
      </c>
      <c r="Z299" s="145" t="s">
        <v>307</v>
      </c>
      <c r="AA299" s="18" t="s">
        <v>73</v>
      </c>
      <c r="AB299" s="18" t="s">
        <v>299</v>
      </c>
      <c r="AC299" s="18">
        <v>93</v>
      </c>
      <c r="AD299" s="5">
        <f t="shared" si="10"/>
        <v>465</v>
      </c>
      <c r="AE299" s="140">
        <f>Table_1027[[#This Row],[Planned Individuals]]*0.51</f>
        <v>237.15</v>
      </c>
      <c r="AF299" s="140">
        <f>Table_1027[[#This Row],[Planned Individuals]]*0.49</f>
        <v>227.85</v>
      </c>
      <c r="AG299" s="37">
        <v>93</v>
      </c>
      <c r="AH299" s="37"/>
      <c r="AI299" s="140">
        <f>SUM(Table_1027[[#This Row],[Existing Households]:[New Households]])</f>
        <v>93</v>
      </c>
      <c r="AJ299" s="140">
        <f t="shared" si="9"/>
        <v>465</v>
      </c>
      <c r="AK299" s="140">
        <f>Table_1027[[#This Row],[Reached Individuals]]*0.51</f>
        <v>237.15</v>
      </c>
      <c r="AL299" s="140">
        <f>Table_1027[[#This Row],[Reached Individuals]]*0.49</f>
        <v>227.85</v>
      </c>
      <c r="AM299" s="140">
        <f>Table_1027[[#This Row],[Reached Individuals]]*0.21</f>
        <v>97.649999999999991</v>
      </c>
      <c r="AN299" s="140">
        <f>Table_1027[[#This Row],[Reached Individuals]]*0.21</f>
        <v>97.649999999999991</v>
      </c>
      <c r="AO299" s="140">
        <f>Table_1027[[#This Row],[Reached Individuals]]*0.26</f>
        <v>120.9</v>
      </c>
      <c r="AP299" s="140">
        <f>Table_1027[[#This Row],[Reached Individuals]]*0.27</f>
        <v>125.55000000000001</v>
      </c>
      <c r="AQ299" s="142">
        <f>Table_1027[[#This Row],[Reached Individuals]]*0.02</f>
        <v>9.3000000000000007</v>
      </c>
      <c r="AR299" s="142">
        <f>Table_1027[[#This Row],[Reached Individuals]]*0.03</f>
        <v>13.95</v>
      </c>
      <c r="AS299" s="37"/>
      <c r="AT299" s="12"/>
      <c r="AU299" s="12" t="s">
        <v>5163</v>
      </c>
      <c r="AV299" s="11">
        <v>1714112246</v>
      </c>
      <c r="AW299" s="11" t="s">
        <v>5164</v>
      </c>
      <c r="AX299" s="11"/>
      <c r="AY299" s="18"/>
      <c r="AZ299" s="18"/>
      <c r="BA299" s="5">
        <v>20</v>
      </c>
      <c r="BB299" s="5">
        <v>2022</v>
      </c>
      <c r="BC299" s="6" t="str" cm="1">
        <f t="array" ref="BC299">_xlfn.IFS(U299="Teknaf","202290",U299="Ukhia","202294",U299="Ramu","202266",U299="Pekua","202256",U299="Maheshkhali","202249",U299="Kutubdia","202245",U299="Cox's Bazar Sadar","202224",U299="Chakaria","202216",ISBLANK(U299),"")</f>
        <v>202290</v>
      </c>
      <c r="BD299" s="22"/>
      <c r="BE299" s="22"/>
    </row>
    <row r="300" spans="1:57" ht="15.75" customHeight="1">
      <c r="A300" s="36">
        <v>297</v>
      </c>
      <c r="B300" s="10" t="s">
        <v>5160</v>
      </c>
      <c r="C300" s="10" t="s">
        <v>182</v>
      </c>
      <c r="D300" s="10"/>
      <c r="E300" s="20" t="s">
        <v>5</v>
      </c>
      <c r="F300" s="18" t="s">
        <v>5235</v>
      </c>
      <c r="G300" s="20" t="s">
        <v>6</v>
      </c>
      <c r="H300" s="3" t="s">
        <v>286</v>
      </c>
      <c r="I300" s="18" t="s">
        <v>84</v>
      </c>
      <c r="J300" s="18" t="s">
        <v>178</v>
      </c>
      <c r="K300" s="100" t="s">
        <v>74</v>
      </c>
      <c r="L300" s="100" t="s">
        <v>361</v>
      </c>
      <c r="M300" s="3" t="s">
        <v>428</v>
      </c>
      <c r="N300" s="18" t="s">
        <v>92</v>
      </c>
      <c r="O300" s="18" t="s">
        <v>438</v>
      </c>
      <c r="P300" s="18">
        <v>10205</v>
      </c>
      <c r="Q300" s="2" t="s">
        <v>289</v>
      </c>
      <c r="R300" s="1" t="s">
        <v>305</v>
      </c>
      <c r="S300" s="5" t="s">
        <v>291</v>
      </c>
      <c r="T300" s="5" t="s">
        <v>292</v>
      </c>
      <c r="U300" s="18" t="s">
        <v>79</v>
      </c>
      <c r="V300" s="18" t="s">
        <v>616</v>
      </c>
      <c r="W300" s="18" t="s">
        <v>309</v>
      </c>
      <c r="X300" s="145" t="s">
        <v>311</v>
      </c>
      <c r="Y300" s="145" t="s">
        <v>334</v>
      </c>
      <c r="Z300" s="145" t="s">
        <v>307</v>
      </c>
      <c r="AA300" s="18" t="s">
        <v>73</v>
      </c>
      <c r="AB300" s="18" t="s">
        <v>299</v>
      </c>
      <c r="AC300" s="143">
        <v>94</v>
      </c>
      <c r="AD300" s="5">
        <f t="shared" si="10"/>
        <v>470</v>
      </c>
      <c r="AE300" s="140">
        <f>Table_1027[[#This Row],[Planned Individuals]]*0.51</f>
        <v>239.70000000000002</v>
      </c>
      <c r="AF300" s="140">
        <f>Table_1027[[#This Row],[Planned Individuals]]*0.49</f>
        <v>230.29999999999998</v>
      </c>
      <c r="AG300" s="37">
        <v>94</v>
      </c>
      <c r="AH300" s="37"/>
      <c r="AI300" s="140">
        <f>SUM(Table_1027[[#This Row],[Existing Households]:[New Households]])</f>
        <v>94</v>
      </c>
      <c r="AJ300" s="140">
        <f t="shared" si="9"/>
        <v>470</v>
      </c>
      <c r="AK300" s="140">
        <f>Table_1027[[#This Row],[Reached Individuals]]*0.51</f>
        <v>239.70000000000002</v>
      </c>
      <c r="AL300" s="140">
        <f>Table_1027[[#This Row],[Reached Individuals]]*0.49</f>
        <v>230.29999999999998</v>
      </c>
      <c r="AM300" s="140">
        <f>Table_1027[[#This Row],[Reached Individuals]]*0.21</f>
        <v>98.7</v>
      </c>
      <c r="AN300" s="140">
        <f>Table_1027[[#This Row],[Reached Individuals]]*0.21</f>
        <v>98.7</v>
      </c>
      <c r="AO300" s="140">
        <f>Table_1027[[#This Row],[Reached Individuals]]*0.26</f>
        <v>122.2</v>
      </c>
      <c r="AP300" s="140">
        <f>Table_1027[[#This Row],[Reached Individuals]]*0.27</f>
        <v>126.9</v>
      </c>
      <c r="AQ300" s="142">
        <f>Table_1027[[#This Row],[Reached Individuals]]*0.02</f>
        <v>9.4</v>
      </c>
      <c r="AR300" s="142">
        <f>Table_1027[[#This Row],[Reached Individuals]]*0.03</f>
        <v>14.1</v>
      </c>
      <c r="AS300" s="37"/>
      <c r="AT300" s="12"/>
      <c r="AU300" s="12" t="s">
        <v>5163</v>
      </c>
      <c r="AV300" s="11">
        <v>1714112246</v>
      </c>
      <c r="AW300" s="11" t="s">
        <v>5164</v>
      </c>
      <c r="AX300" s="11"/>
      <c r="AY300" s="18"/>
      <c r="AZ300" s="18"/>
      <c r="BA300" s="5">
        <v>20</v>
      </c>
      <c r="BB300" s="5">
        <v>2022</v>
      </c>
      <c r="BC300" s="6" t="str" cm="1">
        <f t="array" ref="BC300">_xlfn.IFS(U300="Teknaf","202290",U300="Ukhia","202294",U300="Ramu","202266",U300="Pekua","202256",U300="Maheshkhali","202249",U300="Kutubdia","202245",U300="Cox's Bazar Sadar","202224",U300="Chakaria","202216",ISBLANK(U300),"")</f>
        <v>202224</v>
      </c>
      <c r="BD300" s="22"/>
      <c r="BE300" s="22"/>
    </row>
    <row r="301" spans="1:57" ht="15.75" customHeight="1">
      <c r="A301" s="36">
        <v>298</v>
      </c>
      <c r="B301" s="10" t="s">
        <v>5160</v>
      </c>
      <c r="C301" s="10" t="s">
        <v>182</v>
      </c>
      <c r="D301" s="10"/>
      <c r="E301" s="20" t="s">
        <v>5</v>
      </c>
      <c r="F301" s="18" t="s">
        <v>5235</v>
      </c>
      <c r="G301" s="20" t="s">
        <v>6</v>
      </c>
      <c r="H301" s="3" t="s">
        <v>286</v>
      </c>
      <c r="I301" s="18" t="s">
        <v>84</v>
      </c>
      <c r="J301" s="18" t="s">
        <v>178</v>
      </c>
      <c r="K301" s="100" t="s">
        <v>74</v>
      </c>
      <c r="L301" s="100" t="s">
        <v>361</v>
      </c>
      <c r="M301" s="3" t="s">
        <v>428</v>
      </c>
      <c r="N301" s="18" t="s">
        <v>92</v>
      </c>
      <c r="O301" s="18" t="s">
        <v>438</v>
      </c>
      <c r="P301" s="18">
        <v>10205</v>
      </c>
      <c r="Q301" s="2" t="s">
        <v>289</v>
      </c>
      <c r="R301" s="1" t="s">
        <v>305</v>
      </c>
      <c r="S301" s="5" t="s">
        <v>291</v>
      </c>
      <c r="T301" s="5" t="s">
        <v>292</v>
      </c>
      <c r="U301" s="18" t="s">
        <v>79</v>
      </c>
      <c r="V301" s="18" t="s">
        <v>227</v>
      </c>
      <c r="W301" s="18" t="s">
        <v>310</v>
      </c>
      <c r="X301" s="145" t="s">
        <v>311</v>
      </c>
      <c r="Y301" s="145" t="s">
        <v>334</v>
      </c>
      <c r="Z301" s="145" t="s">
        <v>307</v>
      </c>
      <c r="AA301" s="18" t="s">
        <v>73</v>
      </c>
      <c r="AB301" s="18" t="s">
        <v>299</v>
      </c>
      <c r="AC301" s="18">
        <v>105</v>
      </c>
      <c r="AD301" s="5">
        <f t="shared" si="10"/>
        <v>525</v>
      </c>
      <c r="AE301" s="140">
        <f>Table_1027[[#This Row],[Planned Individuals]]*0.51</f>
        <v>267.75</v>
      </c>
      <c r="AF301" s="140">
        <f>Table_1027[[#This Row],[Planned Individuals]]*0.49</f>
        <v>257.25</v>
      </c>
      <c r="AG301" s="37">
        <v>105</v>
      </c>
      <c r="AH301" s="37"/>
      <c r="AI301" s="140">
        <f>SUM(Table_1027[[#This Row],[Existing Households]:[New Households]])</f>
        <v>105</v>
      </c>
      <c r="AJ301" s="140">
        <f t="shared" si="9"/>
        <v>525</v>
      </c>
      <c r="AK301" s="140">
        <f>Table_1027[[#This Row],[Reached Individuals]]*0.51</f>
        <v>267.75</v>
      </c>
      <c r="AL301" s="140">
        <f>Table_1027[[#This Row],[Reached Individuals]]*0.49</f>
        <v>257.25</v>
      </c>
      <c r="AM301" s="140">
        <f>Table_1027[[#This Row],[Reached Individuals]]*0.21</f>
        <v>110.25</v>
      </c>
      <c r="AN301" s="140">
        <f>Table_1027[[#This Row],[Reached Individuals]]*0.21</f>
        <v>110.25</v>
      </c>
      <c r="AO301" s="140">
        <f>Table_1027[[#This Row],[Reached Individuals]]*0.26</f>
        <v>136.5</v>
      </c>
      <c r="AP301" s="140">
        <f>Table_1027[[#This Row],[Reached Individuals]]*0.27</f>
        <v>141.75</v>
      </c>
      <c r="AQ301" s="142">
        <f>Table_1027[[#This Row],[Reached Individuals]]*0.02</f>
        <v>10.5</v>
      </c>
      <c r="AR301" s="142">
        <f>Table_1027[[#This Row],[Reached Individuals]]*0.03</f>
        <v>15.75</v>
      </c>
      <c r="AS301" s="37"/>
      <c r="AT301" s="12"/>
      <c r="AU301" s="12" t="s">
        <v>5163</v>
      </c>
      <c r="AV301" s="11">
        <v>1714112246</v>
      </c>
      <c r="AW301" s="11" t="s">
        <v>5164</v>
      </c>
      <c r="AX301" s="11"/>
      <c r="AY301" s="18"/>
      <c r="AZ301" s="18"/>
      <c r="BA301" s="5">
        <v>20</v>
      </c>
      <c r="BB301" s="5">
        <v>2022</v>
      </c>
      <c r="BC301" s="6" t="str" cm="1">
        <f t="array" ref="BC301">_xlfn.IFS(U301="Teknaf","202290",U301="Ukhia","202294",U301="Ramu","202266",U301="Pekua","202256",U301="Maheshkhali","202249",U301="Kutubdia","202245",U301="Cox's Bazar Sadar","202224",U301="Chakaria","202216",ISBLANK(U301),"")</f>
        <v>202224</v>
      </c>
      <c r="BD301" s="22"/>
      <c r="BE301" s="22"/>
    </row>
    <row r="302" spans="1:57" ht="15.75" customHeight="1">
      <c r="A302" s="36">
        <v>299</v>
      </c>
      <c r="B302" s="10" t="s">
        <v>5160</v>
      </c>
      <c r="C302" s="10" t="s">
        <v>182</v>
      </c>
      <c r="D302" s="10"/>
      <c r="E302" s="20" t="s">
        <v>5</v>
      </c>
      <c r="F302" s="18" t="s">
        <v>5235</v>
      </c>
      <c r="G302" s="20" t="s">
        <v>6</v>
      </c>
      <c r="H302" s="3" t="s">
        <v>286</v>
      </c>
      <c r="I302" s="18" t="s">
        <v>84</v>
      </c>
      <c r="J302" s="18" t="s">
        <v>178</v>
      </c>
      <c r="K302" s="100" t="s">
        <v>74</v>
      </c>
      <c r="L302" s="100" t="s">
        <v>361</v>
      </c>
      <c r="M302" s="3" t="s">
        <v>428</v>
      </c>
      <c r="N302" s="18" t="s">
        <v>92</v>
      </c>
      <c r="O302" s="18" t="s">
        <v>438</v>
      </c>
      <c r="P302" s="18">
        <v>10205</v>
      </c>
      <c r="Q302" s="2" t="s">
        <v>289</v>
      </c>
      <c r="R302" s="1" t="s">
        <v>305</v>
      </c>
      <c r="S302" s="5" t="s">
        <v>291</v>
      </c>
      <c r="T302" s="5" t="s">
        <v>292</v>
      </c>
      <c r="U302" s="18" t="s">
        <v>77</v>
      </c>
      <c r="V302" s="18" t="s">
        <v>5165</v>
      </c>
      <c r="W302" s="18" t="s">
        <v>316</v>
      </c>
      <c r="X302" s="145" t="s">
        <v>311</v>
      </c>
      <c r="Y302" s="145" t="s">
        <v>334</v>
      </c>
      <c r="Z302" s="145" t="s">
        <v>307</v>
      </c>
      <c r="AA302" s="18" t="s">
        <v>73</v>
      </c>
      <c r="AB302" s="18" t="s">
        <v>299</v>
      </c>
      <c r="AC302" s="18">
        <v>107</v>
      </c>
      <c r="AD302" s="5">
        <f t="shared" si="10"/>
        <v>535</v>
      </c>
      <c r="AE302" s="140">
        <f>Table_1027[[#This Row],[Planned Individuals]]*0.51</f>
        <v>272.85000000000002</v>
      </c>
      <c r="AF302" s="140">
        <f>Table_1027[[#This Row],[Planned Individuals]]*0.49</f>
        <v>262.14999999999998</v>
      </c>
      <c r="AG302" s="37">
        <v>107</v>
      </c>
      <c r="AH302" s="37"/>
      <c r="AI302" s="140">
        <f>SUM(Table_1027[[#This Row],[Existing Households]:[New Households]])</f>
        <v>107</v>
      </c>
      <c r="AJ302" s="140">
        <f t="shared" si="9"/>
        <v>535</v>
      </c>
      <c r="AK302" s="140">
        <f>Table_1027[[#This Row],[Reached Individuals]]*0.51</f>
        <v>272.85000000000002</v>
      </c>
      <c r="AL302" s="140">
        <f>Table_1027[[#This Row],[Reached Individuals]]*0.49</f>
        <v>262.14999999999998</v>
      </c>
      <c r="AM302" s="140">
        <f>Table_1027[[#This Row],[Reached Individuals]]*0.21</f>
        <v>112.35</v>
      </c>
      <c r="AN302" s="140">
        <f>Table_1027[[#This Row],[Reached Individuals]]*0.21</f>
        <v>112.35</v>
      </c>
      <c r="AO302" s="140">
        <f>Table_1027[[#This Row],[Reached Individuals]]*0.26</f>
        <v>139.1</v>
      </c>
      <c r="AP302" s="140">
        <f>Table_1027[[#This Row],[Reached Individuals]]*0.27</f>
        <v>144.45000000000002</v>
      </c>
      <c r="AQ302" s="142">
        <f>Table_1027[[#This Row],[Reached Individuals]]*0.02</f>
        <v>10.700000000000001</v>
      </c>
      <c r="AR302" s="142">
        <f>Table_1027[[#This Row],[Reached Individuals]]*0.03</f>
        <v>16.05</v>
      </c>
      <c r="AS302" s="37"/>
      <c r="AT302" s="12"/>
      <c r="AU302" s="12" t="s">
        <v>5163</v>
      </c>
      <c r="AV302" s="11">
        <v>1714112246</v>
      </c>
      <c r="AW302" s="11" t="s">
        <v>5164</v>
      </c>
      <c r="AX302" s="11"/>
      <c r="AY302" s="18"/>
      <c r="AZ302" s="18"/>
      <c r="BA302" s="5">
        <v>20</v>
      </c>
      <c r="BB302" s="5">
        <v>2022</v>
      </c>
      <c r="BC302" s="6" t="str" cm="1">
        <f t="array" ref="BC302">_xlfn.IFS(U302="Teknaf","202290",U302="Ukhia","202294",U302="Ramu","202266",U302="Pekua","202256",U302="Maheshkhali","202249",U302="Kutubdia","202245",U302="Cox's Bazar Sadar","202224",U302="Chakaria","202216",ISBLANK(U302),"")</f>
        <v>202290</v>
      </c>
      <c r="BD302" s="22"/>
      <c r="BE302" s="22"/>
    </row>
    <row r="303" spans="1:57" ht="15.75" customHeight="1">
      <c r="A303" s="36">
        <v>300</v>
      </c>
      <c r="B303" s="10" t="s">
        <v>5160</v>
      </c>
      <c r="C303" s="10" t="s">
        <v>182</v>
      </c>
      <c r="D303" s="10"/>
      <c r="E303" s="20" t="s">
        <v>5</v>
      </c>
      <c r="F303" s="18" t="s">
        <v>5235</v>
      </c>
      <c r="G303" s="20" t="s">
        <v>6</v>
      </c>
      <c r="H303" s="3" t="s">
        <v>286</v>
      </c>
      <c r="I303" s="18" t="s">
        <v>84</v>
      </c>
      <c r="J303" s="18" t="s">
        <v>178</v>
      </c>
      <c r="K303" s="100" t="s">
        <v>74</v>
      </c>
      <c r="L303" s="100" t="s">
        <v>361</v>
      </c>
      <c r="M303" s="3" t="s">
        <v>428</v>
      </c>
      <c r="N303" s="18" t="s">
        <v>92</v>
      </c>
      <c r="O303" s="18" t="s">
        <v>438</v>
      </c>
      <c r="P303" s="18">
        <v>10205</v>
      </c>
      <c r="Q303" s="2" t="s">
        <v>289</v>
      </c>
      <c r="R303" s="1" t="s">
        <v>305</v>
      </c>
      <c r="S303" s="5" t="s">
        <v>291</v>
      </c>
      <c r="T303" s="5" t="s">
        <v>292</v>
      </c>
      <c r="U303" s="18" t="s">
        <v>79</v>
      </c>
      <c r="V303" s="18" t="s">
        <v>620</v>
      </c>
      <c r="W303" s="18" t="s">
        <v>308</v>
      </c>
      <c r="X303" s="145" t="s">
        <v>311</v>
      </c>
      <c r="Y303" s="145" t="s">
        <v>334</v>
      </c>
      <c r="Z303" s="145" t="s">
        <v>307</v>
      </c>
      <c r="AA303" s="18" t="s">
        <v>73</v>
      </c>
      <c r="AB303" s="18" t="s">
        <v>299</v>
      </c>
      <c r="AC303" s="18">
        <v>110</v>
      </c>
      <c r="AD303" s="5">
        <f t="shared" si="10"/>
        <v>550</v>
      </c>
      <c r="AE303" s="140">
        <f>Table_1027[[#This Row],[Planned Individuals]]*0.51</f>
        <v>280.5</v>
      </c>
      <c r="AF303" s="140">
        <f>Table_1027[[#This Row],[Planned Individuals]]*0.49</f>
        <v>269.5</v>
      </c>
      <c r="AG303" s="37">
        <v>110</v>
      </c>
      <c r="AH303" s="37"/>
      <c r="AI303" s="140">
        <f>SUM(Table_1027[[#This Row],[Existing Households]:[New Households]])</f>
        <v>110</v>
      </c>
      <c r="AJ303" s="140">
        <f t="shared" si="9"/>
        <v>550</v>
      </c>
      <c r="AK303" s="140">
        <f>Table_1027[[#This Row],[Reached Individuals]]*0.51</f>
        <v>280.5</v>
      </c>
      <c r="AL303" s="140">
        <f>Table_1027[[#This Row],[Reached Individuals]]*0.49</f>
        <v>269.5</v>
      </c>
      <c r="AM303" s="140">
        <f>Table_1027[[#This Row],[Reached Individuals]]*0.21</f>
        <v>115.5</v>
      </c>
      <c r="AN303" s="140">
        <f>Table_1027[[#This Row],[Reached Individuals]]*0.21</f>
        <v>115.5</v>
      </c>
      <c r="AO303" s="140">
        <f>Table_1027[[#This Row],[Reached Individuals]]*0.26</f>
        <v>143</v>
      </c>
      <c r="AP303" s="140">
        <f>Table_1027[[#This Row],[Reached Individuals]]*0.27</f>
        <v>148.5</v>
      </c>
      <c r="AQ303" s="142">
        <f>Table_1027[[#This Row],[Reached Individuals]]*0.02</f>
        <v>11</v>
      </c>
      <c r="AR303" s="142">
        <f>Table_1027[[#This Row],[Reached Individuals]]*0.03</f>
        <v>16.5</v>
      </c>
      <c r="AS303" s="37"/>
      <c r="AT303" s="12"/>
      <c r="AU303" s="12" t="s">
        <v>5163</v>
      </c>
      <c r="AV303" s="11">
        <v>1714112246</v>
      </c>
      <c r="AW303" s="11" t="s">
        <v>5164</v>
      </c>
      <c r="AX303" s="11"/>
      <c r="AY303" s="18"/>
      <c r="AZ303" s="18"/>
      <c r="BA303" s="5">
        <v>20</v>
      </c>
      <c r="BB303" s="5">
        <v>2022</v>
      </c>
      <c r="BC303" s="6" t="str" cm="1">
        <f t="array" ref="BC303">_xlfn.IFS(U303="Teknaf","202290",U303="Ukhia","202294",U303="Ramu","202266",U303="Pekua","202256",U303="Maheshkhali","202249",U303="Kutubdia","202245",U303="Cox's Bazar Sadar","202224",U303="Chakaria","202216",ISBLANK(U303),"")</f>
        <v>202224</v>
      </c>
      <c r="BD303" s="22"/>
      <c r="BE303" s="22"/>
    </row>
    <row r="304" spans="1:57" ht="15.75" customHeight="1">
      <c r="A304" s="36">
        <v>301</v>
      </c>
      <c r="B304" s="10" t="s">
        <v>5160</v>
      </c>
      <c r="C304" s="10" t="s">
        <v>182</v>
      </c>
      <c r="D304" s="10"/>
      <c r="E304" s="20" t="s">
        <v>5</v>
      </c>
      <c r="F304" s="18" t="s">
        <v>5235</v>
      </c>
      <c r="G304" s="20" t="s">
        <v>6</v>
      </c>
      <c r="H304" s="3" t="s">
        <v>286</v>
      </c>
      <c r="I304" s="18" t="s">
        <v>84</v>
      </c>
      <c r="J304" s="18" t="s">
        <v>178</v>
      </c>
      <c r="K304" s="100" t="s">
        <v>74</v>
      </c>
      <c r="L304" s="100" t="s">
        <v>361</v>
      </c>
      <c r="M304" s="3" t="s">
        <v>428</v>
      </c>
      <c r="N304" s="18" t="s">
        <v>92</v>
      </c>
      <c r="O304" s="18" t="s">
        <v>438</v>
      </c>
      <c r="P304" s="18">
        <v>10205</v>
      </c>
      <c r="Q304" s="2" t="s">
        <v>289</v>
      </c>
      <c r="R304" s="1" t="s">
        <v>305</v>
      </c>
      <c r="S304" s="5" t="s">
        <v>291</v>
      </c>
      <c r="T304" s="5" t="s">
        <v>292</v>
      </c>
      <c r="U304" s="18" t="s">
        <v>76</v>
      </c>
      <c r="V304" s="18" t="s">
        <v>222</v>
      </c>
      <c r="W304" s="18" t="s">
        <v>310</v>
      </c>
      <c r="X304" s="145" t="s">
        <v>311</v>
      </c>
      <c r="Y304" s="145" t="s">
        <v>334</v>
      </c>
      <c r="Z304" s="145" t="s">
        <v>307</v>
      </c>
      <c r="AA304" s="18" t="s">
        <v>73</v>
      </c>
      <c r="AB304" s="18" t="s">
        <v>299</v>
      </c>
      <c r="AC304" s="18">
        <v>110</v>
      </c>
      <c r="AD304" s="5">
        <f t="shared" si="10"/>
        <v>550</v>
      </c>
      <c r="AE304" s="140">
        <f>Table_1027[[#This Row],[Planned Individuals]]*0.51</f>
        <v>280.5</v>
      </c>
      <c r="AF304" s="140">
        <f>Table_1027[[#This Row],[Planned Individuals]]*0.49</f>
        <v>269.5</v>
      </c>
      <c r="AG304" s="37">
        <v>110</v>
      </c>
      <c r="AH304" s="37"/>
      <c r="AI304" s="140">
        <f>SUM(Table_1027[[#This Row],[Existing Households]:[New Households]])</f>
        <v>110</v>
      </c>
      <c r="AJ304" s="140">
        <f t="shared" si="9"/>
        <v>550</v>
      </c>
      <c r="AK304" s="140">
        <f>Table_1027[[#This Row],[Reached Individuals]]*0.51</f>
        <v>280.5</v>
      </c>
      <c r="AL304" s="140">
        <f>Table_1027[[#This Row],[Reached Individuals]]*0.49</f>
        <v>269.5</v>
      </c>
      <c r="AM304" s="140">
        <f>Table_1027[[#This Row],[Reached Individuals]]*0.21</f>
        <v>115.5</v>
      </c>
      <c r="AN304" s="140">
        <f>Table_1027[[#This Row],[Reached Individuals]]*0.21</f>
        <v>115.5</v>
      </c>
      <c r="AO304" s="140">
        <f>Table_1027[[#This Row],[Reached Individuals]]*0.26</f>
        <v>143</v>
      </c>
      <c r="AP304" s="140">
        <f>Table_1027[[#This Row],[Reached Individuals]]*0.27</f>
        <v>148.5</v>
      </c>
      <c r="AQ304" s="142">
        <f>Table_1027[[#This Row],[Reached Individuals]]*0.02</f>
        <v>11</v>
      </c>
      <c r="AR304" s="142">
        <f>Table_1027[[#This Row],[Reached Individuals]]*0.03</f>
        <v>16.5</v>
      </c>
      <c r="AS304" s="37"/>
      <c r="AT304" s="12"/>
      <c r="AU304" s="12" t="s">
        <v>5163</v>
      </c>
      <c r="AV304" s="11">
        <v>1714112246</v>
      </c>
      <c r="AW304" s="11" t="s">
        <v>5164</v>
      </c>
      <c r="AX304" s="11"/>
      <c r="AY304" s="18"/>
      <c r="AZ304" s="18"/>
      <c r="BA304" s="5">
        <v>20</v>
      </c>
      <c r="BB304" s="5">
        <v>2022</v>
      </c>
      <c r="BC304" s="6" t="str" cm="1">
        <f t="array" ref="BC304">_xlfn.IFS(U304="Teknaf","202290",U304="Ukhia","202294",U304="Ramu","202266",U304="Pekua","202256",U304="Maheshkhali","202249",U304="Kutubdia","202245",U304="Cox's Bazar Sadar","202224",U304="Chakaria","202216",ISBLANK(U304),"")</f>
        <v>202294</v>
      </c>
      <c r="BD304" s="22"/>
      <c r="BE304" s="22"/>
    </row>
    <row r="305" spans="1:57" ht="15.75" customHeight="1">
      <c r="A305" s="36">
        <v>302</v>
      </c>
      <c r="B305" s="10" t="s">
        <v>5160</v>
      </c>
      <c r="C305" s="10" t="s">
        <v>182</v>
      </c>
      <c r="D305" s="10"/>
      <c r="E305" s="20" t="s">
        <v>5</v>
      </c>
      <c r="F305" s="18" t="s">
        <v>5235</v>
      </c>
      <c r="G305" s="20" t="s">
        <v>6</v>
      </c>
      <c r="H305" s="3" t="s">
        <v>286</v>
      </c>
      <c r="I305" s="18" t="s">
        <v>84</v>
      </c>
      <c r="J305" s="18" t="s">
        <v>178</v>
      </c>
      <c r="K305" s="100" t="s">
        <v>74</v>
      </c>
      <c r="L305" s="100" t="s">
        <v>361</v>
      </c>
      <c r="M305" s="3" t="s">
        <v>428</v>
      </c>
      <c r="N305" s="18" t="s">
        <v>92</v>
      </c>
      <c r="O305" s="18" t="s">
        <v>438</v>
      </c>
      <c r="P305" s="18">
        <v>10205</v>
      </c>
      <c r="Q305" s="2" t="s">
        <v>289</v>
      </c>
      <c r="R305" s="1" t="s">
        <v>305</v>
      </c>
      <c r="S305" s="5" t="s">
        <v>291</v>
      </c>
      <c r="T305" s="5" t="s">
        <v>292</v>
      </c>
      <c r="U305" s="18" t="s">
        <v>77</v>
      </c>
      <c r="V305" s="18" t="s">
        <v>226</v>
      </c>
      <c r="W305" s="18" t="s">
        <v>306</v>
      </c>
      <c r="X305" s="145" t="s">
        <v>311</v>
      </c>
      <c r="Y305" s="145" t="s">
        <v>334</v>
      </c>
      <c r="Z305" s="145" t="s">
        <v>307</v>
      </c>
      <c r="AA305" s="18" t="s">
        <v>73</v>
      </c>
      <c r="AB305" s="18" t="s">
        <v>299</v>
      </c>
      <c r="AC305" s="18">
        <v>111</v>
      </c>
      <c r="AD305" s="5">
        <f t="shared" si="10"/>
        <v>555</v>
      </c>
      <c r="AE305" s="140">
        <f>Table_1027[[#This Row],[Planned Individuals]]*0.51</f>
        <v>283.05</v>
      </c>
      <c r="AF305" s="140">
        <f>Table_1027[[#This Row],[Planned Individuals]]*0.49</f>
        <v>271.95</v>
      </c>
      <c r="AG305" s="37">
        <v>111</v>
      </c>
      <c r="AH305" s="37"/>
      <c r="AI305" s="140">
        <f>SUM(Table_1027[[#This Row],[Existing Households]:[New Households]])</f>
        <v>111</v>
      </c>
      <c r="AJ305" s="140">
        <f t="shared" si="9"/>
        <v>555</v>
      </c>
      <c r="AK305" s="140">
        <f>Table_1027[[#This Row],[Reached Individuals]]*0.51</f>
        <v>283.05</v>
      </c>
      <c r="AL305" s="140">
        <f>Table_1027[[#This Row],[Reached Individuals]]*0.49</f>
        <v>271.95</v>
      </c>
      <c r="AM305" s="140">
        <f>Table_1027[[#This Row],[Reached Individuals]]*0.21</f>
        <v>116.55</v>
      </c>
      <c r="AN305" s="140">
        <f>Table_1027[[#This Row],[Reached Individuals]]*0.21</f>
        <v>116.55</v>
      </c>
      <c r="AO305" s="140">
        <f>Table_1027[[#This Row],[Reached Individuals]]*0.26</f>
        <v>144.30000000000001</v>
      </c>
      <c r="AP305" s="140">
        <f>Table_1027[[#This Row],[Reached Individuals]]*0.27</f>
        <v>149.85000000000002</v>
      </c>
      <c r="AQ305" s="142">
        <f>Table_1027[[#This Row],[Reached Individuals]]*0.02</f>
        <v>11.1</v>
      </c>
      <c r="AR305" s="142">
        <f>Table_1027[[#This Row],[Reached Individuals]]*0.03</f>
        <v>16.649999999999999</v>
      </c>
      <c r="AS305" s="37"/>
      <c r="AT305" s="12"/>
      <c r="AU305" s="12" t="s">
        <v>5163</v>
      </c>
      <c r="AV305" s="11">
        <v>1714112246</v>
      </c>
      <c r="AW305" s="11" t="s">
        <v>5164</v>
      </c>
      <c r="AX305" s="11"/>
      <c r="AY305" s="18"/>
      <c r="AZ305" s="18"/>
      <c r="BA305" s="5">
        <v>20</v>
      </c>
      <c r="BB305" s="5">
        <v>2022</v>
      </c>
      <c r="BC305" s="6" t="str" cm="1">
        <f t="array" ref="BC305">_xlfn.IFS(U305="Teknaf","202290",U305="Ukhia","202294",U305="Ramu","202266",U305="Pekua","202256",U305="Maheshkhali","202249",U305="Kutubdia","202245",U305="Cox's Bazar Sadar","202224",U305="Chakaria","202216",ISBLANK(U305),"")</f>
        <v>202290</v>
      </c>
      <c r="BD305" s="22"/>
      <c r="BE305" s="22"/>
    </row>
    <row r="306" spans="1:57" ht="15.75" customHeight="1">
      <c r="A306" s="36">
        <v>303</v>
      </c>
      <c r="B306" s="10" t="s">
        <v>5160</v>
      </c>
      <c r="C306" s="10" t="s">
        <v>182</v>
      </c>
      <c r="D306" s="10"/>
      <c r="E306" s="20" t="s">
        <v>5</v>
      </c>
      <c r="F306" s="18" t="s">
        <v>5235</v>
      </c>
      <c r="G306" s="20" t="s">
        <v>6</v>
      </c>
      <c r="H306" s="3" t="s">
        <v>286</v>
      </c>
      <c r="I306" s="18" t="s">
        <v>84</v>
      </c>
      <c r="J306" s="18" t="s">
        <v>178</v>
      </c>
      <c r="K306" s="100" t="s">
        <v>74</v>
      </c>
      <c r="L306" s="100" t="s">
        <v>361</v>
      </c>
      <c r="M306" s="3" t="s">
        <v>428</v>
      </c>
      <c r="N306" s="18" t="s">
        <v>92</v>
      </c>
      <c r="O306" s="18" t="s">
        <v>438</v>
      </c>
      <c r="P306" s="18">
        <v>10205</v>
      </c>
      <c r="Q306" s="2" t="s">
        <v>289</v>
      </c>
      <c r="R306" s="1" t="s">
        <v>305</v>
      </c>
      <c r="S306" s="5" t="s">
        <v>291</v>
      </c>
      <c r="T306" s="5" t="s">
        <v>292</v>
      </c>
      <c r="U306" s="18" t="s">
        <v>79</v>
      </c>
      <c r="V306" s="20" t="s">
        <v>231</v>
      </c>
      <c r="W306" s="18" t="s">
        <v>324</v>
      </c>
      <c r="X306" s="145" t="s">
        <v>311</v>
      </c>
      <c r="Y306" s="145" t="s">
        <v>334</v>
      </c>
      <c r="Z306" s="145" t="s">
        <v>307</v>
      </c>
      <c r="AA306" s="18" t="s">
        <v>73</v>
      </c>
      <c r="AB306" s="18" t="s">
        <v>299</v>
      </c>
      <c r="AC306" s="18">
        <v>112</v>
      </c>
      <c r="AD306" s="5">
        <f t="shared" si="10"/>
        <v>560</v>
      </c>
      <c r="AE306" s="140">
        <f>Table_1027[[#This Row],[Planned Individuals]]*0.51</f>
        <v>285.60000000000002</v>
      </c>
      <c r="AF306" s="140">
        <f>Table_1027[[#This Row],[Planned Individuals]]*0.49</f>
        <v>274.39999999999998</v>
      </c>
      <c r="AG306" s="37">
        <v>112</v>
      </c>
      <c r="AH306" s="37"/>
      <c r="AI306" s="140">
        <f>SUM(Table_1027[[#This Row],[Existing Households]:[New Households]])</f>
        <v>112</v>
      </c>
      <c r="AJ306" s="140">
        <f t="shared" si="9"/>
        <v>560</v>
      </c>
      <c r="AK306" s="140">
        <f>Table_1027[[#This Row],[Reached Individuals]]*0.51</f>
        <v>285.60000000000002</v>
      </c>
      <c r="AL306" s="140">
        <f>Table_1027[[#This Row],[Reached Individuals]]*0.49</f>
        <v>274.39999999999998</v>
      </c>
      <c r="AM306" s="140">
        <f>Table_1027[[#This Row],[Reached Individuals]]*0.21</f>
        <v>117.6</v>
      </c>
      <c r="AN306" s="140">
        <f>Table_1027[[#This Row],[Reached Individuals]]*0.21</f>
        <v>117.6</v>
      </c>
      <c r="AO306" s="140">
        <f>Table_1027[[#This Row],[Reached Individuals]]*0.26</f>
        <v>145.6</v>
      </c>
      <c r="AP306" s="140">
        <f>Table_1027[[#This Row],[Reached Individuals]]*0.27</f>
        <v>151.20000000000002</v>
      </c>
      <c r="AQ306" s="142">
        <f>Table_1027[[#This Row],[Reached Individuals]]*0.02</f>
        <v>11.200000000000001</v>
      </c>
      <c r="AR306" s="142">
        <f>Table_1027[[#This Row],[Reached Individuals]]*0.03</f>
        <v>16.8</v>
      </c>
      <c r="AS306" s="37"/>
      <c r="AT306" s="12"/>
      <c r="AU306" s="12" t="s">
        <v>5163</v>
      </c>
      <c r="AV306" s="11">
        <v>1714112246</v>
      </c>
      <c r="AW306" s="11" t="s">
        <v>5164</v>
      </c>
      <c r="AX306" s="11"/>
      <c r="AY306" s="18"/>
      <c r="AZ306" s="18"/>
      <c r="BA306" s="5">
        <v>20</v>
      </c>
      <c r="BB306" s="5">
        <v>2022</v>
      </c>
      <c r="BC306" s="6" t="str" cm="1">
        <f t="array" ref="BC306">_xlfn.IFS(U306="Teknaf","202290",U306="Ukhia","202294",U306="Ramu","202266",U306="Pekua","202256",U306="Maheshkhali","202249",U306="Kutubdia","202245",U306="Cox's Bazar Sadar","202224",U306="Chakaria","202216",ISBLANK(U306),"")</f>
        <v>202224</v>
      </c>
      <c r="BD306" s="22"/>
      <c r="BE306" s="22"/>
    </row>
    <row r="307" spans="1:57" ht="15.75" customHeight="1">
      <c r="A307" s="36">
        <v>304</v>
      </c>
      <c r="B307" s="10" t="s">
        <v>5160</v>
      </c>
      <c r="C307" s="10" t="s">
        <v>182</v>
      </c>
      <c r="D307" s="10"/>
      <c r="E307" s="20" t="s">
        <v>5</v>
      </c>
      <c r="F307" s="18" t="s">
        <v>5235</v>
      </c>
      <c r="G307" s="20" t="s">
        <v>6</v>
      </c>
      <c r="H307" s="3" t="s">
        <v>286</v>
      </c>
      <c r="I307" s="18" t="s">
        <v>84</v>
      </c>
      <c r="J307" s="18" t="s">
        <v>178</v>
      </c>
      <c r="K307" s="100" t="s">
        <v>74</v>
      </c>
      <c r="L307" s="100" t="s">
        <v>361</v>
      </c>
      <c r="M307" s="3" t="s">
        <v>428</v>
      </c>
      <c r="N307" s="18" t="s">
        <v>92</v>
      </c>
      <c r="O307" s="18" t="s">
        <v>438</v>
      </c>
      <c r="P307" s="18">
        <v>10205</v>
      </c>
      <c r="Q307" s="2" t="s">
        <v>289</v>
      </c>
      <c r="R307" s="1" t="s">
        <v>305</v>
      </c>
      <c r="S307" s="5" t="s">
        <v>291</v>
      </c>
      <c r="T307" s="5" t="s">
        <v>292</v>
      </c>
      <c r="U307" s="18" t="s">
        <v>79</v>
      </c>
      <c r="V307" s="20" t="s">
        <v>231</v>
      </c>
      <c r="W307" s="18" t="s">
        <v>308</v>
      </c>
      <c r="X307" s="145" t="s">
        <v>311</v>
      </c>
      <c r="Y307" s="145" t="s">
        <v>334</v>
      </c>
      <c r="Z307" s="145" t="s">
        <v>307</v>
      </c>
      <c r="AA307" s="18" t="s">
        <v>73</v>
      </c>
      <c r="AB307" s="18" t="s">
        <v>299</v>
      </c>
      <c r="AC307" s="18">
        <v>112</v>
      </c>
      <c r="AD307" s="5">
        <f t="shared" si="10"/>
        <v>560</v>
      </c>
      <c r="AE307" s="140">
        <f>Table_1027[[#This Row],[Planned Individuals]]*0.51</f>
        <v>285.60000000000002</v>
      </c>
      <c r="AF307" s="140">
        <f>Table_1027[[#This Row],[Planned Individuals]]*0.49</f>
        <v>274.39999999999998</v>
      </c>
      <c r="AG307" s="37">
        <v>112</v>
      </c>
      <c r="AH307" s="37"/>
      <c r="AI307" s="140">
        <f>SUM(Table_1027[[#This Row],[Existing Households]:[New Households]])</f>
        <v>112</v>
      </c>
      <c r="AJ307" s="140">
        <f t="shared" si="9"/>
        <v>560</v>
      </c>
      <c r="AK307" s="140">
        <f>Table_1027[[#This Row],[Reached Individuals]]*0.51</f>
        <v>285.60000000000002</v>
      </c>
      <c r="AL307" s="140">
        <f>Table_1027[[#This Row],[Reached Individuals]]*0.49</f>
        <v>274.39999999999998</v>
      </c>
      <c r="AM307" s="140">
        <f>Table_1027[[#This Row],[Reached Individuals]]*0.21</f>
        <v>117.6</v>
      </c>
      <c r="AN307" s="140">
        <f>Table_1027[[#This Row],[Reached Individuals]]*0.21</f>
        <v>117.6</v>
      </c>
      <c r="AO307" s="140">
        <f>Table_1027[[#This Row],[Reached Individuals]]*0.26</f>
        <v>145.6</v>
      </c>
      <c r="AP307" s="140">
        <f>Table_1027[[#This Row],[Reached Individuals]]*0.27</f>
        <v>151.20000000000002</v>
      </c>
      <c r="AQ307" s="142">
        <f>Table_1027[[#This Row],[Reached Individuals]]*0.02</f>
        <v>11.200000000000001</v>
      </c>
      <c r="AR307" s="142">
        <f>Table_1027[[#This Row],[Reached Individuals]]*0.03</f>
        <v>16.8</v>
      </c>
      <c r="AS307" s="37"/>
      <c r="AT307" s="12"/>
      <c r="AU307" s="12" t="s">
        <v>5163</v>
      </c>
      <c r="AV307" s="11">
        <v>1714112246</v>
      </c>
      <c r="AW307" s="11" t="s">
        <v>5164</v>
      </c>
      <c r="AX307" s="11"/>
      <c r="AY307" s="18"/>
      <c r="AZ307" s="18"/>
      <c r="BA307" s="5">
        <v>20</v>
      </c>
      <c r="BB307" s="5">
        <v>2022</v>
      </c>
      <c r="BC307" s="6" t="str" cm="1">
        <f t="array" ref="BC307">_xlfn.IFS(U307="Teknaf","202290",U307="Ukhia","202294",U307="Ramu","202266",U307="Pekua","202256",U307="Maheshkhali","202249",U307="Kutubdia","202245",U307="Cox's Bazar Sadar","202224",U307="Chakaria","202216",ISBLANK(U307),"")</f>
        <v>202224</v>
      </c>
      <c r="BD307" s="22"/>
      <c r="BE307" s="22"/>
    </row>
    <row r="308" spans="1:57" ht="15.75" customHeight="1">
      <c r="A308" s="36">
        <v>305</v>
      </c>
      <c r="B308" s="10" t="s">
        <v>5160</v>
      </c>
      <c r="C308" s="10" t="s">
        <v>182</v>
      </c>
      <c r="D308" s="10"/>
      <c r="E308" s="20" t="s">
        <v>5</v>
      </c>
      <c r="F308" s="18" t="s">
        <v>5235</v>
      </c>
      <c r="G308" s="20" t="s">
        <v>6</v>
      </c>
      <c r="H308" s="3" t="s">
        <v>286</v>
      </c>
      <c r="I308" s="18" t="s">
        <v>84</v>
      </c>
      <c r="J308" s="18" t="s">
        <v>178</v>
      </c>
      <c r="K308" s="100" t="s">
        <v>74</v>
      </c>
      <c r="L308" s="100" t="s">
        <v>361</v>
      </c>
      <c r="M308" s="3" t="s">
        <v>428</v>
      </c>
      <c r="N308" s="18" t="s">
        <v>92</v>
      </c>
      <c r="O308" s="18" t="s">
        <v>438</v>
      </c>
      <c r="P308" s="18">
        <v>10205</v>
      </c>
      <c r="Q308" s="2" t="s">
        <v>289</v>
      </c>
      <c r="R308" s="1" t="s">
        <v>305</v>
      </c>
      <c r="S308" s="5" t="s">
        <v>291</v>
      </c>
      <c r="T308" s="5" t="s">
        <v>292</v>
      </c>
      <c r="U308" s="18" t="s">
        <v>79</v>
      </c>
      <c r="V308" s="18" t="s">
        <v>616</v>
      </c>
      <c r="W308" s="18" t="s">
        <v>310</v>
      </c>
      <c r="X308" s="145" t="s">
        <v>311</v>
      </c>
      <c r="Y308" s="145" t="s">
        <v>334</v>
      </c>
      <c r="Z308" s="145" t="s">
        <v>307</v>
      </c>
      <c r="AA308" s="18" t="s">
        <v>73</v>
      </c>
      <c r="AB308" s="18" t="s">
        <v>299</v>
      </c>
      <c r="AC308" s="18">
        <v>113</v>
      </c>
      <c r="AD308" s="5">
        <f t="shared" si="10"/>
        <v>565</v>
      </c>
      <c r="AE308" s="140">
        <f>Table_1027[[#This Row],[Planned Individuals]]*0.51</f>
        <v>288.14999999999998</v>
      </c>
      <c r="AF308" s="140">
        <f>Table_1027[[#This Row],[Planned Individuals]]*0.49</f>
        <v>276.85000000000002</v>
      </c>
      <c r="AG308" s="37">
        <v>113</v>
      </c>
      <c r="AH308" s="37"/>
      <c r="AI308" s="140">
        <f>SUM(Table_1027[[#This Row],[Existing Households]:[New Households]])</f>
        <v>113</v>
      </c>
      <c r="AJ308" s="140">
        <f t="shared" si="9"/>
        <v>565</v>
      </c>
      <c r="AK308" s="140">
        <f>Table_1027[[#This Row],[Reached Individuals]]*0.51</f>
        <v>288.14999999999998</v>
      </c>
      <c r="AL308" s="140">
        <f>Table_1027[[#This Row],[Reached Individuals]]*0.49</f>
        <v>276.85000000000002</v>
      </c>
      <c r="AM308" s="140">
        <f>Table_1027[[#This Row],[Reached Individuals]]*0.21</f>
        <v>118.64999999999999</v>
      </c>
      <c r="AN308" s="140">
        <f>Table_1027[[#This Row],[Reached Individuals]]*0.21</f>
        <v>118.64999999999999</v>
      </c>
      <c r="AO308" s="140">
        <f>Table_1027[[#This Row],[Reached Individuals]]*0.26</f>
        <v>146.9</v>
      </c>
      <c r="AP308" s="140">
        <f>Table_1027[[#This Row],[Reached Individuals]]*0.27</f>
        <v>152.55000000000001</v>
      </c>
      <c r="AQ308" s="142">
        <f>Table_1027[[#This Row],[Reached Individuals]]*0.02</f>
        <v>11.3</v>
      </c>
      <c r="AR308" s="142">
        <f>Table_1027[[#This Row],[Reached Individuals]]*0.03</f>
        <v>16.95</v>
      </c>
      <c r="AS308" s="37"/>
      <c r="AT308" s="12"/>
      <c r="AU308" s="12" t="s">
        <v>5163</v>
      </c>
      <c r="AV308" s="11">
        <v>1714112246</v>
      </c>
      <c r="AW308" s="11" t="s">
        <v>5164</v>
      </c>
      <c r="AX308" s="11"/>
      <c r="AY308" s="18"/>
      <c r="AZ308" s="18"/>
      <c r="BA308" s="5">
        <v>20</v>
      </c>
      <c r="BB308" s="5">
        <v>2022</v>
      </c>
      <c r="BC308" s="6" t="str" cm="1">
        <f t="array" ref="BC308">_xlfn.IFS(U308="Teknaf","202290",U308="Ukhia","202294",U308="Ramu","202266",U308="Pekua","202256",U308="Maheshkhali","202249",U308="Kutubdia","202245",U308="Cox's Bazar Sadar","202224",U308="Chakaria","202216",ISBLANK(U308),"")</f>
        <v>202224</v>
      </c>
      <c r="BD308" s="22"/>
      <c r="BE308" s="22"/>
    </row>
    <row r="309" spans="1:57" ht="15.75" customHeight="1">
      <c r="A309" s="36">
        <v>306</v>
      </c>
      <c r="B309" s="10" t="s">
        <v>5160</v>
      </c>
      <c r="C309" s="10" t="s">
        <v>182</v>
      </c>
      <c r="D309" s="10"/>
      <c r="E309" s="20" t="s">
        <v>5</v>
      </c>
      <c r="F309" s="18" t="s">
        <v>5235</v>
      </c>
      <c r="G309" s="20" t="s">
        <v>6</v>
      </c>
      <c r="H309" s="3" t="s">
        <v>286</v>
      </c>
      <c r="I309" s="18" t="s">
        <v>84</v>
      </c>
      <c r="J309" s="18" t="s">
        <v>178</v>
      </c>
      <c r="K309" s="100" t="s">
        <v>74</v>
      </c>
      <c r="L309" s="100" t="s">
        <v>361</v>
      </c>
      <c r="M309" s="3" t="s">
        <v>428</v>
      </c>
      <c r="N309" s="18" t="s">
        <v>92</v>
      </c>
      <c r="O309" s="18" t="s">
        <v>438</v>
      </c>
      <c r="P309" s="18">
        <v>10205</v>
      </c>
      <c r="Q309" s="2" t="s">
        <v>289</v>
      </c>
      <c r="R309" s="1" t="s">
        <v>305</v>
      </c>
      <c r="S309" s="5" t="s">
        <v>291</v>
      </c>
      <c r="T309" s="5" t="s">
        <v>292</v>
      </c>
      <c r="U309" s="18" t="s">
        <v>79</v>
      </c>
      <c r="V309" s="18" t="s">
        <v>620</v>
      </c>
      <c r="W309" s="18" t="s">
        <v>316</v>
      </c>
      <c r="X309" s="145" t="s">
        <v>311</v>
      </c>
      <c r="Y309" s="145" t="s">
        <v>334</v>
      </c>
      <c r="Z309" s="145" t="s">
        <v>307</v>
      </c>
      <c r="AA309" s="18" t="s">
        <v>73</v>
      </c>
      <c r="AB309" s="18" t="s">
        <v>299</v>
      </c>
      <c r="AC309" s="18">
        <v>116</v>
      </c>
      <c r="AD309" s="5">
        <f t="shared" si="10"/>
        <v>580</v>
      </c>
      <c r="AE309" s="140">
        <f>Table_1027[[#This Row],[Planned Individuals]]*0.51</f>
        <v>295.8</v>
      </c>
      <c r="AF309" s="140">
        <f>Table_1027[[#This Row],[Planned Individuals]]*0.49</f>
        <v>284.2</v>
      </c>
      <c r="AG309" s="37">
        <v>116</v>
      </c>
      <c r="AH309" s="37"/>
      <c r="AI309" s="140">
        <f>SUM(Table_1027[[#This Row],[Existing Households]:[New Households]])</f>
        <v>116</v>
      </c>
      <c r="AJ309" s="140">
        <f t="shared" si="9"/>
        <v>580</v>
      </c>
      <c r="AK309" s="140">
        <f>Table_1027[[#This Row],[Reached Individuals]]*0.51</f>
        <v>295.8</v>
      </c>
      <c r="AL309" s="140">
        <f>Table_1027[[#This Row],[Reached Individuals]]*0.49</f>
        <v>284.2</v>
      </c>
      <c r="AM309" s="140">
        <f>Table_1027[[#This Row],[Reached Individuals]]*0.21</f>
        <v>121.8</v>
      </c>
      <c r="AN309" s="140">
        <f>Table_1027[[#This Row],[Reached Individuals]]*0.21</f>
        <v>121.8</v>
      </c>
      <c r="AO309" s="140">
        <f>Table_1027[[#This Row],[Reached Individuals]]*0.26</f>
        <v>150.80000000000001</v>
      </c>
      <c r="AP309" s="140">
        <f>Table_1027[[#This Row],[Reached Individuals]]*0.27</f>
        <v>156.60000000000002</v>
      </c>
      <c r="AQ309" s="142">
        <f>Table_1027[[#This Row],[Reached Individuals]]*0.02</f>
        <v>11.6</v>
      </c>
      <c r="AR309" s="142">
        <f>Table_1027[[#This Row],[Reached Individuals]]*0.03</f>
        <v>17.399999999999999</v>
      </c>
      <c r="AS309" s="37"/>
      <c r="AT309" s="12"/>
      <c r="AU309" s="12" t="s">
        <v>5163</v>
      </c>
      <c r="AV309" s="11">
        <v>1714112246</v>
      </c>
      <c r="AW309" s="11" t="s">
        <v>5164</v>
      </c>
      <c r="AX309" s="11"/>
      <c r="AY309" s="18"/>
      <c r="AZ309" s="18"/>
      <c r="BA309" s="5">
        <v>20</v>
      </c>
      <c r="BB309" s="5">
        <v>2022</v>
      </c>
      <c r="BC309" s="6" t="str" cm="1">
        <f t="array" ref="BC309">_xlfn.IFS(U309="Teknaf","202290",U309="Ukhia","202294",U309="Ramu","202266",U309="Pekua","202256",U309="Maheshkhali","202249",U309="Kutubdia","202245",U309="Cox's Bazar Sadar","202224",U309="Chakaria","202216",ISBLANK(U309),"")</f>
        <v>202224</v>
      </c>
      <c r="BD309" s="22"/>
      <c r="BE309" s="22"/>
    </row>
    <row r="310" spans="1:57" ht="15.75" customHeight="1">
      <c r="A310" s="36">
        <v>307</v>
      </c>
      <c r="B310" s="10" t="s">
        <v>5160</v>
      </c>
      <c r="C310" s="10" t="s">
        <v>182</v>
      </c>
      <c r="D310" s="10"/>
      <c r="E310" s="20" t="s">
        <v>5</v>
      </c>
      <c r="F310" s="18" t="s">
        <v>5235</v>
      </c>
      <c r="G310" s="20" t="s">
        <v>6</v>
      </c>
      <c r="H310" s="3" t="s">
        <v>286</v>
      </c>
      <c r="I310" s="18" t="s">
        <v>84</v>
      </c>
      <c r="J310" s="18" t="s">
        <v>178</v>
      </c>
      <c r="K310" s="100" t="s">
        <v>74</v>
      </c>
      <c r="L310" s="100" t="s">
        <v>361</v>
      </c>
      <c r="M310" s="3" t="s">
        <v>428</v>
      </c>
      <c r="N310" s="18" t="s">
        <v>92</v>
      </c>
      <c r="O310" s="18" t="s">
        <v>438</v>
      </c>
      <c r="P310" s="18">
        <v>10205</v>
      </c>
      <c r="Q310" s="2" t="s">
        <v>289</v>
      </c>
      <c r="R310" s="1" t="s">
        <v>305</v>
      </c>
      <c r="S310" s="5" t="s">
        <v>291</v>
      </c>
      <c r="T310" s="5" t="s">
        <v>292</v>
      </c>
      <c r="U310" s="18" t="s">
        <v>79</v>
      </c>
      <c r="V310" s="20" t="s">
        <v>231</v>
      </c>
      <c r="W310" s="18" t="s">
        <v>316</v>
      </c>
      <c r="X310" s="145" t="s">
        <v>311</v>
      </c>
      <c r="Y310" s="145" t="s">
        <v>334</v>
      </c>
      <c r="Z310" s="145" t="s">
        <v>307</v>
      </c>
      <c r="AA310" s="18" t="s">
        <v>73</v>
      </c>
      <c r="AB310" s="18" t="s">
        <v>299</v>
      </c>
      <c r="AC310" s="143">
        <v>116</v>
      </c>
      <c r="AD310" s="5">
        <f t="shared" si="10"/>
        <v>580</v>
      </c>
      <c r="AE310" s="140">
        <f>Table_1027[[#This Row],[Planned Individuals]]*0.51</f>
        <v>295.8</v>
      </c>
      <c r="AF310" s="140">
        <f>Table_1027[[#This Row],[Planned Individuals]]*0.49</f>
        <v>284.2</v>
      </c>
      <c r="AG310" s="37">
        <v>116</v>
      </c>
      <c r="AH310" s="37"/>
      <c r="AI310" s="140">
        <f>SUM(Table_1027[[#This Row],[Existing Households]:[New Households]])</f>
        <v>116</v>
      </c>
      <c r="AJ310" s="140">
        <f t="shared" si="9"/>
        <v>580</v>
      </c>
      <c r="AK310" s="140">
        <f>Table_1027[[#This Row],[Reached Individuals]]*0.51</f>
        <v>295.8</v>
      </c>
      <c r="AL310" s="140">
        <f>Table_1027[[#This Row],[Reached Individuals]]*0.49</f>
        <v>284.2</v>
      </c>
      <c r="AM310" s="140">
        <f>Table_1027[[#This Row],[Reached Individuals]]*0.21</f>
        <v>121.8</v>
      </c>
      <c r="AN310" s="140">
        <f>Table_1027[[#This Row],[Reached Individuals]]*0.21</f>
        <v>121.8</v>
      </c>
      <c r="AO310" s="140">
        <f>Table_1027[[#This Row],[Reached Individuals]]*0.26</f>
        <v>150.80000000000001</v>
      </c>
      <c r="AP310" s="140">
        <f>Table_1027[[#This Row],[Reached Individuals]]*0.27</f>
        <v>156.60000000000002</v>
      </c>
      <c r="AQ310" s="142">
        <f>Table_1027[[#This Row],[Reached Individuals]]*0.02</f>
        <v>11.6</v>
      </c>
      <c r="AR310" s="142">
        <f>Table_1027[[#This Row],[Reached Individuals]]*0.03</f>
        <v>17.399999999999999</v>
      </c>
      <c r="AS310" s="37"/>
      <c r="AT310" s="12"/>
      <c r="AU310" s="12" t="s">
        <v>5163</v>
      </c>
      <c r="AV310" s="11">
        <v>1714112246</v>
      </c>
      <c r="AW310" s="11" t="s">
        <v>5164</v>
      </c>
      <c r="AX310" s="11"/>
      <c r="AY310" s="18"/>
      <c r="AZ310" s="18"/>
      <c r="BA310" s="5">
        <v>20</v>
      </c>
      <c r="BB310" s="5">
        <v>2022</v>
      </c>
      <c r="BC310" s="6" t="str" cm="1">
        <f t="array" ref="BC310">_xlfn.IFS(U310="Teknaf","202290",U310="Ukhia","202294",U310="Ramu","202266",U310="Pekua","202256",U310="Maheshkhali","202249",U310="Kutubdia","202245",U310="Cox's Bazar Sadar","202224",U310="Chakaria","202216",ISBLANK(U310),"")</f>
        <v>202224</v>
      </c>
      <c r="BD310" s="22"/>
      <c r="BE310" s="22"/>
    </row>
    <row r="311" spans="1:57" ht="15.75" customHeight="1">
      <c r="A311" s="36">
        <v>308</v>
      </c>
      <c r="B311" s="10" t="s">
        <v>5160</v>
      </c>
      <c r="C311" s="10" t="s">
        <v>182</v>
      </c>
      <c r="D311" s="10"/>
      <c r="E311" s="20" t="s">
        <v>5</v>
      </c>
      <c r="F311" s="18" t="s">
        <v>5235</v>
      </c>
      <c r="G311" s="20" t="s">
        <v>6</v>
      </c>
      <c r="H311" s="3" t="s">
        <v>286</v>
      </c>
      <c r="I311" s="18" t="s">
        <v>84</v>
      </c>
      <c r="J311" s="18" t="s">
        <v>178</v>
      </c>
      <c r="K311" s="100" t="s">
        <v>74</v>
      </c>
      <c r="L311" s="100" t="s">
        <v>361</v>
      </c>
      <c r="M311" s="3" t="s">
        <v>428</v>
      </c>
      <c r="N311" s="18" t="s">
        <v>92</v>
      </c>
      <c r="O311" s="18" t="s">
        <v>438</v>
      </c>
      <c r="P311" s="18">
        <v>10205</v>
      </c>
      <c r="Q311" s="2" t="s">
        <v>289</v>
      </c>
      <c r="R311" s="1" t="s">
        <v>305</v>
      </c>
      <c r="S311" s="5" t="s">
        <v>291</v>
      </c>
      <c r="T311" s="5" t="s">
        <v>292</v>
      </c>
      <c r="U311" s="18" t="s">
        <v>79</v>
      </c>
      <c r="V311" s="18" t="s">
        <v>620</v>
      </c>
      <c r="W311" s="18" t="s">
        <v>309</v>
      </c>
      <c r="X311" s="145" t="s">
        <v>311</v>
      </c>
      <c r="Y311" s="145" t="s">
        <v>334</v>
      </c>
      <c r="Z311" s="145" t="s">
        <v>307</v>
      </c>
      <c r="AA311" s="18" t="s">
        <v>73</v>
      </c>
      <c r="AB311" s="18" t="s">
        <v>299</v>
      </c>
      <c r="AC311" s="143">
        <v>122</v>
      </c>
      <c r="AD311" s="5">
        <f t="shared" si="10"/>
        <v>610</v>
      </c>
      <c r="AE311" s="140">
        <f>Table_1027[[#This Row],[Planned Individuals]]*0.51</f>
        <v>311.10000000000002</v>
      </c>
      <c r="AF311" s="140">
        <f>Table_1027[[#This Row],[Planned Individuals]]*0.49</f>
        <v>298.89999999999998</v>
      </c>
      <c r="AG311" s="37">
        <v>122</v>
      </c>
      <c r="AH311" s="37"/>
      <c r="AI311" s="140">
        <f>SUM(Table_1027[[#This Row],[Existing Households]:[New Households]])</f>
        <v>122</v>
      </c>
      <c r="AJ311" s="140">
        <f t="shared" si="9"/>
        <v>610</v>
      </c>
      <c r="AK311" s="140">
        <f>Table_1027[[#This Row],[Reached Individuals]]*0.51</f>
        <v>311.10000000000002</v>
      </c>
      <c r="AL311" s="140">
        <f>Table_1027[[#This Row],[Reached Individuals]]*0.49</f>
        <v>298.89999999999998</v>
      </c>
      <c r="AM311" s="140">
        <f>Table_1027[[#This Row],[Reached Individuals]]*0.21</f>
        <v>128.1</v>
      </c>
      <c r="AN311" s="140">
        <f>Table_1027[[#This Row],[Reached Individuals]]*0.21</f>
        <v>128.1</v>
      </c>
      <c r="AO311" s="140">
        <f>Table_1027[[#This Row],[Reached Individuals]]*0.26</f>
        <v>158.6</v>
      </c>
      <c r="AP311" s="140">
        <f>Table_1027[[#This Row],[Reached Individuals]]*0.27</f>
        <v>164.70000000000002</v>
      </c>
      <c r="AQ311" s="142">
        <f>Table_1027[[#This Row],[Reached Individuals]]*0.02</f>
        <v>12.200000000000001</v>
      </c>
      <c r="AR311" s="142">
        <f>Table_1027[[#This Row],[Reached Individuals]]*0.03</f>
        <v>18.3</v>
      </c>
      <c r="AS311" s="37"/>
      <c r="AT311" s="12"/>
      <c r="AU311" s="12" t="s">
        <v>5163</v>
      </c>
      <c r="AV311" s="11">
        <v>1714112246</v>
      </c>
      <c r="AW311" s="11" t="s">
        <v>5164</v>
      </c>
      <c r="AX311" s="11"/>
      <c r="AY311" s="18"/>
      <c r="AZ311" s="18"/>
      <c r="BA311" s="5">
        <v>20</v>
      </c>
      <c r="BB311" s="5">
        <v>2022</v>
      </c>
      <c r="BC311" s="6" t="str" cm="1">
        <f t="array" ref="BC311">_xlfn.IFS(U311="Teknaf","202290",U311="Ukhia","202294",U311="Ramu","202266",U311="Pekua","202256",U311="Maheshkhali","202249",U311="Kutubdia","202245",U311="Cox's Bazar Sadar","202224",U311="Chakaria","202216",ISBLANK(U311),"")</f>
        <v>202224</v>
      </c>
      <c r="BD311" s="22"/>
      <c r="BE311" s="22"/>
    </row>
    <row r="312" spans="1:57" ht="15.75" customHeight="1">
      <c r="A312" s="36">
        <v>309</v>
      </c>
      <c r="B312" s="10" t="s">
        <v>5160</v>
      </c>
      <c r="C312" s="10" t="s">
        <v>182</v>
      </c>
      <c r="D312" s="10"/>
      <c r="E312" s="20" t="s">
        <v>5</v>
      </c>
      <c r="F312" s="18" t="s">
        <v>5235</v>
      </c>
      <c r="G312" s="20" t="s">
        <v>6</v>
      </c>
      <c r="H312" s="3" t="s">
        <v>286</v>
      </c>
      <c r="I312" s="18" t="s">
        <v>84</v>
      </c>
      <c r="J312" s="18" t="s">
        <v>178</v>
      </c>
      <c r="K312" s="100" t="s">
        <v>74</v>
      </c>
      <c r="L312" s="100" t="s">
        <v>361</v>
      </c>
      <c r="M312" s="3" t="s">
        <v>428</v>
      </c>
      <c r="N312" s="18" t="s">
        <v>92</v>
      </c>
      <c r="O312" s="18" t="s">
        <v>438</v>
      </c>
      <c r="P312" s="18">
        <v>10205</v>
      </c>
      <c r="Q312" s="2" t="s">
        <v>289</v>
      </c>
      <c r="R312" s="1" t="s">
        <v>305</v>
      </c>
      <c r="S312" s="5" t="s">
        <v>291</v>
      </c>
      <c r="T312" s="5" t="s">
        <v>292</v>
      </c>
      <c r="U312" s="18" t="s">
        <v>76</v>
      </c>
      <c r="V312" s="18" t="s">
        <v>222</v>
      </c>
      <c r="W312" s="18" t="s">
        <v>309</v>
      </c>
      <c r="X312" s="145" t="s">
        <v>311</v>
      </c>
      <c r="Y312" s="145" t="s">
        <v>334</v>
      </c>
      <c r="Z312" s="145" t="s">
        <v>307</v>
      </c>
      <c r="AA312" s="18" t="s">
        <v>73</v>
      </c>
      <c r="AB312" s="18" t="s">
        <v>299</v>
      </c>
      <c r="AC312" s="143">
        <v>123</v>
      </c>
      <c r="AD312" s="5">
        <f t="shared" si="10"/>
        <v>615</v>
      </c>
      <c r="AE312" s="140">
        <f>Table_1027[[#This Row],[Planned Individuals]]*0.51</f>
        <v>313.64999999999998</v>
      </c>
      <c r="AF312" s="140">
        <f>Table_1027[[#This Row],[Planned Individuals]]*0.49</f>
        <v>301.35000000000002</v>
      </c>
      <c r="AG312" s="37">
        <v>123</v>
      </c>
      <c r="AH312" s="37"/>
      <c r="AI312" s="140">
        <f>SUM(Table_1027[[#This Row],[Existing Households]:[New Households]])</f>
        <v>123</v>
      </c>
      <c r="AJ312" s="140">
        <f t="shared" si="9"/>
        <v>615</v>
      </c>
      <c r="AK312" s="140">
        <f>Table_1027[[#This Row],[Reached Individuals]]*0.51</f>
        <v>313.64999999999998</v>
      </c>
      <c r="AL312" s="140">
        <f>Table_1027[[#This Row],[Reached Individuals]]*0.49</f>
        <v>301.35000000000002</v>
      </c>
      <c r="AM312" s="140">
        <f>Table_1027[[#This Row],[Reached Individuals]]*0.21</f>
        <v>129.15</v>
      </c>
      <c r="AN312" s="140">
        <f>Table_1027[[#This Row],[Reached Individuals]]*0.21</f>
        <v>129.15</v>
      </c>
      <c r="AO312" s="140">
        <f>Table_1027[[#This Row],[Reached Individuals]]*0.26</f>
        <v>159.9</v>
      </c>
      <c r="AP312" s="140">
        <f>Table_1027[[#This Row],[Reached Individuals]]*0.27</f>
        <v>166.05</v>
      </c>
      <c r="AQ312" s="142">
        <f>Table_1027[[#This Row],[Reached Individuals]]*0.02</f>
        <v>12.3</v>
      </c>
      <c r="AR312" s="142">
        <f>Table_1027[[#This Row],[Reached Individuals]]*0.03</f>
        <v>18.45</v>
      </c>
      <c r="AS312" s="37"/>
      <c r="AT312" s="12"/>
      <c r="AU312" s="12" t="s">
        <v>5163</v>
      </c>
      <c r="AV312" s="11">
        <v>1714112246</v>
      </c>
      <c r="AW312" s="11" t="s">
        <v>5164</v>
      </c>
      <c r="AX312" s="11"/>
      <c r="AY312" s="18"/>
      <c r="AZ312" s="18"/>
      <c r="BA312" s="5">
        <v>20</v>
      </c>
      <c r="BB312" s="5">
        <v>2022</v>
      </c>
      <c r="BC312" s="6" t="str" cm="1">
        <f t="array" ref="BC312">_xlfn.IFS(U312="Teknaf","202290",U312="Ukhia","202294",U312="Ramu","202266",U312="Pekua","202256",U312="Maheshkhali","202249",U312="Kutubdia","202245",U312="Cox's Bazar Sadar","202224",U312="Chakaria","202216",ISBLANK(U312),"")</f>
        <v>202294</v>
      </c>
      <c r="BD312" s="22"/>
      <c r="BE312" s="22"/>
    </row>
    <row r="313" spans="1:57" ht="15.75" customHeight="1">
      <c r="A313" s="36">
        <v>310</v>
      </c>
      <c r="B313" s="10" t="s">
        <v>5160</v>
      </c>
      <c r="C313" s="10" t="s">
        <v>182</v>
      </c>
      <c r="D313" s="10"/>
      <c r="E313" s="20" t="s">
        <v>5</v>
      </c>
      <c r="F313" s="18" t="s">
        <v>5235</v>
      </c>
      <c r="G313" s="20" t="s">
        <v>6</v>
      </c>
      <c r="H313" s="3" t="s">
        <v>286</v>
      </c>
      <c r="I313" s="18" t="s">
        <v>84</v>
      </c>
      <c r="J313" s="18" t="s">
        <v>178</v>
      </c>
      <c r="K313" s="100" t="s">
        <v>74</v>
      </c>
      <c r="L313" s="100" t="s">
        <v>361</v>
      </c>
      <c r="M313" s="3" t="s">
        <v>428</v>
      </c>
      <c r="N313" s="18" t="s">
        <v>92</v>
      </c>
      <c r="O313" s="18" t="s">
        <v>438</v>
      </c>
      <c r="P313" s="18">
        <v>10205</v>
      </c>
      <c r="Q313" s="2" t="s">
        <v>289</v>
      </c>
      <c r="R313" s="1" t="s">
        <v>305</v>
      </c>
      <c r="S313" s="5" t="s">
        <v>291</v>
      </c>
      <c r="T313" s="5" t="s">
        <v>292</v>
      </c>
      <c r="U313" s="18" t="s">
        <v>79</v>
      </c>
      <c r="V313" s="20" t="s">
        <v>231</v>
      </c>
      <c r="W313" s="18" t="s">
        <v>325</v>
      </c>
      <c r="X313" s="145" t="s">
        <v>311</v>
      </c>
      <c r="Y313" s="145" t="s">
        <v>334</v>
      </c>
      <c r="Z313" s="145" t="s">
        <v>307</v>
      </c>
      <c r="AA313" s="18" t="s">
        <v>73</v>
      </c>
      <c r="AB313" s="18" t="s">
        <v>299</v>
      </c>
      <c r="AC313" s="143">
        <v>127</v>
      </c>
      <c r="AD313" s="5">
        <f t="shared" si="10"/>
        <v>635</v>
      </c>
      <c r="AE313" s="140">
        <f>Table_1027[[#This Row],[Planned Individuals]]*0.51</f>
        <v>323.85000000000002</v>
      </c>
      <c r="AF313" s="140">
        <f>Table_1027[[#This Row],[Planned Individuals]]*0.49</f>
        <v>311.14999999999998</v>
      </c>
      <c r="AG313" s="37">
        <v>127</v>
      </c>
      <c r="AH313" s="37"/>
      <c r="AI313" s="140">
        <f>SUM(Table_1027[[#This Row],[Existing Households]:[New Households]])</f>
        <v>127</v>
      </c>
      <c r="AJ313" s="140">
        <f t="shared" si="9"/>
        <v>635</v>
      </c>
      <c r="AK313" s="140">
        <f>Table_1027[[#This Row],[Reached Individuals]]*0.51</f>
        <v>323.85000000000002</v>
      </c>
      <c r="AL313" s="140">
        <f>Table_1027[[#This Row],[Reached Individuals]]*0.49</f>
        <v>311.14999999999998</v>
      </c>
      <c r="AM313" s="140">
        <f>Table_1027[[#This Row],[Reached Individuals]]*0.21</f>
        <v>133.35</v>
      </c>
      <c r="AN313" s="140">
        <f>Table_1027[[#This Row],[Reached Individuals]]*0.21</f>
        <v>133.35</v>
      </c>
      <c r="AO313" s="140">
        <f>Table_1027[[#This Row],[Reached Individuals]]*0.26</f>
        <v>165.1</v>
      </c>
      <c r="AP313" s="140">
        <f>Table_1027[[#This Row],[Reached Individuals]]*0.27</f>
        <v>171.45000000000002</v>
      </c>
      <c r="AQ313" s="142">
        <f>Table_1027[[#This Row],[Reached Individuals]]*0.02</f>
        <v>12.700000000000001</v>
      </c>
      <c r="AR313" s="142">
        <f>Table_1027[[#This Row],[Reached Individuals]]*0.03</f>
        <v>19.05</v>
      </c>
      <c r="AS313" s="37"/>
      <c r="AT313" s="12"/>
      <c r="AU313" s="12" t="s">
        <v>5163</v>
      </c>
      <c r="AV313" s="11">
        <v>1714112246</v>
      </c>
      <c r="AW313" s="11" t="s">
        <v>5164</v>
      </c>
      <c r="AX313" s="11"/>
      <c r="AY313" s="18"/>
      <c r="AZ313" s="18"/>
      <c r="BA313" s="5">
        <v>20</v>
      </c>
      <c r="BB313" s="5">
        <v>2022</v>
      </c>
      <c r="BC313" s="6" t="str" cm="1">
        <f t="array" ref="BC313">_xlfn.IFS(U313="Teknaf","202290",U313="Ukhia","202294",U313="Ramu","202266",U313="Pekua","202256",U313="Maheshkhali","202249",U313="Kutubdia","202245",U313="Cox's Bazar Sadar","202224",U313="Chakaria","202216",ISBLANK(U313),"")</f>
        <v>202224</v>
      </c>
      <c r="BD313" s="22"/>
      <c r="BE313" s="22"/>
    </row>
    <row r="314" spans="1:57" ht="15.75" customHeight="1">
      <c r="A314" s="36">
        <v>311</v>
      </c>
      <c r="B314" s="10" t="s">
        <v>5160</v>
      </c>
      <c r="C314" s="10" t="s">
        <v>182</v>
      </c>
      <c r="D314" s="10"/>
      <c r="E314" s="20" t="s">
        <v>5</v>
      </c>
      <c r="F314" s="18" t="s">
        <v>5235</v>
      </c>
      <c r="G314" s="20" t="s">
        <v>6</v>
      </c>
      <c r="H314" s="3" t="s">
        <v>286</v>
      </c>
      <c r="I314" s="18" t="s">
        <v>84</v>
      </c>
      <c r="J314" s="18" t="s">
        <v>178</v>
      </c>
      <c r="K314" s="100" t="s">
        <v>74</v>
      </c>
      <c r="L314" s="100" t="s">
        <v>361</v>
      </c>
      <c r="M314" s="3" t="s">
        <v>428</v>
      </c>
      <c r="N314" s="18" t="s">
        <v>92</v>
      </c>
      <c r="O314" s="18" t="s">
        <v>438</v>
      </c>
      <c r="P314" s="18">
        <v>10205</v>
      </c>
      <c r="Q314" s="2" t="s">
        <v>289</v>
      </c>
      <c r="R314" s="1" t="s">
        <v>305</v>
      </c>
      <c r="S314" s="5" t="s">
        <v>291</v>
      </c>
      <c r="T314" s="5" t="s">
        <v>292</v>
      </c>
      <c r="U314" s="18" t="s">
        <v>79</v>
      </c>
      <c r="V314" s="20" t="s">
        <v>231</v>
      </c>
      <c r="W314" s="18" t="s">
        <v>310</v>
      </c>
      <c r="X314" s="145" t="s">
        <v>311</v>
      </c>
      <c r="Y314" s="145" t="s">
        <v>334</v>
      </c>
      <c r="Z314" s="145" t="s">
        <v>307</v>
      </c>
      <c r="AA314" s="18" t="s">
        <v>73</v>
      </c>
      <c r="AB314" s="18" t="s">
        <v>299</v>
      </c>
      <c r="AC314" s="143">
        <v>127</v>
      </c>
      <c r="AD314" s="5">
        <f t="shared" si="10"/>
        <v>635</v>
      </c>
      <c r="AE314" s="140">
        <f>Table_1027[[#This Row],[Planned Individuals]]*0.51</f>
        <v>323.85000000000002</v>
      </c>
      <c r="AF314" s="140">
        <f>Table_1027[[#This Row],[Planned Individuals]]*0.49</f>
        <v>311.14999999999998</v>
      </c>
      <c r="AG314" s="37">
        <v>127</v>
      </c>
      <c r="AH314" s="37"/>
      <c r="AI314" s="140">
        <f>SUM(Table_1027[[#This Row],[Existing Households]:[New Households]])</f>
        <v>127</v>
      </c>
      <c r="AJ314" s="140">
        <f t="shared" si="9"/>
        <v>635</v>
      </c>
      <c r="AK314" s="140">
        <f>Table_1027[[#This Row],[Reached Individuals]]*0.51</f>
        <v>323.85000000000002</v>
      </c>
      <c r="AL314" s="140">
        <f>Table_1027[[#This Row],[Reached Individuals]]*0.49</f>
        <v>311.14999999999998</v>
      </c>
      <c r="AM314" s="140">
        <f>Table_1027[[#This Row],[Reached Individuals]]*0.21</f>
        <v>133.35</v>
      </c>
      <c r="AN314" s="140">
        <f>Table_1027[[#This Row],[Reached Individuals]]*0.21</f>
        <v>133.35</v>
      </c>
      <c r="AO314" s="140">
        <f>Table_1027[[#This Row],[Reached Individuals]]*0.26</f>
        <v>165.1</v>
      </c>
      <c r="AP314" s="140">
        <f>Table_1027[[#This Row],[Reached Individuals]]*0.27</f>
        <v>171.45000000000002</v>
      </c>
      <c r="AQ314" s="142">
        <f>Table_1027[[#This Row],[Reached Individuals]]*0.02</f>
        <v>12.700000000000001</v>
      </c>
      <c r="AR314" s="142">
        <f>Table_1027[[#This Row],[Reached Individuals]]*0.03</f>
        <v>19.05</v>
      </c>
      <c r="AS314" s="37"/>
      <c r="AT314" s="12"/>
      <c r="AU314" s="12" t="s">
        <v>5163</v>
      </c>
      <c r="AV314" s="11">
        <v>1714112246</v>
      </c>
      <c r="AW314" s="11" t="s">
        <v>5164</v>
      </c>
      <c r="AX314" s="11"/>
      <c r="AY314" s="18"/>
      <c r="AZ314" s="18"/>
      <c r="BA314" s="5">
        <v>20</v>
      </c>
      <c r="BB314" s="5">
        <v>2022</v>
      </c>
      <c r="BC314" s="6" t="str" cm="1">
        <f t="array" ref="BC314">_xlfn.IFS(U314="Teknaf","202290",U314="Ukhia","202294",U314="Ramu","202266",U314="Pekua","202256",U314="Maheshkhali","202249",U314="Kutubdia","202245",U314="Cox's Bazar Sadar","202224",U314="Chakaria","202216",ISBLANK(U314),"")</f>
        <v>202224</v>
      </c>
      <c r="BD314" s="22"/>
      <c r="BE314" s="22"/>
    </row>
    <row r="315" spans="1:57" ht="15.75" customHeight="1">
      <c r="A315" s="36">
        <v>312</v>
      </c>
      <c r="B315" s="10" t="s">
        <v>5160</v>
      </c>
      <c r="C315" s="10" t="s">
        <v>182</v>
      </c>
      <c r="D315" s="10"/>
      <c r="E315" s="20" t="s">
        <v>5</v>
      </c>
      <c r="F315" s="18" t="s">
        <v>5235</v>
      </c>
      <c r="G315" s="20" t="s">
        <v>6</v>
      </c>
      <c r="H315" s="3" t="s">
        <v>286</v>
      </c>
      <c r="I315" s="18" t="s">
        <v>84</v>
      </c>
      <c r="J315" s="18" t="s">
        <v>178</v>
      </c>
      <c r="K315" s="100" t="s">
        <v>74</v>
      </c>
      <c r="L315" s="100" t="s">
        <v>361</v>
      </c>
      <c r="M315" s="3" t="s">
        <v>428</v>
      </c>
      <c r="N315" s="18" t="s">
        <v>92</v>
      </c>
      <c r="O315" s="18" t="s">
        <v>438</v>
      </c>
      <c r="P315" s="18">
        <v>10205</v>
      </c>
      <c r="Q315" s="2" t="s">
        <v>289</v>
      </c>
      <c r="R315" s="1" t="s">
        <v>305</v>
      </c>
      <c r="S315" s="5" t="s">
        <v>291</v>
      </c>
      <c r="T315" s="5" t="s">
        <v>292</v>
      </c>
      <c r="U315" s="18" t="s">
        <v>76</v>
      </c>
      <c r="V315" s="18" t="s">
        <v>221</v>
      </c>
      <c r="W315" s="18" t="s">
        <v>306</v>
      </c>
      <c r="X315" s="145" t="s">
        <v>311</v>
      </c>
      <c r="Y315" s="145" t="s">
        <v>334</v>
      </c>
      <c r="Z315" s="145" t="s">
        <v>307</v>
      </c>
      <c r="AA315" s="18" t="s">
        <v>73</v>
      </c>
      <c r="AB315" s="18" t="s">
        <v>299</v>
      </c>
      <c r="AC315" s="143">
        <v>134</v>
      </c>
      <c r="AD315" s="5">
        <f t="shared" si="10"/>
        <v>670</v>
      </c>
      <c r="AE315" s="140">
        <f>Table_1027[[#This Row],[Planned Individuals]]*0.51</f>
        <v>341.7</v>
      </c>
      <c r="AF315" s="140">
        <f>Table_1027[[#This Row],[Planned Individuals]]*0.49</f>
        <v>328.3</v>
      </c>
      <c r="AG315" s="37">
        <v>134</v>
      </c>
      <c r="AH315" s="37"/>
      <c r="AI315" s="140">
        <f>SUM(Table_1027[[#This Row],[Existing Households]:[New Households]])</f>
        <v>134</v>
      </c>
      <c r="AJ315" s="140">
        <f t="shared" si="9"/>
        <v>670</v>
      </c>
      <c r="AK315" s="140">
        <f>Table_1027[[#This Row],[Reached Individuals]]*0.51</f>
        <v>341.7</v>
      </c>
      <c r="AL315" s="140">
        <f>Table_1027[[#This Row],[Reached Individuals]]*0.49</f>
        <v>328.3</v>
      </c>
      <c r="AM315" s="140">
        <f>Table_1027[[#This Row],[Reached Individuals]]*0.21</f>
        <v>140.69999999999999</v>
      </c>
      <c r="AN315" s="140">
        <f>Table_1027[[#This Row],[Reached Individuals]]*0.21</f>
        <v>140.69999999999999</v>
      </c>
      <c r="AO315" s="140">
        <f>Table_1027[[#This Row],[Reached Individuals]]*0.26</f>
        <v>174.20000000000002</v>
      </c>
      <c r="AP315" s="140">
        <f>Table_1027[[#This Row],[Reached Individuals]]*0.27</f>
        <v>180.9</v>
      </c>
      <c r="AQ315" s="142">
        <f>Table_1027[[#This Row],[Reached Individuals]]*0.02</f>
        <v>13.4</v>
      </c>
      <c r="AR315" s="142">
        <f>Table_1027[[#This Row],[Reached Individuals]]*0.03</f>
        <v>20.099999999999998</v>
      </c>
      <c r="AS315" s="37"/>
      <c r="AT315" s="12"/>
      <c r="AU315" s="12" t="s">
        <v>5163</v>
      </c>
      <c r="AV315" s="11">
        <v>1714112246</v>
      </c>
      <c r="AW315" s="11" t="s">
        <v>5164</v>
      </c>
      <c r="AX315" s="11"/>
      <c r="AY315" s="18"/>
      <c r="AZ315" s="18"/>
      <c r="BA315" s="5">
        <v>20</v>
      </c>
      <c r="BB315" s="5">
        <v>2022</v>
      </c>
      <c r="BC315" s="6" t="str" cm="1">
        <f t="array" ref="BC315">_xlfn.IFS(U315="Teknaf","202290",U315="Ukhia","202294",U315="Ramu","202266",U315="Pekua","202256",U315="Maheshkhali","202249",U315="Kutubdia","202245",U315="Cox's Bazar Sadar","202224",U315="Chakaria","202216",ISBLANK(U315),"")</f>
        <v>202294</v>
      </c>
      <c r="BD315" s="22"/>
      <c r="BE315" s="22"/>
    </row>
    <row r="316" spans="1:57" ht="15.75" customHeight="1">
      <c r="A316" s="36">
        <v>313</v>
      </c>
      <c r="B316" s="10" t="s">
        <v>5160</v>
      </c>
      <c r="C316" s="10" t="s">
        <v>182</v>
      </c>
      <c r="D316" s="10"/>
      <c r="E316" s="20" t="s">
        <v>5</v>
      </c>
      <c r="F316" s="18" t="s">
        <v>5235</v>
      </c>
      <c r="G316" s="20" t="s">
        <v>6</v>
      </c>
      <c r="H316" s="3" t="s">
        <v>286</v>
      </c>
      <c r="I316" s="18" t="s">
        <v>84</v>
      </c>
      <c r="J316" s="18" t="s">
        <v>178</v>
      </c>
      <c r="K316" s="100" t="s">
        <v>74</v>
      </c>
      <c r="L316" s="100" t="s">
        <v>361</v>
      </c>
      <c r="M316" s="3" t="s">
        <v>428</v>
      </c>
      <c r="N316" s="18" t="s">
        <v>92</v>
      </c>
      <c r="O316" s="18" t="s">
        <v>438</v>
      </c>
      <c r="P316" s="18">
        <v>10205</v>
      </c>
      <c r="Q316" s="2" t="s">
        <v>289</v>
      </c>
      <c r="R316" s="1" t="s">
        <v>305</v>
      </c>
      <c r="S316" s="5" t="s">
        <v>291</v>
      </c>
      <c r="T316" s="5" t="s">
        <v>292</v>
      </c>
      <c r="U316" s="18" t="s">
        <v>79</v>
      </c>
      <c r="V316" s="18" t="s">
        <v>616</v>
      </c>
      <c r="W316" s="18" t="s">
        <v>326</v>
      </c>
      <c r="X316" s="145" t="s">
        <v>311</v>
      </c>
      <c r="Y316" s="145" t="s">
        <v>334</v>
      </c>
      <c r="Z316" s="145" t="s">
        <v>307</v>
      </c>
      <c r="AA316" s="18" t="s">
        <v>73</v>
      </c>
      <c r="AB316" s="18" t="s">
        <v>299</v>
      </c>
      <c r="AC316" s="143">
        <v>139</v>
      </c>
      <c r="AD316" s="5">
        <f t="shared" si="10"/>
        <v>695</v>
      </c>
      <c r="AE316" s="140">
        <f>Table_1027[[#This Row],[Planned Individuals]]*0.51</f>
        <v>354.45</v>
      </c>
      <c r="AF316" s="140">
        <f>Table_1027[[#This Row],[Planned Individuals]]*0.49</f>
        <v>340.55</v>
      </c>
      <c r="AG316" s="37">
        <v>139</v>
      </c>
      <c r="AH316" s="37"/>
      <c r="AI316" s="140">
        <f>SUM(Table_1027[[#This Row],[Existing Households]:[New Households]])</f>
        <v>139</v>
      </c>
      <c r="AJ316" s="140">
        <f t="shared" si="9"/>
        <v>695</v>
      </c>
      <c r="AK316" s="140">
        <f>Table_1027[[#This Row],[Reached Individuals]]*0.51</f>
        <v>354.45</v>
      </c>
      <c r="AL316" s="140">
        <f>Table_1027[[#This Row],[Reached Individuals]]*0.49</f>
        <v>340.55</v>
      </c>
      <c r="AM316" s="140">
        <f>Table_1027[[#This Row],[Reached Individuals]]*0.21</f>
        <v>145.94999999999999</v>
      </c>
      <c r="AN316" s="140">
        <f>Table_1027[[#This Row],[Reached Individuals]]*0.21</f>
        <v>145.94999999999999</v>
      </c>
      <c r="AO316" s="140">
        <f>Table_1027[[#This Row],[Reached Individuals]]*0.26</f>
        <v>180.70000000000002</v>
      </c>
      <c r="AP316" s="140">
        <f>Table_1027[[#This Row],[Reached Individuals]]*0.27</f>
        <v>187.65</v>
      </c>
      <c r="AQ316" s="142">
        <f>Table_1027[[#This Row],[Reached Individuals]]*0.02</f>
        <v>13.9</v>
      </c>
      <c r="AR316" s="142">
        <f>Table_1027[[#This Row],[Reached Individuals]]*0.03</f>
        <v>20.849999999999998</v>
      </c>
      <c r="AS316" s="37"/>
      <c r="AT316" s="12"/>
      <c r="AU316" s="12" t="s">
        <v>5163</v>
      </c>
      <c r="AV316" s="11">
        <v>1714112246</v>
      </c>
      <c r="AW316" s="11" t="s">
        <v>5164</v>
      </c>
      <c r="AX316" s="11"/>
      <c r="AY316" s="18"/>
      <c r="AZ316" s="18"/>
      <c r="BA316" s="5">
        <v>20</v>
      </c>
      <c r="BB316" s="5">
        <v>2022</v>
      </c>
      <c r="BC316" s="6" t="str" cm="1">
        <f t="array" ref="BC316">_xlfn.IFS(U316="Teknaf","202290",U316="Ukhia","202294",U316="Ramu","202266",U316="Pekua","202256",U316="Maheshkhali","202249",U316="Kutubdia","202245",U316="Cox's Bazar Sadar","202224",U316="Chakaria","202216",ISBLANK(U316),"")</f>
        <v>202224</v>
      </c>
      <c r="BD316" s="22"/>
      <c r="BE316" s="22"/>
    </row>
    <row r="317" spans="1:57" ht="15.75" customHeight="1">
      <c r="A317" s="36">
        <v>314</v>
      </c>
      <c r="B317" s="10" t="s">
        <v>5160</v>
      </c>
      <c r="C317" s="10" t="s">
        <v>182</v>
      </c>
      <c r="D317" s="10"/>
      <c r="E317" s="20" t="s">
        <v>5</v>
      </c>
      <c r="F317" s="18" t="s">
        <v>5235</v>
      </c>
      <c r="G317" s="20" t="s">
        <v>6</v>
      </c>
      <c r="H317" s="3" t="s">
        <v>286</v>
      </c>
      <c r="I317" s="18" t="s">
        <v>84</v>
      </c>
      <c r="J317" s="18" t="s">
        <v>178</v>
      </c>
      <c r="K317" s="100" t="s">
        <v>74</v>
      </c>
      <c r="L317" s="100" t="s">
        <v>361</v>
      </c>
      <c r="M317" s="3" t="s">
        <v>428</v>
      </c>
      <c r="N317" s="18" t="s">
        <v>92</v>
      </c>
      <c r="O317" s="18" t="s">
        <v>438</v>
      </c>
      <c r="P317" s="18">
        <v>10205</v>
      </c>
      <c r="Q317" s="2" t="s">
        <v>289</v>
      </c>
      <c r="R317" s="1" t="s">
        <v>305</v>
      </c>
      <c r="S317" s="5" t="s">
        <v>291</v>
      </c>
      <c r="T317" s="5" t="s">
        <v>292</v>
      </c>
      <c r="U317" s="18" t="s">
        <v>76</v>
      </c>
      <c r="V317" s="18" t="s">
        <v>221</v>
      </c>
      <c r="W317" s="18" t="s">
        <v>325</v>
      </c>
      <c r="X317" s="145" t="s">
        <v>311</v>
      </c>
      <c r="Y317" s="145" t="s">
        <v>334</v>
      </c>
      <c r="Z317" s="145" t="s">
        <v>307</v>
      </c>
      <c r="AA317" s="18" t="s">
        <v>73</v>
      </c>
      <c r="AB317" s="18" t="s">
        <v>299</v>
      </c>
      <c r="AC317" s="143">
        <v>152</v>
      </c>
      <c r="AD317" s="5">
        <f t="shared" si="10"/>
        <v>760</v>
      </c>
      <c r="AE317" s="140">
        <f>Table_1027[[#This Row],[Planned Individuals]]*0.51</f>
        <v>387.6</v>
      </c>
      <c r="AF317" s="140">
        <f>Table_1027[[#This Row],[Planned Individuals]]*0.49</f>
        <v>372.4</v>
      </c>
      <c r="AG317" s="37">
        <v>152</v>
      </c>
      <c r="AH317" s="37"/>
      <c r="AI317" s="140">
        <f>SUM(Table_1027[[#This Row],[Existing Households]:[New Households]])</f>
        <v>152</v>
      </c>
      <c r="AJ317" s="140">
        <f t="shared" si="9"/>
        <v>760</v>
      </c>
      <c r="AK317" s="140">
        <f>Table_1027[[#This Row],[Reached Individuals]]*0.51</f>
        <v>387.6</v>
      </c>
      <c r="AL317" s="140">
        <f>Table_1027[[#This Row],[Reached Individuals]]*0.49</f>
        <v>372.4</v>
      </c>
      <c r="AM317" s="140">
        <f>Table_1027[[#This Row],[Reached Individuals]]*0.21</f>
        <v>159.6</v>
      </c>
      <c r="AN317" s="140">
        <f>Table_1027[[#This Row],[Reached Individuals]]*0.21</f>
        <v>159.6</v>
      </c>
      <c r="AO317" s="140">
        <f>Table_1027[[#This Row],[Reached Individuals]]*0.26</f>
        <v>197.6</v>
      </c>
      <c r="AP317" s="140">
        <f>Table_1027[[#This Row],[Reached Individuals]]*0.27</f>
        <v>205.20000000000002</v>
      </c>
      <c r="AQ317" s="142">
        <f>Table_1027[[#This Row],[Reached Individuals]]*0.02</f>
        <v>15.200000000000001</v>
      </c>
      <c r="AR317" s="142">
        <f>Table_1027[[#This Row],[Reached Individuals]]*0.03</f>
        <v>22.8</v>
      </c>
      <c r="AS317" s="37"/>
      <c r="AT317" s="12"/>
      <c r="AU317" s="12" t="s">
        <v>5163</v>
      </c>
      <c r="AV317" s="11">
        <v>1714112246</v>
      </c>
      <c r="AW317" s="11" t="s">
        <v>5164</v>
      </c>
      <c r="AX317" s="11"/>
      <c r="AY317" s="18"/>
      <c r="AZ317" s="18"/>
      <c r="BA317" s="5">
        <v>20</v>
      </c>
      <c r="BB317" s="5">
        <v>2022</v>
      </c>
      <c r="BC317" s="6" t="str" cm="1">
        <f t="array" ref="BC317">_xlfn.IFS(U317="Teknaf","202290",U317="Ukhia","202294",U317="Ramu","202266",U317="Pekua","202256",U317="Maheshkhali","202249",U317="Kutubdia","202245",U317="Cox's Bazar Sadar","202224",U317="Chakaria","202216",ISBLANK(U317),"")</f>
        <v>202294</v>
      </c>
      <c r="BD317" s="22"/>
      <c r="BE317" s="22"/>
    </row>
    <row r="318" spans="1:57" ht="15.75" customHeight="1">
      <c r="A318" s="36">
        <v>315</v>
      </c>
      <c r="B318" s="10" t="s">
        <v>5160</v>
      </c>
      <c r="C318" s="10" t="s">
        <v>182</v>
      </c>
      <c r="D318" s="10"/>
      <c r="E318" s="20" t="s">
        <v>5</v>
      </c>
      <c r="F318" s="18" t="s">
        <v>5235</v>
      </c>
      <c r="G318" s="20" t="s">
        <v>6</v>
      </c>
      <c r="H318" s="3" t="s">
        <v>286</v>
      </c>
      <c r="I318" s="18" t="s">
        <v>84</v>
      </c>
      <c r="J318" s="18" t="s">
        <v>178</v>
      </c>
      <c r="K318" s="100" t="s">
        <v>74</v>
      </c>
      <c r="L318" s="100" t="s">
        <v>361</v>
      </c>
      <c r="M318" s="3" t="s">
        <v>428</v>
      </c>
      <c r="N318" s="18" t="s">
        <v>92</v>
      </c>
      <c r="O318" s="18" t="s">
        <v>438</v>
      </c>
      <c r="P318" s="18">
        <v>10205</v>
      </c>
      <c r="Q318" s="2" t="s">
        <v>289</v>
      </c>
      <c r="R318" s="1" t="s">
        <v>305</v>
      </c>
      <c r="S318" s="5" t="s">
        <v>291</v>
      </c>
      <c r="T318" s="5" t="s">
        <v>292</v>
      </c>
      <c r="U318" s="18" t="s">
        <v>79</v>
      </c>
      <c r="V318" s="18" t="s">
        <v>616</v>
      </c>
      <c r="W318" s="18" t="s">
        <v>325</v>
      </c>
      <c r="X318" s="145" t="s">
        <v>311</v>
      </c>
      <c r="Y318" s="145" t="s">
        <v>334</v>
      </c>
      <c r="Z318" s="145" t="s">
        <v>307</v>
      </c>
      <c r="AA318" s="18" t="s">
        <v>73</v>
      </c>
      <c r="AB318" s="18" t="s">
        <v>299</v>
      </c>
      <c r="AC318" s="143">
        <v>156</v>
      </c>
      <c r="AD318" s="5">
        <f t="shared" si="10"/>
        <v>780</v>
      </c>
      <c r="AE318" s="140">
        <f>Table_1027[[#This Row],[Planned Individuals]]*0.51</f>
        <v>397.8</v>
      </c>
      <c r="AF318" s="140">
        <f>Table_1027[[#This Row],[Planned Individuals]]*0.49</f>
        <v>382.2</v>
      </c>
      <c r="AG318" s="37">
        <v>156</v>
      </c>
      <c r="AH318" s="37"/>
      <c r="AI318" s="140">
        <f>SUM(Table_1027[[#This Row],[Existing Households]:[New Households]])</f>
        <v>156</v>
      </c>
      <c r="AJ318" s="140">
        <f t="shared" si="9"/>
        <v>780</v>
      </c>
      <c r="AK318" s="140">
        <f>Table_1027[[#This Row],[Reached Individuals]]*0.51</f>
        <v>397.8</v>
      </c>
      <c r="AL318" s="140">
        <f>Table_1027[[#This Row],[Reached Individuals]]*0.49</f>
        <v>382.2</v>
      </c>
      <c r="AM318" s="140">
        <f>Table_1027[[#This Row],[Reached Individuals]]*0.21</f>
        <v>163.79999999999998</v>
      </c>
      <c r="AN318" s="140">
        <f>Table_1027[[#This Row],[Reached Individuals]]*0.21</f>
        <v>163.79999999999998</v>
      </c>
      <c r="AO318" s="140">
        <f>Table_1027[[#This Row],[Reached Individuals]]*0.26</f>
        <v>202.8</v>
      </c>
      <c r="AP318" s="140">
        <f>Table_1027[[#This Row],[Reached Individuals]]*0.27</f>
        <v>210.60000000000002</v>
      </c>
      <c r="AQ318" s="142">
        <f>Table_1027[[#This Row],[Reached Individuals]]*0.02</f>
        <v>15.6</v>
      </c>
      <c r="AR318" s="142">
        <f>Table_1027[[#This Row],[Reached Individuals]]*0.03</f>
        <v>23.4</v>
      </c>
      <c r="AS318" s="37"/>
      <c r="AT318" s="12"/>
      <c r="AU318" s="12" t="s">
        <v>5163</v>
      </c>
      <c r="AV318" s="11">
        <v>1714112246</v>
      </c>
      <c r="AW318" s="11" t="s">
        <v>5164</v>
      </c>
      <c r="AX318" s="11"/>
      <c r="AY318" s="18"/>
      <c r="AZ318" s="18"/>
      <c r="BA318" s="5">
        <v>20</v>
      </c>
      <c r="BB318" s="5">
        <v>2022</v>
      </c>
      <c r="BC318" s="6" t="str" cm="1">
        <f t="array" ref="BC318">_xlfn.IFS(U318="Teknaf","202290",U318="Ukhia","202294",U318="Ramu","202266",U318="Pekua","202256",U318="Maheshkhali","202249",U318="Kutubdia","202245",U318="Cox's Bazar Sadar","202224",U318="Chakaria","202216",ISBLANK(U318),"")</f>
        <v>202224</v>
      </c>
      <c r="BD318" s="22"/>
      <c r="BE318" s="22"/>
    </row>
    <row r="319" spans="1:57" ht="15.75" customHeight="1">
      <c r="A319" s="36">
        <v>316</v>
      </c>
      <c r="B319" s="10" t="s">
        <v>5160</v>
      </c>
      <c r="C319" s="10" t="s">
        <v>182</v>
      </c>
      <c r="D319" s="10"/>
      <c r="E319" s="20" t="s">
        <v>5</v>
      </c>
      <c r="F319" s="18" t="s">
        <v>5235</v>
      </c>
      <c r="G319" s="20" t="s">
        <v>6</v>
      </c>
      <c r="H319" s="3" t="s">
        <v>286</v>
      </c>
      <c r="I319" s="18" t="s">
        <v>84</v>
      </c>
      <c r="J319" s="18" t="s">
        <v>178</v>
      </c>
      <c r="K319" s="100" t="s">
        <v>74</v>
      </c>
      <c r="L319" s="100" t="s">
        <v>361</v>
      </c>
      <c r="M319" s="3" t="s">
        <v>428</v>
      </c>
      <c r="N319" s="18" t="s">
        <v>92</v>
      </c>
      <c r="O319" s="18" t="s">
        <v>438</v>
      </c>
      <c r="P319" s="18">
        <v>10205</v>
      </c>
      <c r="Q319" s="2" t="s">
        <v>289</v>
      </c>
      <c r="R319" s="1" t="s">
        <v>305</v>
      </c>
      <c r="S319" s="5" t="s">
        <v>291</v>
      </c>
      <c r="T319" s="5" t="s">
        <v>292</v>
      </c>
      <c r="U319" s="18" t="s">
        <v>77</v>
      </c>
      <c r="V319" s="18" t="s">
        <v>5165</v>
      </c>
      <c r="W319" s="18" t="s">
        <v>326</v>
      </c>
      <c r="X319" s="145" t="s">
        <v>311</v>
      </c>
      <c r="Y319" s="145" t="s">
        <v>334</v>
      </c>
      <c r="Z319" s="145" t="s">
        <v>307</v>
      </c>
      <c r="AA319" s="18" t="s">
        <v>73</v>
      </c>
      <c r="AB319" s="18" t="s">
        <v>299</v>
      </c>
      <c r="AC319" s="143">
        <v>161</v>
      </c>
      <c r="AD319" s="5">
        <f t="shared" si="10"/>
        <v>805</v>
      </c>
      <c r="AE319" s="140">
        <f>Table_1027[[#This Row],[Planned Individuals]]*0.51</f>
        <v>410.55</v>
      </c>
      <c r="AF319" s="140">
        <f>Table_1027[[#This Row],[Planned Individuals]]*0.49</f>
        <v>394.45</v>
      </c>
      <c r="AG319" s="37">
        <v>161</v>
      </c>
      <c r="AH319" s="37"/>
      <c r="AI319" s="140">
        <f>SUM(Table_1027[[#This Row],[Existing Households]:[New Households]])</f>
        <v>161</v>
      </c>
      <c r="AJ319" s="140">
        <f t="shared" si="9"/>
        <v>805</v>
      </c>
      <c r="AK319" s="140">
        <f>Table_1027[[#This Row],[Reached Individuals]]*0.51</f>
        <v>410.55</v>
      </c>
      <c r="AL319" s="140">
        <f>Table_1027[[#This Row],[Reached Individuals]]*0.49</f>
        <v>394.45</v>
      </c>
      <c r="AM319" s="140">
        <f>Table_1027[[#This Row],[Reached Individuals]]*0.21</f>
        <v>169.04999999999998</v>
      </c>
      <c r="AN319" s="140">
        <f>Table_1027[[#This Row],[Reached Individuals]]*0.21</f>
        <v>169.04999999999998</v>
      </c>
      <c r="AO319" s="140">
        <f>Table_1027[[#This Row],[Reached Individuals]]*0.26</f>
        <v>209.3</v>
      </c>
      <c r="AP319" s="140">
        <f>Table_1027[[#This Row],[Reached Individuals]]*0.27</f>
        <v>217.35000000000002</v>
      </c>
      <c r="AQ319" s="142">
        <f>Table_1027[[#This Row],[Reached Individuals]]*0.02</f>
        <v>16.100000000000001</v>
      </c>
      <c r="AR319" s="142">
        <f>Table_1027[[#This Row],[Reached Individuals]]*0.03</f>
        <v>24.15</v>
      </c>
      <c r="AS319" s="37"/>
      <c r="AT319" s="12"/>
      <c r="AU319" s="12" t="s">
        <v>5163</v>
      </c>
      <c r="AV319" s="11">
        <v>1714112246</v>
      </c>
      <c r="AW319" s="11" t="s">
        <v>5164</v>
      </c>
      <c r="AX319" s="11"/>
      <c r="AY319" s="18"/>
      <c r="AZ319" s="18"/>
      <c r="BA319" s="5">
        <v>20</v>
      </c>
      <c r="BB319" s="5">
        <v>2022</v>
      </c>
      <c r="BC319" s="6" t="str" cm="1">
        <f t="array" ref="BC319">_xlfn.IFS(U319="Teknaf","202290",U319="Ukhia","202294",U319="Ramu","202266",U319="Pekua","202256",U319="Maheshkhali","202249",U319="Kutubdia","202245",U319="Cox's Bazar Sadar","202224",U319="Chakaria","202216",ISBLANK(U319),"")</f>
        <v>202290</v>
      </c>
      <c r="BD319" s="22"/>
      <c r="BE319" s="22"/>
    </row>
    <row r="320" spans="1:57" ht="15.75" customHeight="1">
      <c r="A320" s="36">
        <v>317</v>
      </c>
      <c r="B320" s="10" t="s">
        <v>5160</v>
      </c>
      <c r="C320" s="10" t="s">
        <v>182</v>
      </c>
      <c r="D320" s="10"/>
      <c r="E320" s="20" t="s">
        <v>5</v>
      </c>
      <c r="F320" s="18" t="s">
        <v>5235</v>
      </c>
      <c r="G320" s="20" t="s">
        <v>6</v>
      </c>
      <c r="H320" s="3" t="s">
        <v>286</v>
      </c>
      <c r="I320" s="18" t="s">
        <v>84</v>
      </c>
      <c r="J320" s="18" t="s">
        <v>178</v>
      </c>
      <c r="K320" s="100" t="s">
        <v>74</v>
      </c>
      <c r="L320" s="100" t="s">
        <v>361</v>
      </c>
      <c r="M320" s="3" t="s">
        <v>428</v>
      </c>
      <c r="N320" s="18" t="s">
        <v>92</v>
      </c>
      <c r="O320" s="18" t="s">
        <v>438</v>
      </c>
      <c r="P320" s="18">
        <v>10205</v>
      </c>
      <c r="Q320" s="2" t="s">
        <v>289</v>
      </c>
      <c r="R320" s="1" t="s">
        <v>305</v>
      </c>
      <c r="S320" s="5" t="s">
        <v>291</v>
      </c>
      <c r="T320" s="5" t="s">
        <v>292</v>
      </c>
      <c r="U320" s="18" t="s">
        <v>79</v>
      </c>
      <c r="V320" s="18" t="s">
        <v>620</v>
      </c>
      <c r="W320" s="18" t="s">
        <v>306</v>
      </c>
      <c r="X320" s="145" t="s">
        <v>311</v>
      </c>
      <c r="Y320" s="145" t="s">
        <v>334</v>
      </c>
      <c r="Z320" s="145" t="s">
        <v>307</v>
      </c>
      <c r="AA320" s="18" t="s">
        <v>73</v>
      </c>
      <c r="AB320" s="18" t="s">
        <v>299</v>
      </c>
      <c r="AC320" s="143">
        <v>182</v>
      </c>
      <c r="AD320" s="5">
        <f t="shared" si="10"/>
        <v>910</v>
      </c>
      <c r="AE320" s="140">
        <f>Table_1027[[#This Row],[Planned Individuals]]*0.51</f>
        <v>464.1</v>
      </c>
      <c r="AF320" s="140">
        <f>Table_1027[[#This Row],[Planned Individuals]]*0.49</f>
        <v>445.9</v>
      </c>
      <c r="AG320" s="37">
        <v>182</v>
      </c>
      <c r="AH320" s="37"/>
      <c r="AI320" s="140">
        <f>SUM(Table_1027[[#This Row],[Existing Households]:[New Households]])</f>
        <v>182</v>
      </c>
      <c r="AJ320" s="140">
        <f t="shared" si="9"/>
        <v>910</v>
      </c>
      <c r="AK320" s="140">
        <f>Table_1027[[#This Row],[Reached Individuals]]*0.51</f>
        <v>464.1</v>
      </c>
      <c r="AL320" s="140">
        <f>Table_1027[[#This Row],[Reached Individuals]]*0.49</f>
        <v>445.9</v>
      </c>
      <c r="AM320" s="140">
        <f>Table_1027[[#This Row],[Reached Individuals]]*0.21</f>
        <v>191.1</v>
      </c>
      <c r="AN320" s="140">
        <f>Table_1027[[#This Row],[Reached Individuals]]*0.21</f>
        <v>191.1</v>
      </c>
      <c r="AO320" s="140">
        <f>Table_1027[[#This Row],[Reached Individuals]]*0.26</f>
        <v>236.6</v>
      </c>
      <c r="AP320" s="140">
        <f>Table_1027[[#This Row],[Reached Individuals]]*0.27</f>
        <v>245.70000000000002</v>
      </c>
      <c r="AQ320" s="142">
        <f>Table_1027[[#This Row],[Reached Individuals]]*0.02</f>
        <v>18.2</v>
      </c>
      <c r="AR320" s="142">
        <f>Table_1027[[#This Row],[Reached Individuals]]*0.03</f>
        <v>27.3</v>
      </c>
      <c r="AS320" s="37"/>
      <c r="AT320" s="12"/>
      <c r="AU320" s="12" t="s">
        <v>5163</v>
      </c>
      <c r="AV320" s="11">
        <v>1714112246</v>
      </c>
      <c r="AW320" s="11" t="s">
        <v>5164</v>
      </c>
      <c r="AX320" s="11"/>
      <c r="AY320" s="18"/>
      <c r="AZ320" s="18"/>
      <c r="BA320" s="5">
        <v>20</v>
      </c>
      <c r="BB320" s="5">
        <v>2022</v>
      </c>
      <c r="BC320" s="6" t="str" cm="1">
        <f t="array" ref="BC320">_xlfn.IFS(U320="Teknaf","202290",U320="Ukhia","202294",U320="Ramu","202266",U320="Pekua","202256",U320="Maheshkhali","202249",U320="Kutubdia","202245",U320="Cox's Bazar Sadar","202224",U320="Chakaria","202216",ISBLANK(U320),"")</f>
        <v>202224</v>
      </c>
      <c r="BD320" s="22"/>
      <c r="BE320" s="22"/>
    </row>
    <row r="321" spans="1:57" ht="15.75" customHeight="1">
      <c r="A321" s="36">
        <v>318</v>
      </c>
      <c r="B321" s="10" t="s">
        <v>5160</v>
      </c>
      <c r="C321" s="10" t="s">
        <v>182</v>
      </c>
      <c r="D321" s="10"/>
      <c r="E321" s="20" t="s">
        <v>5</v>
      </c>
      <c r="F321" s="18" t="s">
        <v>5235</v>
      </c>
      <c r="G321" s="20" t="s">
        <v>6</v>
      </c>
      <c r="H321" s="3" t="s">
        <v>286</v>
      </c>
      <c r="I321" s="18" t="s">
        <v>84</v>
      </c>
      <c r="J321" s="18" t="s">
        <v>178</v>
      </c>
      <c r="K321" s="100" t="s">
        <v>74</v>
      </c>
      <c r="L321" s="100" t="s">
        <v>361</v>
      </c>
      <c r="M321" s="3" t="s">
        <v>428</v>
      </c>
      <c r="N321" s="18" t="s">
        <v>92</v>
      </c>
      <c r="O321" s="18" t="s">
        <v>438</v>
      </c>
      <c r="P321" s="18">
        <v>10205</v>
      </c>
      <c r="Q321" s="2" t="s">
        <v>289</v>
      </c>
      <c r="R321" s="1" t="s">
        <v>305</v>
      </c>
      <c r="S321" s="5" t="s">
        <v>291</v>
      </c>
      <c r="T321" s="5" t="s">
        <v>292</v>
      </c>
      <c r="U321" s="18" t="s">
        <v>79</v>
      </c>
      <c r="V321" s="18" t="s">
        <v>620</v>
      </c>
      <c r="W321" s="18" t="s">
        <v>310</v>
      </c>
      <c r="X321" s="145" t="s">
        <v>311</v>
      </c>
      <c r="Y321" s="145" t="s">
        <v>334</v>
      </c>
      <c r="Z321" s="145" t="s">
        <v>307</v>
      </c>
      <c r="AA321" s="18" t="s">
        <v>73</v>
      </c>
      <c r="AB321" s="18" t="s">
        <v>299</v>
      </c>
      <c r="AC321" s="143">
        <v>189</v>
      </c>
      <c r="AD321" s="5">
        <f t="shared" si="10"/>
        <v>945</v>
      </c>
      <c r="AE321" s="140">
        <f>Table_1027[[#This Row],[Planned Individuals]]*0.51</f>
        <v>481.95</v>
      </c>
      <c r="AF321" s="140">
        <f>Table_1027[[#This Row],[Planned Individuals]]*0.49</f>
        <v>463.05</v>
      </c>
      <c r="AG321" s="37">
        <v>189</v>
      </c>
      <c r="AH321" s="37"/>
      <c r="AI321" s="140">
        <f>SUM(Table_1027[[#This Row],[Existing Households]:[New Households]])</f>
        <v>189</v>
      </c>
      <c r="AJ321" s="140">
        <f t="shared" si="9"/>
        <v>945</v>
      </c>
      <c r="AK321" s="140">
        <f>Table_1027[[#This Row],[Reached Individuals]]*0.51</f>
        <v>481.95</v>
      </c>
      <c r="AL321" s="140">
        <f>Table_1027[[#This Row],[Reached Individuals]]*0.49</f>
        <v>463.05</v>
      </c>
      <c r="AM321" s="140">
        <f>Table_1027[[#This Row],[Reached Individuals]]*0.21</f>
        <v>198.45</v>
      </c>
      <c r="AN321" s="140">
        <f>Table_1027[[#This Row],[Reached Individuals]]*0.21</f>
        <v>198.45</v>
      </c>
      <c r="AO321" s="140">
        <f>Table_1027[[#This Row],[Reached Individuals]]*0.26</f>
        <v>245.70000000000002</v>
      </c>
      <c r="AP321" s="140">
        <f>Table_1027[[#This Row],[Reached Individuals]]*0.27</f>
        <v>255.15</v>
      </c>
      <c r="AQ321" s="142">
        <f>Table_1027[[#This Row],[Reached Individuals]]*0.02</f>
        <v>18.900000000000002</v>
      </c>
      <c r="AR321" s="142">
        <f>Table_1027[[#This Row],[Reached Individuals]]*0.03</f>
        <v>28.349999999999998</v>
      </c>
      <c r="AS321" s="37"/>
      <c r="AT321" s="12"/>
      <c r="AU321" s="12" t="s">
        <v>5163</v>
      </c>
      <c r="AV321" s="11">
        <v>1714112246</v>
      </c>
      <c r="AW321" s="11" t="s">
        <v>5164</v>
      </c>
      <c r="AX321" s="11"/>
      <c r="AY321" s="18"/>
      <c r="AZ321" s="18"/>
      <c r="BA321" s="5">
        <v>20</v>
      </c>
      <c r="BB321" s="5">
        <v>2022</v>
      </c>
      <c r="BC321" s="6" t="str" cm="1">
        <f t="array" ref="BC321">_xlfn.IFS(U321="Teknaf","202290",U321="Ukhia","202294",U321="Ramu","202266",U321="Pekua","202256",U321="Maheshkhali","202249",U321="Kutubdia","202245",U321="Cox's Bazar Sadar","202224",U321="Chakaria","202216",ISBLANK(U321),"")</f>
        <v>202224</v>
      </c>
      <c r="BD321" s="22"/>
      <c r="BE321" s="22"/>
    </row>
    <row r="322" spans="1:57" ht="15.75" customHeight="1">
      <c r="A322" s="36">
        <v>319</v>
      </c>
      <c r="B322" s="10" t="s">
        <v>5160</v>
      </c>
      <c r="C322" s="10" t="s">
        <v>182</v>
      </c>
      <c r="D322" s="10"/>
      <c r="E322" s="20" t="s">
        <v>5</v>
      </c>
      <c r="F322" s="18" t="s">
        <v>5235</v>
      </c>
      <c r="G322" s="20" t="s">
        <v>6</v>
      </c>
      <c r="H322" s="3" t="s">
        <v>286</v>
      </c>
      <c r="I322" s="18" t="s">
        <v>84</v>
      </c>
      <c r="J322" s="18" t="s">
        <v>178</v>
      </c>
      <c r="K322" s="100" t="s">
        <v>74</v>
      </c>
      <c r="L322" s="100" t="s">
        <v>361</v>
      </c>
      <c r="M322" s="3" t="s">
        <v>428</v>
      </c>
      <c r="N322" s="18" t="s">
        <v>92</v>
      </c>
      <c r="O322" s="18" t="s">
        <v>438</v>
      </c>
      <c r="P322" s="18">
        <v>10205</v>
      </c>
      <c r="Q322" s="2" t="s">
        <v>289</v>
      </c>
      <c r="R322" s="1" t="s">
        <v>305</v>
      </c>
      <c r="S322" s="5" t="s">
        <v>291</v>
      </c>
      <c r="T322" s="5" t="s">
        <v>292</v>
      </c>
      <c r="U322" s="18" t="s">
        <v>79</v>
      </c>
      <c r="V322" s="18" t="s">
        <v>616</v>
      </c>
      <c r="W322" s="18" t="s">
        <v>306</v>
      </c>
      <c r="X322" s="145" t="s">
        <v>311</v>
      </c>
      <c r="Y322" s="145" t="s">
        <v>334</v>
      </c>
      <c r="Z322" s="145" t="s">
        <v>307</v>
      </c>
      <c r="AA322" s="18" t="s">
        <v>73</v>
      </c>
      <c r="AB322" s="18" t="s">
        <v>299</v>
      </c>
      <c r="AC322" s="143">
        <v>200</v>
      </c>
      <c r="AD322" s="5">
        <f t="shared" si="10"/>
        <v>1000</v>
      </c>
      <c r="AE322" s="140">
        <f>Table_1027[[#This Row],[Planned Individuals]]*0.51</f>
        <v>510</v>
      </c>
      <c r="AF322" s="140">
        <f>Table_1027[[#This Row],[Planned Individuals]]*0.49</f>
        <v>490</v>
      </c>
      <c r="AG322" s="37">
        <v>200</v>
      </c>
      <c r="AH322" s="37"/>
      <c r="AI322" s="140">
        <f>SUM(Table_1027[[#This Row],[Existing Households]:[New Households]])</f>
        <v>200</v>
      </c>
      <c r="AJ322" s="140">
        <f t="shared" si="9"/>
        <v>1000</v>
      </c>
      <c r="AK322" s="140">
        <f>Table_1027[[#This Row],[Reached Individuals]]*0.51</f>
        <v>510</v>
      </c>
      <c r="AL322" s="140">
        <f>Table_1027[[#This Row],[Reached Individuals]]*0.49</f>
        <v>490</v>
      </c>
      <c r="AM322" s="140">
        <f>Table_1027[[#This Row],[Reached Individuals]]*0.21</f>
        <v>210</v>
      </c>
      <c r="AN322" s="140">
        <f>Table_1027[[#This Row],[Reached Individuals]]*0.21</f>
        <v>210</v>
      </c>
      <c r="AO322" s="140">
        <f>Table_1027[[#This Row],[Reached Individuals]]*0.26</f>
        <v>260</v>
      </c>
      <c r="AP322" s="140">
        <f>Table_1027[[#This Row],[Reached Individuals]]*0.27</f>
        <v>270</v>
      </c>
      <c r="AQ322" s="142">
        <f>Table_1027[[#This Row],[Reached Individuals]]*0.02</f>
        <v>20</v>
      </c>
      <c r="AR322" s="142">
        <f>Table_1027[[#This Row],[Reached Individuals]]*0.03</f>
        <v>30</v>
      </c>
      <c r="AS322" s="37"/>
      <c r="AT322" s="12"/>
      <c r="AU322" s="12" t="s">
        <v>5163</v>
      </c>
      <c r="AV322" s="11">
        <v>1714112246</v>
      </c>
      <c r="AW322" s="11" t="s">
        <v>5164</v>
      </c>
      <c r="AX322" s="11"/>
      <c r="AY322" s="18"/>
      <c r="AZ322" s="18"/>
      <c r="BA322" s="5">
        <v>20</v>
      </c>
      <c r="BB322" s="5">
        <v>2022</v>
      </c>
      <c r="BC322" s="6" t="str" cm="1">
        <f t="array" ref="BC322">_xlfn.IFS(U322="Teknaf","202290",U322="Ukhia","202294",U322="Ramu","202266",U322="Pekua","202256",U322="Maheshkhali","202249",U322="Kutubdia","202245",U322="Cox's Bazar Sadar","202224",U322="Chakaria","202216",ISBLANK(U322),"")</f>
        <v>202224</v>
      </c>
      <c r="BD322" s="22"/>
      <c r="BE322" s="22"/>
    </row>
    <row r="323" spans="1:57" ht="15.75" customHeight="1">
      <c r="A323" s="36">
        <v>320</v>
      </c>
      <c r="B323" s="10" t="s">
        <v>5160</v>
      </c>
      <c r="C323" s="10" t="s">
        <v>182</v>
      </c>
      <c r="D323" s="10"/>
      <c r="E323" s="20" t="s">
        <v>5</v>
      </c>
      <c r="F323" s="18" t="s">
        <v>5235</v>
      </c>
      <c r="G323" s="20" t="s">
        <v>6</v>
      </c>
      <c r="H323" s="3" t="s">
        <v>286</v>
      </c>
      <c r="I323" s="18" t="s">
        <v>84</v>
      </c>
      <c r="J323" s="18" t="s">
        <v>178</v>
      </c>
      <c r="K323" s="100" t="s">
        <v>74</v>
      </c>
      <c r="L323" s="100" t="s">
        <v>361</v>
      </c>
      <c r="M323" s="3" t="s">
        <v>428</v>
      </c>
      <c r="N323" s="18" t="s">
        <v>92</v>
      </c>
      <c r="O323" s="18" t="s">
        <v>438</v>
      </c>
      <c r="P323" s="18">
        <v>10205</v>
      </c>
      <c r="Q323" s="2" t="s">
        <v>289</v>
      </c>
      <c r="R323" s="1" t="s">
        <v>305</v>
      </c>
      <c r="S323" s="5" t="s">
        <v>291</v>
      </c>
      <c r="T323" s="5" t="s">
        <v>292</v>
      </c>
      <c r="U323" s="18" t="s">
        <v>77</v>
      </c>
      <c r="V323" s="18" t="s">
        <v>226</v>
      </c>
      <c r="W323" s="18" t="s">
        <v>331</v>
      </c>
      <c r="X323" s="145" t="s">
        <v>311</v>
      </c>
      <c r="Y323" s="145" t="s">
        <v>334</v>
      </c>
      <c r="Z323" s="145" t="s">
        <v>307</v>
      </c>
      <c r="AA323" s="18" t="s">
        <v>73</v>
      </c>
      <c r="AB323" s="18" t="s">
        <v>299</v>
      </c>
      <c r="AC323" s="143">
        <v>205</v>
      </c>
      <c r="AD323" s="5">
        <f t="shared" si="10"/>
        <v>1025</v>
      </c>
      <c r="AE323" s="140">
        <f>Table_1027[[#This Row],[Planned Individuals]]*0.51</f>
        <v>522.75</v>
      </c>
      <c r="AF323" s="140">
        <f>Table_1027[[#This Row],[Planned Individuals]]*0.49</f>
        <v>502.25</v>
      </c>
      <c r="AG323" s="37">
        <v>205</v>
      </c>
      <c r="AH323" s="37"/>
      <c r="AI323" s="140">
        <f>SUM(Table_1027[[#This Row],[Existing Households]:[New Households]])</f>
        <v>205</v>
      </c>
      <c r="AJ323" s="140">
        <f t="shared" si="9"/>
        <v>1025</v>
      </c>
      <c r="AK323" s="140">
        <f>Table_1027[[#This Row],[Reached Individuals]]*0.51</f>
        <v>522.75</v>
      </c>
      <c r="AL323" s="140">
        <f>Table_1027[[#This Row],[Reached Individuals]]*0.49</f>
        <v>502.25</v>
      </c>
      <c r="AM323" s="140">
        <f>Table_1027[[#This Row],[Reached Individuals]]*0.21</f>
        <v>215.25</v>
      </c>
      <c r="AN323" s="140">
        <f>Table_1027[[#This Row],[Reached Individuals]]*0.21</f>
        <v>215.25</v>
      </c>
      <c r="AO323" s="140">
        <f>Table_1027[[#This Row],[Reached Individuals]]*0.26</f>
        <v>266.5</v>
      </c>
      <c r="AP323" s="140">
        <f>Table_1027[[#This Row],[Reached Individuals]]*0.27</f>
        <v>276.75</v>
      </c>
      <c r="AQ323" s="142">
        <f>Table_1027[[#This Row],[Reached Individuals]]*0.02</f>
        <v>20.5</v>
      </c>
      <c r="AR323" s="142">
        <f>Table_1027[[#This Row],[Reached Individuals]]*0.03</f>
        <v>30.75</v>
      </c>
      <c r="AS323" s="37"/>
      <c r="AT323" s="12"/>
      <c r="AU323" s="12" t="s">
        <v>5163</v>
      </c>
      <c r="AV323" s="11">
        <v>1714112246</v>
      </c>
      <c r="AW323" s="11" t="s">
        <v>5164</v>
      </c>
      <c r="AX323" s="11"/>
      <c r="AY323" s="18"/>
      <c r="AZ323" s="18"/>
      <c r="BA323" s="5">
        <v>20</v>
      </c>
      <c r="BB323" s="5">
        <v>2022</v>
      </c>
      <c r="BC323" s="6" t="str" cm="1">
        <f t="array" ref="BC323">_xlfn.IFS(U323="Teknaf","202290",U323="Ukhia","202294",U323="Ramu","202266",U323="Pekua","202256",U323="Maheshkhali","202249",U323="Kutubdia","202245",U323="Cox's Bazar Sadar","202224",U323="Chakaria","202216",ISBLANK(U323),"")</f>
        <v>202290</v>
      </c>
      <c r="BD323" s="22"/>
      <c r="BE323" s="22"/>
    </row>
    <row r="324" spans="1:57" ht="15.75" customHeight="1">
      <c r="A324" s="36">
        <v>321</v>
      </c>
      <c r="B324" s="10" t="s">
        <v>5160</v>
      </c>
      <c r="C324" s="10" t="s">
        <v>182</v>
      </c>
      <c r="D324" s="10"/>
      <c r="E324" s="20" t="s">
        <v>5</v>
      </c>
      <c r="F324" s="18" t="s">
        <v>5235</v>
      </c>
      <c r="G324" s="20" t="s">
        <v>6</v>
      </c>
      <c r="H324" s="3" t="s">
        <v>286</v>
      </c>
      <c r="I324" s="18" t="s">
        <v>84</v>
      </c>
      <c r="J324" s="18" t="s">
        <v>178</v>
      </c>
      <c r="K324" s="100" t="s">
        <v>74</v>
      </c>
      <c r="L324" s="100" t="s">
        <v>361</v>
      </c>
      <c r="M324" s="3" t="s">
        <v>428</v>
      </c>
      <c r="N324" s="18" t="s">
        <v>92</v>
      </c>
      <c r="O324" s="18" t="s">
        <v>438</v>
      </c>
      <c r="P324" s="18">
        <v>10205</v>
      </c>
      <c r="Q324" s="2" t="s">
        <v>289</v>
      </c>
      <c r="R324" s="1" t="s">
        <v>305</v>
      </c>
      <c r="S324" s="5" t="s">
        <v>291</v>
      </c>
      <c r="T324" s="5" t="s">
        <v>292</v>
      </c>
      <c r="U324" s="18" t="s">
        <v>79</v>
      </c>
      <c r="V324" s="18" t="s">
        <v>620</v>
      </c>
      <c r="W324" s="18" t="s">
        <v>324</v>
      </c>
      <c r="X324" s="145" t="s">
        <v>311</v>
      </c>
      <c r="Y324" s="145" t="s">
        <v>334</v>
      </c>
      <c r="Z324" s="145" t="s">
        <v>307</v>
      </c>
      <c r="AA324" s="18" t="s">
        <v>73</v>
      </c>
      <c r="AB324" s="18" t="s">
        <v>299</v>
      </c>
      <c r="AC324" s="143">
        <v>210</v>
      </c>
      <c r="AD324" s="5">
        <f t="shared" si="10"/>
        <v>1050</v>
      </c>
      <c r="AE324" s="140">
        <f>Table_1027[[#This Row],[Planned Individuals]]*0.51</f>
        <v>535.5</v>
      </c>
      <c r="AF324" s="140">
        <f>Table_1027[[#This Row],[Planned Individuals]]*0.49</f>
        <v>514.5</v>
      </c>
      <c r="AG324" s="37">
        <v>210</v>
      </c>
      <c r="AH324" s="37"/>
      <c r="AI324" s="140">
        <f>SUM(Table_1027[[#This Row],[Existing Households]:[New Households]])</f>
        <v>210</v>
      </c>
      <c r="AJ324" s="140">
        <f t="shared" ref="AJ324:AJ387" si="11">IF(AA324="Host Community",AI324*5,IF(AA324="Refugee",AI324*4.6))</f>
        <v>1050</v>
      </c>
      <c r="AK324" s="140">
        <f>Table_1027[[#This Row],[Reached Individuals]]*0.51</f>
        <v>535.5</v>
      </c>
      <c r="AL324" s="140">
        <f>Table_1027[[#This Row],[Reached Individuals]]*0.49</f>
        <v>514.5</v>
      </c>
      <c r="AM324" s="140">
        <f>Table_1027[[#This Row],[Reached Individuals]]*0.21</f>
        <v>220.5</v>
      </c>
      <c r="AN324" s="140">
        <f>Table_1027[[#This Row],[Reached Individuals]]*0.21</f>
        <v>220.5</v>
      </c>
      <c r="AO324" s="140">
        <f>Table_1027[[#This Row],[Reached Individuals]]*0.26</f>
        <v>273</v>
      </c>
      <c r="AP324" s="140">
        <f>Table_1027[[#This Row],[Reached Individuals]]*0.27</f>
        <v>283.5</v>
      </c>
      <c r="AQ324" s="142">
        <f>Table_1027[[#This Row],[Reached Individuals]]*0.02</f>
        <v>21</v>
      </c>
      <c r="AR324" s="142">
        <f>Table_1027[[#This Row],[Reached Individuals]]*0.03</f>
        <v>31.5</v>
      </c>
      <c r="AS324" s="37"/>
      <c r="AT324" s="12"/>
      <c r="AU324" s="12" t="s">
        <v>5163</v>
      </c>
      <c r="AV324" s="11">
        <v>1714112246</v>
      </c>
      <c r="AW324" s="11" t="s">
        <v>5164</v>
      </c>
      <c r="AX324" s="11"/>
      <c r="AY324" s="18"/>
      <c r="AZ324" s="18"/>
      <c r="BA324" s="5">
        <v>20</v>
      </c>
      <c r="BB324" s="5">
        <v>2022</v>
      </c>
      <c r="BC324" s="6" t="str" cm="1">
        <f t="array" ref="BC324">_xlfn.IFS(U324="Teknaf","202290",U324="Ukhia","202294",U324="Ramu","202266",U324="Pekua","202256",U324="Maheshkhali","202249",U324="Kutubdia","202245",U324="Cox's Bazar Sadar","202224",U324="Chakaria","202216",ISBLANK(U324),"")</f>
        <v>202224</v>
      </c>
      <c r="BD324" s="22"/>
      <c r="BE324" s="22"/>
    </row>
    <row r="325" spans="1:57" ht="15.75" customHeight="1">
      <c r="A325" s="36">
        <v>322</v>
      </c>
      <c r="B325" s="10" t="s">
        <v>5160</v>
      </c>
      <c r="C325" s="10" t="s">
        <v>182</v>
      </c>
      <c r="D325" s="10"/>
      <c r="E325" s="20" t="s">
        <v>5</v>
      </c>
      <c r="F325" s="18" t="s">
        <v>5235</v>
      </c>
      <c r="G325" s="20" t="s">
        <v>6</v>
      </c>
      <c r="H325" s="3" t="s">
        <v>286</v>
      </c>
      <c r="I325" s="18" t="s">
        <v>84</v>
      </c>
      <c r="J325" s="18" t="s">
        <v>178</v>
      </c>
      <c r="K325" s="100" t="s">
        <v>74</v>
      </c>
      <c r="L325" s="100" t="s">
        <v>361</v>
      </c>
      <c r="M325" s="3" t="s">
        <v>428</v>
      </c>
      <c r="N325" s="18" t="s">
        <v>92</v>
      </c>
      <c r="O325" s="18" t="s">
        <v>438</v>
      </c>
      <c r="P325" s="18">
        <v>10205</v>
      </c>
      <c r="Q325" s="2" t="s">
        <v>289</v>
      </c>
      <c r="R325" s="1" t="s">
        <v>305</v>
      </c>
      <c r="S325" s="5" t="s">
        <v>291</v>
      </c>
      <c r="T325" s="5" t="s">
        <v>292</v>
      </c>
      <c r="U325" s="18" t="s">
        <v>77</v>
      </c>
      <c r="V325" s="18" t="s">
        <v>5165</v>
      </c>
      <c r="W325" s="18" t="s">
        <v>308</v>
      </c>
      <c r="X325" s="145" t="s">
        <v>311</v>
      </c>
      <c r="Y325" s="145" t="s">
        <v>334</v>
      </c>
      <c r="Z325" s="145" t="s">
        <v>307</v>
      </c>
      <c r="AA325" s="18" t="s">
        <v>73</v>
      </c>
      <c r="AB325" s="18" t="s">
        <v>299</v>
      </c>
      <c r="AC325" s="143">
        <v>216</v>
      </c>
      <c r="AD325" s="5">
        <f t="shared" si="10"/>
        <v>1080</v>
      </c>
      <c r="AE325" s="140">
        <f>Table_1027[[#This Row],[Planned Individuals]]*0.51</f>
        <v>550.79999999999995</v>
      </c>
      <c r="AF325" s="140">
        <f>Table_1027[[#This Row],[Planned Individuals]]*0.49</f>
        <v>529.20000000000005</v>
      </c>
      <c r="AG325" s="37">
        <v>216</v>
      </c>
      <c r="AH325" s="37"/>
      <c r="AI325" s="140">
        <f>SUM(Table_1027[[#This Row],[Existing Households]:[New Households]])</f>
        <v>216</v>
      </c>
      <c r="AJ325" s="140">
        <f t="shared" si="11"/>
        <v>1080</v>
      </c>
      <c r="AK325" s="140">
        <f>Table_1027[[#This Row],[Reached Individuals]]*0.51</f>
        <v>550.79999999999995</v>
      </c>
      <c r="AL325" s="140">
        <f>Table_1027[[#This Row],[Reached Individuals]]*0.49</f>
        <v>529.20000000000005</v>
      </c>
      <c r="AM325" s="140">
        <f>Table_1027[[#This Row],[Reached Individuals]]*0.21</f>
        <v>226.79999999999998</v>
      </c>
      <c r="AN325" s="140">
        <f>Table_1027[[#This Row],[Reached Individuals]]*0.21</f>
        <v>226.79999999999998</v>
      </c>
      <c r="AO325" s="140">
        <f>Table_1027[[#This Row],[Reached Individuals]]*0.26</f>
        <v>280.8</v>
      </c>
      <c r="AP325" s="140">
        <f>Table_1027[[#This Row],[Reached Individuals]]*0.27</f>
        <v>291.60000000000002</v>
      </c>
      <c r="AQ325" s="142">
        <f>Table_1027[[#This Row],[Reached Individuals]]*0.02</f>
        <v>21.6</v>
      </c>
      <c r="AR325" s="142">
        <f>Table_1027[[#This Row],[Reached Individuals]]*0.03</f>
        <v>32.4</v>
      </c>
      <c r="AS325" s="37"/>
      <c r="AT325" s="12"/>
      <c r="AU325" s="12" t="s">
        <v>5163</v>
      </c>
      <c r="AV325" s="11">
        <v>1714112246</v>
      </c>
      <c r="AW325" s="11" t="s">
        <v>5164</v>
      </c>
      <c r="AX325" s="11"/>
      <c r="AY325" s="18"/>
      <c r="AZ325" s="18"/>
      <c r="BA325" s="5">
        <v>20</v>
      </c>
      <c r="BB325" s="5">
        <v>2022</v>
      </c>
      <c r="BC325" s="6" t="str" cm="1">
        <f t="array" ref="BC325">_xlfn.IFS(U325="Teknaf","202290",U325="Ukhia","202294",U325="Ramu","202266",U325="Pekua","202256",U325="Maheshkhali","202249",U325="Kutubdia","202245",U325="Cox's Bazar Sadar","202224",U325="Chakaria","202216",ISBLANK(U325),"")</f>
        <v>202290</v>
      </c>
      <c r="BD325" s="22"/>
      <c r="BE325" s="22"/>
    </row>
    <row r="326" spans="1:57" ht="15.75" customHeight="1">
      <c r="A326" s="36">
        <v>323</v>
      </c>
      <c r="B326" s="10" t="s">
        <v>5160</v>
      </c>
      <c r="C326" s="10" t="s">
        <v>182</v>
      </c>
      <c r="D326" s="10"/>
      <c r="E326" s="20" t="s">
        <v>5</v>
      </c>
      <c r="F326" s="18" t="s">
        <v>5235</v>
      </c>
      <c r="G326" s="20" t="s">
        <v>6</v>
      </c>
      <c r="H326" s="3" t="s">
        <v>286</v>
      </c>
      <c r="I326" s="18" t="s">
        <v>84</v>
      </c>
      <c r="J326" s="18" t="s">
        <v>178</v>
      </c>
      <c r="K326" s="100" t="s">
        <v>74</v>
      </c>
      <c r="L326" s="100" t="s">
        <v>361</v>
      </c>
      <c r="M326" s="3" t="s">
        <v>428</v>
      </c>
      <c r="N326" s="18" t="s">
        <v>92</v>
      </c>
      <c r="O326" s="18" t="s">
        <v>438</v>
      </c>
      <c r="P326" s="18">
        <v>10205</v>
      </c>
      <c r="Q326" s="2" t="s">
        <v>289</v>
      </c>
      <c r="R326" s="1" t="s">
        <v>305</v>
      </c>
      <c r="S326" s="5" t="s">
        <v>291</v>
      </c>
      <c r="T326" s="5" t="s">
        <v>292</v>
      </c>
      <c r="U326" s="18" t="s">
        <v>79</v>
      </c>
      <c r="V326" s="20" t="s">
        <v>231</v>
      </c>
      <c r="W326" s="18" t="s">
        <v>331</v>
      </c>
      <c r="X326" s="145" t="s">
        <v>311</v>
      </c>
      <c r="Y326" s="145" t="s">
        <v>334</v>
      </c>
      <c r="Z326" s="145" t="s">
        <v>307</v>
      </c>
      <c r="AA326" s="18" t="s">
        <v>73</v>
      </c>
      <c r="AB326" s="18" t="s">
        <v>299</v>
      </c>
      <c r="AC326" s="143">
        <v>237</v>
      </c>
      <c r="AD326" s="5">
        <f t="shared" si="10"/>
        <v>1185</v>
      </c>
      <c r="AE326" s="140">
        <f>Table_1027[[#This Row],[Planned Individuals]]*0.51</f>
        <v>604.35</v>
      </c>
      <c r="AF326" s="140">
        <f>Table_1027[[#This Row],[Planned Individuals]]*0.49</f>
        <v>580.65</v>
      </c>
      <c r="AG326" s="37">
        <v>237</v>
      </c>
      <c r="AH326" s="37"/>
      <c r="AI326" s="140">
        <f>SUM(Table_1027[[#This Row],[Existing Households]:[New Households]])</f>
        <v>237</v>
      </c>
      <c r="AJ326" s="140">
        <f t="shared" si="11"/>
        <v>1185</v>
      </c>
      <c r="AK326" s="140">
        <f>Table_1027[[#This Row],[Reached Individuals]]*0.51</f>
        <v>604.35</v>
      </c>
      <c r="AL326" s="140">
        <f>Table_1027[[#This Row],[Reached Individuals]]*0.49</f>
        <v>580.65</v>
      </c>
      <c r="AM326" s="140">
        <f>Table_1027[[#This Row],[Reached Individuals]]*0.21</f>
        <v>248.85</v>
      </c>
      <c r="AN326" s="140">
        <f>Table_1027[[#This Row],[Reached Individuals]]*0.21</f>
        <v>248.85</v>
      </c>
      <c r="AO326" s="140">
        <f>Table_1027[[#This Row],[Reached Individuals]]*0.26</f>
        <v>308.10000000000002</v>
      </c>
      <c r="AP326" s="140">
        <f>Table_1027[[#This Row],[Reached Individuals]]*0.27</f>
        <v>319.95000000000005</v>
      </c>
      <c r="AQ326" s="142">
        <f>Table_1027[[#This Row],[Reached Individuals]]*0.02</f>
        <v>23.7</v>
      </c>
      <c r="AR326" s="142">
        <f>Table_1027[[#This Row],[Reached Individuals]]*0.03</f>
        <v>35.549999999999997</v>
      </c>
      <c r="AS326" s="37"/>
      <c r="AT326" s="12"/>
      <c r="AU326" s="12" t="s">
        <v>5163</v>
      </c>
      <c r="AV326" s="11">
        <v>1714112246</v>
      </c>
      <c r="AW326" s="11" t="s">
        <v>5164</v>
      </c>
      <c r="AX326" s="11"/>
      <c r="AY326" s="18"/>
      <c r="AZ326" s="18"/>
      <c r="BA326" s="5">
        <v>20</v>
      </c>
      <c r="BB326" s="5">
        <v>2022</v>
      </c>
      <c r="BC326" s="6" t="str" cm="1">
        <f t="array" ref="BC326">_xlfn.IFS(U326="Teknaf","202290",U326="Ukhia","202294",U326="Ramu","202266",U326="Pekua","202256",U326="Maheshkhali","202249",U326="Kutubdia","202245",U326="Cox's Bazar Sadar","202224",U326="Chakaria","202216",ISBLANK(U326),"")</f>
        <v>202224</v>
      </c>
      <c r="BD326" s="22"/>
      <c r="BE326" s="22"/>
    </row>
    <row r="327" spans="1:57" ht="15.75" customHeight="1">
      <c r="A327" s="36">
        <v>324</v>
      </c>
      <c r="B327" s="10" t="s">
        <v>5160</v>
      </c>
      <c r="C327" s="10" t="s">
        <v>182</v>
      </c>
      <c r="D327" s="10"/>
      <c r="E327" s="20" t="s">
        <v>5</v>
      </c>
      <c r="F327" s="18" t="s">
        <v>5235</v>
      </c>
      <c r="G327" s="20" t="s">
        <v>6</v>
      </c>
      <c r="H327" s="3" t="s">
        <v>286</v>
      </c>
      <c r="I327" s="18" t="s">
        <v>84</v>
      </c>
      <c r="J327" s="18" t="s">
        <v>178</v>
      </c>
      <c r="K327" s="100" t="s">
        <v>74</v>
      </c>
      <c r="L327" s="100" t="s">
        <v>361</v>
      </c>
      <c r="M327" s="3" t="s">
        <v>428</v>
      </c>
      <c r="N327" s="18" t="s">
        <v>92</v>
      </c>
      <c r="O327" s="18" t="s">
        <v>438</v>
      </c>
      <c r="P327" s="18">
        <v>10205</v>
      </c>
      <c r="Q327" s="2" t="s">
        <v>289</v>
      </c>
      <c r="R327" s="1" t="s">
        <v>305</v>
      </c>
      <c r="S327" s="5" t="s">
        <v>291</v>
      </c>
      <c r="T327" s="5" t="s">
        <v>292</v>
      </c>
      <c r="U327" s="18" t="s">
        <v>77</v>
      </c>
      <c r="V327" s="18" t="s">
        <v>5165</v>
      </c>
      <c r="W327" s="18" t="s">
        <v>325</v>
      </c>
      <c r="X327" s="145" t="s">
        <v>311</v>
      </c>
      <c r="Y327" s="145" t="s">
        <v>334</v>
      </c>
      <c r="Z327" s="145" t="s">
        <v>307</v>
      </c>
      <c r="AA327" s="18" t="s">
        <v>73</v>
      </c>
      <c r="AB327" s="18" t="s">
        <v>299</v>
      </c>
      <c r="AC327" s="143">
        <v>261</v>
      </c>
      <c r="AD327" s="5">
        <f t="shared" si="10"/>
        <v>1305</v>
      </c>
      <c r="AE327" s="140">
        <f>Table_1027[[#This Row],[Planned Individuals]]*0.51</f>
        <v>665.55000000000007</v>
      </c>
      <c r="AF327" s="140">
        <f>Table_1027[[#This Row],[Planned Individuals]]*0.49</f>
        <v>639.44999999999993</v>
      </c>
      <c r="AG327" s="37">
        <v>261</v>
      </c>
      <c r="AH327" s="37"/>
      <c r="AI327" s="140">
        <f>SUM(Table_1027[[#This Row],[Existing Households]:[New Households]])</f>
        <v>261</v>
      </c>
      <c r="AJ327" s="140">
        <f t="shared" si="11"/>
        <v>1305</v>
      </c>
      <c r="AK327" s="140">
        <f>Table_1027[[#This Row],[Reached Individuals]]*0.51</f>
        <v>665.55000000000007</v>
      </c>
      <c r="AL327" s="140">
        <f>Table_1027[[#This Row],[Reached Individuals]]*0.49</f>
        <v>639.44999999999993</v>
      </c>
      <c r="AM327" s="140">
        <f>Table_1027[[#This Row],[Reached Individuals]]*0.21</f>
        <v>274.05</v>
      </c>
      <c r="AN327" s="140">
        <f>Table_1027[[#This Row],[Reached Individuals]]*0.21</f>
        <v>274.05</v>
      </c>
      <c r="AO327" s="140">
        <f>Table_1027[[#This Row],[Reached Individuals]]*0.26</f>
        <v>339.3</v>
      </c>
      <c r="AP327" s="140">
        <f>Table_1027[[#This Row],[Reached Individuals]]*0.27</f>
        <v>352.35</v>
      </c>
      <c r="AQ327" s="142">
        <f>Table_1027[[#This Row],[Reached Individuals]]*0.02</f>
        <v>26.1</v>
      </c>
      <c r="AR327" s="142">
        <f>Table_1027[[#This Row],[Reached Individuals]]*0.03</f>
        <v>39.15</v>
      </c>
      <c r="AS327" s="37"/>
      <c r="AT327" s="12"/>
      <c r="AU327" s="12" t="s">
        <v>5163</v>
      </c>
      <c r="AV327" s="11">
        <v>1714112246</v>
      </c>
      <c r="AW327" s="11" t="s">
        <v>5164</v>
      </c>
      <c r="AX327" s="11"/>
      <c r="AY327" s="18"/>
      <c r="AZ327" s="18"/>
      <c r="BA327" s="5">
        <v>20</v>
      </c>
      <c r="BB327" s="5">
        <v>2022</v>
      </c>
      <c r="BC327" s="6" t="str" cm="1">
        <f t="array" ref="BC327">_xlfn.IFS(U327="Teknaf","202290",U327="Ukhia","202294",U327="Ramu","202266",U327="Pekua","202256",U327="Maheshkhali","202249",U327="Kutubdia","202245",U327="Cox's Bazar Sadar","202224",U327="Chakaria","202216",ISBLANK(U327),"")</f>
        <v>202290</v>
      </c>
      <c r="BD327" s="22"/>
      <c r="BE327" s="22"/>
    </row>
    <row r="328" spans="1:57" ht="15.75" customHeight="1">
      <c r="A328" s="36">
        <v>325</v>
      </c>
      <c r="B328" s="10" t="s">
        <v>5160</v>
      </c>
      <c r="C328" s="10" t="s">
        <v>182</v>
      </c>
      <c r="D328" s="10"/>
      <c r="E328" s="20" t="s">
        <v>5</v>
      </c>
      <c r="F328" s="18" t="s">
        <v>5235</v>
      </c>
      <c r="G328" s="20" t="s">
        <v>6</v>
      </c>
      <c r="H328" s="3" t="s">
        <v>286</v>
      </c>
      <c r="I328" s="18" t="s">
        <v>84</v>
      </c>
      <c r="J328" s="18" t="s">
        <v>178</v>
      </c>
      <c r="K328" s="100" t="s">
        <v>74</v>
      </c>
      <c r="L328" s="100" t="s">
        <v>361</v>
      </c>
      <c r="M328" s="3" t="s">
        <v>428</v>
      </c>
      <c r="N328" s="18" t="s">
        <v>92</v>
      </c>
      <c r="O328" s="18" t="s">
        <v>438</v>
      </c>
      <c r="P328" s="18">
        <v>10205</v>
      </c>
      <c r="Q328" s="2" t="s">
        <v>289</v>
      </c>
      <c r="R328" s="1" t="s">
        <v>305</v>
      </c>
      <c r="S328" s="5" t="s">
        <v>291</v>
      </c>
      <c r="T328" s="5" t="s">
        <v>292</v>
      </c>
      <c r="U328" s="18" t="s">
        <v>77</v>
      </c>
      <c r="V328" s="18" t="s">
        <v>5165</v>
      </c>
      <c r="W328" s="18" t="s">
        <v>324</v>
      </c>
      <c r="X328" s="145" t="s">
        <v>311</v>
      </c>
      <c r="Y328" s="145" t="s">
        <v>334</v>
      </c>
      <c r="Z328" s="145" t="s">
        <v>307</v>
      </c>
      <c r="AA328" s="18" t="s">
        <v>73</v>
      </c>
      <c r="AB328" s="18" t="s">
        <v>299</v>
      </c>
      <c r="AC328" s="143">
        <v>274</v>
      </c>
      <c r="AD328" s="5">
        <f t="shared" si="10"/>
        <v>1370</v>
      </c>
      <c r="AE328" s="140">
        <f>Table_1027[[#This Row],[Planned Individuals]]*0.51</f>
        <v>698.7</v>
      </c>
      <c r="AF328" s="140">
        <f>Table_1027[[#This Row],[Planned Individuals]]*0.49</f>
        <v>671.3</v>
      </c>
      <c r="AG328" s="37">
        <v>274</v>
      </c>
      <c r="AH328" s="37"/>
      <c r="AI328" s="140">
        <f>SUM(Table_1027[[#This Row],[Existing Households]:[New Households]])</f>
        <v>274</v>
      </c>
      <c r="AJ328" s="140">
        <f t="shared" si="11"/>
        <v>1370</v>
      </c>
      <c r="AK328" s="140">
        <f>Table_1027[[#This Row],[Reached Individuals]]*0.51</f>
        <v>698.7</v>
      </c>
      <c r="AL328" s="140">
        <f>Table_1027[[#This Row],[Reached Individuals]]*0.49</f>
        <v>671.3</v>
      </c>
      <c r="AM328" s="140">
        <f>Table_1027[[#This Row],[Reached Individuals]]*0.21</f>
        <v>287.7</v>
      </c>
      <c r="AN328" s="140">
        <f>Table_1027[[#This Row],[Reached Individuals]]*0.21</f>
        <v>287.7</v>
      </c>
      <c r="AO328" s="140">
        <f>Table_1027[[#This Row],[Reached Individuals]]*0.26</f>
        <v>356.2</v>
      </c>
      <c r="AP328" s="140">
        <f>Table_1027[[#This Row],[Reached Individuals]]*0.27</f>
        <v>369.90000000000003</v>
      </c>
      <c r="AQ328" s="142">
        <f>Table_1027[[#This Row],[Reached Individuals]]*0.02</f>
        <v>27.400000000000002</v>
      </c>
      <c r="AR328" s="142">
        <f>Table_1027[[#This Row],[Reached Individuals]]*0.03</f>
        <v>41.1</v>
      </c>
      <c r="AS328" s="37"/>
      <c r="AT328" s="12"/>
      <c r="AU328" s="12" t="s">
        <v>5163</v>
      </c>
      <c r="AV328" s="11">
        <v>1714112246</v>
      </c>
      <c r="AW328" s="11" t="s">
        <v>5164</v>
      </c>
      <c r="AX328" s="11"/>
      <c r="AY328" s="18"/>
      <c r="AZ328" s="18"/>
      <c r="BA328" s="5">
        <v>20</v>
      </c>
      <c r="BB328" s="5">
        <v>2022</v>
      </c>
      <c r="BC328" s="6" t="str" cm="1">
        <f t="array" ref="BC328">_xlfn.IFS(U328="Teknaf","202290",U328="Ukhia","202294",U328="Ramu","202266",U328="Pekua","202256",U328="Maheshkhali","202249",U328="Kutubdia","202245",U328="Cox's Bazar Sadar","202224",U328="Chakaria","202216",ISBLANK(U328),"")</f>
        <v>202290</v>
      </c>
      <c r="BD328" s="22"/>
      <c r="BE328" s="22"/>
    </row>
    <row r="329" spans="1:57" ht="15.75" customHeight="1">
      <c r="A329" s="36">
        <v>326</v>
      </c>
      <c r="B329" s="10" t="s">
        <v>5160</v>
      </c>
      <c r="C329" s="10" t="s">
        <v>182</v>
      </c>
      <c r="D329" s="10"/>
      <c r="E329" s="20" t="s">
        <v>5</v>
      </c>
      <c r="F329" s="18" t="s">
        <v>5235</v>
      </c>
      <c r="G329" s="20" t="s">
        <v>6</v>
      </c>
      <c r="H329" s="3" t="s">
        <v>286</v>
      </c>
      <c r="I329" s="18" t="s">
        <v>84</v>
      </c>
      <c r="J329" s="18" t="s">
        <v>178</v>
      </c>
      <c r="K329" s="100" t="s">
        <v>74</v>
      </c>
      <c r="L329" s="100" t="s">
        <v>361</v>
      </c>
      <c r="M329" s="3" t="s">
        <v>428</v>
      </c>
      <c r="N329" s="18" t="s">
        <v>92</v>
      </c>
      <c r="O329" s="18" t="s">
        <v>438</v>
      </c>
      <c r="P329" s="18">
        <v>10205</v>
      </c>
      <c r="Q329" s="2" t="s">
        <v>289</v>
      </c>
      <c r="R329" s="1" t="s">
        <v>305</v>
      </c>
      <c r="S329" s="5" t="s">
        <v>291</v>
      </c>
      <c r="T329" s="5" t="s">
        <v>292</v>
      </c>
      <c r="U329" s="18" t="s">
        <v>79</v>
      </c>
      <c r="V329" s="18" t="s">
        <v>227</v>
      </c>
      <c r="W329" s="18" t="s">
        <v>306</v>
      </c>
      <c r="X329" s="145" t="s">
        <v>311</v>
      </c>
      <c r="Y329" s="145" t="s">
        <v>334</v>
      </c>
      <c r="Z329" s="145" t="s">
        <v>307</v>
      </c>
      <c r="AA329" s="18" t="s">
        <v>73</v>
      </c>
      <c r="AB329" s="18" t="s">
        <v>299</v>
      </c>
      <c r="AC329" s="143">
        <v>492</v>
      </c>
      <c r="AD329" s="5">
        <f t="shared" si="10"/>
        <v>2460</v>
      </c>
      <c r="AE329" s="140">
        <f>Table_1027[[#This Row],[Planned Individuals]]*0.51</f>
        <v>1254.5999999999999</v>
      </c>
      <c r="AF329" s="140">
        <f>Table_1027[[#This Row],[Planned Individuals]]*0.49</f>
        <v>1205.4000000000001</v>
      </c>
      <c r="AG329" s="37">
        <v>492</v>
      </c>
      <c r="AH329" s="37"/>
      <c r="AI329" s="140">
        <f>SUM(Table_1027[[#This Row],[Existing Households]:[New Households]])</f>
        <v>492</v>
      </c>
      <c r="AJ329" s="140">
        <f t="shared" si="11"/>
        <v>2460</v>
      </c>
      <c r="AK329" s="140">
        <f>Table_1027[[#This Row],[Reached Individuals]]*0.51</f>
        <v>1254.5999999999999</v>
      </c>
      <c r="AL329" s="140">
        <f>Table_1027[[#This Row],[Reached Individuals]]*0.49</f>
        <v>1205.4000000000001</v>
      </c>
      <c r="AM329" s="140">
        <f>Table_1027[[#This Row],[Reached Individuals]]*0.21</f>
        <v>516.6</v>
      </c>
      <c r="AN329" s="140">
        <f>Table_1027[[#This Row],[Reached Individuals]]*0.21</f>
        <v>516.6</v>
      </c>
      <c r="AO329" s="140">
        <f>Table_1027[[#This Row],[Reached Individuals]]*0.26</f>
        <v>639.6</v>
      </c>
      <c r="AP329" s="140">
        <f>Table_1027[[#This Row],[Reached Individuals]]*0.27</f>
        <v>664.2</v>
      </c>
      <c r="AQ329" s="142">
        <f>Table_1027[[#This Row],[Reached Individuals]]*0.02</f>
        <v>49.2</v>
      </c>
      <c r="AR329" s="142">
        <f>Table_1027[[#This Row],[Reached Individuals]]*0.03</f>
        <v>73.8</v>
      </c>
      <c r="AS329" s="37"/>
      <c r="AT329" s="12"/>
      <c r="AU329" s="12" t="s">
        <v>5163</v>
      </c>
      <c r="AV329" s="11">
        <v>1714112246</v>
      </c>
      <c r="AW329" s="11" t="s">
        <v>5164</v>
      </c>
      <c r="AX329" s="11"/>
      <c r="AY329" s="18"/>
      <c r="AZ329" s="18"/>
      <c r="BA329" s="5">
        <v>20</v>
      </c>
      <c r="BB329" s="5">
        <v>2022</v>
      </c>
      <c r="BC329" s="6" t="str" cm="1">
        <f t="array" ref="BC329">_xlfn.IFS(U329="Teknaf","202290",U329="Ukhia","202294",U329="Ramu","202266",U329="Pekua","202256",U329="Maheshkhali","202249",U329="Kutubdia","202245",U329="Cox's Bazar Sadar","202224",U329="Chakaria","202216",ISBLANK(U329),"")</f>
        <v>202224</v>
      </c>
      <c r="BD329" s="22"/>
      <c r="BE329" s="22"/>
    </row>
    <row r="330" spans="1:57" ht="15.75" customHeight="1">
      <c r="A330" s="36">
        <v>327</v>
      </c>
      <c r="B330" s="10" t="s">
        <v>332</v>
      </c>
      <c r="C330" s="10" t="s">
        <v>27</v>
      </c>
      <c r="D330" s="10" t="s">
        <v>333</v>
      </c>
      <c r="E330" s="18" t="s">
        <v>37</v>
      </c>
      <c r="F330" s="18" t="s">
        <v>5111</v>
      </c>
      <c r="G330" s="18" t="s">
        <v>5237</v>
      </c>
      <c r="H330" s="3" t="s">
        <v>286</v>
      </c>
      <c r="I330" s="18" t="s">
        <v>87</v>
      </c>
      <c r="J330" s="18" t="s">
        <v>199</v>
      </c>
      <c r="K330" s="100" t="s">
        <v>74</v>
      </c>
      <c r="L330" s="100" t="s">
        <v>295</v>
      </c>
      <c r="M330" s="3" t="s">
        <v>428</v>
      </c>
      <c r="N330" s="18" t="s">
        <v>297</v>
      </c>
      <c r="O330" s="18" t="s">
        <v>290</v>
      </c>
      <c r="P330" s="18"/>
      <c r="Q330" s="2"/>
      <c r="R330" s="1"/>
      <c r="S330" s="5" t="s">
        <v>291</v>
      </c>
      <c r="T330" s="5" t="s">
        <v>292</v>
      </c>
      <c r="U330" s="18" t="s">
        <v>76</v>
      </c>
      <c r="V330" s="18" t="s">
        <v>225</v>
      </c>
      <c r="W330" s="18" t="s">
        <v>309</v>
      </c>
      <c r="X330" s="145" t="s">
        <v>311</v>
      </c>
      <c r="Y330" s="145" t="s">
        <v>72</v>
      </c>
      <c r="Z330" s="145" t="s">
        <v>473</v>
      </c>
      <c r="AA330" s="18" t="s">
        <v>73</v>
      </c>
      <c r="AB330" s="18" t="s">
        <v>299</v>
      </c>
      <c r="AC330" s="18">
        <v>11</v>
      </c>
      <c r="AD330" s="5">
        <f t="shared" ref="AD330:AD393" si="12">IF(AA330="Host Community",AC330*5,IF(AA330="Refugee",AC330*4.5))</f>
        <v>55</v>
      </c>
      <c r="AE330" s="140">
        <f>Table_1027[[#This Row],[Planned Individuals]]*0.51</f>
        <v>28.05</v>
      </c>
      <c r="AF330" s="140">
        <f>Table_1027[[#This Row],[Planned Individuals]]*0.49</f>
        <v>26.95</v>
      </c>
      <c r="AG330" s="37">
        <v>11</v>
      </c>
      <c r="AH330" s="37"/>
      <c r="AI330" s="140">
        <f>SUM(Table_1027[[#This Row],[Existing Households]:[New Households]])</f>
        <v>11</v>
      </c>
      <c r="AJ330" s="140">
        <f t="shared" si="11"/>
        <v>55</v>
      </c>
      <c r="AK330" s="140">
        <f>Table_1027[[#This Row],[Reached Individuals]]*0.51</f>
        <v>28.05</v>
      </c>
      <c r="AL330" s="140">
        <f>Table_1027[[#This Row],[Reached Individuals]]*0.49</f>
        <v>26.95</v>
      </c>
      <c r="AM330" s="140">
        <f>Table_1027[[#This Row],[Reached Individuals]]*0.21</f>
        <v>11.549999999999999</v>
      </c>
      <c r="AN330" s="140">
        <f>Table_1027[[#This Row],[Reached Individuals]]*0.21</f>
        <v>11.549999999999999</v>
      </c>
      <c r="AO330" s="140">
        <f>Table_1027[[#This Row],[Reached Individuals]]*0.26</f>
        <v>14.3</v>
      </c>
      <c r="AP330" s="140">
        <f>Table_1027[[#This Row],[Reached Individuals]]*0.27</f>
        <v>14.850000000000001</v>
      </c>
      <c r="AQ330" s="142">
        <f>Table_1027[[#This Row],[Reached Individuals]]*0.02</f>
        <v>1.1000000000000001</v>
      </c>
      <c r="AR330" s="142">
        <f>Table_1027[[#This Row],[Reached Individuals]]*0.03</f>
        <v>1.65</v>
      </c>
      <c r="AS330" s="37"/>
      <c r="AT330" s="12"/>
      <c r="AU330" s="12" t="s">
        <v>335</v>
      </c>
      <c r="AV330" s="11">
        <v>1749407239</v>
      </c>
      <c r="AW330" s="11" t="s">
        <v>336</v>
      </c>
      <c r="AX330" s="11" t="s">
        <v>337</v>
      </c>
      <c r="AY330" s="18">
        <v>1719671522</v>
      </c>
      <c r="AZ330" s="18" t="s">
        <v>338</v>
      </c>
      <c r="BA330" s="5">
        <v>20</v>
      </c>
      <c r="BB330" s="5">
        <v>2022</v>
      </c>
      <c r="BC330" s="6" t="str" cm="1">
        <f t="array" ref="BC330">_xlfn.IFS(U330="Teknaf","202290",U330="Ukhia","202294",U330="Ramu","202266",U330="Pekua","202256",U330="Maheshkhali","202249",U330="Kutubdia","202245",U330="Cox's Bazar Sadar","202224",U330="Chakaria","202216",ISBLANK(U330),"")</f>
        <v>202294</v>
      </c>
      <c r="BD330" s="22"/>
      <c r="BE330" s="22"/>
    </row>
    <row r="331" spans="1:57" ht="15.75" customHeight="1">
      <c r="A331" s="36">
        <v>328</v>
      </c>
      <c r="B331" s="10" t="s">
        <v>332</v>
      </c>
      <c r="C331" s="10" t="s">
        <v>27</v>
      </c>
      <c r="D331" s="10" t="s">
        <v>333</v>
      </c>
      <c r="E331" s="20" t="s">
        <v>37</v>
      </c>
      <c r="F331" s="18" t="s">
        <v>5111</v>
      </c>
      <c r="G331" s="18" t="s">
        <v>5237</v>
      </c>
      <c r="H331" s="3" t="s">
        <v>286</v>
      </c>
      <c r="I331" s="18" t="s">
        <v>87</v>
      </c>
      <c r="J331" s="18" t="s">
        <v>199</v>
      </c>
      <c r="K331" s="100" t="s">
        <v>74</v>
      </c>
      <c r="L331" s="100" t="s">
        <v>295</v>
      </c>
      <c r="M331" s="3" t="s">
        <v>428</v>
      </c>
      <c r="N331" s="18" t="s">
        <v>297</v>
      </c>
      <c r="O331" s="18" t="s">
        <v>298</v>
      </c>
      <c r="P331" s="18"/>
      <c r="Q331" s="2"/>
      <c r="R331" s="1"/>
      <c r="S331" s="5" t="s">
        <v>291</v>
      </c>
      <c r="T331" s="5" t="s">
        <v>292</v>
      </c>
      <c r="U331" s="18" t="s">
        <v>77</v>
      </c>
      <c r="V331" s="18" t="s">
        <v>226</v>
      </c>
      <c r="W331" s="18" t="s">
        <v>306</v>
      </c>
      <c r="X331" s="145" t="s">
        <v>311</v>
      </c>
      <c r="Y331" s="145" t="s">
        <v>72</v>
      </c>
      <c r="Z331" s="145" t="s">
        <v>473</v>
      </c>
      <c r="AA331" s="18" t="s">
        <v>73</v>
      </c>
      <c r="AB331" s="18" t="s">
        <v>299</v>
      </c>
      <c r="AC331" s="18">
        <v>11</v>
      </c>
      <c r="AD331" s="5">
        <f t="shared" si="12"/>
        <v>55</v>
      </c>
      <c r="AE331" s="140">
        <f>Table_1027[[#This Row],[Planned Individuals]]*0.51</f>
        <v>28.05</v>
      </c>
      <c r="AF331" s="140">
        <f>Table_1027[[#This Row],[Planned Individuals]]*0.49</f>
        <v>26.95</v>
      </c>
      <c r="AG331" s="37">
        <v>11</v>
      </c>
      <c r="AH331" s="37"/>
      <c r="AI331" s="140">
        <f>SUM(Table_1027[[#This Row],[Existing Households]:[New Households]])</f>
        <v>11</v>
      </c>
      <c r="AJ331" s="140">
        <f t="shared" si="11"/>
        <v>55</v>
      </c>
      <c r="AK331" s="140">
        <f>Table_1027[[#This Row],[Reached Individuals]]*0.51</f>
        <v>28.05</v>
      </c>
      <c r="AL331" s="140">
        <f>Table_1027[[#This Row],[Reached Individuals]]*0.49</f>
        <v>26.95</v>
      </c>
      <c r="AM331" s="140">
        <f>Table_1027[[#This Row],[Reached Individuals]]*0.21</f>
        <v>11.549999999999999</v>
      </c>
      <c r="AN331" s="140">
        <f>Table_1027[[#This Row],[Reached Individuals]]*0.21</f>
        <v>11.549999999999999</v>
      </c>
      <c r="AO331" s="140">
        <f>Table_1027[[#This Row],[Reached Individuals]]*0.26</f>
        <v>14.3</v>
      </c>
      <c r="AP331" s="140">
        <f>Table_1027[[#This Row],[Reached Individuals]]*0.27</f>
        <v>14.850000000000001</v>
      </c>
      <c r="AQ331" s="142">
        <f>Table_1027[[#This Row],[Reached Individuals]]*0.02</f>
        <v>1.1000000000000001</v>
      </c>
      <c r="AR331" s="142">
        <f>Table_1027[[#This Row],[Reached Individuals]]*0.03</f>
        <v>1.65</v>
      </c>
      <c r="AS331" s="37"/>
      <c r="AT331" s="12"/>
      <c r="AU331" s="12" t="s">
        <v>335</v>
      </c>
      <c r="AV331" s="11">
        <v>1749407239</v>
      </c>
      <c r="AW331" s="11" t="s">
        <v>336</v>
      </c>
      <c r="AX331" s="11" t="s">
        <v>337</v>
      </c>
      <c r="AY331" s="18">
        <v>1719671522</v>
      </c>
      <c r="AZ331" s="18" t="s">
        <v>338</v>
      </c>
      <c r="BA331" s="5">
        <v>20</v>
      </c>
      <c r="BB331" s="5">
        <v>2022</v>
      </c>
      <c r="BC331" s="6" t="str" cm="1">
        <f t="array" ref="BC331">_xlfn.IFS(U331="Teknaf","202290",U331="Ukhia","202294",U331="Ramu","202266",U331="Pekua","202256",U331="Maheshkhali","202249",U331="Kutubdia","202245",U331="Cox's Bazar Sadar","202224",U331="Chakaria","202216",ISBLANK(U331),"")</f>
        <v>202290</v>
      </c>
      <c r="BD331" s="22"/>
      <c r="BE331" s="22"/>
    </row>
    <row r="332" spans="1:57" ht="15.75" customHeight="1">
      <c r="A332" s="36">
        <v>329</v>
      </c>
      <c r="B332" s="10" t="s">
        <v>332</v>
      </c>
      <c r="C332" s="10" t="s">
        <v>27</v>
      </c>
      <c r="D332" s="10" t="s">
        <v>333</v>
      </c>
      <c r="E332" s="20" t="s">
        <v>37</v>
      </c>
      <c r="F332" s="18" t="s">
        <v>5111</v>
      </c>
      <c r="G332" s="18" t="s">
        <v>5237</v>
      </c>
      <c r="H332" s="3" t="s">
        <v>286</v>
      </c>
      <c r="I332" s="18" t="s">
        <v>87</v>
      </c>
      <c r="J332" s="18" t="s">
        <v>199</v>
      </c>
      <c r="K332" s="100" t="s">
        <v>74</v>
      </c>
      <c r="L332" s="100" t="s">
        <v>295</v>
      </c>
      <c r="M332" s="3" t="s">
        <v>428</v>
      </c>
      <c r="N332" s="18" t="s">
        <v>297</v>
      </c>
      <c r="O332" s="18" t="s">
        <v>298</v>
      </c>
      <c r="P332" s="18"/>
      <c r="Q332" s="2"/>
      <c r="R332" s="1"/>
      <c r="S332" s="5" t="s">
        <v>291</v>
      </c>
      <c r="T332" s="5" t="s">
        <v>292</v>
      </c>
      <c r="U332" s="18" t="s">
        <v>77</v>
      </c>
      <c r="V332" s="18" t="s">
        <v>224</v>
      </c>
      <c r="W332" s="18" t="s">
        <v>316</v>
      </c>
      <c r="X332" s="145" t="s">
        <v>311</v>
      </c>
      <c r="Y332" s="145" t="s">
        <v>72</v>
      </c>
      <c r="Z332" s="145" t="s">
        <v>473</v>
      </c>
      <c r="AA332" s="18" t="s">
        <v>73</v>
      </c>
      <c r="AB332" s="18" t="s">
        <v>299</v>
      </c>
      <c r="AC332" s="18">
        <v>11</v>
      </c>
      <c r="AD332" s="5">
        <f t="shared" si="12"/>
        <v>55</v>
      </c>
      <c r="AE332" s="140">
        <f>Table_1027[[#This Row],[Planned Individuals]]*0.51</f>
        <v>28.05</v>
      </c>
      <c r="AF332" s="140">
        <f>Table_1027[[#This Row],[Planned Individuals]]*0.49</f>
        <v>26.95</v>
      </c>
      <c r="AG332" s="37">
        <v>11</v>
      </c>
      <c r="AH332" s="37"/>
      <c r="AI332" s="140">
        <f>SUM(Table_1027[[#This Row],[Existing Households]:[New Households]])</f>
        <v>11</v>
      </c>
      <c r="AJ332" s="140">
        <f t="shared" si="11"/>
        <v>55</v>
      </c>
      <c r="AK332" s="140">
        <f>Table_1027[[#This Row],[Reached Individuals]]*0.51</f>
        <v>28.05</v>
      </c>
      <c r="AL332" s="140">
        <f>Table_1027[[#This Row],[Reached Individuals]]*0.49</f>
        <v>26.95</v>
      </c>
      <c r="AM332" s="140">
        <f>Table_1027[[#This Row],[Reached Individuals]]*0.21</f>
        <v>11.549999999999999</v>
      </c>
      <c r="AN332" s="140">
        <f>Table_1027[[#This Row],[Reached Individuals]]*0.21</f>
        <v>11.549999999999999</v>
      </c>
      <c r="AO332" s="140">
        <f>Table_1027[[#This Row],[Reached Individuals]]*0.26</f>
        <v>14.3</v>
      </c>
      <c r="AP332" s="140">
        <f>Table_1027[[#This Row],[Reached Individuals]]*0.27</f>
        <v>14.850000000000001</v>
      </c>
      <c r="AQ332" s="142">
        <f>Table_1027[[#This Row],[Reached Individuals]]*0.02</f>
        <v>1.1000000000000001</v>
      </c>
      <c r="AR332" s="142">
        <f>Table_1027[[#This Row],[Reached Individuals]]*0.03</f>
        <v>1.65</v>
      </c>
      <c r="AS332" s="37"/>
      <c r="AT332" s="12"/>
      <c r="AU332" s="12" t="s">
        <v>335</v>
      </c>
      <c r="AV332" s="11">
        <v>1749407239</v>
      </c>
      <c r="AW332" s="11" t="s">
        <v>336</v>
      </c>
      <c r="AX332" s="11" t="s">
        <v>337</v>
      </c>
      <c r="AY332" s="18">
        <v>1719671522</v>
      </c>
      <c r="AZ332" s="18" t="s">
        <v>338</v>
      </c>
      <c r="BA332" s="5">
        <v>20</v>
      </c>
      <c r="BB332" s="5">
        <v>2022</v>
      </c>
      <c r="BC332" s="6" t="str" cm="1">
        <f t="array" ref="BC332">_xlfn.IFS(U332="Teknaf","202290",U332="Ukhia","202294",U332="Ramu","202266",U332="Pekua","202256",U332="Maheshkhali","202249",U332="Kutubdia","202245",U332="Cox's Bazar Sadar","202224",U332="Chakaria","202216",ISBLANK(U332),"")</f>
        <v>202290</v>
      </c>
      <c r="BD332" s="22"/>
      <c r="BE332" s="22"/>
    </row>
    <row r="333" spans="1:57" ht="15.75" customHeight="1">
      <c r="A333" s="36">
        <v>330</v>
      </c>
      <c r="B333" s="10" t="s">
        <v>332</v>
      </c>
      <c r="C333" s="10" t="s">
        <v>27</v>
      </c>
      <c r="D333" s="10" t="s">
        <v>333</v>
      </c>
      <c r="E333" s="20" t="s">
        <v>37</v>
      </c>
      <c r="F333" s="18" t="s">
        <v>5111</v>
      </c>
      <c r="G333" s="18" t="s">
        <v>5237</v>
      </c>
      <c r="H333" s="3" t="s">
        <v>286</v>
      </c>
      <c r="I333" s="18" t="s">
        <v>88</v>
      </c>
      <c r="J333" s="18" t="s">
        <v>200</v>
      </c>
      <c r="K333" s="100" t="s">
        <v>74</v>
      </c>
      <c r="L333" s="100" t="s">
        <v>295</v>
      </c>
      <c r="M333" s="3" t="s">
        <v>428</v>
      </c>
      <c r="N333" s="18" t="s">
        <v>297</v>
      </c>
      <c r="O333" s="18" t="s">
        <v>298</v>
      </c>
      <c r="P333" s="18"/>
      <c r="Q333" s="2"/>
      <c r="R333" s="1"/>
      <c r="S333" s="5" t="s">
        <v>291</v>
      </c>
      <c r="T333" s="5" t="s">
        <v>292</v>
      </c>
      <c r="U333" s="18" t="s">
        <v>77</v>
      </c>
      <c r="V333" s="18" t="s">
        <v>224</v>
      </c>
      <c r="W333" s="18" t="s">
        <v>326</v>
      </c>
      <c r="X333" s="145" t="s">
        <v>311</v>
      </c>
      <c r="Y333" s="145" t="s">
        <v>72</v>
      </c>
      <c r="Z333" s="145" t="s">
        <v>473</v>
      </c>
      <c r="AA333" s="18" t="s">
        <v>73</v>
      </c>
      <c r="AB333" s="18" t="s">
        <v>299</v>
      </c>
      <c r="AC333" s="18">
        <v>14</v>
      </c>
      <c r="AD333" s="5">
        <f t="shared" si="12"/>
        <v>70</v>
      </c>
      <c r="AE333" s="140">
        <f>Table_1027[[#This Row],[Planned Individuals]]*0.51</f>
        <v>35.700000000000003</v>
      </c>
      <c r="AF333" s="140">
        <f>Table_1027[[#This Row],[Planned Individuals]]*0.49</f>
        <v>34.299999999999997</v>
      </c>
      <c r="AG333" s="37">
        <v>14</v>
      </c>
      <c r="AH333" s="37"/>
      <c r="AI333" s="140">
        <f>SUM(Table_1027[[#This Row],[Existing Households]:[New Households]])</f>
        <v>14</v>
      </c>
      <c r="AJ333" s="140">
        <f t="shared" si="11"/>
        <v>70</v>
      </c>
      <c r="AK333" s="140">
        <f>Table_1027[[#This Row],[Reached Individuals]]*0.51</f>
        <v>35.700000000000003</v>
      </c>
      <c r="AL333" s="140">
        <f>Table_1027[[#This Row],[Reached Individuals]]*0.49</f>
        <v>34.299999999999997</v>
      </c>
      <c r="AM333" s="140">
        <f>Table_1027[[#This Row],[Reached Individuals]]*0.21</f>
        <v>14.7</v>
      </c>
      <c r="AN333" s="140">
        <f>Table_1027[[#This Row],[Reached Individuals]]*0.21</f>
        <v>14.7</v>
      </c>
      <c r="AO333" s="140">
        <f>Table_1027[[#This Row],[Reached Individuals]]*0.26</f>
        <v>18.2</v>
      </c>
      <c r="AP333" s="140">
        <f>Table_1027[[#This Row],[Reached Individuals]]*0.27</f>
        <v>18.900000000000002</v>
      </c>
      <c r="AQ333" s="142">
        <f>Table_1027[[#This Row],[Reached Individuals]]*0.02</f>
        <v>1.4000000000000001</v>
      </c>
      <c r="AR333" s="142">
        <f>Table_1027[[#This Row],[Reached Individuals]]*0.03</f>
        <v>2.1</v>
      </c>
      <c r="AS333" s="37"/>
      <c r="AT333" s="12"/>
      <c r="AU333" s="12" t="s">
        <v>335</v>
      </c>
      <c r="AV333" s="11">
        <v>1749407239</v>
      </c>
      <c r="AW333" s="11" t="s">
        <v>336</v>
      </c>
      <c r="AX333" s="11" t="s">
        <v>337</v>
      </c>
      <c r="AY333" s="18">
        <v>1719671522</v>
      </c>
      <c r="AZ333" s="18" t="s">
        <v>338</v>
      </c>
      <c r="BA333" s="5">
        <v>20</v>
      </c>
      <c r="BB333" s="5">
        <v>2022</v>
      </c>
      <c r="BC333" s="6" t="str" cm="1">
        <f t="array" ref="BC333">_xlfn.IFS(U333="Teknaf","202290",U333="Ukhia","202294",U333="Ramu","202266",U333="Pekua","202256",U333="Maheshkhali","202249",U333="Kutubdia","202245",U333="Cox's Bazar Sadar","202224",U333="Chakaria","202216",ISBLANK(U333),"")</f>
        <v>202290</v>
      </c>
      <c r="BD333" s="22"/>
      <c r="BE333" s="22"/>
    </row>
    <row r="334" spans="1:57" ht="15.75" customHeight="1">
      <c r="A334" s="36">
        <v>331</v>
      </c>
      <c r="B334" s="10" t="s">
        <v>332</v>
      </c>
      <c r="C334" s="10" t="s">
        <v>27</v>
      </c>
      <c r="D334" s="10" t="s">
        <v>333</v>
      </c>
      <c r="E334" s="20" t="s">
        <v>37</v>
      </c>
      <c r="F334" s="18" t="s">
        <v>5111</v>
      </c>
      <c r="G334" s="18" t="s">
        <v>5237</v>
      </c>
      <c r="H334" s="3" t="s">
        <v>286</v>
      </c>
      <c r="I334" s="18" t="s">
        <v>89</v>
      </c>
      <c r="J334" s="18" t="s">
        <v>201</v>
      </c>
      <c r="K334" s="100" t="s">
        <v>74</v>
      </c>
      <c r="L334" s="100" t="s">
        <v>295</v>
      </c>
      <c r="M334" s="3" t="s">
        <v>428</v>
      </c>
      <c r="N334" s="18" t="s">
        <v>297</v>
      </c>
      <c r="O334" s="18" t="s">
        <v>298</v>
      </c>
      <c r="P334" s="18"/>
      <c r="Q334" s="2"/>
      <c r="R334" s="1"/>
      <c r="S334" s="5" t="s">
        <v>291</v>
      </c>
      <c r="T334" s="5" t="s">
        <v>292</v>
      </c>
      <c r="U334" s="18" t="s">
        <v>83</v>
      </c>
      <c r="V334" s="18" t="s">
        <v>728</v>
      </c>
      <c r="W334" s="18" t="s">
        <v>308</v>
      </c>
      <c r="X334" s="145" t="s">
        <v>311</v>
      </c>
      <c r="Y334" s="145" t="s">
        <v>72</v>
      </c>
      <c r="Z334" s="145" t="s">
        <v>473</v>
      </c>
      <c r="AA334" s="18" t="s">
        <v>73</v>
      </c>
      <c r="AB334" s="18" t="s">
        <v>299</v>
      </c>
      <c r="AC334" s="18">
        <v>14</v>
      </c>
      <c r="AD334" s="5">
        <f t="shared" si="12"/>
        <v>70</v>
      </c>
      <c r="AE334" s="140">
        <f>Table_1027[[#This Row],[Planned Individuals]]*0.51</f>
        <v>35.700000000000003</v>
      </c>
      <c r="AF334" s="140">
        <f>Table_1027[[#This Row],[Planned Individuals]]*0.49</f>
        <v>34.299999999999997</v>
      </c>
      <c r="AG334" s="37">
        <v>14</v>
      </c>
      <c r="AH334" s="37"/>
      <c r="AI334" s="140">
        <f>SUM(Table_1027[[#This Row],[Existing Households]:[New Households]])</f>
        <v>14</v>
      </c>
      <c r="AJ334" s="140">
        <f t="shared" si="11"/>
        <v>70</v>
      </c>
      <c r="AK334" s="140">
        <f>Table_1027[[#This Row],[Reached Individuals]]*0.51</f>
        <v>35.700000000000003</v>
      </c>
      <c r="AL334" s="140">
        <f>Table_1027[[#This Row],[Reached Individuals]]*0.49</f>
        <v>34.299999999999997</v>
      </c>
      <c r="AM334" s="140">
        <f>Table_1027[[#This Row],[Reached Individuals]]*0.21</f>
        <v>14.7</v>
      </c>
      <c r="AN334" s="140">
        <f>Table_1027[[#This Row],[Reached Individuals]]*0.21</f>
        <v>14.7</v>
      </c>
      <c r="AO334" s="140">
        <f>Table_1027[[#This Row],[Reached Individuals]]*0.26</f>
        <v>18.2</v>
      </c>
      <c r="AP334" s="140">
        <f>Table_1027[[#This Row],[Reached Individuals]]*0.27</f>
        <v>18.900000000000002</v>
      </c>
      <c r="AQ334" s="142">
        <f>Table_1027[[#This Row],[Reached Individuals]]*0.02</f>
        <v>1.4000000000000001</v>
      </c>
      <c r="AR334" s="142">
        <f>Table_1027[[#This Row],[Reached Individuals]]*0.03</f>
        <v>2.1</v>
      </c>
      <c r="AS334" s="37"/>
      <c r="AT334" s="12"/>
      <c r="AU334" s="12" t="s">
        <v>335</v>
      </c>
      <c r="AV334" s="11">
        <v>1749407239</v>
      </c>
      <c r="AW334" s="11" t="s">
        <v>336</v>
      </c>
      <c r="AX334" s="11" t="s">
        <v>337</v>
      </c>
      <c r="AY334" s="18">
        <v>1719671522</v>
      </c>
      <c r="AZ334" s="18" t="s">
        <v>338</v>
      </c>
      <c r="BA334" s="5">
        <v>20</v>
      </c>
      <c r="BB334" s="5">
        <v>2022</v>
      </c>
      <c r="BC334" s="6" t="str" cm="1">
        <f t="array" ref="BC334">_xlfn.IFS(U334="Teknaf","202290",U334="Ukhia","202294",U334="Ramu","202266",U334="Pekua","202256",U334="Maheshkhali","202249",U334="Kutubdia","202245",U334="Cox's Bazar Sadar","202224",U334="Chakaria","202216",ISBLANK(U334),"")</f>
        <v>202266</v>
      </c>
      <c r="BD334" s="22"/>
      <c r="BE334" s="22"/>
    </row>
    <row r="335" spans="1:57" ht="15.75" customHeight="1">
      <c r="A335" s="36">
        <v>332</v>
      </c>
      <c r="B335" s="10" t="s">
        <v>332</v>
      </c>
      <c r="C335" s="10" t="s">
        <v>27</v>
      </c>
      <c r="D335" s="10" t="s">
        <v>333</v>
      </c>
      <c r="E335" s="20" t="s">
        <v>37</v>
      </c>
      <c r="F335" s="18" t="s">
        <v>5111</v>
      </c>
      <c r="G335" s="18" t="s">
        <v>5237</v>
      </c>
      <c r="H335" s="3" t="s">
        <v>286</v>
      </c>
      <c r="I335" s="18" t="s">
        <v>89</v>
      </c>
      <c r="J335" s="18" t="s">
        <v>200</v>
      </c>
      <c r="K335" s="100" t="s">
        <v>74</v>
      </c>
      <c r="L335" s="100" t="s">
        <v>295</v>
      </c>
      <c r="M335" s="3" t="s">
        <v>428</v>
      </c>
      <c r="N335" s="18" t="s">
        <v>297</v>
      </c>
      <c r="O335" s="18" t="s">
        <v>298</v>
      </c>
      <c r="P335" s="18"/>
      <c r="Q335" s="2"/>
      <c r="R335" s="1"/>
      <c r="S335" s="5" t="s">
        <v>291</v>
      </c>
      <c r="T335" s="5" t="s">
        <v>292</v>
      </c>
      <c r="U335" s="18" t="s">
        <v>83</v>
      </c>
      <c r="V335" s="18" t="s">
        <v>716</v>
      </c>
      <c r="W335" s="18" t="s">
        <v>316</v>
      </c>
      <c r="X335" s="145" t="s">
        <v>311</v>
      </c>
      <c r="Y335" s="145" t="s">
        <v>72</v>
      </c>
      <c r="Z335" s="145" t="s">
        <v>473</v>
      </c>
      <c r="AA335" s="18" t="s">
        <v>73</v>
      </c>
      <c r="AB335" s="18" t="s">
        <v>299</v>
      </c>
      <c r="AC335" s="18">
        <v>15</v>
      </c>
      <c r="AD335" s="5">
        <f t="shared" si="12"/>
        <v>75</v>
      </c>
      <c r="AE335" s="140">
        <f>Table_1027[[#This Row],[Planned Individuals]]*0.51</f>
        <v>38.25</v>
      </c>
      <c r="AF335" s="140">
        <f>Table_1027[[#This Row],[Planned Individuals]]*0.49</f>
        <v>36.75</v>
      </c>
      <c r="AG335" s="37">
        <v>15</v>
      </c>
      <c r="AH335" s="37"/>
      <c r="AI335" s="140">
        <f>SUM(Table_1027[[#This Row],[Existing Households]:[New Households]])</f>
        <v>15</v>
      </c>
      <c r="AJ335" s="140">
        <f t="shared" si="11"/>
        <v>75</v>
      </c>
      <c r="AK335" s="140">
        <f>Table_1027[[#This Row],[Reached Individuals]]*0.51</f>
        <v>38.25</v>
      </c>
      <c r="AL335" s="140">
        <f>Table_1027[[#This Row],[Reached Individuals]]*0.49</f>
        <v>36.75</v>
      </c>
      <c r="AM335" s="140">
        <f>Table_1027[[#This Row],[Reached Individuals]]*0.21</f>
        <v>15.75</v>
      </c>
      <c r="AN335" s="140">
        <f>Table_1027[[#This Row],[Reached Individuals]]*0.21</f>
        <v>15.75</v>
      </c>
      <c r="AO335" s="140">
        <f>Table_1027[[#This Row],[Reached Individuals]]*0.26</f>
        <v>19.5</v>
      </c>
      <c r="AP335" s="140">
        <f>Table_1027[[#This Row],[Reached Individuals]]*0.27</f>
        <v>20.25</v>
      </c>
      <c r="AQ335" s="142">
        <f>Table_1027[[#This Row],[Reached Individuals]]*0.02</f>
        <v>1.5</v>
      </c>
      <c r="AR335" s="142">
        <f>Table_1027[[#This Row],[Reached Individuals]]*0.03</f>
        <v>2.25</v>
      </c>
      <c r="AS335" s="37"/>
      <c r="AT335" s="12"/>
      <c r="AU335" s="12" t="s">
        <v>335</v>
      </c>
      <c r="AV335" s="11">
        <v>1749407239</v>
      </c>
      <c r="AW335" s="11" t="s">
        <v>336</v>
      </c>
      <c r="AX335" s="11" t="s">
        <v>337</v>
      </c>
      <c r="AY335" s="18">
        <v>1719671522</v>
      </c>
      <c r="AZ335" s="18" t="s">
        <v>338</v>
      </c>
      <c r="BA335" s="5">
        <v>20</v>
      </c>
      <c r="BB335" s="5">
        <v>2022</v>
      </c>
      <c r="BC335" s="6" t="str" cm="1">
        <f t="array" ref="BC335">_xlfn.IFS(U335="Teknaf","202290",U335="Ukhia","202294",U335="Ramu","202266",U335="Pekua","202256",U335="Maheshkhali","202249",U335="Kutubdia","202245",U335="Cox's Bazar Sadar","202224",U335="Chakaria","202216",ISBLANK(U335),"")</f>
        <v>202266</v>
      </c>
      <c r="BD335" s="22"/>
      <c r="BE335" s="22"/>
    </row>
    <row r="336" spans="1:57" ht="15.75" customHeight="1">
      <c r="A336" s="36">
        <v>333</v>
      </c>
      <c r="B336" s="1" t="s">
        <v>332</v>
      </c>
      <c r="C336" s="1" t="s">
        <v>27</v>
      </c>
      <c r="D336" s="10" t="s">
        <v>333</v>
      </c>
      <c r="E336" s="18" t="s">
        <v>37</v>
      </c>
      <c r="F336" s="18" t="s">
        <v>5111</v>
      </c>
      <c r="G336" s="18" t="s">
        <v>5237</v>
      </c>
      <c r="H336" s="3" t="s">
        <v>286</v>
      </c>
      <c r="I336" s="18" t="s">
        <v>90</v>
      </c>
      <c r="J336" s="18" t="s">
        <v>426</v>
      </c>
      <c r="K336" s="100" t="s">
        <v>74</v>
      </c>
      <c r="L336" s="100" t="s">
        <v>295</v>
      </c>
      <c r="M336" s="3" t="s">
        <v>428</v>
      </c>
      <c r="N336" s="18" t="s">
        <v>297</v>
      </c>
      <c r="O336" s="18" t="s">
        <v>298</v>
      </c>
      <c r="P336" s="18"/>
      <c r="Q336" s="2"/>
      <c r="R336" s="1"/>
      <c r="S336" s="5" t="s">
        <v>291</v>
      </c>
      <c r="T336" s="5" t="s">
        <v>292</v>
      </c>
      <c r="U336" s="18" t="s">
        <v>83</v>
      </c>
      <c r="V336" s="18" t="s">
        <v>716</v>
      </c>
      <c r="W336" s="18" t="s">
        <v>316</v>
      </c>
      <c r="X336" s="145" t="s">
        <v>311</v>
      </c>
      <c r="Y336" s="145" t="s">
        <v>72</v>
      </c>
      <c r="Z336" s="145" t="s">
        <v>473</v>
      </c>
      <c r="AA336" s="18" t="s">
        <v>73</v>
      </c>
      <c r="AB336" s="18" t="s">
        <v>299</v>
      </c>
      <c r="AC336" s="18">
        <v>15</v>
      </c>
      <c r="AD336" s="5">
        <f t="shared" si="12"/>
        <v>75</v>
      </c>
      <c r="AE336" s="140">
        <f>Table_1027[[#This Row],[Planned Individuals]]*0.51</f>
        <v>38.25</v>
      </c>
      <c r="AF336" s="140">
        <f>Table_1027[[#This Row],[Planned Individuals]]*0.49</f>
        <v>36.75</v>
      </c>
      <c r="AG336" s="37">
        <v>15</v>
      </c>
      <c r="AH336" s="37"/>
      <c r="AI336" s="140">
        <f>SUM(Table_1027[[#This Row],[Existing Households]:[New Households]])</f>
        <v>15</v>
      </c>
      <c r="AJ336" s="140">
        <f t="shared" si="11"/>
        <v>75</v>
      </c>
      <c r="AK336" s="140">
        <f>Table_1027[[#This Row],[Reached Individuals]]*0.51</f>
        <v>38.25</v>
      </c>
      <c r="AL336" s="140">
        <f>Table_1027[[#This Row],[Reached Individuals]]*0.49</f>
        <v>36.75</v>
      </c>
      <c r="AM336" s="140">
        <f>Table_1027[[#This Row],[Reached Individuals]]*0.21</f>
        <v>15.75</v>
      </c>
      <c r="AN336" s="140">
        <f>Table_1027[[#This Row],[Reached Individuals]]*0.21</f>
        <v>15.75</v>
      </c>
      <c r="AO336" s="140">
        <f>Table_1027[[#This Row],[Reached Individuals]]*0.26</f>
        <v>19.5</v>
      </c>
      <c r="AP336" s="140">
        <f>Table_1027[[#This Row],[Reached Individuals]]*0.27</f>
        <v>20.25</v>
      </c>
      <c r="AQ336" s="142">
        <f>Table_1027[[#This Row],[Reached Individuals]]*0.02</f>
        <v>1.5</v>
      </c>
      <c r="AR336" s="142">
        <f>Table_1027[[#This Row],[Reached Individuals]]*0.03</f>
        <v>2.25</v>
      </c>
      <c r="AS336" s="37"/>
      <c r="AT336" s="12"/>
      <c r="AU336" s="12" t="s">
        <v>335</v>
      </c>
      <c r="AV336" s="11">
        <v>1749407239</v>
      </c>
      <c r="AW336" s="11" t="s">
        <v>336</v>
      </c>
      <c r="AX336" s="11" t="s">
        <v>337</v>
      </c>
      <c r="AY336" s="18">
        <v>1719671522</v>
      </c>
      <c r="AZ336" s="18" t="s">
        <v>338</v>
      </c>
      <c r="BA336" s="5">
        <v>20</v>
      </c>
      <c r="BB336" s="5">
        <v>2022</v>
      </c>
      <c r="BC336" s="6" t="str" cm="1">
        <f t="array" ref="BC336">_xlfn.IFS(U336="Teknaf","202290",U336="Ukhia","202294",U336="Ramu","202266",U336="Pekua","202256",U336="Maheshkhali","202249",U336="Kutubdia","202245",U336="Cox's Bazar Sadar","202224",U336="Chakaria","202216",ISBLANK(U336),"")</f>
        <v>202266</v>
      </c>
      <c r="BD336" s="22"/>
      <c r="BE336" s="22"/>
    </row>
    <row r="337" spans="1:57" ht="15.75" customHeight="1">
      <c r="A337" s="36">
        <v>334</v>
      </c>
      <c r="B337" s="1" t="s">
        <v>332</v>
      </c>
      <c r="C337" s="1" t="s">
        <v>27</v>
      </c>
      <c r="D337" s="10" t="s">
        <v>333</v>
      </c>
      <c r="E337" s="18" t="s">
        <v>37</v>
      </c>
      <c r="F337" s="18" t="s">
        <v>5111</v>
      </c>
      <c r="G337" s="18" t="s">
        <v>5237</v>
      </c>
      <c r="H337" s="3" t="s">
        <v>286</v>
      </c>
      <c r="I337" s="18" t="s">
        <v>90</v>
      </c>
      <c r="J337" s="18" t="s">
        <v>426</v>
      </c>
      <c r="K337" s="100" t="s">
        <v>74</v>
      </c>
      <c r="L337" s="100" t="s">
        <v>295</v>
      </c>
      <c r="M337" s="3" t="s">
        <v>428</v>
      </c>
      <c r="N337" s="18" t="s">
        <v>297</v>
      </c>
      <c r="O337" s="18" t="s">
        <v>298</v>
      </c>
      <c r="P337" s="18"/>
      <c r="Q337" s="2"/>
      <c r="R337" s="1"/>
      <c r="S337" s="5" t="s">
        <v>291</v>
      </c>
      <c r="T337" s="5" t="s">
        <v>292</v>
      </c>
      <c r="U337" s="18" t="s">
        <v>77</v>
      </c>
      <c r="V337" s="18" t="s">
        <v>223</v>
      </c>
      <c r="W337" s="18" t="s">
        <v>331</v>
      </c>
      <c r="X337" s="145" t="s">
        <v>311</v>
      </c>
      <c r="Y337" s="145" t="s">
        <v>72</v>
      </c>
      <c r="Z337" s="145" t="s">
        <v>473</v>
      </c>
      <c r="AA337" s="18" t="s">
        <v>73</v>
      </c>
      <c r="AB337" s="18" t="s">
        <v>299</v>
      </c>
      <c r="AC337" s="18">
        <v>16</v>
      </c>
      <c r="AD337" s="5">
        <f t="shared" si="12"/>
        <v>80</v>
      </c>
      <c r="AE337" s="140">
        <f>Table_1027[[#This Row],[Planned Individuals]]*0.51</f>
        <v>40.799999999999997</v>
      </c>
      <c r="AF337" s="140">
        <f>Table_1027[[#This Row],[Planned Individuals]]*0.49</f>
        <v>39.200000000000003</v>
      </c>
      <c r="AG337" s="37">
        <v>16</v>
      </c>
      <c r="AH337" s="37"/>
      <c r="AI337" s="140">
        <f>SUM(Table_1027[[#This Row],[Existing Households]:[New Households]])</f>
        <v>16</v>
      </c>
      <c r="AJ337" s="140">
        <f t="shared" si="11"/>
        <v>80</v>
      </c>
      <c r="AK337" s="140">
        <f>Table_1027[[#This Row],[Reached Individuals]]*0.51</f>
        <v>40.799999999999997</v>
      </c>
      <c r="AL337" s="140">
        <f>Table_1027[[#This Row],[Reached Individuals]]*0.49</f>
        <v>39.200000000000003</v>
      </c>
      <c r="AM337" s="140">
        <f>Table_1027[[#This Row],[Reached Individuals]]*0.21</f>
        <v>16.8</v>
      </c>
      <c r="AN337" s="140">
        <f>Table_1027[[#This Row],[Reached Individuals]]*0.21</f>
        <v>16.8</v>
      </c>
      <c r="AO337" s="140">
        <f>Table_1027[[#This Row],[Reached Individuals]]*0.26</f>
        <v>20.8</v>
      </c>
      <c r="AP337" s="140">
        <f>Table_1027[[#This Row],[Reached Individuals]]*0.27</f>
        <v>21.6</v>
      </c>
      <c r="AQ337" s="142">
        <f>Table_1027[[#This Row],[Reached Individuals]]*0.02</f>
        <v>1.6</v>
      </c>
      <c r="AR337" s="142">
        <f>Table_1027[[#This Row],[Reached Individuals]]*0.03</f>
        <v>2.4</v>
      </c>
      <c r="AS337" s="37"/>
      <c r="AT337" s="12"/>
      <c r="AU337" s="12" t="s">
        <v>335</v>
      </c>
      <c r="AV337" s="11">
        <v>1749407239</v>
      </c>
      <c r="AW337" s="11" t="s">
        <v>336</v>
      </c>
      <c r="AX337" s="11" t="s">
        <v>337</v>
      </c>
      <c r="AY337" s="18">
        <v>1719671522</v>
      </c>
      <c r="AZ337" s="18" t="s">
        <v>338</v>
      </c>
      <c r="BA337" s="5">
        <v>20</v>
      </c>
      <c r="BB337" s="5">
        <v>2022</v>
      </c>
      <c r="BC337" s="6" t="str" cm="1">
        <f t="array" ref="BC337">_xlfn.IFS(U337="Teknaf","202290",U337="Ukhia","202294",U337="Ramu","202266",U337="Pekua","202256",U337="Maheshkhali","202249",U337="Kutubdia","202245",U337="Cox's Bazar Sadar","202224",U337="Chakaria","202216",ISBLANK(U337),"")</f>
        <v>202290</v>
      </c>
      <c r="BD337" s="22"/>
      <c r="BE337" s="22"/>
    </row>
    <row r="338" spans="1:57" ht="15.75" customHeight="1">
      <c r="A338" s="36">
        <v>335</v>
      </c>
      <c r="B338" s="1" t="s">
        <v>332</v>
      </c>
      <c r="C338" s="1" t="s">
        <v>27</v>
      </c>
      <c r="D338" s="10" t="s">
        <v>333</v>
      </c>
      <c r="E338" s="18" t="s">
        <v>37</v>
      </c>
      <c r="F338" s="18" t="s">
        <v>5111</v>
      </c>
      <c r="G338" s="18" t="s">
        <v>5237</v>
      </c>
      <c r="H338" s="3" t="s">
        <v>286</v>
      </c>
      <c r="I338" s="18" t="s">
        <v>89</v>
      </c>
      <c r="J338" s="18" t="s">
        <v>200</v>
      </c>
      <c r="K338" s="100" t="s">
        <v>74</v>
      </c>
      <c r="L338" s="100" t="s">
        <v>295</v>
      </c>
      <c r="M338" s="3" t="s">
        <v>428</v>
      </c>
      <c r="N338" s="18" t="s">
        <v>297</v>
      </c>
      <c r="O338" s="18" t="s">
        <v>298</v>
      </c>
      <c r="P338" s="18"/>
      <c r="Q338" s="2"/>
      <c r="R338" s="1"/>
      <c r="S338" s="5" t="s">
        <v>291</v>
      </c>
      <c r="T338" s="5" t="s">
        <v>292</v>
      </c>
      <c r="U338" s="18" t="s">
        <v>83</v>
      </c>
      <c r="V338" s="18" t="s">
        <v>710</v>
      </c>
      <c r="W338" s="18" t="s">
        <v>316</v>
      </c>
      <c r="X338" s="145" t="s">
        <v>311</v>
      </c>
      <c r="Y338" s="145" t="s">
        <v>72</v>
      </c>
      <c r="Z338" s="145" t="s">
        <v>473</v>
      </c>
      <c r="AA338" s="18" t="s">
        <v>73</v>
      </c>
      <c r="AB338" s="18" t="s">
        <v>299</v>
      </c>
      <c r="AC338" s="18">
        <v>16</v>
      </c>
      <c r="AD338" s="5">
        <f t="shared" si="12"/>
        <v>80</v>
      </c>
      <c r="AE338" s="140">
        <f>Table_1027[[#This Row],[Planned Individuals]]*0.51</f>
        <v>40.799999999999997</v>
      </c>
      <c r="AF338" s="140">
        <f>Table_1027[[#This Row],[Planned Individuals]]*0.49</f>
        <v>39.200000000000003</v>
      </c>
      <c r="AG338" s="37">
        <v>16</v>
      </c>
      <c r="AH338" s="37"/>
      <c r="AI338" s="140">
        <f>SUM(Table_1027[[#This Row],[Existing Households]:[New Households]])</f>
        <v>16</v>
      </c>
      <c r="AJ338" s="140">
        <f t="shared" si="11"/>
        <v>80</v>
      </c>
      <c r="AK338" s="140">
        <f>Table_1027[[#This Row],[Reached Individuals]]*0.51</f>
        <v>40.799999999999997</v>
      </c>
      <c r="AL338" s="140">
        <f>Table_1027[[#This Row],[Reached Individuals]]*0.49</f>
        <v>39.200000000000003</v>
      </c>
      <c r="AM338" s="140">
        <f>Table_1027[[#This Row],[Reached Individuals]]*0.21</f>
        <v>16.8</v>
      </c>
      <c r="AN338" s="140">
        <f>Table_1027[[#This Row],[Reached Individuals]]*0.21</f>
        <v>16.8</v>
      </c>
      <c r="AO338" s="140">
        <f>Table_1027[[#This Row],[Reached Individuals]]*0.26</f>
        <v>20.8</v>
      </c>
      <c r="AP338" s="140">
        <f>Table_1027[[#This Row],[Reached Individuals]]*0.27</f>
        <v>21.6</v>
      </c>
      <c r="AQ338" s="142">
        <f>Table_1027[[#This Row],[Reached Individuals]]*0.02</f>
        <v>1.6</v>
      </c>
      <c r="AR338" s="142">
        <f>Table_1027[[#This Row],[Reached Individuals]]*0.03</f>
        <v>2.4</v>
      </c>
      <c r="AS338" s="37"/>
      <c r="AT338" s="12"/>
      <c r="AU338" s="12" t="s">
        <v>335</v>
      </c>
      <c r="AV338" s="11">
        <v>1749407239</v>
      </c>
      <c r="AW338" s="11" t="s">
        <v>336</v>
      </c>
      <c r="AX338" s="11" t="s">
        <v>337</v>
      </c>
      <c r="AY338" s="18">
        <v>1719671522</v>
      </c>
      <c r="AZ338" s="18" t="s">
        <v>338</v>
      </c>
      <c r="BA338" s="5">
        <v>20</v>
      </c>
      <c r="BB338" s="5">
        <v>2022</v>
      </c>
      <c r="BC338" s="6" t="str" cm="1">
        <f t="array" ref="BC338">_xlfn.IFS(U338="Teknaf","202290",U338="Ukhia","202294",U338="Ramu","202266",U338="Pekua","202256",U338="Maheshkhali","202249",U338="Kutubdia","202245",U338="Cox's Bazar Sadar","202224",U338="Chakaria","202216",ISBLANK(U338),"")</f>
        <v>202266</v>
      </c>
      <c r="BD338" s="22"/>
      <c r="BE338" s="22"/>
    </row>
    <row r="339" spans="1:57" ht="15.75" customHeight="1">
      <c r="A339" s="36">
        <v>336</v>
      </c>
      <c r="B339" s="1" t="s">
        <v>332</v>
      </c>
      <c r="C339" s="1" t="s">
        <v>27</v>
      </c>
      <c r="D339" s="10" t="s">
        <v>333</v>
      </c>
      <c r="E339" s="18" t="s">
        <v>37</v>
      </c>
      <c r="F339" s="18" t="s">
        <v>5111</v>
      </c>
      <c r="G339" s="18" t="s">
        <v>5237</v>
      </c>
      <c r="H339" s="3" t="s">
        <v>286</v>
      </c>
      <c r="I339" s="18" t="s">
        <v>90</v>
      </c>
      <c r="J339" s="18" t="s">
        <v>426</v>
      </c>
      <c r="K339" s="100" t="s">
        <v>74</v>
      </c>
      <c r="L339" s="100" t="s">
        <v>295</v>
      </c>
      <c r="M339" s="3" t="s">
        <v>428</v>
      </c>
      <c r="N339" s="18" t="s">
        <v>297</v>
      </c>
      <c r="O339" s="18" t="s">
        <v>298</v>
      </c>
      <c r="P339" s="18"/>
      <c r="Q339" s="2"/>
      <c r="R339" s="1"/>
      <c r="S339" s="5" t="s">
        <v>291</v>
      </c>
      <c r="T339" s="5" t="s">
        <v>292</v>
      </c>
      <c r="U339" s="18" t="s">
        <v>83</v>
      </c>
      <c r="V339" s="18" t="s">
        <v>728</v>
      </c>
      <c r="W339" s="18" t="s">
        <v>325</v>
      </c>
      <c r="X339" s="145" t="s">
        <v>311</v>
      </c>
      <c r="Y339" s="145" t="s">
        <v>72</v>
      </c>
      <c r="Z339" s="145" t="s">
        <v>473</v>
      </c>
      <c r="AA339" s="18" t="s">
        <v>73</v>
      </c>
      <c r="AB339" s="18" t="s">
        <v>299</v>
      </c>
      <c r="AC339" s="18">
        <v>16</v>
      </c>
      <c r="AD339" s="5">
        <f t="shared" si="12"/>
        <v>80</v>
      </c>
      <c r="AE339" s="140">
        <f>Table_1027[[#This Row],[Planned Individuals]]*0.51</f>
        <v>40.799999999999997</v>
      </c>
      <c r="AF339" s="140">
        <f>Table_1027[[#This Row],[Planned Individuals]]*0.49</f>
        <v>39.200000000000003</v>
      </c>
      <c r="AG339" s="37">
        <v>16</v>
      </c>
      <c r="AH339" s="37"/>
      <c r="AI339" s="140">
        <f>SUM(Table_1027[[#This Row],[Existing Households]:[New Households]])</f>
        <v>16</v>
      </c>
      <c r="AJ339" s="140">
        <f t="shared" si="11"/>
        <v>80</v>
      </c>
      <c r="AK339" s="140">
        <f>Table_1027[[#This Row],[Reached Individuals]]*0.51</f>
        <v>40.799999999999997</v>
      </c>
      <c r="AL339" s="140">
        <f>Table_1027[[#This Row],[Reached Individuals]]*0.49</f>
        <v>39.200000000000003</v>
      </c>
      <c r="AM339" s="140">
        <f>Table_1027[[#This Row],[Reached Individuals]]*0.21</f>
        <v>16.8</v>
      </c>
      <c r="AN339" s="140">
        <f>Table_1027[[#This Row],[Reached Individuals]]*0.21</f>
        <v>16.8</v>
      </c>
      <c r="AO339" s="140">
        <f>Table_1027[[#This Row],[Reached Individuals]]*0.26</f>
        <v>20.8</v>
      </c>
      <c r="AP339" s="140">
        <f>Table_1027[[#This Row],[Reached Individuals]]*0.27</f>
        <v>21.6</v>
      </c>
      <c r="AQ339" s="142">
        <f>Table_1027[[#This Row],[Reached Individuals]]*0.02</f>
        <v>1.6</v>
      </c>
      <c r="AR339" s="142">
        <f>Table_1027[[#This Row],[Reached Individuals]]*0.03</f>
        <v>2.4</v>
      </c>
      <c r="AS339" s="37"/>
      <c r="AT339" s="12"/>
      <c r="AU339" s="12" t="s">
        <v>335</v>
      </c>
      <c r="AV339" s="11">
        <v>1749407239</v>
      </c>
      <c r="AW339" s="11" t="s">
        <v>336</v>
      </c>
      <c r="AX339" s="11" t="s">
        <v>337</v>
      </c>
      <c r="AY339" s="18">
        <v>1719671522</v>
      </c>
      <c r="AZ339" s="18" t="s">
        <v>338</v>
      </c>
      <c r="BA339" s="5">
        <v>20</v>
      </c>
      <c r="BB339" s="5">
        <v>2022</v>
      </c>
      <c r="BC339" s="6" t="str" cm="1">
        <f t="array" ref="BC339">_xlfn.IFS(U339="Teknaf","202290",U339="Ukhia","202294",U339="Ramu","202266",U339="Pekua","202256",U339="Maheshkhali","202249",U339="Kutubdia","202245",U339="Cox's Bazar Sadar","202224",U339="Chakaria","202216",ISBLANK(U339),"")</f>
        <v>202266</v>
      </c>
      <c r="BD339" s="22"/>
      <c r="BE339" s="22"/>
    </row>
    <row r="340" spans="1:57" ht="15.75" customHeight="1">
      <c r="A340" s="36">
        <v>337</v>
      </c>
      <c r="B340" s="10" t="s">
        <v>332</v>
      </c>
      <c r="C340" s="10" t="s">
        <v>27</v>
      </c>
      <c r="D340" s="10" t="s">
        <v>333</v>
      </c>
      <c r="E340" s="18" t="s">
        <v>37</v>
      </c>
      <c r="F340" s="18" t="s">
        <v>5111</v>
      </c>
      <c r="G340" s="18" t="s">
        <v>5237</v>
      </c>
      <c r="H340" s="3" t="s">
        <v>286</v>
      </c>
      <c r="I340" s="18" t="s">
        <v>90</v>
      </c>
      <c r="J340" s="18" t="s">
        <v>426</v>
      </c>
      <c r="K340" s="100" t="s">
        <v>74</v>
      </c>
      <c r="L340" s="100" t="s">
        <v>295</v>
      </c>
      <c r="M340" s="3" t="s">
        <v>428</v>
      </c>
      <c r="N340" s="18" t="s">
        <v>297</v>
      </c>
      <c r="O340" s="18" t="s">
        <v>298</v>
      </c>
      <c r="P340" s="18"/>
      <c r="Q340" s="2"/>
      <c r="R340" s="1"/>
      <c r="S340" s="5" t="s">
        <v>291</v>
      </c>
      <c r="T340" s="5" t="s">
        <v>292</v>
      </c>
      <c r="U340" s="18" t="s">
        <v>83</v>
      </c>
      <c r="V340" s="18" t="s">
        <v>710</v>
      </c>
      <c r="W340" s="18" t="s">
        <v>316</v>
      </c>
      <c r="X340" s="145" t="s">
        <v>311</v>
      </c>
      <c r="Y340" s="145" t="s">
        <v>72</v>
      </c>
      <c r="Z340" s="145" t="s">
        <v>473</v>
      </c>
      <c r="AA340" s="18" t="s">
        <v>73</v>
      </c>
      <c r="AB340" s="18" t="s">
        <v>299</v>
      </c>
      <c r="AC340" s="18">
        <v>16</v>
      </c>
      <c r="AD340" s="5">
        <f t="shared" si="12"/>
        <v>80</v>
      </c>
      <c r="AE340" s="140">
        <f>Table_1027[[#This Row],[Planned Individuals]]*0.51</f>
        <v>40.799999999999997</v>
      </c>
      <c r="AF340" s="140">
        <f>Table_1027[[#This Row],[Planned Individuals]]*0.49</f>
        <v>39.200000000000003</v>
      </c>
      <c r="AG340" s="37">
        <v>16</v>
      </c>
      <c r="AH340" s="37"/>
      <c r="AI340" s="140">
        <f>SUM(Table_1027[[#This Row],[Existing Households]:[New Households]])</f>
        <v>16</v>
      </c>
      <c r="AJ340" s="140">
        <f t="shared" si="11"/>
        <v>80</v>
      </c>
      <c r="AK340" s="140">
        <f>Table_1027[[#This Row],[Reached Individuals]]*0.51</f>
        <v>40.799999999999997</v>
      </c>
      <c r="AL340" s="140">
        <f>Table_1027[[#This Row],[Reached Individuals]]*0.49</f>
        <v>39.200000000000003</v>
      </c>
      <c r="AM340" s="140">
        <f>Table_1027[[#This Row],[Reached Individuals]]*0.21</f>
        <v>16.8</v>
      </c>
      <c r="AN340" s="140">
        <f>Table_1027[[#This Row],[Reached Individuals]]*0.21</f>
        <v>16.8</v>
      </c>
      <c r="AO340" s="140">
        <f>Table_1027[[#This Row],[Reached Individuals]]*0.26</f>
        <v>20.8</v>
      </c>
      <c r="AP340" s="140">
        <f>Table_1027[[#This Row],[Reached Individuals]]*0.27</f>
        <v>21.6</v>
      </c>
      <c r="AQ340" s="142">
        <f>Table_1027[[#This Row],[Reached Individuals]]*0.02</f>
        <v>1.6</v>
      </c>
      <c r="AR340" s="142">
        <f>Table_1027[[#This Row],[Reached Individuals]]*0.03</f>
        <v>2.4</v>
      </c>
      <c r="AS340" s="37"/>
      <c r="AT340" s="12"/>
      <c r="AU340" s="12" t="s">
        <v>335</v>
      </c>
      <c r="AV340" s="11">
        <v>1749407239</v>
      </c>
      <c r="AW340" s="11" t="s">
        <v>336</v>
      </c>
      <c r="AX340" s="11" t="s">
        <v>337</v>
      </c>
      <c r="AY340" s="18">
        <v>1719671522</v>
      </c>
      <c r="AZ340" s="18" t="s">
        <v>338</v>
      </c>
      <c r="BA340" s="5">
        <v>20</v>
      </c>
      <c r="BB340" s="5">
        <v>2022</v>
      </c>
      <c r="BC340" s="6" t="str" cm="1">
        <f t="array" ref="BC340">_xlfn.IFS(U340="Teknaf","202290",U340="Ukhia","202294",U340="Ramu","202266",U340="Pekua","202256",U340="Maheshkhali","202249",U340="Kutubdia","202245",U340="Cox's Bazar Sadar","202224",U340="Chakaria","202216",ISBLANK(U340),"")</f>
        <v>202266</v>
      </c>
      <c r="BD340" s="22"/>
      <c r="BE340" s="22"/>
    </row>
    <row r="341" spans="1:57" ht="15.75" customHeight="1">
      <c r="A341" s="36">
        <v>338</v>
      </c>
      <c r="B341" s="10" t="s">
        <v>332</v>
      </c>
      <c r="C341" s="10" t="s">
        <v>27</v>
      </c>
      <c r="D341" s="10" t="s">
        <v>333</v>
      </c>
      <c r="E341" s="18" t="s">
        <v>37</v>
      </c>
      <c r="F341" s="18" t="s">
        <v>5111</v>
      </c>
      <c r="G341" s="18" t="s">
        <v>5237</v>
      </c>
      <c r="H341" s="3" t="s">
        <v>286</v>
      </c>
      <c r="I341" s="18" t="s">
        <v>89</v>
      </c>
      <c r="J341" s="18" t="s">
        <v>201</v>
      </c>
      <c r="K341" s="100" t="s">
        <v>74</v>
      </c>
      <c r="L341" s="100" t="s">
        <v>295</v>
      </c>
      <c r="M341" s="3" t="s">
        <v>428</v>
      </c>
      <c r="N341" s="18" t="s">
        <v>297</v>
      </c>
      <c r="O341" s="18" t="s">
        <v>298</v>
      </c>
      <c r="P341" s="18"/>
      <c r="Q341" s="2"/>
      <c r="R341" s="1"/>
      <c r="S341" s="5" t="s">
        <v>291</v>
      </c>
      <c r="T341" s="5" t="s">
        <v>292</v>
      </c>
      <c r="U341" s="18" t="s">
        <v>83</v>
      </c>
      <c r="V341" s="18" t="s">
        <v>710</v>
      </c>
      <c r="W341" s="18" t="s">
        <v>331</v>
      </c>
      <c r="X341" s="145" t="s">
        <v>311</v>
      </c>
      <c r="Y341" s="145" t="s">
        <v>72</v>
      </c>
      <c r="Z341" s="145" t="s">
        <v>473</v>
      </c>
      <c r="AA341" s="18" t="s">
        <v>73</v>
      </c>
      <c r="AB341" s="18" t="s">
        <v>299</v>
      </c>
      <c r="AC341" s="18">
        <v>16</v>
      </c>
      <c r="AD341" s="5">
        <f t="shared" si="12"/>
        <v>80</v>
      </c>
      <c r="AE341" s="140">
        <f>Table_1027[[#This Row],[Planned Individuals]]*0.51</f>
        <v>40.799999999999997</v>
      </c>
      <c r="AF341" s="140">
        <f>Table_1027[[#This Row],[Planned Individuals]]*0.49</f>
        <v>39.200000000000003</v>
      </c>
      <c r="AG341" s="37">
        <v>16</v>
      </c>
      <c r="AH341" s="37"/>
      <c r="AI341" s="140">
        <f>SUM(Table_1027[[#This Row],[Existing Households]:[New Households]])</f>
        <v>16</v>
      </c>
      <c r="AJ341" s="140">
        <f t="shared" si="11"/>
        <v>80</v>
      </c>
      <c r="AK341" s="140">
        <f>Table_1027[[#This Row],[Reached Individuals]]*0.51</f>
        <v>40.799999999999997</v>
      </c>
      <c r="AL341" s="140">
        <f>Table_1027[[#This Row],[Reached Individuals]]*0.49</f>
        <v>39.200000000000003</v>
      </c>
      <c r="AM341" s="140">
        <f>Table_1027[[#This Row],[Reached Individuals]]*0.21</f>
        <v>16.8</v>
      </c>
      <c r="AN341" s="140">
        <f>Table_1027[[#This Row],[Reached Individuals]]*0.21</f>
        <v>16.8</v>
      </c>
      <c r="AO341" s="140">
        <f>Table_1027[[#This Row],[Reached Individuals]]*0.26</f>
        <v>20.8</v>
      </c>
      <c r="AP341" s="140">
        <f>Table_1027[[#This Row],[Reached Individuals]]*0.27</f>
        <v>21.6</v>
      </c>
      <c r="AQ341" s="142">
        <f>Table_1027[[#This Row],[Reached Individuals]]*0.02</f>
        <v>1.6</v>
      </c>
      <c r="AR341" s="142">
        <f>Table_1027[[#This Row],[Reached Individuals]]*0.03</f>
        <v>2.4</v>
      </c>
      <c r="AS341" s="37"/>
      <c r="AT341" s="12"/>
      <c r="AU341" s="12" t="s">
        <v>335</v>
      </c>
      <c r="AV341" s="11">
        <v>1749407239</v>
      </c>
      <c r="AW341" s="11" t="s">
        <v>336</v>
      </c>
      <c r="AX341" s="11" t="s">
        <v>337</v>
      </c>
      <c r="AY341" s="18">
        <v>1719671522</v>
      </c>
      <c r="AZ341" s="18" t="s">
        <v>338</v>
      </c>
      <c r="BA341" s="5">
        <v>20</v>
      </c>
      <c r="BB341" s="5">
        <v>2022</v>
      </c>
      <c r="BC341" s="6" t="str" cm="1">
        <f t="array" ref="BC341">_xlfn.IFS(U341="Teknaf","202290",U341="Ukhia","202294",U341="Ramu","202266",U341="Pekua","202256",U341="Maheshkhali","202249",U341="Kutubdia","202245",U341="Cox's Bazar Sadar","202224",U341="Chakaria","202216",ISBLANK(U341),"")</f>
        <v>202266</v>
      </c>
      <c r="BD341" s="22"/>
      <c r="BE341" s="22"/>
    </row>
    <row r="342" spans="1:57" ht="15.75" customHeight="1">
      <c r="A342" s="36">
        <v>339</v>
      </c>
      <c r="B342" s="10" t="s">
        <v>332</v>
      </c>
      <c r="C342" s="10" t="s">
        <v>27</v>
      </c>
      <c r="D342" s="10" t="s">
        <v>333</v>
      </c>
      <c r="E342" s="18" t="s">
        <v>37</v>
      </c>
      <c r="F342" s="18" t="s">
        <v>5111</v>
      </c>
      <c r="G342" s="18" t="s">
        <v>5237</v>
      </c>
      <c r="H342" s="3" t="s">
        <v>286</v>
      </c>
      <c r="I342" s="18" t="s">
        <v>89</v>
      </c>
      <c r="J342" s="18" t="s">
        <v>200</v>
      </c>
      <c r="K342" s="100" t="s">
        <v>74</v>
      </c>
      <c r="L342" s="100" t="s">
        <v>295</v>
      </c>
      <c r="M342" s="3" t="s">
        <v>428</v>
      </c>
      <c r="N342" s="18" t="s">
        <v>297</v>
      </c>
      <c r="O342" s="18" t="s">
        <v>298</v>
      </c>
      <c r="P342" s="18"/>
      <c r="Q342" s="2"/>
      <c r="R342" s="1"/>
      <c r="S342" s="5" t="s">
        <v>291</v>
      </c>
      <c r="T342" s="5" t="s">
        <v>292</v>
      </c>
      <c r="U342" s="18" t="s">
        <v>76</v>
      </c>
      <c r="V342" s="18" t="s">
        <v>221</v>
      </c>
      <c r="W342" s="18" t="s">
        <v>324</v>
      </c>
      <c r="X342" s="145" t="s">
        <v>311</v>
      </c>
      <c r="Y342" s="145" t="s">
        <v>72</v>
      </c>
      <c r="Z342" s="145" t="s">
        <v>473</v>
      </c>
      <c r="AA342" s="18" t="s">
        <v>73</v>
      </c>
      <c r="AB342" s="18" t="s">
        <v>299</v>
      </c>
      <c r="AC342" s="18">
        <v>17</v>
      </c>
      <c r="AD342" s="5">
        <f t="shared" si="12"/>
        <v>85</v>
      </c>
      <c r="AE342" s="140">
        <f>Table_1027[[#This Row],[Planned Individuals]]*0.51</f>
        <v>43.35</v>
      </c>
      <c r="AF342" s="140">
        <f>Table_1027[[#This Row],[Planned Individuals]]*0.49</f>
        <v>41.65</v>
      </c>
      <c r="AG342" s="37">
        <v>17</v>
      </c>
      <c r="AH342" s="37"/>
      <c r="AI342" s="140">
        <f>SUM(Table_1027[[#This Row],[Existing Households]:[New Households]])</f>
        <v>17</v>
      </c>
      <c r="AJ342" s="140">
        <f t="shared" si="11"/>
        <v>85</v>
      </c>
      <c r="AK342" s="140">
        <f>Table_1027[[#This Row],[Reached Individuals]]*0.51</f>
        <v>43.35</v>
      </c>
      <c r="AL342" s="140">
        <f>Table_1027[[#This Row],[Reached Individuals]]*0.49</f>
        <v>41.65</v>
      </c>
      <c r="AM342" s="140">
        <f>Table_1027[[#This Row],[Reached Individuals]]*0.21</f>
        <v>17.849999999999998</v>
      </c>
      <c r="AN342" s="140">
        <f>Table_1027[[#This Row],[Reached Individuals]]*0.21</f>
        <v>17.849999999999998</v>
      </c>
      <c r="AO342" s="140">
        <f>Table_1027[[#This Row],[Reached Individuals]]*0.26</f>
        <v>22.1</v>
      </c>
      <c r="AP342" s="140">
        <f>Table_1027[[#This Row],[Reached Individuals]]*0.27</f>
        <v>22.950000000000003</v>
      </c>
      <c r="AQ342" s="142">
        <f>Table_1027[[#This Row],[Reached Individuals]]*0.02</f>
        <v>1.7</v>
      </c>
      <c r="AR342" s="142">
        <f>Table_1027[[#This Row],[Reached Individuals]]*0.03</f>
        <v>2.5499999999999998</v>
      </c>
      <c r="AS342" s="37"/>
      <c r="AT342" s="12"/>
      <c r="AU342" s="12" t="s">
        <v>335</v>
      </c>
      <c r="AV342" s="11">
        <v>1749407239</v>
      </c>
      <c r="AW342" s="11" t="s">
        <v>336</v>
      </c>
      <c r="AX342" s="11" t="s">
        <v>337</v>
      </c>
      <c r="AY342" s="18">
        <v>1719671522</v>
      </c>
      <c r="AZ342" s="18" t="s">
        <v>338</v>
      </c>
      <c r="BA342" s="5">
        <v>20</v>
      </c>
      <c r="BB342" s="5">
        <v>2022</v>
      </c>
      <c r="BC342" s="6" t="str" cm="1">
        <f t="array" ref="BC342">_xlfn.IFS(U342="Teknaf","202290",U342="Ukhia","202294",U342="Ramu","202266",U342="Pekua","202256",U342="Maheshkhali","202249",U342="Kutubdia","202245",U342="Cox's Bazar Sadar","202224",U342="Chakaria","202216",ISBLANK(U342),"")</f>
        <v>202294</v>
      </c>
      <c r="BD342" s="22"/>
      <c r="BE342" s="22"/>
    </row>
    <row r="343" spans="1:57" ht="15.75" customHeight="1">
      <c r="A343" s="36">
        <v>340</v>
      </c>
      <c r="B343" s="10" t="s">
        <v>332</v>
      </c>
      <c r="C343" s="10" t="s">
        <v>27</v>
      </c>
      <c r="D343" s="10" t="s">
        <v>333</v>
      </c>
      <c r="E343" s="18" t="s">
        <v>37</v>
      </c>
      <c r="F343" s="18" t="s">
        <v>5111</v>
      </c>
      <c r="G343" s="18" t="s">
        <v>5237</v>
      </c>
      <c r="H343" s="3" t="s">
        <v>286</v>
      </c>
      <c r="I343" s="18" t="s">
        <v>89</v>
      </c>
      <c r="J343" s="18" t="s">
        <v>200</v>
      </c>
      <c r="K343" s="100" t="s">
        <v>74</v>
      </c>
      <c r="L343" s="100" t="s">
        <v>295</v>
      </c>
      <c r="M343" s="3" t="s">
        <v>428</v>
      </c>
      <c r="N343" s="18" t="s">
        <v>297</v>
      </c>
      <c r="O343" s="18" t="s">
        <v>298</v>
      </c>
      <c r="P343" s="18"/>
      <c r="Q343" s="2"/>
      <c r="R343" s="1"/>
      <c r="S343" s="5" t="s">
        <v>291</v>
      </c>
      <c r="T343" s="5" t="s">
        <v>292</v>
      </c>
      <c r="U343" s="18" t="s">
        <v>76</v>
      </c>
      <c r="V343" s="18" t="s">
        <v>222</v>
      </c>
      <c r="W343" s="18" t="s">
        <v>316</v>
      </c>
      <c r="X343" s="145" t="s">
        <v>311</v>
      </c>
      <c r="Y343" s="145" t="s">
        <v>72</v>
      </c>
      <c r="Z343" s="145" t="s">
        <v>473</v>
      </c>
      <c r="AA343" s="18" t="s">
        <v>73</v>
      </c>
      <c r="AB343" s="18" t="s">
        <v>299</v>
      </c>
      <c r="AC343" s="18">
        <v>17</v>
      </c>
      <c r="AD343" s="5">
        <f t="shared" si="12"/>
        <v>85</v>
      </c>
      <c r="AE343" s="140">
        <f>Table_1027[[#This Row],[Planned Individuals]]*0.51</f>
        <v>43.35</v>
      </c>
      <c r="AF343" s="140">
        <f>Table_1027[[#This Row],[Planned Individuals]]*0.49</f>
        <v>41.65</v>
      </c>
      <c r="AG343" s="37">
        <v>17</v>
      </c>
      <c r="AH343" s="37"/>
      <c r="AI343" s="140">
        <f>SUM(Table_1027[[#This Row],[Existing Households]:[New Households]])</f>
        <v>17</v>
      </c>
      <c r="AJ343" s="140">
        <f t="shared" si="11"/>
        <v>85</v>
      </c>
      <c r="AK343" s="140">
        <f>Table_1027[[#This Row],[Reached Individuals]]*0.51</f>
        <v>43.35</v>
      </c>
      <c r="AL343" s="140">
        <f>Table_1027[[#This Row],[Reached Individuals]]*0.49</f>
        <v>41.65</v>
      </c>
      <c r="AM343" s="140">
        <f>Table_1027[[#This Row],[Reached Individuals]]*0.21</f>
        <v>17.849999999999998</v>
      </c>
      <c r="AN343" s="140">
        <f>Table_1027[[#This Row],[Reached Individuals]]*0.21</f>
        <v>17.849999999999998</v>
      </c>
      <c r="AO343" s="140">
        <f>Table_1027[[#This Row],[Reached Individuals]]*0.26</f>
        <v>22.1</v>
      </c>
      <c r="AP343" s="140">
        <f>Table_1027[[#This Row],[Reached Individuals]]*0.27</f>
        <v>22.950000000000003</v>
      </c>
      <c r="AQ343" s="142">
        <f>Table_1027[[#This Row],[Reached Individuals]]*0.02</f>
        <v>1.7</v>
      </c>
      <c r="AR343" s="142">
        <f>Table_1027[[#This Row],[Reached Individuals]]*0.03</f>
        <v>2.5499999999999998</v>
      </c>
      <c r="AS343" s="37"/>
      <c r="AT343" s="12"/>
      <c r="AU343" s="12" t="s">
        <v>335</v>
      </c>
      <c r="AV343" s="11">
        <v>1749407239</v>
      </c>
      <c r="AW343" s="11" t="s">
        <v>336</v>
      </c>
      <c r="AX343" s="11" t="s">
        <v>337</v>
      </c>
      <c r="AY343" s="18">
        <v>1719671522</v>
      </c>
      <c r="AZ343" s="18" t="s">
        <v>338</v>
      </c>
      <c r="BA343" s="5">
        <v>20</v>
      </c>
      <c r="BB343" s="5">
        <v>2022</v>
      </c>
      <c r="BC343" s="6" t="str" cm="1">
        <f t="array" ref="BC343">_xlfn.IFS(U343="Teknaf","202290",U343="Ukhia","202294",U343="Ramu","202266",U343="Pekua","202256",U343="Maheshkhali","202249",U343="Kutubdia","202245",U343="Cox's Bazar Sadar","202224",U343="Chakaria","202216",ISBLANK(U343),"")</f>
        <v>202294</v>
      </c>
      <c r="BD343" s="22"/>
      <c r="BE343" s="22"/>
    </row>
    <row r="344" spans="1:57" ht="15.75" customHeight="1">
      <c r="A344" s="36">
        <v>341</v>
      </c>
      <c r="B344" s="10" t="s">
        <v>332</v>
      </c>
      <c r="C344" s="10" t="s">
        <v>27</v>
      </c>
      <c r="D344" s="10" t="s">
        <v>333</v>
      </c>
      <c r="E344" s="18" t="s">
        <v>37</v>
      </c>
      <c r="F344" s="18" t="s">
        <v>5111</v>
      </c>
      <c r="G344" s="18" t="s">
        <v>5237</v>
      </c>
      <c r="H344" s="3" t="s">
        <v>286</v>
      </c>
      <c r="I344" s="18" t="s">
        <v>90</v>
      </c>
      <c r="J344" s="18" t="s">
        <v>426</v>
      </c>
      <c r="K344" s="100" t="s">
        <v>74</v>
      </c>
      <c r="L344" s="100" t="s">
        <v>295</v>
      </c>
      <c r="M344" s="3" t="s">
        <v>428</v>
      </c>
      <c r="N344" s="18" t="s">
        <v>297</v>
      </c>
      <c r="O344" s="18" t="s">
        <v>298</v>
      </c>
      <c r="P344" s="18"/>
      <c r="Q344" s="2"/>
      <c r="R344" s="1"/>
      <c r="S344" s="5" t="s">
        <v>291</v>
      </c>
      <c r="T344" s="5" t="s">
        <v>292</v>
      </c>
      <c r="U344" s="18" t="s">
        <v>76</v>
      </c>
      <c r="V344" s="18" t="s">
        <v>221</v>
      </c>
      <c r="W344" s="18" t="s">
        <v>306</v>
      </c>
      <c r="X344" s="145" t="s">
        <v>311</v>
      </c>
      <c r="Y344" s="145" t="s">
        <v>72</v>
      </c>
      <c r="Z344" s="145" t="s">
        <v>473</v>
      </c>
      <c r="AA344" s="18" t="s">
        <v>73</v>
      </c>
      <c r="AB344" s="18" t="s">
        <v>299</v>
      </c>
      <c r="AC344" s="18">
        <v>17</v>
      </c>
      <c r="AD344" s="5">
        <f t="shared" si="12"/>
        <v>85</v>
      </c>
      <c r="AE344" s="140">
        <f>Table_1027[[#This Row],[Planned Individuals]]*0.51</f>
        <v>43.35</v>
      </c>
      <c r="AF344" s="140">
        <f>Table_1027[[#This Row],[Planned Individuals]]*0.49</f>
        <v>41.65</v>
      </c>
      <c r="AG344" s="37">
        <v>17</v>
      </c>
      <c r="AH344" s="37"/>
      <c r="AI344" s="140">
        <f>SUM(Table_1027[[#This Row],[Existing Households]:[New Households]])</f>
        <v>17</v>
      </c>
      <c r="AJ344" s="140">
        <f t="shared" si="11"/>
        <v>85</v>
      </c>
      <c r="AK344" s="140">
        <f>Table_1027[[#This Row],[Reached Individuals]]*0.51</f>
        <v>43.35</v>
      </c>
      <c r="AL344" s="140">
        <f>Table_1027[[#This Row],[Reached Individuals]]*0.49</f>
        <v>41.65</v>
      </c>
      <c r="AM344" s="140">
        <f>Table_1027[[#This Row],[Reached Individuals]]*0.21</f>
        <v>17.849999999999998</v>
      </c>
      <c r="AN344" s="140">
        <f>Table_1027[[#This Row],[Reached Individuals]]*0.21</f>
        <v>17.849999999999998</v>
      </c>
      <c r="AO344" s="140">
        <f>Table_1027[[#This Row],[Reached Individuals]]*0.26</f>
        <v>22.1</v>
      </c>
      <c r="AP344" s="140">
        <f>Table_1027[[#This Row],[Reached Individuals]]*0.27</f>
        <v>22.950000000000003</v>
      </c>
      <c r="AQ344" s="142">
        <f>Table_1027[[#This Row],[Reached Individuals]]*0.02</f>
        <v>1.7</v>
      </c>
      <c r="AR344" s="142">
        <f>Table_1027[[#This Row],[Reached Individuals]]*0.03</f>
        <v>2.5499999999999998</v>
      </c>
      <c r="AS344" s="37"/>
      <c r="AT344" s="12"/>
      <c r="AU344" s="12" t="s">
        <v>335</v>
      </c>
      <c r="AV344" s="11">
        <v>1749407239</v>
      </c>
      <c r="AW344" s="11" t="s">
        <v>336</v>
      </c>
      <c r="AX344" s="11" t="s">
        <v>337</v>
      </c>
      <c r="AY344" s="18">
        <v>1719671522</v>
      </c>
      <c r="AZ344" s="18" t="s">
        <v>338</v>
      </c>
      <c r="BA344" s="5">
        <v>20</v>
      </c>
      <c r="BB344" s="5">
        <v>2022</v>
      </c>
      <c r="BC344" s="6" t="str" cm="1">
        <f t="array" ref="BC344">_xlfn.IFS(U344="Teknaf","202290",U344="Ukhia","202294",U344="Ramu","202266",U344="Pekua","202256",U344="Maheshkhali","202249",U344="Kutubdia","202245",U344="Cox's Bazar Sadar","202224",U344="Chakaria","202216",ISBLANK(U344),"")</f>
        <v>202294</v>
      </c>
      <c r="BD344" s="22"/>
      <c r="BE344" s="22"/>
    </row>
    <row r="345" spans="1:57" ht="15.75" customHeight="1">
      <c r="A345" s="36">
        <v>342</v>
      </c>
      <c r="B345" s="10" t="s">
        <v>332</v>
      </c>
      <c r="C345" s="10" t="s">
        <v>27</v>
      </c>
      <c r="D345" s="10" t="s">
        <v>333</v>
      </c>
      <c r="E345" s="18" t="s">
        <v>37</v>
      </c>
      <c r="F345" s="18" t="s">
        <v>5111</v>
      </c>
      <c r="G345" s="18" t="s">
        <v>5237</v>
      </c>
      <c r="H345" s="3" t="s">
        <v>286</v>
      </c>
      <c r="I345" s="18" t="s">
        <v>90</v>
      </c>
      <c r="J345" s="18" t="s">
        <v>426</v>
      </c>
      <c r="K345" s="100" t="s">
        <v>74</v>
      </c>
      <c r="L345" s="100" t="s">
        <v>295</v>
      </c>
      <c r="M345" s="3" t="s">
        <v>428</v>
      </c>
      <c r="N345" s="18" t="s">
        <v>297</v>
      </c>
      <c r="O345" s="18" t="s">
        <v>298</v>
      </c>
      <c r="P345" s="18"/>
      <c r="Q345" s="2"/>
      <c r="R345" s="1"/>
      <c r="S345" s="5" t="s">
        <v>291</v>
      </c>
      <c r="T345" s="5" t="s">
        <v>292</v>
      </c>
      <c r="U345" s="18" t="s">
        <v>76</v>
      </c>
      <c r="V345" s="18" t="s">
        <v>222</v>
      </c>
      <c r="W345" s="18" t="s">
        <v>306</v>
      </c>
      <c r="X345" s="145" t="s">
        <v>311</v>
      </c>
      <c r="Y345" s="145" t="s">
        <v>72</v>
      </c>
      <c r="Z345" s="145" t="s">
        <v>473</v>
      </c>
      <c r="AA345" s="18" t="s">
        <v>73</v>
      </c>
      <c r="AB345" s="18" t="s">
        <v>299</v>
      </c>
      <c r="AC345" s="18">
        <v>17</v>
      </c>
      <c r="AD345" s="5">
        <f t="shared" si="12"/>
        <v>85</v>
      </c>
      <c r="AE345" s="140">
        <f>Table_1027[[#This Row],[Planned Individuals]]*0.51</f>
        <v>43.35</v>
      </c>
      <c r="AF345" s="140">
        <f>Table_1027[[#This Row],[Planned Individuals]]*0.49</f>
        <v>41.65</v>
      </c>
      <c r="AG345" s="37">
        <v>17</v>
      </c>
      <c r="AH345" s="37"/>
      <c r="AI345" s="140">
        <f>SUM(Table_1027[[#This Row],[Existing Households]:[New Households]])</f>
        <v>17</v>
      </c>
      <c r="AJ345" s="140">
        <f t="shared" si="11"/>
        <v>85</v>
      </c>
      <c r="AK345" s="140">
        <f>Table_1027[[#This Row],[Reached Individuals]]*0.51</f>
        <v>43.35</v>
      </c>
      <c r="AL345" s="140">
        <f>Table_1027[[#This Row],[Reached Individuals]]*0.49</f>
        <v>41.65</v>
      </c>
      <c r="AM345" s="140">
        <f>Table_1027[[#This Row],[Reached Individuals]]*0.21</f>
        <v>17.849999999999998</v>
      </c>
      <c r="AN345" s="140">
        <f>Table_1027[[#This Row],[Reached Individuals]]*0.21</f>
        <v>17.849999999999998</v>
      </c>
      <c r="AO345" s="140">
        <f>Table_1027[[#This Row],[Reached Individuals]]*0.26</f>
        <v>22.1</v>
      </c>
      <c r="AP345" s="140">
        <f>Table_1027[[#This Row],[Reached Individuals]]*0.27</f>
        <v>22.950000000000003</v>
      </c>
      <c r="AQ345" s="142">
        <f>Table_1027[[#This Row],[Reached Individuals]]*0.02</f>
        <v>1.7</v>
      </c>
      <c r="AR345" s="142">
        <f>Table_1027[[#This Row],[Reached Individuals]]*0.03</f>
        <v>2.5499999999999998</v>
      </c>
      <c r="AS345" s="37"/>
      <c r="AT345" s="12"/>
      <c r="AU345" s="12" t="s">
        <v>335</v>
      </c>
      <c r="AV345" s="11">
        <v>1749407239</v>
      </c>
      <c r="AW345" s="11" t="s">
        <v>336</v>
      </c>
      <c r="AX345" s="11" t="s">
        <v>337</v>
      </c>
      <c r="AY345" s="18">
        <v>1719671522</v>
      </c>
      <c r="AZ345" s="18" t="s">
        <v>338</v>
      </c>
      <c r="BA345" s="5">
        <v>20</v>
      </c>
      <c r="BB345" s="5">
        <v>2022</v>
      </c>
      <c r="BC345" s="6" t="str" cm="1">
        <f t="array" ref="BC345">_xlfn.IFS(U345="Teknaf","202290",U345="Ukhia","202294",U345="Ramu","202266",U345="Pekua","202256",U345="Maheshkhali","202249",U345="Kutubdia","202245",U345="Cox's Bazar Sadar","202224",U345="Chakaria","202216",ISBLANK(U345),"")</f>
        <v>202294</v>
      </c>
      <c r="BD345" s="22"/>
      <c r="BE345" s="22"/>
    </row>
    <row r="346" spans="1:57" ht="15.75" customHeight="1">
      <c r="A346" s="36">
        <v>343</v>
      </c>
      <c r="B346" s="10" t="s">
        <v>332</v>
      </c>
      <c r="C346" s="10" t="s">
        <v>27</v>
      </c>
      <c r="D346" s="10" t="s">
        <v>333</v>
      </c>
      <c r="E346" s="18" t="s">
        <v>37</v>
      </c>
      <c r="F346" s="18" t="s">
        <v>5111</v>
      </c>
      <c r="G346" s="18" t="s">
        <v>5237</v>
      </c>
      <c r="H346" s="3" t="s">
        <v>286</v>
      </c>
      <c r="I346" s="18" t="s">
        <v>89</v>
      </c>
      <c r="J346" s="18" t="s">
        <v>201</v>
      </c>
      <c r="K346" s="100" t="s">
        <v>74</v>
      </c>
      <c r="L346" s="100" t="s">
        <v>295</v>
      </c>
      <c r="M346" s="3" t="s">
        <v>428</v>
      </c>
      <c r="N346" s="18" t="s">
        <v>297</v>
      </c>
      <c r="O346" s="18" t="s">
        <v>298</v>
      </c>
      <c r="P346" s="18"/>
      <c r="Q346" s="2"/>
      <c r="R346" s="1"/>
      <c r="S346" s="5" t="s">
        <v>291</v>
      </c>
      <c r="T346" s="5" t="s">
        <v>292</v>
      </c>
      <c r="U346" s="18" t="s">
        <v>76</v>
      </c>
      <c r="V346" s="18" t="s">
        <v>222</v>
      </c>
      <c r="W346" s="18" t="s">
        <v>306</v>
      </c>
      <c r="X346" s="145" t="s">
        <v>311</v>
      </c>
      <c r="Y346" s="145" t="s">
        <v>72</v>
      </c>
      <c r="Z346" s="145" t="s">
        <v>473</v>
      </c>
      <c r="AA346" s="18" t="s">
        <v>73</v>
      </c>
      <c r="AB346" s="18" t="s">
        <v>299</v>
      </c>
      <c r="AC346" s="18">
        <v>17</v>
      </c>
      <c r="AD346" s="5">
        <f t="shared" si="12"/>
        <v>85</v>
      </c>
      <c r="AE346" s="140">
        <f>Table_1027[[#This Row],[Planned Individuals]]*0.51</f>
        <v>43.35</v>
      </c>
      <c r="AF346" s="140">
        <f>Table_1027[[#This Row],[Planned Individuals]]*0.49</f>
        <v>41.65</v>
      </c>
      <c r="AG346" s="37">
        <v>17</v>
      </c>
      <c r="AH346" s="37"/>
      <c r="AI346" s="140">
        <f>SUM(Table_1027[[#This Row],[Existing Households]:[New Households]])</f>
        <v>17</v>
      </c>
      <c r="AJ346" s="140">
        <f t="shared" si="11"/>
        <v>85</v>
      </c>
      <c r="AK346" s="140">
        <f>Table_1027[[#This Row],[Reached Individuals]]*0.51</f>
        <v>43.35</v>
      </c>
      <c r="AL346" s="140">
        <f>Table_1027[[#This Row],[Reached Individuals]]*0.49</f>
        <v>41.65</v>
      </c>
      <c r="AM346" s="140">
        <f>Table_1027[[#This Row],[Reached Individuals]]*0.21</f>
        <v>17.849999999999998</v>
      </c>
      <c r="AN346" s="140">
        <f>Table_1027[[#This Row],[Reached Individuals]]*0.21</f>
        <v>17.849999999999998</v>
      </c>
      <c r="AO346" s="140">
        <f>Table_1027[[#This Row],[Reached Individuals]]*0.26</f>
        <v>22.1</v>
      </c>
      <c r="AP346" s="140">
        <f>Table_1027[[#This Row],[Reached Individuals]]*0.27</f>
        <v>22.950000000000003</v>
      </c>
      <c r="AQ346" s="142">
        <f>Table_1027[[#This Row],[Reached Individuals]]*0.02</f>
        <v>1.7</v>
      </c>
      <c r="AR346" s="142">
        <f>Table_1027[[#This Row],[Reached Individuals]]*0.03</f>
        <v>2.5499999999999998</v>
      </c>
      <c r="AS346" s="37"/>
      <c r="AT346" s="12"/>
      <c r="AU346" s="12" t="s">
        <v>335</v>
      </c>
      <c r="AV346" s="11">
        <v>1749407239</v>
      </c>
      <c r="AW346" s="11" t="s">
        <v>336</v>
      </c>
      <c r="AX346" s="11" t="s">
        <v>337</v>
      </c>
      <c r="AY346" s="18">
        <v>1719671522</v>
      </c>
      <c r="AZ346" s="18" t="s">
        <v>338</v>
      </c>
      <c r="BA346" s="5">
        <v>20</v>
      </c>
      <c r="BB346" s="5">
        <v>2022</v>
      </c>
      <c r="BC346" s="6" t="str" cm="1">
        <f t="array" ref="BC346">_xlfn.IFS(U346="Teknaf","202290",U346="Ukhia","202294",U346="Ramu","202266",U346="Pekua","202256",U346="Maheshkhali","202249",U346="Kutubdia","202245",U346="Cox's Bazar Sadar","202224",U346="Chakaria","202216",ISBLANK(U346),"")</f>
        <v>202294</v>
      </c>
      <c r="BD346" s="22"/>
      <c r="BE346" s="22"/>
    </row>
    <row r="347" spans="1:57" ht="15.75" customHeight="1">
      <c r="A347" s="36">
        <v>344</v>
      </c>
      <c r="B347" s="10" t="s">
        <v>332</v>
      </c>
      <c r="C347" s="10" t="s">
        <v>27</v>
      </c>
      <c r="D347" s="10" t="s">
        <v>333</v>
      </c>
      <c r="E347" s="18" t="s">
        <v>37</v>
      </c>
      <c r="F347" s="18" t="s">
        <v>5111</v>
      </c>
      <c r="G347" s="18" t="s">
        <v>5237</v>
      </c>
      <c r="H347" s="3" t="s">
        <v>286</v>
      </c>
      <c r="I347" s="18" t="s">
        <v>89</v>
      </c>
      <c r="J347" s="18" t="s">
        <v>201</v>
      </c>
      <c r="K347" s="100" t="s">
        <v>74</v>
      </c>
      <c r="L347" s="100" t="s">
        <v>295</v>
      </c>
      <c r="M347" s="3" t="s">
        <v>428</v>
      </c>
      <c r="N347" s="18" t="s">
        <v>297</v>
      </c>
      <c r="O347" s="18" t="s">
        <v>298</v>
      </c>
      <c r="P347" s="18"/>
      <c r="Q347" s="2"/>
      <c r="R347" s="1"/>
      <c r="S347" s="5" t="s">
        <v>291</v>
      </c>
      <c r="T347" s="5" t="s">
        <v>292</v>
      </c>
      <c r="U347" s="18" t="s">
        <v>76</v>
      </c>
      <c r="V347" s="18" t="s">
        <v>221</v>
      </c>
      <c r="W347" s="18" t="s">
        <v>309</v>
      </c>
      <c r="X347" s="145" t="s">
        <v>311</v>
      </c>
      <c r="Y347" s="145" t="s">
        <v>72</v>
      </c>
      <c r="Z347" s="145" t="s">
        <v>473</v>
      </c>
      <c r="AA347" s="18" t="s">
        <v>73</v>
      </c>
      <c r="AB347" s="18" t="s">
        <v>299</v>
      </c>
      <c r="AC347" s="18">
        <v>17</v>
      </c>
      <c r="AD347" s="5">
        <f t="shared" si="12"/>
        <v>85</v>
      </c>
      <c r="AE347" s="140">
        <f>Table_1027[[#This Row],[Planned Individuals]]*0.51</f>
        <v>43.35</v>
      </c>
      <c r="AF347" s="140">
        <f>Table_1027[[#This Row],[Planned Individuals]]*0.49</f>
        <v>41.65</v>
      </c>
      <c r="AG347" s="37">
        <v>17</v>
      </c>
      <c r="AH347" s="37"/>
      <c r="AI347" s="140">
        <f>SUM(Table_1027[[#This Row],[Existing Households]:[New Households]])</f>
        <v>17</v>
      </c>
      <c r="AJ347" s="140">
        <f t="shared" si="11"/>
        <v>85</v>
      </c>
      <c r="AK347" s="140">
        <f>Table_1027[[#This Row],[Reached Individuals]]*0.51</f>
        <v>43.35</v>
      </c>
      <c r="AL347" s="140">
        <f>Table_1027[[#This Row],[Reached Individuals]]*0.49</f>
        <v>41.65</v>
      </c>
      <c r="AM347" s="140">
        <f>Table_1027[[#This Row],[Reached Individuals]]*0.21</f>
        <v>17.849999999999998</v>
      </c>
      <c r="AN347" s="140">
        <f>Table_1027[[#This Row],[Reached Individuals]]*0.21</f>
        <v>17.849999999999998</v>
      </c>
      <c r="AO347" s="140">
        <f>Table_1027[[#This Row],[Reached Individuals]]*0.26</f>
        <v>22.1</v>
      </c>
      <c r="AP347" s="140">
        <f>Table_1027[[#This Row],[Reached Individuals]]*0.27</f>
        <v>22.950000000000003</v>
      </c>
      <c r="AQ347" s="142">
        <f>Table_1027[[#This Row],[Reached Individuals]]*0.02</f>
        <v>1.7</v>
      </c>
      <c r="AR347" s="142">
        <f>Table_1027[[#This Row],[Reached Individuals]]*0.03</f>
        <v>2.5499999999999998</v>
      </c>
      <c r="AS347" s="37"/>
      <c r="AT347" s="12"/>
      <c r="AU347" s="12" t="s">
        <v>335</v>
      </c>
      <c r="AV347" s="11">
        <v>1749407239</v>
      </c>
      <c r="AW347" s="11" t="s">
        <v>336</v>
      </c>
      <c r="AX347" s="11" t="s">
        <v>337</v>
      </c>
      <c r="AY347" s="18">
        <v>1719671522</v>
      </c>
      <c r="AZ347" s="18" t="s">
        <v>338</v>
      </c>
      <c r="BA347" s="5">
        <v>20</v>
      </c>
      <c r="BB347" s="5">
        <v>2022</v>
      </c>
      <c r="BC347" s="6" t="str" cm="1">
        <f t="array" ref="BC347">_xlfn.IFS(U347="Teknaf","202290",U347="Ukhia","202294",U347="Ramu","202266",U347="Pekua","202256",U347="Maheshkhali","202249",U347="Kutubdia","202245",U347="Cox's Bazar Sadar","202224",U347="Chakaria","202216",ISBLANK(U347),"")</f>
        <v>202294</v>
      </c>
      <c r="BD347" s="22"/>
      <c r="BE347" s="22"/>
    </row>
    <row r="348" spans="1:57" ht="15.75" customHeight="1">
      <c r="A348" s="36">
        <v>345</v>
      </c>
      <c r="B348" s="8" t="s">
        <v>332</v>
      </c>
      <c r="C348" s="8" t="s">
        <v>27</v>
      </c>
      <c r="D348" s="1" t="s">
        <v>333</v>
      </c>
      <c r="E348" s="18" t="s">
        <v>37</v>
      </c>
      <c r="F348" s="18" t="s">
        <v>5111</v>
      </c>
      <c r="G348" s="18" t="s">
        <v>5237</v>
      </c>
      <c r="H348" s="3" t="s">
        <v>286</v>
      </c>
      <c r="I348" s="18" t="s">
        <v>89</v>
      </c>
      <c r="J348" s="18" t="s">
        <v>200</v>
      </c>
      <c r="K348" s="100" t="s">
        <v>74</v>
      </c>
      <c r="L348" s="100" t="s">
        <v>295</v>
      </c>
      <c r="M348" s="3" t="s">
        <v>428</v>
      </c>
      <c r="N348" s="18" t="s">
        <v>297</v>
      </c>
      <c r="O348" s="18" t="s">
        <v>298</v>
      </c>
      <c r="P348" s="18"/>
      <c r="Q348" s="2"/>
      <c r="R348" s="1"/>
      <c r="S348" s="5" t="s">
        <v>291</v>
      </c>
      <c r="T348" s="5" t="s">
        <v>292</v>
      </c>
      <c r="U348" s="18" t="s">
        <v>79</v>
      </c>
      <c r="V348" s="18" t="s">
        <v>598</v>
      </c>
      <c r="W348" s="18" t="s">
        <v>316</v>
      </c>
      <c r="X348" s="145" t="s">
        <v>311</v>
      </c>
      <c r="Y348" s="145" t="s">
        <v>72</v>
      </c>
      <c r="Z348" s="145" t="s">
        <v>473</v>
      </c>
      <c r="AA348" s="18" t="s">
        <v>73</v>
      </c>
      <c r="AB348" s="18" t="s">
        <v>299</v>
      </c>
      <c r="AC348" s="18">
        <v>17</v>
      </c>
      <c r="AD348" s="5">
        <f t="shared" si="12"/>
        <v>85</v>
      </c>
      <c r="AE348" s="140">
        <f>Table_1027[[#This Row],[Planned Individuals]]*0.51</f>
        <v>43.35</v>
      </c>
      <c r="AF348" s="140">
        <f>Table_1027[[#This Row],[Planned Individuals]]*0.49</f>
        <v>41.65</v>
      </c>
      <c r="AG348" s="37">
        <v>17</v>
      </c>
      <c r="AH348" s="37"/>
      <c r="AI348" s="140">
        <f>SUM(Table_1027[[#This Row],[Existing Households]:[New Households]])</f>
        <v>17</v>
      </c>
      <c r="AJ348" s="140">
        <f t="shared" si="11"/>
        <v>85</v>
      </c>
      <c r="AK348" s="140">
        <f>Table_1027[[#This Row],[Reached Individuals]]*0.51</f>
        <v>43.35</v>
      </c>
      <c r="AL348" s="140">
        <f>Table_1027[[#This Row],[Reached Individuals]]*0.49</f>
        <v>41.65</v>
      </c>
      <c r="AM348" s="140">
        <f>Table_1027[[#This Row],[Reached Individuals]]*0.21</f>
        <v>17.849999999999998</v>
      </c>
      <c r="AN348" s="140">
        <f>Table_1027[[#This Row],[Reached Individuals]]*0.21</f>
        <v>17.849999999999998</v>
      </c>
      <c r="AO348" s="140">
        <f>Table_1027[[#This Row],[Reached Individuals]]*0.26</f>
        <v>22.1</v>
      </c>
      <c r="AP348" s="140">
        <f>Table_1027[[#This Row],[Reached Individuals]]*0.27</f>
        <v>22.950000000000003</v>
      </c>
      <c r="AQ348" s="142">
        <f>Table_1027[[#This Row],[Reached Individuals]]*0.02</f>
        <v>1.7</v>
      </c>
      <c r="AR348" s="142">
        <f>Table_1027[[#This Row],[Reached Individuals]]*0.03</f>
        <v>2.5499999999999998</v>
      </c>
      <c r="AS348" s="37"/>
      <c r="AT348" s="12"/>
      <c r="AU348" s="12" t="s">
        <v>335</v>
      </c>
      <c r="AV348" s="11">
        <v>1749407239</v>
      </c>
      <c r="AW348" s="11" t="s">
        <v>336</v>
      </c>
      <c r="AX348" s="11" t="s">
        <v>337</v>
      </c>
      <c r="AY348" s="18">
        <v>1719671522</v>
      </c>
      <c r="AZ348" s="18" t="s">
        <v>338</v>
      </c>
      <c r="BA348" s="5">
        <v>20</v>
      </c>
      <c r="BB348" s="5">
        <v>2022</v>
      </c>
      <c r="BC348" s="6" t="str" cm="1">
        <f t="array" ref="BC348">_xlfn.IFS(U348="Teknaf","202290",U348="Ukhia","202294",U348="Ramu","202266",U348="Pekua","202256",U348="Maheshkhali","202249",U348="Kutubdia","202245",U348="Cox's Bazar Sadar","202224",U348="Chakaria","202216",ISBLANK(U348),"")</f>
        <v>202224</v>
      </c>
      <c r="BD348" s="22"/>
      <c r="BE348" s="22"/>
    </row>
    <row r="349" spans="1:57" ht="15.75" customHeight="1">
      <c r="A349" s="36">
        <v>346</v>
      </c>
      <c r="B349" s="8" t="s">
        <v>332</v>
      </c>
      <c r="C349" s="8" t="s">
        <v>27</v>
      </c>
      <c r="D349" s="1" t="s">
        <v>333</v>
      </c>
      <c r="E349" s="18" t="s">
        <v>37</v>
      </c>
      <c r="F349" s="18" t="s">
        <v>5111</v>
      </c>
      <c r="G349" s="18" t="s">
        <v>5237</v>
      </c>
      <c r="H349" s="3" t="s">
        <v>286</v>
      </c>
      <c r="I349" s="18" t="s">
        <v>90</v>
      </c>
      <c r="J349" s="18" t="s">
        <v>426</v>
      </c>
      <c r="K349" s="100" t="s">
        <v>74</v>
      </c>
      <c r="L349" s="100" t="s">
        <v>295</v>
      </c>
      <c r="M349" s="3" t="s">
        <v>428</v>
      </c>
      <c r="N349" s="18" t="s">
        <v>297</v>
      </c>
      <c r="O349" s="18" t="s">
        <v>298</v>
      </c>
      <c r="P349" s="18"/>
      <c r="Q349" s="2"/>
      <c r="R349" s="1"/>
      <c r="S349" s="5" t="s">
        <v>291</v>
      </c>
      <c r="T349" s="5" t="s">
        <v>292</v>
      </c>
      <c r="U349" s="18" t="s">
        <v>83</v>
      </c>
      <c r="V349" s="18" t="s">
        <v>722</v>
      </c>
      <c r="W349" s="18" t="s">
        <v>316</v>
      </c>
      <c r="X349" s="145" t="s">
        <v>311</v>
      </c>
      <c r="Y349" s="145" t="s">
        <v>72</v>
      </c>
      <c r="Z349" s="145" t="s">
        <v>473</v>
      </c>
      <c r="AA349" s="18" t="s">
        <v>73</v>
      </c>
      <c r="AB349" s="18" t="s">
        <v>299</v>
      </c>
      <c r="AC349" s="18">
        <v>17</v>
      </c>
      <c r="AD349" s="5">
        <f t="shared" si="12"/>
        <v>85</v>
      </c>
      <c r="AE349" s="140">
        <f>Table_1027[[#This Row],[Planned Individuals]]*0.51</f>
        <v>43.35</v>
      </c>
      <c r="AF349" s="140">
        <f>Table_1027[[#This Row],[Planned Individuals]]*0.49</f>
        <v>41.65</v>
      </c>
      <c r="AG349" s="37">
        <v>17</v>
      </c>
      <c r="AH349" s="37"/>
      <c r="AI349" s="140">
        <f>SUM(Table_1027[[#This Row],[Existing Households]:[New Households]])</f>
        <v>17</v>
      </c>
      <c r="AJ349" s="140">
        <f t="shared" si="11"/>
        <v>85</v>
      </c>
      <c r="AK349" s="140">
        <f>Table_1027[[#This Row],[Reached Individuals]]*0.51</f>
        <v>43.35</v>
      </c>
      <c r="AL349" s="140">
        <f>Table_1027[[#This Row],[Reached Individuals]]*0.49</f>
        <v>41.65</v>
      </c>
      <c r="AM349" s="140">
        <f>Table_1027[[#This Row],[Reached Individuals]]*0.21</f>
        <v>17.849999999999998</v>
      </c>
      <c r="AN349" s="140">
        <f>Table_1027[[#This Row],[Reached Individuals]]*0.21</f>
        <v>17.849999999999998</v>
      </c>
      <c r="AO349" s="140">
        <f>Table_1027[[#This Row],[Reached Individuals]]*0.26</f>
        <v>22.1</v>
      </c>
      <c r="AP349" s="140">
        <f>Table_1027[[#This Row],[Reached Individuals]]*0.27</f>
        <v>22.950000000000003</v>
      </c>
      <c r="AQ349" s="142">
        <f>Table_1027[[#This Row],[Reached Individuals]]*0.02</f>
        <v>1.7</v>
      </c>
      <c r="AR349" s="142">
        <f>Table_1027[[#This Row],[Reached Individuals]]*0.03</f>
        <v>2.5499999999999998</v>
      </c>
      <c r="AS349" s="37"/>
      <c r="AT349" s="12"/>
      <c r="AU349" s="12" t="s">
        <v>335</v>
      </c>
      <c r="AV349" s="11">
        <v>1749407239</v>
      </c>
      <c r="AW349" s="11" t="s">
        <v>336</v>
      </c>
      <c r="AX349" s="11" t="s">
        <v>337</v>
      </c>
      <c r="AY349" s="18">
        <v>1719671522</v>
      </c>
      <c r="AZ349" s="18" t="s">
        <v>338</v>
      </c>
      <c r="BA349" s="5">
        <v>20</v>
      </c>
      <c r="BB349" s="5">
        <v>2022</v>
      </c>
      <c r="BC349" s="6" t="str" cm="1">
        <f t="array" ref="BC349">_xlfn.IFS(U349="Teknaf","202290",U349="Ukhia","202294",U349="Ramu","202266",U349="Pekua","202256",U349="Maheshkhali","202249",U349="Kutubdia","202245",U349="Cox's Bazar Sadar","202224",U349="Chakaria","202216",ISBLANK(U349),"")</f>
        <v>202266</v>
      </c>
      <c r="BD349" s="22"/>
      <c r="BE349" s="22"/>
    </row>
    <row r="350" spans="1:57" ht="15.75" customHeight="1">
      <c r="A350" s="36">
        <v>347</v>
      </c>
      <c r="B350" s="8" t="s">
        <v>332</v>
      </c>
      <c r="C350" s="8" t="s">
        <v>27</v>
      </c>
      <c r="D350" s="1" t="s">
        <v>333</v>
      </c>
      <c r="E350" s="18" t="s">
        <v>37</v>
      </c>
      <c r="F350" s="18" t="s">
        <v>5111</v>
      </c>
      <c r="G350" s="18" t="s">
        <v>5237</v>
      </c>
      <c r="H350" s="3" t="s">
        <v>286</v>
      </c>
      <c r="I350" s="18" t="s">
        <v>90</v>
      </c>
      <c r="J350" s="18" t="s">
        <v>426</v>
      </c>
      <c r="K350" s="100" t="s">
        <v>74</v>
      </c>
      <c r="L350" s="100" t="s">
        <v>295</v>
      </c>
      <c r="M350" s="3" t="s">
        <v>428</v>
      </c>
      <c r="N350" s="18" t="s">
        <v>297</v>
      </c>
      <c r="O350" s="18" t="s">
        <v>298</v>
      </c>
      <c r="P350" s="18"/>
      <c r="Q350" s="2"/>
      <c r="R350" s="1"/>
      <c r="S350" s="5" t="s">
        <v>291</v>
      </c>
      <c r="T350" s="5" t="s">
        <v>292</v>
      </c>
      <c r="U350" s="18" t="s">
        <v>83</v>
      </c>
      <c r="V350" s="18" t="s">
        <v>722</v>
      </c>
      <c r="W350" s="18" t="s">
        <v>308</v>
      </c>
      <c r="X350" s="145" t="s">
        <v>311</v>
      </c>
      <c r="Y350" s="145" t="s">
        <v>72</v>
      </c>
      <c r="Z350" s="145" t="s">
        <v>473</v>
      </c>
      <c r="AA350" s="18" t="s">
        <v>73</v>
      </c>
      <c r="AB350" s="18" t="s">
        <v>299</v>
      </c>
      <c r="AC350" s="18">
        <v>17</v>
      </c>
      <c r="AD350" s="5">
        <f t="shared" si="12"/>
        <v>85</v>
      </c>
      <c r="AE350" s="140">
        <f>Table_1027[[#This Row],[Planned Individuals]]*0.51</f>
        <v>43.35</v>
      </c>
      <c r="AF350" s="140">
        <f>Table_1027[[#This Row],[Planned Individuals]]*0.49</f>
        <v>41.65</v>
      </c>
      <c r="AG350" s="37">
        <v>17</v>
      </c>
      <c r="AH350" s="37"/>
      <c r="AI350" s="140">
        <f>SUM(Table_1027[[#This Row],[Existing Households]:[New Households]])</f>
        <v>17</v>
      </c>
      <c r="AJ350" s="140">
        <f t="shared" si="11"/>
        <v>85</v>
      </c>
      <c r="AK350" s="140">
        <f>Table_1027[[#This Row],[Reached Individuals]]*0.51</f>
        <v>43.35</v>
      </c>
      <c r="AL350" s="140">
        <f>Table_1027[[#This Row],[Reached Individuals]]*0.49</f>
        <v>41.65</v>
      </c>
      <c r="AM350" s="140">
        <f>Table_1027[[#This Row],[Reached Individuals]]*0.21</f>
        <v>17.849999999999998</v>
      </c>
      <c r="AN350" s="140">
        <f>Table_1027[[#This Row],[Reached Individuals]]*0.21</f>
        <v>17.849999999999998</v>
      </c>
      <c r="AO350" s="140">
        <f>Table_1027[[#This Row],[Reached Individuals]]*0.26</f>
        <v>22.1</v>
      </c>
      <c r="AP350" s="140">
        <f>Table_1027[[#This Row],[Reached Individuals]]*0.27</f>
        <v>22.950000000000003</v>
      </c>
      <c r="AQ350" s="142">
        <f>Table_1027[[#This Row],[Reached Individuals]]*0.02</f>
        <v>1.7</v>
      </c>
      <c r="AR350" s="142">
        <f>Table_1027[[#This Row],[Reached Individuals]]*0.03</f>
        <v>2.5499999999999998</v>
      </c>
      <c r="AS350" s="37"/>
      <c r="AT350" s="12"/>
      <c r="AU350" s="12" t="s">
        <v>335</v>
      </c>
      <c r="AV350" s="11">
        <v>1749407239</v>
      </c>
      <c r="AW350" s="11" t="s">
        <v>336</v>
      </c>
      <c r="AX350" s="11" t="s">
        <v>337</v>
      </c>
      <c r="AY350" s="18">
        <v>1719671522</v>
      </c>
      <c r="AZ350" s="18" t="s">
        <v>338</v>
      </c>
      <c r="BA350" s="5">
        <v>20</v>
      </c>
      <c r="BB350" s="5">
        <v>2022</v>
      </c>
      <c r="BC350" s="6" t="str" cm="1">
        <f t="array" ref="BC350">_xlfn.IFS(U350="Teknaf","202290",U350="Ukhia","202294",U350="Ramu","202266",U350="Pekua","202256",U350="Maheshkhali","202249",U350="Kutubdia","202245",U350="Cox's Bazar Sadar","202224",U350="Chakaria","202216",ISBLANK(U350),"")</f>
        <v>202266</v>
      </c>
      <c r="BD350" s="22"/>
      <c r="BE350" s="22"/>
    </row>
    <row r="351" spans="1:57" ht="15.75" customHeight="1">
      <c r="A351" s="36">
        <v>348</v>
      </c>
      <c r="B351" s="8" t="s">
        <v>332</v>
      </c>
      <c r="C351" s="8" t="s">
        <v>27</v>
      </c>
      <c r="D351" s="1" t="s">
        <v>333</v>
      </c>
      <c r="E351" s="18" t="s">
        <v>37</v>
      </c>
      <c r="F351" s="18" t="s">
        <v>5111</v>
      </c>
      <c r="G351" s="18" t="s">
        <v>5237</v>
      </c>
      <c r="H351" s="3" t="s">
        <v>286</v>
      </c>
      <c r="I351" s="18" t="s">
        <v>89</v>
      </c>
      <c r="J351" s="18" t="s">
        <v>201</v>
      </c>
      <c r="K351" s="100" t="s">
        <v>74</v>
      </c>
      <c r="L351" s="100" t="s">
        <v>295</v>
      </c>
      <c r="M351" s="3" t="s">
        <v>428</v>
      </c>
      <c r="N351" s="18" t="s">
        <v>297</v>
      </c>
      <c r="O351" s="18" t="s">
        <v>298</v>
      </c>
      <c r="P351" s="18"/>
      <c r="Q351" s="2"/>
      <c r="R351" s="1"/>
      <c r="S351" s="5" t="s">
        <v>291</v>
      </c>
      <c r="T351" s="5" t="s">
        <v>292</v>
      </c>
      <c r="U351" s="18" t="s">
        <v>83</v>
      </c>
      <c r="V351" s="18" t="s">
        <v>710</v>
      </c>
      <c r="W351" s="18" t="s">
        <v>316</v>
      </c>
      <c r="X351" s="145" t="s">
        <v>311</v>
      </c>
      <c r="Y351" s="145" t="s">
        <v>72</v>
      </c>
      <c r="Z351" s="145" t="s">
        <v>473</v>
      </c>
      <c r="AA351" s="18" t="s">
        <v>73</v>
      </c>
      <c r="AB351" s="18" t="s">
        <v>299</v>
      </c>
      <c r="AC351" s="18">
        <v>17</v>
      </c>
      <c r="AD351" s="5">
        <f t="shared" si="12"/>
        <v>85</v>
      </c>
      <c r="AE351" s="140">
        <f>Table_1027[[#This Row],[Planned Individuals]]*0.51</f>
        <v>43.35</v>
      </c>
      <c r="AF351" s="140">
        <f>Table_1027[[#This Row],[Planned Individuals]]*0.49</f>
        <v>41.65</v>
      </c>
      <c r="AG351" s="37">
        <v>17</v>
      </c>
      <c r="AH351" s="37"/>
      <c r="AI351" s="140">
        <f>SUM(Table_1027[[#This Row],[Existing Households]:[New Households]])</f>
        <v>17</v>
      </c>
      <c r="AJ351" s="140">
        <f t="shared" si="11"/>
        <v>85</v>
      </c>
      <c r="AK351" s="140">
        <f>Table_1027[[#This Row],[Reached Individuals]]*0.51</f>
        <v>43.35</v>
      </c>
      <c r="AL351" s="140">
        <f>Table_1027[[#This Row],[Reached Individuals]]*0.49</f>
        <v>41.65</v>
      </c>
      <c r="AM351" s="140">
        <f>Table_1027[[#This Row],[Reached Individuals]]*0.21</f>
        <v>17.849999999999998</v>
      </c>
      <c r="AN351" s="140">
        <f>Table_1027[[#This Row],[Reached Individuals]]*0.21</f>
        <v>17.849999999999998</v>
      </c>
      <c r="AO351" s="140">
        <f>Table_1027[[#This Row],[Reached Individuals]]*0.26</f>
        <v>22.1</v>
      </c>
      <c r="AP351" s="140">
        <f>Table_1027[[#This Row],[Reached Individuals]]*0.27</f>
        <v>22.950000000000003</v>
      </c>
      <c r="AQ351" s="142">
        <f>Table_1027[[#This Row],[Reached Individuals]]*0.02</f>
        <v>1.7</v>
      </c>
      <c r="AR351" s="142">
        <f>Table_1027[[#This Row],[Reached Individuals]]*0.03</f>
        <v>2.5499999999999998</v>
      </c>
      <c r="AS351" s="37"/>
      <c r="AT351" s="12"/>
      <c r="AU351" s="12" t="s">
        <v>335</v>
      </c>
      <c r="AV351" s="11">
        <v>1749407239</v>
      </c>
      <c r="AW351" s="11" t="s">
        <v>336</v>
      </c>
      <c r="AX351" s="11" t="s">
        <v>337</v>
      </c>
      <c r="AY351" s="18">
        <v>1719671522</v>
      </c>
      <c r="AZ351" s="18" t="s">
        <v>338</v>
      </c>
      <c r="BA351" s="5">
        <v>20</v>
      </c>
      <c r="BB351" s="5">
        <v>2022</v>
      </c>
      <c r="BC351" s="6" t="str" cm="1">
        <f t="array" ref="BC351">_xlfn.IFS(U351="Teknaf","202290",U351="Ukhia","202294",U351="Ramu","202266",U351="Pekua","202256",U351="Maheshkhali","202249",U351="Kutubdia","202245",U351="Cox's Bazar Sadar","202224",U351="Chakaria","202216",ISBLANK(U351),"")</f>
        <v>202266</v>
      </c>
      <c r="BD351" s="22"/>
      <c r="BE351" s="22"/>
    </row>
    <row r="352" spans="1:57" ht="15.75" customHeight="1">
      <c r="A352" s="36">
        <v>349</v>
      </c>
      <c r="B352" s="1" t="s">
        <v>332</v>
      </c>
      <c r="C352" s="1" t="s">
        <v>27</v>
      </c>
      <c r="D352" s="1" t="s">
        <v>333</v>
      </c>
      <c r="E352" s="18" t="s">
        <v>37</v>
      </c>
      <c r="F352" s="18" t="s">
        <v>5111</v>
      </c>
      <c r="G352" s="18" t="s">
        <v>5237</v>
      </c>
      <c r="H352" s="3" t="s">
        <v>286</v>
      </c>
      <c r="I352" s="18" t="s">
        <v>89</v>
      </c>
      <c r="J352" s="18" t="s">
        <v>201</v>
      </c>
      <c r="K352" s="100" t="s">
        <v>74</v>
      </c>
      <c r="L352" s="100" t="s">
        <v>295</v>
      </c>
      <c r="M352" s="3" t="s">
        <v>428</v>
      </c>
      <c r="N352" s="18" t="s">
        <v>297</v>
      </c>
      <c r="O352" s="18" t="s">
        <v>298</v>
      </c>
      <c r="P352" s="18"/>
      <c r="Q352" s="2"/>
      <c r="R352" s="1"/>
      <c r="S352" s="5" t="s">
        <v>291</v>
      </c>
      <c r="T352" s="5" t="s">
        <v>292</v>
      </c>
      <c r="U352" s="18" t="s">
        <v>83</v>
      </c>
      <c r="V352" s="18" t="s">
        <v>716</v>
      </c>
      <c r="W352" s="18" t="s">
        <v>324</v>
      </c>
      <c r="X352" s="145" t="s">
        <v>311</v>
      </c>
      <c r="Y352" s="145" t="s">
        <v>72</v>
      </c>
      <c r="Z352" s="145" t="s">
        <v>473</v>
      </c>
      <c r="AA352" s="18" t="s">
        <v>73</v>
      </c>
      <c r="AB352" s="18" t="s">
        <v>299</v>
      </c>
      <c r="AC352" s="18">
        <v>17</v>
      </c>
      <c r="AD352" s="5">
        <f t="shared" si="12"/>
        <v>85</v>
      </c>
      <c r="AE352" s="140">
        <f>Table_1027[[#This Row],[Planned Individuals]]*0.51</f>
        <v>43.35</v>
      </c>
      <c r="AF352" s="140">
        <f>Table_1027[[#This Row],[Planned Individuals]]*0.49</f>
        <v>41.65</v>
      </c>
      <c r="AG352" s="37">
        <v>17</v>
      </c>
      <c r="AH352" s="37"/>
      <c r="AI352" s="140">
        <f>SUM(Table_1027[[#This Row],[Existing Households]:[New Households]])</f>
        <v>17</v>
      </c>
      <c r="AJ352" s="140">
        <f t="shared" si="11"/>
        <v>85</v>
      </c>
      <c r="AK352" s="140">
        <f>Table_1027[[#This Row],[Reached Individuals]]*0.51</f>
        <v>43.35</v>
      </c>
      <c r="AL352" s="140">
        <f>Table_1027[[#This Row],[Reached Individuals]]*0.49</f>
        <v>41.65</v>
      </c>
      <c r="AM352" s="140">
        <f>Table_1027[[#This Row],[Reached Individuals]]*0.21</f>
        <v>17.849999999999998</v>
      </c>
      <c r="AN352" s="140">
        <f>Table_1027[[#This Row],[Reached Individuals]]*0.21</f>
        <v>17.849999999999998</v>
      </c>
      <c r="AO352" s="140">
        <f>Table_1027[[#This Row],[Reached Individuals]]*0.26</f>
        <v>22.1</v>
      </c>
      <c r="AP352" s="140">
        <f>Table_1027[[#This Row],[Reached Individuals]]*0.27</f>
        <v>22.950000000000003</v>
      </c>
      <c r="AQ352" s="142">
        <f>Table_1027[[#This Row],[Reached Individuals]]*0.02</f>
        <v>1.7</v>
      </c>
      <c r="AR352" s="142">
        <f>Table_1027[[#This Row],[Reached Individuals]]*0.03</f>
        <v>2.5499999999999998</v>
      </c>
      <c r="AS352" s="37"/>
      <c r="AT352" s="12"/>
      <c r="AU352" s="12" t="s">
        <v>335</v>
      </c>
      <c r="AV352" s="11">
        <v>1749407239</v>
      </c>
      <c r="AW352" s="11" t="s">
        <v>336</v>
      </c>
      <c r="AX352" s="11" t="s">
        <v>337</v>
      </c>
      <c r="AY352" s="18">
        <v>1719671522</v>
      </c>
      <c r="AZ352" s="18" t="s">
        <v>338</v>
      </c>
      <c r="BA352" s="5">
        <v>20</v>
      </c>
      <c r="BB352" s="5">
        <v>2022</v>
      </c>
      <c r="BC352" s="6" t="str" cm="1">
        <f t="array" ref="BC352">_xlfn.IFS(U352="Teknaf","202290",U352="Ukhia","202294",U352="Ramu","202266",U352="Pekua","202256",U352="Maheshkhali","202249",U352="Kutubdia","202245",U352="Cox's Bazar Sadar","202224",U352="Chakaria","202216",ISBLANK(U352),"")</f>
        <v>202266</v>
      </c>
      <c r="BD352" s="22"/>
      <c r="BE352" s="22"/>
    </row>
    <row r="353" spans="1:57" ht="15.75" customHeight="1">
      <c r="A353" s="36">
        <v>350</v>
      </c>
      <c r="B353" s="1" t="s">
        <v>332</v>
      </c>
      <c r="C353" s="1" t="s">
        <v>27</v>
      </c>
      <c r="D353" s="1" t="s">
        <v>333</v>
      </c>
      <c r="E353" s="18" t="s">
        <v>37</v>
      </c>
      <c r="F353" s="18" t="s">
        <v>5111</v>
      </c>
      <c r="G353" s="18" t="s">
        <v>5237</v>
      </c>
      <c r="H353" s="3" t="s">
        <v>286</v>
      </c>
      <c r="I353" s="18" t="s">
        <v>89</v>
      </c>
      <c r="J353" s="18" t="s">
        <v>200</v>
      </c>
      <c r="K353" s="100" t="s">
        <v>74</v>
      </c>
      <c r="L353" s="100" t="s">
        <v>295</v>
      </c>
      <c r="M353" s="3" t="s">
        <v>428</v>
      </c>
      <c r="N353" s="18" t="s">
        <v>297</v>
      </c>
      <c r="O353" s="18" t="s">
        <v>298</v>
      </c>
      <c r="P353" s="18"/>
      <c r="Q353" s="2"/>
      <c r="R353" s="1"/>
      <c r="S353" s="5" t="s">
        <v>291</v>
      </c>
      <c r="T353" s="5" t="s">
        <v>292</v>
      </c>
      <c r="U353" s="18" t="s">
        <v>76</v>
      </c>
      <c r="V353" s="18" t="s">
        <v>222</v>
      </c>
      <c r="W353" s="18" t="s">
        <v>325</v>
      </c>
      <c r="X353" s="145" t="s">
        <v>311</v>
      </c>
      <c r="Y353" s="145" t="s">
        <v>72</v>
      </c>
      <c r="Z353" s="145" t="s">
        <v>473</v>
      </c>
      <c r="AA353" s="18" t="s">
        <v>73</v>
      </c>
      <c r="AB353" s="18" t="s">
        <v>299</v>
      </c>
      <c r="AC353" s="18">
        <v>18</v>
      </c>
      <c r="AD353" s="5">
        <f t="shared" si="12"/>
        <v>90</v>
      </c>
      <c r="AE353" s="140">
        <f>Table_1027[[#This Row],[Planned Individuals]]*0.51</f>
        <v>45.9</v>
      </c>
      <c r="AF353" s="140">
        <f>Table_1027[[#This Row],[Planned Individuals]]*0.49</f>
        <v>44.1</v>
      </c>
      <c r="AG353" s="37">
        <v>18</v>
      </c>
      <c r="AH353" s="37"/>
      <c r="AI353" s="140">
        <f>SUM(Table_1027[[#This Row],[Existing Households]:[New Households]])</f>
        <v>18</v>
      </c>
      <c r="AJ353" s="140">
        <f t="shared" si="11"/>
        <v>90</v>
      </c>
      <c r="AK353" s="140">
        <f>Table_1027[[#This Row],[Reached Individuals]]*0.51</f>
        <v>45.9</v>
      </c>
      <c r="AL353" s="140">
        <f>Table_1027[[#This Row],[Reached Individuals]]*0.49</f>
        <v>44.1</v>
      </c>
      <c r="AM353" s="140">
        <f>Table_1027[[#This Row],[Reached Individuals]]*0.21</f>
        <v>18.899999999999999</v>
      </c>
      <c r="AN353" s="140">
        <f>Table_1027[[#This Row],[Reached Individuals]]*0.21</f>
        <v>18.899999999999999</v>
      </c>
      <c r="AO353" s="140">
        <f>Table_1027[[#This Row],[Reached Individuals]]*0.26</f>
        <v>23.400000000000002</v>
      </c>
      <c r="AP353" s="140">
        <f>Table_1027[[#This Row],[Reached Individuals]]*0.27</f>
        <v>24.3</v>
      </c>
      <c r="AQ353" s="142">
        <f>Table_1027[[#This Row],[Reached Individuals]]*0.02</f>
        <v>1.8</v>
      </c>
      <c r="AR353" s="142">
        <f>Table_1027[[#This Row],[Reached Individuals]]*0.03</f>
        <v>2.6999999999999997</v>
      </c>
      <c r="AS353" s="37"/>
      <c r="AT353" s="12"/>
      <c r="AU353" s="12" t="s">
        <v>335</v>
      </c>
      <c r="AV353" s="11">
        <v>1749407239</v>
      </c>
      <c r="AW353" s="11" t="s">
        <v>336</v>
      </c>
      <c r="AX353" s="11" t="s">
        <v>337</v>
      </c>
      <c r="AY353" s="18">
        <v>1719671522</v>
      </c>
      <c r="AZ353" s="18" t="s">
        <v>338</v>
      </c>
      <c r="BA353" s="5">
        <v>20</v>
      </c>
      <c r="BB353" s="5">
        <v>2022</v>
      </c>
      <c r="BC353" s="6" t="str" cm="1">
        <f t="array" ref="BC353">_xlfn.IFS(U353="Teknaf","202290",U353="Ukhia","202294",U353="Ramu","202266",U353="Pekua","202256",U353="Maheshkhali","202249",U353="Kutubdia","202245",U353="Cox's Bazar Sadar","202224",U353="Chakaria","202216",ISBLANK(U353),"")</f>
        <v>202294</v>
      </c>
      <c r="BD353" s="22"/>
      <c r="BE353" s="22"/>
    </row>
    <row r="354" spans="1:57" ht="15.75" customHeight="1">
      <c r="A354" s="36">
        <v>351</v>
      </c>
      <c r="B354" s="1" t="s">
        <v>332</v>
      </c>
      <c r="C354" s="1" t="s">
        <v>27</v>
      </c>
      <c r="D354" s="1" t="s">
        <v>333</v>
      </c>
      <c r="E354" s="18" t="s">
        <v>37</v>
      </c>
      <c r="F354" s="18" t="s">
        <v>5111</v>
      </c>
      <c r="G354" s="18" t="s">
        <v>5237</v>
      </c>
      <c r="H354" s="3" t="s">
        <v>286</v>
      </c>
      <c r="I354" s="18" t="s">
        <v>88</v>
      </c>
      <c r="J354" s="18" t="s">
        <v>201</v>
      </c>
      <c r="K354" s="100" t="s">
        <v>74</v>
      </c>
      <c r="L354" s="100" t="s">
        <v>295</v>
      </c>
      <c r="M354" s="3" t="s">
        <v>428</v>
      </c>
      <c r="N354" s="18" t="s">
        <v>196</v>
      </c>
      <c r="O354" s="18" t="s">
        <v>456</v>
      </c>
      <c r="P354" s="18">
        <v>4500</v>
      </c>
      <c r="Q354" s="2" t="s">
        <v>289</v>
      </c>
      <c r="R354" s="1"/>
      <c r="S354" s="5" t="s">
        <v>291</v>
      </c>
      <c r="T354" s="5" t="s">
        <v>292</v>
      </c>
      <c r="U354" s="18" t="s">
        <v>76</v>
      </c>
      <c r="V354" s="18" t="s">
        <v>225</v>
      </c>
      <c r="W354" s="18" t="s">
        <v>306</v>
      </c>
      <c r="X354" s="145" t="s">
        <v>311</v>
      </c>
      <c r="Y354" s="145" t="s">
        <v>72</v>
      </c>
      <c r="Z354" s="145" t="s">
        <v>473</v>
      </c>
      <c r="AA354" s="18" t="s">
        <v>73</v>
      </c>
      <c r="AB354" s="18" t="s">
        <v>299</v>
      </c>
      <c r="AC354" s="18">
        <v>18</v>
      </c>
      <c r="AD354" s="5">
        <f t="shared" si="12"/>
        <v>90</v>
      </c>
      <c r="AE354" s="140">
        <f>Table_1027[[#This Row],[Planned Individuals]]*0.51</f>
        <v>45.9</v>
      </c>
      <c r="AF354" s="140">
        <f>Table_1027[[#This Row],[Planned Individuals]]*0.49</f>
        <v>44.1</v>
      </c>
      <c r="AG354" s="37">
        <v>18</v>
      </c>
      <c r="AH354" s="37"/>
      <c r="AI354" s="140">
        <f>SUM(Table_1027[[#This Row],[Existing Households]:[New Households]])</f>
        <v>18</v>
      </c>
      <c r="AJ354" s="140">
        <f t="shared" si="11"/>
        <v>90</v>
      </c>
      <c r="AK354" s="140">
        <f>Table_1027[[#This Row],[Reached Individuals]]*0.51</f>
        <v>45.9</v>
      </c>
      <c r="AL354" s="140">
        <f>Table_1027[[#This Row],[Reached Individuals]]*0.49</f>
        <v>44.1</v>
      </c>
      <c r="AM354" s="140">
        <f>Table_1027[[#This Row],[Reached Individuals]]*0.21</f>
        <v>18.899999999999999</v>
      </c>
      <c r="AN354" s="140">
        <f>Table_1027[[#This Row],[Reached Individuals]]*0.21</f>
        <v>18.899999999999999</v>
      </c>
      <c r="AO354" s="140">
        <f>Table_1027[[#This Row],[Reached Individuals]]*0.26</f>
        <v>23.400000000000002</v>
      </c>
      <c r="AP354" s="140">
        <f>Table_1027[[#This Row],[Reached Individuals]]*0.27</f>
        <v>24.3</v>
      </c>
      <c r="AQ354" s="142">
        <f>Table_1027[[#This Row],[Reached Individuals]]*0.02</f>
        <v>1.8</v>
      </c>
      <c r="AR354" s="142">
        <f>Table_1027[[#This Row],[Reached Individuals]]*0.03</f>
        <v>2.6999999999999997</v>
      </c>
      <c r="AS354" s="37"/>
      <c r="AT354" s="12"/>
      <c r="AU354" s="12" t="s">
        <v>335</v>
      </c>
      <c r="AV354" s="11">
        <v>1749407239</v>
      </c>
      <c r="AW354" s="11" t="s">
        <v>336</v>
      </c>
      <c r="AX354" s="11" t="s">
        <v>337</v>
      </c>
      <c r="AY354" s="18">
        <v>1719671522</v>
      </c>
      <c r="AZ354" s="18" t="s">
        <v>338</v>
      </c>
      <c r="BA354" s="5">
        <v>20</v>
      </c>
      <c r="BB354" s="5">
        <v>2022</v>
      </c>
      <c r="BC354" s="6" t="str" cm="1">
        <f t="array" ref="BC354">_xlfn.IFS(U354="Teknaf","202290",U354="Ukhia","202294",U354="Ramu","202266",U354="Pekua","202256",U354="Maheshkhali","202249",U354="Kutubdia","202245",U354="Cox's Bazar Sadar","202224",U354="Chakaria","202216",ISBLANK(U354),"")</f>
        <v>202294</v>
      </c>
      <c r="BD354" s="22"/>
      <c r="BE354" s="22"/>
    </row>
    <row r="355" spans="1:57" ht="15.75" customHeight="1">
      <c r="A355" s="36">
        <v>352</v>
      </c>
      <c r="B355" s="1" t="s">
        <v>332</v>
      </c>
      <c r="C355" s="1" t="s">
        <v>27</v>
      </c>
      <c r="D355" s="1" t="s">
        <v>333</v>
      </c>
      <c r="E355" s="18" t="s">
        <v>37</v>
      </c>
      <c r="F355" s="18" t="s">
        <v>5111</v>
      </c>
      <c r="G355" s="18" t="s">
        <v>5237</v>
      </c>
      <c r="H355" s="3" t="s">
        <v>286</v>
      </c>
      <c r="I355" s="18" t="s">
        <v>89</v>
      </c>
      <c r="J355" s="18" t="s">
        <v>201</v>
      </c>
      <c r="K355" s="100" t="s">
        <v>74</v>
      </c>
      <c r="L355" s="100" t="s">
        <v>295</v>
      </c>
      <c r="M355" s="3" t="s">
        <v>428</v>
      </c>
      <c r="N355" s="18" t="s">
        <v>297</v>
      </c>
      <c r="O355" s="18" t="s">
        <v>298</v>
      </c>
      <c r="P355" s="18"/>
      <c r="Q355" s="2"/>
      <c r="R355" s="1"/>
      <c r="S355" s="5" t="s">
        <v>291</v>
      </c>
      <c r="T355" s="5" t="s">
        <v>292</v>
      </c>
      <c r="U355" s="18" t="s">
        <v>76</v>
      </c>
      <c r="V355" s="18" t="s">
        <v>5143</v>
      </c>
      <c r="W355" s="18" t="s">
        <v>326</v>
      </c>
      <c r="X355" s="145" t="s">
        <v>311</v>
      </c>
      <c r="Y355" s="145" t="s">
        <v>72</v>
      </c>
      <c r="Z355" s="145" t="s">
        <v>473</v>
      </c>
      <c r="AA355" s="18" t="s">
        <v>73</v>
      </c>
      <c r="AB355" s="18" t="s">
        <v>299</v>
      </c>
      <c r="AC355" s="18">
        <v>18</v>
      </c>
      <c r="AD355" s="5">
        <f t="shared" si="12"/>
        <v>90</v>
      </c>
      <c r="AE355" s="140">
        <f>Table_1027[[#This Row],[Planned Individuals]]*0.51</f>
        <v>45.9</v>
      </c>
      <c r="AF355" s="140">
        <f>Table_1027[[#This Row],[Planned Individuals]]*0.49</f>
        <v>44.1</v>
      </c>
      <c r="AG355" s="37">
        <v>18</v>
      </c>
      <c r="AH355" s="37"/>
      <c r="AI355" s="140">
        <f>SUM(Table_1027[[#This Row],[Existing Households]:[New Households]])</f>
        <v>18</v>
      </c>
      <c r="AJ355" s="140">
        <f t="shared" si="11"/>
        <v>90</v>
      </c>
      <c r="AK355" s="140">
        <f>Table_1027[[#This Row],[Reached Individuals]]*0.51</f>
        <v>45.9</v>
      </c>
      <c r="AL355" s="140">
        <f>Table_1027[[#This Row],[Reached Individuals]]*0.49</f>
        <v>44.1</v>
      </c>
      <c r="AM355" s="140">
        <f>Table_1027[[#This Row],[Reached Individuals]]*0.21</f>
        <v>18.899999999999999</v>
      </c>
      <c r="AN355" s="140">
        <f>Table_1027[[#This Row],[Reached Individuals]]*0.21</f>
        <v>18.899999999999999</v>
      </c>
      <c r="AO355" s="140">
        <f>Table_1027[[#This Row],[Reached Individuals]]*0.26</f>
        <v>23.400000000000002</v>
      </c>
      <c r="AP355" s="140">
        <f>Table_1027[[#This Row],[Reached Individuals]]*0.27</f>
        <v>24.3</v>
      </c>
      <c r="AQ355" s="142">
        <f>Table_1027[[#This Row],[Reached Individuals]]*0.02</f>
        <v>1.8</v>
      </c>
      <c r="AR355" s="142">
        <f>Table_1027[[#This Row],[Reached Individuals]]*0.03</f>
        <v>2.6999999999999997</v>
      </c>
      <c r="AS355" s="37"/>
      <c r="AT355" s="12"/>
      <c r="AU355" s="12" t="s">
        <v>335</v>
      </c>
      <c r="AV355" s="11">
        <v>1749407239</v>
      </c>
      <c r="AW355" s="11" t="s">
        <v>336</v>
      </c>
      <c r="AX355" s="11" t="s">
        <v>337</v>
      </c>
      <c r="AY355" s="18">
        <v>1719671522</v>
      </c>
      <c r="AZ355" s="18" t="s">
        <v>338</v>
      </c>
      <c r="BA355" s="5">
        <v>20</v>
      </c>
      <c r="BB355" s="5">
        <v>2022</v>
      </c>
      <c r="BC355" s="6" t="str" cm="1">
        <f t="array" ref="BC355">_xlfn.IFS(U355="Teknaf","202290",U355="Ukhia","202294",U355="Ramu","202266",U355="Pekua","202256",U355="Maheshkhali","202249",U355="Kutubdia","202245",U355="Cox's Bazar Sadar","202224",U355="Chakaria","202216",ISBLANK(U355),"")</f>
        <v>202294</v>
      </c>
      <c r="BD355" s="22"/>
      <c r="BE355" s="22"/>
    </row>
    <row r="356" spans="1:57" ht="15.75" customHeight="1">
      <c r="A356" s="36">
        <v>353</v>
      </c>
      <c r="B356" s="1" t="s">
        <v>332</v>
      </c>
      <c r="C356" s="1" t="s">
        <v>27</v>
      </c>
      <c r="D356" s="1" t="s">
        <v>333</v>
      </c>
      <c r="E356" s="18" t="s">
        <v>37</v>
      </c>
      <c r="F356" s="18" t="s">
        <v>5111</v>
      </c>
      <c r="G356" s="18" t="s">
        <v>5237</v>
      </c>
      <c r="H356" s="3" t="s">
        <v>286</v>
      </c>
      <c r="I356" s="18" t="s">
        <v>88</v>
      </c>
      <c r="J356" s="18" t="s">
        <v>200</v>
      </c>
      <c r="K356" s="100" t="s">
        <v>74</v>
      </c>
      <c r="L356" s="100" t="s">
        <v>295</v>
      </c>
      <c r="M356" s="3" t="s">
        <v>428</v>
      </c>
      <c r="N356" s="18" t="s">
        <v>297</v>
      </c>
      <c r="O356" s="18" t="s">
        <v>298</v>
      </c>
      <c r="P356" s="18"/>
      <c r="Q356" s="2"/>
      <c r="R356" s="1"/>
      <c r="S356" s="5" t="s">
        <v>291</v>
      </c>
      <c r="T356" s="5" t="s">
        <v>292</v>
      </c>
      <c r="U356" s="18" t="s">
        <v>77</v>
      </c>
      <c r="V356" s="18" t="s">
        <v>224</v>
      </c>
      <c r="W356" s="18" t="s">
        <v>325</v>
      </c>
      <c r="X356" s="145" t="s">
        <v>311</v>
      </c>
      <c r="Y356" s="145" t="s">
        <v>72</v>
      </c>
      <c r="Z356" s="145" t="s">
        <v>473</v>
      </c>
      <c r="AA356" s="18" t="s">
        <v>73</v>
      </c>
      <c r="AB356" s="18" t="s">
        <v>299</v>
      </c>
      <c r="AC356" s="18">
        <v>18</v>
      </c>
      <c r="AD356" s="5">
        <f t="shared" si="12"/>
        <v>90</v>
      </c>
      <c r="AE356" s="140">
        <f>Table_1027[[#This Row],[Planned Individuals]]*0.51</f>
        <v>45.9</v>
      </c>
      <c r="AF356" s="140">
        <f>Table_1027[[#This Row],[Planned Individuals]]*0.49</f>
        <v>44.1</v>
      </c>
      <c r="AG356" s="37">
        <v>18</v>
      </c>
      <c r="AH356" s="37"/>
      <c r="AI356" s="140">
        <f>SUM(Table_1027[[#This Row],[Existing Households]:[New Households]])</f>
        <v>18</v>
      </c>
      <c r="AJ356" s="140">
        <f t="shared" si="11"/>
        <v>90</v>
      </c>
      <c r="AK356" s="140">
        <f>Table_1027[[#This Row],[Reached Individuals]]*0.51</f>
        <v>45.9</v>
      </c>
      <c r="AL356" s="140">
        <f>Table_1027[[#This Row],[Reached Individuals]]*0.49</f>
        <v>44.1</v>
      </c>
      <c r="AM356" s="140">
        <f>Table_1027[[#This Row],[Reached Individuals]]*0.21</f>
        <v>18.899999999999999</v>
      </c>
      <c r="AN356" s="140">
        <f>Table_1027[[#This Row],[Reached Individuals]]*0.21</f>
        <v>18.899999999999999</v>
      </c>
      <c r="AO356" s="140">
        <f>Table_1027[[#This Row],[Reached Individuals]]*0.26</f>
        <v>23.400000000000002</v>
      </c>
      <c r="AP356" s="140">
        <f>Table_1027[[#This Row],[Reached Individuals]]*0.27</f>
        <v>24.3</v>
      </c>
      <c r="AQ356" s="142">
        <f>Table_1027[[#This Row],[Reached Individuals]]*0.02</f>
        <v>1.8</v>
      </c>
      <c r="AR356" s="142">
        <f>Table_1027[[#This Row],[Reached Individuals]]*0.03</f>
        <v>2.6999999999999997</v>
      </c>
      <c r="AS356" s="37"/>
      <c r="AT356" s="12"/>
      <c r="AU356" s="12" t="s">
        <v>335</v>
      </c>
      <c r="AV356" s="11">
        <v>1749407239</v>
      </c>
      <c r="AW356" s="11" t="s">
        <v>336</v>
      </c>
      <c r="AX356" s="11" t="s">
        <v>337</v>
      </c>
      <c r="AY356" s="18">
        <v>1719671522</v>
      </c>
      <c r="AZ356" s="18" t="s">
        <v>338</v>
      </c>
      <c r="BA356" s="5">
        <v>20</v>
      </c>
      <c r="BB356" s="5">
        <v>2022</v>
      </c>
      <c r="BC356" s="6" t="str" cm="1">
        <f t="array" ref="BC356">_xlfn.IFS(U356="Teknaf","202290",U356="Ukhia","202294",U356="Ramu","202266",U356="Pekua","202256",U356="Maheshkhali","202249",U356="Kutubdia","202245",U356="Cox's Bazar Sadar","202224",U356="Chakaria","202216",ISBLANK(U356),"")</f>
        <v>202290</v>
      </c>
      <c r="BD356" s="22"/>
      <c r="BE356" s="22"/>
    </row>
    <row r="357" spans="1:57" ht="15.75" customHeight="1">
      <c r="A357" s="36">
        <v>354</v>
      </c>
      <c r="B357" s="8" t="s">
        <v>332</v>
      </c>
      <c r="C357" s="8" t="s">
        <v>27</v>
      </c>
      <c r="D357" s="1" t="s">
        <v>333</v>
      </c>
      <c r="E357" s="18" t="s">
        <v>37</v>
      </c>
      <c r="F357" s="18" t="s">
        <v>5111</v>
      </c>
      <c r="G357" s="18" t="s">
        <v>5237</v>
      </c>
      <c r="H357" s="3" t="s">
        <v>286</v>
      </c>
      <c r="I357" s="18" t="s">
        <v>89</v>
      </c>
      <c r="J357" s="18" t="s">
        <v>200</v>
      </c>
      <c r="K357" s="100" t="s">
        <v>74</v>
      </c>
      <c r="L357" s="100" t="s">
        <v>295</v>
      </c>
      <c r="M357" s="3" t="s">
        <v>428</v>
      </c>
      <c r="N357" s="18" t="s">
        <v>297</v>
      </c>
      <c r="O357" s="18" t="s">
        <v>298</v>
      </c>
      <c r="P357" s="18"/>
      <c r="Q357" s="2"/>
      <c r="R357" s="1"/>
      <c r="S357" s="5" t="s">
        <v>291</v>
      </c>
      <c r="T357" s="5" t="s">
        <v>292</v>
      </c>
      <c r="U357" s="18" t="s">
        <v>79</v>
      </c>
      <c r="V357" s="18" t="s">
        <v>604</v>
      </c>
      <c r="W357" s="18" t="s">
        <v>331</v>
      </c>
      <c r="X357" s="145" t="s">
        <v>311</v>
      </c>
      <c r="Y357" s="145" t="s">
        <v>72</v>
      </c>
      <c r="Z357" s="145" t="s">
        <v>473</v>
      </c>
      <c r="AA357" s="18" t="s">
        <v>73</v>
      </c>
      <c r="AB357" s="18" t="s">
        <v>299</v>
      </c>
      <c r="AC357" s="18">
        <v>18</v>
      </c>
      <c r="AD357" s="5">
        <f t="shared" si="12"/>
        <v>90</v>
      </c>
      <c r="AE357" s="140">
        <f>Table_1027[[#This Row],[Planned Individuals]]*0.51</f>
        <v>45.9</v>
      </c>
      <c r="AF357" s="140">
        <f>Table_1027[[#This Row],[Planned Individuals]]*0.49</f>
        <v>44.1</v>
      </c>
      <c r="AG357" s="37">
        <v>18</v>
      </c>
      <c r="AH357" s="37"/>
      <c r="AI357" s="140">
        <f>SUM(Table_1027[[#This Row],[Existing Households]:[New Households]])</f>
        <v>18</v>
      </c>
      <c r="AJ357" s="140">
        <f t="shared" si="11"/>
        <v>90</v>
      </c>
      <c r="AK357" s="140">
        <f>Table_1027[[#This Row],[Reached Individuals]]*0.51</f>
        <v>45.9</v>
      </c>
      <c r="AL357" s="140">
        <f>Table_1027[[#This Row],[Reached Individuals]]*0.49</f>
        <v>44.1</v>
      </c>
      <c r="AM357" s="140">
        <f>Table_1027[[#This Row],[Reached Individuals]]*0.21</f>
        <v>18.899999999999999</v>
      </c>
      <c r="AN357" s="140">
        <f>Table_1027[[#This Row],[Reached Individuals]]*0.21</f>
        <v>18.899999999999999</v>
      </c>
      <c r="AO357" s="140">
        <f>Table_1027[[#This Row],[Reached Individuals]]*0.26</f>
        <v>23.400000000000002</v>
      </c>
      <c r="AP357" s="140">
        <f>Table_1027[[#This Row],[Reached Individuals]]*0.27</f>
        <v>24.3</v>
      </c>
      <c r="AQ357" s="142">
        <f>Table_1027[[#This Row],[Reached Individuals]]*0.02</f>
        <v>1.8</v>
      </c>
      <c r="AR357" s="142">
        <f>Table_1027[[#This Row],[Reached Individuals]]*0.03</f>
        <v>2.6999999999999997</v>
      </c>
      <c r="AS357" s="37"/>
      <c r="AT357" s="12"/>
      <c r="AU357" s="12" t="s">
        <v>335</v>
      </c>
      <c r="AV357" s="11">
        <v>1749407239</v>
      </c>
      <c r="AW357" s="11" t="s">
        <v>336</v>
      </c>
      <c r="AX357" s="11" t="s">
        <v>337</v>
      </c>
      <c r="AY357" s="18">
        <v>1719671522</v>
      </c>
      <c r="AZ357" s="18" t="s">
        <v>338</v>
      </c>
      <c r="BA357" s="5">
        <v>20</v>
      </c>
      <c r="BB357" s="5">
        <v>2022</v>
      </c>
      <c r="BC357" s="6" t="str" cm="1">
        <f t="array" ref="BC357">_xlfn.IFS(U357="Teknaf","202290",U357="Ukhia","202294",U357="Ramu","202266",U357="Pekua","202256",U357="Maheshkhali","202249",U357="Kutubdia","202245",U357="Cox's Bazar Sadar","202224",U357="Chakaria","202216",ISBLANK(U357),"")</f>
        <v>202224</v>
      </c>
      <c r="BD357" s="22"/>
      <c r="BE357" s="22"/>
    </row>
    <row r="358" spans="1:57" ht="15.75" customHeight="1">
      <c r="A358" s="36">
        <v>355</v>
      </c>
      <c r="B358" s="8" t="s">
        <v>332</v>
      </c>
      <c r="C358" s="8" t="s">
        <v>27</v>
      </c>
      <c r="D358" s="1" t="s">
        <v>333</v>
      </c>
      <c r="E358" s="18" t="s">
        <v>37</v>
      </c>
      <c r="F358" s="18" t="s">
        <v>5111</v>
      </c>
      <c r="G358" s="18" t="s">
        <v>5237</v>
      </c>
      <c r="H358" s="3" t="s">
        <v>286</v>
      </c>
      <c r="I358" s="18" t="s">
        <v>89</v>
      </c>
      <c r="J358" s="18" t="s">
        <v>200</v>
      </c>
      <c r="K358" s="100" t="s">
        <v>74</v>
      </c>
      <c r="L358" s="100" t="s">
        <v>295</v>
      </c>
      <c r="M358" s="3" t="s">
        <v>428</v>
      </c>
      <c r="N358" s="18" t="s">
        <v>297</v>
      </c>
      <c r="O358" s="18" t="s">
        <v>298</v>
      </c>
      <c r="P358" s="18"/>
      <c r="Q358" s="2"/>
      <c r="R358" s="1"/>
      <c r="S358" s="5" t="s">
        <v>291</v>
      </c>
      <c r="T358" s="5" t="s">
        <v>292</v>
      </c>
      <c r="U358" s="18" t="s">
        <v>79</v>
      </c>
      <c r="V358" s="18" t="s">
        <v>616</v>
      </c>
      <c r="W358" s="18" t="s">
        <v>316</v>
      </c>
      <c r="X358" s="145" t="s">
        <v>311</v>
      </c>
      <c r="Y358" s="145" t="s">
        <v>72</v>
      </c>
      <c r="Z358" s="145" t="s">
        <v>473</v>
      </c>
      <c r="AA358" s="18" t="s">
        <v>73</v>
      </c>
      <c r="AB358" s="18" t="s">
        <v>299</v>
      </c>
      <c r="AC358" s="18">
        <v>18</v>
      </c>
      <c r="AD358" s="5">
        <f t="shared" si="12"/>
        <v>90</v>
      </c>
      <c r="AE358" s="140">
        <f>Table_1027[[#This Row],[Planned Individuals]]*0.51</f>
        <v>45.9</v>
      </c>
      <c r="AF358" s="140">
        <f>Table_1027[[#This Row],[Planned Individuals]]*0.49</f>
        <v>44.1</v>
      </c>
      <c r="AG358" s="37">
        <v>18</v>
      </c>
      <c r="AH358" s="37"/>
      <c r="AI358" s="140">
        <f>SUM(Table_1027[[#This Row],[Existing Households]:[New Households]])</f>
        <v>18</v>
      </c>
      <c r="AJ358" s="140">
        <f t="shared" si="11"/>
        <v>90</v>
      </c>
      <c r="AK358" s="140">
        <f>Table_1027[[#This Row],[Reached Individuals]]*0.51</f>
        <v>45.9</v>
      </c>
      <c r="AL358" s="140">
        <f>Table_1027[[#This Row],[Reached Individuals]]*0.49</f>
        <v>44.1</v>
      </c>
      <c r="AM358" s="140">
        <f>Table_1027[[#This Row],[Reached Individuals]]*0.21</f>
        <v>18.899999999999999</v>
      </c>
      <c r="AN358" s="140">
        <f>Table_1027[[#This Row],[Reached Individuals]]*0.21</f>
        <v>18.899999999999999</v>
      </c>
      <c r="AO358" s="140">
        <f>Table_1027[[#This Row],[Reached Individuals]]*0.26</f>
        <v>23.400000000000002</v>
      </c>
      <c r="AP358" s="140">
        <f>Table_1027[[#This Row],[Reached Individuals]]*0.27</f>
        <v>24.3</v>
      </c>
      <c r="AQ358" s="142">
        <f>Table_1027[[#This Row],[Reached Individuals]]*0.02</f>
        <v>1.8</v>
      </c>
      <c r="AR358" s="142">
        <f>Table_1027[[#This Row],[Reached Individuals]]*0.03</f>
        <v>2.6999999999999997</v>
      </c>
      <c r="AS358" s="37"/>
      <c r="AT358" s="12"/>
      <c r="AU358" s="12" t="s">
        <v>335</v>
      </c>
      <c r="AV358" s="11">
        <v>1749407239</v>
      </c>
      <c r="AW358" s="11" t="s">
        <v>336</v>
      </c>
      <c r="AX358" s="11" t="s">
        <v>337</v>
      </c>
      <c r="AY358" s="18">
        <v>1719671522</v>
      </c>
      <c r="AZ358" s="18" t="s">
        <v>338</v>
      </c>
      <c r="BA358" s="5">
        <v>20</v>
      </c>
      <c r="BB358" s="5">
        <v>2022</v>
      </c>
      <c r="BC358" s="6" t="str" cm="1">
        <f t="array" ref="BC358">_xlfn.IFS(U358="Teknaf","202290",U358="Ukhia","202294",U358="Ramu","202266",U358="Pekua","202256",U358="Maheshkhali","202249",U358="Kutubdia","202245",U358="Cox's Bazar Sadar","202224",U358="Chakaria","202216",ISBLANK(U358),"")</f>
        <v>202224</v>
      </c>
      <c r="BD358" s="22"/>
      <c r="BE358" s="22"/>
    </row>
    <row r="359" spans="1:57" ht="15.75" customHeight="1">
      <c r="A359" s="36">
        <v>356</v>
      </c>
      <c r="B359" s="8" t="s">
        <v>332</v>
      </c>
      <c r="C359" s="8" t="s">
        <v>27</v>
      </c>
      <c r="D359" s="1" t="s">
        <v>333</v>
      </c>
      <c r="E359" s="18" t="s">
        <v>37</v>
      </c>
      <c r="F359" s="18" t="s">
        <v>5111</v>
      </c>
      <c r="G359" s="18" t="s">
        <v>5237</v>
      </c>
      <c r="H359" s="3" t="s">
        <v>286</v>
      </c>
      <c r="I359" s="18" t="s">
        <v>90</v>
      </c>
      <c r="J359" s="18" t="s">
        <v>426</v>
      </c>
      <c r="K359" s="100" t="s">
        <v>74</v>
      </c>
      <c r="L359" s="100" t="s">
        <v>304</v>
      </c>
      <c r="M359" s="3" t="s">
        <v>428</v>
      </c>
      <c r="N359" s="18" t="s">
        <v>297</v>
      </c>
      <c r="O359" s="18" t="s">
        <v>298</v>
      </c>
      <c r="P359" s="18"/>
      <c r="Q359" s="2"/>
      <c r="R359" s="1"/>
      <c r="S359" s="5" t="s">
        <v>291</v>
      </c>
      <c r="T359" s="5" t="s">
        <v>292</v>
      </c>
      <c r="U359" s="18" t="s">
        <v>79</v>
      </c>
      <c r="V359" s="18" t="s">
        <v>604</v>
      </c>
      <c r="W359" s="18" t="s">
        <v>331</v>
      </c>
      <c r="X359" s="145" t="s">
        <v>311</v>
      </c>
      <c r="Y359" s="145" t="s">
        <v>72</v>
      </c>
      <c r="Z359" s="145" t="s">
        <v>473</v>
      </c>
      <c r="AA359" s="18" t="s">
        <v>73</v>
      </c>
      <c r="AB359" s="18" t="s">
        <v>299</v>
      </c>
      <c r="AC359" s="18">
        <v>18</v>
      </c>
      <c r="AD359" s="5">
        <f t="shared" si="12"/>
        <v>90</v>
      </c>
      <c r="AE359" s="140">
        <f>Table_1027[[#This Row],[Planned Individuals]]*0.51</f>
        <v>45.9</v>
      </c>
      <c r="AF359" s="140">
        <f>Table_1027[[#This Row],[Planned Individuals]]*0.49</f>
        <v>44.1</v>
      </c>
      <c r="AG359" s="37">
        <v>18</v>
      </c>
      <c r="AH359" s="37"/>
      <c r="AI359" s="140">
        <f>SUM(Table_1027[[#This Row],[Existing Households]:[New Households]])</f>
        <v>18</v>
      </c>
      <c r="AJ359" s="140">
        <f t="shared" si="11"/>
        <v>90</v>
      </c>
      <c r="AK359" s="140">
        <f>Table_1027[[#This Row],[Reached Individuals]]*0.51</f>
        <v>45.9</v>
      </c>
      <c r="AL359" s="140">
        <f>Table_1027[[#This Row],[Reached Individuals]]*0.49</f>
        <v>44.1</v>
      </c>
      <c r="AM359" s="140">
        <f>Table_1027[[#This Row],[Reached Individuals]]*0.21</f>
        <v>18.899999999999999</v>
      </c>
      <c r="AN359" s="140">
        <f>Table_1027[[#This Row],[Reached Individuals]]*0.21</f>
        <v>18.899999999999999</v>
      </c>
      <c r="AO359" s="140">
        <f>Table_1027[[#This Row],[Reached Individuals]]*0.26</f>
        <v>23.400000000000002</v>
      </c>
      <c r="AP359" s="140">
        <f>Table_1027[[#This Row],[Reached Individuals]]*0.27</f>
        <v>24.3</v>
      </c>
      <c r="AQ359" s="142">
        <f>Table_1027[[#This Row],[Reached Individuals]]*0.02</f>
        <v>1.8</v>
      </c>
      <c r="AR359" s="142">
        <f>Table_1027[[#This Row],[Reached Individuals]]*0.03</f>
        <v>2.6999999999999997</v>
      </c>
      <c r="AS359" s="37"/>
      <c r="AT359" s="12"/>
      <c r="AU359" s="12" t="s">
        <v>335</v>
      </c>
      <c r="AV359" s="11">
        <v>1749407239</v>
      </c>
      <c r="AW359" s="11" t="s">
        <v>336</v>
      </c>
      <c r="AX359" s="11" t="s">
        <v>337</v>
      </c>
      <c r="AY359" s="18">
        <v>1719671522</v>
      </c>
      <c r="AZ359" s="18" t="s">
        <v>338</v>
      </c>
      <c r="BA359" s="5">
        <v>20</v>
      </c>
      <c r="BB359" s="5">
        <v>2022</v>
      </c>
      <c r="BC359" s="6" t="str" cm="1">
        <f t="array" ref="BC359">_xlfn.IFS(U359="Teknaf","202290",U359="Ukhia","202294",U359="Ramu","202266",U359="Pekua","202256",U359="Maheshkhali","202249",U359="Kutubdia","202245",U359="Cox's Bazar Sadar","202224",U359="Chakaria","202216",ISBLANK(U359),"")</f>
        <v>202224</v>
      </c>
      <c r="BD359" s="22"/>
      <c r="BE359" s="22"/>
    </row>
    <row r="360" spans="1:57" ht="15.75" customHeight="1">
      <c r="A360" s="36">
        <v>357</v>
      </c>
      <c r="B360" s="8" t="s">
        <v>332</v>
      </c>
      <c r="C360" s="8" t="s">
        <v>27</v>
      </c>
      <c r="D360" s="1" t="s">
        <v>333</v>
      </c>
      <c r="E360" s="18" t="s">
        <v>37</v>
      </c>
      <c r="F360" s="18" t="s">
        <v>5111</v>
      </c>
      <c r="G360" s="18" t="s">
        <v>5237</v>
      </c>
      <c r="H360" s="3" t="s">
        <v>286</v>
      </c>
      <c r="I360" s="18" t="s">
        <v>89</v>
      </c>
      <c r="J360" s="18" t="s">
        <v>201</v>
      </c>
      <c r="K360" s="100" t="s">
        <v>74</v>
      </c>
      <c r="L360" s="100" t="s">
        <v>295</v>
      </c>
      <c r="M360" s="3" t="s">
        <v>428</v>
      </c>
      <c r="N360" s="18" t="s">
        <v>297</v>
      </c>
      <c r="O360" s="18" t="s">
        <v>298</v>
      </c>
      <c r="P360" s="18"/>
      <c r="Q360" s="2"/>
      <c r="R360" s="1"/>
      <c r="S360" s="5" t="s">
        <v>291</v>
      </c>
      <c r="T360" s="5" t="s">
        <v>292</v>
      </c>
      <c r="U360" s="18" t="s">
        <v>79</v>
      </c>
      <c r="V360" s="18" t="s">
        <v>604</v>
      </c>
      <c r="W360" s="18" t="s">
        <v>326</v>
      </c>
      <c r="X360" s="145" t="s">
        <v>311</v>
      </c>
      <c r="Y360" s="145" t="s">
        <v>72</v>
      </c>
      <c r="Z360" s="145" t="s">
        <v>473</v>
      </c>
      <c r="AA360" s="18" t="s">
        <v>73</v>
      </c>
      <c r="AB360" s="18" t="s">
        <v>299</v>
      </c>
      <c r="AC360" s="18">
        <v>18</v>
      </c>
      <c r="AD360" s="5">
        <f t="shared" si="12"/>
        <v>90</v>
      </c>
      <c r="AE360" s="140">
        <f>Table_1027[[#This Row],[Planned Individuals]]*0.51</f>
        <v>45.9</v>
      </c>
      <c r="AF360" s="140">
        <f>Table_1027[[#This Row],[Planned Individuals]]*0.49</f>
        <v>44.1</v>
      </c>
      <c r="AG360" s="37">
        <v>18</v>
      </c>
      <c r="AH360" s="37"/>
      <c r="AI360" s="140">
        <f>SUM(Table_1027[[#This Row],[Existing Households]:[New Households]])</f>
        <v>18</v>
      </c>
      <c r="AJ360" s="140">
        <f t="shared" si="11"/>
        <v>90</v>
      </c>
      <c r="AK360" s="140">
        <f>Table_1027[[#This Row],[Reached Individuals]]*0.51</f>
        <v>45.9</v>
      </c>
      <c r="AL360" s="140">
        <f>Table_1027[[#This Row],[Reached Individuals]]*0.49</f>
        <v>44.1</v>
      </c>
      <c r="AM360" s="140">
        <f>Table_1027[[#This Row],[Reached Individuals]]*0.21</f>
        <v>18.899999999999999</v>
      </c>
      <c r="AN360" s="140">
        <f>Table_1027[[#This Row],[Reached Individuals]]*0.21</f>
        <v>18.899999999999999</v>
      </c>
      <c r="AO360" s="140">
        <f>Table_1027[[#This Row],[Reached Individuals]]*0.26</f>
        <v>23.400000000000002</v>
      </c>
      <c r="AP360" s="140">
        <f>Table_1027[[#This Row],[Reached Individuals]]*0.27</f>
        <v>24.3</v>
      </c>
      <c r="AQ360" s="142">
        <f>Table_1027[[#This Row],[Reached Individuals]]*0.02</f>
        <v>1.8</v>
      </c>
      <c r="AR360" s="142">
        <f>Table_1027[[#This Row],[Reached Individuals]]*0.03</f>
        <v>2.6999999999999997</v>
      </c>
      <c r="AS360" s="37"/>
      <c r="AT360" s="12"/>
      <c r="AU360" s="12" t="s">
        <v>335</v>
      </c>
      <c r="AV360" s="11">
        <v>1749407239</v>
      </c>
      <c r="AW360" s="11" t="s">
        <v>336</v>
      </c>
      <c r="AX360" s="11" t="s">
        <v>337</v>
      </c>
      <c r="AY360" s="18">
        <v>1719671522</v>
      </c>
      <c r="AZ360" s="18" t="s">
        <v>338</v>
      </c>
      <c r="BA360" s="5">
        <v>20</v>
      </c>
      <c r="BB360" s="5">
        <v>2022</v>
      </c>
      <c r="BC360" s="6" t="str" cm="1">
        <f t="array" ref="BC360">_xlfn.IFS(U360="Teknaf","202290",U360="Ukhia","202294",U360="Ramu","202266",U360="Pekua","202256",U360="Maheshkhali","202249",U360="Kutubdia","202245",U360="Cox's Bazar Sadar","202224",U360="Chakaria","202216",ISBLANK(U360),"")</f>
        <v>202224</v>
      </c>
      <c r="BD360" s="22"/>
      <c r="BE360" s="22"/>
    </row>
    <row r="361" spans="1:57" ht="15.75" customHeight="1">
      <c r="A361" s="36">
        <v>358</v>
      </c>
      <c r="B361" s="10" t="s">
        <v>332</v>
      </c>
      <c r="C361" s="10" t="s">
        <v>27</v>
      </c>
      <c r="D361" s="1" t="s">
        <v>333</v>
      </c>
      <c r="E361" s="18" t="s">
        <v>37</v>
      </c>
      <c r="F361" s="18" t="s">
        <v>5111</v>
      </c>
      <c r="G361" s="18" t="s">
        <v>5237</v>
      </c>
      <c r="H361" s="3" t="s">
        <v>286</v>
      </c>
      <c r="I361" s="18" t="s">
        <v>89</v>
      </c>
      <c r="J361" s="18" t="s">
        <v>201</v>
      </c>
      <c r="K361" s="100" t="s">
        <v>74</v>
      </c>
      <c r="L361" s="100" t="s">
        <v>295</v>
      </c>
      <c r="M361" s="3" t="s">
        <v>428</v>
      </c>
      <c r="N361" s="18" t="s">
        <v>297</v>
      </c>
      <c r="O361" s="18" t="s">
        <v>298</v>
      </c>
      <c r="P361" s="18"/>
      <c r="Q361" s="2"/>
      <c r="R361" s="1"/>
      <c r="S361" s="5" t="s">
        <v>291</v>
      </c>
      <c r="T361" s="5" t="s">
        <v>292</v>
      </c>
      <c r="U361" s="18" t="s">
        <v>79</v>
      </c>
      <c r="V361" s="18" t="s">
        <v>616</v>
      </c>
      <c r="W361" s="18" t="s">
        <v>324</v>
      </c>
      <c r="X361" s="145" t="s">
        <v>311</v>
      </c>
      <c r="Y361" s="145" t="s">
        <v>72</v>
      </c>
      <c r="Z361" s="145" t="s">
        <v>473</v>
      </c>
      <c r="AA361" s="18" t="s">
        <v>73</v>
      </c>
      <c r="AB361" s="18" t="s">
        <v>299</v>
      </c>
      <c r="AC361" s="18">
        <v>18</v>
      </c>
      <c r="AD361" s="5">
        <f t="shared" si="12"/>
        <v>90</v>
      </c>
      <c r="AE361" s="140">
        <f>Table_1027[[#This Row],[Planned Individuals]]*0.51</f>
        <v>45.9</v>
      </c>
      <c r="AF361" s="140">
        <f>Table_1027[[#This Row],[Planned Individuals]]*0.49</f>
        <v>44.1</v>
      </c>
      <c r="AG361" s="37">
        <v>18</v>
      </c>
      <c r="AH361" s="37"/>
      <c r="AI361" s="140">
        <f>SUM(Table_1027[[#This Row],[Existing Households]:[New Households]])</f>
        <v>18</v>
      </c>
      <c r="AJ361" s="140">
        <f t="shared" si="11"/>
        <v>90</v>
      </c>
      <c r="AK361" s="140">
        <f>Table_1027[[#This Row],[Reached Individuals]]*0.51</f>
        <v>45.9</v>
      </c>
      <c r="AL361" s="140">
        <f>Table_1027[[#This Row],[Reached Individuals]]*0.49</f>
        <v>44.1</v>
      </c>
      <c r="AM361" s="140">
        <f>Table_1027[[#This Row],[Reached Individuals]]*0.21</f>
        <v>18.899999999999999</v>
      </c>
      <c r="AN361" s="140">
        <f>Table_1027[[#This Row],[Reached Individuals]]*0.21</f>
        <v>18.899999999999999</v>
      </c>
      <c r="AO361" s="140">
        <f>Table_1027[[#This Row],[Reached Individuals]]*0.26</f>
        <v>23.400000000000002</v>
      </c>
      <c r="AP361" s="140">
        <f>Table_1027[[#This Row],[Reached Individuals]]*0.27</f>
        <v>24.3</v>
      </c>
      <c r="AQ361" s="142">
        <f>Table_1027[[#This Row],[Reached Individuals]]*0.02</f>
        <v>1.8</v>
      </c>
      <c r="AR361" s="142">
        <f>Table_1027[[#This Row],[Reached Individuals]]*0.03</f>
        <v>2.6999999999999997</v>
      </c>
      <c r="AS361" s="37"/>
      <c r="AT361" s="12"/>
      <c r="AU361" s="12" t="s">
        <v>335</v>
      </c>
      <c r="AV361" s="11">
        <v>1749407239</v>
      </c>
      <c r="AW361" s="11" t="s">
        <v>336</v>
      </c>
      <c r="AX361" s="11" t="s">
        <v>337</v>
      </c>
      <c r="AY361" s="18">
        <v>1719671522</v>
      </c>
      <c r="AZ361" s="18" t="s">
        <v>338</v>
      </c>
      <c r="BA361" s="5">
        <v>20</v>
      </c>
      <c r="BB361" s="5">
        <v>2022</v>
      </c>
      <c r="BC361" s="6" t="str" cm="1">
        <f t="array" ref="BC361">_xlfn.IFS(U361="Teknaf","202290",U361="Ukhia","202294",U361="Ramu","202266",U361="Pekua","202256",U361="Maheshkhali","202249",U361="Kutubdia","202245",U361="Cox's Bazar Sadar","202224",U361="Chakaria","202216",ISBLANK(U361),"")</f>
        <v>202224</v>
      </c>
      <c r="BD361" s="22"/>
      <c r="BE361" s="22"/>
    </row>
    <row r="362" spans="1:57" ht="15.75" customHeight="1">
      <c r="A362" s="36">
        <v>359</v>
      </c>
      <c r="B362" s="10" t="s">
        <v>332</v>
      </c>
      <c r="C362" s="10" t="s">
        <v>27</v>
      </c>
      <c r="D362" s="1" t="s">
        <v>333</v>
      </c>
      <c r="E362" s="18" t="s">
        <v>37</v>
      </c>
      <c r="F362" s="18" t="s">
        <v>5111</v>
      </c>
      <c r="G362" s="18" t="s">
        <v>5237</v>
      </c>
      <c r="H362" s="3" t="s">
        <v>286</v>
      </c>
      <c r="I362" s="18" t="s">
        <v>89</v>
      </c>
      <c r="J362" s="18" t="s">
        <v>201</v>
      </c>
      <c r="K362" s="100" t="s">
        <v>74</v>
      </c>
      <c r="L362" s="100" t="s">
        <v>295</v>
      </c>
      <c r="M362" s="3" t="s">
        <v>428</v>
      </c>
      <c r="N362" s="18" t="s">
        <v>297</v>
      </c>
      <c r="O362" s="18" t="s">
        <v>298</v>
      </c>
      <c r="P362" s="18"/>
      <c r="Q362" s="2"/>
      <c r="R362" s="1"/>
      <c r="S362" s="5" t="s">
        <v>291</v>
      </c>
      <c r="T362" s="5" t="s">
        <v>292</v>
      </c>
      <c r="U362" s="18" t="s">
        <v>79</v>
      </c>
      <c r="V362" s="18" t="s">
        <v>231</v>
      </c>
      <c r="W362" s="18" t="s">
        <v>316</v>
      </c>
      <c r="X362" s="145" t="s">
        <v>311</v>
      </c>
      <c r="Y362" s="145" t="s">
        <v>72</v>
      </c>
      <c r="Z362" s="145" t="s">
        <v>473</v>
      </c>
      <c r="AA362" s="18" t="s">
        <v>73</v>
      </c>
      <c r="AB362" s="18" t="s">
        <v>299</v>
      </c>
      <c r="AC362" s="18">
        <v>18</v>
      </c>
      <c r="AD362" s="5">
        <f t="shared" si="12"/>
        <v>90</v>
      </c>
      <c r="AE362" s="140">
        <f>Table_1027[[#This Row],[Planned Individuals]]*0.51</f>
        <v>45.9</v>
      </c>
      <c r="AF362" s="140">
        <f>Table_1027[[#This Row],[Planned Individuals]]*0.49</f>
        <v>44.1</v>
      </c>
      <c r="AG362" s="37">
        <v>18</v>
      </c>
      <c r="AH362" s="37"/>
      <c r="AI362" s="140">
        <f>SUM(Table_1027[[#This Row],[Existing Households]:[New Households]])</f>
        <v>18</v>
      </c>
      <c r="AJ362" s="140">
        <f t="shared" si="11"/>
        <v>90</v>
      </c>
      <c r="AK362" s="140">
        <f>Table_1027[[#This Row],[Reached Individuals]]*0.51</f>
        <v>45.9</v>
      </c>
      <c r="AL362" s="140">
        <f>Table_1027[[#This Row],[Reached Individuals]]*0.49</f>
        <v>44.1</v>
      </c>
      <c r="AM362" s="140">
        <f>Table_1027[[#This Row],[Reached Individuals]]*0.21</f>
        <v>18.899999999999999</v>
      </c>
      <c r="AN362" s="140">
        <f>Table_1027[[#This Row],[Reached Individuals]]*0.21</f>
        <v>18.899999999999999</v>
      </c>
      <c r="AO362" s="140">
        <f>Table_1027[[#This Row],[Reached Individuals]]*0.26</f>
        <v>23.400000000000002</v>
      </c>
      <c r="AP362" s="140">
        <f>Table_1027[[#This Row],[Reached Individuals]]*0.27</f>
        <v>24.3</v>
      </c>
      <c r="AQ362" s="142">
        <f>Table_1027[[#This Row],[Reached Individuals]]*0.02</f>
        <v>1.8</v>
      </c>
      <c r="AR362" s="142">
        <f>Table_1027[[#This Row],[Reached Individuals]]*0.03</f>
        <v>2.6999999999999997</v>
      </c>
      <c r="AS362" s="37"/>
      <c r="AT362" s="12"/>
      <c r="AU362" s="12" t="s">
        <v>335</v>
      </c>
      <c r="AV362" s="11">
        <v>1749407239</v>
      </c>
      <c r="AW362" s="11" t="s">
        <v>336</v>
      </c>
      <c r="AX362" s="11" t="s">
        <v>337</v>
      </c>
      <c r="AY362" s="18">
        <v>1719671522</v>
      </c>
      <c r="AZ362" s="18" t="s">
        <v>338</v>
      </c>
      <c r="BA362" s="5">
        <v>20</v>
      </c>
      <c r="BB362" s="5">
        <v>2022</v>
      </c>
      <c r="BC362" s="6" t="str" cm="1">
        <f t="array" ref="BC362">_xlfn.IFS(U362="Teknaf","202290",U362="Ukhia","202294",U362="Ramu","202266",U362="Pekua","202256",U362="Maheshkhali","202249",U362="Kutubdia","202245",U362="Cox's Bazar Sadar","202224",U362="Chakaria","202216",ISBLANK(U362),"")</f>
        <v>202224</v>
      </c>
      <c r="BD362" s="22"/>
      <c r="BE362" s="22"/>
    </row>
    <row r="363" spans="1:57" ht="15.75" customHeight="1">
      <c r="A363" s="36">
        <v>360</v>
      </c>
      <c r="B363" s="10" t="s">
        <v>332</v>
      </c>
      <c r="C363" s="10" t="s">
        <v>27</v>
      </c>
      <c r="D363" s="1" t="s">
        <v>333</v>
      </c>
      <c r="E363" s="18" t="s">
        <v>37</v>
      </c>
      <c r="F363" s="18" t="s">
        <v>5111</v>
      </c>
      <c r="G363" s="18" t="s">
        <v>5237</v>
      </c>
      <c r="H363" s="3" t="s">
        <v>286</v>
      </c>
      <c r="I363" s="18" t="s">
        <v>89</v>
      </c>
      <c r="J363" s="18" t="s">
        <v>201</v>
      </c>
      <c r="K363" s="100" t="s">
        <v>74</v>
      </c>
      <c r="L363" s="100" t="s">
        <v>295</v>
      </c>
      <c r="M363" s="3" t="s">
        <v>428</v>
      </c>
      <c r="N363" s="18" t="s">
        <v>297</v>
      </c>
      <c r="O363" s="18" t="s">
        <v>298</v>
      </c>
      <c r="P363" s="18"/>
      <c r="Q363" s="2"/>
      <c r="R363" s="1"/>
      <c r="S363" s="5" t="s">
        <v>291</v>
      </c>
      <c r="T363" s="5" t="s">
        <v>292</v>
      </c>
      <c r="U363" s="18" t="s">
        <v>79</v>
      </c>
      <c r="V363" s="18" t="s">
        <v>228</v>
      </c>
      <c r="W363" s="18" t="s">
        <v>308</v>
      </c>
      <c r="X363" s="145" t="s">
        <v>311</v>
      </c>
      <c r="Y363" s="145" t="s">
        <v>72</v>
      </c>
      <c r="Z363" s="145" t="s">
        <v>473</v>
      </c>
      <c r="AA363" s="18" t="s">
        <v>73</v>
      </c>
      <c r="AB363" s="18" t="s">
        <v>299</v>
      </c>
      <c r="AC363" s="18">
        <v>18</v>
      </c>
      <c r="AD363" s="5">
        <f t="shared" si="12"/>
        <v>90</v>
      </c>
      <c r="AE363" s="140">
        <f>Table_1027[[#This Row],[Planned Individuals]]*0.51</f>
        <v>45.9</v>
      </c>
      <c r="AF363" s="140">
        <f>Table_1027[[#This Row],[Planned Individuals]]*0.49</f>
        <v>44.1</v>
      </c>
      <c r="AG363" s="37">
        <v>18</v>
      </c>
      <c r="AH363" s="37"/>
      <c r="AI363" s="140">
        <f>SUM(Table_1027[[#This Row],[Existing Households]:[New Households]])</f>
        <v>18</v>
      </c>
      <c r="AJ363" s="140">
        <f t="shared" si="11"/>
        <v>90</v>
      </c>
      <c r="AK363" s="140">
        <f>Table_1027[[#This Row],[Reached Individuals]]*0.51</f>
        <v>45.9</v>
      </c>
      <c r="AL363" s="140">
        <f>Table_1027[[#This Row],[Reached Individuals]]*0.49</f>
        <v>44.1</v>
      </c>
      <c r="AM363" s="140">
        <f>Table_1027[[#This Row],[Reached Individuals]]*0.21</f>
        <v>18.899999999999999</v>
      </c>
      <c r="AN363" s="140">
        <f>Table_1027[[#This Row],[Reached Individuals]]*0.21</f>
        <v>18.899999999999999</v>
      </c>
      <c r="AO363" s="140">
        <f>Table_1027[[#This Row],[Reached Individuals]]*0.26</f>
        <v>23.400000000000002</v>
      </c>
      <c r="AP363" s="140">
        <f>Table_1027[[#This Row],[Reached Individuals]]*0.27</f>
        <v>24.3</v>
      </c>
      <c r="AQ363" s="142">
        <f>Table_1027[[#This Row],[Reached Individuals]]*0.02</f>
        <v>1.8</v>
      </c>
      <c r="AR363" s="142">
        <f>Table_1027[[#This Row],[Reached Individuals]]*0.03</f>
        <v>2.6999999999999997</v>
      </c>
      <c r="AS363" s="37"/>
      <c r="AT363" s="12"/>
      <c r="AU363" s="12" t="s">
        <v>335</v>
      </c>
      <c r="AV363" s="11">
        <v>1749407239</v>
      </c>
      <c r="AW363" s="11" t="s">
        <v>336</v>
      </c>
      <c r="AX363" s="11" t="s">
        <v>337</v>
      </c>
      <c r="AY363" s="18">
        <v>1719671522</v>
      </c>
      <c r="AZ363" s="18" t="s">
        <v>338</v>
      </c>
      <c r="BA363" s="5">
        <v>20</v>
      </c>
      <c r="BB363" s="5">
        <v>2022</v>
      </c>
      <c r="BC363" s="6" t="str" cm="1">
        <f t="array" ref="BC363">_xlfn.IFS(U363="Teknaf","202290",U363="Ukhia","202294",U363="Ramu","202266",U363="Pekua","202256",U363="Maheshkhali","202249",U363="Kutubdia","202245",U363="Cox's Bazar Sadar","202224",U363="Chakaria","202216",ISBLANK(U363),"")</f>
        <v>202224</v>
      </c>
      <c r="BD363" s="22"/>
      <c r="BE363" s="22"/>
    </row>
    <row r="364" spans="1:57" ht="15.75" customHeight="1">
      <c r="A364" s="36">
        <v>361</v>
      </c>
      <c r="B364" s="10" t="s">
        <v>332</v>
      </c>
      <c r="C364" s="10" t="s">
        <v>27</v>
      </c>
      <c r="D364" s="1" t="s">
        <v>333</v>
      </c>
      <c r="E364" s="18" t="s">
        <v>37</v>
      </c>
      <c r="F364" s="18" t="s">
        <v>5111</v>
      </c>
      <c r="G364" s="18" t="s">
        <v>5237</v>
      </c>
      <c r="H364" s="3" t="s">
        <v>286</v>
      </c>
      <c r="I364" s="18" t="s">
        <v>90</v>
      </c>
      <c r="J364" s="18" t="s">
        <v>426</v>
      </c>
      <c r="K364" s="100" t="s">
        <v>74</v>
      </c>
      <c r="L364" s="100" t="s">
        <v>295</v>
      </c>
      <c r="M364" s="3" t="s">
        <v>428</v>
      </c>
      <c r="N364" s="18" t="s">
        <v>297</v>
      </c>
      <c r="O364" s="18" t="s">
        <v>298</v>
      </c>
      <c r="P364" s="18"/>
      <c r="Q364" s="2"/>
      <c r="R364" s="1"/>
      <c r="S364" s="5" t="s">
        <v>291</v>
      </c>
      <c r="T364" s="5" t="s">
        <v>292</v>
      </c>
      <c r="U364" s="18" t="s">
        <v>83</v>
      </c>
      <c r="V364" s="18" t="s">
        <v>728</v>
      </c>
      <c r="W364" s="18" t="s">
        <v>308</v>
      </c>
      <c r="X364" s="145" t="s">
        <v>311</v>
      </c>
      <c r="Y364" s="145" t="s">
        <v>72</v>
      </c>
      <c r="Z364" s="145" t="s">
        <v>473</v>
      </c>
      <c r="AA364" s="18" t="s">
        <v>73</v>
      </c>
      <c r="AB364" s="18" t="s">
        <v>299</v>
      </c>
      <c r="AC364" s="18">
        <v>18</v>
      </c>
      <c r="AD364" s="5">
        <f t="shared" si="12"/>
        <v>90</v>
      </c>
      <c r="AE364" s="140">
        <f>Table_1027[[#This Row],[Planned Individuals]]*0.51</f>
        <v>45.9</v>
      </c>
      <c r="AF364" s="140">
        <f>Table_1027[[#This Row],[Planned Individuals]]*0.49</f>
        <v>44.1</v>
      </c>
      <c r="AG364" s="37">
        <v>18</v>
      </c>
      <c r="AH364" s="37"/>
      <c r="AI364" s="140">
        <f>SUM(Table_1027[[#This Row],[Existing Households]:[New Households]])</f>
        <v>18</v>
      </c>
      <c r="AJ364" s="140">
        <f t="shared" si="11"/>
        <v>90</v>
      </c>
      <c r="AK364" s="140">
        <f>Table_1027[[#This Row],[Reached Individuals]]*0.51</f>
        <v>45.9</v>
      </c>
      <c r="AL364" s="140">
        <f>Table_1027[[#This Row],[Reached Individuals]]*0.49</f>
        <v>44.1</v>
      </c>
      <c r="AM364" s="140">
        <f>Table_1027[[#This Row],[Reached Individuals]]*0.21</f>
        <v>18.899999999999999</v>
      </c>
      <c r="AN364" s="140">
        <f>Table_1027[[#This Row],[Reached Individuals]]*0.21</f>
        <v>18.899999999999999</v>
      </c>
      <c r="AO364" s="140">
        <f>Table_1027[[#This Row],[Reached Individuals]]*0.26</f>
        <v>23.400000000000002</v>
      </c>
      <c r="AP364" s="140">
        <f>Table_1027[[#This Row],[Reached Individuals]]*0.27</f>
        <v>24.3</v>
      </c>
      <c r="AQ364" s="142">
        <f>Table_1027[[#This Row],[Reached Individuals]]*0.02</f>
        <v>1.8</v>
      </c>
      <c r="AR364" s="142">
        <f>Table_1027[[#This Row],[Reached Individuals]]*0.03</f>
        <v>2.6999999999999997</v>
      </c>
      <c r="AS364" s="37"/>
      <c r="AT364" s="12"/>
      <c r="AU364" s="12" t="s">
        <v>335</v>
      </c>
      <c r="AV364" s="11">
        <v>1749407239</v>
      </c>
      <c r="AW364" s="11" t="s">
        <v>336</v>
      </c>
      <c r="AX364" s="11" t="s">
        <v>337</v>
      </c>
      <c r="AY364" s="18">
        <v>1719671522</v>
      </c>
      <c r="AZ364" s="18" t="s">
        <v>338</v>
      </c>
      <c r="BA364" s="5">
        <v>20</v>
      </c>
      <c r="BB364" s="5">
        <v>2022</v>
      </c>
      <c r="BC364" s="6" t="str" cm="1">
        <f t="array" ref="BC364">_xlfn.IFS(U364="Teknaf","202290",U364="Ukhia","202294",U364="Ramu","202266",U364="Pekua","202256",U364="Maheshkhali","202249",U364="Kutubdia","202245",U364="Cox's Bazar Sadar","202224",U364="Chakaria","202216",ISBLANK(U364),"")</f>
        <v>202266</v>
      </c>
      <c r="BD364" s="22"/>
      <c r="BE364" s="22"/>
    </row>
    <row r="365" spans="1:57" ht="15.75" customHeight="1">
      <c r="A365" s="36">
        <v>362</v>
      </c>
      <c r="B365" s="10" t="s">
        <v>332</v>
      </c>
      <c r="C365" s="10" t="s">
        <v>27</v>
      </c>
      <c r="D365" s="1" t="s">
        <v>333</v>
      </c>
      <c r="E365" s="18" t="s">
        <v>37</v>
      </c>
      <c r="F365" s="18" t="s">
        <v>5111</v>
      </c>
      <c r="G365" s="18" t="s">
        <v>5237</v>
      </c>
      <c r="H365" s="3" t="s">
        <v>286</v>
      </c>
      <c r="I365" s="18" t="s">
        <v>90</v>
      </c>
      <c r="J365" s="18" t="s">
        <v>426</v>
      </c>
      <c r="K365" s="100" t="s">
        <v>74</v>
      </c>
      <c r="L365" s="100" t="s">
        <v>295</v>
      </c>
      <c r="M365" s="3" t="s">
        <v>428</v>
      </c>
      <c r="N365" s="18" t="s">
        <v>297</v>
      </c>
      <c r="O365" s="18" t="s">
        <v>298</v>
      </c>
      <c r="P365" s="18"/>
      <c r="Q365" s="2"/>
      <c r="R365" s="1"/>
      <c r="S365" s="5" t="s">
        <v>291</v>
      </c>
      <c r="T365" s="5" t="s">
        <v>292</v>
      </c>
      <c r="U365" s="18" t="s">
        <v>83</v>
      </c>
      <c r="V365" s="18" t="s">
        <v>708</v>
      </c>
      <c r="W365" s="18" t="s">
        <v>326</v>
      </c>
      <c r="X365" s="145" t="s">
        <v>311</v>
      </c>
      <c r="Y365" s="145" t="s">
        <v>72</v>
      </c>
      <c r="Z365" s="145" t="s">
        <v>473</v>
      </c>
      <c r="AA365" s="18" t="s">
        <v>73</v>
      </c>
      <c r="AB365" s="18" t="s">
        <v>299</v>
      </c>
      <c r="AC365" s="18">
        <v>18</v>
      </c>
      <c r="AD365" s="5">
        <f t="shared" si="12"/>
        <v>90</v>
      </c>
      <c r="AE365" s="140">
        <f>Table_1027[[#This Row],[Planned Individuals]]*0.51</f>
        <v>45.9</v>
      </c>
      <c r="AF365" s="140">
        <f>Table_1027[[#This Row],[Planned Individuals]]*0.49</f>
        <v>44.1</v>
      </c>
      <c r="AG365" s="37">
        <v>18</v>
      </c>
      <c r="AH365" s="37"/>
      <c r="AI365" s="140">
        <f>SUM(Table_1027[[#This Row],[Existing Households]:[New Households]])</f>
        <v>18</v>
      </c>
      <c r="AJ365" s="140">
        <f t="shared" si="11"/>
        <v>90</v>
      </c>
      <c r="AK365" s="140">
        <f>Table_1027[[#This Row],[Reached Individuals]]*0.51</f>
        <v>45.9</v>
      </c>
      <c r="AL365" s="140">
        <f>Table_1027[[#This Row],[Reached Individuals]]*0.49</f>
        <v>44.1</v>
      </c>
      <c r="AM365" s="140">
        <f>Table_1027[[#This Row],[Reached Individuals]]*0.21</f>
        <v>18.899999999999999</v>
      </c>
      <c r="AN365" s="140">
        <f>Table_1027[[#This Row],[Reached Individuals]]*0.21</f>
        <v>18.899999999999999</v>
      </c>
      <c r="AO365" s="140">
        <f>Table_1027[[#This Row],[Reached Individuals]]*0.26</f>
        <v>23.400000000000002</v>
      </c>
      <c r="AP365" s="140">
        <f>Table_1027[[#This Row],[Reached Individuals]]*0.27</f>
        <v>24.3</v>
      </c>
      <c r="AQ365" s="142">
        <f>Table_1027[[#This Row],[Reached Individuals]]*0.02</f>
        <v>1.8</v>
      </c>
      <c r="AR365" s="142">
        <f>Table_1027[[#This Row],[Reached Individuals]]*0.03</f>
        <v>2.6999999999999997</v>
      </c>
      <c r="AS365" s="37"/>
      <c r="AT365" s="12"/>
      <c r="AU365" s="12" t="s">
        <v>335</v>
      </c>
      <c r="AV365" s="11">
        <v>1749407239</v>
      </c>
      <c r="AW365" s="11" t="s">
        <v>336</v>
      </c>
      <c r="AX365" s="11" t="s">
        <v>337</v>
      </c>
      <c r="AY365" s="18">
        <v>1719671522</v>
      </c>
      <c r="AZ365" s="18" t="s">
        <v>338</v>
      </c>
      <c r="BA365" s="5">
        <v>20</v>
      </c>
      <c r="BB365" s="5">
        <v>2022</v>
      </c>
      <c r="BC365" s="6" t="str" cm="1">
        <f t="array" ref="BC365">_xlfn.IFS(U365="Teknaf","202290",U365="Ukhia","202294",U365="Ramu","202266",U365="Pekua","202256",U365="Maheshkhali","202249",U365="Kutubdia","202245",U365="Cox's Bazar Sadar","202224",U365="Chakaria","202216",ISBLANK(U365),"")</f>
        <v>202266</v>
      </c>
      <c r="BD365" s="22"/>
      <c r="BE365" s="22"/>
    </row>
    <row r="366" spans="1:57" ht="15.75" customHeight="1">
      <c r="A366" s="36">
        <v>363</v>
      </c>
      <c r="B366" s="10" t="s">
        <v>332</v>
      </c>
      <c r="C366" s="10" t="s">
        <v>27</v>
      </c>
      <c r="D366" s="1" t="s">
        <v>333</v>
      </c>
      <c r="E366" s="18" t="s">
        <v>37</v>
      </c>
      <c r="F366" s="18" t="s">
        <v>5111</v>
      </c>
      <c r="G366" s="18" t="s">
        <v>5237</v>
      </c>
      <c r="H366" s="3" t="s">
        <v>286</v>
      </c>
      <c r="I366" s="18" t="s">
        <v>90</v>
      </c>
      <c r="J366" s="18" t="s">
        <v>426</v>
      </c>
      <c r="K366" s="100" t="s">
        <v>74</v>
      </c>
      <c r="L366" s="100" t="s">
        <v>295</v>
      </c>
      <c r="M366" s="3" t="s">
        <v>428</v>
      </c>
      <c r="N366" s="18" t="s">
        <v>297</v>
      </c>
      <c r="O366" s="18" t="s">
        <v>298</v>
      </c>
      <c r="P366" s="18"/>
      <c r="Q366" s="2"/>
      <c r="R366" s="1"/>
      <c r="S366" s="5" t="s">
        <v>291</v>
      </c>
      <c r="T366" s="5" t="s">
        <v>292</v>
      </c>
      <c r="U366" s="18" t="s">
        <v>83</v>
      </c>
      <c r="V366" s="18" t="s">
        <v>722</v>
      </c>
      <c r="W366" s="18" t="s">
        <v>331</v>
      </c>
      <c r="X366" s="145" t="s">
        <v>311</v>
      </c>
      <c r="Y366" s="145" t="s">
        <v>72</v>
      </c>
      <c r="Z366" s="145" t="s">
        <v>473</v>
      </c>
      <c r="AA366" s="18" t="s">
        <v>73</v>
      </c>
      <c r="AB366" s="18" t="s">
        <v>299</v>
      </c>
      <c r="AC366" s="18">
        <v>18</v>
      </c>
      <c r="AD366" s="5">
        <f t="shared" si="12"/>
        <v>90</v>
      </c>
      <c r="AE366" s="140">
        <f>Table_1027[[#This Row],[Planned Individuals]]*0.51</f>
        <v>45.9</v>
      </c>
      <c r="AF366" s="140">
        <f>Table_1027[[#This Row],[Planned Individuals]]*0.49</f>
        <v>44.1</v>
      </c>
      <c r="AG366" s="37">
        <v>18</v>
      </c>
      <c r="AH366" s="37"/>
      <c r="AI366" s="140">
        <f>SUM(Table_1027[[#This Row],[Existing Households]:[New Households]])</f>
        <v>18</v>
      </c>
      <c r="AJ366" s="140">
        <f t="shared" si="11"/>
        <v>90</v>
      </c>
      <c r="AK366" s="140">
        <f>Table_1027[[#This Row],[Reached Individuals]]*0.51</f>
        <v>45.9</v>
      </c>
      <c r="AL366" s="140">
        <f>Table_1027[[#This Row],[Reached Individuals]]*0.49</f>
        <v>44.1</v>
      </c>
      <c r="AM366" s="140">
        <f>Table_1027[[#This Row],[Reached Individuals]]*0.21</f>
        <v>18.899999999999999</v>
      </c>
      <c r="AN366" s="140">
        <f>Table_1027[[#This Row],[Reached Individuals]]*0.21</f>
        <v>18.899999999999999</v>
      </c>
      <c r="AO366" s="140">
        <f>Table_1027[[#This Row],[Reached Individuals]]*0.26</f>
        <v>23.400000000000002</v>
      </c>
      <c r="AP366" s="140">
        <f>Table_1027[[#This Row],[Reached Individuals]]*0.27</f>
        <v>24.3</v>
      </c>
      <c r="AQ366" s="142">
        <f>Table_1027[[#This Row],[Reached Individuals]]*0.02</f>
        <v>1.8</v>
      </c>
      <c r="AR366" s="142">
        <f>Table_1027[[#This Row],[Reached Individuals]]*0.03</f>
        <v>2.6999999999999997</v>
      </c>
      <c r="AS366" s="37"/>
      <c r="AT366" s="12"/>
      <c r="AU366" s="12" t="s">
        <v>335</v>
      </c>
      <c r="AV366" s="11">
        <v>1749407239</v>
      </c>
      <c r="AW366" s="11" t="s">
        <v>336</v>
      </c>
      <c r="AX366" s="11" t="s">
        <v>337</v>
      </c>
      <c r="AY366" s="18">
        <v>1719671522</v>
      </c>
      <c r="AZ366" s="18" t="s">
        <v>338</v>
      </c>
      <c r="BA366" s="5">
        <v>20</v>
      </c>
      <c r="BB366" s="5">
        <v>2022</v>
      </c>
      <c r="BC366" s="6" t="str" cm="1">
        <f t="array" ref="BC366">_xlfn.IFS(U366="Teknaf","202290",U366="Ukhia","202294",U366="Ramu","202266",U366="Pekua","202256",U366="Maheshkhali","202249",U366="Kutubdia","202245",U366="Cox's Bazar Sadar","202224",U366="Chakaria","202216",ISBLANK(U366),"")</f>
        <v>202266</v>
      </c>
      <c r="BD366" s="22"/>
      <c r="BE366" s="22"/>
    </row>
    <row r="367" spans="1:57" ht="15.75" customHeight="1">
      <c r="A367" s="36">
        <v>364</v>
      </c>
      <c r="B367" s="10" t="s">
        <v>332</v>
      </c>
      <c r="C367" s="10" t="s">
        <v>27</v>
      </c>
      <c r="D367" s="1" t="s">
        <v>333</v>
      </c>
      <c r="E367" s="18" t="s">
        <v>37</v>
      </c>
      <c r="F367" s="18" t="s">
        <v>5111</v>
      </c>
      <c r="G367" s="18" t="s">
        <v>5237</v>
      </c>
      <c r="H367" s="3" t="s">
        <v>286</v>
      </c>
      <c r="I367" s="18" t="s">
        <v>90</v>
      </c>
      <c r="J367" s="18" t="s">
        <v>426</v>
      </c>
      <c r="K367" s="100" t="s">
        <v>74</v>
      </c>
      <c r="L367" s="100" t="s">
        <v>295</v>
      </c>
      <c r="M367" s="3" t="s">
        <v>428</v>
      </c>
      <c r="N367" s="18" t="s">
        <v>297</v>
      </c>
      <c r="O367" s="18" t="s">
        <v>298</v>
      </c>
      <c r="P367" s="18"/>
      <c r="Q367" s="2"/>
      <c r="R367" s="1"/>
      <c r="S367" s="5" t="s">
        <v>291</v>
      </c>
      <c r="T367" s="5" t="s">
        <v>292</v>
      </c>
      <c r="U367" s="18" t="s">
        <v>83</v>
      </c>
      <c r="V367" s="18" t="s">
        <v>716</v>
      </c>
      <c r="W367" s="18" t="s">
        <v>331</v>
      </c>
      <c r="X367" s="145" t="s">
        <v>311</v>
      </c>
      <c r="Y367" s="145" t="s">
        <v>72</v>
      </c>
      <c r="Z367" s="145" t="s">
        <v>473</v>
      </c>
      <c r="AA367" s="18" t="s">
        <v>73</v>
      </c>
      <c r="AB367" s="18" t="s">
        <v>299</v>
      </c>
      <c r="AC367" s="18">
        <v>18</v>
      </c>
      <c r="AD367" s="5">
        <f t="shared" si="12"/>
        <v>90</v>
      </c>
      <c r="AE367" s="140">
        <f>Table_1027[[#This Row],[Planned Individuals]]*0.51</f>
        <v>45.9</v>
      </c>
      <c r="AF367" s="140">
        <f>Table_1027[[#This Row],[Planned Individuals]]*0.49</f>
        <v>44.1</v>
      </c>
      <c r="AG367" s="37">
        <v>18</v>
      </c>
      <c r="AH367" s="37"/>
      <c r="AI367" s="140">
        <f>SUM(Table_1027[[#This Row],[Existing Households]:[New Households]])</f>
        <v>18</v>
      </c>
      <c r="AJ367" s="140">
        <f t="shared" si="11"/>
        <v>90</v>
      </c>
      <c r="AK367" s="140">
        <f>Table_1027[[#This Row],[Reached Individuals]]*0.51</f>
        <v>45.9</v>
      </c>
      <c r="AL367" s="140">
        <f>Table_1027[[#This Row],[Reached Individuals]]*0.49</f>
        <v>44.1</v>
      </c>
      <c r="AM367" s="140">
        <f>Table_1027[[#This Row],[Reached Individuals]]*0.21</f>
        <v>18.899999999999999</v>
      </c>
      <c r="AN367" s="140">
        <f>Table_1027[[#This Row],[Reached Individuals]]*0.21</f>
        <v>18.899999999999999</v>
      </c>
      <c r="AO367" s="140">
        <f>Table_1027[[#This Row],[Reached Individuals]]*0.26</f>
        <v>23.400000000000002</v>
      </c>
      <c r="AP367" s="140">
        <f>Table_1027[[#This Row],[Reached Individuals]]*0.27</f>
        <v>24.3</v>
      </c>
      <c r="AQ367" s="142">
        <f>Table_1027[[#This Row],[Reached Individuals]]*0.02</f>
        <v>1.8</v>
      </c>
      <c r="AR367" s="142">
        <f>Table_1027[[#This Row],[Reached Individuals]]*0.03</f>
        <v>2.6999999999999997</v>
      </c>
      <c r="AS367" s="37"/>
      <c r="AT367" s="12"/>
      <c r="AU367" s="12" t="s">
        <v>335</v>
      </c>
      <c r="AV367" s="11">
        <v>1749407239</v>
      </c>
      <c r="AW367" s="11" t="s">
        <v>336</v>
      </c>
      <c r="AX367" s="11" t="s">
        <v>337</v>
      </c>
      <c r="AY367" s="18">
        <v>1719671522</v>
      </c>
      <c r="AZ367" s="18" t="s">
        <v>338</v>
      </c>
      <c r="BA367" s="5">
        <v>20</v>
      </c>
      <c r="BB367" s="5">
        <v>2022</v>
      </c>
      <c r="BC367" s="6" t="str" cm="1">
        <f t="array" ref="BC367">_xlfn.IFS(U367="Teknaf","202290",U367="Ukhia","202294",U367="Ramu","202266",U367="Pekua","202256",U367="Maheshkhali","202249",U367="Kutubdia","202245",U367="Cox's Bazar Sadar","202224",U367="Chakaria","202216",ISBLANK(U367),"")</f>
        <v>202266</v>
      </c>
      <c r="BD367" s="22"/>
      <c r="BE367" s="22"/>
    </row>
    <row r="368" spans="1:57" ht="15.75" customHeight="1">
      <c r="A368" s="36">
        <v>365</v>
      </c>
      <c r="B368" s="10" t="s">
        <v>332</v>
      </c>
      <c r="C368" s="10" t="s">
        <v>27</v>
      </c>
      <c r="D368" s="1" t="s">
        <v>333</v>
      </c>
      <c r="E368" s="18" t="s">
        <v>37</v>
      </c>
      <c r="F368" s="18" t="s">
        <v>5111</v>
      </c>
      <c r="G368" s="18" t="s">
        <v>5237</v>
      </c>
      <c r="H368" s="3" t="s">
        <v>286</v>
      </c>
      <c r="I368" s="18" t="s">
        <v>90</v>
      </c>
      <c r="J368" s="18" t="s">
        <v>426</v>
      </c>
      <c r="K368" s="100" t="s">
        <v>74</v>
      </c>
      <c r="L368" s="100" t="s">
        <v>295</v>
      </c>
      <c r="M368" s="3" t="s">
        <v>428</v>
      </c>
      <c r="N368" s="18" t="s">
        <v>297</v>
      </c>
      <c r="O368" s="18" t="s">
        <v>298</v>
      </c>
      <c r="P368" s="18"/>
      <c r="Q368" s="2"/>
      <c r="R368" s="1"/>
      <c r="S368" s="5" t="s">
        <v>291</v>
      </c>
      <c r="T368" s="5" t="s">
        <v>292</v>
      </c>
      <c r="U368" s="18" t="s">
        <v>76</v>
      </c>
      <c r="V368" s="18" t="s">
        <v>222</v>
      </c>
      <c r="W368" s="18" t="s">
        <v>310</v>
      </c>
      <c r="X368" s="145" t="s">
        <v>311</v>
      </c>
      <c r="Y368" s="145" t="s">
        <v>72</v>
      </c>
      <c r="Z368" s="145" t="s">
        <v>473</v>
      </c>
      <c r="AA368" s="18" t="s">
        <v>73</v>
      </c>
      <c r="AB368" s="18" t="s">
        <v>299</v>
      </c>
      <c r="AC368" s="18">
        <v>19</v>
      </c>
      <c r="AD368" s="5">
        <f t="shared" si="12"/>
        <v>95</v>
      </c>
      <c r="AE368" s="140">
        <f>Table_1027[[#This Row],[Planned Individuals]]*0.51</f>
        <v>48.45</v>
      </c>
      <c r="AF368" s="140">
        <f>Table_1027[[#This Row],[Planned Individuals]]*0.49</f>
        <v>46.55</v>
      </c>
      <c r="AG368" s="37">
        <v>19</v>
      </c>
      <c r="AH368" s="37"/>
      <c r="AI368" s="140">
        <f>SUM(Table_1027[[#This Row],[Existing Households]:[New Households]])</f>
        <v>19</v>
      </c>
      <c r="AJ368" s="140">
        <f t="shared" si="11"/>
        <v>95</v>
      </c>
      <c r="AK368" s="140">
        <f>Table_1027[[#This Row],[Reached Individuals]]*0.51</f>
        <v>48.45</v>
      </c>
      <c r="AL368" s="140">
        <f>Table_1027[[#This Row],[Reached Individuals]]*0.49</f>
        <v>46.55</v>
      </c>
      <c r="AM368" s="140">
        <f>Table_1027[[#This Row],[Reached Individuals]]*0.21</f>
        <v>19.95</v>
      </c>
      <c r="AN368" s="140">
        <f>Table_1027[[#This Row],[Reached Individuals]]*0.21</f>
        <v>19.95</v>
      </c>
      <c r="AO368" s="140">
        <f>Table_1027[[#This Row],[Reached Individuals]]*0.26</f>
        <v>24.7</v>
      </c>
      <c r="AP368" s="140">
        <f>Table_1027[[#This Row],[Reached Individuals]]*0.27</f>
        <v>25.650000000000002</v>
      </c>
      <c r="AQ368" s="142">
        <f>Table_1027[[#This Row],[Reached Individuals]]*0.02</f>
        <v>1.9000000000000001</v>
      </c>
      <c r="AR368" s="142">
        <f>Table_1027[[#This Row],[Reached Individuals]]*0.03</f>
        <v>2.85</v>
      </c>
      <c r="AS368" s="37"/>
      <c r="AT368" s="12"/>
      <c r="AU368" s="12" t="s">
        <v>335</v>
      </c>
      <c r="AV368" s="11">
        <v>1749407239</v>
      </c>
      <c r="AW368" s="11" t="s">
        <v>336</v>
      </c>
      <c r="AX368" s="11" t="s">
        <v>337</v>
      </c>
      <c r="AY368" s="18">
        <v>1719671522</v>
      </c>
      <c r="AZ368" s="18" t="s">
        <v>338</v>
      </c>
      <c r="BA368" s="5">
        <v>20</v>
      </c>
      <c r="BB368" s="5">
        <v>2022</v>
      </c>
      <c r="BC368" s="6" t="str" cm="1">
        <f t="array" ref="BC368">_xlfn.IFS(U368="Teknaf","202290",U368="Ukhia","202294",U368="Ramu","202266",U368="Pekua","202256",U368="Maheshkhali","202249",U368="Kutubdia","202245",U368="Cox's Bazar Sadar","202224",U368="Chakaria","202216",ISBLANK(U368),"")</f>
        <v>202294</v>
      </c>
      <c r="BD368" s="22"/>
      <c r="BE368" s="22"/>
    </row>
    <row r="369" spans="1:57" ht="15.75" customHeight="1">
      <c r="A369" s="36">
        <v>366</v>
      </c>
      <c r="B369" s="10" t="s">
        <v>332</v>
      </c>
      <c r="C369" s="10" t="s">
        <v>27</v>
      </c>
      <c r="D369" s="1" t="s">
        <v>333</v>
      </c>
      <c r="E369" s="18" t="s">
        <v>37</v>
      </c>
      <c r="F369" s="18" t="s">
        <v>5111</v>
      </c>
      <c r="G369" s="18" t="s">
        <v>5237</v>
      </c>
      <c r="H369" s="3" t="s">
        <v>286</v>
      </c>
      <c r="I369" s="18" t="s">
        <v>89</v>
      </c>
      <c r="J369" s="18" t="s">
        <v>200</v>
      </c>
      <c r="K369" s="100" t="s">
        <v>74</v>
      </c>
      <c r="L369" s="100" t="s">
        <v>295</v>
      </c>
      <c r="M369" s="3" t="s">
        <v>428</v>
      </c>
      <c r="N369" s="18" t="s">
        <v>297</v>
      </c>
      <c r="O369" s="18" t="s">
        <v>298</v>
      </c>
      <c r="P369" s="18"/>
      <c r="Q369" s="2"/>
      <c r="R369" s="1"/>
      <c r="S369" s="5" t="s">
        <v>291</v>
      </c>
      <c r="T369" s="5" t="s">
        <v>292</v>
      </c>
      <c r="U369" s="18" t="s">
        <v>77</v>
      </c>
      <c r="V369" s="18" t="s">
        <v>223</v>
      </c>
      <c r="W369" s="18" t="s">
        <v>331</v>
      </c>
      <c r="X369" s="145" t="s">
        <v>311</v>
      </c>
      <c r="Y369" s="145" t="s">
        <v>72</v>
      </c>
      <c r="Z369" s="145" t="s">
        <v>473</v>
      </c>
      <c r="AA369" s="18" t="s">
        <v>73</v>
      </c>
      <c r="AB369" s="18" t="s">
        <v>299</v>
      </c>
      <c r="AC369" s="18">
        <v>19</v>
      </c>
      <c r="AD369" s="5">
        <f t="shared" si="12"/>
        <v>95</v>
      </c>
      <c r="AE369" s="140">
        <f>Table_1027[[#This Row],[Planned Individuals]]*0.51</f>
        <v>48.45</v>
      </c>
      <c r="AF369" s="140">
        <f>Table_1027[[#This Row],[Planned Individuals]]*0.49</f>
        <v>46.55</v>
      </c>
      <c r="AG369" s="37">
        <v>19</v>
      </c>
      <c r="AH369" s="37"/>
      <c r="AI369" s="140">
        <f>SUM(Table_1027[[#This Row],[Existing Households]:[New Households]])</f>
        <v>19</v>
      </c>
      <c r="AJ369" s="140">
        <f t="shared" si="11"/>
        <v>95</v>
      </c>
      <c r="AK369" s="140">
        <f>Table_1027[[#This Row],[Reached Individuals]]*0.51</f>
        <v>48.45</v>
      </c>
      <c r="AL369" s="140">
        <f>Table_1027[[#This Row],[Reached Individuals]]*0.49</f>
        <v>46.55</v>
      </c>
      <c r="AM369" s="140">
        <f>Table_1027[[#This Row],[Reached Individuals]]*0.21</f>
        <v>19.95</v>
      </c>
      <c r="AN369" s="140">
        <f>Table_1027[[#This Row],[Reached Individuals]]*0.21</f>
        <v>19.95</v>
      </c>
      <c r="AO369" s="140">
        <f>Table_1027[[#This Row],[Reached Individuals]]*0.26</f>
        <v>24.7</v>
      </c>
      <c r="AP369" s="140">
        <f>Table_1027[[#This Row],[Reached Individuals]]*0.27</f>
        <v>25.650000000000002</v>
      </c>
      <c r="AQ369" s="142">
        <f>Table_1027[[#This Row],[Reached Individuals]]*0.02</f>
        <v>1.9000000000000001</v>
      </c>
      <c r="AR369" s="142">
        <f>Table_1027[[#This Row],[Reached Individuals]]*0.03</f>
        <v>2.85</v>
      </c>
      <c r="AS369" s="37"/>
      <c r="AT369" s="12"/>
      <c r="AU369" s="12" t="s">
        <v>335</v>
      </c>
      <c r="AV369" s="11">
        <v>1749407239</v>
      </c>
      <c r="AW369" s="11" t="s">
        <v>336</v>
      </c>
      <c r="AX369" s="11" t="s">
        <v>337</v>
      </c>
      <c r="AY369" s="18">
        <v>1719671522</v>
      </c>
      <c r="AZ369" s="18" t="s">
        <v>338</v>
      </c>
      <c r="BA369" s="5">
        <v>20</v>
      </c>
      <c r="BB369" s="5">
        <v>2022</v>
      </c>
      <c r="BC369" s="6" t="str" cm="1">
        <f t="array" ref="BC369">_xlfn.IFS(U369="Teknaf","202290",U369="Ukhia","202294",U369="Ramu","202266",U369="Pekua","202256",U369="Maheshkhali","202249",U369="Kutubdia","202245",U369="Cox's Bazar Sadar","202224",U369="Chakaria","202216",ISBLANK(U369),"")</f>
        <v>202290</v>
      </c>
      <c r="BD369" s="22"/>
      <c r="BE369" s="22"/>
    </row>
    <row r="370" spans="1:57" ht="15.75" customHeight="1">
      <c r="A370" s="36">
        <v>367</v>
      </c>
      <c r="B370" s="10" t="s">
        <v>332</v>
      </c>
      <c r="C370" s="10" t="s">
        <v>27</v>
      </c>
      <c r="D370" s="1" t="s">
        <v>333</v>
      </c>
      <c r="E370" s="18" t="s">
        <v>37</v>
      </c>
      <c r="F370" s="18" t="s">
        <v>5111</v>
      </c>
      <c r="G370" s="18" t="s">
        <v>5237</v>
      </c>
      <c r="H370" s="3" t="s">
        <v>286</v>
      </c>
      <c r="I370" s="18" t="s">
        <v>90</v>
      </c>
      <c r="J370" s="18" t="s">
        <v>426</v>
      </c>
      <c r="K370" s="100" t="s">
        <v>74</v>
      </c>
      <c r="L370" s="100" t="s">
        <v>295</v>
      </c>
      <c r="M370" s="3" t="s">
        <v>428</v>
      </c>
      <c r="N370" s="18" t="s">
        <v>297</v>
      </c>
      <c r="O370" s="18" t="s">
        <v>298</v>
      </c>
      <c r="P370" s="18"/>
      <c r="Q370" s="2"/>
      <c r="R370" s="1"/>
      <c r="S370" s="5" t="s">
        <v>291</v>
      </c>
      <c r="T370" s="5" t="s">
        <v>292</v>
      </c>
      <c r="U370" s="18" t="s">
        <v>77</v>
      </c>
      <c r="V370" s="18" t="s">
        <v>223</v>
      </c>
      <c r="W370" s="18" t="s">
        <v>306</v>
      </c>
      <c r="X370" s="145" t="s">
        <v>311</v>
      </c>
      <c r="Y370" s="145" t="s">
        <v>72</v>
      </c>
      <c r="Z370" s="145" t="s">
        <v>473</v>
      </c>
      <c r="AA370" s="18" t="s">
        <v>73</v>
      </c>
      <c r="AB370" s="18" t="s">
        <v>299</v>
      </c>
      <c r="AC370" s="18">
        <v>19</v>
      </c>
      <c r="AD370" s="5">
        <f t="shared" si="12"/>
        <v>95</v>
      </c>
      <c r="AE370" s="140">
        <f>Table_1027[[#This Row],[Planned Individuals]]*0.51</f>
        <v>48.45</v>
      </c>
      <c r="AF370" s="140">
        <f>Table_1027[[#This Row],[Planned Individuals]]*0.49</f>
        <v>46.55</v>
      </c>
      <c r="AG370" s="37">
        <v>19</v>
      </c>
      <c r="AH370" s="37"/>
      <c r="AI370" s="140">
        <f>SUM(Table_1027[[#This Row],[Existing Households]:[New Households]])</f>
        <v>19</v>
      </c>
      <c r="AJ370" s="140">
        <f t="shared" si="11"/>
        <v>95</v>
      </c>
      <c r="AK370" s="140">
        <f>Table_1027[[#This Row],[Reached Individuals]]*0.51</f>
        <v>48.45</v>
      </c>
      <c r="AL370" s="140">
        <f>Table_1027[[#This Row],[Reached Individuals]]*0.49</f>
        <v>46.55</v>
      </c>
      <c r="AM370" s="140">
        <f>Table_1027[[#This Row],[Reached Individuals]]*0.21</f>
        <v>19.95</v>
      </c>
      <c r="AN370" s="140">
        <f>Table_1027[[#This Row],[Reached Individuals]]*0.21</f>
        <v>19.95</v>
      </c>
      <c r="AO370" s="140">
        <f>Table_1027[[#This Row],[Reached Individuals]]*0.26</f>
        <v>24.7</v>
      </c>
      <c r="AP370" s="140">
        <f>Table_1027[[#This Row],[Reached Individuals]]*0.27</f>
        <v>25.650000000000002</v>
      </c>
      <c r="AQ370" s="142">
        <f>Table_1027[[#This Row],[Reached Individuals]]*0.02</f>
        <v>1.9000000000000001</v>
      </c>
      <c r="AR370" s="142">
        <f>Table_1027[[#This Row],[Reached Individuals]]*0.03</f>
        <v>2.85</v>
      </c>
      <c r="AS370" s="37"/>
      <c r="AT370" s="12"/>
      <c r="AU370" s="12" t="s">
        <v>335</v>
      </c>
      <c r="AV370" s="11">
        <v>1749407239</v>
      </c>
      <c r="AW370" s="11" t="s">
        <v>336</v>
      </c>
      <c r="AX370" s="11" t="s">
        <v>337</v>
      </c>
      <c r="AY370" s="18">
        <v>1719671522</v>
      </c>
      <c r="AZ370" s="18" t="s">
        <v>338</v>
      </c>
      <c r="BA370" s="5">
        <v>20</v>
      </c>
      <c r="BB370" s="5">
        <v>2022</v>
      </c>
      <c r="BC370" s="6" t="str" cm="1">
        <f t="array" ref="BC370">_xlfn.IFS(U370="Teknaf","202290",U370="Ukhia","202294",U370="Ramu","202266",U370="Pekua","202256",U370="Maheshkhali","202249",U370="Kutubdia","202245",U370="Cox's Bazar Sadar","202224",U370="Chakaria","202216",ISBLANK(U370),"")</f>
        <v>202290</v>
      </c>
      <c r="BD370" s="22"/>
      <c r="BE370" s="22"/>
    </row>
    <row r="371" spans="1:57" ht="15.75" customHeight="1">
      <c r="A371" s="36">
        <v>368</v>
      </c>
      <c r="B371" s="10" t="s">
        <v>332</v>
      </c>
      <c r="C371" s="10" t="s">
        <v>27</v>
      </c>
      <c r="D371" s="1" t="s">
        <v>333</v>
      </c>
      <c r="E371" s="18" t="s">
        <v>37</v>
      </c>
      <c r="F371" s="18" t="s">
        <v>5111</v>
      </c>
      <c r="G371" s="18" t="s">
        <v>5237</v>
      </c>
      <c r="H371" s="3" t="s">
        <v>286</v>
      </c>
      <c r="I371" s="18" t="s">
        <v>90</v>
      </c>
      <c r="J371" s="18" t="s">
        <v>426</v>
      </c>
      <c r="K371" s="100" t="s">
        <v>74</v>
      </c>
      <c r="L371" s="100" t="s">
        <v>295</v>
      </c>
      <c r="M371" s="3" t="s">
        <v>428</v>
      </c>
      <c r="N371" s="18" t="s">
        <v>297</v>
      </c>
      <c r="O371" s="18" t="s">
        <v>298</v>
      </c>
      <c r="P371" s="18"/>
      <c r="Q371" s="2"/>
      <c r="R371" s="1"/>
      <c r="S371" s="5" t="s">
        <v>291</v>
      </c>
      <c r="T371" s="5" t="s">
        <v>292</v>
      </c>
      <c r="U371" s="18" t="s">
        <v>77</v>
      </c>
      <c r="V371" s="18" t="s">
        <v>224</v>
      </c>
      <c r="W371" s="18" t="s">
        <v>325</v>
      </c>
      <c r="X371" s="145" t="s">
        <v>311</v>
      </c>
      <c r="Y371" s="145" t="s">
        <v>72</v>
      </c>
      <c r="Z371" s="145" t="s">
        <v>473</v>
      </c>
      <c r="AA371" s="18" t="s">
        <v>73</v>
      </c>
      <c r="AB371" s="18" t="s">
        <v>299</v>
      </c>
      <c r="AC371" s="18">
        <v>19</v>
      </c>
      <c r="AD371" s="5">
        <f t="shared" si="12"/>
        <v>95</v>
      </c>
      <c r="AE371" s="140">
        <f>Table_1027[[#This Row],[Planned Individuals]]*0.51</f>
        <v>48.45</v>
      </c>
      <c r="AF371" s="140">
        <f>Table_1027[[#This Row],[Planned Individuals]]*0.49</f>
        <v>46.55</v>
      </c>
      <c r="AG371" s="37">
        <v>19</v>
      </c>
      <c r="AH371" s="37"/>
      <c r="AI371" s="140">
        <f>SUM(Table_1027[[#This Row],[Existing Households]:[New Households]])</f>
        <v>19</v>
      </c>
      <c r="AJ371" s="140">
        <f t="shared" si="11"/>
        <v>95</v>
      </c>
      <c r="AK371" s="140">
        <f>Table_1027[[#This Row],[Reached Individuals]]*0.51</f>
        <v>48.45</v>
      </c>
      <c r="AL371" s="140">
        <f>Table_1027[[#This Row],[Reached Individuals]]*0.49</f>
        <v>46.55</v>
      </c>
      <c r="AM371" s="140">
        <f>Table_1027[[#This Row],[Reached Individuals]]*0.21</f>
        <v>19.95</v>
      </c>
      <c r="AN371" s="140">
        <f>Table_1027[[#This Row],[Reached Individuals]]*0.21</f>
        <v>19.95</v>
      </c>
      <c r="AO371" s="140">
        <f>Table_1027[[#This Row],[Reached Individuals]]*0.26</f>
        <v>24.7</v>
      </c>
      <c r="AP371" s="140">
        <f>Table_1027[[#This Row],[Reached Individuals]]*0.27</f>
        <v>25.650000000000002</v>
      </c>
      <c r="AQ371" s="142">
        <f>Table_1027[[#This Row],[Reached Individuals]]*0.02</f>
        <v>1.9000000000000001</v>
      </c>
      <c r="AR371" s="142">
        <f>Table_1027[[#This Row],[Reached Individuals]]*0.03</f>
        <v>2.85</v>
      </c>
      <c r="AS371" s="37"/>
      <c r="AT371" s="12"/>
      <c r="AU371" s="12" t="s">
        <v>335</v>
      </c>
      <c r="AV371" s="11">
        <v>1749407239</v>
      </c>
      <c r="AW371" s="11" t="s">
        <v>336</v>
      </c>
      <c r="AX371" s="11" t="s">
        <v>337</v>
      </c>
      <c r="AY371" s="18">
        <v>1719671522</v>
      </c>
      <c r="AZ371" s="18" t="s">
        <v>338</v>
      </c>
      <c r="BA371" s="5">
        <v>20</v>
      </c>
      <c r="BB371" s="5">
        <v>2022</v>
      </c>
      <c r="BC371" s="6" t="str" cm="1">
        <f t="array" ref="BC371">_xlfn.IFS(U371="Teknaf","202290",U371="Ukhia","202294",U371="Ramu","202266",U371="Pekua","202256",U371="Maheshkhali","202249",U371="Kutubdia","202245",U371="Cox's Bazar Sadar","202224",U371="Chakaria","202216",ISBLANK(U371),"")</f>
        <v>202290</v>
      </c>
      <c r="BD371" s="22"/>
      <c r="BE371" s="22"/>
    </row>
    <row r="372" spans="1:57" ht="15.75" customHeight="1">
      <c r="A372" s="36">
        <v>369</v>
      </c>
      <c r="B372" s="10" t="s">
        <v>332</v>
      </c>
      <c r="C372" s="10" t="s">
        <v>27</v>
      </c>
      <c r="D372" s="1" t="s">
        <v>333</v>
      </c>
      <c r="E372" s="18" t="s">
        <v>37</v>
      </c>
      <c r="F372" s="18" t="s">
        <v>5111</v>
      </c>
      <c r="G372" s="18" t="s">
        <v>5237</v>
      </c>
      <c r="H372" s="3" t="s">
        <v>286</v>
      </c>
      <c r="I372" s="18" t="s">
        <v>89</v>
      </c>
      <c r="J372" s="18" t="s">
        <v>201</v>
      </c>
      <c r="K372" s="100" t="s">
        <v>74</v>
      </c>
      <c r="L372" s="100" t="s">
        <v>295</v>
      </c>
      <c r="M372" s="3" t="s">
        <v>428</v>
      </c>
      <c r="N372" s="18" t="s">
        <v>297</v>
      </c>
      <c r="O372" s="18" t="s">
        <v>298</v>
      </c>
      <c r="P372" s="18"/>
      <c r="Q372" s="2"/>
      <c r="R372" s="1"/>
      <c r="S372" s="5" t="s">
        <v>291</v>
      </c>
      <c r="T372" s="5" t="s">
        <v>292</v>
      </c>
      <c r="U372" s="18" t="s">
        <v>77</v>
      </c>
      <c r="V372" s="18" t="s">
        <v>218</v>
      </c>
      <c r="W372" s="18" t="s">
        <v>324</v>
      </c>
      <c r="X372" s="145" t="s">
        <v>311</v>
      </c>
      <c r="Y372" s="145" t="s">
        <v>72</v>
      </c>
      <c r="Z372" s="145" t="s">
        <v>473</v>
      </c>
      <c r="AA372" s="18" t="s">
        <v>73</v>
      </c>
      <c r="AB372" s="18" t="s">
        <v>299</v>
      </c>
      <c r="AC372" s="18">
        <v>19</v>
      </c>
      <c r="AD372" s="5">
        <f t="shared" si="12"/>
        <v>95</v>
      </c>
      <c r="AE372" s="140">
        <f>Table_1027[[#This Row],[Planned Individuals]]*0.51</f>
        <v>48.45</v>
      </c>
      <c r="AF372" s="140">
        <f>Table_1027[[#This Row],[Planned Individuals]]*0.49</f>
        <v>46.55</v>
      </c>
      <c r="AG372" s="37">
        <v>19</v>
      </c>
      <c r="AH372" s="37"/>
      <c r="AI372" s="140">
        <f>SUM(Table_1027[[#This Row],[Existing Households]:[New Households]])</f>
        <v>19</v>
      </c>
      <c r="AJ372" s="140">
        <f t="shared" si="11"/>
        <v>95</v>
      </c>
      <c r="AK372" s="140">
        <f>Table_1027[[#This Row],[Reached Individuals]]*0.51</f>
        <v>48.45</v>
      </c>
      <c r="AL372" s="140">
        <f>Table_1027[[#This Row],[Reached Individuals]]*0.49</f>
        <v>46.55</v>
      </c>
      <c r="AM372" s="140">
        <f>Table_1027[[#This Row],[Reached Individuals]]*0.21</f>
        <v>19.95</v>
      </c>
      <c r="AN372" s="140">
        <f>Table_1027[[#This Row],[Reached Individuals]]*0.21</f>
        <v>19.95</v>
      </c>
      <c r="AO372" s="140">
        <f>Table_1027[[#This Row],[Reached Individuals]]*0.26</f>
        <v>24.7</v>
      </c>
      <c r="AP372" s="140">
        <f>Table_1027[[#This Row],[Reached Individuals]]*0.27</f>
        <v>25.650000000000002</v>
      </c>
      <c r="AQ372" s="142">
        <f>Table_1027[[#This Row],[Reached Individuals]]*0.02</f>
        <v>1.9000000000000001</v>
      </c>
      <c r="AR372" s="142">
        <f>Table_1027[[#This Row],[Reached Individuals]]*0.03</f>
        <v>2.85</v>
      </c>
      <c r="AS372" s="37"/>
      <c r="AT372" s="12"/>
      <c r="AU372" s="12" t="s">
        <v>335</v>
      </c>
      <c r="AV372" s="11">
        <v>1749407239</v>
      </c>
      <c r="AW372" s="11" t="s">
        <v>336</v>
      </c>
      <c r="AX372" s="11" t="s">
        <v>337</v>
      </c>
      <c r="AY372" s="18">
        <v>1719671522</v>
      </c>
      <c r="AZ372" s="18" t="s">
        <v>338</v>
      </c>
      <c r="BA372" s="5">
        <v>20</v>
      </c>
      <c r="BB372" s="5">
        <v>2022</v>
      </c>
      <c r="BC372" s="6" t="str" cm="1">
        <f t="array" ref="BC372">_xlfn.IFS(U372="Teknaf","202290",U372="Ukhia","202294",U372="Ramu","202266",U372="Pekua","202256",U372="Maheshkhali","202249",U372="Kutubdia","202245",U372="Cox's Bazar Sadar","202224",U372="Chakaria","202216",ISBLANK(U372),"")</f>
        <v>202290</v>
      </c>
      <c r="BD372" s="22"/>
      <c r="BE372" s="22"/>
    </row>
    <row r="373" spans="1:57" ht="15.75" customHeight="1">
      <c r="A373" s="36">
        <v>370</v>
      </c>
      <c r="B373" s="10" t="s">
        <v>332</v>
      </c>
      <c r="C373" s="10" t="s">
        <v>27</v>
      </c>
      <c r="D373" s="1" t="s">
        <v>333</v>
      </c>
      <c r="E373" s="18" t="s">
        <v>37</v>
      </c>
      <c r="F373" s="18" t="s">
        <v>5111</v>
      </c>
      <c r="G373" s="18" t="s">
        <v>5237</v>
      </c>
      <c r="H373" s="3" t="s">
        <v>286</v>
      </c>
      <c r="I373" s="18" t="s">
        <v>89</v>
      </c>
      <c r="J373" s="18" t="s">
        <v>201</v>
      </c>
      <c r="K373" s="100" t="s">
        <v>74</v>
      </c>
      <c r="L373" s="100" t="s">
        <v>295</v>
      </c>
      <c r="M373" s="3" t="s">
        <v>428</v>
      </c>
      <c r="N373" s="18" t="s">
        <v>297</v>
      </c>
      <c r="O373" s="18" t="s">
        <v>298</v>
      </c>
      <c r="P373" s="18"/>
      <c r="Q373" s="2"/>
      <c r="R373" s="1"/>
      <c r="S373" s="5" t="s">
        <v>291</v>
      </c>
      <c r="T373" s="5" t="s">
        <v>292</v>
      </c>
      <c r="U373" s="18" t="s">
        <v>77</v>
      </c>
      <c r="V373" s="18" t="s">
        <v>223</v>
      </c>
      <c r="W373" s="18" t="s">
        <v>316</v>
      </c>
      <c r="X373" s="145" t="s">
        <v>311</v>
      </c>
      <c r="Y373" s="145" t="s">
        <v>72</v>
      </c>
      <c r="Z373" s="145" t="s">
        <v>473</v>
      </c>
      <c r="AA373" s="18" t="s">
        <v>73</v>
      </c>
      <c r="AB373" s="18" t="s">
        <v>299</v>
      </c>
      <c r="AC373" s="18">
        <v>19</v>
      </c>
      <c r="AD373" s="5">
        <f t="shared" si="12"/>
        <v>95</v>
      </c>
      <c r="AE373" s="140">
        <f>Table_1027[[#This Row],[Planned Individuals]]*0.51</f>
        <v>48.45</v>
      </c>
      <c r="AF373" s="140">
        <f>Table_1027[[#This Row],[Planned Individuals]]*0.49</f>
        <v>46.55</v>
      </c>
      <c r="AG373" s="37">
        <v>19</v>
      </c>
      <c r="AH373" s="37"/>
      <c r="AI373" s="140">
        <f>SUM(Table_1027[[#This Row],[Existing Households]:[New Households]])</f>
        <v>19</v>
      </c>
      <c r="AJ373" s="140">
        <f t="shared" si="11"/>
        <v>95</v>
      </c>
      <c r="AK373" s="140">
        <f>Table_1027[[#This Row],[Reached Individuals]]*0.51</f>
        <v>48.45</v>
      </c>
      <c r="AL373" s="140">
        <f>Table_1027[[#This Row],[Reached Individuals]]*0.49</f>
        <v>46.55</v>
      </c>
      <c r="AM373" s="140">
        <f>Table_1027[[#This Row],[Reached Individuals]]*0.21</f>
        <v>19.95</v>
      </c>
      <c r="AN373" s="140">
        <f>Table_1027[[#This Row],[Reached Individuals]]*0.21</f>
        <v>19.95</v>
      </c>
      <c r="AO373" s="140">
        <f>Table_1027[[#This Row],[Reached Individuals]]*0.26</f>
        <v>24.7</v>
      </c>
      <c r="AP373" s="140">
        <f>Table_1027[[#This Row],[Reached Individuals]]*0.27</f>
        <v>25.650000000000002</v>
      </c>
      <c r="AQ373" s="142">
        <f>Table_1027[[#This Row],[Reached Individuals]]*0.02</f>
        <v>1.9000000000000001</v>
      </c>
      <c r="AR373" s="142">
        <f>Table_1027[[#This Row],[Reached Individuals]]*0.03</f>
        <v>2.85</v>
      </c>
      <c r="AS373" s="37"/>
      <c r="AT373" s="12"/>
      <c r="AU373" s="12" t="s">
        <v>335</v>
      </c>
      <c r="AV373" s="11">
        <v>1749407239</v>
      </c>
      <c r="AW373" s="11" t="s">
        <v>336</v>
      </c>
      <c r="AX373" s="11" t="s">
        <v>337</v>
      </c>
      <c r="AY373" s="18">
        <v>1719671522</v>
      </c>
      <c r="AZ373" s="18" t="s">
        <v>338</v>
      </c>
      <c r="BA373" s="5">
        <v>20</v>
      </c>
      <c r="BB373" s="5">
        <v>2022</v>
      </c>
      <c r="BC373" s="6" t="str" cm="1">
        <f t="array" ref="BC373">_xlfn.IFS(U373="Teknaf","202290",U373="Ukhia","202294",U373="Ramu","202266",U373="Pekua","202256",U373="Maheshkhali","202249",U373="Kutubdia","202245",U373="Cox's Bazar Sadar","202224",U373="Chakaria","202216",ISBLANK(U373),"")</f>
        <v>202290</v>
      </c>
      <c r="BD373" s="22"/>
      <c r="BE373" s="22"/>
    </row>
    <row r="374" spans="1:57" ht="15.75" customHeight="1">
      <c r="A374" s="36">
        <v>371</v>
      </c>
      <c r="B374" s="10" t="s">
        <v>332</v>
      </c>
      <c r="C374" s="10" t="s">
        <v>27</v>
      </c>
      <c r="D374" s="1" t="s">
        <v>333</v>
      </c>
      <c r="E374" s="18" t="s">
        <v>37</v>
      </c>
      <c r="F374" s="18" t="s">
        <v>5111</v>
      </c>
      <c r="G374" s="18" t="s">
        <v>5237</v>
      </c>
      <c r="H374" s="3" t="s">
        <v>286</v>
      </c>
      <c r="I374" s="18" t="s">
        <v>90</v>
      </c>
      <c r="J374" s="18" t="s">
        <v>426</v>
      </c>
      <c r="K374" s="100" t="s">
        <v>74</v>
      </c>
      <c r="L374" s="100" t="s">
        <v>295</v>
      </c>
      <c r="M374" s="3" t="s">
        <v>428</v>
      </c>
      <c r="N374" s="18" t="s">
        <v>297</v>
      </c>
      <c r="O374" s="18" t="s">
        <v>298</v>
      </c>
      <c r="P374" s="18"/>
      <c r="Q374" s="2"/>
      <c r="R374" s="1"/>
      <c r="S374" s="5" t="s">
        <v>291</v>
      </c>
      <c r="T374" s="5" t="s">
        <v>292</v>
      </c>
      <c r="U374" s="18" t="s">
        <v>79</v>
      </c>
      <c r="V374" s="18" t="s">
        <v>616</v>
      </c>
      <c r="W374" s="18" t="s">
        <v>310</v>
      </c>
      <c r="X374" s="145" t="s">
        <v>311</v>
      </c>
      <c r="Y374" s="145" t="s">
        <v>72</v>
      </c>
      <c r="Z374" s="145" t="s">
        <v>473</v>
      </c>
      <c r="AA374" s="18" t="s">
        <v>73</v>
      </c>
      <c r="AB374" s="18" t="s">
        <v>299</v>
      </c>
      <c r="AC374" s="18">
        <v>19</v>
      </c>
      <c r="AD374" s="5">
        <f t="shared" si="12"/>
        <v>95</v>
      </c>
      <c r="AE374" s="140">
        <f>Table_1027[[#This Row],[Planned Individuals]]*0.51</f>
        <v>48.45</v>
      </c>
      <c r="AF374" s="140">
        <f>Table_1027[[#This Row],[Planned Individuals]]*0.49</f>
        <v>46.55</v>
      </c>
      <c r="AG374" s="37">
        <v>19</v>
      </c>
      <c r="AH374" s="37"/>
      <c r="AI374" s="140">
        <f>SUM(Table_1027[[#This Row],[Existing Households]:[New Households]])</f>
        <v>19</v>
      </c>
      <c r="AJ374" s="140">
        <f t="shared" si="11"/>
        <v>95</v>
      </c>
      <c r="AK374" s="140">
        <f>Table_1027[[#This Row],[Reached Individuals]]*0.51</f>
        <v>48.45</v>
      </c>
      <c r="AL374" s="140">
        <f>Table_1027[[#This Row],[Reached Individuals]]*0.49</f>
        <v>46.55</v>
      </c>
      <c r="AM374" s="140">
        <f>Table_1027[[#This Row],[Reached Individuals]]*0.21</f>
        <v>19.95</v>
      </c>
      <c r="AN374" s="140">
        <f>Table_1027[[#This Row],[Reached Individuals]]*0.21</f>
        <v>19.95</v>
      </c>
      <c r="AO374" s="140">
        <f>Table_1027[[#This Row],[Reached Individuals]]*0.26</f>
        <v>24.7</v>
      </c>
      <c r="AP374" s="140">
        <f>Table_1027[[#This Row],[Reached Individuals]]*0.27</f>
        <v>25.650000000000002</v>
      </c>
      <c r="AQ374" s="142">
        <f>Table_1027[[#This Row],[Reached Individuals]]*0.02</f>
        <v>1.9000000000000001</v>
      </c>
      <c r="AR374" s="142">
        <f>Table_1027[[#This Row],[Reached Individuals]]*0.03</f>
        <v>2.85</v>
      </c>
      <c r="AS374" s="37"/>
      <c r="AT374" s="12"/>
      <c r="AU374" s="12" t="s">
        <v>335</v>
      </c>
      <c r="AV374" s="11">
        <v>1749407239</v>
      </c>
      <c r="AW374" s="11" t="s">
        <v>336</v>
      </c>
      <c r="AX374" s="11" t="s">
        <v>337</v>
      </c>
      <c r="AY374" s="18">
        <v>1719671522</v>
      </c>
      <c r="AZ374" s="18" t="s">
        <v>338</v>
      </c>
      <c r="BA374" s="5">
        <v>20</v>
      </c>
      <c r="BB374" s="5">
        <v>2022</v>
      </c>
      <c r="BC374" s="6" t="str" cm="1">
        <f t="array" ref="BC374">_xlfn.IFS(U374="Teknaf","202290",U374="Ukhia","202294",U374="Ramu","202266",U374="Pekua","202256",U374="Maheshkhali","202249",U374="Kutubdia","202245",U374="Cox's Bazar Sadar","202224",U374="Chakaria","202216",ISBLANK(U374),"")</f>
        <v>202224</v>
      </c>
      <c r="BD374" s="22"/>
      <c r="BE374" s="22"/>
    </row>
    <row r="375" spans="1:57" ht="15.75" customHeight="1">
      <c r="A375" s="36">
        <v>372</v>
      </c>
      <c r="B375" s="10" t="s">
        <v>332</v>
      </c>
      <c r="C375" s="10" t="s">
        <v>27</v>
      </c>
      <c r="D375" s="1" t="s">
        <v>333</v>
      </c>
      <c r="E375" s="18" t="s">
        <v>37</v>
      </c>
      <c r="F375" s="18" t="s">
        <v>5111</v>
      </c>
      <c r="G375" s="18" t="s">
        <v>5237</v>
      </c>
      <c r="H375" s="3" t="s">
        <v>286</v>
      </c>
      <c r="I375" s="18" t="s">
        <v>90</v>
      </c>
      <c r="J375" s="18" t="s">
        <v>426</v>
      </c>
      <c r="K375" s="100" t="s">
        <v>74</v>
      </c>
      <c r="L375" s="100" t="s">
        <v>295</v>
      </c>
      <c r="M375" s="3" t="s">
        <v>428</v>
      </c>
      <c r="N375" s="18" t="s">
        <v>297</v>
      </c>
      <c r="O375" s="18" t="s">
        <v>298</v>
      </c>
      <c r="P375" s="18"/>
      <c r="Q375" s="2"/>
      <c r="R375" s="1"/>
      <c r="S375" s="5" t="s">
        <v>291</v>
      </c>
      <c r="T375" s="5" t="s">
        <v>292</v>
      </c>
      <c r="U375" s="18" t="s">
        <v>83</v>
      </c>
      <c r="V375" s="18" t="s">
        <v>710</v>
      </c>
      <c r="W375" s="18" t="s">
        <v>306</v>
      </c>
      <c r="X375" s="145" t="s">
        <v>311</v>
      </c>
      <c r="Y375" s="145" t="s">
        <v>72</v>
      </c>
      <c r="Z375" s="145" t="s">
        <v>473</v>
      </c>
      <c r="AA375" s="18" t="s">
        <v>73</v>
      </c>
      <c r="AB375" s="18" t="s">
        <v>299</v>
      </c>
      <c r="AC375" s="18">
        <v>19</v>
      </c>
      <c r="AD375" s="5">
        <f t="shared" si="12"/>
        <v>95</v>
      </c>
      <c r="AE375" s="140">
        <f>Table_1027[[#This Row],[Planned Individuals]]*0.51</f>
        <v>48.45</v>
      </c>
      <c r="AF375" s="140">
        <f>Table_1027[[#This Row],[Planned Individuals]]*0.49</f>
        <v>46.55</v>
      </c>
      <c r="AG375" s="37">
        <v>19</v>
      </c>
      <c r="AH375" s="37"/>
      <c r="AI375" s="140">
        <f>SUM(Table_1027[[#This Row],[Existing Households]:[New Households]])</f>
        <v>19</v>
      </c>
      <c r="AJ375" s="140">
        <f t="shared" si="11"/>
        <v>95</v>
      </c>
      <c r="AK375" s="140">
        <f>Table_1027[[#This Row],[Reached Individuals]]*0.51</f>
        <v>48.45</v>
      </c>
      <c r="AL375" s="140">
        <f>Table_1027[[#This Row],[Reached Individuals]]*0.49</f>
        <v>46.55</v>
      </c>
      <c r="AM375" s="140">
        <f>Table_1027[[#This Row],[Reached Individuals]]*0.21</f>
        <v>19.95</v>
      </c>
      <c r="AN375" s="140">
        <f>Table_1027[[#This Row],[Reached Individuals]]*0.21</f>
        <v>19.95</v>
      </c>
      <c r="AO375" s="140">
        <f>Table_1027[[#This Row],[Reached Individuals]]*0.26</f>
        <v>24.7</v>
      </c>
      <c r="AP375" s="140">
        <f>Table_1027[[#This Row],[Reached Individuals]]*0.27</f>
        <v>25.650000000000002</v>
      </c>
      <c r="AQ375" s="142">
        <f>Table_1027[[#This Row],[Reached Individuals]]*0.02</f>
        <v>1.9000000000000001</v>
      </c>
      <c r="AR375" s="142">
        <f>Table_1027[[#This Row],[Reached Individuals]]*0.03</f>
        <v>2.85</v>
      </c>
      <c r="AS375" s="37"/>
      <c r="AT375" s="12"/>
      <c r="AU375" s="12" t="s">
        <v>335</v>
      </c>
      <c r="AV375" s="11">
        <v>1749407239</v>
      </c>
      <c r="AW375" s="11" t="s">
        <v>336</v>
      </c>
      <c r="AX375" s="11" t="s">
        <v>337</v>
      </c>
      <c r="AY375" s="18">
        <v>1719671522</v>
      </c>
      <c r="AZ375" s="18" t="s">
        <v>338</v>
      </c>
      <c r="BA375" s="5">
        <v>20</v>
      </c>
      <c r="BB375" s="5">
        <v>2022</v>
      </c>
      <c r="BC375" s="6" t="str" cm="1">
        <f t="array" ref="BC375">_xlfn.IFS(U375="Teknaf","202290",U375="Ukhia","202294",U375="Ramu","202266",U375="Pekua","202256",U375="Maheshkhali","202249",U375="Kutubdia","202245",U375="Cox's Bazar Sadar","202224",U375="Chakaria","202216",ISBLANK(U375),"")</f>
        <v>202266</v>
      </c>
      <c r="BD375" s="22"/>
      <c r="BE375" s="22"/>
    </row>
    <row r="376" spans="1:57" ht="15.75" customHeight="1">
      <c r="A376" s="36">
        <v>373</v>
      </c>
      <c r="B376" s="10" t="s">
        <v>332</v>
      </c>
      <c r="C376" s="10" t="s">
        <v>27</v>
      </c>
      <c r="D376" s="1" t="s">
        <v>333</v>
      </c>
      <c r="E376" s="18" t="s">
        <v>37</v>
      </c>
      <c r="F376" s="18" t="s">
        <v>5111</v>
      </c>
      <c r="G376" s="18" t="s">
        <v>5237</v>
      </c>
      <c r="H376" s="3" t="s">
        <v>286</v>
      </c>
      <c r="I376" s="18" t="s">
        <v>90</v>
      </c>
      <c r="J376" s="18" t="s">
        <v>426</v>
      </c>
      <c r="K376" s="100" t="s">
        <v>74</v>
      </c>
      <c r="L376" s="100" t="s">
        <v>295</v>
      </c>
      <c r="M376" s="3" t="s">
        <v>428</v>
      </c>
      <c r="N376" s="18" t="s">
        <v>297</v>
      </c>
      <c r="O376" s="18" t="s">
        <v>298</v>
      </c>
      <c r="P376" s="18"/>
      <c r="Q376" s="2"/>
      <c r="R376" s="1"/>
      <c r="S376" s="5" t="s">
        <v>291</v>
      </c>
      <c r="T376" s="5" t="s">
        <v>292</v>
      </c>
      <c r="U376" s="18" t="s">
        <v>83</v>
      </c>
      <c r="V376" s="18" t="s">
        <v>722</v>
      </c>
      <c r="W376" s="18" t="s">
        <v>326</v>
      </c>
      <c r="X376" s="145" t="s">
        <v>311</v>
      </c>
      <c r="Y376" s="145" t="s">
        <v>72</v>
      </c>
      <c r="Z376" s="145" t="s">
        <v>473</v>
      </c>
      <c r="AA376" s="18" t="s">
        <v>73</v>
      </c>
      <c r="AB376" s="18" t="s">
        <v>299</v>
      </c>
      <c r="AC376" s="18">
        <v>19</v>
      </c>
      <c r="AD376" s="5">
        <f t="shared" si="12"/>
        <v>95</v>
      </c>
      <c r="AE376" s="140">
        <f>Table_1027[[#This Row],[Planned Individuals]]*0.51</f>
        <v>48.45</v>
      </c>
      <c r="AF376" s="140">
        <f>Table_1027[[#This Row],[Planned Individuals]]*0.49</f>
        <v>46.55</v>
      </c>
      <c r="AG376" s="37">
        <v>19</v>
      </c>
      <c r="AH376" s="37"/>
      <c r="AI376" s="140">
        <f>SUM(Table_1027[[#This Row],[Existing Households]:[New Households]])</f>
        <v>19</v>
      </c>
      <c r="AJ376" s="140">
        <f t="shared" si="11"/>
        <v>95</v>
      </c>
      <c r="AK376" s="140">
        <f>Table_1027[[#This Row],[Reached Individuals]]*0.51</f>
        <v>48.45</v>
      </c>
      <c r="AL376" s="140">
        <f>Table_1027[[#This Row],[Reached Individuals]]*0.49</f>
        <v>46.55</v>
      </c>
      <c r="AM376" s="140">
        <f>Table_1027[[#This Row],[Reached Individuals]]*0.21</f>
        <v>19.95</v>
      </c>
      <c r="AN376" s="140">
        <f>Table_1027[[#This Row],[Reached Individuals]]*0.21</f>
        <v>19.95</v>
      </c>
      <c r="AO376" s="140">
        <f>Table_1027[[#This Row],[Reached Individuals]]*0.26</f>
        <v>24.7</v>
      </c>
      <c r="AP376" s="140">
        <f>Table_1027[[#This Row],[Reached Individuals]]*0.27</f>
        <v>25.650000000000002</v>
      </c>
      <c r="AQ376" s="142">
        <f>Table_1027[[#This Row],[Reached Individuals]]*0.02</f>
        <v>1.9000000000000001</v>
      </c>
      <c r="AR376" s="142">
        <f>Table_1027[[#This Row],[Reached Individuals]]*0.03</f>
        <v>2.85</v>
      </c>
      <c r="AS376" s="37"/>
      <c r="AT376" s="12"/>
      <c r="AU376" s="12" t="s">
        <v>335</v>
      </c>
      <c r="AV376" s="11">
        <v>1749407239</v>
      </c>
      <c r="AW376" s="11" t="s">
        <v>336</v>
      </c>
      <c r="AX376" s="11" t="s">
        <v>337</v>
      </c>
      <c r="AY376" s="18">
        <v>1719671522</v>
      </c>
      <c r="AZ376" s="18" t="s">
        <v>338</v>
      </c>
      <c r="BA376" s="5">
        <v>20</v>
      </c>
      <c r="BB376" s="5">
        <v>2022</v>
      </c>
      <c r="BC376" s="6" t="str" cm="1">
        <f t="array" ref="BC376">_xlfn.IFS(U376="Teknaf","202290",U376="Ukhia","202294",U376="Ramu","202266",U376="Pekua","202256",U376="Maheshkhali","202249",U376="Kutubdia","202245",U376="Cox's Bazar Sadar","202224",U376="Chakaria","202216",ISBLANK(U376),"")</f>
        <v>202266</v>
      </c>
      <c r="BD376" s="22"/>
      <c r="BE376" s="22"/>
    </row>
    <row r="377" spans="1:57" ht="15.75" customHeight="1">
      <c r="A377" s="36">
        <v>374</v>
      </c>
      <c r="B377" s="10" t="s">
        <v>332</v>
      </c>
      <c r="C377" s="10" t="s">
        <v>27</v>
      </c>
      <c r="D377" s="1" t="s">
        <v>333</v>
      </c>
      <c r="E377" s="18" t="s">
        <v>37</v>
      </c>
      <c r="F377" s="18" t="s">
        <v>5111</v>
      </c>
      <c r="G377" s="18" t="s">
        <v>5237</v>
      </c>
      <c r="H377" s="3" t="s">
        <v>286</v>
      </c>
      <c r="I377" s="18" t="s">
        <v>90</v>
      </c>
      <c r="J377" s="18" t="s">
        <v>426</v>
      </c>
      <c r="K377" s="100" t="s">
        <v>74</v>
      </c>
      <c r="L377" s="100" t="s">
        <v>295</v>
      </c>
      <c r="M377" s="3" t="s">
        <v>428</v>
      </c>
      <c r="N377" s="18" t="s">
        <v>297</v>
      </c>
      <c r="O377" s="18" t="s">
        <v>298</v>
      </c>
      <c r="P377" s="18"/>
      <c r="Q377" s="2"/>
      <c r="R377" s="1"/>
      <c r="S377" s="5" t="s">
        <v>291</v>
      </c>
      <c r="T377" s="5" t="s">
        <v>292</v>
      </c>
      <c r="U377" s="18" t="s">
        <v>83</v>
      </c>
      <c r="V377" s="18" t="s">
        <v>716</v>
      </c>
      <c r="W377" s="18" t="s">
        <v>309</v>
      </c>
      <c r="X377" s="145" t="s">
        <v>311</v>
      </c>
      <c r="Y377" s="145" t="s">
        <v>72</v>
      </c>
      <c r="Z377" s="145" t="s">
        <v>473</v>
      </c>
      <c r="AA377" s="18" t="s">
        <v>73</v>
      </c>
      <c r="AB377" s="18" t="s">
        <v>299</v>
      </c>
      <c r="AC377" s="18">
        <v>19</v>
      </c>
      <c r="AD377" s="5">
        <f t="shared" si="12"/>
        <v>95</v>
      </c>
      <c r="AE377" s="140">
        <f>Table_1027[[#This Row],[Planned Individuals]]*0.51</f>
        <v>48.45</v>
      </c>
      <c r="AF377" s="140">
        <f>Table_1027[[#This Row],[Planned Individuals]]*0.49</f>
        <v>46.55</v>
      </c>
      <c r="AG377" s="37">
        <v>19</v>
      </c>
      <c r="AH377" s="37"/>
      <c r="AI377" s="140">
        <f>SUM(Table_1027[[#This Row],[Existing Households]:[New Households]])</f>
        <v>19</v>
      </c>
      <c r="AJ377" s="140">
        <f t="shared" si="11"/>
        <v>95</v>
      </c>
      <c r="AK377" s="140">
        <f>Table_1027[[#This Row],[Reached Individuals]]*0.51</f>
        <v>48.45</v>
      </c>
      <c r="AL377" s="140">
        <f>Table_1027[[#This Row],[Reached Individuals]]*0.49</f>
        <v>46.55</v>
      </c>
      <c r="AM377" s="140">
        <f>Table_1027[[#This Row],[Reached Individuals]]*0.21</f>
        <v>19.95</v>
      </c>
      <c r="AN377" s="140">
        <f>Table_1027[[#This Row],[Reached Individuals]]*0.21</f>
        <v>19.95</v>
      </c>
      <c r="AO377" s="140">
        <f>Table_1027[[#This Row],[Reached Individuals]]*0.26</f>
        <v>24.7</v>
      </c>
      <c r="AP377" s="140">
        <f>Table_1027[[#This Row],[Reached Individuals]]*0.27</f>
        <v>25.650000000000002</v>
      </c>
      <c r="AQ377" s="142">
        <f>Table_1027[[#This Row],[Reached Individuals]]*0.02</f>
        <v>1.9000000000000001</v>
      </c>
      <c r="AR377" s="142">
        <f>Table_1027[[#This Row],[Reached Individuals]]*0.03</f>
        <v>2.85</v>
      </c>
      <c r="AS377" s="37"/>
      <c r="AT377" s="12"/>
      <c r="AU377" s="12" t="s">
        <v>335</v>
      </c>
      <c r="AV377" s="11">
        <v>1749407239</v>
      </c>
      <c r="AW377" s="11" t="s">
        <v>336</v>
      </c>
      <c r="AX377" s="11" t="s">
        <v>337</v>
      </c>
      <c r="AY377" s="18">
        <v>1719671522</v>
      </c>
      <c r="AZ377" s="18" t="s">
        <v>338</v>
      </c>
      <c r="BA377" s="5">
        <v>20</v>
      </c>
      <c r="BB377" s="5">
        <v>2022</v>
      </c>
      <c r="BC377" s="6" t="str" cm="1">
        <f t="array" ref="BC377">_xlfn.IFS(U377="Teknaf","202290",U377="Ukhia","202294",U377="Ramu","202266",U377="Pekua","202256",U377="Maheshkhali","202249",U377="Kutubdia","202245",U377="Cox's Bazar Sadar","202224",U377="Chakaria","202216",ISBLANK(U377),"")</f>
        <v>202266</v>
      </c>
      <c r="BD377" s="22"/>
      <c r="BE377" s="22"/>
    </row>
    <row r="378" spans="1:57" ht="15.75" customHeight="1">
      <c r="A378" s="36">
        <v>375</v>
      </c>
      <c r="B378" s="10" t="s">
        <v>332</v>
      </c>
      <c r="C378" s="10" t="s">
        <v>27</v>
      </c>
      <c r="D378" s="1" t="s">
        <v>333</v>
      </c>
      <c r="E378" s="18" t="s">
        <v>37</v>
      </c>
      <c r="F378" s="18" t="s">
        <v>5111</v>
      </c>
      <c r="G378" s="18" t="s">
        <v>5237</v>
      </c>
      <c r="H378" s="3" t="s">
        <v>286</v>
      </c>
      <c r="I378" s="18" t="s">
        <v>89</v>
      </c>
      <c r="J378" s="18" t="s">
        <v>201</v>
      </c>
      <c r="K378" s="100" t="s">
        <v>74</v>
      </c>
      <c r="L378" s="100" t="s">
        <v>295</v>
      </c>
      <c r="M378" s="3" t="s">
        <v>428</v>
      </c>
      <c r="N378" s="18" t="s">
        <v>297</v>
      </c>
      <c r="O378" s="18" t="s">
        <v>298</v>
      </c>
      <c r="P378" s="18"/>
      <c r="Q378" s="2"/>
      <c r="R378" s="1"/>
      <c r="S378" s="5" t="s">
        <v>291</v>
      </c>
      <c r="T378" s="5" t="s">
        <v>292</v>
      </c>
      <c r="U378" s="18" t="s">
        <v>83</v>
      </c>
      <c r="V378" s="18" t="s">
        <v>728</v>
      </c>
      <c r="W378" s="18" t="s">
        <v>324</v>
      </c>
      <c r="X378" s="145" t="s">
        <v>311</v>
      </c>
      <c r="Y378" s="145" t="s">
        <v>72</v>
      </c>
      <c r="Z378" s="145" t="s">
        <v>473</v>
      </c>
      <c r="AA378" s="18" t="s">
        <v>73</v>
      </c>
      <c r="AB378" s="18" t="s">
        <v>299</v>
      </c>
      <c r="AC378" s="18">
        <v>19</v>
      </c>
      <c r="AD378" s="5">
        <f t="shared" si="12"/>
        <v>95</v>
      </c>
      <c r="AE378" s="140">
        <f>Table_1027[[#This Row],[Planned Individuals]]*0.51</f>
        <v>48.45</v>
      </c>
      <c r="AF378" s="140">
        <f>Table_1027[[#This Row],[Planned Individuals]]*0.49</f>
        <v>46.55</v>
      </c>
      <c r="AG378" s="37">
        <v>19</v>
      </c>
      <c r="AH378" s="37"/>
      <c r="AI378" s="140">
        <f>SUM(Table_1027[[#This Row],[Existing Households]:[New Households]])</f>
        <v>19</v>
      </c>
      <c r="AJ378" s="140">
        <f t="shared" si="11"/>
        <v>95</v>
      </c>
      <c r="AK378" s="140">
        <f>Table_1027[[#This Row],[Reached Individuals]]*0.51</f>
        <v>48.45</v>
      </c>
      <c r="AL378" s="140">
        <f>Table_1027[[#This Row],[Reached Individuals]]*0.49</f>
        <v>46.55</v>
      </c>
      <c r="AM378" s="140">
        <f>Table_1027[[#This Row],[Reached Individuals]]*0.21</f>
        <v>19.95</v>
      </c>
      <c r="AN378" s="140">
        <f>Table_1027[[#This Row],[Reached Individuals]]*0.21</f>
        <v>19.95</v>
      </c>
      <c r="AO378" s="140">
        <f>Table_1027[[#This Row],[Reached Individuals]]*0.26</f>
        <v>24.7</v>
      </c>
      <c r="AP378" s="140">
        <f>Table_1027[[#This Row],[Reached Individuals]]*0.27</f>
        <v>25.650000000000002</v>
      </c>
      <c r="AQ378" s="142">
        <f>Table_1027[[#This Row],[Reached Individuals]]*0.02</f>
        <v>1.9000000000000001</v>
      </c>
      <c r="AR378" s="142">
        <f>Table_1027[[#This Row],[Reached Individuals]]*0.03</f>
        <v>2.85</v>
      </c>
      <c r="AS378" s="37"/>
      <c r="AT378" s="12"/>
      <c r="AU378" s="12" t="s">
        <v>335</v>
      </c>
      <c r="AV378" s="11">
        <v>1749407239</v>
      </c>
      <c r="AW378" s="11" t="s">
        <v>336</v>
      </c>
      <c r="AX378" s="11" t="s">
        <v>337</v>
      </c>
      <c r="AY378" s="18">
        <v>1719671522</v>
      </c>
      <c r="AZ378" s="18" t="s">
        <v>338</v>
      </c>
      <c r="BA378" s="5">
        <v>20</v>
      </c>
      <c r="BB378" s="5">
        <v>2022</v>
      </c>
      <c r="BC378" s="6" t="str" cm="1">
        <f t="array" ref="BC378">_xlfn.IFS(U378="Teknaf","202290",U378="Ukhia","202294",U378="Ramu","202266",U378="Pekua","202256",U378="Maheshkhali","202249",U378="Kutubdia","202245",U378="Cox's Bazar Sadar","202224",U378="Chakaria","202216",ISBLANK(U378),"")</f>
        <v>202266</v>
      </c>
      <c r="BD378" s="22"/>
      <c r="BE378" s="22"/>
    </row>
    <row r="379" spans="1:57" ht="15.75" customHeight="1">
      <c r="A379" s="36">
        <v>376</v>
      </c>
      <c r="B379" s="10" t="s">
        <v>332</v>
      </c>
      <c r="C379" s="10" t="s">
        <v>27</v>
      </c>
      <c r="D379" s="1" t="s">
        <v>333</v>
      </c>
      <c r="E379" s="18" t="s">
        <v>37</v>
      </c>
      <c r="F379" s="18" t="s">
        <v>5111</v>
      </c>
      <c r="G379" s="18" t="s">
        <v>5237</v>
      </c>
      <c r="H379" s="3" t="s">
        <v>286</v>
      </c>
      <c r="I379" s="18" t="s">
        <v>89</v>
      </c>
      <c r="J379" s="18" t="s">
        <v>201</v>
      </c>
      <c r="K379" s="100" t="s">
        <v>74</v>
      </c>
      <c r="L379" s="100" t="s">
        <v>295</v>
      </c>
      <c r="M379" s="3" t="s">
        <v>428</v>
      </c>
      <c r="N379" s="18" t="s">
        <v>297</v>
      </c>
      <c r="O379" s="18" t="s">
        <v>298</v>
      </c>
      <c r="P379" s="18"/>
      <c r="Q379" s="2"/>
      <c r="R379" s="1"/>
      <c r="S379" s="5" t="s">
        <v>291</v>
      </c>
      <c r="T379" s="5" t="s">
        <v>292</v>
      </c>
      <c r="U379" s="18" t="s">
        <v>83</v>
      </c>
      <c r="V379" s="18" t="s">
        <v>730</v>
      </c>
      <c r="W379" s="18" t="s">
        <v>325</v>
      </c>
      <c r="X379" s="145" t="s">
        <v>311</v>
      </c>
      <c r="Y379" s="145" t="s">
        <v>72</v>
      </c>
      <c r="Z379" s="145" t="s">
        <v>473</v>
      </c>
      <c r="AA379" s="18" t="s">
        <v>73</v>
      </c>
      <c r="AB379" s="18" t="s">
        <v>299</v>
      </c>
      <c r="AC379" s="18">
        <v>19</v>
      </c>
      <c r="AD379" s="5">
        <f t="shared" si="12"/>
        <v>95</v>
      </c>
      <c r="AE379" s="140">
        <f>Table_1027[[#This Row],[Planned Individuals]]*0.51</f>
        <v>48.45</v>
      </c>
      <c r="AF379" s="140">
        <f>Table_1027[[#This Row],[Planned Individuals]]*0.49</f>
        <v>46.55</v>
      </c>
      <c r="AG379" s="37">
        <v>19</v>
      </c>
      <c r="AH379" s="37"/>
      <c r="AI379" s="140">
        <f>SUM(Table_1027[[#This Row],[Existing Households]:[New Households]])</f>
        <v>19</v>
      </c>
      <c r="AJ379" s="140">
        <f t="shared" si="11"/>
        <v>95</v>
      </c>
      <c r="AK379" s="140">
        <f>Table_1027[[#This Row],[Reached Individuals]]*0.51</f>
        <v>48.45</v>
      </c>
      <c r="AL379" s="140">
        <f>Table_1027[[#This Row],[Reached Individuals]]*0.49</f>
        <v>46.55</v>
      </c>
      <c r="AM379" s="140">
        <f>Table_1027[[#This Row],[Reached Individuals]]*0.21</f>
        <v>19.95</v>
      </c>
      <c r="AN379" s="140">
        <f>Table_1027[[#This Row],[Reached Individuals]]*0.21</f>
        <v>19.95</v>
      </c>
      <c r="AO379" s="140">
        <f>Table_1027[[#This Row],[Reached Individuals]]*0.26</f>
        <v>24.7</v>
      </c>
      <c r="AP379" s="140">
        <f>Table_1027[[#This Row],[Reached Individuals]]*0.27</f>
        <v>25.650000000000002</v>
      </c>
      <c r="AQ379" s="142">
        <f>Table_1027[[#This Row],[Reached Individuals]]*0.02</f>
        <v>1.9000000000000001</v>
      </c>
      <c r="AR379" s="142">
        <f>Table_1027[[#This Row],[Reached Individuals]]*0.03</f>
        <v>2.85</v>
      </c>
      <c r="AS379" s="37"/>
      <c r="AT379" s="12"/>
      <c r="AU379" s="12" t="s">
        <v>335</v>
      </c>
      <c r="AV379" s="11">
        <v>1749407239</v>
      </c>
      <c r="AW379" s="11" t="s">
        <v>336</v>
      </c>
      <c r="AX379" s="11" t="s">
        <v>337</v>
      </c>
      <c r="AY379" s="18">
        <v>1719671522</v>
      </c>
      <c r="AZ379" s="18" t="s">
        <v>338</v>
      </c>
      <c r="BA379" s="5">
        <v>20</v>
      </c>
      <c r="BB379" s="5">
        <v>2022</v>
      </c>
      <c r="BC379" s="6" t="str" cm="1">
        <f t="array" ref="BC379">_xlfn.IFS(U379="Teknaf","202290",U379="Ukhia","202294",U379="Ramu","202266",U379="Pekua","202256",U379="Maheshkhali","202249",U379="Kutubdia","202245",U379="Cox's Bazar Sadar","202224",U379="Chakaria","202216",ISBLANK(U379),"")</f>
        <v>202266</v>
      </c>
      <c r="BD379" s="22"/>
      <c r="BE379" s="22"/>
    </row>
    <row r="380" spans="1:57" ht="15.75" customHeight="1">
      <c r="A380" s="36">
        <v>377</v>
      </c>
      <c r="B380" s="10" t="s">
        <v>332</v>
      </c>
      <c r="C380" s="10" t="s">
        <v>27</v>
      </c>
      <c r="D380" s="1" t="s">
        <v>333</v>
      </c>
      <c r="E380" s="18" t="s">
        <v>37</v>
      </c>
      <c r="F380" s="18" t="s">
        <v>5111</v>
      </c>
      <c r="G380" s="18" t="s">
        <v>5237</v>
      </c>
      <c r="H380" s="3" t="s">
        <v>286</v>
      </c>
      <c r="I380" s="18" t="s">
        <v>89</v>
      </c>
      <c r="J380" s="18" t="s">
        <v>201</v>
      </c>
      <c r="K380" s="100" t="s">
        <v>74</v>
      </c>
      <c r="L380" s="100" t="s">
        <v>295</v>
      </c>
      <c r="M380" s="3" t="s">
        <v>428</v>
      </c>
      <c r="N380" s="18" t="s">
        <v>297</v>
      </c>
      <c r="O380" s="18" t="s">
        <v>298</v>
      </c>
      <c r="P380" s="18"/>
      <c r="Q380" s="2"/>
      <c r="R380" s="1"/>
      <c r="S380" s="5" t="s">
        <v>291</v>
      </c>
      <c r="T380" s="5" t="s">
        <v>292</v>
      </c>
      <c r="U380" s="18" t="s">
        <v>83</v>
      </c>
      <c r="V380" s="18" t="s">
        <v>722</v>
      </c>
      <c r="W380" s="18" t="s">
        <v>325</v>
      </c>
      <c r="X380" s="145" t="s">
        <v>311</v>
      </c>
      <c r="Y380" s="145" t="s">
        <v>72</v>
      </c>
      <c r="Z380" s="145" t="s">
        <v>473</v>
      </c>
      <c r="AA380" s="18" t="s">
        <v>73</v>
      </c>
      <c r="AB380" s="18" t="s">
        <v>299</v>
      </c>
      <c r="AC380" s="18">
        <v>19</v>
      </c>
      <c r="AD380" s="5">
        <f t="shared" si="12"/>
        <v>95</v>
      </c>
      <c r="AE380" s="140">
        <f>Table_1027[[#This Row],[Planned Individuals]]*0.51</f>
        <v>48.45</v>
      </c>
      <c r="AF380" s="140">
        <f>Table_1027[[#This Row],[Planned Individuals]]*0.49</f>
        <v>46.55</v>
      </c>
      <c r="AG380" s="37">
        <v>19</v>
      </c>
      <c r="AH380" s="37"/>
      <c r="AI380" s="140">
        <f>SUM(Table_1027[[#This Row],[Existing Households]:[New Households]])</f>
        <v>19</v>
      </c>
      <c r="AJ380" s="140">
        <f t="shared" si="11"/>
        <v>95</v>
      </c>
      <c r="AK380" s="140">
        <f>Table_1027[[#This Row],[Reached Individuals]]*0.51</f>
        <v>48.45</v>
      </c>
      <c r="AL380" s="140">
        <f>Table_1027[[#This Row],[Reached Individuals]]*0.49</f>
        <v>46.55</v>
      </c>
      <c r="AM380" s="140">
        <f>Table_1027[[#This Row],[Reached Individuals]]*0.21</f>
        <v>19.95</v>
      </c>
      <c r="AN380" s="140">
        <f>Table_1027[[#This Row],[Reached Individuals]]*0.21</f>
        <v>19.95</v>
      </c>
      <c r="AO380" s="140">
        <f>Table_1027[[#This Row],[Reached Individuals]]*0.26</f>
        <v>24.7</v>
      </c>
      <c r="AP380" s="140">
        <f>Table_1027[[#This Row],[Reached Individuals]]*0.27</f>
        <v>25.650000000000002</v>
      </c>
      <c r="AQ380" s="142">
        <f>Table_1027[[#This Row],[Reached Individuals]]*0.02</f>
        <v>1.9000000000000001</v>
      </c>
      <c r="AR380" s="142">
        <f>Table_1027[[#This Row],[Reached Individuals]]*0.03</f>
        <v>2.85</v>
      </c>
      <c r="AS380" s="37"/>
      <c r="AT380" s="12"/>
      <c r="AU380" s="12" t="s">
        <v>335</v>
      </c>
      <c r="AV380" s="11">
        <v>1749407239</v>
      </c>
      <c r="AW380" s="11" t="s">
        <v>336</v>
      </c>
      <c r="AX380" s="11" t="s">
        <v>337</v>
      </c>
      <c r="AY380" s="18">
        <v>1719671522</v>
      </c>
      <c r="AZ380" s="18" t="s">
        <v>338</v>
      </c>
      <c r="BA380" s="5">
        <v>20</v>
      </c>
      <c r="BB380" s="5">
        <v>2022</v>
      </c>
      <c r="BC380" s="6" t="str" cm="1">
        <f t="array" ref="BC380">_xlfn.IFS(U380="Teknaf","202290",U380="Ukhia","202294",U380="Ramu","202266",U380="Pekua","202256",U380="Maheshkhali","202249",U380="Kutubdia","202245",U380="Cox's Bazar Sadar","202224",U380="Chakaria","202216",ISBLANK(U380),"")</f>
        <v>202266</v>
      </c>
      <c r="BD380" s="22"/>
      <c r="BE380" s="22"/>
    </row>
    <row r="381" spans="1:57" ht="15.75" customHeight="1">
      <c r="A381" s="36">
        <v>378</v>
      </c>
      <c r="B381" s="10" t="s">
        <v>332</v>
      </c>
      <c r="C381" s="10" t="s">
        <v>27</v>
      </c>
      <c r="D381" s="1" t="s">
        <v>333</v>
      </c>
      <c r="E381" s="18" t="s">
        <v>37</v>
      </c>
      <c r="F381" s="18" t="s">
        <v>5111</v>
      </c>
      <c r="G381" s="18" t="s">
        <v>5237</v>
      </c>
      <c r="H381" s="3" t="s">
        <v>286</v>
      </c>
      <c r="I381" s="18" t="s">
        <v>89</v>
      </c>
      <c r="J381" s="18" t="s">
        <v>200</v>
      </c>
      <c r="K381" s="100" t="s">
        <v>74</v>
      </c>
      <c r="L381" s="100" t="s">
        <v>295</v>
      </c>
      <c r="M381" s="3" t="s">
        <v>428</v>
      </c>
      <c r="N381" s="18" t="s">
        <v>297</v>
      </c>
      <c r="O381" s="18" t="s">
        <v>298</v>
      </c>
      <c r="P381" s="18"/>
      <c r="Q381" s="2"/>
      <c r="R381" s="1"/>
      <c r="S381" s="5" t="s">
        <v>291</v>
      </c>
      <c r="T381" s="5" t="s">
        <v>292</v>
      </c>
      <c r="U381" s="18" t="s">
        <v>76</v>
      </c>
      <c r="V381" s="18" t="s">
        <v>225</v>
      </c>
      <c r="W381" s="18" t="s">
        <v>306</v>
      </c>
      <c r="X381" s="145" t="s">
        <v>311</v>
      </c>
      <c r="Y381" s="145" t="s">
        <v>72</v>
      </c>
      <c r="Z381" s="145" t="s">
        <v>473</v>
      </c>
      <c r="AA381" s="18" t="s">
        <v>73</v>
      </c>
      <c r="AB381" s="18" t="s">
        <v>299</v>
      </c>
      <c r="AC381" s="18">
        <v>20</v>
      </c>
      <c r="AD381" s="5">
        <f t="shared" si="12"/>
        <v>100</v>
      </c>
      <c r="AE381" s="140">
        <f>Table_1027[[#This Row],[Planned Individuals]]*0.51</f>
        <v>51</v>
      </c>
      <c r="AF381" s="140">
        <f>Table_1027[[#This Row],[Planned Individuals]]*0.49</f>
        <v>49</v>
      </c>
      <c r="AG381" s="37">
        <v>20</v>
      </c>
      <c r="AH381" s="37"/>
      <c r="AI381" s="140">
        <f>SUM(Table_1027[[#This Row],[Existing Households]:[New Households]])</f>
        <v>20</v>
      </c>
      <c r="AJ381" s="140">
        <f t="shared" si="11"/>
        <v>100</v>
      </c>
      <c r="AK381" s="140">
        <f>Table_1027[[#This Row],[Reached Individuals]]*0.51</f>
        <v>51</v>
      </c>
      <c r="AL381" s="140">
        <f>Table_1027[[#This Row],[Reached Individuals]]*0.49</f>
        <v>49</v>
      </c>
      <c r="AM381" s="140">
        <f>Table_1027[[#This Row],[Reached Individuals]]*0.21</f>
        <v>21</v>
      </c>
      <c r="AN381" s="140">
        <f>Table_1027[[#This Row],[Reached Individuals]]*0.21</f>
        <v>21</v>
      </c>
      <c r="AO381" s="140">
        <f>Table_1027[[#This Row],[Reached Individuals]]*0.26</f>
        <v>26</v>
      </c>
      <c r="AP381" s="140">
        <f>Table_1027[[#This Row],[Reached Individuals]]*0.27</f>
        <v>27</v>
      </c>
      <c r="AQ381" s="142">
        <f>Table_1027[[#This Row],[Reached Individuals]]*0.02</f>
        <v>2</v>
      </c>
      <c r="AR381" s="142">
        <f>Table_1027[[#This Row],[Reached Individuals]]*0.03</f>
        <v>3</v>
      </c>
      <c r="AS381" s="37"/>
      <c r="AT381" s="12"/>
      <c r="AU381" s="12" t="s">
        <v>335</v>
      </c>
      <c r="AV381" s="11">
        <v>1749407239</v>
      </c>
      <c r="AW381" s="11" t="s">
        <v>336</v>
      </c>
      <c r="AX381" s="11" t="s">
        <v>337</v>
      </c>
      <c r="AY381" s="18">
        <v>1719671522</v>
      </c>
      <c r="AZ381" s="18" t="s">
        <v>338</v>
      </c>
      <c r="BA381" s="5">
        <v>20</v>
      </c>
      <c r="BB381" s="5">
        <v>2022</v>
      </c>
      <c r="BC381" s="6" t="str" cm="1">
        <f t="array" ref="BC381">_xlfn.IFS(U381="Teknaf","202290",U381="Ukhia","202294",U381="Ramu","202266",U381="Pekua","202256",U381="Maheshkhali","202249",U381="Kutubdia","202245",U381="Cox's Bazar Sadar","202224",U381="Chakaria","202216",ISBLANK(U381),"")</f>
        <v>202294</v>
      </c>
      <c r="BD381" s="22"/>
      <c r="BE381" s="22"/>
    </row>
    <row r="382" spans="1:57" ht="15.75" customHeight="1">
      <c r="A382" s="36">
        <v>379</v>
      </c>
      <c r="B382" s="10" t="s">
        <v>332</v>
      </c>
      <c r="C382" s="10" t="s">
        <v>27</v>
      </c>
      <c r="D382" s="1" t="s">
        <v>333</v>
      </c>
      <c r="E382" s="18" t="s">
        <v>37</v>
      </c>
      <c r="F382" s="18" t="s">
        <v>5111</v>
      </c>
      <c r="G382" s="18" t="s">
        <v>5237</v>
      </c>
      <c r="H382" s="3" t="s">
        <v>286</v>
      </c>
      <c r="I382" s="18" t="s">
        <v>88</v>
      </c>
      <c r="J382" s="18" t="s">
        <v>201</v>
      </c>
      <c r="K382" s="100" t="s">
        <v>74</v>
      </c>
      <c r="L382" s="100" t="s">
        <v>295</v>
      </c>
      <c r="M382" s="3" t="s">
        <v>428</v>
      </c>
      <c r="N382" s="18" t="s">
        <v>196</v>
      </c>
      <c r="O382" s="18" t="s">
        <v>456</v>
      </c>
      <c r="P382" s="18">
        <v>4500</v>
      </c>
      <c r="Q382" s="2" t="s">
        <v>289</v>
      </c>
      <c r="R382" s="1"/>
      <c r="S382" s="5" t="s">
        <v>291</v>
      </c>
      <c r="T382" s="5" t="s">
        <v>292</v>
      </c>
      <c r="U382" s="18" t="s">
        <v>76</v>
      </c>
      <c r="V382" s="18" t="s">
        <v>5143</v>
      </c>
      <c r="W382" s="18" t="s">
        <v>326</v>
      </c>
      <c r="X382" s="145" t="s">
        <v>311</v>
      </c>
      <c r="Y382" s="145" t="s">
        <v>72</v>
      </c>
      <c r="Z382" s="145" t="s">
        <v>473</v>
      </c>
      <c r="AA382" s="18" t="s">
        <v>73</v>
      </c>
      <c r="AB382" s="18" t="s">
        <v>299</v>
      </c>
      <c r="AC382" s="18">
        <v>20</v>
      </c>
      <c r="AD382" s="5">
        <f t="shared" si="12"/>
        <v>100</v>
      </c>
      <c r="AE382" s="140">
        <f>Table_1027[[#This Row],[Planned Individuals]]*0.51</f>
        <v>51</v>
      </c>
      <c r="AF382" s="140">
        <f>Table_1027[[#This Row],[Planned Individuals]]*0.49</f>
        <v>49</v>
      </c>
      <c r="AG382" s="37">
        <v>20</v>
      </c>
      <c r="AH382" s="37"/>
      <c r="AI382" s="140">
        <f>SUM(Table_1027[[#This Row],[Existing Households]:[New Households]])</f>
        <v>20</v>
      </c>
      <c r="AJ382" s="140">
        <f t="shared" si="11"/>
        <v>100</v>
      </c>
      <c r="AK382" s="140">
        <f>Table_1027[[#This Row],[Reached Individuals]]*0.51</f>
        <v>51</v>
      </c>
      <c r="AL382" s="140">
        <f>Table_1027[[#This Row],[Reached Individuals]]*0.49</f>
        <v>49</v>
      </c>
      <c r="AM382" s="140">
        <f>Table_1027[[#This Row],[Reached Individuals]]*0.21</f>
        <v>21</v>
      </c>
      <c r="AN382" s="140">
        <f>Table_1027[[#This Row],[Reached Individuals]]*0.21</f>
        <v>21</v>
      </c>
      <c r="AO382" s="140">
        <f>Table_1027[[#This Row],[Reached Individuals]]*0.26</f>
        <v>26</v>
      </c>
      <c r="AP382" s="140">
        <f>Table_1027[[#This Row],[Reached Individuals]]*0.27</f>
        <v>27</v>
      </c>
      <c r="AQ382" s="142">
        <f>Table_1027[[#This Row],[Reached Individuals]]*0.02</f>
        <v>2</v>
      </c>
      <c r="AR382" s="142">
        <f>Table_1027[[#This Row],[Reached Individuals]]*0.03</f>
        <v>3</v>
      </c>
      <c r="AS382" s="37"/>
      <c r="AT382" s="12"/>
      <c r="AU382" s="12" t="s">
        <v>335</v>
      </c>
      <c r="AV382" s="11">
        <v>1749407239</v>
      </c>
      <c r="AW382" s="11" t="s">
        <v>336</v>
      </c>
      <c r="AX382" s="11" t="s">
        <v>337</v>
      </c>
      <c r="AY382" s="18">
        <v>1719671522</v>
      </c>
      <c r="AZ382" s="18" t="s">
        <v>338</v>
      </c>
      <c r="BA382" s="5">
        <v>20</v>
      </c>
      <c r="BB382" s="5">
        <v>2022</v>
      </c>
      <c r="BC382" s="6" t="str" cm="1">
        <f t="array" ref="BC382">_xlfn.IFS(U382="Teknaf","202290",U382="Ukhia","202294",U382="Ramu","202266",U382="Pekua","202256",U382="Maheshkhali","202249",U382="Kutubdia","202245",U382="Cox's Bazar Sadar","202224",U382="Chakaria","202216",ISBLANK(U382),"")</f>
        <v>202294</v>
      </c>
      <c r="BD382" s="22"/>
      <c r="BE382" s="22"/>
    </row>
    <row r="383" spans="1:57" ht="15.75" customHeight="1">
      <c r="A383" s="36">
        <v>380</v>
      </c>
      <c r="B383" s="10" t="s">
        <v>332</v>
      </c>
      <c r="C383" s="10" t="s">
        <v>27</v>
      </c>
      <c r="D383" s="10" t="s">
        <v>333</v>
      </c>
      <c r="E383" s="20" t="s">
        <v>37</v>
      </c>
      <c r="F383" s="18" t="s">
        <v>5111</v>
      </c>
      <c r="G383" s="18" t="s">
        <v>5237</v>
      </c>
      <c r="H383" s="3" t="s">
        <v>286</v>
      </c>
      <c r="I383" s="18" t="s">
        <v>88</v>
      </c>
      <c r="J383" s="18" t="s">
        <v>201</v>
      </c>
      <c r="K383" s="100" t="s">
        <v>74</v>
      </c>
      <c r="L383" s="100" t="s">
        <v>295</v>
      </c>
      <c r="M383" s="3" t="s">
        <v>428</v>
      </c>
      <c r="N383" s="18" t="s">
        <v>196</v>
      </c>
      <c r="O383" s="18" t="s">
        <v>456</v>
      </c>
      <c r="P383" s="18">
        <v>4500</v>
      </c>
      <c r="Q383" s="2" t="s">
        <v>289</v>
      </c>
      <c r="R383" s="1"/>
      <c r="S383" s="5" t="s">
        <v>291</v>
      </c>
      <c r="T383" s="5" t="s">
        <v>292</v>
      </c>
      <c r="U383" s="18" t="s">
        <v>76</v>
      </c>
      <c r="V383" s="18" t="s">
        <v>221</v>
      </c>
      <c r="W383" s="18" t="s">
        <v>324</v>
      </c>
      <c r="X383" s="145" t="s">
        <v>311</v>
      </c>
      <c r="Y383" s="145" t="s">
        <v>72</v>
      </c>
      <c r="Z383" s="145" t="s">
        <v>473</v>
      </c>
      <c r="AA383" s="18" t="s">
        <v>73</v>
      </c>
      <c r="AB383" s="18" t="s">
        <v>299</v>
      </c>
      <c r="AC383" s="18">
        <v>20</v>
      </c>
      <c r="AD383" s="5">
        <f t="shared" si="12"/>
        <v>100</v>
      </c>
      <c r="AE383" s="140">
        <f>Table_1027[[#This Row],[Planned Individuals]]*0.51</f>
        <v>51</v>
      </c>
      <c r="AF383" s="140">
        <f>Table_1027[[#This Row],[Planned Individuals]]*0.49</f>
        <v>49</v>
      </c>
      <c r="AG383" s="37">
        <v>20</v>
      </c>
      <c r="AH383" s="37"/>
      <c r="AI383" s="140">
        <f>SUM(Table_1027[[#This Row],[Existing Households]:[New Households]])</f>
        <v>20</v>
      </c>
      <c r="AJ383" s="140">
        <f t="shared" si="11"/>
        <v>100</v>
      </c>
      <c r="AK383" s="140">
        <f>Table_1027[[#This Row],[Reached Individuals]]*0.51</f>
        <v>51</v>
      </c>
      <c r="AL383" s="140">
        <f>Table_1027[[#This Row],[Reached Individuals]]*0.49</f>
        <v>49</v>
      </c>
      <c r="AM383" s="140">
        <f>Table_1027[[#This Row],[Reached Individuals]]*0.21</f>
        <v>21</v>
      </c>
      <c r="AN383" s="140">
        <f>Table_1027[[#This Row],[Reached Individuals]]*0.21</f>
        <v>21</v>
      </c>
      <c r="AO383" s="140">
        <f>Table_1027[[#This Row],[Reached Individuals]]*0.26</f>
        <v>26</v>
      </c>
      <c r="AP383" s="140">
        <f>Table_1027[[#This Row],[Reached Individuals]]*0.27</f>
        <v>27</v>
      </c>
      <c r="AQ383" s="142">
        <f>Table_1027[[#This Row],[Reached Individuals]]*0.02</f>
        <v>2</v>
      </c>
      <c r="AR383" s="142">
        <f>Table_1027[[#This Row],[Reached Individuals]]*0.03</f>
        <v>3</v>
      </c>
      <c r="AS383" s="37"/>
      <c r="AT383" s="12"/>
      <c r="AU383" s="12" t="s">
        <v>335</v>
      </c>
      <c r="AV383" s="11">
        <v>1749407239</v>
      </c>
      <c r="AW383" s="11" t="s">
        <v>336</v>
      </c>
      <c r="AX383" s="11" t="s">
        <v>337</v>
      </c>
      <c r="AY383" s="18">
        <v>1719671522</v>
      </c>
      <c r="AZ383" s="18" t="s">
        <v>338</v>
      </c>
      <c r="BA383" s="5">
        <v>20</v>
      </c>
      <c r="BB383" s="5">
        <v>2022</v>
      </c>
      <c r="BC383" s="6" t="str" cm="1">
        <f t="array" ref="BC383">_xlfn.IFS(U383="Teknaf","202290",U383="Ukhia","202294",U383="Ramu","202266",U383="Pekua","202256",U383="Maheshkhali","202249",U383="Kutubdia","202245",U383="Cox's Bazar Sadar","202224",U383="Chakaria","202216",ISBLANK(U383),"")</f>
        <v>202294</v>
      </c>
      <c r="BD383" s="22"/>
      <c r="BE383" s="22"/>
    </row>
    <row r="384" spans="1:57" ht="15.75" customHeight="1">
      <c r="A384" s="36">
        <v>381</v>
      </c>
      <c r="B384" s="10" t="s">
        <v>332</v>
      </c>
      <c r="C384" s="10" t="s">
        <v>27</v>
      </c>
      <c r="D384" s="10" t="s">
        <v>333</v>
      </c>
      <c r="E384" s="20" t="s">
        <v>37</v>
      </c>
      <c r="F384" s="18" t="s">
        <v>5111</v>
      </c>
      <c r="G384" s="18" t="s">
        <v>5237</v>
      </c>
      <c r="H384" s="3" t="s">
        <v>286</v>
      </c>
      <c r="I384" s="18" t="s">
        <v>88</v>
      </c>
      <c r="J384" s="18" t="s">
        <v>201</v>
      </c>
      <c r="K384" s="100" t="s">
        <v>74</v>
      </c>
      <c r="L384" s="100" t="s">
        <v>295</v>
      </c>
      <c r="M384" s="3" t="s">
        <v>428</v>
      </c>
      <c r="N384" s="18" t="s">
        <v>196</v>
      </c>
      <c r="O384" s="18" t="s">
        <v>456</v>
      </c>
      <c r="P384" s="18">
        <v>4500</v>
      </c>
      <c r="Q384" s="2" t="s">
        <v>289</v>
      </c>
      <c r="R384" s="1"/>
      <c r="S384" s="5" t="s">
        <v>291</v>
      </c>
      <c r="T384" s="5" t="s">
        <v>292</v>
      </c>
      <c r="U384" s="18" t="s">
        <v>76</v>
      </c>
      <c r="V384" s="18" t="s">
        <v>221</v>
      </c>
      <c r="W384" s="18" t="s">
        <v>308</v>
      </c>
      <c r="X384" s="145" t="s">
        <v>311</v>
      </c>
      <c r="Y384" s="145" t="s">
        <v>72</v>
      </c>
      <c r="Z384" s="145" t="s">
        <v>473</v>
      </c>
      <c r="AA384" s="18" t="s">
        <v>73</v>
      </c>
      <c r="AB384" s="18" t="s">
        <v>299</v>
      </c>
      <c r="AC384" s="18">
        <v>20</v>
      </c>
      <c r="AD384" s="5">
        <f t="shared" si="12"/>
        <v>100</v>
      </c>
      <c r="AE384" s="140">
        <f>Table_1027[[#This Row],[Planned Individuals]]*0.51</f>
        <v>51</v>
      </c>
      <c r="AF384" s="140">
        <f>Table_1027[[#This Row],[Planned Individuals]]*0.49</f>
        <v>49</v>
      </c>
      <c r="AG384" s="37">
        <v>20</v>
      </c>
      <c r="AH384" s="37"/>
      <c r="AI384" s="140">
        <f>SUM(Table_1027[[#This Row],[Existing Households]:[New Households]])</f>
        <v>20</v>
      </c>
      <c r="AJ384" s="140">
        <f t="shared" si="11"/>
        <v>100</v>
      </c>
      <c r="AK384" s="140">
        <f>Table_1027[[#This Row],[Reached Individuals]]*0.51</f>
        <v>51</v>
      </c>
      <c r="AL384" s="140">
        <f>Table_1027[[#This Row],[Reached Individuals]]*0.49</f>
        <v>49</v>
      </c>
      <c r="AM384" s="140">
        <f>Table_1027[[#This Row],[Reached Individuals]]*0.21</f>
        <v>21</v>
      </c>
      <c r="AN384" s="140">
        <f>Table_1027[[#This Row],[Reached Individuals]]*0.21</f>
        <v>21</v>
      </c>
      <c r="AO384" s="140">
        <f>Table_1027[[#This Row],[Reached Individuals]]*0.26</f>
        <v>26</v>
      </c>
      <c r="AP384" s="140">
        <f>Table_1027[[#This Row],[Reached Individuals]]*0.27</f>
        <v>27</v>
      </c>
      <c r="AQ384" s="142">
        <f>Table_1027[[#This Row],[Reached Individuals]]*0.02</f>
        <v>2</v>
      </c>
      <c r="AR384" s="142">
        <f>Table_1027[[#This Row],[Reached Individuals]]*0.03</f>
        <v>3</v>
      </c>
      <c r="AS384" s="37"/>
      <c r="AT384" s="12"/>
      <c r="AU384" s="12" t="s">
        <v>335</v>
      </c>
      <c r="AV384" s="11">
        <v>1749407239</v>
      </c>
      <c r="AW384" s="11" t="s">
        <v>336</v>
      </c>
      <c r="AX384" s="11" t="s">
        <v>337</v>
      </c>
      <c r="AY384" s="18">
        <v>1719671522</v>
      </c>
      <c r="AZ384" s="18" t="s">
        <v>338</v>
      </c>
      <c r="BA384" s="5">
        <v>20</v>
      </c>
      <c r="BB384" s="5">
        <v>2022</v>
      </c>
      <c r="BC384" s="6" t="str" cm="1">
        <f t="array" ref="BC384">_xlfn.IFS(U384="Teknaf","202290",U384="Ukhia","202294",U384="Ramu","202266",U384="Pekua","202256",U384="Maheshkhali","202249",U384="Kutubdia","202245",U384="Cox's Bazar Sadar","202224",U384="Chakaria","202216",ISBLANK(U384),"")</f>
        <v>202294</v>
      </c>
      <c r="BD384" s="22"/>
      <c r="BE384" s="22"/>
    </row>
    <row r="385" spans="1:57" ht="15.75" customHeight="1">
      <c r="A385" s="36">
        <v>382</v>
      </c>
      <c r="B385" s="10" t="s">
        <v>332</v>
      </c>
      <c r="C385" s="10" t="s">
        <v>27</v>
      </c>
      <c r="D385" s="10" t="s">
        <v>333</v>
      </c>
      <c r="E385" s="20" t="s">
        <v>37</v>
      </c>
      <c r="F385" s="18" t="s">
        <v>5111</v>
      </c>
      <c r="G385" s="18" t="s">
        <v>5237</v>
      </c>
      <c r="H385" s="3" t="s">
        <v>286</v>
      </c>
      <c r="I385" s="18" t="s">
        <v>88</v>
      </c>
      <c r="J385" s="18" t="s">
        <v>201</v>
      </c>
      <c r="K385" s="100" t="s">
        <v>74</v>
      </c>
      <c r="L385" s="100" t="s">
        <v>295</v>
      </c>
      <c r="M385" s="3" t="s">
        <v>428</v>
      </c>
      <c r="N385" s="18" t="s">
        <v>196</v>
      </c>
      <c r="O385" s="18" t="s">
        <v>456</v>
      </c>
      <c r="P385" s="18">
        <v>4500</v>
      </c>
      <c r="Q385" s="2" t="s">
        <v>289</v>
      </c>
      <c r="R385" s="1"/>
      <c r="S385" s="5" t="s">
        <v>291</v>
      </c>
      <c r="T385" s="5" t="s">
        <v>292</v>
      </c>
      <c r="U385" s="18" t="s">
        <v>76</v>
      </c>
      <c r="V385" s="18" t="s">
        <v>225</v>
      </c>
      <c r="W385" s="18" t="s">
        <v>324</v>
      </c>
      <c r="X385" s="145" t="s">
        <v>311</v>
      </c>
      <c r="Y385" s="145" t="s">
        <v>72</v>
      </c>
      <c r="Z385" s="145" t="s">
        <v>473</v>
      </c>
      <c r="AA385" s="18" t="s">
        <v>73</v>
      </c>
      <c r="AB385" s="18" t="s">
        <v>299</v>
      </c>
      <c r="AC385" s="18">
        <v>20</v>
      </c>
      <c r="AD385" s="5">
        <f t="shared" si="12"/>
        <v>100</v>
      </c>
      <c r="AE385" s="140">
        <f>Table_1027[[#This Row],[Planned Individuals]]*0.51</f>
        <v>51</v>
      </c>
      <c r="AF385" s="140">
        <f>Table_1027[[#This Row],[Planned Individuals]]*0.49</f>
        <v>49</v>
      </c>
      <c r="AG385" s="37">
        <v>20</v>
      </c>
      <c r="AH385" s="37"/>
      <c r="AI385" s="140">
        <f>SUM(Table_1027[[#This Row],[Existing Households]:[New Households]])</f>
        <v>20</v>
      </c>
      <c r="AJ385" s="140">
        <f t="shared" si="11"/>
        <v>100</v>
      </c>
      <c r="AK385" s="140">
        <f>Table_1027[[#This Row],[Reached Individuals]]*0.51</f>
        <v>51</v>
      </c>
      <c r="AL385" s="140">
        <f>Table_1027[[#This Row],[Reached Individuals]]*0.49</f>
        <v>49</v>
      </c>
      <c r="AM385" s="140">
        <f>Table_1027[[#This Row],[Reached Individuals]]*0.21</f>
        <v>21</v>
      </c>
      <c r="AN385" s="140">
        <f>Table_1027[[#This Row],[Reached Individuals]]*0.21</f>
        <v>21</v>
      </c>
      <c r="AO385" s="140">
        <f>Table_1027[[#This Row],[Reached Individuals]]*0.26</f>
        <v>26</v>
      </c>
      <c r="AP385" s="140">
        <f>Table_1027[[#This Row],[Reached Individuals]]*0.27</f>
        <v>27</v>
      </c>
      <c r="AQ385" s="142">
        <f>Table_1027[[#This Row],[Reached Individuals]]*0.02</f>
        <v>2</v>
      </c>
      <c r="AR385" s="142">
        <f>Table_1027[[#This Row],[Reached Individuals]]*0.03</f>
        <v>3</v>
      </c>
      <c r="AS385" s="37"/>
      <c r="AT385" s="12"/>
      <c r="AU385" s="12" t="s">
        <v>335</v>
      </c>
      <c r="AV385" s="11">
        <v>1749407239</v>
      </c>
      <c r="AW385" s="11" t="s">
        <v>336</v>
      </c>
      <c r="AX385" s="11" t="s">
        <v>337</v>
      </c>
      <c r="AY385" s="18">
        <v>1719671522</v>
      </c>
      <c r="AZ385" s="18" t="s">
        <v>338</v>
      </c>
      <c r="BA385" s="5">
        <v>20</v>
      </c>
      <c r="BB385" s="5">
        <v>2022</v>
      </c>
      <c r="BC385" s="6" t="str" cm="1">
        <f t="array" ref="BC385">_xlfn.IFS(U385="Teknaf","202290",U385="Ukhia","202294",U385="Ramu","202266",U385="Pekua","202256",U385="Maheshkhali","202249",U385="Kutubdia","202245",U385="Cox's Bazar Sadar","202224",U385="Chakaria","202216",ISBLANK(U385),"")</f>
        <v>202294</v>
      </c>
      <c r="BD385" s="22"/>
      <c r="BE385" s="22"/>
    </row>
    <row r="386" spans="1:57" ht="15.75" customHeight="1">
      <c r="A386" s="36">
        <v>383</v>
      </c>
      <c r="B386" s="10" t="s">
        <v>332</v>
      </c>
      <c r="C386" s="10" t="s">
        <v>27</v>
      </c>
      <c r="D386" s="10" t="s">
        <v>333</v>
      </c>
      <c r="E386" s="20" t="s">
        <v>37</v>
      </c>
      <c r="F386" s="18" t="s">
        <v>5111</v>
      </c>
      <c r="G386" s="18" t="s">
        <v>5237</v>
      </c>
      <c r="H386" s="3" t="s">
        <v>286</v>
      </c>
      <c r="I386" s="18" t="s">
        <v>88</v>
      </c>
      <c r="J386" s="18" t="s">
        <v>201</v>
      </c>
      <c r="K386" s="100" t="s">
        <v>74</v>
      </c>
      <c r="L386" s="100" t="s">
        <v>295</v>
      </c>
      <c r="M386" s="3" t="s">
        <v>428</v>
      </c>
      <c r="N386" s="18" t="s">
        <v>196</v>
      </c>
      <c r="O386" s="18" t="s">
        <v>456</v>
      </c>
      <c r="P386" s="18">
        <v>4500</v>
      </c>
      <c r="Q386" s="2" t="s">
        <v>289</v>
      </c>
      <c r="R386" s="1"/>
      <c r="S386" s="5" t="s">
        <v>291</v>
      </c>
      <c r="T386" s="5" t="s">
        <v>292</v>
      </c>
      <c r="U386" s="18" t="s">
        <v>76</v>
      </c>
      <c r="V386" s="18" t="s">
        <v>225</v>
      </c>
      <c r="W386" s="18" t="s">
        <v>309</v>
      </c>
      <c r="X386" s="145" t="s">
        <v>311</v>
      </c>
      <c r="Y386" s="145" t="s">
        <v>72</v>
      </c>
      <c r="Z386" s="145" t="s">
        <v>473</v>
      </c>
      <c r="AA386" s="18" t="s">
        <v>73</v>
      </c>
      <c r="AB386" s="18" t="s">
        <v>299</v>
      </c>
      <c r="AC386" s="18">
        <v>20</v>
      </c>
      <c r="AD386" s="5">
        <f t="shared" si="12"/>
        <v>100</v>
      </c>
      <c r="AE386" s="140">
        <f>Table_1027[[#This Row],[Planned Individuals]]*0.51</f>
        <v>51</v>
      </c>
      <c r="AF386" s="140">
        <f>Table_1027[[#This Row],[Planned Individuals]]*0.49</f>
        <v>49</v>
      </c>
      <c r="AG386" s="37">
        <v>20</v>
      </c>
      <c r="AH386" s="37"/>
      <c r="AI386" s="140">
        <f>SUM(Table_1027[[#This Row],[Existing Households]:[New Households]])</f>
        <v>20</v>
      </c>
      <c r="AJ386" s="140">
        <f t="shared" si="11"/>
        <v>100</v>
      </c>
      <c r="AK386" s="140">
        <f>Table_1027[[#This Row],[Reached Individuals]]*0.51</f>
        <v>51</v>
      </c>
      <c r="AL386" s="140">
        <f>Table_1027[[#This Row],[Reached Individuals]]*0.49</f>
        <v>49</v>
      </c>
      <c r="AM386" s="140">
        <f>Table_1027[[#This Row],[Reached Individuals]]*0.21</f>
        <v>21</v>
      </c>
      <c r="AN386" s="140">
        <f>Table_1027[[#This Row],[Reached Individuals]]*0.21</f>
        <v>21</v>
      </c>
      <c r="AO386" s="140">
        <f>Table_1027[[#This Row],[Reached Individuals]]*0.26</f>
        <v>26</v>
      </c>
      <c r="AP386" s="140">
        <f>Table_1027[[#This Row],[Reached Individuals]]*0.27</f>
        <v>27</v>
      </c>
      <c r="AQ386" s="142">
        <f>Table_1027[[#This Row],[Reached Individuals]]*0.02</f>
        <v>2</v>
      </c>
      <c r="AR386" s="142">
        <f>Table_1027[[#This Row],[Reached Individuals]]*0.03</f>
        <v>3</v>
      </c>
      <c r="AS386" s="37"/>
      <c r="AT386" s="12"/>
      <c r="AU386" s="12" t="s">
        <v>335</v>
      </c>
      <c r="AV386" s="11">
        <v>1749407239</v>
      </c>
      <c r="AW386" s="11" t="s">
        <v>336</v>
      </c>
      <c r="AX386" s="11" t="s">
        <v>337</v>
      </c>
      <c r="AY386" s="18">
        <v>1719671522</v>
      </c>
      <c r="AZ386" s="18" t="s">
        <v>338</v>
      </c>
      <c r="BA386" s="5">
        <v>20</v>
      </c>
      <c r="BB386" s="5">
        <v>2022</v>
      </c>
      <c r="BC386" s="6" t="str" cm="1">
        <f t="array" ref="BC386">_xlfn.IFS(U386="Teknaf","202290",U386="Ukhia","202294",U386="Ramu","202266",U386="Pekua","202256",U386="Maheshkhali","202249",U386="Kutubdia","202245",U386="Cox's Bazar Sadar","202224",U386="Chakaria","202216",ISBLANK(U386),"")</f>
        <v>202294</v>
      </c>
      <c r="BD386" s="22"/>
      <c r="BE386" s="22"/>
    </row>
    <row r="387" spans="1:57" ht="15.75" customHeight="1">
      <c r="A387" s="36">
        <v>384</v>
      </c>
      <c r="B387" s="10" t="s">
        <v>332</v>
      </c>
      <c r="C387" s="10" t="s">
        <v>27</v>
      </c>
      <c r="D387" s="10" t="s">
        <v>333</v>
      </c>
      <c r="E387" s="20" t="s">
        <v>37</v>
      </c>
      <c r="F387" s="18" t="s">
        <v>5111</v>
      </c>
      <c r="G387" s="18" t="s">
        <v>5237</v>
      </c>
      <c r="H387" s="3" t="s">
        <v>286</v>
      </c>
      <c r="I387" s="18" t="s">
        <v>88</v>
      </c>
      <c r="J387" s="18" t="s">
        <v>201</v>
      </c>
      <c r="K387" s="100" t="s">
        <v>74</v>
      </c>
      <c r="L387" s="100" t="s">
        <v>295</v>
      </c>
      <c r="M387" s="3" t="s">
        <v>428</v>
      </c>
      <c r="N387" s="18" t="s">
        <v>196</v>
      </c>
      <c r="O387" s="18" t="s">
        <v>456</v>
      </c>
      <c r="P387" s="18">
        <v>4500</v>
      </c>
      <c r="Q387" s="2" t="s">
        <v>289</v>
      </c>
      <c r="R387" s="1"/>
      <c r="S387" s="5" t="s">
        <v>291</v>
      </c>
      <c r="T387" s="5" t="s">
        <v>292</v>
      </c>
      <c r="U387" s="18" t="s">
        <v>76</v>
      </c>
      <c r="V387" s="18" t="s">
        <v>220</v>
      </c>
      <c r="W387" s="18" t="s">
        <v>306</v>
      </c>
      <c r="X387" s="145" t="s">
        <v>311</v>
      </c>
      <c r="Y387" s="145" t="s">
        <v>72</v>
      </c>
      <c r="Z387" s="145" t="s">
        <v>473</v>
      </c>
      <c r="AA387" s="18" t="s">
        <v>73</v>
      </c>
      <c r="AB387" s="18" t="s">
        <v>299</v>
      </c>
      <c r="AC387" s="18">
        <v>20</v>
      </c>
      <c r="AD387" s="5">
        <f t="shared" si="12"/>
        <v>100</v>
      </c>
      <c r="AE387" s="140">
        <f>Table_1027[[#This Row],[Planned Individuals]]*0.51</f>
        <v>51</v>
      </c>
      <c r="AF387" s="140">
        <f>Table_1027[[#This Row],[Planned Individuals]]*0.49</f>
        <v>49</v>
      </c>
      <c r="AG387" s="37">
        <v>20</v>
      </c>
      <c r="AH387" s="37"/>
      <c r="AI387" s="140">
        <f>SUM(Table_1027[[#This Row],[Existing Households]:[New Households]])</f>
        <v>20</v>
      </c>
      <c r="AJ387" s="140">
        <f t="shared" si="11"/>
        <v>100</v>
      </c>
      <c r="AK387" s="140">
        <f>Table_1027[[#This Row],[Reached Individuals]]*0.51</f>
        <v>51</v>
      </c>
      <c r="AL387" s="140">
        <f>Table_1027[[#This Row],[Reached Individuals]]*0.49</f>
        <v>49</v>
      </c>
      <c r="AM387" s="140">
        <f>Table_1027[[#This Row],[Reached Individuals]]*0.21</f>
        <v>21</v>
      </c>
      <c r="AN387" s="140">
        <f>Table_1027[[#This Row],[Reached Individuals]]*0.21</f>
        <v>21</v>
      </c>
      <c r="AO387" s="140">
        <f>Table_1027[[#This Row],[Reached Individuals]]*0.26</f>
        <v>26</v>
      </c>
      <c r="AP387" s="140">
        <f>Table_1027[[#This Row],[Reached Individuals]]*0.27</f>
        <v>27</v>
      </c>
      <c r="AQ387" s="142">
        <f>Table_1027[[#This Row],[Reached Individuals]]*0.02</f>
        <v>2</v>
      </c>
      <c r="AR387" s="142">
        <f>Table_1027[[#This Row],[Reached Individuals]]*0.03</f>
        <v>3</v>
      </c>
      <c r="AS387" s="37"/>
      <c r="AT387" s="12"/>
      <c r="AU387" s="12" t="s">
        <v>335</v>
      </c>
      <c r="AV387" s="11">
        <v>1749407239</v>
      </c>
      <c r="AW387" s="11" t="s">
        <v>336</v>
      </c>
      <c r="AX387" s="11" t="s">
        <v>337</v>
      </c>
      <c r="AY387" s="18">
        <v>1719671522</v>
      </c>
      <c r="AZ387" s="18" t="s">
        <v>338</v>
      </c>
      <c r="BA387" s="5">
        <v>20</v>
      </c>
      <c r="BB387" s="5">
        <v>2022</v>
      </c>
      <c r="BC387" s="6" t="str" cm="1">
        <f t="array" ref="BC387">_xlfn.IFS(U387="Teknaf","202290",U387="Ukhia","202294",U387="Ramu","202266",U387="Pekua","202256",U387="Maheshkhali","202249",U387="Kutubdia","202245",U387="Cox's Bazar Sadar","202224",U387="Chakaria","202216",ISBLANK(U387),"")</f>
        <v>202294</v>
      </c>
      <c r="BD387" s="22"/>
      <c r="BE387" s="22"/>
    </row>
    <row r="388" spans="1:57" ht="15.75" customHeight="1">
      <c r="A388" s="36">
        <v>385</v>
      </c>
      <c r="B388" s="10" t="s">
        <v>332</v>
      </c>
      <c r="C388" s="10" t="s">
        <v>27</v>
      </c>
      <c r="D388" s="10" t="s">
        <v>333</v>
      </c>
      <c r="E388" s="20" t="s">
        <v>37</v>
      </c>
      <c r="F388" s="18" t="s">
        <v>5111</v>
      </c>
      <c r="G388" s="18" t="s">
        <v>5237</v>
      </c>
      <c r="H388" s="3" t="s">
        <v>286</v>
      </c>
      <c r="I388" s="18" t="s">
        <v>88</v>
      </c>
      <c r="J388" s="18" t="s">
        <v>201</v>
      </c>
      <c r="K388" s="100" t="s">
        <v>74</v>
      </c>
      <c r="L388" s="100" t="s">
        <v>295</v>
      </c>
      <c r="M388" s="3" t="s">
        <v>428</v>
      </c>
      <c r="N388" s="18" t="s">
        <v>196</v>
      </c>
      <c r="O388" s="18" t="s">
        <v>456</v>
      </c>
      <c r="P388" s="18">
        <v>4500</v>
      </c>
      <c r="Q388" s="2" t="s">
        <v>289</v>
      </c>
      <c r="R388" s="1"/>
      <c r="S388" s="5" t="s">
        <v>291</v>
      </c>
      <c r="T388" s="5" t="s">
        <v>292</v>
      </c>
      <c r="U388" s="18" t="s">
        <v>76</v>
      </c>
      <c r="V388" s="18" t="s">
        <v>220</v>
      </c>
      <c r="W388" s="18" t="s">
        <v>309</v>
      </c>
      <c r="X388" s="145" t="s">
        <v>311</v>
      </c>
      <c r="Y388" s="145" t="s">
        <v>72</v>
      </c>
      <c r="Z388" s="145" t="s">
        <v>473</v>
      </c>
      <c r="AA388" s="18" t="s">
        <v>73</v>
      </c>
      <c r="AB388" s="18" t="s">
        <v>299</v>
      </c>
      <c r="AC388" s="18">
        <v>20</v>
      </c>
      <c r="AD388" s="5">
        <f t="shared" si="12"/>
        <v>100</v>
      </c>
      <c r="AE388" s="140">
        <f>Table_1027[[#This Row],[Planned Individuals]]*0.51</f>
        <v>51</v>
      </c>
      <c r="AF388" s="140">
        <f>Table_1027[[#This Row],[Planned Individuals]]*0.49</f>
        <v>49</v>
      </c>
      <c r="AG388" s="37">
        <v>20</v>
      </c>
      <c r="AH388" s="37"/>
      <c r="AI388" s="140">
        <f>SUM(Table_1027[[#This Row],[Existing Households]:[New Households]])</f>
        <v>20</v>
      </c>
      <c r="AJ388" s="140">
        <f t="shared" ref="AJ388:AJ451" si="13">IF(AA388="Host Community",AI388*5,IF(AA388="Refugee",AI388*4.6))</f>
        <v>100</v>
      </c>
      <c r="AK388" s="140">
        <f>Table_1027[[#This Row],[Reached Individuals]]*0.51</f>
        <v>51</v>
      </c>
      <c r="AL388" s="140">
        <f>Table_1027[[#This Row],[Reached Individuals]]*0.49</f>
        <v>49</v>
      </c>
      <c r="AM388" s="140">
        <f>Table_1027[[#This Row],[Reached Individuals]]*0.21</f>
        <v>21</v>
      </c>
      <c r="AN388" s="140">
        <f>Table_1027[[#This Row],[Reached Individuals]]*0.21</f>
        <v>21</v>
      </c>
      <c r="AO388" s="140">
        <f>Table_1027[[#This Row],[Reached Individuals]]*0.26</f>
        <v>26</v>
      </c>
      <c r="AP388" s="140">
        <f>Table_1027[[#This Row],[Reached Individuals]]*0.27</f>
        <v>27</v>
      </c>
      <c r="AQ388" s="142">
        <f>Table_1027[[#This Row],[Reached Individuals]]*0.02</f>
        <v>2</v>
      </c>
      <c r="AR388" s="142">
        <f>Table_1027[[#This Row],[Reached Individuals]]*0.03</f>
        <v>3</v>
      </c>
      <c r="AS388" s="37"/>
      <c r="AT388" s="12"/>
      <c r="AU388" s="12" t="s">
        <v>335</v>
      </c>
      <c r="AV388" s="11">
        <v>1749407239</v>
      </c>
      <c r="AW388" s="11" t="s">
        <v>336</v>
      </c>
      <c r="AX388" s="11" t="s">
        <v>337</v>
      </c>
      <c r="AY388" s="18">
        <v>1719671522</v>
      </c>
      <c r="AZ388" s="18" t="s">
        <v>338</v>
      </c>
      <c r="BA388" s="5">
        <v>20</v>
      </c>
      <c r="BB388" s="5">
        <v>2022</v>
      </c>
      <c r="BC388" s="6" t="str" cm="1">
        <f t="array" ref="BC388">_xlfn.IFS(U388="Teknaf","202290",U388="Ukhia","202294",U388="Ramu","202266",U388="Pekua","202256",U388="Maheshkhali","202249",U388="Kutubdia","202245",U388="Cox's Bazar Sadar","202224",U388="Chakaria","202216",ISBLANK(U388),"")</f>
        <v>202294</v>
      </c>
      <c r="BD388" s="22"/>
      <c r="BE388" s="22"/>
    </row>
    <row r="389" spans="1:57" ht="15.75" customHeight="1">
      <c r="A389" s="36">
        <v>386</v>
      </c>
      <c r="B389" s="10" t="s">
        <v>332</v>
      </c>
      <c r="C389" s="10" t="s">
        <v>27</v>
      </c>
      <c r="D389" s="10" t="s">
        <v>333</v>
      </c>
      <c r="E389" s="20" t="s">
        <v>37</v>
      </c>
      <c r="F389" s="18" t="s">
        <v>5111</v>
      </c>
      <c r="G389" s="18" t="s">
        <v>5237</v>
      </c>
      <c r="H389" s="3" t="s">
        <v>286</v>
      </c>
      <c r="I389" s="18" t="s">
        <v>88</v>
      </c>
      <c r="J389" s="18" t="s">
        <v>201</v>
      </c>
      <c r="K389" s="100" t="s">
        <v>74</v>
      </c>
      <c r="L389" s="100" t="s">
        <v>295</v>
      </c>
      <c r="M389" s="3" t="s">
        <v>428</v>
      </c>
      <c r="N389" s="18" t="s">
        <v>196</v>
      </c>
      <c r="O389" s="18" t="s">
        <v>456</v>
      </c>
      <c r="P389" s="18">
        <v>4500</v>
      </c>
      <c r="Q389" s="2" t="s">
        <v>289</v>
      </c>
      <c r="R389" s="1"/>
      <c r="S389" s="5" t="s">
        <v>291</v>
      </c>
      <c r="T389" s="5" t="s">
        <v>292</v>
      </c>
      <c r="U389" s="18" t="s">
        <v>76</v>
      </c>
      <c r="V389" s="18" t="s">
        <v>222</v>
      </c>
      <c r="W389" s="18" t="s">
        <v>325</v>
      </c>
      <c r="X389" s="145" t="s">
        <v>311</v>
      </c>
      <c r="Y389" s="145" t="s">
        <v>72</v>
      </c>
      <c r="Z389" s="145" t="s">
        <v>473</v>
      </c>
      <c r="AA389" s="18" t="s">
        <v>73</v>
      </c>
      <c r="AB389" s="18" t="s">
        <v>299</v>
      </c>
      <c r="AC389" s="18">
        <v>20</v>
      </c>
      <c r="AD389" s="5">
        <f t="shared" si="12"/>
        <v>100</v>
      </c>
      <c r="AE389" s="140">
        <f>Table_1027[[#This Row],[Planned Individuals]]*0.51</f>
        <v>51</v>
      </c>
      <c r="AF389" s="140">
        <f>Table_1027[[#This Row],[Planned Individuals]]*0.49</f>
        <v>49</v>
      </c>
      <c r="AG389" s="37">
        <v>20</v>
      </c>
      <c r="AH389" s="37"/>
      <c r="AI389" s="140">
        <f>SUM(Table_1027[[#This Row],[Existing Households]:[New Households]])</f>
        <v>20</v>
      </c>
      <c r="AJ389" s="140">
        <f t="shared" si="13"/>
        <v>100</v>
      </c>
      <c r="AK389" s="140">
        <f>Table_1027[[#This Row],[Reached Individuals]]*0.51</f>
        <v>51</v>
      </c>
      <c r="AL389" s="140">
        <f>Table_1027[[#This Row],[Reached Individuals]]*0.49</f>
        <v>49</v>
      </c>
      <c r="AM389" s="140">
        <f>Table_1027[[#This Row],[Reached Individuals]]*0.21</f>
        <v>21</v>
      </c>
      <c r="AN389" s="140">
        <f>Table_1027[[#This Row],[Reached Individuals]]*0.21</f>
        <v>21</v>
      </c>
      <c r="AO389" s="140">
        <f>Table_1027[[#This Row],[Reached Individuals]]*0.26</f>
        <v>26</v>
      </c>
      <c r="AP389" s="140">
        <f>Table_1027[[#This Row],[Reached Individuals]]*0.27</f>
        <v>27</v>
      </c>
      <c r="AQ389" s="142">
        <f>Table_1027[[#This Row],[Reached Individuals]]*0.02</f>
        <v>2</v>
      </c>
      <c r="AR389" s="142">
        <f>Table_1027[[#This Row],[Reached Individuals]]*0.03</f>
        <v>3</v>
      </c>
      <c r="AS389" s="37"/>
      <c r="AT389" s="12"/>
      <c r="AU389" s="12" t="s">
        <v>335</v>
      </c>
      <c r="AV389" s="11">
        <v>1749407239</v>
      </c>
      <c r="AW389" s="11" t="s">
        <v>336</v>
      </c>
      <c r="AX389" s="11" t="s">
        <v>337</v>
      </c>
      <c r="AY389" s="18">
        <v>1719671522</v>
      </c>
      <c r="AZ389" s="18" t="s">
        <v>338</v>
      </c>
      <c r="BA389" s="5">
        <v>20</v>
      </c>
      <c r="BB389" s="5">
        <v>2022</v>
      </c>
      <c r="BC389" s="6" t="str" cm="1">
        <f t="array" ref="BC389">_xlfn.IFS(U389="Teknaf","202290",U389="Ukhia","202294",U389="Ramu","202266",U389="Pekua","202256",U389="Maheshkhali","202249",U389="Kutubdia","202245",U389="Cox's Bazar Sadar","202224",U389="Chakaria","202216",ISBLANK(U389),"")</f>
        <v>202294</v>
      </c>
      <c r="BD389" s="22"/>
      <c r="BE389" s="22"/>
    </row>
    <row r="390" spans="1:57" ht="15.75" customHeight="1">
      <c r="A390" s="36">
        <v>387</v>
      </c>
      <c r="B390" s="10" t="s">
        <v>332</v>
      </c>
      <c r="C390" s="10" t="s">
        <v>27</v>
      </c>
      <c r="D390" s="10" t="s">
        <v>333</v>
      </c>
      <c r="E390" s="20" t="s">
        <v>37</v>
      </c>
      <c r="F390" s="18" t="s">
        <v>5111</v>
      </c>
      <c r="G390" s="18" t="s">
        <v>5237</v>
      </c>
      <c r="H390" s="3" t="s">
        <v>286</v>
      </c>
      <c r="I390" s="18" t="s">
        <v>88</v>
      </c>
      <c r="J390" s="18" t="s">
        <v>201</v>
      </c>
      <c r="K390" s="100" t="s">
        <v>74</v>
      </c>
      <c r="L390" s="100" t="s">
        <v>295</v>
      </c>
      <c r="M390" s="3" t="s">
        <v>428</v>
      </c>
      <c r="N390" s="18" t="s">
        <v>196</v>
      </c>
      <c r="O390" s="18" t="s">
        <v>456</v>
      </c>
      <c r="P390" s="18">
        <v>4500</v>
      </c>
      <c r="Q390" s="2" t="s">
        <v>289</v>
      </c>
      <c r="R390" s="1"/>
      <c r="S390" s="5" t="s">
        <v>291</v>
      </c>
      <c r="T390" s="5" t="s">
        <v>292</v>
      </c>
      <c r="U390" s="18" t="s">
        <v>76</v>
      </c>
      <c r="V390" s="18" t="s">
        <v>222</v>
      </c>
      <c r="W390" s="18" t="s">
        <v>308</v>
      </c>
      <c r="X390" s="145" t="s">
        <v>311</v>
      </c>
      <c r="Y390" s="145" t="s">
        <v>72</v>
      </c>
      <c r="Z390" s="145" t="s">
        <v>473</v>
      </c>
      <c r="AA390" s="18" t="s">
        <v>73</v>
      </c>
      <c r="AB390" s="18" t="s">
        <v>299</v>
      </c>
      <c r="AC390" s="18">
        <v>20</v>
      </c>
      <c r="AD390" s="5">
        <f t="shared" si="12"/>
        <v>100</v>
      </c>
      <c r="AE390" s="140">
        <f>Table_1027[[#This Row],[Planned Individuals]]*0.51</f>
        <v>51</v>
      </c>
      <c r="AF390" s="140">
        <f>Table_1027[[#This Row],[Planned Individuals]]*0.49</f>
        <v>49</v>
      </c>
      <c r="AG390" s="37">
        <v>20</v>
      </c>
      <c r="AH390" s="37"/>
      <c r="AI390" s="140">
        <f>SUM(Table_1027[[#This Row],[Existing Households]:[New Households]])</f>
        <v>20</v>
      </c>
      <c r="AJ390" s="140">
        <f t="shared" si="13"/>
        <v>100</v>
      </c>
      <c r="AK390" s="140">
        <f>Table_1027[[#This Row],[Reached Individuals]]*0.51</f>
        <v>51</v>
      </c>
      <c r="AL390" s="140">
        <f>Table_1027[[#This Row],[Reached Individuals]]*0.49</f>
        <v>49</v>
      </c>
      <c r="AM390" s="140">
        <f>Table_1027[[#This Row],[Reached Individuals]]*0.21</f>
        <v>21</v>
      </c>
      <c r="AN390" s="140">
        <f>Table_1027[[#This Row],[Reached Individuals]]*0.21</f>
        <v>21</v>
      </c>
      <c r="AO390" s="140">
        <f>Table_1027[[#This Row],[Reached Individuals]]*0.26</f>
        <v>26</v>
      </c>
      <c r="AP390" s="140">
        <f>Table_1027[[#This Row],[Reached Individuals]]*0.27</f>
        <v>27</v>
      </c>
      <c r="AQ390" s="142">
        <f>Table_1027[[#This Row],[Reached Individuals]]*0.02</f>
        <v>2</v>
      </c>
      <c r="AR390" s="142">
        <f>Table_1027[[#This Row],[Reached Individuals]]*0.03</f>
        <v>3</v>
      </c>
      <c r="AS390" s="37"/>
      <c r="AT390" s="12"/>
      <c r="AU390" s="12" t="s">
        <v>335</v>
      </c>
      <c r="AV390" s="11">
        <v>1749407239</v>
      </c>
      <c r="AW390" s="11" t="s">
        <v>336</v>
      </c>
      <c r="AX390" s="11" t="s">
        <v>337</v>
      </c>
      <c r="AY390" s="18">
        <v>1719671522</v>
      </c>
      <c r="AZ390" s="18" t="s">
        <v>338</v>
      </c>
      <c r="BA390" s="5">
        <v>20</v>
      </c>
      <c r="BB390" s="5">
        <v>2022</v>
      </c>
      <c r="BC390" s="6" t="str" cm="1">
        <f t="array" ref="BC390">_xlfn.IFS(U390="Teknaf","202290",U390="Ukhia","202294",U390="Ramu","202266",U390="Pekua","202256",U390="Maheshkhali","202249",U390="Kutubdia","202245",U390="Cox's Bazar Sadar","202224",U390="Chakaria","202216",ISBLANK(U390),"")</f>
        <v>202294</v>
      </c>
      <c r="BD390" s="22"/>
      <c r="BE390" s="22"/>
    </row>
    <row r="391" spans="1:57" ht="15.75" customHeight="1">
      <c r="A391" s="36">
        <v>388</v>
      </c>
      <c r="B391" s="10" t="s">
        <v>332</v>
      </c>
      <c r="C391" s="10" t="s">
        <v>27</v>
      </c>
      <c r="D391" s="10" t="s">
        <v>333</v>
      </c>
      <c r="E391" s="20" t="s">
        <v>37</v>
      </c>
      <c r="F391" s="18" t="s">
        <v>5111</v>
      </c>
      <c r="G391" s="18" t="s">
        <v>5237</v>
      </c>
      <c r="H391" s="3" t="s">
        <v>286</v>
      </c>
      <c r="I391" s="18" t="s">
        <v>88</v>
      </c>
      <c r="J391" s="18" t="s">
        <v>201</v>
      </c>
      <c r="K391" s="100" t="s">
        <v>74</v>
      </c>
      <c r="L391" s="100" t="s">
        <v>295</v>
      </c>
      <c r="M391" s="3" t="s">
        <v>428</v>
      </c>
      <c r="N391" s="18" t="s">
        <v>196</v>
      </c>
      <c r="O391" s="18" t="s">
        <v>456</v>
      </c>
      <c r="P391" s="18">
        <v>4500</v>
      </c>
      <c r="Q391" s="2" t="s">
        <v>289</v>
      </c>
      <c r="R391" s="1"/>
      <c r="S391" s="5" t="s">
        <v>291</v>
      </c>
      <c r="T391" s="5" t="s">
        <v>292</v>
      </c>
      <c r="U391" s="18" t="s">
        <v>76</v>
      </c>
      <c r="V391" s="18" t="s">
        <v>222</v>
      </c>
      <c r="W391" s="18" t="s">
        <v>331</v>
      </c>
      <c r="X391" s="145" t="s">
        <v>311</v>
      </c>
      <c r="Y391" s="145" t="s">
        <v>72</v>
      </c>
      <c r="Z391" s="145" t="s">
        <v>473</v>
      </c>
      <c r="AA391" s="18" t="s">
        <v>73</v>
      </c>
      <c r="AB391" s="18" t="s">
        <v>299</v>
      </c>
      <c r="AC391" s="18">
        <v>20</v>
      </c>
      <c r="AD391" s="5">
        <f t="shared" si="12"/>
        <v>100</v>
      </c>
      <c r="AE391" s="140">
        <f>Table_1027[[#This Row],[Planned Individuals]]*0.51</f>
        <v>51</v>
      </c>
      <c r="AF391" s="140">
        <f>Table_1027[[#This Row],[Planned Individuals]]*0.49</f>
        <v>49</v>
      </c>
      <c r="AG391" s="37">
        <v>20</v>
      </c>
      <c r="AH391" s="37"/>
      <c r="AI391" s="140">
        <f>SUM(Table_1027[[#This Row],[Existing Households]:[New Households]])</f>
        <v>20</v>
      </c>
      <c r="AJ391" s="140">
        <f t="shared" si="13"/>
        <v>100</v>
      </c>
      <c r="AK391" s="140">
        <f>Table_1027[[#This Row],[Reached Individuals]]*0.51</f>
        <v>51</v>
      </c>
      <c r="AL391" s="140">
        <f>Table_1027[[#This Row],[Reached Individuals]]*0.49</f>
        <v>49</v>
      </c>
      <c r="AM391" s="140">
        <f>Table_1027[[#This Row],[Reached Individuals]]*0.21</f>
        <v>21</v>
      </c>
      <c r="AN391" s="140">
        <f>Table_1027[[#This Row],[Reached Individuals]]*0.21</f>
        <v>21</v>
      </c>
      <c r="AO391" s="140">
        <f>Table_1027[[#This Row],[Reached Individuals]]*0.26</f>
        <v>26</v>
      </c>
      <c r="AP391" s="140">
        <f>Table_1027[[#This Row],[Reached Individuals]]*0.27</f>
        <v>27</v>
      </c>
      <c r="AQ391" s="142">
        <f>Table_1027[[#This Row],[Reached Individuals]]*0.02</f>
        <v>2</v>
      </c>
      <c r="AR391" s="142">
        <f>Table_1027[[#This Row],[Reached Individuals]]*0.03</f>
        <v>3</v>
      </c>
      <c r="AS391" s="37"/>
      <c r="AT391" s="12"/>
      <c r="AU391" s="12" t="s">
        <v>335</v>
      </c>
      <c r="AV391" s="11">
        <v>1749407239</v>
      </c>
      <c r="AW391" s="11" t="s">
        <v>336</v>
      </c>
      <c r="AX391" s="11" t="s">
        <v>337</v>
      </c>
      <c r="AY391" s="18">
        <v>1719671522</v>
      </c>
      <c r="AZ391" s="18" t="s">
        <v>338</v>
      </c>
      <c r="BA391" s="5">
        <v>20</v>
      </c>
      <c r="BB391" s="5">
        <v>2022</v>
      </c>
      <c r="BC391" s="6" t="str" cm="1">
        <f t="array" ref="BC391">_xlfn.IFS(U391="Teknaf","202290",U391="Ukhia","202294",U391="Ramu","202266",U391="Pekua","202256",U391="Maheshkhali","202249",U391="Kutubdia","202245",U391="Cox's Bazar Sadar","202224",U391="Chakaria","202216",ISBLANK(U391),"")</f>
        <v>202294</v>
      </c>
      <c r="BD391" s="22"/>
      <c r="BE391" s="22"/>
    </row>
    <row r="392" spans="1:57" ht="15.75" customHeight="1">
      <c r="A392" s="36">
        <v>389</v>
      </c>
      <c r="B392" s="10" t="s">
        <v>332</v>
      </c>
      <c r="C392" s="10" t="s">
        <v>27</v>
      </c>
      <c r="D392" s="10" t="s">
        <v>333</v>
      </c>
      <c r="E392" s="20" t="s">
        <v>37</v>
      </c>
      <c r="F392" s="18" t="s">
        <v>5111</v>
      </c>
      <c r="G392" s="18" t="s">
        <v>5237</v>
      </c>
      <c r="H392" s="3" t="s">
        <v>286</v>
      </c>
      <c r="I392" s="18" t="s">
        <v>90</v>
      </c>
      <c r="J392" s="18" t="s">
        <v>426</v>
      </c>
      <c r="K392" s="100" t="s">
        <v>74</v>
      </c>
      <c r="L392" s="100" t="s">
        <v>295</v>
      </c>
      <c r="M392" s="3" t="s">
        <v>428</v>
      </c>
      <c r="N392" s="18" t="s">
        <v>297</v>
      </c>
      <c r="O392" s="18" t="s">
        <v>298</v>
      </c>
      <c r="P392" s="18"/>
      <c r="Q392" s="2"/>
      <c r="R392" s="1"/>
      <c r="S392" s="5" t="s">
        <v>291</v>
      </c>
      <c r="T392" s="5" t="s">
        <v>292</v>
      </c>
      <c r="U392" s="18" t="s">
        <v>76</v>
      </c>
      <c r="V392" s="18" t="s">
        <v>225</v>
      </c>
      <c r="W392" s="18" t="s">
        <v>309</v>
      </c>
      <c r="X392" s="145" t="s">
        <v>311</v>
      </c>
      <c r="Y392" s="145" t="s">
        <v>72</v>
      </c>
      <c r="Z392" s="145" t="s">
        <v>473</v>
      </c>
      <c r="AA392" s="18" t="s">
        <v>73</v>
      </c>
      <c r="AB392" s="18" t="s">
        <v>299</v>
      </c>
      <c r="AC392" s="18">
        <v>20</v>
      </c>
      <c r="AD392" s="5">
        <f t="shared" si="12"/>
        <v>100</v>
      </c>
      <c r="AE392" s="140">
        <f>Table_1027[[#This Row],[Planned Individuals]]*0.51</f>
        <v>51</v>
      </c>
      <c r="AF392" s="140">
        <f>Table_1027[[#This Row],[Planned Individuals]]*0.49</f>
        <v>49</v>
      </c>
      <c r="AG392" s="37">
        <v>20</v>
      </c>
      <c r="AH392" s="37"/>
      <c r="AI392" s="140">
        <f>SUM(Table_1027[[#This Row],[Existing Households]:[New Households]])</f>
        <v>20</v>
      </c>
      <c r="AJ392" s="140">
        <f t="shared" si="13"/>
        <v>100</v>
      </c>
      <c r="AK392" s="140">
        <f>Table_1027[[#This Row],[Reached Individuals]]*0.51</f>
        <v>51</v>
      </c>
      <c r="AL392" s="140">
        <f>Table_1027[[#This Row],[Reached Individuals]]*0.49</f>
        <v>49</v>
      </c>
      <c r="AM392" s="140">
        <f>Table_1027[[#This Row],[Reached Individuals]]*0.21</f>
        <v>21</v>
      </c>
      <c r="AN392" s="140">
        <f>Table_1027[[#This Row],[Reached Individuals]]*0.21</f>
        <v>21</v>
      </c>
      <c r="AO392" s="140">
        <f>Table_1027[[#This Row],[Reached Individuals]]*0.26</f>
        <v>26</v>
      </c>
      <c r="AP392" s="140">
        <f>Table_1027[[#This Row],[Reached Individuals]]*0.27</f>
        <v>27</v>
      </c>
      <c r="AQ392" s="142">
        <f>Table_1027[[#This Row],[Reached Individuals]]*0.02</f>
        <v>2</v>
      </c>
      <c r="AR392" s="142">
        <f>Table_1027[[#This Row],[Reached Individuals]]*0.03</f>
        <v>3</v>
      </c>
      <c r="AS392" s="37"/>
      <c r="AT392" s="12"/>
      <c r="AU392" s="12" t="s">
        <v>335</v>
      </c>
      <c r="AV392" s="11">
        <v>1749407239</v>
      </c>
      <c r="AW392" s="11" t="s">
        <v>336</v>
      </c>
      <c r="AX392" s="11" t="s">
        <v>337</v>
      </c>
      <c r="AY392" s="18">
        <v>1719671522</v>
      </c>
      <c r="AZ392" s="18" t="s">
        <v>338</v>
      </c>
      <c r="BA392" s="5">
        <v>20</v>
      </c>
      <c r="BB392" s="5">
        <v>2022</v>
      </c>
      <c r="BC392" s="6" t="str" cm="1">
        <f t="array" ref="BC392">_xlfn.IFS(U392="Teknaf","202290",U392="Ukhia","202294",U392="Ramu","202266",U392="Pekua","202256",U392="Maheshkhali","202249",U392="Kutubdia","202245",U392="Cox's Bazar Sadar","202224",U392="Chakaria","202216",ISBLANK(U392),"")</f>
        <v>202294</v>
      </c>
      <c r="BD392" s="22"/>
      <c r="BE392" s="22"/>
    </row>
    <row r="393" spans="1:57" ht="15.75" customHeight="1">
      <c r="A393" s="36">
        <v>390</v>
      </c>
      <c r="B393" s="10" t="s">
        <v>332</v>
      </c>
      <c r="C393" s="10" t="s">
        <v>27</v>
      </c>
      <c r="D393" s="10" t="s">
        <v>333</v>
      </c>
      <c r="E393" s="20" t="s">
        <v>37</v>
      </c>
      <c r="F393" s="18" t="s">
        <v>5111</v>
      </c>
      <c r="G393" s="18" t="s">
        <v>5237</v>
      </c>
      <c r="H393" s="3" t="s">
        <v>286</v>
      </c>
      <c r="I393" s="18" t="s">
        <v>89</v>
      </c>
      <c r="J393" s="18" t="s">
        <v>201</v>
      </c>
      <c r="K393" s="100" t="s">
        <v>74</v>
      </c>
      <c r="L393" s="100" t="s">
        <v>295</v>
      </c>
      <c r="M393" s="3" t="s">
        <v>428</v>
      </c>
      <c r="N393" s="18" t="s">
        <v>297</v>
      </c>
      <c r="O393" s="18" t="s">
        <v>298</v>
      </c>
      <c r="P393" s="18"/>
      <c r="Q393" s="2"/>
      <c r="R393" s="1"/>
      <c r="S393" s="5" t="s">
        <v>291</v>
      </c>
      <c r="T393" s="5" t="s">
        <v>292</v>
      </c>
      <c r="U393" s="18" t="s">
        <v>76</v>
      </c>
      <c r="V393" s="18" t="s">
        <v>225</v>
      </c>
      <c r="W393" s="18" t="s">
        <v>309</v>
      </c>
      <c r="X393" s="145" t="s">
        <v>311</v>
      </c>
      <c r="Y393" s="145" t="s">
        <v>72</v>
      </c>
      <c r="Z393" s="145" t="s">
        <v>473</v>
      </c>
      <c r="AA393" s="18" t="s">
        <v>73</v>
      </c>
      <c r="AB393" s="18" t="s">
        <v>299</v>
      </c>
      <c r="AC393" s="18">
        <v>20</v>
      </c>
      <c r="AD393" s="5">
        <f t="shared" si="12"/>
        <v>100</v>
      </c>
      <c r="AE393" s="140">
        <f>Table_1027[[#This Row],[Planned Individuals]]*0.51</f>
        <v>51</v>
      </c>
      <c r="AF393" s="140">
        <f>Table_1027[[#This Row],[Planned Individuals]]*0.49</f>
        <v>49</v>
      </c>
      <c r="AG393" s="37">
        <v>20</v>
      </c>
      <c r="AH393" s="37"/>
      <c r="AI393" s="140">
        <f>SUM(Table_1027[[#This Row],[Existing Households]:[New Households]])</f>
        <v>20</v>
      </c>
      <c r="AJ393" s="140">
        <f t="shared" si="13"/>
        <v>100</v>
      </c>
      <c r="AK393" s="140">
        <f>Table_1027[[#This Row],[Reached Individuals]]*0.51</f>
        <v>51</v>
      </c>
      <c r="AL393" s="140">
        <f>Table_1027[[#This Row],[Reached Individuals]]*0.49</f>
        <v>49</v>
      </c>
      <c r="AM393" s="140">
        <f>Table_1027[[#This Row],[Reached Individuals]]*0.21</f>
        <v>21</v>
      </c>
      <c r="AN393" s="140">
        <f>Table_1027[[#This Row],[Reached Individuals]]*0.21</f>
        <v>21</v>
      </c>
      <c r="AO393" s="140">
        <f>Table_1027[[#This Row],[Reached Individuals]]*0.26</f>
        <v>26</v>
      </c>
      <c r="AP393" s="140">
        <f>Table_1027[[#This Row],[Reached Individuals]]*0.27</f>
        <v>27</v>
      </c>
      <c r="AQ393" s="142">
        <f>Table_1027[[#This Row],[Reached Individuals]]*0.02</f>
        <v>2</v>
      </c>
      <c r="AR393" s="142">
        <f>Table_1027[[#This Row],[Reached Individuals]]*0.03</f>
        <v>3</v>
      </c>
      <c r="AS393" s="37"/>
      <c r="AT393" s="12"/>
      <c r="AU393" s="12" t="s">
        <v>335</v>
      </c>
      <c r="AV393" s="11">
        <v>1749407239</v>
      </c>
      <c r="AW393" s="11" t="s">
        <v>336</v>
      </c>
      <c r="AX393" s="11" t="s">
        <v>337</v>
      </c>
      <c r="AY393" s="18">
        <v>1719671522</v>
      </c>
      <c r="AZ393" s="18" t="s">
        <v>338</v>
      </c>
      <c r="BA393" s="5">
        <v>20</v>
      </c>
      <c r="BB393" s="5">
        <v>2022</v>
      </c>
      <c r="BC393" s="6" t="str" cm="1">
        <f t="array" ref="BC393">_xlfn.IFS(U393="Teknaf","202290",U393="Ukhia","202294",U393="Ramu","202266",U393="Pekua","202256",U393="Maheshkhali","202249",U393="Kutubdia","202245",U393="Cox's Bazar Sadar","202224",U393="Chakaria","202216",ISBLANK(U393),"")</f>
        <v>202294</v>
      </c>
      <c r="BD393" s="22"/>
      <c r="BE393" s="22"/>
    </row>
    <row r="394" spans="1:57" ht="15.75" customHeight="1">
      <c r="A394" s="36">
        <v>391</v>
      </c>
      <c r="B394" s="10" t="s">
        <v>332</v>
      </c>
      <c r="C394" s="10" t="s">
        <v>27</v>
      </c>
      <c r="D394" s="10" t="s">
        <v>333</v>
      </c>
      <c r="E394" s="20" t="s">
        <v>37</v>
      </c>
      <c r="F394" s="18" t="s">
        <v>5111</v>
      </c>
      <c r="G394" s="18" t="s">
        <v>5237</v>
      </c>
      <c r="H394" s="3" t="s">
        <v>286</v>
      </c>
      <c r="I394" s="18" t="s">
        <v>89</v>
      </c>
      <c r="J394" s="18" t="s">
        <v>201</v>
      </c>
      <c r="K394" s="100" t="s">
        <v>74</v>
      </c>
      <c r="L394" s="100" t="s">
        <v>295</v>
      </c>
      <c r="M394" s="3" t="s">
        <v>428</v>
      </c>
      <c r="N394" s="18" t="s">
        <v>297</v>
      </c>
      <c r="O394" s="18" t="s">
        <v>298</v>
      </c>
      <c r="P394" s="18"/>
      <c r="Q394" s="2"/>
      <c r="R394" s="1"/>
      <c r="S394" s="5" t="s">
        <v>291</v>
      </c>
      <c r="T394" s="5" t="s">
        <v>292</v>
      </c>
      <c r="U394" s="18" t="s">
        <v>76</v>
      </c>
      <c r="V394" s="18" t="s">
        <v>225</v>
      </c>
      <c r="W394" s="18" t="s">
        <v>309</v>
      </c>
      <c r="X394" s="145" t="s">
        <v>311</v>
      </c>
      <c r="Y394" s="145" t="s">
        <v>72</v>
      </c>
      <c r="Z394" s="145" t="s">
        <v>473</v>
      </c>
      <c r="AA394" s="18" t="s">
        <v>73</v>
      </c>
      <c r="AB394" s="18" t="s">
        <v>299</v>
      </c>
      <c r="AC394" s="18">
        <v>20</v>
      </c>
      <c r="AD394" s="5">
        <f t="shared" ref="AD394:AD457" si="14">IF(AA394="Host Community",AC394*5,IF(AA394="Refugee",AC394*4.5))</f>
        <v>100</v>
      </c>
      <c r="AE394" s="140">
        <f>Table_1027[[#This Row],[Planned Individuals]]*0.51</f>
        <v>51</v>
      </c>
      <c r="AF394" s="140">
        <f>Table_1027[[#This Row],[Planned Individuals]]*0.49</f>
        <v>49</v>
      </c>
      <c r="AG394" s="37">
        <v>20</v>
      </c>
      <c r="AH394" s="37"/>
      <c r="AI394" s="140">
        <f>SUM(Table_1027[[#This Row],[Existing Households]:[New Households]])</f>
        <v>20</v>
      </c>
      <c r="AJ394" s="140">
        <f t="shared" si="13"/>
        <v>100</v>
      </c>
      <c r="AK394" s="140">
        <f>Table_1027[[#This Row],[Reached Individuals]]*0.51</f>
        <v>51</v>
      </c>
      <c r="AL394" s="140">
        <f>Table_1027[[#This Row],[Reached Individuals]]*0.49</f>
        <v>49</v>
      </c>
      <c r="AM394" s="140">
        <f>Table_1027[[#This Row],[Reached Individuals]]*0.21</f>
        <v>21</v>
      </c>
      <c r="AN394" s="140">
        <f>Table_1027[[#This Row],[Reached Individuals]]*0.21</f>
        <v>21</v>
      </c>
      <c r="AO394" s="140">
        <f>Table_1027[[#This Row],[Reached Individuals]]*0.26</f>
        <v>26</v>
      </c>
      <c r="AP394" s="140">
        <f>Table_1027[[#This Row],[Reached Individuals]]*0.27</f>
        <v>27</v>
      </c>
      <c r="AQ394" s="142">
        <f>Table_1027[[#This Row],[Reached Individuals]]*0.02</f>
        <v>2</v>
      </c>
      <c r="AR394" s="142">
        <f>Table_1027[[#This Row],[Reached Individuals]]*0.03</f>
        <v>3</v>
      </c>
      <c r="AS394" s="37"/>
      <c r="AT394" s="12"/>
      <c r="AU394" s="12" t="s">
        <v>335</v>
      </c>
      <c r="AV394" s="11">
        <v>1749407239</v>
      </c>
      <c r="AW394" s="11" t="s">
        <v>336</v>
      </c>
      <c r="AX394" s="11" t="s">
        <v>337</v>
      </c>
      <c r="AY394" s="18">
        <v>1719671522</v>
      </c>
      <c r="AZ394" s="18" t="s">
        <v>338</v>
      </c>
      <c r="BA394" s="5">
        <v>20</v>
      </c>
      <c r="BB394" s="5">
        <v>2022</v>
      </c>
      <c r="BC394" s="6" t="str" cm="1">
        <f t="array" ref="BC394">_xlfn.IFS(U394="Teknaf","202290",U394="Ukhia","202294",U394="Ramu","202266",U394="Pekua","202256",U394="Maheshkhali","202249",U394="Kutubdia","202245",U394="Cox's Bazar Sadar","202224",U394="Chakaria","202216",ISBLANK(U394),"")</f>
        <v>202294</v>
      </c>
      <c r="BD394" s="22"/>
      <c r="BE394" s="22"/>
    </row>
    <row r="395" spans="1:57" ht="15.75" customHeight="1">
      <c r="A395" s="36">
        <v>392</v>
      </c>
      <c r="B395" s="10" t="s">
        <v>332</v>
      </c>
      <c r="C395" s="10" t="s">
        <v>27</v>
      </c>
      <c r="D395" s="10" t="s">
        <v>333</v>
      </c>
      <c r="E395" s="20" t="s">
        <v>37</v>
      </c>
      <c r="F395" s="18" t="s">
        <v>5111</v>
      </c>
      <c r="G395" s="18" t="s">
        <v>5237</v>
      </c>
      <c r="H395" s="3" t="s">
        <v>286</v>
      </c>
      <c r="I395" s="18" t="s">
        <v>89</v>
      </c>
      <c r="J395" s="18" t="s">
        <v>200</v>
      </c>
      <c r="K395" s="100" t="s">
        <v>74</v>
      </c>
      <c r="L395" s="100" t="s">
        <v>295</v>
      </c>
      <c r="M395" s="3" t="s">
        <v>428</v>
      </c>
      <c r="N395" s="18" t="s">
        <v>297</v>
      </c>
      <c r="O395" s="18" t="s">
        <v>298</v>
      </c>
      <c r="P395" s="18"/>
      <c r="Q395" s="2"/>
      <c r="R395" s="1"/>
      <c r="S395" s="5" t="s">
        <v>291</v>
      </c>
      <c r="T395" s="5" t="s">
        <v>292</v>
      </c>
      <c r="U395" s="18" t="s">
        <v>77</v>
      </c>
      <c r="V395" s="18" t="s">
        <v>223</v>
      </c>
      <c r="W395" s="18" t="s">
        <v>310</v>
      </c>
      <c r="X395" s="145" t="s">
        <v>311</v>
      </c>
      <c r="Y395" s="145" t="s">
        <v>72</v>
      </c>
      <c r="Z395" s="145" t="s">
        <v>473</v>
      </c>
      <c r="AA395" s="18" t="s">
        <v>73</v>
      </c>
      <c r="AB395" s="18" t="s">
        <v>299</v>
      </c>
      <c r="AC395" s="18">
        <v>20</v>
      </c>
      <c r="AD395" s="5">
        <f t="shared" si="14"/>
        <v>100</v>
      </c>
      <c r="AE395" s="140">
        <f>Table_1027[[#This Row],[Planned Individuals]]*0.51</f>
        <v>51</v>
      </c>
      <c r="AF395" s="140">
        <f>Table_1027[[#This Row],[Planned Individuals]]*0.49</f>
        <v>49</v>
      </c>
      <c r="AG395" s="37">
        <v>20</v>
      </c>
      <c r="AH395" s="37"/>
      <c r="AI395" s="140">
        <f>SUM(Table_1027[[#This Row],[Existing Households]:[New Households]])</f>
        <v>20</v>
      </c>
      <c r="AJ395" s="140">
        <f t="shared" si="13"/>
        <v>100</v>
      </c>
      <c r="AK395" s="140">
        <f>Table_1027[[#This Row],[Reached Individuals]]*0.51</f>
        <v>51</v>
      </c>
      <c r="AL395" s="140">
        <f>Table_1027[[#This Row],[Reached Individuals]]*0.49</f>
        <v>49</v>
      </c>
      <c r="AM395" s="140">
        <f>Table_1027[[#This Row],[Reached Individuals]]*0.21</f>
        <v>21</v>
      </c>
      <c r="AN395" s="140">
        <f>Table_1027[[#This Row],[Reached Individuals]]*0.21</f>
        <v>21</v>
      </c>
      <c r="AO395" s="140">
        <f>Table_1027[[#This Row],[Reached Individuals]]*0.26</f>
        <v>26</v>
      </c>
      <c r="AP395" s="140">
        <f>Table_1027[[#This Row],[Reached Individuals]]*0.27</f>
        <v>27</v>
      </c>
      <c r="AQ395" s="142">
        <f>Table_1027[[#This Row],[Reached Individuals]]*0.02</f>
        <v>2</v>
      </c>
      <c r="AR395" s="142">
        <f>Table_1027[[#This Row],[Reached Individuals]]*0.03</f>
        <v>3</v>
      </c>
      <c r="AS395" s="37"/>
      <c r="AT395" s="12"/>
      <c r="AU395" s="12" t="s">
        <v>335</v>
      </c>
      <c r="AV395" s="11">
        <v>1749407239</v>
      </c>
      <c r="AW395" s="11" t="s">
        <v>336</v>
      </c>
      <c r="AX395" s="11" t="s">
        <v>337</v>
      </c>
      <c r="AY395" s="18">
        <v>1719671522</v>
      </c>
      <c r="AZ395" s="18" t="s">
        <v>338</v>
      </c>
      <c r="BA395" s="5">
        <v>20</v>
      </c>
      <c r="BB395" s="5">
        <v>2022</v>
      </c>
      <c r="BC395" s="6" t="str" cm="1">
        <f t="array" ref="BC395">_xlfn.IFS(U395="Teknaf","202290",U395="Ukhia","202294",U395="Ramu","202266",U395="Pekua","202256",U395="Maheshkhali","202249",U395="Kutubdia","202245",U395="Cox's Bazar Sadar","202224",U395="Chakaria","202216",ISBLANK(U395),"")</f>
        <v>202290</v>
      </c>
      <c r="BD395" s="22"/>
      <c r="BE395" s="22"/>
    </row>
    <row r="396" spans="1:57" ht="15.75" customHeight="1">
      <c r="A396" s="36">
        <v>393</v>
      </c>
      <c r="B396" s="10" t="s">
        <v>332</v>
      </c>
      <c r="C396" s="10" t="s">
        <v>27</v>
      </c>
      <c r="D396" s="10" t="s">
        <v>333</v>
      </c>
      <c r="E396" s="20" t="s">
        <v>37</v>
      </c>
      <c r="F396" s="18" t="s">
        <v>5111</v>
      </c>
      <c r="G396" s="18" t="s">
        <v>5237</v>
      </c>
      <c r="H396" s="3" t="s">
        <v>286</v>
      </c>
      <c r="I396" s="18" t="s">
        <v>89</v>
      </c>
      <c r="J396" s="18" t="s">
        <v>200</v>
      </c>
      <c r="K396" s="100" t="s">
        <v>74</v>
      </c>
      <c r="L396" s="100" t="s">
        <v>295</v>
      </c>
      <c r="M396" s="3" t="s">
        <v>428</v>
      </c>
      <c r="N396" s="18" t="s">
        <v>297</v>
      </c>
      <c r="O396" s="18" t="s">
        <v>298</v>
      </c>
      <c r="P396" s="18"/>
      <c r="Q396" s="2"/>
      <c r="R396" s="1"/>
      <c r="S396" s="5" t="s">
        <v>291</v>
      </c>
      <c r="T396" s="5" t="s">
        <v>292</v>
      </c>
      <c r="U396" s="18" t="s">
        <v>77</v>
      </c>
      <c r="V396" s="18" t="s">
        <v>218</v>
      </c>
      <c r="W396" s="18" t="s">
        <v>306</v>
      </c>
      <c r="X396" s="145" t="s">
        <v>311</v>
      </c>
      <c r="Y396" s="145" t="s">
        <v>72</v>
      </c>
      <c r="Z396" s="145" t="s">
        <v>473</v>
      </c>
      <c r="AA396" s="18" t="s">
        <v>73</v>
      </c>
      <c r="AB396" s="18" t="s">
        <v>299</v>
      </c>
      <c r="AC396" s="18">
        <v>20</v>
      </c>
      <c r="AD396" s="5">
        <f t="shared" si="14"/>
        <v>100</v>
      </c>
      <c r="AE396" s="140">
        <f>Table_1027[[#This Row],[Planned Individuals]]*0.51</f>
        <v>51</v>
      </c>
      <c r="AF396" s="140">
        <f>Table_1027[[#This Row],[Planned Individuals]]*0.49</f>
        <v>49</v>
      </c>
      <c r="AG396" s="37">
        <v>20</v>
      </c>
      <c r="AH396" s="37"/>
      <c r="AI396" s="140">
        <f>SUM(Table_1027[[#This Row],[Existing Households]:[New Households]])</f>
        <v>20</v>
      </c>
      <c r="AJ396" s="140">
        <f t="shared" si="13"/>
        <v>100</v>
      </c>
      <c r="AK396" s="140">
        <f>Table_1027[[#This Row],[Reached Individuals]]*0.51</f>
        <v>51</v>
      </c>
      <c r="AL396" s="140">
        <f>Table_1027[[#This Row],[Reached Individuals]]*0.49</f>
        <v>49</v>
      </c>
      <c r="AM396" s="140">
        <f>Table_1027[[#This Row],[Reached Individuals]]*0.21</f>
        <v>21</v>
      </c>
      <c r="AN396" s="140">
        <f>Table_1027[[#This Row],[Reached Individuals]]*0.21</f>
        <v>21</v>
      </c>
      <c r="AO396" s="140">
        <f>Table_1027[[#This Row],[Reached Individuals]]*0.26</f>
        <v>26</v>
      </c>
      <c r="AP396" s="140">
        <f>Table_1027[[#This Row],[Reached Individuals]]*0.27</f>
        <v>27</v>
      </c>
      <c r="AQ396" s="142">
        <f>Table_1027[[#This Row],[Reached Individuals]]*0.02</f>
        <v>2</v>
      </c>
      <c r="AR396" s="142">
        <f>Table_1027[[#This Row],[Reached Individuals]]*0.03</f>
        <v>3</v>
      </c>
      <c r="AS396" s="37"/>
      <c r="AT396" s="12"/>
      <c r="AU396" s="12" t="s">
        <v>335</v>
      </c>
      <c r="AV396" s="11">
        <v>1749407239</v>
      </c>
      <c r="AW396" s="11" t="s">
        <v>336</v>
      </c>
      <c r="AX396" s="11" t="s">
        <v>337</v>
      </c>
      <c r="AY396" s="18">
        <v>1719671522</v>
      </c>
      <c r="AZ396" s="18" t="s">
        <v>338</v>
      </c>
      <c r="BA396" s="5">
        <v>20</v>
      </c>
      <c r="BB396" s="5">
        <v>2022</v>
      </c>
      <c r="BC396" s="6" t="str" cm="1">
        <f t="array" ref="BC396">_xlfn.IFS(U396="Teknaf","202290",U396="Ukhia","202294",U396="Ramu","202266",U396="Pekua","202256",U396="Maheshkhali","202249",U396="Kutubdia","202245",U396="Cox's Bazar Sadar","202224",U396="Chakaria","202216",ISBLANK(U396),"")</f>
        <v>202290</v>
      </c>
      <c r="BD396" s="22"/>
      <c r="BE396" s="22"/>
    </row>
    <row r="397" spans="1:57" ht="15.75" customHeight="1">
      <c r="A397" s="36">
        <v>394</v>
      </c>
      <c r="B397" s="10" t="s">
        <v>332</v>
      </c>
      <c r="C397" s="10" t="s">
        <v>27</v>
      </c>
      <c r="D397" s="10" t="s">
        <v>333</v>
      </c>
      <c r="E397" s="20" t="s">
        <v>37</v>
      </c>
      <c r="F397" s="18" t="s">
        <v>5111</v>
      </c>
      <c r="G397" s="18" t="s">
        <v>5237</v>
      </c>
      <c r="H397" s="3" t="s">
        <v>286</v>
      </c>
      <c r="I397" s="18" t="s">
        <v>89</v>
      </c>
      <c r="J397" s="18" t="s">
        <v>200</v>
      </c>
      <c r="K397" s="100" t="s">
        <v>74</v>
      </c>
      <c r="L397" s="100" t="s">
        <v>295</v>
      </c>
      <c r="M397" s="3" t="s">
        <v>428</v>
      </c>
      <c r="N397" s="18" t="s">
        <v>297</v>
      </c>
      <c r="O397" s="18" t="s">
        <v>298</v>
      </c>
      <c r="P397" s="18"/>
      <c r="Q397" s="2"/>
      <c r="R397" s="1"/>
      <c r="S397" s="5" t="s">
        <v>291</v>
      </c>
      <c r="T397" s="5" t="s">
        <v>292</v>
      </c>
      <c r="U397" s="18" t="s">
        <v>77</v>
      </c>
      <c r="V397" s="18" t="s">
        <v>218</v>
      </c>
      <c r="W397" s="18" t="s">
        <v>316</v>
      </c>
      <c r="X397" s="145" t="s">
        <v>311</v>
      </c>
      <c r="Y397" s="145" t="s">
        <v>72</v>
      </c>
      <c r="Z397" s="145" t="s">
        <v>473</v>
      </c>
      <c r="AA397" s="18" t="s">
        <v>73</v>
      </c>
      <c r="AB397" s="18" t="s">
        <v>299</v>
      </c>
      <c r="AC397" s="18">
        <v>20</v>
      </c>
      <c r="AD397" s="5">
        <f t="shared" si="14"/>
        <v>100</v>
      </c>
      <c r="AE397" s="140">
        <f>Table_1027[[#This Row],[Planned Individuals]]*0.51</f>
        <v>51</v>
      </c>
      <c r="AF397" s="140">
        <f>Table_1027[[#This Row],[Planned Individuals]]*0.49</f>
        <v>49</v>
      </c>
      <c r="AG397" s="37">
        <v>20</v>
      </c>
      <c r="AH397" s="37"/>
      <c r="AI397" s="140">
        <f>SUM(Table_1027[[#This Row],[Existing Households]:[New Households]])</f>
        <v>20</v>
      </c>
      <c r="AJ397" s="140">
        <f t="shared" si="13"/>
        <v>100</v>
      </c>
      <c r="AK397" s="140">
        <f>Table_1027[[#This Row],[Reached Individuals]]*0.51</f>
        <v>51</v>
      </c>
      <c r="AL397" s="140">
        <f>Table_1027[[#This Row],[Reached Individuals]]*0.49</f>
        <v>49</v>
      </c>
      <c r="AM397" s="140">
        <f>Table_1027[[#This Row],[Reached Individuals]]*0.21</f>
        <v>21</v>
      </c>
      <c r="AN397" s="140">
        <f>Table_1027[[#This Row],[Reached Individuals]]*0.21</f>
        <v>21</v>
      </c>
      <c r="AO397" s="140">
        <f>Table_1027[[#This Row],[Reached Individuals]]*0.26</f>
        <v>26</v>
      </c>
      <c r="AP397" s="140">
        <f>Table_1027[[#This Row],[Reached Individuals]]*0.27</f>
        <v>27</v>
      </c>
      <c r="AQ397" s="142">
        <f>Table_1027[[#This Row],[Reached Individuals]]*0.02</f>
        <v>2</v>
      </c>
      <c r="AR397" s="142">
        <f>Table_1027[[#This Row],[Reached Individuals]]*0.03</f>
        <v>3</v>
      </c>
      <c r="AS397" s="37"/>
      <c r="AT397" s="12"/>
      <c r="AU397" s="12" t="s">
        <v>335</v>
      </c>
      <c r="AV397" s="11">
        <v>1749407239</v>
      </c>
      <c r="AW397" s="11" t="s">
        <v>336</v>
      </c>
      <c r="AX397" s="11" t="s">
        <v>337</v>
      </c>
      <c r="AY397" s="18">
        <v>1719671522</v>
      </c>
      <c r="AZ397" s="18" t="s">
        <v>338</v>
      </c>
      <c r="BA397" s="5">
        <v>20</v>
      </c>
      <c r="BB397" s="5">
        <v>2022</v>
      </c>
      <c r="BC397" s="6" t="str" cm="1">
        <f t="array" ref="BC397">_xlfn.IFS(U397="Teknaf","202290",U397="Ukhia","202294",U397="Ramu","202266",U397="Pekua","202256",U397="Maheshkhali","202249",U397="Kutubdia","202245",U397="Cox's Bazar Sadar","202224",U397="Chakaria","202216",ISBLANK(U397),"")</f>
        <v>202290</v>
      </c>
      <c r="BD397" s="22"/>
      <c r="BE397" s="22"/>
    </row>
    <row r="398" spans="1:57" ht="15.75" customHeight="1">
      <c r="A398" s="36">
        <v>395</v>
      </c>
      <c r="B398" s="10" t="s">
        <v>332</v>
      </c>
      <c r="C398" s="10" t="s">
        <v>27</v>
      </c>
      <c r="D398" s="10" t="s">
        <v>333</v>
      </c>
      <c r="E398" s="20" t="s">
        <v>37</v>
      </c>
      <c r="F398" s="18" t="s">
        <v>5111</v>
      </c>
      <c r="G398" s="18" t="s">
        <v>5237</v>
      </c>
      <c r="H398" s="3" t="s">
        <v>286</v>
      </c>
      <c r="I398" s="18" t="s">
        <v>90</v>
      </c>
      <c r="J398" s="18" t="s">
        <v>426</v>
      </c>
      <c r="K398" s="100" t="s">
        <v>74</v>
      </c>
      <c r="L398" s="100" t="s">
        <v>295</v>
      </c>
      <c r="M398" s="3" t="s">
        <v>428</v>
      </c>
      <c r="N398" s="18" t="s">
        <v>297</v>
      </c>
      <c r="O398" s="18" t="s">
        <v>298</v>
      </c>
      <c r="P398" s="18"/>
      <c r="Q398" s="2"/>
      <c r="R398" s="1"/>
      <c r="S398" s="5" t="s">
        <v>291</v>
      </c>
      <c r="T398" s="5" t="s">
        <v>292</v>
      </c>
      <c r="U398" s="18" t="s">
        <v>77</v>
      </c>
      <c r="V398" s="18" t="s">
        <v>218</v>
      </c>
      <c r="W398" s="18" t="s">
        <v>306</v>
      </c>
      <c r="X398" s="145" t="s">
        <v>311</v>
      </c>
      <c r="Y398" s="145" t="s">
        <v>72</v>
      </c>
      <c r="Z398" s="145" t="s">
        <v>473</v>
      </c>
      <c r="AA398" s="18" t="s">
        <v>73</v>
      </c>
      <c r="AB398" s="18" t="s">
        <v>299</v>
      </c>
      <c r="AC398" s="18">
        <v>20</v>
      </c>
      <c r="AD398" s="5">
        <f t="shared" si="14"/>
        <v>100</v>
      </c>
      <c r="AE398" s="140">
        <f>Table_1027[[#This Row],[Planned Individuals]]*0.51</f>
        <v>51</v>
      </c>
      <c r="AF398" s="140">
        <f>Table_1027[[#This Row],[Planned Individuals]]*0.49</f>
        <v>49</v>
      </c>
      <c r="AG398" s="37">
        <v>20</v>
      </c>
      <c r="AH398" s="37"/>
      <c r="AI398" s="140">
        <f>SUM(Table_1027[[#This Row],[Existing Households]:[New Households]])</f>
        <v>20</v>
      </c>
      <c r="AJ398" s="140">
        <f t="shared" si="13"/>
        <v>100</v>
      </c>
      <c r="AK398" s="140">
        <f>Table_1027[[#This Row],[Reached Individuals]]*0.51</f>
        <v>51</v>
      </c>
      <c r="AL398" s="140">
        <f>Table_1027[[#This Row],[Reached Individuals]]*0.49</f>
        <v>49</v>
      </c>
      <c r="AM398" s="140">
        <f>Table_1027[[#This Row],[Reached Individuals]]*0.21</f>
        <v>21</v>
      </c>
      <c r="AN398" s="140">
        <f>Table_1027[[#This Row],[Reached Individuals]]*0.21</f>
        <v>21</v>
      </c>
      <c r="AO398" s="140">
        <f>Table_1027[[#This Row],[Reached Individuals]]*0.26</f>
        <v>26</v>
      </c>
      <c r="AP398" s="140">
        <f>Table_1027[[#This Row],[Reached Individuals]]*0.27</f>
        <v>27</v>
      </c>
      <c r="AQ398" s="142">
        <f>Table_1027[[#This Row],[Reached Individuals]]*0.02</f>
        <v>2</v>
      </c>
      <c r="AR398" s="142">
        <f>Table_1027[[#This Row],[Reached Individuals]]*0.03</f>
        <v>3</v>
      </c>
      <c r="AS398" s="37"/>
      <c r="AT398" s="12"/>
      <c r="AU398" s="12" t="s">
        <v>335</v>
      </c>
      <c r="AV398" s="11">
        <v>1749407239</v>
      </c>
      <c r="AW398" s="11" t="s">
        <v>336</v>
      </c>
      <c r="AX398" s="11" t="s">
        <v>337</v>
      </c>
      <c r="AY398" s="18">
        <v>1719671522</v>
      </c>
      <c r="AZ398" s="18" t="s">
        <v>338</v>
      </c>
      <c r="BA398" s="5">
        <v>20</v>
      </c>
      <c r="BB398" s="5">
        <v>2022</v>
      </c>
      <c r="BC398" s="6" t="str" cm="1">
        <f t="array" ref="BC398">_xlfn.IFS(U398="Teknaf","202290",U398="Ukhia","202294",U398="Ramu","202266",U398="Pekua","202256",U398="Maheshkhali","202249",U398="Kutubdia","202245",U398="Cox's Bazar Sadar","202224",U398="Chakaria","202216",ISBLANK(U398),"")</f>
        <v>202290</v>
      </c>
      <c r="BD398" s="22"/>
      <c r="BE398" s="22"/>
    </row>
    <row r="399" spans="1:57" ht="15.75" customHeight="1">
      <c r="A399" s="36">
        <v>396</v>
      </c>
      <c r="B399" s="10" t="s">
        <v>332</v>
      </c>
      <c r="C399" s="10" t="s">
        <v>27</v>
      </c>
      <c r="D399" s="10" t="s">
        <v>333</v>
      </c>
      <c r="E399" s="20" t="s">
        <v>37</v>
      </c>
      <c r="F399" s="18" t="s">
        <v>5111</v>
      </c>
      <c r="G399" s="18" t="s">
        <v>5237</v>
      </c>
      <c r="H399" s="3" t="s">
        <v>286</v>
      </c>
      <c r="I399" s="18" t="s">
        <v>90</v>
      </c>
      <c r="J399" s="18" t="s">
        <v>426</v>
      </c>
      <c r="K399" s="100" t="s">
        <v>74</v>
      </c>
      <c r="L399" s="100" t="s">
        <v>295</v>
      </c>
      <c r="M399" s="3" t="s">
        <v>428</v>
      </c>
      <c r="N399" s="18" t="s">
        <v>297</v>
      </c>
      <c r="O399" s="18" t="s">
        <v>298</v>
      </c>
      <c r="P399" s="18"/>
      <c r="Q399" s="2"/>
      <c r="R399" s="1"/>
      <c r="S399" s="5" t="s">
        <v>291</v>
      </c>
      <c r="T399" s="5" t="s">
        <v>292</v>
      </c>
      <c r="U399" s="18" t="s">
        <v>77</v>
      </c>
      <c r="V399" s="18" t="s">
        <v>218</v>
      </c>
      <c r="W399" s="18" t="s">
        <v>324</v>
      </c>
      <c r="X399" s="145" t="s">
        <v>311</v>
      </c>
      <c r="Y399" s="145" t="s">
        <v>72</v>
      </c>
      <c r="Z399" s="145" t="s">
        <v>473</v>
      </c>
      <c r="AA399" s="18" t="s">
        <v>73</v>
      </c>
      <c r="AB399" s="18" t="s">
        <v>299</v>
      </c>
      <c r="AC399" s="18">
        <v>20</v>
      </c>
      <c r="AD399" s="5">
        <f t="shared" si="14"/>
        <v>100</v>
      </c>
      <c r="AE399" s="140">
        <f>Table_1027[[#This Row],[Planned Individuals]]*0.51</f>
        <v>51</v>
      </c>
      <c r="AF399" s="140">
        <f>Table_1027[[#This Row],[Planned Individuals]]*0.49</f>
        <v>49</v>
      </c>
      <c r="AG399" s="37">
        <v>20</v>
      </c>
      <c r="AH399" s="37"/>
      <c r="AI399" s="140">
        <f>SUM(Table_1027[[#This Row],[Existing Households]:[New Households]])</f>
        <v>20</v>
      </c>
      <c r="AJ399" s="140">
        <f t="shared" si="13"/>
        <v>100</v>
      </c>
      <c r="AK399" s="140">
        <f>Table_1027[[#This Row],[Reached Individuals]]*0.51</f>
        <v>51</v>
      </c>
      <c r="AL399" s="140">
        <f>Table_1027[[#This Row],[Reached Individuals]]*0.49</f>
        <v>49</v>
      </c>
      <c r="AM399" s="140">
        <f>Table_1027[[#This Row],[Reached Individuals]]*0.21</f>
        <v>21</v>
      </c>
      <c r="AN399" s="140">
        <f>Table_1027[[#This Row],[Reached Individuals]]*0.21</f>
        <v>21</v>
      </c>
      <c r="AO399" s="140">
        <f>Table_1027[[#This Row],[Reached Individuals]]*0.26</f>
        <v>26</v>
      </c>
      <c r="AP399" s="140">
        <f>Table_1027[[#This Row],[Reached Individuals]]*0.27</f>
        <v>27</v>
      </c>
      <c r="AQ399" s="142">
        <f>Table_1027[[#This Row],[Reached Individuals]]*0.02</f>
        <v>2</v>
      </c>
      <c r="AR399" s="142">
        <f>Table_1027[[#This Row],[Reached Individuals]]*0.03</f>
        <v>3</v>
      </c>
      <c r="AS399" s="37"/>
      <c r="AT399" s="12"/>
      <c r="AU399" s="12" t="s">
        <v>335</v>
      </c>
      <c r="AV399" s="11">
        <v>1749407239</v>
      </c>
      <c r="AW399" s="11" t="s">
        <v>336</v>
      </c>
      <c r="AX399" s="11" t="s">
        <v>337</v>
      </c>
      <c r="AY399" s="18">
        <v>1719671522</v>
      </c>
      <c r="AZ399" s="18" t="s">
        <v>338</v>
      </c>
      <c r="BA399" s="5">
        <v>20</v>
      </c>
      <c r="BB399" s="5">
        <v>2022</v>
      </c>
      <c r="BC399" s="6" t="str" cm="1">
        <f t="array" ref="BC399">_xlfn.IFS(U399="Teknaf","202290",U399="Ukhia","202294",U399="Ramu","202266",U399="Pekua","202256",U399="Maheshkhali","202249",U399="Kutubdia","202245",U399="Cox's Bazar Sadar","202224",U399="Chakaria","202216",ISBLANK(U399),"")</f>
        <v>202290</v>
      </c>
      <c r="BD399" s="22"/>
      <c r="BE399" s="22"/>
    </row>
    <row r="400" spans="1:57" ht="15.75" customHeight="1">
      <c r="A400" s="36">
        <v>397</v>
      </c>
      <c r="B400" s="10" t="s">
        <v>332</v>
      </c>
      <c r="C400" s="10" t="s">
        <v>27</v>
      </c>
      <c r="D400" s="10" t="s">
        <v>333</v>
      </c>
      <c r="E400" s="20" t="s">
        <v>37</v>
      </c>
      <c r="F400" s="18" t="s">
        <v>5111</v>
      </c>
      <c r="G400" s="18" t="s">
        <v>5237</v>
      </c>
      <c r="H400" s="3" t="s">
        <v>286</v>
      </c>
      <c r="I400" s="18" t="s">
        <v>90</v>
      </c>
      <c r="J400" s="18" t="s">
        <v>426</v>
      </c>
      <c r="K400" s="100" t="s">
        <v>74</v>
      </c>
      <c r="L400" s="100" t="s">
        <v>295</v>
      </c>
      <c r="M400" s="3" t="s">
        <v>428</v>
      </c>
      <c r="N400" s="18" t="s">
        <v>297</v>
      </c>
      <c r="O400" s="18" t="s">
        <v>298</v>
      </c>
      <c r="P400" s="18"/>
      <c r="Q400" s="2"/>
      <c r="R400" s="1"/>
      <c r="S400" s="5" t="s">
        <v>291</v>
      </c>
      <c r="T400" s="5" t="s">
        <v>292</v>
      </c>
      <c r="U400" s="18" t="s">
        <v>77</v>
      </c>
      <c r="V400" s="18" t="s">
        <v>224</v>
      </c>
      <c r="W400" s="18" t="s">
        <v>316</v>
      </c>
      <c r="X400" s="145" t="s">
        <v>311</v>
      </c>
      <c r="Y400" s="145" t="s">
        <v>72</v>
      </c>
      <c r="Z400" s="145" t="s">
        <v>473</v>
      </c>
      <c r="AA400" s="18" t="s">
        <v>73</v>
      </c>
      <c r="AB400" s="18" t="s">
        <v>299</v>
      </c>
      <c r="AC400" s="18">
        <v>20</v>
      </c>
      <c r="AD400" s="5">
        <f t="shared" si="14"/>
        <v>100</v>
      </c>
      <c r="AE400" s="140">
        <f>Table_1027[[#This Row],[Planned Individuals]]*0.51</f>
        <v>51</v>
      </c>
      <c r="AF400" s="140">
        <f>Table_1027[[#This Row],[Planned Individuals]]*0.49</f>
        <v>49</v>
      </c>
      <c r="AG400" s="37">
        <v>20</v>
      </c>
      <c r="AH400" s="37"/>
      <c r="AI400" s="140">
        <f>SUM(Table_1027[[#This Row],[Existing Households]:[New Households]])</f>
        <v>20</v>
      </c>
      <c r="AJ400" s="140">
        <f t="shared" si="13"/>
        <v>100</v>
      </c>
      <c r="AK400" s="140">
        <f>Table_1027[[#This Row],[Reached Individuals]]*0.51</f>
        <v>51</v>
      </c>
      <c r="AL400" s="140">
        <f>Table_1027[[#This Row],[Reached Individuals]]*0.49</f>
        <v>49</v>
      </c>
      <c r="AM400" s="140">
        <f>Table_1027[[#This Row],[Reached Individuals]]*0.21</f>
        <v>21</v>
      </c>
      <c r="AN400" s="140">
        <f>Table_1027[[#This Row],[Reached Individuals]]*0.21</f>
        <v>21</v>
      </c>
      <c r="AO400" s="140">
        <f>Table_1027[[#This Row],[Reached Individuals]]*0.26</f>
        <v>26</v>
      </c>
      <c r="AP400" s="140">
        <f>Table_1027[[#This Row],[Reached Individuals]]*0.27</f>
        <v>27</v>
      </c>
      <c r="AQ400" s="142">
        <f>Table_1027[[#This Row],[Reached Individuals]]*0.02</f>
        <v>2</v>
      </c>
      <c r="AR400" s="142">
        <f>Table_1027[[#This Row],[Reached Individuals]]*0.03</f>
        <v>3</v>
      </c>
      <c r="AS400" s="37"/>
      <c r="AT400" s="12"/>
      <c r="AU400" s="12" t="s">
        <v>335</v>
      </c>
      <c r="AV400" s="11">
        <v>1749407239</v>
      </c>
      <c r="AW400" s="11" t="s">
        <v>336</v>
      </c>
      <c r="AX400" s="11" t="s">
        <v>337</v>
      </c>
      <c r="AY400" s="18">
        <v>1719671522</v>
      </c>
      <c r="AZ400" s="18" t="s">
        <v>338</v>
      </c>
      <c r="BA400" s="5">
        <v>20</v>
      </c>
      <c r="BB400" s="5">
        <v>2022</v>
      </c>
      <c r="BC400" s="6" t="str" cm="1">
        <f t="array" ref="BC400">_xlfn.IFS(U400="Teknaf","202290",U400="Ukhia","202294",U400="Ramu","202266",U400="Pekua","202256",U400="Maheshkhali","202249",U400="Kutubdia","202245",U400="Cox's Bazar Sadar","202224",U400="Chakaria","202216",ISBLANK(U400),"")</f>
        <v>202290</v>
      </c>
      <c r="BD400" s="22"/>
      <c r="BE400" s="22"/>
    </row>
    <row r="401" spans="1:57" ht="15.75" customHeight="1">
      <c r="A401" s="36">
        <v>398</v>
      </c>
      <c r="B401" s="10" t="s">
        <v>332</v>
      </c>
      <c r="C401" s="10" t="s">
        <v>27</v>
      </c>
      <c r="D401" s="10" t="s">
        <v>333</v>
      </c>
      <c r="E401" s="20" t="s">
        <v>37</v>
      </c>
      <c r="F401" s="18" t="s">
        <v>5111</v>
      </c>
      <c r="G401" s="18" t="s">
        <v>5237</v>
      </c>
      <c r="H401" s="3" t="s">
        <v>286</v>
      </c>
      <c r="I401" s="18" t="s">
        <v>89</v>
      </c>
      <c r="J401" s="18" t="s">
        <v>201</v>
      </c>
      <c r="K401" s="100" t="s">
        <v>74</v>
      </c>
      <c r="L401" s="100" t="s">
        <v>295</v>
      </c>
      <c r="M401" s="3" t="s">
        <v>428</v>
      </c>
      <c r="N401" s="18" t="s">
        <v>297</v>
      </c>
      <c r="O401" s="18" t="s">
        <v>298</v>
      </c>
      <c r="P401" s="18"/>
      <c r="Q401" s="2"/>
      <c r="R401" s="1"/>
      <c r="S401" s="5" t="s">
        <v>291</v>
      </c>
      <c r="T401" s="5" t="s">
        <v>292</v>
      </c>
      <c r="U401" s="18" t="s">
        <v>77</v>
      </c>
      <c r="V401" s="18" t="s">
        <v>224</v>
      </c>
      <c r="W401" s="18" t="s">
        <v>308</v>
      </c>
      <c r="X401" s="145" t="s">
        <v>311</v>
      </c>
      <c r="Y401" s="145" t="s">
        <v>72</v>
      </c>
      <c r="Z401" s="145" t="s">
        <v>473</v>
      </c>
      <c r="AA401" s="18" t="s">
        <v>73</v>
      </c>
      <c r="AB401" s="18" t="s">
        <v>299</v>
      </c>
      <c r="AC401" s="18">
        <v>20</v>
      </c>
      <c r="AD401" s="5">
        <f t="shared" si="14"/>
        <v>100</v>
      </c>
      <c r="AE401" s="140">
        <f>Table_1027[[#This Row],[Planned Individuals]]*0.51</f>
        <v>51</v>
      </c>
      <c r="AF401" s="140">
        <f>Table_1027[[#This Row],[Planned Individuals]]*0.49</f>
        <v>49</v>
      </c>
      <c r="AG401" s="37">
        <v>20</v>
      </c>
      <c r="AH401" s="37"/>
      <c r="AI401" s="140">
        <f>SUM(Table_1027[[#This Row],[Existing Households]:[New Households]])</f>
        <v>20</v>
      </c>
      <c r="AJ401" s="140">
        <f t="shared" si="13"/>
        <v>100</v>
      </c>
      <c r="AK401" s="140">
        <f>Table_1027[[#This Row],[Reached Individuals]]*0.51</f>
        <v>51</v>
      </c>
      <c r="AL401" s="140">
        <f>Table_1027[[#This Row],[Reached Individuals]]*0.49</f>
        <v>49</v>
      </c>
      <c r="AM401" s="140">
        <f>Table_1027[[#This Row],[Reached Individuals]]*0.21</f>
        <v>21</v>
      </c>
      <c r="AN401" s="140">
        <f>Table_1027[[#This Row],[Reached Individuals]]*0.21</f>
        <v>21</v>
      </c>
      <c r="AO401" s="140">
        <f>Table_1027[[#This Row],[Reached Individuals]]*0.26</f>
        <v>26</v>
      </c>
      <c r="AP401" s="140">
        <f>Table_1027[[#This Row],[Reached Individuals]]*0.27</f>
        <v>27</v>
      </c>
      <c r="AQ401" s="142">
        <f>Table_1027[[#This Row],[Reached Individuals]]*0.02</f>
        <v>2</v>
      </c>
      <c r="AR401" s="142">
        <f>Table_1027[[#This Row],[Reached Individuals]]*0.03</f>
        <v>3</v>
      </c>
      <c r="AS401" s="37"/>
      <c r="AT401" s="12"/>
      <c r="AU401" s="12" t="s">
        <v>335</v>
      </c>
      <c r="AV401" s="11">
        <v>1749407239</v>
      </c>
      <c r="AW401" s="11" t="s">
        <v>336</v>
      </c>
      <c r="AX401" s="11" t="s">
        <v>337</v>
      </c>
      <c r="AY401" s="18">
        <v>1719671522</v>
      </c>
      <c r="AZ401" s="18" t="s">
        <v>338</v>
      </c>
      <c r="BA401" s="5">
        <v>20</v>
      </c>
      <c r="BB401" s="5">
        <v>2022</v>
      </c>
      <c r="BC401" s="6" t="str" cm="1">
        <f t="array" ref="BC401">_xlfn.IFS(U401="Teknaf","202290",U401="Ukhia","202294",U401="Ramu","202266",U401="Pekua","202256",U401="Maheshkhali","202249",U401="Kutubdia","202245",U401="Cox's Bazar Sadar","202224",U401="Chakaria","202216",ISBLANK(U401),"")</f>
        <v>202290</v>
      </c>
      <c r="BD401" s="22"/>
      <c r="BE401" s="22"/>
    </row>
    <row r="402" spans="1:57" ht="15.75" customHeight="1">
      <c r="A402" s="36">
        <v>399</v>
      </c>
      <c r="B402" s="10" t="s">
        <v>332</v>
      </c>
      <c r="C402" s="10" t="s">
        <v>27</v>
      </c>
      <c r="D402" s="10" t="s">
        <v>333</v>
      </c>
      <c r="E402" s="20" t="s">
        <v>37</v>
      </c>
      <c r="F402" s="18" t="s">
        <v>5111</v>
      </c>
      <c r="G402" s="18" t="s">
        <v>5237</v>
      </c>
      <c r="H402" s="3" t="s">
        <v>286</v>
      </c>
      <c r="I402" s="18" t="s">
        <v>89</v>
      </c>
      <c r="J402" s="18" t="s">
        <v>201</v>
      </c>
      <c r="K402" s="100" t="s">
        <v>74</v>
      </c>
      <c r="L402" s="100" t="s">
        <v>295</v>
      </c>
      <c r="M402" s="3" t="s">
        <v>428</v>
      </c>
      <c r="N402" s="18" t="s">
        <v>297</v>
      </c>
      <c r="O402" s="18" t="s">
        <v>298</v>
      </c>
      <c r="P402" s="18"/>
      <c r="Q402" s="2"/>
      <c r="R402" s="1"/>
      <c r="S402" s="5" t="s">
        <v>291</v>
      </c>
      <c r="T402" s="5" t="s">
        <v>292</v>
      </c>
      <c r="U402" s="18" t="s">
        <v>77</v>
      </c>
      <c r="V402" s="18" t="s">
        <v>223</v>
      </c>
      <c r="W402" s="18" t="s">
        <v>325</v>
      </c>
      <c r="X402" s="145" t="s">
        <v>311</v>
      </c>
      <c r="Y402" s="145" t="s">
        <v>72</v>
      </c>
      <c r="Z402" s="145" t="s">
        <v>473</v>
      </c>
      <c r="AA402" s="18" t="s">
        <v>73</v>
      </c>
      <c r="AB402" s="18" t="s">
        <v>299</v>
      </c>
      <c r="AC402" s="18">
        <v>20</v>
      </c>
      <c r="AD402" s="5">
        <f t="shared" si="14"/>
        <v>100</v>
      </c>
      <c r="AE402" s="140">
        <f>Table_1027[[#This Row],[Planned Individuals]]*0.51</f>
        <v>51</v>
      </c>
      <c r="AF402" s="140">
        <f>Table_1027[[#This Row],[Planned Individuals]]*0.49</f>
        <v>49</v>
      </c>
      <c r="AG402" s="37">
        <v>20</v>
      </c>
      <c r="AH402" s="37"/>
      <c r="AI402" s="140">
        <f>SUM(Table_1027[[#This Row],[Existing Households]:[New Households]])</f>
        <v>20</v>
      </c>
      <c r="AJ402" s="140">
        <f t="shared" si="13"/>
        <v>100</v>
      </c>
      <c r="AK402" s="140">
        <f>Table_1027[[#This Row],[Reached Individuals]]*0.51</f>
        <v>51</v>
      </c>
      <c r="AL402" s="140">
        <f>Table_1027[[#This Row],[Reached Individuals]]*0.49</f>
        <v>49</v>
      </c>
      <c r="AM402" s="140">
        <f>Table_1027[[#This Row],[Reached Individuals]]*0.21</f>
        <v>21</v>
      </c>
      <c r="AN402" s="140">
        <f>Table_1027[[#This Row],[Reached Individuals]]*0.21</f>
        <v>21</v>
      </c>
      <c r="AO402" s="140">
        <f>Table_1027[[#This Row],[Reached Individuals]]*0.26</f>
        <v>26</v>
      </c>
      <c r="AP402" s="140">
        <f>Table_1027[[#This Row],[Reached Individuals]]*0.27</f>
        <v>27</v>
      </c>
      <c r="AQ402" s="142">
        <f>Table_1027[[#This Row],[Reached Individuals]]*0.02</f>
        <v>2</v>
      </c>
      <c r="AR402" s="142">
        <f>Table_1027[[#This Row],[Reached Individuals]]*0.03</f>
        <v>3</v>
      </c>
      <c r="AS402" s="37"/>
      <c r="AT402" s="12"/>
      <c r="AU402" s="12" t="s">
        <v>335</v>
      </c>
      <c r="AV402" s="11">
        <v>1749407239</v>
      </c>
      <c r="AW402" s="11" t="s">
        <v>336</v>
      </c>
      <c r="AX402" s="11" t="s">
        <v>337</v>
      </c>
      <c r="AY402" s="18">
        <v>1719671522</v>
      </c>
      <c r="AZ402" s="18" t="s">
        <v>338</v>
      </c>
      <c r="BA402" s="5">
        <v>20</v>
      </c>
      <c r="BB402" s="5">
        <v>2022</v>
      </c>
      <c r="BC402" s="6" t="str" cm="1">
        <f t="array" ref="BC402">_xlfn.IFS(U402="Teknaf","202290",U402="Ukhia","202294",U402="Ramu","202266",U402="Pekua","202256",U402="Maheshkhali","202249",U402="Kutubdia","202245",U402="Cox's Bazar Sadar","202224",U402="Chakaria","202216",ISBLANK(U402),"")</f>
        <v>202290</v>
      </c>
      <c r="BD402" s="22"/>
      <c r="BE402" s="22"/>
    </row>
    <row r="403" spans="1:57" ht="15.75" customHeight="1">
      <c r="A403" s="36">
        <v>400</v>
      </c>
      <c r="B403" s="10" t="s">
        <v>332</v>
      </c>
      <c r="C403" s="10" t="s">
        <v>27</v>
      </c>
      <c r="D403" s="10" t="s">
        <v>333</v>
      </c>
      <c r="E403" s="20" t="s">
        <v>37</v>
      </c>
      <c r="F403" s="18" t="s">
        <v>5111</v>
      </c>
      <c r="G403" s="18" t="s">
        <v>5237</v>
      </c>
      <c r="H403" s="3" t="s">
        <v>286</v>
      </c>
      <c r="I403" s="18" t="s">
        <v>89</v>
      </c>
      <c r="J403" s="18" t="s">
        <v>201</v>
      </c>
      <c r="K403" s="100" t="s">
        <v>74</v>
      </c>
      <c r="L403" s="100" t="s">
        <v>295</v>
      </c>
      <c r="M403" s="3" t="s">
        <v>428</v>
      </c>
      <c r="N403" s="18" t="s">
        <v>297</v>
      </c>
      <c r="O403" s="18" t="s">
        <v>298</v>
      </c>
      <c r="P403" s="18"/>
      <c r="Q403" s="2"/>
      <c r="R403" s="1"/>
      <c r="S403" s="5" t="s">
        <v>291</v>
      </c>
      <c r="T403" s="5" t="s">
        <v>292</v>
      </c>
      <c r="U403" s="18" t="s">
        <v>77</v>
      </c>
      <c r="V403" s="18" t="s">
        <v>218</v>
      </c>
      <c r="W403" s="18" t="s">
        <v>325</v>
      </c>
      <c r="X403" s="145" t="s">
        <v>311</v>
      </c>
      <c r="Y403" s="145" t="s">
        <v>72</v>
      </c>
      <c r="Z403" s="145" t="s">
        <v>473</v>
      </c>
      <c r="AA403" s="18" t="s">
        <v>73</v>
      </c>
      <c r="AB403" s="18" t="s">
        <v>299</v>
      </c>
      <c r="AC403" s="18">
        <v>20</v>
      </c>
      <c r="AD403" s="5">
        <f t="shared" si="14"/>
        <v>100</v>
      </c>
      <c r="AE403" s="140">
        <f>Table_1027[[#This Row],[Planned Individuals]]*0.51</f>
        <v>51</v>
      </c>
      <c r="AF403" s="140">
        <f>Table_1027[[#This Row],[Planned Individuals]]*0.49</f>
        <v>49</v>
      </c>
      <c r="AG403" s="37">
        <v>20</v>
      </c>
      <c r="AH403" s="37"/>
      <c r="AI403" s="140">
        <f>SUM(Table_1027[[#This Row],[Existing Households]:[New Households]])</f>
        <v>20</v>
      </c>
      <c r="AJ403" s="140">
        <f t="shared" si="13"/>
        <v>100</v>
      </c>
      <c r="AK403" s="140">
        <f>Table_1027[[#This Row],[Reached Individuals]]*0.51</f>
        <v>51</v>
      </c>
      <c r="AL403" s="140">
        <f>Table_1027[[#This Row],[Reached Individuals]]*0.49</f>
        <v>49</v>
      </c>
      <c r="AM403" s="140">
        <f>Table_1027[[#This Row],[Reached Individuals]]*0.21</f>
        <v>21</v>
      </c>
      <c r="AN403" s="140">
        <f>Table_1027[[#This Row],[Reached Individuals]]*0.21</f>
        <v>21</v>
      </c>
      <c r="AO403" s="140">
        <f>Table_1027[[#This Row],[Reached Individuals]]*0.26</f>
        <v>26</v>
      </c>
      <c r="AP403" s="140">
        <f>Table_1027[[#This Row],[Reached Individuals]]*0.27</f>
        <v>27</v>
      </c>
      <c r="AQ403" s="142">
        <f>Table_1027[[#This Row],[Reached Individuals]]*0.02</f>
        <v>2</v>
      </c>
      <c r="AR403" s="142">
        <f>Table_1027[[#This Row],[Reached Individuals]]*0.03</f>
        <v>3</v>
      </c>
      <c r="AS403" s="37"/>
      <c r="AT403" s="12"/>
      <c r="AU403" s="12" t="s">
        <v>335</v>
      </c>
      <c r="AV403" s="11">
        <v>1749407239</v>
      </c>
      <c r="AW403" s="11" t="s">
        <v>336</v>
      </c>
      <c r="AX403" s="11" t="s">
        <v>337</v>
      </c>
      <c r="AY403" s="18">
        <v>1719671522</v>
      </c>
      <c r="AZ403" s="18" t="s">
        <v>338</v>
      </c>
      <c r="BA403" s="5">
        <v>20</v>
      </c>
      <c r="BB403" s="5">
        <v>2022</v>
      </c>
      <c r="BC403" s="6" t="str" cm="1">
        <f t="array" ref="BC403">_xlfn.IFS(U403="Teknaf","202290",U403="Ukhia","202294",U403="Ramu","202266",U403="Pekua","202256",U403="Maheshkhali","202249",U403="Kutubdia","202245",U403="Cox's Bazar Sadar","202224",U403="Chakaria","202216",ISBLANK(U403),"")</f>
        <v>202290</v>
      </c>
      <c r="BD403" s="22"/>
      <c r="BE403" s="22"/>
    </row>
    <row r="404" spans="1:57" ht="15.75" customHeight="1">
      <c r="A404" s="36">
        <v>401</v>
      </c>
      <c r="B404" s="10" t="s">
        <v>332</v>
      </c>
      <c r="C404" s="10" t="s">
        <v>27</v>
      </c>
      <c r="D404" s="10" t="s">
        <v>333</v>
      </c>
      <c r="E404" s="20" t="s">
        <v>37</v>
      </c>
      <c r="F404" s="18" t="s">
        <v>5111</v>
      </c>
      <c r="G404" s="18" t="s">
        <v>5237</v>
      </c>
      <c r="H404" s="3" t="s">
        <v>286</v>
      </c>
      <c r="I404" s="18" t="s">
        <v>89</v>
      </c>
      <c r="J404" s="18" t="s">
        <v>201</v>
      </c>
      <c r="K404" s="100" t="s">
        <v>74</v>
      </c>
      <c r="L404" s="100" t="s">
        <v>295</v>
      </c>
      <c r="M404" s="3" t="s">
        <v>428</v>
      </c>
      <c r="N404" s="18" t="s">
        <v>297</v>
      </c>
      <c r="O404" s="18" t="s">
        <v>298</v>
      </c>
      <c r="P404" s="18"/>
      <c r="Q404" s="2"/>
      <c r="R404" s="1"/>
      <c r="S404" s="5" t="s">
        <v>291</v>
      </c>
      <c r="T404" s="5" t="s">
        <v>292</v>
      </c>
      <c r="U404" s="18" t="s">
        <v>77</v>
      </c>
      <c r="V404" s="18" t="s">
        <v>218</v>
      </c>
      <c r="W404" s="18" t="s">
        <v>306</v>
      </c>
      <c r="X404" s="145" t="s">
        <v>311</v>
      </c>
      <c r="Y404" s="145" t="s">
        <v>72</v>
      </c>
      <c r="Z404" s="145" t="s">
        <v>473</v>
      </c>
      <c r="AA404" s="18" t="s">
        <v>73</v>
      </c>
      <c r="AB404" s="18" t="s">
        <v>299</v>
      </c>
      <c r="AC404" s="18">
        <v>20</v>
      </c>
      <c r="AD404" s="5">
        <f t="shared" si="14"/>
        <v>100</v>
      </c>
      <c r="AE404" s="140">
        <f>Table_1027[[#This Row],[Planned Individuals]]*0.51</f>
        <v>51</v>
      </c>
      <c r="AF404" s="140">
        <f>Table_1027[[#This Row],[Planned Individuals]]*0.49</f>
        <v>49</v>
      </c>
      <c r="AG404" s="37">
        <v>20</v>
      </c>
      <c r="AH404" s="37"/>
      <c r="AI404" s="140">
        <f>SUM(Table_1027[[#This Row],[Existing Households]:[New Households]])</f>
        <v>20</v>
      </c>
      <c r="AJ404" s="140">
        <f t="shared" si="13"/>
        <v>100</v>
      </c>
      <c r="AK404" s="140">
        <f>Table_1027[[#This Row],[Reached Individuals]]*0.51</f>
        <v>51</v>
      </c>
      <c r="AL404" s="140">
        <f>Table_1027[[#This Row],[Reached Individuals]]*0.49</f>
        <v>49</v>
      </c>
      <c r="AM404" s="140">
        <f>Table_1027[[#This Row],[Reached Individuals]]*0.21</f>
        <v>21</v>
      </c>
      <c r="AN404" s="140">
        <f>Table_1027[[#This Row],[Reached Individuals]]*0.21</f>
        <v>21</v>
      </c>
      <c r="AO404" s="140">
        <f>Table_1027[[#This Row],[Reached Individuals]]*0.26</f>
        <v>26</v>
      </c>
      <c r="AP404" s="140">
        <f>Table_1027[[#This Row],[Reached Individuals]]*0.27</f>
        <v>27</v>
      </c>
      <c r="AQ404" s="142">
        <f>Table_1027[[#This Row],[Reached Individuals]]*0.02</f>
        <v>2</v>
      </c>
      <c r="AR404" s="142">
        <f>Table_1027[[#This Row],[Reached Individuals]]*0.03</f>
        <v>3</v>
      </c>
      <c r="AS404" s="37"/>
      <c r="AT404" s="12"/>
      <c r="AU404" s="12" t="s">
        <v>335</v>
      </c>
      <c r="AV404" s="11">
        <v>1749407239</v>
      </c>
      <c r="AW404" s="11" t="s">
        <v>336</v>
      </c>
      <c r="AX404" s="11" t="s">
        <v>337</v>
      </c>
      <c r="AY404" s="18">
        <v>1719671522</v>
      </c>
      <c r="AZ404" s="18" t="s">
        <v>338</v>
      </c>
      <c r="BA404" s="5">
        <v>20</v>
      </c>
      <c r="BB404" s="5">
        <v>2022</v>
      </c>
      <c r="BC404" s="6" t="str" cm="1">
        <f t="array" ref="BC404">_xlfn.IFS(U404="Teknaf","202290",U404="Ukhia","202294",U404="Ramu","202266",U404="Pekua","202256",U404="Maheshkhali","202249",U404="Kutubdia","202245",U404="Cox's Bazar Sadar","202224",U404="Chakaria","202216",ISBLANK(U404),"")</f>
        <v>202290</v>
      </c>
      <c r="BD404" s="22"/>
      <c r="BE404" s="22"/>
    </row>
    <row r="405" spans="1:57" ht="15.75" customHeight="1">
      <c r="A405" s="36">
        <v>402</v>
      </c>
      <c r="B405" s="10" t="s">
        <v>332</v>
      </c>
      <c r="C405" s="10" t="s">
        <v>27</v>
      </c>
      <c r="D405" s="10" t="s">
        <v>333</v>
      </c>
      <c r="E405" s="20" t="s">
        <v>37</v>
      </c>
      <c r="F405" s="18" t="s">
        <v>5111</v>
      </c>
      <c r="G405" s="18" t="s">
        <v>5237</v>
      </c>
      <c r="H405" s="3" t="s">
        <v>286</v>
      </c>
      <c r="I405" s="18" t="s">
        <v>89</v>
      </c>
      <c r="J405" s="18" t="s">
        <v>200</v>
      </c>
      <c r="K405" s="100" t="s">
        <v>74</v>
      </c>
      <c r="L405" s="100" t="s">
        <v>295</v>
      </c>
      <c r="M405" s="3" t="s">
        <v>428</v>
      </c>
      <c r="N405" s="18" t="s">
        <v>297</v>
      </c>
      <c r="O405" s="18" t="s">
        <v>298</v>
      </c>
      <c r="P405" s="18"/>
      <c r="Q405" s="2"/>
      <c r="R405" s="1"/>
      <c r="S405" s="5" t="s">
        <v>291</v>
      </c>
      <c r="T405" s="5" t="s">
        <v>292</v>
      </c>
      <c r="U405" s="18" t="s">
        <v>79</v>
      </c>
      <c r="V405" s="18" t="s">
        <v>620</v>
      </c>
      <c r="W405" s="18" t="s">
        <v>306</v>
      </c>
      <c r="X405" s="145" t="s">
        <v>311</v>
      </c>
      <c r="Y405" s="145" t="s">
        <v>72</v>
      </c>
      <c r="Z405" s="145" t="s">
        <v>473</v>
      </c>
      <c r="AA405" s="18" t="s">
        <v>73</v>
      </c>
      <c r="AB405" s="18" t="s">
        <v>299</v>
      </c>
      <c r="AC405" s="18">
        <v>20</v>
      </c>
      <c r="AD405" s="5">
        <f t="shared" si="14"/>
        <v>100</v>
      </c>
      <c r="AE405" s="140">
        <f>Table_1027[[#This Row],[Planned Individuals]]*0.51</f>
        <v>51</v>
      </c>
      <c r="AF405" s="140">
        <f>Table_1027[[#This Row],[Planned Individuals]]*0.49</f>
        <v>49</v>
      </c>
      <c r="AG405" s="37">
        <v>20</v>
      </c>
      <c r="AH405" s="37"/>
      <c r="AI405" s="140">
        <f>SUM(Table_1027[[#This Row],[Existing Households]:[New Households]])</f>
        <v>20</v>
      </c>
      <c r="AJ405" s="140">
        <f t="shared" si="13"/>
        <v>100</v>
      </c>
      <c r="AK405" s="140">
        <f>Table_1027[[#This Row],[Reached Individuals]]*0.51</f>
        <v>51</v>
      </c>
      <c r="AL405" s="140">
        <f>Table_1027[[#This Row],[Reached Individuals]]*0.49</f>
        <v>49</v>
      </c>
      <c r="AM405" s="140">
        <f>Table_1027[[#This Row],[Reached Individuals]]*0.21</f>
        <v>21</v>
      </c>
      <c r="AN405" s="140">
        <f>Table_1027[[#This Row],[Reached Individuals]]*0.21</f>
        <v>21</v>
      </c>
      <c r="AO405" s="140">
        <f>Table_1027[[#This Row],[Reached Individuals]]*0.26</f>
        <v>26</v>
      </c>
      <c r="AP405" s="140">
        <f>Table_1027[[#This Row],[Reached Individuals]]*0.27</f>
        <v>27</v>
      </c>
      <c r="AQ405" s="142">
        <f>Table_1027[[#This Row],[Reached Individuals]]*0.02</f>
        <v>2</v>
      </c>
      <c r="AR405" s="142">
        <f>Table_1027[[#This Row],[Reached Individuals]]*0.03</f>
        <v>3</v>
      </c>
      <c r="AS405" s="37"/>
      <c r="AT405" s="12"/>
      <c r="AU405" s="12" t="s">
        <v>335</v>
      </c>
      <c r="AV405" s="11">
        <v>1749407239</v>
      </c>
      <c r="AW405" s="11" t="s">
        <v>336</v>
      </c>
      <c r="AX405" s="11" t="s">
        <v>337</v>
      </c>
      <c r="AY405" s="18">
        <v>1719671522</v>
      </c>
      <c r="AZ405" s="18" t="s">
        <v>338</v>
      </c>
      <c r="BA405" s="5">
        <v>20</v>
      </c>
      <c r="BB405" s="5">
        <v>2022</v>
      </c>
      <c r="BC405" s="6" t="str" cm="1">
        <f t="array" ref="BC405">_xlfn.IFS(U405="Teknaf","202290",U405="Ukhia","202294",U405="Ramu","202266",U405="Pekua","202256",U405="Maheshkhali","202249",U405="Kutubdia","202245",U405="Cox's Bazar Sadar","202224",U405="Chakaria","202216",ISBLANK(U405),"")</f>
        <v>202224</v>
      </c>
      <c r="BD405" s="22"/>
      <c r="BE405" s="22"/>
    </row>
    <row r="406" spans="1:57" ht="15.75" customHeight="1">
      <c r="A406" s="36">
        <v>403</v>
      </c>
      <c r="B406" s="10" t="s">
        <v>332</v>
      </c>
      <c r="C406" s="10" t="s">
        <v>27</v>
      </c>
      <c r="D406" s="10" t="s">
        <v>333</v>
      </c>
      <c r="E406" s="20" t="s">
        <v>37</v>
      </c>
      <c r="F406" s="18" t="s">
        <v>5111</v>
      </c>
      <c r="G406" s="18" t="s">
        <v>5237</v>
      </c>
      <c r="H406" s="3" t="s">
        <v>286</v>
      </c>
      <c r="I406" s="18" t="s">
        <v>89</v>
      </c>
      <c r="J406" s="18" t="s">
        <v>200</v>
      </c>
      <c r="K406" s="100" t="s">
        <v>74</v>
      </c>
      <c r="L406" s="100" t="s">
        <v>295</v>
      </c>
      <c r="M406" s="3" t="s">
        <v>428</v>
      </c>
      <c r="N406" s="18" t="s">
        <v>297</v>
      </c>
      <c r="O406" s="18" t="s">
        <v>298</v>
      </c>
      <c r="P406" s="18"/>
      <c r="Q406" s="2"/>
      <c r="R406" s="1"/>
      <c r="S406" s="5" t="s">
        <v>291</v>
      </c>
      <c r="T406" s="5" t="s">
        <v>292</v>
      </c>
      <c r="U406" s="18" t="s">
        <v>79</v>
      </c>
      <c r="V406" s="18" t="s">
        <v>228</v>
      </c>
      <c r="W406" s="18" t="s">
        <v>316</v>
      </c>
      <c r="X406" s="145" t="s">
        <v>311</v>
      </c>
      <c r="Y406" s="145" t="s">
        <v>72</v>
      </c>
      <c r="Z406" s="145" t="s">
        <v>473</v>
      </c>
      <c r="AA406" s="18" t="s">
        <v>73</v>
      </c>
      <c r="AB406" s="18" t="s">
        <v>299</v>
      </c>
      <c r="AC406" s="18">
        <v>20</v>
      </c>
      <c r="AD406" s="5">
        <f t="shared" si="14"/>
        <v>100</v>
      </c>
      <c r="AE406" s="140">
        <f>Table_1027[[#This Row],[Planned Individuals]]*0.51</f>
        <v>51</v>
      </c>
      <c r="AF406" s="140">
        <f>Table_1027[[#This Row],[Planned Individuals]]*0.49</f>
        <v>49</v>
      </c>
      <c r="AG406" s="37">
        <v>20</v>
      </c>
      <c r="AH406" s="37"/>
      <c r="AI406" s="140">
        <f>SUM(Table_1027[[#This Row],[Existing Households]:[New Households]])</f>
        <v>20</v>
      </c>
      <c r="AJ406" s="140">
        <f t="shared" si="13"/>
        <v>100</v>
      </c>
      <c r="AK406" s="140">
        <f>Table_1027[[#This Row],[Reached Individuals]]*0.51</f>
        <v>51</v>
      </c>
      <c r="AL406" s="140">
        <f>Table_1027[[#This Row],[Reached Individuals]]*0.49</f>
        <v>49</v>
      </c>
      <c r="AM406" s="140">
        <f>Table_1027[[#This Row],[Reached Individuals]]*0.21</f>
        <v>21</v>
      </c>
      <c r="AN406" s="140">
        <f>Table_1027[[#This Row],[Reached Individuals]]*0.21</f>
        <v>21</v>
      </c>
      <c r="AO406" s="140">
        <f>Table_1027[[#This Row],[Reached Individuals]]*0.26</f>
        <v>26</v>
      </c>
      <c r="AP406" s="140">
        <f>Table_1027[[#This Row],[Reached Individuals]]*0.27</f>
        <v>27</v>
      </c>
      <c r="AQ406" s="142">
        <f>Table_1027[[#This Row],[Reached Individuals]]*0.02</f>
        <v>2</v>
      </c>
      <c r="AR406" s="142">
        <f>Table_1027[[#This Row],[Reached Individuals]]*0.03</f>
        <v>3</v>
      </c>
      <c r="AS406" s="37"/>
      <c r="AT406" s="12"/>
      <c r="AU406" s="12" t="s">
        <v>335</v>
      </c>
      <c r="AV406" s="11">
        <v>1749407239</v>
      </c>
      <c r="AW406" s="11" t="s">
        <v>336</v>
      </c>
      <c r="AX406" s="11" t="s">
        <v>337</v>
      </c>
      <c r="AY406" s="18">
        <v>1719671522</v>
      </c>
      <c r="AZ406" s="18" t="s">
        <v>338</v>
      </c>
      <c r="BA406" s="5">
        <v>20</v>
      </c>
      <c r="BB406" s="5">
        <v>2022</v>
      </c>
      <c r="BC406" s="6" t="str" cm="1">
        <f t="array" ref="BC406">_xlfn.IFS(U406="Teknaf","202290",U406="Ukhia","202294",U406="Ramu","202266",U406="Pekua","202256",U406="Maheshkhali","202249",U406="Kutubdia","202245",U406="Cox's Bazar Sadar","202224",U406="Chakaria","202216",ISBLANK(U406),"")</f>
        <v>202224</v>
      </c>
      <c r="BD406" s="22"/>
      <c r="BE406" s="22"/>
    </row>
    <row r="407" spans="1:57" ht="15.75" customHeight="1">
      <c r="A407" s="36">
        <v>404</v>
      </c>
      <c r="B407" s="10" t="s">
        <v>332</v>
      </c>
      <c r="C407" s="10" t="s">
        <v>27</v>
      </c>
      <c r="D407" s="10" t="s">
        <v>333</v>
      </c>
      <c r="E407" s="20" t="s">
        <v>37</v>
      </c>
      <c r="F407" s="18" t="s">
        <v>5111</v>
      </c>
      <c r="G407" s="18" t="s">
        <v>5237</v>
      </c>
      <c r="H407" s="3" t="s">
        <v>286</v>
      </c>
      <c r="I407" s="18" t="s">
        <v>88</v>
      </c>
      <c r="J407" s="18" t="s">
        <v>201</v>
      </c>
      <c r="K407" s="100" t="s">
        <v>74</v>
      </c>
      <c r="L407" s="100" t="s">
        <v>295</v>
      </c>
      <c r="M407" s="3" t="s">
        <v>428</v>
      </c>
      <c r="N407" s="18" t="s">
        <v>196</v>
      </c>
      <c r="O407" s="18" t="s">
        <v>456</v>
      </c>
      <c r="P407" s="18">
        <v>4500</v>
      </c>
      <c r="Q407" s="2" t="s">
        <v>289</v>
      </c>
      <c r="R407" s="1"/>
      <c r="S407" s="5" t="s">
        <v>291</v>
      </c>
      <c r="T407" s="5" t="s">
        <v>292</v>
      </c>
      <c r="U407" s="18" t="s">
        <v>79</v>
      </c>
      <c r="V407" s="18" t="s">
        <v>228</v>
      </c>
      <c r="W407" s="18" t="s">
        <v>310</v>
      </c>
      <c r="X407" s="145" t="s">
        <v>311</v>
      </c>
      <c r="Y407" s="145" t="s">
        <v>72</v>
      </c>
      <c r="Z407" s="145" t="s">
        <v>473</v>
      </c>
      <c r="AA407" s="18" t="s">
        <v>73</v>
      </c>
      <c r="AB407" s="18" t="s">
        <v>299</v>
      </c>
      <c r="AC407" s="18">
        <v>20</v>
      </c>
      <c r="AD407" s="5">
        <f t="shared" si="14"/>
        <v>100</v>
      </c>
      <c r="AE407" s="140">
        <f>Table_1027[[#This Row],[Planned Individuals]]*0.51</f>
        <v>51</v>
      </c>
      <c r="AF407" s="140">
        <f>Table_1027[[#This Row],[Planned Individuals]]*0.49</f>
        <v>49</v>
      </c>
      <c r="AG407" s="37">
        <v>20</v>
      </c>
      <c r="AH407" s="37"/>
      <c r="AI407" s="140">
        <f>SUM(Table_1027[[#This Row],[Existing Households]:[New Households]])</f>
        <v>20</v>
      </c>
      <c r="AJ407" s="140">
        <f t="shared" si="13"/>
        <v>100</v>
      </c>
      <c r="AK407" s="140">
        <f>Table_1027[[#This Row],[Reached Individuals]]*0.51</f>
        <v>51</v>
      </c>
      <c r="AL407" s="140">
        <f>Table_1027[[#This Row],[Reached Individuals]]*0.49</f>
        <v>49</v>
      </c>
      <c r="AM407" s="140">
        <f>Table_1027[[#This Row],[Reached Individuals]]*0.21</f>
        <v>21</v>
      </c>
      <c r="AN407" s="140">
        <f>Table_1027[[#This Row],[Reached Individuals]]*0.21</f>
        <v>21</v>
      </c>
      <c r="AO407" s="140">
        <f>Table_1027[[#This Row],[Reached Individuals]]*0.26</f>
        <v>26</v>
      </c>
      <c r="AP407" s="140">
        <f>Table_1027[[#This Row],[Reached Individuals]]*0.27</f>
        <v>27</v>
      </c>
      <c r="AQ407" s="142">
        <f>Table_1027[[#This Row],[Reached Individuals]]*0.02</f>
        <v>2</v>
      </c>
      <c r="AR407" s="142">
        <f>Table_1027[[#This Row],[Reached Individuals]]*0.03</f>
        <v>3</v>
      </c>
      <c r="AS407" s="37"/>
      <c r="AT407" s="12"/>
      <c r="AU407" s="12" t="s">
        <v>335</v>
      </c>
      <c r="AV407" s="11">
        <v>1749407239</v>
      </c>
      <c r="AW407" s="11" t="s">
        <v>336</v>
      </c>
      <c r="AX407" s="11" t="s">
        <v>337</v>
      </c>
      <c r="AY407" s="18">
        <v>1719671522</v>
      </c>
      <c r="AZ407" s="18" t="s">
        <v>338</v>
      </c>
      <c r="BA407" s="5">
        <v>20</v>
      </c>
      <c r="BB407" s="5">
        <v>2022</v>
      </c>
      <c r="BC407" s="6" t="str" cm="1">
        <f t="array" ref="BC407">_xlfn.IFS(U407="Teknaf","202290",U407="Ukhia","202294",U407="Ramu","202266",U407="Pekua","202256",U407="Maheshkhali","202249",U407="Kutubdia","202245",U407="Cox's Bazar Sadar","202224",U407="Chakaria","202216",ISBLANK(U407),"")</f>
        <v>202224</v>
      </c>
      <c r="BD407" s="22"/>
      <c r="BE407" s="22"/>
    </row>
    <row r="408" spans="1:57" ht="15.75" customHeight="1">
      <c r="A408" s="36">
        <v>405</v>
      </c>
      <c r="B408" s="10" t="s">
        <v>332</v>
      </c>
      <c r="C408" s="10" t="s">
        <v>27</v>
      </c>
      <c r="D408" s="10" t="s">
        <v>333</v>
      </c>
      <c r="E408" s="20" t="s">
        <v>37</v>
      </c>
      <c r="F408" s="18" t="s">
        <v>5111</v>
      </c>
      <c r="G408" s="18" t="s">
        <v>5237</v>
      </c>
      <c r="H408" s="3" t="s">
        <v>286</v>
      </c>
      <c r="I408" s="18" t="s">
        <v>88</v>
      </c>
      <c r="J408" s="18" t="s">
        <v>201</v>
      </c>
      <c r="K408" s="100" t="s">
        <v>74</v>
      </c>
      <c r="L408" s="100" t="s">
        <v>295</v>
      </c>
      <c r="M408" s="3" t="s">
        <v>428</v>
      </c>
      <c r="N408" s="18" t="s">
        <v>196</v>
      </c>
      <c r="O408" s="18" t="s">
        <v>456</v>
      </c>
      <c r="P408" s="18">
        <v>4500</v>
      </c>
      <c r="Q408" s="2" t="s">
        <v>289</v>
      </c>
      <c r="R408" s="1"/>
      <c r="S408" s="5" t="s">
        <v>291</v>
      </c>
      <c r="T408" s="5" t="s">
        <v>292</v>
      </c>
      <c r="U408" s="18" t="s">
        <v>79</v>
      </c>
      <c r="V408" s="18" t="s">
        <v>228</v>
      </c>
      <c r="W408" s="18" t="s">
        <v>309</v>
      </c>
      <c r="X408" s="145" t="s">
        <v>311</v>
      </c>
      <c r="Y408" s="145" t="s">
        <v>72</v>
      </c>
      <c r="Z408" s="145" t="s">
        <v>473</v>
      </c>
      <c r="AA408" s="18" t="s">
        <v>73</v>
      </c>
      <c r="AB408" s="18" t="s">
        <v>299</v>
      </c>
      <c r="AC408" s="18">
        <v>20</v>
      </c>
      <c r="AD408" s="5">
        <f t="shared" si="14"/>
        <v>100</v>
      </c>
      <c r="AE408" s="140">
        <f>Table_1027[[#This Row],[Planned Individuals]]*0.51</f>
        <v>51</v>
      </c>
      <c r="AF408" s="140">
        <f>Table_1027[[#This Row],[Planned Individuals]]*0.49</f>
        <v>49</v>
      </c>
      <c r="AG408" s="37">
        <v>20</v>
      </c>
      <c r="AH408" s="37"/>
      <c r="AI408" s="140">
        <f>SUM(Table_1027[[#This Row],[Existing Households]:[New Households]])</f>
        <v>20</v>
      </c>
      <c r="AJ408" s="140">
        <f t="shared" si="13"/>
        <v>100</v>
      </c>
      <c r="AK408" s="140">
        <f>Table_1027[[#This Row],[Reached Individuals]]*0.51</f>
        <v>51</v>
      </c>
      <c r="AL408" s="140">
        <f>Table_1027[[#This Row],[Reached Individuals]]*0.49</f>
        <v>49</v>
      </c>
      <c r="AM408" s="140">
        <f>Table_1027[[#This Row],[Reached Individuals]]*0.21</f>
        <v>21</v>
      </c>
      <c r="AN408" s="140">
        <f>Table_1027[[#This Row],[Reached Individuals]]*0.21</f>
        <v>21</v>
      </c>
      <c r="AO408" s="140">
        <f>Table_1027[[#This Row],[Reached Individuals]]*0.26</f>
        <v>26</v>
      </c>
      <c r="AP408" s="140">
        <f>Table_1027[[#This Row],[Reached Individuals]]*0.27</f>
        <v>27</v>
      </c>
      <c r="AQ408" s="142">
        <f>Table_1027[[#This Row],[Reached Individuals]]*0.02</f>
        <v>2</v>
      </c>
      <c r="AR408" s="142">
        <f>Table_1027[[#This Row],[Reached Individuals]]*0.03</f>
        <v>3</v>
      </c>
      <c r="AS408" s="37"/>
      <c r="AT408" s="12"/>
      <c r="AU408" s="12" t="s">
        <v>335</v>
      </c>
      <c r="AV408" s="11">
        <v>1749407239</v>
      </c>
      <c r="AW408" s="11" t="s">
        <v>336</v>
      </c>
      <c r="AX408" s="11" t="s">
        <v>337</v>
      </c>
      <c r="AY408" s="18">
        <v>1719671522</v>
      </c>
      <c r="AZ408" s="18" t="s">
        <v>338</v>
      </c>
      <c r="BA408" s="5">
        <v>20</v>
      </c>
      <c r="BB408" s="5">
        <v>2022</v>
      </c>
      <c r="BC408" s="6" t="str" cm="1">
        <f t="array" ref="BC408">_xlfn.IFS(U408="Teknaf","202290",U408="Ukhia","202294",U408="Ramu","202266",U408="Pekua","202256",U408="Maheshkhali","202249",U408="Kutubdia","202245",U408="Cox's Bazar Sadar","202224",U408="Chakaria","202216",ISBLANK(U408),"")</f>
        <v>202224</v>
      </c>
      <c r="BD408" s="22"/>
      <c r="BE408" s="22"/>
    </row>
    <row r="409" spans="1:57" ht="15.75" customHeight="1">
      <c r="A409" s="36">
        <v>406</v>
      </c>
      <c r="B409" s="10" t="s">
        <v>332</v>
      </c>
      <c r="C409" s="10" t="s">
        <v>27</v>
      </c>
      <c r="D409" s="10" t="s">
        <v>333</v>
      </c>
      <c r="E409" s="20" t="s">
        <v>37</v>
      </c>
      <c r="F409" s="18" t="s">
        <v>5111</v>
      </c>
      <c r="G409" s="18" t="s">
        <v>5237</v>
      </c>
      <c r="H409" s="3" t="s">
        <v>286</v>
      </c>
      <c r="I409" s="18" t="s">
        <v>88</v>
      </c>
      <c r="J409" s="18" t="s">
        <v>201</v>
      </c>
      <c r="K409" s="100" t="s">
        <v>74</v>
      </c>
      <c r="L409" s="100" t="s">
        <v>295</v>
      </c>
      <c r="M409" s="3" t="s">
        <v>428</v>
      </c>
      <c r="N409" s="18" t="s">
        <v>196</v>
      </c>
      <c r="O409" s="18" t="s">
        <v>456</v>
      </c>
      <c r="P409" s="18">
        <v>4500</v>
      </c>
      <c r="Q409" s="2" t="s">
        <v>289</v>
      </c>
      <c r="R409" s="1"/>
      <c r="S409" s="5" t="s">
        <v>291</v>
      </c>
      <c r="T409" s="5" t="s">
        <v>292</v>
      </c>
      <c r="U409" s="18" t="s">
        <v>79</v>
      </c>
      <c r="V409" s="18" t="s">
        <v>594</v>
      </c>
      <c r="W409" s="18" t="s">
        <v>306</v>
      </c>
      <c r="X409" s="145" t="s">
        <v>311</v>
      </c>
      <c r="Y409" s="145" t="s">
        <v>72</v>
      </c>
      <c r="Z409" s="145" t="s">
        <v>473</v>
      </c>
      <c r="AA409" s="18" t="s">
        <v>73</v>
      </c>
      <c r="AB409" s="18" t="s">
        <v>299</v>
      </c>
      <c r="AC409" s="18">
        <v>20</v>
      </c>
      <c r="AD409" s="5">
        <f t="shared" si="14"/>
        <v>100</v>
      </c>
      <c r="AE409" s="140">
        <f>Table_1027[[#This Row],[Planned Individuals]]*0.51</f>
        <v>51</v>
      </c>
      <c r="AF409" s="140">
        <f>Table_1027[[#This Row],[Planned Individuals]]*0.49</f>
        <v>49</v>
      </c>
      <c r="AG409" s="37">
        <v>20</v>
      </c>
      <c r="AH409" s="37"/>
      <c r="AI409" s="140">
        <f>SUM(Table_1027[[#This Row],[Existing Households]:[New Households]])</f>
        <v>20</v>
      </c>
      <c r="AJ409" s="140">
        <f t="shared" si="13"/>
        <v>100</v>
      </c>
      <c r="AK409" s="140">
        <f>Table_1027[[#This Row],[Reached Individuals]]*0.51</f>
        <v>51</v>
      </c>
      <c r="AL409" s="140">
        <f>Table_1027[[#This Row],[Reached Individuals]]*0.49</f>
        <v>49</v>
      </c>
      <c r="AM409" s="140">
        <f>Table_1027[[#This Row],[Reached Individuals]]*0.21</f>
        <v>21</v>
      </c>
      <c r="AN409" s="140">
        <f>Table_1027[[#This Row],[Reached Individuals]]*0.21</f>
        <v>21</v>
      </c>
      <c r="AO409" s="140">
        <f>Table_1027[[#This Row],[Reached Individuals]]*0.26</f>
        <v>26</v>
      </c>
      <c r="AP409" s="140">
        <f>Table_1027[[#This Row],[Reached Individuals]]*0.27</f>
        <v>27</v>
      </c>
      <c r="AQ409" s="142">
        <f>Table_1027[[#This Row],[Reached Individuals]]*0.02</f>
        <v>2</v>
      </c>
      <c r="AR409" s="142">
        <f>Table_1027[[#This Row],[Reached Individuals]]*0.03</f>
        <v>3</v>
      </c>
      <c r="AS409" s="37"/>
      <c r="AT409" s="12"/>
      <c r="AU409" s="12" t="s">
        <v>335</v>
      </c>
      <c r="AV409" s="11">
        <v>1749407239</v>
      </c>
      <c r="AW409" s="11" t="s">
        <v>336</v>
      </c>
      <c r="AX409" s="11" t="s">
        <v>337</v>
      </c>
      <c r="AY409" s="18">
        <v>1719671522</v>
      </c>
      <c r="AZ409" s="18" t="s">
        <v>338</v>
      </c>
      <c r="BA409" s="5">
        <v>20</v>
      </c>
      <c r="BB409" s="5">
        <v>2022</v>
      </c>
      <c r="BC409" s="6" t="str" cm="1">
        <f t="array" ref="BC409">_xlfn.IFS(U409="Teknaf","202290",U409="Ukhia","202294",U409="Ramu","202266",U409="Pekua","202256",U409="Maheshkhali","202249",U409="Kutubdia","202245",U409="Cox's Bazar Sadar","202224",U409="Chakaria","202216",ISBLANK(U409),"")</f>
        <v>202224</v>
      </c>
      <c r="BD409" s="22"/>
      <c r="BE409" s="22"/>
    </row>
    <row r="410" spans="1:57" ht="15.75" customHeight="1">
      <c r="A410" s="36">
        <v>407</v>
      </c>
      <c r="B410" s="10" t="s">
        <v>332</v>
      </c>
      <c r="C410" s="10" t="s">
        <v>27</v>
      </c>
      <c r="D410" s="10" t="s">
        <v>333</v>
      </c>
      <c r="E410" s="20" t="s">
        <v>37</v>
      </c>
      <c r="F410" s="18" t="s">
        <v>5111</v>
      </c>
      <c r="G410" s="18" t="s">
        <v>5237</v>
      </c>
      <c r="H410" s="3" t="s">
        <v>286</v>
      </c>
      <c r="I410" s="18" t="s">
        <v>88</v>
      </c>
      <c r="J410" s="18" t="s">
        <v>201</v>
      </c>
      <c r="K410" s="100" t="s">
        <v>74</v>
      </c>
      <c r="L410" s="100" t="s">
        <v>295</v>
      </c>
      <c r="M410" s="3" t="s">
        <v>428</v>
      </c>
      <c r="N410" s="18" t="s">
        <v>196</v>
      </c>
      <c r="O410" s="18" t="s">
        <v>456</v>
      </c>
      <c r="P410" s="18">
        <v>4500</v>
      </c>
      <c r="Q410" s="2" t="s">
        <v>289</v>
      </c>
      <c r="R410" s="1"/>
      <c r="S410" s="5" t="s">
        <v>291</v>
      </c>
      <c r="T410" s="5" t="s">
        <v>292</v>
      </c>
      <c r="U410" s="18" t="s">
        <v>79</v>
      </c>
      <c r="V410" s="18" t="s">
        <v>626</v>
      </c>
      <c r="W410" s="18" t="s">
        <v>325</v>
      </c>
      <c r="X410" s="145" t="s">
        <v>311</v>
      </c>
      <c r="Y410" s="145" t="s">
        <v>72</v>
      </c>
      <c r="Z410" s="145" t="s">
        <v>473</v>
      </c>
      <c r="AA410" s="18" t="s">
        <v>73</v>
      </c>
      <c r="AB410" s="18" t="s">
        <v>299</v>
      </c>
      <c r="AC410" s="18">
        <v>20</v>
      </c>
      <c r="AD410" s="5">
        <f t="shared" si="14"/>
        <v>100</v>
      </c>
      <c r="AE410" s="140">
        <f>Table_1027[[#This Row],[Planned Individuals]]*0.51</f>
        <v>51</v>
      </c>
      <c r="AF410" s="140">
        <f>Table_1027[[#This Row],[Planned Individuals]]*0.49</f>
        <v>49</v>
      </c>
      <c r="AG410" s="37">
        <v>20</v>
      </c>
      <c r="AH410" s="37"/>
      <c r="AI410" s="140">
        <f>SUM(Table_1027[[#This Row],[Existing Households]:[New Households]])</f>
        <v>20</v>
      </c>
      <c r="AJ410" s="140">
        <f t="shared" si="13"/>
        <v>100</v>
      </c>
      <c r="AK410" s="140">
        <f>Table_1027[[#This Row],[Reached Individuals]]*0.51</f>
        <v>51</v>
      </c>
      <c r="AL410" s="140">
        <f>Table_1027[[#This Row],[Reached Individuals]]*0.49</f>
        <v>49</v>
      </c>
      <c r="AM410" s="140">
        <f>Table_1027[[#This Row],[Reached Individuals]]*0.21</f>
        <v>21</v>
      </c>
      <c r="AN410" s="140">
        <f>Table_1027[[#This Row],[Reached Individuals]]*0.21</f>
        <v>21</v>
      </c>
      <c r="AO410" s="140">
        <f>Table_1027[[#This Row],[Reached Individuals]]*0.26</f>
        <v>26</v>
      </c>
      <c r="AP410" s="140">
        <f>Table_1027[[#This Row],[Reached Individuals]]*0.27</f>
        <v>27</v>
      </c>
      <c r="AQ410" s="142">
        <f>Table_1027[[#This Row],[Reached Individuals]]*0.02</f>
        <v>2</v>
      </c>
      <c r="AR410" s="142">
        <f>Table_1027[[#This Row],[Reached Individuals]]*0.03</f>
        <v>3</v>
      </c>
      <c r="AS410" s="37"/>
      <c r="AT410" s="12"/>
      <c r="AU410" s="12" t="s">
        <v>335</v>
      </c>
      <c r="AV410" s="11">
        <v>1749407239</v>
      </c>
      <c r="AW410" s="11" t="s">
        <v>336</v>
      </c>
      <c r="AX410" s="11" t="s">
        <v>337</v>
      </c>
      <c r="AY410" s="18">
        <v>1719671522</v>
      </c>
      <c r="AZ410" s="18" t="s">
        <v>338</v>
      </c>
      <c r="BA410" s="5">
        <v>20</v>
      </c>
      <c r="BB410" s="5">
        <v>2022</v>
      </c>
      <c r="BC410" s="6" t="str" cm="1">
        <f t="array" ref="BC410">_xlfn.IFS(U410="Teknaf","202290",U410="Ukhia","202294",U410="Ramu","202266",U410="Pekua","202256",U410="Maheshkhali","202249",U410="Kutubdia","202245",U410="Cox's Bazar Sadar","202224",U410="Chakaria","202216",ISBLANK(U410),"")</f>
        <v>202224</v>
      </c>
      <c r="BD410" s="22"/>
      <c r="BE410" s="22"/>
    </row>
    <row r="411" spans="1:57" ht="15.75" customHeight="1">
      <c r="A411" s="36">
        <v>408</v>
      </c>
      <c r="B411" s="10" t="s">
        <v>332</v>
      </c>
      <c r="C411" s="10" t="s">
        <v>27</v>
      </c>
      <c r="D411" s="10" t="s">
        <v>333</v>
      </c>
      <c r="E411" s="20" t="s">
        <v>37</v>
      </c>
      <c r="F411" s="18" t="s">
        <v>5111</v>
      </c>
      <c r="G411" s="18" t="s">
        <v>5237</v>
      </c>
      <c r="H411" s="3" t="s">
        <v>286</v>
      </c>
      <c r="I411" s="18" t="s">
        <v>88</v>
      </c>
      <c r="J411" s="18" t="s">
        <v>201</v>
      </c>
      <c r="K411" s="100" t="s">
        <v>74</v>
      </c>
      <c r="L411" s="100" t="s">
        <v>295</v>
      </c>
      <c r="M411" s="3" t="s">
        <v>428</v>
      </c>
      <c r="N411" s="18" t="s">
        <v>196</v>
      </c>
      <c r="O411" s="18" t="s">
        <v>456</v>
      </c>
      <c r="P411" s="18">
        <v>4500</v>
      </c>
      <c r="Q411" s="2" t="s">
        <v>289</v>
      </c>
      <c r="R411" s="1"/>
      <c r="S411" s="5" t="s">
        <v>291</v>
      </c>
      <c r="T411" s="5" t="s">
        <v>292</v>
      </c>
      <c r="U411" s="18" t="s">
        <v>79</v>
      </c>
      <c r="V411" s="18" t="s">
        <v>604</v>
      </c>
      <c r="W411" s="18" t="s">
        <v>316</v>
      </c>
      <c r="X411" s="145" t="s">
        <v>311</v>
      </c>
      <c r="Y411" s="145" t="s">
        <v>72</v>
      </c>
      <c r="Z411" s="145" t="s">
        <v>473</v>
      </c>
      <c r="AA411" s="18" t="s">
        <v>73</v>
      </c>
      <c r="AB411" s="18" t="s">
        <v>299</v>
      </c>
      <c r="AC411" s="18">
        <v>20</v>
      </c>
      <c r="AD411" s="5">
        <f t="shared" si="14"/>
        <v>100</v>
      </c>
      <c r="AE411" s="140">
        <f>Table_1027[[#This Row],[Planned Individuals]]*0.51</f>
        <v>51</v>
      </c>
      <c r="AF411" s="140">
        <f>Table_1027[[#This Row],[Planned Individuals]]*0.49</f>
        <v>49</v>
      </c>
      <c r="AG411" s="37">
        <v>20</v>
      </c>
      <c r="AH411" s="37"/>
      <c r="AI411" s="140">
        <f>SUM(Table_1027[[#This Row],[Existing Households]:[New Households]])</f>
        <v>20</v>
      </c>
      <c r="AJ411" s="140">
        <f t="shared" si="13"/>
        <v>100</v>
      </c>
      <c r="AK411" s="140">
        <f>Table_1027[[#This Row],[Reached Individuals]]*0.51</f>
        <v>51</v>
      </c>
      <c r="AL411" s="140">
        <f>Table_1027[[#This Row],[Reached Individuals]]*0.49</f>
        <v>49</v>
      </c>
      <c r="AM411" s="140">
        <f>Table_1027[[#This Row],[Reached Individuals]]*0.21</f>
        <v>21</v>
      </c>
      <c r="AN411" s="140">
        <f>Table_1027[[#This Row],[Reached Individuals]]*0.21</f>
        <v>21</v>
      </c>
      <c r="AO411" s="140">
        <f>Table_1027[[#This Row],[Reached Individuals]]*0.26</f>
        <v>26</v>
      </c>
      <c r="AP411" s="140">
        <f>Table_1027[[#This Row],[Reached Individuals]]*0.27</f>
        <v>27</v>
      </c>
      <c r="AQ411" s="142">
        <f>Table_1027[[#This Row],[Reached Individuals]]*0.02</f>
        <v>2</v>
      </c>
      <c r="AR411" s="142">
        <f>Table_1027[[#This Row],[Reached Individuals]]*0.03</f>
        <v>3</v>
      </c>
      <c r="AS411" s="37"/>
      <c r="AT411" s="12"/>
      <c r="AU411" s="12" t="s">
        <v>335</v>
      </c>
      <c r="AV411" s="11">
        <v>1749407239</v>
      </c>
      <c r="AW411" s="11" t="s">
        <v>336</v>
      </c>
      <c r="AX411" s="11" t="s">
        <v>337</v>
      </c>
      <c r="AY411" s="18">
        <v>1719671522</v>
      </c>
      <c r="AZ411" s="18" t="s">
        <v>338</v>
      </c>
      <c r="BA411" s="5">
        <v>20</v>
      </c>
      <c r="BB411" s="5">
        <v>2022</v>
      </c>
      <c r="BC411" s="6" t="str" cm="1">
        <f t="array" ref="BC411">_xlfn.IFS(U411="Teknaf","202290",U411="Ukhia","202294",U411="Ramu","202266",U411="Pekua","202256",U411="Maheshkhali","202249",U411="Kutubdia","202245",U411="Cox's Bazar Sadar","202224",U411="Chakaria","202216",ISBLANK(U411),"")</f>
        <v>202224</v>
      </c>
      <c r="BD411" s="22"/>
      <c r="BE411" s="22"/>
    </row>
    <row r="412" spans="1:57" ht="15.75" customHeight="1">
      <c r="A412" s="36">
        <v>409</v>
      </c>
      <c r="B412" s="10" t="s">
        <v>332</v>
      </c>
      <c r="C412" s="10" t="s">
        <v>27</v>
      </c>
      <c r="D412" s="10" t="s">
        <v>333</v>
      </c>
      <c r="E412" s="20" t="s">
        <v>37</v>
      </c>
      <c r="F412" s="18" t="s">
        <v>5111</v>
      </c>
      <c r="G412" s="18" t="s">
        <v>5237</v>
      </c>
      <c r="H412" s="3" t="s">
        <v>286</v>
      </c>
      <c r="I412" s="18" t="s">
        <v>88</v>
      </c>
      <c r="J412" s="18" t="s">
        <v>201</v>
      </c>
      <c r="K412" s="100" t="s">
        <v>74</v>
      </c>
      <c r="L412" s="100" t="s">
        <v>304</v>
      </c>
      <c r="M412" s="3" t="s">
        <v>428</v>
      </c>
      <c r="N412" s="18" t="s">
        <v>196</v>
      </c>
      <c r="O412" s="18" t="s">
        <v>456</v>
      </c>
      <c r="P412" s="18">
        <v>4500</v>
      </c>
      <c r="Q412" s="2" t="s">
        <v>289</v>
      </c>
      <c r="R412" s="1"/>
      <c r="S412" s="5" t="s">
        <v>291</v>
      </c>
      <c r="T412" s="5" t="s">
        <v>292</v>
      </c>
      <c r="U412" s="18" t="s">
        <v>79</v>
      </c>
      <c r="V412" s="18" t="s">
        <v>230</v>
      </c>
      <c r="W412" s="18" t="s">
        <v>310</v>
      </c>
      <c r="X412" s="145" t="s">
        <v>311</v>
      </c>
      <c r="Y412" s="145" t="s">
        <v>72</v>
      </c>
      <c r="Z412" s="145" t="s">
        <v>473</v>
      </c>
      <c r="AA412" s="18" t="s">
        <v>73</v>
      </c>
      <c r="AB412" s="18" t="s">
        <v>299</v>
      </c>
      <c r="AC412" s="18">
        <v>20</v>
      </c>
      <c r="AD412" s="5">
        <f t="shared" si="14"/>
        <v>100</v>
      </c>
      <c r="AE412" s="140">
        <f>Table_1027[[#This Row],[Planned Individuals]]*0.51</f>
        <v>51</v>
      </c>
      <c r="AF412" s="140">
        <f>Table_1027[[#This Row],[Planned Individuals]]*0.49</f>
        <v>49</v>
      </c>
      <c r="AG412" s="37">
        <v>20</v>
      </c>
      <c r="AH412" s="37"/>
      <c r="AI412" s="140">
        <f>SUM(Table_1027[[#This Row],[Existing Households]:[New Households]])</f>
        <v>20</v>
      </c>
      <c r="AJ412" s="140">
        <f t="shared" si="13"/>
        <v>100</v>
      </c>
      <c r="AK412" s="140">
        <f>Table_1027[[#This Row],[Reached Individuals]]*0.51</f>
        <v>51</v>
      </c>
      <c r="AL412" s="140">
        <f>Table_1027[[#This Row],[Reached Individuals]]*0.49</f>
        <v>49</v>
      </c>
      <c r="AM412" s="140">
        <f>Table_1027[[#This Row],[Reached Individuals]]*0.21</f>
        <v>21</v>
      </c>
      <c r="AN412" s="140">
        <f>Table_1027[[#This Row],[Reached Individuals]]*0.21</f>
        <v>21</v>
      </c>
      <c r="AO412" s="140">
        <f>Table_1027[[#This Row],[Reached Individuals]]*0.26</f>
        <v>26</v>
      </c>
      <c r="AP412" s="140">
        <f>Table_1027[[#This Row],[Reached Individuals]]*0.27</f>
        <v>27</v>
      </c>
      <c r="AQ412" s="142">
        <f>Table_1027[[#This Row],[Reached Individuals]]*0.02</f>
        <v>2</v>
      </c>
      <c r="AR412" s="142">
        <f>Table_1027[[#This Row],[Reached Individuals]]*0.03</f>
        <v>3</v>
      </c>
      <c r="AS412" s="37"/>
      <c r="AT412" s="12"/>
      <c r="AU412" s="12" t="s">
        <v>335</v>
      </c>
      <c r="AV412" s="11">
        <v>1749407239</v>
      </c>
      <c r="AW412" s="11" t="s">
        <v>336</v>
      </c>
      <c r="AX412" s="11" t="s">
        <v>337</v>
      </c>
      <c r="AY412" s="18">
        <v>1719671522</v>
      </c>
      <c r="AZ412" s="18" t="s">
        <v>338</v>
      </c>
      <c r="BA412" s="5">
        <v>20</v>
      </c>
      <c r="BB412" s="5">
        <v>2022</v>
      </c>
      <c r="BC412" s="6" t="str" cm="1">
        <f t="array" ref="BC412">_xlfn.IFS(U412="Teknaf","202290",U412="Ukhia","202294",U412="Ramu","202266",U412="Pekua","202256",U412="Maheshkhali","202249",U412="Kutubdia","202245",U412="Cox's Bazar Sadar","202224",U412="Chakaria","202216",ISBLANK(U412),"")</f>
        <v>202224</v>
      </c>
      <c r="BD412" s="22"/>
      <c r="BE412" s="22"/>
    </row>
    <row r="413" spans="1:57" ht="15.75" customHeight="1">
      <c r="A413" s="36">
        <v>410</v>
      </c>
      <c r="B413" s="10" t="s">
        <v>332</v>
      </c>
      <c r="C413" s="10" t="s">
        <v>27</v>
      </c>
      <c r="D413" s="10" t="s">
        <v>333</v>
      </c>
      <c r="E413" s="20" t="s">
        <v>37</v>
      </c>
      <c r="F413" s="18" t="s">
        <v>5111</v>
      </c>
      <c r="G413" s="18" t="s">
        <v>5237</v>
      </c>
      <c r="H413" s="3" t="s">
        <v>286</v>
      </c>
      <c r="I413" s="18" t="s">
        <v>88</v>
      </c>
      <c r="J413" s="18" t="s">
        <v>201</v>
      </c>
      <c r="K413" s="100" t="s">
        <v>74</v>
      </c>
      <c r="L413" s="100" t="s">
        <v>295</v>
      </c>
      <c r="M413" s="3" t="s">
        <v>428</v>
      </c>
      <c r="N413" s="18" t="s">
        <v>196</v>
      </c>
      <c r="O413" s="18" t="s">
        <v>456</v>
      </c>
      <c r="P413" s="18">
        <v>4500</v>
      </c>
      <c r="Q413" s="2" t="s">
        <v>289</v>
      </c>
      <c r="R413" s="1"/>
      <c r="S413" s="5" t="s">
        <v>291</v>
      </c>
      <c r="T413" s="5" t="s">
        <v>292</v>
      </c>
      <c r="U413" s="18" t="s">
        <v>79</v>
      </c>
      <c r="V413" s="18" t="s">
        <v>230</v>
      </c>
      <c r="W413" s="18" t="s">
        <v>331</v>
      </c>
      <c r="X413" s="145" t="s">
        <v>311</v>
      </c>
      <c r="Y413" s="145" t="s">
        <v>72</v>
      </c>
      <c r="Z413" s="145" t="s">
        <v>473</v>
      </c>
      <c r="AA413" s="18" t="s">
        <v>73</v>
      </c>
      <c r="AB413" s="18" t="s">
        <v>299</v>
      </c>
      <c r="AC413" s="18">
        <v>20</v>
      </c>
      <c r="AD413" s="5">
        <f t="shared" si="14"/>
        <v>100</v>
      </c>
      <c r="AE413" s="140">
        <f>Table_1027[[#This Row],[Planned Individuals]]*0.51</f>
        <v>51</v>
      </c>
      <c r="AF413" s="140">
        <f>Table_1027[[#This Row],[Planned Individuals]]*0.49</f>
        <v>49</v>
      </c>
      <c r="AG413" s="37">
        <v>20</v>
      </c>
      <c r="AH413" s="37"/>
      <c r="AI413" s="140">
        <f>SUM(Table_1027[[#This Row],[Existing Households]:[New Households]])</f>
        <v>20</v>
      </c>
      <c r="AJ413" s="140">
        <f t="shared" si="13"/>
        <v>100</v>
      </c>
      <c r="AK413" s="140">
        <f>Table_1027[[#This Row],[Reached Individuals]]*0.51</f>
        <v>51</v>
      </c>
      <c r="AL413" s="140">
        <f>Table_1027[[#This Row],[Reached Individuals]]*0.49</f>
        <v>49</v>
      </c>
      <c r="AM413" s="140">
        <f>Table_1027[[#This Row],[Reached Individuals]]*0.21</f>
        <v>21</v>
      </c>
      <c r="AN413" s="140">
        <f>Table_1027[[#This Row],[Reached Individuals]]*0.21</f>
        <v>21</v>
      </c>
      <c r="AO413" s="140">
        <f>Table_1027[[#This Row],[Reached Individuals]]*0.26</f>
        <v>26</v>
      </c>
      <c r="AP413" s="140">
        <f>Table_1027[[#This Row],[Reached Individuals]]*0.27</f>
        <v>27</v>
      </c>
      <c r="AQ413" s="142">
        <f>Table_1027[[#This Row],[Reached Individuals]]*0.02</f>
        <v>2</v>
      </c>
      <c r="AR413" s="142">
        <f>Table_1027[[#This Row],[Reached Individuals]]*0.03</f>
        <v>3</v>
      </c>
      <c r="AS413" s="37"/>
      <c r="AT413" s="12"/>
      <c r="AU413" s="12" t="s">
        <v>335</v>
      </c>
      <c r="AV413" s="11">
        <v>1749407239</v>
      </c>
      <c r="AW413" s="11" t="s">
        <v>336</v>
      </c>
      <c r="AX413" s="11" t="s">
        <v>337</v>
      </c>
      <c r="AY413" s="18">
        <v>1719671522</v>
      </c>
      <c r="AZ413" s="18" t="s">
        <v>338</v>
      </c>
      <c r="BA413" s="5">
        <v>20</v>
      </c>
      <c r="BB413" s="5">
        <v>2022</v>
      </c>
      <c r="BC413" s="6" t="str" cm="1">
        <f t="array" ref="BC413">_xlfn.IFS(U413="Teknaf","202290",U413="Ukhia","202294",U413="Ramu","202266",U413="Pekua","202256",U413="Maheshkhali","202249",U413="Kutubdia","202245",U413="Cox's Bazar Sadar","202224",U413="Chakaria","202216",ISBLANK(U413),"")</f>
        <v>202224</v>
      </c>
      <c r="BD413" s="22"/>
      <c r="BE413" s="22"/>
    </row>
    <row r="414" spans="1:57" ht="15.75" customHeight="1">
      <c r="A414" s="36">
        <v>411</v>
      </c>
      <c r="B414" s="10" t="s">
        <v>332</v>
      </c>
      <c r="C414" s="10" t="s">
        <v>27</v>
      </c>
      <c r="D414" s="10" t="s">
        <v>333</v>
      </c>
      <c r="E414" s="20" t="s">
        <v>37</v>
      </c>
      <c r="F414" s="18" t="s">
        <v>5111</v>
      </c>
      <c r="G414" s="18" t="s">
        <v>5237</v>
      </c>
      <c r="H414" s="3" t="s">
        <v>286</v>
      </c>
      <c r="I414" s="18" t="s">
        <v>88</v>
      </c>
      <c r="J414" s="18" t="s">
        <v>201</v>
      </c>
      <c r="K414" s="100" t="s">
        <v>74</v>
      </c>
      <c r="L414" s="100" t="s">
        <v>295</v>
      </c>
      <c r="M414" s="3" t="s">
        <v>428</v>
      </c>
      <c r="N414" s="18" t="s">
        <v>196</v>
      </c>
      <c r="O414" s="18" t="s">
        <v>456</v>
      </c>
      <c r="P414" s="18">
        <v>4500</v>
      </c>
      <c r="Q414" s="2" t="s">
        <v>289</v>
      </c>
      <c r="R414" s="1"/>
      <c r="S414" s="5" t="s">
        <v>291</v>
      </c>
      <c r="T414" s="5" t="s">
        <v>292</v>
      </c>
      <c r="U414" s="18" t="s">
        <v>79</v>
      </c>
      <c r="V414" s="18" t="s">
        <v>598</v>
      </c>
      <c r="W414" s="18" t="s">
        <v>316</v>
      </c>
      <c r="X414" s="145" t="s">
        <v>311</v>
      </c>
      <c r="Y414" s="145" t="s">
        <v>72</v>
      </c>
      <c r="Z414" s="145" t="s">
        <v>473</v>
      </c>
      <c r="AA414" s="18" t="s">
        <v>73</v>
      </c>
      <c r="AB414" s="18" t="s">
        <v>299</v>
      </c>
      <c r="AC414" s="18">
        <v>20</v>
      </c>
      <c r="AD414" s="5">
        <f t="shared" si="14"/>
        <v>100</v>
      </c>
      <c r="AE414" s="140">
        <f>Table_1027[[#This Row],[Planned Individuals]]*0.51</f>
        <v>51</v>
      </c>
      <c r="AF414" s="140">
        <f>Table_1027[[#This Row],[Planned Individuals]]*0.49</f>
        <v>49</v>
      </c>
      <c r="AG414" s="37">
        <v>20</v>
      </c>
      <c r="AH414" s="37"/>
      <c r="AI414" s="140">
        <f>SUM(Table_1027[[#This Row],[Existing Households]:[New Households]])</f>
        <v>20</v>
      </c>
      <c r="AJ414" s="140">
        <f t="shared" si="13"/>
        <v>100</v>
      </c>
      <c r="AK414" s="140">
        <f>Table_1027[[#This Row],[Reached Individuals]]*0.51</f>
        <v>51</v>
      </c>
      <c r="AL414" s="140">
        <f>Table_1027[[#This Row],[Reached Individuals]]*0.49</f>
        <v>49</v>
      </c>
      <c r="AM414" s="140">
        <f>Table_1027[[#This Row],[Reached Individuals]]*0.21</f>
        <v>21</v>
      </c>
      <c r="AN414" s="140">
        <f>Table_1027[[#This Row],[Reached Individuals]]*0.21</f>
        <v>21</v>
      </c>
      <c r="AO414" s="140">
        <f>Table_1027[[#This Row],[Reached Individuals]]*0.26</f>
        <v>26</v>
      </c>
      <c r="AP414" s="140">
        <f>Table_1027[[#This Row],[Reached Individuals]]*0.27</f>
        <v>27</v>
      </c>
      <c r="AQ414" s="142">
        <f>Table_1027[[#This Row],[Reached Individuals]]*0.02</f>
        <v>2</v>
      </c>
      <c r="AR414" s="142">
        <f>Table_1027[[#This Row],[Reached Individuals]]*0.03</f>
        <v>3</v>
      </c>
      <c r="AS414" s="37"/>
      <c r="AT414" s="12"/>
      <c r="AU414" s="12" t="s">
        <v>335</v>
      </c>
      <c r="AV414" s="11">
        <v>1749407239</v>
      </c>
      <c r="AW414" s="11" t="s">
        <v>336</v>
      </c>
      <c r="AX414" s="11" t="s">
        <v>337</v>
      </c>
      <c r="AY414" s="18">
        <v>1719671522</v>
      </c>
      <c r="AZ414" s="18" t="s">
        <v>338</v>
      </c>
      <c r="BA414" s="5">
        <v>20</v>
      </c>
      <c r="BB414" s="5">
        <v>2022</v>
      </c>
      <c r="BC414" s="6" t="str" cm="1">
        <f t="array" ref="BC414">_xlfn.IFS(U414="Teknaf","202290",U414="Ukhia","202294",U414="Ramu","202266",U414="Pekua","202256",U414="Maheshkhali","202249",U414="Kutubdia","202245",U414="Cox's Bazar Sadar","202224",U414="Chakaria","202216",ISBLANK(U414),"")</f>
        <v>202224</v>
      </c>
      <c r="BD414" s="22"/>
      <c r="BE414" s="22"/>
    </row>
    <row r="415" spans="1:57" ht="15.75" customHeight="1">
      <c r="A415" s="36">
        <v>412</v>
      </c>
      <c r="B415" s="10" t="s">
        <v>332</v>
      </c>
      <c r="C415" s="10" t="s">
        <v>27</v>
      </c>
      <c r="D415" s="10" t="s">
        <v>333</v>
      </c>
      <c r="E415" s="20" t="s">
        <v>37</v>
      </c>
      <c r="F415" s="18" t="s">
        <v>5111</v>
      </c>
      <c r="G415" s="18" t="s">
        <v>5237</v>
      </c>
      <c r="H415" s="3" t="s">
        <v>286</v>
      </c>
      <c r="I415" s="18" t="s">
        <v>88</v>
      </c>
      <c r="J415" s="18" t="s">
        <v>201</v>
      </c>
      <c r="K415" s="100" t="s">
        <v>74</v>
      </c>
      <c r="L415" s="100" t="s">
        <v>295</v>
      </c>
      <c r="M415" s="3" t="s">
        <v>428</v>
      </c>
      <c r="N415" s="18" t="s">
        <v>196</v>
      </c>
      <c r="O415" s="18" t="s">
        <v>456</v>
      </c>
      <c r="P415" s="18">
        <v>4500</v>
      </c>
      <c r="Q415" s="2" t="s">
        <v>289</v>
      </c>
      <c r="R415" s="1"/>
      <c r="S415" s="5" t="s">
        <v>291</v>
      </c>
      <c r="T415" s="5" t="s">
        <v>292</v>
      </c>
      <c r="U415" s="18" t="s">
        <v>79</v>
      </c>
      <c r="V415" s="18" t="s">
        <v>598</v>
      </c>
      <c r="W415" s="18" t="s">
        <v>310</v>
      </c>
      <c r="X415" s="145" t="s">
        <v>311</v>
      </c>
      <c r="Y415" s="145" t="s">
        <v>72</v>
      </c>
      <c r="Z415" s="145" t="s">
        <v>473</v>
      </c>
      <c r="AA415" s="18" t="s">
        <v>73</v>
      </c>
      <c r="AB415" s="18" t="s">
        <v>299</v>
      </c>
      <c r="AC415" s="18">
        <v>20</v>
      </c>
      <c r="AD415" s="5">
        <f t="shared" si="14"/>
        <v>100</v>
      </c>
      <c r="AE415" s="140">
        <f>Table_1027[[#This Row],[Planned Individuals]]*0.51</f>
        <v>51</v>
      </c>
      <c r="AF415" s="140">
        <f>Table_1027[[#This Row],[Planned Individuals]]*0.49</f>
        <v>49</v>
      </c>
      <c r="AG415" s="37">
        <v>20</v>
      </c>
      <c r="AH415" s="37"/>
      <c r="AI415" s="140">
        <f>SUM(Table_1027[[#This Row],[Existing Households]:[New Households]])</f>
        <v>20</v>
      </c>
      <c r="AJ415" s="140">
        <f t="shared" si="13"/>
        <v>100</v>
      </c>
      <c r="AK415" s="140">
        <f>Table_1027[[#This Row],[Reached Individuals]]*0.51</f>
        <v>51</v>
      </c>
      <c r="AL415" s="140">
        <f>Table_1027[[#This Row],[Reached Individuals]]*0.49</f>
        <v>49</v>
      </c>
      <c r="AM415" s="140">
        <f>Table_1027[[#This Row],[Reached Individuals]]*0.21</f>
        <v>21</v>
      </c>
      <c r="AN415" s="140">
        <f>Table_1027[[#This Row],[Reached Individuals]]*0.21</f>
        <v>21</v>
      </c>
      <c r="AO415" s="140">
        <f>Table_1027[[#This Row],[Reached Individuals]]*0.26</f>
        <v>26</v>
      </c>
      <c r="AP415" s="140">
        <f>Table_1027[[#This Row],[Reached Individuals]]*0.27</f>
        <v>27</v>
      </c>
      <c r="AQ415" s="142">
        <f>Table_1027[[#This Row],[Reached Individuals]]*0.02</f>
        <v>2</v>
      </c>
      <c r="AR415" s="142">
        <f>Table_1027[[#This Row],[Reached Individuals]]*0.03</f>
        <v>3</v>
      </c>
      <c r="AS415" s="37"/>
      <c r="AT415" s="12"/>
      <c r="AU415" s="12" t="s">
        <v>335</v>
      </c>
      <c r="AV415" s="11">
        <v>1749407239</v>
      </c>
      <c r="AW415" s="11" t="s">
        <v>336</v>
      </c>
      <c r="AX415" s="11" t="s">
        <v>337</v>
      </c>
      <c r="AY415" s="18">
        <v>1719671522</v>
      </c>
      <c r="AZ415" s="18" t="s">
        <v>338</v>
      </c>
      <c r="BA415" s="5">
        <v>20</v>
      </c>
      <c r="BB415" s="5">
        <v>2022</v>
      </c>
      <c r="BC415" s="6" t="str" cm="1">
        <f t="array" ref="BC415">_xlfn.IFS(U415="Teknaf","202290",U415="Ukhia","202294",U415="Ramu","202266",U415="Pekua","202256",U415="Maheshkhali","202249",U415="Kutubdia","202245",U415="Cox's Bazar Sadar","202224",U415="Chakaria","202216",ISBLANK(U415),"")</f>
        <v>202224</v>
      </c>
      <c r="BD415" s="22"/>
      <c r="BE415" s="22"/>
    </row>
    <row r="416" spans="1:57" ht="15.75" customHeight="1">
      <c r="A416" s="36">
        <v>413</v>
      </c>
      <c r="B416" s="10" t="s">
        <v>332</v>
      </c>
      <c r="C416" s="10" t="s">
        <v>27</v>
      </c>
      <c r="D416" s="10" t="s">
        <v>333</v>
      </c>
      <c r="E416" s="20" t="s">
        <v>37</v>
      </c>
      <c r="F416" s="18" t="s">
        <v>5111</v>
      </c>
      <c r="G416" s="18" t="s">
        <v>5237</v>
      </c>
      <c r="H416" s="3" t="s">
        <v>286</v>
      </c>
      <c r="I416" s="18" t="s">
        <v>88</v>
      </c>
      <c r="J416" s="18" t="s">
        <v>201</v>
      </c>
      <c r="K416" s="100" t="s">
        <v>74</v>
      </c>
      <c r="L416" s="100" t="s">
        <v>295</v>
      </c>
      <c r="M416" s="3" t="s">
        <v>428</v>
      </c>
      <c r="N416" s="18" t="s">
        <v>196</v>
      </c>
      <c r="O416" s="18" t="s">
        <v>456</v>
      </c>
      <c r="P416" s="18">
        <v>4500</v>
      </c>
      <c r="Q416" s="2" t="s">
        <v>289</v>
      </c>
      <c r="R416" s="1"/>
      <c r="S416" s="5" t="s">
        <v>291</v>
      </c>
      <c r="T416" s="5" t="s">
        <v>292</v>
      </c>
      <c r="U416" s="18" t="s">
        <v>79</v>
      </c>
      <c r="V416" s="18" t="s">
        <v>620</v>
      </c>
      <c r="W416" s="18" t="s">
        <v>325</v>
      </c>
      <c r="X416" s="145" t="s">
        <v>311</v>
      </c>
      <c r="Y416" s="145" t="s">
        <v>72</v>
      </c>
      <c r="Z416" s="145" t="s">
        <v>473</v>
      </c>
      <c r="AA416" s="18" t="s">
        <v>73</v>
      </c>
      <c r="AB416" s="18" t="s">
        <v>299</v>
      </c>
      <c r="AC416" s="18">
        <v>20</v>
      </c>
      <c r="AD416" s="5">
        <f t="shared" si="14"/>
        <v>100</v>
      </c>
      <c r="AE416" s="140">
        <f>Table_1027[[#This Row],[Planned Individuals]]*0.51</f>
        <v>51</v>
      </c>
      <c r="AF416" s="140">
        <f>Table_1027[[#This Row],[Planned Individuals]]*0.49</f>
        <v>49</v>
      </c>
      <c r="AG416" s="37">
        <v>20</v>
      </c>
      <c r="AH416" s="37"/>
      <c r="AI416" s="140">
        <f>SUM(Table_1027[[#This Row],[Existing Households]:[New Households]])</f>
        <v>20</v>
      </c>
      <c r="AJ416" s="140">
        <f t="shared" si="13"/>
        <v>100</v>
      </c>
      <c r="AK416" s="140">
        <f>Table_1027[[#This Row],[Reached Individuals]]*0.51</f>
        <v>51</v>
      </c>
      <c r="AL416" s="140">
        <f>Table_1027[[#This Row],[Reached Individuals]]*0.49</f>
        <v>49</v>
      </c>
      <c r="AM416" s="140">
        <f>Table_1027[[#This Row],[Reached Individuals]]*0.21</f>
        <v>21</v>
      </c>
      <c r="AN416" s="140">
        <f>Table_1027[[#This Row],[Reached Individuals]]*0.21</f>
        <v>21</v>
      </c>
      <c r="AO416" s="140">
        <f>Table_1027[[#This Row],[Reached Individuals]]*0.26</f>
        <v>26</v>
      </c>
      <c r="AP416" s="140">
        <f>Table_1027[[#This Row],[Reached Individuals]]*0.27</f>
        <v>27</v>
      </c>
      <c r="AQ416" s="142">
        <f>Table_1027[[#This Row],[Reached Individuals]]*0.02</f>
        <v>2</v>
      </c>
      <c r="AR416" s="142">
        <f>Table_1027[[#This Row],[Reached Individuals]]*0.03</f>
        <v>3</v>
      </c>
      <c r="AS416" s="37"/>
      <c r="AT416" s="12"/>
      <c r="AU416" s="12" t="s">
        <v>335</v>
      </c>
      <c r="AV416" s="11">
        <v>1749407239</v>
      </c>
      <c r="AW416" s="11" t="s">
        <v>336</v>
      </c>
      <c r="AX416" s="11" t="s">
        <v>337</v>
      </c>
      <c r="AY416" s="18">
        <v>1719671522</v>
      </c>
      <c r="AZ416" s="18" t="s">
        <v>338</v>
      </c>
      <c r="BA416" s="5">
        <v>20</v>
      </c>
      <c r="BB416" s="5">
        <v>2022</v>
      </c>
      <c r="BC416" s="6" t="str" cm="1">
        <f t="array" ref="BC416">_xlfn.IFS(U416="Teknaf","202290",U416="Ukhia","202294",U416="Ramu","202266",U416="Pekua","202256",U416="Maheshkhali","202249",U416="Kutubdia","202245",U416="Cox's Bazar Sadar","202224",U416="Chakaria","202216",ISBLANK(U416),"")</f>
        <v>202224</v>
      </c>
      <c r="BD416" s="22"/>
      <c r="BE416" s="22"/>
    </row>
    <row r="417" spans="1:57" ht="15.75" customHeight="1">
      <c r="A417" s="36">
        <v>414</v>
      </c>
      <c r="B417" s="10" t="s">
        <v>332</v>
      </c>
      <c r="C417" s="10" t="s">
        <v>27</v>
      </c>
      <c r="D417" s="10" t="s">
        <v>333</v>
      </c>
      <c r="E417" s="20" t="s">
        <v>37</v>
      </c>
      <c r="F417" s="18" t="s">
        <v>5111</v>
      </c>
      <c r="G417" s="18" t="s">
        <v>5237</v>
      </c>
      <c r="H417" s="3" t="s">
        <v>286</v>
      </c>
      <c r="I417" s="18" t="s">
        <v>88</v>
      </c>
      <c r="J417" s="18" t="s">
        <v>201</v>
      </c>
      <c r="K417" s="100" t="s">
        <v>74</v>
      </c>
      <c r="L417" s="100" t="s">
        <v>295</v>
      </c>
      <c r="M417" s="3" t="s">
        <v>428</v>
      </c>
      <c r="N417" s="18" t="s">
        <v>196</v>
      </c>
      <c r="O417" s="18" t="s">
        <v>456</v>
      </c>
      <c r="P417" s="18">
        <v>4500</v>
      </c>
      <c r="Q417" s="2" t="s">
        <v>289</v>
      </c>
      <c r="R417" s="1"/>
      <c r="S417" s="5" t="s">
        <v>291</v>
      </c>
      <c r="T417" s="5" t="s">
        <v>292</v>
      </c>
      <c r="U417" s="18" t="s">
        <v>79</v>
      </c>
      <c r="V417" s="18" t="s">
        <v>620</v>
      </c>
      <c r="W417" s="18" t="s">
        <v>310</v>
      </c>
      <c r="X417" s="145" t="s">
        <v>311</v>
      </c>
      <c r="Y417" s="145" t="s">
        <v>72</v>
      </c>
      <c r="Z417" s="145" t="s">
        <v>473</v>
      </c>
      <c r="AA417" s="18" t="s">
        <v>73</v>
      </c>
      <c r="AB417" s="18" t="s">
        <v>299</v>
      </c>
      <c r="AC417" s="18">
        <v>20</v>
      </c>
      <c r="AD417" s="5">
        <f t="shared" si="14"/>
        <v>100</v>
      </c>
      <c r="AE417" s="140">
        <f>Table_1027[[#This Row],[Planned Individuals]]*0.51</f>
        <v>51</v>
      </c>
      <c r="AF417" s="140">
        <f>Table_1027[[#This Row],[Planned Individuals]]*0.49</f>
        <v>49</v>
      </c>
      <c r="AG417" s="37">
        <v>20</v>
      </c>
      <c r="AH417" s="37"/>
      <c r="AI417" s="140">
        <f>SUM(Table_1027[[#This Row],[Existing Households]:[New Households]])</f>
        <v>20</v>
      </c>
      <c r="AJ417" s="140">
        <f t="shared" si="13"/>
        <v>100</v>
      </c>
      <c r="AK417" s="140">
        <f>Table_1027[[#This Row],[Reached Individuals]]*0.51</f>
        <v>51</v>
      </c>
      <c r="AL417" s="140">
        <f>Table_1027[[#This Row],[Reached Individuals]]*0.49</f>
        <v>49</v>
      </c>
      <c r="AM417" s="140">
        <f>Table_1027[[#This Row],[Reached Individuals]]*0.21</f>
        <v>21</v>
      </c>
      <c r="AN417" s="140">
        <f>Table_1027[[#This Row],[Reached Individuals]]*0.21</f>
        <v>21</v>
      </c>
      <c r="AO417" s="140">
        <f>Table_1027[[#This Row],[Reached Individuals]]*0.26</f>
        <v>26</v>
      </c>
      <c r="AP417" s="140">
        <f>Table_1027[[#This Row],[Reached Individuals]]*0.27</f>
        <v>27</v>
      </c>
      <c r="AQ417" s="142">
        <f>Table_1027[[#This Row],[Reached Individuals]]*0.02</f>
        <v>2</v>
      </c>
      <c r="AR417" s="142">
        <f>Table_1027[[#This Row],[Reached Individuals]]*0.03</f>
        <v>3</v>
      </c>
      <c r="AS417" s="37"/>
      <c r="AT417" s="12"/>
      <c r="AU417" s="12" t="s">
        <v>335</v>
      </c>
      <c r="AV417" s="11">
        <v>1749407239</v>
      </c>
      <c r="AW417" s="11" t="s">
        <v>336</v>
      </c>
      <c r="AX417" s="11" t="s">
        <v>337</v>
      </c>
      <c r="AY417" s="18">
        <v>1719671522</v>
      </c>
      <c r="AZ417" s="18" t="s">
        <v>338</v>
      </c>
      <c r="BA417" s="5">
        <v>20</v>
      </c>
      <c r="BB417" s="5">
        <v>2022</v>
      </c>
      <c r="BC417" s="6" t="str" cm="1">
        <f t="array" ref="BC417">_xlfn.IFS(U417="Teknaf","202290",U417="Ukhia","202294",U417="Ramu","202266",U417="Pekua","202256",U417="Maheshkhali","202249",U417="Kutubdia","202245",U417="Cox's Bazar Sadar","202224",U417="Chakaria","202216",ISBLANK(U417),"")</f>
        <v>202224</v>
      </c>
      <c r="BD417" s="22"/>
      <c r="BE417" s="22"/>
    </row>
    <row r="418" spans="1:57" ht="15.75" customHeight="1">
      <c r="A418" s="36">
        <v>415</v>
      </c>
      <c r="B418" s="10" t="s">
        <v>332</v>
      </c>
      <c r="C418" s="10" t="s">
        <v>27</v>
      </c>
      <c r="D418" s="10" t="s">
        <v>333</v>
      </c>
      <c r="E418" s="20" t="s">
        <v>37</v>
      </c>
      <c r="F418" s="18" t="s">
        <v>5111</v>
      </c>
      <c r="G418" s="18" t="s">
        <v>5237</v>
      </c>
      <c r="H418" s="3" t="s">
        <v>286</v>
      </c>
      <c r="I418" s="18" t="s">
        <v>88</v>
      </c>
      <c r="J418" s="18" t="s">
        <v>201</v>
      </c>
      <c r="K418" s="100" t="s">
        <v>74</v>
      </c>
      <c r="L418" s="100" t="s">
        <v>295</v>
      </c>
      <c r="M418" s="3" t="s">
        <v>428</v>
      </c>
      <c r="N418" s="18" t="s">
        <v>196</v>
      </c>
      <c r="O418" s="18" t="s">
        <v>456</v>
      </c>
      <c r="P418" s="18">
        <v>4500</v>
      </c>
      <c r="Q418" s="2" t="s">
        <v>289</v>
      </c>
      <c r="R418" s="1"/>
      <c r="S418" s="5" t="s">
        <v>291</v>
      </c>
      <c r="T418" s="5" t="s">
        <v>292</v>
      </c>
      <c r="U418" s="18" t="s">
        <v>79</v>
      </c>
      <c r="V418" s="18" t="s">
        <v>616</v>
      </c>
      <c r="W418" s="18" t="s">
        <v>331</v>
      </c>
      <c r="X418" s="145" t="s">
        <v>311</v>
      </c>
      <c r="Y418" s="145" t="s">
        <v>72</v>
      </c>
      <c r="Z418" s="145" t="s">
        <v>473</v>
      </c>
      <c r="AA418" s="18" t="s">
        <v>73</v>
      </c>
      <c r="AB418" s="18" t="s">
        <v>299</v>
      </c>
      <c r="AC418" s="18">
        <v>20</v>
      </c>
      <c r="AD418" s="5">
        <f t="shared" si="14"/>
        <v>100</v>
      </c>
      <c r="AE418" s="140">
        <f>Table_1027[[#This Row],[Planned Individuals]]*0.51</f>
        <v>51</v>
      </c>
      <c r="AF418" s="140">
        <f>Table_1027[[#This Row],[Planned Individuals]]*0.49</f>
        <v>49</v>
      </c>
      <c r="AG418" s="37">
        <v>20</v>
      </c>
      <c r="AH418" s="37"/>
      <c r="AI418" s="140">
        <f>SUM(Table_1027[[#This Row],[Existing Households]:[New Households]])</f>
        <v>20</v>
      </c>
      <c r="AJ418" s="140">
        <f t="shared" si="13"/>
        <v>100</v>
      </c>
      <c r="AK418" s="140">
        <f>Table_1027[[#This Row],[Reached Individuals]]*0.51</f>
        <v>51</v>
      </c>
      <c r="AL418" s="140">
        <f>Table_1027[[#This Row],[Reached Individuals]]*0.49</f>
        <v>49</v>
      </c>
      <c r="AM418" s="140">
        <f>Table_1027[[#This Row],[Reached Individuals]]*0.21</f>
        <v>21</v>
      </c>
      <c r="AN418" s="140">
        <f>Table_1027[[#This Row],[Reached Individuals]]*0.21</f>
        <v>21</v>
      </c>
      <c r="AO418" s="140">
        <f>Table_1027[[#This Row],[Reached Individuals]]*0.26</f>
        <v>26</v>
      </c>
      <c r="AP418" s="140">
        <f>Table_1027[[#This Row],[Reached Individuals]]*0.27</f>
        <v>27</v>
      </c>
      <c r="AQ418" s="142">
        <f>Table_1027[[#This Row],[Reached Individuals]]*0.02</f>
        <v>2</v>
      </c>
      <c r="AR418" s="142">
        <f>Table_1027[[#This Row],[Reached Individuals]]*0.03</f>
        <v>3</v>
      </c>
      <c r="AS418" s="37"/>
      <c r="AT418" s="12"/>
      <c r="AU418" s="12" t="s">
        <v>335</v>
      </c>
      <c r="AV418" s="11">
        <v>1749407239</v>
      </c>
      <c r="AW418" s="11" t="s">
        <v>336</v>
      </c>
      <c r="AX418" s="11" t="s">
        <v>337</v>
      </c>
      <c r="AY418" s="18">
        <v>1719671522</v>
      </c>
      <c r="AZ418" s="18" t="s">
        <v>338</v>
      </c>
      <c r="BA418" s="5">
        <v>20</v>
      </c>
      <c r="BB418" s="5">
        <v>2022</v>
      </c>
      <c r="BC418" s="6" t="str" cm="1">
        <f t="array" ref="BC418">_xlfn.IFS(U418="Teknaf","202290",U418="Ukhia","202294",U418="Ramu","202266",U418="Pekua","202256",U418="Maheshkhali","202249",U418="Kutubdia","202245",U418="Cox's Bazar Sadar","202224",U418="Chakaria","202216",ISBLANK(U418),"")</f>
        <v>202224</v>
      </c>
      <c r="BD418" s="22"/>
      <c r="BE418" s="22"/>
    </row>
    <row r="419" spans="1:57" ht="15.75" customHeight="1">
      <c r="A419" s="36">
        <v>416</v>
      </c>
      <c r="B419" s="10" t="s">
        <v>332</v>
      </c>
      <c r="C419" s="10" t="s">
        <v>27</v>
      </c>
      <c r="D419" s="10" t="s">
        <v>333</v>
      </c>
      <c r="E419" s="20" t="s">
        <v>37</v>
      </c>
      <c r="F419" s="18" t="s">
        <v>5111</v>
      </c>
      <c r="G419" s="18" t="s">
        <v>5237</v>
      </c>
      <c r="H419" s="3" t="s">
        <v>286</v>
      </c>
      <c r="I419" s="18" t="s">
        <v>88</v>
      </c>
      <c r="J419" s="18" t="s">
        <v>201</v>
      </c>
      <c r="K419" s="100" t="s">
        <v>74</v>
      </c>
      <c r="L419" s="100" t="s">
        <v>304</v>
      </c>
      <c r="M419" s="3" t="s">
        <v>428</v>
      </c>
      <c r="N419" s="18" t="s">
        <v>196</v>
      </c>
      <c r="O419" s="18" t="s">
        <v>456</v>
      </c>
      <c r="P419" s="18">
        <v>4500</v>
      </c>
      <c r="Q419" s="2" t="s">
        <v>289</v>
      </c>
      <c r="R419" s="1"/>
      <c r="S419" s="5" t="s">
        <v>291</v>
      </c>
      <c r="T419" s="5" t="s">
        <v>292</v>
      </c>
      <c r="U419" s="18" t="s">
        <v>79</v>
      </c>
      <c r="V419" s="18" t="s">
        <v>616</v>
      </c>
      <c r="W419" s="18" t="s">
        <v>324</v>
      </c>
      <c r="X419" s="145" t="s">
        <v>311</v>
      </c>
      <c r="Y419" s="145" t="s">
        <v>72</v>
      </c>
      <c r="Z419" s="145" t="s">
        <v>473</v>
      </c>
      <c r="AA419" s="18" t="s">
        <v>73</v>
      </c>
      <c r="AB419" s="18" t="s">
        <v>299</v>
      </c>
      <c r="AC419" s="18">
        <v>20</v>
      </c>
      <c r="AD419" s="5">
        <f t="shared" si="14"/>
        <v>100</v>
      </c>
      <c r="AE419" s="140">
        <f>Table_1027[[#This Row],[Planned Individuals]]*0.51</f>
        <v>51</v>
      </c>
      <c r="AF419" s="140">
        <f>Table_1027[[#This Row],[Planned Individuals]]*0.49</f>
        <v>49</v>
      </c>
      <c r="AG419" s="37">
        <v>20</v>
      </c>
      <c r="AH419" s="37"/>
      <c r="AI419" s="140">
        <f>SUM(Table_1027[[#This Row],[Existing Households]:[New Households]])</f>
        <v>20</v>
      </c>
      <c r="AJ419" s="140">
        <f t="shared" si="13"/>
        <v>100</v>
      </c>
      <c r="AK419" s="140">
        <f>Table_1027[[#This Row],[Reached Individuals]]*0.51</f>
        <v>51</v>
      </c>
      <c r="AL419" s="140">
        <f>Table_1027[[#This Row],[Reached Individuals]]*0.49</f>
        <v>49</v>
      </c>
      <c r="AM419" s="140">
        <f>Table_1027[[#This Row],[Reached Individuals]]*0.21</f>
        <v>21</v>
      </c>
      <c r="AN419" s="140">
        <f>Table_1027[[#This Row],[Reached Individuals]]*0.21</f>
        <v>21</v>
      </c>
      <c r="AO419" s="140">
        <f>Table_1027[[#This Row],[Reached Individuals]]*0.26</f>
        <v>26</v>
      </c>
      <c r="AP419" s="140">
        <f>Table_1027[[#This Row],[Reached Individuals]]*0.27</f>
        <v>27</v>
      </c>
      <c r="AQ419" s="142">
        <f>Table_1027[[#This Row],[Reached Individuals]]*0.02</f>
        <v>2</v>
      </c>
      <c r="AR419" s="142">
        <f>Table_1027[[#This Row],[Reached Individuals]]*0.03</f>
        <v>3</v>
      </c>
      <c r="AS419" s="37"/>
      <c r="AT419" s="12"/>
      <c r="AU419" s="12" t="s">
        <v>335</v>
      </c>
      <c r="AV419" s="11">
        <v>1749407239</v>
      </c>
      <c r="AW419" s="11" t="s">
        <v>336</v>
      </c>
      <c r="AX419" s="11" t="s">
        <v>337</v>
      </c>
      <c r="AY419" s="18">
        <v>1719671522</v>
      </c>
      <c r="AZ419" s="18" t="s">
        <v>338</v>
      </c>
      <c r="BA419" s="5">
        <v>20</v>
      </c>
      <c r="BB419" s="5">
        <v>2022</v>
      </c>
      <c r="BC419" s="6" t="str" cm="1">
        <f t="array" ref="BC419">_xlfn.IFS(U419="Teknaf","202290",U419="Ukhia","202294",U419="Ramu","202266",U419="Pekua","202256",U419="Maheshkhali","202249",U419="Kutubdia","202245",U419="Cox's Bazar Sadar","202224",U419="Chakaria","202216",ISBLANK(U419),"")</f>
        <v>202224</v>
      </c>
      <c r="BD419" s="22"/>
      <c r="BE419" s="22"/>
    </row>
    <row r="420" spans="1:57" ht="15.75" customHeight="1">
      <c r="A420" s="36">
        <v>417</v>
      </c>
      <c r="B420" s="10" t="s">
        <v>332</v>
      </c>
      <c r="C420" s="10" t="s">
        <v>27</v>
      </c>
      <c r="D420" s="10" t="s">
        <v>333</v>
      </c>
      <c r="E420" s="20" t="s">
        <v>37</v>
      </c>
      <c r="F420" s="18" t="s">
        <v>5111</v>
      </c>
      <c r="G420" s="18" t="s">
        <v>5237</v>
      </c>
      <c r="H420" s="3" t="s">
        <v>286</v>
      </c>
      <c r="I420" s="18" t="s">
        <v>88</v>
      </c>
      <c r="J420" s="18" t="s">
        <v>201</v>
      </c>
      <c r="K420" s="100" t="s">
        <v>74</v>
      </c>
      <c r="L420" s="100" t="s">
        <v>295</v>
      </c>
      <c r="M420" s="3" t="s">
        <v>428</v>
      </c>
      <c r="N420" s="18" t="s">
        <v>196</v>
      </c>
      <c r="O420" s="18" t="s">
        <v>456</v>
      </c>
      <c r="P420" s="18">
        <v>4500</v>
      </c>
      <c r="Q420" s="2" t="s">
        <v>289</v>
      </c>
      <c r="R420" s="1"/>
      <c r="S420" s="5" t="s">
        <v>291</v>
      </c>
      <c r="T420" s="5" t="s">
        <v>292</v>
      </c>
      <c r="U420" s="18" t="s">
        <v>79</v>
      </c>
      <c r="V420" s="18" t="s">
        <v>231</v>
      </c>
      <c r="W420" s="18" t="s">
        <v>324</v>
      </c>
      <c r="X420" s="145" t="s">
        <v>311</v>
      </c>
      <c r="Y420" s="145" t="s">
        <v>72</v>
      </c>
      <c r="Z420" s="145" t="s">
        <v>473</v>
      </c>
      <c r="AA420" s="18" t="s">
        <v>73</v>
      </c>
      <c r="AB420" s="18" t="s">
        <v>299</v>
      </c>
      <c r="AC420" s="18">
        <v>20</v>
      </c>
      <c r="AD420" s="5">
        <f t="shared" si="14"/>
        <v>100</v>
      </c>
      <c r="AE420" s="140">
        <f>Table_1027[[#This Row],[Planned Individuals]]*0.51</f>
        <v>51</v>
      </c>
      <c r="AF420" s="140">
        <f>Table_1027[[#This Row],[Planned Individuals]]*0.49</f>
        <v>49</v>
      </c>
      <c r="AG420" s="37">
        <v>20</v>
      </c>
      <c r="AH420" s="37"/>
      <c r="AI420" s="140">
        <f>SUM(Table_1027[[#This Row],[Existing Households]:[New Households]])</f>
        <v>20</v>
      </c>
      <c r="AJ420" s="140">
        <f t="shared" si="13"/>
        <v>100</v>
      </c>
      <c r="AK420" s="140">
        <f>Table_1027[[#This Row],[Reached Individuals]]*0.51</f>
        <v>51</v>
      </c>
      <c r="AL420" s="140">
        <f>Table_1027[[#This Row],[Reached Individuals]]*0.49</f>
        <v>49</v>
      </c>
      <c r="AM420" s="140">
        <f>Table_1027[[#This Row],[Reached Individuals]]*0.21</f>
        <v>21</v>
      </c>
      <c r="AN420" s="140">
        <f>Table_1027[[#This Row],[Reached Individuals]]*0.21</f>
        <v>21</v>
      </c>
      <c r="AO420" s="140">
        <f>Table_1027[[#This Row],[Reached Individuals]]*0.26</f>
        <v>26</v>
      </c>
      <c r="AP420" s="140">
        <f>Table_1027[[#This Row],[Reached Individuals]]*0.27</f>
        <v>27</v>
      </c>
      <c r="AQ420" s="142">
        <f>Table_1027[[#This Row],[Reached Individuals]]*0.02</f>
        <v>2</v>
      </c>
      <c r="AR420" s="142">
        <f>Table_1027[[#This Row],[Reached Individuals]]*0.03</f>
        <v>3</v>
      </c>
      <c r="AS420" s="37"/>
      <c r="AT420" s="12"/>
      <c r="AU420" s="12" t="s">
        <v>335</v>
      </c>
      <c r="AV420" s="11">
        <v>1749407239</v>
      </c>
      <c r="AW420" s="11" t="s">
        <v>336</v>
      </c>
      <c r="AX420" s="11" t="s">
        <v>337</v>
      </c>
      <c r="AY420" s="18">
        <v>1719671522</v>
      </c>
      <c r="AZ420" s="18" t="s">
        <v>338</v>
      </c>
      <c r="BA420" s="5">
        <v>20</v>
      </c>
      <c r="BB420" s="5">
        <v>2022</v>
      </c>
      <c r="BC420" s="6" t="str" cm="1">
        <f t="array" ref="BC420">_xlfn.IFS(U420="Teknaf","202290",U420="Ukhia","202294",U420="Ramu","202266",U420="Pekua","202256",U420="Maheshkhali","202249",U420="Kutubdia","202245",U420="Cox's Bazar Sadar","202224",U420="Chakaria","202216",ISBLANK(U420),"")</f>
        <v>202224</v>
      </c>
      <c r="BD420" s="22"/>
      <c r="BE420" s="22"/>
    </row>
    <row r="421" spans="1:57" ht="15.75" customHeight="1">
      <c r="A421" s="36">
        <v>418</v>
      </c>
      <c r="B421" s="10" t="s">
        <v>332</v>
      </c>
      <c r="C421" s="10" t="s">
        <v>27</v>
      </c>
      <c r="D421" s="10" t="s">
        <v>333</v>
      </c>
      <c r="E421" s="20" t="s">
        <v>37</v>
      </c>
      <c r="F421" s="18" t="s">
        <v>5111</v>
      </c>
      <c r="G421" s="18" t="s">
        <v>5237</v>
      </c>
      <c r="H421" s="3" t="s">
        <v>286</v>
      </c>
      <c r="I421" s="18" t="s">
        <v>88</v>
      </c>
      <c r="J421" s="18" t="s">
        <v>201</v>
      </c>
      <c r="K421" s="100" t="s">
        <v>74</v>
      </c>
      <c r="L421" s="100" t="s">
        <v>295</v>
      </c>
      <c r="M421" s="3" t="s">
        <v>428</v>
      </c>
      <c r="N421" s="18" t="s">
        <v>196</v>
      </c>
      <c r="O421" s="18" t="s">
        <v>456</v>
      </c>
      <c r="P421" s="18">
        <v>4500</v>
      </c>
      <c r="Q421" s="2" t="s">
        <v>289</v>
      </c>
      <c r="R421" s="1"/>
      <c r="S421" s="5" t="s">
        <v>291</v>
      </c>
      <c r="T421" s="5" t="s">
        <v>292</v>
      </c>
      <c r="U421" s="18" t="s">
        <v>79</v>
      </c>
      <c r="V421" s="18" t="s">
        <v>231</v>
      </c>
      <c r="W421" s="18" t="s">
        <v>310</v>
      </c>
      <c r="X421" s="145" t="s">
        <v>311</v>
      </c>
      <c r="Y421" s="145" t="s">
        <v>72</v>
      </c>
      <c r="Z421" s="145" t="s">
        <v>473</v>
      </c>
      <c r="AA421" s="18" t="s">
        <v>73</v>
      </c>
      <c r="AB421" s="18" t="s">
        <v>299</v>
      </c>
      <c r="AC421" s="18">
        <v>20</v>
      </c>
      <c r="AD421" s="5">
        <f t="shared" si="14"/>
        <v>100</v>
      </c>
      <c r="AE421" s="140">
        <f>Table_1027[[#This Row],[Planned Individuals]]*0.51</f>
        <v>51</v>
      </c>
      <c r="AF421" s="140">
        <f>Table_1027[[#This Row],[Planned Individuals]]*0.49</f>
        <v>49</v>
      </c>
      <c r="AG421" s="37">
        <v>20</v>
      </c>
      <c r="AH421" s="37"/>
      <c r="AI421" s="140">
        <f>SUM(Table_1027[[#This Row],[Existing Households]:[New Households]])</f>
        <v>20</v>
      </c>
      <c r="AJ421" s="140">
        <f t="shared" si="13"/>
        <v>100</v>
      </c>
      <c r="AK421" s="140">
        <f>Table_1027[[#This Row],[Reached Individuals]]*0.51</f>
        <v>51</v>
      </c>
      <c r="AL421" s="140">
        <f>Table_1027[[#This Row],[Reached Individuals]]*0.49</f>
        <v>49</v>
      </c>
      <c r="AM421" s="140">
        <f>Table_1027[[#This Row],[Reached Individuals]]*0.21</f>
        <v>21</v>
      </c>
      <c r="AN421" s="140">
        <f>Table_1027[[#This Row],[Reached Individuals]]*0.21</f>
        <v>21</v>
      </c>
      <c r="AO421" s="140">
        <f>Table_1027[[#This Row],[Reached Individuals]]*0.26</f>
        <v>26</v>
      </c>
      <c r="AP421" s="140">
        <f>Table_1027[[#This Row],[Reached Individuals]]*0.27</f>
        <v>27</v>
      </c>
      <c r="AQ421" s="142">
        <f>Table_1027[[#This Row],[Reached Individuals]]*0.02</f>
        <v>2</v>
      </c>
      <c r="AR421" s="142">
        <f>Table_1027[[#This Row],[Reached Individuals]]*0.03</f>
        <v>3</v>
      </c>
      <c r="AS421" s="37"/>
      <c r="AT421" s="12"/>
      <c r="AU421" s="12" t="s">
        <v>335</v>
      </c>
      <c r="AV421" s="11">
        <v>1749407239</v>
      </c>
      <c r="AW421" s="11" t="s">
        <v>336</v>
      </c>
      <c r="AX421" s="11" t="s">
        <v>337</v>
      </c>
      <c r="AY421" s="18">
        <v>1719671522</v>
      </c>
      <c r="AZ421" s="18" t="s">
        <v>338</v>
      </c>
      <c r="BA421" s="5">
        <v>20</v>
      </c>
      <c r="BB421" s="5">
        <v>2022</v>
      </c>
      <c r="BC421" s="6" t="str" cm="1">
        <f t="array" ref="BC421">_xlfn.IFS(U421="Teknaf","202290",U421="Ukhia","202294",U421="Ramu","202266",U421="Pekua","202256",U421="Maheshkhali","202249",U421="Kutubdia","202245",U421="Cox's Bazar Sadar","202224",U421="Chakaria","202216",ISBLANK(U421),"")</f>
        <v>202224</v>
      </c>
      <c r="BD421" s="22"/>
      <c r="BE421" s="22"/>
    </row>
    <row r="422" spans="1:57" ht="15.75" customHeight="1">
      <c r="A422" s="36">
        <v>419</v>
      </c>
      <c r="B422" s="10" t="s">
        <v>332</v>
      </c>
      <c r="C422" s="10" t="s">
        <v>27</v>
      </c>
      <c r="D422" s="10" t="s">
        <v>333</v>
      </c>
      <c r="E422" s="20" t="s">
        <v>37</v>
      </c>
      <c r="F422" s="18" t="s">
        <v>5111</v>
      </c>
      <c r="G422" s="18" t="s">
        <v>5237</v>
      </c>
      <c r="H422" s="3" t="s">
        <v>286</v>
      </c>
      <c r="I422" s="18" t="s">
        <v>88</v>
      </c>
      <c r="J422" s="18" t="s">
        <v>201</v>
      </c>
      <c r="K422" s="100" t="s">
        <v>74</v>
      </c>
      <c r="L422" s="100" t="s">
        <v>295</v>
      </c>
      <c r="M422" s="3" t="s">
        <v>428</v>
      </c>
      <c r="N422" s="18" t="s">
        <v>196</v>
      </c>
      <c r="O422" s="18" t="s">
        <v>456</v>
      </c>
      <c r="P422" s="18">
        <v>4500</v>
      </c>
      <c r="Q422" s="2" t="s">
        <v>289</v>
      </c>
      <c r="R422" s="1"/>
      <c r="S422" s="5" t="s">
        <v>291</v>
      </c>
      <c r="T422" s="5" t="s">
        <v>292</v>
      </c>
      <c r="U422" s="18" t="s">
        <v>79</v>
      </c>
      <c r="V422" s="18" t="s">
        <v>231</v>
      </c>
      <c r="W422" s="18" t="s">
        <v>325</v>
      </c>
      <c r="X422" s="145" t="s">
        <v>311</v>
      </c>
      <c r="Y422" s="145" t="s">
        <v>72</v>
      </c>
      <c r="Z422" s="145" t="s">
        <v>473</v>
      </c>
      <c r="AA422" s="18" t="s">
        <v>73</v>
      </c>
      <c r="AB422" s="18" t="s">
        <v>299</v>
      </c>
      <c r="AC422" s="18">
        <v>20</v>
      </c>
      <c r="AD422" s="5">
        <f t="shared" si="14"/>
        <v>100</v>
      </c>
      <c r="AE422" s="140">
        <f>Table_1027[[#This Row],[Planned Individuals]]*0.51</f>
        <v>51</v>
      </c>
      <c r="AF422" s="140">
        <f>Table_1027[[#This Row],[Planned Individuals]]*0.49</f>
        <v>49</v>
      </c>
      <c r="AG422" s="37">
        <v>20</v>
      </c>
      <c r="AH422" s="37"/>
      <c r="AI422" s="140">
        <f>SUM(Table_1027[[#This Row],[Existing Households]:[New Households]])</f>
        <v>20</v>
      </c>
      <c r="AJ422" s="140">
        <f t="shared" si="13"/>
        <v>100</v>
      </c>
      <c r="AK422" s="140">
        <f>Table_1027[[#This Row],[Reached Individuals]]*0.51</f>
        <v>51</v>
      </c>
      <c r="AL422" s="140">
        <f>Table_1027[[#This Row],[Reached Individuals]]*0.49</f>
        <v>49</v>
      </c>
      <c r="AM422" s="140">
        <f>Table_1027[[#This Row],[Reached Individuals]]*0.21</f>
        <v>21</v>
      </c>
      <c r="AN422" s="140">
        <f>Table_1027[[#This Row],[Reached Individuals]]*0.21</f>
        <v>21</v>
      </c>
      <c r="AO422" s="140">
        <f>Table_1027[[#This Row],[Reached Individuals]]*0.26</f>
        <v>26</v>
      </c>
      <c r="AP422" s="140">
        <f>Table_1027[[#This Row],[Reached Individuals]]*0.27</f>
        <v>27</v>
      </c>
      <c r="AQ422" s="142">
        <f>Table_1027[[#This Row],[Reached Individuals]]*0.02</f>
        <v>2</v>
      </c>
      <c r="AR422" s="142">
        <f>Table_1027[[#This Row],[Reached Individuals]]*0.03</f>
        <v>3</v>
      </c>
      <c r="AS422" s="37"/>
      <c r="AT422" s="12"/>
      <c r="AU422" s="12" t="s">
        <v>335</v>
      </c>
      <c r="AV422" s="11">
        <v>1749407239</v>
      </c>
      <c r="AW422" s="11" t="s">
        <v>336</v>
      </c>
      <c r="AX422" s="11" t="s">
        <v>337</v>
      </c>
      <c r="AY422" s="18">
        <v>1719671522</v>
      </c>
      <c r="AZ422" s="18" t="s">
        <v>338</v>
      </c>
      <c r="BA422" s="5">
        <v>20</v>
      </c>
      <c r="BB422" s="5">
        <v>2022</v>
      </c>
      <c r="BC422" s="6" t="str" cm="1">
        <f t="array" ref="BC422">_xlfn.IFS(U422="Teknaf","202290",U422="Ukhia","202294",U422="Ramu","202266",U422="Pekua","202256",U422="Maheshkhali","202249",U422="Kutubdia","202245",U422="Cox's Bazar Sadar","202224",U422="Chakaria","202216",ISBLANK(U422),"")</f>
        <v>202224</v>
      </c>
      <c r="BD422" s="22"/>
      <c r="BE422" s="22"/>
    </row>
    <row r="423" spans="1:57" ht="15.75" customHeight="1">
      <c r="A423" s="36">
        <v>420</v>
      </c>
      <c r="B423" s="10" t="s">
        <v>332</v>
      </c>
      <c r="C423" s="10" t="s">
        <v>27</v>
      </c>
      <c r="D423" s="10" t="s">
        <v>333</v>
      </c>
      <c r="E423" s="20" t="s">
        <v>37</v>
      </c>
      <c r="F423" s="18" t="s">
        <v>5111</v>
      </c>
      <c r="G423" s="18" t="s">
        <v>5237</v>
      </c>
      <c r="H423" s="3" t="s">
        <v>286</v>
      </c>
      <c r="I423" s="18" t="s">
        <v>88</v>
      </c>
      <c r="J423" s="18" t="s">
        <v>201</v>
      </c>
      <c r="K423" s="100" t="s">
        <v>74</v>
      </c>
      <c r="L423" s="100" t="s">
        <v>295</v>
      </c>
      <c r="M423" s="3" t="s">
        <v>428</v>
      </c>
      <c r="N423" s="18" t="s">
        <v>196</v>
      </c>
      <c r="O423" s="18" t="s">
        <v>456</v>
      </c>
      <c r="P423" s="18">
        <v>4500</v>
      </c>
      <c r="Q423" s="2" t="s">
        <v>289</v>
      </c>
      <c r="R423" s="1"/>
      <c r="S423" s="5" t="s">
        <v>291</v>
      </c>
      <c r="T423" s="5" t="s">
        <v>292</v>
      </c>
      <c r="U423" s="18" t="s">
        <v>79</v>
      </c>
      <c r="V423" s="18" t="s">
        <v>231</v>
      </c>
      <c r="W423" s="18" t="s">
        <v>316</v>
      </c>
      <c r="X423" s="145" t="s">
        <v>311</v>
      </c>
      <c r="Y423" s="145" t="s">
        <v>72</v>
      </c>
      <c r="Z423" s="145" t="s">
        <v>473</v>
      </c>
      <c r="AA423" s="18" t="s">
        <v>73</v>
      </c>
      <c r="AB423" s="18" t="s">
        <v>299</v>
      </c>
      <c r="AC423" s="18">
        <v>20</v>
      </c>
      <c r="AD423" s="5">
        <f t="shared" si="14"/>
        <v>100</v>
      </c>
      <c r="AE423" s="140">
        <f>Table_1027[[#This Row],[Planned Individuals]]*0.51</f>
        <v>51</v>
      </c>
      <c r="AF423" s="140">
        <f>Table_1027[[#This Row],[Planned Individuals]]*0.49</f>
        <v>49</v>
      </c>
      <c r="AG423" s="37">
        <v>20</v>
      </c>
      <c r="AH423" s="37"/>
      <c r="AI423" s="140">
        <f>SUM(Table_1027[[#This Row],[Existing Households]:[New Households]])</f>
        <v>20</v>
      </c>
      <c r="AJ423" s="140">
        <f t="shared" si="13"/>
        <v>100</v>
      </c>
      <c r="AK423" s="140">
        <f>Table_1027[[#This Row],[Reached Individuals]]*0.51</f>
        <v>51</v>
      </c>
      <c r="AL423" s="140">
        <f>Table_1027[[#This Row],[Reached Individuals]]*0.49</f>
        <v>49</v>
      </c>
      <c r="AM423" s="140">
        <f>Table_1027[[#This Row],[Reached Individuals]]*0.21</f>
        <v>21</v>
      </c>
      <c r="AN423" s="140">
        <f>Table_1027[[#This Row],[Reached Individuals]]*0.21</f>
        <v>21</v>
      </c>
      <c r="AO423" s="140">
        <f>Table_1027[[#This Row],[Reached Individuals]]*0.26</f>
        <v>26</v>
      </c>
      <c r="AP423" s="140">
        <f>Table_1027[[#This Row],[Reached Individuals]]*0.27</f>
        <v>27</v>
      </c>
      <c r="AQ423" s="142">
        <f>Table_1027[[#This Row],[Reached Individuals]]*0.02</f>
        <v>2</v>
      </c>
      <c r="AR423" s="142">
        <f>Table_1027[[#This Row],[Reached Individuals]]*0.03</f>
        <v>3</v>
      </c>
      <c r="AS423" s="37"/>
      <c r="AT423" s="12"/>
      <c r="AU423" s="12" t="s">
        <v>335</v>
      </c>
      <c r="AV423" s="11">
        <v>1749407239</v>
      </c>
      <c r="AW423" s="11" t="s">
        <v>336</v>
      </c>
      <c r="AX423" s="11" t="s">
        <v>337</v>
      </c>
      <c r="AY423" s="18">
        <v>1719671522</v>
      </c>
      <c r="AZ423" s="18" t="s">
        <v>338</v>
      </c>
      <c r="BA423" s="5">
        <v>20</v>
      </c>
      <c r="BB423" s="5">
        <v>2022</v>
      </c>
      <c r="BC423" s="6" t="str" cm="1">
        <f t="array" ref="BC423">_xlfn.IFS(U423="Teknaf","202290",U423="Ukhia","202294",U423="Ramu","202266",U423="Pekua","202256",U423="Maheshkhali","202249",U423="Kutubdia","202245",U423="Cox's Bazar Sadar","202224",U423="Chakaria","202216",ISBLANK(U423),"")</f>
        <v>202224</v>
      </c>
      <c r="BD423" s="22"/>
      <c r="BE423" s="22"/>
    </row>
    <row r="424" spans="1:57" ht="15.75" customHeight="1">
      <c r="A424" s="36">
        <v>421</v>
      </c>
      <c r="B424" s="10" t="s">
        <v>332</v>
      </c>
      <c r="C424" s="10" t="s">
        <v>27</v>
      </c>
      <c r="D424" s="10" t="s">
        <v>333</v>
      </c>
      <c r="E424" s="20" t="s">
        <v>37</v>
      </c>
      <c r="F424" s="18" t="s">
        <v>5111</v>
      </c>
      <c r="G424" s="18" t="s">
        <v>5237</v>
      </c>
      <c r="H424" s="3" t="s">
        <v>286</v>
      </c>
      <c r="I424" s="18" t="s">
        <v>88</v>
      </c>
      <c r="J424" s="18" t="s">
        <v>201</v>
      </c>
      <c r="K424" s="100" t="s">
        <v>74</v>
      </c>
      <c r="L424" s="100" t="s">
        <v>295</v>
      </c>
      <c r="M424" s="3" t="s">
        <v>428</v>
      </c>
      <c r="N424" s="18" t="s">
        <v>196</v>
      </c>
      <c r="O424" s="18" t="s">
        <v>456</v>
      </c>
      <c r="P424" s="18">
        <v>4500</v>
      </c>
      <c r="Q424" s="2" t="s">
        <v>289</v>
      </c>
      <c r="R424" s="1"/>
      <c r="S424" s="5" t="s">
        <v>291</v>
      </c>
      <c r="T424" s="5" t="s">
        <v>292</v>
      </c>
      <c r="U424" s="18" t="s">
        <v>79</v>
      </c>
      <c r="V424" s="18" t="s">
        <v>598</v>
      </c>
      <c r="W424" s="18" t="s">
        <v>326</v>
      </c>
      <c r="X424" s="145" t="s">
        <v>311</v>
      </c>
      <c r="Y424" s="145" t="s">
        <v>72</v>
      </c>
      <c r="Z424" s="145" t="s">
        <v>473</v>
      </c>
      <c r="AA424" s="18" t="s">
        <v>73</v>
      </c>
      <c r="AB424" s="18" t="s">
        <v>299</v>
      </c>
      <c r="AC424" s="18">
        <v>20</v>
      </c>
      <c r="AD424" s="5">
        <f t="shared" si="14"/>
        <v>100</v>
      </c>
      <c r="AE424" s="140">
        <f>Table_1027[[#This Row],[Planned Individuals]]*0.51</f>
        <v>51</v>
      </c>
      <c r="AF424" s="140">
        <f>Table_1027[[#This Row],[Planned Individuals]]*0.49</f>
        <v>49</v>
      </c>
      <c r="AG424" s="37">
        <v>20</v>
      </c>
      <c r="AH424" s="37"/>
      <c r="AI424" s="140">
        <f>SUM(Table_1027[[#This Row],[Existing Households]:[New Households]])</f>
        <v>20</v>
      </c>
      <c r="AJ424" s="140">
        <f t="shared" si="13"/>
        <v>100</v>
      </c>
      <c r="AK424" s="140">
        <f>Table_1027[[#This Row],[Reached Individuals]]*0.51</f>
        <v>51</v>
      </c>
      <c r="AL424" s="140">
        <f>Table_1027[[#This Row],[Reached Individuals]]*0.49</f>
        <v>49</v>
      </c>
      <c r="AM424" s="140">
        <f>Table_1027[[#This Row],[Reached Individuals]]*0.21</f>
        <v>21</v>
      </c>
      <c r="AN424" s="140">
        <f>Table_1027[[#This Row],[Reached Individuals]]*0.21</f>
        <v>21</v>
      </c>
      <c r="AO424" s="140">
        <f>Table_1027[[#This Row],[Reached Individuals]]*0.26</f>
        <v>26</v>
      </c>
      <c r="AP424" s="140">
        <f>Table_1027[[#This Row],[Reached Individuals]]*0.27</f>
        <v>27</v>
      </c>
      <c r="AQ424" s="142">
        <f>Table_1027[[#This Row],[Reached Individuals]]*0.02</f>
        <v>2</v>
      </c>
      <c r="AR424" s="142">
        <f>Table_1027[[#This Row],[Reached Individuals]]*0.03</f>
        <v>3</v>
      </c>
      <c r="AS424" s="37"/>
      <c r="AT424" s="12"/>
      <c r="AU424" s="12" t="s">
        <v>335</v>
      </c>
      <c r="AV424" s="11">
        <v>1749407239</v>
      </c>
      <c r="AW424" s="11" t="s">
        <v>336</v>
      </c>
      <c r="AX424" s="11" t="s">
        <v>337</v>
      </c>
      <c r="AY424" s="18">
        <v>1719671522</v>
      </c>
      <c r="AZ424" s="18" t="s">
        <v>338</v>
      </c>
      <c r="BA424" s="5">
        <v>20</v>
      </c>
      <c r="BB424" s="5">
        <v>2022</v>
      </c>
      <c r="BC424" s="6" t="str" cm="1">
        <f t="array" ref="BC424">_xlfn.IFS(U424="Teknaf","202290",U424="Ukhia","202294",U424="Ramu","202266",U424="Pekua","202256",U424="Maheshkhali","202249",U424="Kutubdia","202245",U424="Cox's Bazar Sadar","202224",U424="Chakaria","202216",ISBLANK(U424),"")</f>
        <v>202224</v>
      </c>
      <c r="BD424" s="22"/>
      <c r="BE424" s="22"/>
    </row>
    <row r="425" spans="1:57" ht="15.75" customHeight="1">
      <c r="A425" s="36">
        <v>422</v>
      </c>
      <c r="B425" s="10" t="s">
        <v>332</v>
      </c>
      <c r="C425" s="10" t="s">
        <v>27</v>
      </c>
      <c r="D425" s="10" t="s">
        <v>333</v>
      </c>
      <c r="E425" s="20" t="s">
        <v>37</v>
      </c>
      <c r="F425" s="18" t="s">
        <v>5111</v>
      </c>
      <c r="G425" s="18" t="s">
        <v>5237</v>
      </c>
      <c r="H425" s="3" t="s">
        <v>286</v>
      </c>
      <c r="I425" s="18" t="s">
        <v>90</v>
      </c>
      <c r="J425" s="18" t="s">
        <v>426</v>
      </c>
      <c r="K425" s="100" t="s">
        <v>74</v>
      </c>
      <c r="L425" s="100" t="s">
        <v>295</v>
      </c>
      <c r="M425" s="3" t="s">
        <v>428</v>
      </c>
      <c r="N425" s="18" t="s">
        <v>297</v>
      </c>
      <c r="O425" s="18" t="s">
        <v>298</v>
      </c>
      <c r="P425" s="18"/>
      <c r="Q425" s="2"/>
      <c r="R425" s="1"/>
      <c r="S425" s="5" t="s">
        <v>291</v>
      </c>
      <c r="T425" s="5" t="s">
        <v>292</v>
      </c>
      <c r="U425" s="18" t="s">
        <v>79</v>
      </c>
      <c r="V425" s="18" t="s">
        <v>227</v>
      </c>
      <c r="W425" s="18" t="s">
        <v>306</v>
      </c>
      <c r="X425" s="145" t="s">
        <v>311</v>
      </c>
      <c r="Y425" s="145" t="s">
        <v>72</v>
      </c>
      <c r="Z425" s="145" t="s">
        <v>473</v>
      </c>
      <c r="AA425" s="18" t="s">
        <v>73</v>
      </c>
      <c r="AB425" s="18" t="s">
        <v>299</v>
      </c>
      <c r="AC425" s="18">
        <v>20</v>
      </c>
      <c r="AD425" s="5">
        <f t="shared" si="14"/>
        <v>100</v>
      </c>
      <c r="AE425" s="140">
        <f>Table_1027[[#This Row],[Planned Individuals]]*0.51</f>
        <v>51</v>
      </c>
      <c r="AF425" s="140">
        <f>Table_1027[[#This Row],[Planned Individuals]]*0.49</f>
        <v>49</v>
      </c>
      <c r="AG425" s="37">
        <v>20</v>
      </c>
      <c r="AH425" s="37"/>
      <c r="AI425" s="140">
        <f>SUM(Table_1027[[#This Row],[Existing Households]:[New Households]])</f>
        <v>20</v>
      </c>
      <c r="AJ425" s="140">
        <f t="shared" si="13"/>
        <v>100</v>
      </c>
      <c r="AK425" s="140">
        <f>Table_1027[[#This Row],[Reached Individuals]]*0.51</f>
        <v>51</v>
      </c>
      <c r="AL425" s="140">
        <f>Table_1027[[#This Row],[Reached Individuals]]*0.49</f>
        <v>49</v>
      </c>
      <c r="AM425" s="140">
        <f>Table_1027[[#This Row],[Reached Individuals]]*0.21</f>
        <v>21</v>
      </c>
      <c r="AN425" s="140">
        <f>Table_1027[[#This Row],[Reached Individuals]]*0.21</f>
        <v>21</v>
      </c>
      <c r="AO425" s="140">
        <f>Table_1027[[#This Row],[Reached Individuals]]*0.26</f>
        <v>26</v>
      </c>
      <c r="AP425" s="140">
        <f>Table_1027[[#This Row],[Reached Individuals]]*0.27</f>
        <v>27</v>
      </c>
      <c r="AQ425" s="142">
        <f>Table_1027[[#This Row],[Reached Individuals]]*0.02</f>
        <v>2</v>
      </c>
      <c r="AR425" s="142">
        <f>Table_1027[[#This Row],[Reached Individuals]]*0.03</f>
        <v>3</v>
      </c>
      <c r="AS425" s="37"/>
      <c r="AT425" s="12"/>
      <c r="AU425" s="12" t="s">
        <v>335</v>
      </c>
      <c r="AV425" s="11">
        <v>1749407239</v>
      </c>
      <c r="AW425" s="11" t="s">
        <v>336</v>
      </c>
      <c r="AX425" s="11" t="s">
        <v>337</v>
      </c>
      <c r="AY425" s="18">
        <v>1719671522</v>
      </c>
      <c r="AZ425" s="18" t="s">
        <v>338</v>
      </c>
      <c r="BA425" s="5">
        <v>20</v>
      </c>
      <c r="BB425" s="5">
        <v>2022</v>
      </c>
      <c r="BC425" s="6" t="str" cm="1">
        <f t="array" ref="BC425">_xlfn.IFS(U425="Teknaf","202290",U425="Ukhia","202294",U425="Ramu","202266",U425="Pekua","202256",U425="Maheshkhali","202249",U425="Kutubdia","202245",U425="Cox's Bazar Sadar","202224",U425="Chakaria","202216",ISBLANK(U425),"")</f>
        <v>202224</v>
      </c>
      <c r="BD425" s="22"/>
      <c r="BE425" s="22"/>
    </row>
    <row r="426" spans="1:57" ht="15.75" customHeight="1">
      <c r="A426" s="36">
        <v>423</v>
      </c>
      <c r="B426" s="10" t="s">
        <v>332</v>
      </c>
      <c r="C426" s="10" t="s">
        <v>27</v>
      </c>
      <c r="D426" s="10" t="s">
        <v>333</v>
      </c>
      <c r="E426" s="20" t="s">
        <v>37</v>
      </c>
      <c r="F426" s="18" t="s">
        <v>5111</v>
      </c>
      <c r="G426" s="18" t="s">
        <v>5237</v>
      </c>
      <c r="H426" s="3" t="s">
        <v>286</v>
      </c>
      <c r="I426" s="18" t="s">
        <v>90</v>
      </c>
      <c r="J426" s="18" t="s">
        <v>426</v>
      </c>
      <c r="K426" s="100" t="s">
        <v>74</v>
      </c>
      <c r="L426" s="100" t="s">
        <v>295</v>
      </c>
      <c r="M426" s="3" t="s">
        <v>428</v>
      </c>
      <c r="N426" s="18" t="s">
        <v>297</v>
      </c>
      <c r="O426" s="18" t="s">
        <v>298</v>
      </c>
      <c r="P426" s="18"/>
      <c r="Q426" s="2"/>
      <c r="R426" s="1"/>
      <c r="S426" s="5" t="s">
        <v>291</v>
      </c>
      <c r="T426" s="5" t="s">
        <v>292</v>
      </c>
      <c r="U426" s="18" t="s">
        <v>79</v>
      </c>
      <c r="V426" s="18" t="s">
        <v>227</v>
      </c>
      <c r="W426" s="18" t="s">
        <v>308</v>
      </c>
      <c r="X426" s="145" t="s">
        <v>311</v>
      </c>
      <c r="Y426" s="145" t="s">
        <v>72</v>
      </c>
      <c r="Z426" s="145" t="s">
        <v>473</v>
      </c>
      <c r="AA426" s="18" t="s">
        <v>73</v>
      </c>
      <c r="AB426" s="18" t="s">
        <v>299</v>
      </c>
      <c r="AC426" s="18">
        <v>20</v>
      </c>
      <c r="AD426" s="5">
        <f t="shared" si="14"/>
        <v>100</v>
      </c>
      <c r="AE426" s="140">
        <f>Table_1027[[#This Row],[Planned Individuals]]*0.51</f>
        <v>51</v>
      </c>
      <c r="AF426" s="140">
        <f>Table_1027[[#This Row],[Planned Individuals]]*0.49</f>
        <v>49</v>
      </c>
      <c r="AG426" s="37">
        <v>20</v>
      </c>
      <c r="AH426" s="37"/>
      <c r="AI426" s="140">
        <f>SUM(Table_1027[[#This Row],[Existing Households]:[New Households]])</f>
        <v>20</v>
      </c>
      <c r="AJ426" s="140">
        <f t="shared" si="13"/>
        <v>100</v>
      </c>
      <c r="AK426" s="140">
        <f>Table_1027[[#This Row],[Reached Individuals]]*0.51</f>
        <v>51</v>
      </c>
      <c r="AL426" s="140">
        <f>Table_1027[[#This Row],[Reached Individuals]]*0.49</f>
        <v>49</v>
      </c>
      <c r="AM426" s="140">
        <f>Table_1027[[#This Row],[Reached Individuals]]*0.21</f>
        <v>21</v>
      </c>
      <c r="AN426" s="140">
        <f>Table_1027[[#This Row],[Reached Individuals]]*0.21</f>
        <v>21</v>
      </c>
      <c r="AO426" s="140">
        <f>Table_1027[[#This Row],[Reached Individuals]]*0.26</f>
        <v>26</v>
      </c>
      <c r="AP426" s="140">
        <f>Table_1027[[#This Row],[Reached Individuals]]*0.27</f>
        <v>27</v>
      </c>
      <c r="AQ426" s="142">
        <f>Table_1027[[#This Row],[Reached Individuals]]*0.02</f>
        <v>2</v>
      </c>
      <c r="AR426" s="142">
        <f>Table_1027[[#This Row],[Reached Individuals]]*0.03</f>
        <v>3</v>
      </c>
      <c r="AS426" s="37"/>
      <c r="AT426" s="12"/>
      <c r="AU426" s="12" t="s">
        <v>335</v>
      </c>
      <c r="AV426" s="11">
        <v>1749407239</v>
      </c>
      <c r="AW426" s="11" t="s">
        <v>336</v>
      </c>
      <c r="AX426" s="11" t="s">
        <v>337</v>
      </c>
      <c r="AY426" s="18">
        <v>1719671522</v>
      </c>
      <c r="AZ426" s="18" t="s">
        <v>338</v>
      </c>
      <c r="BA426" s="5">
        <v>20</v>
      </c>
      <c r="BB426" s="5">
        <v>2022</v>
      </c>
      <c r="BC426" s="6" t="str" cm="1">
        <f t="array" ref="BC426">_xlfn.IFS(U426="Teknaf","202290",U426="Ukhia","202294",U426="Ramu","202266",U426="Pekua","202256",U426="Maheshkhali","202249",U426="Kutubdia","202245",U426="Cox's Bazar Sadar","202224",U426="Chakaria","202216",ISBLANK(U426),"")</f>
        <v>202224</v>
      </c>
      <c r="BD426" s="22"/>
      <c r="BE426" s="22"/>
    </row>
    <row r="427" spans="1:57" ht="15.75" customHeight="1">
      <c r="A427" s="36">
        <v>424</v>
      </c>
      <c r="B427" s="10" t="s">
        <v>332</v>
      </c>
      <c r="C427" s="10" t="s">
        <v>27</v>
      </c>
      <c r="D427" s="10" t="s">
        <v>333</v>
      </c>
      <c r="E427" s="20" t="s">
        <v>37</v>
      </c>
      <c r="F427" s="18" t="s">
        <v>5111</v>
      </c>
      <c r="G427" s="18" t="s">
        <v>5237</v>
      </c>
      <c r="H427" s="3" t="s">
        <v>286</v>
      </c>
      <c r="I427" s="18" t="s">
        <v>90</v>
      </c>
      <c r="J427" s="18" t="s">
        <v>426</v>
      </c>
      <c r="K427" s="100" t="s">
        <v>74</v>
      </c>
      <c r="L427" s="100" t="s">
        <v>295</v>
      </c>
      <c r="M427" s="3" t="s">
        <v>428</v>
      </c>
      <c r="N427" s="18" t="s">
        <v>297</v>
      </c>
      <c r="O427" s="18" t="s">
        <v>298</v>
      </c>
      <c r="P427" s="18"/>
      <c r="Q427" s="2"/>
      <c r="R427" s="1"/>
      <c r="S427" s="5" t="s">
        <v>291</v>
      </c>
      <c r="T427" s="5" t="s">
        <v>292</v>
      </c>
      <c r="U427" s="18" t="s">
        <v>79</v>
      </c>
      <c r="V427" s="18" t="s">
        <v>227</v>
      </c>
      <c r="W427" s="18" t="s">
        <v>325</v>
      </c>
      <c r="X427" s="145" t="s">
        <v>311</v>
      </c>
      <c r="Y427" s="145" t="s">
        <v>72</v>
      </c>
      <c r="Z427" s="145" t="s">
        <v>473</v>
      </c>
      <c r="AA427" s="18" t="s">
        <v>73</v>
      </c>
      <c r="AB427" s="18" t="s">
        <v>299</v>
      </c>
      <c r="AC427" s="18">
        <v>20</v>
      </c>
      <c r="AD427" s="5">
        <f t="shared" si="14"/>
        <v>100</v>
      </c>
      <c r="AE427" s="140">
        <f>Table_1027[[#This Row],[Planned Individuals]]*0.51</f>
        <v>51</v>
      </c>
      <c r="AF427" s="140">
        <f>Table_1027[[#This Row],[Planned Individuals]]*0.49</f>
        <v>49</v>
      </c>
      <c r="AG427" s="37">
        <v>20</v>
      </c>
      <c r="AH427" s="37"/>
      <c r="AI427" s="140">
        <f>SUM(Table_1027[[#This Row],[Existing Households]:[New Households]])</f>
        <v>20</v>
      </c>
      <c r="AJ427" s="140">
        <f t="shared" si="13"/>
        <v>100</v>
      </c>
      <c r="AK427" s="140">
        <f>Table_1027[[#This Row],[Reached Individuals]]*0.51</f>
        <v>51</v>
      </c>
      <c r="AL427" s="140">
        <f>Table_1027[[#This Row],[Reached Individuals]]*0.49</f>
        <v>49</v>
      </c>
      <c r="AM427" s="140">
        <f>Table_1027[[#This Row],[Reached Individuals]]*0.21</f>
        <v>21</v>
      </c>
      <c r="AN427" s="140">
        <f>Table_1027[[#This Row],[Reached Individuals]]*0.21</f>
        <v>21</v>
      </c>
      <c r="AO427" s="140">
        <f>Table_1027[[#This Row],[Reached Individuals]]*0.26</f>
        <v>26</v>
      </c>
      <c r="AP427" s="140">
        <f>Table_1027[[#This Row],[Reached Individuals]]*0.27</f>
        <v>27</v>
      </c>
      <c r="AQ427" s="142">
        <f>Table_1027[[#This Row],[Reached Individuals]]*0.02</f>
        <v>2</v>
      </c>
      <c r="AR427" s="142">
        <f>Table_1027[[#This Row],[Reached Individuals]]*0.03</f>
        <v>3</v>
      </c>
      <c r="AS427" s="37"/>
      <c r="AT427" s="12"/>
      <c r="AU427" s="12" t="s">
        <v>335</v>
      </c>
      <c r="AV427" s="11">
        <v>1749407239</v>
      </c>
      <c r="AW427" s="11" t="s">
        <v>336</v>
      </c>
      <c r="AX427" s="11" t="s">
        <v>337</v>
      </c>
      <c r="AY427" s="18">
        <v>1719671522</v>
      </c>
      <c r="AZ427" s="18" t="s">
        <v>338</v>
      </c>
      <c r="BA427" s="5">
        <v>20</v>
      </c>
      <c r="BB427" s="5">
        <v>2022</v>
      </c>
      <c r="BC427" s="6" t="str" cm="1">
        <f t="array" ref="BC427">_xlfn.IFS(U427="Teknaf","202290",U427="Ukhia","202294",U427="Ramu","202266",U427="Pekua","202256",U427="Maheshkhali","202249",U427="Kutubdia","202245",U427="Cox's Bazar Sadar","202224",U427="Chakaria","202216",ISBLANK(U427),"")</f>
        <v>202224</v>
      </c>
      <c r="BD427" s="22"/>
      <c r="BE427" s="22"/>
    </row>
    <row r="428" spans="1:57" ht="15.75" customHeight="1">
      <c r="A428" s="36">
        <v>425</v>
      </c>
      <c r="B428" s="10" t="s">
        <v>332</v>
      </c>
      <c r="C428" s="10" t="s">
        <v>27</v>
      </c>
      <c r="D428" s="10" t="s">
        <v>333</v>
      </c>
      <c r="E428" s="20" t="s">
        <v>37</v>
      </c>
      <c r="F428" s="18" t="s">
        <v>5111</v>
      </c>
      <c r="G428" s="18" t="s">
        <v>5237</v>
      </c>
      <c r="H428" s="3" t="s">
        <v>286</v>
      </c>
      <c r="I428" s="18" t="s">
        <v>90</v>
      </c>
      <c r="J428" s="18" t="s">
        <v>426</v>
      </c>
      <c r="K428" s="100" t="s">
        <v>74</v>
      </c>
      <c r="L428" s="100" t="s">
        <v>295</v>
      </c>
      <c r="M428" s="3" t="s">
        <v>428</v>
      </c>
      <c r="N428" s="18" t="s">
        <v>297</v>
      </c>
      <c r="O428" s="18" t="s">
        <v>298</v>
      </c>
      <c r="P428" s="18"/>
      <c r="Q428" s="2"/>
      <c r="R428" s="1"/>
      <c r="S428" s="5" t="s">
        <v>291</v>
      </c>
      <c r="T428" s="5" t="s">
        <v>292</v>
      </c>
      <c r="U428" s="18" t="s">
        <v>79</v>
      </c>
      <c r="V428" s="18" t="s">
        <v>228</v>
      </c>
      <c r="W428" s="18" t="s">
        <v>325</v>
      </c>
      <c r="X428" s="145" t="s">
        <v>311</v>
      </c>
      <c r="Y428" s="145" t="s">
        <v>72</v>
      </c>
      <c r="Z428" s="145" t="s">
        <v>473</v>
      </c>
      <c r="AA428" s="18" t="s">
        <v>73</v>
      </c>
      <c r="AB428" s="18" t="s">
        <v>299</v>
      </c>
      <c r="AC428" s="18">
        <v>20</v>
      </c>
      <c r="AD428" s="5">
        <f t="shared" si="14"/>
        <v>100</v>
      </c>
      <c r="AE428" s="140">
        <f>Table_1027[[#This Row],[Planned Individuals]]*0.51</f>
        <v>51</v>
      </c>
      <c r="AF428" s="140">
        <f>Table_1027[[#This Row],[Planned Individuals]]*0.49</f>
        <v>49</v>
      </c>
      <c r="AG428" s="37">
        <v>20</v>
      </c>
      <c r="AH428" s="37"/>
      <c r="AI428" s="140">
        <f>SUM(Table_1027[[#This Row],[Existing Households]:[New Households]])</f>
        <v>20</v>
      </c>
      <c r="AJ428" s="140">
        <f t="shared" si="13"/>
        <v>100</v>
      </c>
      <c r="AK428" s="140">
        <f>Table_1027[[#This Row],[Reached Individuals]]*0.51</f>
        <v>51</v>
      </c>
      <c r="AL428" s="140">
        <f>Table_1027[[#This Row],[Reached Individuals]]*0.49</f>
        <v>49</v>
      </c>
      <c r="AM428" s="140">
        <f>Table_1027[[#This Row],[Reached Individuals]]*0.21</f>
        <v>21</v>
      </c>
      <c r="AN428" s="140">
        <f>Table_1027[[#This Row],[Reached Individuals]]*0.21</f>
        <v>21</v>
      </c>
      <c r="AO428" s="140">
        <f>Table_1027[[#This Row],[Reached Individuals]]*0.26</f>
        <v>26</v>
      </c>
      <c r="AP428" s="140">
        <f>Table_1027[[#This Row],[Reached Individuals]]*0.27</f>
        <v>27</v>
      </c>
      <c r="AQ428" s="142">
        <f>Table_1027[[#This Row],[Reached Individuals]]*0.02</f>
        <v>2</v>
      </c>
      <c r="AR428" s="142">
        <f>Table_1027[[#This Row],[Reached Individuals]]*0.03</f>
        <v>3</v>
      </c>
      <c r="AS428" s="37"/>
      <c r="AT428" s="12"/>
      <c r="AU428" s="12" t="s">
        <v>335</v>
      </c>
      <c r="AV428" s="11">
        <v>1749407239</v>
      </c>
      <c r="AW428" s="11" t="s">
        <v>336</v>
      </c>
      <c r="AX428" s="11" t="s">
        <v>337</v>
      </c>
      <c r="AY428" s="18">
        <v>1719671522</v>
      </c>
      <c r="AZ428" s="18" t="s">
        <v>338</v>
      </c>
      <c r="BA428" s="5">
        <v>20</v>
      </c>
      <c r="BB428" s="5">
        <v>2022</v>
      </c>
      <c r="BC428" s="6" t="str" cm="1">
        <f t="array" ref="BC428">_xlfn.IFS(U428="Teknaf","202290",U428="Ukhia","202294",U428="Ramu","202266",U428="Pekua","202256",U428="Maheshkhali","202249",U428="Kutubdia","202245",U428="Cox's Bazar Sadar","202224",U428="Chakaria","202216",ISBLANK(U428),"")</f>
        <v>202224</v>
      </c>
      <c r="BD428" s="22"/>
      <c r="BE428" s="22"/>
    </row>
    <row r="429" spans="1:57" ht="15.75" customHeight="1">
      <c r="A429" s="36">
        <v>426</v>
      </c>
      <c r="B429" s="10" t="s">
        <v>332</v>
      </c>
      <c r="C429" s="10" t="s">
        <v>27</v>
      </c>
      <c r="D429" s="10" t="s">
        <v>333</v>
      </c>
      <c r="E429" s="20" t="s">
        <v>37</v>
      </c>
      <c r="F429" s="18" t="s">
        <v>5111</v>
      </c>
      <c r="G429" s="18" t="s">
        <v>5237</v>
      </c>
      <c r="H429" s="3" t="s">
        <v>286</v>
      </c>
      <c r="I429" s="18" t="s">
        <v>90</v>
      </c>
      <c r="J429" s="18" t="s">
        <v>426</v>
      </c>
      <c r="K429" s="100" t="s">
        <v>74</v>
      </c>
      <c r="L429" s="100" t="s">
        <v>295</v>
      </c>
      <c r="M429" s="3" t="s">
        <v>428</v>
      </c>
      <c r="N429" s="18" t="s">
        <v>297</v>
      </c>
      <c r="O429" s="18" t="s">
        <v>298</v>
      </c>
      <c r="P429" s="18"/>
      <c r="Q429" s="2"/>
      <c r="R429" s="1"/>
      <c r="S429" s="5" t="s">
        <v>291</v>
      </c>
      <c r="T429" s="5" t="s">
        <v>292</v>
      </c>
      <c r="U429" s="18" t="s">
        <v>79</v>
      </c>
      <c r="V429" s="18" t="s">
        <v>229</v>
      </c>
      <c r="W429" s="18" t="s">
        <v>309</v>
      </c>
      <c r="X429" s="145" t="s">
        <v>311</v>
      </c>
      <c r="Y429" s="145" t="s">
        <v>72</v>
      </c>
      <c r="Z429" s="145" t="s">
        <v>473</v>
      </c>
      <c r="AA429" s="18" t="s">
        <v>73</v>
      </c>
      <c r="AB429" s="18" t="s">
        <v>299</v>
      </c>
      <c r="AC429" s="18">
        <v>20</v>
      </c>
      <c r="AD429" s="5">
        <f t="shared" si="14"/>
        <v>100</v>
      </c>
      <c r="AE429" s="140">
        <f>Table_1027[[#This Row],[Planned Individuals]]*0.51</f>
        <v>51</v>
      </c>
      <c r="AF429" s="140">
        <f>Table_1027[[#This Row],[Planned Individuals]]*0.49</f>
        <v>49</v>
      </c>
      <c r="AG429" s="37">
        <v>20</v>
      </c>
      <c r="AH429" s="37"/>
      <c r="AI429" s="140">
        <f>SUM(Table_1027[[#This Row],[Existing Households]:[New Households]])</f>
        <v>20</v>
      </c>
      <c r="AJ429" s="140">
        <f t="shared" si="13"/>
        <v>100</v>
      </c>
      <c r="AK429" s="140">
        <f>Table_1027[[#This Row],[Reached Individuals]]*0.51</f>
        <v>51</v>
      </c>
      <c r="AL429" s="140">
        <f>Table_1027[[#This Row],[Reached Individuals]]*0.49</f>
        <v>49</v>
      </c>
      <c r="AM429" s="140">
        <f>Table_1027[[#This Row],[Reached Individuals]]*0.21</f>
        <v>21</v>
      </c>
      <c r="AN429" s="140">
        <f>Table_1027[[#This Row],[Reached Individuals]]*0.21</f>
        <v>21</v>
      </c>
      <c r="AO429" s="140">
        <f>Table_1027[[#This Row],[Reached Individuals]]*0.26</f>
        <v>26</v>
      </c>
      <c r="AP429" s="140">
        <f>Table_1027[[#This Row],[Reached Individuals]]*0.27</f>
        <v>27</v>
      </c>
      <c r="AQ429" s="142">
        <f>Table_1027[[#This Row],[Reached Individuals]]*0.02</f>
        <v>2</v>
      </c>
      <c r="AR429" s="142">
        <f>Table_1027[[#This Row],[Reached Individuals]]*0.03</f>
        <v>3</v>
      </c>
      <c r="AS429" s="37"/>
      <c r="AT429" s="12"/>
      <c r="AU429" s="12" t="s">
        <v>335</v>
      </c>
      <c r="AV429" s="11">
        <v>1749407239</v>
      </c>
      <c r="AW429" s="11" t="s">
        <v>336</v>
      </c>
      <c r="AX429" s="11" t="s">
        <v>337</v>
      </c>
      <c r="AY429" s="18">
        <v>1719671522</v>
      </c>
      <c r="AZ429" s="18" t="s">
        <v>338</v>
      </c>
      <c r="BA429" s="5">
        <v>20</v>
      </c>
      <c r="BB429" s="5">
        <v>2022</v>
      </c>
      <c r="BC429" s="6" t="str" cm="1">
        <f t="array" ref="BC429">_xlfn.IFS(U429="Teknaf","202290",U429="Ukhia","202294",U429="Ramu","202266",U429="Pekua","202256",U429="Maheshkhali","202249",U429="Kutubdia","202245",U429="Cox's Bazar Sadar","202224",U429="Chakaria","202216",ISBLANK(U429),"")</f>
        <v>202224</v>
      </c>
      <c r="BD429" s="22"/>
      <c r="BE429" s="22"/>
    </row>
    <row r="430" spans="1:57" ht="15.75" customHeight="1">
      <c r="A430" s="36">
        <v>427</v>
      </c>
      <c r="B430" s="10" t="s">
        <v>332</v>
      </c>
      <c r="C430" s="10" t="s">
        <v>27</v>
      </c>
      <c r="D430" s="10" t="s">
        <v>333</v>
      </c>
      <c r="E430" s="20" t="s">
        <v>37</v>
      </c>
      <c r="F430" s="18" t="s">
        <v>5111</v>
      </c>
      <c r="G430" s="18" t="s">
        <v>5237</v>
      </c>
      <c r="H430" s="3" t="s">
        <v>286</v>
      </c>
      <c r="I430" s="18" t="s">
        <v>90</v>
      </c>
      <c r="J430" s="18" t="s">
        <v>426</v>
      </c>
      <c r="K430" s="100" t="s">
        <v>74</v>
      </c>
      <c r="L430" s="100" t="s">
        <v>295</v>
      </c>
      <c r="M430" s="3" t="s">
        <v>428</v>
      </c>
      <c r="N430" s="18" t="s">
        <v>297</v>
      </c>
      <c r="O430" s="18" t="s">
        <v>298</v>
      </c>
      <c r="P430" s="18"/>
      <c r="Q430" s="2"/>
      <c r="R430" s="1"/>
      <c r="S430" s="5" t="s">
        <v>291</v>
      </c>
      <c r="T430" s="5" t="s">
        <v>292</v>
      </c>
      <c r="U430" s="18" t="s">
        <v>79</v>
      </c>
      <c r="V430" s="18" t="s">
        <v>604</v>
      </c>
      <c r="W430" s="18" t="s">
        <v>325</v>
      </c>
      <c r="X430" s="145" t="s">
        <v>311</v>
      </c>
      <c r="Y430" s="145" t="s">
        <v>72</v>
      </c>
      <c r="Z430" s="145" t="s">
        <v>473</v>
      </c>
      <c r="AA430" s="18" t="s">
        <v>73</v>
      </c>
      <c r="AB430" s="18" t="s">
        <v>299</v>
      </c>
      <c r="AC430" s="18">
        <v>20</v>
      </c>
      <c r="AD430" s="5">
        <f t="shared" si="14"/>
        <v>100</v>
      </c>
      <c r="AE430" s="140">
        <f>Table_1027[[#This Row],[Planned Individuals]]*0.51</f>
        <v>51</v>
      </c>
      <c r="AF430" s="140">
        <f>Table_1027[[#This Row],[Planned Individuals]]*0.49</f>
        <v>49</v>
      </c>
      <c r="AG430" s="37">
        <v>20</v>
      </c>
      <c r="AH430" s="37"/>
      <c r="AI430" s="140">
        <f>SUM(Table_1027[[#This Row],[Existing Households]:[New Households]])</f>
        <v>20</v>
      </c>
      <c r="AJ430" s="140">
        <f t="shared" si="13"/>
        <v>100</v>
      </c>
      <c r="AK430" s="140">
        <f>Table_1027[[#This Row],[Reached Individuals]]*0.51</f>
        <v>51</v>
      </c>
      <c r="AL430" s="140">
        <f>Table_1027[[#This Row],[Reached Individuals]]*0.49</f>
        <v>49</v>
      </c>
      <c r="AM430" s="140">
        <f>Table_1027[[#This Row],[Reached Individuals]]*0.21</f>
        <v>21</v>
      </c>
      <c r="AN430" s="140">
        <f>Table_1027[[#This Row],[Reached Individuals]]*0.21</f>
        <v>21</v>
      </c>
      <c r="AO430" s="140">
        <f>Table_1027[[#This Row],[Reached Individuals]]*0.26</f>
        <v>26</v>
      </c>
      <c r="AP430" s="140">
        <f>Table_1027[[#This Row],[Reached Individuals]]*0.27</f>
        <v>27</v>
      </c>
      <c r="AQ430" s="142">
        <f>Table_1027[[#This Row],[Reached Individuals]]*0.02</f>
        <v>2</v>
      </c>
      <c r="AR430" s="142">
        <f>Table_1027[[#This Row],[Reached Individuals]]*0.03</f>
        <v>3</v>
      </c>
      <c r="AS430" s="37"/>
      <c r="AT430" s="12"/>
      <c r="AU430" s="12" t="s">
        <v>335</v>
      </c>
      <c r="AV430" s="11">
        <v>1749407239</v>
      </c>
      <c r="AW430" s="11" t="s">
        <v>336</v>
      </c>
      <c r="AX430" s="11" t="s">
        <v>337</v>
      </c>
      <c r="AY430" s="18">
        <v>1719671522</v>
      </c>
      <c r="AZ430" s="18" t="s">
        <v>338</v>
      </c>
      <c r="BA430" s="5">
        <v>20</v>
      </c>
      <c r="BB430" s="5">
        <v>2022</v>
      </c>
      <c r="BC430" s="6" t="str" cm="1">
        <f t="array" ref="BC430">_xlfn.IFS(U430="Teknaf","202290",U430="Ukhia","202294",U430="Ramu","202266",U430="Pekua","202256",U430="Maheshkhali","202249",U430="Kutubdia","202245",U430="Cox's Bazar Sadar","202224",U430="Chakaria","202216",ISBLANK(U430),"")</f>
        <v>202224</v>
      </c>
      <c r="BD430" s="22"/>
      <c r="BE430" s="22"/>
    </row>
    <row r="431" spans="1:57" ht="15.75" customHeight="1">
      <c r="A431" s="36">
        <v>428</v>
      </c>
      <c r="B431" s="10" t="s">
        <v>332</v>
      </c>
      <c r="C431" s="10" t="s">
        <v>27</v>
      </c>
      <c r="D431" s="10" t="s">
        <v>333</v>
      </c>
      <c r="E431" s="20" t="s">
        <v>37</v>
      </c>
      <c r="F431" s="18" t="s">
        <v>5111</v>
      </c>
      <c r="G431" s="18" t="s">
        <v>5237</v>
      </c>
      <c r="H431" s="3" t="s">
        <v>286</v>
      </c>
      <c r="I431" s="18" t="s">
        <v>90</v>
      </c>
      <c r="J431" s="18" t="s">
        <v>426</v>
      </c>
      <c r="K431" s="100" t="s">
        <v>74</v>
      </c>
      <c r="L431" s="100" t="s">
        <v>295</v>
      </c>
      <c r="M431" s="3" t="s">
        <v>428</v>
      </c>
      <c r="N431" s="18" t="s">
        <v>297</v>
      </c>
      <c r="O431" s="18" t="s">
        <v>298</v>
      </c>
      <c r="P431" s="18"/>
      <c r="Q431" s="2"/>
      <c r="R431" s="1"/>
      <c r="S431" s="5" t="s">
        <v>291</v>
      </c>
      <c r="T431" s="5" t="s">
        <v>292</v>
      </c>
      <c r="U431" s="18" t="s">
        <v>79</v>
      </c>
      <c r="V431" s="18" t="s">
        <v>598</v>
      </c>
      <c r="W431" s="18" t="s">
        <v>308</v>
      </c>
      <c r="X431" s="145" t="s">
        <v>311</v>
      </c>
      <c r="Y431" s="145" t="s">
        <v>72</v>
      </c>
      <c r="Z431" s="145" t="s">
        <v>473</v>
      </c>
      <c r="AA431" s="18" t="s">
        <v>73</v>
      </c>
      <c r="AB431" s="18" t="s">
        <v>299</v>
      </c>
      <c r="AC431" s="18">
        <v>20</v>
      </c>
      <c r="AD431" s="5">
        <f t="shared" si="14"/>
        <v>100</v>
      </c>
      <c r="AE431" s="140">
        <f>Table_1027[[#This Row],[Planned Individuals]]*0.51</f>
        <v>51</v>
      </c>
      <c r="AF431" s="140">
        <f>Table_1027[[#This Row],[Planned Individuals]]*0.49</f>
        <v>49</v>
      </c>
      <c r="AG431" s="37">
        <v>20</v>
      </c>
      <c r="AH431" s="37"/>
      <c r="AI431" s="140">
        <f>SUM(Table_1027[[#This Row],[Existing Households]:[New Households]])</f>
        <v>20</v>
      </c>
      <c r="AJ431" s="140">
        <f t="shared" si="13"/>
        <v>100</v>
      </c>
      <c r="AK431" s="140">
        <f>Table_1027[[#This Row],[Reached Individuals]]*0.51</f>
        <v>51</v>
      </c>
      <c r="AL431" s="140">
        <f>Table_1027[[#This Row],[Reached Individuals]]*0.49</f>
        <v>49</v>
      </c>
      <c r="AM431" s="140">
        <f>Table_1027[[#This Row],[Reached Individuals]]*0.21</f>
        <v>21</v>
      </c>
      <c r="AN431" s="140">
        <f>Table_1027[[#This Row],[Reached Individuals]]*0.21</f>
        <v>21</v>
      </c>
      <c r="AO431" s="140">
        <f>Table_1027[[#This Row],[Reached Individuals]]*0.26</f>
        <v>26</v>
      </c>
      <c r="AP431" s="140">
        <f>Table_1027[[#This Row],[Reached Individuals]]*0.27</f>
        <v>27</v>
      </c>
      <c r="AQ431" s="142">
        <f>Table_1027[[#This Row],[Reached Individuals]]*0.02</f>
        <v>2</v>
      </c>
      <c r="AR431" s="142">
        <f>Table_1027[[#This Row],[Reached Individuals]]*0.03</f>
        <v>3</v>
      </c>
      <c r="AS431" s="37"/>
      <c r="AT431" s="12"/>
      <c r="AU431" s="12" t="s">
        <v>335</v>
      </c>
      <c r="AV431" s="11">
        <v>1749407239</v>
      </c>
      <c r="AW431" s="11" t="s">
        <v>336</v>
      </c>
      <c r="AX431" s="11" t="s">
        <v>337</v>
      </c>
      <c r="AY431" s="18">
        <v>1719671522</v>
      </c>
      <c r="AZ431" s="18" t="s">
        <v>338</v>
      </c>
      <c r="BA431" s="5">
        <v>20</v>
      </c>
      <c r="BB431" s="5">
        <v>2022</v>
      </c>
      <c r="BC431" s="6" t="str" cm="1">
        <f t="array" ref="BC431">_xlfn.IFS(U431="Teknaf","202290",U431="Ukhia","202294",U431="Ramu","202266",U431="Pekua","202256",U431="Maheshkhali","202249",U431="Kutubdia","202245",U431="Cox's Bazar Sadar","202224",U431="Chakaria","202216",ISBLANK(U431),"")</f>
        <v>202224</v>
      </c>
      <c r="BD431" s="22"/>
      <c r="BE431" s="22"/>
    </row>
    <row r="432" spans="1:57" ht="15.75" customHeight="1">
      <c r="A432" s="36">
        <v>429</v>
      </c>
      <c r="B432" s="10" t="s">
        <v>332</v>
      </c>
      <c r="C432" s="10" t="s">
        <v>27</v>
      </c>
      <c r="D432" s="10" t="s">
        <v>333</v>
      </c>
      <c r="E432" s="20" t="s">
        <v>37</v>
      </c>
      <c r="F432" s="18" t="s">
        <v>5111</v>
      </c>
      <c r="G432" s="18" t="s">
        <v>5237</v>
      </c>
      <c r="H432" s="3" t="s">
        <v>286</v>
      </c>
      <c r="I432" s="18" t="s">
        <v>90</v>
      </c>
      <c r="J432" s="18" t="s">
        <v>426</v>
      </c>
      <c r="K432" s="100" t="s">
        <v>74</v>
      </c>
      <c r="L432" s="100" t="s">
        <v>295</v>
      </c>
      <c r="M432" s="3" t="s">
        <v>428</v>
      </c>
      <c r="N432" s="18" t="s">
        <v>297</v>
      </c>
      <c r="O432" s="18" t="s">
        <v>298</v>
      </c>
      <c r="P432" s="18"/>
      <c r="Q432" s="2"/>
      <c r="R432" s="1"/>
      <c r="S432" s="5" t="s">
        <v>291</v>
      </c>
      <c r="T432" s="5" t="s">
        <v>292</v>
      </c>
      <c r="U432" s="18" t="s">
        <v>79</v>
      </c>
      <c r="V432" s="18" t="s">
        <v>598</v>
      </c>
      <c r="W432" s="18" t="s">
        <v>326</v>
      </c>
      <c r="X432" s="145" t="s">
        <v>311</v>
      </c>
      <c r="Y432" s="145" t="s">
        <v>72</v>
      </c>
      <c r="Z432" s="145" t="s">
        <v>473</v>
      </c>
      <c r="AA432" s="18" t="s">
        <v>73</v>
      </c>
      <c r="AB432" s="18" t="s">
        <v>299</v>
      </c>
      <c r="AC432" s="18">
        <v>20</v>
      </c>
      <c r="AD432" s="5">
        <f t="shared" si="14"/>
        <v>100</v>
      </c>
      <c r="AE432" s="140">
        <f>Table_1027[[#This Row],[Planned Individuals]]*0.51</f>
        <v>51</v>
      </c>
      <c r="AF432" s="140">
        <f>Table_1027[[#This Row],[Planned Individuals]]*0.49</f>
        <v>49</v>
      </c>
      <c r="AG432" s="37">
        <v>20</v>
      </c>
      <c r="AH432" s="37"/>
      <c r="AI432" s="140">
        <f>SUM(Table_1027[[#This Row],[Existing Households]:[New Households]])</f>
        <v>20</v>
      </c>
      <c r="AJ432" s="140">
        <f t="shared" si="13"/>
        <v>100</v>
      </c>
      <c r="AK432" s="140">
        <f>Table_1027[[#This Row],[Reached Individuals]]*0.51</f>
        <v>51</v>
      </c>
      <c r="AL432" s="140">
        <f>Table_1027[[#This Row],[Reached Individuals]]*0.49</f>
        <v>49</v>
      </c>
      <c r="AM432" s="140">
        <f>Table_1027[[#This Row],[Reached Individuals]]*0.21</f>
        <v>21</v>
      </c>
      <c r="AN432" s="140">
        <f>Table_1027[[#This Row],[Reached Individuals]]*0.21</f>
        <v>21</v>
      </c>
      <c r="AO432" s="140">
        <f>Table_1027[[#This Row],[Reached Individuals]]*0.26</f>
        <v>26</v>
      </c>
      <c r="AP432" s="140">
        <f>Table_1027[[#This Row],[Reached Individuals]]*0.27</f>
        <v>27</v>
      </c>
      <c r="AQ432" s="142">
        <f>Table_1027[[#This Row],[Reached Individuals]]*0.02</f>
        <v>2</v>
      </c>
      <c r="AR432" s="142">
        <f>Table_1027[[#This Row],[Reached Individuals]]*0.03</f>
        <v>3</v>
      </c>
      <c r="AS432" s="37"/>
      <c r="AT432" s="12"/>
      <c r="AU432" s="12" t="s">
        <v>335</v>
      </c>
      <c r="AV432" s="11">
        <v>1749407239</v>
      </c>
      <c r="AW432" s="11" t="s">
        <v>336</v>
      </c>
      <c r="AX432" s="11" t="s">
        <v>337</v>
      </c>
      <c r="AY432" s="18">
        <v>1719671522</v>
      </c>
      <c r="AZ432" s="18" t="s">
        <v>338</v>
      </c>
      <c r="BA432" s="5">
        <v>20</v>
      </c>
      <c r="BB432" s="5">
        <v>2022</v>
      </c>
      <c r="BC432" s="6" t="str" cm="1">
        <f t="array" ref="BC432">_xlfn.IFS(U432="Teknaf","202290",U432="Ukhia","202294",U432="Ramu","202266",U432="Pekua","202256",U432="Maheshkhali","202249",U432="Kutubdia","202245",U432="Cox's Bazar Sadar","202224",U432="Chakaria","202216",ISBLANK(U432),"")</f>
        <v>202224</v>
      </c>
      <c r="BD432" s="22"/>
      <c r="BE432" s="22"/>
    </row>
    <row r="433" spans="1:57" ht="15.75" customHeight="1">
      <c r="A433" s="36">
        <v>430</v>
      </c>
      <c r="B433" s="10" t="s">
        <v>332</v>
      </c>
      <c r="C433" s="10" t="s">
        <v>27</v>
      </c>
      <c r="D433" s="10" t="s">
        <v>333</v>
      </c>
      <c r="E433" s="20" t="s">
        <v>37</v>
      </c>
      <c r="F433" s="18" t="s">
        <v>5111</v>
      </c>
      <c r="G433" s="18" t="s">
        <v>5237</v>
      </c>
      <c r="H433" s="3" t="s">
        <v>286</v>
      </c>
      <c r="I433" s="18" t="s">
        <v>90</v>
      </c>
      <c r="J433" s="18" t="s">
        <v>426</v>
      </c>
      <c r="K433" s="100" t="s">
        <v>74</v>
      </c>
      <c r="L433" s="100" t="s">
        <v>295</v>
      </c>
      <c r="M433" s="3" t="s">
        <v>428</v>
      </c>
      <c r="N433" s="18" t="s">
        <v>297</v>
      </c>
      <c r="O433" s="18" t="s">
        <v>298</v>
      </c>
      <c r="P433" s="18"/>
      <c r="Q433" s="2"/>
      <c r="R433" s="1"/>
      <c r="S433" s="5" t="s">
        <v>291</v>
      </c>
      <c r="T433" s="5" t="s">
        <v>292</v>
      </c>
      <c r="U433" s="18" t="s">
        <v>79</v>
      </c>
      <c r="V433" s="18" t="s">
        <v>598</v>
      </c>
      <c r="W433" s="18" t="s">
        <v>316</v>
      </c>
      <c r="X433" s="145" t="s">
        <v>311</v>
      </c>
      <c r="Y433" s="145" t="s">
        <v>72</v>
      </c>
      <c r="Z433" s="145" t="s">
        <v>473</v>
      </c>
      <c r="AA433" s="18" t="s">
        <v>73</v>
      </c>
      <c r="AB433" s="18" t="s">
        <v>299</v>
      </c>
      <c r="AC433" s="18">
        <v>20</v>
      </c>
      <c r="AD433" s="140">
        <f t="shared" si="14"/>
        <v>100</v>
      </c>
      <c r="AE433" s="140">
        <f>Table_1027[[#This Row],[Planned Individuals]]*0.51</f>
        <v>51</v>
      </c>
      <c r="AF433" s="140">
        <f>Table_1027[[#This Row],[Planned Individuals]]*0.49</f>
        <v>49</v>
      </c>
      <c r="AG433" s="37">
        <v>20</v>
      </c>
      <c r="AH433" s="37"/>
      <c r="AI433" s="140">
        <f>SUM(Table_1027[[#This Row],[Existing Households]:[New Households]])</f>
        <v>20</v>
      </c>
      <c r="AJ433" s="140">
        <f t="shared" si="13"/>
        <v>100</v>
      </c>
      <c r="AK433" s="140">
        <f>Table_1027[[#This Row],[Reached Individuals]]*0.51</f>
        <v>51</v>
      </c>
      <c r="AL433" s="140">
        <f>Table_1027[[#This Row],[Reached Individuals]]*0.49</f>
        <v>49</v>
      </c>
      <c r="AM433" s="140">
        <f>Table_1027[[#This Row],[Reached Individuals]]*0.21</f>
        <v>21</v>
      </c>
      <c r="AN433" s="140">
        <f>Table_1027[[#This Row],[Reached Individuals]]*0.21</f>
        <v>21</v>
      </c>
      <c r="AO433" s="140">
        <f>Table_1027[[#This Row],[Reached Individuals]]*0.26</f>
        <v>26</v>
      </c>
      <c r="AP433" s="140">
        <f>Table_1027[[#This Row],[Reached Individuals]]*0.27</f>
        <v>27</v>
      </c>
      <c r="AQ433" s="142">
        <f>Table_1027[[#This Row],[Reached Individuals]]*0.02</f>
        <v>2</v>
      </c>
      <c r="AR433" s="142">
        <f>Table_1027[[#This Row],[Reached Individuals]]*0.03</f>
        <v>3</v>
      </c>
      <c r="AS433" s="37"/>
      <c r="AT433" s="12"/>
      <c r="AU433" s="12" t="s">
        <v>335</v>
      </c>
      <c r="AV433" s="11">
        <v>1749407239</v>
      </c>
      <c r="AW433" s="11" t="s">
        <v>336</v>
      </c>
      <c r="AX433" s="11" t="s">
        <v>337</v>
      </c>
      <c r="AY433" s="18">
        <v>1719671522</v>
      </c>
      <c r="AZ433" s="18" t="s">
        <v>338</v>
      </c>
      <c r="BA433" s="5">
        <v>20</v>
      </c>
      <c r="BB433" s="5">
        <v>2022</v>
      </c>
      <c r="BC433" s="6" t="str" cm="1">
        <f t="array" ref="BC433">_xlfn.IFS(U433="Teknaf","202290",U433="Ukhia","202294",U433="Ramu","202266",U433="Pekua","202256",U433="Maheshkhali","202249",U433="Kutubdia","202245",U433="Cox's Bazar Sadar","202224",U433="Chakaria","202216",ISBLANK(U433),"")</f>
        <v>202224</v>
      </c>
      <c r="BD433" s="22"/>
      <c r="BE433" s="22"/>
    </row>
    <row r="434" spans="1:57" ht="15.75" customHeight="1">
      <c r="A434" s="36">
        <v>431</v>
      </c>
      <c r="B434" s="10" t="s">
        <v>332</v>
      </c>
      <c r="C434" s="10" t="s">
        <v>27</v>
      </c>
      <c r="D434" s="10" t="s">
        <v>333</v>
      </c>
      <c r="E434" s="20" t="s">
        <v>37</v>
      </c>
      <c r="F434" s="18" t="s">
        <v>5111</v>
      </c>
      <c r="G434" s="18" t="s">
        <v>5237</v>
      </c>
      <c r="H434" s="3" t="s">
        <v>286</v>
      </c>
      <c r="I434" s="18" t="s">
        <v>89</v>
      </c>
      <c r="J434" s="18" t="s">
        <v>201</v>
      </c>
      <c r="K434" s="100" t="s">
        <v>74</v>
      </c>
      <c r="L434" s="100" t="s">
        <v>295</v>
      </c>
      <c r="M434" s="3" t="s">
        <v>428</v>
      </c>
      <c r="N434" s="18" t="s">
        <v>297</v>
      </c>
      <c r="O434" s="18" t="s">
        <v>298</v>
      </c>
      <c r="P434" s="18"/>
      <c r="Q434" s="2"/>
      <c r="R434" s="1"/>
      <c r="S434" s="5" t="s">
        <v>291</v>
      </c>
      <c r="T434" s="5" t="s">
        <v>292</v>
      </c>
      <c r="U434" s="18" t="s">
        <v>79</v>
      </c>
      <c r="V434" s="18" t="s">
        <v>620</v>
      </c>
      <c r="W434" s="18" t="s">
        <v>310</v>
      </c>
      <c r="X434" s="145" t="s">
        <v>311</v>
      </c>
      <c r="Y434" s="145" t="s">
        <v>72</v>
      </c>
      <c r="Z434" s="145" t="s">
        <v>473</v>
      </c>
      <c r="AA434" s="18" t="s">
        <v>73</v>
      </c>
      <c r="AB434" s="18" t="s">
        <v>299</v>
      </c>
      <c r="AC434" s="18">
        <v>20</v>
      </c>
      <c r="AD434" s="140">
        <f t="shared" si="14"/>
        <v>100</v>
      </c>
      <c r="AE434" s="140">
        <f>Table_1027[[#This Row],[Planned Individuals]]*0.51</f>
        <v>51</v>
      </c>
      <c r="AF434" s="140">
        <f>Table_1027[[#This Row],[Planned Individuals]]*0.49</f>
        <v>49</v>
      </c>
      <c r="AG434" s="37">
        <v>20</v>
      </c>
      <c r="AH434" s="37"/>
      <c r="AI434" s="140">
        <f>SUM(Table_1027[[#This Row],[Existing Households]:[New Households]])</f>
        <v>20</v>
      </c>
      <c r="AJ434" s="140">
        <f t="shared" si="13"/>
        <v>100</v>
      </c>
      <c r="AK434" s="140">
        <f>Table_1027[[#This Row],[Reached Individuals]]*0.51</f>
        <v>51</v>
      </c>
      <c r="AL434" s="140">
        <f>Table_1027[[#This Row],[Reached Individuals]]*0.49</f>
        <v>49</v>
      </c>
      <c r="AM434" s="140">
        <f>Table_1027[[#This Row],[Reached Individuals]]*0.21</f>
        <v>21</v>
      </c>
      <c r="AN434" s="140">
        <f>Table_1027[[#This Row],[Reached Individuals]]*0.21</f>
        <v>21</v>
      </c>
      <c r="AO434" s="140">
        <f>Table_1027[[#This Row],[Reached Individuals]]*0.26</f>
        <v>26</v>
      </c>
      <c r="AP434" s="140">
        <f>Table_1027[[#This Row],[Reached Individuals]]*0.27</f>
        <v>27</v>
      </c>
      <c r="AQ434" s="142">
        <f>Table_1027[[#This Row],[Reached Individuals]]*0.02</f>
        <v>2</v>
      </c>
      <c r="AR434" s="142">
        <f>Table_1027[[#This Row],[Reached Individuals]]*0.03</f>
        <v>3</v>
      </c>
      <c r="AS434" s="37"/>
      <c r="AT434" s="12"/>
      <c r="AU434" s="12" t="s">
        <v>335</v>
      </c>
      <c r="AV434" s="11">
        <v>1749407239</v>
      </c>
      <c r="AW434" s="11" t="s">
        <v>336</v>
      </c>
      <c r="AX434" s="11" t="s">
        <v>337</v>
      </c>
      <c r="AY434" s="18">
        <v>1719671522</v>
      </c>
      <c r="AZ434" s="18" t="s">
        <v>338</v>
      </c>
      <c r="BA434" s="5">
        <v>20</v>
      </c>
      <c r="BB434" s="5">
        <v>2022</v>
      </c>
      <c r="BC434" s="6" t="str" cm="1">
        <f t="array" ref="BC434">_xlfn.IFS(U434="Teknaf","202290",U434="Ukhia","202294",U434="Ramu","202266",U434="Pekua","202256",U434="Maheshkhali","202249",U434="Kutubdia","202245",U434="Cox's Bazar Sadar","202224",U434="Chakaria","202216",ISBLANK(U434),"")</f>
        <v>202224</v>
      </c>
      <c r="BD434" s="22"/>
      <c r="BE434" s="22"/>
    </row>
    <row r="435" spans="1:57" ht="15.75" customHeight="1">
      <c r="A435" s="36">
        <v>432</v>
      </c>
      <c r="B435" s="10" t="s">
        <v>332</v>
      </c>
      <c r="C435" s="10" t="s">
        <v>27</v>
      </c>
      <c r="D435" s="10" t="s">
        <v>333</v>
      </c>
      <c r="E435" s="20" t="s">
        <v>37</v>
      </c>
      <c r="F435" s="18" t="s">
        <v>5111</v>
      </c>
      <c r="G435" s="18" t="s">
        <v>5237</v>
      </c>
      <c r="H435" s="3" t="s">
        <v>286</v>
      </c>
      <c r="I435" s="18" t="s">
        <v>89</v>
      </c>
      <c r="J435" s="18" t="s">
        <v>201</v>
      </c>
      <c r="K435" s="100" t="s">
        <v>74</v>
      </c>
      <c r="L435" s="100" t="s">
        <v>295</v>
      </c>
      <c r="M435" s="3" t="s">
        <v>428</v>
      </c>
      <c r="N435" s="18" t="s">
        <v>297</v>
      </c>
      <c r="O435" s="18" t="s">
        <v>298</v>
      </c>
      <c r="P435" s="18"/>
      <c r="Q435" s="2"/>
      <c r="R435" s="1"/>
      <c r="S435" s="5" t="s">
        <v>291</v>
      </c>
      <c r="T435" s="5" t="s">
        <v>292</v>
      </c>
      <c r="U435" s="18" t="s">
        <v>79</v>
      </c>
      <c r="V435" s="18" t="s">
        <v>228</v>
      </c>
      <c r="W435" s="18" t="s">
        <v>310</v>
      </c>
      <c r="X435" s="145" t="s">
        <v>311</v>
      </c>
      <c r="Y435" s="145" t="s">
        <v>72</v>
      </c>
      <c r="Z435" s="145" t="s">
        <v>473</v>
      </c>
      <c r="AA435" s="18" t="s">
        <v>73</v>
      </c>
      <c r="AB435" s="18" t="s">
        <v>299</v>
      </c>
      <c r="AC435" s="18">
        <v>20</v>
      </c>
      <c r="AD435" s="140">
        <f t="shared" si="14"/>
        <v>100</v>
      </c>
      <c r="AE435" s="140">
        <f>Table_1027[[#This Row],[Planned Individuals]]*0.51</f>
        <v>51</v>
      </c>
      <c r="AF435" s="140">
        <f>Table_1027[[#This Row],[Planned Individuals]]*0.49</f>
        <v>49</v>
      </c>
      <c r="AG435" s="37">
        <v>20</v>
      </c>
      <c r="AH435" s="37"/>
      <c r="AI435" s="140">
        <f>SUM(Table_1027[[#This Row],[Existing Households]:[New Households]])</f>
        <v>20</v>
      </c>
      <c r="AJ435" s="140">
        <f t="shared" si="13"/>
        <v>100</v>
      </c>
      <c r="AK435" s="140">
        <f>Table_1027[[#This Row],[Reached Individuals]]*0.51</f>
        <v>51</v>
      </c>
      <c r="AL435" s="140">
        <f>Table_1027[[#This Row],[Reached Individuals]]*0.49</f>
        <v>49</v>
      </c>
      <c r="AM435" s="140">
        <f>Table_1027[[#This Row],[Reached Individuals]]*0.21</f>
        <v>21</v>
      </c>
      <c r="AN435" s="140">
        <f>Table_1027[[#This Row],[Reached Individuals]]*0.21</f>
        <v>21</v>
      </c>
      <c r="AO435" s="140">
        <f>Table_1027[[#This Row],[Reached Individuals]]*0.26</f>
        <v>26</v>
      </c>
      <c r="AP435" s="140">
        <f>Table_1027[[#This Row],[Reached Individuals]]*0.27</f>
        <v>27</v>
      </c>
      <c r="AQ435" s="142">
        <f>Table_1027[[#This Row],[Reached Individuals]]*0.02</f>
        <v>2</v>
      </c>
      <c r="AR435" s="142">
        <f>Table_1027[[#This Row],[Reached Individuals]]*0.03</f>
        <v>3</v>
      </c>
      <c r="AS435" s="37"/>
      <c r="AT435" s="12"/>
      <c r="AU435" s="12" t="s">
        <v>335</v>
      </c>
      <c r="AV435" s="11">
        <v>1749407239</v>
      </c>
      <c r="AW435" s="11" t="s">
        <v>336</v>
      </c>
      <c r="AX435" s="11" t="s">
        <v>337</v>
      </c>
      <c r="AY435" s="18">
        <v>1719671522</v>
      </c>
      <c r="AZ435" s="18" t="s">
        <v>338</v>
      </c>
      <c r="BA435" s="5">
        <v>20</v>
      </c>
      <c r="BB435" s="5">
        <v>2022</v>
      </c>
      <c r="BC435" s="6" t="str" cm="1">
        <f t="array" ref="BC435">_xlfn.IFS(U435="Teknaf","202290",U435="Ukhia","202294",U435="Ramu","202266",U435="Pekua","202256",U435="Maheshkhali","202249",U435="Kutubdia","202245",U435="Cox's Bazar Sadar","202224",U435="Chakaria","202216",ISBLANK(U435),"")</f>
        <v>202224</v>
      </c>
      <c r="BD435" s="22"/>
      <c r="BE435" s="22"/>
    </row>
    <row r="436" spans="1:57" ht="15.75" customHeight="1">
      <c r="A436" s="36">
        <v>433</v>
      </c>
      <c r="B436" s="10" t="s">
        <v>332</v>
      </c>
      <c r="C436" s="10" t="s">
        <v>27</v>
      </c>
      <c r="D436" s="10" t="s">
        <v>333</v>
      </c>
      <c r="E436" s="20" t="s">
        <v>37</v>
      </c>
      <c r="F436" s="18" t="s">
        <v>5111</v>
      </c>
      <c r="G436" s="18" t="s">
        <v>5237</v>
      </c>
      <c r="H436" s="3" t="s">
        <v>286</v>
      </c>
      <c r="I436" s="18" t="s">
        <v>89</v>
      </c>
      <c r="J436" s="18" t="s">
        <v>201</v>
      </c>
      <c r="K436" s="100" t="s">
        <v>74</v>
      </c>
      <c r="L436" s="100" t="s">
        <v>295</v>
      </c>
      <c r="M436" s="3" t="s">
        <v>428</v>
      </c>
      <c r="N436" s="18" t="s">
        <v>297</v>
      </c>
      <c r="O436" s="18" t="s">
        <v>298</v>
      </c>
      <c r="P436" s="18"/>
      <c r="Q436" s="2"/>
      <c r="R436" s="1"/>
      <c r="S436" s="5" t="s">
        <v>291</v>
      </c>
      <c r="T436" s="5" t="s">
        <v>292</v>
      </c>
      <c r="U436" s="18" t="s">
        <v>79</v>
      </c>
      <c r="V436" s="18" t="s">
        <v>598</v>
      </c>
      <c r="W436" s="18" t="s">
        <v>326</v>
      </c>
      <c r="X436" s="145" t="s">
        <v>311</v>
      </c>
      <c r="Y436" s="145" t="s">
        <v>72</v>
      </c>
      <c r="Z436" s="145" t="s">
        <v>473</v>
      </c>
      <c r="AA436" s="18" t="s">
        <v>73</v>
      </c>
      <c r="AB436" s="18" t="s">
        <v>299</v>
      </c>
      <c r="AC436" s="18">
        <v>20</v>
      </c>
      <c r="AD436" s="140">
        <f t="shared" si="14"/>
        <v>100</v>
      </c>
      <c r="AE436" s="140">
        <f>Table_1027[[#This Row],[Planned Individuals]]*0.51</f>
        <v>51</v>
      </c>
      <c r="AF436" s="140">
        <f>Table_1027[[#This Row],[Planned Individuals]]*0.49</f>
        <v>49</v>
      </c>
      <c r="AG436" s="37">
        <v>20</v>
      </c>
      <c r="AH436" s="37"/>
      <c r="AI436" s="140">
        <f>SUM(Table_1027[[#This Row],[Existing Households]:[New Households]])</f>
        <v>20</v>
      </c>
      <c r="AJ436" s="140">
        <f t="shared" si="13"/>
        <v>100</v>
      </c>
      <c r="AK436" s="140">
        <f>Table_1027[[#This Row],[Reached Individuals]]*0.51</f>
        <v>51</v>
      </c>
      <c r="AL436" s="140">
        <f>Table_1027[[#This Row],[Reached Individuals]]*0.49</f>
        <v>49</v>
      </c>
      <c r="AM436" s="140">
        <f>Table_1027[[#This Row],[Reached Individuals]]*0.21</f>
        <v>21</v>
      </c>
      <c r="AN436" s="140">
        <f>Table_1027[[#This Row],[Reached Individuals]]*0.21</f>
        <v>21</v>
      </c>
      <c r="AO436" s="140">
        <f>Table_1027[[#This Row],[Reached Individuals]]*0.26</f>
        <v>26</v>
      </c>
      <c r="AP436" s="140">
        <f>Table_1027[[#This Row],[Reached Individuals]]*0.27</f>
        <v>27</v>
      </c>
      <c r="AQ436" s="142">
        <f>Table_1027[[#This Row],[Reached Individuals]]*0.02</f>
        <v>2</v>
      </c>
      <c r="AR436" s="142">
        <f>Table_1027[[#This Row],[Reached Individuals]]*0.03</f>
        <v>3</v>
      </c>
      <c r="AS436" s="37"/>
      <c r="AT436" s="12"/>
      <c r="AU436" s="12" t="s">
        <v>335</v>
      </c>
      <c r="AV436" s="11">
        <v>1749407239</v>
      </c>
      <c r="AW436" s="11" t="s">
        <v>336</v>
      </c>
      <c r="AX436" s="11" t="s">
        <v>337</v>
      </c>
      <c r="AY436" s="18">
        <v>1719671522</v>
      </c>
      <c r="AZ436" s="18" t="s">
        <v>338</v>
      </c>
      <c r="BA436" s="5">
        <v>20</v>
      </c>
      <c r="BB436" s="5">
        <v>2022</v>
      </c>
      <c r="BC436" s="6" t="str" cm="1">
        <f t="array" ref="BC436">_xlfn.IFS(U436="Teknaf","202290",U436="Ukhia","202294",U436="Ramu","202266",U436="Pekua","202256",U436="Maheshkhali","202249",U436="Kutubdia","202245",U436="Cox's Bazar Sadar","202224",U436="Chakaria","202216",ISBLANK(U436),"")</f>
        <v>202224</v>
      </c>
      <c r="BD436" s="22"/>
      <c r="BE436" s="22"/>
    </row>
    <row r="437" spans="1:57" ht="15.75" customHeight="1">
      <c r="A437" s="36">
        <v>434</v>
      </c>
      <c r="B437" s="10" t="s">
        <v>332</v>
      </c>
      <c r="C437" s="10" t="s">
        <v>27</v>
      </c>
      <c r="D437" s="10" t="s">
        <v>333</v>
      </c>
      <c r="E437" s="20" t="s">
        <v>37</v>
      </c>
      <c r="F437" s="18" t="s">
        <v>5111</v>
      </c>
      <c r="G437" s="18" t="s">
        <v>5237</v>
      </c>
      <c r="H437" s="3" t="s">
        <v>286</v>
      </c>
      <c r="I437" s="18" t="s">
        <v>89</v>
      </c>
      <c r="J437" s="18" t="s">
        <v>201</v>
      </c>
      <c r="K437" s="100" t="s">
        <v>74</v>
      </c>
      <c r="L437" s="100" t="s">
        <v>295</v>
      </c>
      <c r="M437" s="3" t="s">
        <v>428</v>
      </c>
      <c r="N437" s="18" t="s">
        <v>297</v>
      </c>
      <c r="O437" s="18" t="s">
        <v>298</v>
      </c>
      <c r="P437" s="18"/>
      <c r="Q437" s="2"/>
      <c r="R437" s="1"/>
      <c r="S437" s="5" t="s">
        <v>291</v>
      </c>
      <c r="T437" s="5" t="s">
        <v>292</v>
      </c>
      <c r="U437" s="18" t="s">
        <v>79</v>
      </c>
      <c r="V437" s="18" t="s">
        <v>231</v>
      </c>
      <c r="W437" s="18" t="s">
        <v>325</v>
      </c>
      <c r="X437" s="145" t="s">
        <v>311</v>
      </c>
      <c r="Y437" s="145" t="s">
        <v>72</v>
      </c>
      <c r="Z437" s="145" t="s">
        <v>473</v>
      </c>
      <c r="AA437" s="18" t="s">
        <v>73</v>
      </c>
      <c r="AB437" s="18" t="s">
        <v>299</v>
      </c>
      <c r="AC437" s="18">
        <v>20</v>
      </c>
      <c r="AD437" s="140">
        <f t="shared" si="14"/>
        <v>100</v>
      </c>
      <c r="AE437" s="140">
        <f>Table_1027[[#This Row],[Planned Individuals]]*0.51</f>
        <v>51</v>
      </c>
      <c r="AF437" s="140">
        <f>Table_1027[[#This Row],[Planned Individuals]]*0.49</f>
        <v>49</v>
      </c>
      <c r="AG437" s="37">
        <v>20</v>
      </c>
      <c r="AH437" s="37"/>
      <c r="AI437" s="140">
        <f>SUM(Table_1027[[#This Row],[Existing Households]:[New Households]])</f>
        <v>20</v>
      </c>
      <c r="AJ437" s="140">
        <f t="shared" si="13"/>
        <v>100</v>
      </c>
      <c r="AK437" s="140">
        <f>Table_1027[[#This Row],[Reached Individuals]]*0.51</f>
        <v>51</v>
      </c>
      <c r="AL437" s="140">
        <f>Table_1027[[#This Row],[Reached Individuals]]*0.49</f>
        <v>49</v>
      </c>
      <c r="AM437" s="140">
        <f>Table_1027[[#This Row],[Reached Individuals]]*0.21</f>
        <v>21</v>
      </c>
      <c r="AN437" s="140">
        <f>Table_1027[[#This Row],[Reached Individuals]]*0.21</f>
        <v>21</v>
      </c>
      <c r="AO437" s="140">
        <f>Table_1027[[#This Row],[Reached Individuals]]*0.26</f>
        <v>26</v>
      </c>
      <c r="AP437" s="140">
        <f>Table_1027[[#This Row],[Reached Individuals]]*0.27</f>
        <v>27</v>
      </c>
      <c r="AQ437" s="142">
        <f>Table_1027[[#This Row],[Reached Individuals]]*0.02</f>
        <v>2</v>
      </c>
      <c r="AR437" s="142">
        <f>Table_1027[[#This Row],[Reached Individuals]]*0.03</f>
        <v>3</v>
      </c>
      <c r="AS437" s="37"/>
      <c r="AT437" s="12"/>
      <c r="AU437" s="12" t="s">
        <v>335</v>
      </c>
      <c r="AV437" s="11">
        <v>1749407239</v>
      </c>
      <c r="AW437" s="11" t="s">
        <v>336</v>
      </c>
      <c r="AX437" s="11" t="s">
        <v>337</v>
      </c>
      <c r="AY437" s="18">
        <v>1719671522</v>
      </c>
      <c r="AZ437" s="18" t="s">
        <v>338</v>
      </c>
      <c r="BA437" s="5">
        <v>20</v>
      </c>
      <c r="BB437" s="5">
        <v>2022</v>
      </c>
      <c r="BC437" s="6" t="str" cm="1">
        <f t="array" ref="BC437">_xlfn.IFS(U437="Teknaf","202290",U437="Ukhia","202294",U437="Ramu","202266",U437="Pekua","202256",U437="Maheshkhali","202249",U437="Kutubdia","202245",U437="Cox's Bazar Sadar","202224",U437="Chakaria","202216",ISBLANK(U437),"")</f>
        <v>202224</v>
      </c>
      <c r="BD437" s="22"/>
      <c r="BE437" s="22"/>
    </row>
    <row r="438" spans="1:57" ht="15.75" customHeight="1">
      <c r="A438" s="36">
        <v>435</v>
      </c>
      <c r="B438" s="10" t="s">
        <v>332</v>
      </c>
      <c r="C438" s="10" t="s">
        <v>27</v>
      </c>
      <c r="D438" s="10" t="s">
        <v>333</v>
      </c>
      <c r="E438" s="20" t="s">
        <v>37</v>
      </c>
      <c r="F438" s="18" t="s">
        <v>5111</v>
      </c>
      <c r="G438" s="18" t="s">
        <v>5237</v>
      </c>
      <c r="H438" s="3" t="s">
        <v>286</v>
      </c>
      <c r="I438" s="18" t="s">
        <v>89</v>
      </c>
      <c r="J438" s="18" t="s">
        <v>201</v>
      </c>
      <c r="K438" s="100" t="s">
        <v>74</v>
      </c>
      <c r="L438" s="100" t="s">
        <v>295</v>
      </c>
      <c r="M438" s="3" t="s">
        <v>428</v>
      </c>
      <c r="N438" s="18" t="s">
        <v>297</v>
      </c>
      <c r="O438" s="18" t="s">
        <v>298</v>
      </c>
      <c r="P438" s="18"/>
      <c r="Q438" s="2"/>
      <c r="R438" s="1"/>
      <c r="S438" s="5" t="s">
        <v>291</v>
      </c>
      <c r="T438" s="5" t="s">
        <v>292</v>
      </c>
      <c r="U438" s="18" t="s">
        <v>79</v>
      </c>
      <c r="V438" s="18" t="s">
        <v>228</v>
      </c>
      <c r="W438" s="18" t="s">
        <v>309</v>
      </c>
      <c r="X438" s="145" t="s">
        <v>311</v>
      </c>
      <c r="Y438" s="145" t="s">
        <v>72</v>
      </c>
      <c r="Z438" s="145" t="s">
        <v>473</v>
      </c>
      <c r="AA438" s="18" t="s">
        <v>73</v>
      </c>
      <c r="AB438" s="18" t="s">
        <v>299</v>
      </c>
      <c r="AC438" s="18">
        <v>20</v>
      </c>
      <c r="AD438" s="140">
        <f t="shared" si="14"/>
        <v>100</v>
      </c>
      <c r="AE438" s="140">
        <f>Table_1027[[#This Row],[Planned Individuals]]*0.51</f>
        <v>51</v>
      </c>
      <c r="AF438" s="140">
        <f>Table_1027[[#This Row],[Planned Individuals]]*0.49</f>
        <v>49</v>
      </c>
      <c r="AG438" s="37">
        <v>20</v>
      </c>
      <c r="AH438" s="37"/>
      <c r="AI438" s="140">
        <f>SUM(Table_1027[[#This Row],[Existing Households]:[New Households]])</f>
        <v>20</v>
      </c>
      <c r="AJ438" s="140">
        <f t="shared" si="13"/>
        <v>100</v>
      </c>
      <c r="AK438" s="140">
        <f>Table_1027[[#This Row],[Reached Individuals]]*0.51</f>
        <v>51</v>
      </c>
      <c r="AL438" s="140">
        <f>Table_1027[[#This Row],[Reached Individuals]]*0.49</f>
        <v>49</v>
      </c>
      <c r="AM438" s="140">
        <f>Table_1027[[#This Row],[Reached Individuals]]*0.21</f>
        <v>21</v>
      </c>
      <c r="AN438" s="140">
        <f>Table_1027[[#This Row],[Reached Individuals]]*0.21</f>
        <v>21</v>
      </c>
      <c r="AO438" s="140">
        <f>Table_1027[[#This Row],[Reached Individuals]]*0.26</f>
        <v>26</v>
      </c>
      <c r="AP438" s="140">
        <f>Table_1027[[#This Row],[Reached Individuals]]*0.27</f>
        <v>27</v>
      </c>
      <c r="AQ438" s="142">
        <f>Table_1027[[#This Row],[Reached Individuals]]*0.02</f>
        <v>2</v>
      </c>
      <c r="AR438" s="142">
        <f>Table_1027[[#This Row],[Reached Individuals]]*0.03</f>
        <v>3</v>
      </c>
      <c r="AS438" s="37"/>
      <c r="AT438" s="12"/>
      <c r="AU438" s="12" t="s">
        <v>335</v>
      </c>
      <c r="AV438" s="11">
        <v>1749407239</v>
      </c>
      <c r="AW438" s="11" t="s">
        <v>336</v>
      </c>
      <c r="AX438" s="11" t="s">
        <v>337</v>
      </c>
      <c r="AY438" s="18">
        <v>1719671522</v>
      </c>
      <c r="AZ438" s="18" t="s">
        <v>338</v>
      </c>
      <c r="BA438" s="5">
        <v>20</v>
      </c>
      <c r="BB438" s="5">
        <v>2022</v>
      </c>
      <c r="BC438" s="6" t="str" cm="1">
        <f t="array" ref="BC438">_xlfn.IFS(U438="Teknaf","202290",U438="Ukhia","202294",U438="Ramu","202266",U438="Pekua","202256",U438="Maheshkhali","202249",U438="Kutubdia","202245",U438="Cox's Bazar Sadar","202224",U438="Chakaria","202216",ISBLANK(U438),"")</f>
        <v>202224</v>
      </c>
      <c r="BD438" s="22"/>
      <c r="BE438" s="22"/>
    </row>
    <row r="439" spans="1:57" ht="15.75" customHeight="1">
      <c r="A439" s="36">
        <v>436</v>
      </c>
      <c r="B439" s="10" t="s">
        <v>332</v>
      </c>
      <c r="C439" s="10" t="s">
        <v>27</v>
      </c>
      <c r="D439" s="10" t="s">
        <v>333</v>
      </c>
      <c r="E439" s="20" t="s">
        <v>37</v>
      </c>
      <c r="F439" s="18" t="s">
        <v>5111</v>
      </c>
      <c r="G439" s="18" t="s">
        <v>5237</v>
      </c>
      <c r="H439" s="3" t="s">
        <v>286</v>
      </c>
      <c r="I439" s="18" t="s">
        <v>89</v>
      </c>
      <c r="J439" s="18" t="s">
        <v>201</v>
      </c>
      <c r="K439" s="100" t="s">
        <v>74</v>
      </c>
      <c r="L439" s="100" t="s">
        <v>295</v>
      </c>
      <c r="M439" s="3" t="s">
        <v>428</v>
      </c>
      <c r="N439" s="18" t="s">
        <v>297</v>
      </c>
      <c r="O439" s="18" t="s">
        <v>298</v>
      </c>
      <c r="P439" s="18"/>
      <c r="Q439" s="2"/>
      <c r="R439" s="1"/>
      <c r="S439" s="5" t="s">
        <v>291</v>
      </c>
      <c r="T439" s="5" t="s">
        <v>292</v>
      </c>
      <c r="U439" s="18" t="s">
        <v>79</v>
      </c>
      <c r="V439" s="18" t="s">
        <v>620</v>
      </c>
      <c r="W439" s="18" t="s">
        <v>325</v>
      </c>
      <c r="X439" s="145" t="s">
        <v>311</v>
      </c>
      <c r="Y439" s="145" t="s">
        <v>72</v>
      </c>
      <c r="Z439" s="145" t="s">
        <v>473</v>
      </c>
      <c r="AA439" s="18" t="s">
        <v>73</v>
      </c>
      <c r="AB439" s="18" t="s">
        <v>299</v>
      </c>
      <c r="AC439" s="18">
        <v>20</v>
      </c>
      <c r="AD439" s="140">
        <f t="shared" si="14"/>
        <v>100</v>
      </c>
      <c r="AE439" s="140">
        <f>Table_1027[[#This Row],[Planned Individuals]]*0.51</f>
        <v>51</v>
      </c>
      <c r="AF439" s="140">
        <f>Table_1027[[#This Row],[Planned Individuals]]*0.49</f>
        <v>49</v>
      </c>
      <c r="AG439" s="37">
        <v>20</v>
      </c>
      <c r="AH439" s="37"/>
      <c r="AI439" s="140">
        <f>SUM(Table_1027[[#This Row],[Existing Households]:[New Households]])</f>
        <v>20</v>
      </c>
      <c r="AJ439" s="140">
        <f t="shared" si="13"/>
        <v>100</v>
      </c>
      <c r="AK439" s="140">
        <f>Table_1027[[#This Row],[Reached Individuals]]*0.51</f>
        <v>51</v>
      </c>
      <c r="AL439" s="140">
        <f>Table_1027[[#This Row],[Reached Individuals]]*0.49</f>
        <v>49</v>
      </c>
      <c r="AM439" s="140">
        <f>Table_1027[[#This Row],[Reached Individuals]]*0.21</f>
        <v>21</v>
      </c>
      <c r="AN439" s="140">
        <f>Table_1027[[#This Row],[Reached Individuals]]*0.21</f>
        <v>21</v>
      </c>
      <c r="AO439" s="140">
        <f>Table_1027[[#This Row],[Reached Individuals]]*0.26</f>
        <v>26</v>
      </c>
      <c r="AP439" s="140">
        <f>Table_1027[[#This Row],[Reached Individuals]]*0.27</f>
        <v>27</v>
      </c>
      <c r="AQ439" s="142">
        <f>Table_1027[[#This Row],[Reached Individuals]]*0.02</f>
        <v>2</v>
      </c>
      <c r="AR439" s="142">
        <f>Table_1027[[#This Row],[Reached Individuals]]*0.03</f>
        <v>3</v>
      </c>
      <c r="AS439" s="37"/>
      <c r="AT439" s="12"/>
      <c r="AU439" s="12" t="s">
        <v>335</v>
      </c>
      <c r="AV439" s="11">
        <v>1749407239</v>
      </c>
      <c r="AW439" s="11" t="s">
        <v>336</v>
      </c>
      <c r="AX439" s="11" t="s">
        <v>337</v>
      </c>
      <c r="AY439" s="18">
        <v>1719671522</v>
      </c>
      <c r="AZ439" s="18" t="s">
        <v>338</v>
      </c>
      <c r="BA439" s="5">
        <v>20</v>
      </c>
      <c r="BB439" s="5">
        <v>2022</v>
      </c>
      <c r="BC439" s="6" t="str" cm="1">
        <f t="array" ref="BC439">_xlfn.IFS(U439="Teknaf","202290",U439="Ukhia","202294",U439="Ramu","202266",U439="Pekua","202256",U439="Maheshkhali","202249",U439="Kutubdia","202245",U439="Cox's Bazar Sadar","202224",U439="Chakaria","202216",ISBLANK(U439),"")</f>
        <v>202224</v>
      </c>
      <c r="BD439" s="22"/>
      <c r="BE439" s="22"/>
    </row>
    <row r="440" spans="1:57" ht="15.75" customHeight="1">
      <c r="A440" s="36">
        <v>437</v>
      </c>
      <c r="B440" s="10" t="s">
        <v>332</v>
      </c>
      <c r="C440" s="10" t="s">
        <v>27</v>
      </c>
      <c r="D440" s="10" t="s">
        <v>333</v>
      </c>
      <c r="E440" s="20" t="s">
        <v>37</v>
      </c>
      <c r="F440" s="18" t="s">
        <v>5111</v>
      </c>
      <c r="G440" s="18" t="s">
        <v>5237</v>
      </c>
      <c r="H440" s="3" t="s">
        <v>286</v>
      </c>
      <c r="I440" s="18" t="s">
        <v>87</v>
      </c>
      <c r="J440" s="18" t="s">
        <v>201</v>
      </c>
      <c r="K440" s="100" t="s">
        <v>74</v>
      </c>
      <c r="L440" s="100" t="s">
        <v>295</v>
      </c>
      <c r="M440" s="3" t="s">
        <v>428</v>
      </c>
      <c r="N440" s="18" t="s">
        <v>297</v>
      </c>
      <c r="O440" s="18" t="s">
        <v>298</v>
      </c>
      <c r="P440" s="18"/>
      <c r="Q440" s="2"/>
      <c r="R440" s="1"/>
      <c r="S440" s="5" t="s">
        <v>291</v>
      </c>
      <c r="T440" s="5" t="s">
        <v>292</v>
      </c>
      <c r="U440" s="18" t="s">
        <v>79</v>
      </c>
      <c r="V440" s="18" t="s">
        <v>598</v>
      </c>
      <c r="W440" s="18" t="s">
        <v>316</v>
      </c>
      <c r="X440" s="145" t="s">
        <v>311</v>
      </c>
      <c r="Y440" s="145" t="s">
        <v>72</v>
      </c>
      <c r="Z440" s="145" t="s">
        <v>473</v>
      </c>
      <c r="AA440" s="18" t="s">
        <v>73</v>
      </c>
      <c r="AB440" s="18" t="s">
        <v>299</v>
      </c>
      <c r="AC440" s="18">
        <v>20</v>
      </c>
      <c r="AD440" s="140">
        <f t="shared" si="14"/>
        <v>100</v>
      </c>
      <c r="AE440" s="140">
        <f>Table_1027[[#This Row],[Planned Individuals]]*0.51</f>
        <v>51</v>
      </c>
      <c r="AF440" s="140">
        <f>Table_1027[[#This Row],[Planned Individuals]]*0.49</f>
        <v>49</v>
      </c>
      <c r="AG440" s="37">
        <v>20</v>
      </c>
      <c r="AH440" s="37"/>
      <c r="AI440" s="140">
        <f>SUM(Table_1027[[#This Row],[Existing Households]:[New Households]])</f>
        <v>20</v>
      </c>
      <c r="AJ440" s="140">
        <f t="shared" si="13"/>
        <v>100</v>
      </c>
      <c r="AK440" s="140">
        <f>Table_1027[[#This Row],[Reached Individuals]]*0.51</f>
        <v>51</v>
      </c>
      <c r="AL440" s="140">
        <f>Table_1027[[#This Row],[Reached Individuals]]*0.49</f>
        <v>49</v>
      </c>
      <c r="AM440" s="140">
        <f>Table_1027[[#This Row],[Reached Individuals]]*0.21</f>
        <v>21</v>
      </c>
      <c r="AN440" s="140">
        <f>Table_1027[[#This Row],[Reached Individuals]]*0.21</f>
        <v>21</v>
      </c>
      <c r="AO440" s="140">
        <f>Table_1027[[#This Row],[Reached Individuals]]*0.26</f>
        <v>26</v>
      </c>
      <c r="AP440" s="140">
        <f>Table_1027[[#This Row],[Reached Individuals]]*0.27</f>
        <v>27</v>
      </c>
      <c r="AQ440" s="142">
        <f>Table_1027[[#This Row],[Reached Individuals]]*0.02</f>
        <v>2</v>
      </c>
      <c r="AR440" s="142">
        <f>Table_1027[[#This Row],[Reached Individuals]]*0.03</f>
        <v>3</v>
      </c>
      <c r="AS440" s="37"/>
      <c r="AT440" s="12"/>
      <c r="AU440" s="12" t="s">
        <v>335</v>
      </c>
      <c r="AV440" s="11">
        <v>1749407239</v>
      </c>
      <c r="AW440" s="11" t="s">
        <v>336</v>
      </c>
      <c r="AX440" s="11" t="s">
        <v>337</v>
      </c>
      <c r="AY440" s="18">
        <v>1719671522</v>
      </c>
      <c r="AZ440" s="18" t="s">
        <v>338</v>
      </c>
      <c r="BA440" s="5">
        <v>20</v>
      </c>
      <c r="BB440" s="5">
        <v>2022</v>
      </c>
      <c r="BC440" s="6" t="str" cm="1">
        <f t="array" ref="BC440">_xlfn.IFS(U440="Teknaf","202290",U440="Ukhia","202294",U440="Ramu","202266",U440="Pekua","202256",U440="Maheshkhali","202249",U440="Kutubdia","202245",U440="Cox's Bazar Sadar","202224",U440="Chakaria","202216",ISBLANK(U440),"")</f>
        <v>202224</v>
      </c>
      <c r="BD440" s="22"/>
      <c r="BE440" s="22"/>
    </row>
    <row r="441" spans="1:57" ht="15.75" customHeight="1">
      <c r="A441" s="36">
        <v>438</v>
      </c>
      <c r="B441" s="10" t="s">
        <v>332</v>
      </c>
      <c r="C441" s="10" t="s">
        <v>27</v>
      </c>
      <c r="D441" s="10" t="s">
        <v>333</v>
      </c>
      <c r="E441" s="20" t="s">
        <v>37</v>
      </c>
      <c r="F441" s="18" t="s">
        <v>5111</v>
      </c>
      <c r="G441" s="18" t="s">
        <v>5237</v>
      </c>
      <c r="H441" s="3" t="s">
        <v>286</v>
      </c>
      <c r="I441" s="18" t="s">
        <v>89</v>
      </c>
      <c r="J441" s="18" t="s">
        <v>200</v>
      </c>
      <c r="K441" s="100" t="s">
        <v>74</v>
      </c>
      <c r="L441" s="100" t="s">
        <v>295</v>
      </c>
      <c r="M441" s="3" t="s">
        <v>428</v>
      </c>
      <c r="N441" s="18" t="s">
        <v>297</v>
      </c>
      <c r="O441" s="18" t="s">
        <v>298</v>
      </c>
      <c r="P441" s="18"/>
      <c r="Q441" s="2"/>
      <c r="R441" s="1"/>
      <c r="S441" s="5" t="s">
        <v>291</v>
      </c>
      <c r="T441" s="5" t="s">
        <v>292</v>
      </c>
      <c r="U441" s="18" t="s">
        <v>83</v>
      </c>
      <c r="V441" s="18" t="s">
        <v>730</v>
      </c>
      <c r="W441" s="18" t="s">
        <v>325</v>
      </c>
      <c r="X441" s="145" t="s">
        <v>311</v>
      </c>
      <c r="Y441" s="145" t="s">
        <v>72</v>
      </c>
      <c r="Z441" s="145" t="s">
        <v>473</v>
      </c>
      <c r="AA441" s="18" t="s">
        <v>73</v>
      </c>
      <c r="AB441" s="18" t="s">
        <v>299</v>
      </c>
      <c r="AC441" s="18">
        <v>20</v>
      </c>
      <c r="AD441" s="140">
        <f t="shared" si="14"/>
        <v>100</v>
      </c>
      <c r="AE441" s="140">
        <f>Table_1027[[#This Row],[Planned Individuals]]*0.51</f>
        <v>51</v>
      </c>
      <c r="AF441" s="140">
        <f>Table_1027[[#This Row],[Planned Individuals]]*0.49</f>
        <v>49</v>
      </c>
      <c r="AG441" s="37">
        <v>20</v>
      </c>
      <c r="AH441" s="37"/>
      <c r="AI441" s="140">
        <f>SUM(Table_1027[[#This Row],[Existing Households]:[New Households]])</f>
        <v>20</v>
      </c>
      <c r="AJ441" s="140">
        <f t="shared" si="13"/>
        <v>100</v>
      </c>
      <c r="AK441" s="140">
        <f>Table_1027[[#This Row],[Reached Individuals]]*0.51</f>
        <v>51</v>
      </c>
      <c r="AL441" s="140">
        <f>Table_1027[[#This Row],[Reached Individuals]]*0.49</f>
        <v>49</v>
      </c>
      <c r="AM441" s="140">
        <f>Table_1027[[#This Row],[Reached Individuals]]*0.21</f>
        <v>21</v>
      </c>
      <c r="AN441" s="140">
        <f>Table_1027[[#This Row],[Reached Individuals]]*0.21</f>
        <v>21</v>
      </c>
      <c r="AO441" s="140">
        <f>Table_1027[[#This Row],[Reached Individuals]]*0.26</f>
        <v>26</v>
      </c>
      <c r="AP441" s="140">
        <f>Table_1027[[#This Row],[Reached Individuals]]*0.27</f>
        <v>27</v>
      </c>
      <c r="AQ441" s="142">
        <f>Table_1027[[#This Row],[Reached Individuals]]*0.02</f>
        <v>2</v>
      </c>
      <c r="AR441" s="142">
        <f>Table_1027[[#This Row],[Reached Individuals]]*0.03</f>
        <v>3</v>
      </c>
      <c r="AS441" s="37"/>
      <c r="AT441" s="12"/>
      <c r="AU441" s="12" t="s">
        <v>335</v>
      </c>
      <c r="AV441" s="11">
        <v>1749407239</v>
      </c>
      <c r="AW441" s="11" t="s">
        <v>336</v>
      </c>
      <c r="AX441" s="11" t="s">
        <v>337</v>
      </c>
      <c r="AY441" s="18">
        <v>1719671522</v>
      </c>
      <c r="AZ441" s="18" t="s">
        <v>338</v>
      </c>
      <c r="BA441" s="5">
        <v>20</v>
      </c>
      <c r="BB441" s="5">
        <v>2022</v>
      </c>
      <c r="BC441" s="6" t="str" cm="1">
        <f t="array" ref="BC441">_xlfn.IFS(U441="Teknaf","202290",U441="Ukhia","202294",U441="Ramu","202266",U441="Pekua","202256",U441="Maheshkhali","202249",U441="Kutubdia","202245",U441="Cox's Bazar Sadar","202224",U441="Chakaria","202216",ISBLANK(U441),"")</f>
        <v>202266</v>
      </c>
      <c r="BD441" s="22"/>
      <c r="BE441" s="22"/>
    </row>
    <row r="442" spans="1:57" ht="15.75" customHeight="1">
      <c r="A442" s="36">
        <v>439</v>
      </c>
      <c r="B442" s="10" t="s">
        <v>332</v>
      </c>
      <c r="C442" s="10" t="s">
        <v>27</v>
      </c>
      <c r="D442" s="10" t="s">
        <v>333</v>
      </c>
      <c r="E442" s="20" t="s">
        <v>37</v>
      </c>
      <c r="F442" s="18" t="s">
        <v>5111</v>
      </c>
      <c r="G442" s="18" t="s">
        <v>5237</v>
      </c>
      <c r="H442" s="3" t="s">
        <v>286</v>
      </c>
      <c r="I442" s="18" t="s">
        <v>89</v>
      </c>
      <c r="J442" s="18" t="s">
        <v>200</v>
      </c>
      <c r="K442" s="100" t="s">
        <v>74</v>
      </c>
      <c r="L442" s="100" t="s">
        <v>295</v>
      </c>
      <c r="M442" s="3" t="s">
        <v>428</v>
      </c>
      <c r="N442" s="18" t="s">
        <v>297</v>
      </c>
      <c r="O442" s="18" t="s">
        <v>298</v>
      </c>
      <c r="P442" s="18"/>
      <c r="Q442" s="2"/>
      <c r="R442" s="1"/>
      <c r="S442" s="5" t="s">
        <v>291</v>
      </c>
      <c r="T442" s="5" t="s">
        <v>292</v>
      </c>
      <c r="U442" s="18" t="s">
        <v>83</v>
      </c>
      <c r="V442" s="18" t="s">
        <v>722</v>
      </c>
      <c r="W442" s="18" t="s">
        <v>331</v>
      </c>
      <c r="X442" s="145" t="s">
        <v>311</v>
      </c>
      <c r="Y442" s="145" t="s">
        <v>72</v>
      </c>
      <c r="Z442" s="145" t="s">
        <v>473</v>
      </c>
      <c r="AA442" s="18" t="s">
        <v>73</v>
      </c>
      <c r="AB442" s="18" t="s">
        <v>299</v>
      </c>
      <c r="AC442" s="18">
        <v>20</v>
      </c>
      <c r="AD442" s="140">
        <f t="shared" si="14"/>
        <v>100</v>
      </c>
      <c r="AE442" s="140">
        <f>Table_1027[[#This Row],[Planned Individuals]]*0.51</f>
        <v>51</v>
      </c>
      <c r="AF442" s="140">
        <f>Table_1027[[#This Row],[Planned Individuals]]*0.49</f>
        <v>49</v>
      </c>
      <c r="AG442" s="37">
        <v>20</v>
      </c>
      <c r="AH442" s="37"/>
      <c r="AI442" s="140">
        <f>SUM(Table_1027[[#This Row],[Existing Households]:[New Households]])</f>
        <v>20</v>
      </c>
      <c r="AJ442" s="140">
        <f t="shared" si="13"/>
        <v>100</v>
      </c>
      <c r="AK442" s="140">
        <f>Table_1027[[#This Row],[Reached Individuals]]*0.51</f>
        <v>51</v>
      </c>
      <c r="AL442" s="140">
        <f>Table_1027[[#This Row],[Reached Individuals]]*0.49</f>
        <v>49</v>
      </c>
      <c r="AM442" s="140">
        <f>Table_1027[[#This Row],[Reached Individuals]]*0.21</f>
        <v>21</v>
      </c>
      <c r="AN442" s="140">
        <f>Table_1027[[#This Row],[Reached Individuals]]*0.21</f>
        <v>21</v>
      </c>
      <c r="AO442" s="140">
        <f>Table_1027[[#This Row],[Reached Individuals]]*0.26</f>
        <v>26</v>
      </c>
      <c r="AP442" s="140">
        <f>Table_1027[[#This Row],[Reached Individuals]]*0.27</f>
        <v>27</v>
      </c>
      <c r="AQ442" s="142">
        <f>Table_1027[[#This Row],[Reached Individuals]]*0.02</f>
        <v>2</v>
      </c>
      <c r="AR442" s="142">
        <f>Table_1027[[#This Row],[Reached Individuals]]*0.03</f>
        <v>3</v>
      </c>
      <c r="AS442" s="37"/>
      <c r="AT442" s="12"/>
      <c r="AU442" s="12" t="s">
        <v>335</v>
      </c>
      <c r="AV442" s="11">
        <v>1749407239</v>
      </c>
      <c r="AW442" s="11" t="s">
        <v>336</v>
      </c>
      <c r="AX442" s="11" t="s">
        <v>337</v>
      </c>
      <c r="AY442" s="18">
        <v>1719671522</v>
      </c>
      <c r="AZ442" s="18" t="s">
        <v>338</v>
      </c>
      <c r="BA442" s="5">
        <v>20</v>
      </c>
      <c r="BB442" s="5">
        <v>2022</v>
      </c>
      <c r="BC442" s="6" t="str" cm="1">
        <f t="array" ref="BC442">_xlfn.IFS(U442="Teknaf","202290",U442="Ukhia","202294",U442="Ramu","202266",U442="Pekua","202256",U442="Maheshkhali","202249",U442="Kutubdia","202245",U442="Cox's Bazar Sadar","202224",U442="Chakaria","202216",ISBLANK(U442),"")</f>
        <v>202266</v>
      </c>
      <c r="BD442" s="22"/>
      <c r="BE442" s="22"/>
    </row>
    <row r="443" spans="1:57" ht="15.75" customHeight="1">
      <c r="A443" s="36">
        <v>440</v>
      </c>
      <c r="B443" s="10" t="s">
        <v>332</v>
      </c>
      <c r="C443" s="10" t="s">
        <v>27</v>
      </c>
      <c r="D443" s="10" t="s">
        <v>333</v>
      </c>
      <c r="E443" s="20" t="s">
        <v>37</v>
      </c>
      <c r="F443" s="18" t="s">
        <v>5111</v>
      </c>
      <c r="G443" s="18" t="s">
        <v>5237</v>
      </c>
      <c r="H443" s="3" t="s">
        <v>286</v>
      </c>
      <c r="I443" s="18" t="s">
        <v>90</v>
      </c>
      <c r="J443" s="18" t="s">
        <v>426</v>
      </c>
      <c r="K443" s="100" t="s">
        <v>74</v>
      </c>
      <c r="L443" s="100" t="s">
        <v>295</v>
      </c>
      <c r="M443" s="3" t="s">
        <v>428</v>
      </c>
      <c r="N443" s="18" t="s">
        <v>297</v>
      </c>
      <c r="O443" s="18" t="s">
        <v>298</v>
      </c>
      <c r="P443" s="18"/>
      <c r="Q443" s="2"/>
      <c r="R443" s="1"/>
      <c r="S443" s="5" t="s">
        <v>291</v>
      </c>
      <c r="T443" s="5" t="s">
        <v>292</v>
      </c>
      <c r="U443" s="18" t="s">
        <v>83</v>
      </c>
      <c r="V443" s="18" t="s">
        <v>728</v>
      </c>
      <c r="W443" s="18" t="s">
        <v>306</v>
      </c>
      <c r="X443" s="145" t="s">
        <v>311</v>
      </c>
      <c r="Y443" s="145" t="s">
        <v>72</v>
      </c>
      <c r="Z443" s="145" t="s">
        <v>473</v>
      </c>
      <c r="AA443" s="18" t="s">
        <v>73</v>
      </c>
      <c r="AB443" s="18" t="s">
        <v>299</v>
      </c>
      <c r="AC443" s="18">
        <v>20</v>
      </c>
      <c r="AD443" s="140">
        <f t="shared" si="14"/>
        <v>100</v>
      </c>
      <c r="AE443" s="140">
        <f>Table_1027[[#This Row],[Planned Individuals]]*0.51</f>
        <v>51</v>
      </c>
      <c r="AF443" s="140">
        <f>Table_1027[[#This Row],[Planned Individuals]]*0.49</f>
        <v>49</v>
      </c>
      <c r="AG443" s="37">
        <v>20</v>
      </c>
      <c r="AH443" s="37"/>
      <c r="AI443" s="140">
        <f>SUM(Table_1027[[#This Row],[Existing Households]:[New Households]])</f>
        <v>20</v>
      </c>
      <c r="AJ443" s="140">
        <f t="shared" si="13"/>
        <v>100</v>
      </c>
      <c r="AK443" s="140">
        <f>Table_1027[[#This Row],[Reached Individuals]]*0.51</f>
        <v>51</v>
      </c>
      <c r="AL443" s="140">
        <f>Table_1027[[#This Row],[Reached Individuals]]*0.49</f>
        <v>49</v>
      </c>
      <c r="AM443" s="140">
        <f>Table_1027[[#This Row],[Reached Individuals]]*0.21</f>
        <v>21</v>
      </c>
      <c r="AN443" s="140">
        <f>Table_1027[[#This Row],[Reached Individuals]]*0.21</f>
        <v>21</v>
      </c>
      <c r="AO443" s="140">
        <f>Table_1027[[#This Row],[Reached Individuals]]*0.26</f>
        <v>26</v>
      </c>
      <c r="AP443" s="140">
        <f>Table_1027[[#This Row],[Reached Individuals]]*0.27</f>
        <v>27</v>
      </c>
      <c r="AQ443" s="142">
        <f>Table_1027[[#This Row],[Reached Individuals]]*0.02</f>
        <v>2</v>
      </c>
      <c r="AR443" s="142">
        <f>Table_1027[[#This Row],[Reached Individuals]]*0.03</f>
        <v>3</v>
      </c>
      <c r="AS443" s="37"/>
      <c r="AT443" s="12"/>
      <c r="AU443" s="12" t="s">
        <v>335</v>
      </c>
      <c r="AV443" s="11">
        <v>1749407239</v>
      </c>
      <c r="AW443" s="11" t="s">
        <v>336</v>
      </c>
      <c r="AX443" s="11" t="s">
        <v>337</v>
      </c>
      <c r="AY443" s="18">
        <v>1719671522</v>
      </c>
      <c r="AZ443" s="18" t="s">
        <v>338</v>
      </c>
      <c r="BA443" s="5">
        <v>20</v>
      </c>
      <c r="BB443" s="5">
        <v>2022</v>
      </c>
      <c r="BC443" s="6" t="str" cm="1">
        <f t="array" ref="BC443">_xlfn.IFS(U443="Teknaf","202290",U443="Ukhia","202294",U443="Ramu","202266",U443="Pekua","202256",U443="Maheshkhali","202249",U443="Kutubdia","202245",U443="Cox's Bazar Sadar","202224",U443="Chakaria","202216",ISBLANK(U443),"")</f>
        <v>202266</v>
      </c>
      <c r="BD443" s="22"/>
      <c r="BE443" s="22"/>
    </row>
    <row r="444" spans="1:57" ht="15.75" customHeight="1">
      <c r="A444" s="36">
        <v>441</v>
      </c>
      <c r="B444" s="10" t="s">
        <v>332</v>
      </c>
      <c r="C444" s="10" t="s">
        <v>27</v>
      </c>
      <c r="D444" s="10" t="s">
        <v>333</v>
      </c>
      <c r="E444" s="20" t="s">
        <v>37</v>
      </c>
      <c r="F444" s="18" t="s">
        <v>5111</v>
      </c>
      <c r="G444" s="18" t="s">
        <v>5237</v>
      </c>
      <c r="H444" s="3" t="s">
        <v>286</v>
      </c>
      <c r="I444" s="18" t="s">
        <v>90</v>
      </c>
      <c r="J444" s="18" t="s">
        <v>426</v>
      </c>
      <c r="K444" s="100" t="s">
        <v>74</v>
      </c>
      <c r="L444" s="100" t="s">
        <v>295</v>
      </c>
      <c r="M444" s="3" t="s">
        <v>428</v>
      </c>
      <c r="N444" s="18" t="s">
        <v>297</v>
      </c>
      <c r="O444" s="18" t="s">
        <v>298</v>
      </c>
      <c r="P444" s="18"/>
      <c r="Q444" s="2"/>
      <c r="R444" s="1"/>
      <c r="S444" s="5" t="s">
        <v>291</v>
      </c>
      <c r="T444" s="5" t="s">
        <v>292</v>
      </c>
      <c r="U444" s="18" t="s">
        <v>83</v>
      </c>
      <c r="V444" s="18" t="s">
        <v>728</v>
      </c>
      <c r="W444" s="18" t="s">
        <v>316</v>
      </c>
      <c r="X444" s="145" t="s">
        <v>311</v>
      </c>
      <c r="Y444" s="145" t="s">
        <v>72</v>
      </c>
      <c r="Z444" s="145" t="s">
        <v>473</v>
      </c>
      <c r="AA444" s="18" t="s">
        <v>73</v>
      </c>
      <c r="AB444" s="18" t="s">
        <v>299</v>
      </c>
      <c r="AC444" s="18">
        <v>20</v>
      </c>
      <c r="AD444" s="140">
        <f t="shared" si="14"/>
        <v>100</v>
      </c>
      <c r="AE444" s="140">
        <f>Table_1027[[#This Row],[Planned Individuals]]*0.51</f>
        <v>51</v>
      </c>
      <c r="AF444" s="140">
        <f>Table_1027[[#This Row],[Planned Individuals]]*0.49</f>
        <v>49</v>
      </c>
      <c r="AG444" s="37">
        <v>20</v>
      </c>
      <c r="AH444" s="37"/>
      <c r="AI444" s="140">
        <f>SUM(Table_1027[[#This Row],[Existing Households]:[New Households]])</f>
        <v>20</v>
      </c>
      <c r="AJ444" s="140">
        <f t="shared" si="13"/>
        <v>100</v>
      </c>
      <c r="AK444" s="140">
        <f>Table_1027[[#This Row],[Reached Individuals]]*0.51</f>
        <v>51</v>
      </c>
      <c r="AL444" s="140">
        <f>Table_1027[[#This Row],[Reached Individuals]]*0.49</f>
        <v>49</v>
      </c>
      <c r="AM444" s="140">
        <f>Table_1027[[#This Row],[Reached Individuals]]*0.21</f>
        <v>21</v>
      </c>
      <c r="AN444" s="140">
        <f>Table_1027[[#This Row],[Reached Individuals]]*0.21</f>
        <v>21</v>
      </c>
      <c r="AO444" s="140">
        <f>Table_1027[[#This Row],[Reached Individuals]]*0.26</f>
        <v>26</v>
      </c>
      <c r="AP444" s="140">
        <f>Table_1027[[#This Row],[Reached Individuals]]*0.27</f>
        <v>27</v>
      </c>
      <c r="AQ444" s="142">
        <f>Table_1027[[#This Row],[Reached Individuals]]*0.02</f>
        <v>2</v>
      </c>
      <c r="AR444" s="142">
        <f>Table_1027[[#This Row],[Reached Individuals]]*0.03</f>
        <v>3</v>
      </c>
      <c r="AS444" s="37"/>
      <c r="AT444" s="12"/>
      <c r="AU444" s="12" t="s">
        <v>335</v>
      </c>
      <c r="AV444" s="11">
        <v>1749407239</v>
      </c>
      <c r="AW444" s="11" t="s">
        <v>336</v>
      </c>
      <c r="AX444" s="11" t="s">
        <v>337</v>
      </c>
      <c r="AY444" s="18">
        <v>1719671522</v>
      </c>
      <c r="AZ444" s="18" t="s">
        <v>338</v>
      </c>
      <c r="BA444" s="5">
        <v>20</v>
      </c>
      <c r="BB444" s="5">
        <v>2022</v>
      </c>
      <c r="BC444" s="6" t="str" cm="1">
        <f t="array" ref="BC444">_xlfn.IFS(U444="Teknaf","202290",U444="Ukhia","202294",U444="Ramu","202266",U444="Pekua","202256",U444="Maheshkhali","202249",U444="Kutubdia","202245",U444="Cox's Bazar Sadar","202224",U444="Chakaria","202216",ISBLANK(U444),"")</f>
        <v>202266</v>
      </c>
      <c r="BD444" s="22"/>
      <c r="BE444" s="22"/>
    </row>
    <row r="445" spans="1:57" ht="15.75" customHeight="1">
      <c r="A445" s="36">
        <v>442</v>
      </c>
      <c r="B445" s="10" t="s">
        <v>332</v>
      </c>
      <c r="C445" s="10" t="s">
        <v>27</v>
      </c>
      <c r="D445" s="10" t="s">
        <v>333</v>
      </c>
      <c r="E445" s="20" t="s">
        <v>37</v>
      </c>
      <c r="F445" s="18" t="s">
        <v>5111</v>
      </c>
      <c r="G445" s="18" t="s">
        <v>5237</v>
      </c>
      <c r="H445" s="3" t="s">
        <v>286</v>
      </c>
      <c r="I445" s="18" t="s">
        <v>90</v>
      </c>
      <c r="J445" s="18" t="s">
        <v>426</v>
      </c>
      <c r="K445" s="100" t="s">
        <v>74</v>
      </c>
      <c r="L445" s="100" t="s">
        <v>295</v>
      </c>
      <c r="M445" s="3" t="s">
        <v>428</v>
      </c>
      <c r="N445" s="18" t="s">
        <v>297</v>
      </c>
      <c r="O445" s="18" t="s">
        <v>298</v>
      </c>
      <c r="P445" s="18"/>
      <c r="Q445" s="2"/>
      <c r="R445" s="1"/>
      <c r="S445" s="5" t="s">
        <v>291</v>
      </c>
      <c r="T445" s="5" t="s">
        <v>292</v>
      </c>
      <c r="U445" s="18" t="s">
        <v>83</v>
      </c>
      <c r="V445" s="18" t="s">
        <v>728</v>
      </c>
      <c r="W445" s="18" t="s">
        <v>310</v>
      </c>
      <c r="X445" s="145" t="s">
        <v>311</v>
      </c>
      <c r="Y445" s="145" t="s">
        <v>72</v>
      </c>
      <c r="Z445" s="145" t="s">
        <v>473</v>
      </c>
      <c r="AA445" s="18" t="s">
        <v>73</v>
      </c>
      <c r="AB445" s="18" t="s">
        <v>299</v>
      </c>
      <c r="AC445" s="18">
        <v>20</v>
      </c>
      <c r="AD445" s="140">
        <f t="shared" si="14"/>
        <v>100</v>
      </c>
      <c r="AE445" s="140">
        <f>Table_1027[[#This Row],[Planned Individuals]]*0.51</f>
        <v>51</v>
      </c>
      <c r="AF445" s="140">
        <f>Table_1027[[#This Row],[Planned Individuals]]*0.49</f>
        <v>49</v>
      </c>
      <c r="AG445" s="37">
        <v>20</v>
      </c>
      <c r="AH445" s="37"/>
      <c r="AI445" s="140">
        <f>SUM(Table_1027[[#This Row],[Existing Households]:[New Households]])</f>
        <v>20</v>
      </c>
      <c r="AJ445" s="140">
        <f t="shared" si="13"/>
        <v>100</v>
      </c>
      <c r="AK445" s="140">
        <f>Table_1027[[#This Row],[Reached Individuals]]*0.51</f>
        <v>51</v>
      </c>
      <c r="AL445" s="140">
        <f>Table_1027[[#This Row],[Reached Individuals]]*0.49</f>
        <v>49</v>
      </c>
      <c r="AM445" s="140">
        <f>Table_1027[[#This Row],[Reached Individuals]]*0.21</f>
        <v>21</v>
      </c>
      <c r="AN445" s="140">
        <f>Table_1027[[#This Row],[Reached Individuals]]*0.21</f>
        <v>21</v>
      </c>
      <c r="AO445" s="140">
        <f>Table_1027[[#This Row],[Reached Individuals]]*0.26</f>
        <v>26</v>
      </c>
      <c r="AP445" s="140">
        <f>Table_1027[[#This Row],[Reached Individuals]]*0.27</f>
        <v>27</v>
      </c>
      <c r="AQ445" s="142">
        <f>Table_1027[[#This Row],[Reached Individuals]]*0.02</f>
        <v>2</v>
      </c>
      <c r="AR445" s="142">
        <f>Table_1027[[#This Row],[Reached Individuals]]*0.03</f>
        <v>3</v>
      </c>
      <c r="AS445" s="37"/>
      <c r="AT445" s="12"/>
      <c r="AU445" s="12" t="s">
        <v>335</v>
      </c>
      <c r="AV445" s="11">
        <v>1749407239</v>
      </c>
      <c r="AW445" s="11" t="s">
        <v>336</v>
      </c>
      <c r="AX445" s="11" t="s">
        <v>337</v>
      </c>
      <c r="AY445" s="18">
        <v>1719671522</v>
      </c>
      <c r="AZ445" s="18" t="s">
        <v>338</v>
      </c>
      <c r="BA445" s="5">
        <v>20</v>
      </c>
      <c r="BB445" s="5">
        <v>2022</v>
      </c>
      <c r="BC445" s="6" t="str" cm="1">
        <f t="array" ref="BC445">_xlfn.IFS(U445="Teknaf","202290",U445="Ukhia","202294",U445="Ramu","202266",U445="Pekua","202256",U445="Maheshkhali","202249",U445="Kutubdia","202245",U445="Cox's Bazar Sadar","202224",U445="Chakaria","202216",ISBLANK(U445),"")</f>
        <v>202266</v>
      </c>
      <c r="BD445" s="22"/>
      <c r="BE445" s="22"/>
    </row>
    <row r="446" spans="1:57" ht="15.75" customHeight="1">
      <c r="A446" s="36">
        <v>443</v>
      </c>
      <c r="B446" s="10" t="s">
        <v>332</v>
      </c>
      <c r="C446" s="10" t="s">
        <v>27</v>
      </c>
      <c r="D446" s="10" t="s">
        <v>333</v>
      </c>
      <c r="E446" s="20" t="s">
        <v>37</v>
      </c>
      <c r="F446" s="18" t="s">
        <v>5111</v>
      </c>
      <c r="G446" s="18" t="s">
        <v>5237</v>
      </c>
      <c r="H446" s="3" t="s">
        <v>286</v>
      </c>
      <c r="I446" s="18" t="s">
        <v>90</v>
      </c>
      <c r="J446" s="18" t="s">
        <v>426</v>
      </c>
      <c r="K446" s="100" t="s">
        <v>74</v>
      </c>
      <c r="L446" s="100" t="s">
        <v>295</v>
      </c>
      <c r="M446" s="3" t="s">
        <v>428</v>
      </c>
      <c r="N446" s="18" t="s">
        <v>297</v>
      </c>
      <c r="O446" s="18" t="s">
        <v>298</v>
      </c>
      <c r="P446" s="18"/>
      <c r="Q446" s="2"/>
      <c r="R446" s="1"/>
      <c r="S446" s="5" t="s">
        <v>291</v>
      </c>
      <c r="T446" s="5" t="s">
        <v>292</v>
      </c>
      <c r="U446" s="18" t="s">
        <v>83</v>
      </c>
      <c r="V446" s="18" t="s">
        <v>708</v>
      </c>
      <c r="W446" s="18" t="s">
        <v>331</v>
      </c>
      <c r="X446" s="145" t="s">
        <v>311</v>
      </c>
      <c r="Y446" s="145" t="s">
        <v>72</v>
      </c>
      <c r="Z446" s="145" t="s">
        <v>473</v>
      </c>
      <c r="AA446" s="18" t="s">
        <v>73</v>
      </c>
      <c r="AB446" s="18" t="s">
        <v>299</v>
      </c>
      <c r="AC446" s="18">
        <v>20</v>
      </c>
      <c r="AD446" s="140">
        <f t="shared" si="14"/>
        <v>100</v>
      </c>
      <c r="AE446" s="140">
        <f>Table_1027[[#This Row],[Planned Individuals]]*0.51</f>
        <v>51</v>
      </c>
      <c r="AF446" s="140">
        <f>Table_1027[[#This Row],[Planned Individuals]]*0.49</f>
        <v>49</v>
      </c>
      <c r="AG446" s="37">
        <v>20</v>
      </c>
      <c r="AH446" s="37"/>
      <c r="AI446" s="140">
        <f>SUM(Table_1027[[#This Row],[Existing Households]:[New Households]])</f>
        <v>20</v>
      </c>
      <c r="AJ446" s="140">
        <f t="shared" si="13"/>
        <v>100</v>
      </c>
      <c r="AK446" s="140">
        <f>Table_1027[[#This Row],[Reached Individuals]]*0.51</f>
        <v>51</v>
      </c>
      <c r="AL446" s="140">
        <f>Table_1027[[#This Row],[Reached Individuals]]*0.49</f>
        <v>49</v>
      </c>
      <c r="AM446" s="140">
        <f>Table_1027[[#This Row],[Reached Individuals]]*0.21</f>
        <v>21</v>
      </c>
      <c r="AN446" s="140">
        <f>Table_1027[[#This Row],[Reached Individuals]]*0.21</f>
        <v>21</v>
      </c>
      <c r="AO446" s="140">
        <f>Table_1027[[#This Row],[Reached Individuals]]*0.26</f>
        <v>26</v>
      </c>
      <c r="AP446" s="140">
        <f>Table_1027[[#This Row],[Reached Individuals]]*0.27</f>
        <v>27</v>
      </c>
      <c r="AQ446" s="142">
        <f>Table_1027[[#This Row],[Reached Individuals]]*0.02</f>
        <v>2</v>
      </c>
      <c r="AR446" s="142">
        <f>Table_1027[[#This Row],[Reached Individuals]]*0.03</f>
        <v>3</v>
      </c>
      <c r="AS446" s="37"/>
      <c r="AT446" s="12"/>
      <c r="AU446" s="12" t="s">
        <v>335</v>
      </c>
      <c r="AV446" s="11">
        <v>1749407239</v>
      </c>
      <c r="AW446" s="11" t="s">
        <v>336</v>
      </c>
      <c r="AX446" s="11" t="s">
        <v>337</v>
      </c>
      <c r="AY446" s="18">
        <v>1719671522</v>
      </c>
      <c r="AZ446" s="18" t="s">
        <v>338</v>
      </c>
      <c r="BA446" s="5">
        <v>20</v>
      </c>
      <c r="BB446" s="5">
        <v>2022</v>
      </c>
      <c r="BC446" s="6" t="str" cm="1">
        <f t="array" ref="BC446">_xlfn.IFS(U446="Teknaf","202290",U446="Ukhia","202294",U446="Ramu","202266",U446="Pekua","202256",U446="Maheshkhali","202249",U446="Kutubdia","202245",U446="Cox's Bazar Sadar","202224",U446="Chakaria","202216",ISBLANK(U446),"")</f>
        <v>202266</v>
      </c>
      <c r="BD446" s="22"/>
      <c r="BE446" s="22"/>
    </row>
    <row r="447" spans="1:57" ht="15.75" customHeight="1">
      <c r="A447" s="36">
        <v>444</v>
      </c>
      <c r="B447" s="10" t="s">
        <v>332</v>
      </c>
      <c r="C447" s="10" t="s">
        <v>27</v>
      </c>
      <c r="D447" s="10" t="s">
        <v>333</v>
      </c>
      <c r="E447" s="20" t="s">
        <v>37</v>
      </c>
      <c r="F447" s="18" t="s">
        <v>5111</v>
      </c>
      <c r="G447" s="18" t="s">
        <v>5237</v>
      </c>
      <c r="H447" s="3" t="s">
        <v>286</v>
      </c>
      <c r="I447" s="18" t="s">
        <v>90</v>
      </c>
      <c r="J447" s="18" t="s">
        <v>426</v>
      </c>
      <c r="K447" s="100" t="s">
        <v>74</v>
      </c>
      <c r="L447" s="100" t="s">
        <v>295</v>
      </c>
      <c r="M447" s="3" t="s">
        <v>428</v>
      </c>
      <c r="N447" s="18" t="s">
        <v>297</v>
      </c>
      <c r="O447" s="18" t="s">
        <v>298</v>
      </c>
      <c r="P447" s="18"/>
      <c r="Q447" s="2"/>
      <c r="R447" s="1"/>
      <c r="S447" s="5" t="s">
        <v>291</v>
      </c>
      <c r="T447" s="5" t="s">
        <v>292</v>
      </c>
      <c r="U447" s="18" t="s">
        <v>83</v>
      </c>
      <c r="V447" s="18" t="s">
        <v>708</v>
      </c>
      <c r="W447" s="18" t="s">
        <v>325</v>
      </c>
      <c r="X447" s="145" t="s">
        <v>311</v>
      </c>
      <c r="Y447" s="145" t="s">
        <v>72</v>
      </c>
      <c r="Z447" s="145" t="s">
        <v>473</v>
      </c>
      <c r="AA447" s="18" t="s">
        <v>73</v>
      </c>
      <c r="AB447" s="18" t="s">
        <v>299</v>
      </c>
      <c r="AC447" s="18">
        <v>20</v>
      </c>
      <c r="AD447" s="140">
        <f t="shared" si="14"/>
        <v>100</v>
      </c>
      <c r="AE447" s="140">
        <f>Table_1027[[#This Row],[Planned Individuals]]*0.51</f>
        <v>51</v>
      </c>
      <c r="AF447" s="140">
        <f>Table_1027[[#This Row],[Planned Individuals]]*0.49</f>
        <v>49</v>
      </c>
      <c r="AG447" s="37">
        <v>20</v>
      </c>
      <c r="AH447" s="37"/>
      <c r="AI447" s="140">
        <f>SUM(Table_1027[[#This Row],[Existing Households]:[New Households]])</f>
        <v>20</v>
      </c>
      <c r="AJ447" s="140">
        <f t="shared" si="13"/>
        <v>100</v>
      </c>
      <c r="AK447" s="140">
        <f>Table_1027[[#This Row],[Reached Individuals]]*0.51</f>
        <v>51</v>
      </c>
      <c r="AL447" s="140">
        <f>Table_1027[[#This Row],[Reached Individuals]]*0.49</f>
        <v>49</v>
      </c>
      <c r="AM447" s="140">
        <f>Table_1027[[#This Row],[Reached Individuals]]*0.21</f>
        <v>21</v>
      </c>
      <c r="AN447" s="140">
        <f>Table_1027[[#This Row],[Reached Individuals]]*0.21</f>
        <v>21</v>
      </c>
      <c r="AO447" s="140">
        <f>Table_1027[[#This Row],[Reached Individuals]]*0.26</f>
        <v>26</v>
      </c>
      <c r="AP447" s="140">
        <f>Table_1027[[#This Row],[Reached Individuals]]*0.27</f>
        <v>27</v>
      </c>
      <c r="AQ447" s="142">
        <f>Table_1027[[#This Row],[Reached Individuals]]*0.02</f>
        <v>2</v>
      </c>
      <c r="AR447" s="142">
        <f>Table_1027[[#This Row],[Reached Individuals]]*0.03</f>
        <v>3</v>
      </c>
      <c r="AS447" s="37"/>
      <c r="AT447" s="12"/>
      <c r="AU447" s="12" t="s">
        <v>335</v>
      </c>
      <c r="AV447" s="11">
        <v>1749407239</v>
      </c>
      <c r="AW447" s="11" t="s">
        <v>336</v>
      </c>
      <c r="AX447" s="11" t="s">
        <v>337</v>
      </c>
      <c r="AY447" s="18">
        <v>1719671522</v>
      </c>
      <c r="AZ447" s="18" t="s">
        <v>338</v>
      </c>
      <c r="BA447" s="5">
        <v>20</v>
      </c>
      <c r="BB447" s="5">
        <v>2022</v>
      </c>
      <c r="BC447" s="6" t="str" cm="1">
        <f t="array" ref="BC447">_xlfn.IFS(U447="Teknaf","202290",U447="Ukhia","202294",U447="Ramu","202266",U447="Pekua","202256",U447="Maheshkhali","202249",U447="Kutubdia","202245",U447="Cox's Bazar Sadar","202224",U447="Chakaria","202216",ISBLANK(U447),"")</f>
        <v>202266</v>
      </c>
      <c r="BD447" s="22"/>
      <c r="BE447" s="22"/>
    </row>
    <row r="448" spans="1:57" ht="15.75" customHeight="1">
      <c r="A448" s="36">
        <v>445</v>
      </c>
      <c r="B448" s="10" t="s">
        <v>332</v>
      </c>
      <c r="C448" s="10" t="s">
        <v>27</v>
      </c>
      <c r="D448" s="10" t="s">
        <v>333</v>
      </c>
      <c r="E448" s="20" t="s">
        <v>37</v>
      </c>
      <c r="F448" s="18" t="s">
        <v>5111</v>
      </c>
      <c r="G448" s="18" t="s">
        <v>5237</v>
      </c>
      <c r="H448" s="3" t="s">
        <v>286</v>
      </c>
      <c r="I448" s="18" t="s">
        <v>90</v>
      </c>
      <c r="J448" s="18" t="s">
        <v>426</v>
      </c>
      <c r="K448" s="100" t="s">
        <v>74</v>
      </c>
      <c r="L448" s="100" t="s">
        <v>295</v>
      </c>
      <c r="M448" s="3" t="s">
        <v>428</v>
      </c>
      <c r="N448" s="18" t="s">
        <v>297</v>
      </c>
      <c r="O448" s="18" t="s">
        <v>298</v>
      </c>
      <c r="P448" s="18"/>
      <c r="Q448" s="2"/>
      <c r="R448" s="1"/>
      <c r="S448" s="5" t="s">
        <v>291</v>
      </c>
      <c r="T448" s="5" t="s">
        <v>292</v>
      </c>
      <c r="U448" s="18" t="s">
        <v>83</v>
      </c>
      <c r="V448" s="18" t="s">
        <v>730</v>
      </c>
      <c r="W448" s="18" t="s">
        <v>309</v>
      </c>
      <c r="X448" s="145" t="s">
        <v>311</v>
      </c>
      <c r="Y448" s="145" t="s">
        <v>72</v>
      </c>
      <c r="Z448" s="145" t="s">
        <v>473</v>
      </c>
      <c r="AA448" s="18" t="s">
        <v>73</v>
      </c>
      <c r="AB448" s="18" t="s">
        <v>299</v>
      </c>
      <c r="AC448" s="18">
        <v>20</v>
      </c>
      <c r="AD448" s="140">
        <f t="shared" si="14"/>
        <v>100</v>
      </c>
      <c r="AE448" s="140">
        <f>Table_1027[[#This Row],[Planned Individuals]]*0.51</f>
        <v>51</v>
      </c>
      <c r="AF448" s="140">
        <f>Table_1027[[#This Row],[Planned Individuals]]*0.49</f>
        <v>49</v>
      </c>
      <c r="AG448" s="37">
        <v>20</v>
      </c>
      <c r="AH448" s="37"/>
      <c r="AI448" s="140">
        <f>SUM(Table_1027[[#This Row],[Existing Households]:[New Households]])</f>
        <v>20</v>
      </c>
      <c r="AJ448" s="140">
        <f t="shared" si="13"/>
        <v>100</v>
      </c>
      <c r="AK448" s="140">
        <f>Table_1027[[#This Row],[Reached Individuals]]*0.51</f>
        <v>51</v>
      </c>
      <c r="AL448" s="140">
        <f>Table_1027[[#This Row],[Reached Individuals]]*0.49</f>
        <v>49</v>
      </c>
      <c r="AM448" s="140">
        <f>Table_1027[[#This Row],[Reached Individuals]]*0.21</f>
        <v>21</v>
      </c>
      <c r="AN448" s="140">
        <f>Table_1027[[#This Row],[Reached Individuals]]*0.21</f>
        <v>21</v>
      </c>
      <c r="AO448" s="140">
        <f>Table_1027[[#This Row],[Reached Individuals]]*0.26</f>
        <v>26</v>
      </c>
      <c r="AP448" s="140">
        <f>Table_1027[[#This Row],[Reached Individuals]]*0.27</f>
        <v>27</v>
      </c>
      <c r="AQ448" s="142">
        <f>Table_1027[[#This Row],[Reached Individuals]]*0.02</f>
        <v>2</v>
      </c>
      <c r="AR448" s="142">
        <f>Table_1027[[#This Row],[Reached Individuals]]*0.03</f>
        <v>3</v>
      </c>
      <c r="AS448" s="37"/>
      <c r="AT448" s="12"/>
      <c r="AU448" s="12" t="s">
        <v>335</v>
      </c>
      <c r="AV448" s="11">
        <v>1749407239</v>
      </c>
      <c r="AW448" s="11" t="s">
        <v>336</v>
      </c>
      <c r="AX448" s="11" t="s">
        <v>337</v>
      </c>
      <c r="AY448" s="18">
        <v>1719671522</v>
      </c>
      <c r="AZ448" s="18" t="s">
        <v>338</v>
      </c>
      <c r="BA448" s="5">
        <v>20</v>
      </c>
      <c r="BB448" s="5">
        <v>2022</v>
      </c>
      <c r="BC448" s="6" t="str" cm="1">
        <f t="array" ref="BC448">_xlfn.IFS(U448="Teknaf","202290",U448="Ukhia","202294",U448="Ramu","202266",U448="Pekua","202256",U448="Maheshkhali","202249",U448="Kutubdia","202245",U448="Cox's Bazar Sadar","202224",U448="Chakaria","202216",ISBLANK(U448),"")</f>
        <v>202266</v>
      </c>
      <c r="BD448" s="22"/>
      <c r="BE448" s="22"/>
    </row>
    <row r="449" spans="1:57" ht="15.75" customHeight="1">
      <c r="A449" s="36">
        <v>446</v>
      </c>
      <c r="B449" s="10" t="s">
        <v>332</v>
      </c>
      <c r="C449" s="10" t="s">
        <v>27</v>
      </c>
      <c r="D449" s="10" t="s">
        <v>333</v>
      </c>
      <c r="E449" s="20" t="s">
        <v>37</v>
      </c>
      <c r="F449" s="18" t="s">
        <v>5111</v>
      </c>
      <c r="G449" s="18" t="s">
        <v>5237</v>
      </c>
      <c r="H449" s="3" t="s">
        <v>286</v>
      </c>
      <c r="I449" s="18" t="s">
        <v>90</v>
      </c>
      <c r="J449" s="18" t="s">
        <v>426</v>
      </c>
      <c r="K449" s="100" t="s">
        <v>74</v>
      </c>
      <c r="L449" s="100" t="s">
        <v>295</v>
      </c>
      <c r="M449" s="3" t="s">
        <v>428</v>
      </c>
      <c r="N449" s="18" t="s">
        <v>297</v>
      </c>
      <c r="O449" s="18" t="s">
        <v>298</v>
      </c>
      <c r="P449" s="18"/>
      <c r="Q449" s="2"/>
      <c r="R449" s="1"/>
      <c r="S449" s="5" t="s">
        <v>291</v>
      </c>
      <c r="T449" s="5" t="s">
        <v>292</v>
      </c>
      <c r="U449" s="18" t="s">
        <v>83</v>
      </c>
      <c r="V449" s="18" t="s">
        <v>736</v>
      </c>
      <c r="W449" s="18" t="s">
        <v>326</v>
      </c>
      <c r="X449" s="145" t="s">
        <v>311</v>
      </c>
      <c r="Y449" s="145" t="s">
        <v>72</v>
      </c>
      <c r="Z449" s="145" t="s">
        <v>473</v>
      </c>
      <c r="AA449" s="18" t="s">
        <v>73</v>
      </c>
      <c r="AB449" s="18" t="s">
        <v>299</v>
      </c>
      <c r="AC449" s="18">
        <v>20</v>
      </c>
      <c r="AD449" s="140">
        <f t="shared" si="14"/>
        <v>100</v>
      </c>
      <c r="AE449" s="140">
        <f>Table_1027[[#This Row],[Planned Individuals]]*0.51</f>
        <v>51</v>
      </c>
      <c r="AF449" s="140">
        <f>Table_1027[[#This Row],[Planned Individuals]]*0.49</f>
        <v>49</v>
      </c>
      <c r="AG449" s="37">
        <v>20</v>
      </c>
      <c r="AH449" s="37"/>
      <c r="AI449" s="140">
        <f>SUM(Table_1027[[#This Row],[Existing Households]:[New Households]])</f>
        <v>20</v>
      </c>
      <c r="AJ449" s="140">
        <f t="shared" si="13"/>
        <v>100</v>
      </c>
      <c r="AK449" s="140">
        <f>Table_1027[[#This Row],[Reached Individuals]]*0.51</f>
        <v>51</v>
      </c>
      <c r="AL449" s="140">
        <f>Table_1027[[#This Row],[Reached Individuals]]*0.49</f>
        <v>49</v>
      </c>
      <c r="AM449" s="140">
        <f>Table_1027[[#This Row],[Reached Individuals]]*0.21</f>
        <v>21</v>
      </c>
      <c r="AN449" s="140">
        <f>Table_1027[[#This Row],[Reached Individuals]]*0.21</f>
        <v>21</v>
      </c>
      <c r="AO449" s="140">
        <f>Table_1027[[#This Row],[Reached Individuals]]*0.26</f>
        <v>26</v>
      </c>
      <c r="AP449" s="140">
        <f>Table_1027[[#This Row],[Reached Individuals]]*0.27</f>
        <v>27</v>
      </c>
      <c r="AQ449" s="142">
        <f>Table_1027[[#This Row],[Reached Individuals]]*0.02</f>
        <v>2</v>
      </c>
      <c r="AR449" s="142">
        <f>Table_1027[[#This Row],[Reached Individuals]]*0.03</f>
        <v>3</v>
      </c>
      <c r="AS449" s="37"/>
      <c r="AT449" s="12"/>
      <c r="AU449" s="12" t="s">
        <v>335</v>
      </c>
      <c r="AV449" s="11">
        <v>1749407239</v>
      </c>
      <c r="AW449" s="11" t="s">
        <v>336</v>
      </c>
      <c r="AX449" s="11" t="s">
        <v>337</v>
      </c>
      <c r="AY449" s="18">
        <v>1719671522</v>
      </c>
      <c r="AZ449" s="18" t="s">
        <v>338</v>
      </c>
      <c r="BA449" s="5">
        <v>20</v>
      </c>
      <c r="BB449" s="5">
        <v>2022</v>
      </c>
      <c r="BC449" s="6" t="str" cm="1">
        <f t="array" ref="BC449">_xlfn.IFS(U449="Teknaf","202290",U449="Ukhia","202294",U449="Ramu","202266",U449="Pekua","202256",U449="Maheshkhali","202249",U449="Kutubdia","202245",U449="Cox's Bazar Sadar","202224",U449="Chakaria","202216",ISBLANK(U449),"")</f>
        <v>202266</v>
      </c>
      <c r="BD449" s="22"/>
      <c r="BE449" s="22"/>
    </row>
    <row r="450" spans="1:57" ht="15.75" customHeight="1">
      <c r="A450" s="36">
        <v>447</v>
      </c>
      <c r="B450" s="10" t="s">
        <v>332</v>
      </c>
      <c r="C450" s="10" t="s">
        <v>27</v>
      </c>
      <c r="D450" s="10" t="s">
        <v>333</v>
      </c>
      <c r="E450" s="20" t="s">
        <v>37</v>
      </c>
      <c r="F450" s="18" t="s">
        <v>5111</v>
      </c>
      <c r="G450" s="18" t="s">
        <v>5237</v>
      </c>
      <c r="H450" s="3" t="s">
        <v>286</v>
      </c>
      <c r="I450" s="18" t="s">
        <v>89</v>
      </c>
      <c r="J450" s="18" t="s">
        <v>201</v>
      </c>
      <c r="K450" s="100" t="s">
        <v>74</v>
      </c>
      <c r="L450" s="100" t="s">
        <v>295</v>
      </c>
      <c r="M450" s="3" t="s">
        <v>428</v>
      </c>
      <c r="N450" s="18" t="s">
        <v>297</v>
      </c>
      <c r="O450" s="18" t="s">
        <v>298</v>
      </c>
      <c r="P450" s="18"/>
      <c r="Q450" s="2"/>
      <c r="R450" s="1"/>
      <c r="S450" s="5" t="s">
        <v>291</v>
      </c>
      <c r="T450" s="5" t="s">
        <v>292</v>
      </c>
      <c r="U450" s="18" t="s">
        <v>83</v>
      </c>
      <c r="V450" s="18" t="s">
        <v>725</v>
      </c>
      <c r="W450" s="18" t="s">
        <v>309</v>
      </c>
      <c r="X450" s="145" t="s">
        <v>311</v>
      </c>
      <c r="Y450" s="145" t="s">
        <v>72</v>
      </c>
      <c r="Z450" s="145" t="s">
        <v>473</v>
      </c>
      <c r="AA450" s="18" t="s">
        <v>73</v>
      </c>
      <c r="AB450" s="18" t="s">
        <v>299</v>
      </c>
      <c r="AC450" s="18">
        <v>20</v>
      </c>
      <c r="AD450" s="140">
        <f t="shared" si="14"/>
        <v>100</v>
      </c>
      <c r="AE450" s="140">
        <f>Table_1027[[#This Row],[Planned Individuals]]*0.51</f>
        <v>51</v>
      </c>
      <c r="AF450" s="140">
        <f>Table_1027[[#This Row],[Planned Individuals]]*0.49</f>
        <v>49</v>
      </c>
      <c r="AG450" s="37">
        <v>20</v>
      </c>
      <c r="AH450" s="37"/>
      <c r="AI450" s="140">
        <f>SUM(Table_1027[[#This Row],[Existing Households]:[New Households]])</f>
        <v>20</v>
      </c>
      <c r="AJ450" s="140">
        <f t="shared" si="13"/>
        <v>100</v>
      </c>
      <c r="AK450" s="140">
        <f>Table_1027[[#This Row],[Reached Individuals]]*0.51</f>
        <v>51</v>
      </c>
      <c r="AL450" s="140">
        <f>Table_1027[[#This Row],[Reached Individuals]]*0.49</f>
        <v>49</v>
      </c>
      <c r="AM450" s="140">
        <f>Table_1027[[#This Row],[Reached Individuals]]*0.21</f>
        <v>21</v>
      </c>
      <c r="AN450" s="140">
        <f>Table_1027[[#This Row],[Reached Individuals]]*0.21</f>
        <v>21</v>
      </c>
      <c r="AO450" s="140">
        <f>Table_1027[[#This Row],[Reached Individuals]]*0.26</f>
        <v>26</v>
      </c>
      <c r="AP450" s="140">
        <f>Table_1027[[#This Row],[Reached Individuals]]*0.27</f>
        <v>27</v>
      </c>
      <c r="AQ450" s="142">
        <f>Table_1027[[#This Row],[Reached Individuals]]*0.02</f>
        <v>2</v>
      </c>
      <c r="AR450" s="142">
        <f>Table_1027[[#This Row],[Reached Individuals]]*0.03</f>
        <v>3</v>
      </c>
      <c r="AS450" s="37"/>
      <c r="AT450" s="12"/>
      <c r="AU450" s="12" t="s">
        <v>335</v>
      </c>
      <c r="AV450" s="11">
        <v>1749407239</v>
      </c>
      <c r="AW450" s="11" t="s">
        <v>336</v>
      </c>
      <c r="AX450" s="11" t="s">
        <v>337</v>
      </c>
      <c r="AY450" s="18">
        <v>1719671522</v>
      </c>
      <c r="AZ450" s="18" t="s">
        <v>338</v>
      </c>
      <c r="BA450" s="5">
        <v>20</v>
      </c>
      <c r="BB450" s="5">
        <v>2022</v>
      </c>
      <c r="BC450" s="6" t="str" cm="1">
        <f t="array" ref="BC450">_xlfn.IFS(U450="Teknaf","202290",U450="Ukhia","202294",U450="Ramu","202266",U450="Pekua","202256",U450="Maheshkhali","202249",U450="Kutubdia","202245",U450="Cox's Bazar Sadar","202224",U450="Chakaria","202216",ISBLANK(U450),"")</f>
        <v>202266</v>
      </c>
      <c r="BD450" s="22"/>
      <c r="BE450" s="22"/>
    </row>
    <row r="451" spans="1:57" ht="15.75" customHeight="1">
      <c r="A451" s="36">
        <v>448</v>
      </c>
      <c r="B451" s="10" t="s">
        <v>332</v>
      </c>
      <c r="C451" s="10" t="s">
        <v>27</v>
      </c>
      <c r="D451" s="10" t="s">
        <v>333</v>
      </c>
      <c r="E451" s="20" t="s">
        <v>37</v>
      </c>
      <c r="F451" s="18" t="s">
        <v>5111</v>
      </c>
      <c r="G451" s="18" t="s">
        <v>5237</v>
      </c>
      <c r="H451" s="3" t="s">
        <v>286</v>
      </c>
      <c r="I451" s="18" t="s">
        <v>89</v>
      </c>
      <c r="J451" s="18" t="s">
        <v>201</v>
      </c>
      <c r="K451" s="100" t="s">
        <v>74</v>
      </c>
      <c r="L451" s="100" t="s">
        <v>295</v>
      </c>
      <c r="M451" s="3" t="s">
        <v>428</v>
      </c>
      <c r="N451" s="18" t="s">
        <v>297</v>
      </c>
      <c r="O451" s="18" t="s">
        <v>298</v>
      </c>
      <c r="P451" s="18"/>
      <c r="Q451" s="2"/>
      <c r="R451" s="1"/>
      <c r="S451" s="5" t="s">
        <v>291</v>
      </c>
      <c r="T451" s="5" t="s">
        <v>292</v>
      </c>
      <c r="U451" s="18" t="s">
        <v>83</v>
      </c>
      <c r="V451" s="18" t="s">
        <v>713</v>
      </c>
      <c r="W451" s="18" t="s">
        <v>309</v>
      </c>
      <c r="X451" s="145" t="s">
        <v>311</v>
      </c>
      <c r="Y451" s="145" t="s">
        <v>72</v>
      </c>
      <c r="Z451" s="145" t="s">
        <v>473</v>
      </c>
      <c r="AA451" s="18" t="s">
        <v>73</v>
      </c>
      <c r="AB451" s="18" t="s">
        <v>299</v>
      </c>
      <c r="AC451" s="18">
        <v>20</v>
      </c>
      <c r="AD451" s="140">
        <f t="shared" si="14"/>
        <v>100</v>
      </c>
      <c r="AE451" s="140">
        <f>Table_1027[[#This Row],[Planned Individuals]]*0.51</f>
        <v>51</v>
      </c>
      <c r="AF451" s="140">
        <f>Table_1027[[#This Row],[Planned Individuals]]*0.49</f>
        <v>49</v>
      </c>
      <c r="AG451" s="37">
        <v>20</v>
      </c>
      <c r="AH451" s="37"/>
      <c r="AI451" s="140">
        <f>SUM(Table_1027[[#This Row],[Existing Households]:[New Households]])</f>
        <v>20</v>
      </c>
      <c r="AJ451" s="140">
        <f t="shared" si="13"/>
        <v>100</v>
      </c>
      <c r="AK451" s="140">
        <f>Table_1027[[#This Row],[Reached Individuals]]*0.51</f>
        <v>51</v>
      </c>
      <c r="AL451" s="140">
        <f>Table_1027[[#This Row],[Reached Individuals]]*0.49</f>
        <v>49</v>
      </c>
      <c r="AM451" s="140">
        <f>Table_1027[[#This Row],[Reached Individuals]]*0.21</f>
        <v>21</v>
      </c>
      <c r="AN451" s="140">
        <f>Table_1027[[#This Row],[Reached Individuals]]*0.21</f>
        <v>21</v>
      </c>
      <c r="AO451" s="140">
        <f>Table_1027[[#This Row],[Reached Individuals]]*0.26</f>
        <v>26</v>
      </c>
      <c r="AP451" s="140">
        <f>Table_1027[[#This Row],[Reached Individuals]]*0.27</f>
        <v>27</v>
      </c>
      <c r="AQ451" s="142">
        <f>Table_1027[[#This Row],[Reached Individuals]]*0.02</f>
        <v>2</v>
      </c>
      <c r="AR451" s="142">
        <f>Table_1027[[#This Row],[Reached Individuals]]*0.03</f>
        <v>3</v>
      </c>
      <c r="AS451" s="37"/>
      <c r="AT451" s="12"/>
      <c r="AU451" s="12" t="s">
        <v>335</v>
      </c>
      <c r="AV451" s="11">
        <v>1749407239</v>
      </c>
      <c r="AW451" s="11" t="s">
        <v>336</v>
      </c>
      <c r="AX451" s="11" t="s">
        <v>337</v>
      </c>
      <c r="AY451" s="18">
        <v>1719671522</v>
      </c>
      <c r="AZ451" s="18" t="s">
        <v>338</v>
      </c>
      <c r="BA451" s="5">
        <v>20</v>
      </c>
      <c r="BB451" s="5">
        <v>2022</v>
      </c>
      <c r="BC451" s="6" t="str" cm="1">
        <f t="array" ref="BC451">_xlfn.IFS(U451="Teknaf","202290",U451="Ukhia","202294",U451="Ramu","202266",U451="Pekua","202256",U451="Maheshkhali","202249",U451="Kutubdia","202245",U451="Cox's Bazar Sadar","202224",U451="Chakaria","202216",ISBLANK(U451),"")</f>
        <v>202266</v>
      </c>
      <c r="BD451" s="22"/>
      <c r="BE451" s="22"/>
    </row>
    <row r="452" spans="1:57" ht="15.75" customHeight="1">
      <c r="A452" s="36">
        <v>449</v>
      </c>
      <c r="B452" s="10" t="s">
        <v>332</v>
      </c>
      <c r="C452" s="10" t="s">
        <v>27</v>
      </c>
      <c r="D452" s="10" t="s">
        <v>333</v>
      </c>
      <c r="E452" s="20" t="s">
        <v>37</v>
      </c>
      <c r="F452" s="18" t="s">
        <v>5111</v>
      </c>
      <c r="G452" s="18" t="s">
        <v>5237</v>
      </c>
      <c r="H452" s="3" t="s">
        <v>286</v>
      </c>
      <c r="I452" s="18" t="s">
        <v>89</v>
      </c>
      <c r="J452" s="18" t="s">
        <v>201</v>
      </c>
      <c r="K452" s="100" t="s">
        <v>74</v>
      </c>
      <c r="L452" s="100" t="s">
        <v>295</v>
      </c>
      <c r="M452" s="3" t="s">
        <v>428</v>
      </c>
      <c r="N452" s="18" t="s">
        <v>297</v>
      </c>
      <c r="O452" s="18" t="s">
        <v>298</v>
      </c>
      <c r="P452" s="18"/>
      <c r="Q452" s="2"/>
      <c r="R452" s="1"/>
      <c r="S452" s="5" t="s">
        <v>291</v>
      </c>
      <c r="T452" s="5" t="s">
        <v>292</v>
      </c>
      <c r="U452" s="18" t="s">
        <v>83</v>
      </c>
      <c r="V452" s="18" t="s">
        <v>736</v>
      </c>
      <c r="W452" s="18" t="s">
        <v>306</v>
      </c>
      <c r="X452" s="145" t="s">
        <v>311</v>
      </c>
      <c r="Y452" s="145" t="s">
        <v>72</v>
      </c>
      <c r="Z452" s="145" t="s">
        <v>473</v>
      </c>
      <c r="AA452" s="18" t="s">
        <v>73</v>
      </c>
      <c r="AB452" s="18" t="s">
        <v>299</v>
      </c>
      <c r="AC452" s="18">
        <v>20</v>
      </c>
      <c r="AD452" s="140">
        <f t="shared" si="14"/>
        <v>100</v>
      </c>
      <c r="AE452" s="140">
        <f>Table_1027[[#This Row],[Planned Individuals]]*0.51</f>
        <v>51</v>
      </c>
      <c r="AF452" s="140">
        <f>Table_1027[[#This Row],[Planned Individuals]]*0.49</f>
        <v>49</v>
      </c>
      <c r="AG452" s="37">
        <v>20</v>
      </c>
      <c r="AH452" s="37"/>
      <c r="AI452" s="140">
        <f>SUM(Table_1027[[#This Row],[Existing Households]:[New Households]])</f>
        <v>20</v>
      </c>
      <c r="AJ452" s="140">
        <f t="shared" ref="AJ452:AJ491" si="15">IF(AA452="Host Community",AI452*5,IF(AA452="Refugee",AI452*4.6))</f>
        <v>100</v>
      </c>
      <c r="AK452" s="140">
        <f>Table_1027[[#This Row],[Reached Individuals]]*0.51</f>
        <v>51</v>
      </c>
      <c r="AL452" s="140">
        <f>Table_1027[[#This Row],[Reached Individuals]]*0.49</f>
        <v>49</v>
      </c>
      <c r="AM452" s="140">
        <f>Table_1027[[#This Row],[Reached Individuals]]*0.21</f>
        <v>21</v>
      </c>
      <c r="AN452" s="140">
        <f>Table_1027[[#This Row],[Reached Individuals]]*0.21</f>
        <v>21</v>
      </c>
      <c r="AO452" s="140">
        <f>Table_1027[[#This Row],[Reached Individuals]]*0.26</f>
        <v>26</v>
      </c>
      <c r="AP452" s="140">
        <f>Table_1027[[#This Row],[Reached Individuals]]*0.27</f>
        <v>27</v>
      </c>
      <c r="AQ452" s="142">
        <f>Table_1027[[#This Row],[Reached Individuals]]*0.02</f>
        <v>2</v>
      </c>
      <c r="AR452" s="142">
        <f>Table_1027[[#This Row],[Reached Individuals]]*0.03</f>
        <v>3</v>
      </c>
      <c r="AS452" s="37"/>
      <c r="AT452" s="12"/>
      <c r="AU452" s="12" t="s">
        <v>335</v>
      </c>
      <c r="AV452" s="11">
        <v>1749407239</v>
      </c>
      <c r="AW452" s="11" t="s">
        <v>336</v>
      </c>
      <c r="AX452" s="11" t="s">
        <v>337</v>
      </c>
      <c r="AY452" s="18">
        <v>1719671522</v>
      </c>
      <c r="AZ452" s="18" t="s">
        <v>338</v>
      </c>
      <c r="BA452" s="5">
        <v>20</v>
      </c>
      <c r="BB452" s="5">
        <v>2022</v>
      </c>
      <c r="BC452" s="6" t="str" cm="1">
        <f t="array" ref="BC452">_xlfn.IFS(U452="Teknaf","202290",U452="Ukhia","202294",U452="Ramu","202266",U452="Pekua","202256",U452="Maheshkhali","202249",U452="Kutubdia","202245",U452="Cox's Bazar Sadar","202224",U452="Chakaria","202216",ISBLANK(U452),"")</f>
        <v>202266</v>
      </c>
      <c r="BD452" s="22"/>
      <c r="BE452" s="22"/>
    </row>
    <row r="453" spans="1:57" ht="15.75" customHeight="1">
      <c r="A453" s="36">
        <v>450</v>
      </c>
      <c r="B453" s="10" t="s">
        <v>332</v>
      </c>
      <c r="C453" s="10" t="s">
        <v>27</v>
      </c>
      <c r="D453" s="10" t="s">
        <v>333</v>
      </c>
      <c r="E453" s="20" t="s">
        <v>37</v>
      </c>
      <c r="F453" s="18" t="s">
        <v>5111</v>
      </c>
      <c r="G453" s="18" t="s">
        <v>5237</v>
      </c>
      <c r="H453" s="3" t="s">
        <v>286</v>
      </c>
      <c r="I453" s="18" t="s">
        <v>89</v>
      </c>
      <c r="J453" s="18" t="s">
        <v>201</v>
      </c>
      <c r="K453" s="100" t="s">
        <v>74</v>
      </c>
      <c r="L453" s="100" t="s">
        <v>295</v>
      </c>
      <c r="M453" s="3" t="s">
        <v>428</v>
      </c>
      <c r="N453" s="18" t="s">
        <v>297</v>
      </c>
      <c r="O453" s="18" t="s">
        <v>298</v>
      </c>
      <c r="P453" s="18"/>
      <c r="Q453" s="2"/>
      <c r="R453" s="1"/>
      <c r="S453" s="5" t="s">
        <v>291</v>
      </c>
      <c r="T453" s="5" t="s">
        <v>292</v>
      </c>
      <c r="U453" s="18" t="s">
        <v>83</v>
      </c>
      <c r="V453" s="18" t="s">
        <v>736</v>
      </c>
      <c r="W453" s="18" t="s">
        <v>310</v>
      </c>
      <c r="X453" s="145" t="s">
        <v>311</v>
      </c>
      <c r="Y453" s="145" t="s">
        <v>72</v>
      </c>
      <c r="Z453" s="145" t="s">
        <v>473</v>
      </c>
      <c r="AA453" s="18" t="s">
        <v>73</v>
      </c>
      <c r="AB453" s="18" t="s">
        <v>299</v>
      </c>
      <c r="AC453" s="18">
        <v>20</v>
      </c>
      <c r="AD453" s="140">
        <f t="shared" si="14"/>
        <v>100</v>
      </c>
      <c r="AE453" s="140">
        <f>Table_1027[[#This Row],[Planned Individuals]]*0.51</f>
        <v>51</v>
      </c>
      <c r="AF453" s="140">
        <f>Table_1027[[#This Row],[Planned Individuals]]*0.49</f>
        <v>49</v>
      </c>
      <c r="AG453" s="37">
        <v>20</v>
      </c>
      <c r="AH453" s="37"/>
      <c r="AI453" s="140">
        <f>SUM(Table_1027[[#This Row],[Existing Households]:[New Households]])</f>
        <v>20</v>
      </c>
      <c r="AJ453" s="140">
        <f t="shared" si="15"/>
        <v>100</v>
      </c>
      <c r="AK453" s="140">
        <f>Table_1027[[#This Row],[Reached Individuals]]*0.51</f>
        <v>51</v>
      </c>
      <c r="AL453" s="140">
        <f>Table_1027[[#This Row],[Reached Individuals]]*0.49</f>
        <v>49</v>
      </c>
      <c r="AM453" s="140">
        <f>Table_1027[[#This Row],[Reached Individuals]]*0.21</f>
        <v>21</v>
      </c>
      <c r="AN453" s="140">
        <f>Table_1027[[#This Row],[Reached Individuals]]*0.21</f>
        <v>21</v>
      </c>
      <c r="AO453" s="140">
        <f>Table_1027[[#This Row],[Reached Individuals]]*0.26</f>
        <v>26</v>
      </c>
      <c r="AP453" s="140">
        <f>Table_1027[[#This Row],[Reached Individuals]]*0.27</f>
        <v>27</v>
      </c>
      <c r="AQ453" s="142">
        <f>Table_1027[[#This Row],[Reached Individuals]]*0.02</f>
        <v>2</v>
      </c>
      <c r="AR453" s="142">
        <f>Table_1027[[#This Row],[Reached Individuals]]*0.03</f>
        <v>3</v>
      </c>
      <c r="AS453" s="37"/>
      <c r="AT453" s="12"/>
      <c r="AU453" s="12" t="s">
        <v>335</v>
      </c>
      <c r="AV453" s="11">
        <v>1749407239</v>
      </c>
      <c r="AW453" s="11" t="s">
        <v>336</v>
      </c>
      <c r="AX453" s="11" t="s">
        <v>337</v>
      </c>
      <c r="AY453" s="18">
        <v>1719671522</v>
      </c>
      <c r="AZ453" s="18" t="s">
        <v>338</v>
      </c>
      <c r="BA453" s="5">
        <v>20</v>
      </c>
      <c r="BB453" s="5">
        <v>2022</v>
      </c>
      <c r="BC453" s="6" t="str" cm="1">
        <f t="array" ref="BC453">_xlfn.IFS(U453="Teknaf","202290",U453="Ukhia","202294",U453="Ramu","202266",U453="Pekua","202256",U453="Maheshkhali","202249",U453="Kutubdia","202245",U453="Cox's Bazar Sadar","202224",U453="Chakaria","202216",ISBLANK(U453),"")</f>
        <v>202266</v>
      </c>
      <c r="BD453" s="22"/>
      <c r="BE453" s="22"/>
    </row>
    <row r="454" spans="1:57" ht="15.75" customHeight="1">
      <c r="A454" s="36">
        <v>451</v>
      </c>
      <c r="B454" s="10" t="s">
        <v>332</v>
      </c>
      <c r="C454" s="10" t="s">
        <v>27</v>
      </c>
      <c r="D454" s="10" t="s">
        <v>333</v>
      </c>
      <c r="E454" s="20" t="s">
        <v>37</v>
      </c>
      <c r="F454" s="18" t="s">
        <v>5111</v>
      </c>
      <c r="G454" s="18" t="s">
        <v>5237</v>
      </c>
      <c r="H454" s="3" t="s">
        <v>286</v>
      </c>
      <c r="I454" s="18" t="s">
        <v>89</v>
      </c>
      <c r="J454" s="18" t="s">
        <v>201</v>
      </c>
      <c r="K454" s="100" t="s">
        <v>74</v>
      </c>
      <c r="L454" s="100" t="s">
        <v>295</v>
      </c>
      <c r="M454" s="3" t="s">
        <v>428</v>
      </c>
      <c r="N454" s="18" t="s">
        <v>297</v>
      </c>
      <c r="O454" s="18" t="s">
        <v>298</v>
      </c>
      <c r="P454" s="18"/>
      <c r="Q454" s="2"/>
      <c r="R454" s="1"/>
      <c r="S454" s="5" t="s">
        <v>291</v>
      </c>
      <c r="T454" s="5" t="s">
        <v>292</v>
      </c>
      <c r="U454" s="18" t="s">
        <v>83</v>
      </c>
      <c r="V454" s="18" t="s">
        <v>736</v>
      </c>
      <c r="W454" s="18" t="s">
        <v>310</v>
      </c>
      <c r="X454" s="145" t="s">
        <v>311</v>
      </c>
      <c r="Y454" s="145" t="s">
        <v>72</v>
      </c>
      <c r="Z454" s="145" t="s">
        <v>473</v>
      </c>
      <c r="AA454" s="18" t="s">
        <v>73</v>
      </c>
      <c r="AB454" s="18" t="s">
        <v>299</v>
      </c>
      <c r="AC454" s="18">
        <v>20</v>
      </c>
      <c r="AD454" s="140">
        <f t="shared" si="14"/>
        <v>100</v>
      </c>
      <c r="AE454" s="140">
        <f>Table_1027[[#This Row],[Planned Individuals]]*0.51</f>
        <v>51</v>
      </c>
      <c r="AF454" s="140">
        <f>Table_1027[[#This Row],[Planned Individuals]]*0.49</f>
        <v>49</v>
      </c>
      <c r="AG454" s="37">
        <v>20</v>
      </c>
      <c r="AH454" s="37"/>
      <c r="AI454" s="140">
        <f>SUM(Table_1027[[#This Row],[Existing Households]:[New Households]])</f>
        <v>20</v>
      </c>
      <c r="AJ454" s="140">
        <f t="shared" si="15"/>
        <v>100</v>
      </c>
      <c r="AK454" s="140">
        <f>Table_1027[[#This Row],[Reached Individuals]]*0.51</f>
        <v>51</v>
      </c>
      <c r="AL454" s="140">
        <f>Table_1027[[#This Row],[Reached Individuals]]*0.49</f>
        <v>49</v>
      </c>
      <c r="AM454" s="140">
        <f>Table_1027[[#This Row],[Reached Individuals]]*0.21</f>
        <v>21</v>
      </c>
      <c r="AN454" s="140">
        <f>Table_1027[[#This Row],[Reached Individuals]]*0.21</f>
        <v>21</v>
      </c>
      <c r="AO454" s="140">
        <f>Table_1027[[#This Row],[Reached Individuals]]*0.26</f>
        <v>26</v>
      </c>
      <c r="AP454" s="140">
        <f>Table_1027[[#This Row],[Reached Individuals]]*0.27</f>
        <v>27</v>
      </c>
      <c r="AQ454" s="142">
        <f>Table_1027[[#This Row],[Reached Individuals]]*0.02</f>
        <v>2</v>
      </c>
      <c r="AR454" s="142">
        <f>Table_1027[[#This Row],[Reached Individuals]]*0.03</f>
        <v>3</v>
      </c>
      <c r="AS454" s="37"/>
      <c r="AT454" s="12"/>
      <c r="AU454" s="12" t="s">
        <v>335</v>
      </c>
      <c r="AV454" s="11">
        <v>1749407239</v>
      </c>
      <c r="AW454" s="11" t="s">
        <v>336</v>
      </c>
      <c r="AX454" s="11" t="s">
        <v>337</v>
      </c>
      <c r="AY454" s="18">
        <v>1719671522</v>
      </c>
      <c r="AZ454" s="18" t="s">
        <v>338</v>
      </c>
      <c r="BA454" s="5">
        <v>20</v>
      </c>
      <c r="BB454" s="5">
        <v>2022</v>
      </c>
      <c r="BC454" s="6" t="str" cm="1">
        <f t="array" ref="BC454">_xlfn.IFS(U454="Teknaf","202290",U454="Ukhia","202294",U454="Ramu","202266",U454="Pekua","202256",U454="Maheshkhali","202249",U454="Kutubdia","202245",U454="Cox's Bazar Sadar","202224",U454="Chakaria","202216",ISBLANK(U454),"")</f>
        <v>202266</v>
      </c>
      <c r="BD454" s="22"/>
      <c r="BE454" s="22"/>
    </row>
    <row r="455" spans="1:57" ht="15.75" customHeight="1">
      <c r="A455" s="36">
        <v>452</v>
      </c>
      <c r="B455" s="10" t="s">
        <v>332</v>
      </c>
      <c r="C455" s="10" t="s">
        <v>27</v>
      </c>
      <c r="D455" s="10" t="s">
        <v>333</v>
      </c>
      <c r="E455" s="20" t="s">
        <v>37</v>
      </c>
      <c r="F455" s="18" t="s">
        <v>5111</v>
      </c>
      <c r="G455" s="18" t="s">
        <v>5237</v>
      </c>
      <c r="H455" s="3" t="s">
        <v>286</v>
      </c>
      <c r="I455" s="18" t="s">
        <v>90</v>
      </c>
      <c r="J455" s="18" t="s">
        <v>426</v>
      </c>
      <c r="K455" s="100" t="s">
        <v>74</v>
      </c>
      <c r="L455" s="100" t="s">
        <v>295</v>
      </c>
      <c r="M455" s="3" t="s">
        <v>428</v>
      </c>
      <c r="N455" s="18" t="s">
        <v>297</v>
      </c>
      <c r="O455" s="18" t="s">
        <v>298</v>
      </c>
      <c r="P455" s="18"/>
      <c r="Q455" s="2"/>
      <c r="R455" s="1"/>
      <c r="S455" s="5" t="s">
        <v>291</v>
      </c>
      <c r="T455" s="5" t="s">
        <v>292</v>
      </c>
      <c r="U455" s="18" t="s">
        <v>76</v>
      </c>
      <c r="V455" s="18" t="s">
        <v>220</v>
      </c>
      <c r="W455" s="18" t="s">
        <v>326</v>
      </c>
      <c r="X455" s="145" t="s">
        <v>311</v>
      </c>
      <c r="Y455" s="145" t="s">
        <v>72</v>
      </c>
      <c r="Z455" s="145" t="s">
        <v>473</v>
      </c>
      <c r="AA455" s="18" t="s">
        <v>73</v>
      </c>
      <c r="AB455" s="18" t="s">
        <v>299</v>
      </c>
      <c r="AC455" s="18">
        <v>27</v>
      </c>
      <c r="AD455" s="140">
        <f t="shared" si="14"/>
        <v>135</v>
      </c>
      <c r="AE455" s="140">
        <f>Table_1027[[#This Row],[Planned Individuals]]*0.51</f>
        <v>68.849999999999994</v>
      </c>
      <c r="AF455" s="140">
        <f>Table_1027[[#This Row],[Planned Individuals]]*0.49</f>
        <v>66.150000000000006</v>
      </c>
      <c r="AG455" s="37">
        <v>27</v>
      </c>
      <c r="AH455" s="37"/>
      <c r="AI455" s="140">
        <f>SUM(Table_1027[[#This Row],[Existing Households]:[New Households]])</f>
        <v>27</v>
      </c>
      <c r="AJ455" s="140">
        <f t="shared" si="15"/>
        <v>135</v>
      </c>
      <c r="AK455" s="140">
        <f>Table_1027[[#This Row],[Reached Individuals]]*0.51</f>
        <v>68.849999999999994</v>
      </c>
      <c r="AL455" s="140">
        <f>Table_1027[[#This Row],[Reached Individuals]]*0.49</f>
        <v>66.150000000000006</v>
      </c>
      <c r="AM455" s="140">
        <f>Table_1027[[#This Row],[Reached Individuals]]*0.21</f>
        <v>28.349999999999998</v>
      </c>
      <c r="AN455" s="140">
        <f>Table_1027[[#This Row],[Reached Individuals]]*0.21</f>
        <v>28.349999999999998</v>
      </c>
      <c r="AO455" s="140">
        <f>Table_1027[[#This Row],[Reached Individuals]]*0.26</f>
        <v>35.1</v>
      </c>
      <c r="AP455" s="140">
        <f>Table_1027[[#This Row],[Reached Individuals]]*0.27</f>
        <v>36.450000000000003</v>
      </c>
      <c r="AQ455" s="142">
        <f>Table_1027[[#This Row],[Reached Individuals]]*0.02</f>
        <v>2.7</v>
      </c>
      <c r="AR455" s="142">
        <f>Table_1027[[#This Row],[Reached Individuals]]*0.03</f>
        <v>4.05</v>
      </c>
      <c r="AS455" s="37"/>
      <c r="AT455" s="12"/>
      <c r="AU455" s="12" t="s">
        <v>335</v>
      </c>
      <c r="AV455" s="11">
        <v>1749407239</v>
      </c>
      <c r="AW455" s="11" t="s">
        <v>336</v>
      </c>
      <c r="AX455" s="11" t="s">
        <v>337</v>
      </c>
      <c r="AY455" s="18">
        <v>1719671522</v>
      </c>
      <c r="AZ455" s="18" t="s">
        <v>338</v>
      </c>
      <c r="BA455" s="5">
        <v>20</v>
      </c>
      <c r="BB455" s="5">
        <v>2022</v>
      </c>
      <c r="BC455" s="6" t="str" cm="1">
        <f t="array" ref="BC455">_xlfn.IFS(U455="Teknaf","202290",U455="Ukhia","202294",U455="Ramu","202266",U455="Pekua","202256",U455="Maheshkhali","202249",U455="Kutubdia","202245",U455="Cox's Bazar Sadar","202224",U455="Chakaria","202216",ISBLANK(U455),"")</f>
        <v>202294</v>
      </c>
      <c r="BD455" s="22"/>
      <c r="BE455" s="22"/>
    </row>
    <row r="456" spans="1:57" ht="15.75" customHeight="1">
      <c r="A456" s="36">
        <v>453</v>
      </c>
      <c r="B456" s="10" t="s">
        <v>332</v>
      </c>
      <c r="C456" s="10" t="s">
        <v>27</v>
      </c>
      <c r="D456" s="10" t="s">
        <v>333</v>
      </c>
      <c r="E456" s="20" t="s">
        <v>37</v>
      </c>
      <c r="F456" s="18" t="s">
        <v>5111</v>
      </c>
      <c r="G456" s="18" t="s">
        <v>5237</v>
      </c>
      <c r="H456" s="3" t="s">
        <v>286</v>
      </c>
      <c r="I456" s="18" t="s">
        <v>89</v>
      </c>
      <c r="J456" s="18" t="s">
        <v>201</v>
      </c>
      <c r="K456" s="100" t="s">
        <v>74</v>
      </c>
      <c r="L456" s="100" t="s">
        <v>295</v>
      </c>
      <c r="M456" s="3" t="s">
        <v>428</v>
      </c>
      <c r="N456" s="18" t="s">
        <v>297</v>
      </c>
      <c r="O456" s="18" t="s">
        <v>298</v>
      </c>
      <c r="P456" s="18"/>
      <c r="Q456" s="2"/>
      <c r="R456" s="1"/>
      <c r="S456" s="5" t="s">
        <v>291</v>
      </c>
      <c r="T456" s="5" t="s">
        <v>292</v>
      </c>
      <c r="U456" s="18" t="s">
        <v>83</v>
      </c>
      <c r="V456" s="18" t="s">
        <v>716</v>
      </c>
      <c r="W456" s="18" t="s">
        <v>326</v>
      </c>
      <c r="X456" s="145" t="s">
        <v>311</v>
      </c>
      <c r="Y456" s="145" t="s">
        <v>72</v>
      </c>
      <c r="Z456" s="145" t="s">
        <v>473</v>
      </c>
      <c r="AA456" s="18" t="s">
        <v>73</v>
      </c>
      <c r="AB456" s="18" t="s">
        <v>299</v>
      </c>
      <c r="AC456" s="18">
        <v>33</v>
      </c>
      <c r="AD456" s="140">
        <f t="shared" si="14"/>
        <v>165</v>
      </c>
      <c r="AE456" s="140">
        <f>Table_1027[[#This Row],[Planned Individuals]]*0.51</f>
        <v>84.15</v>
      </c>
      <c r="AF456" s="140">
        <f>Table_1027[[#This Row],[Planned Individuals]]*0.49</f>
        <v>80.849999999999994</v>
      </c>
      <c r="AG456" s="37">
        <v>33</v>
      </c>
      <c r="AH456" s="37"/>
      <c r="AI456" s="140">
        <f>SUM(Table_1027[[#This Row],[Existing Households]:[New Households]])</f>
        <v>33</v>
      </c>
      <c r="AJ456" s="140">
        <f t="shared" si="15"/>
        <v>165</v>
      </c>
      <c r="AK456" s="140">
        <f>Table_1027[[#This Row],[Reached Individuals]]*0.51</f>
        <v>84.15</v>
      </c>
      <c r="AL456" s="140">
        <f>Table_1027[[#This Row],[Reached Individuals]]*0.49</f>
        <v>80.849999999999994</v>
      </c>
      <c r="AM456" s="140">
        <f>Table_1027[[#This Row],[Reached Individuals]]*0.21</f>
        <v>34.65</v>
      </c>
      <c r="AN456" s="140">
        <f>Table_1027[[#This Row],[Reached Individuals]]*0.21</f>
        <v>34.65</v>
      </c>
      <c r="AO456" s="140">
        <f>Table_1027[[#This Row],[Reached Individuals]]*0.26</f>
        <v>42.9</v>
      </c>
      <c r="AP456" s="140">
        <f>Table_1027[[#This Row],[Reached Individuals]]*0.27</f>
        <v>44.550000000000004</v>
      </c>
      <c r="AQ456" s="142">
        <f>Table_1027[[#This Row],[Reached Individuals]]*0.02</f>
        <v>3.3000000000000003</v>
      </c>
      <c r="AR456" s="142">
        <f>Table_1027[[#This Row],[Reached Individuals]]*0.03</f>
        <v>4.95</v>
      </c>
      <c r="AS456" s="37"/>
      <c r="AT456" s="12"/>
      <c r="AU456" s="12" t="s">
        <v>335</v>
      </c>
      <c r="AV456" s="11">
        <v>1749407239</v>
      </c>
      <c r="AW456" s="11" t="s">
        <v>336</v>
      </c>
      <c r="AX456" s="11" t="s">
        <v>337</v>
      </c>
      <c r="AY456" s="18">
        <v>1719671522</v>
      </c>
      <c r="AZ456" s="18" t="s">
        <v>338</v>
      </c>
      <c r="BA456" s="5">
        <v>20</v>
      </c>
      <c r="BB456" s="5">
        <v>2022</v>
      </c>
      <c r="BC456" s="6" t="str" cm="1">
        <f t="array" ref="BC456">_xlfn.IFS(U456="Teknaf","202290",U456="Ukhia","202294",U456="Ramu","202266",U456="Pekua","202256",U456="Maheshkhali","202249",U456="Kutubdia","202245",U456="Cox's Bazar Sadar","202224",U456="Chakaria","202216",ISBLANK(U456),"")</f>
        <v>202266</v>
      </c>
      <c r="BD456" s="22"/>
      <c r="BE456" s="22"/>
    </row>
    <row r="457" spans="1:57" ht="15.75" customHeight="1">
      <c r="A457" s="36">
        <v>454</v>
      </c>
      <c r="B457" s="10" t="s">
        <v>332</v>
      </c>
      <c r="C457" s="10" t="s">
        <v>27</v>
      </c>
      <c r="D457" s="10" t="s">
        <v>333</v>
      </c>
      <c r="E457" s="20" t="s">
        <v>37</v>
      </c>
      <c r="F457" s="18" t="s">
        <v>5111</v>
      </c>
      <c r="G457" s="18" t="s">
        <v>5237</v>
      </c>
      <c r="H457" s="3" t="s">
        <v>286</v>
      </c>
      <c r="I457" s="18" t="s">
        <v>90</v>
      </c>
      <c r="J457" s="18" t="s">
        <v>426</v>
      </c>
      <c r="K457" s="100" t="s">
        <v>74</v>
      </c>
      <c r="L457" s="100" t="s">
        <v>295</v>
      </c>
      <c r="M457" s="3" t="s">
        <v>428</v>
      </c>
      <c r="N457" s="18" t="s">
        <v>297</v>
      </c>
      <c r="O457" s="18" t="s">
        <v>298</v>
      </c>
      <c r="P457" s="18"/>
      <c r="Q457" s="2"/>
      <c r="R457" s="1"/>
      <c r="S457" s="5" t="s">
        <v>291</v>
      </c>
      <c r="T457" s="5" t="s">
        <v>292</v>
      </c>
      <c r="U457" s="18" t="s">
        <v>83</v>
      </c>
      <c r="V457" s="18" t="s">
        <v>716</v>
      </c>
      <c r="W457" s="18" t="s">
        <v>326</v>
      </c>
      <c r="X457" s="145" t="s">
        <v>311</v>
      </c>
      <c r="Y457" s="145" t="s">
        <v>72</v>
      </c>
      <c r="Z457" s="145" t="s">
        <v>473</v>
      </c>
      <c r="AA457" s="18" t="s">
        <v>73</v>
      </c>
      <c r="AB457" s="18" t="s">
        <v>299</v>
      </c>
      <c r="AC457" s="18">
        <v>34</v>
      </c>
      <c r="AD457" s="140">
        <f t="shared" si="14"/>
        <v>170</v>
      </c>
      <c r="AE457" s="140">
        <f>Table_1027[[#This Row],[Planned Individuals]]*0.51</f>
        <v>86.7</v>
      </c>
      <c r="AF457" s="140">
        <f>Table_1027[[#This Row],[Planned Individuals]]*0.49</f>
        <v>83.3</v>
      </c>
      <c r="AG457" s="37">
        <v>34</v>
      </c>
      <c r="AH457" s="37"/>
      <c r="AI457" s="140">
        <f>SUM(Table_1027[[#This Row],[Existing Households]:[New Households]])</f>
        <v>34</v>
      </c>
      <c r="AJ457" s="140">
        <f t="shared" si="15"/>
        <v>170</v>
      </c>
      <c r="AK457" s="140">
        <f>Table_1027[[#This Row],[Reached Individuals]]*0.51</f>
        <v>86.7</v>
      </c>
      <c r="AL457" s="140">
        <f>Table_1027[[#This Row],[Reached Individuals]]*0.49</f>
        <v>83.3</v>
      </c>
      <c r="AM457" s="140">
        <f>Table_1027[[#This Row],[Reached Individuals]]*0.21</f>
        <v>35.699999999999996</v>
      </c>
      <c r="AN457" s="140">
        <f>Table_1027[[#This Row],[Reached Individuals]]*0.21</f>
        <v>35.699999999999996</v>
      </c>
      <c r="AO457" s="140">
        <f>Table_1027[[#This Row],[Reached Individuals]]*0.26</f>
        <v>44.2</v>
      </c>
      <c r="AP457" s="140">
        <f>Table_1027[[#This Row],[Reached Individuals]]*0.27</f>
        <v>45.900000000000006</v>
      </c>
      <c r="AQ457" s="142">
        <f>Table_1027[[#This Row],[Reached Individuals]]*0.02</f>
        <v>3.4</v>
      </c>
      <c r="AR457" s="142">
        <f>Table_1027[[#This Row],[Reached Individuals]]*0.03</f>
        <v>5.0999999999999996</v>
      </c>
      <c r="AS457" s="37"/>
      <c r="AT457" s="12"/>
      <c r="AU457" s="12" t="s">
        <v>335</v>
      </c>
      <c r="AV457" s="11">
        <v>1749407239</v>
      </c>
      <c r="AW457" s="11" t="s">
        <v>336</v>
      </c>
      <c r="AX457" s="11" t="s">
        <v>337</v>
      </c>
      <c r="AY457" s="18">
        <v>1719671522</v>
      </c>
      <c r="AZ457" s="18" t="s">
        <v>338</v>
      </c>
      <c r="BA457" s="5">
        <v>20</v>
      </c>
      <c r="BB457" s="5">
        <v>2022</v>
      </c>
      <c r="BC457" s="6" t="str" cm="1">
        <f t="array" ref="BC457">_xlfn.IFS(U457="Teknaf","202290",U457="Ukhia","202294",U457="Ramu","202266",U457="Pekua","202256",U457="Maheshkhali","202249",U457="Kutubdia","202245",U457="Cox's Bazar Sadar","202224",U457="Chakaria","202216",ISBLANK(U457),"")</f>
        <v>202266</v>
      </c>
      <c r="BD457" s="22"/>
      <c r="BE457" s="22"/>
    </row>
    <row r="458" spans="1:57" ht="15.75" customHeight="1">
      <c r="A458" s="36">
        <v>455</v>
      </c>
      <c r="B458" s="10" t="s">
        <v>332</v>
      </c>
      <c r="C458" s="10" t="s">
        <v>27</v>
      </c>
      <c r="D458" s="10" t="s">
        <v>333</v>
      </c>
      <c r="E458" s="20" t="s">
        <v>37</v>
      </c>
      <c r="F458" s="18" t="s">
        <v>5111</v>
      </c>
      <c r="G458" s="18" t="s">
        <v>5237</v>
      </c>
      <c r="H458" s="3" t="s">
        <v>286</v>
      </c>
      <c r="I458" s="18" t="s">
        <v>89</v>
      </c>
      <c r="J458" s="18" t="s">
        <v>200</v>
      </c>
      <c r="K458" s="100" t="s">
        <v>74</v>
      </c>
      <c r="L458" s="100" t="s">
        <v>295</v>
      </c>
      <c r="M458" s="3" t="s">
        <v>428</v>
      </c>
      <c r="N458" s="18" t="s">
        <v>297</v>
      </c>
      <c r="O458" s="18" t="s">
        <v>298</v>
      </c>
      <c r="P458" s="18"/>
      <c r="Q458" s="2"/>
      <c r="R458" s="1"/>
      <c r="S458" s="5" t="s">
        <v>291</v>
      </c>
      <c r="T458" s="5" t="s">
        <v>292</v>
      </c>
      <c r="U458" s="18" t="s">
        <v>76</v>
      </c>
      <c r="V458" s="18" t="s">
        <v>5143</v>
      </c>
      <c r="W458" s="18" t="s">
        <v>326</v>
      </c>
      <c r="X458" s="145" t="s">
        <v>311</v>
      </c>
      <c r="Y458" s="145" t="s">
        <v>72</v>
      </c>
      <c r="Z458" s="145" t="s">
        <v>473</v>
      </c>
      <c r="AA458" s="18" t="s">
        <v>73</v>
      </c>
      <c r="AB458" s="18" t="s">
        <v>299</v>
      </c>
      <c r="AC458" s="18">
        <v>37</v>
      </c>
      <c r="AD458" s="140">
        <f t="shared" ref="AD458:AD521" si="16">IF(AA458="Host Community",AC458*5,IF(AA458="Refugee",AC458*4.5))</f>
        <v>185</v>
      </c>
      <c r="AE458" s="140">
        <f>Table_1027[[#This Row],[Planned Individuals]]*0.51</f>
        <v>94.350000000000009</v>
      </c>
      <c r="AF458" s="140">
        <f>Table_1027[[#This Row],[Planned Individuals]]*0.49</f>
        <v>90.649999999999991</v>
      </c>
      <c r="AG458" s="37">
        <v>37</v>
      </c>
      <c r="AH458" s="37"/>
      <c r="AI458" s="140">
        <f>SUM(Table_1027[[#This Row],[Existing Households]:[New Households]])</f>
        <v>37</v>
      </c>
      <c r="AJ458" s="140">
        <f t="shared" si="15"/>
        <v>185</v>
      </c>
      <c r="AK458" s="140">
        <f>Table_1027[[#This Row],[Reached Individuals]]*0.51</f>
        <v>94.350000000000009</v>
      </c>
      <c r="AL458" s="140">
        <f>Table_1027[[#This Row],[Reached Individuals]]*0.49</f>
        <v>90.649999999999991</v>
      </c>
      <c r="AM458" s="140">
        <f>Table_1027[[#This Row],[Reached Individuals]]*0.21</f>
        <v>38.85</v>
      </c>
      <c r="AN458" s="140">
        <f>Table_1027[[#This Row],[Reached Individuals]]*0.21</f>
        <v>38.85</v>
      </c>
      <c r="AO458" s="140">
        <f>Table_1027[[#This Row],[Reached Individuals]]*0.26</f>
        <v>48.1</v>
      </c>
      <c r="AP458" s="140">
        <f>Table_1027[[#This Row],[Reached Individuals]]*0.27</f>
        <v>49.95</v>
      </c>
      <c r="AQ458" s="142">
        <f>Table_1027[[#This Row],[Reached Individuals]]*0.02</f>
        <v>3.7</v>
      </c>
      <c r="AR458" s="142">
        <f>Table_1027[[#This Row],[Reached Individuals]]*0.03</f>
        <v>5.55</v>
      </c>
      <c r="AS458" s="37"/>
      <c r="AT458" s="12"/>
      <c r="AU458" s="12" t="s">
        <v>335</v>
      </c>
      <c r="AV458" s="11">
        <v>1749407239</v>
      </c>
      <c r="AW458" s="11" t="s">
        <v>336</v>
      </c>
      <c r="AX458" s="11" t="s">
        <v>337</v>
      </c>
      <c r="AY458" s="18">
        <v>1719671522</v>
      </c>
      <c r="AZ458" s="18" t="s">
        <v>338</v>
      </c>
      <c r="BA458" s="5">
        <v>20</v>
      </c>
      <c r="BB458" s="5">
        <v>2022</v>
      </c>
      <c r="BC458" s="6" t="str" cm="1">
        <f t="array" ref="BC458">_xlfn.IFS(U458="Teknaf","202290",U458="Ukhia","202294",U458="Ramu","202266",U458="Pekua","202256",U458="Maheshkhali","202249",U458="Kutubdia","202245",U458="Cox's Bazar Sadar","202224",U458="Chakaria","202216",ISBLANK(U458),"")</f>
        <v>202294</v>
      </c>
      <c r="BD458" s="22"/>
      <c r="BE458" s="22"/>
    </row>
    <row r="459" spans="1:57" ht="15.75" customHeight="1">
      <c r="A459" s="36">
        <v>456</v>
      </c>
      <c r="B459" s="10" t="s">
        <v>332</v>
      </c>
      <c r="C459" s="10" t="s">
        <v>27</v>
      </c>
      <c r="D459" s="10" t="s">
        <v>333</v>
      </c>
      <c r="E459" s="20" t="s">
        <v>37</v>
      </c>
      <c r="F459" s="18" t="s">
        <v>5111</v>
      </c>
      <c r="G459" s="18" t="s">
        <v>5237</v>
      </c>
      <c r="H459" s="3" t="s">
        <v>286</v>
      </c>
      <c r="I459" s="18" t="s">
        <v>89</v>
      </c>
      <c r="J459" s="18" t="s">
        <v>201</v>
      </c>
      <c r="K459" s="100" t="s">
        <v>74</v>
      </c>
      <c r="L459" s="100" t="s">
        <v>295</v>
      </c>
      <c r="M459" s="3" t="s">
        <v>428</v>
      </c>
      <c r="N459" s="18" t="s">
        <v>297</v>
      </c>
      <c r="O459" s="18" t="s">
        <v>298</v>
      </c>
      <c r="P459" s="18"/>
      <c r="Q459" s="2"/>
      <c r="R459" s="1"/>
      <c r="S459" s="5" t="s">
        <v>291</v>
      </c>
      <c r="T459" s="5" t="s">
        <v>292</v>
      </c>
      <c r="U459" s="18" t="s">
        <v>76</v>
      </c>
      <c r="V459" s="18" t="s">
        <v>5143</v>
      </c>
      <c r="W459" s="18" t="s">
        <v>306</v>
      </c>
      <c r="X459" s="145" t="s">
        <v>311</v>
      </c>
      <c r="Y459" s="145" t="s">
        <v>72</v>
      </c>
      <c r="Z459" s="145" t="s">
        <v>473</v>
      </c>
      <c r="AA459" s="18" t="s">
        <v>73</v>
      </c>
      <c r="AB459" s="18" t="s">
        <v>299</v>
      </c>
      <c r="AC459" s="18">
        <v>37</v>
      </c>
      <c r="AD459" s="140">
        <f t="shared" si="16"/>
        <v>185</v>
      </c>
      <c r="AE459" s="140">
        <f>Table_1027[[#This Row],[Planned Individuals]]*0.51</f>
        <v>94.350000000000009</v>
      </c>
      <c r="AF459" s="140">
        <f>Table_1027[[#This Row],[Planned Individuals]]*0.49</f>
        <v>90.649999999999991</v>
      </c>
      <c r="AG459" s="37">
        <v>37</v>
      </c>
      <c r="AH459" s="37"/>
      <c r="AI459" s="140">
        <f>SUM(Table_1027[[#This Row],[Existing Households]:[New Households]])</f>
        <v>37</v>
      </c>
      <c r="AJ459" s="140">
        <f t="shared" si="15"/>
        <v>185</v>
      </c>
      <c r="AK459" s="140">
        <f>Table_1027[[#This Row],[Reached Individuals]]*0.51</f>
        <v>94.350000000000009</v>
      </c>
      <c r="AL459" s="140">
        <f>Table_1027[[#This Row],[Reached Individuals]]*0.49</f>
        <v>90.649999999999991</v>
      </c>
      <c r="AM459" s="140">
        <f>Table_1027[[#This Row],[Reached Individuals]]*0.21</f>
        <v>38.85</v>
      </c>
      <c r="AN459" s="140">
        <f>Table_1027[[#This Row],[Reached Individuals]]*0.21</f>
        <v>38.85</v>
      </c>
      <c r="AO459" s="140">
        <f>Table_1027[[#This Row],[Reached Individuals]]*0.26</f>
        <v>48.1</v>
      </c>
      <c r="AP459" s="140">
        <f>Table_1027[[#This Row],[Reached Individuals]]*0.27</f>
        <v>49.95</v>
      </c>
      <c r="AQ459" s="142">
        <f>Table_1027[[#This Row],[Reached Individuals]]*0.02</f>
        <v>3.7</v>
      </c>
      <c r="AR459" s="142">
        <f>Table_1027[[#This Row],[Reached Individuals]]*0.03</f>
        <v>5.55</v>
      </c>
      <c r="AS459" s="37"/>
      <c r="AT459" s="12"/>
      <c r="AU459" s="12" t="s">
        <v>335</v>
      </c>
      <c r="AV459" s="11">
        <v>1749407239</v>
      </c>
      <c r="AW459" s="11" t="s">
        <v>336</v>
      </c>
      <c r="AX459" s="11" t="s">
        <v>337</v>
      </c>
      <c r="AY459" s="18">
        <v>1719671522</v>
      </c>
      <c r="AZ459" s="18" t="s">
        <v>338</v>
      </c>
      <c r="BA459" s="5">
        <v>20</v>
      </c>
      <c r="BB459" s="5">
        <v>2022</v>
      </c>
      <c r="BC459" s="6" t="str" cm="1">
        <f t="array" ref="BC459">_xlfn.IFS(U459="Teknaf","202290",U459="Ukhia","202294",U459="Ramu","202266",U459="Pekua","202256",U459="Maheshkhali","202249",U459="Kutubdia","202245",U459="Cox's Bazar Sadar","202224",U459="Chakaria","202216",ISBLANK(U459),"")</f>
        <v>202294</v>
      </c>
      <c r="BD459" s="22"/>
      <c r="BE459" s="22"/>
    </row>
    <row r="460" spans="1:57" ht="15.75" customHeight="1">
      <c r="A460" s="36">
        <v>457</v>
      </c>
      <c r="B460" s="10" t="s">
        <v>332</v>
      </c>
      <c r="C460" s="10" t="s">
        <v>27</v>
      </c>
      <c r="D460" s="10" t="s">
        <v>333</v>
      </c>
      <c r="E460" s="20" t="s">
        <v>37</v>
      </c>
      <c r="F460" s="18" t="s">
        <v>5111</v>
      </c>
      <c r="G460" s="18" t="s">
        <v>5237</v>
      </c>
      <c r="H460" s="3" t="s">
        <v>286</v>
      </c>
      <c r="I460" s="18" t="s">
        <v>90</v>
      </c>
      <c r="J460" s="18" t="s">
        <v>426</v>
      </c>
      <c r="K460" s="100" t="s">
        <v>74</v>
      </c>
      <c r="L460" s="100" t="s">
        <v>295</v>
      </c>
      <c r="M460" s="3" t="s">
        <v>428</v>
      </c>
      <c r="N460" s="18" t="s">
        <v>297</v>
      </c>
      <c r="O460" s="18" t="s">
        <v>298</v>
      </c>
      <c r="P460" s="18"/>
      <c r="Q460" s="2"/>
      <c r="R460" s="1"/>
      <c r="S460" s="5" t="s">
        <v>291</v>
      </c>
      <c r="T460" s="5" t="s">
        <v>292</v>
      </c>
      <c r="U460" s="18" t="s">
        <v>79</v>
      </c>
      <c r="V460" s="18" t="s">
        <v>227</v>
      </c>
      <c r="W460" s="18" t="s">
        <v>310</v>
      </c>
      <c r="X460" s="145" t="s">
        <v>311</v>
      </c>
      <c r="Y460" s="145" t="s">
        <v>72</v>
      </c>
      <c r="Z460" s="145" t="s">
        <v>473</v>
      </c>
      <c r="AA460" s="18" t="s">
        <v>73</v>
      </c>
      <c r="AB460" s="18" t="s">
        <v>299</v>
      </c>
      <c r="AC460" s="18">
        <v>37</v>
      </c>
      <c r="AD460" s="140">
        <f t="shared" si="16"/>
        <v>185</v>
      </c>
      <c r="AE460" s="140">
        <f>Table_1027[[#This Row],[Planned Individuals]]*0.51</f>
        <v>94.350000000000009</v>
      </c>
      <c r="AF460" s="140">
        <f>Table_1027[[#This Row],[Planned Individuals]]*0.49</f>
        <v>90.649999999999991</v>
      </c>
      <c r="AG460" s="37">
        <v>37</v>
      </c>
      <c r="AH460" s="37"/>
      <c r="AI460" s="140">
        <f>SUM(Table_1027[[#This Row],[Existing Households]:[New Households]])</f>
        <v>37</v>
      </c>
      <c r="AJ460" s="140">
        <f t="shared" si="15"/>
        <v>185</v>
      </c>
      <c r="AK460" s="140">
        <f>Table_1027[[#This Row],[Reached Individuals]]*0.51</f>
        <v>94.350000000000009</v>
      </c>
      <c r="AL460" s="140">
        <f>Table_1027[[#This Row],[Reached Individuals]]*0.49</f>
        <v>90.649999999999991</v>
      </c>
      <c r="AM460" s="140">
        <f>Table_1027[[#This Row],[Reached Individuals]]*0.21</f>
        <v>38.85</v>
      </c>
      <c r="AN460" s="140">
        <f>Table_1027[[#This Row],[Reached Individuals]]*0.21</f>
        <v>38.85</v>
      </c>
      <c r="AO460" s="140">
        <f>Table_1027[[#This Row],[Reached Individuals]]*0.26</f>
        <v>48.1</v>
      </c>
      <c r="AP460" s="140">
        <f>Table_1027[[#This Row],[Reached Individuals]]*0.27</f>
        <v>49.95</v>
      </c>
      <c r="AQ460" s="142">
        <f>Table_1027[[#This Row],[Reached Individuals]]*0.02</f>
        <v>3.7</v>
      </c>
      <c r="AR460" s="142">
        <f>Table_1027[[#This Row],[Reached Individuals]]*0.03</f>
        <v>5.55</v>
      </c>
      <c r="AS460" s="37"/>
      <c r="AT460" s="12"/>
      <c r="AU460" s="12" t="s">
        <v>335</v>
      </c>
      <c r="AV460" s="11">
        <v>1749407239</v>
      </c>
      <c r="AW460" s="11" t="s">
        <v>336</v>
      </c>
      <c r="AX460" s="11" t="s">
        <v>337</v>
      </c>
      <c r="AY460" s="18">
        <v>1719671522</v>
      </c>
      <c r="AZ460" s="18" t="s">
        <v>338</v>
      </c>
      <c r="BA460" s="5">
        <v>20</v>
      </c>
      <c r="BB460" s="5">
        <v>2022</v>
      </c>
      <c r="BC460" s="6" t="str" cm="1">
        <f t="array" ref="BC460">_xlfn.IFS(U460="Teknaf","202290",U460="Ukhia","202294",U460="Ramu","202266",U460="Pekua","202256",U460="Maheshkhali","202249",U460="Kutubdia","202245",U460="Cox's Bazar Sadar","202224",U460="Chakaria","202216",ISBLANK(U460),"")</f>
        <v>202224</v>
      </c>
      <c r="BD460" s="22"/>
      <c r="BE460" s="22"/>
    </row>
    <row r="461" spans="1:57" ht="15.75" customHeight="1">
      <c r="A461" s="36">
        <v>458</v>
      </c>
      <c r="B461" s="10" t="s">
        <v>332</v>
      </c>
      <c r="C461" s="10" t="s">
        <v>27</v>
      </c>
      <c r="D461" s="10" t="s">
        <v>333</v>
      </c>
      <c r="E461" s="20" t="s">
        <v>37</v>
      </c>
      <c r="F461" s="18" t="s">
        <v>5111</v>
      </c>
      <c r="G461" s="18" t="s">
        <v>5237</v>
      </c>
      <c r="H461" s="3" t="s">
        <v>286</v>
      </c>
      <c r="I461" s="18" t="s">
        <v>89</v>
      </c>
      <c r="J461" s="18" t="s">
        <v>201</v>
      </c>
      <c r="K461" s="100" t="s">
        <v>74</v>
      </c>
      <c r="L461" s="100" t="s">
        <v>295</v>
      </c>
      <c r="M461" s="3" t="s">
        <v>428</v>
      </c>
      <c r="N461" s="18" t="s">
        <v>297</v>
      </c>
      <c r="O461" s="18" t="s">
        <v>298</v>
      </c>
      <c r="P461" s="18"/>
      <c r="Q461" s="2"/>
      <c r="R461" s="1"/>
      <c r="S461" s="5" t="s">
        <v>291</v>
      </c>
      <c r="T461" s="5" t="s">
        <v>292</v>
      </c>
      <c r="U461" s="18" t="s">
        <v>79</v>
      </c>
      <c r="V461" s="18" t="s">
        <v>616</v>
      </c>
      <c r="W461" s="18" t="s">
        <v>331</v>
      </c>
      <c r="X461" s="145" t="s">
        <v>311</v>
      </c>
      <c r="Y461" s="145" t="s">
        <v>72</v>
      </c>
      <c r="Z461" s="145" t="s">
        <v>473</v>
      </c>
      <c r="AA461" s="18" t="s">
        <v>73</v>
      </c>
      <c r="AB461" s="18" t="s">
        <v>299</v>
      </c>
      <c r="AC461" s="18">
        <v>37</v>
      </c>
      <c r="AD461" s="140">
        <f t="shared" si="16"/>
        <v>185</v>
      </c>
      <c r="AE461" s="140">
        <f>Table_1027[[#This Row],[Planned Individuals]]*0.51</f>
        <v>94.350000000000009</v>
      </c>
      <c r="AF461" s="140">
        <f>Table_1027[[#This Row],[Planned Individuals]]*0.49</f>
        <v>90.649999999999991</v>
      </c>
      <c r="AG461" s="37">
        <v>37</v>
      </c>
      <c r="AH461" s="37"/>
      <c r="AI461" s="140">
        <f>SUM(Table_1027[[#This Row],[Existing Households]:[New Households]])</f>
        <v>37</v>
      </c>
      <c r="AJ461" s="140">
        <f t="shared" si="15"/>
        <v>185</v>
      </c>
      <c r="AK461" s="140">
        <f>Table_1027[[#This Row],[Reached Individuals]]*0.51</f>
        <v>94.350000000000009</v>
      </c>
      <c r="AL461" s="140">
        <f>Table_1027[[#This Row],[Reached Individuals]]*0.49</f>
        <v>90.649999999999991</v>
      </c>
      <c r="AM461" s="140">
        <f>Table_1027[[#This Row],[Reached Individuals]]*0.21</f>
        <v>38.85</v>
      </c>
      <c r="AN461" s="140">
        <f>Table_1027[[#This Row],[Reached Individuals]]*0.21</f>
        <v>38.85</v>
      </c>
      <c r="AO461" s="140">
        <f>Table_1027[[#This Row],[Reached Individuals]]*0.26</f>
        <v>48.1</v>
      </c>
      <c r="AP461" s="140">
        <f>Table_1027[[#This Row],[Reached Individuals]]*0.27</f>
        <v>49.95</v>
      </c>
      <c r="AQ461" s="142">
        <f>Table_1027[[#This Row],[Reached Individuals]]*0.02</f>
        <v>3.7</v>
      </c>
      <c r="AR461" s="142">
        <f>Table_1027[[#This Row],[Reached Individuals]]*0.03</f>
        <v>5.55</v>
      </c>
      <c r="AS461" s="37"/>
      <c r="AT461" s="12"/>
      <c r="AU461" s="12" t="s">
        <v>335</v>
      </c>
      <c r="AV461" s="11">
        <v>1749407239</v>
      </c>
      <c r="AW461" s="11" t="s">
        <v>336</v>
      </c>
      <c r="AX461" s="11" t="s">
        <v>337</v>
      </c>
      <c r="AY461" s="18">
        <v>1719671522</v>
      </c>
      <c r="AZ461" s="18" t="s">
        <v>338</v>
      </c>
      <c r="BA461" s="5">
        <v>20</v>
      </c>
      <c r="BB461" s="5">
        <v>2022</v>
      </c>
      <c r="BC461" s="6" t="str" cm="1">
        <f t="array" ref="BC461">_xlfn.IFS(U461="Teknaf","202290",U461="Ukhia","202294",U461="Ramu","202266",U461="Pekua","202256",U461="Maheshkhali","202249",U461="Kutubdia","202245",U461="Cox's Bazar Sadar","202224",U461="Chakaria","202216",ISBLANK(U461),"")</f>
        <v>202224</v>
      </c>
      <c r="BD461" s="22"/>
      <c r="BE461" s="22"/>
    </row>
    <row r="462" spans="1:57" ht="15.75" customHeight="1">
      <c r="A462" s="36">
        <v>459</v>
      </c>
      <c r="B462" s="10" t="s">
        <v>332</v>
      </c>
      <c r="C462" s="10" t="s">
        <v>27</v>
      </c>
      <c r="D462" s="10" t="s">
        <v>333</v>
      </c>
      <c r="E462" s="20" t="s">
        <v>37</v>
      </c>
      <c r="F462" s="18" t="s">
        <v>5111</v>
      </c>
      <c r="G462" s="18" t="s">
        <v>5237</v>
      </c>
      <c r="H462" s="3" t="s">
        <v>286</v>
      </c>
      <c r="I462" s="18" t="s">
        <v>90</v>
      </c>
      <c r="J462" s="18" t="s">
        <v>426</v>
      </c>
      <c r="K462" s="100" t="s">
        <v>74</v>
      </c>
      <c r="L462" s="100" t="s">
        <v>295</v>
      </c>
      <c r="M462" s="3" t="s">
        <v>428</v>
      </c>
      <c r="N462" s="18" t="s">
        <v>297</v>
      </c>
      <c r="O462" s="18" t="s">
        <v>298</v>
      </c>
      <c r="P462" s="18"/>
      <c r="Q462" s="2"/>
      <c r="R462" s="1"/>
      <c r="S462" s="5" t="s">
        <v>291</v>
      </c>
      <c r="T462" s="5" t="s">
        <v>292</v>
      </c>
      <c r="U462" s="18" t="s">
        <v>83</v>
      </c>
      <c r="V462" s="18" t="s">
        <v>730</v>
      </c>
      <c r="W462" s="18" t="s">
        <v>325</v>
      </c>
      <c r="X462" s="145" t="s">
        <v>311</v>
      </c>
      <c r="Y462" s="145" t="s">
        <v>72</v>
      </c>
      <c r="Z462" s="145" t="s">
        <v>473</v>
      </c>
      <c r="AA462" s="18" t="s">
        <v>73</v>
      </c>
      <c r="AB462" s="18" t="s">
        <v>299</v>
      </c>
      <c r="AC462" s="18">
        <v>37</v>
      </c>
      <c r="AD462" s="140">
        <f t="shared" si="16"/>
        <v>185</v>
      </c>
      <c r="AE462" s="140">
        <f>Table_1027[[#This Row],[Planned Individuals]]*0.51</f>
        <v>94.350000000000009</v>
      </c>
      <c r="AF462" s="140">
        <f>Table_1027[[#This Row],[Planned Individuals]]*0.49</f>
        <v>90.649999999999991</v>
      </c>
      <c r="AG462" s="37">
        <v>37</v>
      </c>
      <c r="AH462" s="37"/>
      <c r="AI462" s="140">
        <f>SUM(Table_1027[[#This Row],[Existing Households]:[New Households]])</f>
        <v>37</v>
      </c>
      <c r="AJ462" s="140">
        <f t="shared" si="15"/>
        <v>185</v>
      </c>
      <c r="AK462" s="140">
        <f>Table_1027[[#This Row],[Reached Individuals]]*0.51</f>
        <v>94.350000000000009</v>
      </c>
      <c r="AL462" s="140">
        <f>Table_1027[[#This Row],[Reached Individuals]]*0.49</f>
        <v>90.649999999999991</v>
      </c>
      <c r="AM462" s="140">
        <f>Table_1027[[#This Row],[Reached Individuals]]*0.21</f>
        <v>38.85</v>
      </c>
      <c r="AN462" s="140">
        <f>Table_1027[[#This Row],[Reached Individuals]]*0.21</f>
        <v>38.85</v>
      </c>
      <c r="AO462" s="140">
        <f>Table_1027[[#This Row],[Reached Individuals]]*0.26</f>
        <v>48.1</v>
      </c>
      <c r="AP462" s="140">
        <f>Table_1027[[#This Row],[Reached Individuals]]*0.27</f>
        <v>49.95</v>
      </c>
      <c r="AQ462" s="142">
        <f>Table_1027[[#This Row],[Reached Individuals]]*0.02</f>
        <v>3.7</v>
      </c>
      <c r="AR462" s="142">
        <f>Table_1027[[#This Row],[Reached Individuals]]*0.03</f>
        <v>5.55</v>
      </c>
      <c r="AS462" s="37"/>
      <c r="AT462" s="12"/>
      <c r="AU462" s="12" t="s">
        <v>335</v>
      </c>
      <c r="AV462" s="11">
        <v>1749407239</v>
      </c>
      <c r="AW462" s="11" t="s">
        <v>336</v>
      </c>
      <c r="AX462" s="11" t="s">
        <v>337</v>
      </c>
      <c r="AY462" s="18">
        <v>1719671522</v>
      </c>
      <c r="AZ462" s="18" t="s">
        <v>338</v>
      </c>
      <c r="BA462" s="5">
        <v>20</v>
      </c>
      <c r="BB462" s="5">
        <v>2022</v>
      </c>
      <c r="BC462" s="6" t="str" cm="1">
        <f t="array" ref="BC462">_xlfn.IFS(U462="Teknaf","202290",U462="Ukhia","202294",U462="Ramu","202266",U462="Pekua","202256",U462="Maheshkhali","202249",U462="Kutubdia","202245",U462="Cox's Bazar Sadar","202224",U462="Chakaria","202216",ISBLANK(U462),"")</f>
        <v>202266</v>
      </c>
      <c r="BD462" s="22"/>
      <c r="BE462" s="22"/>
    </row>
    <row r="463" spans="1:57" ht="15.75" customHeight="1">
      <c r="A463" s="36">
        <v>460</v>
      </c>
      <c r="B463" s="10" t="s">
        <v>332</v>
      </c>
      <c r="C463" s="10" t="s">
        <v>27</v>
      </c>
      <c r="D463" s="10" t="s">
        <v>333</v>
      </c>
      <c r="E463" s="20" t="s">
        <v>37</v>
      </c>
      <c r="F463" s="18" t="s">
        <v>5111</v>
      </c>
      <c r="G463" s="18" t="s">
        <v>5237</v>
      </c>
      <c r="H463" s="3" t="s">
        <v>286</v>
      </c>
      <c r="I463" s="18" t="s">
        <v>90</v>
      </c>
      <c r="J463" s="18" t="s">
        <v>426</v>
      </c>
      <c r="K463" s="100" t="s">
        <v>74</v>
      </c>
      <c r="L463" s="100" t="s">
        <v>295</v>
      </c>
      <c r="M463" s="3" t="s">
        <v>428</v>
      </c>
      <c r="N463" s="18" t="s">
        <v>297</v>
      </c>
      <c r="O463" s="18" t="s">
        <v>298</v>
      </c>
      <c r="P463" s="18"/>
      <c r="Q463" s="2"/>
      <c r="R463" s="1"/>
      <c r="S463" s="5" t="s">
        <v>291</v>
      </c>
      <c r="T463" s="5" t="s">
        <v>292</v>
      </c>
      <c r="U463" s="18" t="s">
        <v>83</v>
      </c>
      <c r="V463" s="18" t="s">
        <v>733</v>
      </c>
      <c r="W463" s="18" t="s">
        <v>326</v>
      </c>
      <c r="X463" s="145" t="s">
        <v>311</v>
      </c>
      <c r="Y463" s="145" t="s">
        <v>72</v>
      </c>
      <c r="Z463" s="145" t="s">
        <v>473</v>
      </c>
      <c r="AA463" s="18" t="s">
        <v>73</v>
      </c>
      <c r="AB463" s="18" t="s">
        <v>299</v>
      </c>
      <c r="AC463" s="18">
        <v>38</v>
      </c>
      <c r="AD463" s="140">
        <f t="shared" si="16"/>
        <v>190</v>
      </c>
      <c r="AE463" s="140">
        <f>Table_1027[[#This Row],[Planned Individuals]]*0.51</f>
        <v>96.9</v>
      </c>
      <c r="AF463" s="140">
        <f>Table_1027[[#This Row],[Planned Individuals]]*0.49</f>
        <v>93.1</v>
      </c>
      <c r="AG463" s="37">
        <v>38</v>
      </c>
      <c r="AH463" s="37"/>
      <c r="AI463" s="140">
        <f>SUM(Table_1027[[#This Row],[Existing Households]:[New Households]])</f>
        <v>38</v>
      </c>
      <c r="AJ463" s="140">
        <f t="shared" si="15"/>
        <v>190</v>
      </c>
      <c r="AK463" s="140">
        <f>Table_1027[[#This Row],[Reached Individuals]]*0.51</f>
        <v>96.9</v>
      </c>
      <c r="AL463" s="140">
        <f>Table_1027[[#This Row],[Reached Individuals]]*0.49</f>
        <v>93.1</v>
      </c>
      <c r="AM463" s="140">
        <f>Table_1027[[#This Row],[Reached Individuals]]*0.21</f>
        <v>39.9</v>
      </c>
      <c r="AN463" s="140">
        <f>Table_1027[[#This Row],[Reached Individuals]]*0.21</f>
        <v>39.9</v>
      </c>
      <c r="AO463" s="140">
        <f>Table_1027[[#This Row],[Reached Individuals]]*0.26</f>
        <v>49.4</v>
      </c>
      <c r="AP463" s="140">
        <f>Table_1027[[#This Row],[Reached Individuals]]*0.27</f>
        <v>51.300000000000004</v>
      </c>
      <c r="AQ463" s="142">
        <f>Table_1027[[#This Row],[Reached Individuals]]*0.02</f>
        <v>3.8000000000000003</v>
      </c>
      <c r="AR463" s="142">
        <f>Table_1027[[#This Row],[Reached Individuals]]*0.03</f>
        <v>5.7</v>
      </c>
      <c r="AS463" s="37"/>
      <c r="AT463" s="12"/>
      <c r="AU463" s="12" t="s">
        <v>335</v>
      </c>
      <c r="AV463" s="11">
        <v>1749407239</v>
      </c>
      <c r="AW463" s="11" t="s">
        <v>336</v>
      </c>
      <c r="AX463" s="11" t="s">
        <v>337</v>
      </c>
      <c r="AY463" s="18">
        <v>1719671522</v>
      </c>
      <c r="AZ463" s="18" t="s">
        <v>338</v>
      </c>
      <c r="BA463" s="5">
        <v>20</v>
      </c>
      <c r="BB463" s="5">
        <v>2022</v>
      </c>
      <c r="BC463" s="6" t="str" cm="1">
        <f t="array" ref="BC463">_xlfn.IFS(U463="Teknaf","202290",U463="Ukhia","202294",U463="Ramu","202266",U463="Pekua","202256",U463="Maheshkhali","202249",U463="Kutubdia","202245",U463="Cox's Bazar Sadar","202224",U463="Chakaria","202216",ISBLANK(U463),"")</f>
        <v>202266</v>
      </c>
      <c r="BD463" s="22"/>
      <c r="BE463" s="22"/>
    </row>
    <row r="464" spans="1:57" ht="15.75" customHeight="1">
      <c r="A464" s="36">
        <v>461</v>
      </c>
      <c r="B464" s="10" t="s">
        <v>332</v>
      </c>
      <c r="C464" s="10" t="s">
        <v>27</v>
      </c>
      <c r="D464" s="10" t="s">
        <v>333</v>
      </c>
      <c r="E464" s="20" t="s">
        <v>37</v>
      </c>
      <c r="F464" s="18" t="s">
        <v>5111</v>
      </c>
      <c r="G464" s="18" t="s">
        <v>5237</v>
      </c>
      <c r="H464" s="3" t="s">
        <v>286</v>
      </c>
      <c r="I464" s="18" t="s">
        <v>89</v>
      </c>
      <c r="J464" s="18" t="s">
        <v>201</v>
      </c>
      <c r="K464" s="100" t="s">
        <v>74</v>
      </c>
      <c r="L464" s="100" t="s">
        <v>295</v>
      </c>
      <c r="M464" s="3" t="s">
        <v>428</v>
      </c>
      <c r="N464" s="18" t="s">
        <v>297</v>
      </c>
      <c r="O464" s="18" t="s">
        <v>298</v>
      </c>
      <c r="P464" s="18"/>
      <c r="Q464" s="2"/>
      <c r="R464" s="1"/>
      <c r="S464" s="5" t="s">
        <v>291</v>
      </c>
      <c r="T464" s="5" t="s">
        <v>292</v>
      </c>
      <c r="U464" s="18" t="s">
        <v>76</v>
      </c>
      <c r="V464" s="18" t="s">
        <v>219</v>
      </c>
      <c r="W464" s="18" t="s">
        <v>331</v>
      </c>
      <c r="X464" s="145" t="s">
        <v>311</v>
      </c>
      <c r="Y464" s="145" t="s">
        <v>72</v>
      </c>
      <c r="Z464" s="145" t="s">
        <v>473</v>
      </c>
      <c r="AA464" s="18" t="s">
        <v>73</v>
      </c>
      <c r="AB464" s="18" t="s">
        <v>299</v>
      </c>
      <c r="AC464" s="18">
        <v>39</v>
      </c>
      <c r="AD464" s="140">
        <f t="shared" si="16"/>
        <v>195</v>
      </c>
      <c r="AE464" s="140">
        <f>Table_1027[[#This Row],[Planned Individuals]]*0.51</f>
        <v>99.45</v>
      </c>
      <c r="AF464" s="140">
        <f>Table_1027[[#This Row],[Planned Individuals]]*0.49</f>
        <v>95.55</v>
      </c>
      <c r="AG464" s="37">
        <v>39</v>
      </c>
      <c r="AH464" s="37"/>
      <c r="AI464" s="140">
        <f>SUM(Table_1027[[#This Row],[Existing Households]:[New Households]])</f>
        <v>39</v>
      </c>
      <c r="AJ464" s="140">
        <f t="shared" si="15"/>
        <v>195</v>
      </c>
      <c r="AK464" s="140">
        <f>Table_1027[[#This Row],[Reached Individuals]]*0.51</f>
        <v>99.45</v>
      </c>
      <c r="AL464" s="140">
        <f>Table_1027[[#This Row],[Reached Individuals]]*0.49</f>
        <v>95.55</v>
      </c>
      <c r="AM464" s="140">
        <f>Table_1027[[#This Row],[Reached Individuals]]*0.21</f>
        <v>40.949999999999996</v>
      </c>
      <c r="AN464" s="140">
        <f>Table_1027[[#This Row],[Reached Individuals]]*0.21</f>
        <v>40.949999999999996</v>
      </c>
      <c r="AO464" s="140">
        <f>Table_1027[[#This Row],[Reached Individuals]]*0.26</f>
        <v>50.7</v>
      </c>
      <c r="AP464" s="140">
        <f>Table_1027[[#This Row],[Reached Individuals]]*0.27</f>
        <v>52.650000000000006</v>
      </c>
      <c r="AQ464" s="142">
        <f>Table_1027[[#This Row],[Reached Individuals]]*0.02</f>
        <v>3.9</v>
      </c>
      <c r="AR464" s="142">
        <f>Table_1027[[#This Row],[Reached Individuals]]*0.03</f>
        <v>5.85</v>
      </c>
      <c r="AS464" s="37"/>
      <c r="AT464" s="12"/>
      <c r="AU464" s="12" t="s">
        <v>335</v>
      </c>
      <c r="AV464" s="11">
        <v>1749407239</v>
      </c>
      <c r="AW464" s="11" t="s">
        <v>336</v>
      </c>
      <c r="AX464" s="11" t="s">
        <v>337</v>
      </c>
      <c r="AY464" s="18">
        <v>1719671522</v>
      </c>
      <c r="AZ464" s="18" t="s">
        <v>338</v>
      </c>
      <c r="BA464" s="5">
        <v>20</v>
      </c>
      <c r="BB464" s="5">
        <v>2022</v>
      </c>
      <c r="BC464" s="6" t="str" cm="1">
        <f t="array" ref="BC464">_xlfn.IFS(U464="Teknaf","202290",U464="Ukhia","202294",U464="Ramu","202266",U464="Pekua","202256",U464="Maheshkhali","202249",U464="Kutubdia","202245",U464="Cox's Bazar Sadar","202224",U464="Chakaria","202216",ISBLANK(U464),"")</f>
        <v>202294</v>
      </c>
      <c r="BD464" s="22"/>
      <c r="BE464" s="22"/>
    </row>
    <row r="465" spans="1:57" ht="15.75" customHeight="1">
      <c r="A465" s="36">
        <v>462</v>
      </c>
      <c r="B465" s="10" t="s">
        <v>332</v>
      </c>
      <c r="C465" s="10" t="s">
        <v>27</v>
      </c>
      <c r="D465" s="10" t="s">
        <v>333</v>
      </c>
      <c r="E465" s="20" t="s">
        <v>37</v>
      </c>
      <c r="F465" s="18" t="s">
        <v>5111</v>
      </c>
      <c r="G465" s="18" t="s">
        <v>5237</v>
      </c>
      <c r="H465" s="3" t="s">
        <v>286</v>
      </c>
      <c r="I465" s="18" t="s">
        <v>88</v>
      </c>
      <c r="J465" s="18" t="s">
        <v>201</v>
      </c>
      <c r="K465" s="100" t="s">
        <v>74</v>
      </c>
      <c r="L465" s="100" t="s">
        <v>295</v>
      </c>
      <c r="M465" s="3" t="s">
        <v>428</v>
      </c>
      <c r="N465" s="18" t="s">
        <v>196</v>
      </c>
      <c r="O465" s="18" t="s">
        <v>456</v>
      </c>
      <c r="P465" s="18">
        <v>4500</v>
      </c>
      <c r="Q465" s="2" t="s">
        <v>289</v>
      </c>
      <c r="R465" s="1"/>
      <c r="S465" s="5" t="s">
        <v>291</v>
      </c>
      <c r="T465" s="5" t="s">
        <v>292</v>
      </c>
      <c r="U465" s="18" t="s">
        <v>79</v>
      </c>
      <c r="V465" s="18" t="s">
        <v>594</v>
      </c>
      <c r="W465" s="18" t="s">
        <v>316</v>
      </c>
      <c r="X465" s="145" t="s">
        <v>311</v>
      </c>
      <c r="Y465" s="145" t="s">
        <v>72</v>
      </c>
      <c r="Z465" s="145" t="s">
        <v>473</v>
      </c>
      <c r="AA465" s="18" t="s">
        <v>73</v>
      </c>
      <c r="AB465" s="18" t="s">
        <v>299</v>
      </c>
      <c r="AC465" s="18">
        <v>40</v>
      </c>
      <c r="AD465" s="140">
        <f t="shared" si="16"/>
        <v>200</v>
      </c>
      <c r="AE465" s="140">
        <f>Table_1027[[#This Row],[Planned Individuals]]*0.51</f>
        <v>102</v>
      </c>
      <c r="AF465" s="140">
        <f>Table_1027[[#This Row],[Planned Individuals]]*0.49</f>
        <v>98</v>
      </c>
      <c r="AG465" s="37">
        <v>40</v>
      </c>
      <c r="AH465" s="37"/>
      <c r="AI465" s="140">
        <f>SUM(Table_1027[[#This Row],[Existing Households]:[New Households]])</f>
        <v>40</v>
      </c>
      <c r="AJ465" s="140">
        <f t="shared" si="15"/>
        <v>200</v>
      </c>
      <c r="AK465" s="140">
        <f>Table_1027[[#This Row],[Reached Individuals]]*0.51</f>
        <v>102</v>
      </c>
      <c r="AL465" s="140">
        <f>Table_1027[[#This Row],[Reached Individuals]]*0.49</f>
        <v>98</v>
      </c>
      <c r="AM465" s="140">
        <f>Table_1027[[#This Row],[Reached Individuals]]*0.21</f>
        <v>42</v>
      </c>
      <c r="AN465" s="140">
        <f>Table_1027[[#This Row],[Reached Individuals]]*0.21</f>
        <v>42</v>
      </c>
      <c r="AO465" s="140">
        <f>Table_1027[[#This Row],[Reached Individuals]]*0.26</f>
        <v>52</v>
      </c>
      <c r="AP465" s="140">
        <f>Table_1027[[#This Row],[Reached Individuals]]*0.27</f>
        <v>54</v>
      </c>
      <c r="AQ465" s="142">
        <f>Table_1027[[#This Row],[Reached Individuals]]*0.02</f>
        <v>4</v>
      </c>
      <c r="AR465" s="142">
        <f>Table_1027[[#This Row],[Reached Individuals]]*0.03</f>
        <v>6</v>
      </c>
      <c r="AS465" s="37"/>
      <c r="AT465" s="12"/>
      <c r="AU465" s="12" t="s">
        <v>335</v>
      </c>
      <c r="AV465" s="11">
        <v>1749407239</v>
      </c>
      <c r="AW465" s="11" t="s">
        <v>336</v>
      </c>
      <c r="AX465" s="11" t="s">
        <v>337</v>
      </c>
      <c r="AY465" s="18">
        <v>1719671522</v>
      </c>
      <c r="AZ465" s="18" t="s">
        <v>338</v>
      </c>
      <c r="BA465" s="5">
        <v>20</v>
      </c>
      <c r="BB465" s="5">
        <v>2022</v>
      </c>
      <c r="BC465" s="6" t="str" cm="1">
        <f t="array" ref="BC465">_xlfn.IFS(U465="Teknaf","202290",U465="Ukhia","202294",U465="Ramu","202266",U465="Pekua","202256",U465="Maheshkhali","202249",U465="Kutubdia","202245",U465="Cox's Bazar Sadar","202224",U465="Chakaria","202216",ISBLANK(U465),"")</f>
        <v>202224</v>
      </c>
      <c r="BD465" s="22"/>
      <c r="BE465" s="22"/>
    </row>
    <row r="466" spans="1:57" ht="15.75" customHeight="1">
      <c r="A466" s="36">
        <v>463</v>
      </c>
      <c r="B466" s="10" t="s">
        <v>332</v>
      </c>
      <c r="C466" s="10" t="s">
        <v>27</v>
      </c>
      <c r="D466" s="10" t="s">
        <v>333</v>
      </c>
      <c r="E466" s="20" t="s">
        <v>37</v>
      </c>
      <c r="F466" s="18" t="s">
        <v>5111</v>
      </c>
      <c r="G466" s="18" t="s">
        <v>5237</v>
      </c>
      <c r="H466" s="3" t="s">
        <v>286</v>
      </c>
      <c r="I466" s="18" t="s">
        <v>88</v>
      </c>
      <c r="J466" s="18" t="s">
        <v>201</v>
      </c>
      <c r="K466" s="100" t="s">
        <v>74</v>
      </c>
      <c r="L466" s="100" t="s">
        <v>295</v>
      </c>
      <c r="M466" s="3" t="s">
        <v>428</v>
      </c>
      <c r="N466" s="18" t="s">
        <v>196</v>
      </c>
      <c r="O466" s="18" t="s">
        <v>456</v>
      </c>
      <c r="P466" s="18">
        <v>4500</v>
      </c>
      <c r="Q466" s="2" t="s">
        <v>289</v>
      </c>
      <c r="R466" s="1"/>
      <c r="S466" s="5" t="s">
        <v>291</v>
      </c>
      <c r="T466" s="5" t="s">
        <v>292</v>
      </c>
      <c r="U466" s="18" t="s">
        <v>79</v>
      </c>
      <c r="V466" s="18" t="s">
        <v>626</v>
      </c>
      <c r="W466" s="18" t="s">
        <v>324</v>
      </c>
      <c r="X466" s="145" t="s">
        <v>311</v>
      </c>
      <c r="Y466" s="145" t="s">
        <v>72</v>
      </c>
      <c r="Z466" s="145" t="s">
        <v>473</v>
      </c>
      <c r="AA466" s="18" t="s">
        <v>73</v>
      </c>
      <c r="AB466" s="18" t="s">
        <v>299</v>
      </c>
      <c r="AC466" s="18">
        <v>40</v>
      </c>
      <c r="AD466" s="140">
        <f t="shared" si="16"/>
        <v>200</v>
      </c>
      <c r="AE466" s="140">
        <f>Table_1027[[#This Row],[Planned Individuals]]*0.51</f>
        <v>102</v>
      </c>
      <c r="AF466" s="140">
        <f>Table_1027[[#This Row],[Planned Individuals]]*0.49</f>
        <v>98</v>
      </c>
      <c r="AG466" s="37">
        <v>40</v>
      </c>
      <c r="AH466" s="37"/>
      <c r="AI466" s="140">
        <f>SUM(Table_1027[[#This Row],[Existing Households]:[New Households]])</f>
        <v>40</v>
      </c>
      <c r="AJ466" s="140">
        <f t="shared" si="15"/>
        <v>200</v>
      </c>
      <c r="AK466" s="140">
        <f>Table_1027[[#This Row],[Reached Individuals]]*0.51</f>
        <v>102</v>
      </c>
      <c r="AL466" s="140">
        <f>Table_1027[[#This Row],[Reached Individuals]]*0.49</f>
        <v>98</v>
      </c>
      <c r="AM466" s="140">
        <f>Table_1027[[#This Row],[Reached Individuals]]*0.21</f>
        <v>42</v>
      </c>
      <c r="AN466" s="140">
        <f>Table_1027[[#This Row],[Reached Individuals]]*0.21</f>
        <v>42</v>
      </c>
      <c r="AO466" s="140">
        <f>Table_1027[[#This Row],[Reached Individuals]]*0.26</f>
        <v>52</v>
      </c>
      <c r="AP466" s="140">
        <f>Table_1027[[#This Row],[Reached Individuals]]*0.27</f>
        <v>54</v>
      </c>
      <c r="AQ466" s="142">
        <f>Table_1027[[#This Row],[Reached Individuals]]*0.02</f>
        <v>4</v>
      </c>
      <c r="AR466" s="142">
        <f>Table_1027[[#This Row],[Reached Individuals]]*0.03</f>
        <v>6</v>
      </c>
      <c r="AS466" s="37"/>
      <c r="AT466" s="12"/>
      <c r="AU466" s="12" t="s">
        <v>335</v>
      </c>
      <c r="AV466" s="11">
        <v>1749407239</v>
      </c>
      <c r="AW466" s="11" t="s">
        <v>336</v>
      </c>
      <c r="AX466" s="11" t="s">
        <v>337</v>
      </c>
      <c r="AY466" s="18">
        <v>1719671522</v>
      </c>
      <c r="AZ466" s="18" t="s">
        <v>338</v>
      </c>
      <c r="BA466" s="5">
        <v>20</v>
      </c>
      <c r="BB466" s="5">
        <v>2022</v>
      </c>
      <c r="BC466" s="6" t="str" cm="1">
        <f t="array" ref="BC466">_xlfn.IFS(U466="Teknaf","202290",U466="Ukhia","202294",U466="Ramu","202266",U466="Pekua","202256",U466="Maheshkhali","202249",U466="Kutubdia","202245",U466="Cox's Bazar Sadar","202224",U466="Chakaria","202216",ISBLANK(U466),"")</f>
        <v>202224</v>
      </c>
      <c r="BD466" s="22"/>
      <c r="BE466" s="22"/>
    </row>
    <row r="467" spans="1:57" ht="15.75" customHeight="1">
      <c r="A467" s="36">
        <v>464</v>
      </c>
      <c r="B467" s="10" t="s">
        <v>332</v>
      </c>
      <c r="C467" s="10" t="s">
        <v>27</v>
      </c>
      <c r="D467" s="10" t="s">
        <v>333</v>
      </c>
      <c r="E467" s="20" t="s">
        <v>37</v>
      </c>
      <c r="F467" s="18" t="s">
        <v>5111</v>
      </c>
      <c r="G467" s="18" t="s">
        <v>5237</v>
      </c>
      <c r="H467" s="3" t="s">
        <v>286</v>
      </c>
      <c r="I467" s="18" t="s">
        <v>88</v>
      </c>
      <c r="J467" s="18" t="s">
        <v>201</v>
      </c>
      <c r="K467" s="100" t="s">
        <v>74</v>
      </c>
      <c r="L467" s="100" t="s">
        <v>295</v>
      </c>
      <c r="M467" s="3" t="s">
        <v>428</v>
      </c>
      <c r="N467" s="18" t="s">
        <v>196</v>
      </c>
      <c r="O467" s="18" t="s">
        <v>456</v>
      </c>
      <c r="P467" s="18">
        <v>4500</v>
      </c>
      <c r="Q467" s="2" t="s">
        <v>289</v>
      </c>
      <c r="R467" s="1"/>
      <c r="S467" s="5" t="s">
        <v>291</v>
      </c>
      <c r="T467" s="5" t="s">
        <v>292</v>
      </c>
      <c r="U467" s="18" t="s">
        <v>79</v>
      </c>
      <c r="V467" s="18" t="s">
        <v>604</v>
      </c>
      <c r="W467" s="18" t="s">
        <v>326</v>
      </c>
      <c r="X467" s="145" t="s">
        <v>311</v>
      </c>
      <c r="Y467" s="145" t="s">
        <v>72</v>
      </c>
      <c r="Z467" s="145" t="s">
        <v>473</v>
      </c>
      <c r="AA467" s="18" t="s">
        <v>73</v>
      </c>
      <c r="AB467" s="18" t="s">
        <v>299</v>
      </c>
      <c r="AC467" s="18">
        <v>40</v>
      </c>
      <c r="AD467" s="140">
        <f t="shared" si="16"/>
        <v>200</v>
      </c>
      <c r="AE467" s="140">
        <f>Table_1027[[#This Row],[Planned Individuals]]*0.51</f>
        <v>102</v>
      </c>
      <c r="AF467" s="140">
        <f>Table_1027[[#This Row],[Planned Individuals]]*0.49</f>
        <v>98</v>
      </c>
      <c r="AG467" s="37">
        <v>40</v>
      </c>
      <c r="AH467" s="37"/>
      <c r="AI467" s="140">
        <f>SUM(Table_1027[[#This Row],[Existing Households]:[New Households]])</f>
        <v>40</v>
      </c>
      <c r="AJ467" s="140">
        <f t="shared" si="15"/>
        <v>200</v>
      </c>
      <c r="AK467" s="140">
        <f>Table_1027[[#This Row],[Reached Individuals]]*0.51</f>
        <v>102</v>
      </c>
      <c r="AL467" s="140">
        <f>Table_1027[[#This Row],[Reached Individuals]]*0.49</f>
        <v>98</v>
      </c>
      <c r="AM467" s="140">
        <f>Table_1027[[#This Row],[Reached Individuals]]*0.21</f>
        <v>42</v>
      </c>
      <c r="AN467" s="140">
        <f>Table_1027[[#This Row],[Reached Individuals]]*0.21</f>
        <v>42</v>
      </c>
      <c r="AO467" s="140">
        <f>Table_1027[[#This Row],[Reached Individuals]]*0.26</f>
        <v>52</v>
      </c>
      <c r="AP467" s="140">
        <f>Table_1027[[#This Row],[Reached Individuals]]*0.27</f>
        <v>54</v>
      </c>
      <c r="AQ467" s="142">
        <f>Table_1027[[#This Row],[Reached Individuals]]*0.02</f>
        <v>4</v>
      </c>
      <c r="AR467" s="142">
        <f>Table_1027[[#This Row],[Reached Individuals]]*0.03</f>
        <v>6</v>
      </c>
      <c r="AS467" s="37"/>
      <c r="AT467" s="12"/>
      <c r="AU467" s="12" t="s">
        <v>335</v>
      </c>
      <c r="AV467" s="11">
        <v>1749407239</v>
      </c>
      <c r="AW467" s="11" t="s">
        <v>336</v>
      </c>
      <c r="AX467" s="11" t="s">
        <v>337</v>
      </c>
      <c r="AY467" s="18">
        <v>1719671522</v>
      </c>
      <c r="AZ467" s="18" t="s">
        <v>338</v>
      </c>
      <c r="BA467" s="5">
        <v>20</v>
      </c>
      <c r="BB467" s="5">
        <v>2022</v>
      </c>
      <c r="BC467" s="6" t="str" cm="1">
        <f t="array" ref="BC467">_xlfn.IFS(U467="Teknaf","202290",U467="Ukhia","202294",U467="Ramu","202266",U467="Pekua","202256",U467="Maheshkhali","202249",U467="Kutubdia","202245",U467="Cox's Bazar Sadar","202224",U467="Chakaria","202216",ISBLANK(U467),"")</f>
        <v>202224</v>
      </c>
      <c r="BD467" s="22"/>
      <c r="BE467" s="22"/>
    </row>
    <row r="468" spans="1:57" ht="15.75" customHeight="1">
      <c r="A468" s="36">
        <v>465</v>
      </c>
      <c r="B468" s="10" t="s">
        <v>332</v>
      </c>
      <c r="C468" s="10" t="s">
        <v>27</v>
      </c>
      <c r="D468" s="10" t="s">
        <v>333</v>
      </c>
      <c r="E468" s="20" t="s">
        <v>37</v>
      </c>
      <c r="F468" s="18" t="s">
        <v>5111</v>
      </c>
      <c r="G468" s="18" t="s">
        <v>5237</v>
      </c>
      <c r="H468" s="3" t="s">
        <v>286</v>
      </c>
      <c r="I468" s="18" t="s">
        <v>88</v>
      </c>
      <c r="J468" s="18" t="s">
        <v>201</v>
      </c>
      <c r="K468" s="100" t="s">
        <v>74</v>
      </c>
      <c r="L468" s="100" t="s">
        <v>295</v>
      </c>
      <c r="M468" s="3" t="s">
        <v>428</v>
      </c>
      <c r="N468" s="18" t="s">
        <v>196</v>
      </c>
      <c r="O468" s="18" t="s">
        <v>456</v>
      </c>
      <c r="P468" s="18">
        <v>4500</v>
      </c>
      <c r="Q468" s="2" t="s">
        <v>289</v>
      </c>
      <c r="R468" s="1"/>
      <c r="S468" s="5" t="s">
        <v>291</v>
      </c>
      <c r="T468" s="5" t="s">
        <v>292</v>
      </c>
      <c r="U468" s="18" t="s">
        <v>79</v>
      </c>
      <c r="V468" s="18" t="s">
        <v>229</v>
      </c>
      <c r="W468" s="18" t="s">
        <v>309</v>
      </c>
      <c r="X468" s="145" t="s">
        <v>311</v>
      </c>
      <c r="Y468" s="145" t="s">
        <v>72</v>
      </c>
      <c r="Z468" s="145" t="s">
        <v>473</v>
      </c>
      <c r="AA468" s="18" t="s">
        <v>73</v>
      </c>
      <c r="AB468" s="18" t="s">
        <v>299</v>
      </c>
      <c r="AC468" s="18">
        <v>40</v>
      </c>
      <c r="AD468" s="140">
        <f t="shared" si="16"/>
        <v>200</v>
      </c>
      <c r="AE468" s="140">
        <f>Table_1027[[#This Row],[Planned Individuals]]*0.51</f>
        <v>102</v>
      </c>
      <c r="AF468" s="140">
        <f>Table_1027[[#This Row],[Planned Individuals]]*0.49</f>
        <v>98</v>
      </c>
      <c r="AG468" s="37">
        <v>40</v>
      </c>
      <c r="AH468" s="37"/>
      <c r="AI468" s="140">
        <f>SUM(Table_1027[[#This Row],[Existing Households]:[New Households]])</f>
        <v>40</v>
      </c>
      <c r="AJ468" s="140">
        <f t="shared" si="15"/>
        <v>200</v>
      </c>
      <c r="AK468" s="140">
        <f>Table_1027[[#This Row],[Reached Individuals]]*0.51</f>
        <v>102</v>
      </c>
      <c r="AL468" s="140">
        <f>Table_1027[[#This Row],[Reached Individuals]]*0.49</f>
        <v>98</v>
      </c>
      <c r="AM468" s="140">
        <f>Table_1027[[#This Row],[Reached Individuals]]*0.21</f>
        <v>42</v>
      </c>
      <c r="AN468" s="140">
        <f>Table_1027[[#This Row],[Reached Individuals]]*0.21</f>
        <v>42</v>
      </c>
      <c r="AO468" s="140">
        <f>Table_1027[[#This Row],[Reached Individuals]]*0.26</f>
        <v>52</v>
      </c>
      <c r="AP468" s="140">
        <f>Table_1027[[#This Row],[Reached Individuals]]*0.27</f>
        <v>54</v>
      </c>
      <c r="AQ468" s="142">
        <f>Table_1027[[#This Row],[Reached Individuals]]*0.02</f>
        <v>4</v>
      </c>
      <c r="AR468" s="142">
        <f>Table_1027[[#This Row],[Reached Individuals]]*0.03</f>
        <v>6</v>
      </c>
      <c r="AS468" s="37"/>
      <c r="AT468" s="12"/>
      <c r="AU468" s="12" t="s">
        <v>335</v>
      </c>
      <c r="AV468" s="11">
        <v>1749407239</v>
      </c>
      <c r="AW468" s="11" t="s">
        <v>336</v>
      </c>
      <c r="AX468" s="11" t="s">
        <v>337</v>
      </c>
      <c r="AY468" s="18">
        <v>1719671522</v>
      </c>
      <c r="AZ468" s="18" t="s">
        <v>338</v>
      </c>
      <c r="BA468" s="5">
        <v>20</v>
      </c>
      <c r="BB468" s="5">
        <v>2022</v>
      </c>
      <c r="BC468" s="6" t="str" cm="1">
        <f t="array" ref="BC468">_xlfn.IFS(U468="Teknaf","202290",U468="Ukhia","202294",U468="Ramu","202266",U468="Pekua","202256",U468="Maheshkhali","202249",U468="Kutubdia","202245",U468="Cox's Bazar Sadar","202224",U468="Chakaria","202216",ISBLANK(U468),"")</f>
        <v>202224</v>
      </c>
      <c r="BD468" s="22"/>
      <c r="BE468" s="22"/>
    </row>
    <row r="469" spans="1:57" ht="15.75" customHeight="1">
      <c r="A469" s="36">
        <v>466</v>
      </c>
      <c r="B469" s="10" t="s">
        <v>332</v>
      </c>
      <c r="C469" s="10" t="s">
        <v>27</v>
      </c>
      <c r="D469" s="10" t="s">
        <v>333</v>
      </c>
      <c r="E469" s="20" t="s">
        <v>37</v>
      </c>
      <c r="F469" s="18" t="s">
        <v>5111</v>
      </c>
      <c r="G469" s="18" t="s">
        <v>5237</v>
      </c>
      <c r="H469" s="3" t="s">
        <v>286</v>
      </c>
      <c r="I469" s="18" t="s">
        <v>88</v>
      </c>
      <c r="J469" s="18" t="s">
        <v>201</v>
      </c>
      <c r="K469" s="100" t="s">
        <v>74</v>
      </c>
      <c r="L469" s="100" t="s">
        <v>295</v>
      </c>
      <c r="M469" s="3" t="s">
        <v>428</v>
      </c>
      <c r="N469" s="18" t="s">
        <v>196</v>
      </c>
      <c r="O469" s="18" t="s">
        <v>456</v>
      </c>
      <c r="P469" s="18">
        <v>4500</v>
      </c>
      <c r="Q469" s="2" t="s">
        <v>289</v>
      </c>
      <c r="R469" s="1"/>
      <c r="S469" s="5" t="s">
        <v>291</v>
      </c>
      <c r="T469" s="5" t="s">
        <v>292</v>
      </c>
      <c r="U469" s="18" t="s">
        <v>79</v>
      </c>
      <c r="V469" s="18" t="s">
        <v>616</v>
      </c>
      <c r="W469" s="18" t="s">
        <v>326</v>
      </c>
      <c r="X469" s="145" t="s">
        <v>311</v>
      </c>
      <c r="Y469" s="145" t="s">
        <v>72</v>
      </c>
      <c r="Z469" s="145" t="s">
        <v>473</v>
      </c>
      <c r="AA469" s="18" t="s">
        <v>73</v>
      </c>
      <c r="AB469" s="18" t="s">
        <v>299</v>
      </c>
      <c r="AC469" s="18">
        <v>40</v>
      </c>
      <c r="AD469" s="140">
        <f t="shared" si="16"/>
        <v>200</v>
      </c>
      <c r="AE469" s="140">
        <f>Table_1027[[#This Row],[Planned Individuals]]*0.51</f>
        <v>102</v>
      </c>
      <c r="AF469" s="140">
        <f>Table_1027[[#This Row],[Planned Individuals]]*0.49</f>
        <v>98</v>
      </c>
      <c r="AG469" s="37">
        <v>40</v>
      </c>
      <c r="AH469" s="37"/>
      <c r="AI469" s="140">
        <f>SUM(Table_1027[[#This Row],[Existing Households]:[New Households]])</f>
        <v>40</v>
      </c>
      <c r="AJ469" s="140">
        <f t="shared" si="15"/>
        <v>200</v>
      </c>
      <c r="AK469" s="140">
        <f>Table_1027[[#This Row],[Reached Individuals]]*0.51</f>
        <v>102</v>
      </c>
      <c r="AL469" s="140">
        <f>Table_1027[[#This Row],[Reached Individuals]]*0.49</f>
        <v>98</v>
      </c>
      <c r="AM469" s="140">
        <f>Table_1027[[#This Row],[Reached Individuals]]*0.21</f>
        <v>42</v>
      </c>
      <c r="AN469" s="140">
        <f>Table_1027[[#This Row],[Reached Individuals]]*0.21</f>
        <v>42</v>
      </c>
      <c r="AO469" s="140">
        <f>Table_1027[[#This Row],[Reached Individuals]]*0.26</f>
        <v>52</v>
      </c>
      <c r="AP469" s="140">
        <f>Table_1027[[#This Row],[Reached Individuals]]*0.27</f>
        <v>54</v>
      </c>
      <c r="AQ469" s="142">
        <f>Table_1027[[#This Row],[Reached Individuals]]*0.02</f>
        <v>4</v>
      </c>
      <c r="AR469" s="142">
        <f>Table_1027[[#This Row],[Reached Individuals]]*0.03</f>
        <v>6</v>
      </c>
      <c r="AS469" s="37"/>
      <c r="AT469" s="12"/>
      <c r="AU469" s="12" t="s">
        <v>335</v>
      </c>
      <c r="AV469" s="11">
        <v>1749407239</v>
      </c>
      <c r="AW469" s="11" t="s">
        <v>336</v>
      </c>
      <c r="AX469" s="11" t="s">
        <v>337</v>
      </c>
      <c r="AY469" s="18">
        <v>1719671522</v>
      </c>
      <c r="AZ469" s="18" t="s">
        <v>338</v>
      </c>
      <c r="BA469" s="5">
        <v>20</v>
      </c>
      <c r="BB469" s="5">
        <v>2022</v>
      </c>
      <c r="BC469" s="6" t="str" cm="1">
        <f t="array" ref="BC469">_xlfn.IFS(U469="Teknaf","202290",U469="Ukhia","202294",U469="Ramu","202266",U469="Pekua","202256",U469="Maheshkhali","202249",U469="Kutubdia","202245",U469="Cox's Bazar Sadar","202224",U469="Chakaria","202216",ISBLANK(U469),"")</f>
        <v>202224</v>
      </c>
      <c r="BD469" s="22"/>
      <c r="BE469" s="22"/>
    </row>
    <row r="470" spans="1:57" ht="15.75" customHeight="1">
      <c r="A470" s="36">
        <v>467</v>
      </c>
      <c r="B470" s="10" t="s">
        <v>332</v>
      </c>
      <c r="C470" s="10" t="s">
        <v>27</v>
      </c>
      <c r="D470" s="10" t="s">
        <v>333</v>
      </c>
      <c r="E470" s="20" t="s">
        <v>37</v>
      </c>
      <c r="F470" s="18" t="s">
        <v>5111</v>
      </c>
      <c r="G470" s="18" t="s">
        <v>5237</v>
      </c>
      <c r="H470" s="3" t="s">
        <v>286</v>
      </c>
      <c r="I470" s="18" t="s">
        <v>90</v>
      </c>
      <c r="J470" s="18" t="s">
        <v>426</v>
      </c>
      <c r="K470" s="100" t="s">
        <v>74</v>
      </c>
      <c r="L470" s="100" t="s">
        <v>295</v>
      </c>
      <c r="M470" s="3" t="s">
        <v>428</v>
      </c>
      <c r="N470" s="18" t="s">
        <v>297</v>
      </c>
      <c r="O470" s="18" t="s">
        <v>298</v>
      </c>
      <c r="P470" s="18"/>
      <c r="Q470" s="2"/>
      <c r="R470" s="1"/>
      <c r="S470" s="5" t="s">
        <v>291</v>
      </c>
      <c r="T470" s="5" t="s">
        <v>292</v>
      </c>
      <c r="U470" s="18" t="s">
        <v>79</v>
      </c>
      <c r="V470" s="18" t="s">
        <v>228</v>
      </c>
      <c r="W470" s="18" t="s">
        <v>316</v>
      </c>
      <c r="X470" s="145" t="s">
        <v>311</v>
      </c>
      <c r="Y470" s="145" t="s">
        <v>72</v>
      </c>
      <c r="Z470" s="145" t="s">
        <v>473</v>
      </c>
      <c r="AA470" s="18" t="s">
        <v>73</v>
      </c>
      <c r="AB470" s="18" t="s">
        <v>299</v>
      </c>
      <c r="AC470" s="18">
        <v>40</v>
      </c>
      <c r="AD470" s="140">
        <f t="shared" si="16"/>
        <v>200</v>
      </c>
      <c r="AE470" s="140">
        <f>Table_1027[[#This Row],[Planned Individuals]]*0.51</f>
        <v>102</v>
      </c>
      <c r="AF470" s="140">
        <f>Table_1027[[#This Row],[Planned Individuals]]*0.49</f>
        <v>98</v>
      </c>
      <c r="AG470" s="37">
        <v>40</v>
      </c>
      <c r="AH470" s="37"/>
      <c r="AI470" s="140">
        <f>SUM(Table_1027[[#This Row],[Existing Households]:[New Households]])</f>
        <v>40</v>
      </c>
      <c r="AJ470" s="140">
        <f t="shared" si="15"/>
        <v>200</v>
      </c>
      <c r="AK470" s="140">
        <f>Table_1027[[#This Row],[Reached Individuals]]*0.51</f>
        <v>102</v>
      </c>
      <c r="AL470" s="140">
        <f>Table_1027[[#This Row],[Reached Individuals]]*0.49</f>
        <v>98</v>
      </c>
      <c r="AM470" s="140">
        <f>Table_1027[[#This Row],[Reached Individuals]]*0.21</f>
        <v>42</v>
      </c>
      <c r="AN470" s="140">
        <f>Table_1027[[#This Row],[Reached Individuals]]*0.21</f>
        <v>42</v>
      </c>
      <c r="AO470" s="140">
        <f>Table_1027[[#This Row],[Reached Individuals]]*0.26</f>
        <v>52</v>
      </c>
      <c r="AP470" s="140">
        <f>Table_1027[[#This Row],[Reached Individuals]]*0.27</f>
        <v>54</v>
      </c>
      <c r="AQ470" s="142">
        <f>Table_1027[[#This Row],[Reached Individuals]]*0.02</f>
        <v>4</v>
      </c>
      <c r="AR470" s="142">
        <f>Table_1027[[#This Row],[Reached Individuals]]*0.03</f>
        <v>6</v>
      </c>
      <c r="AS470" s="37"/>
      <c r="AT470" s="12"/>
      <c r="AU470" s="12" t="s">
        <v>335</v>
      </c>
      <c r="AV470" s="11">
        <v>1749407239</v>
      </c>
      <c r="AW470" s="11" t="s">
        <v>336</v>
      </c>
      <c r="AX470" s="11" t="s">
        <v>337</v>
      </c>
      <c r="AY470" s="18">
        <v>1719671522</v>
      </c>
      <c r="AZ470" s="18" t="s">
        <v>338</v>
      </c>
      <c r="BA470" s="5">
        <v>20</v>
      </c>
      <c r="BB470" s="5">
        <v>2022</v>
      </c>
      <c r="BC470" s="6" t="str" cm="1">
        <f t="array" ref="BC470">_xlfn.IFS(U470="Teknaf","202290",U470="Ukhia","202294",U470="Ramu","202266",U470="Pekua","202256",U470="Maheshkhali","202249",U470="Kutubdia","202245",U470="Cox's Bazar Sadar","202224",U470="Chakaria","202216",ISBLANK(U470),"")</f>
        <v>202224</v>
      </c>
      <c r="BD470" s="22"/>
      <c r="BE470" s="22"/>
    </row>
    <row r="471" spans="1:57" ht="15.75" customHeight="1">
      <c r="A471" s="36">
        <v>468</v>
      </c>
      <c r="B471" s="10" t="s">
        <v>332</v>
      </c>
      <c r="C471" s="10" t="s">
        <v>27</v>
      </c>
      <c r="D471" s="10" t="s">
        <v>333</v>
      </c>
      <c r="E471" s="20" t="s">
        <v>37</v>
      </c>
      <c r="F471" s="18" t="s">
        <v>5111</v>
      </c>
      <c r="G471" s="18" t="s">
        <v>5237</v>
      </c>
      <c r="H471" s="3" t="s">
        <v>286</v>
      </c>
      <c r="I471" s="18" t="s">
        <v>90</v>
      </c>
      <c r="J471" s="18" t="s">
        <v>426</v>
      </c>
      <c r="K471" s="100" t="s">
        <v>74</v>
      </c>
      <c r="L471" s="100" t="s">
        <v>295</v>
      </c>
      <c r="M471" s="3" t="s">
        <v>428</v>
      </c>
      <c r="N471" s="18" t="s">
        <v>297</v>
      </c>
      <c r="O471" s="18" t="s">
        <v>298</v>
      </c>
      <c r="P471" s="18"/>
      <c r="Q471" s="2"/>
      <c r="R471" s="1"/>
      <c r="S471" s="5" t="s">
        <v>291</v>
      </c>
      <c r="T471" s="5" t="s">
        <v>292</v>
      </c>
      <c r="U471" s="18" t="s">
        <v>79</v>
      </c>
      <c r="V471" s="18" t="s">
        <v>598</v>
      </c>
      <c r="W471" s="18" t="s">
        <v>325</v>
      </c>
      <c r="X471" s="145" t="s">
        <v>311</v>
      </c>
      <c r="Y471" s="145" t="s">
        <v>72</v>
      </c>
      <c r="Z471" s="145" t="s">
        <v>473</v>
      </c>
      <c r="AA471" s="18" t="s">
        <v>73</v>
      </c>
      <c r="AB471" s="18" t="s">
        <v>299</v>
      </c>
      <c r="AC471" s="18">
        <v>40</v>
      </c>
      <c r="AD471" s="140">
        <f t="shared" si="16"/>
        <v>200</v>
      </c>
      <c r="AE471" s="140">
        <f>Table_1027[[#This Row],[Planned Individuals]]*0.51</f>
        <v>102</v>
      </c>
      <c r="AF471" s="140">
        <f>Table_1027[[#This Row],[Planned Individuals]]*0.49</f>
        <v>98</v>
      </c>
      <c r="AG471" s="37">
        <v>40</v>
      </c>
      <c r="AH471" s="37"/>
      <c r="AI471" s="140">
        <f>SUM(Table_1027[[#This Row],[Existing Households]:[New Households]])</f>
        <v>40</v>
      </c>
      <c r="AJ471" s="140">
        <f t="shared" si="15"/>
        <v>200</v>
      </c>
      <c r="AK471" s="140">
        <f>Table_1027[[#This Row],[Reached Individuals]]*0.51</f>
        <v>102</v>
      </c>
      <c r="AL471" s="140">
        <f>Table_1027[[#This Row],[Reached Individuals]]*0.49</f>
        <v>98</v>
      </c>
      <c r="AM471" s="140">
        <f>Table_1027[[#This Row],[Reached Individuals]]*0.21</f>
        <v>42</v>
      </c>
      <c r="AN471" s="140">
        <f>Table_1027[[#This Row],[Reached Individuals]]*0.21</f>
        <v>42</v>
      </c>
      <c r="AO471" s="140">
        <f>Table_1027[[#This Row],[Reached Individuals]]*0.26</f>
        <v>52</v>
      </c>
      <c r="AP471" s="140">
        <f>Table_1027[[#This Row],[Reached Individuals]]*0.27</f>
        <v>54</v>
      </c>
      <c r="AQ471" s="142">
        <f>Table_1027[[#This Row],[Reached Individuals]]*0.02</f>
        <v>4</v>
      </c>
      <c r="AR471" s="142">
        <f>Table_1027[[#This Row],[Reached Individuals]]*0.03</f>
        <v>6</v>
      </c>
      <c r="AS471" s="37"/>
      <c r="AT471" s="12"/>
      <c r="AU471" s="12" t="s">
        <v>335</v>
      </c>
      <c r="AV471" s="11">
        <v>1749407239</v>
      </c>
      <c r="AW471" s="11" t="s">
        <v>336</v>
      </c>
      <c r="AX471" s="11" t="s">
        <v>337</v>
      </c>
      <c r="AY471" s="18">
        <v>1719671522</v>
      </c>
      <c r="AZ471" s="18" t="s">
        <v>338</v>
      </c>
      <c r="BA471" s="5">
        <v>20</v>
      </c>
      <c r="BB471" s="5">
        <v>2022</v>
      </c>
      <c r="BC471" s="6" t="str" cm="1">
        <f t="array" ref="BC471">_xlfn.IFS(U471="Teknaf","202290",U471="Ukhia","202294",U471="Ramu","202266",U471="Pekua","202256",U471="Maheshkhali","202249",U471="Kutubdia","202245",U471="Cox's Bazar Sadar","202224",U471="Chakaria","202216",ISBLANK(U471),"")</f>
        <v>202224</v>
      </c>
      <c r="BD471" s="22"/>
      <c r="BE471" s="22"/>
    </row>
    <row r="472" spans="1:57" ht="15.75" customHeight="1">
      <c r="A472" s="36">
        <v>469</v>
      </c>
      <c r="B472" s="10" t="s">
        <v>332</v>
      </c>
      <c r="C472" s="10" t="s">
        <v>27</v>
      </c>
      <c r="D472" s="10" t="s">
        <v>333</v>
      </c>
      <c r="E472" s="20" t="s">
        <v>37</v>
      </c>
      <c r="F472" s="18" t="s">
        <v>5111</v>
      </c>
      <c r="G472" s="18" t="s">
        <v>5237</v>
      </c>
      <c r="H472" s="3" t="s">
        <v>286</v>
      </c>
      <c r="I472" s="18" t="s">
        <v>89</v>
      </c>
      <c r="J472" s="18" t="s">
        <v>201</v>
      </c>
      <c r="K472" s="100" t="s">
        <v>74</v>
      </c>
      <c r="L472" s="100" t="s">
        <v>295</v>
      </c>
      <c r="M472" s="3" t="s">
        <v>428</v>
      </c>
      <c r="N472" s="18" t="s">
        <v>297</v>
      </c>
      <c r="O472" s="18" t="s">
        <v>298</v>
      </c>
      <c r="P472" s="18"/>
      <c r="Q472" s="2"/>
      <c r="R472" s="1"/>
      <c r="S472" s="5" t="s">
        <v>291</v>
      </c>
      <c r="T472" s="5" t="s">
        <v>292</v>
      </c>
      <c r="U472" s="18" t="s">
        <v>79</v>
      </c>
      <c r="V472" s="18" t="s">
        <v>604</v>
      </c>
      <c r="W472" s="18" t="s">
        <v>316</v>
      </c>
      <c r="X472" s="145" t="s">
        <v>311</v>
      </c>
      <c r="Y472" s="145" t="s">
        <v>72</v>
      </c>
      <c r="Z472" s="145" t="s">
        <v>473</v>
      </c>
      <c r="AA472" s="18" t="s">
        <v>73</v>
      </c>
      <c r="AB472" s="18" t="s">
        <v>299</v>
      </c>
      <c r="AC472" s="18">
        <v>40</v>
      </c>
      <c r="AD472" s="140">
        <f t="shared" si="16"/>
        <v>200</v>
      </c>
      <c r="AE472" s="140">
        <f>Table_1027[[#This Row],[Planned Individuals]]*0.51</f>
        <v>102</v>
      </c>
      <c r="AF472" s="140">
        <f>Table_1027[[#This Row],[Planned Individuals]]*0.49</f>
        <v>98</v>
      </c>
      <c r="AG472" s="37">
        <v>40</v>
      </c>
      <c r="AH472" s="37"/>
      <c r="AI472" s="140">
        <f>SUM(Table_1027[[#This Row],[Existing Households]:[New Households]])</f>
        <v>40</v>
      </c>
      <c r="AJ472" s="140">
        <f t="shared" si="15"/>
        <v>200</v>
      </c>
      <c r="AK472" s="140">
        <f>Table_1027[[#This Row],[Reached Individuals]]*0.51</f>
        <v>102</v>
      </c>
      <c r="AL472" s="140">
        <f>Table_1027[[#This Row],[Reached Individuals]]*0.49</f>
        <v>98</v>
      </c>
      <c r="AM472" s="140">
        <f>Table_1027[[#This Row],[Reached Individuals]]*0.21</f>
        <v>42</v>
      </c>
      <c r="AN472" s="140">
        <f>Table_1027[[#This Row],[Reached Individuals]]*0.21</f>
        <v>42</v>
      </c>
      <c r="AO472" s="140">
        <f>Table_1027[[#This Row],[Reached Individuals]]*0.26</f>
        <v>52</v>
      </c>
      <c r="AP472" s="140">
        <f>Table_1027[[#This Row],[Reached Individuals]]*0.27</f>
        <v>54</v>
      </c>
      <c r="AQ472" s="142">
        <f>Table_1027[[#This Row],[Reached Individuals]]*0.02</f>
        <v>4</v>
      </c>
      <c r="AR472" s="142">
        <f>Table_1027[[#This Row],[Reached Individuals]]*0.03</f>
        <v>6</v>
      </c>
      <c r="AS472" s="37"/>
      <c r="AT472" s="12"/>
      <c r="AU472" s="12" t="s">
        <v>335</v>
      </c>
      <c r="AV472" s="11">
        <v>1749407239</v>
      </c>
      <c r="AW472" s="11" t="s">
        <v>336</v>
      </c>
      <c r="AX472" s="11" t="s">
        <v>337</v>
      </c>
      <c r="AY472" s="18">
        <v>1719671522</v>
      </c>
      <c r="AZ472" s="18" t="s">
        <v>338</v>
      </c>
      <c r="BA472" s="5">
        <v>20</v>
      </c>
      <c r="BB472" s="5">
        <v>2022</v>
      </c>
      <c r="BC472" s="6" t="str" cm="1">
        <f t="array" ref="BC472">_xlfn.IFS(U472="Teknaf","202290",U472="Ukhia","202294",U472="Ramu","202266",U472="Pekua","202256",U472="Maheshkhali","202249",U472="Kutubdia","202245",U472="Cox's Bazar Sadar","202224",U472="Chakaria","202216",ISBLANK(U472),"")</f>
        <v>202224</v>
      </c>
      <c r="BD472" s="22"/>
      <c r="BE472" s="22"/>
    </row>
    <row r="473" spans="1:57" ht="15.75" customHeight="1">
      <c r="A473" s="36">
        <v>470</v>
      </c>
      <c r="B473" s="10" t="s">
        <v>332</v>
      </c>
      <c r="C473" s="10" t="s">
        <v>27</v>
      </c>
      <c r="D473" s="10" t="s">
        <v>333</v>
      </c>
      <c r="E473" s="20" t="s">
        <v>37</v>
      </c>
      <c r="F473" s="18" t="s">
        <v>5111</v>
      </c>
      <c r="G473" s="18" t="s">
        <v>5237</v>
      </c>
      <c r="H473" s="3" t="s">
        <v>286</v>
      </c>
      <c r="I473" s="18" t="s">
        <v>89</v>
      </c>
      <c r="J473" s="18" t="s">
        <v>201</v>
      </c>
      <c r="K473" s="100" t="s">
        <v>74</v>
      </c>
      <c r="L473" s="100" t="s">
        <v>295</v>
      </c>
      <c r="M473" s="3" t="s">
        <v>428</v>
      </c>
      <c r="N473" s="18" t="s">
        <v>297</v>
      </c>
      <c r="O473" s="18" t="s">
        <v>298</v>
      </c>
      <c r="P473" s="18"/>
      <c r="Q473" s="2"/>
      <c r="R473" s="1"/>
      <c r="S473" s="5" t="s">
        <v>291</v>
      </c>
      <c r="T473" s="5" t="s">
        <v>292</v>
      </c>
      <c r="U473" s="18" t="s">
        <v>77</v>
      </c>
      <c r="V473" s="18" t="s">
        <v>223</v>
      </c>
      <c r="W473" s="18" t="s">
        <v>331</v>
      </c>
      <c r="X473" s="145" t="s">
        <v>311</v>
      </c>
      <c r="Y473" s="145" t="s">
        <v>72</v>
      </c>
      <c r="Z473" s="145" t="s">
        <v>473</v>
      </c>
      <c r="AA473" s="18" t="s">
        <v>73</v>
      </c>
      <c r="AB473" s="18" t="s">
        <v>299</v>
      </c>
      <c r="AC473" s="18">
        <v>53</v>
      </c>
      <c r="AD473" s="140">
        <f t="shared" si="16"/>
        <v>265</v>
      </c>
      <c r="AE473" s="140">
        <f>Table_1027[[#This Row],[Planned Individuals]]*0.51</f>
        <v>135.15</v>
      </c>
      <c r="AF473" s="140">
        <f>Table_1027[[#This Row],[Planned Individuals]]*0.49</f>
        <v>129.85</v>
      </c>
      <c r="AG473" s="37">
        <v>53</v>
      </c>
      <c r="AH473" s="37"/>
      <c r="AI473" s="140">
        <f>SUM(Table_1027[[#This Row],[Existing Households]:[New Households]])</f>
        <v>53</v>
      </c>
      <c r="AJ473" s="140">
        <f t="shared" si="15"/>
        <v>265</v>
      </c>
      <c r="AK473" s="140">
        <f>Table_1027[[#This Row],[Reached Individuals]]*0.51</f>
        <v>135.15</v>
      </c>
      <c r="AL473" s="140">
        <f>Table_1027[[#This Row],[Reached Individuals]]*0.49</f>
        <v>129.85</v>
      </c>
      <c r="AM473" s="140">
        <f>Table_1027[[#This Row],[Reached Individuals]]*0.21</f>
        <v>55.65</v>
      </c>
      <c r="AN473" s="140">
        <f>Table_1027[[#This Row],[Reached Individuals]]*0.21</f>
        <v>55.65</v>
      </c>
      <c r="AO473" s="140">
        <f>Table_1027[[#This Row],[Reached Individuals]]*0.26</f>
        <v>68.900000000000006</v>
      </c>
      <c r="AP473" s="140">
        <f>Table_1027[[#This Row],[Reached Individuals]]*0.27</f>
        <v>71.550000000000011</v>
      </c>
      <c r="AQ473" s="142">
        <f>Table_1027[[#This Row],[Reached Individuals]]*0.02</f>
        <v>5.3</v>
      </c>
      <c r="AR473" s="142">
        <f>Table_1027[[#This Row],[Reached Individuals]]*0.03</f>
        <v>7.9499999999999993</v>
      </c>
      <c r="AS473" s="37"/>
      <c r="AT473" s="12"/>
      <c r="AU473" s="12" t="s">
        <v>335</v>
      </c>
      <c r="AV473" s="11">
        <v>1749407239</v>
      </c>
      <c r="AW473" s="11" t="s">
        <v>336</v>
      </c>
      <c r="AX473" s="11" t="s">
        <v>337</v>
      </c>
      <c r="AY473" s="18">
        <v>1719671522</v>
      </c>
      <c r="AZ473" s="18" t="s">
        <v>338</v>
      </c>
      <c r="BA473" s="5">
        <v>20</v>
      </c>
      <c r="BB473" s="5">
        <v>2022</v>
      </c>
      <c r="BC473" s="6" t="str" cm="1">
        <f t="array" ref="BC473">_xlfn.IFS(U473="Teknaf","202290",U473="Ukhia","202294",U473="Ramu","202266",U473="Pekua","202256",U473="Maheshkhali","202249",U473="Kutubdia","202245",U473="Cox's Bazar Sadar","202224",U473="Chakaria","202216",ISBLANK(U473),"")</f>
        <v>202290</v>
      </c>
      <c r="BD473" s="22"/>
      <c r="BE473" s="22"/>
    </row>
    <row r="474" spans="1:57" ht="15.75" customHeight="1">
      <c r="A474" s="36">
        <v>471</v>
      </c>
      <c r="B474" s="10" t="s">
        <v>332</v>
      </c>
      <c r="C474" s="10" t="s">
        <v>27</v>
      </c>
      <c r="D474" s="10" t="s">
        <v>333</v>
      </c>
      <c r="E474" s="20" t="s">
        <v>37</v>
      </c>
      <c r="F474" s="18" t="s">
        <v>5111</v>
      </c>
      <c r="G474" s="18" t="s">
        <v>5237</v>
      </c>
      <c r="H474" s="3" t="s">
        <v>286</v>
      </c>
      <c r="I474" s="18" t="s">
        <v>88</v>
      </c>
      <c r="J474" s="18" t="s">
        <v>201</v>
      </c>
      <c r="K474" s="100" t="s">
        <v>74</v>
      </c>
      <c r="L474" s="100" t="s">
        <v>295</v>
      </c>
      <c r="M474" s="3" t="s">
        <v>428</v>
      </c>
      <c r="N474" s="18" t="s">
        <v>196</v>
      </c>
      <c r="O474" s="18" t="s">
        <v>456</v>
      </c>
      <c r="P474" s="18">
        <v>4500</v>
      </c>
      <c r="Q474" s="2" t="s">
        <v>289</v>
      </c>
      <c r="R474" s="1"/>
      <c r="S474" s="5" t="s">
        <v>291</v>
      </c>
      <c r="T474" s="5" t="s">
        <v>292</v>
      </c>
      <c r="U474" s="18" t="s">
        <v>79</v>
      </c>
      <c r="V474" s="18" t="s">
        <v>228</v>
      </c>
      <c r="W474" s="18" t="s">
        <v>308</v>
      </c>
      <c r="X474" s="145" t="s">
        <v>311</v>
      </c>
      <c r="Y474" s="145" t="s">
        <v>72</v>
      </c>
      <c r="Z474" s="145" t="s">
        <v>473</v>
      </c>
      <c r="AA474" s="18" t="s">
        <v>73</v>
      </c>
      <c r="AB474" s="18" t="s">
        <v>299</v>
      </c>
      <c r="AC474" s="18">
        <v>60</v>
      </c>
      <c r="AD474" s="140">
        <f t="shared" si="16"/>
        <v>300</v>
      </c>
      <c r="AE474" s="140">
        <f>Table_1027[[#This Row],[Planned Individuals]]*0.51</f>
        <v>153</v>
      </c>
      <c r="AF474" s="140">
        <f>Table_1027[[#This Row],[Planned Individuals]]*0.49</f>
        <v>147</v>
      </c>
      <c r="AG474" s="37">
        <v>60</v>
      </c>
      <c r="AH474" s="37"/>
      <c r="AI474" s="140">
        <f>SUM(Table_1027[[#This Row],[Existing Households]:[New Households]])</f>
        <v>60</v>
      </c>
      <c r="AJ474" s="140">
        <f t="shared" si="15"/>
        <v>300</v>
      </c>
      <c r="AK474" s="140">
        <f>Table_1027[[#This Row],[Reached Individuals]]*0.51</f>
        <v>153</v>
      </c>
      <c r="AL474" s="140">
        <f>Table_1027[[#This Row],[Reached Individuals]]*0.49</f>
        <v>147</v>
      </c>
      <c r="AM474" s="140">
        <f>Table_1027[[#This Row],[Reached Individuals]]*0.21</f>
        <v>63</v>
      </c>
      <c r="AN474" s="140">
        <f>Table_1027[[#This Row],[Reached Individuals]]*0.21</f>
        <v>63</v>
      </c>
      <c r="AO474" s="140">
        <f>Table_1027[[#This Row],[Reached Individuals]]*0.26</f>
        <v>78</v>
      </c>
      <c r="AP474" s="140">
        <f>Table_1027[[#This Row],[Reached Individuals]]*0.27</f>
        <v>81</v>
      </c>
      <c r="AQ474" s="142">
        <f>Table_1027[[#This Row],[Reached Individuals]]*0.02</f>
        <v>6</v>
      </c>
      <c r="AR474" s="142">
        <f>Table_1027[[#This Row],[Reached Individuals]]*0.03</f>
        <v>9</v>
      </c>
      <c r="AS474" s="37"/>
      <c r="AT474" s="12"/>
      <c r="AU474" s="12" t="s">
        <v>335</v>
      </c>
      <c r="AV474" s="11">
        <v>1749407239</v>
      </c>
      <c r="AW474" s="11" t="s">
        <v>336</v>
      </c>
      <c r="AX474" s="11" t="s">
        <v>337</v>
      </c>
      <c r="AY474" s="18">
        <v>1719671522</v>
      </c>
      <c r="AZ474" s="18" t="s">
        <v>338</v>
      </c>
      <c r="BA474" s="5">
        <v>20</v>
      </c>
      <c r="BB474" s="5">
        <v>2022</v>
      </c>
      <c r="BC474" s="6" t="str" cm="1">
        <f t="array" ref="BC474">_xlfn.IFS(U474="Teknaf","202290",U474="Ukhia","202294",U474="Ramu","202266",U474="Pekua","202256",U474="Maheshkhali","202249",U474="Kutubdia","202245",U474="Cox's Bazar Sadar","202224",U474="Chakaria","202216",ISBLANK(U474),"")</f>
        <v>202224</v>
      </c>
      <c r="BD474" s="22"/>
      <c r="BE474" s="22"/>
    </row>
    <row r="475" spans="1:57" ht="15.75" customHeight="1">
      <c r="A475" s="36">
        <v>472</v>
      </c>
      <c r="B475" s="10" t="s">
        <v>332</v>
      </c>
      <c r="C475" s="10" t="s">
        <v>27</v>
      </c>
      <c r="D475" s="10" t="s">
        <v>333</v>
      </c>
      <c r="E475" s="20" t="s">
        <v>37</v>
      </c>
      <c r="F475" s="18" t="s">
        <v>5111</v>
      </c>
      <c r="G475" s="18" t="s">
        <v>5237</v>
      </c>
      <c r="H475" s="3" t="s">
        <v>286</v>
      </c>
      <c r="I475" s="18" t="s">
        <v>88</v>
      </c>
      <c r="J475" s="18" t="s">
        <v>201</v>
      </c>
      <c r="K475" s="100" t="s">
        <v>74</v>
      </c>
      <c r="L475" s="100" t="s">
        <v>295</v>
      </c>
      <c r="M475" s="3" t="s">
        <v>428</v>
      </c>
      <c r="N475" s="18" t="s">
        <v>196</v>
      </c>
      <c r="O475" s="18" t="s">
        <v>456</v>
      </c>
      <c r="P475" s="18">
        <v>4500</v>
      </c>
      <c r="Q475" s="2" t="s">
        <v>289</v>
      </c>
      <c r="R475" s="1"/>
      <c r="S475" s="5" t="s">
        <v>291</v>
      </c>
      <c r="T475" s="5" t="s">
        <v>292</v>
      </c>
      <c r="U475" s="18" t="s">
        <v>79</v>
      </c>
      <c r="V475" s="18" t="s">
        <v>598</v>
      </c>
      <c r="W475" s="18" t="s">
        <v>331</v>
      </c>
      <c r="X475" s="145" t="s">
        <v>311</v>
      </c>
      <c r="Y475" s="145" t="s">
        <v>72</v>
      </c>
      <c r="Z475" s="145" t="s">
        <v>473</v>
      </c>
      <c r="AA475" s="18" t="s">
        <v>73</v>
      </c>
      <c r="AB475" s="18" t="s">
        <v>299</v>
      </c>
      <c r="AC475" s="18">
        <v>60</v>
      </c>
      <c r="AD475" s="140">
        <f t="shared" si="16"/>
        <v>300</v>
      </c>
      <c r="AE475" s="140">
        <f>Table_1027[[#This Row],[Planned Individuals]]*0.51</f>
        <v>153</v>
      </c>
      <c r="AF475" s="140">
        <f>Table_1027[[#This Row],[Planned Individuals]]*0.49</f>
        <v>147</v>
      </c>
      <c r="AG475" s="37">
        <v>60</v>
      </c>
      <c r="AH475" s="37"/>
      <c r="AI475" s="140">
        <f>SUM(Table_1027[[#This Row],[Existing Households]:[New Households]])</f>
        <v>60</v>
      </c>
      <c r="AJ475" s="140">
        <f t="shared" si="15"/>
        <v>300</v>
      </c>
      <c r="AK475" s="140">
        <f>Table_1027[[#This Row],[Reached Individuals]]*0.51</f>
        <v>153</v>
      </c>
      <c r="AL475" s="140">
        <f>Table_1027[[#This Row],[Reached Individuals]]*0.49</f>
        <v>147</v>
      </c>
      <c r="AM475" s="140">
        <f>Table_1027[[#This Row],[Reached Individuals]]*0.21</f>
        <v>63</v>
      </c>
      <c r="AN475" s="140">
        <f>Table_1027[[#This Row],[Reached Individuals]]*0.21</f>
        <v>63</v>
      </c>
      <c r="AO475" s="140">
        <f>Table_1027[[#This Row],[Reached Individuals]]*0.26</f>
        <v>78</v>
      </c>
      <c r="AP475" s="140">
        <f>Table_1027[[#This Row],[Reached Individuals]]*0.27</f>
        <v>81</v>
      </c>
      <c r="AQ475" s="142">
        <f>Table_1027[[#This Row],[Reached Individuals]]*0.02</f>
        <v>6</v>
      </c>
      <c r="AR475" s="142">
        <f>Table_1027[[#This Row],[Reached Individuals]]*0.03</f>
        <v>9</v>
      </c>
      <c r="AS475" s="37"/>
      <c r="AT475" s="12"/>
      <c r="AU475" s="12" t="s">
        <v>335</v>
      </c>
      <c r="AV475" s="11">
        <v>1749407239</v>
      </c>
      <c r="AW475" s="11" t="s">
        <v>336</v>
      </c>
      <c r="AX475" s="11" t="s">
        <v>337</v>
      </c>
      <c r="AY475" s="18">
        <v>1719671522</v>
      </c>
      <c r="AZ475" s="18" t="s">
        <v>338</v>
      </c>
      <c r="BA475" s="5">
        <v>20</v>
      </c>
      <c r="BB475" s="5">
        <v>2022</v>
      </c>
      <c r="BC475" s="6" t="str" cm="1">
        <f t="array" ref="BC475">_xlfn.IFS(U475="Teknaf","202290",U475="Ukhia","202294",U475="Ramu","202266",U475="Pekua","202256",U475="Maheshkhali","202249",U475="Kutubdia","202245",U475="Cox's Bazar Sadar","202224",U475="Chakaria","202216",ISBLANK(U475),"")</f>
        <v>202224</v>
      </c>
      <c r="BD475" s="22"/>
      <c r="BE475" s="22"/>
    </row>
    <row r="476" spans="1:57" ht="15.75" customHeight="1">
      <c r="A476" s="36">
        <v>473</v>
      </c>
      <c r="B476" s="10" t="s">
        <v>332</v>
      </c>
      <c r="C476" s="10" t="s">
        <v>27</v>
      </c>
      <c r="D476" s="10" t="s">
        <v>333</v>
      </c>
      <c r="E476" s="20" t="s">
        <v>37</v>
      </c>
      <c r="F476" s="18" t="s">
        <v>5111</v>
      </c>
      <c r="G476" s="18" t="s">
        <v>5237</v>
      </c>
      <c r="H476" s="3" t="s">
        <v>286</v>
      </c>
      <c r="I476" s="18" t="s">
        <v>90</v>
      </c>
      <c r="J476" s="18" t="s">
        <v>426</v>
      </c>
      <c r="K476" s="100" t="s">
        <v>74</v>
      </c>
      <c r="L476" s="100" t="s">
        <v>295</v>
      </c>
      <c r="M476" s="3" t="s">
        <v>428</v>
      </c>
      <c r="N476" s="18" t="s">
        <v>297</v>
      </c>
      <c r="O476" s="18" t="s">
        <v>298</v>
      </c>
      <c r="P476" s="18"/>
      <c r="Q476" s="2"/>
      <c r="R476" s="1"/>
      <c r="S476" s="5" t="s">
        <v>291</v>
      </c>
      <c r="T476" s="5" t="s">
        <v>292</v>
      </c>
      <c r="U476" s="18" t="s">
        <v>79</v>
      </c>
      <c r="V476" s="18" t="s">
        <v>604</v>
      </c>
      <c r="W476" s="18" t="s">
        <v>316</v>
      </c>
      <c r="X476" s="145" t="s">
        <v>311</v>
      </c>
      <c r="Y476" s="145" t="s">
        <v>72</v>
      </c>
      <c r="Z476" s="145" t="s">
        <v>473</v>
      </c>
      <c r="AA476" s="18" t="s">
        <v>73</v>
      </c>
      <c r="AB476" s="18" t="s">
        <v>299</v>
      </c>
      <c r="AC476" s="18">
        <v>74</v>
      </c>
      <c r="AD476" s="140">
        <f t="shared" si="16"/>
        <v>370</v>
      </c>
      <c r="AE476" s="140">
        <f>Table_1027[[#This Row],[Planned Individuals]]*0.51</f>
        <v>188.70000000000002</v>
      </c>
      <c r="AF476" s="140">
        <f>Table_1027[[#This Row],[Planned Individuals]]*0.49</f>
        <v>181.29999999999998</v>
      </c>
      <c r="AG476" s="37">
        <v>74</v>
      </c>
      <c r="AH476" s="37"/>
      <c r="AI476" s="140">
        <f>SUM(Table_1027[[#This Row],[Existing Households]:[New Households]])</f>
        <v>74</v>
      </c>
      <c r="AJ476" s="140">
        <f t="shared" si="15"/>
        <v>370</v>
      </c>
      <c r="AK476" s="140">
        <f>Table_1027[[#This Row],[Reached Individuals]]*0.51</f>
        <v>188.70000000000002</v>
      </c>
      <c r="AL476" s="140">
        <f>Table_1027[[#This Row],[Reached Individuals]]*0.49</f>
        <v>181.29999999999998</v>
      </c>
      <c r="AM476" s="140">
        <f>Table_1027[[#This Row],[Reached Individuals]]*0.21</f>
        <v>77.7</v>
      </c>
      <c r="AN476" s="140">
        <f>Table_1027[[#This Row],[Reached Individuals]]*0.21</f>
        <v>77.7</v>
      </c>
      <c r="AO476" s="140">
        <f>Table_1027[[#This Row],[Reached Individuals]]*0.26</f>
        <v>96.2</v>
      </c>
      <c r="AP476" s="140">
        <f>Table_1027[[#This Row],[Reached Individuals]]*0.27</f>
        <v>99.9</v>
      </c>
      <c r="AQ476" s="142">
        <f>Table_1027[[#This Row],[Reached Individuals]]*0.02</f>
        <v>7.4</v>
      </c>
      <c r="AR476" s="142">
        <f>Table_1027[[#This Row],[Reached Individuals]]*0.03</f>
        <v>11.1</v>
      </c>
      <c r="AS476" s="37"/>
      <c r="AT476" s="12"/>
      <c r="AU476" s="12" t="s">
        <v>335</v>
      </c>
      <c r="AV476" s="11">
        <v>1749407239</v>
      </c>
      <c r="AW476" s="11" t="s">
        <v>336</v>
      </c>
      <c r="AX476" s="11" t="s">
        <v>337</v>
      </c>
      <c r="AY476" s="18">
        <v>1719671522</v>
      </c>
      <c r="AZ476" s="18" t="s">
        <v>338</v>
      </c>
      <c r="BA476" s="5">
        <v>20</v>
      </c>
      <c r="BB476" s="5">
        <v>2022</v>
      </c>
      <c r="BC476" s="6" t="str" cm="1">
        <f t="array" ref="BC476">_xlfn.IFS(U476="Teknaf","202290",U476="Ukhia","202294",U476="Ramu","202266",U476="Pekua","202256",U476="Maheshkhali","202249",U476="Kutubdia","202245",U476="Cox's Bazar Sadar","202224",U476="Chakaria","202216",ISBLANK(U476),"")</f>
        <v>202224</v>
      </c>
      <c r="BD476" s="22"/>
      <c r="BE476" s="22"/>
    </row>
    <row r="477" spans="1:57" ht="15.75" customHeight="1">
      <c r="A477" s="36">
        <v>474</v>
      </c>
      <c r="B477" s="10" t="s">
        <v>332</v>
      </c>
      <c r="C477" s="10" t="s">
        <v>27</v>
      </c>
      <c r="D477" s="10" t="s">
        <v>333</v>
      </c>
      <c r="E477" s="20" t="s">
        <v>37</v>
      </c>
      <c r="F477" s="18" t="s">
        <v>5111</v>
      </c>
      <c r="G477" s="18" t="s">
        <v>5237</v>
      </c>
      <c r="H477" s="3" t="s">
        <v>286</v>
      </c>
      <c r="I477" s="18" t="s">
        <v>90</v>
      </c>
      <c r="J477" s="18" t="s">
        <v>426</v>
      </c>
      <c r="K477" s="100" t="s">
        <v>74</v>
      </c>
      <c r="L477" s="100" t="s">
        <v>295</v>
      </c>
      <c r="M477" s="3" t="s">
        <v>428</v>
      </c>
      <c r="N477" s="18" t="s">
        <v>297</v>
      </c>
      <c r="O477" s="18" t="s">
        <v>298</v>
      </c>
      <c r="P477" s="18"/>
      <c r="Q477" s="2"/>
      <c r="R477" s="1"/>
      <c r="S477" s="5" t="s">
        <v>291</v>
      </c>
      <c r="T477" s="5" t="s">
        <v>292</v>
      </c>
      <c r="U477" s="18" t="s">
        <v>79</v>
      </c>
      <c r="V477" s="18" t="s">
        <v>616</v>
      </c>
      <c r="W477" s="18" t="s">
        <v>326</v>
      </c>
      <c r="X477" s="145" t="s">
        <v>311</v>
      </c>
      <c r="Y477" s="145" t="s">
        <v>72</v>
      </c>
      <c r="Z477" s="145" t="s">
        <v>473</v>
      </c>
      <c r="AA477" s="18" t="s">
        <v>73</v>
      </c>
      <c r="AB477" s="18" t="s">
        <v>299</v>
      </c>
      <c r="AC477" s="18">
        <v>78</v>
      </c>
      <c r="AD477" s="140">
        <f t="shared" si="16"/>
        <v>390</v>
      </c>
      <c r="AE477" s="140">
        <f>Table_1027[[#This Row],[Planned Individuals]]*0.51</f>
        <v>198.9</v>
      </c>
      <c r="AF477" s="140">
        <f>Table_1027[[#This Row],[Planned Individuals]]*0.49</f>
        <v>191.1</v>
      </c>
      <c r="AG477" s="37">
        <v>78</v>
      </c>
      <c r="AH477" s="37"/>
      <c r="AI477" s="140">
        <f>SUM(Table_1027[[#This Row],[Existing Households]:[New Households]])</f>
        <v>78</v>
      </c>
      <c r="AJ477" s="140">
        <f t="shared" si="15"/>
        <v>390</v>
      </c>
      <c r="AK477" s="140">
        <f>Table_1027[[#This Row],[Reached Individuals]]*0.51</f>
        <v>198.9</v>
      </c>
      <c r="AL477" s="140">
        <f>Table_1027[[#This Row],[Reached Individuals]]*0.49</f>
        <v>191.1</v>
      </c>
      <c r="AM477" s="140">
        <f>Table_1027[[#This Row],[Reached Individuals]]*0.21</f>
        <v>81.899999999999991</v>
      </c>
      <c r="AN477" s="140">
        <f>Table_1027[[#This Row],[Reached Individuals]]*0.21</f>
        <v>81.899999999999991</v>
      </c>
      <c r="AO477" s="140">
        <f>Table_1027[[#This Row],[Reached Individuals]]*0.26</f>
        <v>101.4</v>
      </c>
      <c r="AP477" s="140">
        <f>Table_1027[[#This Row],[Reached Individuals]]*0.27</f>
        <v>105.30000000000001</v>
      </c>
      <c r="AQ477" s="142">
        <f>Table_1027[[#This Row],[Reached Individuals]]*0.02</f>
        <v>7.8</v>
      </c>
      <c r="AR477" s="142">
        <f>Table_1027[[#This Row],[Reached Individuals]]*0.03</f>
        <v>11.7</v>
      </c>
      <c r="AS477" s="37"/>
      <c r="AT477" s="12"/>
      <c r="AU477" s="12" t="s">
        <v>335</v>
      </c>
      <c r="AV477" s="11">
        <v>1749407239</v>
      </c>
      <c r="AW477" s="11" t="s">
        <v>336</v>
      </c>
      <c r="AX477" s="11" t="s">
        <v>337</v>
      </c>
      <c r="AY477" s="18">
        <v>1719671522</v>
      </c>
      <c r="AZ477" s="18" t="s">
        <v>338</v>
      </c>
      <c r="BA477" s="5">
        <v>20</v>
      </c>
      <c r="BB477" s="5">
        <v>2022</v>
      </c>
      <c r="BC477" s="6" t="str" cm="1">
        <f t="array" ref="BC477">_xlfn.IFS(U477="Teknaf","202290",U477="Ukhia","202294",U477="Ramu","202266",U477="Pekua","202256",U477="Maheshkhali","202249",U477="Kutubdia","202245",U477="Cox's Bazar Sadar","202224",U477="Chakaria","202216",ISBLANK(U477),"")</f>
        <v>202224</v>
      </c>
      <c r="BD477" s="22"/>
      <c r="BE477" s="22"/>
    </row>
    <row r="478" spans="1:57" ht="15.75" customHeight="1">
      <c r="A478" s="36">
        <v>475</v>
      </c>
      <c r="B478" s="7" t="s">
        <v>5100</v>
      </c>
      <c r="C478" s="1" t="s">
        <v>182</v>
      </c>
      <c r="D478" s="1"/>
      <c r="E478" s="20" t="s">
        <v>5101</v>
      </c>
      <c r="F478" s="20" t="s">
        <v>5101</v>
      </c>
      <c r="G478" s="20" t="s">
        <v>6</v>
      </c>
      <c r="H478" s="3" t="s">
        <v>286</v>
      </c>
      <c r="I478" s="18" t="s">
        <v>88</v>
      </c>
      <c r="J478" s="18" t="s">
        <v>200</v>
      </c>
      <c r="K478" s="100" t="s">
        <v>74</v>
      </c>
      <c r="L478" s="100" t="s">
        <v>295</v>
      </c>
      <c r="M478" s="3" t="s">
        <v>428</v>
      </c>
      <c r="N478" s="18" t="s">
        <v>196</v>
      </c>
      <c r="O478" s="18" t="s">
        <v>298</v>
      </c>
      <c r="P478" s="18">
        <v>25050</v>
      </c>
      <c r="Q478" s="2" t="s">
        <v>289</v>
      </c>
      <c r="R478" s="1" t="s">
        <v>290</v>
      </c>
      <c r="S478" s="5" t="s">
        <v>291</v>
      </c>
      <c r="T478" s="5" t="s">
        <v>292</v>
      </c>
      <c r="U478" s="18" t="s">
        <v>77</v>
      </c>
      <c r="V478" s="18" t="s">
        <v>224</v>
      </c>
      <c r="W478" s="18" t="s">
        <v>310</v>
      </c>
      <c r="X478" s="18" t="s">
        <v>311</v>
      </c>
      <c r="Y478" s="18" t="s">
        <v>311</v>
      </c>
      <c r="Z478" s="18" t="s">
        <v>311</v>
      </c>
      <c r="AA478" s="18" t="s">
        <v>73</v>
      </c>
      <c r="AB478" s="18" t="s">
        <v>299</v>
      </c>
      <c r="AC478" s="21">
        <v>2</v>
      </c>
      <c r="AD478" s="140">
        <f t="shared" si="16"/>
        <v>10</v>
      </c>
      <c r="AE478" s="140">
        <f>Table_1027[[#This Row],[Planned Individuals]]*0.51</f>
        <v>5.0999999999999996</v>
      </c>
      <c r="AF478" s="140">
        <f>Table_1027[[#This Row],[Planned Individuals]]*0.49</f>
        <v>4.9000000000000004</v>
      </c>
      <c r="AG478" s="37">
        <v>2</v>
      </c>
      <c r="AH478" s="37"/>
      <c r="AI478" s="140">
        <f>SUM(Table_1027[[#This Row],[Existing Households]:[New Households]])</f>
        <v>2</v>
      </c>
      <c r="AJ478" s="140">
        <f t="shared" si="15"/>
        <v>10</v>
      </c>
      <c r="AK478" s="140">
        <f>Table_1027[[#This Row],[Reached Individuals]]*0.51</f>
        <v>5.0999999999999996</v>
      </c>
      <c r="AL478" s="140">
        <f>Table_1027[[#This Row],[Reached Individuals]]*0.49</f>
        <v>4.9000000000000004</v>
      </c>
      <c r="AM478" s="140">
        <f>Table_1027[[#This Row],[Reached Individuals]]*0.21</f>
        <v>2.1</v>
      </c>
      <c r="AN478" s="140">
        <f>Table_1027[[#This Row],[Reached Individuals]]*0.21</f>
        <v>2.1</v>
      </c>
      <c r="AO478" s="140">
        <f>Table_1027[[#This Row],[Reached Individuals]]*0.26</f>
        <v>2.6</v>
      </c>
      <c r="AP478" s="140">
        <f>Table_1027[[#This Row],[Reached Individuals]]*0.27</f>
        <v>2.7</v>
      </c>
      <c r="AQ478" s="142">
        <f>Table_1027[[#This Row],[Reached Individuals]]*0.02</f>
        <v>0.2</v>
      </c>
      <c r="AR478" s="142">
        <f>Table_1027[[#This Row],[Reached Individuals]]*0.03</f>
        <v>0.3</v>
      </c>
      <c r="AS478" s="37"/>
      <c r="AT478" s="12"/>
      <c r="AU478" s="12" t="s">
        <v>5102</v>
      </c>
      <c r="AV478" s="11" t="s">
        <v>5103</v>
      </c>
      <c r="AW478" s="11" t="s">
        <v>5167</v>
      </c>
      <c r="AX478" s="11"/>
      <c r="AY478" s="18"/>
      <c r="AZ478" s="18"/>
      <c r="BA478" s="5">
        <v>20</v>
      </c>
      <c r="BB478" s="5">
        <v>2022</v>
      </c>
      <c r="BC478" s="6" t="str" cm="1">
        <f t="array" ref="BC478">_xlfn.IFS(U478="Teknaf","202290",U478="Ukhia","202294",U478="Ramu","202266",U478="Pekua","202256",U478="Maheshkhali","202249",U478="Kutubdia","202245",U478="Cox's Bazar Sadar","202224",U478="Chakaria","202216",ISBLANK(U478),"")</f>
        <v>202290</v>
      </c>
      <c r="BD478" s="22"/>
      <c r="BE478" s="22"/>
    </row>
    <row r="479" spans="1:57" ht="15.75" customHeight="1">
      <c r="A479" s="36">
        <v>476</v>
      </c>
      <c r="B479" s="7" t="s">
        <v>5100</v>
      </c>
      <c r="C479" s="1" t="s">
        <v>182</v>
      </c>
      <c r="D479" s="1"/>
      <c r="E479" s="20" t="s">
        <v>5101</v>
      </c>
      <c r="F479" s="20" t="s">
        <v>5101</v>
      </c>
      <c r="G479" s="20" t="s">
        <v>6</v>
      </c>
      <c r="H479" s="3" t="s">
        <v>286</v>
      </c>
      <c r="I479" s="18" t="s">
        <v>87</v>
      </c>
      <c r="J479" s="18" t="s">
        <v>200</v>
      </c>
      <c r="K479" s="100" t="s">
        <v>74</v>
      </c>
      <c r="L479" s="100" t="s">
        <v>295</v>
      </c>
      <c r="M479" s="3" t="s">
        <v>428</v>
      </c>
      <c r="N479" s="18" t="s">
        <v>297</v>
      </c>
      <c r="O479" s="18" t="s">
        <v>288</v>
      </c>
      <c r="P479" s="18"/>
      <c r="Q479" s="2"/>
      <c r="R479" s="1"/>
      <c r="S479" s="5" t="s">
        <v>291</v>
      </c>
      <c r="T479" s="5" t="s">
        <v>292</v>
      </c>
      <c r="U479" s="18" t="s">
        <v>77</v>
      </c>
      <c r="V479" s="18" t="s">
        <v>224</v>
      </c>
      <c r="W479" s="18" t="s">
        <v>310</v>
      </c>
      <c r="X479" s="18" t="s">
        <v>311</v>
      </c>
      <c r="Y479" s="18" t="s">
        <v>311</v>
      </c>
      <c r="Z479" s="18" t="s">
        <v>311</v>
      </c>
      <c r="AA479" s="18" t="s">
        <v>73</v>
      </c>
      <c r="AB479" s="18" t="s">
        <v>299</v>
      </c>
      <c r="AC479" s="21">
        <v>2</v>
      </c>
      <c r="AD479" s="140">
        <f t="shared" si="16"/>
        <v>10</v>
      </c>
      <c r="AE479" s="140">
        <f>Table_1027[[#This Row],[Planned Individuals]]*0.51</f>
        <v>5.0999999999999996</v>
      </c>
      <c r="AF479" s="140">
        <f>Table_1027[[#This Row],[Planned Individuals]]*0.49</f>
        <v>4.9000000000000004</v>
      </c>
      <c r="AG479" s="37">
        <v>2</v>
      </c>
      <c r="AH479" s="37"/>
      <c r="AI479" s="140">
        <f>SUM(Table_1027[[#This Row],[Existing Households]:[New Households]])</f>
        <v>2</v>
      </c>
      <c r="AJ479" s="140">
        <f t="shared" si="15"/>
        <v>10</v>
      </c>
      <c r="AK479" s="140">
        <f>Table_1027[[#This Row],[Reached Individuals]]*0.51</f>
        <v>5.0999999999999996</v>
      </c>
      <c r="AL479" s="140">
        <f>Table_1027[[#This Row],[Reached Individuals]]*0.49</f>
        <v>4.9000000000000004</v>
      </c>
      <c r="AM479" s="140">
        <f>Table_1027[[#This Row],[Reached Individuals]]*0.21</f>
        <v>2.1</v>
      </c>
      <c r="AN479" s="140">
        <f>Table_1027[[#This Row],[Reached Individuals]]*0.21</f>
        <v>2.1</v>
      </c>
      <c r="AO479" s="140">
        <f>Table_1027[[#This Row],[Reached Individuals]]*0.26</f>
        <v>2.6</v>
      </c>
      <c r="AP479" s="140">
        <f>Table_1027[[#This Row],[Reached Individuals]]*0.27</f>
        <v>2.7</v>
      </c>
      <c r="AQ479" s="142">
        <f>Table_1027[[#This Row],[Reached Individuals]]*0.02</f>
        <v>0.2</v>
      </c>
      <c r="AR479" s="142">
        <f>Table_1027[[#This Row],[Reached Individuals]]*0.03</f>
        <v>0.3</v>
      </c>
      <c r="AS479" s="37"/>
      <c r="AT479" s="12"/>
      <c r="AU479" s="12" t="s">
        <v>5102</v>
      </c>
      <c r="AV479" s="11" t="s">
        <v>5103</v>
      </c>
      <c r="AW479" s="11" t="s">
        <v>5167</v>
      </c>
      <c r="AX479" s="11"/>
      <c r="AY479" s="18"/>
      <c r="AZ479" s="18"/>
      <c r="BA479" s="5">
        <v>20</v>
      </c>
      <c r="BB479" s="5">
        <v>2022</v>
      </c>
      <c r="BC479" s="6" t="str" cm="1">
        <f t="array" ref="BC479">_xlfn.IFS(U479="Teknaf","202290",U479="Ukhia","202294",U479="Ramu","202266",U479="Pekua","202256",U479="Maheshkhali","202249",U479="Kutubdia","202245",U479="Cox's Bazar Sadar","202224",U479="Chakaria","202216",ISBLANK(U479),"")</f>
        <v>202290</v>
      </c>
      <c r="BD479" s="22"/>
      <c r="BE479" s="22"/>
    </row>
    <row r="480" spans="1:57" ht="15.75" customHeight="1">
      <c r="A480" s="36">
        <v>477</v>
      </c>
      <c r="B480" s="7" t="s">
        <v>5100</v>
      </c>
      <c r="C480" s="1" t="s">
        <v>182</v>
      </c>
      <c r="D480" s="1"/>
      <c r="E480" s="20" t="s">
        <v>5101</v>
      </c>
      <c r="F480" s="20" t="s">
        <v>5101</v>
      </c>
      <c r="G480" s="20" t="s">
        <v>6</v>
      </c>
      <c r="H480" s="3" t="s">
        <v>286</v>
      </c>
      <c r="I480" s="18" t="s">
        <v>88</v>
      </c>
      <c r="J480" s="18" t="s">
        <v>200</v>
      </c>
      <c r="K480" s="100" t="s">
        <v>74</v>
      </c>
      <c r="L480" s="100" t="s">
        <v>295</v>
      </c>
      <c r="M480" s="3" t="s">
        <v>428</v>
      </c>
      <c r="N480" s="18" t="s">
        <v>196</v>
      </c>
      <c r="O480" s="18" t="s">
        <v>298</v>
      </c>
      <c r="P480" s="18">
        <v>25050</v>
      </c>
      <c r="Q480" s="2" t="s">
        <v>289</v>
      </c>
      <c r="R480" s="1" t="s">
        <v>290</v>
      </c>
      <c r="S480" s="5" t="s">
        <v>291</v>
      </c>
      <c r="T480" s="5" t="s">
        <v>292</v>
      </c>
      <c r="U480" s="18" t="s">
        <v>77</v>
      </c>
      <c r="V480" s="18" t="s">
        <v>223</v>
      </c>
      <c r="W480" s="18" t="s">
        <v>331</v>
      </c>
      <c r="X480" s="18" t="s">
        <v>311</v>
      </c>
      <c r="Y480" s="18" t="s">
        <v>311</v>
      </c>
      <c r="Z480" s="18" t="s">
        <v>311</v>
      </c>
      <c r="AA480" s="18" t="s">
        <v>73</v>
      </c>
      <c r="AB480" s="18" t="s">
        <v>299</v>
      </c>
      <c r="AC480" s="21">
        <v>3</v>
      </c>
      <c r="AD480" s="140">
        <f t="shared" si="16"/>
        <v>15</v>
      </c>
      <c r="AE480" s="140">
        <f>Table_1027[[#This Row],[Planned Individuals]]*0.51</f>
        <v>7.65</v>
      </c>
      <c r="AF480" s="140">
        <f>Table_1027[[#This Row],[Planned Individuals]]*0.49</f>
        <v>7.35</v>
      </c>
      <c r="AG480" s="37">
        <v>3</v>
      </c>
      <c r="AH480" s="37"/>
      <c r="AI480" s="140">
        <f>SUM(Table_1027[[#This Row],[Existing Households]:[New Households]])</f>
        <v>3</v>
      </c>
      <c r="AJ480" s="140">
        <f t="shared" si="15"/>
        <v>15</v>
      </c>
      <c r="AK480" s="140">
        <f>Table_1027[[#This Row],[Reached Individuals]]*0.51</f>
        <v>7.65</v>
      </c>
      <c r="AL480" s="140">
        <f>Table_1027[[#This Row],[Reached Individuals]]*0.49</f>
        <v>7.35</v>
      </c>
      <c r="AM480" s="140">
        <f>Table_1027[[#This Row],[Reached Individuals]]*0.21</f>
        <v>3.15</v>
      </c>
      <c r="AN480" s="140">
        <f>Table_1027[[#This Row],[Reached Individuals]]*0.21</f>
        <v>3.15</v>
      </c>
      <c r="AO480" s="140">
        <f>Table_1027[[#This Row],[Reached Individuals]]*0.26</f>
        <v>3.9000000000000004</v>
      </c>
      <c r="AP480" s="140">
        <f>Table_1027[[#This Row],[Reached Individuals]]*0.27</f>
        <v>4.0500000000000007</v>
      </c>
      <c r="AQ480" s="142">
        <f>Table_1027[[#This Row],[Reached Individuals]]*0.02</f>
        <v>0.3</v>
      </c>
      <c r="AR480" s="142">
        <f>Table_1027[[#This Row],[Reached Individuals]]*0.03</f>
        <v>0.44999999999999996</v>
      </c>
      <c r="AS480" s="37"/>
      <c r="AT480" s="12"/>
      <c r="AU480" s="12" t="s">
        <v>5102</v>
      </c>
      <c r="AV480" s="11" t="s">
        <v>5103</v>
      </c>
      <c r="AW480" s="11" t="s">
        <v>5167</v>
      </c>
      <c r="AX480" s="11"/>
      <c r="AY480" s="18"/>
      <c r="AZ480" s="18"/>
      <c r="BA480" s="5">
        <v>20</v>
      </c>
      <c r="BB480" s="5">
        <v>2022</v>
      </c>
      <c r="BC480" s="6" t="str" cm="1">
        <f t="array" ref="BC480">_xlfn.IFS(U480="Teknaf","202290",U480="Ukhia","202294",U480="Ramu","202266",U480="Pekua","202256",U480="Maheshkhali","202249",U480="Kutubdia","202245",U480="Cox's Bazar Sadar","202224",U480="Chakaria","202216",ISBLANK(U480),"")</f>
        <v>202290</v>
      </c>
      <c r="BD480" s="22"/>
      <c r="BE480" s="22"/>
    </row>
    <row r="481" spans="1:57" ht="15.75" customHeight="1">
      <c r="A481" s="36">
        <v>478</v>
      </c>
      <c r="B481" s="7" t="s">
        <v>5100</v>
      </c>
      <c r="C481" s="1" t="s">
        <v>182</v>
      </c>
      <c r="D481" s="1"/>
      <c r="E481" s="20" t="s">
        <v>5101</v>
      </c>
      <c r="F481" s="20" t="s">
        <v>5101</v>
      </c>
      <c r="G481" s="20" t="s">
        <v>6</v>
      </c>
      <c r="H481" s="3" t="s">
        <v>286</v>
      </c>
      <c r="I481" s="18" t="s">
        <v>89</v>
      </c>
      <c r="J481" s="18" t="s">
        <v>200</v>
      </c>
      <c r="K481" s="100" t="s">
        <v>74</v>
      </c>
      <c r="L481" s="100" t="s">
        <v>295</v>
      </c>
      <c r="M481" s="3" t="s">
        <v>428</v>
      </c>
      <c r="N481" s="18" t="s">
        <v>297</v>
      </c>
      <c r="O481" s="18" t="s">
        <v>288</v>
      </c>
      <c r="P481" s="18"/>
      <c r="Q481" s="2"/>
      <c r="R481" s="1"/>
      <c r="S481" s="5" t="s">
        <v>291</v>
      </c>
      <c r="T481" s="5" t="s">
        <v>292</v>
      </c>
      <c r="U481" s="18" t="s">
        <v>77</v>
      </c>
      <c r="V481" s="18" t="s">
        <v>223</v>
      </c>
      <c r="W481" s="18" t="s">
        <v>331</v>
      </c>
      <c r="X481" s="18" t="s">
        <v>311</v>
      </c>
      <c r="Y481" s="18" t="s">
        <v>311</v>
      </c>
      <c r="Z481" s="18" t="s">
        <v>311</v>
      </c>
      <c r="AA481" s="18" t="s">
        <v>73</v>
      </c>
      <c r="AB481" s="18" t="s">
        <v>299</v>
      </c>
      <c r="AC481" s="21">
        <v>3</v>
      </c>
      <c r="AD481" s="140">
        <f t="shared" si="16"/>
        <v>15</v>
      </c>
      <c r="AE481" s="140">
        <f>Table_1027[[#This Row],[Planned Individuals]]*0.51</f>
        <v>7.65</v>
      </c>
      <c r="AF481" s="140">
        <f>Table_1027[[#This Row],[Planned Individuals]]*0.49</f>
        <v>7.35</v>
      </c>
      <c r="AG481" s="37">
        <v>3</v>
      </c>
      <c r="AH481" s="37"/>
      <c r="AI481" s="140">
        <f>SUM(Table_1027[[#This Row],[Existing Households]:[New Households]])</f>
        <v>3</v>
      </c>
      <c r="AJ481" s="140">
        <f t="shared" si="15"/>
        <v>15</v>
      </c>
      <c r="AK481" s="140">
        <f>Table_1027[[#This Row],[Reached Individuals]]*0.51</f>
        <v>7.65</v>
      </c>
      <c r="AL481" s="140">
        <f>Table_1027[[#This Row],[Reached Individuals]]*0.49</f>
        <v>7.35</v>
      </c>
      <c r="AM481" s="140">
        <f>Table_1027[[#This Row],[Reached Individuals]]*0.21</f>
        <v>3.15</v>
      </c>
      <c r="AN481" s="140">
        <f>Table_1027[[#This Row],[Reached Individuals]]*0.21</f>
        <v>3.15</v>
      </c>
      <c r="AO481" s="140">
        <f>Table_1027[[#This Row],[Reached Individuals]]*0.26</f>
        <v>3.9000000000000004</v>
      </c>
      <c r="AP481" s="140">
        <f>Table_1027[[#This Row],[Reached Individuals]]*0.27</f>
        <v>4.0500000000000007</v>
      </c>
      <c r="AQ481" s="142">
        <f>Table_1027[[#This Row],[Reached Individuals]]*0.02</f>
        <v>0.3</v>
      </c>
      <c r="AR481" s="142">
        <f>Table_1027[[#This Row],[Reached Individuals]]*0.03</f>
        <v>0.44999999999999996</v>
      </c>
      <c r="AS481" s="37"/>
      <c r="AT481" s="12"/>
      <c r="AU481" s="12" t="s">
        <v>5102</v>
      </c>
      <c r="AV481" s="11" t="s">
        <v>5103</v>
      </c>
      <c r="AW481" s="11" t="s">
        <v>5167</v>
      </c>
      <c r="AX481" s="11"/>
      <c r="AY481" s="18"/>
      <c r="AZ481" s="18"/>
      <c r="BA481" s="5">
        <v>20</v>
      </c>
      <c r="BB481" s="5">
        <v>2022</v>
      </c>
      <c r="BC481" s="6" t="str" cm="1">
        <f t="array" ref="BC481">_xlfn.IFS(U481="Teknaf","202290",U481="Ukhia","202294",U481="Ramu","202266",U481="Pekua","202256",U481="Maheshkhali","202249",U481="Kutubdia","202245",U481="Cox's Bazar Sadar","202224",U481="Chakaria","202216",ISBLANK(U481),"")</f>
        <v>202290</v>
      </c>
      <c r="BD481" s="22"/>
      <c r="BE481" s="22"/>
    </row>
    <row r="482" spans="1:57" ht="15.75" customHeight="1">
      <c r="A482" s="36">
        <v>479</v>
      </c>
      <c r="B482" s="7" t="s">
        <v>5100</v>
      </c>
      <c r="C482" s="1" t="s">
        <v>182</v>
      </c>
      <c r="D482" s="1"/>
      <c r="E482" s="20" t="s">
        <v>5101</v>
      </c>
      <c r="F482" s="20" t="s">
        <v>5101</v>
      </c>
      <c r="G482" s="20" t="s">
        <v>6</v>
      </c>
      <c r="H482" s="3" t="s">
        <v>286</v>
      </c>
      <c r="I482" s="18" t="s">
        <v>88</v>
      </c>
      <c r="J482" s="18" t="s">
        <v>200</v>
      </c>
      <c r="K482" s="100" t="s">
        <v>74</v>
      </c>
      <c r="L482" s="100" t="s">
        <v>295</v>
      </c>
      <c r="M482" s="3" t="s">
        <v>428</v>
      </c>
      <c r="N482" s="18" t="s">
        <v>196</v>
      </c>
      <c r="O482" s="18" t="s">
        <v>298</v>
      </c>
      <c r="P482" s="18">
        <v>25050</v>
      </c>
      <c r="Q482" s="2" t="s">
        <v>289</v>
      </c>
      <c r="R482" s="1" t="s">
        <v>290</v>
      </c>
      <c r="S482" s="5" t="s">
        <v>291</v>
      </c>
      <c r="T482" s="5" t="s">
        <v>292</v>
      </c>
      <c r="U482" s="18" t="s">
        <v>77</v>
      </c>
      <c r="V482" s="18" t="s">
        <v>224</v>
      </c>
      <c r="W482" s="18" t="s">
        <v>325</v>
      </c>
      <c r="X482" s="18" t="s">
        <v>311</v>
      </c>
      <c r="Y482" s="18" t="s">
        <v>311</v>
      </c>
      <c r="Z482" s="18" t="s">
        <v>311</v>
      </c>
      <c r="AA482" s="18" t="s">
        <v>73</v>
      </c>
      <c r="AB482" s="18" t="s">
        <v>299</v>
      </c>
      <c r="AC482" s="21">
        <v>5</v>
      </c>
      <c r="AD482" s="140">
        <f t="shared" si="16"/>
        <v>25</v>
      </c>
      <c r="AE482" s="140">
        <f>Table_1027[[#This Row],[Planned Individuals]]*0.51</f>
        <v>12.75</v>
      </c>
      <c r="AF482" s="140">
        <f>Table_1027[[#This Row],[Planned Individuals]]*0.49</f>
        <v>12.25</v>
      </c>
      <c r="AG482" s="37">
        <v>5</v>
      </c>
      <c r="AH482" s="37"/>
      <c r="AI482" s="140">
        <f>SUM(Table_1027[[#This Row],[Existing Households]:[New Households]])</f>
        <v>5</v>
      </c>
      <c r="AJ482" s="140">
        <f t="shared" si="15"/>
        <v>25</v>
      </c>
      <c r="AK482" s="140">
        <f>Table_1027[[#This Row],[Reached Individuals]]*0.51</f>
        <v>12.75</v>
      </c>
      <c r="AL482" s="140">
        <f>Table_1027[[#This Row],[Reached Individuals]]*0.49</f>
        <v>12.25</v>
      </c>
      <c r="AM482" s="140">
        <f>Table_1027[[#This Row],[Reached Individuals]]*0.21</f>
        <v>5.25</v>
      </c>
      <c r="AN482" s="140">
        <f>Table_1027[[#This Row],[Reached Individuals]]*0.21</f>
        <v>5.25</v>
      </c>
      <c r="AO482" s="140">
        <f>Table_1027[[#This Row],[Reached Individuals]]*0.26</f>
        <v>6.5</v>
      </c>
      <c r="AP482" s="140">
        <f>Table_1027[[#This Row],[Reached Individuals]]*0.27</f>
        <v>6.75</v>
      </c>
      <c r="AQ482" s="142">
        <f>Table_1027[[#This Row],[Reached Individuals]]*0.02</f>
        <v>0.5</v>
      </c>
      <c r="AR482" s="142">
        <f>Table_1027[[#This Row],[Reached Individuals]]*0.03</f>
        <v>0.75</v>
      </c>
      <c r="AS482" s="37"/>
      <c r="AT482" s="12"/>
      <c r="AU482" s="12" t="s">
        <v>5102</v>
      </c>
      <c r="AV482" s="11" t="s">
        <v>5103</v>
      </c>
      <c r="AW482" s="11" t="s">
        <v>5167</v>
      </c>
      <c r="AX482" s="11"/>
      <c r="AY482" s="18"/>
      <c r="AZ482" s="18"/>
      <c r="BA482" s="5">
        <v>20</v>
      </c>
      <c r="BB482" s="5">
        <v>2022</v>
      </c>
      <c r="BC482" s="6" t="str" cm="1">
        <f t="array" ref="BC482">_xlfn.IFS(U482="Teknaf","202290",U482="Ukhia","202294",U482="Ramu","202266",U482="Pekua","202256",U482="Maheshkhali","202249",U482="Kutubdia","202245",U482="Cox's Bazar Sadar","202224",U482="Chakaria","202216",ISBLANK(U482),"")</f>
        <v>202290</v>
      </c>
      <c r="BD482" s="22"/>
      <c r="BE482" s="22"/>
    </row>
    <row r="483" spans="1:57" ht="15.75" customHeight="1">
      <c r="A483" s="36">
        <v>480</v>
      </c>
      <c r="B483" s="7" t="s">
        <v>5100</v>
      </c>
      <c r="C483" s="1" t="s">
        <v>182</v>
      </c>
      <c r="D483" s="1"/>
      <c r="E483" s="20" t="s">
        <v>5101</v>
      </c>
      <c r="F483" s="20" t="s">
        <v>5101</v>
      </c>
      <c r="G483" s="20" t="s">
        <v>6</v>
      </c>
      <c r="H483" s="3" t="s">
        <v>286</v>
      </c>
      <c r="I483" s="18" t="s">
        <v>89</v>
      </c>
      <c r="J483" s="18" t="s">
        <v>200</v>
      </c>
      <c r="K483" s="100" t="s">
        <v>74</v>
      </c>
      <c r="L483" s="100" t="s">
        <v>295</v>
      </c>
      <c r="M483" s="3" t="s">
        <v>428</v>
      </c>
      <c r="N483" s="18" t="s">
        <v>297</v>
      </c>
      <c r="O483" s="18" t="s">
        <v>288</v>
      </c>
      <c r="P483" s="18"/>
      <c r="Q483" s="2"/>
      <c r="R483" s="1"/>
      <c r="S483" s="5" t="s">
        <v>291</v>
      </c>
      <c r="T483" s="5" t="s">
        <v>292</v>
      </c>
      <c r="U483" s="18" t="s">
        <v>77</v>
      </c>
      <c r="V483" s="18" t="s">
        <v>224</v>
      </c>
      <c r="W483" s="18" t="s">
        <v>325</v>
      </c>
      <c r="X483" s="18" t="s">
        <v>311</v>
      </c>
      <c r="Y483" s="18" t="s">
        <v>311</v>
      </c>
      <c r="Z483" s="18" t="s">
        <v>311</v>
      </c>
      <c r="AA483" s="18" t="s">
        <v>73</v>
      </c>
      <c r="AB483" s="18" t="s">
        <v>299</v>
      </c>
      <c r="AC483" s="21">
        <v>5</v>
      </c>
      <c r="AD483" s="140">
        <f t="shared" si="16"/>
        <v>25</v>
      </c>
      <c r="AE483" s="140">
        <f>Table_1027[[#This Row],[Planned Individuals]]*0.51</f>
        <v>12.75</v>
      </c>
      <c r="AF483" s="140">
        <f>Table_1027[[#This Row],[Planned Individuals]]*0.49</f>
        <v>12.25</v>
      </c>
      <c r="AG483" s="37">
        <v>5</v>
      </c>
      <c r="AH483" s="37"/>
      <c r="AI483" s="140">
        <f>SUM(Table_1027[[#This Row],[Existing Households]:[New Households]])</f>
        <v>5</v>
      </c>
      <c r="AJ483" s="140">
        <f t="shared" si="15"/>
        <v>25</v>
      </c>
      <c r="AK483" s="140">
        <f>Table_1027[[#This Row],[Reached Individuals]]*0.51</f>
        <v>12.75</v>
      </c>
      <c r="AL483" s="140">
        <f>Table_1027[[#This Row],[Reached Individuals]]*0.49</f>
        <v>12.25</v>
      </c>
      <c r="AM483" s="140">
        <f>Table_1027[[#This Row],[Reached Individuals]]*0.21</f>
        <v>5.25</v>
      </c>
      <c r="AN483" s="140">
        <f>Table_1027[[#This Row],[Reached Individuals]]*0.21</f>
        <v>5.25</v>
      </c>
      <c r="AO483" s="140">
        <f>Table_1027[[#This Row],[Reached Individuals]]*0.26</f>
        <v>6.5</v>
      </c>
      <c r="AP483" s="140">
        <f>Table_1027[[#This Row],[Reached Individuals]]*0.27</f>
        <v>6.75</v>
      </c>
      <c r="AQ483" s="142">
        <f>Table_1027[[#This Row],[Reached Individuals]]*0.02</f>
        <v>0.5</v>
      </c>
      <c r="AR483" s="142">
        <f>Table_1027[[#This Row],[Reached Individuals]]*0.03</f>
        <v>0.75</v>
      </c>
      <c r="AS483" s="37"/>
      <c r="AT483" s="12"/>
      <c r="AU483" s="12" t="s">
        <v>5102</v>
      </c>
      <c r="AV483" s="11" t="s">
        <v>5103</v>
      </c>
      <c r="AW483" s="11" t="s">
        <v>5167</v>
      </c>
      <c r="AX483" s="11"/>
      <c r="AY483" s="18"/>
      <c r="AZ483" s="18"/>
      <c r="BA483" s="5">
        <v>20</v>
      </c>
      <c r="BB483" s="5">
        <v>2022</v>
      </c>
      <c r="BC483" s="6" t="str" cm="1">
        <f t="array" ref="BC483">_xlfn.IFS(U483="Teknaf","202290",U483="Ukhia","202294",U483="Ramu","202266",U483="Pekua","202256",U483="Maheshkhali","202249",U483="Kutubdia","202245",U483="Cox's Bazar Sadar","202224",U483="Chakaria","202216",ISBLANK(U483),"")</f>
        <v>202290</v>
      </c>
      <c r="BD483" s="22"/>
      <c r="BE483" s="22"/>
    </row>
    <row r="484" spans="1:57" ht="15.75" customHeight="1">
      <c r="A484" s="36">
        <v>481</v>
      </c>
      <c r="B484" s="7" t="s">
        <v>5100</v>
      </c>
      <c r="C484" s="1" t="s">
        <v>182</v>
      </c>
      <c r="D484" s="1"/>
      <c r="E484" s="20" t="s">
        <v>5101</v>
      </c>
      <c r="F484" s="20" t="s">
        <v>5101</v>
      </c>
      <c r="G484" s="20" t="s">
        <v>6</v>
      </c>
      <c r="H484" s="3" t="s">
        <v>286</v>
      </c>
      <c r="I484" s="18" t="s">
        <v>75</v>
      </c>
      <c r="J484" s="18" t="s">
        <v>445</v>
      </c>
      <c r="K484" s="100" t="s">
        <v>74</v>
      </c>
      <c r="L484" s="100" t="s">
        <v>321</v>
      </c>
      <c r="M484" s="3" t="s">
        <v>428</v>
      </c>
      <c r="N484" s="18" t="s">
        <v>297</v>
      </c>
      <c r="O484" s="18" t="s">
        <v>288</v>
      </c>
      <c r="P484" s="18"/>
      <c r="Q484" s="2"/>
      <c r="R484" s="1"/>
      <c r="S484" s="5" t="s">
        <v>291</v>
      </c>
      <c r="T484" s="5" t="s">
        <v>292</v>
      </c>
      <c r="U484" s="18" t="s">
        <v>77</v>
      </c>
      <c r="V484" s="18" t="s">
        <v>226</v>
      </c>
      <c r="W484" s="18" t="s">
        <v>325</v>
      </c>
      <c r="X484" s="18" t="s">
        <v>311</v>
      </c>
      <c r="Y484" s="18" t="s">
        <v>311</v>
      </c>
      <c r="Z484" s="18" t="s">
        <v>311</v>
      </c>
      <c r="AA484" s="18" t="s">
        <v>73</v>
      </c>
      <c r="AB484" s="18" t="s">
        <v>293</v>
      </c>
      <c r="AC484" s="21">
        <v>23</v>
      </c>
      <c r="AD484" s="140">
        <f t="shared" si="16"/>
        <v>115</v>
      </c>
      <c r="AE484" s="140">
        <f>Table_1027[[#This Row],[Planned Individuals]]*0.51</f>
        <v>58.65</v>
      </c>
      <c r="AF484" s="140">
        <f>Table_1027[[#This Row],[Planned Individuals]]*0.49</f>
        <v>56.35</v>
      </c>
      <c r="AG484" s="37"/>
      <c r="AH484" s="37">
        <v>23</v>
      </c>
      <c r="AI484" s="140">
        <f>SUM(Table_1027[[#This Row],[Existing Households]:[New Households]])</f>
        <v>23</v>
      </c>
      <c r="AJ484" s="140">
        <f t="shared" si="15"/>
        <v>115</v>
      </c>
      <c r="AK484" s="140">
        <f>Table_1027[[#This Row],[Reached Individuals]]*0.51</f>
        <v>58.65</v>
      </c>
      <c r="AL484" s="140">
        <f>Table_1027[[#This Row],[Reached Individuals]]*0.49</f>
        <v>56.35</v>
      </c>
      <c r="AM484" s="140">
        <f>Table_1027[[#This Row],[Reached Individuals]]*0.21</f>
        <v>24.15</v>
      </c>
      <c r="AN484" s="140">
        <f>Table_1027[[#This Row],[Reached Individuals]]*0.21</f>
        <v>24.15</v>
      </c>
      <c r="AO484" s="140">
        <f>Table_1027[[#This Row],[Reached Individuals]]*0.26</f>
        <v>29.900000000000002</v>
      </c>
      <c r="AP484" s="140">
        <f>Table_1027[[#This Row],[Reached Individuals]]*0.27</f>
        <v>31.05</v>
      </c>
      <c r="AQ484" s="142">
        <f>Table_1027[[#This Row],[Reached Individuals]]*0.02</f>
        <v>2.3000000000000003</v>
      </c>
      <c r="AR484" s="142">
        <f>Table_1027[[#This Row],[Reached Individuals]]*0.03</f>
        <v>3.4499999999999997</v>
      </c>
      <c r="AS484" s="37"/>
      <c r="AT484" s="12"/>
      <c r="AU484" s="12" t="s">
        <v>5102</v>
      </c>
      <c r="AV484" s="11" t="s">
        <v>5103</v>
      </c>
      <c r="AW484" s="11" t="s">
        <v>5167</v>
      </c>
      <c r="AX484" s="11"/>
      <c r="AY484" s="18"/>
      <c r="AZ484" s="18"/>
      <c r="BA484" s="5">
        <v>20</v>
      </c>
      <c r="BB484" s="5">
        <v>2022</v>
      </c>
      <c r="BC484" s="6" t="str" cm="1">
        <f t="array" ref="BC484">_xlfn.IFS(U484="Teknaf","202290",U484="Ukhia","202294",U484="Ramu","202266",U484="Pekua","202256",U484="Maheshkhali","202249",U484="Kutubdia","202245",U484="Cox's Bazar Sadar","202224",U484="Chakaria","202216",ISBLANK(U484),"")</f>
        <v>202290</v>
      </c>
      <c r="BD484" s="22"/>
      <c r="BE484" s="22"/>
    </row>
    <row r="485" spans="1:57" ht="15.75" customHeight="1">
      <c r="A485" s="36">
        <v>482</v>
      </c>
      <c r="B485" s="7" t="s">
        <v>5100</v>
      </c>
      <c r="C485" s="1" t="s">
        <v>182</v>
      </c>
      <c r="D485" s="1"/>
      <c r="E485" s="20" t="s">
        <v>5101</v>
      </c>
      <c r="F485" s="20" t="s">
        <v>5101</v>
      </c>
      <c r="G485" s="20" t="s">
        <v>6</v>
      </c>
      <c r="H485" s="3" t="s">
        <v>286</v>
      </c>
      <c r="I485" s="18" t="s">
        <v>75</v>
      </c>
      <c r="J485" s="18" t="s">
        <v>427</v>
      </c>
      <c r="K485" s="100" t="s">
        <v>74</v>
      </c>
      <c r="L485" s="100" t="s">
        <v>321</v>
      </c>
      <c r="M485" s="3" t="s">
        <v>428</v>
      </c>
      <c r="N485" s="18" t="s">
        <v>297</v>
      </c>
      <c r="O485" s="18" t="s">
        <v>288</v>
      </c>
      <c r="P485" s="18"/>
      <c r="Q485" s="2"/>
      <c r="R485" s="1"/>
      <c r="S485" s="5" t="s">
        <v>291</v>
      </c>
      <c r="T485" s="5" t="s">
        <v>292</v>
      </c>
      <c r="U485" s="18" t="s">
        <v>77</v>
      </c>
      <c r="V485" s="18" t="s">
        <v>223</v>
      </c>
      <c r="W485" s="18" t="s">
        <v>308</v>
      </c>
      <c r="X485" s="18" t="s">
        <v>311</v>
      </c>
      <c r="Y485" s="18" t="s">
        <v>311</v>
      </c>
      <c r="Z485" s="18" t="s">
        <v>311</v>
      </c>
      <c r="AA485" s="18" t="s">
        <v>73</v>
      </c>
      <c r="AB485" s="18" t="s">
        <v>293</v>
      </c>
      <c r="AC485" s="21">
        <v>410</v>
      </c>
      <c r="AD485" s="140">
        <f t="shared" si="16"/>
        <v>2050</v>
      </c>
      <c r="AE485" s="140">
        <f>Table_1027[[#This Row],[Planned Individuals]]*0.51</f>
        <v>1045.5</v>
      </c>
      <c r="AF485" s="140">
        <f>Table_1027[[#This Row],[Planned Individuals]]*0.49</f>
        <v>1004.5</v>
      </c>
      <c r="AG485" s="37"/>
      <c r="AH485" s="37">
        <v>410</v>
      </c>
      <c r="AI485" s="140">
        <f>SUM(Table_1027[[#This Row],[Existing Households]:[New Households]])</f>
        <v>410</v>
      </c>
      <c r="AJ485" s="140">
        <f t="shared" si="15"/>
        <v>2050</v>
      </c>
      <c r="AK485" s="140">
        <f>Table_1027[[#This Row],[Reached Individuals]]*0.51</f>
        <v>1045.5</v>
      </c>
      <c r="AL485" s="140">
        <f>Table_1027[[#This Row],[Reached Individuals]]*0.49</f>
        <v>1004.5</v>
      </c>
      <c r="AM485" s="140">
        <f>Table_1027[[#This Row],[Reached Individuals]]*0.21</f>
        <v>430.5</v>
      </c>
      <c r="AN485" s="140">
        <f>Table_1027[[#This Row],[Reached Individuals]]*0.21</f>
        <v>430.5</v>
      </c>
      <c r="AO485" s="140">
        <f>Table_1027[[#This Row],[Reached Individuals]]*0.26</f>
        <v>533</v>
      </c>
      <c r="AP485" s="140">
        <f>Table_1027[[#This Row],[Reached Individuals]]*0.27</f>
        <v>553.5</v>
      </c>
      <c r="AQ485" s="142">
        <f>Table_1027[[#This Row],[Reached Individuals]]*0.02</f>
        <v>41</v>
      </c>
      <c r="AR485" s="142">
        <f>Table_1027[[#This Row],[Reached Individuals]]*0.03</f>
        <v>61.5</v>
      </c>
      <c r="AS485" s="37"/>
      <c r="AT485" s="12"/>
      <c r="AU485" s="12" t="s">
        <v>5102</v>
      </c>
      <c r="AV485" s="11" t="s">
        <v>5103</v>
      </c>
      <c r="AW485" s="11" t="s">
        <v>5167</v>
      </c>
      <c r="AX485" s="11"/>
      <c r="AY485" s="18"/>
      <c r="AZ485" s="18"/>
      <c r="BA485" s="5">
        <v>20</v>
      </c>
      <c r="BB485" s="5">
        <v>2022</v>
      </c>
      <c r="BC485" s="6" t="str" cm="1">
        <f t="array" ref="BC485">_xlfn.IFS(U485="Teknaf","202290",U485="Ukhia","202294",U485="Ramu","202266",U485="Pekua","202256",U485="Maheshkhali","202249",U485="Kutubdia","202245",U485="Cox's Bazar Sadar","202224",U485="Chakaria","202216",ISBLANK(U485),"")</f>
        <v>202290</v>
      </c>
      <c r="BD485" s="22"/>
      <c r="BE485" s="22"/>
    </row>
    <row r="486" spans="1:57" ht="15.75" customHeight="1">
      <c r="A486" s="36">
        <v>483</v>
      </c>
      <c r="B486" s="7" t="s">
        <v>5100</v>
      </c>
      <c r="C486" s="1" t="s">
        <v>182</v>
      </c>
      <c r="D486" s="1"/>
      <c r="E486" s="20" t="s">
        <v>5101</v>
      </c>
      <c r="F486" s="20" t="s">
        <v>5101</v>
      </c>
      <c r="G486" s="20" t="s">
        <v>6</v>
      </c>
      <c r="H486" s="3" t="s">
        <v>286</v>
      </c>
      <c r="I486" s="18" t="s">
        <v>75</v>
      </c>
      <c r="J486" s="18" t="s">
        <v>427</v>
      </c>
      <c r="K486" s="100" t="s">
        <v>74</v>
      </c>
      <c r="L486" s="100" t="s">
        <v>321</v>
      </c>
      <c r="M486" s="3" t="s">
        <v>428</v>
      </c>
      <c r="N486" s="18" t="s">
        <v>297</v>
      </c>
      <c r="O486" s="18" t="s">
        <v>288</v>
      </c>
      <c r="P486" s="18"/>
      <c r="Q486" s="2"/>
      <c r="R486" s="1"/>
      <c r="S486" s="5" t="s">
        <v>291</v>
      </c>
      <c r="T486" s="5" t="s">
        <v>292</v>
      </c>
      <c r="U486" s="18" t="s">
        <v>77</v>
      </c>
      <c r="V486" s="18" t="s">
        <v>224</v>
      </c>
      <c r="W486" s="18" t="s">
        <v>331</v>
      </c>
      <c r="X486" s="18" t="s">
        <v>311</v>
      </c>
      <c r="Y486" s="18" t="s">
        <v>311</v>
      </c>
      <c r="Z486" s="18" t="s">
        <v>311</v>
      </c>
      <c r="AA486" s="18" t="s">
        <v>73</v>
      </c>
      <c r="AB486" s="18" t="s">
        <v>293</v>
      </c>
      <c r="AC486" s="21">
        <v>750</v>
      </c>
      <c r="AD486" s="140">
        <f t="shared" si="16"/>
        <v>3750</v>
      </c>
      <c r="AE486" s="140">
        <f>Table_1027[[#This Row],[Planned Individuals]]*0.51</f>
        <v>1912.5</v>
      </c>
      <c r="AF486" s="140">
        <f>Table_1027[[#This Row],[Planned Individuals]]*0.49</f>
        <v>1837.5</v>
      </c>
      <c r="AG486" s="37"/>
      <c r="AH486" s="37">
        <v>750</v>
      </c>
      <c r="AI486" s="140">
        <f>SUM(Table_1027[[#This Row],[Existing Households]:[New Households]])</f>
        <v>750</v>
      </c>
      <c r="AJ486" s="140">
        <f t="shared" si="15"/>
        <v>3750</v>
      </c>
      <c r="AK486" s="140">
        <f>Table_1027[[#This Row],[Reached Individuals]]*0.51</f>
        <v>1912.5</v>
      </c>
      <c r="AL486" s="140">
        <f>Table_1027[[#This Row],[Reached Individuals]]*0.49</f>
        <v>1837.5</v>
      </c>
      <c r="AM486" s="140">
        <f>Table_1027[[#This Row],[Reached Individuals]]*0.21</f>
        <v>787.5</v>
      </c>
      <c r="AN486" s="140">
        <f>Table_1027[[#This Row],[Reached Individuals]]*0.21</f>
        <v>787.5</v>
      </c>
      <c r="AO486" s="140">
        <f>Table_1027[[#This Row],[Reached Individuals]]*0.26</f>
        <v>975</v>
      </c>
      <c r="AP486" s="140">
        <f>Table_1027[[#This Row],[Reached Individuals]]*0.27</f>
        <v>1012.5000000000001</v>
      </c>
      <c r="AQ486" s="142">
        <f>Table_1027[[#This Row],[Reached Individuals]]*0.02</f>
        <v>75</v>
      </c>
      <c r="AR486" s="142">
        <f>Table_1027[[#This Row],[Reached Individuals]]*0.03</f>
        <v>112.5</v>
      </c>
      <c r="AS486" s="37"/>
      <c r="AT486" s="12"/>
      <c r="AU486" s="12" t="s">
        <v>5102</v>
      </c>
      <c r="AV486" s="11" t="s">
        <v>5103</v>
      </c>
      <c r="AW486" s="11" t="s">
        <v>5167</v>
      </c>
      <c r="AX486" s="11"/>
      <c r="AY486" s="18"/>
      <c r="AZ486" s="18"/>
      <c r="BA486" s="5">
        <v>20</v>
      </c>
      <c r="BB486" s="5">
        <v>2022</v>
      </c>
      <c r="BC486" s="6" t="str" cm="1">
        <f t="array" ref="BC486">_xlfn.IFS(U486="Teknaf","202290",U486="Ukhia","202294",U486="Ramu","202266",U486="Pekua","202256",U486="Maheshkhali","202249",U486="Kutubdia","202245",U486="Cox's Bazar Sadar","202224",U486="Chakaria","202216",ISBLANK(U486),"")</f>
        <v>202290</v>
      </c>
      <c r="BD486" s="22"/>
      <c r="BE486" s="22"/>
    </row>
    <row r="487" spans="1:57" ht="15.75" customHeight="1">
      <c r="A487" s="36">
        <v>484</v>
      </c>
      <c r="B487" s="7" t="s">
        <v>5100</v>
      </c>
      <c r="C487" s="1" t="s">
        <v>182</v>
      </c>
      <c r="D487" s="1"/>
      <c r="E487" s="20" t="s">
        <v>5101</v>
      </c>
      <c r="F487" s="20" t="s">
        <v>5101</v>
      </c>
      <c r="G487" s="20" t="s">
        <v>6</v>
      </c>
      <c r="H487" s="3" t="s">
        <v>286</v>
      </c>
      <c r="I487" s="18" t="s">
        <v>75</v>
      </c>
      <c r="J487" s="18" t="s">
        <v>427</v>
      </c>
      <c r="K487" s="100" t="s">
        <v>74</v>
      </c>
      <c r="L487" s="100" t="s">
        <v>321</v>
      </c>
      <c r="M487" s="3" t="s">
        <v>428</v>
      </c>
      <c r="N487" s="18" t="s">
        <v>297</v>
      </c>
      <c r="O487" s="18" t="s">
        <v>288</v>
      </c>
      <c r="P487" s="18"/>
      <c r="Q487" s="2"/>
      <c r="R487" s="1"/>
      <c r="S487" s="5" t="s">
        <v>291</v>
      </c>
      <c r="T487" s="5" t="s">
        <v>292</v>
      </c>
      <c r="U487" s="18" t="s">
        <v>77</v>
      </c>
      <c r="V487" s="18" t="s">
        <v>218</v>
      </c>
      <c r="W487" s="18" t="s">
        <v>309</v>
      </c>
      <c r="X487" s="18" t="s">
        <v>311</v>
      </c>
      <c r="Y487" s="18" t="s">
        <v>311</v>
      </c>
      <c r="Z487" s="18" t="s">
        <v>311</v>
      </c>
      <c r="AA487" s="18" t="s">
        <v>73</v>
      </c>
      <c r="AB487" s="18" t="s">
        <v>293</v>
      </c>
      <c r="AC487" s="21">
        <v>750</v>
      </c>
      <c r="AD487" s="140">
        <f t="shared" si="16"/>
        <v>3750</v>
      </c>
      <c r="AE487" s="140">
        <f>Table_1027[[#This Row],[Planned Individuals]]*0.51</f>
        <v>1912.5</v>
      </c>
      <c r="AF487" s="140">
        <f>Table_1027[[#This Row],[Planned Individuals]]*0.49</f>
        <v>1837.5</v>
      </c>
      <c r="AG487" s="37"/>
      <c r="AH487" s="37">
        <v>750</v>
      </c>
      <c r="AI487" s="140">
        <f>SUM(Table_1027[[#This Row],[Existing Households]:[New Households]])</f>
        <v>750</v>
      </c>
      <c r="AJ487" s="140">
        <f t="shared" si="15"/>
        <v>3750</v>
      </c>
      <c r="AK487" s="140">
        <f>Table_1027[[#This Row],[Reached Individuals]]*0.51</f>
        <v>1912.5</v>
      </c>
      <c r="AL487" s="140">
        <f>Table_1027[[#This Row],[Reached Individuals]]*0.49</f>
        <v>1837.5</v>
      </c>
      <c r="AM487" s="140">
        <f>Table_1027[[#This Row],[Reached Individuals]]*0.21</f>
        <v>787.5</v>
      </c>
      <c r="AN487" s="140">
        <f>Table_1027[[#This Row],[Reached Individuals]]*0.21</f>
        <v>787.5</v>
      </c>
      <c r="AO487" s="140">
        <f>Table_1027[[#This Row],[Reached Individuals]]*0.26</f>
        <v>975</v>
      </c>
      <c r="AP487" s="140">
        <f>Table_1027[[#This Row],[Reached Individuals]]*0.27</f>
        <v>1012.5000000000001</v>
      </c>
      <c r="AQ487" s="142">
        <f>Table_1027[[#This Row],[Reached Individuals]]*0.02</f>
        <v>75</v>
      </c>
      <c r="AR487" s="142">
        <f>Table_1027[[#This Row],[Reached Individuals]]*0.03</f>
        <v>112.5</v>
      </c>
      <c r="AS487" s="37"/>
      <c r="AT487" s="12"/>
      <c r="AU487" s="12" t="s">
        <v>5102</v>
      </c>
      <c r="AV487" s="11" t="s">
        <v>5103</v>
      </c>
      <c r="AW487" s="11" t="s">
        <v>5167</v>
      </c>
      <c r="AX487" s="11"/>
      <c r="AY487" s="18"/>
      <c r="AZ487" s="18"/>
      <c r="BA487" s="5">
        <v>20</v>
      </c>
      <c r="BB487" s="5">
        <v>2022</v>
      </c>
      <c r="BC487" s="6" t="str" cm="1">
        <f t="array" ref="BC487">_xlfn.IFS(U487="Teknaf","202290",U487="Ukhia","202294",U487="Ramu","202266",U487="Pekua","202256",U487="Maheshkhali","202249",U487="Kutubdia","202245",U487="Cox's Bazar Sadar","202224",U487="Chakaria","202216",ISBLANK(U487),"")</f>
        <v>202290</v>
      </c>
      <c r="BD487" s="22"/>
      <c r="BE487" s="22"/>
    </row>
    <row r="488" spans="1:57" ht="15.75" customHeight="1">
      <c r="A488" s="36">
        <v>485</v>
      </c>
      <c r="B488" s="7" t="s">
        <v>370</v>
      </c>
      <c r="C488" s="1" t="s">
        <v>27</v>
      </c>
      <c r="D488" s="1" t="s">
        <v>360</v>
      </c>
      <c r="E488" s="20" t="s">
        <v>25</v>
      </c>
      <c r="F488" s="20" t="s">
        <v>9</v>
      </c>
      <c r="G488" s="20" t="s">
        <v>12</v>
      </c>
      <c r="H488" s="3" t="s">
        <v>286</v>
      </c>
      <c r="I488" s="18" t="s">
        <v>84</v>
      </c>
      <c r="J488" s="18" t="s">
        <v>184</v>
      </c>
      <c r="K488" s="100" t="s">
        <v>137</v>
      </c>
      <c r="L488" s="100" t="s">
        <v>361</v>
      </c>
      <c r="M488" s="3" t="s">
        <v>428</v>
      </c>
      <c r="N488" s="18" t="s">
        <v>92</v>
      </c>
      <c r="O488" s="18" t="s">
        <v>303</v>
      </c>
      <c r="P488" s="18">
        <v>839</v>
      </c>
      <c r="Q488" s="2" t="s">
        <v>289</v>
      </c>
      <c r="R488" s="1" t="s">
        <v>301</v>
      </c>
      <c r="S488" s="5" t="s">
        <v>291</v>
      </c>
      <c r="T488" s="5" t="s">
        <v>292</v>
      </c>
      <c r="U488" s="18" t="s">
        <v>76</v>
      </c>
      <c r="V488" s="18" t="s">
        <v>220</v>
      </c>
      <c r="W488" s="18" t="s">
        <v>108</v>
      </c>
      <c r="X488" s="18" t="s">
        <v>311</v>
      </c>
      <c r="Y488" s="18" t="s">
        <v>334</v>
      </c>
      <c r="Z488" s="18" t="s">
        <v>469</v>
      </c>
      <c r="AA488" s="18" t="s">
        <v>100</v>
      </c>
      <c r="AB488" s="18" t="s">
        <v>299</v>
      </c>
      <c r="AC488" s="21">
        <v>106</v>
      </c>
      <c r="AD488" s="140">
        <f t="shared" si="16"/>
        <v>477</v>
      </c>
      <c r="AE488" s="140">
        <f>Table_1027[[#This Row],[Planned Individuals]]*0.51</f>
        <v>243.27</v>
      </c>
      <c r="AF488" s="140">
        <f>Table_1027[[#This Row],[Planned Individuals]]*0.49</f>
        <v>233.73</v>
      </c>
      <c r="AG488" s="37">
        <v>45</v>
      </c>
      <c r="AH488" s="37"/>
      <c r="AI488" s="140">
        <f>SUM(Table_1027[[#This Row],[Existing Households]:[New Households]])</f>
        <v>45</v>
      </c>
      <c r="AJ488" s="140">
        <f t="shared" si="15"/>
        <v>206.99999999999997</v>
      </c>
      <c r="AK488" s="140">
        <f>Table_1027[[#This Row],[Reached Individuals]]*0.51</f>
        <v>105.57</v>
      </c>
      <c r="AL488" s="140">
        <f>Table_1027[[#This Row],[Reached Individuals]]*0.49</f>
        <v>101.42999999999998</v>
      </c>
      <c r="AM488" s="140">
        <f>Table_1027[[#This Row],[Reached Individuals]]*0.21</f>
        <v>43.469999999999992</v>
      </c>
      <c r="AN488" s="140">
        <f>Table_1027[[#This Row],[Reached Individuals]]*0.21</f>
        <v>43.469999999999992</v>
      </c>
      <c r="AO488" s="140">
        <f>Table_1027[[#This Row],[Reached Individuals]]*0.26</f>
        <v>53.819999999999993</v>
      </c>
      <c r="AP488" s="140">
        <f>Table_1027[[#This Row],[Reached Individuals]]*0.27</f>
        <v>55.889999999999993</v>
      </c>
      <c r="AQ488" s="142">
        <f>Table_1027[[#This Row],[Reached Individuals]]*0.02</f>
        <v>4.1399999999999997</v>
      </c>
      <c r="AR488" s="142">
        <f>Table_1027[[#This Row],[Reached Individuals]]*0.03</f>
        <v>6.2099999999999991</v>
      </c>
      <c r="AS488" s="37"/>
      <c r="AT488" s="12"/>
      <c r="AU488" s="12" t="s">
        <v>363</v>
      </c>
      <c r="AV488" s="11" t="s">
        <v>364</v>
      </c>
      <c r="AW488" s="11" t="s">
        <v>365</v>
      </c>
      <c r="AX488" s="11" t="s">
        <v>366</v>
      </c>
      <c r="AY488" s="18" t="s">
        <v>367</v>
      </c>
      <c r="AZ488" s="18" t="s">
        <v>368</v>
      </c>
      <c r="BA488" s="5">
        <v>20</v>
      </c>
      <c r="BB488" s="5">
        <v>2022</v>
      </c>
      <c r="BC488" s="6" t="str" cm="1">
        <f t="array" ref="BC488">_xlfn.IFS(U488="Teknaf","202290",U488="Ukhia","202294",U488="Ramu","202266",U488="Pekua","202256",U488="Maheshkhali","202249",U488="Kutubdia","202245",U488="Cox's Bazar Sadar","202224",U488="Chakaria","202216",ISBLANK(U488),"")</f>
        <v>202294</v>
      </c>
      <c r="BD488" s="22"/>
      <c r="BE488" s="22"/>
    </row>
    <row r="489" spans="1:57" ht="15.75" customHeight="1">
      <c r="A489" s="36">
        <v>486</v>
      </c>
      <c r="B489" s="7" t="s">
        <v>370</v>
      </c>
      <c r="C489" s="1" t="s">
        <v>27</v>
      </c>
      <c r="D489" s="1" t="s">
        <v>360</v>
      </c>
      <c r="E489" s="20" t="s">
        <v>25</v>
      </c>
      <c r="F489" s="20" t="s">
        <v>9</v>
      </c>
      <c r="G489" s="20" t="s">
        <v>12</v>
      </c>
      <c r="H489" s="3" t="s">
        <v>286</v>
      </c>
      <c r="I489" s="18" t="s">
        <v>84</v>
      </c>
      <c r="J489" s="18" t="s">
        <v>184</v>
      </c>
      <c r="K489" s="100" t="s">
        <v>137</v>
      </c>
      <c r="L489" s="100" t="s">
        <v>361</v>
      </c>
      <c r="M489" s="3" t="s">
        <v>428</v>
      </c>
      <c r="N489" s="18" t="s">
        <v>92</v>
      </c>
      <c r="O489" s="18" t="s">
        <v>303</v>
      </c>
      <c r="P489" s="18">
        <v>973</v>
      </c>
      <c r="Q489" s="2" t="s">
        <v>289</v>
      </c>
      <c r="R489" s="1" t="s">
        <v>301</v>
      </c>
      <c r="S489" s="5" t="s">
        <v>291</v>
      </c>
      <c r="T489" s="5" t="s">
        <v>292</v>
      </c>
      <c r="U489" s="18" t="s">
        <v>76</v>
      </c>
      <c r="V489" s="18" t="s">
        <v>220</v>
      </c>
      <c r="W489" s="18" t="s">
        <v>107</v>
      </c>
      <c r="X489" s="18" t="s">
        <v>311</v>
      </c>
      <c r="Y489" s="18" t="s">
        <v>334</v>
      </c>
      <c r="Z489" s="18" t="s">
        <v>469</v>
      </c>
      <c r="AA489" s="18" t="s">
        <v>100</v>
      </c>
      <c r="AB489" s="18" t="s">
        <v>299</v>
      </c>
      <c r="AC489" s="21">
        <v>106</v>
      </c>
      <c r="AD489" s="140">
        <f t="shared" si="16"/>
        <v>477</v>
      </c>
      <c r="AE489" s="140">
        <f>Table_1027[[#This Row],[Planned Individuals]]*0.51</f>
        <v>243.27</v>
      </c>
      <c r="AF489" s="140">
        <f>Table_1027[[#This Row],[Planned Individuals]]*0.49</f>
        <v>233.73</v>
      </c>
      <c r="AG489" s="37">
        <v>64</v>
      </c>
      <c r="AH489" s="37"/>
      <c r="AI489" s="140">
        <f>SUM(Table_1027[[#This Row],[Existing Households]:[New Households]])</f>
        <v>64</v>
      </c>
      <c r="AJ489" s="140">
        <f t="shared" si="15"/>
        <v>294.39999999999998</v>
      </c>
      <c r="AK489" s="140">
        <f>Table_1027[[#This Row],[Reached Individuals]]*0.51</f>
        <v>150.14399999999998</v>
      </c>
      <c r="AL489" s="140">
        <f>Table_1027[[#This Row],[Reached Individuals]]*0.49</f>
        <v>144.256</v>
      </c>
      <c r="AM489" s="140">
        <f>Table_1027[[#This Row],[Reached Individuals]]*0.21</f>
        <v>61.823999999999991</v>
      </c>
      <c r="AN489" s="140">
        <f>Table_1027[[#This Row],[Reached Individuals]]*0.21</f>
        <v>61.823999999999991</v>
      </c>
      <c r="AO489" s="140">
        <f>Table_1027[[#This Row],[Reached Individuals]]*0.26</f>
        <v>76.543999999999997</v>
      </c>
      <c r="AP489" s="140">
        <f>Table_1027[[#This Row],[Reached Individuals]]*0.27</f>
        <v>79.488</v>
      </c>
      <c r="AQ489" s="142">
        <f>Table_1027[[#This Row],[Reached Individuals]]*0.02</f>
        <v>5.8879999999999999</v>
      </c>
      <c r="AR489" s="142">
        <f>Table_1027[[#This Row],[Reached Individuals]]*0.03</f>
        <v>8.831999999999999</v>
      </c>
      <c r="AS489" s="37"/>
      <c r="AT489" s="12"/>
      <c r="AU489" s="12" t="s">
        <v>363</v>
      </c>
      <c r="AV489" s="11" t="s">
        <v>364</v>
      </c>
      <c r="AW489" s="11" t="s">
        <v>365</v>
      </c>
      <c r="AX489" s="11" t="s">
        <v>366</v>
      </c>
      <c r="AY489" s="18" t="s">
        <v>367</v>
      </c>
      <c r="AZ489" s="18" t="s">
        <v>368</v>
      </c>
      <c r="BA489" s="5">
        <v>20</v>
      </c>
      <c r="BB489" s="5">
        <v>2022</v>
      </c>
      <c r="BC489" s="6" t="str" cm="1">
        <f t="array" ref="BC489">_xlfn.IFS(U489="Teknaf","202290",U489="Ukhia","202294",U489="Ramu","202266",U489="Pekua","202256",U489="Maheshkhali","202249",U489="Kutubdia","202245",U489="Cox's Bazar Sadar","202224",U489="Chakaria","202216",ISBLANK(U489),"")</f>
        <v>202294</v>
      </c>
      <c r="BD489" s="22"/>
      <c r="BE489" s="22"/>
    </row>
    <row r="490" spans="1:57" ht="15.75" customHeight="1">
      <c r="A490" s="36">
        <v>487</v>
      </c>
      <c r="B490" s="7" t="s">
        <v>370</v>
      </c>
      <c r="C490" s="1" t="s">
        <v>27</v>
      </c>
      <c r="D490" s="1" t="s">
        <v>360</v>
      </c>
      <c r="E490" s="20" t="s">
        <v>25</v>
      </c>
      <c r="F490" s="20" t="s">
        <v>9</v>
      </c>
      <c r="G490" s="20" t="s">
        <v>12</v>
      </c>
      <c r="H490" s="3" t="s">
        <v>286</v>
      </c>
      <c r="I490" s="18" t="s">
        <v>84</v>
      </c>
      <c r="J490" s="18" t="s">
        <v>184</v>
      </c>
      <c r="K490" s="100" t="s">
        <v>137</v>
      </c>
      <c r="L490" s="100" t="s">
        <v>361</v>
      </c>
      <c r="M490" s="3" t="s">
        <v>428</v>
      </c>
      <c r="N490" s="18" t="s">
        <v>92</v>
      </c>
      <c r="O490" s="18" t="s">
        <v>303</v>
      </c>
      <c r="P490" s="18">
        <v>1257</v>
      </c>
      <c r="Q490" s="2" t="s">
        <v>289</v>
      </c>
      <c r="R490" s="1" t="s">
        <v>301</v>
      </c>
      <c r="S490" s="5" t="s">
        <v>291</v>
      </c>
      <c r="T490" s="5" t="s">
        <v>292</v>
      </c>
      <c r="U490" s="18" t="s">
        <v>76</v>
      </c>
      <c r="V490" s="18" t="s">
        <v>220</v>
      </c>
      <c r="W490" s="18" t="s">
        <v>118</v>
      </c>
      <c r="X490" s="18" t="s">
        <v>311</v>
      </c>
      <c r="Y490" s="18" t="s">
        <v>334</v>
      </c>
      <c r="Z490" s="18" t="s">
        <v>469</v>
      </c>
      <c r="AA490" s="18" t="s">
        <v>100</v>
      </c>
      <c r="AB490" s="18" t="s">
        <v>299</v>
      </c>
      <c r="AC490" s="21">
        <v>106</v>
      </c>
      <c r="AD490" s="140">
        <f t="shared" si="16"/>
        <v>477</v>
      </c>
      <c r="AE490" s="140">
        <f>Table_1027[[#This Row],[Planned Individuals]]*0.51</f>
        <v>243.27</v>
      </c>
      <c r="AF490" s="140">
        <f>Table_1027[[#This Row],[Planned Individuals]]*0.49</f>
        <v>233.73</v>
      </c>
      <c r="AG490" s="37">
        <v>71</v>
      </c>
      <c r="AH490" s="37"/>
      <c r="AI490" s="140">
        <f>SUM(Table_1027[[#This Row],[Existing Households]:[New Households]])</f>
        <v>71</v>
      </c>
      <c r="AJ490" s="140">
        <f t="shared" si="15"/>
        <v>326.59999999999997</v>
      </c>
      <c r="AK490" s="140">
        <f>Table_1027[[#This Row],[Reached Individuals]]*0.51</f>
        <v>166.56599999999997</v>
      </c>
      <c r="AL490" s="140">
        <f>Table_1027[[#This Row],[Reached Individuals]]*0.49</f>
        <v>160.03399999999999</v>
      </c>
      <c r="AM490" s="140">
        <f>Table_1027[[#This Row],[Reached Individuals]]*0.21</f>
        <v>68.585999999999984</v>
      </c>
      <c r="AN490" s="140">
        <f>Table_1027[[#This Row],[Reached Individuals]]*0.21</f>
        <v>68.585999999999984</v>
      </c>
      <c r="AO490" s="140">
        <f>Table_1027[[#This Row],[Reached Individuals]]*0.26</f>
        <v>84.915999999999997</v>
      </c>
      <c r="AP490" s="140">
        <f>Table_1027[[#This Row],[Reached Individuals]]*0.27</f>
        <v>88.182000000000002</v>
      </c>
      <c r="AQ490" s="142">
        <f>Table_1027[[#This Row],[Reached Individuals]]*0.02</f>
        <v>6.5319999999999991</v>
      </c>
      <c r="AR490" s="142">
        <f>Table_1027[[#This Row],[Reached Individuals]]*0.03</f>
        <v>9.7979999999999983</v>
      </c>
      <c r="AS490" s="37"/>
      <c r="AT490" s="12"/>
      <c r="AU490" s="12" t="s">
        <v>363</v>
      </c>
      <c r="AV490" s="11" t="s">
        <v>364</v>
      </c>
      <c r="AW490" s="11" t="s">
        <v>365</v>
      </c>
      <c r="AX490" s="11" t="s">
        <v>366</v>
      </c>
      <c r="AY490" s="18" t="s">
        <v>367</v>
      </c>
      <c r="AZ490" s="18" t="s">
        <v>368</v>
      </c>
      <c r="BA490" s="5">
        <v>20</v>
      </c>
      <c r="BB490" s="5">
        <v>2022</v>
      </c>
      <c r="BC490" s="6" t="str" cm="1">
        <f t="array" ref="BC490">_xlfn.IFS(U490="Teknaf","202290",U490="Ukhia","202294",U490="Ramu","202266",U490="Pekua","202256",U490="Maheshkhali","202249",U490="Kutubdia","202245",U490="Cox's Bazar Sadar","202224",U490="Chakaria","202216",ISBLANK(U490),"")</f>
        <v>202294</v>
      </c>
      <c r="BD490" s="22"/>
      <c r="BE490" s="22"/>
    </row>
    <row r="491" spans="1:57" ht="15.75" customHeight="1">
      <c r="A491" s="36">
        <v>488</v>
      </c>
      <c r="B491" s="7" t="s">
        <v>370</v>
      </c>
      <c r="C491" s="1" t="s">
        <v>27</v>
      </c>
      <c r="D491" s="1" t="s">
        <v>360</v>
      </c>
      <c r="E491" s="20" t="s">
        <v>25</v>
      </c>
      <c r="F491" s="20" t="s">
        <v>9</v>
      </c>
      <c r="G491" s="20" t="s">
        <v>12</v>
      </c>
      <c r="H491" s="3" t="s">
        <v>286</v>
      </c>
      <c r="I491" s="18" t="s">
        <v>84</v>
      </c>
      <c r="J491" s="18" t="s">
        <v>184</v>
      </c>
      <c r="K491" s="100" t="s">
        <v>137</v>
      </c>
      <c r="L491" s="100" t="s">
        <v>361</v>
      </c>
      <c r="M491" s="3" t="s">
        <v>428</v>
      </c>
      <c r="N491" s="18" t="s">
        <v>92</v>
      </c>
      <c r="O491" s="18" t="s">
        <v>303</v>
      </c>
      <c r="P491" s="18">
        <v>606</v>
      </c>
      <c r="Q491" s="2" t="s">
        <v>289</v>
      </c>
      <c r="R491" s="1" t="s">
        <v>301</v>
      </c>
      <c r="S491" s="5" t="s">
        <v>291</v>
      </c>
      <c r="T491" s="5" t="s">
        <v>292</v>
      </c>
      <c r="U491" s="18" t="s">
        <v>76</v>
      </c>
      <c r="V491" s="18" t="s">
        <v>220</v>
      </c>
      <c r="W491" s="18" t="s">
        <v>125</v>
      </c>
      <c r="X491" s="18" t="s">
        <v>311</v>
      </c>
      <c r="Y491" s="18" t="s">
        <v>334</v>
      </c>
      <c r="Z491" s="18" t="s">
        <v>469</v>
      </c>
      <c r="AA491" s="18" t="s">
        <v>100</v>
      </c>
      <c r="AB491" s="18" t="s">
        <v>299</v>
      </c>
      <c r="AC491" s="21">
        <v>110</v>
      </c>
      <c r="AD491" s="140">
        <f t="shared" si="16"/>
        <v>495</v>
      </c>
      <c r="AE491" s="140">
        <f>Table_1027[[#This Row],[Planned Individuals]]*0.51</f>
        <v>252.45000000000002</v>
      </c>
      <c r="AF491" s="140">
        <f>Table_1027[[#This Row],[Planned Individuals]]*0.49</f>
        <v>242.54999999999998</v>
      </c>
      <c r="AG491" s="37">
        <v>82</v>
      </c>
      <c r="AH491" s="37"/>
      <c r="AI491" s="140">
        <f>SUM(Table_1027[[#This Row],[Existing Households]:[New Households]])</f>
        <v>82</v>
      </c>
      <c r="AJ491" s="140">
        <f t="shared" si="15"/>
        <v>377.2</v>
      </c>
      <c r="AK491" s="140">
        <f>Table_1027[[#This Row],[Reached Individuals]]*0.51</f>
        <v>192.37199999999999</v>
      </c>
      <c r="AL491" s="140">
        <f>Table_1027[[#This Row],[Reached Individuals]]*0.49</f>
        <v>184.828</v>
      </c>
      <c r="AM491" s="140">
        <f>Table_1027[[#This Row],[Reached Individuals]]*0.21</f>
        <v>79.211999999999989</v>
      </c>
      <c r="AN491" s="140">
        <f>Table_1027[[#This Row],[Reached Individuals]]*0.21</f>
        <v>79.211999999999989</v>
      </c>
      <c r="AO491" s="140">
        <f>Table_1027[[#This Row],[Reached Individuals]]*0.26</f>
        <v>98.072000000000003</v>
      </c>
      <c r="AP491" s="140">
        <f>Table_1027[[#This Row],[Reached Individuals]]*0.27</f>
        <v>101.84400000000001</v>
      </c>
      <c r="AQ491" s="142">
        <f>Table_1027[[#This Row],[Reached Individuals]]*0.02</f>
        <v>7.5439999999999996</v>
      </c>
      <c r="AR491" s="142">
        <f>Table_1027[[#This Row],[Reached Individuals]]*0.03</f>
        <v>11.315999999999999</v>
      </c>
      <c r="AS491" s="37"/>
      <c r="AT491" s="12"/>
      <c r="AU491" s="12" t="s">
        <v>363</v>
      </c>
      <c r="AV491" s="11" t="s">
        <v>364</v>
      </c>
      <c r="AW491" s="11" t="s">
        <v>365</v>
      </c>
      <c r="AX491" s="11" t="s">
        <v>366</v>
      </c>
      <c r="AY491" s="18" t="s">
        <v>367</v>
      </c>
      <c r="AZ491" s="18" t="s">
        <v>368</v>
      </c>
      <c r="BA491" s="5">
        <v>20</v>
      </c>
      <c r="BB491" s="5">
        <v>2022</v>
      </c>
      <c r="BC491" s="6" t="str" cm="1">
        <f t="array" ref="BC491">_xlfn.IFS(U491="Teknaf","202290",U491="Ukhia","202294",U491="Ramu","202266",U491="Pekua","202256",U491="Maheshkhali","202249",U491="Kutubdia","202245",U491="Cox's Bazar Sadar","202224",U491="Chakaria","202216",ISBLANK(U491),"")</f>
        <v>202294</v>
      </c>
      <c r="BD491" s="22"/>
      <c r="BE491" s="22"/>
    </row>
    <row r="492" spans="1:57" ht="15" customHeight="1">
      <c r="A492" s="36">
        <v>489</v>
      </c>
      <c r="B492" s="1" t="s">
        <v>408</v>
      </c>
      <c r="C492" s="1" t="s">
        <v>27</v>
      </c>
      <c r="D492" s="1" t="s">
        <v>318</v>
      </c>
      <c r="E492" s="18" t="s">
        <v>10</v>
      </c>
      <c r="F492" s="18" t="s">
        <v>22</v>
      </c>
      <c r="G492" s="18" t="s">
        <v>5168</v>
      </c>
      <c r="H492" s="3" t="s">
        <v>286</v>
      </c>
      <c r="I492" s="18" t="s">
        <v>89</v>
      </c>
      <c r="J492" s="18" t="s">
        <v>209</v>
      </c>
      <c r="K492" s="100" t="s">
        <v>74</v>
      </c>
      <c r="L492" s="100" t="s">
        <v>295</v>
      </c>
      <c r="M492" s="3" t="s">
        <v>428</v>
      </c>
      <c r="N492" s="18" t="s">
        <v>297</v>
      </c>
      <c r="O492" s="18" t="s">
        <v>303</v>
      </c>
      <c r="P492" s="71"/>
      <c r="Q492" s="4"/>
      <c r="R492" s="4"/>
      <c r="S492" s="5" t="s">
        <v>291</v>
      </c>
      <c r="T492" s="5" t="s">
        <v>292</v>
      </c>
      <c r="U492" s="18" t="s">
        <v>76</v>
      </c>
      <c r="V492" s="18" t="s">
        <v>219</v>
      </c>
      <c r="W492" s="18" t="s">
        <v>306</v>
      </c>
      <c r="X492" s="146" t="s">
        <v>311</v>
      </c>
      <c r="Y492" s="146" t="s">
        <v>72</v>
      </c>
      <c r="Z492" s="146" t="s">
        <v>296</v>
      </c>
      <c r="AA492" s="18" t="s">
        <v>73</v>
      </c>
      <c r="AB492" s="18" t="s">
        <v>293</v>
      </c>
      <c r="AC492" s="18">
        <v>129</v>
      </c>
      <c r="AD492" s="140">
        <f t="shared" si="16"/>
        <v>645</v>
      </c>
      <c r="AE492" s="140">
        <f>Table_1027[[#This Row],[Planned Individuals]]*0.51</f>
        <v>328.95</v>
      </c>
      <c r="AF492" s="140">
        <f>Table_1027[[#This Row],[Planned Individuals]]*0.49</f>
        <v>316.05</v>
      </c>
      <c r="AG492" s="37"/>
      <c r="AH492" s="37">
        <v>129</v>
      </c>
      <c r="AI492" s="140">
        <f>SUM(Table_1027[[#This Row],[Existing Households]:[New Households]])</f>
        <v>129</v>
      </c>
      <c r="AJ492" s="140">
        <f t="shared" ref="AJ492:AJ555" si="17">IF(AA492="Host Community",AI492*5,IF(AA492="Refugee",AI492*4.6))</f>
        <v>645</v>
      </c>
      <c r="AK492" s="140">
        <f>Table_1027[[#This Row],[Reached Individuals]]*0.51</f>
        <v>328.95</v>
      </c>
      <c r="AL492" s="140">
        <f>Table_1027[[#This Row],[Reached Individuals]]*0.49</f>
        <v>316.05</v>
      </c>
      <c r="AM492" s="140">
        <f>Table_1027[[#This Row],[Reached Individuals]]*0.21</f>
        <v>135.44999999999999</v>
      </c>
      <c r="AN492" s="140">
        <f>Table_1027[[#This Row],[Reached Individuals]]*0.21</f>
        <v>135.44999999999999</v>
      </c>
      <c r="AO492" s="140">
        <f>Table_1027[[#This Row],[Reached Individuals]]*0.26</f>
        <v>167.70000000000002</v>
      </c>
      <c r="AP492" s="140">
        <f>Table_1027[[#This Row],[Reached Individuals]]*0.27</f>
        <v>174.15</v>
      </c>
      <c r="AQ492" s="142">
        <f>Table_1027[[#This Row],[Reached Individuals]]*0.02</f>
        <v>12.9</v>
      </c>
      <c r="AR492" s="142">
        <f>Table_1027[[#This Row],[Reached Individuals]]*0.03</f>
        <v>19.349999999999998</v>
      </c>
      <c r="AS492" s="37"/>
      <c r="AT492" s="12" t="s">
        <v>5169</v>
      </c>
      <c r="AU492" s="12" t="s">
        <v>5170</v>
      </c>
      <c r="AV492" s="11" t="s">
        <v>5171</v>
      </c>
      <c r="AW492" s="11" t="s">
        <v>5172</v>
      </c>
      <c r="AX492" s="11" t="s">
        <v>5170</v>
      </c>
      <c r="AY492" s="18" t="s">
        <v>5171</v>
      </c>
      <c r="AZ492" s="18" t="s">
        <v>5172</v>
      </c>
      <c r="BA492" s="5">
        <v>20</v>
      </c>
      <c r="BB492" s="5">
        <v>2022</v>
      </c>
      <c r="BC492" s="6" t="str" cm="1">
        <f t="array" ref="BC492">_xlfn.IFS(U492="Teknaf","202290",U492="Ukhia","202294",U492="Ramu","202266",U492="Pekua","202256",U492="Maheshkhali","202249",U492="Kutubdia","202245",U492="Cox's Bazar Sadar","202224",U492="Chakaria","202216",ISBLANK(U492),"")</f>
        <v>202294</v>
      </c>
      <c r="BD492" s="22"/>
      <c r="BE492" s="22"/>
    </row>
    <row r="493" spans="1:57" ht="15" customHeight="1">
      <c r="A493" s="36">
        <v>490</v>
      </c>
      <c r="B493" s="7" t="s">
        <v>408</v>
      </c>
      <c r="C493" s="7" t="s">
        <v>27</v>
      </c>
      <c r="D493" s="1" t="s">
        <v>318</v>
      </c>
      <c r="E493" s="18" t="s">
        <v>10</v>
      </c>
      <c r="F493" s="18" t="s">
        <v>22</v>
      </c>
      <c r="G493" s="18" t="s">
        <v>5168</v>
      </c>
      <c r="H493" s="3" t="s">
        <v>286</v>
      </c>
      <c r="I493" s="18" t="s">
        <v>89</v>
      </c>
      <c r="J493" s="18" t="s">
        <v>209</v>
      </c>
      <c r="K493" s="100" t="s">
        <v>74</v>
      </c>
      <c r="L493" s="100" t="s">
        <v>295</v>
      </c>
      <c r="M493" s="3" t="s">
        <v>428</v>
      </c>
      <c r="N493" s="18" t="s">
        <v>297</v>
      </c>
      <c r="O493" s="18" t="s">
        <v>303</v>
      </c>
      <c r="P493" s="71"/>
      <c r="Q493" s="4"/>
      <c r="R493" s="4"/>
      <c r="S493" s="5" t="s">
        <v>291</v>
      </c>
      <c r="T493" s="5" t="s">
        <v>292</v>
      </c>
      <c r="U493" s="18" t="s">
        <v>76</v>
      </c>
      <c r="V493" s="18" t="s">
        <v>219</v>
      </c>
      <c r="W493" s="18" t="s">
        <v>308</v>
      </c>
      <c r="X493" s="18" t="s">
        <v>311</v>
      </c>
      <c r="Y493" s="146" t="s">
        <v>72</v>
      </c>
      <c r="Z493" s="18" t="s">
        <v>296</v>
      </c>
      <c r="AA493" s="18" t="s">
        <v>73</v>
      </c>
      <c r="AB493" s="18" t="s">
        <v>293</v>
      </c>
      <c r="AC493" s="18">
        <v>114</v>
      </c>
      <c r="AD493" s="140">
        <f t="shared" si="16"/>
        <v>570</v>
      </c>
      <c r="AE493" s="140">
        <f>Table_1027[[#This Row],[Planned Individuals]]*0.51</f>
        <v>290.7</v>
      </c>
      <c r="AF493" s="140">
        <f>Table_1027[[#This Row],[Planned Individuals]]*0.49</f>
        <v>279.3</v>
      </c>
      <c r="AG493" s="37"/>
      <c r="AH493" s="37">
        <v>114</v>
      </c>
      <c r="AI493" s="140">
        <f>SUM(Table_1027[[#This Row],[Existing Households]:[New Households]])</f>
        <v>114</v>
      </c>
      <c r="AJ493" s="140">
        <f t="shared" si="17"/>
        <v>570</v>
      </c>
      <c r="AK493" s="140">
        <f>Table_1027[[#This Row],[Reached Individuals]]*0.51</f>
        <v>290.7</v>
      </c>
      <c r="AL493" s="140">
        <f>Table_1027[[#This Row],[Reached Individuals]]*0.49</f>
        <v>279.3</v>
      </c>
      <c r="AM493" s="140">
        <f>Table_1027[[#This Row],[Reached Individuals]]*0.21</f>
        <v>119.69999999999999</v>
      </c>
      <c r="AN493" s="140">
        <f>Table_1027[[#This Row],[Reached Individuals]]*0.21</f>
        <v>119.69999999999999</v>
      </c>
      <c r="AO493" s="140">
        <f>Table_1027[[#This Row],[Reached Individuals]]*0.26</f>
        <v>148.20000000000002</v>
      </c>
      <c r="AP493" s="140">
        <f>Table_1027[[#This Row],[Reached Individuals]]*0.27</f>
        <v>153.9</v>
      </c>
      <c r="AQ493" s="142">
        <f>Table_1027[[#This Row],[Reached Individuals]]*0.02</f>
        <v>11.4</v>
      </c>
      <c r="AR493" s="142">
        <f>Table_1027[[#This Row],[Reached Individuals]]*0.03</f>
        <v>17.099999999999998</v>
      </c>
      <c r="AS493" s="37"/>
      <c r="AT493" s="12" t="s">
        <v>5169</v>
      </c>
      <c r="AU493" s="12" t="s">
        <v>5170</v>
      </c>
      <c r="AV493" s="11" t="s">
        <v>5171</v>
      </c>
      <c r="AW493" s="11" t="s">
        <v>5172</v>
      </c>
      <c r="AX493" s="11" t="s">
        <v>5170</v>
      </c>
      <c r="AY493" s="18" t="s">
        <v>5173</v>
      </c>
      <c r="AZ493" s="18" t="s">
        <v>5172</v>
      </c>
      <c r="BA493" s="5">
        <v>20</v>
      </c>
      <c r="BB493" s="5">
        <v>2022</v>
      </c>
      <c r="BC493" s="6" t="str" cm="1">
        <f t="array" ref="BC493">_xlfn.IFS(U493="Teknaf","202290",U493="Ukhia","202294",U493="Ramu","202266",U493="Pekua","202256",U493="Maheshkhali","202249",U493="Kutubdia","202245",U493="Cox's Bazar Sadar","202224",U493="Chakaria","202216",ISBLANK(U493),"")</f>
        <v>202294</v>
      </c>
      <c r="BD493" s="22"/>
      <c r="BE493" s="22"/>
    </row>
    <row r="494" spans="1:57" ht="15" customHeight="1">
      <c r="A494" s="36">
        <v>491</v>
      </c>
      <c r="B494" s="7" t="s">
        <v>408</v>
      </c>
      <c r="C494" s="7" t="s">
        <v>27</v>
      </c>
      <c r="D494" s="1" t="s">
        <v>318</v>
      </c>
      <c r="E494" s="18" t="s">
        <v>10</v>
      </c>
      <c r="F494" s="18" t="s">
        <v>22</v>
      </c>
      <c r="G494" s="18" t="s">
        <v>5168</v>
      </c>
      <c r="H494" s="3" t="s">
        <v>286</v>
      </c>
      <c r="I494" s="18" t="s">
        <v>89</v>
      </c>
      <c r="J494" s="18" t="s">
        <v>209</v>
      </c>
      <c r="K494" s="100" t="s">
        <v>74</v>
      </c>
      <c r="L494" s="100" t="s">
        <v>295</v>
      </c>
      <c r="M494" s="3" t="s">
        <v>428</v>
      </c>
      <c r="N494" s="18" t="s">
        <v>297</v>
      </c>
      <c r="O494" s="18" t="s">
        <v>303</v>
      </c>
      <c r="P494" s="71"/>
      <c r="Q494" s="4"/>
      <c r="R494" s="4"/>
      <c r="S494" s="5" t="s">
        <v>291</v>
      </c>
      <c r="T494" s="5" t="s">
        <v>292</v>
      </c>
      <c r="U494" s="18" t="s">
        <v>76</v>
      </c>
      <c r="V494" s="18" t="s">
        <v>219</v>
      </c>
      <c r="W494" s="18" t="s">
        <v>309</v>
      </c>
      <c r="X494" s="18" t="s">
        <v>311</v>
      </c>
      <c r="Y494" s="18" t="s">
        <v>72</v>
      </c>
      <c r="Z494" s="18" t="s">
        <v>296</v>
      </c>
      <c r="AA494" s="18" t="s">
        <v>73</v>
      </c>
      <c r="AB494" s="18" t="s">
        <v>293</v>
      </c>
      <c r="AC494" s="18">
        <v>109</v>
      </c>
      <c r="AD494" s="140">
        <f t="shared" si="16"/>
        <v>545</v>
      </c>
      <c r="AE494" s="140">
        <f>Table_1027[[#This Row],[Planned Individuals]]*0.51</f>
        <v>277.95</v>
      </c>
      <c r="AF494" s="140">
        <f>Table_1027[[#This Row],[Planned Individuals]]*0.49</f>
        <v>267.05</v>
      </c>
      <c r="AG494" s="37"/>
      <c r="AH494" s="18">
        <v>109</v>
      </c>
      <c r="AI494" s="140">
        <f>SUM(Table_1027[[#This Row],[Existing Households]:[New Households]])</f>
        <v>109</v>
      </c>
      <c r="AJ494" s="140">
        <f t="shared" si="17"/>
        <v>545</v>
      </c>
      <c r="AK494" s="140">
        <f>Table_1027[[#This Row],[Reached Individuals]]*0.51</f>
        <v>277.95</v>
      </c>
      <c r="AL494" s="140">
        <f>Table_1027[[#This Row],[Reached Individuals]]*0.49</f>
        <v>267.05</v>
      </c>
      <c r="AM494" s="140">
        <f>Table_1027[[#This Row],[Reached Individuals]]*0.21</f>
        <v>114.45</v>
      </c>
      <c r="AN494" s="140">
        <f>Table_1027[[#This Row],[Reached Individuals]]*0.21</f>
        <v>114.45</v>
      </c>
      <c r="AO494" s="140">
        <f>Table_1027[[#This Row],[Reached Individuals]]*0.26</f>
        <v>141.70000000000002</v>
      </c>
      <c r="AP494" s="140">
        <f>Table_1027[[#This Row],[Reached Individuals]]*0.27</f>
        <v>147.15</v>
      </c>
      <c r="AQ494" s="142">
        <f>Table_1027[[#This Row],[Reached Individuals]]*0.02</f>
        <v>10.9</v>
      </c>
      <c r="AR494" s="142">
        <f>Table_1027[[#This Row],[Reached Individuals]]*0.03</f>
        <v>16.349999999999998</v>
      </c>
      <c r="AS494" s="37"/>
      <c r="AT494" s="12" t="s">
        <v>5169</v>
      </c>
      <c r="AU494" s="12" t="s">
        <v>5170</v>
      </c>
      <c r="AV494" s="11" t="s">
        <v>5171</v>
      </c>
      <c r="AW494" s="11" t="s">
        <v>5172</v>
      </c>
      <c r="AX494" s="11" t="s">
        <v>5170</v>
      </c>
      <c r="AY494" s="18" t="s">
        <v>5174</v>
      </c>
      <c r="AZ494" s="18" t="s">
        <v>5172</v>
      </c>
      <c r="BA494" s="5">
        <v>20</v>
      </c>
      <c r="BB494" s="5">
        <v>2022</v>
      </c>
      <c r="BC494" s="6" t="str" cm="1">
        <f t="array" ref="BC494">_xlfn.IFS(U494="Teknaf","202290",U494="Ukhia","202294",U494="Ramu","202266",U494="Pekua","202256",U494="Maheshkhali","202249",U494="Kutubdia","202245",U494="Cox's Bazar Sadar","202224",U494="Chakaria","202216",ISBLANK(U494),"")</f>
        <v>202294</v>
      </c>
      <c r="BD494" s="22"/>
      <c r="BE494" s="22"/>
    </row>
    <row r="495" spans="1:57" ht="15" customHeight="1">
      <c r="A495" s="36">
        <v>492</v>
      </c>
      <c r="B495" s="8" t="s">
        <v>408</v>
      </c>
      <c r="C495" s="8" t="s">
        <v>27</v>
      </c>
      <c r="D495" s="1" t="s">
        <v>318</v>
      </c>
      <c r="E495" s="18" t="s">
        <v>10</v>
      </c>
      <c r="F495" s="18" t="s">
        <v>22</v>
      </c>
      <c r="G495" s="18" t="s">
        <v>5168</v>
      </c>
      <c r="H495" s="3" t="s">
        <v>286</v>
      </c>
      <c r="I495" s="18" t="s">
        <v>89</v>
      </c>
      <c r="J495" s="18" t="s">
        <v>209</v>
      </c>
      <c r="K495" s="100" t="s">
        <v>74</v>
      </c>
      <c r="L495" s="100" t="s">
        <v>295</v>
      </c>
      <c r="M495" s="3" t="s">
        <v>428</v>
      </c>
      <c r="N495" s="18" t="s">
        <v>297</v>
      </c>
      <c r="O495" s="18" t="s">
        <v>303</v>
      </c>
      <c r="P495" s="71"/>
      <c r="Q495" s="4"/>
      <c r="R495" s="4"/>
      <c r="S495" s="5" t="s">
        <v>291</v>
      </c>
      <c r="T495" s="5" t="s">
        <v>292</v>
      </c>
      <c r="U495" s="18" t="s">
        <v>76</v>
      </c>
      <c r="V495" s="18" t="s">
        <v>219</v>
      </c>
      <c r="W495" s="18" t="s">
        <v>310</v>
      </c>
      <c r="X495" s="18" t="s">
        <v>311</v>
      </c>
      <c r="Y495" s="18" t="s">
        <v>72</v>
      </c>
      <c r="Z495" s="18" t="s">
        <v>296</v>
      </c>
      <c r="AA495" s="18" t="s">
        <v>73</v>
      </c>
      <c r="AB495" s="18" t="s">
        <v>293</v>
      </c>
      <c r="AC495" s="18">
        <v>115</v>
      </c>
      <c r="AD495" s="140">
        <f t="shared" si="16"/>
        <v>575</v>
      </c>
      <c r="AE495" s="140">
        <f>Table_1027[[#This Row],[Planned Individuals]]*0.51</f>
        <v>293.25</v>
      </c>
      <c r="AF495" s="140">
        <f>Table_1027[[#This Row],[Planned Individuals]]*0.49</f>
        <v>281.75</v>
      </c>
      <c r="AG495" s="37"/>
      <c r="AH495" s="18">
        <v>115</v>
      </c>
      <c r="AI495" s="140">
        <f>SUM(Table_1027[[#This Row],[Existing Households]:[New Households]])</f>
        <v>115</v>
      </c>
      <c r="AJ495" s="140">
        <f t="shared" si="17"/>
        <v>575</v>
      </c>
      <c r="AK495" s="140">
        <f>Table_1027[[#This Row],[Reached Individuals]]*0.51</f>
        <v>293.25</v>
      </c>
      <c r="AL495" s="140">
        <f>Table_1027[[#This Row],[Reached Individuals]]*0.49</f>
        <v>281.75</v>
      </c>
      <c r="AM495" s="140">
        <f>Table_1027[[#This Row],[Reached Individuals]]*0.21</f>
        <v>120.75</v>
      </c>
      <c r="AN495" s="140">
        <f>Table_1027[[#This Row],[Reached Individuals]]*0.21</f>
        <v>120.75</v>
      </c>
      <c r="AO495" s="140">
        <f>Table_1027[[#This Row],[Reached Individuals]]*0.26</f>
        <v>149.5</v>
      </c>
      <c r="AP495" s="140">
        <f>Table_1027[[#This Row],[Reached Individuals]]*0.27</f>
        <v>155.25</v>
      </c>
      <c r="AQ495" s="142">
        <f>Table_1027[[#This Row],[Reached Individuals]]*0.02</f>
        <v>11.5</v>
      </c>
      <c r="AR495" s="142">
        <f>Table_1027[[#This Row],[Reached Individuals]]*0.03</f>
        <v>17.25</v>
      </c>
      <c r="AS495" s="37"/>
      <c r="AT495" s="12" t="s">
        <v>5169</v>
      </c>
      <c r="AU495" s="12" t="s">
        <v>5170</v>
      </c>
      <c r="AV495" s="11" t="s">
        <v>5173</v>
      </c>
      <c r="AW495" s="11" t="s">
        <v>5172</v>
      </c>
      <c r="AX495" s="11" t="s">
        <v>5170</v>
      </c>
      <c r="AY495" s="18" t="s">
        <v>5175</v>
      </c>
      <c r="AZ495" s="18" t="s">
        <v>5172</v>
      </c>
      <c r="BA495" s="5">
        <v>20</v>
      </c>
      <c r="BB495" s="5">
        <v>2022</v>
      </c>
      <c r="BC495" s="6" t="str" cm="1">
        <f t="array" ref="BC495">_xlfn.IFS(U495="Teknaf","202290",U495="Ukhia","202294",U495="Ramu","202266",U495="Pekua","202256",U495="Maheshkhali","202249",U495="Kutubdia","202245",U495="Cox's Bazar Sadar","202224",U495="Chakaria","202216",ISBLANK(U495),"")</f>
        <v>202294</v>
      </c>
      <c r="BD495" s="22"/>
      <c r="BE495" s="22"/>
    </row>
    <row r="496" spans="1:57" ht="15" customHeight="1">
      <c r="A496" s="36">
        <v>493</v>
      </c>
      <c r="B496" s="8" t="s">
        <v>408</v>
      </c>
      <c r="C496" s="8" t="s">
        <v>27</v>
      </c>
      <c r="D496" s="1" t="s">
        <v>318</v>
      </c>
      <c r="E496" s="18" t="s">
        <v>10</v>
      </c>
      <c r="F496" s="18" t="s">
        <v>22</v>
      </c>
      <c r="G496" s="18" t="s">
        <v>5168</v>
      </c>
      <c r="H496" s="3" t="s">
        <v>286</v>
      </c>
      <c r="I496" s="18" t="s">
        <v>89</v>
      </c>
      <c r="J496" s="18" t="s">
        <v>209</v>
      </c>
      <c r="K496" s="100" t="s">
        <v>74</v>
      </c>
      <c r="L496" s="100" t="s">
        <v>295</v>
      </c>
      <c r="M496" s="3" t="s">
        <v>428</v>
      </c>
      <c r="N496" s="18" t="s">
        <v>297</v>
      </c>
      <c r="O496" s="18" t="s">
        <v>303</v>
      </c>
      <c r="P496" s="18"/>
      <c r="Q496" s="2"/>
      <c r="R496" s="2"/>
      <c r="S496" s="5" t="s">
        <v>291</v>
      </c>
      <c r="T496" s="5" t="s">
        <v>292</v>
      </c>
      <c r="U496" s="18" t="s">
        <v>76</v>
      </c>
      <c r="V496" s="18" t="s">
        <v>219</v>
      </c>
      <c r="W496" s="18" t="s">
        <v>331</v>
      </c>
      <c r="X496" s="18" t="s">
        <v>311</v>
      </c>
      <c r="Y496" s="18" t="s">
        <v>72</v>
      </c>
      <c r="Z496" s="18" t="s">
        <v>296</v>
      </c>
      <c r="AA496" s="18" t="s">
        <v>73</v>
      </c>
      <c r="AB496" s="18" t="s">
        <v>293</v>
      </c>
      <c r="AC496" s="18">
        <v>118</v>
      </c>
      <c r="AD496" s="140">
        <f t="shared" si="16"/>
        <v>590</v>
      </c>
      <c r="AE496" s="140">
        <f>Table_1027[[#This Row],[Planned Individuals]]*0.51</f>
        <v>300.89999999999998</v>
      </c>
      <c r="AF496" s="140">
        <f>Table_1027[[#This Row],[Planned Individuals]]*0.49</f>
        <v>289.10000000000002</v>
      </c>
      <c r="AG496" s="37"/>
      <c r="AH496" s="18">
        <v>118</v>
      </c>
      <c r="AI496" s="140">
        <f>SUM(Table_1027[[#This Row],[Existing Households]:[New Households]])</f>
        <v>118</v>
      </c>
      <c r="AJ496" s="140">
        <f t="shared" si="17"/>
        <v>590</v>
      </c>
      <c r="AK496" s="140">
        <f>Table_1027[[#This Row],[Reached Individuals]]*0.51</f>
        <v>300.89999999999998</v>
      </c>
      <c r="AL496" s="140">
        <f>Table_1027[[#This Row],[Reached Individuals]]*0.49</f>
        <v>289.10000000000002</v>
      </c>
      <c r="AM496" s="140">
        <f>Table_1027[[#This Row],[Reached Individuals]]*0.21</f>
        <v>123.89999999999999</v>
      </c>
      <c r="AN496" s="140">
        <f>Table_1027[[#This Row],[Reached Individuals]]*0.21</f>
        <v>123.89999999999999</v>
      </c>
      <c r="AO496" s="140">
        <f>Table_1027[[#This Row],[Reached Individuals]]*0.26</f>
        <v>153.4</v>
      </c>
      <c r="AP496" s="140">
        <f>Table_1027[[#This Row],[Reached Individuals]]*0.27</f>
        <v>159.30000000000001</v>
      </c>
      <c r="AQ496" s="142">
        <f>Table_1027[[#This Row],[Reached Individuals]]*0.02</f>
        <v>11.8</v>
      </c>
      <c r="AR496" s="142">
        <f>Table_1027[[#This Row],[Reached Individuals]]*0.03</f>
        <v>17.7</v>
      </c>
      <c r="AS496" s="37"/>
      <c r="AT496" s="12" t="s">
        <v>5169</v>
      </c>
      <c r="AU496" s="12" t="s">
        <v>5170</v>
      </c>
      <c r="AV496" s="11" t="s">
        <v>5174</v>
      </c>
      <c r="AW496" s="11" t="s">
        <v>5172</v>
      </c>
      <c r="AX496" s="11" t="s">
        <v>5170</v>
      </c>
      <c r="AY496" s="18" t="s">
        <v>5176</v>
      </c>
      <c r="AZ496" s="18" t="s">
        <v>5172</v>
      </c>
      <c r="BA496" s="5">
        <v>20</v>
      </c>
      <c r="BB496" s="5">
        <v>2022</v>
      </c>
      <c r="BC496" s="6" t="str" cm="1">
        <f t="array" ref="BC496">_xlfn.IFS(U496="Teknaf","202290",U496="Ukhia","202294",U496="Ramu","202266",U496="Pekua","202256",U496="Maheshkhali","202249",U496="Kutubdia","202245",U496="Cox's Bazar Sadar","202224",U496="Chakaria","202216",ISBLANK(U496),"")</f>
        <v>202294</v>
      </c>
      <c r="BD496" s="22"/>
      <c r="BE496" s="22"/>
    </row>
    <row r="497" spans="1:57" ht="15" customHeight="1">
      <c r="A497" s="36">
        <v>494</v>
      </c>
      <c r="B497" s="8" t="s">
        <v>408</v>
      </c>
      <c r="C497" s="8" t="s">
        <v>27</v>
      </c>
      <c r="D497" s="1" t="s">
        <v>318</v>
      </c>
      <c r="E497" s="18" t="s">
        <v>10</v>
      </c>
      <c r="F497" s="18" t="s">
        <v>22</v>
      </c>
      <c r="G497" s="18" t="s">
        <v>5168</v>
      </c>
      <c r="H497" s="3" t="s">
        <v>286</v>
      </c>
      <c r="I497" s="18" t="s">
        <v>89</v>
      </c>
      <c r="J497" s="18" t="s">
        <v>209</v>
      </c>
      <c r="K497" s="100" t="s">
        <v>74</v>
      </c>
      <c r="L497" s="100" t="s">
        <v>295</v>
      </c>
      <c r="M497" s="3" t="s">
        <v>428</v>
      </c>
      <c r="N497" s="18" t="s">
        <v>297</v>
      </c>
      <c r="O497" s="18" t="s">
        <v>303</v>
      </c>
      <c r="P497" s="18"/>
      <c r="Q497" s="2"/>
      <c r="R497" s="2"/>
      <c r="S497" s="5" t="s">
        <v>291</v>
      </c>
      <c r="T497" s="5" t="s">
        <v>292</v>
      </c>
      <c r="U497" s="18" t="s">
        <v>76</v>
      </c>
      <c r="V497" s="18" t="s">
        <v>219</v>
      </c>
      <c r="W497" s="18" t="s">
        <v>316</v>
      </c>
      <c r="X497" s="18" t="s">
        <v>311</v>
      </c>
      <c r="Y497" s="18" t="s">
        <v>72</v>
      </c>
      <c r="Z497" s="18" t="s">
        <v>296</v>
      </c>
      <c r="AA497" s="18" t="s">
        <v>73</v>
      </c>
      <c r="AB497" s="18" t="s">
        <v>293</v>
      </c>
      <c r="AC497" s="18">
        <v>111</v>
      </c>
      <c r="AD497" s="140">
        <f t="shared" si="16"/>
        <v>555</v>
      </c>
      <c r="AE497" s="140">
        <f>Table_1027[[#This Row],[Planned Individuals]]*0.51</f>
        <v>283.05</v>
      </c>
      <c r="AF497" s="140">
        <f>Table_1027[[#This Row],[Planned Individuals]]*0.49</f>
        <v>271.95</v>
      </c>
      <c r="AG497" s="37"/>
      <c r="AH497" s="18">
        <v>111</v>
      </c>
      <c r="AI497" s="140">
        <f>SUM(Table_1027[[#This Row],[Existing Households]:[New Households]])</f>
        <v>111</v>
      </c>
      <c r="AJ497" s="140">
        <f t="shared" si="17"/>
        <v>555</v>
      </c>
      <c r="AK497" s="140">
        <f>Table_1027[[#This Row],[Reached Individuals]]*0.51</f>
        <v>283.05</v>
      </c>
      <c r="AL497" s="140">
        <f>Table_1027[[#This Row],[Reached Individuals]]*0.49</f>
        <v>271.95</v>
      </c>
      <c r="AM497" s="140">
        <f>Table_1027[[#This Row],[Reached Individuals]]*0.21</f>
        <v>116.55</v>
      </c>
      <c r="AN497" s="140">
        <f>Table_1027[[#This Row],[Reached Individuals]]*0.21</f>
        <v>116.55</v>
      </c>
      <c r="AO497" s="140">
        <f>Table_1027[[#This Row],[Reached Individuals]]*0.26</f>
        <v>144.30000000000001</v>
      </c>
      <c r="AP497" s="140">
        <f>Table_1027[[#This Row],[Reached Individuals]]*0.27</f>
        <v>149.85000000000002</v>
      </c>
      <c r="AQ497" s="142">
        <f>Table_1027[[#This Row],[Reached Individuals]]*0.02</f>
        <v>11.1</v>
      </c>
      <c r="AR497" s="142">
        <f>Table_1027[[#This Row],[Reached Individuals]]*0.03</f>
        <v>16.649999999999999</v>
      </c>
      <c r="AS497" s="37"/>
      <c r="AT497" s="12" t="s">
        <v>5169</v>
      </c>
      <c r="AU497" s="12" t="s">
        <v>5170</v>
      </c>
      <c r="AV497" s="11" t="s">
        <v>5175</v>
      </c>
      <c r="AW497" s="11" t="s">
        <v>5172</v>
      </c>
      <c r="AX497" s="11" t="s">
        <v>5170</v>
      </c>
      <c r="AY497" s="18" t="s">
        <v>5177</v>
      </c>
      <c r="AZ497" s="18" t="s">
        <v>5172</v>
      </c>
      <c r="BA497" s="5">
        <v>20</v>
      </c>
      <c r="BB497" s="5">
        <v>2022</v>
      </c>
      <c r="BC497" s="6" t="str" cm="1">
        <f t="array" ref="BC497">_xlfn.IFS(U497="Teknaf","202290",U497="Ukhia","202294",U497="Ramu","202266",U497="Pekua","202256",U497="Maheshkhali","202249",U497="Kutubdia","202245",U497="Cox's Bazar Sadar","202224",U497="Chakaria","202216",ISBLANK(U497),"")</f>
        <v>202294</v>
      </c>
      <c r="BD497" s="22"/>
      <c r="BE497" s="22"/>
    </row>
    <row r="498" spans="1:57" ht="15" customHeight="1">
      <c r="A498" s="36">
        <v>495</v>
      </c>
      <c r="B498" s="8" t="s">
        <v>408</v>
      </c>
      <c r="C498" s="8" t="s">
        <v>27</v>
      </c>
      <c r="D498" s="1" t="s">
        <v>318</v>
      </c>
      <c r="E498" s="18" t="s">
        <v>10</v>
      </c>
      <c r="F498" s="18" t="s">
        <v>22</v>
      </c>
      <c r="G498" s="18" t="s">
        <v>5168</v>
      </c>
      <c r="H498" s="3" t="s">
        <v>286</v>
      </c>
      <c r="I498" s="18" t="s">
        <v>89</v>
      </c>
      <c r="J498" s="18" t="s">
        <v>209</v>
      </c>
      <c r="K498" s="100" t="s">
        <v>74</v>
      </c>
      <c r="L498" s="100" t="s">
        <v>295</v>
      </c>
      <c r="M498" s="3" t="s">
        <v>428</v>
      </c>
      <c r="N498" s="18" t="s">
        <v>297</v>
      </c>
      <c r="O498" s="18" t="s">
        <v>303</v>
      </c>
      <c r="P498" s="18"/>
      <c r="Q498" s="2"/>
      <c r="R498" s="2"/>
      <c r="S498" s="5" t="s">
        <v>291</v>
      </c>
      <c r="T498" s="5" t="s">
        <v>292</v>
      </c>
      <c r="U498" s="18" t="s">
        <v>76</v>
      </c>
      <c r="V498" s="18" t="s">
        <v>220</v>
      </c>
      <c r="W498" s="18" t="s">
        <v>306</v>
      </c>
      <c r="X498" s="18" t="s">
        <v>311</v>
      </c>
      <c r="Y498" s="18" t="s">
        <v>72</v>
      </c>
      <c r="Z498" s="18" t="s">
        <v>296</v>
      </c>
      <c r="AA498" s="18" t="s">
        <v>73</v>
      </c>
      <c r="AB498" s="18" t="s">
        <v>293</v>
      </c>
      <c r="AC498" s="18">
        <v>26</v>
      </c>
      <c r="AD498" s="140">
        <f t="shared" si="16"/>
        <v>130</v>
      </c>
      <c r="AE498" s="140">
        <f>Table_1027[[#This Row],[Planned Individuals]]*0.51</f>
        <v>66.3</v>
      </c>
      <c r="AF498" s="140">
        <f>Table_1027[[#This Row],[Planned Individuals]]*0.49</f>
        <v>63.699999999999996</v>
      </c>
      <c r="AG498" s="37"/>
      <c r="AH498" s="18">
        <v>26</v>
      </c>
      <c r="AI498" s="140">
        <f>SUM(Table_1027[[#This Row],[Existing Households]:[New Households]])</f>
        <v>26</v>
      </c>
      <c r="AJ498" s="140">
        <f t="shared" si="17"/>
        <v>130</v>
      </c>
      <c r="AK498" s="140">
        <f>Table_1027[[#This Row],[Reached Individuals]]*0.51</f>
        <v>66.3</v>
      </c>
      <c r="AL498" s="140">
        <f>Table_1027[[#This Row],[Reached Individuals]]*0.49</f>
        <v>63.699999999999996</v>
      </c>
      <c r="AM498" s="140">
        <f>Table_1027[[#This Row],[Reached Individuals]]*0.21</f>
        <v>27.3</v>
      </c>
      <c r="AN498" s="140">
        <f>Table_1027[[#This Row],[Reached Individuals]]*0.21</f>
        <v>27.3</v>
      </c>
      <c r="AO498" s="140">
        <f>Table_1027[[#This Row],[Reached Individuals]]*0.26</f>
        <v>33.800000000000004</v>
      </c>
      <c r="AP498" s="140">
        <f>Table_1027[[#This Row],[Reached Individuals]]*0.27</f>
        <v>35.1</v>
      </c>
      <c r="AQ498" s="142">
        <f>Table_1027[[#This Row],[Reached Individuals]]*0.02</f>
        <v>2.6</v>
      </c>
      <c r="AR498" s="142">
        <f>Table_1027[[#This Row],[Reached Individuals]]*0.03</f>
        <v>3.9</v>
      </c>
      <c r="AS498" s="37"/>
      <c r="AT498" s="12" t="s">
        <v>5169</v>
      </c>
      <c r="AU498" s="12" t="s">
        <v>5170</v>
      </c>
      <c r="AV498" s="11" t="s">
        <v>5176</v>
      </c>
      <c r="AW498" s="11" t="s">
        <v>5172</v>
      </c>
      <c r="AX498" s="11" t="s">
        <v>5170</v>
      </c>
      <c r="AY498" s="18" t="s">
        <v>5178</v>
      </c>
      <c r="AZ498" s="18" t="s">
        <v>5172</v>
      </c>
      <c r="BA498" s="5">
        <v>20</v>
      </c>
      <c r="BB498" s="5">
        <v>2022</v>
      </c>
      <c r="BC498" s="6" t="str" cm="1">
        <f t="array" ref="BC498">_xlfn.IFS(U498="Teknaf","202290",U498="Ukhia","202294",U498="Ramu","202266",U498="Pekua","202256",U498="Maheshkhali","202249",U498="Kutubdia","202245",U498="Cox's Bazar Sadar","202224",U498="Chakaria","202216",ISBLANK(U498),"")</f>
        <v>202294</v>
      </c>
      <c r="BD498" s="22"/>
      <c r="BE498" s="22"/>
    </row>
    <row r="499" spans="1:57" ht="15" customHeight="1">
      <c r="A499" s="36">
        <v>496</v>
      </c>
      <c r="B499" s="8" t="s">
        <v>408</v>
      </c>
      <c r="C499" s="8" t="s">
        <v>27</v>
      </c>
      <c r="D499" s="1" t="s">
        <v>318</v>
      </c>
      <c r="E499" s="18" t="s">
        <v>10</v>
      </c>
      <c r="F499" s="18" t="s">
        <v>22</v>
      </c>
      <c r="G499" s="18" t="s">
        <v>5168</v>
      </c>
      <c r="H499" s="3" t="s">
        <v>286</v>
      </c>
      <c r="I499" s="18" t="s">
        <v>89</v>
      </c>
      <c r="J499" s="18" t="s">
        <v>209</v>
      </c>
      <c r="K499" s="100" t="s">
        <v>74</v>
      </c>
      <c r="L499" s="100" t="s">
        <v>295</v>
      </c>
      <c r="M499" s="3" t="s">
        <v>428</v>
      </c>
      <c r="N499" s="18" t="s">
        <v>297</v>
      </c>
      <c r="O499" s="18" t="s">
        <v>303</v>
      </c>
      <c r="P499" s="18"/>
      <c r="Q499" s="2"/>
      <c r="R499" s="2"/>
      <c r="S499" s="5" t="s">
        <v>291</v>
      </c>
      <c r="T499" s="5" t="s">
        <v>292</v>
      </c>
      <c r="U499" s="18" t="s">
        <v>76</v>
      </c>
      <c r="V499" s="18" t="s">
        <v>220</v>
      </c>
      <c r="W499" s="18" t="s">
        <v>324</v>
      </c>
      <c r="X499" s="18" t="s">
        <v>311</v>
      </c>
      <c r="Y499" s="18" t="s">
        <v>72</v>
      </c>
      <c r="Z499" s="18" t="s">
        <v>296</v>
      </c>
      <c r="AA499" s="18" t="s">
        <v>73</v>
      </c>
      <c r="AB499" s="18" t="s">
        <v>293</v>
      </c>
      <c r="AC499" s="18">
        <v>126</v>
      </c>
      <c r="AD499" s="140">
        <f t="shared" si="16"/>
        <v>630</v>
      </c>
      <c r="AE499" s="140">
        <f>Table_1027[[#This Row],[Planned Individuals]]*0.51</f>
        <v>321.3</v>
      </c>
      <c r="AF499" s="140">
        <f>Table_1027[[#This Row],[Planned Individuals]]*0.49</f>
        <v>308.7</v>
      </c>
      <c r="AG499" s="37"/>
      <c r="AH499" s="18">
        <v>126</v>
      </c>
      <c r="AI499" s="140">
        <f>SUM(Table_1027[[#This Row],[Existing Households]:[New Households]])</f>
        <v>126</v>
      </c>
      <c r="AJ499" s="140">
        <f t="shared" si="17"/>
        <v>630</v>
      </c>
      <c r="AK499" s="140">
        <f>Table_1027[[#This Row],[Reached Individuals]]*0.51</f>
        <v>321.3</v>
      </c>
      <c r="AL499" s="140">
        <f>Table_1027[[#This Row],[Reached Individuals]]*0.49</f>
        <v>308.7</v>
      </c>
      <c r="AM499" s="140">
        <f>Table_1027[[#This Row],[Reached Individuals]]*0.21</f>
        <v>132.29999999999998</v>
      </c>
      <c r="AN499" s="140">
        <f>Table_1027[[#This Row],[Reached Individuals]]*0.21</f>
        <v>132.29999999999998</v>
      </c>
      <c r="AO499" s="140">
        <f>Table_1027[[#This Row],[Reached Individuals]]*0.26</f>
        <v>163.80000000000001</v>
      </c>
      <c r="AP499" s="140">
        <f>Table_1027[[#This Row],[Reached Individuals]]*0.27</f>
        <v>170.10000000000002</v>
      </c>
      <c r="AQ499" s="142">
        <f>Table_1027[[#This Row],[Reached Individuals]]*0.02</f>
        <v>12.6</v>
      </c>
      <c r="AR499" s="142">
        <f>Table_1027[[#This Row],[Reached Individuals]]*0.03</f>
        <v>18.899999999999999</v>
      </c>
      <c r="AS499" s="37"/>
      <c r="AT499" s="12" t="s">
        <v>5169</v>
      </c>
      <c r="AU499" s="12" t="s">
        <v>5170</v>
      </c>
      <c r="AV499" s="11" t="s">
        <v>5177</v>
      </c>
      <c r="AW499" s="11" t="s">
        <v>5172</v>
      </c>
      <c r="AX499" s="11" t="s">
        <v>5170</v>
      </c>
      <c r="AY499" s="18" t="s">
        <v>5179</v>
      </c>
      <c r="AZ499" s="18" t="s">
        <v>5172</v>
      </c>
      <c r="BA499" s="5">
        <v>20</v>
      </c>
      <c r="BB499" s="5">
        <v>2022</v>
      </c>
      <c r="BC499" s="6" t="str" cm="1">
        <f t="array" ref="BC499">_xlfn.IFS(U499="Teknaf","202290",U499="Ukhia","202294",U499="Ramu","202266",U499="Pekua","202256",U499="Maheshkhali","202249",U499="Kutubdia","202245",U499="Cox's Bazar Sadar","202224",U499="Chakaria","202216",ISBLANK(U499),"")</f>
        <v>202294</v>
      </c>
      <c r="BD499" s="22"/>
      <c r="BE499" s="22"/>
    </row>
    <row r="500" spans="1:57" ht="15" customHeight="1">
      <c r="A500" s="36">
        <v>497</v>
      </c>
      <c r="B500" s="8" t="s">
        <v>408</v>
      </c>
      <c r="C500" s="8" t="s">
        <v>27</v>
      </c>
      <c r="D500" s="1" t="s">
        <v>318</v>
      </c>
      <c r="E500" s="18" t="s">
        <v>10</v>
      </c>
      <c r="F500" s="18" t="s">
        <v>22</v>
      </c>
      <c r="G500" s="18" t="s">
        <v>5168</v>
      </c>
      <c r="H500" s="3" t="s">
        <v>286</v>
      </c>
      <c r="I500" s="18" t="s">
        <v>89</v>
      </c>
      <c r="J500" s="18" t="s">
        <v>209</v>
      </c>
      <c r="K500" s="100" t="s">
        <v>74</v>
      </c>
      <c r="L500" s="100" t="s">
        <v>295</v>
      </c>
      <c r="M500" s="3" t="s">
        <v>428</v>
      </c>
      <c r="N500" s="18" t="s">
        <v>297</v>
      </c>
      <c r="O500" s="18" t="s">
        <v>303</v>
      </c>
      <c r="P500" s="18"/>
      <c r="Q500" s="2"/>
      <c r="R500" s="2"/>
      <c r="S500" s="5" t="s">
        <v>291</v>
      </c>
      <c r="T500" s="5" t="s">
        <v>292</v>
      </c>
      <c r="U500" s="18" t="s">
        <v>76</v>
      </c>
      <c r="V500" s="18" t="s">
        <v>220</v>
      </c>
      <c r="W500" s="18" t="s">
        <v>309</v>
      </c>
      <c r="X500" s="18" t="s">
        <v>311</v>
      </c>
      <c r="Y500" s="18" t="s">
        <v>72</v>
      </c>
      <c r="Z500" s="18" t="s">
        <v>296</v>
      </c>
      <c r="AA500" s="18" t="s">
        <v>73</v>
      </c>
      <c r="AB500" s="18" t="s">
        <v>293</v>
      </c>
      <c r="AC500" s="18">
        <v>171</v>
      </c>
      <c r="AD500" s="140">
        <f t="shared" si="16"/>
        <v>855</v>
      </c>
      <c r="AE500" s="140">
        <f>Table_1027[[#This Row],[Planned Individuals]]*0.51</f>
        <v>436.05</v>
      </c>
      <c r="AF500" s="140">
        <f>Table_1027[[#This Row],[Planned Individuals]]*0.49</f>
        <v>418.95</v>
      </c>
      <c r="AG500" s="37"/>
      <c r="AH500" s="18">
        <v>171</v>
      </c>
      <c r="AI500" s="140">
        <f>SUM(Table_1027[[#This Row],[Existing Households]:[New Households]])</f>
        <v>171</v>
      </c>
      <c r="AJ500" s="140">
        <f t="shared" si="17"/>
        <v>855</v>
      </c>
      <c r="AK500" s="140">
        <f>Table_1027[[#This Row],[Reached Individuals]]*0.51</f>
        <v>436.05</v>
      </c>
      <c r="AL500" s="140">
        <f>Table_1027[[#This Row],[Reached Individuals]]*0.49</f>
        <v>418.95</v>
      </c>
      <c r="AM500" s="140">
        <f>Table_1027[[#This Row],[Reached Individuals]]*0.21</f>
        <v>179.54999999999998</v>
      </c>
      <c r="AN500" s="140">
        <f>Table_1027[[#This Row],[Reached Individuals]]*0.21</f>
        <v>179.54999999999998</v>
      </c>
      <c r="AO500" s="140">
        <f>Table_1027[[#This Row],[Reached Individuals]]*0.26</f>
        <v>222.3</v>
      </c>
      <c r="AP500" s="140">
        <f>Table_1027[[#This Row],[Reached Individuals]]*0.27</f>
        <v>230.85000000000002</v>
      </c>
      <c r="AQ500" s="142">
        <f>Table_1027[[#This Row],[Reached Individuals]]*0.02</f>
        <v>17.100000000000001</v>
      </c>
      <c r="AR500" s="142">
        <f>Table_1027[[#This Row],[Reached Individuals]]*0.03</f>
        <v>25.65</v>
      </c>
      <c r="AS500" s="37"/>
      <c r="AT500" s="12" t="s">
        <v>5169</v>
      </c>
      <c r="AU500" s="12" t="s">
        <v>5170</v>
      </c>
      <c r="AV500" s="11" t="s">
        <v>5178</v>
      </c>
      <c r="AW500" s="11" t="s">
        <v>5172</v>
      </c>
      <c r="AX500" s="11" t="s">
        <v>5170</v>
      </c>
      <c r="AY500" s="18" t="s">
        <v>5180</v>
      </c>
      <c r="AZ500" s="18" t="s">
        <v>5172</v>
      </c>
      <c r="BA500" s="5">
        <v>20</v>
      </c>
      <c r="BB500" s="5">
        <v>2022</v>
      </c>
      <c r="BC500" s="6" t="str" cm="1">
        <f t="array" ref="BC500">_xlfn.IFS(U500="Teknaf","202290",U500="Ukhia","202294",U500="Ramu","202266",U500="Pekua","202256",U500="Maheshkhali","202249",U500="Kutubdia","202245",U500="Cox's Bazar Sadar","202224",U500="Chakaria","202216",ISBLANK(U500),"")</f>
        <v>202294</v>
      </c>
      <c r="BD500" s="22"/>
      <c r="BE500" s="22"/>
    </row>
    <row r="501" spans="1:57" ht="15" customHeight="1">
      <c r="A501" s="36">
        <v>498</v>
      </c>
      <c r="B501" s="8" t="s">
        <v>408</v>
      </c>
      <c r="C501" s="8" t="s">
        <v>27</v>
      </c>
      <c r="D501" s="1" t="s">
        <v>318</v>
      </c>
      <c r="E501" s="18" t="s">
        <v>10</v>
      </c>
      <c r="F501" s="18" t="s">
        <v>22</v>
      </c>
      <c r="G501" s="18" t="s">
        <v>5168</v>
      </c>
      <c r="H501" s="3" t="s">
        <v>286</v>
      </c>
      <c r="I501" s="18" t="s">
        <v>89</v>
      </c>
      <c r="J501" s="18" t="s">
        <v>209</v>
      </c>
      <c r="K501" s="100" t="s">
        <v>74</v>
      </c>
      <c r="L501" s="100" t="s">
        <v>295</v>
      </c>
      <c r="M501" s="3" t="s">
        <v>428</v>
      </c>
      <c r="N501" s="18" t="s">
        <v>297</v>
      </c>
      <c r="O501" s="18" t="s">
        <v>303</v>
      </c>
      <c r="P501" s="18"/>
      <c r="Q501" s="2"/>
      <c r="R501" s="2"/>
      <c r="S501" s="5" t="s">
        <v>291</v>
      </c>
      <c r="T501" s="5" t="s">
        <v>292</v>
      </c>
      <c r="U501" s="18" t="s">
        <v>76</v>
      </c>
      <c r="V501" s="18" t="s">
        <v>220</v>
      </c>
      <c r="W501" s="18" t="s">
        <v>310</v>
      </c>
      <c r="X501" s="18" t="s">
        <v>311</v>
      </c>
      <c r="Y501" s="18" t="s">
        <v>72</v>
      </c>
      <c r="Z501" s="18" t="s">
        <v>296</v>
      </c>
      <c r="AA501" s="18" t="s">
        <v>73</v>
      </c>
      <c r="AB501" s="18" t="s">
        <v>293</v>
      </c>
      <c r="AC501" s="18">
        <v>316</v>
      </c>
      <c r="AD501" s="140">
        <f t="shared" si="16"/>
        <v>1580</v>
      </c>
      <c r="AE501" s="140">
        <f>Table_1027[[#This Row],[Planned Individuals]]*0.51</f>
        <v>805.80000000000007</v>
      </c>
      <c r="AF501" s="140">
        <f>Table_1027[[#This Row],[Planned Individuals]]*0.49</f>
        <v>774.19999999999993</v>
      </c>
      <c r="AG501" s="37"/>
      <c r="AH501" s="18">
        <v>316</v>
      </c>
      <c r="AI501" s="140">
        <f>SUM(Table_1027[[#This Row],[Existing Households]:[New Households]])</f>
        <v>316</v>
      </c>
      <c r="AJ501" s="140">
        <f t="shared" si="17"/>
        <v>1580</v>
      </c>
      <c r="AK501" s="140">
        <f>Table_1027[[#This Row],[Reached Individuals]]*0.51</f>
        <v>805.80000000000007</v>
      </c>
      <c r="AL501" s="140">
        <f>Table_1027[[#This Row],[Reached Individuals]]*0.49</f>
        <v>774.19999999999993</v>
      </c>
      <c r="AM501" s="140">
        <f>Table_1027[[#This Row],[Reached Individuals]]*0.21</f>
        <v>331.8</v>
      </c>
      <c r="AN501" s="140">
        <f>Table_1027[[#This Row],[Reached Individuals]]*0.21</f>
        <v>331.8</v>
      </c>
      <c r="AO501" s="140">
        <f>Table_1027[[#This Row],[Reached Individuals]]*0.26</f>
        <v>410.8</v>
      </c>
      <c r="AP501" s="140">
        <f>Table_1027[[#This Row],[Reached Individuals]]*0.27</f>
        <v>426.6</v>
      </c>
      <c r="AQ501" s="142">
        <f>Table_1027[[#This Row],[Reached Individuals]]*0.02</f>
        <v>31.6</v>
      </c>
      <c r="AR501" s="142">
        <f>Table_1027[[#This Row],[Reached Individuals]]*0.03</f>
        <v>47.4</v>
      </c>
      <c r="AS501" s="37"/>
      <c r="AT501" s="12" t="s">
        <v>5169</v>
      </c>
      <c r="AU501" s="12" t="s">
        <v>5170</v>
      </c>
      <c r="AV501" s="11" t="s">
        <v>5179</v>
      </c>
      <c r="AW501" s="11" t="s">
        <v>5172</v>
      </c>
      <c r="AX501" s="11" t="s">
        <v>5170</v>
      </c>
      <c r="AY501" s="18" t="s">
        <v>5181</v>
      </c>
      <c r="AZ501" s="18" t="s">
        <v>5172</v>
      </c>
      <c r="BA501" s="5">
        <v>20</v>
      </c>
      <c r="BB501" s="5">
        <v>2022</v>
      </c>
      <c r="BC501" s="6" t="str" cm="1">
        <f t="array" ref="BC501">_xlfn.IFS(U501="Teknaf","202290",U501="Ukhia","202294",U501="Ramu","202266",U501="Pekua","202256",U501="Maheshkhali","202249",U501="Kutubdia","202245",U501="Cox's Bazar Sadar","202224",U501="Chakaria","202216",ISBLANK(U501),"")</f>
        <v>202294</v>
      </c>
      <c r="BD501" s="22"/>
      <c r="BE501" s="22"/>
    </row>
    <row r="502" spans="1:57" ht="15" customHeight="1">
      <c r="A502" s="36">
        <v>499</v>
      </c>
      <c r="B502" s="8" t="s">
        <v>408</v>
      </c>
      <c r="C502" s="8" t="s">
        <v>27</v>
      </c>
      <c r="D502" s="1" t="s">
        <v>318</v>
      </c>
      <c r="E502" s="18" t="s">
        <v>10</v>
      </c>
      <c r="F502" s="18" t="s">
        <v>22</v>
      </c>
      <c r="G502" s="18" t="s">
        <v>5168</v>
      </c>
      <c r="H502" s="3" t="s">
        <v>286</v>
      </c>
      <c r="I502" s="18" t="s">
        <v>89</v>
      </c>
      <c r="J502" s="18" t="s">
        <v>209</v>
      </c>
      <c r="K502" s="100" t="s">
        <v>74</v>
      </c>
      <c r="L502" s="100" t="s">
        <v>295</v>
      </c>
      <c r="M502" s="3" t="s">
        <v>428</v>
      </c>
      <c r="N502" s="18" t="s">
        <v>297</v>
      </c>
      <c r="O502" s="18" t="s">
        <v>303</v>
      </c>
      <c r="P502" s="18"/>
      <c r="Q502" s="2"/>
      <c r="R502" s="2"/>
      <c r="S502" s="5" t="s">
        <v>291</v>
      </c>
      <c r="T502" s="5" t="s">
        <v>292</v>
      </c>
      <c r="U502" s="18" t="s">
        <v>76</v>
      </c>
      <c r="V502" s="18" t="s">
        <v>220</v>
      </c>
      <c r="W502" s="18" t="s">
        <v>331</v>
      </c>
      <c r="X502" s="18" t="s">
        <v>311</v>
      </c>
      <c r="Y502" s="18" t="s">
        <v>72</v>
      </c>
      <c r="Z502" s="18" t="s">
        <v>296</v>
      </c>
      <c r="AA502" s="18" t="s">
        <v>73</v>
      </c>
      <c r="AB502" s="18" t="s">
        <v>293</v>
      </c>
      <c r="AC502" s="18">
        <v>103</v>
      </c>
      <c r="AD502" s="140">
        <f t="shared" si="16"/>
        <v>515</v>
      </c>
      <c r="AE502" s="140">
        <f>Table_1027[[#This Row],[Planned Individuals]]*0.51</f>
        <v>262.64999999999998</v>
      </c>
      <c r="AF502" s="140">
        <f>Table_1027[[#This Row],[Planned Individuals]]*0.49</f>
        <v>252.35</v>
      </c>
      <c r="AG502" s="37"/>
      <c r="AH502" s="18">
        <v>103</v>
      </c>
      <c r="AI502" s="140">
        <f>SUM(Table_1027[[#This Row],[Existing Households]:[New Households]])</f>
        <v>103</v>
      </c>
      <c r="AJ502" s="140">
        <f t="shared" si="17"/>
        <v>515</v>
      </c>
      <c r="AK502" s="140">
        <f>Table_1027[[#This Row],[Reached Individuals]]*0.51</f>
        <v>262.64999999999998</v>
      </c>
      <c r="AL502" s="140">
        <f>Table_1027[[#This Row],[Reached Individuals]]*0.49</f>
        <v>252.35</v>
      </c>
      <c r="AM502" s="140">
        <f>Table_1027[[#This Row],[Reached Individuals]]*0.21</f>
        <v>108.14999999999999</v>
      </c>
      <c r="AN502" s="140">
        <f>Table_1027[[#This Row],[Reached Individuals]]*0.21</f>
        <v>108.14999999999999</v>
      </c>
      <c r="AO502" s="140">
        <f>Table_1027[[#This Row],[Reached Individuals]]*0.26</f>
        <v>133.9</v>
      </c>
      <c r="AP502" s="140">
        <f>Table_1027[[#This Row],[Reached Individuals]]*0.27</f>
        <v>139.05000000000001</v>
      </c>
      <c r="AQ502" s="142">
        <f>Table_1027[[#This Row],[Reached Individuals]]*0.02</f>
        <v>10.3</v>
      </c>
      <c r="AR502" s="142">
        <f>Table_1027[[#This Row],[Reached Individuals]]*0.03</f>
        <v>15.45</v>
      </c>
      <c r="AS502" s="37"/>
      <c r="AT502" s="12" t="s">
        <v>5169</v>
      </c>
      <c r="AU502" s="12" t="s">
        <v>5170</v>
      </c>
      <c r="AV502" s="11" t="s">
        <v>5180</v>
      </c>
      <c r="AW502" s="11" t="s">
        <v>5172</v>
      </c>
      <c r="AX502" s="11" t="s">
        <v>5170</v>
      </c>
      <c r="AY502" s="18" t="s">
        <v>5182</v>
      </c>
      <c r="AZ502" s="18" t="s">
        <v>5172</v>
      </c>
      <c r="BA502" s="5">
        <v>20</v>
      </c>
      <c r="BB502" s="5">
        <v>2022</v>
      </c>
      <c r="BC502" s="6" t="str" cm="1">
        <f t="array" ref="BC502">_xlfn.IFS(U502="Teknaf","202290",U502="Ukhia","202294",U502="Ramu","202266",U502="Pekua","202256",U502="Maheshkhali","202249",U502="Kutubdia","202245",U502="Cox's Bazar Sadar","202224",U502="Chakaria","202216",ISBLANK(U502),"")</f>
        <v>202294</v>
      </c>
      <c r="BD502" s="22"/>
      <c r="BE502" s="22"/>
    </row>
    <row r="503" spans="1:57" ht="15" customHeight="1">
      <c r="A503" s="36">
        <v>500</v>
      </c>
      <c r="B503" s="8" t="s">
        <v>408</v>
      </c>
      <c r="C503" s="8" t="s">
        <v>27</v>
      </c>
      <c r="D503" s="1" t="s">
        <v>318</v>
      </c>
      <c r="E503" s="18" t="s">
        <v>10</v>
      </c>
      <c r="F503" s="18" t="s">
        <v>22</v>
      </c>
      <c r="G503" s="18" t="s">
        <v>5168</v>
      </c>
      <c r="H503" s="3" t="s">
        <v>286</v>
      </c>
      <c r="I503" s="18" t="s">
        <v>89</v>
      </c>
      <c r="J503" s="18" t="s">
        <v>209</v>
      </c>
      <c r="K503" s="100" t="s">
        <v>74</v>
      </c>
      <c r="L503" s="100" t="s">
        <v>295</v>
      </c>
      <c r="M503" s="3" t="s">
        <v>428</v>
      </c>
      <c r="N503" s="18" t="s">
        <v>297</v>
      </c>
      <c r="O503" s="18" t="s">
        <v>303</v>
      </c>
      <c r="P503" s="18"/>
      <c r="Q503" s="2"/>
      <c r="R503" s="2"/>
      <c r="S503" s="5" t="s">
        <v>291</v>
      </c>
      <c r="T503" s="5" t="s">
        <v>292</v>
      </c>
      <c r="U503" s="18" t="s">
        <v>76</v>
      </c>
      <c r="V503" s="18" t="s">
        <v>220</v>
      </c>
      <c r="W503" s="18" t="s">
        <v>326</v>
      </c>
      <c r="X503" s="18" t="s">
        <v>311</v>
      </c>
      <c r="Y503" s="18" t="s">
        <v>72</v>
      </c>
      <c r="Z503" s="18" t="s">
        <v>296</v>
      </c>
      <c r="AA503" s="18" t="s">
        <v>73</v>
      </c>
      <c r="AB503" s="18" t="s">
        <v>293</v>
      </c>
      <c r="AC503" s="18">
        <v>216</v>
      </c>
      <c r="AD503" s="140">
        <f t="shared" si="16"/>
        <v>1080</v>
      </c>
      <c r="AE503" s="140">
        <f>Table_1027[[#This Row],[Planned Individuals]]*0.51</f>
        <v>550.79999999999995</v>
      </c>
      <c r="AF503" s="140">
        <f>Table_1027[[#This Row],[Planned Individuals]]*0.49</f>
        <v>529.20000000000005</v>
      </c>
      <c r="AG503" s="37"/>
      <c r="AH503" s="18">
        <v>216</v>
      </c>
      <c r="AI503" s="140">
        <f>SUM(Table_1027[[#This Row],[Existing Households]:[New Households]])</f>
        <v>216</v>
      </c>
      <c r="AJ503" s="140">
        <f t="shared" si="17"/>
        <v>1080</v>
      </c>
      <c r="AK503" s="140">
        <f>Table_1027[[#This Row],[Reached Individuals]]*0.51</f>
        <v>550.79999999999995</v>
      </c>
      <c r="AL503" s="140">
        <f>Table_1027[[#This Row],[Reached Individuals]]*0.49</f>
        <v>529.20000000000005</v>
      </c>
      <c r="AM503" s="140">
        <f>Table_1027[[#This Row],[Reached Individuals]]*0.21</f>
        <v>226.79999999999998</v>
      </c>
      <c r="AN503" s="140">
        <f>Table_1027[[#This Row],[Reached Individuals]]*0.21</f>
        <v>226.79999999999998</v>
      </c>
      <c r="AO503" s="140">
        <f>Table_1027[[#This Row],[Reached Individuals]]*0.26</f>
        <v>280.8</v>
      </c>
      <c r="AP503" s="140">
        <f>Table_1027[[#This Row],[Reached Individuals]]*0.27</f>
        <v>291.60000000000002</v>
      </c>
      <c r="AQ503" s="142">
        <f>Table_1027[[#This Row],[Reached Individuals]]*0.02</f>
        <v>21.6</v>
      </c>
      <c r="AR503" s="142">
        <f>Table_1027[[#This Row],[Reached Individuals]]*0.03</f>
        <v>32.4</v>
      </c>
      <c r="AS503" s="37"/>
      <c r="AT503" s="12" t="s">
        <v>5169</v>
      </c>
      <c r="AU503" s="12" t="s">
        <v>5170</v>
      </c>
      <c r="AV503" s="11" t="s">
        <v>5181</v>
      </c>
      <c r="AW503" s="11" t="s">
        <v>5172</v>
      </c>
      <c r="AX503" s="11" t="s">
        <v>5170</v>
      </c>
      <c r="AY503" s="18" t="s">
        <v>5183</v>
      </c>
      <c r="AZ503" s="18" t="s">
        <v>5172</v>
      </c>
      <c r="BA503" s="5">
        <v>20</v>
      </c>
      <c r="BB503" s="5">
        <v>2022</v>
      </c>
      <c r="BC503" s="6" t="str" cm="1">
        <f t="array" ref="BC503">_xlfn.IFS(U503="Teknaf","202290",U503="Ukhia","202294",U503="Ramu","202266",U503="Pekua","202256",U503="Maheshkhali","202249",U503="Kutubdia","202245",U503="Cox's Bazar Sadar","202224",U503="Chakaria","202216",ISBLANK(U503),"")</f>
        <v>202294</v>
      </c>
      <c r="BD503" s="22"/>
      <c r="BE503" s="22"/>
    </row>
    <row r="504" spans="1:57" ht="15" customHeight="1">
      <c r="A504" s="36">
        <v>501</v>
      </c>
      <c r="B504" s="8" t="s">
        <v>408</v>
      </c>
      <c r="C504" s="8" t="s">
        <v>27</v>
      </c>
      <c r="D504" s="1" t="s">
        <v>318</v>
      </c>
      <c r="E504" s="18" t="s">
        <v>10</v>
      </c>
      <c r="F504" s="18" t="s">
        <v>22</v>
      </c>
      <c r="G504" s="18" t="s">
        <v>5168</v>
      </c>
      <c r="H504" s="3" t="s">
        <v>286</v>
      </c>
      <c r="I504" s="18" t="s">
        <v>89</v>
      </c>
      <c r="J504" s="18" t="s">
        <v>209</v>
      </c>
      <c r="K504" s="100" t="s">
        <v>74</v>
      </c>
      <c r="L504" s="100" t="s">
        <v>295</v>
      </c>
      <c r="M504" s="3" t="s">
        <v>428</v>
      </c>
      <c r="N504" s="18" t="s">
        <v>297</v>
      </c>
      <c r="O504" s="18" t="s">
        <v>303</v>
      </c>
      <c r="P504" s="18"/>
      <c r="Q504" s="2"/>
      <c r="R504" s="2"/>
      <c r="S504" s="5" t="s">
        <v>291</v>
      </c>
      <c r="T504" s="5" t="s">
        <v>292</v>
      </c>
      <c r="U504" s="18" t="s">
        <v>76</v>
      </c>
      <c r="V504" s="18" t="s">
        <v>220</v>
      </c>
      <c r="W504" s="18" t="s">
        <v>316</v>
      </c>
      <c r="X504" s="18" t="s">
        <v>311</v>
      </c>
      <c r="Y504" s="18" t="s">
        <v>72</v>
      </c>
      <c r="Z504" s="18" t="s">
        <v>296</v>
      </c>
      <c r="AA504" s="18" t="s">
        <v>73</v>
      </c>
      <c r="AB504" s="18" t="s">
        <v>293</v>
      </c>
      <c r="AC504" s="18">
        <v>33</v>
      </c>
      <c r="AD504" s="140">
        <f t="shared" si="16"/>
        <v>165</v>
      </c>
      <c r="AE504" s="140">
        <f>Table_1027[[#This Row],[Planned Individuals]]*0.51</f>
        <v>84.15</v>
      </c>
      <c r="AF504" s="140">
        <f>Table_1027[[#This Row],[Planned Individuals]]*0.49</f>
        <v>80.849999999999994</v>
      </c>
      <c r="AG504" s="37"/>
      <c r="AH504" s="18">
        <v>33</v>
      </c>
      <c r="AI504" s="140">
        <f>SUM(Table_1027[[#This Row],[Existing Households]:[New Households]])</f>
        <v>33</v>
      </c>
      <c r="AJ504" s="140">
        <f t="shared" si="17"/>
        <v>165</v>
      </c>
      <c r="AK504" s="140">
        <f>Table_1027[[#This Row],[Reached Individuals]]*0.51</f>
        <v>84.15</v>
      </c>
      <c r="AL504" s="140">
        <f>Table_1027[[#This Row],[Reached Individuals]]*0.49</f>
        <v>80.849999999999994</v>
      </c>
      <c r="AM504" s="140">
        <f>Table_1027[[#This Row],[Reached Individuals]]*0.21</f>
        <v>34.65</v>
      </c>
      <c r="AN504" s="140">
        <f>Table_1027[[#This Row],[Reached Individuals]]*0.21</f>
        <v>34.65</v>
      </c>
      <c r="AO504" s="140">
        <f>Table_1027[[#This Row],[Reached Individuals]]*0.26</f>
        <v>42.9</v>
      </c>
      <c r="AP504" s="140">
        <f>Table_1027[[#This Row],[Reached Individuals]]*0.27</f>
        <v>44.550000000000004</v>
      </c>
      <c r="AQ504" s="142">
        <f>Table_1027[[#This Row],[Reached Individuals]]*0.02</f>
        <v>3.3000000000000003</v>
      </c>
      <c r="AR504" s="142">
        <f>Table_1027[[#This Row],[Reached Individuals]]*0.03</f>
        <v>4.95</v>
      </c>
      <c r="AS504" s="37"/>
      <c r="AT504" s="12" t="s">
        <v>5169</v>
      </c>
      <c r="AU504" s="12" t="s">
        <v>5170</v>
      </c>
      <c r="AV504" s="11" t="s">
        <v>5182</v>
      </c>
      <c r="AW504" s="11" t="s">
        <v>5172</v>
      </c>
      <c r="AX504" s="11" t="s">
        <v>5170</v>
      </c>
      <c r="AY504" s="18" t="s">
        <v>5184</v>
      </c>
      <c r="AZ504" s="18" t="s">
        <v>5172</v>
      </c>
      <c r="BA504" s="5">
        <v>20</v>
      </c>
      <c r="BB504" s="5">
        <v>2022</v>
      </c>
      <c r="BC504" s="6" t="str" cm="1">
        <f t="array" ref="BC504">_xlfn.IFS(U504="Teknaf","202290",U504="Ukhia","202294",U504="Ramu","202266",U504="Pekua","202256",U504="Maheshkhali","202249",U504="Kutubdia","202245",U504="Cox's Bazar Sadar","202224",U504="Chakaria","202216",ISBLANK(U504),"")</f>
        <v>202294</v>
      </c>
      <c r="BD504" s="22"/>
      <c r="BE504" s="22"/>
    </row>
    <row r="505" spans="1:57" ht="15" customHeight="1">
      <c r="A505" s="36">
        <v>502</v>
      </c>
      <c r="B505" s="8" t="s">
        <v>408</v>
      </c>
      <c r="C505" s="8" t="s">
        <v>27</v>
      </c>
      <c r="D505" s="1" t="s">
        <v>318</v>
      </c>
      <c r="E505" s="18" t="s">
        <v>10</v>
      </c>
      <c r="F505" s="18" t="s">
        <v>22</v>
      </c>
      <c r="G505" s="18" t="s">
        <v>5168</v>
      </c>
      <c r="H505" s="3" t="s">
        <v>286</v>
      </c>
      <c r="I505" s="18" t="s">
        <v>89</v>
      </c>
      <c r="J505" s="18" t="s">
        <v>209</v>
      </c>
      <c r="K505" s="100" t="s">
        <v>74</v>
      </c>
      <c r="L505" s="100" t="s">
        <v>295</v>
      </c>
      <c r="M505" s="3" t="s">
        <v>428</v>
      </c>
      <c r="N505" s="18" t="s">
        <v>297</v>
      </c>
      <c r="O505" s="18" t="s">
        <v>303</v>
      </c>
      <c r="P505" s="18"/>
      <c r="Q505" s="2"/>
      <c r="R505" s="2"/>
      <c r="S505" s="5" t="s">
        <v>291</v>
      </c>
      <c r="T505" s="5" t="s">
        <v>292</v>
      </c>
      <c r="U505" s="18" t="s">
        <v>76</v>
      </c>
      <c r="V505" s="18" t="s">
        <v>222</v>
      </c>
      <c r="W505" s="18" t="s">
        <v>306</v>
      </c>
      <c r="X505" s="18" t="s">
        <v>311</v>
      </c>
      <c r="Y505" s="18" t="s">
        <v>72</v>
      </c>
      <c r="Z505" s="18" t="s">
        <v>296</v>
      </c>
      <c r="AA505" s="18" t="s">
        <v>73</v>
      </c>
      <c r="AB505" s="18" t="s">
        <v>293</v>
      </c>
      <c r="AC505" s="18">
        <v>90</v>
      </c>
      <c r="AD505" s="140">
        <f t="shared" si="16"/>
        <v>450</v>
      </c>
      <c r="AE505" s="140">
        <f>Table_1027[[#This Row],[Planned Individuals]]*0.51</f>
        <v>229.5</v>
      </c>
      <c r="AF505" s="140">
        <f>Table_1027[[#This Row],[Planned Individuals]]*0.49</f>
        <v>220.5</v>
      </c>
      <c r="AG505" s="37"/>
      <c r="AH505" s="18">
        <v>90</v>
      </c>
      <c r="AI505" s="140">
        <f>SUM(Table_1027[[#This Row],[Existing Households]:[New Households]])</f>
        <v>90</v>
      </c>
      <c r="AJ505" s="140">
        <f t="shared" si="17"/>
        <v>450</v>
      </c>
      <c r="AK505" s="140">
        <f>Table_1027[[#This Row],[Reached Individuals]]*0.51</f>
        <v>229.5</v>
      </c>
      <c r="AL505" s="140">
        <f>Table_1027[[#This Row],[Reached Individuals]]*0.49</f>
        <v>220.5</v>
      </c>
      <c r="AM505" s="140">
        <f>Table_1027[[#This Row],[Reached Individuals]]*0.21</f>
        <v>94.5</v>
      </c>
      <c r="AN505" s="140">
        <f>Table_1027[[#This Row],[Reached Individuals]]*0.21</f>
        <v>94.5</v>
      </c>
      <c r="AO505" s="140">
        <f>Table_1027[[#This Row],[Reached Individuals]]*0.26</f>
        <v>117</v>
      </c>
      <c r="AP505" s="140">
        <f>Table_1027[[#This Row],[Reached Individuals]]*0.27</f>
        <v>121.50000000000001</v>
      </c>
      <c r="AQ505" s="142">
        <f>Table_1027[[#This Row],[Reached Individuals]]*0.02</f>
        <v>9</v>
      </c>
      <c r="AR505" s="142">
        <f>Table_1027[[#This Row],[Reached Individuals]]*0.03</f>
        <v>13.5</v>
      </c>
      <c r="AS505" s="37"/>
      <c r="AT505" s="12" t="s">
        <v>5169</v>
      </c>
      <c r="AU505" s="12" t="s">
        <v>5170</v>
      </c>
      <c r="AV505" s="11" t="s">
        <v>5183</v>
      </c>
      <c r="AW505" s="11" t="s">
        <v>5172</v>
      </c>
      <c r="AX505" s="11" t="s">
        <v>5170</v>
      </c>
      <c r="AY505" s="18" t="s">
        <v>5185</v>
      </c>
      <c r="AZ505" s="18" t="s">
        <v>5172</v>
      </c>
      <c r="BA505" s="5">
        <v>20</v>
      </c>
      <c r="BB505" s="5">
        <v>2022</v>
      </c>
      <c r="BC505" s="6" t="str" cm="1">
        <f t="array" ref="BC505">_xlfn.IFS(U505="Teknaf","202290",U505="Ukhia","202294",U505="Ramu","202266",U505="Pekua","202256",U505="Maheshkhali","202249",U505="Kutubdia","202245",U505="Cox's Bazar Sadar","202224",U505="Chakaria","202216",ISBLANK(U505),"")</f>
        <v>202294</v>
      </c>
      <c r="BD505" s="22"/>
      <c r="BE505" s="22"/>
    </row>
    <row r="506" spans="1:57" ht="15" customHeight="1">
      <c r="A506" s="36">
        <v>503</v>
      </c>
      <c r="B506" s="8" t="s">
        <v>408</v>
      </c>
      <c r="C506" s="8" t="s">
        <v>27</v>
      </c>
      <c r="D506" s="1" t="s">
        <v>318</v>
      </c>
      <c r="E506" s="18" t="s">
        <v>10</v>
      </c>
      <c r="F506" s="18" t="s">
        <v>22</v>
      </c>
      <c r="G506" s="18" t="s">
        <v>5168</v>
      </c>
      <c r="H506" s="3" t="s">
        <v>286</v>
      </c>
      <c r="I506" s="18" t="s">
        <v>89</v>
      </c>
      <c r="J506" s="18" t="s">
        <v>209</v>
      </c>
      <c r="K506" s="100" t="s">
        <v>74</v>
      </c>
      <c r="L506" s="100" t="s">
        <v>295</v>
      </c>
      <c r="M506" s="3" t="s">
        <v>428</v>
      </c>
      <c r="N506" s="18" t="s">
        <v>297</v>
      </c>
      <c r="O506" s="18" t="s">
        <v>303</v>
      </c>
      <c r="P506" s="18"/>
      <c r="Q506" s="2"/>
      <c r="R506" s="2"/>
      <c r="S506" s="5" t="s">
        <v>291</v>
      </c>
      <c r="T506" s="5" t="s">
        <v>292</v>
      </c>
      <c r="U506" s="18" t="s">
        <v>76</v>
      </c>
      <c r="V506" s="18" t="s">
        <v>222</v>
      </c>
      <c r="W506" s="18" t="s">
        <v>308</v>
      </c>
      <c r="X506" s="18" t="s">
        <v>311</v>
      </c>
      <c r="Y506" s="18" t="s">
        <v>72</v>
      </c>
      <c r="Z506" s="18" t="s">
        <v>296</v>
      </c>
      <c r="AA506" s="18" t="s">
        <v>73</v>
      </c>
      <c r="AB506" s="18" t="s">
        <v>293</v>
      </c>
      <c r="AC506" s="18">
        <v>52</v>
      </c>
      <c r="AD506" s="140">
        <f t="shared" si="16"/>
        <v>260</v>
      </c>
      <c r="AE506" s="140">
        <f>Table_1027[[#This Row],[Planned Individuals]]*0.51</f>
        <v>132.6</v>
      </c>
      <c r="AF506" s="140">
        <f>Table_1027[[#This Row],[Planned Individuals]]*0.49</f>
        <v>127.39999999999999</v>
      </c>
      <c r="AG506" s="37"/>
      <c r="AH506" s="18">
        <v>52</v>
      </c>
      <c r="AI506" s="140">
        <f>SUM(Table_1027[[#This Row],[Existing Households]:[New Households]])</f>
        <v>52</v>
      </c>
      <c r="AJ506" s="140">
        <f t="shared" si="17"/>
        <v>260</v>
      </c>
      <c r="AK506" s="140">
        <f>Table_1027[[#This Row],[Reached Individuals]]*0.51</f>
        <v>132.6</v>
      </c>
      <c r="AL506" s="140">
        <f>Table_1027[[#This Row],[Reached Individuals]]*0.49</f>
        <v>127.39999999999999</v>
      </c>
      <c r="AM506" s="140">
        <f>Table_1027[[#This Row],[Reached Individuals]]*0.21</f>
        <v>54.6</v>
      </c>
      <c r="AN506" s="140">
        <f>Table_1027[[#This Row],[Reached Individuals]]*0.21</f>
        <v>54.6</v>
      </c>
      <c r="AO506" s="140">
        <f>Table_1027[[#This Row],[Reached Individuals]]*0.26</f>
        <v>67.600000000000009</v>
      </c>
      <c r="AP506" s="140">
        <f>Table_1027[[#This Row],[Reached Individuals]]*0.27</f>
        <v>70.2</v>
      </c>
      <c r="AQ506" s="142">
        <f>Table_1027[[#This Row],[Reached Individuals]]*0.02</f>
        <v>5.2</v>
      </c>
      <c r="AR506" s="142">
        <f>Table_1027[[#This Row],[Reached Individuals]]*0.03</f>
        <v>7.8</v>
      </c>
      <c r="AS506" s="37"/>
      <c r="AT506" s="12" t="s">
        <v>5169</v>
      </c>
      <c r="AU506" s="12" t="s">
        <v>5170</v>
      </c>
      <c r="AV506" s="11" t="s">
        <v>5184</v>
      </c>
      <c r="AW506" s="11" t="s">
        <v>5172</v>
      </c>
      <c r="AX506" s="11" t="s">
        <v>5170</v>
      </c>
      <c r="AY506" s="18" t="s">
        <v>5186</v>
      </c>
      <c r="AZ506" s="18" t="s">
        <v>5172</v>
      </c>
      <c r="BA506" s="5">
        <v>20</v>
      </c>
      <c r="BB506" s="5">
        <v>2022</v>
      </c>
      <c r="BC506" s="6" t="str" cm="1">
        <f t="array" ref="BC506">_xlfn.IFS(U506="Teknaf","202290",U506="Ukhia","202294",U506="Ramu","202266",U506="Pekua","202256",U506="Maheshkhali","202249",U506="Kutubdia","202245",U506="Cox's Bazar Sadar","202224",U506="Chakaria","202216",ISBLANK(U506),"")</f>
        <v>202294</v>
      </c>
      <c r="BD506" s="22"/>
      <c r="BE506" s="22"/>
    </row>
    <row r="507" spans="1:57" ht="15" customHeight="1">
      <c r="A507" s="36">
        <v>504</v>
      </c>
      <c r="B507" s="8" t="s">
        <v>408</v>
      </c>
      <c r="C507" s="8" t="s">
        <v>27</v>
      </c>
      <c r="D507" s="1" t="s">
        <v>318</v>
      </c>
      <c r="E507" s="18" t="s">
        <v>10</v>
      </c>
      <c r="F507" s="18" t="s">
        <v>22</v>
      </c>
      <c r="G507" s="18" t="s">
        <v>5168</v>
      </c>
      <c r="H507" s="3" t="s">
        <v>286</v>
      </c>
      <c r="I507" s="18" t="s">
        <v>89</v>
      </c>
      <c r="J507" s="18" t="s">
        <v>209</v>
      </c>
      <c r="K507" s="100" t="s">
        <v>74</v>
      </c>
      <c r="L507" s="100" t="s">
        <v>295</v>
      </c>
      <c r="M507" s="3" t="s">
        <v>428</v>
      </c>
      <c r="N507" s="18" t="s">
        <v>297</v>
      </c>
      <c r="O507" s="18" t="s">
        <v>303</v>
      </c>
      <c r="P507" s="18"/>
      <c r="Q507" s="2"/>
      <c r="R507" s="2"/>
      <c r="S507" s="5" t="s">
        <v>291</v>
      </c>
      <c r="T507" s="5" t="s">
        <v>292</v>
      </c>
      <c r="U507" s="18" t="s">
        <v>76</v>
      </c>
      <c r="V507" s="18" t="s">
        <v>222</v>
      </c>
      <c r="W507" s="18" t="s">
        <v>309</v>
      </c>
      <c r="X507" s="18" t="s">
        <v>311</v>
      </c>
      <c r="Y507" s="18" t="s">
        <v>72</v>
      </c>
      <c r="Z507" s="18" t="s">
        <v>296</v>
      </c>
      <c r="AA507" s="18" t="s">
        <v>73</v>
      </c>
      <c r="AB507" s="18" t="s">
        <v>293</v>
      </c>
      <c r="AC507" s="18">
        <v>115</v>
      </c>
      <c r="AD507" s="140">
        <f t="shared" si="16"/>
        <v>575</v>
      </c>
      <c r="AE507" s="140">
        <f>Table_1027[[#This Row],[Planned Individuals]]*0.51</f>
        <v>293.25</v>
      </c>
      <c r="AF507" s="140">
        <f>Table_1027[[#This Row],[Planned Individuals]]*0.49</f>
        <v>281.75</v>
      </c>
      <c r="AG507" s="37"/>
      <c r="AH507" s="18">
        <v>115</v>
      </c>
      <c r="AI507" s="140">
        <f>SUM(Table_1027[[#This Row],[Existing Households]:[New Households]])</f>
        <v>115</v>
      </c>
      <c r="AJ507" s="140">
        <f t="shared" si="17"/>
        <v>575</v>
      </c>
      <c r="AK507" s="140">
        <f>Table_1027[[#This Row],[Reached Individuals]]*0.51</f>
        <v>293.25</v>
      </c>
      <c r="AL507" s="140">
        <f>Table_1027[[#This Row],[Reached Individuals]]*0.49</f>
        <v>281.75</v>
      </c>
      <c r="AM507" s="140">
        <f>Table_1027[[#This Row],[Reached Individuals]]*0.21</f>
        <v>120.75</v>
      </c>
      <c r="AN507" s="140">
        <f>Table_1027[[#This Row],[Reached Individuals]]*0.21</f>
        <v>120.75</v>
      </c>
      <c r="AO507" s="140">
        <f>Table_1027[[#This Row],[Reached Individuals]]*0.26</f>
        <v>149.5</v>
      </c>
      <c r="AP507" s="140">
        <f>Table_1027[[#This Row],[Reached Individuals]]*0.27</f>
        <v>155.25</v>
      </c>
      <c r="AQ507" s="142">
        <f>Table_1027[[#This Row],[Reached Individuals]]*0.02</f>
        <v>11.5</v>
      </c>
      <c r="AR507" s="142">
        <f>Table_1027[[#This Row],[Reached Individuals]]*0.03</f>
        <v>17.25</v>
      </c>
      <c r="AS507" s="37"/>
      <c r="AT507" s="12" t="s">
        <v>5169</v>
      </c>
      <c r="AU507" s="12" t="s">
        <v>5170</v>
      </c>
      <c r="AV507" s="11" t="s">
        <v>5185</v>
      </c>
      <c r="AW507" s="11" t="s">
        <v>5172</v>
      </c>
      <c r="AX507" s="11" t="s">
        <v>5170</v>
      </c>
      <c r="AY507" s="18" t="s">
        <v>5187</v>
      </c>
      <c r="AZ507" s="18" t="s">
        <v>5172</v>
      </c>
      <c r="BA507" s="5">
        <v>20</v>
      </c>
      <c r="BB507" s="5">
        <v>2022</v>
      </c>
      <c r="BC507" s="6" t="str" cm="1">
        <f t="array" ref="BC507">_xlfn.IFS(U507="Teknaf","202290",U507="Ukhia","202294",U507="Ramu","202266",U507="Pekua","202256",U507="Maheshkhali","202249",U507="Kutubdia","202245",U507="Cox's Bazar Sadar","202224",U507="Chakaria","202216",ISBLANK(U507),"")</f>
        <v>202294</v>
      </c>
      <c r="BD507" s="22"/>
      <c r="BE507" s="22"/>
    </row>
    <row r="508" spans="1:57" ht="15" customHeight="1">
      <c r="A508" s="36">
        <v>505</v>
      </c>
      <c r="B508" s="8" t="s">
        <v>408</v>
      </c>
      <c r="C508" s="8" t="s">
        <v>27</v>
      </c>
      <c r="D508" s="1" t="s">
        <v>318</v>
      </c>
      <c r="E508" s="18" t="s">
        <v>10</v>
      </c>
      <c r="F508" s="18" t="s">
        <v>22</v>
      </c>
      <c r="G508" s="18" t="s">
        <v>5168</v>
      </c>
      <c r="H508" s="3" t="s">
        <v>286</v>
      </c>
      <c r="I508" s="18" t="s">
        <v>89</v>
      </c>
      <c r="J508" s="18" t="s">
        <v>209</v>
      </c>
      <c r="K508" s="100" t="s">
        <v>74</v>
      </c>
      <c r="L508" s="100" t="s">
        <v>295</v>
      </c>
      <c r="M508" s="3" t="s">
        <v>428</v>
      </c>
      <c r="N508" s="18" t="s">
        <v>297</v>
      </c>
      <c r="O508" s="18" t="s">
        <v>303</v>
      </c>
      <c r="P508" s="18"/>
      <c r="Q508" s="2"/>
      <c r="R508" s="2"/>
      <c r="S508" s="5" t="s">
        <v>291</v>
      </c>
      <c r="T508" s="5" t="s">
        <v>292</v>
      </c>
      <c r="U508" s="18" t="s">
        <v>76</v>
      </c>
      <c r="V508" s="18" t="s">
        <v>221</v>
      </c>
      <c r="W508" s="18" t="s">
        <v>306</v>
      </c>
      <c r="X508" s="18" t="s">
        <v>311</v>
      </c>
      <c r="Y508" s="18" t="s">
        <v>72</v>
      </c>
      <c r="Z508" s="18" t="s">
        <v>296</v>
      </c>
      <c r="AA508" s="18" t="s">
        <v>73</v>
      </c>
      <c r="AB508" s="18" t="s">
        <v>293</v>
      </c>
      <c r="AC508" s="18">
        <v>18</v>
      </c>
      <c r="AD508" s="140">
        <f t="shared" si="16"/>
        <v>90</v>
      </c>
      <c r="AE508" s="140">
        <f>Table_1027[[#This Row],[Planned Individuals]]*0.51</f>
        <v>45.9</v>
      </c>
      <c r="AF508" s="140">
        <f>Table_1027[[#This Row],[Planned Individuals]]*0.49</f>
        <v>44.1</v>
      </c>
      <c r="AG508" s="37"/>
      <c r="AH508" s="18">
        <v>18</v>
      </c>
      <c r="AI508" s="140">
        <f>SUM(Table_1027[[#This Row],[Existing Households]:[New Households]])</f>
        <v>18</v>
      </c>
      <c r="AJ508" s="140">
        <f t="shared" si="17"/>
        <v>90</v>
      </c>
      <c r="AK508" s="140">
        <f>Table_1027[[#This Row],[Reached Individuals]]*0.51</f>
        <v>45.9</v>
      </c>
      <c r="AL508" s="140">
        <f>Table_1027[[#This Row],[Reached Individuals]]*0.49</f>
        <v>44.1</v>
      </c>
      <c r="AM508" s="140">
        <f>Table_1027[[#This Row],[Reached Individuals]]*0.21</f>
        <v>18.899999999999999</v>
      </c>
      <c r="AN508" s="140">
        <f>Table_1027[[#This Row],[Reached Individuals]]*0.21</f>
        <v>18.899999999999999</v>
      </c>
      <c r="AO508" s="140">
        <f>Table_1027[[#This Row],[Reached Individuals]]*0.26</f>
        <v>23.400000000000002</v>
      </c>
      <c r="AP508" s="140">
        <f>Table_1027[[#This Row],[Reached Individuals]]*0.27</f>
        <v>24.3</v>
      </c>
      <c r="AQ508" s="142">
        <f>Table_1027[[#This Row],[Reached Individuals]]*0.02</f>
        <v>1.8</v>
      </c>
      <c r="AR508" s="142">
        <f>Table_1027[[#This Row],[Reached Individuals]]*0.03</f>
        <v>2.6999999999999997</v>
      </c>
      <c r="AS508" s="37"/>
      <c r="AT508" s="12" t="s">
        <v>5169</v>
      </c>
      <c r="AU508" s="12" t="s">
        <v>5170</v>
      </c>
      <c r="AV508" s="11" t="s">
        <v>5186</v>
      </c>
      <c r="AW508" s="11" t="s">
        <v>5172</v>
      </c>
      <c r="AX508" s="11" t="s">
        <v>5170</v>
      </c>
      <c r="AY508" s="18" t="s">
        <v>5188</v>
      </c>
      <c r="AZ508" s="18" t="s">
        <v>5172</v>
      </c>
      <c r="BA508" s="5">
        <v>20</v>
      </c>
      <c r="BB508" s="5">
        <v>2022</v>
      </c>
      <c r="BC508" s="6" t="str" cm="1">
        <f t="array" ref="BC508">_xlfn.IFS(U508="Teknaf","202290",U508="Ukhia","202294",U508="Ramu","202266",U508="Pekua","202256",U508="Maheshkhali","202249",U508="Kutubdia","202245",U508="Cox's Bazar Sadar","202224",U508="Chakaria","202216",ISBLANK(U508),"")</f>
        <v>202294</v>
      </c>
      <c r="BD508" s="22"/>
      <c r="BE508" s="22"/>
    </row>
    <row r="509" spans="1:57" ht="15" customHeight="1">
      <c r="A509" s="36">
        <v>506</v>
      </c>
      <c r="B509" s="1" t="s">
        <v>408</v>
      </c>
      <c r="C509" s="1" t="s">
        <v>27</v>
      </c>
      <c r="D509" s="1" t="s">
        <v>318</v>
      </c>
      <c r="E509" s="18" t="s">
        <v>10</v>
      </c>
      <c r="F509" s="18" t="s">
        <v>22</v>
      </c>
      <c r="G509" s="18" t="s">
        <v>5168</v>
      </c>
      <c r="H509" s="3" t="s">
        <v>286</v>
      </c>
      <c r="I509" s="18" t="s">
        <v>89</v>
      </c>
      <c r="J509" s="18" t="s">
        <v>209</v>
      </c>
      <c r="K509" s="100" t="s">
        <v>74</v>
      </c>
      <c r="L509" s="100" t="s">
        <v>295</v>
      </c>
      <c r="M509" s="3" t="s">
        <v>428</v>
      </c>
      <c r="N509" s="18" t="s">
        <v>297</v>
      </c>
      <c r="O509" s="18" t="s">
        <v>303</v>
      </c>
      <c r="P509" s="18"/>
      <c r="Q509" s="2"/>
      <c r="R509" s="2"/>
      <c r="S509" s="5" t="s">
        <v>291</v>
      </c>
      <c r="T509" s="5" t="s">
        <v>292</v>
      </c>
      <c r="U509" s="18" t="s">
        <v>76</v>
      </c>
      <c r="V509" s="18" t="s">
        <v>221</v>
      </c>
      <c r="W509" s="18" t="s">
        <v>325</v>
      </c>
      <c r="X509" s="18" t="s">
        <v>311</v>
      </c>
      <c r="Y509" s="18" t="s">
        <v>72</v>
      </c>
      <c r="Z509" s="18" t="s">
        <v>296</v>
      </c>
      <c r="AA509" s="18" t="s">
        <v>73</v>
      </c>
      <c r="AB509" s="18" t="s">
        <v>293</v>
      </c>
      <c r="AC509" s="18">
        <v>158</v>
      </c>
      <c r="AD509" s="140">
        <f t="shared" si="16"/>
        <v>790</v>
      </c>
      <c r="AE509" s="140">
        <f>Table_1027[[#This Row],[Planned Individuals]]*0.51</f>
        <v>402.90000000000003</v>
      </c>
      <c r="AF509" s="140">
        <f>Table_1027[[#This Row],[Planned Individuals]]*0.49</f>
        <v>387.09999999999997</v>
      </c>
      <c r="AG509" s="37"/>
      <c r="AH509" s="18">
        <v>158</v>
      </c>
      <c r="AI509" s="140">
        <f>SUM(Table_1027[[#This Row],[Existing Households]:[New Households]])</f>
        <v>158</v>
      </c>
      <c r="AJ509" s="140">
        <f t="shared" si="17"/>
        <v>790</v>
      </c>
      <c r="AK509" s="140">
        <f>Table_1027[[#This Row],[Reached Individuals]]*0.51</f>
        <v>402.90000000000003</v>
      </c>
      <c r="AL509" s="140">
        <f>Table_1027[[#This Row],[Reached Individuals]]*0.49</f>
        <v>387.09999999999997</v>
      </c>
      <c r="AM509" s="140">
        <f>Table_1027[[#This Row],[Reached Individuals]]*0.21</f>
        <v>165.9</v>
      </c>
      <c r="AN509" s="140">
        <f>Table_1027[[#This Row],[Reached Individuals]]*0.21</f>
        <v>165.9</v>
      </c>
      <c r="AO509" s="140">
        <f>Table_1027[[#This Row],[Reached Individuals]]*0.26</f>
        <v>205.4</v>
      </c>
      <c r="AP509" s="140">
        <f>Table_1027[[#This Row],[Reached Individuals]]*0.27</f>
        <v>213.3</v>
      </c>
      <c r="AQ509" s="142">
        <f>Table_1027[[#This Row],[Reached Individuals]]*0.02</f>
        <v>15.8</v>
      </c>
      <c r="AR509" s="142">
        <f>Table_1027[[#This Row],[Reached Individuals]]*0.03</f>
        <v>23.7</v>
      </c>
      <c r="AS509" s="37"/>
      <c r="AT509" s="12" t="s">
        <v>5169</v>
      </c>
      <c r="AU509" s="12" t="s">
        <v>5170</v>
      </c>
      <c r="AV509" s="11" t="s">
        <v>5187</v>
      </c>
      <c r="AW509" s="11" t="s">
        <v>5172</v>
      </c>
      <c r="AX509" s="11" t="s">
        <v>5170</v>
      </c>
      <c r="AY509" s="18" t="s">
        <v>5189</v>
      </c>
      <c r="AZ509" s="18" t="s">
        <v>5172</v>
      </c>
      <c r="BA509" s="5">
        <v>20</v>
      </c>
      <c r="BB509" s="5">
        <v>2022</v>
      </c>
      <c r="BC509" s="6" t="str" cm="1">
        <f t="array" ref="BC509">_xlfn.IFS(U509="Teknaf","202290",U509="Ukhia","202294",U509="Ramu","202266",U509="Pekua","202256",U509="Maheshkhali","202249",U509="Kutubdia","202245",U509="Cox's Bazar Sadar","202224",U509="Chakaria","202216",ISBLANK(U509),"")</f>
        <v>202294</v>
      </c>
      <c r="BD509" s="22"/>
      <c r="BE509" s="22"/>
    </row>
    <row r="510" spans="1:57" ht="15" customHeight="1">
      <c r="A510" s="36">
        <v>507</v>
      </c>
      <c r="B510" s="1" t="s">
        <v>408</v>
      </c>
      <c r="C510" s="1" t="s">
        <v>27</v>
      </c>
      <c r="D510" s="1" t="s">
        <v>318</v>
      </c>
      <c r="E510" s="18" t="s">
        <v>10</v>
      </c>
      <c r="F510" s="18" t="s">
        <v>22</v>
      </c>
      <c r="G510" s="18" t="s">
        <v>5168</v>
      </c>
      <c r="H510" s="3" t="s">
        <v>286</v>
      </c>
      <c r="I510" s="18" t="s">
        <v>89</v>
      </c>
      <c r="J510" s="18" t="s">
        <v>209</v>
      </c>
      <c r="K510" s="100" t="s">
        <v>74</v>
      </c>
      <c r="L510" s="100" t="s">
        <v>295</v>
      </c>
      <c r="M510" s="3" t="s">
        <v>428</v>
      </c>
      <c r="N510" s="18" t="s">
        <v>297</v>
      </c>
      <c r="O510" s="18" t="s">
        <v>303</v>
      </c>
      <c r="P510" s="18"/>
      <c r="Q510" s="2"/>
      <c r="R510" s="2"/>
      <c r="S510" s="5" t="s">
        <v>291</v>
      </c>
      <c r="T510" s="5" t="s">
        <v>292</v>
      </c>
      <c r="U510" s="18" t="s">
        <v>76</v>
      </c>
      <c r="V510" s="18" t="s">
        <v>221</v>
      </c>
      <c r="W510" s="18" t="s">
        <v>308</v>
      </c>
      <c r="X510" s="18" t="s">
        <v>311</v>
      </c>
      <c r="Y510" s="18" t="s">
        <v>72</v>
      </c>
      <c r="Z510" s="18" t="s">
        <v>296</v>
      </c>
      <c r="AA510" s="18" t="s">
        <v>73</v>
      </c>
      <c r="AB510" s="18" t="s">
        <v>293</v>
      </c>
      <c r="AC510" s="18">
        <v>54</v>
      </c>
      <c r="AD510" s="140">
        <f t="shared" si="16"/>
        <v>270</v>
      </c>
      <c r="AE510" s="140">
        <f>Table_1027[[#This Row],[Planned Individuals]]*0.51</f>
        <v>137.69999999999999</v>
      </c>
      <c r="AF510" s="140">
        <f>Table_1027[[#This Row],[Planned Individuals]]*0.49</f>
        <v>132.30000000000001</v>
      </c>
      <c r="AG510" s="37"/>
      <c r="AH510" s="18">
        <v>54</v>
      </c>
      <c r="AI510" s="140">
        <f>SUM(Table_1027[[#This Row],[Existing Households]:[New Households]])</f>
        <v>54</v>
      </c>
      <c r="AJ510" s="140">
        <f t="shared" si="17"/>
        <v>270</v>
      </c>
      <c r="AK510" s="140">
        <f>Table_1027[[#This Row],[Reached Individuals]]*0.51</f>
        <v>137.69999999999999</v>
      </c>
      <c r="AL510" s="140">
        <f>Table_1027[[#This Row],[Reached Individuals]]*0.49</f>
        <v>132.30000000000001</v>
      </c>
      <c r="AM510" s="140">
        <f>Table_1027[[#This Row],[Reached Individuals]]*0.21</f>
        <v>56.699999999999996</v>
      </c>
      <c r="AN510" s="140">
        <f>Table_1027[[#This Row],[Reached Individuals]]*0.21</f>
        <v>56.699999999999996</v>
      </c>
      <c r="AO510" s="140">
        <f>Table_1027[[#This Row],[Reached Individuals]]*0.26</f>
        <v>70.2</v>
      </c>
      <c r="AP510" s="140">
        <f>Table_1027[[#This Row],[Reached Individuals]]*0.27</f>
        <v>72.900000000000006</v>
      </c>
      <c r="AQ510" s="142">
        <f>Table_1027[[#This Row],[Reached Individuals]]*0.02</f>
        <v>5.4</v>
      </c>
      <c r="AR510" s="142">
        <f>Table_1027[[#This Row],[Reached Individuals]]*0.03</f>
        <v>8.1</v>
      </c>
      <c r="AS510" s="37"/>
      <c r="AT510" s="12" t="s">
        <v>5169</v>
      </c>
      <c r="AU510" s="12" t="s">
        <v>5170</v>
      </c>
      <c r="AV510" s="11" t="s">
        <v>5188</v>
      </c>
      <c r="AW510" s="11" t="s">
        <v>5172</v>
      </c>
      <c r="AX510" s="11" t="s">
        <v>5170</v>
      </c>
      <c r="AY510" s="18" t="s">
        <v>5190</v>
      </c>
      <c r="AZ510" s="18" t="s">
        <v>5172</v>
      </c>
      <c r="BA510" s="5">
        <v>20</v>
      </c>
      <c r="BB510" s="5">
        <v>2022</v>
      </c>
      <c r="BC510" s="6" t="str" cm="1">
        <f t="array" ref="BC510">_xlfn.IFS(U510="Teknaf","202290",U510="Ukhia","202294",U510="Ramu","202266",U510="Pekua","202256",U510="Maheshkhali","202249",U510="Kutubdia","202245",U510="Cox's Bazar Sadar","202224",U510="Chakaria","202216",ISBLANK(U510),"")</f>
        <v>202294</v>
      </c>
      <c r="BD510" s="22"/>
      <c r="BE510" s="22"/>
    </row>
    <row r="511" spans="1:57" ht="15" customHeight="1">
      <c r="A511" s="36">
        <v>508</v>
      </c>
      <c r="B511" s="1" t="s">
        <v>408</v>
      </c>
      <c r="C511" s="1" t="s">
        <v>27</v>
      </c>
      <c r="D511" s="1" t="s">
        <v>318</v>
      </c>
      <c r="E511" s="18" t="s">
        <v>10</v>
      </c>
      <c r="F511" s="18" t="s">
        <v>22</v>
      </c>
      <c r="G511" s="18" t="s">
        <v>5168</v>
      </c>
      <c r="H511" s="3" t="s">
        <v>286</v>
      </c>
      <c r="I511" s="18" t="s">
        <v>89</v>
      </c>
      <c r="J511" s="18" t="s">
        <v>209</v>
      </c>
      <c r="K511" s="100" t="s">
        <v>74</v>
      </c>
      <c r="L511" s="100" t="s">
        <v>295</v>
      </c>
      <c r="M511" s="3" t="s">
        <v>428</v>
      </c>
      <c r="N511" s="18" t="s">
        <v>297</v>
      </c>
      <c r="O511" s="18" t="s">
        <v>303</v>
      </c>
      <c r="P511" s="18"/>
      <c r="Q511" s="2"/>
      <c r="R511" s="2"/>
      <c r="S511" s="5" t="s">
        <v>291</v>
      </c>
      <c r="T511" s="5" t="s">
        <v>292</v>
      </c>
      <c r="U511" s="18" t="s">
        <v>76</v>
      </c>
      <c r="V511" s="18" t="s">
        <v>221</v>
      </c>
      <c r="W511" s="18" t="s">
        <v>309</v>
      </c>
      <c r="X511" s="18" t="s">
        <v>311</v>
      </c>
      <c r="Y511" s="18" t="s">
        <v>72</v>
      </c>
      <c r="Z511" s="18" t="s">
        <v>296</v>
      </c>
      <c r="AA511" s="18" t="s">
        <v>73</v>
      </c>
      <c r="AB511" s="18" t="s">
        <v>293</v>
      </c>
      <c r="AC511" s="18">
        <v>76</v>
      </c>
      <c r="AD511" s="140">
        <f t="shared" si="16"/>
        <v>380</v>
      </c>
      <c r="AE511" s="140">
        <f>Table_1027[[#This Row],[Planned Individuals]]*0.51</f>
        <v>193.8</v>
      </c>
      <c r="AF511" s="140">
        <f>Table_1027[[#This Row],[Planned Individuals]]*0.49</f>
        <v>186.2</v>
      </c>
      <c r="AG511" s="37"/>
      <c r="AH511" s="18">
        <v>76</v>
      </c>
      <c r="AI511" s="140">
        <f>SUM(Table_1027[[#This Row],[Existing Households]:[New Households]])</f>
        <v>76</v>
      </c>
      <c r="AJ511" s="140">
        <f t="shared" si="17"/>
        <v>380</v>
      </c>
      <c r="AK511" s="140">
        <f>Table_1027[[#This Row],[Reached Individuals]]*0.51</f>
        <v>193.8</v>
      </c>
      <c r="AL511" s="140">
        <f>Table_1027[[#This Row],[Reached Individuals]]*0.49</f>
        <v>186.2</v>
      </c>
      <c r="AM511" s="140">
        <f>Table_1027[[#This Row],[Reached Individuals]]*0.21</f>
        <v>79.8</v>
      </c>
      <c r="AN511" s="140">
        <f>Table_1027[[#This Row],[Reached Individuals]]*0.21</f>
        <v>79.8</v>
      </c>
      <c r="AO511" s="140">
        <f>Table_1027[[#This Row],[Reached Individuals]]*0.26</f>
        <v>98.8</v>
      </c>
      <c r="AP511" s="140">
        <f>Table_1027[[#This Row],[Reached Individuals]]*0.27</f>
        <v>102.60000000000001</v>
      </c>
      <c r="AQ511" s="142">
        <f>Table_1027[[#This Row],[Reached Individuals]]*0.02</f>
        <v>7.6000000000000005</v>
      </c>
      <c r="AR511" s="142">
        <f>Table_1027[[#This Row],[Reached Individuals]]*0.03</f>
        <v>11.4</v>
      </c>
      <c r="AS511" s="37"/>
      <c r="AT511" s="12" t="s">
        <v>5169</v>
      </c>
      <c r="AU511" s="12" t="s">
        <v>5170</v>
      </c>
      <c r="AV511" s="11" t="s">
        <v>5189</v>
      </c>
      <c r="AW511" s="11" t="s">
        <v>5172</v>
      </c>
      <c r="AX511" s="11" t="s">
        <v>5170</v>
      </c>
      <c r="AY511" s="18" t="s">
        <v>5191</v>
      </c>
      <c r="AZ511" s="18" t="s">
        <v>5172</v>
      </c>
      <c r="BA511" s="5">
        <v>20</v>
      </c>
      <c r="BB511" s="5">
        <v>2022</v>
      </c>
      <c r="BC511" s="6" t="str" cm="1">
        <f t="array" ref="BC511">_xlfn.IFS(U511="Teknaf","202290",U511="Ukhia","202294",U511="Ramu","202266",U511="Pekua","202256",U511="Maheshkhali","202249",U511="Kutubdia","202245",U511="Cox's Bazar Sadar","202224",U511="Chakaria","202216",ISBLANK(U511),"")</f>
        <v>202294</v>
      </c>
      <c r="BD511" s="22"/>
      <c r="BE511" s="22"/>
    </row>
    <row r="512" spans="1:57" ht="15" customHeight="1">
      <c r="A512" s="36">
        <v>509</v>
      </c>
      <c r="B512" s="1" t="s">
        <v>408</v>
      </c>
      <c r="C512" s="1" t="s">
        <v>27</v>
      </c>
      <c r="D512" s="1" t="s">
        <v>318</v>
      </c>
      <c r="E512" s="18" t="s">
        <v>10</v>
      </c>
      <c r="F512" s="18" t="s">
        <v>22</v>
      </c>
      <c r="G512" s="18" t="s">
        <v>5168</v>
      </c>
      <c r="H512" s="3" t="s">
        <v>286</v>
      </c>
      <c r="I512" s="18" t="s">
        <v>89</v>
      </c>
      <c r="J512" s="18" t="s">
        <v>209</v>
      </c>
      <c r="K512" s="100" t="s">
        <v>74</v>
      </c>
      <c r="L512" s="100" t="s">
        <v>295</v>
      </c>
      <c r="M512" s="3" t="s">
        <v>428</v>
      </c>
      <c r="N512" s="18" t="s">
        <v>297</v>
      </c>
      <c r="O512" s="18" t="s">
        <v>303</v>
      </c>
      <c r="P512" s="18"/>
      <c r="Q512" s="2"/>
      <c r="R512" s="2"/>
      <c r="S512" s="5" t="s">
        <v>291</v>
      </c>
      <c r="T512" s="5" t="s">
        <v>292</v>
      </c>
      <c r="U512" s="18" t="s">
        <v>76</v>
      </c>
      <c r="V512" s="18" t="s">
        <v>221</v>
      </c>
      <c r="W512" s="18" t="s">
        <v>331</v>
      </c>
      <c r="X512" s="18" t="s">
        <v>311</v>
      </c>
      <c r="Y512" s="18" t="s">
        <v>72</v>
      </c>
      <c r="Z512" s="18" t="s">
        <v>296</v>
      </c>
      <c r="AA512" s="18" t="s">
        <v>73</v>
      </c>
      <c r="AB512" s="18" t="s">
        <v>293</v>
      </c>
      <c r="AC512" s="18">
        <v>88</v>
      </c>
      <c r="AD512" s="140">
        <f t="shared" si="16"/>
        <v>440</v>
      </c>
      <c r="AE512" s="140">
        <f>Table_1027[[#This Row],[Planned Individuals]]*0.51</f>
        <v>224.4</v>
      </c>
      <c r="AF512" s="140">
        <f>Table_1027[[#This Row],[Planned Individuals]]*0.49</f>
        <v>215.6</v>
      </c>
      <c r="AG512" s="37"/>
      <c r="AH512" s="18">
        <v>88</v>
      </c>
      <c r="AI512" s="140">
        <f>SUM(Table_1027[[#This Row],[Existing Households]:[New Households]])</f>
        <v>88</v>
      </c>
      <c r="AJ512" s="140">
        <f t="shared" si="17"/>
        <v>440</v>
      </c>
      <c r="AK512" s="140">
        <f>Table_1027[[#This Row],[Reached Individuals]]*0.51</f>
        <v>224.4</v>
      </c>
      <c r="AL512" s="140">
        <f>Table_1027[[#This Row],[Reached Individuals]]*0.49</f>
        <v>215.6</v>
      </c>
      <c r="AM512" s="140">
        <f>Table_1027[[#This Row],[Reached Individuals]]*0.21</f>
        <v>92.399999999999991</v>
      </c>
      <c r="AN512" s="140">
        <f>Table_1027[[#This Row],[Reached Individuals]]*0.21</f>
        <v>92.399999999999991</v>
      </c>
      <c r="AO512" s="140">
        <f>Table_1027[[#This Row],[Reached Individuals]]*0.26</f>
        <v>114.4</v>
      </c>
      <c r="AP512" s="140">
        <f>Table_1027[[#This Row],[Reached Individuals]]*0.27</f>
        <v>118.80000000000001</v>
      </c>
      <c r="AQ512" s="142">
        <f>Table_1027[[#This Row],[Reached Individuals]]*0.02</f>
        <v>8.8000000000000007</v>
      </c>
      <c r="AR512" s="142">
        <f>Table_1027[[#This Row],[Reached Individuals]]*0.03</f>
        <v>13.2</v>
      </c>
      <c r="AS512" s="37"/>
      <c r="AT512" s="12" t="s">
        <v>5169</v>
      </c>
      <c r="AU512" s="12" t="s">
        <v>5170</v>
      </c>
      <c r="AV512" s="11" t="s">
        <v>5190</v>
      </c>
      <c r="AW512" s="11" t="s">
        <v>5172</v>
      </c>
      <c r="AX512" s="11" t="s">
        <v>5170</v>
      </c>
      <c r="AY512" s="18" t="s">
        <v>5192</v>
      </c>
      <c r="AZ512" s="18" t="s">
        <v>5172</v>
      </c>
      <c r="BA512" s="5">
        <v>20</v>
      </c>
      <c r="BB512" s="5">
        <v>2022</v>
      </c>
      <c r="BC512" s="6" t="str" cm="1">
        <f t="array" ref="BC512">_xlfn.IFS(U512="Teknaf","202290",U512="Ukhia","202294",U512="Ramu","202266",U512="Pekua","202256",U512="Maheshkhali","202249",U512="Kutubdia","202245",U512="Cox's Bazar Sadar","202224",U512="Chakaria","202216",ISBLANK(U512),"")</f>
        <v>202294</v>
      </c>
      <c r="BD512" s="22"/>
      <c r="BE512" s="22"/>
    </row>
    <row r="513" spans="1:57" ht="15" customHeight="1">
      <c r="A513" s="36">
        <v>510</v>
      </c>
      <c r="B513" s="1" t="s">
        <v>408</v>
      </c>
      <c r="C513" s="1" t="s">
        <v>27</v>
      </c>
      <c r="D513" s="1" t="s">
        <v>318</v>
      </c>
      <c r="E513" s="18" t="s">
        <v>10</v>
      </c>
      <c r="F513" s="18" t="s">
        <v>22</v>
      </c>
      <c r="G513" s="18" t="s">
        <v>5168</v>
      </c>
      <c r="H513" s="3" t="s">
        <v>286</v>
      </c>
      <c r="I513" s="18" t="s">
        <v>89</v>
      </c>
      <c r="J513" s="18" t="s">
        <v>209</v>
      </c>
      <c r="K513" s="100" t="s">
        <v>74</v>
      </c>
      <c r="L513" s="100" t="s">
        <v>295</v>
      </c>
      <c r="M513" s="3" t="s">
        <v>428</v>
      </c>
      <c r="N513" s="18" t="s">
        <v>297</v>
      </c>
      <c r="O513" s="18" t="s">
        <v>303</v>
      </c>
      <c r="P513" s="18"/>
      <c r="Q513" s="2"/>
      <c r="R513" s="2"/>
      <c r="S513" s="5" t="s">
        <v>291</v>
      </c>
      <c r="T513" s="5" t="s">
        <v>292</v>
      </c>
      <c r="U513" s="18" t="s">
        <v>76</v>
      </c>
      <c r="V513" s="18" t="s">
        <v>221</v>
      </c>
      <c r="W513" s="18" t="s">
        <v>326</v>
      </c>
      <c r="X513" s="18" t="s">
        <v>311</v>
      </c>
      <c r="Y513" s="18" t="s">
        <v>72</v>
      </c>
      <c r="Z513" s="18" t="s">
        <v>296</v>
      </c>
      <c r="AA513" s="18" t="s">
        <v>73</v>
      </c>
      <c r="AB513" s="18" t="s">
        <v>293</v>
      </c>
      <c r="AC513" s="18">
        <v>38</v>
      </c>
      <c r="AD513" s="140">
        <f t="shared" si="16"/>
        <v>190</v>
      </c>
      <c r="AE513" s="140">
        <f>Table_1027[[#This Row],[Planned Individuals]]*0.51</f>
        <v>96.9</v>
      </c>
      <c r="AF513" s="140">
        <f>Table_1027[[#This Row],[Planned Individuals]]*0.49</f>
        <v>93.1</v>
      </c>
      <c r="AG513" s="37"/>
      <c r="AH513" s="18">
        <v>38</v>
      </c>
      <c r="AI513" s="140">
        <f>SUM(Table_1027[[#This Row],[Existing Households]:[New Households]])</f>
        <v>38</v>
      </c>
      <c r="AJ513" s="140">
        <f t="shared" si="17"/>
        <v>190</v>
      </c>
      <c r="AK513" s="140">
        <f>Table_1027[[#This Row],[Reached Individuals]]*0.51</f>
        <v>96.9</v>
      </c>
      <c r="AL513" s="140">
        <f>Table_1027[[#This Row],[Reached Individuals]]*0.49</f>
        <v>93.1</v>
      </c>
      <c r="AM513" s="140">
        <f>Table_1027[[#This Row],[Reached Individuals]]*0.21</f>
        <v>39.9</v>
      </c>
      <c r="AN513" s="140">
        <f>Table_1027[[#This Row],[Reached Individuals]]*0.21</f>
        <v>39.9</v>
      </c>
      <c r="AO513" s="140">
        <f>Table_1027[[#This Row],[Reached Individuals]]*0.26</f>
        <v>49.4</v>
      </c>
      <c r="AP513" s="140">
        <f>Table_1027[[#This Row],[Reached Individuals]]*0.27</f>
        <v>51.300000000000004</v>
      </c>
      <c r="AQ513" s="142">
        <f>Table_1027[[#This Row],[Reached Individuals]]*0.02</f>
        <v>3.8000000000000003</v>
      </c>
      <c r="AR513" s="142">
        <f>Table_1027[[#This Row],[Reached Individuals]]*0.03</f>
        <v>5.7</v>
      </c>
      <c r="AS513" s="37"/>
      <c r="AT513" s="12" t="s">
        <v>5169</v>
      </c>
      <c r="AU513" s="12" t="s">
        <v>5170</v>
      </c>
      <c r="AV513" s="11" t="s">
        <v>5191</v>
      </c>
      <c r="AW513" s="11" t="s">
        <v>5172</v>
      </c>
      <c r="AX513" s="11" t="s">
        <v>5170</v>
      </c>
      <c r="AY513" s="18" t="s">
        <v>5193</v>
      </c>
      <c r="AZ513" s="18" t="s">
        <v>5172</v>
      </c>
      <c r="BA513" s="5">
        <v>20</v>
      </c>
      <c r="BB513" s="5">
        <v>2022</v>
      </c>
      <c r="BC513" s="6" t="str" cm="1">
        <f t="array" ref="BC513">_xlfn.IFS(U513="Teknaf","202290",U513="Ukhia","202294",U513="Ramu","202266",U513="Pekua","202256",U513="Maheshkhali","202249",U513="Kutubdia","202245",U513="Cox's Bazar Sadar","202224",U513="Chakaria","202216",ISBLANK(U513),"")</f>
        <v>202294</v>
      </c>
      <c r="BD513" s="22"/>
      <c r="BE513" s="22"/>
    </row>
    <row r="514" spans="1:57" ht="15" customHeight="1">
      <c r="A514" s="36">
        <v>511</v>
      </c>
      <c r="B514" s="1" t="s">
        <v>408</v>
      </c>
      <c r="C514" s="1" t="s">
        <v>27</v>
      </c>
      <c r="D514" s="1" t="s">
        <v>318</v>
      </c>
      <c r="E514" s="18" t="s">
        <v>10</v>
      </c>
      <c r="F514" s="18" t="s">
        <v>22</v>
      </c>
      <c r="G514" s="18" t="s">
        <v>5168</v>
      </c>
      <c r="H514" s="3" t="s">
        <v>286</v>
      </c>
      <c r="I514" s="18" t="s">
        <v>89</v>
      </c>
      <c r="J514" s="18" t="s">
        <v>209</v>
      </c>
      <c r="K514" s="100" t="s">
        <v>74</v>
      </c>
      <c r="L514" s="100" t="s">
        <v>295</v>
      </c>
      <c r="M514" s="3" t="s">
        <v>428</v>
      </c>
      <c r="N514" s="18" t="s">
        <v>297</v>
      </c>
      <c r="O514" s="18" t="s">
        <v>303</v>
      </c>
      <c r="P514" s="18"/>
      <c r="Q514" s="2"/>
      <c r="R514" s="2"/>
      <c r="S514" s="5" t="s">
        <v>291</v>
      </c>
      <c r="T514" s="5" t="s">
        <v>292</v>
      </c>
      <c r="U514" s="18" t="s">
        <v>76</v>
      </c>
      <c r="V514" s="18" t="s">
        <v>225</v>
      </c>
      <c r="W514" s="18" t="s">
        <v>306</v>
      </c>
      <c r="X514" s="18" t="s">
        <v>311</v>
      </c>
      <c r="Y514" s="18" t="s">
        <v>72</v>
      </c>
      <c r="Z514" s="18" t="s">
        <v>296</v>
      </c>
      <c r="AA514" s="18" t="s">
        <v>73</v>
      </c>
      <c r="AB514" s="18" t="s">
        <v>293</v>
      </c>
      <c r="AC514" s="18">
        <v>108</v>
      </c>
      <c r="AD514" s="140">
        <f t="shared" si="16"/>
        <v>540</v>
      </c>
      <c r="AE514" s="140">
        <f>Table_1027[[#This Row],[Planned Individuals]]*0.51</f>
        <v>275.39999999999998</v>
      </c>
      <c r="AF514" s="140">
        <f>Table_1027[[#This Row],[Planned Individuals]]*0.49</f>
        <v>264.60000000000002</v>
      </c>
      <c r="AG514" s="37"/>
      <c r="AH514" s="18">
        <v>108</v>
      </c>
      <c r="AI514" s="140">
        <f>SUM(Table_1027[[#This Row],[Existing Households]:[New Households]])</f>
        <v>108</v>
      </c>
      <c r="AJ514" s="140">
        <f t="shared" si="17"/>
        <v>540</v>
      </c>
      <c r="AK514" s="140">
        <f>Table_1027[[#This Row],[Reached Individuals]]*0.51</f>
        <v>275.39999999999998</v>
      </c>
      <c r="AL514" s="140">
        <f>Table_1027[[#This Row],[Reached Individuals]]*0.49</f>
        <v>264.60000000000002</v>
      </c>
      <c r="AM514" s="140">
        <f>Table_1027[[#This Row],[Reached Individuals]]*0.21</f>
        <v>113.39999999999999</v>
      </c>
      <c r="AN514" s="140">
        <f>Table_1027[[#This Row],[Reached Individuals]]*0.21</f>
        <v>113.39999999999999</v>
      </c>
      <c r="AO514" s="140">
        <f>Table_1027[[#This Row],[Reached Individuals]]*0.26</f>
        <v>140.4</v>
      </c>
      <c r="AP514" s="140">
        <f>Table_1027[[#This Row],[Reached Individuals]]*0.27</f>
        <v>145.80000000000001</v>
      </c>
      <c r="AQ514" s="142">
        <f>Table_1027[[#This Row],[Reached Individuals]]*0.02</f>
        <v>10.8</v>
      </c>
      <c r="AR514" s="142">
        <f>Table_1027[[#This Row],[Reached Individuals]]*0.03</f>
        <v>16.2</v>
      </c>
      <c r="AS514" s="37"/>
      <c r="AT514" s="12" t="s">
        <v>5169</v>
      </c>
      <c r="AU514" s="12" t="s">
        <v>5170</v>
      </c>
      <c r="AV514" s="11" t="s">
        <v>5192</v>
      </c>
      <c r="AW514" s="11" t="s">
        <v>5172</v>
      </c>
      <c r="AX514" s="11" t="s">
        <v>5170</v>
      </c>
      <c r="AY514" s="18" t="s">
        <v>5194</v>
      </c>
      <c r="AZ514" s="18" t="s">
        <v>5172</v>
      </c>
      <c r="BA514" s="5">
        <v>20</v>
      </c>
      <c r="BB514" s="5">
        <v>2022</v>
      </c>
      <c r="BC514" s="6" t="str" cm="1">
        <f t="array" ref="BC514">_xlfn.IFS(U514="Teknaf","202290",U514="Ukhia","202294",U514="Ramu","202266",U514="Pekua","202256",U514="Maheshkhali","202249",U514="Kutubdia","202245",U514="Cox's Bazar Sadar","202224",U514="Chakaria","202216",ISBLANK(U514),"")</f>
        <v>202294</v>
      </c>
      <c r="BD514" s="22"/>
      <c r="BE514" s="22"/>
    </row>
    <row r="515" spans="1:57" ht="15" customHeight="1">
      <c r="A515" s="36">
        <v>512</v>
      </c>
      <c r="B515" s="1" t="s">
        <v>408</v>
      </c>
      <c r="C515" s="1" t="s">
        <v>27</v>
      </c>
      <c r="D515" s="1" t="s">
        <v>318</v>
      </c>
      <c r="E515" s="18" t="s">
        <v>10</v>
      </c>
      <c r="F515" s="18" t="s">
        <v>22</v>
      </c>
      <c r="G515" s="18" t="s">
        <v>5168</v>
      </c>
      <c r="H515" s="3" t="s">
        <v>286</v>
      </c>
      <c r="I515" s="18" t="s">
        <v>89</v>
      </c>
      <c r="J515" s="18" t="s">
        <v>209</v>
      </c>
      <c r="K515" s="100" t="s">
        <v>74</v>
      </c>
      <c r="L515" s="100" t="s">
        <v>295</v>
      </c>
      <c r="M515" s="3" t="s">
        <v>428</v>
      </c>
      <c r="N515" s="18" t="s">
        <v>297</v>
      </c>
      <c r="O515" s="18" t="s">
        <v>303</v>
      </c>
      <c r="P515" s="18"/>
      <c r="Q515" s="2"/>
      <c r="R515" s="2"/>
      <c r="S515" s="5" t="s">
        <v>291</v>
      </c>
      <c r="T515" s="5" t="s">
        <v>292</v>
      </c>
      <c r="U515" s="18" t="s">
        <v>76</v>
      </c>
      <c r="V515" s="18" t="s">
        <v>225</v>
      </c>
      <c r="W515" s="18" t="s">
        <v>324</v>
      </c>
      <c r="X515" s="18" t="s">
        <v>311</v>
      </c>
      <c r="Y515" s="18" t="s">
        <v>72</v>
      </c>
      <c r="Z515" s="18" t="s">
        <v>296</v>
      </c>
      <c r="AA515" s="18" t="s">
        <v>73</v>
      </c>
      <c r="AB515" s="18" t="s">
        <v>293</v>
      </c>
      <c r="AC515" s="18">
        <v>101</v>
      </c>
      <c r="AD515" s="140">
        <f t="shared" si="16"/>
        <v>505</v>
      </c>
      <c r="AE515" s="140">
        <f>Table_1027[[#This Row],[Planned Individuals]]*0.51</f>
        <v>257.55</v>
      </c>
      <c r="AF515" s="140">
        <f>Table_1027[[#This Row],[Planned Individuals]]*0.49</f>
        <v>247.45</v>
      </c>
      <c r="AG515" s="37"/>
      <c r="AH515" s="18">
        <v>101</v>
      </c>
      <c r="AI515" s="140">
        <f>SUM(Table_1027[[#This Row],[Existing Households]:[New Households]])</f>
        <v>101</v>
      </c>
      <c r="AJ515" s="140">
        <f t="shared" si="17"/>
        <v>505</v>
      </c>
      <c r="AK515" s="140">
        <f>Table_1027[[#This Row],[Reached Individuals]]*0.51</f>
        <v>257.55</v>
      </c>
      <c r="AL515" s="140">
        <f>Table_1027[[#This Row],[Reached Individuals]]*0.49</f>
        <v>247.45</v>
      </c>
      <c r="AM515" s="140">
        <f>Table_1027[[#This Row],[Reached Individuals]]*0.21</f>
        <v>106.05</v>
      </c>
      <c r="AN515" s="140">
        <f>Table_1027[[#This Row],[Reached Individuals]]*0.21</f>
        <v>106.05</v>
      </c>
      <c r="AO515" s="140">
        <f>Table_1027[[#This Row],[Reached Individuals]]*0.26</f>
        <v>131.30000000000001</v>
      </c>
      <c r="AP515" s="140">
        <f>Table_1027[[#This Row],[Reached Individuals]]*0.27</f>
        <v>136.35000000000002</v>
      </c>
      <c r="AQ515" s="142">
        <f>Table_1027[[#This Row],[Reached Individuals]]*0.02</f>
        <v>10.1</v>
      </c>
      <c r="AR515" s="142">
        <f>Table_1027[[#This Row],[Reached Individuals]]*0.03</f>
        <v>15.149999999999999</v>
      </c>
      <c r="AS515" s="37"/>
      <c r="AT515" s="12" t="s">
        <v>5169</v>
      </c>
      <c r="AU515" s="12" t="s">
        <v>5170</v>
      </c>
      <c r="AV515" s="11" t="s">
        <v>5193</v>
      </c>
      <c r="AW515" s="11" t="s">
        <v>5172</v>
      </c>
      <c r="AX515" s="11" t="s">
        <v>5170</v>
      </c>
      <c r="AY515" s="18" t="s">
        <v>5195</v>
      </c>
      <c r="AZ515" s="18" t="s">
        <v>5172</v>
      </c>
      <c r="BA515" s="5">
        <v>20</v>
      </c>
      <c r="BB515" s="5">
        <v>2022</v>
      </c>
      <c r="BC515" s="6" t="str" cm="1">
        <f t="array" ref="BC515">_xlfn.IFS(U515="Teknaf","202290",U515="Ukhia","202294",U515="Ramu","202266",U515="Pekua","202256",U515="Maheshkhali","202249",U515="Kutubdia","202245",U515="Cox's Bazar Sadar","202224",U515="Chakaria","202216",ISBLANK(U515),"")</f>
        <v>202294</v>
      </c>
      <c r="BD515" s="22"/>
      <c r="BE515" s="22"/>
    </row>
    <row r="516" spans="1:57" ht="15" customHeight="1">
      <c r="A516" s="36">
        <v>513</v>
      </c>
      <c r="B516" s="1" t="s">
        <v>408</v>
      </c>
      <c r="C516" s="1" t="s">
        <v>27</v>
      </c>
      <c r="D516" s="1" t="s">
        <v>318</v>
      </c>
      <c r="E516" s="18" t="s">
        <v>10</v>
      </c>
      <c r="F516" s="18" t="s">
        <v>22</v>
      </c>
      <c r="G516" s="18" t="s">
        <v>5168</v>
      </c>
      <c r="H516" s="3" t="s">
        <v>286</v>
      </c>
      <c r="I516" s="18" t="s">
        <v>89</v>
      </c>
      <c r="J516" s="18" t="s">
        <v>209</v>
      </c>
      <c r="K516" s="100" t="s">
        <v>74</v>
      </c>
      <c r="L516" s="100" t="s">
        <v>295</v>
      </c>
      <c r="M516" s="3" t="s">
        <v>428</v>
      </c>
      <c r="N516" s="18" t="s">
        <v>297</v>
      </c>
      <c r="O516" s="18" t="s">
        <v>303</v>
      </c>
      <c r="P516" s="18"/>
      <c r="Q516" s="2"/>
      <c r="R516" s="2"/>
      <c r="S516" s="5" t="s">
        <v>291</v>
      </c>
      <c r="T516" s="5" t="s">
        <v>292</v>
      </c>
      <c r="U516" s="18" t="s">
        <v>76</v>
      </c>
      <c r="V516" s="18" t="s">
        <v>225</v>
      </c>
      <c r="W516" s="18" t="s">
        <v>325</v>
      </c>
      <c r="X516" s="18" t="s">
        <v>311</v>
      </c>
      <c r="Y516" s="18" t="s">
        <v>72</v>
      </c>
      <c r="Z516" s="18" t="s">
        <v>296</v>
      </c>
      <c r="AA516" s="18" t="s">
        <v>73</v>
      </c>
      <c r="AB516" s="18" t="s">
        <v>293</v>
      </c>
      <c r="AC516" s="18">
        <v>168</v>
      </c>
      <c r="AD516" s="140">
        <f t="shared" si="16"/>
        <v>840</v>
      </c>
      <c r="AE516" s="140">
        <f>Table_1027[[#This Row],[Planned Individuals]]*0.51</f>
        <v>428.40000000000003</v>
      </c>
      <c r="AF516" s="140">
        <f>Table_1027[[#This Row],[Planned Individuals]]*0.49</f>
        <v>411.59999999999997</v>
      </c>
      <c r="AG516" s="37"/>
      <c r="AH516" s="18">
        <v>168</v>
      </c>
      <c r="AI516" s="140">
        <f>SUM(Table_1027[[#This Row],[Existing Households]:[New Households]])</f>
        <v>168</v>
      </c>
      <c r="AJ516" s="140">
        <f t="shared" si="17"/>
        <v>840</v>
      </c>
      <c r="AK516" s="140">
        <f>Table_1027[[#This Row],[Reached Individuals]]*0.51</f>
        <v>428.40000000000003</v>
      </c>
      <c r="AL516" s="140">
        <f>Table_1027[[#This Row],[Reached Individuals]]*0.49</f>
        <v>411.59999999999997</v>
      </c>
      <c r="AM516" s="140">
        <f>Table_1027[[#This Row],[Reached Individuals]]*0.21</f>
        <v>176.4</v>
      </c>
      <c r="AN516" s="140">
        <f>Table_1027[[#This Row],[Reached Individuals]]*0.21</f>
        <v>176.4</v>
      </c>
      <c r="AO516" s="140">
        <f>Table_1027[[#This Row],[Reached Individuals]]*0.26</f>
        <v>218.4</v>
      </c>
      <c r="AP516" s="140">
        <f>Table_1027[[#This Row],[Reached Individuals]]*0.27</f>
        <v>226.8</v>
      </c>
      <c r="AQ516" s="142">
        <f>Table_1027[[#This Row],[Reached Individuals]]*0.02</f>
        <v>16.8</v>
      </c>
      <c r="AR516" s="142">
        <f>Table_1027[[#This Row],[Reached Individuals]]*0.03</f>
        <v>25.2</v>
      </c>
      <c r="AS516" s="37"/>
      <c r="AT516" s="12" t="s">
        <v>5169</v>
      </c>
      <c r="AU516" s="12" t="s">
        <v>5170</v>
      </c>
      <c r="AV516" s="11" t="s">
        <v>5194</v>
      </c>
      <c r="AW516" s="11" t="s">
        <v>5172</v>
      </c>
      <c r="AX516" s="11" t="s">
        <v>5170</v>
      </c>
      <c r="AY516" s="18" t="s">
        <v>5196</v>
      </c>
      <c r="AZ516" s="18" t="s">
        <v>5172</v>
      </c>
      <c r="BA516" s="5">
        <v>20</v>
      </c>
      <c r="BB516" s="5">
        <v>2022</v>
      </c>
      <c r="BC516" s="6" t="str" cm="1">
        <f t="array" ref="BC516">_xlfn.IFS(U516="Teknaf","202290",U516="Ukhia","202294",U516="Ramu","202266",U516="Pekua","202256",U516="Maheshkhali","202249",U516="Kutubdia","202245",U516="Cox's Bazar Sadar","202224",U516="Chakaria","202216",ISBLANK(U516),"")</f>
        <v>202294</v>
      </c>
      <c r="BD516" s="22"/>
      <c r="BE516" s="22"/>
    </row>
    <row r="517" spans="1:57" ht="15" customHeight="1">
      <c r="A517" s="36">
        <v>514</v>
      </c>
      <c r="B517" s="1" t="s">
        <v>408</v>
      </c>
      <c r="C517" s="1" t="s">
        <v>27</v>
      </c>
      <c r="D517" s="1" t="s">
        <v>318</v>
      </c>
      <c r="E517" s="18" t="s">
        <v>10</v>
      </c>
      <c r="F517" s="18" t="s">
        <v>22</v>
      </c>
      <c r="G517" s="18" t="s">
        <v>5168</v>
      </c>
      <c r="H517" s="3" t="s">
        <v>286</v>
      </c>
      <c r="I517" s="18" t="s">
        <v>89</v>
      </c>
      <c r="J517" s="18" t="s">
        <v>209</v>
      </c>
      <c r="K517" s="100" t="s">
        <v>74</v>
      </c>
      <c r="L517" s="100" t="s">
        <v>295</v>
      </c>
      <c r="M517" s="3" t="s">
        <v>428</v>
      </c>
      <c r="N517" s="18" t="s">
        <v>297</v>
      </c>
      <c r="O517" s="18" t="s">
        <v>303</v>
      </c>
      <c r="P517" s="18"/>
      <c r="Q517" s="2"/>
      <c r="R517" s="2"/>
      <c r="S517" s="5" t="s">
        <v>291</v>
      </c>
      <c r="T517" s="5" t="s">
        <v>292</v>
      </c>
      <c r="U517" s="18" t="s">
        <v>76</v>
      </c>
      <c r="V517" s="18" t="s">
        <v>225</v>
      </c>
      <c r="W517" s="18" t="s">
        <v>308</v>
      </c>
      <c r="X517" s="18" t="s">
        <v>311</v>
      </c>
      <c r="Y517" s="18" t="s">
        <v>72</v>
      </c>
      <c r="Z517" s="18" t="s">
        <v>296</v>
      </c>
      <c r="AA517" s="18" t="s">
        <v>73</v>
      </c>
      <c r="AB517" s="18" t="s">
        <v>293</v>
      </c>
      <c r="AC517" s="18">
        <v>31</v>
      </c>
      <c r="AD517" s="140">
        <f t="shared" si="16"/>
        <v>155</v>
      </c>
      <c r="AE517" s="140">
        <f>Table_1027[[#This Row],[Planned Individuals]]*0.51</f>
        <v>79.05</v>
      </c>
      <c r="AF517" s="140">
        <f>Table_1027[[#This Row],[Planned Individuals]]*0.49</f>
        <v>75.95</v>
      </c>
      <c r="AG517" s="37"/>
      <c r="AH517" s="18">
        <v>31</v>
      </c>
      <c r="AI517" s="140">
        <f>SUM(Table_1027[[#This Row],[Existing Households]:[New Households]])</f>
        <v>31</v>
      </c>
      <c r="AJ517" s="140">
        <f t="shared" si="17"/>
        <v>155</v>
      </c>
      <c r="AK517" s="140">
        <f>Table_1027[[#This Row],[Reached Individuals]]*0.51</f>
        <v>79.05</v>
      </c>
      <c r="AL517" s="140">
        <f>Table_1027[[#This Row],[Reached Individuals]]*0.49</f>
        <v>75.95</v>
      </c>
      <c r="AM517" s="140">
        <f>Table_1027[[#This Row],[Reached Individuals]]*0.21</f>
        <v>32.549999999999997</v>
      </c>
      <c r="AN517" s="140">
        <f>Table_1027[[#This Row],[Reached Individuals]]*0.21</f>
        <v>32.549999999999997</v>
      </c>
      <c r="AO517" s="140">
        <f>Table_1027[[#This Row],[Reached Individuals]]*0.26</f>
        <v>40.300000000000004</v>
      </c>
      <c r="AP517" s="140">
        <f>Table_1027[[#This Row],[Reached Individuals]]*0.27</f>
        <v>41.85</v>
      </c>
      <c r="AQ517" s="142">
        <f>Table_1027[[#This Row],[Reached Individuals]]*0.02</f>
        <v>3.1</v>
      </c>
      <c r="AR517" s="142">
        <f>Table_1027[[#This Row],[Reached Individuals]]*0.03</f>
        <v>4.6499999999999995</v>
      </c>
      <c r="AS517" s="37"/>
      <c r="AT517" s="12" t="s">
        <v>5169</v>
      </c>
      <c r="AU517" s="12" t="s">
        <v>5170</v>
      </c>
      <c r="AV517" s="11" t="s">
        <v>5195</v>
      </c>
      <c r="AW517" s="11" t="s">
        <v>5172</v>
      </c>
      <c r="AX517" s="11" t="s">
        <v>5170</v>
      </c>
      <c r="AY517" s="18" t="s">
        <v>5197</v>
      </c>
      <c r="AZ517" s="18" t="s">
        <v>5172</v>
      </c>
      <c r="BA517" s="5">
        <v>20</v>
      </c>
      <c r="BB517" s="5">
        <v>2022</v>
      </c>
      <c r="BC517" s="6" t="str" cm="1">
        <f t="array" ref="BC517">_xlfn.IFS(U517="Teknaf","202290",U517="Ukhia","202294",U517="Ramu","202266",U517="Pekua","202256",U517="Maheshkhali","202249",U517="Kutubdia","202245",U517="Cox's Bazar Sadar","202224",U517="Chakaria","202216",ISBLANK(U517),"")</f>
        <v>202294</v>
      </c>
      <c r="BD517" s="22"/>
      <c r="BE517" s="22"/>
    </row>
    <row r="518" spans="1:57" ht="15" customHeight="1">
      <c r="A518" s="36">
        <v>515</v>
      </c>
      <c r="B518" s="1" t="s">
        <v>408</v>
      </c>
      <c r="C518" s="1" t="s">
        <v>27</v>
      </c>
      <c r="D518" s="1" t="s">
        <v>318</v>
      </c>
      <c r="E518" s="18" t="s">
        <v>10</v>
      </c>
      <c r="F518" s="18" t="s">
        <v>22</v>
      </c>
      <c r="G518" s="18" t="s">
        <v>5168</v>
      </c>
      <c r="H518" s="3" t="s">
        <v>286</v>
      </c>
      <c r="I518" s="18" t="s">
        <v>89</v>
      </c>
      <c r="J518" s="18" t="s">
        <v>209</v>
      </c>
      <c r="K518" s="100" t="s">
        <v>74</v>
      </c>
      <c r="L518" s="100" t="s">
        <v>295</v>
      </c>
      <c r="M518" s="3" t="s">
        <v>428</v>
      </c>
      <c r="N518" s="18" t="s">
        <v>297</v>
      </c>
      <c r="O518" s="18" t="s">
        <v>303</v>
      </c>
      <c r="P518" s="18"/>
      <c r="Q518" s="2"/>
      <c r="R518" s="2"/>
      <c r="S518" s="5" t="s">
        <v>291</v>
      </c>
      <c r="T518" s="5" t="s">
        <v>292</v>
      </c>
      <c r="U518" s="18" t="s">
        <v>76</v>
      </c>
      <c r="V518" s="18" t="s">
        <v>225</v>
      </c>
      <c r="W518" s="18" t="s">
        <v>309</v>
      </c>
      <c r="X518" s="18" t="s">
        <v>311</v>
      </c>
      <c r="Y518" s="18" t="s">
        <v>72</v>
      </c>
      <c r="Z518" s="18" t="s">
        <v>296</v>
      </c>
      <c r="AA518" s="18" t="s">
        <v>73</v>
      </c>
      <c r="AB518" s="18" t="s">
        <v>293</v>
      </c>
      <c r="AC518" s="18">
        <v>25</v>
      </c>
      <c r="AD518" s="140">
        <f t="shared" si="16"/>
        <v>125</v>
      </c>
      <c r="AE518" s="140">
        <f>Table_1027[[#This Row],[Planned Individuals]]*0.51</f>
        <v>63.75</v>
      </c>
      <c r="AF518" s="140">
        <f>Table_1027[[#This Row],[Planned Individuals]]*0.49</f>
        <v>61.25</v>
      </c>
      <c r="AG518" s="37"/>
      <c r="AH518" s="18">
        <v>25</v>
      </c>
      <c r="AI518" s="140">
        <f>SUM(Table_1027[[#This Row],[Existing Households]:[New Households]])</f>
        <v>25</v>
      </c>
      <c r="AJ518" s="140">
        <f t="shared" si="17"/>
        <v>125</v>
      </c>
      <c r="AK518" s="140">
        <f>Table_1027[[#This Row],[Reached Individuals]]*0.51</f>
        <v>63.75</v>
      </c>
      <c r="AL518" s="140">
        <f>Table_1027[[#This Row],[Reached Individuals]]*0.49</f>
        <v>61.25</v>
      </c>
      <c r="AM518" s="140">
        <f>Table_1027[[#This Row],[Reached Individuals]]*0.21</f>
        <v>26.25</v>
      </c>
      <c r="AN518" s="140">
        <f>Table_1027[[#This Row],[Reached Individuals]]*0.21</f>
        <v>26.25</v>
      </c>
      <c r="AO518" s="140">
        <f>Table_1027[[#This Row],[Reached Individuals]]*0.26</f>
        <v>32.5</v>
      </c>
      <c r="AP518" s="140">
        <f>Table_1027[[#This Row],[Reached Individuals]]*0.27</f>
        <v>33.75</v>
      </c>
      <c r="AQ518" s="142">
        <f>Table_1027[[#This Row],[Reached Individuals]]*0.02</f>
        <v>2.5</v>
      </c>
      <c r="AR518" s="142">
        <f>Table_1027[[#This Row],[Reached Individuals]]*0.03</f>
        <v>3.75</v>
      </c>
      <c r="AS518" s="37"/>
      <c r="AT518" s="12" t="s">
        <v>5169</v>
      </c>
      <c r="AU518" s="12" t="s">
        <v>5170</v>
      </c>
      <c r="AV518" s="11" t="s">
        <v>5196</v>
      </c>
      <c r="AW518" s="11" t="s">
        <v>5172</v>
      </c>
      <c r="AX518" s="11" t="s">
        <v>5170</v>
      </c>
      <c r="AY518" s="18" t="s">
        <v>5198</v>
      </c>
      <c r="AZ518" s="18" t="s">
        <v>5172</v>
      </c>
      <c r="BA518" s="5">
        <v>20</v>
      </c>
      <c r="BB518" s="5">
        <v>2022</v>
      </c>
      <c r="BC518" s="6" t="str" cm="1">
        <f t="array" ref="BC518">_xlfn.IFS(U518="Teknaf","202290",U518="Ukhia","202294",U518="Ramu","202266",U518="Pekua","202256",U518="Maheshkhali","202249",U518="Kutubdia","202245",U518="Cox's Bazar Sadar","202224",U518="Chakaria","202216",ISBLANK(U518),"")</f>
        <v>202294</v>
      </c>
      <c r="BD518" s="22"/>
      <c r="BE518" s="22"/>
    </row>
    <row r="519" spans="1:57" ht="15" customHeight="1">
      <c r="A519" s="36">
        <v>516</v>
      </c>
      <c r="B519" s="1" t="s">
        <v>408</v>
      </c>
      <c r="C519" s="1" t="s">
        <v>27</v>
      </c>
      <c r="D519" s="1" t="s">
        <v>318</v>
      </c>
      <c r="E519" s="18" t="s">
        <v>10</v>
      </c>
      <c r="F519" s="18" t="s">
        <v>22</v>
      </c>
      <c r="G519" s="18" t="s">
        <v>5168</v>
      </c>
      <c r="H519" s="3" t="s">
        <v>286</v>
      </c>
      <c r="I519" s="18" t="s">
        <v>89</v>
      </c>
      <c r="J519" s="18" t="s">
        <v>209</v>
      </c>
      <c r="K519" s="100" t="s">
        <v>74</v>
      </c>
      <c r="L519" s="100" t="s">
        <v>295</v>
      </c>
      <c r="M519" s="3" t="s">
        <v>428</v>
      </c>
      <c r="N519" s="18" t="s">
        <v>297</v>
      </c>
      <c r="O519" s="18" t="s">
        <v>303</v>
      </c>
      <c r="P519" s="18"/>
      <c r="Q519" s="2"/>
      <c r="R519" s="2"/>
      <c r="S519" s="5" t="s">
        <v>291</v>
      </c>
      <c r="T519" s="5" t="s">
        <v>292</v>
      </c>
      <c r="U519" s="18" t="s">
        <v>76</v>
      </c>
      <c r="V519" s="18" t="s">
        <v>225</v>
      </c>
      <c r="W519" s="18" t="s">
        <v>316</v>
      </c>
      <c r="X519" s="18" t="s">
        <v>311</v>
      </c>
      <c r="Y519" s="18" t="s">
        <v>72</v>
      </c>
      <c r="Z519" s="18" t="s">
        <v>296</v>
      </c>
      <c r="AA519" s="18" t="s">
        <v>73</v>
      </c>
      <c r="AB519" s="18" t="s">
        <v>293</v>
      </c>
      <c r="AC519" s="18">
        <v>18</v>
      </c>
      <c r="AD519" s="140">
        <f t="shared" si="16"/>
        <v>90</v>
      </c>
      <c r="AE519" s="140">
        <f>Table_1027[[#This Row],[Planned Individuals]]*0.51</f>
        <v>45.9</v>
      </c>
      <c r="AF519" s="140">
        <f>Table_1027[[#This Row],[Planned Individuals]]*0.49</f>
        <v>44.1</v>
      </c>
      <c r="AG519" s="37"/>
      <c r="AH519" s="18">
        <v>18</v>
      </c>
      <c r="AI519" s="140">
        <f>SUM(Table_1027[[#This Row],[Existing Households]:[New Households]])</f>
        <v>18</v>
      </c>
      <c r="AJ519" s="140">
        <f t="shared" si="17"/>
        <v>90</v>
      </c>
      <c r="AK519" s="140">
        <f>Table_1027[[#This Row],[Reached Individuals]]*0.51</f>
        <v>45.9</v>
      </c>
      <c r="AL519" s="140">
        <f>Table_1027[[#This Row],[Reached Individuals]]*0.49</f>
        <v>44.1</v>
      </c>
      <c r="AM519" s="140">
        <f>Table_1027[[#This Row],[Reached Individuals]]*0.21</f>
        <v>18.899999999999999</v>
      </c>
      <c r="AN519" s="140">
        <f>Table_1027[[#This Row],[Reached Individuals]]*0.21</f>
        <v>18.899999999999999</v>
      </c>
      <c r="AO519" s="140">
        <f>Table_1027[[#This Row],[Reached Individuals]]*0.26</f>
        <v>23.400000000000002</v>
      </c>
      <c r="AP519" s="140">
        <f>Table_1027[[#This Row],[Reached Individuals]]*0.27</f>
        <v>24.3</v>
      </c>
      <c r="AQ519" s="142">
        <f>Table_1027[[#This Row],[Reached Individuals]]*0.02</f>
        <v>1.8</v>
      </c>
      <c r="AR519" s="142">
        <f>Table_1027[[#This Row],[Reached Individuals]]*0.03</f>
        <v>2.6999999999999997</v>
      </c>
      <c r="AS519" s="37"/>
      <c r="AT519" s="12" t="s">
        <v>5169</v>
      </c>
      <c r="AU519" s="12" t="s">
        <v>5199</v>
      </c>
      <c r="AV519" s="11" t="s">
        <v>5197</v>
      </c>
      <c r="AW519" s="11" t="s">
        <v>5172</v>
      </c>
      <c r="AX519" s="11" t="s">
        <v>5170</v>
      </c>
      <c r="AY519" s="18" t="s">
        <v>5200</v>
      </c>
      <c r="AZ519" s="18" t="s">
        <v>5172</v>
      </c>
      <c r="BA519" s="5">
        <v>20</v>
      </c>
      <c r="BB519" s="5">
        <v>2022</v>
      </c>
      <c r="BC519" s="6" t="str" cm="1">
        <f t="array" ref="BC519">_xlfn.IFS(U519="Teknaf","202290",U519="Ukhia","202294",U519="Ramu","202266",U519="Pekua","202256",U519="Maheshkhali","202249",U519="Kutubdia","202245",U519="Cox's Bazar Sadar","202224",U519="Chakaria","202216",ISBLANK(U519),"")</f>
        <v>202294</v>
      </c>
      <c r="BD519" s="22"/>
      <c r="BE519" s="22"/>
    </row>
    <row r="520" spans="1:57" ht="15" customHeight="1">
      <c r="A520" s="36">
        <v>517</v>
      </c>
      <c r="B520" s="1" t="s">
        <v>408</v>
      </c>
      <c r="C520" s="1" t="s">
        <v>27</v>
      </c>
      <c r="D520" s="1" t="s">
        <v>318</v>
      </c>
      <c r="E520" s="18" t="s">
        <v>10</v>
      </c>
      <c r="F520" s="18" t="s">
        <v>22</v>
      </c>
      <c r="G520" s="18" t="s">
        <v>5168</v>
      </c>
      <c r="H520" s="3" t="s">
        <v>286</v>
      </c>
      <c r="I520" s="18" t="s">
        <v>89</v>
      </c>
      <c r="J520" s="18" t="s">
        <v>209</v>
      </c>
      <c r="K520" s="100" t="s">
        <v>74</v>
      </c>
      <c r="L520" s="100" t="s">
        <v>295</v>
      </c>
      <c r="M520" s="3" t="s">
        <v>428</v>
      </c>
      <c r="N520" s="18" t="s">
        <v>297</v>
      </c>
      <c r="O520" s="18" t="s">
        <v>303</v>
      </c>
      <c r="P520" s="18"/>
      <c r="Q520" s="2"/>
      <c r="R520" s="2"/>
      <c r="S520" s="5" t="s">
        <v>291</v>
      </c>
      <c r="T520" s="5" t="s">
        <v>292</v>
      </c>
      <c r="U520" s="18" t="s">
        <v>76</v>
      </c>
      <c r="V520" s="18" t="s">
        <v>219</v>
      </c>
      <c r="W520" s="18" t="s">
        <v>310</v>
      </c>
      <c r="X520" s="18" t="s">
        <v>311</v>
      </c>
      <c r="Y520" s="18" t="s">
        <v>72</v>
      </c>
      <c r="Z520" s="18" t="s">
        <v>296</v>
      </c>
      <c r="AA520" s="18" t="s">
        <v>73</v>
      </c>
      <c r="AB520" s="18" t="s">
        <v>293</v>
      </c>
      <c r="AC520" s="18">
        <v>50</v>
      </c>
      <c r="AD520" s="140">
        <f t="shared" si="16"/>
        <v>250</v>
      </c>
      <c r="AE520" s="140">
        <f>Table_1027[[#This Row],[Planned Individuals]]*0.51</f>
        <v>127.5</v>
      </c>
      <c r="AF520" s="140">
        <f>Table_1027[[#This Row],[Planned Individuals]]*0.49</f>
        <v>122.5</v>
      </c>
      <c r="AG520" s="37"/>
      <c r="AH520" s="18">
        <v>50</v>
      </c>
      <c r="AI520" s="140">
        <f>SUM(Table_1027[[#This Row],[Existing Households]:[New Households]])</f>
        <v>50</v>
      </c>
      <c r="AJ520" s="140">
        <f t="shared" si="17"/>
        <v>250</v>
      </c>
      <c r="AK520" s="140">
        <f>Table_1027[[#This Row],[Reached Individuals]]*0.51</f>
        <v>127.5</v>
      </c>
      <c r="AL520" s="140">
        <f>Table_1027[[#This Row],[Reached Individuals]]*0.49</f>
        <v>122.5</v>
      </c>
      <c r="AM520" s="140">
        <f>Table_1027[[#This Row],[Reached Individuals]]*0.21</f>
        <v>52.5</v>
      </c>
      <c r="AN520" s="140">
        <f>Table_1027[[#This Row],[Reached Individuals]]*0.21</f>
        <v>52.5</v>
      </c>
      <c r="AO520" s="140">
        <f>Table_1027[[#This Row],[Reached Individuals]]*0.26</f>
        <v>65</v>
      </c>
      <c r="AP520" s="140">
        <f>Table_1027[[#This Row],[Reached Individuals]]*0.27</f>
        <v>67.5</v>
      </c>
      <c r="AQ520" s="142">
        <f>Table_1027[[#This Row],[Reached Individuals]]*0.02</f>
        <v>5</v>
      </c>
      <c r="AR520" s="142">
        <f>Table_1027[[#This Row],[Reached Individuals]]*0.03</f>
        <v>7.5</v>
      </c>
      <c r="AS520" s="37"/>
      <c r="AT520" s="12" t="s">
        <v>5169</v>
      </c>
      <c r="AU520" s="12" t="s">
        <v>5170</v>
      </c>
      <c r="AV520" s="11" t="s">
        <v>5198</v>
      </c>
      <c r="AW520" s="11" t="s">
        <v>5172</v>
      </c>
      <c r="AX520" s="11" t="s">
        <v>5170</v>
      </c>
      <c r="AY520" s="18" t="s">
        <v>5201</v>
      </c>
      <c r="AZ520" s="18" t="s">
        <v>5172</v>
      </c>
      <c r="BA520" s="5">
        <v>20</v>
      </c>
      <c r="BB520" s="5">
        <v>2022</v>
      </c>
      <c r="BC520" s="6" t="str" cm="1">
        <f t="array" ref="BC520">_xlfn.IFS(U520="Teknaf","202290",U520="Ukhia","202294",U520="Ramu","202266",U520="Pekua","202256",U520="Maheshkhali","202249",U520="Kutubdia","202245",U520="Cox's Bazar Sadar","202224",U520="Chakaria","202216",ISBLANK(U520),"")</f>
        <v>202294</v>
      </c>
      <c r="BD520" s="22"/>
      <c r="BE520" s="22"/>
    </row>
    <row r="521" spans="1:57" ht="15" customHeight="1">
      <c r="A521" s="36">
        <v>518</v>
      </c>
      <c r="B521" s="1" t="s">
        <v>408</v>
      </c>
      <c r="C521" s="1" t="s">
        <v>27</v>
      </c>
      <c r="D521" s="1" t="s">
        <v>318</v>
      </c>
      <c r="E521" s="18" t="s">
        <v>10</v>
      </c>
      <c r="F521" s="18" t="s">
        <v>22</v>
      </c>
      <c r="G521" s="18" t="s">
        <v>5168</v>
      </c>
      <c r="H521" s="3" t="s">
        <v>286</v>
      </c>
      <c r="I521" s="18" t="s">
        <v>89</v>
      </c>
      <c r="J521" s="18" t="s">
        <v>209</v>
      </c>
      <c r="K521" s="100" t="s">
        <v>74</v>
      </c>
      <c r="L521" s="100" t="s">
        <v>295</v>
      </c>
      <c r="M521" s="3" t="s">
        <v>428</v>
      </c>
      <c r="N521" s="18" t="s">
        <v>297</v>
      </c>
      <c r="O521" s="18" t="s">
        <v>303</v>
      </c>
      <c r="P521" s="18"/>
      <c r="Q521" s="2"/>
      <c r="R521" s="2"/>
      <c r="S521" s="5" t="s">
        <v>291</v>
      </c>
      <c r="T521" s="5" t="s">
        <v>292</v>
      </c>
      <c r="U521" s="18" t="s">
        <v>76</v>
      </c>
      <c r="V521" s="18" t="s">
        <v>219</v>
      </c>
      <c r="W521" s="18" t="s">
        <v>331</v>
      </c>
      <c r="X521" s="18" t="s">
        <v>311</v>
      </c>
      <c r="Y521" s="18" t="s">
        <v>72</v>
      </c>
      <c r="Z521" s="18" t="s">
        <v>296</v>
      </c>
      <c r="AA521" s="18" t="s">
        <v>73</v>
      </c>
      <c r="AB521" s="18" t="s">
        <v>293</v>
      </c>
      <c r="AC521" s="18">
        <v>81</v>
      </c>
      <c r="AD521" s="140">
        <f t="shared" si="16"/>
        <v>405</v>
      </c>
      <c r="AE521" s="140">
        <f>Table_1027[[#This Row],[Planned Individuals]]*0.51</f>
        <v>206.55</v>
      </c>
      <c r="AF521" s="140">
        <f>Table_1027[[#This Row],[Planned Individuals]]*0.49</f>
        <v>198.45</v>
      </c>
      <c r="AG521" s="37"/>
      <c r="AH521" s="18">
        <v>81</v>
      </c>
      <c r="AI521" s="140">
        <f>SUM(Table_1027[[#This Row],[Existing Households]:[New Households]])</f>
        <v>81</v>
      </c>
      <c r="AJ521" s="140">
        <f t="shared" si="17"/>
        <v>405</v>
      </c>
      <c r="AK521" s="140">
        <f>Table_1027[[#This Row],[Reached Individuals]]*0.51</f>
        <v>206.55</v>
      </c>
      <c r="AL521" s="140">
        <f>Table_1027[[#This Row],[Reached Individuals]]*0.49</f>
        <v>198.45</v>
      </c>
      <c r="AM521" s="140">
        <f>Table_1027[[#This Row],[Reached Individuals]]*0.21</f>
        <v>85.05</v>
      </c>
      <c r="AN521" s="140">
        <f>Table_1027[[#This Row],[Reached Individuals]]*0.21</f>
        <v>85.05</v>
      </c>
      <c r="AO521" s="140">
        <f>Table_1027[[#This Row],[Reached Individuals]]*0.26</f>
        <v>105.3</v>
      </c>
      <c r="AP521" s="140">
        <f>Table_1027[[#This Row],[Reached Individuals]]*0.27</f>
        <v>109.35000000000001</v>
      </c>
      <c r="AQ521" s="142">
        <f>Table_1027[[#This Row],[Reached Individuals]]*0.02</f>
        <v>8.1</v>
      </c>
      <c r="AR521" s="142">
        <f>Table_1027[[#This Row],[Reached Individuals]]*0.03</f>
        <v>12.15</v>
      </c>
      <c r="AS521" s="37"/>
      <c r="AT521" s="12" t="s">
        <v>5169</v>
      </c>
      <c r="AU521" s="12" t="s">
        <v>5170</v>
      </c>
      <c r="AV521" s="11" t="s">
        <v>5200</v>
      </c>
      <c r="AW521" s="11" t="s">
        <v>5172</v>
      </c>
      <c r="AX521" s="11" t="s">
        <v>5170</v>
      </c>
      <c r="AY521" s="18" t="s">
        <v>5202</v>
      </c>
      <c r="AZ521" s="18" t="s">
        <v>5172</v>
      </c>
      <c r="BA521" s="5">
        <v>20</v>
      </c>
      <c r="BB521" s="5">
        <v>2022</v>
      </c>
      <c r="BC521" s="6" t="str" cm="1">
        <f t="array" ref="BC521">_xlfn.IFS(U521="Teknaf","202290",U521="Ukhia","202294",U521="Ramu","202266",U521="Pekua","202256",U521="Maheshkhali","202249",U521="Kutubdia","202245",U521="Cox's Bazar Sadar","202224",U521="Chakaria","202216",ISBLANK(U521),"")</f>
        <v>202294</v>
      </c>
      <c r="BD521" s="22"/>
      <c r="BE521" s="22"/>
    </row>
    <row r="522" spans="1:57" ht="15" customHeight="1">
      <c r="A522" s="36">
        <v>519</v>
      </c>
      <c r="B522" s="1" t="s">
        <v>408</v>
      </c>
      <c r="C522" s="1" t="s">
        <v>27</v>
      </c>
      <c r="D522" s="1" t="s">
        <v>318</v>
      </c>
      <c r="E522" s="18" t="s">
        <v>10</v>
      </c>
      <c r="F522" s="18" t="s">
        <v>22</v>
      </c>
      <c r="G522" s="18" t="s">
        <v>5168</v>
      </c>
      <c r="H522" s="3" t="s">
        <v>286</v>
      </c>
      <c r="I522" s="18" t="s">
        <v>89</v>
      </c>
      <c r="J522" s="18" t="s">
        <v>209</v>
      </c>
      <c r="K522" s="100" t="s">
        <v>74</v>
      </c>
      <c r="L522" s="100" t="s">
        <v>295</v>
      </c>
      <c r="M522" s="3" t="s">
        <v>428</v>
      </c>
      <c r="N522" s="18" t="s">
        <v>297</v>
      </c>
      <c r="O522" s="18" t="s">
        <v>303</v>
      </c>
      <c r="P522" s="18"/>
      <c r="Q522" s="2"/>
      <c r="R522" s="2"/>
      <c r="S522" s="5" t="s">
        <v>291</v>
      </c>
      <c r="T522" s="5" t="s">
        <v>292</v>
      </c>
      <c r="U522" s="18" t="s">
        <v>76</v>
      </c>
      <c r="V522" s="18" t="s">
        <v>219</v>
      </c>
      <c r="W522" s="18" t="s">
        <v>316</v>
      </c>
      <c r="X522" s="18" t="s">
        <v>311</v>
      </c>
      <c r="Y522" s="18" t="s">
        <v>72</v>
      </c>
      <c r="Z522" s="18" t="s">
        <v>296</v>
      </c>
      <c r="AA522" s="18" t="s">
        <v>73</v>
      </c>
      <c r="AB522" s="18" t="s">
        <v>293</v>
      </c>
      <c r="AC522" s="18">
        <v>74</v>
      </c>
      <c r="AD522" s="140">
        <f t="shared" ref="AD522:AD584" si="18">IF(AA522="Host Community",AC522*5,IF(AA522="Refugee",AC522*4.5))</f>
        <v>370</v>
      </c>
      <c r="AE522" s="140">
        <f>Table_1027[[#This Row],[Planned Individuals]]*0.51</f>
        <v>188.70000000000002</v>
      </c>
      <c r="AF522" s="140">
        <f>Table_1027[[#This Row],[Planned Individuals]]*0.49</f>
        <v>181.29999999999998</v>
      </c>
      <c r="AG522" s="37"/>
      <c r="AH522" s="18">
        <v>74</v>
      </c>
      <c r="AI522" s="140">
        <f>SUM(Table_1027[[#This Row],[Existing Households]:[New Households]])</f>
        <v>74</v>
      </c>
      <c r="AJ522" s="140">
        <f t="shared" si="17"/>
        <v>370</v>
      </c>
      <c r="AK522" s="140">
        <f>Table_1027[[#This Row],[Reached Individuals]]*0.51</f>
        <v>188.70000000000002</v>
      </c>
      <c r="AL522" s="140">
        <f>Table_1027[[#This Row],[Reached Individuals]]*0.49</f>
        <v>181.29999999999998</v>
      </c>
      <c r="AM522" s="140">
        <f>Table_1027[[#This Row],[Reached Individuals]]*0.21</f>
        <v>77.7</v>
      </c>
      <c r="AN522" s="140">
        <f>Table_1027[[#This Row],[Reached Individuals]]*0.21</f>
        <v>77.7</v>
      </c>
      <c r="AO522" s="140">
        <f>Table_1027[[#This Row],[Reached Individuals]]*0.26</f>
        <v>96.2</v>
      </c>
      <c r="AP522" s="140">
        <f>Table_1027[[#This Row],[Reached Individuals]]*0.27</f>
        <v>99.9</v>
      </c>
      <c r="AQ522" s="142">
        <f>Table_1027[[#This Row],[Reached Individuals]]*0.02</f>
        <v>7.4</v>
      </c>
      <c r="AR522" s="142">
        <f>Table_1027[[#This Row],[Reached Individuals]]*0.03</f>
        <v>11.1</v>
      </c>
      <c r="AS522" s="37"/>
      <c r="AT522" s="12" t="s">
        <v>5169</v>
      </c>
      <c r="AU522" s="12" t="s">
        <v>5170</v>
      </c>
      <c r="AV522" s="11" t="s">
        <v>5201</v>
      </c>
      <c r="AW522" s="11" t="s">
        <v>5172</v>
      </c>
      <c r="AX522" s="11" t="s">
        <v>5170</v>
      </c>
      <c r="AY522" s="18" t="s">
        <v>5203</v>
      </c>
      <c r="AZ522" s="18" t="s">
        <v>5172</v>
      </c>
      <c r="BA522" s="5">
        <v>20</v>
      </c>
      <c r="BB522" s="5">
        <v>2022</v>
      </c>
      <c r="BC522" s="6" t="str" cm="1">
        <f t="array" ref="BC522">_xlfn.IFS(U522="Teknaf","202290",U522="Ukhia","202294",U522="Ramu","202266",U522="Pekua","202256",U522="Maheshkhali","202249",U522="Kutubdia","202245",U522="Cox's Bazar Sadar","202224",U522="Chakaria","202216",ISBLANK(U522),"")</f>
        <v>202294</v>
      </c>
      <c r="BD522" s="22"/>
      <c r="BE522" s="22"/>
    </row>
    <row r="523" spans="1:57" ht="15" customHeight="1">
      <c r="A523" s="36">
        <v>520</v>
      </c>
      <c r="B523" s="1" t="s">
        <v>408</v>
      </c>
      <c r="C523" s="1" t="s">
        <v>27</v>
      </c>
      <c r="D523" s="1" t="s">
        <v>318</v>
      </c>
      <c r="E523" s="18" t="s">
        <v>10</v>
      </c>
      <c r="F523" s="18" t="s">
        <v>22</v>
      </c>
      <c r="G523" s="18" t="s">
        <v>5168</v>
      </c>
      <c r="H523" s="3" t="s">
        <v>286</v>
      </c>
      <c r="I523" s="18" t="s">
        <v>89</v>
      </c>
      <c r="J523" s="18" t="s">
        <v>209</v>
      </c>
      <c r="K523" s="100" t="s">
        <v>74</v>
      </c>
      <c r="L523" s="100" t="s">
        <v>295</v>
      </c>
      <c r="M523" s="3" t="s">
        <v>428</v>
      </c>
      <c r="N523" s="18" t="s">
        <v>297</v>
      </c>
      <c r="O523" s="18" t="s">
        <v>303</v>
      </c>
      <c r="P523" s="18"/>
      <c r="Q523" s="2"/>
      <c r="R523" s="2"/>
      <c r="S523" s="5" t="s">
        <v>291</v>
      </c>
      <c r="T523" s="5" t="s">
        <v>292</v>
      </c>
      <c r="U523" s="18" t="s">
        <v>76</v>
      </c>
      <c r="V523" s="18" t="s">
        <v>220</v>
      </c>
      <c r="W523" s="18" t="s">
        <v>324</v>
      </c>
      <c r="X523" s="18" t="s">
        <v>311</v>
      </c>
      <c r="Y523" s="18" t="s">
        <v>72</v>
      </c>
      <c r="Z523" s="18" t="s">
        <v>296</v>
      </c>
      <c r="AA523" s="18" t="s">
        <v>73</v>
      </c>
      <c r="AB523" s="18" t="s">
        <v>293</v>
      </c>
      <c r="AC523" s="18">
        <v>16</v>
      </c>
      <c r="AD523" s="140">
        <f t="shared" si="18"/>
        <v>80</v>
      </c>
      <c r="AE523" s="140">
        <f>Table_1027[[#This Row],[Planned Individuals]]*0.51</f>
        <v>40.799999999999997</v>
      </c>
      <c r="AF523" s="140">
        <f>Table_1027[[#This Row],[Planned Individuals]]*0.49</f>
        <v>39.200000000000003</v>
      </c>
      <c r="AG523" s="37"/>
      <c r="AH523" s="18">
        <v>16</v>
      </c>
      <c r="AI523" s="140">
        <f>SUM(Table_1027[[#This Row],[Existing Households]:[New Households]])</f>
        <v>16</v>
      </c>
      <c r="AJ523" s="140">
        <f t="shared" si="17"/>
        <v>80</v>
      </c>
      <c r="AK523" s="140">
        <f>Table_1027[[#This Row],[Reached Individuals]]*0.51</f>
        <v>40.799999999999997</v>
      </c>
      <c r="AL523" s="140">
        <f>Table_1027[[#This Row],[Reached Individuals]]*0.49</f>
        <v>39.200000000000003</v>
      </c>
      <c r="AM523" s="140">
        <f>Table_1027[[#This Row],[Reached Individuals]]*0.21</f>
        <v>16.8</v>
      </c>
      <c r="AN523" s="140">
        <f>Table_1027[[#This Row],[Reached Individuals]]*0.21</f>
        <v>16.8</v>
      </c>
      <c r="AO523" s="140">
        <f>Table_1027[[#This Row],[Reached Individuals]]*0.26</f>
        <v>20.8</v>
      </c>
      <c r="AP523" s="140">
        <f>Table_1027[[#This Row],[Reached Individuals]]*0.27</f>
        <v>21.6</v>
      </c>
      <c r="AQ523" s="142">
        <f>Table_1027[[#This Row],[Reached Individuals]]*0.02</f>
        <v>1.6</v>
      </c>
      <c r="AR523" s="142">
        <f>Table_1027[[#This Row],[Reached Individuals]]*0.03</f>
        <v>2.4</v>
      </c>
      <c r="AS523" s="37"/>
      <c r="AT523" s="12" t="s">
        <v>5169</v>
      </c>
      <c r="AU523" s="12" t="s">
        <v>5170</v>
      </c>
      <c r="AV523" s="11" t="s">
        <v>5202</v>
      </c>
      <c r="AW523" s="11" t="s">
        <v>5172</v>
      </c>
      <c r="AX523" s="11" t="s">
        <v>5170</v>
      </c>
      <c r="AY523" s="18" t="s">
        <v>5204</v>
      </c>
      <c r="AZ523" s="18" t="s">
        <v>5172</v>
      </c>
      <c r="BA523" s="5">
        <v>20</v>
      </c>
      <c r="BB523" s="5">
        <v>2022</v>
      </c>
      <c r="BC523" s="6" t="str" cm="1">
        <f t="array" ref="BC523">_xlfn.IFS(U523="Teknaf","202290",U523="Ukhia","202294",U523="Ramu","202266",U523="Pekua","202256",U523="Maheshkhali","202249",U523="Kutubdia","202245",U523="Cox's Bazar Sadar","202224",U523="Chakaria","202216",ISBLANK(U523),"")</f>
        <v>202294</v>
      </c>
      <c r="BD523" s="22"/>
      <c r="BE523" s="22"/>
    </row>
    <row r="524" spans="1:57" ht="15" customHeight="1">
      <c r="A524" s="36">
        <v>521</v>
      </c>
      <c r="B524" s="1" t="s">
        <v>408</v>
      </c>
      <c r="C524" s="1" t="s">
        <v>27</v>
      </c>
      <c r="D524" s="1" t="s">
        <v>318</v>
      </c>
      <c r="E524" s="18" t="s">
        <v>10</v>
      </c>
      <c r="F524" s="18" t="s">
        <v>22</v>
      </c>
      <c r="G524" s="18" t="s">
        <v>5168</v>
      </c>
      <c r="H524" s="3" t="s">
        <v>286</v>
      </c>
      <c r="I524" s="18" t="s">
        <v>89</v>
      </c>
      <c r="J524" s="18" t="s">
        <v>209</v>
      </c>
      <c r="K524" s="100" t="s">
        <v>74</v>
      </c>
      <c r="L524" s="100" t="s">
        <v>295</v>
      </c>
      <c r="M524" s="3" t="s">
        <v>428</v>
      </c>
      <c r="N524" s="18" t="s">
        <v>297</v>
      </c>
      <c r="O524" s="18" t="s">
        <v>303</v>
      </c>
      <c r="P524" s="18"/>
      <c r="Q524" s="2"/>
      <c r="R524" s="2"/>
      <c r="S524" s="5" t="s">
        <v>291</v>
      </c>
      <c r="T524" s="5" t="s">
        <v>292</v>
      </c>
      <c r="U524" s="18" t="s">
        <v>76</v>
      </c>
      <c r="V524" s="18" t="s">
        <v>220</v>
      </c>
      <c r="W524" s="18" t="s">
        <v>325</v>
      </c>
      <c r="X524" s="18" t="s">
        <v>311</v>
      </c>
      <c r="Y524" s="18" t="s">
        <v>72</v>
      </c>
      <c r="Z524" s="18" t="s">
        <v>296</v>
      </c>
      <c r="AA524" s="18" t="s">
        <v>73</v>
      </c>
      <c r="AB524" s="18" t="s">
        <v>293</v>
      </c>
      <c r="AC524" s="18">
        <v>47</v>
      </c>
      <c r="AD524" s="140">
        <f t="shared" si="18"/>
        <v>235</v>
      </c>
      <c r="AE524" s="140">
        <f>Table_1027[[#This Row],[Planned Individuals]]*0.51</f>
        <v>119.85000000000001</v>
      </c>
      <c r="AF524" s="140">
        <f>Table_1027[[#This Row],[Planned Individuals]]*0.49</f>
        <v>115.14999999999999</v>
      </c>
      <c r="AG524" s="37"/>
      <c r="AH524" s="18">
        <v>47</v>
      </c>
      <c r="AI524" s="140">
        <f>SUM(Table_1027[[#This Row],[Existing Households]:[New Households]])</f>
        <v>47</v>
      </c>
      <c r="AJ524" s="140">
        <f t="shared" si="17"/>
        <v>235</v>
      </c>
      <c r="AK524" s="140">
        <f>Table_1027[[#This Row],[Reached Individuals]]*0.51</f>
        <v>119.85000000000001</v>
      </c>
      <c r="AL524" s="140">
        <f>Table_1027[[#This Row],[Reached Individuals]]*0.49</f>
        <v>115.14999999999999</v>
      </c>
      <c r="AM524" s="140">
        <f>Table_1027[[#This Row],[Reached Individuals]]*0.21</f>
        <v>49.35</v>
      </c>
      <c r="AN524" s="140">
        <f>Table_1027[[#This Row],[Reached Individuals]]*0.21</f>
        <v>49.35</v>
      </c>
      <c r="AO524" s="140">
        <f>Table_1027[[#This Row],[Reached Individuals]]*0.26</f>
        <v>61.1</v>
      </c>
      <c r="AP524" s="140">
        <f>Table_1027[[#This Row],[Reached Individuals]]*0.27</f>
        <v>63.45</v>
      </c>
      <c r="AQ524" s="142">
        <f>Table_1027[[#This Row],[Reached Individuals]]*0.02</f>
        <v>4.7</v>
      </c>
      <c r="AR524" s="142">
        <f>Table_1027[[#This Row],[Reached Individuals]]*0.03</f>
        <v>7.05</v>
      </c>
      <c r="AS524" s="37"/>
      <c r="AT524" s="12" t="s">
        <v>5169</v>
      </c>
      <c r="AU524" s="12" t="s">
        <v>5170</v>
      </c>
      <c r="AV524" s="11" t="s">
        <v>5203</v>
      </c>
      <c r="AW524" s="11" t="s">
        <v>5172</v>
      </c>
      <c r="AX524" s="11" t="s">
        <v>5170</v>
      </c>
      <c r="AY524" s="18" t="s">
        <v>5205</v>
      </c>
      <c r="AZ524" s="18" t="s">
        <v>5172</v>
      </c>
      <c r="BA524" s="5">
        <v>20</v>
      </c>
      <c r="BB524" s="5">
        <v>2022</v>
      </c>
      <c r="BC524" s="6" t="str" cm="1">
        <f t="array" ref="BC524">_xlfn.IFS(U524="Teknaf","202290",U524="Ukhia","202294",U524="Ramu","202266",U524="Pekua","202256",U524="Maheshkhali","202249",U524="Kutubdia","202245",U524="Cox's Bazar Sadar","202224",U524="Chakaria","202216",ISBLANK(U524),"")</f>
        <v>202294</v>
      </c>
      <c r="BD524" s="22"/>
      <c r="BE524" s="22"/>
    </row>
    <row r="525" spans="1:57" ht="15" customHeight="1">
      <c r="A525" s="36">
        <v>522</v>
      </c>
      <c r="B525" s="1" t="s">
        <v>408</v>
      </c>
      <c r="C525" s="1" t="s">
        <v>27</v>
      </c>
      <c r="D525" s="1" t="s">
        <v>318</v>
      </c>
      <c r="E525" s="18" t="s">
        <v>10</v>
      </c>
      <c r="F525" s="18" t="s">
        <v>22</v>
      </c>
      <c r="G525" s="18" t="s">
        <v>5168</v>
      </c>
      <c r="H525" s="3" t="s">
        <v>286</v>
      </c>
      <c r="I525" s="18" t="s">
        <v>89</v>
      </c>
      <c r="J525" s="18" t="s">
        <v>209</v>
      </c>
      <c r="K525" s="100" t="s">
        <v>74</v>
      </c>
      <c r="L525" s="100" t="s">
        <v>295</v>
      </c>
      <c r="M525" s="3" t="s">
        <v>428</v>
      </c>
      <c r="N525" s="18" t="s">
        <v>297</v>
      </c>
      <c r="O525" s="18" t="s">
        <v>303</v>
      </c>
      <c r="P525" s="18"/>
      <c r="Q525" s="2"/>
      <c r="R525" s="2"/>
      <c r="S525" s="5" t="s">
        <v>291</v>
      </c>
      <c r="T525" s="5" t="s">
        <v>292</v>
      </c>
      <c r="U525" s="18" t="s">
        <v>76</v>
      </c>
      <c r="V525" s="18" t="s">
        <v>220</v>
      </c>
      <c r="W525" s="18" t="s">
        <v>310</v>
      </c>
      <c r="X525" s="18" t="s">
        <v>311</v>
      </c>
      <c r="Y525" s="18" t="s">
        <v>72</v>
      </c>
      <c r="Z525" s="18" t="s">
        <v>296</v>
      </c>
      <c r="AA525" s="18" t="s">
        <v>73</v>
      </c>
      <c r="AB525" s="18" t="s">
        <v>293</v>
      </c>
      <c r="AC525" s="18">
        <v>106</v>
      </c>
      <c r="AD525" s="140">
        <f t="shared" si="18"/>
        <v>530</v>
      </c>
      <c r="AE525" s="140">
        <f>Table_1027[[#This Row],[Planned Individuals]]*0.51</f>
        <v>270.3</v>
      </c>
      <c r="AF525" s="140">
        <f>Table_1027[[#This Row],[Planned Individuals]]*0.49</f>
        <v>259.7</v>
      </c>
      <c r="AG525" s="37"/>
      <c r="AH525" s="18">
        <v>106</v>
      </c>
      <c r="AI525" s="140">
        <f>SUM(Table_1027[[#This Row],[Existing Households]:[New Households]])</f>
        <v>106</v>
      </c>
      <c r="AJ525" s="140">
        <f t="shared" si="17"/>
        <v>530</v>
      </c>
      <c r="AK525" s="140">
        <f>Table_1027[[#This Row],[Reached Individuals]]*0.51</f>
        <v>270.3</v>
      </c>
      <c r="AL525" s="140">
        <f>Table_1027[[#This Row],[Reached Individuals]]*0.49</f>
        <v>259.7</v>
      </c>
      <c r="AM525" s="140">
        <f>Table_1027[[#This Row],[Reached Individuals]]*0.21</f>
        <v>111.3</v>
      </c>
      <c r="AN525" s="140">
        <f>Table_1027[[#This Row],[Reached Individuals]]*0.21</f>
        <v>111.3</v>
      </c>
      <c r="AO525" s="140">
        <f>Table_1027[[#This Row],[Reached Individuals]]*0.26</f>
        <v>137.80000000000001</v>
      </c>
      <c r="AP525" s="140">
        <f>Table_1027[[#This Row],[Reached Individuals]]*0.27</f>
        <v>143.10000000000002</v>
      </c>
      <c r="AQ525" s="142">
        <f>Table_1027[[#This Row],[Reached Individuals]]*0.02</f>
        <v>10.6</v>
      </c>
      <c r="AR525" s="142">
        <f>Table_1027[[#This Row],[Reached Individuals]]*0.03</f>
        <v>15.899999999999999</v>
      </c>
      <c r="AS525" s="37"/>
      <c r="AT525" s="12" t="s">
        <v>5169</v>
      </c>
      <c r="AU525" s="12" t="s">
        <v>5170</v>
      </c>
      <c r="AV525" s="11" t="s">
        <v>5204</v>
      </c>
      <c r="AW525" s="11" t="s">
        <v>5172</v>
      </c>
      <c r="AX525" s="11" t="s">
        <v>5170</v>
      </c>
      <c r="AY525" s="18" t="s">
        <v>5206</v>
      </c>
      <c r="AZ525" s="18" t="s">
        <v>5172</v>
      </c>
      <c r="BA525" s="5">
        <v>20</v>
      </c>
      <c r="BB525" s="5">
        <v>2022</v>
      </c>
      <c r="BC525" s="6" t="str" cm="1">
        <f t="array" ref="BC525">_xlfn.IFS(U525="Teknaf","202290",U525="Ukhia","202294",U525="Ramu","202266",U525="Pekua","202256",U525="Maheshkhali","202249",U525="Kutubdia","202245",U525="Cox's Bazar Sadar","202224",U525="Chakaria","202216",ISBLANK(U525),"")</f>
        <v>202294</v>
      </c>
      <c r="BD525" s="22"/>
      <c r="BE525" s="22"/>
    </row>
    <row r="526" spans="1:57" ht="15" customHeight="1">
      <c r="A526" s="36">
        <v>523</v>
      </c>
      <c r="B526" s="1" t="s">
        <v>408</v>
      </c>
      <c r="C526" s="1" t="s">
        <v>27</v>
      </c>
      <c r="D526" s="1" t="s">
        <v>318</v>
      </c>
      <c r="E526" s="18" t="s">
        <v>10</v>
      </c>
      <c r="F526" s="18" t="s">
        <v>22</v>
      </c>
      <c r="G526" s="18" t="s">
        <v>5168</v>
      </c>
      <c r="H526" s="3" t="s">
        <v>286</v>
      </c>
      <c r="I526" s="18" t="s">
        <v>89</v>
      </c>
      <c r="J526" s="18" t="s">
        <v>209</v>
      </c>
      <c r="K526" s="100" t="s">
        <v>74</v>
      </c>
      <c r="L526" s="100" t="s">
        <v>295</v>
      </c>
      <c r="M526" s="3" t="s">
        <v>428</v>
      </c>
      <c r="N526" s="18" t="s">
        <v>297</v>
      </c>
      <c r="O526" s="18" t="s">
        <v>303</v>
      </c>
      <c r="P526" s="18"/>
      <c r="Q526" s="2"/>
      <c r="R526" s="2"/>
      <c r="S526" s="5" t="s">
        <v>291</v>
      </c>
      <c r="T526" s="5" t="s">
        <v>292</v>
      </c>
      <c r="U526" s="18" t="s">
        <v>76</v>
      </c>
      <c r="V526" s="18" t="s">
        <v>220</v>
      </c>
      <c r="W526" s="18" t="s">
        <v>331</v>
      </c>
      <c r="X526" s="18" t="s">
        <v>311</v>
      </c>
      <c r="Y526" s="18" t="s">
        <v>72</v>
      </c>
      <c r="Z526" s="18" t="s">
        <v>296</v>
      </c>
      <c r="AA526" s="18" t="s">
        <v>73</v>
      </c>
      <c r="AB526" s="18" t="s">
        <v>293</v>
      </c>
      <c r="AC526" s="18">
        <v>64</v>
      </c>
      <c r="AD526" s="140">
        <f t="shared" si="18"/>
        <v>320</v>
      </c>
      <c r="AE526" s="140">
        <f>Table_1027[[#This Row],[Planned Individuals]]*0.51</f>
        <v>163.19999999999999</v>
      </c>
      <c r="AF526" s="140">
        <f>Table_1027[[#This Row],[Planned Individuals]]*0.49</f>
        <v>156.80000000000001</v>
      </c>
      <c r="AG526" s="37"/>
      <c r="AH526" s="18">
        <v>64</v>
      </c>
      <c r="AI526" s="140">
        <f>SUM(Table_1027[[#This Row],[Existing Households]:[New Households]])</f>
        <v>64</v>
      </c>
      <c r="AJ526" s="140">
        <f t="shared" si="17"/>
        <v>320</v>
      </c>
      <c r="AK526" s="140">
        <f>Table_1027[[#This Row],[Reached Individuals]]*0.51</f>
        <v>163.19999999999999</v>
      </c>
      <c r="AL526" s="140">
        <f>Table_1027[[#This Row],[Reached Individuals]]*0.49</f>
        <v>156.80000000000001</v>
      </c>
      <c r="AM526" s="140">
        <f>Table_1027[[#This Row],[Reached Individuals]]*0.21</f>
        <v>67.2</v>
      </c>
      <c r="AN526" s="140">
        <f>Table_1027[[#This Row],[Reached Individuals]]*0.21</f>
        <v>67.2</v>
      </c>
      <c r="AO526" s="140">
        <f>Table_1027[[#This Row],[Reached Individuals]]*0.26</f>
        <v>83.2</v>
      </c>
      <c r="AP526" s="140">
        <f>Table_1027[[#This Row],[Reached Individuals]]*0.27</f>
        <v>86.4</v>
      </c>
      <c r="AQ526" s="142">
        <f>Table_1027[[#This Row],[Reached Individuals]]*0.02</f>
        <v>6.4</v>
      </c>
      <c r="AR526" s="142">
        <f>Table_1027[[#This Row],[Reached Individuals]]*0.03</f>
        <v>9.6</v>
      </c>
      <c r="AS526" s="37"/>
      <c r="AT526" s="12" t="s">
        <v>5169</v>
      </c>
      <c r="AU526" s="12" t="s">
        <v>5170</v>
      </c>
      <c r="AV526" s="11" t="s">
        <v>5205</v>
      </c>
      <c r="AW526" s="11" t="s">
        <v>5172</v>
      </c>
      <c r="AX526" s="11" t="s">
        <v>5170</v>
      </c>
      <c r="AY526" s="18" t="s">
        <v>5207</v>
      </c>
      <c r="AZ526" s="18" t="s">
        <v>5172</v>
      </c>
      <c r="BA526" s="5">
        <v>20</v>
      </c>
      <c r="BB526" s="5">
        <v>2022</v>
      </c>
      <c r="BC526" s="6" t="str" cm="1">
        <f t="array" ref="BC526">_xlfn.IFS(U526="Teknaf","202290",U526="Ukhia","202294",U526="Ramu","202266",U526="Pekua","202256",U526="Maheshkhali","202249",U526="Kutubdia","202245",U526="Cox's Bazar Sadar","202224",U526="Chakaria","202216",ISBLANK(U526),"")</f>
        <v>202294</v>
      </c>
      <c r="BD526" s="22"/>
      <c r="BE526" s="22"/>
    </row>
    <row r="527" spans="1:57" ht="15" customHeight="1">
      <c r="A527" s="36">
        <v>524</v>
      </c>
      <c r="B527" s="1" t="s">
        <v>408</v>
      </c>
      <c r="C527" s="1" t="s">
        <v>27</v>
      </c>
      <c r="D527" s="1" t="s">
        <v>318</v>
      </c>
      <c r="E527" s="18" t="s">
        <v>10</v>
      </c>
      <c r="F527" s="18" t="s">
        <v>22</v>
      </c>
      <c r="G527" s="18" t="s">
        <v>5168</v>
      </c>
      <c r="H527" s="3" t="s">
        <v>286</v>
      </c>
      <c r="I527" s="18" t="s">
        <v>89</v>
      </c>
      <c r="J527" s="18" t="s">
        <v>209</v>
      </c>
      <c r="K527" s="100" t="s">
        <v>74</v>
      </c>
      <c r="L527" s="100" t="s">
        <v>295</v>
      </c>
      <c r="M527" s="3" t="s">
        <v>428</v>
      </c>
      <c r="N527" s="18" t="s">
        <v>297</v>
      </c>
      <c r="O527" s="18" t="s">
        <v>303</v>
      </c>
      <c r="P527" s="18"/>
      <c r="Q527" s="2"/>
      <c r="R527" s="2"/>
      <c r="S527" s="5" t="s">
        <v>291</v>
      </c>
      <c r="T527" s="5" t="s">
        <v>292</v>
      </c>
      <c r="U527" s="18" t="s">
        <v>76</v>
      </c>
      <c r="V527" s="18" t="s">
        <v>220</v>
      </c>
      <c r="W527" s="18" t="s">
        <v>326</v>
      </c>
      <c r="X527" s="18" t="s">
        <v>311</v>
      </c>
      <c r="Y527" s="18" t="s">
        <v>72</v>
      </c>
      <c r="Z527" s="18" t="s">
        <v>296</v>
      </c>
      <c r="AA527" s="18" t="s">
        <v>73</v>
      </c>
      <c r="AB527" s="18" t="s">
        <v>293</v>
      </c>
      <c r="AC527" s="18">
        <v>83</v>
      </c>
      <c r="AD527" s="140">
        <f t="shared" si="18"/>
        <v>415</v>
      </c>
      <c r="AE527" s="140">
        <f>Table_1027[[#This Row],[Planned Individuals]]*0.51</f>
        <v>211.65</v>
      </c>
      <c r="AF527" s="140">
        <f>Table_1027[[#This Row],[Planned Individuals]]*0.49</f>
        <v>203.35</v>
      </c>
      <c r="AG527" s="37"/>
      <c r="AH527" s="18">
        <v>83</v>
      </c>
      <c r="AI527" s="140">
        <f>SUM(Table_1027[[#This Row],[Existing Households]:[New Households]])</f>
        <v>83</v>
      </c>
      <c r="AJ527" s="140">
        <f t="shared" si="17"/>
        <v>415</v>
      </c>
      <c r="AK527" s="140">
        <f>Table_1027[[#This Row],[Reached Individuals]]*0.51</f>
        <v>211.65</v>
      </c>
      <c r="AL527" s="140">
        <f>Table_1027[[#This Row],[Reached Individuals]]*0.49</f>
        <v>203.35</v>
      </c>
      <c r="AM527" s="140">
        <f>Table_1027[[#This Row],[Reached Individuals]]*0.21</f>
        <v>87.149999999999991</v>
      </c>
      <c r="AN527" s="140">
        <f>Table_1027[[#This Row],[Reached Individuals]]*0.21</f>
        <v>87.149999999999991</v>
      </c>
      <c r="AO527" s="140">
        <f>Table_1027[[#This Row],[Reached Individuals]]*0.26</f>
        <v>107.9</v>
      </c>
      <c r="AP527" s="140">
        <f>Table_1027[[#This Row],[Reached Individuals]]*0.27</f>
        <v>112.05000000000001</v>
      </c>
      <c r="AQ527" s="142">
        <f>Table_1027[[#This Row],[Reached Individuals]]*0.02</f>
        <v>8.3000000000000007</v>
      </c>
      <c r="AR527" s="142">
        <f>Table_1027[[#This Row],[Reached Individuals]]*0.03</f>
        <v>12.45</v>
      </c>
      <c r="AS527" s="37"/>
      <c r="AT527" s="12" t="s">
        <v>5169</v>
      </c>
      <c r="AU527" s="12" t="s">
        <v>5170</v>
      </c>
      <c r="AV527" s="11" t="s">
        <v>5206</v>
      </c>
      <c r="AW527" s="11" t="s">
        <v>5172</v>
      </c>
      <c r="AX527" s="11" t="s">
        <v>5170</v>
      </c>
      <c r="AY527" s="18" t="s">
        <v>5208</v>
      </c>
      <c r="AZ527" s="18" t="s">
        <v>5172</v>
      </c>
      <c r="BA527" s="5">
        <v>20</v>
      </c>
      <c r="BB527" s="5">
        <v>2022</v>
      </c>
      <c r="BC527" s="6" t="str" cm="1">
        <f t="array" ref="BC527">_xlfn.IFS(U527="Teknaf","202290",U527="Ukhia","202294",U527="Ramu","202266",U527="Pekua","202256",U527="Maheshkhali","202249",U527="Kutubdia","202245",U527="Cox's Bazar Sadar","202224",U527="Chakaria","202216",ISBLANK(U527),"")</f>
        <v>202294</v>
      </c>
      <c r="BD527" s="22"/>
      <c r="BE527" s="22"/>
    </row>
    <row r="528" spans="1:57" ht="15" customHeight="1">
      <c r="A528" s="36">
        <v>525</v>
      </c>
      <c r="B528" s="1" t="s">
        <v>408</v>
      </c>
      <c r="C528" s="1" t="s">
        <v>27</v>
      </c>
      <c r="D528" s="1" t="s">
        <v>318</v>
      </c>
      <c r="E528" s="18" t="s">
        <v>10</v>
      </c>
      <c r="F528" s="18" t="s">
        <v>22</v>
      </c>
      <c r="G528" s="18" t="s">
        <v>5168</v>
      </c>
      <c r="H528" s="3" t="s">
        <v>286</v>
      </c>
      <c r="I528" s="18" t="s">
        <v>89</v>
      </c>
      <c r="J528" s="18" t="s">
        <v>209</v>
      </c>
      <c r="K528" s="100" t="s">
        <v>74</v>
      </c>
      <c r="L528" s="100" t="s">
        <v>295</v>
      </c>
      <c r="M528" s="3" t="s">
        <v>428</v>
      </c>
      <c r="N528" s="18" t="s">
        <v>297</v>
      </c>
      <c r="O528" s="18" t="s">
        <v>303</v>
      </c>
      <c r="P528" s="18"/>
      <c r="Q528" s="2"/>
      <c r="R528" s="2"/>
      <c r="S528" s="5" t="s">
        <v>291</v>
      </c>
      <c r="T528" s="5" t="s">
        <v>292</v>
      </c>
      <c r="U528" s="18" t="s">
        <v>76</v>
      </c>
      <c r="V528" s="18" t="s">
        <v>225</v>
      </c>
      <c r="W528" s="18" t="s">
        <v>310</v>
      </c>
      <c r="X528" s="18" t="s">
        <v>311</v>
      </c>
      <c r="Y528" s="18" t="s">
        <v>72</v>
      </c>
      <c r="Z528" s="18" t="s">
        <v>296</v>
      </c>
      <c r="AA528" s="18" t="s">
        <v>73</v>
      </c>
      <c r="AB528" s="18" t="s">
        <v>293</v>
      </c>
      <c r="AC528" s="18">
        <v>55</v>
      </c>
      <c r="AD528" s="140">
        <f t="shared" si="18"/>
        <v>275</v>
      </c>
      <c r="AE528" s="140">
        <f>Table_1027[[#This Row],[Planned Individuals]]*0.51</f>
        <v>140.25</v>
      </c>
      <c r="AF528" s="140">
        <f>Table_1027[[#This Row],[Planned Individuals]]*0.49</f>
        <v>134.75</v>
      </c>
      <c r="AG528" s="37"/>
      <c r="AH528" s="18">
        <v>55</v>
      </c>
      <c r="AI528" s="140">
        <f>SUM(Table_1027[[#This Row],[Existing Households]:[New Households]])</f>
        <v>55</v>
      </c>
      <c r="AJ528" s="140">
        <f t="shared" si="17"/>
        <v>275</v>
      </c>
      <c r="AK528" s="140">
        <f>Table_1027[[#This Row],[Reached Individuals]]*0.51</f>
        <v>140.25</v>
      </c>
      <c r="AL528" s="140">
        <f>Table_1027[[#This Row],[Reached Individuals]]*0.49</f>
        <v>134.75</v>
      </c>
      <c r="AM528" s="140">
        <f>Table_1027[[#This Row],[Reached Individuals]]*0.21</f>
        <v>57.75</v>
      </c>
      <c r="AN528" s="140">
        <f>Table_1027[[#This Row],[Reached Individuals]]*0.21</f>
        <v>57.75</v>
      </c>
      <c r="AO528" s="140">
        <f>Table_1027[[#This Row],[Reached Individuals]]*0.26</f>
        <v>71.5</v>
      </c>
      <c r="AP528" s="140">
        <f>Table_1027[[#This Row],[Reached Individuals]]*0.27</f>
        <v>74.25</v>
      </c>
      <c r="AQ528" s="142">
        <f>Table_1027[[#This Row],[Reached Individuals]]*0.02</f>
        <v>5.5</v>
      </c>
      <c r="AR528" s="142">
        <f>Table_1027[[#This Row],[Reached Individuals]]*0.03</f>
        <v>8.25</v>
      </c>
      <c r="AS528" s="37"/>
      <c r="AT528" s="12" t="s">
        <v>5169</v>
      </c>
      <c r="AU528" s="12" t="s">
        <v>5170</v>
      </c>
      <c r="AV528" s="11" t="s">
        <v>5207</v>
      </c>
      <c r="AW528" s="11" t="s">
        <v>5172</v>
      </c>
      <c r="AX528" s="11" t="s">
        <v>5170</v>
      </c>
      <c r="AY528" s="18" t="s">
        <v>5209</v>
      </c>
      <c r="AZ528" s="18" t="s">
        <v>5172</v>
      </c>
      <c r="BA528" s="5">
        <v>20</v>
      </c>
      <c r="BB528" s="5">
        <v>2022</v>
      </c>
      <c r="BC528" s="6" t="str" cm="1">
        <f t="array" ref="BC528">_xlfn.IFS(U528="Teknaf","202290",U528="Ukhia","202294",U528="Ramu","202266",U528="Pekua","202256",U528="Maheshkhali","202249",U528="Kutubdia","202245",U528="Cox's Bazar Sadar","202224",U528="Chakaria","202216",ISBLANK(U528),"")</f>
        <v>202294</v>
      </c>
      <c r="BD528" s="22"/>
      <c r="BE528" s="22"/>
    </row>
    <row r="529" spans="1:57" ht="15" customHeight="1">
      <c r="A529" s="36">
        <v>526</v>
      </c>
      <c r="B529" s="1" t="s">
        <v>408</v>
      </c>
      <c r="C529" s="1" t="s">
        <v>27</v>
      </c>
      <c r="D529" s="1" t="s">
        <v>318</v>
      </c>
      <c r="E529" s="18" t="s">
        <v>10</v>
      </c>
      <c r="F529" s="18" t="s">
        <v>22</v>
      </c>
      <c r="G529" s="18" t="s">
        <v>5168</v>
      </c>
      <c r="H529" s="3" t="s">
        <v>286</v>
      </c>
      <c r="I529" s="18" t="s">
        <v>89</v>
      </c>
      <c r="J529" s="18" t="s">
        <v>209</v>
      </c>
      <c r="K529" s="100" t="s">
        <v>74</v>
      </c>
      <c r="L529" s="100" t="s">
        <v>295</v>
      </c>
      <c r="M529" s="3" t="s">
        <v>428</v>
      </c>
      <c r="N529" s="18" t="s">
        <v>297</v>
      </c>
      <c r="O529" s="18" t="s">
        <v>303</v>
      </c>
      <c r="P529" s="18"/>
      <c r="Q529" s="2"/>
      <c r="R529" s="2"/>
      <c r="S529" s="5" t="s">
        <v>291</v>
      </c>
      <c r="T529" s="5" t="s">
        <v>292</v>
      </c>
      <c r="U529" s="18" t="s">
        <v>76</v>
      </c>
      <c r="V529" s="18" t="s">
        <v>225</v>
      </c>
      <c r="W529" s="18" t="s">
        <v>316</v>
      </c>
      <c r="X529" s="18" t="s">
        <v>311</v>
      </c>
      <c r="Y529" s="18" t="s">
        <v>72</v>
      </c>
      <c r="Z529" s="18" t="s">
        <v>296</v>
      </c>
      <c r="AA529" s="18" t="s">
        <v>73</v>
      </c>
      <c r="AB529" s="18" t="s">
        <v>293</v>
      </c>
      <c r="AC529" s="18">
        <v>124</v>
      </c>
      <c r="AD529" s="140">
        <f t="shared" si="18"/>
        <v>620</v>
      </c>
      <c r="AE529" s="140">
        <f>Table_1027[[#This Row],[Planned Individuals]]*0.51</f>
        <v>316.2</v>
      </c>
      <c r="AF529" s="140">
        <f>Table_1027[[#This Row],[Planned Individuals]]*0.49</f>
        <v>303.8</v>
      </c>
      <c r="AG529" s="37"/>
      <c r="AH529" s="18">
        <v>124</v>
      </c>
      <c r="AI529" s="140">
        <f>SUM(Table_1027[[#This Row],[Existing Households]:[New Households]])</f>
        <v>124</v>
      </c>
      <c r="AJ529" s="140">
        <f t="shared" si="17"/>
        <v>620</v>
      </c>
      <c r="AK529" s="140">
        <f>Table_1027[[#This Row],[Reached Individuals]]*0.51</f>
        <v>316.2</v>
      </c>
      <c r="AL529" s="140">
        <f>Table_1027[[#This Row],[Reached Individuals]]*0.49</f>
        <v>303.8</v>
      </c>
      <c r="AM529" s="140">
        <f>Table_1027[[#This Row],[Reached Individuals]]*0.21</f>
        <v>130.19999999999999</v>
      </c>
      <c r="AN529" s="140">
        <f>Table_1027[[#This Row],[Reached Individuals]]*0.21</f>
        <v>130.19999999999999</v>
      </c>
      <c r="AO529" s="140">
        <f>Table_1027[[#This Row],[Reached Individuals]]*0.26</f>
        <v>161.20000000000002</v>
      </c>
      <c r="AP529" s="140">
        <f>Table_1027[[#This Row],[Reached Individuals]]*0.27</f>
        <v>167.4</v>
      </c>
      <c r="AQ529" s="142">
        <f>Table_1027[[#This Row],[Reached Individuals]]*0.02</f>
        <v>12.4</v>
      </c>
      <c r="AR529" s="142">
        <f>Table_1027[[#This Row],[Reached Individuals]]*0.03</f>
        <v>18.599999999999998</v>
      </c>
      <c r="AS529" s="37"/>
      <c r="AT529" s="12" t="s">
        <v>5169</v>
      </c>
      <c r="AU529" s="12" t="s">
        <v>5170</v>
      </c>
      <c r="AV529" s="11" t="s">
        <v>5208</v>
      </c>
      <c r="AW529" s="11" t="s">
        <v>5172</v>
      </c>
      <c r="AX529" s="11" t="s">
        <v>5170</v>
      </c>
      <c r="AY529" s="18" t="s">
        <v>5210</v>
      </c>
      <c r="AZ529" s="18" t="s">
        <v>5172</v>
      </c>
      <c r="BA529" s="5">
        <v>20</v>
      </c>
      <c r="BB529" s="5">
        <v>2022</v>
      </c>
      <c r="BC529" s="6" t="str" cm="1">
        <f t="array" ref="BC529">_xlfn.IFS(U529="Teknaf","202290",U529="Ukhia","202294",U529="Ramu","202266",U529="Pekua","202256",U529="Maheshkhali","202249",U529="Kutubdia","202245",U529="Cox's Bazar Sadar","202224",U529="Chakaria","202216",ISBLANK(U529),"")</f>
        <v>202294</v>
      </c>
      <c r="BD529" s="22"/>
      <c r="BE529" s="22"/>
    </row>
    <row r="530" spans="1:57" ht="15" customHeight="1">
      <c r="A530" s="36">
        <v>527</v>
      </c>
      <c r="B530" s="1" t="s">
        <v>408</v>
      </c>
      <c r="C530" s="1" t="s">
        <v>27</v>
      </c>
      <c r="D530" s="1" t="s">
        <v>318</v>
      </c>
      <c r="E530" s="18" t="s">
        <v>10</v>
      </c>
      <c r="F530" s="18" t="s">
        <v>22</v>
      </c>
      <c r="G530" s="18" t="s">
        <v>5168</v>
      </c>
      <c r="H530" s="3" t="s">
        <v>286</v>
      </c>
      <c r="I530" s="18" t="s">
        <v>89</v>
      </c>
      <c r="J530" s="18" t="s">
        <v>209</v>
      </c>
      <c r="K530" s="100" t="s">
        <v>74</v>
      </c>
      <c r="L530" s="100" t="s">
        <v>295</v>
      </c>
      <c r="M530" s="3" t="s">
        <v>428</v>
      </c>
      <c r="N530" s="18" t="s">
        <v>297</v>
      </c>
      <c r="O530" s="18" t="s">
        <v>303</v>
      </c>
      <c r="P530" s="18"/>
      <c r="Q530" s="2"/>
      <c r="R530" s="2"/>
      <c r="S530" s="5" t="s">
        <v>291</v>
      </c>
      <c r="T530" s="5" t="s">
        <v>292</v>
      </c>
      <c r="U530" s="18" t="s">
        <v>76</v>
      </c>
      <c r="V530" s="18" t="s">
        <v>220</v>
      </c>
      <c r="W530" s="18" t="s">
        <v>306</v>
      </c>
      <c r="X530" s="18" t="s">
        <v>311</v>
      </c>
      <c r="Y530" s="18" t="s">
        <v>72</v>
      </c>
      <c r="Z530" s="18" t="s">
        <v>296</v>
      </c>
      <c r="AA530" s="18" t="s">
        <v>73</v>
      </c>
      <c r="AB530" s="18" t="s">
        <v>293</v>
      </c>
      <c r="AC530" s="18">
        <v>1</v>
      </c>
      <c r="AD530" s="140">
        <f t="shared" si="18"/>
        <v>5</v>
      </c>
      <c r="AE530" s="140">
        <f>Table_1027[[#This Row],[Planned Individuals]]*0.51</f>
        <v>2.5499999999999998</v>
      </c>
      <c r="AF530" s="140">
        <f>Table_1027[[#This Row],[Planned Individuals]]*0.49</f>
        <v>2.4500000000000002</v>
      </c>
      <c r="AG530" s="37"/>
      <c r="AH530" s="18">
        <v>1</v>
      </c>
      <c r="AI530" s="140">
        <f>SUM(Table_1027[[#This Row],[Existing Households]:[New Households]])</f>
        <v>1</v>
      </c>
      <c r="AJ530" s="140">
        <f t="shared" si="17"/>
        <v>5</v>
      </c>
      <c r="AK530" s="140">
        <f>Table_1027[[#This Row],[Reached Individuals]]*0.51</f>
        <v>2.5499999999999998</v>
      </c>
      <c r="AL530" s="140">
        <f>Table_1027[[#This Row],[Reached Individuals]]*0.49</f>
        <v>2.4500000000000002</v>
      </c>
      <c r="AM530" s="140">
        <f>Table_1027[[#This Row],[Reached Individuals]]*0.21</f>
        <v>1.05</v>
      </c>
      <c r="AN530" s="140">
        <f>Table_1027[[#This Row],[Reached Individuals]]*0.21</f>
        <v>1.05</v>
      </c>
      <c r="AO530" s="140">
        <f>Table_1027[[#This Row],[Reached Individuals]]*0.26</f>
        <v>1.3</v>
      </c>
      <c r="AP530" s="140">
        <f>Table_1027[[#This Row],[Reached Individuals]]*0.27</f>
        <v>1.35</v>
      </c>
      <c r="AQ530" s="142">
        <f>Table_1027[[#This Row],[Reached Individuals]]*0.02</f>
        <v>0.1</v>
      </c>
      <c r="AR530" s="142">
        <f>Table_1027[[#This Row],[Reached Individuals]]*0.03</f>
        <v>0.15</v>
      </c>
      <c r="AS530" s="37"/>
      <c r="AT530" s="12" t="s">
        <v>5211</v>
      </c>
      <c r="AU530" s="12" t="s">
        <v>5170</v>
      </c>
      <c r="AV530" s="11" t="s">
        <v>5209</v>
      </c>
      <c r="AW530" s="11" t="s">
        <v>5172</v>
      </c>
      <c r="AX530" s="11" t="s">
        <v>5170</v>
      </c>
      <c r="AY530" s="18" t="s">
        <v>5212</v>
      </c>
      <c r="AZ530" s="18" t="s">
        <v>5172</v>
      </c>
      <c r="BA530" s="5">
        <v>20</v>
      </c>
      <c r="BB530" s="5">
        <v>2022</v>
      </c>
      <c r="BC530" s="6" t="str" cm="1">
        <f t="array" ref="BC530">_xlfn.IFS(U530="Teknaf","202290",U530="Ukhia","202294",U530="Ramu","202266",U530="Pekua","202256",U530="Maheshkhali","202249",U530="Kutubdia","202245",U530="Cox's Bazar Sadar","202224",U530="Chakaria","202216",ISBLANK(U530),"")</f>
        <v>202294</v>
      </c>
      <c r="BD530" s="22"/>
      <c r="BE530" s="22"/>
    </row>
    <row r="531" spans="1:57" ht="15" customHeight="1">
      <c r="A531" s="36">
        <v>528</v>
      </c>
      <c r="B531" s="1" t="s">
        <v>408</v>
      </c>
      <c r="C531" s="1" t="s">
        <v>27</v>
      </c>
      <c r="D531" s="1" t="s">
        <v>318</v>
      </c>
      <c r="E531" s="18" t="s">
        <v>10</v>
      </c>
      <c r="F531" s="18" t="s">
        <v>22</v>
      </c>
      <c r="G531" s="18" t="s">
        <v>5168</v>
      </c>
      <c r="H531" s="3" t="s">
        <v>286</v>
      </c>
      <c r="I531" s="18" t="s">
        <v>89</v>
      </c>
      <c r="J531" s="18" t="s">
        <v>209</v>
      </c>
      <c r="K531" s="100" t="s">
        <v>74</v>
      </c>
      <c r="L531" s="100" t="s">
        <v>295</v>
      </c>
      <c r="M531" s="3" t="s">
        <v>428</v>
      </c>
      <c r="N531" s="18" t="s">
        <v>297</v>
      </c>
      <c r="O531" s="18" t="s">
        <v>303</v>
      </c>
      <c r="P531" s="18"/>
      <c r="Q531" s="2"/>
      <c r="R531" s="2"/>
      <c r="S531" s="5" t="s">
        <v>291</v>
      </c>
      <c r="T531" s="5" t="s">
        <v>292</v>
      </c>
      <c r="U531" s="18" t="s">
        <v>76</v>
      </c>
      <c r="V531" s="18" t="s">
        <v>220</v>
      </c>
      <c r="W531" s="18" t="s">
        <v>324</v>
      </c>
      <c r="X531" s="18" t="s">
        <v>311</v>
      </c>
      <c r="Y531" s="18" t="s">
        <v>72</v>
      </c>
      <c r="Z531" s="18" t="s">
        <v>296</v>
      </c>
      <c r="AA531" s="18" t="s">
        <v>73</v>
      </c>
      <c r="AB531" s="18" t="s">
        <v>293</v>
      </c>
      <c r="AC531" s="18">
        <v>1</v>
      </c>
      <c r="AD531" s="140">
        <f t="shared" si="18"/>
        <v>5</v>
      </c>
      <c r="AE531" s="140">
        <f>Table_1027[[#This Row],[Planned Individuals]]*0.51</f>
        <v>2.5499999999999998</v>
      </c>
      <c r="AF531" s="140">
        <f>Table_1027[[#This Row],[Planned Individuals]]*0.49</f>
        <v>2.4500000000000002</v>
      </c>
      <c r="AG531" s="37"/>
      <c r="AH531" s="18">
        <v>1</v>
      </c>
      <c r="AI531" s="140">
        <f>SUM(Table_1027[[#This Row],[Existing Households]:[New Households]])</f>
        <v>1</v>
      </c>
      <c r="AJ531" s="140">
        <f t="shared" si="17"/>
        <v>5</v>
      </c>
      <c r="AK531" s="140">
        <f>Table_1027[[#This Row],[Reached Individuals]]*0.51</f>
        <v>2.5499999999999998</v>
      </c>
      <c r="AL531" s="140">
        <f>Table_1027[[#This Row],[Reached Individuals]]*0.49</f>
        <v>2.4500000000000002</v>
      </c>
      <c r="AM531" s="140">
        <f>Table_1027[[#This Row],[Reached Individuals]]*0.21</f>
        <v>1.05</v>
      </c>
      <c r="AN531" s="140">
        <f>Table_1027[[#This Row],[Reached Individuals]]*0.21</f>
        <v>1.05</v>
      </c>
      <c r="AO531" s="140">
        <f>Table_1027[[#This Row],[Reached Individuals]]*0.26</f>
        <v>1.3</v>
      </c>
      <c r="AP531" s="140">
        <f>Table_1027[[#This Row],[Reached Individuals]]*0.27</f>
        <v>1.35</v>
      </c>
      <c r="AQ531" s="142">
        <f>Table_1027[[#This Row],[Reached Individuals]]*0.02</f>
        <v>0.1</v>
      </c>
      <c r="AR531" s="142">
        <f>Table_1027[[#This Row],[Reached Individuals]]*0.03</f>
        <v>0.15</v>
      </c>
      <c r="AS531" s="37"/>
      <c r="AT531" s="12" t="s">
        <v>5211</v>
      </c>
      <c r="AU531" s="12" t="s">
        <v>5170</v>
      </c>
      <c r="AV531" s="11" t="s">
        <v>5210</v>
      </c>
      <c r="AW531" s="11" t="s">
        <v>5172</v>
      </c>
      <c r="AX531" s="11" t="s">
        <v>5170</v>
      </c>
      <c r="AY531" s="18" t="s">
        <v>5213</v>
      </c>
      <c r="AZ531" s="18" t="s">
        <v>5172</v>
      </c>
      <c r="BA531" s="5">
        <v>20</v>
      </c>
      <c r="BB531" s="5">
        <v>2022</v>
      </c>
      <c r="BC531" s="6" t="str" cm="1">
        <f t="array" ref="BC531">_xlfn.IFS(U531="Teknaf","202290",U531="Ukhia","202294",U531="Ramu","202266",U531="Pekua","202256",U531="Maheshkhali","202249",U531="Kutubdia","202245",U531="Cox's Bazar Sadar","202224",U531="Chakaria","202216",ISBLANK(U531),"")</f>
        <v>202294</v>
      </c>
      <c r="BD531" s="22"/>
      <c r="BE531" s="22"/>
    </row>
    <row r="532" spans="1:57" ht="15" customHeight="1">
      <c r="A532" s="36">
        <v>529</v>
      </c>
      <c r="B532" s="1" t="s">
        <v>408</v>
      </c>
      <c r="C532" s="1" t="s">
        <v>27</v>
      </c>
      <c r="D532" s="1" t="s">
        <v>318</v>
      </c>
      <c r="E532" s="18" t="s">
        <v>10</v>
      </c>
      <c r="F532" s="18" t="s">
        <v>22</v>
      </c>
      <c r="G532" s="18" t="s">
        <v>5168</v>
      </c>
      <c r="H532" s="3" t="s">
        <v>286</v>
      </c>
      <c r="I532" s="18" t="s">
        <v>89</v>
      </c>
      <c r="J532" s="18" t="s">
        <v>209</v>
      </c>
      <c r="K532" s="100" t="s">
        <v>74</v>
      </c>
      <c r="L532" s="100" t="s">
        <v>295</v>
      </c>
      <c r="M532" s="3" t="s">
        <v>428</v>
      </c>
      <c r="N532" s="18" t="s">
        <v>297</v>
      </c>
      <c r="O532" s="18" t="s">
        <v>303</v>
      </c>
      <c r="P532" s="18"/>
      <c r="Q532" s="2"/>
      <c r="R532" s="2"/>
      <c r="S532" s="5" t="s">
        <v>291</v>
      </c>
      <c r="T532" s="5" t="s">
        <v>292</v>
      </c>
      <c r="U532" s="18" t="s">
        <v>76</v>
      </c>
      <c r="V532" s="18" t="s">
        <v>220</v>
      </c>
      <c r="W532" s="18" t="s">
        <v>325</v>
      </c>
      <c r="X532" s="18" t="s">
        <v>311</v>
      </c>
      <c r="Y532" s="18" t="s">
        <v>72</v>
      </c>
      <c r="Z532" s="18" t="s">
        <v>296</v>
      </c>
      <c r="AA532" s="18" t="s">
        <v>73</v>
      </c>
      <c r="AB532" s="18" t="s">
        <v>293</v>
      </c>
      <c r="AC532" s="18">
        <v>1</v>
      </c>
      <c r="AD532" s="140">
        <f t="shared" si="18"/>
        <v>5</v>
      </c>
      <c r="AE532" s="140">
        <f>Table_1027[[#This Row],[Planned Individuals]]*0.51</f>
        <v>2.5499999999999998</v>
      </c>
      <c r="AF532" s="140">
        <f>Table_1027[[#This Row],[Planned Individuals]]*0.49</f>
        <v>2.4500000000000002</v>
      </c>
      <c r="AG532" s="37"/>
      <c r="AH532" s="18">
        <v>1</v>
      </c>
      <c r="AI532" s="140">
        <f>SUM(Table_1027[[#This Row],[Existing Households]:[New Households]])</f>
        <v>1</v>
      </c>
      <c r="AJ532" s="140">
        <f t="shared" si="17"/>
        <v>5</v>
      </c>
      <c r="AK532" s="140">
        <f>Table_1027[[#This Row],[Reached Individuals]]*0.51</f>
        <v>2.5499999999999998</v>
      </c>
      <c r="AL532" s="140">
        <f>Table_1027[[#This Row],[Reached Individuals]]*0.49</f>
        <v>2.4500000000000002</v>
      </c>
      <c r="AM532" s="140">
        <f>Table_1027[[#This Row],[Reached Individuals]]*0.21</f>
        <v>1.05</v>
      </c>
      <c r="AN532" s="140">
        <f>Table_1027[[#This Row],[Reached Individuals]]*0.21</f>
        <v>1.05</v>
      </c>
      <c r="AO532" s="140">
        <f>Table_1027[[#This Row],[Reached Individuals]]*0.26</f>
        <v>1.3</v>
      </c>
      <c r="AP532" s="140">
        <f>Table_1027[[#This Row],[Reached Individuals]]*0.27</f>
        <v>1.35</v>
      </c>
      <c r="AQ532" s="142">
        <f>Table_1027[[#This Row],[Reached Individuals]]*0.02</f>
        <v>0.1</v>
      </c>
      <c r="AR532" s="142">
        <f>Table_1027[[#This Row],[Reached Individuals]]*0.03</f>
        <v>0.15</v>
      </c>
      <c r="AS532" s="37"/>
      <c r="AT532" s="12" t="s">
        <v>5211</v>
      </c>
      <c r="AU532" s="12" t="s">
        <v>5170</v>
      </c>
      <c r="AV532" s="11" t="s">
        <v>5212</v>
      </c>
      <c r="AW532" s="11" t="s">
        <v>5172</v>
      </c>
      <c r="AX532" s="11" t="s">
        <v>5170</v>
      </c>
      <c r="AY532" s="18" t="s">
        <v>5214</v>
      </c>
      <c r="AZ532" s="18" t="s">
        <v>5172</v>
      </c>
      <c r="BA532" s="5">
        <v>20</v>
      </c>
      <c r="BB532" s="5">
        <v>2022</v>
      </c>
      <c r="BC532" s="6" t="str" cm="1">
        <f t="array" ref="BC532">_xlfn.IFS(U532="Teknaf","202290",U532="Ukhia","202294",U532="Ramu","202266",U532="Pekua","202256",U532="Maheshkhali","202249",U532="Kutubdia","202245",U532="Cox's Bazar Sadar","202224",U532="Chakaria","202216",ISBLANK(U532),"")</f>
        <v>202294</v>
      </c>
      <c r="BD532" s="22"/>
      <c r="BE532" s="22"/>
    </row>
    <row r="533" spans="1:57" ht="15" customHeight="1">
      <c r="A533" s="36">
        <v>530</v>
      </c>
      <c r="B533" s="1" t="s">
        <v>408</v>
      </c>
      <c r="C533" s="1" t="s">
        <v>27</v>
      </c>
      <c r="D533" s="1" t="s">
        <v>318</v>
      </c>
      <c r="E533" s="18" t="s">
        <v>10</v>
      </c>
      <c r="F533" s="18" t="s">
        <v>22</v>
      </c>
      <c r="G533" s="18" t="s">
        <v>5168</v>
      </c>
      <c r="H533" s="3" t="s">
        <v>286</v>
      </c>
      <c r="I533" s="18" t="s">
        <v>89</v>
      </c>
      <c r="J533" s="18" t="s">
        <v>209</v>
      </c>
      <c r="K533" s="100" t="s">
        <v>74</v>
      </c>
      <c r="L533" s="100" t="s">
        <v>295</v>
      </c>
      <c r="M533" s="3" t="s">
        <v>428</v>
      </c>
      <c r="N533" s="18" t="s">
        <v>297</v>
      </c>
      <c r="O533" s="18" t="s">
        <v>303</v>
      </c>
      <c r="P533" s="18"/>
      <c r="Q533" s="2"/>
      <c r="R533" s="2"/>
      <c r="S533" s="5" t="s">
        <v>291</v>
      </c>
      <c r="T533" s="5" t="s">
        <v>292</v>
      </c>
      <c r="U533" s="18" t="s">
        <v>76</v>
      </c>
      <c r="V533" s="18" t="s">
        <v>220</v>
      </c>
      <c r="W533" s="18" t="s">
        <v>308</v>
      </c>
      <c r="X533" s="18" t="s">
        <v>311</v>
      </c>
      <c r="Y533" s="18" t="s">
        <v>72</v>
      </c>
      <c r="Z533" s="18" t="s">
        <v>296</v>
      </c>
      <c r="AA533" s="18" t="s">
        <v>73</v>
      </c>
      <c r="AB533" s="18" t="s">
        <v>293</v>
      </c>
      <c r="AC533" s="18">
        <v>1</v>
      </c>
      <c r="AD533" s="140">
        <f t="shared" si="18"/>
        <v>5</v>
      </c>
      <c r="AE533" s="140">
        <f>Table_1027[[#This Row],[Planned Individuals]]*0.51</f>
        <v>2.5499999999999998</v>
      </c>
      <c r="AF533" s="140">
        <f>Table_1027[[#This Row],[Planned Individuals]]*0.49</f>
        <v>2.4500000000000002</v>
      </c>
      <c r="AG533" s="37"/>
      <c r="AH533" s="18">
        <v>1</v>
      </c>
      <c r="AI533" s="140">
        <f>SUM(Table_1027[[#This Row],[Existing Households]:[New Households]])</f>
        <v>1</v>
      </c>
      <c r="AJ533" s="140">
        <f t="shared" si="17"/>
        <v>5</v>
      </c>
      <c r="AK533" s="140">
        <f>Table_1027[[#This Row],[Reached Individuals]]*0.51</f>
        <v>2.5499999999999998</v>
      </c>
      <c r="AL533" s="140">
        <f>Table_1027[[#This Row],[Reached Individuals]]*0.49</f>
        <v>2.4500000000000002</v>
      </c>
      <c r="AM533" s="140">
        <f>Table_1027[[#This Row],[Reached Individuals]]*0.21</f>
        <v>1.05</v>
      </c>
      <c r="AN533" s="140">
        <f>Table_1027[[#This Row],[Reached Individuals]]*0.21</f>
        <v>1.05</v>
      </c>
      <c r="AO533" s="140">
        <f>Table_1027[[#This Row],[Reached Individuals]]*0.26</f>
        <v>1.3</v>
      </c>
      <c r="AP533" s="140">
        <f>Table_1027[[#This Row],[Reached Individuals]]*0.27</f>
        <v>1.35</v>
      </c>
      <c r="AQ533" s="142">
        <f>Table_1027[[#This Row],[Reached Individuals]]*0.02</f>
        <v>0.1</v>
      </c>
      <c r="AR533" s="142">
        <f>Table_1027[[#This Row],[Reached Individuals]]*0.03</f>
        <v>0.15</v>
      </c>
      <c r="AS533" s="37"/>
      <c r="AT533" s="12" t="s">
        <v>5211</v>
      </c>
      <c r="AU533" s="12" t="s">
        <v>5170</v>
      </c>
      <c r="AV533" s="11" t="s">
        <v>5213</v>
      </c>
      <c r="AW533" s="11" t="s">
        <v>5172</v>
      </c>
      <c r="AX533" s="11" t="s">
        <v>5170</v>
      </c>
      <c r="AY533" s="18" t="s">
        <v>5215</v>
      </c>
      <c r="AZ533" s="18" t="s">
        <v>5172</v>
      </c>
      <c r="BA533" s="5">
        <v>20</v>
      </c>
      <c r="BB533" s="5">
        <v>2022</v>
      </c>
      <c r="BC533" s="6" t="str" cm="1">
        <f t="array" ref="BC533">_xlfn.IFS(U533="Teknaf","202290",U533="Ukhia","202294",U533="Ramu","202266",U533="Pekua","202256",U533="Maheshkhali","202249",U533="Kutubdia","202245",U533="Cox's Bazar Sadar","202224",U533="Chakaria","202216",ISBLANK(U533),"")</f>
        <v>202294</v>
      </c>
      <c r="BD533" s="22"/>
      <c r="BE533" s="22"/>
    </row>
    <row r="534" spans="1:57" ht="15" customHeight="1">
      <c r="A534" s="36">
        <v>531</v>
      </c>
      <c r="B534" s="1" t="s">
        <v>408</v>
      </c>
      <c r="C534" s="1" t="s">
        <v>27</v>
      </c>
      <c r="D534" s="1" t="s">
        <v>318</v>
      </c>
      <c r="E534" s="18" t="s">
        <v>10</v>
      </c>
      <c r="F534" s="18" t="s">
        <v>22</v>
      </c>
      <c r="G534" s="18" t="s">
        <v>5168</v>
      </c>
      <c r="H534" s="3" t="s">
        <v>286</v>
      </c>
      <c r="I534" s="18" t="s">
        <v>89</v>
      </c>
      <c r="J534" s="18" t="s">
        <v>209</v>
      </c>
      <c r="K534" s="100" t="s">
        <v>74</v>
      </c>
      <c r="L534" s="100" t="s">
        <v>295</v>
      </c>
      <c r="M534" s="3" t="s">
        <v>428</v>
      </c>
      <c r="N534" s="18" t="s">
        <v>297</v>
      </c>
      <c r="O534" s="18" t="s">
        <v>303</v>
      </c>
      <c r="P534" s="18"/>
      <c r="Q534" s="2"/>
      <c r="R534" s="2"/>
      <c r="S534" s="5" t="s">
        <v>291</v>
      </c>
      <c r="T534" s="5" t="s">
        <v>292</v>
      </c>
      <c r="U534" s="18" t="s">
        <v>76</v>
      </c>
      <c r="V534" s="18" t="s">
        <v>220</v>
      </c>
      <c r="W534" s="18" t="s">
        <v>309</v>
      </c>
      <c r="X534" s="18" t="s">
        <v>311</v>
      </c>
      <c r="Y534" s="18" t="s">
        <v>72</v>
      </c>
      <c r="Z534" s="18" t="s">
        <v>296</v>
      </c>
      <c r="AA534" s="18" t="s">
        <v>73</v>
      </c>
      <c r="AB534" s="18" t="s">
        <v>293</v>
      </c>
      <c r="AC534" s="18">
        <v>1</v>
      </c>
      <c r="AD534" s="140">
        <f t="shared" si="18"/>
        <v>5</v>
      </c>
      <c r="AE534" s="140">
        <f>Table_1027[[#This Row],[Planned Individuals]]*0.51</f>
        <v>2.5499999999999998</v>
      </c>
      <c r="AF534" s="140">
        <f>Table_1027[[#This Row],[Planned Individuals]]*0.49</f>
        <v>2.4500000000000002</v>
      </c>
      <c r="AG534" s="37"/>
      <c r="AH534" s="18">
        <v>1</v>
      </c>
      <c r="AI534" s="140">
        <f>SUM(Table_1027[[#This Row],[Existing Households]:[New Households]])</f>
        <v>1</v>
      </c>
      <c r="AJ534" s="140">
        <f t="shared" si="17"/>
        <v>5</v>
      </c>
      <c r="AK534" s="140">
        <f>Table_1027[[#This Row],[Reached Individuals]]*0.51</f>
        <v>2.5499999999999998</v>
      </c>
      <c r="AL534" s="140">
        <f>Table_1027[[#This Row],[Reached Individuals]]*0.49</f>
        <v>2.4500000000000002</v>
      </c>
      <c r="AM534" s="140">
        <f>Table_1027[[#This Row],[Reached Individuals]]*0.21</f>
        <v>1.05</v>
      </c>
      <c r="AN534" s="140">
        <f>Table_1027[[#This Row],[Reached Individuals]]*0.21</f>
        <v>1.05</v>
      </c>
      <c r="AO534" s="140">
        <f>Table_1027[[#This Row],[Reached Individuals]]*0.26</f>
        <v>1.3</v>
      </c>
      <c r="AP534" s="140">
        <f>Table_1027[[#This Row],[Reached Individuals]]*0.27</f>
        <v>1.35</v>
      </c>
      <c r="AQ534" s="142">
        <f>Table_1027[[#This Row],[Reached Individuals]]*0.02</f>
        <v>0.1</v>
      </c>
      <c r="AR534" s="142">
        <f>Table_1027[[#This Row],[Reached Individuals]]*0.03</f>
        <v>0.15</v>
      </c>
      <c r="AS534" s="37"/>
      <c r="AT534" s="12" t="s">
        <v>5211</v>
      </c>
      <c r="AU534" s="12" t="s">
        <v>5170</v>
      </c>
      <c r="AV534" s="11" t="s">
        <v>5214</v>
      </c>
      <c r="AW534" s="11" t="s">
        <v>5172</v>
      </c>
      <c r="AX534" s="11" t="s">
        <v>5170</v>
      </c>
      <c r="AY534" s="18" t="s">
        <v>5216</v>
      </c>
      <c r="AZ534" s="18" t="s">
        <v>5172</v>
      </c>
      <c r="BA534" s="5">
        <v>20</v>
      </c>
      <c r="BB534" s="5">
        <v>2022</v>
      </c>
      <c r="BC534" s="6" t="str" cm="1">
        <f t="array" ref="BC534">_xlfn.IFS(U534="Teknaf","202290",U534="Ukhia","202294",U534="Ramu","202266",U534="Pekua","202256",U534="Maheshkhali","202249",U534="Kutubdia","202245",U534="Cox's Bazar Sadar","202224",U534="Chakaria","202216",ISBLANK(U534),"")</f>
        <v>202294</v>
      </c>
      <c r="BD534" s="22"/>
      <c r="BE534" s="22"/>
    </row>
    <row r="535" spans="1:57" ht="15" customHeight="1">
      <c r="A535" s="36">
        <v>532</v>
      </c>
      <c r="B535" s="1" t="s">
        <v>408</v>
      </c>
      <c r="C535" s="1" t="s">
        <v>27</v>
      </c>
      <c r="D535" s="1" t="s">
        <v>318</v>
      </c>
      <c r="E535" s="18" t="s">
        <v>10</v>
      </c>
      <c r="F535" s="18" t="s">
        <v>22</v>
      </c>
      <c r="G535" s="18" t="s">
        <v>5168</v>
      </c>
      <c r="H535" s="3" t="s">
        <v>286</v>
      </c>
      <c r="I535" s="18" t="s">
        <v>89</v>
      </c>
      <c r="J535" s="18" t="s">
        <v>209</v>
      </c>
      <c r="K535" s="100" t="s">
        <v>74</v>
      </c>
      <c r="L535" s="100" t="s">
        <v>295</v>
      </c>
      <c r="M535" s="3" t="s">
        <v>428</v>
      </c>
      <c r="N535" s="18" t="s">
        <v>297</v>
      </c>
      <c r="O535" s="18" t="s">
        <v>303</v>
      </c>
      <c r="P535" s="18"/>
      <c r="Q535" s="2"/>
      <c r="R535" s="2"/>
      <c r="S535" s="5" t="s">
        <v>291</v>
      </c>
      <c r="T535" s="5" t="s">
        <v>292</v>
      </c>
      <c r="U535" s="18" t="s">
        <v>76</v>
      </c>
      <c r="V535" s="18" t="s">
        <v>220</v>
      </c>
      <c r="W535" s="18" t="s">
        <v>310</v>
      </c>
      <c r="X535" s="18" t="s">
        <v>311</v>
      </c>
      <c r="Y535" s="18" t="s">
        <v>72</v>
      </c>
      <c r="Z535" s="18" t="s">
        <v>296</v>
      </c>
      <c r="AA535" s="18" t="s">
        <v>73</v>
      </c>
      <c r="AB535" s="18" t="s">
        <v>293</v>
      </c>
      <c r="AC535" s="18">
        <v>1</v>
      </c>
      <c r="AD535" s="140">
        <f t="shared" si="18"/>
        <v>5</v>
      </c>
      <c r="AE535" s="140">
        <f>Table_1027[[#This Row],[Planned Individuals]]*0.51</f>
        <v>2.5499999999999998</v>
      </c>
      <c r="AF535" s="140">
        <f>Table_1027[[#This Row],[Planned Individuals]]*0.49</f>
        <v>2.4500000000000002</v>
      </c>
      <c r="AG535" s="37"/>
      <c r="AH535" s="18">
        <v>1</v>
      </c>
      <c r="AI535" s="140">
        <f>SUM(Table_1027[[#This Row],[Existing Households]:[New Households]])</f>
        <v>1</v>
      </c>
      <c r="AJ535" s="140">
        <f t="shared" si="17"/>
        <v>5</v>
      </c>
      <c r="AK535" s="140">
        <f>Table_1027[[#This Row],[Reached Individuals]]*0.51</f>
        <v>2.5499999999999998</v>
      </c>
      <c r="AL535" s="140">
        <f>Table_1027[[#This Row],[Reached Individuals]]*0.49</f>
        <v>2.4500000000000002</v>
      </c>
      <c r="AM535" s="140">
        <f>Table_1027[[#This Row],[Reached Individuals]]*0.21</f>
        <v>1.05</v>
      </c>
      <c r="AN535" s="140">
        <f>Table_1027[[#This Row],[Reached Individuals]]*0.21</f>
        <v>1.05</v>
      </c>
      <c r="AO535" s="140">
        <f>Table_1027[[#This Row],[Reached Individuals]]*0.26</f>
        <v>1.3</v>
      </c>
      <c r="AP535" s="140">
        <f>Table_1027[[#This Row],[Reached Individuals]]*0.27</f>
        <v>1.35</v>
      </c>
      <c r="AQ535" s="142">
        <f>Table_1027[[#This Row],[Reached Individuals]]*0.02</f>
        <v>0.1</v>
      </c>
      <c r="AR535" s="142">
        <f>Table_1027[[#This Row],[Reached Individuals]]*0.03</f>
        <v>0.15</v>
      </c>
      <c r="AS535" s="37"/>
      <c r="AT535" s="12" t="s">
        <v>5211</v>
      </c>
      <c r="AU535" s="12" t="s">
        <v>5170</v>
      </c>
      <c r="AV535" s="11" t="s">
        <v>5215</v>
      </c>
      <c r="AW535" s="11" t="s">
        <v>5172</v>
      </c>
      <c r="AX535" s="11" t="s">
        <v>5170</v>
      </c>
      <c r="AY535" s="18" t="s">
        <v>5217</v>
      </c>
      <c r="AZ535" s="18" t="s">
        <v>5172</v>
      </c>
      <c r="BA535" s="5">
        <v>20</v>
      </c>
      <c r="BB535" s="5">
        <v>2022</v>
      </c>
      <c r="BC535" s="6" t="str" cm="1">
        <f t="array" ref="BC535">_xlfn.IFS(U535="Teknaf","202290",U535="Ukhia","202294",U535="Ramu","202266",U535="Pekua","202256",U535="Maheshkhali","202249",U535="Kutubdia","202245",U535="Cox's Bazar Sadar","202224",U535="Chakaria","202216",ISBLANK(U535),"")</f>
        <v>202294</v>
      </c>
      <c r="BD535" s="22"/>
      <c r="BE535" s="22"/>
    </row>
    <row r="536" spans="1:57" ht="15" customHeight="1">
      <c r="A536" s="36">
        <v>533</v>
      </c>
      <c r="B536" s="1" t="s">
        <v>408</v>
      </c>
      <c r="C536" s="1" t="s">
        <v>27</v>
      </c>
      <c r="D536" s="1" t="s">
        <v>318</v>
      </c>
      <c r="E536" s="18" t="s">
        <v>10</v>
      </c>
      <c r="F536" s="18" t="s">
        <v>22</v>
      </c>
      <c r="G536" s="18" t="s">
        <v>5168</v>
      </c>
      <c r="H536" s="3" t="s">
        <v>286</v>
      </c>
      <c r="I536" s="18" t="s">
        <v>89</v>
      </c>
      <c r="J536" s="18" t="s">
        <v>209</v>
      </c>
      <c r="K536" s="100" t="s">
        <v>74</v>
      </c>
      <c r="L536" s="100" t="s">
        <v>295</v>
      </c>
      <c r="M536" s="3" t="s">
        <v>428</v>
      </c>
      <c r="N536" s="18" t="s">
        <v>297</v>
      </c>
      <c r="O536" s="18" t="s">
        <v>303</v>
      </c>
      <c r="P536" s="18"/>
      <c r="Q536" s="2"/>
      <c r="R536" s="2"/>
      <c r="S536" s="5" t="s">
        <v>291</v>
      </c>
      <c r="T536" s="5" t="s">
        <v>292</v>
      </c>
      <c r="U536" s="18" t="s">
        <v>76</v>
      </c>
      <c r="V536" s="18" t="s">
        <v>220</v>
      </c>
      <c r="W536" s="18" t="s">
        <v>331</v>
      </c>
      <c r="X536" s="18" t="s">
        <v>311</v>
      </c>
      <c r="Y536" s="18" t="s">
        <v>72</v>
      </c>
      <c r="Z536" s="18" t="s">
        <v>296</v>
      </c>
      <c r="AA536" s="18" t="s">
        <v>73</v>
      </c>
      <c r="AB536" s="18" t="s">
        <v>293</v>
      </c>
      <c r="AC536" s="18">
        <v>1</v>
      </c>
      <c r="AD536" s="140">
        <f t="shared" si="18"/>
        <v>5</v>
      </c>
      <c r="AE536" s="140">
        <f>Table_1027[[#This Row],[Planned Individuals]]*0.51</f>
        <v>2.5499999999999998</v>
      </c>
      <c r="AF536" s="140">
        <f>Table_1027[[#This Row],[Planned Individuals]]*0.49</f>
        <v>2.4500000000000002</v>
      </c>
      <c r="AG536" s="37"/>
      <c r="AH536" s="18">
        <v>1</v>
      </c>
      <c r="AI536" s="140">
        <f>SUM(Table_1027[[#This Row],[Existing Households]:[New Households]])</f>
        <v>1</v>
      </c>
      <c r="AJ536" s="140">
        <f t="shared" si="17"/>
        <v>5</v>
      </c>
      <c r="AK536" s="140">
        <f>Table_1027[[#This Row],[Reached Individuals]]*0.51</f>
        <v>2.5499999999999998</v>
      </c>
      <c r="AL536" s="140">
        <f>Table_1027[[#This Row],[Reached Individuals]]*0.49</f>
        <v>2.4500000000000002</v>
      </c>
      <c r="AM536" s="140">
        <f>Table_1027[[#This Row],[Reached Individuals]]*0.21</f>
        <v>1.05</v>
      </c>
      <c r="AN536" s="140">
        <f>Table_1027[[#This Row],[Reached Individuals]]*0.21</f>
        <v>1.05</v>
      </c>
      <c r="AO536" s="140">
        <f>Table_1027[[#This Row],[Reached Individuals]]*0.26</f>
        <v>1.3</v>
      </c>
      <c r="AP536" s="140">
        <f>Table_1027[[#This Row],[Reached Individuals]]*0.27</f>
        <v>1.35</v>
      </c>
      <c r="AQ536" s="142">
        <f>Table_1027[[#This Row],[Reached Individuals]]*0.02</f>
        <v>0.1</v>
      </c>
      <c r="AR536" s="142">
        <f>Table_1027[[#This Row],[Reached Individuals]]*0.03</f>
        <v>0.15</v>
      </c>
      <c r="AS536" s="37"/>
      <c r="AT536" s="12" t="s">
        <v>5211</v>
      </c>
      <c r="AU536" s="12" t="s">
        <v>5170</v>
      </c>
      <c r="AV536" s="11" t="s">
        <v>5216</v>
      </c>
      <c r="AW536" s="11" t="s">
        <v>5172</v>
      </c>
      <c r="AX536" s="11" t="s">
        <v>5170</v>
      </c>
      <c r="AY536" s="18" t="s">
        <v>5218</v>
      </c>
      <c r="AZ536" s="18" t="s">
        <v>5172</v>
      </c>
      <c r="BA536" s="5">
        <v>20</v>
      </c>
      <c r="BB536" s="5">
        <v>2022</v>
      </c>
      <c r="BC536" s="6" t="str" cm="1">
        <f t="array" ref="BC536">_xlfn.IFS(U536="Teknaf","202290",U536="Ukhia","202294",U536="Ramu","202266",U536="Pekua","202256",U536="Maheshkhali","202249",U536="Kutubdia","202245",U536="Cox's Bazar Sadar","202224",U536="Chakaria","202216",ISBLANK(U536),"")</f>
        <v>202294</v>
      </c>
      <c r="BD536" s="22"/>
      <c r="BE536" s="22"/>
    </row>
    <row r="537" spans="1:57" ht="15" customHeight="1">
      <c r="A537" s="36">
        <v>534</v>
      </c>
      <c r="B537" s="1" t="s">
        <v>408</v>
      </c>
      <c r="C537" s="1" t="s">
        <v>27</v>
      </c>
      <c r="D537" s="1" t="s">
        <v>318</v>
      </c>
      <c r="E537" s="18" t="s">
        <v>10</v>
      </c>
      <c r="F537" s="18" t="s">
        <v>22</v>
      </c>
      <c r="G537" s="18" t="s">
        <v>5168</v>
      </c>
      <c r="H537" s="3" t="s">
        <v>286</v>
      </c>
      <c r="I537" s="18" t="s">
        <v>89</v>
      </c>
      <c r="J537" s="18" t="s">
        <v>209</v>
      </c>
      <c r="K537" s="100" t="s">
        <v>74</v>
      </c>
      <c r="L537" s="100" t="s">
        <v>295</v>
      </c>
      <c r="M537" s="3" t="s">
        <v>428</v>
      </c>
      <c r="N537" s="18" t="s">
        <v>297</v>
      </c>
      <c r="O537" s="18" t="s">
        <v>303</v>
      </c>
      <c r="P537" s="18"/>
      <c r="Q537" s="2"/>
      <c r="R537" s="2"/>
      <c r="S537" s="5" t="s">
        <v>291</v>
      </c>
      <c r="T537" s="5" t="s">
        <v>292</v>
      </c>
      <c r="U537" s="18" t="s">
        <v>76</v>
      </c>
      <c r="V537" s="18" t="s">
        <v>220</v>
      </c>
      <c r="W537" s="18" t="s">
        <v>326</v>
      </c>
      <c r="X537" s="18" t="s">
        <v>311</v>
      </c>
      <c r="Y537" s="18" t="s">
        <v>72</v>
      </c>
      <c r="Z537" s="18" t="s">
        <v>296</v>
      </c>
      <c r="AA537" s="18" t="s">
        <v>73</v>
      </c>
      <c r="AB537" s="18" t="s">
        <v>293</v>
      </c>
      <c r="AC537" s="18">
        <v>1</v>
      </c>
      <c r="AD537" s="140">
        <f t="shared" si="18"/>
        <v>5</v>
      </c>
      <c r="AE537" s="140">
        <f>Table_1027[[#This Row],[Planned Individuals]]*0.51</f>
        <v>2.5499999999999998</v>
      </c>
      <c r="AF537" s="140">
        <f>Table_1027[[#This Row],[Planned Individuals]]*0.49</f>
        <v>2.4500000000000002</v>
      </c>
      <c r="AG537" s="37"/>
      <c r="AH537" s="18">
        <v>1</v>
      </c>
      <c r="AI537" s="140">
        <f>SUM(Table_1027[[#This Row],[Existing Households]:[New Households]])</f>
        <v>1</v>
      </c>
      <c r="AJ537" s="140">
        <f t="shared" si="17"/>
        <v>5</v>
      </c>
      <c r="AK537" s="140">
        <f>Table_1027[[#This Row],[Reached Individuals]]*0.51</f>
        <v>2.5499999999999998</v>
      </c>
      <c r="AL537" s="140">
        <f>Table_1027[[#This Row],[Reached Individuals]]*0.49</f>
        <v>2.4500000000000002</v>
      </c>
      <c r="AM537" s="140">
        <f>Table_1027[[#This Row],[Reached Individuals]]*0.21</f>
        <v>1.05</v>
      </c>
      <c r="AN537" s="140">
        <f>Table_1027[[#This Row],[Reached Individuals]]*0.21</f>
        <v>1.05</v>
      </c>
      <c r="AO537" s="140">
        <f>Table_1027[[#This Row],[Reached Individuals]]*0.26</f>
        <v>1.3</v>
      </c>
      <c r="AP537" s="140">
        <f>Table_1027[[#This Row],[Reached Individuals]]*0.27</f>
        <v>1.35</v>
      </c>
      <c r="AQ537" s="142">
        <f>Table_1027[[#This Row],[Reached Individuals]]*0.02</f>
        <v>0.1</v>
      </c>
      <c r="AR537" s="142">
        <f>Table_1027[[#This Row],[Reached Individuals]]*0.03</f>
        <v>0.15</v>
      </c>
      <c r="AS537" s="37"/>
      <c r="AT537" s="12" t="s">
        <v>5211</v>
      </c>
      <c r="AU537" s="12" t="s">
        <v>5170</v>
      </c>
      <c r="AV537" s="11" t="s">
        <v>5217</v>
      </c>
      <c r="AW537" s="11" t="s">
        <v>5172</v>
      </c>
      <c r="AX537" s="11" t="s">
        <v>5170</v>
      </c>
      <c r="AY537" s="18" t="s">
        <v>5219</v>
      </c>
      <c r="AZ537" s="18" t="s">
        <v>5172</v>
      </c>
      <c r="BA537" s="5">
        <v>20</v>
      </c>
      <c r="BB537" s="5">
        <v>2022</v>
      </c>
      <c r="BC537" s="6" t="str" cm="1">
        <f t="array" ref="BC537">_xlfn.IFS(U537="Teknaf","202290",U537="Ukhia","202294",U537="Ramu","202266",U537="Pekua","202256",U537="Maheshkhali","202249",U537="Kutubdia","202245",U537="Cox's Bazar Sadar","202224",U537="Chakaria","202216",ISBLANK(U537),"")</f>
        <v>202294</v>
      </c>
      <c r="BD537" s="22"/>
      <c r="BE537" s="22"/>
    </row>
    <row r="538" spans="1:57" ht="15" customHeight="1">
      <c r="A538" s="36">
        <v>535</v>
      </c>
      <c r="B538" s="1" t="s">
        <v>408</v>
      </c>
      <c r="C538" s="1" t="s">
        <v>27</v>
      </c>
      <c r="D538" s="1" t="s">
        <v>318</v>
      </c>
      <c r="E538" s="18" t="s">
        <v>10</v>
      </c>
      <c r="F538" s="18" t="s">
        <v>22</v>
      </c>
      <c r="G538" s="18" t="s">
        <v>5168</v>
      </c>
      <c r="H538" s="3" t="s">
        <v>286</v>
      </c>
      <c r="I538" s="18" t="s">
        <v>89</v>
      </c>
      <c r="J538" s="18" t="s">
        <v>209</v>
      </c>
      <c r="K538" s="100" t="s">
        <v>74</v>
      </c>
      <c r="L538" s="100" t="s">
        <v>295</v>
      </c>
      <c r="M538" s="3" t="s">
        <v>428</v>
      </c>
      <c r="N538" s="18" t="s">
        <v>297</v>
      </c>
      <c r="O538" s="18" t="s">
        <v>303</v>
      </c>
      <c r="P538" s="18"/>
      <c r="Q538" s="2"/>
      <c r="R538" s="2"/>
      <c r="S538" s="5" t="s">
        <v>291</v>
      </c>
      <c r="T538" s="5" t="s">
        <v>292</v>
      </c>
      <c r="U538" s="18" t="s">
        <v>76</v>
      </c>
      <c r="V538" s="18" t="s">
        <v>220</v>
      </c>
      <c r="W538" s="18" t="s">
        <v>316</v>
      </c>
      <c r="X538" s="18" t="s">
        <v>311</v>
      </c>
      <c r="Y538" s="18" t="s">
        <v>72</v>
      </c>
      <c r="Z538" s="18" t="s">
        <v>296</v>
      </c>
      <c r="AA538" s="18" t="s">
        <v>73</v>
      </c>
      <c r="AB538" s="18" t="s">
        <v>293</v>
      </c>
      <c r="AC538" s="18">
        <v>1</v>
      </c>
      <c r="AD538" s="140">
        <f t="shared" si="18"/>
        <v>5</v>
      </c>
      <c r="AE538" s="140">
        <f>Table_1027[[#This Row],[Planned Individuals]]*0.51</f>
        <v>2.5499999999999998</v>
      </c>
      <c r="AF538" s="140">
        <f>Table_1027[[#This Row],[Planned Individuals]]*0.49</f>
        <v>2.4500000000000002</v>
      </c>
      <c r="AG538" s="37"/>
      <c r="AH538" s="18">
        <v>1</v>
      </c>
      <c r="AI538" s="140">
        <f>SUM(Table_1027[[#This Row],[Existing Households]:[New Households]])</f>
        <v>1</v>
      </c>
      <c r="AJ538" s="140">
        <f t="shared" si="17"/>
        <v>5</v>
      </c>
      <c r="AK538" s="140">
        <f>Table_1027[[#This Row],[Reached Individuals]]*0.51</f>
        <v>2.5499999999999998</v>
      </c>
      <c r="AL538" s="140">
        <f>Table_1027[[#This Row],[Reached Individuals]]*0.49</f>
        <v>2.4500000000000002</v>
      </c>
      <c r="AM538" s="140">
        <f>Table_1027[[#This Row],[Reached Individuals]]*0.21</f>
        <v>1.05</v>
      </c>
      <c r="AN538" s="140">
        <f>Table_1027[[#This Row],[Reached Individuals]]*0.21</f>
        <v>1.05</v>
      </c>
      <c r="AO538" s="140">
        <f>Table_1027[[#This Row],[Reached Individuals]]*0.26</f>
        <v>1.3</v>
      </c>
      <c r="AP538" s="140">
        <f>Table_1027[[#This Row],[Reached Individuals]]*0.27</f>
        <v>1.35</v>
      </c>
      <c r="AQ538" s="142">
        <f>Table_1027[[#This Row],[Reached Individuals]]*0.02</f>
        <v>0.1</v>
      </c>
      <c r="AR538" s="142">
        <f>Table_1027[[#This Row],[Reached Individuals]]*0.03</f>
        <v>0.15</v>
      </c>
      <c r="AS538" s="37"/>
      <c r="AT538" s="12" t="s">
        <v>5211</v>
      </c>
      <c r="AU538" s="12" t="s">
        <v>5170</v>
      </c>
      <c r="AV538" s="11" t="s">
        <v>5218</v>
      </c>
      <c r="AW538" s="11" t="s">
        <v>5172</v>
      </c>
      <c r="AX538" s="11" t="s">
        <v>5170</v>
      </c>
      <c r="AY538" s="18" t="s">
        <v>5220</v>
      </c>
      <c r="AZ538" s="18" t="s">
        <v>5172</v>
      </c>
      <c r="BA538" s="5">
        <v>20</v>
      </c>
      <c r="BB538" s="5">
        <v>2022</v>
      </c>
      <c r="BC538" s="6" t="str" cm="1">
        <f t="array" ref="BC538">_xlfn.IFS(U538="Teknaf","202290",U538="Ukhia","202294",U538="Ramu","202266",U538="Pekua","202256",U538="Maheshkhali","202249",U538="Kutubdia","202245",U538="Cox's Bazar Sadar","202224",U538="Chakaria","202216",ISBLANK(U538),"")</f>
        <v>202294</v>
      </c>
      <c r="BD538" s="22"/>
      <c r="BE538" s="22"/>
    </row>
    <row r="539" spans="1:57" ht="15" customHeight="1">
      <c r="A539" s="36">
        <v>536</v>
      </c>
      <c r="B539" s="1" t="s">
        <v>408</v>
      </c>
      <c r="C539" s="1" t="s">
        <v>27</v>
      </c>
      <c r="D539" s="1" t="s">
        <v>318</v>
      </c>
      <c r="E539" s="18" t="s">
        <v>10</v>
      </c>
      <c r="F539" s="18" t="s">
        <v>22</v>
      </c>
      <c r="G539" s="18" t="s">
        <v>5168</v>
      </c>
      <c r="H539" s="3" t="s">
        <v>286</v>
      </c>
      <c r="I539" s="18" t="s">
        <v>89</v>
      </c>
      <c r="J539" s="18" t="s">
        <v>209</v>
      </c>
      <c r="K539" s="100" t="s">
        <v>74</v>
      </c>
      <c r="L539" s="100" t="s">
        <v>295</v>
      </c>
      <c r="M539" s="3" t="s">
        <v>428</v>
      </c>
      <c r="N539" s="18" t="s">
        <v>297</v>
      </c>
      <c r="O539" s="18" t="s">
        <v>303</v>
      </c>
      <c r="P539" s="18"/>
      <c r="Q539" s="2"/>
      <c r="R539" s="2"/>
      <c r="S539" s="5" t="s">
        <v>291</v>
      </c>
      <c r="T539" s="5" t="s">
        <v>292</v>
      </c>
      <c r="U539" s="18" t="s">
        <v>76</v>
      </c>
      <c r="V539" s="18" t="s">
        <v>219</v>
      </c>
      <c r="W539" s="18" t="s">
        <v>306</v>
      </c>
      <c r="X539" s="18" t="s">
        <v>311</v>
      </c>
      <c r="Y539" s="18" t="s">
        <v>72</v>
      </c>
      <c r="Z539" s="18" t="s">
        <v>296</v>
      </c>
      <c r="AA539" s="18" t="s">
        <v>73</v>
      </c>
      <c r="AB539" s="18" t="s">
        <v>293</v>
      </c>
      <c r="AC539" s="18">
        <v>1</v>
      </c>
      <c r="AD539" s="140">
        <f t="shared" si="18"/>
        <v>5</v>
      </c>
      <c r="AE539" s="140">
        <f>Table_1027[[#This Row],[Planned Individuals]]*0.51</f>
        <v>2.5499999999999998</v>
      </c>
      <c r="AF539" s="140">
        <f>Table_1027[[#This Row],[Planned Individuals]]*0.49</f>
        <v>2.4500000000000002</v>
      </c>
      <c r="AG539" s="37"/>
      <c r="AH539" s="18">
        <v>1</v>
      </c>
      <c r="AI539" s="140">
        <f>SUM(Table_1027[[#This Row],[Existing Households]:[New Households]])</f>
        <v>1</v>
      </c>
      <c r="AJ539" s="140">
        <f t="shared" si="17"/>
        <v>5</v>
      </c>
      <c r="AK539" s="140">
        <f>Table_1027[[#This Row],[Reached Individuals]]*0.51</f>
        <v>2.5499999999999998</v>
      </c>
      <c r="AL539" s="140">
        <f>Table_1027[[#This Row],[Reached Individuals]]*0.49</f>
        <v>2.4500000000000002</v>
      </c>
      <c r="AM539" s="140">
        <f>Table_1027[[#This Row],[Reached Individuals]]*0.21</f>
        <v>1.05</v>
      </c>
      <c r="AN539" s="140">
        <f>Table_1027[[#This Row],[Reached Individuals]]*0.21</f>
        <v>1.05</v>
      </c>
      <c r="AO539" s="140">
        <f>Table_1027[[#This Row],[Reached Individuals]]*0.26</f>
        <v>1.3</v>
      </c>
      <c r="AP539" s="140">
        <f>Table_1027[[#This Row],[Reached Individuals]]*0.27</f>
        <v>1.35</v>
      </c>
      <c r="AQ539" s="142">
        <f>Table_1027[[#This Row],[Reached Individuals]]*0.02</f>
        <v>0.1</v>
      </c>
      <c r="AR539" s="142">
        <f>Table_1027[[#This Row],[Reached Individuals]]*0.03</f>
        <v>0.15</v>
      </c>
      <c r="AS539" s="37"/>
      <c r="AT539" s="12" t="s">
        <v>5211</v>
      </c>
      <c r="AU539" s="12" t="s">
        <v>5170</v>
      </c>
      <c r="AV539" s="11" t="s">
        <v>5219</v>
      </c>
      <c r="AW539" s="11" t="s">
        <v>5172</v>
      </c>
      <c r="AX539" s="11" t="s">
        <v>5170</v>
      </c>
      <c r="AY539" s="18" t="s">
        <v>5221</v>
      </c>
      <c r="AZ539" s="18" t="s">
        <v>5172</v>
      </c>
      <c r="BA539" s="5">
        <v>20</v>
      </c>
      <c r="BB539" s="5">
        <v>2022</v>
      </c>
      <c r="BC539" s="6" t="str" cm="1">
        <f t="array" ref="BC539">_xlfn.IFS(U539="Teknaf","202290",U539="Ukhia","202294",U539="Ramu","202266",U539="Pekua","202256",U539="Maheshkhali","202249",U539="Kutubdia","202245",U539="Cox's Bazar Sadar","202224",U539="Chakaria","202216",ISBLANK(U539),"")</f>
        <v>202294</v>
      </c>
      <c r="BD539" s="22"/>
      <c r="BE539" s="22"/>
    </row>
    <row r="540" spans="1:57" ht="15" customHeight="1">
      <c r="A540" s="36">
        <v>537</v>
      </c>
      <c r="B540" s="1" t="s">
        <v>408</v>
      </c>
      <c r="C540" s="1" t="s">
        <v>27</v>
      </c>
      <c r="D540" s="1" t="s">
        <v>318</v>
      </c>
      <c r="E540" s="18" t="s">
        <v>10</v>
      </c>
      <c r="F540" s="18" t="s">
        <v>22</v>
      </c>
      <c r="G540" s="18" t="s">
        <v>5168</v>
      </c>
      <c r="H540" s="3" t="s">
        <v>286</v>
      </c>
      <c r="I540" s="18" t="s">
        <v>89</v>
      </c>
      <c r="J540" s="18" t="s">
        <v>209</v>
      </c>
      <c r="K540" s="100" t="s">
        <v>74</v>
      </c>
      <c r="L540" s="100" t="s">
        <v>295</v>
      </c>
      <c r="M540" s="3" t="s">
        <v>428</v>
      </c>
      <c r="N540" s="18" t="s">
        <v>297</v>
      </c>
      <c r="O540" s="18" t="s">
        <v>303</v>
      </c>
      <c r="P540" s="18"/>
      <c r="Q540" s="2"/>
      <c r="R540" s="2"/>
      <c r="S540" s="5" t="s">
        <v>291</v>
      </c>
      <c r="T540" s="5" t="s">
        <v>292</v>
      </c>
      <c r="U540" s="18" t="s">
        <v>76</v>
      </c>
      <c r="V540" s="18" t="s">
        <v>219</v>
      </c>
      <c r="W540" s="18" t="s">
        <v>324</v>
      </c>
      <c r="X540" s="18" t="s">
        <v>311</v>
      </c>
      <c r="Y540" s="18" t="s">
        <v>72</v>
      </c>
      <c r="Z540" s="18" t="s">
        <v>296</v>
      </c>
      <c r="AA540" s="18" t="s">
        <v>73</v>
      </c>
      <c r="AB540" s="18" t="s">
        <v>293</v>
      </c>
      <c r="AC540" s="18">
        <v>1</v>
      </c>
      <c r="AD540" s="140">
        <f t="shared" si="18"/>
        <v>5</v>
      </c>
      <c r="AE540" s="140">
        <f>Table_1027[[#This Row],[Planned Individuals]]*0.51</f>
        <v>2.5499999999999998</v>
      </c>
      <c r="AF540" s="140">
        <f>Table_1027[[#This Row],[Planned Individuals]]*0.49</f>
        <v>2.4500000000000002</v>
      </c>
      <c r="AG540" s="37"/>
      <c r="AH540" s="18">
        <v>1</v>
      </c>
      <c r="AI540" s="140">
        <f>SUM(Table_1027[[#This Row],[Existing Households]:[New Households]])</f>
        <v>1</v>
      </c>
      <c r="AJ540" s="140">
        <f t="shared" si="17"/>
        <v>5</v>
      </c>
      <c r="AK540" s="140">
        <f>Table_1027[[#This Row],[Reached Individuals]]*0.51</f>
        <v>2.5499999999999998</v>
      </c>
      <c r="AL540" s="140">
        <f>Table_1027[[#This Row],[Reached Individuals]]*0.49</f>
        <v>2.4500000000000002</v>
      </c>
      <c r="AM540" s="140">
        <f>Table_1027[[#This Row],[Reached Individuals]]*0.21</f>
        <v>1.05</v>
      </c>
      <c r="AN540" s="140">
        <f>Table_1027[[#This Row],[Reached Individuals]]*0.21</f>
        <v>1.05</v>
      </c>
      <c r="AO540" s="140">
        <f>Table_1027[[#This Row],[Reached Individuals]]*0.26</f>
        <v>1.3</v>
      </c>
      <c r="AP540" s="140">
        <f>Table_1027[[#This Row],[Reached Individuals]]*0.27</f>
        <v>1.35</v>
      </c>
      <c r="AQ540" s="142">
        <f>Table_1027[[#This Row],[Reached Individuals]]*0.02</f>
        <v>0.1</v>
      </c>
      <c r="AR540" s="142">
        <f>Table_1027[[#This Row],[Reached Individuals]]*0.03</f>
        <v>0.15</v>
      </c>
      <c r="AS540" s="37"/>
      <c r="AT540" s="12" t="s">
        <v>5211</v>
      </c>
      <c r="AU540" s="12" t="s">
        <v>5170</v>
      </c>
      <c r="AV540" s="11" t="s">
        <v>5220</v>
      </c>
      <c r="AW540" s="11" t="s">
        <v>5172</v>
      </c>
      <c r="AX540" s="11" t="s">
        <v>5170</v>
      </c>
      <c r="AY540" s="18" t="s">
        <v>5222</v>
      </c>
      <c r="AZ540" s="18" t="s">
        <v>5172</v>
      </c>
      <c r="BA540" s="5">
        <v>20</v>
      </c>
      <c r="BB540" s="5">
        <v>2022</v>
      </c>
      <c r="BC540" s="6" t="str" cm="1">
        <f t="array" ref="BC540">_xlfn.IFS(U540="Teknaf","202290",U540="Ukhia","202294",U540="Ramu","202266",U540="Pekua","202256",U540="Maheshkhali","202249",U540="Kutubdia","202245",U540="Cox's Bazar Sadar","202224",U540="Chakaria","202216",ISBLANK(U540),"")</f>
        <v>202294</v>
      </c>
      <c r="BD540" s="22"/>
      <c r="BE540" s="22"/>
    </row>
    <row r="541" spans="1:57" ht="15" customHeight="1">
      <c r="A541" s="36">
        <v>538</v>
      </c>
      <c r="B541" s="1" t="s">
        <v>408</v>
      </c>
      <c r="C541" s="1" t="s">
        <v>27</v>
      </c>
      <c r="D541" s="1" t="s">
        <v>318</v>
      </c>
      <c r="E541" s="18" t="s">
        <v>10</v>
      </c>
      <c r="F541" s="18" t="s">
        <v>22</v>
      </c>
      <c r="G541" s="18" t="s">
        <v>5168</v>
      </c>
      <c r="H541" s="3" t="s">
        <v>286</v>
      </c>
      <c r="I541" s="18" t="s">
        <v>89</v>
      </c>
      <c r="J541" s="18" t="s">
        <v>209</v>
      </c>
      <c r="K541" s="100" t="s">
        <v>74</v>
      </c>
      <c r="L541" s="100" t="s">
        <v>295</v>
      </c>
      <c r="M541" s="3" t="s">
        <v>428</v>
      </c>
      <c r="N541" s="18" t="s">
        <v>297</v>
      </c>
      <c r="O541" s="18" t="s">
        <v>303</v>
      </c>
      <c r="P541" s="18"/>
      <c r="Q541" s="2"/>
      <c r="R541" s="2"/>
      <c r="S541" s="5" t="s">
        <v>291</v>
      </c>
      <c r="T541" s="5" t="s">
        <v>292</v>
      </c>
      <c r="U541" s="18" t="s">
        <v>76</v>
      </c>
      <c r="V541" s="18" t="s">
        <v>219</v>
      </c>
      <c r="W541" s="18" t="s">
        <v>325</v>
      </c>
      <c r="X541" s="18" t="s">
        <v>311</v>
      </c>
      <c r="Y541" s="18" t="s">
        <v>72</v>
      </c>
      <c r="Z541" s="18" t="s">
        <v>296</v>
      </c>
      <c r="AA541" s="18" t="s">
        <v>73</v>
      </c>
      <c r="AB541" s="18" t="s">
        <v>293</v>
      </c>
      <c r="AC541" s="18">
        <v>1</v>
      </c>
      <c r="AD541" s="140">
        <f t="shared" si="18"/>
        <v>5</v>
      </c>
      <c r="AE541" s="140">
        <f>Table_1027[[#This Row],[Planned Individuals]]*0.51</f>
        <v>2.5499999999999998</v>
      </c>
      <c r="AF541" s="140">
        <f>Table_1027[[#This Row],[Planned Individuals]]*0.49</f>
        <v>2.4500000000000002</v>
      </c>
      <c r="AG541" s="37"/>
      <c r="AH541" s="18">
        <v>1</v>
      </c>
      <c r="AI541" s="140">
        <f>SUM(Table_1027[[#This Row],[Existing Households]:[New Households]])</f>
        <v>1</v>
      </c>
      <c r="AJ541" s="140">
        <f t="shared" si="17"/>
        <v>5</v>
      </c>
      <c r="AK541" s="140">
        <f>Table_1027[[#This Row],[Reached Individuals]]*0.51</f>
        <v>2.5499999999999998</v>
      </c>
      <c r="AL541" s="140">
        <f>Table_1027[[#This Row],[Reached Individuals]]*0.49</f>
        <v>2.4500000000000002</v>
      </c>
      <c r="AM541" s="140">
        <f>Table_1027[[#This Row],[Reached Individuals]]*0.21</f>
        <v>1.05</v>
      </c>
      <c r="AN541" s="140">
        <f>Table_1027[[#This Row],[Reached Individuals]]*0.21</f>
        <v>1.05</v>
      </c>
      <c r="AO541" s="140">
        <f>Table_1027[[#This Row],[Reached Individuals]]*0.26</f>
        <v>1.3</v>
      </c>
      <c r="AP541" s="140">
        <f>Table_1027[[#This Row],[Reached Individuals]]*0.27</f>
        <v>1.35</v>
      </c>
      <c r="AQ541" s="142">
        <f>Table_1027[[#This Row],[Reached Individuals]]*0.02</f>
        <v>0.1</v>
      </c>
      <c r="AR541" s="142">
        <f>Table_1027[[#This Row],[Reached Individuals]]*0.03</f>
        <v>0.15</v>
      </c>
      <c r="AS541" s="37"/>
      <c r="AT541" s="12" t="s">
        <v>5211</v>
      </c>
      <c r="AU541" s="12" t="s">
        <v>5170</v>
      </c>
      <c r="AV541" s="11" t="s">
        <v>5221</v>
      </c>
      <c r="AW541" s="11" t="s">
        <v>5172</v>
      </c>
      <c r="AX541" s="11" t="s">
        <v>5170</v>
      </c>
      <c r="AY541" s="18" t="s">
        <v>5223</v>
      </c>
      <c r="AZ541" s="18" t="s">
        <v>5172</v>
      </c>
      <c r="BA541" s="5">
        <v>20</v>
      </c>
      <c r="BB541" s="5">
        <v>2022</v>
      </c>
      <c r="BC541" s="6" t="str" cm="1">
        <f t="array" ref="BC541">_xlfn.IFS(U541="Teknaf","202290",U541="Ukhia","202294",U541="Ramu","202266",U541="Pekua","202256",U541="Maheshkhali","202249",U541="Kutubdia","202245",U541="Cox's Bazar Sadar","202224",U541="Chakaria","202216",ISBLANK(U541),"")</f>
        <v>202294</v>
      </c>
      <c r="BD541" s="22"/>
      <c r="BE541" s="22"/>
    </row>
    <row r="542" spans="1:57" ht="15" customHeight="1">
      <c r="A542" s="36">
        <v>539</v>
      </c>
      <c r="B542" s="1" t="s">
        <v>408</v>
      </c>
      <c r="C542" s="1" t="s">
        <v>27</v>
      </c>
      <c r="D542" s="1" t="s">
        <v>318</v>
      </c>
      <c r="E542" s="18" t="s">
        <v>10</v>
      </c>
      <c r="F542" s="18" t="s">
        <v>22</v>
      </c>
      <c r="G542" s="18" t="s">
        <v>5168</v>
      </c>
      <c r="H542" s="3" t="s">
        <v>286</v>
      </c>
      <c r="I542" s="18" t="s">
        <v>89</v>
      </c>
      <c r="J542" s="18" t="s">
        <v>209</v>
      </c>
      <c r="K542" s="100" t="s">
        <v>74</v>
      </c>
      <c r="L542" s="100" t="s">
        <v>295</v>
      </c>
      <c r="M542" s="3" t="s">
        <v>428</v>
      </c>
      <c r="N542" s="18" t="s">
        <v>297</v>
      </c>
      <c r="O542" s="18" t="s">
        <v>303</v>
      </c>
      <c r="P542" s="18"/>
      <c r="Q542" s="2"/>
      <c r="R542" s="2"/>
      <c r="S542" s="5" t="s">
        <v>291</v>
      </c>
      <c r="T542" s="5" t="s">
        <v>292</v>
      </c>
      <c r="U542" s="18" t="s">
        <v>76</v>
      </c>
      <c r="V542" s="18" t="s">
        <v>219</v>
      </c>
      <c r="W542" s="18" t="s">
        <v>308</v>
      </c>
      <c r="X542" s="18" t="s">
        <v>311</v>
      </c>
      <c r="Y542" s="18" t="s">
        <v>72</v>
      </c>
      <c r="Z542" s="18" t="s">
        <v>296</v>
      </c>
      <c r="AA542" s="18" t="s">
        <v>73</v>
      </c>
      <c r="AB542" s="18" t="s">
        <v>293</v>
      </c>
      <c r="AC542" s="18">
        <v>1</v>
      </c>
      <c r="AD542" s="140">
        <f t="shared" si="18"/>
        <v>5</v>
      </c>
      <c r="AE542" s="140">
        <f>Table_1027[[#This Row],[Planned Individuals]]*0.51</f>
        <v>2.5499999999999998</v>
      </c>
      <c r="AF542" s="140">
        <f>Table_1027[[#This Row],[Planned Individuals]]*0.49</f>
        <v>2.4500000000000002</v>
      </c>
      <c r="AG542" s="37"/>
      <c r="AH542" s="18">
        <v>1</v>
      </c>
      <c r="AI542" s="140">
        <f>SUM(Table_1027[[#This Row],[Existing Households]:[New Households]])</f>
        <v>1</v>
      </c>
      <c r="AJ542" s="140">
        <f t="shared" si="17"/>
        <v>5</v>
      </c>
      <c r="AK542" s="140">
        <f>Table_1027[[#This Row],[Reached Individuals]]*0.51</f>
        <v>2.5499999999999998</v>
      </c>
      <c r="AL542" s="140">
        <f>Table_1027[[#This Row],[Reached Individuals]]*0.49</f>
        <v>2.4500000000000002</v>
      </c>
      <c r="AM542" s="140">
        <f>Table_1027[[#This Row],[Reached Individuals]]*0.21</f>
        <v>1.05</v>
      </c>
      <c r="AN542" s="140">
        <f>Table_1027[[#This Row],[Reached Individuals]]*0.21</f>
        <v>1.05</v>
      </c>
      <c r="AO542" s="140">
        <f>Table_1027[[#This Row],[Reached Individuals]]*0.26</f>
        <v>1.3</v>
      </c>
      <c r="AP542" s="140">
        <f>Table_1027[[#This Row],[Reached Individuals]]*0.27</f>
        <v>1.35</v>
      </c>
      <c r="AQ542" s="142">
        <f>Table_1027[[#This Row],[Reached Individuals]]*0.02</f>
        <v>0.1</v>
      </c>
      <c r="AR542" s="142">
        <f>Table_1027[[#This Row],[Reached Individuals]]*0.03</f>
        <v>0.15</v>
      </c>
      <c r="AS542" s="37"/>
      <c r="AT542" s="12" t="s">
        <v>5211</v>
      </c>
      <c r="AU542" s="12" t="s">
        <v>5170</v>
      </c>
      <c r="AV542" s="11" t="s">
        <v>5222</v>
      </c>
      <c r="AW542" s="11" t="s">
        <v>5172</v>
      </c>
      <c r="AX542" s="11" t="s">
        <v>5170</v>
      </c>
      <c r="AY542" s="18" t="s">
        <v>5224</v>
      </c>
      <c r="AZ542" s="18" t="s">
        <v>5172</v>
      </c>
      <c r="BA542" s="5">
        <v>20</v>
      </c>
      <c r="BB542" s="5">
        <v>2022</v>
      </c>
      <c r="BC542" s="6" t="str" cm="1">
        <f t="array" ref="BC542">_xlfn.IFS(U542="Teknaf","202290",U542="Ukhia","202294",U542="Ramu","202266",U542="Pekua","202256",U542="Maheshkhali","202249",U542="Kutubdia","202245",U542="Cox's Bazar Sadar","202224",U542="Chakaria","202216",ISBLANK(U542),"")</f>
        <v>202294</v>
      </c>
      <c r="BD542" s="22"/>
      <c r="BE542" s="22"/>
    </row>
    <row r="543" spans="1:57" ht="15" customHeight="1">
      <c r="A543" s="36">
        <v>540</v>
      </c>
      <c r="B543" s="1" t="s">
        <v>408</v>
      </c>
      <c r="C543" s="1" t="s">
        <v>27</v>
      </c>
      <c r="D543" s="1" t="s">
        <v>318</v>
      </c>
      <c r="E543" s="18" t="s">
        <v>10</v>
      </c>
      <c r="F543" s="18" t="s">
        <v>22</v>
      </c>
      <c r="G543" s="18" t="s">
        <v>5168</v>
      </c>
      <c r="H543" s="3" t="s">
        <v>286</v>
      </c>
      <c r="I543" s="18" t="s">
        <v>89</v>
      </c>
      <c r="J543" s="18" t="s">
        <v>209</v>
      </c>
      <c r="K543" s="100" t="s">
        <v>74</v>
      </c>
      <c r="L543" s="100" t="s">
        <v>295</v>
      </c>
      <c r="M543" s="3" t="s">
        <v>428</v>
      </c>
      <c r="N543" s="18" t="s">
        <v>297</v>
      </c>
      <c r="O543" s="18" t="s">
        <v>303</v>
      </c>
      <c r="P543" s="18"/>
      <c r="Q543" s="2"/>
      <c r="R543" s="2"/>
      <c r="S543" s="5" t="s">
        <v>291</v>
      </c>
      <c r="T543" s="5" t="s">
        <v>292</v>
      </c>
      <c r="U543" s="18" t="s">
        <v>76</v>
      </c>
      <c r="V543" s="18" t="s">
        <v>219</v>
      </c>
      <c r="W543" s="18" t="s">
        <v>309</v>
      </c>
      <c r="X543" s="18" t="s">
        <v>311</v>
      </c>
      <c r="Y543" s="18" t="s">
        <v>72</v>
      </c>
      <c r="Z543" s="18" t="s">
        <v>296</v>
      </c>
      <c r="AA543" s="18" t="s">
        <v>73</v>
      </c>
      <c r="AB543" s="18" t="s">
        <v>293</v>
      </c>
      <c r="AC543" s="18">
        <v>1</v>
      </c>
      <c r="AD543" s="140">
        <f t="shared" si="18"/>
        <v>5</v>
      </c>
      <c r="AE543" s="140">
        <f>Table_1027[[#This Row],[Planned Individuals]]*0.51</f>
        <v>2.5499999999999998</v>
      </c>
      <c r="AF543" s="140">
        <f>Table_1027[[#This Row],[Planned Individuals]]*0.49</f>
        <v>2.4500000000000002</v>
      </c>
      <c r="AG543" s="37"/>
      <c r="AH543" s="18">
        <v>1</v>
      </c>
      <c r="AI543" s="140">
        <f>SUM(Table_1027[[#This Row],[Existing Households]:[New Households]])</f>
        <v>1</v>
      </c>
      <c r="AJ543" s="140">
        <f t="shared" si="17"/>
        <v>5</v>
      </c>
      <c r="AK543" s="140">
        <f>Table_1027[[#This Row],[Reached Individuals]]*0.51</f>
        <v>2.5499999999999998</v>
      </c>
      <c r="AL543" s="140">
        <f>Table_1027[[#This Row],[Reached Individuals]]*0.49</f>
        <v>2.4500000000000002</v>
      </c>
      <c r="AM543" s="140">
        <f>Table_1027[[#This Row],[Reached Individuals]]*0.21</f>
        <v>1.05</v>
      </c>
      <c r="AN543" s="140">
        <f>Table_1027[[#This Row],[Reached Individuals]]*0.21</f>
        <v>1.05</v>
      </c>
      <c r="AO543" s="140">
        <f>Table_1027[[#This Row],[Reached Individuals]]*0.26</f>
        <v>1.3</v>
      </c>
      <c r="AP543" s="140">
        <f>Table_1027[[#This Row],[Reached Individuals]]*0.27</f>
        <v>1.35</v>
      </c>
      <c r="AQ543" s="142">
        <f>Table_1027[[#This Row],[Reached Individuals]]*0.02</f>
        <v>0.1</v>
      </c>
      <c r="AR543" s="142">
        <f>Table_1027[[#This Row],[Reached Individuals]]*0.03</f>
        <v>0.15</v>
      </c>
      <c r="AS543" s="37"/>
      <c r="AT543" s="12" t="s">
        <v>5211</v>
      </c>
      <c r="AU543" s="12" t="s">
        <v>5170</v>
      </c>
      <c r="AV543" s="11" t="s">
        <v>5223</v>
      </c>
      <c r="AW543" s="11" t="s">
        <v>5172</v>
      </c>
      <c r="AX543" s="11" t="s">
        <v>5170</v>
      </c>
      <c r="AY543" s="18" t="s">
        <v>5225</v>
      </c>
      <c r="AZ543" s="18" t="s">
        <v>5172</v>
      </c>
      <c r="BA543" s="5">
        <v>20</v>
      </c>
      <c r="BB543" s="5">
        <v>2022</v>
      </c>
      <c r="BC543" s="6" t="str" cm="1">
        <f t="array" ref="BC543">_xlfn.IFS(U543="Teknaf","202290",U543="Ukhia","202294",U543="Ramu","202266",U543="Pekua","202256",U543="Maheshkhali","202249",U543="Kutubdia","202245",U543="Cox's Bazar Sadar","202224",U543="Chakaria","202216",ISBLANK(U543),"")</f>
        <v>202294</v>
      </c>
      <c r="BD543" s="22"/>
      <c r="BE543" s="22"/>
    </row>
    <row r="544" spans="1:57" ht="15" customHeight="1">
      <c r="A544" s="36">
        <v>541</v>
      </c>
      <c r="B544" s="1" t="s">
        <v>408</v>
      </c>
      <c r="C544" s="1" t="s">
        <v>27</v>
      </c>
      <c r="D544" s="1" t="s">
        <v>318</v>
      </c>
      <c r="E544" s="18" t="s">
        <v>10</v>
      </c>
      <c r="F544" s="18" t="s">
        <v>22</v>
      </c>
      <c r="G544" s="18" t="s">
        <v>5168</v>
      </c>
      <c r="H544" s="3" t="s">
        <v>286</v>
      </c>
      <c r="I544" s="18" t="s">
        <v>89</v>
      </c>
      <c r="J544" s="18" t="s">
        <v>209</v>
      </c>
      <c r="K544" s="100" t="s">
        <v>74</v>
      </c>
      <c r="L544" s="100" t="s">
        <v>295</v>
      </c>
      <c r="M544" s="3" t="s">
        <v>428</v>
      </c>
      <c r="N544" s="18" t="s">
        <v>297</v>
      </c>
      <c r="O544" s="18" t="s">
        <v>303</v>
      </c>
      <c r="P544" s="18"/>
      <c r="Q544" s="2"/>
      <c r="R544" s="2"/>
      <c r="S544" s="5" t="s">
        <v>291</v>
      </c>
      <c r="T544" s="5" t="s">
        <v>292</v>
      </c>
      <c r="U544" s="18" t="s">
        <v>76</v>
      </c>
      <c r="V544" s="18" t="s">
        <v>219</v>
      </c>
      <c r="W544" s="18" t="s">
        <v>310</v>
      </c>
      <c r="X544" s="18" t="s">
        <v>311</v>
      </c>
      <c r="Y544" s="18" t="s">
        <v>72</v>
      </c>
      <c r="Z544" s="18" t="s">
        <v>296</v>
      </c>
      <c r="AA544" s="18" t="s">
        <v>73</v>
      </c>
      <c r="AB544" s="18" t="s">
        <v>293</v>
      </c>
      <c r="AC544" s="18">
        <v>1</v>
      </c>
      <c r="AD544" s="140">
        <f t="shared" si="18"/>
        <v>5</v>
      </c>
      <c r="AE544" s="140">
        <f>Table_1027[[#This Row],[Planned Individuals]]*0.51</f>
        <v>2.5499999999999998</v>
      </c>
      <c r="AF544" s="140">
        <f>Table_1027[[#This Row],[Planned Individuals]]*0.49</f>
        <v>2.4500000000000002</v>
      </c>
      <c r="AG544" s="37"/>
      <c r="AH544" s="18">
        <v>1</v>
      </c>
      <c r="AI544" s="140">
        <f>SUM(Table_1027[[#This Row],[Existing Households]:[New Households]])</f>
        <v>1</v>
      </c>
      <c r="AJ544" s="140">
        <f t="shared" si="17"/>
        <v>5</v>
      </c>
      <c r="AK544" s="140">
        <f>Table_1027[[#This Row],[Reached Individuals]]*0.51</f>
        <v>2.5499999999999998</v>
      </c>
      <c r="AL544" s="140">
        <f>Table_1027[[#This Row],[Reached Individuals]]*0.49</f>
        <v>2.4500000000000002</v>
      </c>
      <c r="AM544" s="140">
        <f>Table_1027[[#This Row],[Reached Individuals]]*0.21</f>
        <v>1.05</v>
      </c>
      <c r="AN544" s="140">
        <f>Table_1027[[#This Row],[Reached Individuals]]*0.21</f>
        <v>1.05</v>
      </c>
      <c r="AO544" s="140">
        <f>Table_1027[[#This Row],[Reached Individuals]]*0.26</f>
        <v>1.3</v>
      </c>
      <c r="AP544" s="140">
        <f>Table_1027[[#This Row],[Reached Individuals]]*0.27</f>
        <v>1.35</v>
      </c>
      <c r="AQ544" s="142">
        <f>Table_1027[[#This Row],[Reached Individuals]]*0.02</f>
        <v>0.1</v>
      </c>
      <c r="AR544" s="142">
        <f>Table_1027[[#This Row],[Reached Individuals]]*0.03</f>
        <v>0.15</v>
      </c>
      <c r="AS544" s="37"/>
      <c r="AT544" s="12" t="s">
        <v>5211</v>
      </c>
      <c r="AU544" s="12" t="s">
        <v>5170</v>
      </c>
      <c r="AV544" s="11" t="s">
        <v>5224</v>
      </c>
      <c r="AW544" s="11" t="s">
        <v>5172</v>
      </c>
      <c r="AX544" s="11" t="s">
        <v>5170</v>
      </c>
      <c r="AY544" s="18" t="s">
        <v>5226</v>
      </c>
      <c r="AZ544" s="18" t="s">
        <v>5172</v>
      </c>
      <c r="BA544" s="5">
        <v>20</v>
      </c>
      <c r="BB544" s="5">
        <v>2022</v>
      </c>
      <c r="BC544" s="6" t="str" cm="1">
        <f t="array" ref="BC544">_xlfn.IFS(U544="Teknaf","202290",U544="Ukhia","202294",U544="Ramu","202266",U544="Pekua","202256",U544="Maheshkhali","202249",U544="Kutubdia","202245",U544="Cox's Bazar Sadar","202224",U544="Chakaria","202216",ISBLANK(U544),"")</f>
        <v>202294</v>
      </c>
      <c r="BD544" s="22"/>
      <c r="BE544" s="22"/>
    </row>
    <row r="545" spans="1:57" ht="15" customHeight="1">
      <c r="A545" s="36">
        <v>542</v>
      </c>
      <c r="B545" s="1" t="s">
        <v>408</v>
      </c>
      <c r="C545" s="1" t="s">
        <v>27</v>
      </c>
      <c r="D545" s="1" t="s">
        <v>318</v>
      </c>
      <c r="E545" s="18" t="s">
        <v>10</v>
      </c>
      <c r="F545" s="18" t="s">
        <v>22</v>
      </c>
      <c r="G545" s="18" t="s">
        <v>5168</v>
      </c>
      <c r="H545" s="3" t="s">
        <v>286</v>
      </c>
      <c r="I545" s="18" t="s">
        <v>89</v>
      </c>
      <c r="J545" s="18" t="s">
        <v>209</v>
      </c>
      <c r="K545" s="100" t="s">
        <v>74</v>
      </c>
      <c r="L545" s="100" t="s">
        <v>295</v>
      </c>
      <c r="M545" s="3" t="s">
        <v>428</v>
      </c>
      <c r="N545" s="18" t="s">
        <v>297</v>
      </c>
      <c r="O545" s="18" t="s">
        <v>303</v>
      </c>
      <c r="P545" s="18"/>
      <c r="Q545" s="2"/>
      <c r="R545" s="2"/>
      <c r="S545" s="5" t="s">
        <v>291</v>
      </c>
      <c r="T545" s="5" t="s">
        <v>292</v>
      </c>
      <c r="U545" s="18" t="s">
        <v>76</v>
      </c>
      <c r="V545" s="18" t="s">
        <v>219</v>
      </c>
      <c r="W545" s="18" t="s">
        <v>331</v>
      </c>
      <c r="X545" s="18" t="s">
        <v>311</v>
      </c>
      <c r="Y545" s="18" t="s">
        <v>72</v>
      </c>
      <c r="Z545" s="18" t="s">
        <v>296</v>
      </c>
      <c r="AA545" s="18" t="s">
        <v>73</v>
      </c>
      <c r="AB545" s="18" t="s">
        <v>293</v>
      </c>
      <c r="AC545" s="18">
        <v>1</v>
      </c>
      <c r="AD545" s="140">
        <f t="shared" si="18"/>
        <v>5</v>
      </c>
      <c r="AE545" s="140">
        <f>Table_1027[[#This Row],[Planned Individuals]]*0.51</f>
        <v>2.5499999999999998</v>
      </c>
      <c r="AF545" s="140">
        <f>Table_1027[[#This Row],[Planned Individuals]]*0.49</f>
        <v>2.4500000000000002</v>
      </c>
      <c r="AG545" s="37"/>
      <c r="AH545" s="18">
        <v>1</v>
      </c>
      <c r="AI545" s="140">
        <f>SUM(Table_1027[[#This Row],[Existing Households]:[New Households]])</f>
        <v>1</v>
      </c>
      <c r="AJ545" s="140">
        <f t="shared" si="17"/>
        <v>5</v>
      </c>
      <c r="AK545" s="140">
        <f>Table_1027[[#This Row],[Reached Individuals]]*0.51</f>
        <v>2.5499999999999998</v>
      </c>
      <c r="AL545" s="140">
        <f>Table_1027[[#This Row],[Reached Individuals]]*0.49</f>
        <v>2.4500000000000002</v>
      </c>
      <c r="AM545" s="140">
        <f>Table_1027[[#This Row],[Reached Individuals]]*0.21</f>
        <v>1.05</v>
      </c>
      <c r="AN545" s="140">
        <f>Table_1027[[#This Row],[Reached Individuals]]*0.21</f>
        <v>1.05</v>
      </c>
      <c r="AO545" s="140">
        <f>Table_1027[[#This Row],[Reached Individuals]]*0.26</f>
        <v>1.3</v>
      </c>
      <c r="AP545" s="140">
        <f>Table_1027[[#This Row],[Reached Individuals]]*0.27</f>
        <v>1.35</v>
      </c>
      <c r="AQ545" s="142">
        <f>Table_1027[[#This Row],[Reached Individuals]]*0.02</f>
        <v>0.1</v>
      </c>
      <c r="AR545" s="142">
        <f>Table_1027[[#This Row],[Reached Individuals]]*0.03</f>
        <v>0.15</v>
      </c>
      <c r="AS545" s="37"/>
      <c r="AT545" s="12" t="s">
        <v>5211</v>
      </c>
      <c r="AU545" s="12" t="s">
        <v>5170</v>
      </c>
      <c r="AV545" s="11" t="s">
        <v>5225</v>
      </c>
      <c r="AW545" s="11" t="s">
        <v>5172</v>
      </c>
      <c r="AX545" s="11" t="s">
        <v>5170</v>
      </c>
      <c r="AY545" s="18" t="s">
        <v>5227</v>
      </c>
      <c r="AZ545" s="18" t="s">
        <v>5172</v>
      </c>
      <c r="BA545" s="5">
        <v>20</v>
      </c>
      <c r="BB545" s="5">
        <v>2022</v>
      </c>
      <c r="BC545" s="6" t="str" cm="1">
        <f t="array" ref="BC545">_xlfn.IFS(U545="Teknaf","202290",U545="Ukhia","202294",U545="Ramu","202266",U545="Pekua","202256",U545="Maheshkhali","202249",U545="Kutubdia","202245",U545="Cox's Bazar Sadar","202224",U545="Chakaria","202216",ISBLANK(U545),"")</f>
        <v>202294</v>
      </c>
      <c r="BD545" s="22"/>
      <c r="BE545" s="22"/>
    </row>
    <row r="546" spans="1:57" ht="15" customHeight="1">
      <c r="A546" s="36">
        <v>543</v>
      </c>
      <c r="B546" s="1" t="s">
        <v>408</v>
      </c>
      <c r="C546" s="1" t="s">
        <v>27</v>
      </c>
      <c r="D546" s="1" t="s">
        <v>318</v>
      </c>
      <c r="E546" s="18" t="s">
        <v>10</v>
      </c>
      <c r="F546" s="18" t="s">
        <v>22</v>
      </c>
      <c r="G546" s="18" t="s">
        <v>5168</v>
      </c>
      <c r="H546" s="3" t="s">
        <v>286</v>
      </c>
      <c r="I546" s="18" t="s">
        <v>89</v>
      </c>
      <c r="J546" s="18" t="s">
        <v>209</v>
      </c>
      <c r="K546" s="100" t="s">
        <v>74</v>
      </c>
      <c r="L546" s="100" t="s">
        <v>295</v>
      </c>
      <c r="M546" s="3" t="s">
        <v>428</v>
      </c>
      <c r="N546" s="18" t="s">
        <v>297</v>
      </c>
      <c r="O546" s="18" t="s">
        <v>303</v>
      </c>
      <c r="P546" s="18"/>
      <c r="Q546" s="2"/>
      <c r="R546" s="2"/>
      <c r="S546" s="5" t="s">
        <v>291</v>
      </c>
      <c r="T546" s="5" t="s">
        <v>292</v>
      </c>
      <c r="U546" s="18" t="s">
        <v>76</v>
      </c>
      <c r="V546" s="18" t="s">
        <v>219</v>
      </c>
      <c r="W546" s="18" t="s">
        <v>326</v>
      </c>
      <c r="X546" s="18" t="s">
        <v>311</v>
      </c>
      <c r="Y546" s="18" t="s">
        <v>72</v>
      </c>
      <c r="Z546" s="18" t="s">
        <v>296</v>
      </c>
      <c r="AA546" s="18" t="s">
        <v>73</v>
      </c>
      <c r="AB546" s="18" t="s">
        <v>293</v>
      </c>
      <c r="AC546" s="18">
        <v>1</v>
      </c>
      <c r="AD546" s="140">
        <f t="shared" si="18"/>
        <v>5</v>
      </c>
      <c r="AE546" s="140">
        <f>Table_1027[[#This Row],[Planned Individuals]]*0.51</f>
        <v>2.5499999999999998</v>
      </c>
      <c r="AF546" s="140">
        <f>Table_1027[[#This Row],[Planned Individuals]]*0.49</f>
        <v>2.4500000000000002</v>
      </c>
      <c r="AG546" s="37"/>
      <c r="AH546" s="18">
        <v>1</v>
      </c>
      <c r="AI546" s="140">
        <f>SUM(Table_1027[[#This Row],[Existing Households]:[New Households]])</f>
        <v>1</v>
      </c>
      <c r="AJ546" s="140">
        <f t="shared" si="17"/>
        <v>5</v>
      </c>
      <c r="AK546" s="140">
        <f>Table_1027[[#This Row],[Reached Individuals]]*0.51</f>
        <v>2.5499999999999998</v>
      </c>
      <c r="AL546" s="140">
        <f>Table_1027[[#This Row],[Reached Individuals]]*0.49</f>
        <v>2.4500000000000002</v>
      </c>
      <c r="AM546" s="140">
        <f>Table_1027[[#This Row],[Reached Individuals]]*0.21</f>
        <v>1.05</v>
      </c>
      <c r="AN546" s="140">
        <f>Table_1027[[#This Row],[Reached Individuals]]*0.21</f>
        <v>1.05</v>
      </c>
      <c r="AO546" s="140">
        <f>Table_1027[[#This Row],[Reached Individuals]]*0.26</f>
        <v>1.3</v>
      </c>
      <c r="AP546" s="140">
        <f>Table_1027[[#This Row],[Reached Individuals]]*0.27</f>
        <v>1.35</v>
      </c>
      <c r="AQ546" s="142">
        <f>Table_1027[[#This Row],[Reached Individuals]]*0.02</f>
        <v>0.1</v>
      </c>
      <c r="AR546" s="142">
        <f>Table_1027[[#This Row],[Reached Individuals]]*0.03</f>
        <v>0.15</v>
      </c>
      <c r="AS546" s="37"/>
      <c r="AT546" s="12" t="s">
        <v>5211</v>
      </c>
      <c r="AU546" s="12" t="s">
        <v>5170</v>
      </c>
      <c r="AV546" s="11" t="s">
        <v>5226</v>
      </c>
      <c r="AW546" s="11" t="s">
        <v>5172</v>
      </c>
      <c r="AX546" s="11" t="s">
        <v>5170</v>
      </c>
      <c r="AY546" s="18" t="s">
        <v>5228</v>
      </c>
      <c r="AZ546" s="18" t="s">
        <v>5172</v>
      </c>
      <c r="BA546" s="5">
        <v>20</v>
      </c>
      <c r="BB546" s="5">
        <v>2022</v>
      </c>
      <c r="BC546" s="6" t="str" cm="1">
        <f t="array" ref="BC546">_xlfn.IFS(U546="Teknaf","202290",U546="Ukhia","202294",U546="Ramu","202266",U546="Pekua","202256",U546="Maheshkhali","202249",U546="Kutubdia","202245",U546="Cox's Bazar Sadar","202224",U546="Chakaria","202216",ISBLANK(U546),"")</f>
        <v>202294</v>
      </c>
      <c r="BD546" s="22"/>
      <c r="BE546" s="22"/>
    </row>
    <row r="547" spans="1:57" ht="15" customHeight="1">
      <c r="A547" s="36">
        <v>544</v>
      </c>
      <c r="B547" s="1" t="s">
        <v>408</v>
      </c>
      <c r="C547" s="1" t="s">
        <v>27</v>
      </c>
      <c r="D547" s="1" t="s">
        <v>318</v>
      </c>
      <c r="E547" s="18" t="s">
        <v>10</v>
      </c>
      <c r="F547" s="18" t="s">
        <v>22</v>
      </c>
      <c r="G547" s="18" t="s">
        <v>5168</v>
      </c>
      <c r="H547" s="3" t="s">
        <v>286</v>
      </c>
      <c r="I547" s="18" t="s">
        <v>89</v>
      </c>
      <c r="J547" s="18" t="s">
        <v>209</v>
      </c>
      <c r="K547" s="100" t="s">
        <v>74</v>
      </c>
      <c r="L547" s="100" t="s">
        <v>295</v>
      </c>
      <c r="M547" s="3" t="s">
        <v>428</v>
      </c>
      <c r="N547" s="18" t="s">
        <v>297</v>
      </c>
      <c r="O547" s="18" t="s">
        <v>303</v>
      </c>
      <c r="P547" s="18"/>
      <c r="Q547" s="2"/>
      <c r="R547" s="2"/>
      <c r="S547" s="5" t="s">
        <v>291</v>
      </c>
      <c r="T547" s="5" t="s">
        <v>292</v>
      </c>
      <c r="U547" s="18" t="s">
        <v>76</v>
      </c>
      <c r="V547" s="18" t="s">
        <v>219</v>
      </c>
      <c r="W547" s="18" t="s">
        <v>316</v>
      </c>
      <c r="X547" s="18" t="s">
        <v>311</v>
      </c>
      <c r="Y547" s="18" t="s">
        <v>72</v>
      </c>
      <c r="Z547" s="18" t="s">
        <v>296</v>
      </c>
      <c r="AA547" s="18" t="s">
        <v>73</v>
      </c>
      <c r="AB547" s="18" t="s">
        <v>293</v>
      </c>
      <c r="AC547" s="18">
        <v>1</v>
      </c>
      <c r="AD547" s="140">
        <f t="shared" si="18"/>
        <v>5</v>
      </c>
      <c r="AE547" s="140">
        <f>Table_1027[[#This Row],[Planned Individuals]]*0.51</f>
        <v>2.5499999999999998</v>
      </c>
      <c r="AF547" s="140">
        <f>Table_1027[[#This Row],[Planned Individuals]]*0.49</f>
        <v>2.4500000000000002</v>
      </c>
      <c r="AG547" s="37"/>
      <c r="AH547" s="18">
        <v>1</v>
      </c>
      <c r="AI547" s="140">
        <f>SUM(Table_1027[[#This Row],[Existing Households]:[New Households]])</f>
        <v>1</v>
      </c>
      <c r="AJ547" s="140">
        <f t="shared" si="17"/>
        <v>5</v>
      </c>
      <c r="AK547" s="140">
        <f>Table_1027[[#This Row],[Reached Individuals]]*0.51</f>
        <v>2.5499999999999998</v>
      </c>
      <c r="AL547" s="140">
        <f>Table_1027[[#This Row],[Reached Individuals]]*0.49</f>
        <v>2.4500000000000002</v>
      </c>
      <c r="AM547" s="140">
        <f>Table_1027[[#This Row],[Reached Individuals]]*0.21</f>
        <v>1.05</v>
      </c>
      <c r="AN547" s="140">
        <f>Table_1027[[#This Row],[Reached Individuals]]*0.21</f>
        <v>1.05</v>
      </c>
      <c r="AO547" s="140">
        <f>Table_1027[[#This Row],[Reached Individuals]]*0.26</f>
        <v>1.3</v>
      </c>
      <c r="AP547" s="140">
        <f>Table_1027[[#This Row],[Reached Individuals]]*0.27</f>
        <v>1.35</v>
      </c>
      <c r="AQ547" s="142">
        <f>Table_1027[[#This Row],[Reached Individuals]]*0.02</f>
        <v>0.1</v>
      </c>
      <c r="AR547" s="142">
        <f>Table_1027[[#This Row],[Reached Individuals]]*0.03</f>
        <v>0.15</v>
      </c>
      <c r="AS547" s="37"/>
      <c r="AT547" s="12" t="s">
        <v>5211</v>
      </c>
      <c r="AU547" s="12" t="s">
        <v>5170</v>
      </c>
      <c r="AV547" s="11" t="s">
        <v>5227</v>
      </c>
      <c r="AW547" s="11" t="s">
        <v>5172</v>
      </c>
      <c r="AX547" s="11" t="s">
        <v>5170</v>
      </c>
      <c r="AY547" s="18" t="s">
        <v>5229</v>
      </c>
      <c r="AZ547" s="18" t="s">
        <v>5172</v>
      </c>
      <c r="BA547" s="5">
        <v>20</v>
      </c>
      <c r="BB547" s="5">
        <v>2022</v>
      </c>
      <c r="BC547" s="6" t="str" cm="1">
        <f t="array" ref="BC547">_xlfn.IFS(U547="Teknaf","202290",U547="Ukhia","202294",U547="Ramu","202266",U547="Pekua","202256",U547="Maheshkhali","202249",U547="Kutubdia","202245",U547="Cox's Bazar Sadar","202224",U547="Chakaria","202216",ISBLANK(U547),"")</f>
        <v>202294</v>
      </c>
      <c r="BD547" s="22"/>
      <c r="BE547" s="22"/>
    </row>
    <row r="548" spans="1:57" ht="15" customHeight="1">
      <c r="A548" s="36">
        <v>545</v>
      </c>
      <c r="B548" s="1" t="s">
        <v>408</v>
      </c>
      <c r="C548" s="1" t="s">
        <v>27</v>
      </c>
      <c r="D548" s="1" t="s">
        <v>318</v>
      </c>
      <c r="E548" s="18" t="s">
        <v>10</v>
      </c>
      <c r="F548" s="18" t="s">
        <v>5230</v>
      </c>
      <c r="G548" s="18" t="s">
        <v>5168</v>
      </c>
      <c r="H548" s="3" t="s">
        <v>286</v>
      </c>
      <c r="I548" s="18" t="s">
        <v>89</v>
      </c>
      <c r="J548" s="18" t="s">
        <v>209</v>
      </c>
      <c r="K548" s="100" t="s">
        <v>74</v>
      </c>
      <c r="L548" s="100" t="s">
        <v>295</v>
      </c>
      <c r="M548" s="3" t="s">
        <v>428</v>
      </c>
      <c r="N548" s="18" t="s">
        <v>297</v>
      </c>
      <c r="O548" s="18" t="s">
        <v>303</v>
      </c>
      <c r="P548" s="18"/>
      <c r="Q548" s="2"/>
      <c r="R548" s="2"/>
      <c r="S548" s="5" t="s">
        <v>291</v>
      </c>
      <c r="T548" s="5" t="s">
        <v>292</v>
      </c>
      <c r="U548" s="18" t="s">
        <v>77</v>
      </c>
      <c r="V548" s="18" t="s">
        <v>226</v>
      </c>
      <c r="W548" s="18" t="s">
        <v>306</v>
      </c>
      <c r="X548" s="18" t="s">
        <v>311</v>
      </c>
      <c r="Y548" s="18" t="s">
        <v>72</v>
      </c>
      <c r="Z548" s="18" t="s">
        <v>296</v>
      </c>
      <c r="AA548" s="18" t="s">
        <v>73</v>
      </c>
      <c r="AB548" s="18" t="s">
        <v>293</v>
      </c>
      <c r="AC548" s="18">
        <v>20</v>
      </c>
      <c r="AD548" s="140">
        <f t="shared" si="18"/>
        <v>100</v>
      </c>
      <c r="AE548" s="140">
        <f>Table_1027[[#This Row],[Planned Individuals]]*0.51</f>
        <v>51</v>
      </c>
      <c r="AF548" s="140">
        <f>Table_1027[[#This Row],[Planned Individuals]]*0.49</f>
        <v>49</v>
      </c>
      <c r="AG548" s="37"/>
      <c r="AH548" s="18">
        <v>20</v>
      </c>
      <c r="AI548" s="140">
        <f>SUM(Table_1027[[#This Row],[Existing Households]:[New Households]])</f>
        <v>20</v>
      </c>
      <c r="AJ548" s="140">
        <f t="shared" si="17"/>
        <v>100</v>
      </c>
      <c r="AK548" s="140">
        <f>Table_1027[[#This Row],[Reached Individuals]]*0.51</f>
        <v>51</v>
      </c>
      <c r="AL548" s="140">
        <f>Table_1027[[#This Row],[Reached Individuals]]*0.49</f>
        <v>49</v>
      </c>
      <c r="AM548" s="140">
        <f>Table_1027[[#This Row],[Reached Individuals]]*0.21</f>
        <v>21</v>
      </c>
      <c r="AN548" s="140">
        <f>Table_1027[[#This Row],[Reached Individuals]]*0.21</f>
        <v>21</v>
      </c>
      <c r="AO548" s="140">
        <f>Table_1027[[#This Row],[Reached Individuals]]*0.26</f>
        <v>26</v>
      </c>
      <c r="AP548" s="140">
        <f>Table_1027[[#This Row],[Reached Individuals]]*0.27</f>
        <v>27</v>
      </c>
      <c r="AQ548" s="142">
        <f>Table_1027[[#This Row],[Reached Individuals]]*0.02</f>
        <v>2</v>
      </c>
      <c r="AR548" s="142">
        <f>Table_1027[[#This Row],[Reached Individuals]]*0.03</f>
        <v>3</v>
      </c>
      <c r="AS548" s="37"/>
      <c r="AT548" s="12" t="s">
        <v>5169</v>
      </c>
      <c r="AU548" s="12" t="s">
        <v>414</v>
      </c>
      <c r="AV548" s="11" t="s">
        <v>409</v>
      </c>
      <c r="AW548" s="11" t="s">
        <v>410</v>
      </c>
      <c r="AX548" s="11" t="s">
        <v>411</v>
      </c>
      <c r="AY548" s="18" t="s">
        <v>412</v>
      </c>
      <c r="AZ548" s="18" t="s">
        <v>413</v>
      </c>
      <c r="BA548" s="5">
        <v>20</v>
      </c>
      <c r="BB548" s="5">
        <v>2022</v>
      </c>
      <c r="BC548" s="6" t="str" cm="1">
        <f t="array" ref="BC548">_xlfn.IFS(U548="Teknaf","202290",U548="Ukhia","202294",U548="Ramu","202266",U548="Pekua","202256",U548="Maheshkhali","202249",U548="Kutubdia","202245",U548="Cox's Bazar Sadar","202224",U548="Chakaria","202216",ISBLANK(U548),"")</f>
        <v>202290</v>
      </c>
      <c r="BD548" s="22"/>
      <c r="BE548" s="22"/>
    </row>
    <row r="549" spans="1:57" ht="15" customHeight="1">
      <c r="A549" s="36">
        <v>546</v>
      </c>
      <c r="B549" s="1" t="s">
        <v>408</v>
      </c>
      <c r="C549" s="1" t="s">
        <v>27</v>
      </c>
      <c r="D549" s="1" t="s">
        <v>318</v>
      </c>
      <c r="E549" s="18" t="s">
        <v>10</v>
      </c>
      <c r="F549" s="18" t="s">
        <v>5230</v>
      </c>
      <c r="G549" s="18" t="s">
        <v>5168</v>
      </c>
      <c r="H549" s="3" t="s">
        <v>286</v>
      </c>
      <c r="I549" s="18" t="s">
        <v>89</v>
      </c>
      <c r="J549" s="18" t="s">
        <v>209</v>
      </c>
      <c r="K549" s="100" t="s">
        <v>74</v>
      </c>
      <c r="L549" s="100" t="s">
        <v>295</v>
      </c>
      <c r="M549" s="3" t="s">
        <v>428</v>
      </c>
      <c r="N549" s="18" t="s">
        <v>297</v>
      </c>
      <c r="O549" s="18" t="s">
        <v>303</v>
      </c>
      <c r="P549" s="18"/>
      <c r="Q549" s="2"/>
      <c r="R549" s="2"/>
      <c r="S549" s="5" t="s">
        <v>291</v>
      </c>
      <c r="T549" s="5" t="s">
        <v>292</v>
      </c>
      <c r="U549" s="18" t="s">
        <v>77</v>
      </c>
      <c r="V549" s="18" t="s">
        <v>226</v>
      </c>
      <c r="W549" s="18" t="s">
        <v>324</v>
      </c>
      <c r="X549" s="18" t="s">
        <v>311</v>
      </c>
      <c r="Y549" s="18" t="s">
        <v>72</v>
      </c>
      <c r="Z549" s="18" t="s">
        <v>296</v>
      </c>
      <c r="AA549" s="18" t="s">
        <v>73</v>
      </c>
      <c r="AB549" s="18" t="s">
        <v>293</v>
      </c>
      <c r="AC549" s="18">
        <v>17</v>
      </c>
      <c r="AD549" s="140">
        <f t="shared" si="18"/>
        <v>85</v>
      </c>
      <c r="AE549" s="140">
        <f>Table_1027[[#This Row],[Planned Individuals]]*0.51</f>
        <v>43.35</v>
      </c>
      <c r="AF549" s="140">
        <f>Table_1027[[#This Row],[Planned Individuals]]*0.49</f>
        <v>41.65</v>
      </c>
      <c r="AG549" s="37"/>
      <c r="AH549" s="18">
        <v>17</v>
      </c>
      <c r="AI549" s="140">
        <f>SUM(Table_1027[[#This Row],[Existing Households]:[New Households]])</f>
        <v>17</v>
      </c>
      <c r="AJ549" s="140">
        <f t="shared" si="17"/>
        <v>85</v>
      </c>
      <c r="AK549" s="140">
        <f>Table_1027[[#This Row],[Reached Individuals]]*0.51</f>
        <v>43.35</v>
      </c>
      <c r="AL549" s="140">
        <f>Table_1027[[#This Row],[Reached Individuals]]*0.49</f>
        <v>41.65</v>
      </c>
      <c r="AM549" s="140">
        <f>Table_1027[[#This Row],[Reached Individuals]]*0.21</f>
        <v>17.849999999999998</v>
      </c>
      <c r="AN549" s="140">
        <f>Table_1027[[#This Row],[Reached Individuals]]*0.21</f>
        <v>17.849999999999998</v>
      </c>
      <c r="AO549" s="140">
        <f>Table_1027[[#This Row],[Reached Individuals]]*0.26</f>
        <v>22.1</v>
      </c>
      <c r="AP549" s="140">
        <f>Table_1027[[#This Row],[Reached Individuals]]*0.27</f>
        <v>22.950000000000003</v>
      </c>
      <c r="AQ549" s="142">
        <f>Table_1027[[#This Row],[Reached Individuals]]*0.02</f>
        <v>1.7</v>
      </c>
      <c r="AR549" s="142">
        <f>Table_1027[[#This Row],[Reached Individuals]]*0.03</f>
        <v>2.5499999999999998</v>
      </c>
      <c r="AS549" s="37"/>
      <c r="AT549" s="12" t="s">
        <v>5169</v>
      </c>
      <c r="AU549" s="12" t="s">
        <v>414</v>
      </c>
      <c r="AV549" s="11" t="s">
        <v>409</v>
      </c>
      <c r="AW549" s="11" t="s">
        <v>410</v>
      </c>
      <c r="AX549" s="11" t="s">
        <v>411</v>
      </c>
      <c r="AY549" s="18" t="s">
        <v>412</v>
      </c>
      <c r="AZ549" s="18" t="s">
        <v>413</v>
      </c>
      <c r="BA549" s="5">
        <v>20</v>
      </c>
      <c r="BB549" s="5">
        <v>2022</v>
      </c>
      <c r="BC549" s="6" t="str" cm="1">
        <f t="array" ref="BC549">_xlfn.IFS(U549="Teknaf","202290",U549="Ukhia","202294",U549="Ramu","202266",U549="Pekua","202256",U549="Maheshkhali","202249",U549="Kutubdia","202245",U549="Cox's Bazar Sadar","202224",U549="Chakaria","202216",ISBLANK(U549),"")</f>
        <v>202290</v>
      </c>
      <c r="BD549" s="22"/>
      <c r="BE549" s="22"/>
    </row>
    <row r="550" spans="1:57" ht="15" customHeight="1">
      <c r="A550" s="36">
        <v>547</v>
      </c>
      <c r="B550" s="10" t="s">
        <v>408</v>
      </c>
      <c r="C550" s="10" t="s">
        <v>27</v>
      </c>
      <c r="D550" s="10" t="s">
        <v>318</v>
      </c>
      <c r="E550" s="20" t="s">
        <v>10</v>
      </c>
      <c r="F550" s="20" t="s">
        <v>5230</v>
      </c>
      <c r="G550" s="20" t="s">
        <v>5168</v>
      </c>
      <c r="H550" s="3" t="s">
        <v>286</v>
      </c>
      <c r="I550" s="18" t="s">
        <v>89</v>
      </c>
      <c r="J550" s="18" t="s">
        <v>209</v>
      </c>
      <c r="K550" s="100" t="s">
        <v>74</v>
      </c>
      <c r="L550" s="100" t="s">
        <v>295</v>
      </c>
      <c r="M550" s="3" t="s">
        <v>428</v>
      </c>
      <c r="N550" s="18" t="s">
        <v>297</v>
      </c>
      <c r="O550" s="18" t="s">
        <v>303</v>
      </c>
      <c r="P550" s="18"/>
      <c r="Q550" s="2"/>
      <c r="R550" s="2"/>
      <c r="S550" s="5" t="s">
        <v>291</v>
      </c>
      <c r="T550" s="5" t="s">
        <v>292</v>
      </c>
      <c r="U550" s="18" t="s">
        <v>77</v>
      </c>
      <c r="V550" s="18" t="s">
        <v>226</v>
      </c>
      <c r="W550" s="18" t="s">
        <v>325</v>
      </c>
      <c r="X550" s="18" t="s">
        <v>311</v>
      </c>
      <c r="Y550" s="18" t="s">
        <v>72</v>
      </c>
      <c r="Z550" s="18" t="s">
        <v>296</v>
      </c>
      <c r="AA550" s="18" t="s">
        <v>73</v>
      </c>
      <c r="AB550" s="18" t="s">
        <v>293</v>
      </c>
      <c r="AC550" s="18">
        <v>35</v>
      </c>
      <c r="AD550" s="140">
        <f t="shared" si="18"/>
        <v>175</v>
      </c>
      <c r="AE550" s="140">
        <f>Table_1027[[#This Row],[Planned Individuals]]*0.51</f>
        <v>89.25</v>
      </c>
      <c r="AF550" s="140">
        <f>Table_1027[[#This Row],[Planned Individuals]]*0.49</f>
        <v>85.75</v>
      </c>
      <c r="AG550" s="37"/>
      <c r="AH550" s="18">
        <v>35</v>
      </c>
      <c r="AI550" s="140">
        <f>SUM(Table_1027[[#This Row],[Existing Households]:[New Households]])</f>
        <v>35</v>
      </c>
      <c r="AJ550" s="140">
        <f t="shared" si="17"/>
        <v>175</v>
      </c>
      <c r="AK550" s="140">
        <f>Table_1027[[#This Row],[Reached Individuals]]*0.51</f>
        <v>89.25</v>
      </c>
      <c r="AL550" s="140">
        <f>Table_1027[[#This Row],[Reached Individuals]]*0.49</f>
        <v>85.75</v>
      </c>
      <c r="AM550" s="140">
        <f>Table_1027[[#This Row],[Reached Individuals]]*0.21</f>
        <v>36.75</v>
      </c>
      <c r="AN550" s="140">
        <f>Table_1027[[#This Row],[Reached Individuals]]*0.21</f>
        <v>36.75</v>
      </c>
      <c r="AO550" s="140">
        <f>Table_1027[[#This Row],[Reached Individuals]]*0.26</f>
        <v>45.5</v>
      </c>
      <c r="AP550" s="140">
        <f>Table_1027[[#This Row],[Reached Individuals]]*0.27</f>
        <v>47.25</v>
      </c>
      <c r="AQ550" s="142">
        <f>Table_1027[[#This Row],[Reached Individuals]]*0.02</f>
        <v>3.5</v>
      </c>
      <c r="AR550" s="142">
        <f>Table_1027[[#This Row],[Reached Individuals]]*0.03</f>
        <v>5.25</v>
      </c>
      <c r="AS550" s="37"/>
      <c r="AT550" s="12" t="s">
        <v>5169</v>
      </c>
      <c r="AU550" s="12" t="s">
        <v>414</v>
      </c>
      <c r="AV550" s="11" t="s">
        <v>409</v>
      </c>
      <c r="AW550" s="11" t="s">
        <v>410</v>
      </c>
      <c r="AX550" s="11" t="s">
        <v>411</v>
      </c>
      <c r="AY550" s="18" t="s">
        <v>412</v>
      </c>
      <c r="AZ550" s="18" t="s">
        <v>413</v>
      </c>
      <c r="BA550" s="5">
        <v>20</v>
      </c>
      <c r="BB550" s="5">
        <v>2022</v>
      </c>
      <c r="BC550" s="6" t="str" cm="1">
        <f t="array" ref="BC550">_xlfn.IFS(U550="Teknaf","202290",U550="Ukhia","202294",U550="Ramu","202266",U550="Pekua","202256",U550="Maheshkhali","202249",U550="Kutubdia","202245",U550="Cox's Bazar Sadar","202224",U550="Chakaria","202216",ISBLANK(U550),"")</f>
        <v>202290</v>
      </c>
      <c r="BD550" s="22"/>
      <c r="BE550" s="22"/>
    </row>
    <row r="551" spans="1:57" ht="15" customHeight="1">
      <c r="A551" s="36">
        <v>548</v>
      </c>
      <c r="B551" s="10" t="s">
        <v>408</v>
      </c>
      <c r="C551" s="10" t="s">
        <v>27</v>
      </c>
      <c r="D551" s="10" t="s">
        <v>318</v>
      </c>
      <c r="E551" s="20" t="s">
        <v>10</v>
      </c>
      <c r="F551" s="20" t="s">
        <v>5230</v>
      </c>
      <c r="G551" s="20" t="s">
        <v>5168</v>
      </c>
      <c r="H551" s="3" t="s">
        <v>286</v>
      </c>
      <c r="I551" s="18" t="s">
        <v>89</v>
      </c>
      <c r="J551" s="18" t="s">
        <v>209</v>
      </c>
      <c r="K551" s="100" t="s">
        <v>74</v>
      </c>
      <c r="L551" s="100" t="s">
        <v>295</v>
      </c>
      <c r="M551" s="3" t="s">
        <v>428</v>
      </c>
      <c r="N551" s="18" t="s">
        <v>297</v>
      </c>
      <c r="O551" s="18" t="s">
        <v>303</v>
      </c>
      <c r="P551" s="18"/>
      <c r="Q551" s="2"/>
      <c r="R551" s="2"/>
      <c r="S551" s="5" t="s">
        <v>291</v>
      </c>
      <c r="T551" s="5" t="s">
        <v>292</v>
      </c>
      <c r="U551" s="18" t="s">
        <v>77</v>
      </c>
      <c r="V551" s="18" t="s">
        <v>226</v>
      </c>
      <c r="W551" s="18" t="s">
        <v>309</v>
      </c>
      <c r="X551" s="18" t="s">
        <v>311</v>
      </c>
      <c r="Y551" s="18" t="s">
        <v>72</v>
      </c>
      <c r="Z551" s="18" t="s">
        <v>296</v>
      </c>
      <c r="AA551" s="18" t="s">
        <v>73</v>
      </c>
      <c r="AB551" s="18" t="s">
        <v>293</v>
      </c>
      <c r="AC551" s="18">
        <v>69</v>
      </c>
      <c r="AD551" s="140">
        <f t="shared" si="18"/>
        <v>345</v>
      </c>
      <c r="AE551" s="140">
        <f>Table_1027[[#This Row],[Planned Individuals]]*0.51</f>
        <v>175.95000000000002</v>
      </c>
      <c r="AF551" s="140">
        <f>Table_1027[[#This Row],[Planned Individuals]]*0.49</f>
        <v>169.04999999999998</v>
      </c>
      <c r="AG551" s="37"/>
      <c r="AH551" s="18">
        <v>69</v>
      </c>
      <c r="AI551" s="140">
        <f>SUM(Table_1027[[#This Row],[Existing Households]:[New Households]])</f>
        <v>69</v>
      </c>
      <c r="AJ551" s="140">
        <f t="shared" si="17"/>
        <v>345</v>
      </c>
      <c r="AK551" s="140">
        <f>Table_1027[[#This Row],[Reached Individuals]]*0.51</f>
        <v>175.95000000000002</v>
      </c>
      <c r="AL551" s="140">
        <f>Table_1027[[#This Row],[Reached Individuals]]*0.49</f>
        <v>169.04999999999998</v>
      </c>
      <c r="AM551" s="140">
        <f>Table_1027[[#This Row],[Reached Individuals]]*0.21</f>
        <v>72.45</v>
      </c>
      <c r="AN551" s="140">
        <f>Table_1027[[#This Row],[Reached Individuals]]*0.21</f>
        <v>72.45</v>
      </c>
      <c r="AO551" s="140">
        <f>Table_1027[[#This Row],[Reached Individuals]]*0.26</f>
        <v>89.7</v>
      </c>
      <c r="AP551" s="140">
        <f>Table_1027[[#This Row],[Reached Individuals]]*0.27</f>
        <v>93.15</v>
      </c>
      <c r="AQ551" s="142">
        <f>Table_1027[[#This Row],[Reached Individuals]]*0.02</f>
        <v>6.9</v>
      </c>
      <c r="AR551" s="142">
        <f>Table_1027[[#This Row],[Reached Individuals]]*0.03</f>
        <v>10.35</v>
      </c>
      <c r="AS551" s="37"/>
      <c r="AT551" s="12" t="s">
        <v>5169</v>
      </c>
      <c r="AU551" s="12" t="s">
        <v>414</v>
      </c>
      <c r="AV551" s="11" t="s">
        <v>409</v>
      </c>
      <c r="AW551" s="11" t="s">
        <v>410</v>
      </c>
      <c r="AX551" s="11" t="s">
        <v>411</v>
      </c>
      <c r="AY551" s="18" t="s">
        <v>412</v>
      </c>
      <c r="AZ551" s="18" t="s">
        <v>413</v>
      </c>
      <c r="BA551" s="5">
        <v>20</v>
      </c>
      <c r="BB551" s="5">
        <v>2022</v>
      </c>
      <c r="BC551" s="6" t="str" cm="1">
        <f t="array" ref="BC551">_xlfn.IFS(U551="Teknaf","202290",U551="Ukhia","202294",U551="Ramu","202266",U551="Pekua","202256",U551="Maheshkhali","202249",U551="Kutubdia","202245",U551="Cox's Bazar Sadar","202224",U551="Chakaria","202216",ISBLANK(U551),"")</f>
        <v>202290</v>
      </c>
      <c r="BD551" s="22"/>
      <c r="BE551" s="22"/>
    </row>
    <row r="552" spans="1:57" ht="15" customHeight="1">
      <c r="A552" s="36">
        <v>549</v>
      </c>
      <c r="B552" s="10" t="s">
        <v>408</v>
      </c>
      <c r="C552" s="10" t="s">
        <v>27</v>
      </c>
      <c r="D552" s="1" t="s">
        <v>318</v>
      </c>
      <c r="E552" s="20" t="s">
        <v>10</v>
      </c>
      <c r="F552" s="20" t="s">
        <v>5230</v>
      </c>
      <c r="G552" s="20" t="s">
        <v>5168</v>
      </c>
      <c r="H552" s="3" t="s">
        <v>286</v>
      </c>
      <c r="I552" s="18" t="s">
        <v>89</v>
      </c>
      <c r="J552" s="18" t="s">
        <v>209</v>
      </c>
      <c r="K552" s="100" t="s">
        <v>74</v>
      </c>
      <c r="L552" s="100" t="s">
        <v>295</v>
      </c>
      <c r="M552" s="3" t="s">
        <v>428</v>
      </c>
      <c r="N552" s="18" t="s">
        <v>297</v>
      </c>
      <c r="O552" s="18" t="s">
        <v>303</v>
      </c>
      <c r="P552" s="18"/>
      <c r="Q552" s="2"/>
      <c r="R552" s="2"/>
      <c r="S552" s="5" t="s">
        <v>291</v>
      </c>
      <c r="T552" s="5" t="s">
        <v>292</v>
      </c>
      <c r="U552" s="18" t="s">
        <v>77</v>
      </c>
      <c r="V552" s="18" t="s">
        <v>226</v>
      </c>
      <c r="W552" s="18" t="s">
        <v>310</v>
      </c>
      <c r="X552" s="18" t="s">
        <v>311</v>
      </c>
      <c r="Y552" s="18" t="s">
        <v>72</v>
      </c>
      <c r="Z552" s="18" t="s">
        <v>296</v>
      </c>
      <c r="AA552" s="18" t="s">
        <v>73</v>
      </c>
      <c r="AB552" s="18" t="s">
        <v>293</v>
      </c>
      <c r="AC552" s="18">
        <v>20</v>
      </c>
      <c r="AD552" s="140">
        <f t="shared" si="18"/>
        <v>100</v>
      </c>
      <c r="AE552" s="140">
        <f>Table_1027[[#This Row],[Planned Individuals]]*0.51</f>
        <v>51</v>
      </c>
      <c r="AF552" s="140">
        <f>Table_1027[[#This Row],[Planned Individuals]]*0.49</f>
        <v>49</v>
      </c>
      <c r="AG552" s="37"/>
      <c r="AH552" s="18">
        <v>20</v>
      </c>
      <c r="AI552" s="140">
        <f>SUM(Table_1027[[#This Row],[Existing Households]:[New Households]])</f>
        <v>20</v>
      </c>
      <c r="AJ552" s="140">
        <f t="shared" si="17"/>
        <v>100</v>
      </c>
      <c r="AK552" s="140">
        <f>Table_1027[[#This Row],[Reached Individuals]]*0.51</f>
        <v>51</v>
      </c>
      <c r="AL552" s="140">
        <f>Table_1027[[#This Row],[Reached Individuals]]*0.49</f>
        <v>49</v>
      </c>
      <c r="AM552" s="140">
        <f>Table_1027[[#This Row],[Reached Individuals]]*0.21</f>
        <v>21</v>
      </c>
      <c r="AN552" s="140">
        <f>Table_1027[[#This Row],[Reached Individuals]]*0.21</f>
        <v>21</v>
      </c>
      <c r="AO552" s="140">
        <f>Table_1027[[#This Row],[Reached Individuals]]*0.26</f>
        <v>26</v>
      </c>
      <c r="AP552" s="140">
        <f>Table_1027[[#This Row],[Reached Individuals]]*0.27</f>
        <v>27</v>
      </c>
      <c r="AQ552" s="142">
        <f>Table_1027[[#This Row],[Reached Individuals]]*0.02</f>
        <v>2</v>
      </c>
      <c r="AR552" s="142">
        <f>Table_1027[[#This Row],[Reached Individuals]]*0.03</f>
        <v>3</v>
      </c>
      <c r="AS552" s="37"/>
      <c r="AT552" s="12" t="s">
        <v>5169</v>
      </c>
      <c r="AU552" s="12" t="s">
        <v>414</v>
      </c>
      <c r="AV552" s="11" t="s">
        <v>409</v>
      </c>
      <c r="AW552" s="11" t="s">
        <v>410</v>
      </c>
      <c r="AX552" s="11" t="s">
        <v>411</v>
      </c>
      <c r="AY552" s="18" t="s">
        <v>412</v>
      </c>
      <c r="AZ552" s="18" t="s">
        <v>413</v>
      </c>
      <c r="BA552" s="5">
        <v>20</v>
      </c>
      <c r="BB552" s="5">
        <v>2022</v>
      </c>
      <c r="BC552" s="6" t="str" cm="1">
        <f t="array" ref="BC552">_xlfn.IFS(U552="Teknaf","202290",U552="Ukhia","202294",U552="Ramu","202266",U552="Pekua","202256",U552="Maheshkhali","202249",U552="Kutubdia","202245",U552="Cox's Bazar Sadar","202224",U552="Chakaria","202216",ISBLANK(U552),"")</f>
        <v>202290</v>
      </c>
      <c r="BD552" s="22"/>
      <c r="BE552" s="22"/>
    </row>
    <row r="553" spans="1:57" ht="15" customHeight="1">
      <c r="A553" s="36">
        <v>550</v>
      </c>
      <c r="B553" s="1" t="s">
        <v>408</v>
      </c>
      <c r="C553" s="1" t="s">
        <v>27</v>
      </c>
      <c r="D553" s="10" t="s">
        <v>318</v>
      </c>
      <c r="E553" s="20" t="s">
        <v>10</v>
      </c>
      <c r="F553" s="20" t="s">
        <v>5230</v>
      </c>
      <c r="G553" s="20" t="s">
        <v>5168</v>
      </c>
      <c r="H553" s="3" t="s">
        <v>286</v>
      </c>
      <c r="I553" s="18" t="s">
        <v>89</v>
      </c>
      <c r="J553" s="18" t="s">
        <v>209</v>
      </c>
      <c r="K553" s="100" t="s">
        <v>74</v>
      </c>
      <c r="L553" s="100" t="s">
        <v>295</v>
      </c>
      <c r="M553" s="3" t="s">
        <v>428</v>
      </c>
      <c r="N553" s="18" t="s">
        <v>297</v>
      </c>
      <c r="O553" s="18" t="s">
        <v>303</v>
      </c>
      <c r="P553" s="18"/>
      <c r="Q553" s="2"/>
      <c r="R553" s="2"/>
      <c r="S553" s="5" t="s">
        <v>291</v>
      </c>
      <c r="T553" s="5" t="s">
        <v>292</v>
      </c>
      <c r="U553" s="18" t="s">
        <v>77</v>
      </c>
      <c r="V553" s="18" t="s">
        <v>226</v>
      </c>
      <c r="W553" s="18" t="s">
        <v>331</v>
      </c>
      <c r="X553" s="18" t="s">
        <v>311</v>
      </c>
      <c r="Y553" s="18" t="s">
        <v>72</v>
      </c>
      <c r="Z553" s="18" t="s">
        <v>296</v>
      </c>
      <c r="AA553" s="18" t="s">
        <v>73</v>
      </c>
      <c r="AB553" s="18" t="s">
        <v>293</v>
      </c>
      <c r="AC553" s="18">
        <v>21</v>
      </c>
      <c r="AD553" s="140">
        <f t="shared" si="18"/>
        <v>105</v>
      </c>
      <c r="AE553" s="140">
        <f>Table_1027[[#This Row],[Planned Individuals]]*0.51</f>
        <v>53.550000000000004</v>
      </c>
      <c r="AF553" s="140">
        <f>Table_1027[[#This Row],[Planned Individuals]]*0.49</f>
        <v>51.449999999999996</v>
      </c>
      <c r="AG553" s="37"/>
      <c r="AH553" s="18">
        <v>21</v>
      </c>
      <c r="AI553" s="140">
        <f>SUM(Table_1027[[#This Row],[Existing Households]:[New Households]])</f>
        <v>21</v>
      </c>
      <c r="AJ553" s="140">
        <f t="shared" si="17"/>
        <v>105</v>
      </c>
      <c r="AK553" s="140">
        <f>Table_1027[[#This Row],[Reached Individuals]]*0.51</f>
        <v>53.550000000000004</v>
      </c>
      <c r="AL553" s="140">
        <f>Table_1027[[#This Row],[Reached Individuals]]*0.49</f>
        <v>51.449999999999996</v>
      </c>
      <c r="AM553" s="140">
        <f>Table_1027[[#This Row],[Reached Individuals]]*0.21</f>
        <v>22.05</v>
      </c>
      <c r="AN553" s="140">
        <f>Table_1027[[#This Row],[Reached Individuals]]*0.21</f>
        <v>22.05</v>
      </c>
      <c r="AO553" s="140">
        <f>Table_1027[[#This Row],[Reached Individuals]]*0.26</f>
        <v>27.3</v>
      </c>
      <c r="AP553" s="140">
        <f>Table_1027[[#This Row],[Reached Individuals]]*0.27</f>
        <v>28.35</v>
      </c>
      <c r="AQ553" s="142">
        <f>Table_1027[[#This Row],[Reached Individuals]]*0.02</f>
        <v>2.1</v>
      </c>
      <c r="AR553" s="142">
        <f>Table_1027[[#This Row],[Reached Individuals]]*0.03</f>
        <v>3.15</v>
      </c>
      <c r="AS553" s="37"/>
      <c r="AT553" s="12" t="s">
        <v>5169</v>
      </c>
      <c r="AU553" s="12" t="s">
        <v>414</v>
      </c>
      <c r="AV553" s="11" t="s">
        <v>409</v>
      </c>
      <c r="AW553" s="11" t="s">
        <v>410</v>
      </c>
      <c r="AX553" s="11" t="s">
        <v>411</v>
      </c>
      <c r="AY553" s="18" t="s">
        <v>412</v>
      </c>
      <c r="AZ553" s="18" t="s">
        <v>413</v>
      </c>
      <c r="BA553" s="5">
        <v>20</v>
      </c>
      <c r="BB553" s="5">
        <v>2022</v>
      </c>
      <c r="BC553" s="6" t="str" cm="1">
        <f t="array" ref="BC553">_xlfn.IFS(U553="Teknaf","202290",U553="Ukhia","202294",U553="Ramu","202266",U553="Pekua","202256",U553="Maheshkhali","202249",U553="Kutubdia","202245",U553="Cox's Bazar Sadar","202224",U553="Chakaria","202216",ISBLANK(U553),"")</f>
        <v>202290</v>
      </c>
      <c r="BD553" s="22"/>
      <c r="BE553" s="22"/>
    </row>
    <row r="554" spans="1:57" ht="15" customHeight="1">
      <c r="A554" s="36">
        <v>551</v>
      </c>
      <c r="B554" s="1" t="s">
        <v>408</v>
      </c>
      <c r="C554" s="1" t="s">
        <v>27</v>
      </c>
      <c r="D554" s="10" t="s">
        <v>318</v>
      </c>
      <c r="E554" s="20" t="s">
        <v>10</v>
      </c>
      <c r="F554" s="20" t="s">
        <v>5230</v>
      </c>
      <c r="G554" s="20" t="s">
        <v>5168</v>
      </c>
      <c r="H554" s="3" t="s">
        <v>286</v>
      </c>
      <c r="I554" s="18" t="s">
        <v>89</v>
      </c>
      <c r="J554" s="18" t="s">
        <v>209</v>
      </c>
      <c r="K554" s="100" t="s">
        <v>74</v>
      </c>
      <c r="L554" s="100" t="s">
        <v>295</v>
      </c>
      <c r="M554" s="3" t="s">
        <v>428</v>
      </c>
      <c r="N554" s="18" t="s">
        <v>297</v>
      </c>
      <c r="O554" s="18" t="s">
        <v>303</v>
      </c>
      <c r="P554" s="18"/>
      <c r="Q554" s="2"/>
      <c r="R554" s="2"/>
      <c r="S554" s="5" t="s">
        <v>291</v>
      </c>
      <c r="T554" s="5" t="s">
        <v>292</v>
      </c>
      <c r="U554" s="18" t="s">
        <v>77</v>
      </c>
      <c r="V554" s="18" t="s">
        <v>217</v>
      </c>
      <c r="W554" s="18" t="s">
        <v>324</v>
      </c>
      <c r="X554" s="18" t="s">
        <v>311</v>
      </c>
      <c r="Y554" s="18" t="s">
        <v>72</v>
      </c>
      <c r="Z554" s="18" t="s">
        <v>296</v>
      </c>
      <c r="AA554" s="18" t="s">
        <v>73</v>
      </c>
      <c r="AB554" s="18" t="s">
        <v>293</v>
      </c>
      <c r="AC554" s="18">
        <v>103</v>
      </c>
      <c r="AD554" s="140">
        <f t="shared" si="18"/>
        <v>515</v>
      </c>
      <c r="AE554" s="140">
        <f>Table_1027[[#This Row],[Planned Individuals]]*0.51</f>
        <v>262.64999999999998</v>
      </c>
      <c r="AF554" s="140">
        <f>Table_1027[[#This Row],[Planned Individuals]]*0.49</f>
        <v>252.35</v>
      </c>
      <c r="AG554" s="37"/>
      <c r="AH554" s="18">
        <v>103</v>
      </c>
      <c r="AI554" s="140">
        <f>SUM(Table_1027[[#This Row],[Existing Households]:[New Households]])</f>
        <v>103</v>
      </c>
      <c r="AJ554" s="140">
        <f t="shared" si="17"/>
        <v>515</v>
      </c>
      <c r="AK554" s="140">
        <f>Table_1027[[#This Row],[Reached Individuals]]*0.51</f>
        <v>262.64999999999998</v>
      </c>
      <c r="AL554" s="140">
        <f>Table_1027[[#This Row],[Reached Individuals]]*0.49</f>
        <v>252.35</v>
      </c>
      <c r="AM554" s="140">
        <f>Table_1027[[#This Row],[Reached Individuals]]*0.21</f>
        <v>108.14999999999999</v>
      </c>
      <c r="AN554" s="140">
        <f>Table_1027[[#This Row],[Reached Individuals]]*0.21</f>
        <v>108.14999999999999</v>
      </c>
      <c r="AO554" s="140">
        <f>Table_1027[[#This Row],[Reached Individuals]]*0.26</f>
        <v>133.9</v>
      </c>
      <c r="AP554" s="140">
        <f>Table_1027[[#This Row],[Reached Individuals]]*0.27</f>
        <v>139.05000000000001</v>
      </c>
      <c r="AQ554" s="142">
        <f>Table_1027[[#This Row],[Reached Individuals]]*0.02</f>
        <v>10.3</v>
      </c>
      <c r="AR554" s="142">
        <f>Table_1027[[#This Row],[Reached Individuals]]*0.03</f>
        <v>15.45</v>
      </c>
      <c r="AS554" s="37"/>
      <c r="AT554" s="12" t="s">
        <v>5169</v>
      </c>
      <c r="AU554" s="12" t="s">
        <v>414</v>
      </c>
      <c r="AV554" s="11" t="s">
        <v>409</v>
      </c>
      <c r="AW554" s="11" t="s">
        <v>410</v>
      </c>
      <c r="AX554" s="11" t="s">
        <v>411</v>
      </c>
      <c r="AY554" s="18" t="s">
        <v>412</v>
      </c>
      <c r="AZ554" s="18" t="s">
        <v>413</v>
      </c>
      <c r="BA554" s="5">
        <v>20</v>
      </c>
      <c r="BB554" s="5">
        <v>2022</v>
      </c>
      <c r="BC554" s="6" t="str" cm="1">
        <f t="array" ref="BC554">_xlfn.IFS(U554="Teknaf","202290",U554="Ukhia","202294",U554="Ramu","202266",U554="Pekua","202256",U554="Maheshkhali","202249",U554="Kutubdia","202245",U554="Cox's Bazar Sadar","202224",U554="Chakaria","202216",ISBLANK(U554),"")</f>
        <v>202290</v>
      </c>
      <c r="BD554" s="22"/>
      <c r="BE554" s="22"/>
    </row>
    <row r="555" spans="1:57" ht="15" customHeight="1">
      <c r="A555" s="36">
        <v>552</v>
      </c>
      <c r="B555" s="1" t="s">
        <v>408</v>
      </c>
      <c r="C555" s="1" t="s">
        <v>27</v>
      </c>
      <c r="D555" s="10" t="s">
        <v>318</v>
      </c>
      <c r="E555" s="20" t="s">
        <v>10</v>
      </c>
      <c r="F555" s="20" t="s">
        <v>5230</v>
      </c>
      <c r="G555" s="20" t="s">
        <v>5168</v>
      </c>
      <c r="H555" s="3" t="s">
        <v>286</v>
      </c>
      <c r="I555" s="18" t="s">
        <v>89</v>
      </c>
      <c r="J555" s="18" t="s">
        <v>209</v>
      </c>
      <c r="K555" s="100" t="s">
        <v>74</v>
      </c>
      <c r="L555" s="100" t="s">
        <v>295</v>
      </c>
      <c r="M555" s="3" t="s">
        <v>428</v>
      </c>
      <c r="N555" s="18" t="s">
        <v>297</v>
      </c>
      <c r="O555" s="18" t="s">
        <v>303</v>
      </c>
      <c r="P555" s="18"/>
      <c r="Q555" s="2"/>
      <c r="R555" s="2"/>
      <c r="S555" s="5" t="s">
        <v>291</v>
      </c>
      <c r="T555" s="5" t="s">
        <v>292</v>
      </c>
      <c r="U555" s="18" t="s">
        <v>77</v>
      </c>
      <c r="V555" s="18" t="s">
        <v>217</v>
      </c>
      <c r="W555" s="18" t="s">
        <v>325</v>
      </c>
      <c r="X555" s="18" t="s">
        <v>311</v>
      </c>
      <c r="Y555" s="18" t="s">
        <v>72</v>
      </c>
      <c r="Z555" s="18" t="s">
        <v>296</v>
      </c>
      <c r="AA555" s="18" t="s">
        <v>73</v>
      </c>
      <c r="AB555" s="18" t="s">
        <v>293</v>
      </c>
      <c r="AC555" s="18">
        <v>54</v>
      </c>
      <c r="AD555" s="140">
        <f t="shared" si="18"/>
        <v>270</v>
      </c>
      <c r="AE555" s="140">
        <f>Table_1027[[#This Row],[Planned Individuals]]*0.51</f>
        <v>137.69999999999999</v>
      </c>
      <c r="AF555" s="140">
        <f>Table_1027[[#This Row],[Planned Individuals]]*0.49</f>
        <v>132.30000000000001</v>
      </c>
      <c r="AG555" s="37"/>
      <c r="AH555" s="18">
        <v>54</v>
      </c>
      <c r="AI555" s="140">
        <f>SUM(Table_1027[[#This Row],[Existing Households]:[New Households]])</f>
        <v>54</v>
      </c>
      <c r="AJ555" s="140">
        <f t="shared" si="17"/>
        <v>270</v>
      </c>
      <c r="AK555" s="140">
        <f>Table_1027[[#This Row],[Reached Individuals]]*0.51</f>
        <v>137.69999999999999</v>
      </c>
      <c r="AL555" s="140">
        <f>Table_1027[[#This Row],[Reached Individuals]]*0.49</f>
        <v>132.30000000000001</v>
      </c>
      <c r="AM555" s="140">
        <f>Table_1027[[#This Row],[Reached Individuals]]*0.21</f>
        <v>56.699999999999996</v>
      </c>
      <c r="AN555" s="140">
        <f>Table_1027[[#This Row],[Reached Individuals]]*0.21</f>
        <v>56.699999999999996</v>
      </c>
      <c r="AO555" s="140">
        <f>Table_1027[[#This Row],[Reached Individuals]]*0.26</f>
        <v>70.2</v>
      </c>
      <c r="AP555" s="140">
        <f>Table_1027[[#This Row],[Reached Individuals]]*0.27</f>
        <v>72.900000000000006</v>
      </c>
      <c r="AQ555" s="142">
        <f>Table_1027[[#This Row],[Reached Individuals]]*0.02</f>
        <v>5.4</v>
      </c>
      <c r="AR555" s="142">
        <f>Table_1027[[#This Row],[Reached Individuals]]*0.03</f>
        <v>8.1</v>
      </c>
      <c r="AS555" s="37"/>
      <c r="AT555" s="12" t="s">
        <v>5169</v>
      </c>
      <c r="AU555" s="12" t="s">
        <v>414</v>
      </c>
      <c r="AV555" s="11" t="s">
        <v>409</v>
      </c>
      <c r="AW555" s="11" t="s">
        <v>410</v>
      </c>
      <c r="AX555" s="11" t="s">
        <v>411</v>
      </c>
      <c r="AY555" s="18" t="s">
        <v>412</v>
      </c>
      <c r="AZ555" s="18" t="s">
        <v>413</v>
      </c>
      <c r="BA555" s="5">
        <v>20</v>
      </c>
      <c r="BB555" s="5">
        <v>2022</v>
      </c>
      <c r="BC555" s="6" t="str" cm="1">
        <f t="array" ref="BC555">_xlfn.IFS(U555="Teknaf","202290",U555="Ukhia","202294",U555="Ramu","202266",U555="Pekua","202256",U555="Maheshkhali","202249",U555="Kutubdia","202245",U555="Cox's Bazar Sadar","202224",U555="Chakaria","202216",ISBLANK(U555),"")</f>
        <v>202290</v>
      </c>
      <c r="BD555" s="22"/>
      <c r="BE555" s="22"/>
    </row>
    <row r="556" spans="1:57" ht="15" customHeight="1">
      <c r="A556" s="36">
        <v>553</v>
      </c>
      <c r="B556" s="1" t="s">
        <v>408</v>
      </c>
      <c r="C556" s="1" t="s">
        <v>27</v>
      </c>
      <c r="D556" s="10" t="s">
        <v>318</v>
      </c>
      <c r="E556" s="20" t="s">
        <v>10</v>
      </c>
      <c r="F556" s="20" t="s">
        <v>5230</v>
      </c>
      <c r="G556" s="20" t="s">
        <v>5168</v>
      </c>
      <c r="H556" s="3" t="s">
        <v>286</v>
      </c>
      <c r="I556" s="18" t="s">
        <v>89</v>
      </c>
      <c r="J556" s="18" t="s">
        <v>209</v>
      </c>
      <c r="K556" s="100" t="s">
        <v>74</v>
      </c>
      <c r="L556" s="100" t="s">
        <v>295</v>
      </c>
      <c r="M556" s="3" t="s">
        <v>428</v>
      </c>
      <c r="N556" s="18" t="s">
        <v>297</v>
      </c>
      <c r="O556" s="18" t="s">
        <v>303</v>
      </c>
      <c r="P556" s="18"/>
      <c r="Q556" s="2"/>
      <c r="R556" s="2"/>
      <c r="S556" s="5" t="s">
        <v>291</v>
      </c>
      <c r="T556" s="5" t="s">
        <v>292</v>
      </c>
      <c r="U556" s="18" t="s">
        <v>77</v>
      </c>
      <c r="V556" s="18" t="s">
        <v>217</v>
      </c>
      <c r="W556" s="18" t="s">
        <v>308</v>
      </c>
      <c r="X556" s="18" t="s">
        <v>311</v>
      </c>
      <c r="Y556" s="18" t="s">
        <v>72</v>
      </c>
      <c r="Z556" s="18" t="s">
        <v>296</v>
      </c>
      <c r="AA556" s="18" t="s">
        <v>73</v>
      </c>
      <c r="AB556" s="18" t="s">
        <v>293</v>
      </c>
      <c r="AC556" s="18">
        <v>62</v>
      </c>
      <c r="AD556" s="140">
        <f t="shared" si="18"/>
        <v>310</v>
      </c>
      <c r="AE556" s="140">
        <f>Table_1027[[#This Row],[Planned Individuals]]*0.51</f>
        <v>158.1</v>
      </c>
      <c r="AF556" s="140">
        <f>Table_1027[[#This Row],[Planned Individuals]]*0.49</f>
        <v>151.9</v>
      </c>
      <c r="AG556" s="37"/>
      <c r="AH556" s="18">
        <v>62</v>
      </c>
      <c r="AI556" s="140">
        <f>SUM(Table_1027[[#This Row],[Existing Households]:[New Households]])</f>
        <v>62</v>
      </c>
      <c r="AJ556" s="140">
        <f t="shared" ref="AJ556:AJ630" si="19">IF(AA556="Host Community",AI556*5,IF(AA556="Refugee",AI556*4.6))</f>
        <v>310</v>
      </c>
      <c r="AK556" s="140">
        <f>Table_1027[[#This Row],[Reached Individuals]]*0.51</f>
        <v>158.1</v>
      </c>
      <c r="AL556" s="140">
        <f>Table_1027[[#This Row],[Reached Individuals]]*0.49</f>
        <v>151.9</v>
      </c>
      <c r="AM556" s="140">
        <f>Table_1027[[#This Row],[Reached Individuals]]*0.21</f>
        <v>65.099999999999994</v>
      </c>
      <c r="AN556" s="140">
        <f>Table_1027[[#This Row],[Reached Individuals]]*0.21</f>
        <v>65.099999999999994</v>
      </c>
      <c r="AO556" s="140">
        <f>Table_1027[[#This Row],[Reached Individuals]]*0.26</f>
        <v>80.600000000000009</v>
      </c>
      <c r="AP556" s="140">
        <f>Table_1027[[#This Row],[Reached Individuals]]*0.27</f>
        <v>83.7</v>
      </c>
      <c r="AQ556" s="142">
        <f>Table_1027[[#This Row],[Reached Individuals]]*0.02</f>
        <v>6.2</v>
      </c>
      <c r="AR556" s="142">
        <f>Table_1027[[#This Row],[Reached Individuals]]*0.03</f>
        <v>9.2999999999999989</v>
      </c>
      <c r="AS556" s="37"/>
      <c r="AT556" s="12" t="s">
        <v>5169</v>
      </c>
      <c r="AU556" s="12" t="s">
        <v>414</v>
      </c>
      <c r="AV556" s="11" t="s">
        <v>409</v>
      </c>
      <c r="AW556" s="11" t="s">
        <v>410</v>
      </c>
      <c r="AX556" s="11" t="s">
        <v>411</v>
      </c>
      <c r="AY556" s="18" t="s">
        <v>412</v>
      </c>
      <c r="AZ556" s="18" t="s">
        <v>413</v>
      </c>
      <c r="BA556" s="5">
        <v>20</v>
      </c>
      <c r="BB556" s="5">
        <v>2022</v>
      </c>
      <c r="BC556" s="6" t="str" cm="1">
        <f t="array" ref="BC556">_xlfn.IFS(U556="Teknaf","202290",U556="Ukhia","202294",U556="Ramu","202266",U556="Pekua","202256",U556="Maheshkhali","202249",U556="Kutubdia","202245",U556="Cox's Bazar Sadar","202224",U556="Chakaria","202216",ISBLANK(U556),"")</f>
        <v>202290</v>
      </c>
      <c r="BD556" s="22"/>
      <c r="BE556" s="22"/>
    </row>
    <row r="557" spans="1:57" ht="15" customHeight="1">
      <c r="A557" s="36">
        <v>554</v>
      </c>
      <c r="B557" s="10" t="s">
        <v>408</v>
      </c>
      <c r="C557" s="10" t="s">
        <v>27</v>
      </c>
      <c r="D557" s="10" t="s">
        <v>318</v>
      </c>
      <c r="E557" s="20" t="s">
        <v>10</v>
      </c>
      <c r="F557" s="20" t="s">
        <v>5230</v>
      </c>
      <c r="G557" s="20" t="s">
        <v>5168</v>
      </c>
      <c r="H557" s="3" t="s">
        <v>286</v>
      </c>
      <c r="I557" s="18" t="s">
        <v>89</v>
      </c>
      <c r="J557" s="18" t="s">
        <v>209</v>
      </c>
      <c r="K557" s="100" t="s">
        <v>74</v>
      </c>
      <c r="L557" s="100" t="s">
        <v>295</v>
      </c>
      <c r="M557" s="3" t="s">
        <v>428</v>
      </c>
      <c r="N557" s="18" t="s">
        <v>297</v>
      </c>
      <c r="O557" s="18" t="s">
        <v>303</v>
      </c>
      <c r="P557" s="18"/>
      <c r="Q557" s="2"/>
      <c r="R557" s="2"/>
      <c r="S557" s="5" t="s">
        <v>291</v>
      </c>
      <c r="T557" s="5" t="s">
        <v>292</v>
      </c>
      <c r="U557" s="18" t="s">
        <v>77</v>
      </c>
      <c r="V557" s="18" t="s">
        <v>217</v>
      </c>
      <c r="W557" s="18" t="s">
        <v>309</v>
      </c>
      <c r="X557" s="18" t="s">
        <v>311</v>
      </c>
      <c r="Y557" s="18" t="s">
        <v>72</v>
      </c>
      <c r="Z557" s="18" t="s">
        <v>296</v>
      </c>
      <c r="AA557" s="18" t="s">
        <v>73</v>
      </c>
      <c r="AB557" s="18" t="s">
        <v>293</v>
      </c>
      <c r="AC557" s="18">
        <v>52</v>
      </c>
      <c r="AD557" s="140">
        <f t="shared" si="18"/>
        <v>260</v>
      </c>
      <c r="AE557" s="140">
        <f>Table_1027[[#This Row],[Planned Individuals]]*0.51</f>
        <v>132.6</v>
      </c>
      <c r="AF557" s="140">
        <f>Table_1027[[#This Row],[Planned Individuals]]*0.49</f>
        <v>127.39999999999999</v>
      </c>
      <c r="AG557" s="37"/>
      <c r="AH557" s="18">
        <v>52</v>
      </c>
      <c r="AI557" s="140">
        <f>SUM(Table_1027[[#This Row],[Existing Households]:[New Households]])</f>
        <v>52</v>
      </c>
      <c r="AJ557" s="140">
        <f t="shared" si="19"/>
        <v>260</v>
      </c>
      <c r="AK557" s="140">
        <f>Table_1027[[#This Row],[Reached Individuals]]*0.51</f>
        <v>132.6</v>
      </c>
      <c r="AL557" s="140">
        <f>Table_1027[[#This Row],[Reached Individuals]]*0.49</f>
        <v>127.39999999999999</v>
      </c>
      <c r="AM557" s="140">
        <f>Table_1027[[#This Row],[Reached Individuals]]*0.21</f>
        <v>54.6</v>
      </c>
      <c r="AN557" s="140">
        <f>Table_1027[[#This Row],[Reached Individuals]]*0.21</f>
        <v>54.6</v>
      </c>
      <c r="AO557" s="140">
        <f>Table_1027[[#This Row],[Reached Individuals]]*0.26</f>
        <v>67.600000000000009</v>
      </c>
      <c r="AP557" s="140">
        <f>Table_1027[[#This Row],[Reached Individuals]]*0.27</f>
        <v>70.2</v>
      </c>
      <c r="AQ557" s="142">
        <f>Table_1027[[#This Row],[Reached Individuals]]*0.02</f>
        <v>5.2</v>
      </c>
      <c r="AR557" s="142">
        <f>Table_1027[[#This Row],[Reached Individuals]]*0.03</f>
        <v>7.8</v>
      </c>
      <c r="AS557" s="37"/>
      <c r="AT557" s="12" t="s">
        <v>5169</v>
      </c>
      <c r="AU557" s="12" t="s">
        <v>414</v>
      </c>
      <c r="AV557" s="11" t="s">
        <v>409</v>
      </c>
      <c r="AW557" s="11" t="s">
        <v>410</v>
      </c>
      <c r="AX557" s="11" t="s">
        <v>411</v>
      </c>
      <c r="AY557" s="18" t="s">
        <v>412</v>
      </c>
      <c r="AZ557" s="18" t="s">
        <v>413</v>
      </c>
      <c r="BA557" s="5">
        <v>20</v>
      </c>
      <c r="BB557" s="5">
        <v>2022</v>
      </c>
      <c r="BC557" s="6" t="str" cm="1">
        <f t="array" ref="BC557">_xlfn.IFS(U557="Teknaf","202290",U557="Ukhia","202294",U557="Ramu","202266",U557="Pekua","202256",U557="Maheshkhali","202249",U557="Kutubdia","202245",U557="Cox's Bazar Sadar","202224",U557="Chakaria","202216",ISBLANK(U557),"")</f>
        <v>202290</v>
      </c>
      <c r="BD557" s="22"/>
      <c r="BE557" s="22"/>
    </row>
    <row r="558" spans="1:57" ht="15" customHeight="1">
      <c r="A558" s="36">
        <v>555</v>
      </c>
      <c r="B558" s="10" t="s">
        <v>408</v>
      </c>
      <c r="C558" s="10" t="s">
        <v>27</v>
      </c>
      <c r="D558" s="10" t="s">
        <v>318</v>
      </c>
      <c r="E558" s="20" t="s">
        <v>10</v>
      </c>
      <c r="F558" s="20" t="s">
        <v>5230</v>
      </c>
      <c r="G558" s="20" t="s">
        <v>5168</v>
      </c>
      <c r="H558" s="3" t="s">
        <v>286</v>
      </c>
      <c r="I558" s="18" t="s">
        <v>89</v>
      </c>
      <c r="J558" s="18" t="s">
        <v>209</v>
      </c>
      <c r="K558" s="100" t="s">
        <v>74</v>
      </c>
      <c r="L558" s="100" t="s">
        <v>295</v>
      </c>
      <c r="M558" s="3" t="s">
        <v>428</v>
      </c>
      <c r="N558" s="18" t="s">
        <v>297</v>
      </c>
      <c r="O558" s="18" t="s">
        <v>303</v>
      </c>
      <c r="P558" s="18"/>
      <c r="Q558" s="2"/>
      <c r="R558" s="2"/>
      <c r="S558" s="5" t="s">
        <v>291</v>
      </c>
      <c r="T558" s="5" t="s">
        <v>292</v>
      </c>
      <c r="U558" s="18" t="s">
        <v>77</v>
      </c>
      <c r="V558" s="18" t="s">
        <v>217</v>
      </c>
      <c r="W558" s="18" t="s">
        <v>310</v>
      </c>
      <c r="X558" s="18" t="s">
        <v>311</v>
      </c>
      <c r="Y558" s="18" t="s">
        <v>72</v>
      </c>
      <c r="Z558" s="18" t="s">
        <v>296</v>
      </c>
      <c r="AA558" s="18" t="s">
        <v>73</v>
      </c>
      <c r="AB558" s="18" t="s">
        <v>293</v>
      </c>
      <c r="AC558" s="18">
        <v>104</v>
      </c>
      <c r="AD558" s="140">
        <f t="shared" si="18"/>
        <v>520</v>
      </c>
      <c r="AE558" s="140">
        <f>Table_1027[[#This Row],[Planned Individuals]]*0.51</f>
        <v>265.2</v>
      </c>
      <c r="AF558" s="140">
        <f>Table_1027[[#This Row],[Planned Individuals]]*0.49</f>
        <v>254.79999999999998</v>
      </c>
      <c r="AG558" s="37"/>
      <c r="AH558" s="18">
        <v>104</v>
      </c>
      <c r="AI558" s="140">
        <f>SUM(Table_1027[[#This Row],[Existing Households]:[New Households]])</f>
        <v>104</v>
      </c>
      <c r="AJ558" s="140">
        <f t="shared" si="19"/>
        <v>520</v>
      </c>
      <c r="AK558" s="140">
        <f>Table_1027[[#This Row],[Reached Individuals]]*0.51</f>
        <v>265.2</v>
      </c>
      <c r="AL558" s="140">
        <f>Table_1027[[#This Row],[Reached Individuals]]*0.49</f>
        <v>254.79999999999998</v>
      </c>
      <c r="AM558" s="140">
        <f>Table_1027[[#This Row],[Reached Individuals]]*0.21</f>
        <v>109.2</v>
      </c>
      <c r="AN558" s="140">
        <f>Table_1027[[#This Row],[Reached Individuals]]*0.21</f>
        <v>109.2</v>
      </c>
      <c r="AO558" s="140">
        <f>Table_1027[[#This Row],[Reached Individuals]]*0.26</f>
        <v>135.20000000000002</v>
      </c>
      <c r="AP558" s="140">
        <f>Table_1027[[#This Row],[Reached Individuals]]*0.27</f>
        <v>140.4</v>
      </c>
      <c r="AQ558" s="142">
        <f>Table_1027[[#This Row],[Reached Individuals]]*0.02</f>
        <v>10.4</v>
      </c>
      <c r="AR558" s="142">
        <f>Table_1027[[#This Row],[Reached Individuals]]*0.03</f>
        <v>15.6</v>
      </c>
      <c r="AS558" s="37"/>
      <c r="AT558" s="12" t="s">
        <v>5169</v>
      </c>
      <c r="AU558" s="12" t="s">
        <v>414</v>
      </c>
      <c r="AV558" s="11" t="s">
        <v>409</v>
      </c>
      <c r="AW558" s="11" t="s">
        <v>410</v>
      </c>
      <c r="AX558" s="11" t="s">
        <v>411</v>
      </c>
      <c r="AY558" s="18" t="s">
        <v>412</v>
      </c>
      <c r="AZ558" s="18" t="s">
        <v>413</v>
      </c>
      <c r="BA558" s="5">
        <v>20</v>
      </c>
      <c r="BB558" s="5">
        <v>2022</v>
      </c>
      <c r="BC558" s="6" t="str" cm="1">
        <f t="array" ref="BC558">_xlfn.IFS(U558="Teknaf","202290",U558="Ukhia","202294",U558="Ramu","202266",U558="Pekua","202256",U558="Maheshkhali","202249",U558="Kutubdia","202245",U558="Cox's Bazar Sadar","202224",U558="Chakaria","202216",ISBLANK(U558),"")</f>
        <v>202290</v>
      </c>
      <c r="BD558" s="22"/>
      <c r="BE558" s="22"/>
    </row>
    <row r="559" spans="1:57" ht="15" customHeight="1">
      <c r="A559" s="36">
        <v>556</v>
      </c>
      <c r="B559" s="10" t="s">
        <v>408</v>
      </c>
      <c r="C559" s="10" t="s">
        <v>27</v>
      </c>
      <c r="D559" s="10" t="s">
        <v>318</v>
      </c>
      <c r="E559" s="20" t="s">
        <v>10</v>
      </c>
      <c r="F559" s="20" t="s">
        <v>5230</v>
      </c>
      <c r="G559" s="20" t="s">
        <v>5168</v>
      </c>
      <c r="H559" s="3" t="s">
        <v>286</v>
      </c>
      <c r="I559" s="18" t="s">
        <v>89</v>
      </c>
      <c r="J559" s="18" t="s">
        <v>209</v>
      </c>
      <c r="K559" s="100" t="s">
        <v>74</v>
      </c>
      <c r="L559" s="100" t="s">
        <v>295</v>
      </c>
      <c r="M559" s="3" t="s">
        <v>428</v>
      </c>
      <c r="N559" s="18" t="s">
        <v>297</v>
      </c>
      <c r="O559" s="18" t="s">
        <v>303</v>
      </c>
      <c r="P559" s="18"/>
      <c r="Q559" s="2"/>
      <c r="R559" s="2"/>
      <c r="S559" s="5" t="s">
        <v>291</v>
      </c>
      <c r="T559" s="5" t="s">
        <v>292</v>
      </c>
      <c r="U559" s="18" t="s">
        <v>77</v>
      </c>
      <c r="V559" s="18" t="s">
        <v>217</v>
      </c>
      <c r="W559" s="18" t="s">
        <v>331</v>
      </c>
      <c r="X559" s="18" t="s">
        <v>311</v>
      </c>
      <c r="Y559" s="18" t="s">
        <v>72</v>
      </c>
      <c r="Z559" s="18" t="s">
        <v>296</v>
      </c>
      <c r="AA559" s="18" t="s">
        <v>73</v>
      </c>
      <c r="AB559" s="18" t="s">
        <v>293</v>
      </c>
      <c r="AC559" s="18">
        <v>131</v>
      </c>
      <c r="AD559" s="140">
        <f t="shared" si="18"/>
        <v>655</v>
      </c>
      <c r="AE559" s="140">
        <f>Table_1027[[#This Row],[Planned Individuals]]*0.51</f>
        <v>334.05</v>
      </c>
      <c r="AF559" s="140">
        <f>Table_1027[[#This Row],[Planned Individuals]]*0.49</f>
        <v>320.95</v>
      </c>
      <c r="AG559" s="37"/>
      <c r="AH559" s="18">
        <v>131</v>
      </c>
      <c r="AI559" s="140">
        <f>SUM(Table_1027[[#This Row],[Existing Households]:[New Households]])</f>
        <v>131</v>
      </c>
      <c r="AJ559" s="140">
        <f t="shared" si="19"/>
        <v>655</v>
      </c>
      <c r="AK559" s="140">
        <f>Table_1027[[#This Row],[Reached Individuals]]*0.51</f>
        <v>334.05</v>
      </c>
      <c r="AL559" s="140">
        <f>Table_1027[[#This Row],[Reached Individuals]]*0.49</f>
        <v>320.95</v>
      </c>
      <c r="AM559" s="140">
        <f>Table_1027[[#This Row],[Reached Individuals]]*0.21</f>
        <v>137.54999999999998</v>
      </c>
      <c r="AN559" s="140">
        <f>Table_1027[[#This Row],[Reached Individuals]]*0.21</f>
        <v>137.54999999999998</v>
      </c>
      <c r="AO559" s="140">
        <f>Table_1027[[#This Row],[Reached Individuals]]*0.26</f>
        <v>170.3</v>
      </c>
      <c r="AP559" s="140">
        <f>Table_1027[[#This Row],[Reached Individuals]]*0.27</f>
        <v>176.85000000000002</v>
      </c>
      <c r="AQ559" s="142">
        <f>Table_1027[[#This Row],[Reached Individuals]]*0.02</f>
        <v>13.1</v>
      </c>
      <c r="AR559" s="142">
        <f>Table_1027[[#This Row],[Reached Individuals]]*0.03</f>
        <v>19.649999999999999</v>
      </c>
      <c r="AS559" s="37"/>
      <c r="AT559" s="12" t="s">
        <v>5169</v>
      </c>
      <c r="AU559" s="12" t="s">
        <v>414</v>
      </c>
      <c r="AV559" s="11" t="s">
        <v>409</v>
      </c>
      <c r="AW559" s="11" t="s">
        <v>410</v>
      </c>
      <c r="AX559" s="11" t="s">
        <v>411</v>
      </c>
      <c r="AY559" s="18" t="s">
        <v>412</v>
      </c>
      <c r="AZ559" s="18" t="s">
        <v>413</v>
      </c>
      <c r="BA559" s="5">
        <v>20</v>
      </c>
      <c r="BB559" s="5">
        <v>2022</v>
      </c>
      <c r="BC559" s="6" t="str" cm="1">
        <f t="array" ref="BC559">_xlfn.IFS(U559="Teknaf","202290",U559="Ukhia","202294",U559="Ramu","202266",U559="Pekua","202256",U559="Maheshkhali","202249",U559="Kutubdia","202245",U559="Cox's Bazar Sadar","202224",U559="Chakaria","202216",ISBLANK(U559),"")</f>
        <v>202290</v>
      </c>
      <c r="BD559" s="22"/>
      <c r="BE559" s="22"/>
    </row>
    <row r="560" spans="1:57" ht="15" customHeight="1">
      <c r="A560" s="36">
        <v>557</v>
      </c>
      <c r="B560" s="10" t="s">
        <v>408</v>
      </c>
      <c r="C560" s="10" t="s">
        <v>27</v>
      </c>
      <c r="D560" s="10" t="s">
        <v>318</v>
      </c>
      <c r="E560" s="20" t="s">
        <v>10</v>
      </c>
      <c r="F560" s="20" t="s">
        <v>5230</v>
      </c>
      <c r="G560" s="20" t="s">
        <v>5168</v>
      </c>
      <c r="H560" s="3" t="s">
        <v>286</v>
      </c>
      <c r="I560" s="18" t="s">
        <v>89</v>
      </c>
      <c r="J560" s="18" t="s">
        <v>209</v>
      </c>
      <c r="K560" s="100" t="s">
        <v>74</v>
      </c>
      <c r="L560" s="100" t="s">
        <v>295</v>
      </c>
      <c r="M560" s="3" t="s">
        <v>428</v>
      </c>
      <c r="N560" s="18" t="s">
        <v>297</v>
      </c>
      <c r="O560" s="18" t="s">
        <v>303</v>
      </c>
      <c r="P560" s="18"/>
      <c r="Q560" s="2"/>
      <c r="R560" s="2"/>
      <c r="S560" s="5" t="s">
        <v>291</v>
      </c>
      <c r="T560" s="5" t="s">
        <v>292</v>
      </c>
      <c r="U560" s="18" t="s">
        <v>77</v>
      </c>
      <c r="V560" s="18" t="s">
        <v>217</v>
      </c>
      <c r="W560" s="18" t="s">
        <v>326</v>
      </c>
      <c r="X560" s="18" t="s">
        <v>311</v>
      </c>
      <c r="Y560" s="18" t="s">
        <v>72</v>
      </c>
      <c r="Z560" s="18" t="s">
        <v>296</v>
      </c>
      <c r="AA560" s="18" t="s">
        <v>73</v>
      </c>
      <c r="AB560" s="18" t="s">
        <v>293</v>
      </c>
      <c r="AC560" s="18">
        <v>87</v>
      </c>
      <c r="AD560" s="140">
        <f t="shared" si="18"/>
        <v>435</v>
      </c>
      <c r="AE560" s="140">
        <f>Table_1027[[#This Row],[Planned Individuals]]*0.51</f>
        <v>221.85</v>
      </c>
      <c r="AF560" s="140">
        <f>Table_1027[[#This Row],[Planned Individuals]]*0.49</f>
        <v>213.15</v>
      </c>
      <c r="AG560" s="37"/>
      <c r="AH560" s="18">
        <v>87</v>
      </c>
      <c r="AI560" s="140">
        <f>SUM(Table_1027[[#This Row],[Existing Households]:[New Households]])</f>
        <v>87</v>
      </c>
      <c r="AJ560" s="140">
        <f t="shared" si="19"/>
        <v>435</v>
      </c>
      <c r="AK560" s="140">
        <f>Table_1027[[#This Row],[Reached Individuals]]*0.51</f>
        <v>221.85</v>
      </c>
      <c r="AL560" s="140">
        <f>Table_1027[[#This Row],[Reached Individuals]]*0.49</f>
        <v>213.15</v>
      </c>
      <c r="AM560" s="140">
        <f>Table_1027[[#This Row],[Reached Individuals]]*0.21</f>
        <v>91.35</v>
      </c>
      <c r="AN560" s="140">
        <f>Table_1027[[#This Row],[Reached Individuals]]*0.21</f>
        <v>91.35</v>
      </c>
      <c r="AO560" s="140">
        <f>Table_1027[[#This Row],[Reached Individuals]]*0.26</f>
        <v>113.10000000000001</v>
      </c>
      <c r="AP560" s="140">
        <f>Table_1027[[#This Row],[Reached Individuals]]*0.27</f>
        <v>117.45</v>
      </c>
      <c r="AQ560" s="142">
        <f>Table_1027[[#This Row],[Reached Individuals]]*0.02</f>
        <v>8.7000000000000011</v>
      </c>
      <c r="AR560" s="142">
        <f>Table_1027[[#This Row],[Reached Individuals]]*0.03</f>
        <v>13.049999999999999</v>
      </c>
      <c r="AS560" s="37"/>
      <c r="AT560" s="12" t="s">
        <v>5169</v>
      </c>
      <c r="AU560" s="12" t="s">
        <v>414</v>
      </c>
      <c r="AV560" s="11" t="s">
        <v>409</v>
      </c>
      <c r="AW560" s="11" t="s">
        <v>410</v>
      </c>
      <c r="AX560" s="11" t="s">
        <v>411</v>
      </c>
      <c r="AY560" s="18" t="s">
        <v>412</v>
      </c>
      <c r="AZ560" s="18" t="s">
        <v>413</v>
      </c>
      <c r="BA560" s="5">
        <v>20</v>
      </c>
      <c r="BB560" s="5">
        <v>2022</v>
      </c>
      <c r="BC560" s="6" t="str" cm="1">
        <f t="array" ref="BC560">_xlfn.IFS(U560="Teknaf","202290",U560="Ukhia","202294",U560="Ramu","202266",U560="Pekua","202256",U560="Maheshkhali","202249",U560="Kutubdia","202245",U560="Cox's Bazar Sadar","202224",U560="Chakaria","202216",ISBLANK(U560),"")</f>
        <v>202290</v>
      </c>
      <c r="BD560" s="22"/>
      <c r="BE560" s="22"/>
    </row>
    <row r="561" spans="1:57" ht="15" customHeight="1">
      <c r="A561" s="36">
        <v>558</v>
      </c>
      <c r="B561" s="10" t="s">
        <v>408</v>
      </c>
      <c r="C561" s="10" t="s">
        <v>27</v>
      </c>
      <c r="D561" s="10" t="s">
        <v>318</v>
      </c>
      <c r="E561" s="20" t="s">
        <v>10</v>
      </c>
      <c r="F561" s="20" t="s">
        <v>5230</v>
      </c>
      <c r="G561" s="20" t="s">
        <v>5168</v>
      </c>
      <c r="H561" s="3" t="s">
        <v>286</v>
      </c>
      <c r="I561" s="18" t="s">
        <v>89</v>
      </c>
      <c r="J561" s="18" t="s">
        <v>209</v>
      </c>
      <c r="K561" s="100" t="s">
        <v>74</v>
      </c>
      <c r="L561" s="100" t="s">
        <v>295</v>
      </c>
      <c r="M561" s="3" t="s">
        <v>428</v>
      </c>
      <c r="N561" s="18" t="s">
        <v>297</v>
      </c>
      <c r="O561" s="18" t="s">
        <v>303</v>
      </c>
      <c r="P561" s="18"/>
      <c r="Q561" s="2"/>
      <c r="R561" s="2"/>
      <c r="S561" s="5" t="s">
        <v>291</v>
      </c>
      <c r="T561" s="5" t="s">
        <v>292</v>
      </c>
      <c r="U561" s="18" t="s">
        <v>77</v>
      </c>
      <c r="V561" s="18" t="s">
        <v>217</v>
      </c>
      <c r="W561" s="18" t="s">
        <v>316</v>
      </c>
      <c r="X561" s="18" t="s">
        <v>311</v>
      </c>
      <c r="Y561" s="18" t="s">
        <v>72</v>
      </c>
      <c r="Z561" s="18" t="s">
        <v>296</v>
      </c>
      <c r="AA561" s="18" t="s">
        <v>73</v>
      </c>
      <c r="AB561" s="18" t="s">
        <v>293</v>
      </c>
      <c r="AC561" s="18">
        <v>20</v>
      </c>
      <c r="AD561" s="140">
        <f t="shared" si="18"/>
        <v>100</v>
      </c>
      <c r="AE561" s="140">
        <f>Table_1027[[#This Row],[Planned Individuals]]*0.51</f>
        <v>51</v>
      </c>
      <c r="AF561" s="140">
        <f>Table_1027[[#This Row],[Planned Individuals]]*0.49</f>
        <v>49</v>
      </c>
      <c r="AG561" s="37"/>
      <c r="AH561" s="18">
        <v>20</v>
      </c>
      <c r="AI561" s="140">
        <f>SUM(Table_1027[[#This Row],[Existing Households]:[New Households]])</f>
        <v>20</v>
      </c>
      <c r="AJ561" s="140">
        <f t="shared" si="19"/>
        <v>100</v>
      </c>
      <c r="AK561" s="140">
        <f>Table_1027[[#This Row],[Reached Individuals]]*0.51</f>
        <v>51</v>
      </c>
      <c r="AL561" s="140">
        <f>Table_1027[[#This Row],[Reached Individuals]]*0.49</f>
        <v>49</v>
      </c>
      <c r="AM561" s="140">
        <f>Table_1027[[#This Row],[Reached Individuals]]*0.21</f>
        <v>21</v>
      </c>
      <c r="AN561" s="140">
        <f>Table_1027[[#This Row],[Reached Individuals]]*0.21</f>
        <v>21</v>
      </c>
      <c r="AO561" s="140">
        <f>Table_1027[[#This Row],[Reached Individuals]]*0.26</f>
        <v>26</v>
      </c>
      <c r="AP561" s="140">
        <f>Table_1027[[#This Row],[Reached Individuals]]*0.27</f>
        <v>27</v>
      </c>
      <c r="AQ561" s="142">
        <f>Table_1027[[#This Row],[Reached Individuals]]*0.02</f>
        <v>2</v>
      </c>
      <c r="AR561" s="142">
        <f>Table_1027[[#This Row],[Reached Individuals]]*0.03</f>
        <v>3</v>
      </c>
      <c r="AS561" s="37"/>
      <c r="AT561" s="12" t="s">
        <v>5169</v>
      </c>
      <c r="AU561" s="12" t="s">
        <v>414</v>
      </c>
      <c r="AV561" s="11" t="s">
        <v>409</v>
      </c>
      <c r="AW561" s="11" t="s">
        <v>410</v>
      </c>
      <c r="AX561" s="11" t="s">
        <v>411</v>
      </c>
      <c r="AY561" s="18" t="s">
        <v>412</v>
      </c>
      <c r="AZ561" s="18" t="s">
        <v>413</v>
      </c>
      <c r="BA561" s="5">
        <v>20</v>
      </c>
      <c r="BB561" s="5">
        <v>2022</v>
      </c>
      <c r="BC561" s="6" t="str" cm="1">
        <f t="array" ref="BC561">_xlfn.IFS(U561="Teknaf","202290",U561="Ukhia","202294",U561="Ramu","202266",U561="Pekua","202256",U561="Maheshkhali","202249",U561="Kutubdia","202245",U561="Cox's Bazar Sadar","202224",U561="Chakaria","202216",ISBLANK(U561),"")</f>
        <v>202290</v>
      </c>
      <c r="BD561" s="22"/>
      <c r="BE561" s="22"/>
    </row>
    <row r="562" spans="1:57" ht="15" customHeight="1">
      <c r="A562" s="36">
        <v>559</v>
      </c>
      <c r="B562" s="10" t="s">
        <v>408</v>
      </c>
      <c r="C562" s="10" t="s">
        <v>27</v>
      </c>
      <c r="D562" s="10" t="s">
        <v>318</v>
      </c>
      <c r="E562" s="20" t="s">
        <v>10</v>
      </c>
      <c r="F562" s="20" t="s">
        <v>5230</v>
      </c>
      <c r="G562" s="20" t="s">
        <v>5168</v>
      </c>
      <c r="H562" s="3" t="s">
        <v>286</v>
      </c>
      <c r="I562" s="18" t="s">
        <v>89</v>
      </c>
      <c r="J562" s="18" t="s">
        <v>209</v>
      </c>
      <c r="K562" s="100" t="s">
        <v>74</v>
      </c>
      <c r="L562" s="100" t="s">
        <v>295</v>
      </c>
      <c r="M562" s="3" t="s">
        <v>428</v>
      </c>
      <c r="N562" s="18" t="s">
        <v>297</v>
      </c>
      <c r="O562" s="18" t="s">
        <v>303</v>
      </c>
      <c r="P562" s="18"/>
      <c r="Q562" s="2"/>
      <c r="R562" s="2"/>
      <c r="S562" s="5" t="s">
        <v>291</v>
      </c>
      <c r="T562" s="5" t="s">
        <v>292</v>
      </c>
      <c r="U562" s="18" t="s">
        <v>77</v>
      </c>
      <c r="V562" s="18" t="s">
        <v>224</v>
      </c>
      <c r="W562" s="18" t="s">
        <v>306</v>
      </c>
      <c r="X562" s="18" t="s">
        <v>311</v>
      </c>
      <c r="Y562" s="18" t="s">
        <v>72</v>
      </c>
      <c r="Z562" s="18" t="s">
        <v>296</v>
      </c>
      <c r="AA562" s="18" t="s">
        <v>73</v>
      </c>
      <c r="AB562" s="18" t="s">
        <v>293</v>
      </c>
      <c r="AC562" s="18">
        <v>35</v>
      </c>
      <c r="AD562" s="140">
        <f t="shared" si="18"/>
        <v>175</v>
      </c>
      <c r="AE562" s="140">
        <f>Table_1027[[#This Row],[Planned Individuals]]*0.51</f>
        <v>89.25</v>
      </c>
      <c r="AF562" s="140">
        <f>Table_1027[[#This Row],[Planned Individuals]]*0.49</f>
        <v>85.75</v>
      </c>
      <c r="AG562" s="37"/>
      <c r="AH562" s="18">
        <v>35</v>
      </c>
      <c r="AI562" s="140">
        <f>SUM(Table_1027[[#This Row],[Existing Households]:[New Households]])</f>
        <v>35</v>
      </c>
      <c r="AJ562" s="140">
        <f t="shared" si="19"/>
        <v>175</v>
      </c>
      <c r="AK562" s="140">
        <f>Table_1027[[#This Row],[Reached Individuals]]*0.51</f>
        <v>89.25</v>
      </c>
      <c r="AL562" s="140">
        <f>Table_1027[[#This Row],[Reached Individuals]]*0.49</f>
        <v>85.75</v>
      </c>
      <c r="AM562" s="140">
        <f>Table_1027[[#This Row],[Reached Individuals]]*0.21</f>
        <v>36.75</v>
      </c>
      <c r="AN562" s="140">
        <f>Table_1027[[#This Row],[Reached Individuals]]*0.21</f>
        <v>36.75</v>
      </c>
      <c r="AO562" s="140">
        <f>Table_1027[[#This Row],[Reached Individuals]]*0.26</f>
        <v>45.5</v>
      </c>
      <c r="AP562" s="140">
        <f>Table_1027[[#This Row],[Reached Individuals]]*0.27</f>
        <v>47.25</v>
      </c>
      <c r="AQ562" s="142">
        <f>Table_1027[[#This Row],[Reached Individuals]]*0.02</f>
        <v>3.5</v>
      </c>
      <c r="AR562" s="142">
        <f>Table_1027[[#This Row],[Reached Individuals]]*0.03</f>
        <v>5.25</v>
      </c>
      <c r="AS562" s="37"/>
      <c r="AT562" s="12" t="s">
        <v>5169</v>
      </c>
      <c r="AU562" s="12" t="s">
        <v>414</v>
      </c>
      <c r="AV562" s="11" t="s">
        <v>409</v>
      </c>
      <c r="AW562" s="11" t="s">
        <v>410</v>
      </c>
      <c r="AX562" s="11" t="s">
        <v>411</v>
      </c>
      <c r="AY562" s="18" t="s">
        <v>412</v>
      </c>
      <c r="AZ562" s="18" t="s">
        <v>413</v>
      </c>
      <c r="BA562" s="5">
        <v>20</v>
      </c>
      <c r="BB562" s="5">
        <v>2022</v>
      </c>
      <c r="BC562" s="6" t="str" cm="1">
        <f t="array" ref="BC562">_xlfn.IFS(U562="Teknaf","202290",U562="Ukhia","202294",U562="Ramu","202266",U562="Pekua","202256",U562="Maheshkhali","202249",U562="Kutubdia","202245",U562="Cox's Bazar Sadar","202224",U562="Chakaria","202216",ISBLANK(U562),"")</f>
        <v>202290</v>
      </c>
      <c r="BD562" s="22"/>
      <c r="BE562" s="22"/>
    </row>
    <row r="563" spans="1:57" ht="15" customHeight="1">
      <c r="A563" s="36">
        <v>560</v>
      </c>
      <c r="B563" s="10" t="s">
        <v>408</v>
      </c>
      <c r="C563" s="10" t="s">
        <v>27</v>
      </c>
      <c r="D563" s="10" t="s">
        <v>318</v>
      </c>
      <c r="E563" s="20" t="s">
        <v>10</v>
      </c>
      <c r="F563" s="18" t="s">
        <v>5230</v>
      </c>
      <c r="G563" s="20" t="s">
        <v>5168</v>
      </c>
      <c r="H563" s="3" t="s">
        <v>286</v>
      </c>
      <c r="I563" s="18" t="s">
        <v>89</v>
      </c>
      <c r="J563" s="18" t="s">
        <v>209</v>
      </c>
      <c r="K563" s="100" t="s">
        <v>74</v>
      </c>
      <c r="L563" s="100" t="s">
        <v>295</v>
      </c>
      <c r="M563" s="3" t="s">
        <v>428</v>
      </c>
      <c r="N563" s="18" t="s">
        <v>297</v>
      </c>
      <c r="O563" s="18" t="s">
        <v>303</v>
      </c>
      <c r="P563" s="18"/>
      <c r="Q563" s="2"/>
      <c r="R563" s="2"/>
      <c r="S563" s="5" t="s">
        <v>291</v>
      </c>
      <c r="T563" s="5" t="s">
        <v>292</v>
      </c>
      <c r="U563" s="18" t="s">
        <v>77</v>
      </c>
      <c r="V563" s="18" t="s">
        <v>224</v>
      </c>
      <c r="W563" s="18" t="s">
        <v>324</v>
      </c>
      <c r="X563" s="18" t="s">
        <v>311</v>
      </c>
      <c r="Y563" s="18" t="s">
        <v>72</v>
      </c>
      <c r="Z563" s="18" t="s">
        <v>296</v>
      </c>
      <c r="AA563" s="18" t="s">
        <v>73</v>
      </c>
      <c r="AB563" s="18" t="s">
        <v>293</v>
      </c>
      <c r="AC563" s="18">
        <v>29</v>
      </c>
      <c r="AD563" s="140">
        <f t="shared" si="18"/>
        <v>145</v>
      </c>
      <c r="AE563" s="140">
        <f>Table_1027[[#This Row],[Planned Individuals]]*0.51</f>
        <v>73.95</v>
      </c>
      <c r="AF563" s="140">
        <f>Table_1027[[#This Row],[Planned Individuals]]*0.49</f>
        <v>71.05</v>
      </c>
      <c r="AG563" s="37"/>
      <c r="AH563" s="18">
        <v>29</v>
      </c>
      <c r="AI563" s="140">
        <f>SUM(Table_1027[[#This Row],[Existing Households]:[New Households]])</f>
        <v>29</v>
      </c>
      <c r="AJ563" s="140">
        <f t="shared" si="19"/>
        <v>145</v>
      </c>
      <c r="AK563" s="140">
        <f>Table_1027[[#This Row],[Reached Individuals]]*0.51</f>
        <v>73.95</v>
      </c>
      <c r="AL563" s="140">
        <f>Table_1027[[#This Row],[Reached Individuals]]*0.49</f>
        <v>71.05</v>
      </c>
      <c r="AM563" s="140">
        <f>Table_1027[[#This Row],[Reached Individuals]]*0.21</f>
        <v>30.45</v>
      </c>
      <c r="AN563" s="140">
        <f>Table_1027[[#This Row],[Reached Individuals]]*0.21</f>
        <v>30.45</v>
      </c>
      <c r="AO563" s="140">
        <f>Table_1027[[#This Row],[Reached Individuals]]*0.26</f>
        <v>37.700000000000003</v>
      </c>
      <c r="AP563" s="140">
        <f>Table_1027[[#This Row],[Reached Individuals]]*0.27</f>
        <v>39.150000000000006</v>
      </c>
      <c r="AQ563" s="142">
        <f>Table_1027[[#This Row],[Reached Individuals]]*0.02</f>
        <v>2.9</v>
      </c>
      <c r="AR563" s="142">
        <f>Table_1027[[#This Row],[Reached Individuals]]*0.03</f>
        <v>4.3499999999999996</v>
      </c>
      <c r="AS563" s="37"/>
      <c r="AT563" s="12" t="s">
        <v>5169</v>
      </c>
      <c r="AU563" s="12" t="s">
        <v>414</v>
      </c>
      <c r="AV563" s="11" t="s">
        <v>409</v>
      </c>
      <c r="AW563" s="11" t="s">
        <v>410</v>
      </c>
      <c r="AX563" s="11" t="s">
        <v>411</v>
      </c>
      <c r="AY563" s="18" t="s">
        <v>412</v>
      </c>
      <c r="AZ563" s="18" t="s">
        <v>413</v>
      </c>
      <c r="BA563" s="5">
        <v>20</v>
      </c>
      <c r="BB563" s="5">
        <v>2022</v>
      </c>
      <c r="BC563" s="6" t="str" cm="1">
        <f t="array" ref="BC563">_xlfn.IFS(U563="Teknaf","202290",U563="Ukhia","202294",U563="Ramu","202266",U563="Pekua","202256",U563="Maheshkhali","202249",U563="Kutubdia","202245",U563="Cox's Bazar Sadar","202224",U563="Chakaria","202216",ISBLANK(U563),"")</f>
        <v>202290</v>
      </c>
      <c r="BD563" s="22"/>
      <c r="BE563" s="22"/>
    </row>
    <row r="564" spans="1:57" ht="15" customHeight="1">
      <c r="A564" s="36">
        <v>561</v>
      </c>
      <c r="B564" s="10" t="s">
        <v>408</v>
      </c>
      <c r="C564" s="10" t="s">
        <v>27</v>
      </c>
      <c r="D564" s="10" t="s">
        <v>318</v>
      </c>
      <c r="E564" s="20" t="s">
        <v>10</v>
      </c>
      <c r="F564" s="20" t="s">
        <v>5230</v>
      </c>
      <c r="G564" s="20" t="s">
        <v>5168</v>
      </c>
      <c r="H564" s="3" t="s">
        <v>286</v>
      </c>
      <c r="I564" s="18" t="s">
        <v>89</v>
      </c>
      <c r="J564" s="18" t="s">
        <v>209</v>
      </c>
      <c r="K564" s="100" t="s">
        <v>74</v>
      </c>
      <c r="L564" s="100" t="s">
        <v>295</v>
      </c>
      <c r="M564" s="3" t="s">
        <v>428</v>
      </c>
      <c r="N564" s="18" t="s">
        <v>297</v>
      </c>
      <c r="O564" s="18" t="s">
        <v>303</v>
      </c>
      <c r="P564" s="18"/>
      <c r="Q564" s="2"/>
      <c r="R564" s="2"/>
      <c r="S564" s="5" t="s">
        <v>291</v>
      </c>
      <c r="T564" s="5" t="s">
        <v>292</v>
      </c>
      <c r="U564" s="18" t="s">
        <v>77</v>
      </c>
      <c r="V564" s="18" t="s">
        <v>224</v>
      </c>
      <c r="W564" s="18" t="s">
        <v>308</v>
      </c>
      <c r="X564" s="18" t="s">
        <v>311</v>
      </c>
      <c r="Y564" s="18" t="s">
        <v>72</v>
      </c>
      <c r="Z564" s="18" t="s">
        <v>296</v>
      </c>
      <c r="AA564" s="18" t="s">
        <v>73</v>
      </c>
      <c r="AB564" s="18" t="s">
        <v>293</v>
      </c>
      <c r="AC564" s="18">
        <v>52</v>
      </c>
      <c r="AD564" s="140">
        <f t="shared" si="18"/>
        <v>260</v>
      </c>
      <c r="AE564" s="140">
        <f>Table_1027[[#This Row],[Planned Individuals]]*0.51</f>
        <v>132.6</v>
      </c>
      <c r="AF564" s="140">
        <f>Table_1027[[#This Row],[Planned Individuals]]*0.49</f>
        <v>127.39999999999999</v>
      </c>
      <c r="AG564" s="37"/>
      <c r="AH564" s="18">
        <v>52</v>
      </c>
      <c r="AI564" s="140">
        <f>SUM(Table_1027[[#This Row],[Existing Households]:[New Households]])</f>
        <v>52</v>
      </c>
      <c r="AJ564" s="140">
        <f t="shared" si="19"/>
        <v>260</v>
      </c>
      <c r="AK564" s="140">
        <f>Table_1027[[#This Row],[Reached Individuals]]*0.51</f>
        <v>132.6</v>
      </c>
      <c r="AL564" s="140">
        <f>Table_1027[[#This Row],[Reached Individuals]]*0.49</f>
        <v>127.39999999999999</v>
      </c>
      <c r="AM564" s="140">
        <f>Table_1027[[#This Row],[Reached Individuals]]*0.21</f>
        <v>54.6</v>
      </c>
      <c r="AN564" s="140">
        <f>Table_1027[[#This Row],[Reached Individuals]]*0.21</f>
        <v>54.6</v>
      </c>
      <c r="AO564" s="140">
        <f>Table_1027[[#This Row],[Reached Individuals]]*0.26</f>
        <v>67.600000000000009</v>
      </c>
      <c r="AP564" s="140">
        <f>Table_1027[[#This Row],[Reached Individuals]]*0.27</f>
        <v>70.2</v>
      </c>
      <c r="AQ564" s="142">
        <f>Table_1027[[#This Row],[Reached Individuals]]*0.02</f>
        <v>5.2</v>
      </c>
      <c r="AR564" s="142">
        <f>Table_1027[[#This Row],[Reached Individuals]]*0.03</f>
        <v>7.8</v>
      </c>
      <c r="AS564" s="37"/>
      <c r="AT564" s="12" t="s">
        <v>5169</v>
      </c>
      <c r="AU564" s="12" t="s">
        <v>414</v>
      </c>
      <c r="AV564" s="11" t="s">
        <v>409</v>
      </c>
      <c r="AW564" s="11" t="s">
        <v>410</v>
      </c>
      <c r="AX564" s="11" t="s">
        <v>411</v>
      </c>
      <c r="AY564" s="18" t="s">
        <v>412</v>
      </c>
      <c r="AZ564" s="18" t="s">
        <v>413</v>
      </c>
      <c r="BA564" s="5">
        <v>20</v>
      </c>
      <c r="BB564" s="5">
        <v>2022</v>
      </c>
      <c r="BC564" s="6" t="str" cm="1">
        <f t="array" ref="BC564">_xlfn.IFS(U564="Teknaf","202290",U564="Ukhia","202294",U564="Ramu","202266",U564="Pekua","202256",U564="Maheshkhali","202249",U564="Kutubdia","202245",U564="Cox's Bazar Sadar","202224",U564="Chakaria","202216",ISBLANK(U564),"")</f>
        <v>202290</v>
      </c>
      <c r="BD564" s="22"/>
      <c r="BE564" s="22"/>
    </row>
    <row r="565" spans="1:57" ht="15" customHeight="1">
      <c r="A565" s="36">
        <v>562</v>
      </c>
      <c r="B565" s="10" t="s">
        <v>408</v>
      </c>
      <c r="C565" s="10" t="s">
        <v>27</v>
      </c>
      <c r="D565" s="10" t="s">
        <v>318</v>
      </c>
      <c r="E565" s="20" t="s">
        <v>10</v>
      </c>
      <c r="F565" s="20" t="s">
        <v>5230</v>
      </c>
      <c r="G565" s="20" t="s">
        <v>5168</v>
      </c>
      <c r="H565" s="3" t="s">
        <v>286</v>
      </c>
      <c r="I565" s="18" t="s">
        <v>89</v>
      </c>
      <c r="J565" s="18" t="s">
        <v>209</v>
      </c>
      <c r="K565" s="100" t="s">
        <v>74</v>
      </c>
      <c r="L565" s="100" t="s">
        <v>295</v>
      </c>
      <c r="M565" s="3" t="s">
        <v>428</v>
      </c>
      <c r="N565" s="18" t="s">
        <v>297</v>
      </c>
      <c r="O565" s="18" t="s">
        <v>303</v>
      </c>
      <c r="P565" s="18"/>
      <c r="Q565" s="2"/>
      <c r="R565" s="2"/>
      <c r="S565" s="5" t="s">
        <v>291</v>
      </c>
      <c r="T565" s="5" t="s">
        <v>292</v>
      </c>
      <c r="U565" s="18" t="s">
        <v>77</v>
      </c>
      <c r="V565" s="18" t="s">
        <v>224</v>
      </c>
      <c r="W565" s="18" t="s">
        <v>309</v>
      </c>
      <c r="X565" s="18" t="s">
        <v>311</v>
      </c>
      <c r="Y565" s="18" t="s">
        <v>72</v>
      </c>
      <c r="Z565" s="18" t="s">
        <v>296</v>
      </c>
      <c r="AA565" s="18" t="s">
        <v>73</v>
      </c>
      <c r="AB565" s="18" t="s">
        <v>293</v>
      </c>
      <c r="AC565" s="18">
        <v>161</v>
      </c>
      <c r="AD565" s="140">
        <f t="shared" si="18"/>
        <v>805</v>
      </c>
      <c r="AE565" s="140">
        <f>Table_1027[[#This Row],[Planned Individuals]]*0.51</f>
        <v>410.55</v>
      </c>
      <c r="AF565" s="140">
        <f>Table_1027[[#This Row],[Planned Individuals]]*0.49</f>
        <v>394.45</v>
      </c>
      <c r="AG565" s="37"/>
      <c r="AH565" s="18">
        <v>161</v>
      </c>
      <c r="AI565" s="140">
        <f>SUM(Table_1027[[#This Row],[Existing Households]:[New Households]])</f>
        <v>161</v>
      </c>
      <c r="AJ565" s="140">
        <f t="shared" si="19"/>
        <v>805</v>
      </c>
      <c r="AK565" s="140">
        <f>Table_1027[[#This Row],[Reached Individuals]]*0.51</f>
        <v>410.55</v>
      </c>
      <c r="AL565" s="140">
        <f>Table_1027[[#This Row],[Reached Individuals]]*0.49</f>
        <v>394.45</v>
      </c>
      <c r="AM565" s="140">
        <f>Table_1027[[#This Row],[Reached Individuals]]*0.21</f>
        <v>169.04999999999998</v>
      </c>
      <c r="AN565" s="140">
        <f>Table_1027[[#This Row],[Reached Individuals]]*0.21</f>
        <v>169.04999999999998</v>
      </c>
      <c r="AO565" s="140">
        <f>Table_1027[[#This Row],[Reached Individuals]]*0.26</f>
        <v>209.3</v>
      </c>
      <c r="AP565" s="140">
        <f>Table_1027[[#This Row],[Reached Individuals]]*0.27</f>
        <v>217.35000000000002</v>
      </c>
      <c r="AQ565" s="142">
        <f>Table_1027[[#This Row],[Reached Individuals]]*0.02</f>
        <v>16.100000000000001</v>
      </c>
      <c r="AR565" s="142">
        <f>Table_1027[[#This Row],[Reached Individuals]]*0.03</f>
        <v>24.15</v>
      </c>
      <c r="AS565" s="37"/>
      <c r="AT565" s="12" t="s">
        <v>5169</v>
      </c>
      <c r="AU565" s="12" t="s">
        <v>414</v>
      </c>
      <c r="AV565" s="11" t="s">
        <v>409</v>
      </c>
      <c r="AW565" s="11" t="s">
        <v>410</v>
      </c>
      <c r="AX565" s="11" t="s">
        <v>411</v>
      </c>
      <c r="AY565" s="18" t="s">
        <v>412</v>
      </c>
      <c r="AZ565" s="18" t="s">
        <v>413</v>
      </c>
      <c r="BA565" s="5">
        <v>20</v>
      </c>
      <c r="BB565" s="5">
        <v>2022</v>
      </c>
      <c r="BC565" s="6" t="str" cm="1">
        <f t="array" ref="BC565">_xlfn.IFS(U565="Teknaf","202290",U565="Ukhia","202294",U565="Ramu","202266",U565="Pekua","202256",U565="Maheshkhali","202249",U565="Kutubdia","202245",U565="Cox's Bazar Sadar","202224",U565="Chakaria","202216",ISBLANK(U565),"")</f>
        <v>202290</v>
      </c>
      <c r="BD565" s="22"/>
      <c r="BE565" s="22"/>
    </row>
    <row r="566" spans="1:57" ht="15" customHeight="1">
      <c r="A566" s="36">
        <v>563</v>
      </c>
      <c r="B566" s="10" t="s">
        <v>408</v>
      </c>
      <c r="C566" s="10" t="s">
        <v>27</v>
      </c>
      <c r="D566" s="10" t="s">
        <v>318</v>
      </c>
      <c r="E566" s="20" t="s">
        <v>10</v>
      </c>
      <c r="F566" s="20" t="s">
        <v>5230</v>
      </c>
      <c r="G566" s="20" t="s">
        <v>5168</v>
      </c>
      <c r="H566" s="3" t="s">
        <v>286</v>
      </c>
      <c r="I566" s="18" t="s">
        <v>89</v>
      </c>
      <c r="J566" s="18" t="s">
        <v>209</v>
      </c>
      <c r="K566" s="100" t="s">
        <v>74</v>
      </c>
      <c r="L566" s="100" t="s">
        <v>295</v>
      </c>
      <c r="M566" s="3" t="s">
        <v>428</v>
      </c>
      <c r="N566" s="18" t="s">
        <v>297</v>
      </c>
      <c r="O566" s="18" t="s">
        <v>303</v>
      </c>
      <c r="P566" s="18"/>
      <c r="Q566" s="2"/>
      <c r="R566" s="2"/>
      <c r="S566" s="5" t="s">
        <v>291</v>
      </c>
      <c r="T566" s="5" t="s">
        <v>292</v>
      </c>
      <c r="U566" s="18" t="s">
        <v>77</v>
      </c>
      <c r="V566" s="18" t="s">
        <v>224</v>
      </c>
      <c r="W566" s="18" t="s">
        <v>310</v>
      </c>
      <c r="X566" s="18" t="s">
        <v>311</v>
      </c>
      <c r="Y566" s="18" t="s">
        <v>72</v>
      </c>
      <c r="Z566" s="18" t="s">
        <v>296</v>
      </c>
      <c r="AA566" s="18" t="s">
        <v>73</v>
      </c>
      <c r="AB566" s="18" t="s">
        <v>293</v>
      </c>
      <c r="AC566" s="18">
        <v>29</v>
      </c>
      <c r="AD566" s="140">
        <f t="shared" si="18"/>
        <v>145</v>
      </c>
      <c r="AE566" s="140">
        <f>Table_1027[[#This Row],[Planned Individuals]]*0.51</f>
        <v>73.95</v>
      </c>
      <c r="AF566" s="140">
        <f>Table_1027[[#This Row],[Planned Individuals]]*0.49</f>
        <v>71.05</v>
      </c>
      <c r="AG566" s="37"/>
      <c r="AH566" s="18">
        <v>29</v>
      </c>
      <c r="AI566" s="140">
        <f>SUM(Table_1027[[#This Row],[Existing Households]:[New Households]])</f>
        <v>29</v>
      </c>
      <c r="AJ566" s="140">
        <f t="shared" si="19"/>
        <v>145</v>
      </c>
      <c r="AK566" s="140">
        <f>Table_1027[[#This Row],[Reached Individuals]]*0.51</f>
        <v>73.95</v>
      </c>
      <c r="AL566" s="140">
        <f>Table_1027[[#This Row],[Reached Individuals]]*0.49</f>
        <v>71.05</v>
      </c>
      <c r="AM566" s="140">
        <f>Table_1027[[#This Row],[Reached Individuals]]*0.21</f>
        <v>30.45</v>
      </c>
      <c r="AN566" s="140">
        <f>Table_1027[[#This Row],[Reached Individuals]]*0.21</f>
        <v>30.45</v>
      </c>
      <c r="AO566" s="140">
        <f>Table_1027[[#This Row],[Reached Individuals]]*0.26</f>
        <v>37.700000000000003</v>
      </c>
      <c r="AP566" s="140">
        <f>Table_1027[[#This Row],[Reached Individuals]]*0.27</f>
        <v>39.150000000000006</v>
      </c>
      <c r="AQ566" s="142">
        <f>Table_1027[[#This Row],[Reached Individuals]]*0.02</f>
        <v>2.9</v>
      </c>
      <c r="AR566" s="142">
        <f>Table_1027[[#This Row],[Reached Individuals]]*0.03</f>
        <v>4.3499999999999996</v>
      </c>
      <c r="AS566" s="37"/>
      <c r="AT566" s="12" t="s">
        <v>5169</v>
      </c>
      <c r="AU566" s="12" t="s">
        <v>414</v>
      </c>
      <c r="AV566" s="11" t="s">
        <v>409</v>
      </c>
      <c r="AW566" s="11" t="s">
        <v>410</v>
      </c>
      <c r="AX566" s="11" t="s">
        <v>411</v>
      </c>
      <c r="AY566" s="18" t="s">
        <v>412</v>
      </c>
      <c r="AZ566" s="18" t="s">
        <v>413</v>
      </c>
      <c r="BA566" s="5">
        <v>20</v>
      </c>
      <c r="BB566" s="5">
        <v>2022</v>
      </c>
      <c r="BC566" s="6" t="str" cm="1">
        <f t="array" ref="BC566">_xlfn.IFS(U566="Teknaf","202290",U566="Ukhia","202294",U566="Ramu","202266",U566="Pekua","202256",U566="Maheshkhali","202249",U566="Kutubdia","202245",U566="Cox's Bazar Sadar","202224",U566="Chakaria","202216",ISBLANK(U566),"")</f>
        <v>202290</v>
      </c>
      <c r="BD566" s="22"/>
      <c r="BE566" s="22"/>
    </row>
    <row r="567" spans="1:57" ht="15" customHeight="1">
      <c r="A567" s="36">
        <v>564</v>
      </c>
      <c r="B567" s="10" t="s">
        <v>408</v>
      </c>
      <c r="C567" s="10" t="s">
        <v>27</v>
      </c>
      <c r="D567" s="10" t="s">
        <v>318</v>
      </c>
      <c r="E567" s="20" t="s">
        <v>10</v>
      </c>
      <c r="F567" s="20" t="s">
        <v>5230</v>
      </c>
      <c r="G567" s="20" t="s">
        <v>5168</v>
      </c>
      <c r="H567" s="3" t="s">
        <v>286</v>
      </c>
      <c r="I567" s="18" t="s">
        <v>89</v>
      </c>
      <c r="J567" s="18" t="s">
        <v>209</v>
      </c>
      <c r="K567" s="100" t="s">
        <v>74</v>
      </c>
      <c r="L567" s="100" t="s">
        <v>295</v>
      </c>
      <c r="M567" s="3" t="s">
        <v>428</v>
      </c>
      <c r="N567" s="18" t="s">
        <v>297</v>
      </c>
      <c r="O567" s="18" t="s">
        <v>303</v>
      </c>
      <c r="P567" s="18"/>
      <c r="Q567" s="2"/>
      <c r="R567" s="2"/>
      <c r="S567" s="5" t="s">
        <v>291</v>
      </c>
      <c r="T567" s="5" t="s">
        <v>292</v>
      </c>
      <c r="U567" s="18" t="s">
        <v>77</v>
      </c>
      <c r="V567" s="18" t="s">
        <v>224</v>
      </c>
      <c r="W567" s="18" t="s">
        <v>326</v>
      </c>
      <c r="X567" s="18" t="s">
        <v>311</v>
      </c>
      <c r="Y567" s="18" t="s">
        <v>72</v>
      </c>
      <c r="Z567" s="18" t="s">
        <v>296</v>
      </c>
      <c r="AA567" s="18" t="s">
        <v>73</v>
      </c>
      <c r="AB567" s="18" t="s">
        <v>293</v>
      </c>
      <c r="AC567" s="18">
        <v>20</v>
      </c>
      <c r="AD567" s="140">
        <f t="shared" si="18"/>
        <v>100</v>
      </c>
      <c r="AE567" s="140">
        <f>Table_1027[[#This Row],[Planned Individuals]]*0.51</f>
        <v>51</v>
      </c>
      <c r="AF567" s="140">
        <f>Table_1027[[#This Row],[Planned Individuals]]*0.49</f>
        <v>49</v>
      </c>
      <c r="AG567" s="37"/>
      <c r="AH567" s="18">
        <v>20</v>
      </c>
      <c r="AI567" s="140">
        <f>SUM(Table_1027[[#This Row],[Existing Households]:[New Households]])</f>
        <v>20</v>
      </c>
      <c r="AJ567" s="140">
        <f t="shared" si="19"/>
        <v>100</v>
      </c>
      <c r="AK567" s="140">
        <f>Table_1027[[#This Row],[Reached Individuals]]*0.51</f>
        <v>51</v>
      </c>
      <c r="AL567" s="140">
        <f>Table_1027[[#This Row],[Reached Individuals]]*0.49</f>
        <v>49</v>
      </c>
      <c r="AM567" s="140">
        <f>Table_1027[[#This Row],[Reached Individuals]]*0.21</f>
        <v>21</v>
      </c>
      <c r="AN567" s="140">
        <f>Table_1027[[#This Row],[Reached Individuals]]*0.21</f>
        <v>21</v>
      </c>
      <c r="AO567" s="140">
        <f>Table_1027[[#This Row],[Reached Individuals]]*0.26</f>
        <v>26</v>
      </c>
      <c r="AP567" s="140">
        <f>Table_1027[[#This Row],[Reached Individuals]]*0.27</f>
        <v>27</v>
      </c>
      <c r="AQ567" s="142">
        <f>Table_1027[[#This Row],[Reached Individuals]]*0.02</f>
        <v>2</v>
      </c>
      <c r="AR567" s="142">
        <f>Table_1027[[#This Row],[Reached Individuals]]*0.03</f>
        <v>3</v>
      </c>
      <c r="AS567" s="37"/>
      <c r="AT567" s="12" t="s">
        <v>5169</v>
      </c>
      <c r="AU567" s="12" t="s">
        <v>414</v>
      </c>
      <c r="AV567" s="11" t="s">
        <v>409</v>
      </c>
      <c r="AW567" s="11" t="s">
        <v>410</v>
      </c>
      <c r="AX567" s="11" t="s">
        <v>411</v>
      </c>
      <c r="AY567" s="18" t="s">
        <v>412</v>
      </c>
      <c r="AZ567" s="18" t="s">
        <v>413</v>
      </c>
      <c r="BA567" s="5">
        <v>20</v>
      </c>
      <c r="BB567" s="5">
        <v>2022</v>
      </c>
      <c r="BC567" s="6" t="str" cm="1">
        <f t="array" ref="BC567">_xlfn.IFS(U567="Teknaf","202290",U567="Ukhia","202294",U567="Ramu","202266",U567="Pekua","202256",U567="Maheshkhali","202249",U567="Kutubdia","202245",U567="Cox's Bazar Sadar","202224",U567="Chakaria","202216",ISBLANK(U567),"")</f>
        <v>202290</v>
      </c>
      <c r="BD567" s="22"/>
      <c r="BE567" s="22"/>
    </row>
    <row r="568" spans="1:57" ht="15" customHeight="1">
      <c r="A568" s="36">
        <v>565</v>
      </c>
      <c r="B568" s="10" t="s">
        <v>408</v>
      </c>
      <c r="C568" s="10" t="s">
        <v>27</v>
      </c>
      <c r="D568" s="10" t="s">
        <v>318</v>
      </c>
      <c r="E568" s="20" t="s">
        <v>10</v>
      </c>
      <c r="F568" s="20" t="s">
        <v>5230</v>
      </c>
      <c r="G568" s="20" t="s">
        <v>5168</v>
      </c>
      <c r="H568" s="3" t="s">
        <v>286</v>
      </c>
      <c r="I568" s="18" t="s">
        <v>89</v>
      </c>
      <c r="J568" s="18" t="s">
        <v>209</v>
      </c>
      <c r="K568" s="100" t="s">
        <v>74</v>
      </c>
      <c r="L568" s="100" t="s">
        <v>295</v>
      </c>
      <c r="M568" s="3" t="s">
        <v>428</v>
      </c>
      <c r="N568" s="18" t="s">
        <v>297</v>
      </c>
      <c r="O568" s="18" t="s">
        <v>303</v>
      </c>
      <c r="P568" s="18"/>
      <c r="Q568" s="2"/>
      <c r="R568" s="2"/>
      <c r="S568" s="5" t="s">
        <v>291</v>
      </c>
      <c r="T568" s="5" t="s">
        <v>292</v>
      </c>
      <c r="U568" s="18" t="s">
        <v>77</v>
      </c>
      <c r="V568" s="18" t="s">
        <v>224</v>
      </c>
      <c r="W568" s="18" t="s">
        <v>316</v>
      </c>
      <c r="X568" s="18" t="s">
        <v>311</v>
      </c>
      <c r="Y568" s="18" t="s">
        <v>72</v>
      </c>
      <c r="Z568" s="18" t="s">
        <v>296</v>
      </c>
      <c r="AA568" s="18" t="s">
        <v>73</v>
      </c>
      <c r="AB568" s="18" t="s">
        <v>293</v>
      </c>
      <c r="AC568" s="18">
        <v>86</v>
      </c>
      <c r="AD568" s="140">
        <f t="shared" si="18"/>
        <v>430</v>
      </c>
      <c r="AE568" s="140">
        <f>Table_1027[[#This Row],[Planned Individuals]]*0.51</f>
        <v>219.3</v>
      </c>
      <c r="AF568" s="140">
        <f>Table_1027[[#This Row],[Planned Individuals]]*0.49</f>
        <v>210.7</v>
      </c>
      <c r="AG568" s="37"/>
      <c r="AH568" s="18">
        <v>86</v>
      </c>
      <c r="AI568" s="140">
        <f>SUM(Table_1027[[#This Row],[Existing Households]:[New Households]])</f>
        <v>86</v>
      </c>
      <c r="AJ568" s="140">
        <f t="shared" si="19"/>
        <v>430</v>
      </c>
      <c r="AK568" s="140">
        <f>Table_1027[[#This Row],[Reached Individuals]]*0.51</f>
        <v>219.3</v>
      </c>
      <c r="AL568" s="140">
        <f>Table_1027[[#This Row],[Reached Individuals]]*0.49</f>
        <v>210.7</v>
      </c>
      <c r="AM568" s="140">
        <f>Table_1027[[#This Row],[Reached Individuals]]*0.21</f>
        <v>90.3</v>
      </c>
      <c r="AN568" s="140">
        <f>Table_1027[[#This Row],[Reached Individuals]]*0.21</f>
        <v>90.3</v>
      </c>
      <c r="AO568" s="140">
        <f>Table_1027[[#This Row],[Reached Individuals]]*0.26</f>
        <v>111.8</v>
      </c>
      <c r="AP568" s="140">
        <f>Table_1027[[#This Row],[Reached Individuals]]*0.27</f>
        <v>116.10000000000001</v>
      </c>
      <c r="AQ568" s="142">
        <f>Table_1027[[#This Row],[Reached Individuals]]*0.02</f>
        <v>8.6</v>
      </c>
      <c r="AR568" s="142">
        <f>Table_1027[[#This Row],[Reached Individuals]]*0.03</f>
        <v>12.9</v>
      </c>
      <c r="AS568" s="37"/>
      <c r="AT568" s="12" t="s">
        <v>5169</v>
      </c>
      <c r="AU568" s="12" t="s">
        <v>414</v>
      </c>
      <c r="AV568" s="11" t="s">
        <v>409</v>
      </c>
      <c r="AW568" s="11" t="s">
        <v>410</v>
      </c>
      <c r="AX568" s="11" t="s">
        <v>411</v>
      </c>
      <c r="AY568" s="18" t="s">
        <v>412</v>
      </c>
      <c r="AZ568" s="18" t="s">
        <v>413</v>
      </c>
      <c r="BA568" s="5">
        <v>20</v>
      </c>
      <c r="BB568" s="5">
        <v>2022</v>
      </c>
      <c r="BC568" s="6" t="str" cm="1">
        <f t="array" ref="BC568">_xlfn.IFS(U568="Teknaf","202290",U568="Ukhia","202294",U568="Ramu","202266",U568="Pekua","202256",U568="Maheshkhali","202249",U568="Kutubdia","202245",U568="Cox's Bazar Sadar","202224",U568="Chakaria","202216",ISBLANK(U568),"")</f>
        <v>202290</v>
      </c>
      <c r="BD568" s="22"/>
      <c r="BE568" s="22"/>
    </row>
    <row r="569" spans="1:57" ht="15" customHeight="1">
      <c r="A569" s="36">
        <v>566</v>
      </c>
      <c r="B569" s="10" t="s">
        <v>408</v>
      </c>
      <c r="C569" s="10" t="s">
        <v>27</v>
      </c>
      <c r="D569" s="10" t="s">
        <v>318</v>
      </c>
      <c r="E569" s="20" t="s">
        <v>10</v>
      </c>
      <c r="F569" s="20" t="s">
        <v>5230</v>
      </c>
      <c r="G569" s="20" t="s">
        <v>5168</v>
      </c>
      <c r="H569" s="3" t="s">
        <v>286</v>
      </c>
      <c r="I569" s="18" t="s">
        <v>89</v>
      </c>
      <c r="J569" s="18" t="s">
        <v>209</v>
      </c>
      <c r="K569" s="100" t="s">
        <v>74</v>
      </c>
      <c r="L569" s="100" t="s">
        <v>295</v>
      </c>
      <c r="M569" s="3" t="s">
        <v>428</v>
      </c>
      <c r="N569" s="18" t="s">
        <v>297</v>
      </c>
      <c r="O569" s="18" t="s">
        <v>303</v>
      </c>
      <c r="P569" s="18"/>
      <c r="Q569" s="2"/>
      <c r="R569" s="2"/>
      <c r="S569" s="5" t="s">
        <v>291</v>
      </c>
      <c r="T569" s="5" t="s">
        <v>292</v>
      </c>
      <c r="U569" s="18" t="s">
        <v>77</v>
      </c>
      <c r="V569" s="18" t="s">
        <v>218</v>
      </c>
      <c r="W569" s="18" t="s">
        <v>306</v>
      </c>
      <c r="X569" s="18" t="s">
        <v>311</v>
      </c>
      <c r="Y569" s="18" t="s">
        <v>72</v>
      </c>
      <c r="Z569" s="18" t="s">
        <v>296</v>
      </c>
      <c r="AA569" s="18" t="s">
        <v>73</v>
      </c>
      <c r="AB569" s="18" t="s">
        <v>293</v>
      </c>
      <c r="AC569" s="18">
        <v>123</v>
      </c>
      <c r="AD569" s="140">
        <f t="shared" si="18"/>
        <v>615</v>
      </c>
      <c r="AE569" s="140">
        <f>Table_1027[[#This Row],[Planned Individuals]]*0.51</f>
        <v>313.64999999999998</v>
      </c>
      <c r="AF569" s="140">
        <f>Table_1027[[#This Row],[Planned Individuals]]*0.49</f>
        <v>301.35000000000002</v>
      </c>
      <c r="AG569" s="37"/>
      <c r="AH569" s="18">
        <v>123</v>
      </c>
      <c r="AI569" s="140">
        <f>SUM(Table_1027[[#This Row],[Existing Households]:[New Households]])</f>
        <v>123</v>
      </c>
      <c r="AJ569" s="140">
        <f t="shared" si="19"/>
        <v>615</v>
      </c>
      <c r="AK569" s="140">
        <f>Table_1027[[#This Row],[Reached Individuals]]*0.51</f>
        <v>313.64999999999998</v>
      </c>
      <c r="AL569" s="140">
        <f>Table_1027[[#This Row],[Reached Individuals]]*0.49</f>
        <v>301.35000000000002</v>
      </c>
      <c r="AM569" s="140">
        <f>Table_1027[[#This Row],[Reached Individuals]]*0.21</f>
        <v>129.15</v>
      </c>
      <c r="AN569" s="140">
        <f>Table_1027[[#This Row],[Reached Individuals]]*0.21</f>
        <v>129.15</v>
      </c>
      <c r="AO569" s="140">
        <f>Table_1027[[#This Row],[Reached Individuals]]*0.26</f>
        <v>159.9</v>
      </c>
      <c r="AP569" s="140">
        <f>Table_1027[[#This Row],[Reached Individuals]]*0.27</f>
        <v>166.05</v>
      </c>
      <c r="AQ569" s="142">
        <f>Table_1027[[#This Row],[Reached Individuals]]*0.02</f>
        <v>12.3</v>
      </c>
      <c r="AR569" s="142">
        <f>Table_1027[[#This Row],[Reached Individuals]]*0.03</f>
        <v>18.45</v>
      </c>
      <c r="AS569" s="37"/>
      <c r="AT569" s="12" t="s">
        <v>5169</v>
      </c>
      <c r="AU569" s="12" t="s">
        <v>414</v>
      </c>
      <c r="AV569" s="11" t="s">
        <v>409</v>
      </c>
      <c r="AW569" s="11" t="s">
        <v>410</v>
      </c>
      <c r="AX569" s="11" t="s">
        <v>411</v>
      </c>
      <c r="AY569" s="18" t="s">
        <v>412</v>
      </c>
      <c r="AZ569" s="18" t="s">
        <v>413</v>
      </c>
      <c r="BA569" s="5">
        <v>20</v>
      </c>
      <c r="BB569" s="5">
        <v>2022</v>
      </c>
      <c r="BC569" s="6" t="str" cm="1">
        <f t="array" ref="BC569">_xlfn.IFS(U569="Teknaf","202290",U569="Ukhia","202294",U569="Ramu","202266",U569="Pekua","202256",U569="Maheshkhali","202249",U569="Kutubdia","202245",U569="Cox's Bazar Sadar","202224",U569="Chakaria","202216",ISBLANK(U569),"")</f>
        <v>202290</v>
      </c>
      <c r="BD569" s="22"/>
      <c r="BE569" s="22"/>
    </row>
    <row r="570" spans="1:57" ht="15" customHeight="1">
      <c r="A570" s="36">
        <v>567</v>
      </c>
      <c r="B570" s="10" t="s">
        <v>408</v>
      </c>
      <c r="C570" s="10" t="s">
        <v>27</v>
      </c>
      <c r="D570" s="10" t="s">
        <v>318</v>
      </c>
      <c r="E570" s="20" t="s">
        <v>10</v>
      </c>
      <c r="F570" s="20" t="s">
        <v>5230</v>
      </c>
      <c r="G570" s="20" t="s">
        <v>5168</v>
      </c>
      <c r="H570" s="3" t="s">
        <v>286</v>
      </c>
      <c r="I570" s="18" t="s">
        <v>89</v>
      </c>
      <c r="J570" s="18" t="s">
        <v>209</v>
      </c>
      <c r="K570" s="100" t="s">
        <v>74</v>
      </c>
      <c r="L570" s="100" t="s">
        <v>295</v>
      </c>
      <c r="M570" s="3" t="s">
        <v>428</v>
      </c>
      <c r="N570" s="18" t="s">
        <v>297</v>
      </c>
      <c r="O570" s="18" t="s">
        <v>303</v>
      </c>
      <c r="P570" s="18"/>
      <c r="Q570" s="2"/>
      <c r="R570" s="2"/>
      <c r="S570" s="5" t="s">
        <v>291</v>
      </c>
      <c r="T570" s="5" t="s">
        <v>292</v>
      </c>
      <c r="U570" s="18" t="s">
        <v>77</v>
      </c>
      <c r="V570" s="18" t="s">
        <v>218</v>
      </c>
      <c r="W570" s="18" t="s">
        <v>324</v>
      </c>
      <c r="X570" s="18" t="s">
        <v>311</v>
      </c>
      <c r="Y570" s="18" t="s">
        <v>72</v>
      </c>
      <c r="Z570" s="18" t="s">
        <v>296</v>
      </c>
      <c r="AA570" s="18" t="s">
        <v>73</v>
      </c>
      <c r="AB570" s="18" t="s">
        <v>293</v>
      </c>
      <c r="AC570" s="18">
        <v>87</v>
      </c>
      <c r="AD570" s="140">
        <f t="shared" si="18"/>
        <v>435</v>
      </c>
      <c r="AE570" s="140">
        <f>Table_1027[[#This Row],[Planned Individuals]]*0.51</f>
        <v>221.85</v>
      </c>
      <c r="AF570" s="140">
        <f>Table_1027[[#This Row],[Planned Individuals]]*0.49</f>
        <v>213.15</v>
      </c>
      <c r="AG570" s="37"/>
      <c r="AH570" s="18">
        <v>87</v>
      </c>
      <c r="AI570" s="140">
        <f>SUM(Table_1027[[#This Row],[Existing Households]:[New Households]])</f>
        <v>87</v>
      </c>
      <c r="AJ570" s="140">
        <f t="shared" si="19"/>
        <v>435</v>
      </c>
      <c r="AK570" s="140">
        <f>Table_1027[[#This Row],[Reached Individuals]]*0.51</f>
        <v>221.85</v>
      </c>
      <c r="AL570" s="140">
        <f>Table_1027[[#This Row],[Reached Individuals]]*0.49</f>
        <v>213.15</v>
      </c>
      <c r="AM570" s="140">
        <f>Table_1027[[#This Row],[Reached Individuals]]*0.21</f>
        <v>91.35</v>
      </c>
      <c r="AN570" s="140">
        <f>Table_1027[[#This Row],[Reached Individuals]]*0.21</f>
        <v>91.35</v>
      </c>
      <c r="AO570" s="140">
        <f>Table_1027[[#This Row],[Reached Individuals]]*0.26</f>
        <v>113.10000000000001</v>
      </c>
      <c r="AP570" s="140">
        <f>Table_1027[[#This Row],[Reached Individuals]]*0.27</f>
        <v>117.45</v>
      </c>
      <c r="AQ570" s="142">
        <f>Table_1027[[#This Row],[Reached Individuals]]*0.02</f>
        <v>8.7000000000000011</v>
      </c>
      <c r="AR570" s="142">
        <f>Table_1027[[#This Row],[Reached Individuals]]*0.03</f>
        <v>13.049999999999999</v>
      </c>
      <c r="AS570" s="37"/>
      <c r="AT570" s="12" t="s">
        <v>5169</v>
      </c>
      <c r="AU570" s="12" t="s">
        <v>414</v>
      </c>
      <c r="AV570" s="11" t="s">
        <v>409</v>
      </c>
      <c r="AW570" s="11" t="s">
        <v>410</v>
      </c>
      <c r="AX570" s="11" t="s">
        <v>411</v>
      </c>
      <c r="AY570" s="18" t="s">
        <v>412</v>
      </c>
      <c r="AZ570" s="18" t="s">
        <v>413</v>
      </c>
      <c r="BA570" s="5">
        <v>20</v>
      </c>
      <c r="BB570" s="5">
        <v>2022</v>
      </c>
      <c r="BC570" s="6" t="str" cm="1">
        <f t="array" ref="BC570">_xlfn.IFS(U570="Teknaf","202290",U570="Ukhia","202294",U570="Ramu","202266",U570="Pekua","202256",U570="Maheshkhali","202249",U570="Kutubdia","202245",U570="Cox's Bazar Sadar","202224",U570="Chakaria","202216",ISBLANK(U570),"")</f>
        <v>202290</v>
      </c>
      <c r="BD570" s="22"/>
      <c r="BE570" s="22"/>
    </row>
    <row r="571" spans="1:57" ht="15" customHeight="1">
      <c r="A571" s="36">
        <v>568</v>
      </c>
      <c r="B571" s="10" t="s">
        <v>408</v>
      </c>
      <c r="C571" s="10" t="s">
        <v>27</v>
      </c>
      <c r="D571" s="10" t="s">
        <v>318</v>
      </c>
      <c r="E571" s="20" t="s">
        <v>10</v>
      </c>
      <c r="F571" s="20" t="s">
        <v>5230</v>
      </c>
      <c r="G571" s="20" t="s">
        <v>5168</v>
      </c>
      <c r="H571" s="3" t="s">
        <v>286</v>
      </c>
      <c r="I571" s="18" t="s">
        <v>89</v>
      </c>
      <c r="J571" s="18" t="s">
        <v>209</v>
      </c>
      <c r="K571" s="100" t="s">
        <v>74</v>
      </c>
      <c r="L571" s="100" t="s">
        <v>295</v>
      </c>
      <c r="M571" s="3" t="s">
        <v>428</v>
      </c>
      <c r="N571" s="18" t="s">
        <v>297</v>
      </c>
      <c r="O571" s="18" t="s">
        <v>303</v>
      </c>
      <c r="P571" s="18"/>
      <c r="Q571" s="2"/>
      <c r="R571" s="2"/>
      <c r="S571" s="5" t="s">
        <v>291</v>
      </c>
      <c r="T571" s="5" t="s">
        <v>292</v>
      </c>
      <c r="U571" s="18" t="s">
        <v>77</v>
      </c>
      <c r="V571" s="18" t="s">
        <v>218</v>
      </c>
      <c r="W571" s="18" t="s">
        <v>325</v>
      </c>
      <c r="X571" s="18" t="s">
        <v>311</v>
      </c>
      <c r="Y571" s="18" t="s">
        <v>72</v>
      </c>
      <c r="Z571" s="18" t="s">
        <v>296</v>
      </c>
      <c r="AA571" s="18" t="s">
        <v>73</v>
      </c>
      <c r="AB571" s="18" t="s">
        <v>293</v>
      </c>
      <c r="AC571" s="18">
        <v>101</v>
      </c>
      <c r="AD571" s="140">
        <f t="shared" si="18"/>
        <v>505</v>
      </c>
      <c r="AE571" s="140">
        <f>Table_1027[[#This Row],[Planned Individuals]]*0.51</f>
        <v>257.55</v>
      </c>
      <c r="AF571" s="140">
        <f>Table_1027[[#This Row],[Planned Individuals]]*0.49</f>
        <v>247.45</v>
      </c>
      <c r="AG571" s="37"/>
      <c r="AH571" s="18">
        <v>101</v>
      </c>
      <c r="AI571" s="140">
        <f>SUM(Table_1027[[#This Row],[Existing Households]:[New Households]])</f>
        <v>101</v>
      </c>
      <c r="AJ571" s="140">
        <f t="shared" si="19"/>
        <v>505</v>
      </c>
      <c r="AK571" s="140">
        <f>Table_1027[[#This Row],[Reached Individuals]]*0.51</f>
        <v>257.55</v>
      </c>
      <c r="AL571" s="140">
        <f>Table_1027[[#This Row],[Reached Individuals]]*0.49</f>
        <v>247.45</v>
      </c>
      <c r="AM571" s="140">
        <f>Table_1027[[#This Row],[Reached Individuals]]*0.21</f>
        <v>106.05</v>
      </c>
      <c r="AN571" s="140">
        <f>Table_1027[[#This Row],[Reached Individuals]]*0.21</f>
        <v>106.05</v>
      </c>
      <c r="AO571" s="140">
        <f>Table_1027[[#This Row],[Reached Individuals]]*0.26</f>
        <v>131.30000000000001</v>
      </c>
      <c r="AP571" s="140">
        <f>Table_1027[[#This Row],[Reached Individuals]]*0.27</f>
        <v>136.35000000000002</v>
      </c>
      <c r="AQ571" s="142">
        <f>Table_1027[[#This Row],[Reached Individuals]]*0.02</f>
        <v>10.1</v>
      </c>
      <c r="AR571" s="142">
        <f>Table_1027[[#This Row],[Reached Individuals]]*0.03</f>
        <v>15.149999999999999</v>
      </c>
      <c r="AS571" s="37"/>
      <c r="AT571" s="12" t="s">
        <v>5169</v>
      </c>
      <c r="AU571" s="12" t="s">
        <v>414</v>
      </c>
      <c r="AV571" s="11" t="s">
        <v>409</v>
      </c>
      <c r="AW571" s="11" t="s">
        <v>410</v>
      </c>
      <c r="AX571" s="11" t="s">
        <v>411</v>
      </c>
      <c r="AY571" s="18" t="s">
        <v>412</v>
      </c>
      <c r="AZ571" s="18" t="s">
        <v>413</v>
      </c>
      <c r="BA571" s="5">
        <v>20</v>
      </c>
      <c r="BB571" s="5">
        <v>2022</v>
      </c>
      <c r="BC571" s="6" t="str" cm="1">
        <f t="array" ref="BC571">_xlfn.IFS(U571="Teknaf","202290",U571="Ukhia","202294",U571="Ramu","202266",U571="Pekua","202256",U571="Maheshkhali","202249",U571="Kutubdia","202245",U571="Cox's Bazar Sadar","202224",U571="Chakaria","202216",ISBLANK(U571),"")</f>
        <v>202290</v>
      </c>
      <c r="BD571" s="22"/>
      <c r="BE571" s="22"/>
    </row>
    <row r="572" spans="1:57" ht="15" customHeight="1">
      <c r="A572" s="36">
        <v>569</v>
      </c>
      <c r="B572" s="10" t="s">
        <v>408</v>
      </c>
      <c r="C572" s="10" t="s">
        <v>27</v>
      </c>
      <c r="D572" s="10" t="s">
        <v>318</v>
      </c>
      <c r="E572" s="20" t="s">
        <v>10</v>
      </c>
      <c r="F572" s="20" t="s">
        <v>5230</v>
      </c>
      <c r="G572" s="20" t="s">
        <v>5168</v>
      </c>
      <c r="H572" s="3" t="s">
        <v>286</v>
      </c>
      <c r="I572" s="18" t="s">
        <v>89</v>
      </c>
      <c r="J572" s="18" t="s">
        <v>209</v>
      </c>
      <c r="K572" s="100" t="s">
        <v>74</v>
      </c>
      <c r="L572" s="100" t="s">
        <v>295</v>
      </c>
      <c r="M572" s="3" t="s">
        <v>428</v>
      </c>
      <c r="N572" s="18" t="s">
        <v>297</v>
      </c>
      <c r="O572" s="18" t="s">
        <v>303</v>
      </c>
      <c r="P572" s="18"/>
      <c r="Q572" s="2"/>
      <c r="R572" s="2"/>
      <c r="S572" s="5" t="s">
        <v>291</v>
      </c>
      <c r="T572" s="5" t="s">
        <v>292</v>
      </c>
      <c r="U572" s="18" t="s">
        <v>77</v>
      </c>
      <c r="V572" s="18" t="s">
        <v>218</v>
      </c>
      <c r="W572" s="18" t="s">
        <v>308</v>
      </c>
      <c r="X572" s="18" t="s">
        <v>311</v>
      </c>
      <c r="Y572" s="18" t="s">
        <v>72</v>
      </c>
      <c r="Z572" s="18" t="s">
        <v>296</v>
      </c>
      <c r="AA572" s="18" t="s">
        <v>73</v>
      </c>
      <c r="AB572" s="18" t="s">
        <v>293</v>
      </c>
      <c r="AC572" s="18">
        <v>27</v>
      </c>
      <c r="AD572" s="140">
        <f t="shared" si="18"/>
        <v>135</v>
      </c>
      <c r="AE572" s="140">
        <f>Table_1027[[#This Row],[Planned Individuals]]*0.51</f>
        <v>68.849999999999994</v>
      </c>
      <c r="AF572" s="140">
        <f>Table_1027[[#This Row],[Planned Individuals]]*0.49</f>
        <v>66.150000000000006</v>
      </c>
      <c r="AG572" s="37"/>
      <c r="AH572" s="18">
        <v>27</v>
      </c>
      <c r="AI572" s="140">
        <f>SUM(Table_1027[[#This Row],[Existing Households]:[New Households]])</f>
        <v>27</v>
      </c>
      <c r="AJ572" s="140">
        <f t="shared" si="19"/>
        <v>135</v>
      </c>
      <c r="AK572" s="140">
        <f>Table_1027[[#This Row],[Reached Individuals]]*0.51</f>
        <v>68.849999999999994</v>
      </c>
      <c r="AL572" s="140">
        <f>Table_1027[[#This Row],[Reached Individuals]]*0.49</f>
        <v>66.150000000000006</v>
      </c>
      <c r="AM572" s="140">
        <f>Table_1027[[#This Row],[Reached Individuals]]*0.21</f>
        <v>28.349999999999998</v>
      </c>
      <c r="AN572" s="140">
        <f>Table_1027[[#This Row],[Reached Individuals]]*0.21</f>
        <v>28.349999999999998</v>
      </c>
      <c r="AO572" s="140">
        <f>Table_1027[[#This Row],[Reached Individuals]]*0.26</f>
        <v>35.1</v>
      </c>
      <c r="AP572" s="140">
        <f>Table_1027[[#This Row],[Reached Individuals]]*0.27</f>
        <v>36.450000000000003</v>
      </c>
      <c r="AQ572" s="142">
        <f>Table_1027[[#This Row],[Reached Individuals]]*0.02</f>
        <v>2.7</v>
      </c>
      <c r="AR572" s="142">
        <f>Table_1027[[#This Row],[Reached Individuals]]*0.03</f>
        <v>4.05</v>
      </c>
      <c r="AS572" s="37"/>
      <c r="AT572" s="12" t="s">
        <v>5169</v>
      </c>
      <c r="AU572" s="12" t="s">
        <v>414</v>
      </c>
      <c r="AV572" s="11" t="s">
        <v>409</v>
      </c>
      <c r="AW572" s="11" t="s">
        <v>410</v>
      </c>
      <c r="AX572" s="11" t="s">
        <v>411</v>
      </c>
      <c r="AY572" s="18" t="s">
        <v>412</v>
      </c>
      <c r="AZ572" s="18" t="s">
        <v>413</v>
      </c>
      <c r="BA572" s="5">
        <v>20</v>
      </c>
      <c r="BB572" s="5">
        <v>2022</v>
      </c>
      <c r="BC572" s="6" t="str" cm="1">
        <f t="array" ref="BC572">_xlfn.IFS(U572="Teknaf","202290",U572="Ukhia","202294",U572="Ramu","202266",U572="Pekua","202256",U572="Maheshkhali","202249",U572="Kutubdia","202245",U572="Cox's Bazar Sadar","202224",U572="Chakaria","202216",ISBLANK(U572),"")</f>
        <v>202290</v>
      </c>
      <c r="BD572" s="22"/>
      <c r="BE572" s="22"/>
    </row>
    <row r="573" spans="1:57" ht="15" customHeight="1">
      <c r="A573" s="36">
        <v>570</v>
      </c>
      <c r="B573" s="10" t="s">
        <v>408</v>
      </c>
      <c r="C573" s="10" t="s">
        <v>27</v>
      </c>
      <c r="D573" s="10" t="s">
        <v>318</v>
      </c>
      <c r="E573" s="20" t="s">
        <v>10</v>
      </c>
      <c r="F573" s="20" t="s">
        <v>5230</v>
      </c>
      <c r="G573" s="20" t="s">
        <v>5168</v>
      </c>
      <c r="H573" s="3" t="s">
        <v>286</v>
      </c>
      <c r="I573" s="18" t="s">
        <v>89</v>
      </c>
      <c r="J573" s="18" t="s">
        <v>209</v>
      </c>
      <c r="K573" s="100" t="s">
        <v>74</v>
      </c>
      <c r="L573" s="100" t="s">
        <v>295</v>
      </c>
      <c r="M573" s="3" t="s">
        <v>428</v>
      </c>
      <c r="N573" s="18" t="s">
        <v>297</v>
      </c>
      <c r="O573" s="18" t="s">
        <v>303</v>
      </c>
      <c r="P573" s="18"/>
      <c r="Q573" s="2"/>
      <c r="R573" s="2"/>
      <c r="S573" s="5" t="s">
        <v>291</v>
      </c>
      <c r="T573" s="5" t="s">
        <v>292</v>
      </c>
      <c r="U573" s="18" t="s">
        <v>77</v>
      </c>
      <c r="V573" s="18" t="s">
        <v>218</v>
      </c>
      <c r="W573" s="18" t="s">
        <v>309</v>
      </c>
      <c r="X573" s="18" t="s">
        <v>311</v>
      </c>
      <c r="Y573" s="18" t="s">
        <v>72</v>
      </c>
      <c r="Z573" s="18" t="s">
        <v>296</v>
      </c>
      <c r="AA573" s="18" t="s">
        <v>73</v>
      </c>
      <c r="AB573" s="18" t="s">
        <v>293</v>
      </c>
      <c r="AC573" s="18">
        <v>60</v>
      </c>
      <c r="AD573" s="140">
        <f t="shared" si="18"/>
        <v>300</v>
      </c>
      <c r="AE573" s="140">
        <f>Table_1027[[#This Row],[Planned Individuals]]*0.51</f>
        <v>153</v>
      </c>
      <c r="AF573" s="140">
        <f>Table_1027[[#This Row],[Planned Individuals]]*0.49</f>
        <v>147</v>
      </c>
      <c r="AG573" s="37"/>
      <c r="AH573" s="18">
        <v>60</v>
      </c>
      <c r="AI573" s="140">
        <f>SUM(Table_1027[[#This Row],[Existing Households]:[New Households]])</f>
        <v>60</v>
      </c>
      <c r="AJ573" s="140">
        <f t="shared" si="19"/>
        <v>300</v>
      </c>
      <c r="AK573" s="140">
        <f>Table_1027[[#This Row],[Reached Individuals]]*0.51</f>
        <v>153</v>
      </c>
      <c r="AL573" s="140">
        <f>Table_1027[[#This Row],[Reached Individuals]]*0.49</f>
        <v>147</v>
      </c>
      <c r="AM573" s="140">
        <f>Table_1027[[#This Row],[Reached Individuals]]*0.21</f>
        <v>63</v>
      </c>
      <c r="AN573" s="140">
        <f>Table_1027[[#This Row],[Reached Individuals]]*0.21</f>
        <v>63</v>
      </c>
      <c r="AO573" s="140">
        <f>Table_1027[[#This Row],[Reached Individuals]]*0.26</f>
        <v>78</v>
      </c>
      <c r="AP573" s="140">
        <f>Table_1027[[#This Row],[Reached Individuals]]*0.27</f>
        <v>81</v>
      </c>
      <c r="AQ573" s="142">
        <f>Table_1027[[#This Row],[Reached Individuals]]*0.02</f>
        <v>6</v>
      </c>
      <c r="AR573" s="142">
        <f>Table_1027[[#This Row],[Reached Individuals]]*0.03</f>
        <v>9</v>
      </c>
      <c r="AS573" s="37"/>
      <c r="AT573" s="12" t="s">
        <v>5169</v>
      </c>
      <c r="AU573" s="12" t="s">
        <v>414</v>
      </c>
      <c r="AV573" s="11" t="s">
        <v>409</v>
      </c>
      <c r="AW573" s="11" t="s">
        <v>410</v>
      </c>
      <c r="AX573" s="11" t="s">
        <v>411</v>
      </c>
      <c r="AY573" s="18" t="s">
        <v>412</v>
      </c>
      <c r="AZ573" s="18" t="s">
        <v>413</v>
      </c>
      <c r="BA573" s="5">
        <v>20</v>
      </c>
      <c r="BB573" s="5">
        <v>2022</v>
      </c>
      <c r="BC573" s="6" t="str" cm="1">
        <f t="array" ref="BC573">_xlfn.IFS(U573="Teknaf","202290",U573="Ukhia","202294",U573="Ramu","202266",U573="Pekua","202256",U573="Maheshkhali","202249",U573="Kutubdia","202245",U573="Cox's Bazar Sadar","202224",U573="Chakaria","202216",ISBLANK(U573),"")</f>
        <v>202290</v>
      </c>
      <c r="BD573" s="22"/>
      <c r="BE573" s="22"/>
    </row>
    <row r="574" spans="1:57" ht="15" customHeight="1">
      <c r="A574" s="36">
        <v>571</v>
      </c>
      <c r="B574" s="10" t="s">
        <v>408</v>
      </c>
      <c r="C574" s="10" t="s">
        <v>27</v>
      </c>
      <c r="D574" s="10" t="s">
        <v>318</v>
      </c>
      <c r="E574" s="20" t="s">
        <v>10</v>
      </c>
      <c r="F574" s="20" t="s">
        <v>5230</v>
      </c>
      <c r="G574" s="20" t="s">
        <v>5168</v>
      </c>
      <c r="H574" s="3" t="s">
        <v>286</v>
      </c>
      <c r="I574" s="18" t="s">
        <v>89</v>
      </c>
      <c r="J574" s="18" t="s">
        <v>209</v>
      </c>
      <c r="K574" s="100" t="s">
        <v>74</v>
      </c>
      <c r="L574" s="100" t="s">
        <v>295</v>
      </c>
      <c r="M574" s="3" t="s">
        <v>428</v>
      </c>
      <c r="N574" s="18" t="s">
        <v>297</v>
      </c>
      <c r="O574" s="18" t="s">
        <v>303</v>
      </c>
      <c r="P574" s="18"/>
      <c r="Q574" s="2"/>
      <c r="R574" s="2"/>
      <c r="S574" s="5" t="s">
        <v>291</v>
      </c>
      <c r="T574" s="5" t="s">
        <v>292</v>
      </c>
      <c r="U574" s="18" t="s">
        <v>77</v>
      </c>
      <c r="V574" s="18" t="s">
        <v>218</v>
      </c>
      <c r="W574" s="18" t="s">
        <v>310</v>
      </c>
      <c r="X574" s="18" t="s">
        <v>311</v>
      </c>
      <c r="Y574" s="18" t="s">
        <v>72</v>
      </c>
      <c r="Z574" s="18" t="s">
        <v>296</v>
      </c>
      <c r="AA574" s="18" t="s">
        <v>73</v>
      </c>
      <c r="AB574" s="18" t="s">
        <v>293</v>
      </c>
      <c r="AC574" s="18">
        <v>89</v>
      </c>
      <c r="AD574" s="140">
        <f t="shared" si="18"/>
        <v>445</v>
      </c>
      <c r="AE574" s="140">
        <f>Table_1027[[#This Row],[Planned Individuals]]*0.51</f>
        <v>226.95000000000002</v>
      </c>
      <c r="AF574" s="140">
        <f>Table_1027[[#This Row],[Planned Individuals]]*0.49</f>
        <v>218.04999999999998</v>
      </c>
      <c r="AG574" s="37"/>
      <c r="AH574" s="18">
        <v>89</v>
      </c>
      <c r="AI574" s="140">
        <f>SUM(Table_1027[[#This Row],[Existing Households]:[New Households]])</f>
        <v>89</v>
      </c>
      <c r="AJ574" s="140">
        <f t="shared" si="19"/>
        <v>445</v>
      </c>
      <c r="AK574" s="140">
        <f>Table_1027[[#This Row],[Reached Individuals]]*0.51</f>
        <v>226.95000000000002</v>
      </c>
      <c r="AL574" s="140">
        <f>Table_1027[[#This Row],[Reached Individuals]]*0.49</f>
        <v>218.04999999999998</v>
      </c>
      <c r="AM574" s="140">
        <f>Table_1027[[#This Row],[Reached Individuals]]*0.21</f>
        <v>93.45</v>
      </c>
      <c r="AN574" s="140">
        <f>Table_1027[[#This Row],[Reached Individuals]]*0.21</f>
        <v>93.45</v>
      </c>
      <c r="AO574" s="140">
        <f>Table_1027[[#This Row],[Reached Individuals]]*0.26</f>
        <v>115.7</v>
      </c>
      <c r="AP574" s="140">
        <f>Table_1027[[#This Row],[Reached Individuals]]*0.27</f>
        <v>120.15</v>
      </c>
      <c r="AQ574" s="142">
        <f>Table_1027[[#This Row],[Reached Individuals]]*0.02</f>
        <v>8.9</v>
      </c>
      <c r="AR574" s="142">
        <f>Table_1027[[#This Row],[Reached Individuals]]*0.03</f>
        <v>13.35</v>
      </c>
      <c r="AS574" s="37"/>
      <c r="AT574" s="12" t="s">
        <v>5169</v>
      </c>
      <c r="AU574" s="12" t="s">
        <v>414</v>
      </c>
      <c r="AV574" s="11" t="s">
        <v>409</v>
      </c>
      <c r="AW574" s="11" t="s">
        <v>410</v>
      </c>
      <c r="AX574" s="11" t="s">
        <v>411</v>
      </c>
      <c r="AY574" s="18" t="s">
        <v>412</v>
      </c>
      <c r="AZ574" s="18" t="s">
        <v>413</v>
      </c>
      <c r="BA574" s="5">
        <v>20</v>
      </c>
      <c r="BB574" s="5">
        <v>2022</v>
      </c>
      <c r="BC574" s="6" t="str" cm="1">
        <f t="array" ref="BC574">_xlfn.IFS(U574="Teknaf","202290",U574="Ukhia","202294",U574="Ramu","202266",U574="Pekua","202256",U574="Maheshkhali","202249",U574="Kutubdia","202245",U574="Cox's Bazar Sadar","202224",U574="Chakaria","202216",ISBLANK(U574),"")</f>
        <v>202290</v>
      </c>
      <c r="BD574" s="22"/>
      <c r="BE574" s="22"/>
    </row>
    <row r="575" spans="1:57" ht="15" customHeight="1">
      <c r="A575" s="36">
        <v>572</v>
      </c>
      <c r="B575" s="10" t="s">
        <v>408</v>
      </c>
      <c r="C575" s="10" t="s">
        <v>27</v>
      </c>
      <c r="D575" s="10" t="s">
        <v>318</v>
      </c>
      <c r="E575" s="20" t="s">
        <v>10</v>
      </c>
      <c r="F575" s="20" t="s">
        <v>5230</v>
      </c>
      <c r="G575" s="20" t="s">
        <v>5168</v>
      </c>
      <c r="H575" s="3" t="s">
        <v>286</v>
      </c>
      <c r="I575" s="18" t="s">
        <v>89</v>
      </c>
      <c r="J575" s="18" t="s">
        <v>209</v>
      </c>
      <c r="K575" s="100" t="s">
        <v>74</v>
      </c>
      <c r="L575" s="100" t="s">
        <v>295</v>
      </c>
      <c r="M575" s="3" t="s">
        <v>428</v>
      </c>
      <c r="N575" s="18" t="s">
        <v>297</v>
      </c>
      <c r="O575" s="18" t="s">
        <v>303</v>
      </c>
      <c r="P575" s="18"/>
      <c r="Q575" s="2"/>
      <c r="R575" s="2"/>
      <c r="S575" s="5" t="s">
        <v>291</v>
      </c>
      <c r="T575" s="5" t="s">
        <v>292</v>
      </c>
      <c r="U575" s="18" t="s">
        <v>77</v>
      </c>
      <c r="V575" s="18" t="s">
        <v>218</v>
      </c>
      <c r="W575" s="18" t="s">
        <v>331</v>
      </c>
      <c r="X575" s="18" t="s">
        <v>311</v>
      </c>
      <c r="Y575" s="18" t="s">
        <v>72</v>
      </c>
      <c r="Z575" s="18" t="s">
        <v>296</v>
      </c>
      <c r="AA575" s="18" t="s">
        <v>73</v>
      </c>
      <c r="AB575" s="18" t="s">
        <v>293</v>
      </c>
      <c r="AC575" s="18">
        <v>45</v>
      </c>
      <c r="AD575" s="140">
        <f t="shared" si="18"/>
        <v>225</v>
      </c>
      <c r="AE575" s="140">
        <f>Table_1027[[#This Row],[Planned Individuals]]*0.51</f>
        <v>114.75</v>
      </c>
      <c r="AF575" s="140">
        <f>Table_1027[[#This Row],[Planned Individuals]]*0.49</f>
        <v>110.25</v>
      </c>
      <c r="AG575" s="37"/>
      <c r="AH575" s="18">
        <v>45</v>
      </c>
      <c r="AI575" s="140">
        <f>SUM(Table_1027[[#This Row],[Existing Households]:[New Households]])</f>
        <v>45</v>
      </c>
      <c r="AJ575" s="140">
        <f t="shared" si="19"/>
        <v>225</v>
      </c>
      <c r="AK575" s="140">
        <f>Table_1027[[#This Row],[Reached Individuals]]*0.51</f>
        <v>114.75</v>
      </c>
      <c r="AL575" s="140">
        <f>Table_1027[[#This Row],[Reached Individuals]]*0.49</f>
        <v>110.25</v>
      </c>
      <c r="AM575" s="140">
        <f>Table_1027[[#This Row],[Reached Individuals]]*0.21</f>
        <v>47.25</v>
      </c>
      <c r="AN575" s="140">
        <f>Table_1027[[#This Row],[Reached Individuals]]*0.21</f>
        <v>47.25</v>
      </c>
      <c r="AO575" s="140">
        <f>Table_1027[[#This Row],[Reached Individuals]]*0.26</f>
        <v>58.5</v>
      </c>
      <c r="AP575" s="140">
        <f>Table_1027[[#This Row],[Reached Individuals]]*0.27</f>
        <v>60.750000000000007</v>
      </c>
      <c r="AQ575" s="142">
        <f>Table_1027[[#This Row],[Reached Individuals]]*0.02</f>
        <v>4.5</v>
      </c>
      <c r="AR575" s="142">
        <f>Table_1027[[#This Row],[Reached Individuals]]*0.03</f>
        <v>6.75</v>
      </c>
      <c r="AS575" s="37"/>
      <c r="AT575" s="12" t="s">
        <v>5169</v>
      </c>
      <c r="AU575" s="12" t="s">
        <v>414</v>
      </c>
      <c r="AV575" s="11" t="s">
        <v>409</v>
      </c>
      <c r="AW575" s="11" t="s">
        <v>410</v>
      </c>
      <c r="AX575" s="11" t="s">
        <v>411</v>
      </c>
      <c r="AY575" s="18" t="s">
        <v>412</v>
      </c>
      <c r="AZ575" s="18" t="s">
        <v>413</v>
      </c>
      <c r="BA575" s="5">
        <v>20</v>
      </c>
      <c r="BB575" s="5">
        <v>2022</v>
      </c>
      <c r="BC575" s="6" t="str" cm="1">
        <f t="array" ref="BC575">_xlfn.IFS(U575="Teknaf","202290",U575="Ukhia","202294",U575="Ramu","202266",U575="Pekua","202256",U575="Maheshkhali","202249",U575="Kutubdia","202245",U575="Cox's Bazar Sadar","202224",U575="Chakaria","202216",ISBLANK(U575),"")</f>
        <v>202290</v>
      </c>
      <c r="BD575" s="22"/>
      <c r="BE575" s="22"/>
    </row>
    <row r="576" spans="1:57" ht="15" customHeight="1">
      <c r="A576" s="36">
        <v>573</v>
      </c>
      <c r="B576" s="10" t="s">
        <v>408</v>
      </c>
      <c r="C576" s="10" t="s">
        <v>27</v>
      </c>
      <c r="D576" s="10" t="s">
        <v>318</v>
      </c>
      <c r="E576" s="20" t="s">
        <v>10</v>
      </c>
      <c r="F576" s="20" t="s">
        <v>5230</v>
      </c>
      <c r="G576" s="20" t="s">
        <v>5168</v>
      </c>
      <c r="H576" s="3" t="s">
        <v>286</v>
      </c>
      <c r="I576" s="18" t="s">
        <v>89</v>
      </c>
      <c r="J576" s="18" t="s">
        <v>209</v>
      </c>
      <c r="K576" s="100" t="s">
        <v>74</v>
      </c>
      <c r="L576" s="100" t="s">
        <v>295</v>
      </c>
      <c r="M576" s="3" t="s">
        <v>428</v>
      </c>
      <c r="N576" s="18" t="s">
        <v>297</v>
      </c>
      <c r="O576" s="18" t="s">
        <v>303</v>
      </c>
      <c r="P576" s="18"/>
      <c r="Q576" s="2"/>
      <c r="R576" s="2"/>
      <c r="S576" s="5" t="s">
        <v>291</v>
      </c>
      <c r="T576" s="5" t="s">
        <v>292</v>
      </c>
      <c r="U576" s="18" t="s">
        <v>77</v>
      </c>
      <c r="V576" s="18" t="s">
        <v>218</v>
      </c>
      <c r="W576" s="18" t="s">
        <v>326</v>
      </c>
      <c r="X576" s="18" t="s">
        <v>311</v>
      </c>
      <c r="Y576" s="18" t="s">
        <v>72</v>
      </c>
      <c r="Z576" s="18" t="s">
        <v>296</v>
      </c>
      <c r="AA576" s="18" t="s">
        <v>73</v>
      </c>
      <c r="AB576" s="18" t="s">
        <v>293</v>
      </c>
      <c r="AC576" s="18">
        <v>43</v>
      </c>
      <c r="AD576" s="140">
        <f t="shared" si="18"/>
        <v>215</v>
      </c>
      <c r="AE576" s="140">
        <f>Table_1027[[#This Row],[Planned Individuals]]*0.51</f>
        <v>109.65</v>
      </c>
      <c r="AF576" s="140">
        <f>Table_1027[[#This Row],[Planned Individuals]]*0.49</f>
        <v>105.35</v>
      </c>
      <c r="AG576" s="37"/>
      <c r="AH576" s="18">
        <v>43</v>
      </c>
      <c r="AI576" s="140">
        <f>SUM(Table_1027[[#This Row],[Existing Households]:[New Households]])</f>
        <v>43</v>
      </c>
      <c r="AJ576" s="140">
        <f t="shared" si="19"/>
        <v>215</v>
      </c>
      <c r="AK576" s="140">
        <f>Table_1027[[#This Row],[Reached Individuals]]*0.51</f>
        <v>109.65</v>
      </c>
      <c r="AL576" s="140">
        <f>Table_1027[[#This Row],[Reached Individuals]]*0.49</f>
        <v>105.35</v>
      </c>
      <c r="AM576" s="140">
        <f>Table_1027[[#This Row],[Reached Individuals]]*0.21</f>
        <v>45.15</v>
      </c>
      <c r="AN576" s="140">
        <f>Table_1027[[#This Row],[Reached Individuals]]*0.21</f>
        <v>45.15</v>
      </c>
      <c r="AO576" s="140">
        <f>Table_1027[[#This Row],[Reached Individuals]]*0.26</f>
        <v>55.9</v>
      </c>
      <c r="AP576" s="140">
        <f>Table_1027[[#This Row],[Reached Individuals]]*0.27</f>
        <v>58.050000000000004</v>
      </c>
      <c r="AQ576" s="142">
        <f>Table_1027[[#This Row],[Reached Individuals]]*0.02</f>
        <v>4.3</v>
      </c>
      <c r="AR576" s="142">
        <f>Table_1027[[#This Row],[Reached Individuals]]*0.03</f>
        <v>6.45</v>
      </c>
      <c r="AS576" s="37"/>
      <c r="AT576" s="12" t="s">
        <v>5169</v>
      </c>
      <c r="AU576" s="12" t="s">
        <v>414</v>
      </c>
      <c r="AV576" s="11" t="s">
        <v>409</v>
      </c>
      <c r="AW576" s="11" t="s">
        <v>410</v>
      </c>
      <c r="AX576" s="11" t="s">
        <v>411</v>
      </c>
      <c r="AY576" s="18" t="s">
        <v>412</v>
      </c>
      <c r="AZ576" s="18" t="s">
        <v>413</v>
      </c>
      <c r="BA576" s="5">
        <v>20</v>
      </c>
      <c r="BB576" s="5">
        <v>2022</v>
      </c>
      <c r="BC576" s="6" t="str" cm="1">
        <f t="array" ref="BC576">_xlfn.IFS(U576="Teknaf","202290",U576="Ukhia","202294",U576="Ramu","202266",U576="Pekua","202256",U576="Maheshkhali","202249",U576="Kutubdia","202245",U576="Cox's Bazar Sadar","202224",U576="Chakaria","202216",ISBLANK(U576),"")</f>
        <v>202290</v>
      </c>
      <c r="BD576" s="22"/>
      <c r="BE576" s="22"/>
    </row>
    <row r="577" spans="1:57" ht="15" customHeight="1">
      <c r="A577" s="36">
        <v>574</v>
      </c>
      <c r="B577" s="10" t="s">
        <v>408</v>
      </c>
      <c r="C577" s="10" t="s">
        <v>27</v>
      </c>
      <c r="D577" s="10" t="s">
        <v>318</v>
      </c>
      <c r="E577" s="20" t="s">
        <v>10</v>
      </c>
      <c r="F577" s="20" t="s">
        <v>5230</v>
      </c>
      <c r="G577" s="20" t="s">
        <v>5168</v>
      </c>
      <c r="H577" s="3" t="s">
        <v>286</v>
      </c>
      <c r="I577" s="18" t="s">
        <v>89</v>
      </c>
      <c r="J577" s="18" t="s">
        <v>209</v>
      </c>
      <c r="K577" s="100" t="s">
        <v>74</v>
      </c>
      <c r="L577" s="100" t="s">
        <v>295</v>
      </c>
      <c r="M577" s="3" t="s">
        <v>428</v>
      </c>
      <c r="N577" s="18" t="s">
        <v>297</v>
      </c>
      <c r="O577" s="18" t="s">
        <v>303</v>
      </c>
      <c r="P577" s="18"/>
      <c r="Q577" s="2"/>
      <c r="R577" s="2"/>
      <c r="S577" s="5" t="s">
        <v>291</v>
      </c>
      <c r="T577" s="5" t="s">
        <v>292</v>
      </c>
      <c r="U577" s="18" t="s">
        <v>77</v>
      </c>
      <c r="V577" s="18" t="s">
        <v>223</v>
      </c>
      <c r="W577" s="18" t="s">
        <v>308</v>
      </c>
      <c r="X577" s="18" t="s">
        <v>311</v>
      </c>
      <c r="Y577" s="18" t="s">
        <v>72</v>
      </c>
      <c r="Z577" s="18" t="s">
        <v>296</v>
      </c>
      <c r="AA577" s="18" t="s">
        <v>73</v>
      </c>
      <c r="AB577" s="18" t="s">
        <v>293</v>
      </c>
      <c r="AC577" s="18">
        <v>40</v>
      </c>
      <c r="AD577" s="140">
        <f t="shared" si="18"/>
        <v>200</v>
      </c>
      <c r="AE577" s="140">
        <f>Table_1027[[#This Row],[Planned Individuals]]*0.51</f>
        <v>102</v>
      </c>
      <c r="AF577" s="140">
        <f>Table_1027[[#This Row],[Planned Individuals]]*0.49</f>
        <v>98</v>
      </c>
      <c r="AG577" s="37"/>
      <c r="AH577" s="18">
        <v>40</v>
      </c>
      <c r="AI577" s="140">
        <f>SUM(Table_1027[[#This Row],[Existing Households]:[New Households]])</f>
        <v>40</v>
      </c>
      <c r="AJ577" s="140">
        <f t="shared" si="19"/>
        <v>200</v>
      </c>
      <c r="AK577" s="140">
        <f>Table_1027[[#This Row],[Reached Individuals]]*0.51</f>
        <v>102</v>
      </c>
      <c r="AL577" s="140">
        <f>Table_1027[[#This Row],[Reached Individuals]]*0.49</f>
        <v>98</v>
      </c>
      <c r="AM577" s="140">
        <f>Table_1027[[#This Row],[Reached Individuals]]*0.21</f>
        <v>42</v>
      </c>
      <c r="AN577" s="140">
        <f>Table_1027[[#This Row],[Reached Individuals]]*0.21</f>
        <v>42</v>
      </c>
      <c r="AO577" s="140">
        <f>Table_1027[[#This Row],[Reached Individuals]]*0.26</f>
        <v>52</v>
      </c>
      <c r="AP577" s="140">
        <f>Table_1027[[#This Row],[Reached Individuals]]*0.27</f>
        <v>54</v>
      </c>
      <c r="AQ577" s="142">
        <f>Table_1027[[#This Row],[Reached Individuals]]*0.02</f>
        <v>4</v>
      </c>
      <c r="AR577" s="142">
        <f>Table_1027[[#This Row],[Reached Individuals]]*0.03</f>
        <v>6</v>
      </c>
      <c r="AS577" s="37"/>
      <c r="AT577" s="12" t="s">
        <v>5169</v>
      </c>
      <c r="AU577" s="12" t="s">
        <v>414</v>
      </c>
      <c r="AV577" s="11" t="s">
        <v>409</v>
      </c>
      <c r="AW577" s="11" t="s">
        <v>410</v>
      </c>
      <c r="AX577" s="11" t="s">
        <v>411</v>
      </c>
      <c r="AY577" s="18" t="s">
        <v>412</v>
      </c>
      <c r="AZ577" s="18" t="s">
        <v>413</v>
      </c>
      <c r="BA577" s="5">
        <v>20</v>
      </c>
      <c r="BB577" s="5">
        <v>2022</v>
      </c>
      <c r="BC577" s="6" t="str" cm="1">
        <f t="array" ref="BC577">_xlfn.IFS(U577="Teknaf","202290",U577="Ukhia","202294",U577="Ramu","202266",U577="Pekua","202256",U577="Maheshkhali","202249",U577="Kutubdia","202245",U577="Cox's Bazar Sadar","202224",U577="Chakaria","202216",ISBLANK(U577),"")</f>
        <v>202290</v>
      </c>
      <c r="BD577" s="22"/>
      <c r="BE577" s="22"/>
    </row>
    <row r="578" spans="1:57" ht="15" customHeight="1">
      <c r="A578" s="36">
        <v>575</v>
      </c>
      <c r="B578" s="10" t="s">
        <v>408</v>
      </c>
      <c r="C578" s="10" t="s">
        <v>27</v>
      </c>
      <c r="D578" s="10" t="s">
        <v>318</v>
      </c>
      <c r="E578" s="20" t="s">
        <v>10</v>
      </c>
      <c r="F578" s="20" t="s">
        <v>5230</v>
      </c>
      <c r="G578" s="20" t="s">
        <v>5168</v>
      </c>
      <c r="H578" s="3" t="s">
        <v>286</v>
      </c>
      <c r="I578" s="18" t="s">
        <v>89</v>
      </c>
      <c r="J578" s="18" t="s">
        <v>209</v>
      </c>
      <c r="K578" s="100" t="s">
        <v>74</v>
      </c>
      <c r="L578" s="100" t="s">
        <v>295</v>
      </c>
      <c r="M578" s="3" t="s">
        <v>428</v>
      </c>
      <c r="N578" s="18" t="s">
        <v>297</v>
      </c>
      <c r="O578" s="18" t="s">
        <v>303</v>
      </c>
      <c r="P578" s="18"/>
      <c r="Q578" s="2"/>
      <c r="R578" s="2"/>
      <c r="S578" s="5" t="s">
        <v>291</v>
      </c>
      <c r="T578" s="5" t="s">
        <v>292</v>
      </c>
      <c r="U578" s="18" t="s">
        <v>77</v>
      </c>
      <c r="V578" s="18" t="s">
        <v>223</v>
      </c>
      <c r="W578" s="18" t="s">
        <v>310</v>
      </c>
      <c r="X578" s="18" t="s">
        <v>311</v>
      </c>
      <c r="Y578" s="18" t="s">
        <v>72</v>
      </c>
      <c r="Z578" s="18" t="s">
        <v>296</v>
      </c>
      <c r="AA578" s="18" t="s">
        <v>73</v>
      </c>
      <c r="AB578" s="18" t="s">
        <v>293</v>
      </c>
      <c r="AC578" s="18">
        <v>30</v>
      </c>
      <c r="AD578" s="140">
        <f t="shared" si="18"/>
        <v>150</v>
      </c>
      <c r="AE578" s="140">
        <f>Table_1027[[#This Row],[Planned Individuals]]*0.51</f>
        <v>76.5</v>
      </c>
      <c r="AF578" s="140">
        <f>Table_1027[[#This Row],[Planned Individuals]]*0.49</f>
        <v>73.5</v>
      </c>
      <c r="AG578" s="37"/>
      <c r="AH578" s="18">
        <v>30</v>
      </c>
      <c r="AI578" s="140">
        <f>SUM(Table_1027[[#This Row],[Existing Households]:[New Households]])</f>
        <v>30</v>
      </c>
      <c r="AJ578" s="140">
        <f t="shared" si="19"/>
        <v>150</v>
      </c>
      <c r="AK578" s="140">
        <f>Table_1027[[#This Row],[Reached Individuals]]*0.51</f>
        <v>76.5</v>
      </c>
      <c r="AL578" s="140">
        <f>Table_1027[[#This Row],[Reached Individuals]]*0.49</f>
        <v>73.5</v>
      </c>
      <c r="AM578" s="140">
        <f>Table_1027[[#This Row],[Reached Individuals]]*0.21</f>
        <v>31.5</v>
      </c>
      <c r="AN578" s="140">
        <f>Table_1027[[#This Row],[Reached Individuals]]*0.21</f>
        <v>31.5</v>
      </c>
      <c r="AO578" s="140">
        <f>Table_1027[[#This Row],[Reached Individuals]]*0.26</f>
        <v>39</v>
      </c>
      <c r="AP578" s="140">
        <f>Table_1027[[#This Row],[Reached Individuals]]*0.27</f>
        <v>40.5</v>
      </c>
      <c r="AQ578" s="142">
        <f>Table_1027[[#This Row],[Reached Individuals]]*0.02</f>
        <v>3</v>
      </c>
      <c r="AR578" s="142">
        <f>Table_1027[[#This Row],[Reached Individuals]]*0.03</f>
        <v>4.5</v>
      </c>
      <c r="AS578" s="37"/>
      <c r="AT578" s="12" t="s">
        <v>5169</v>
      </c>
      <c r="AU578" s="12" t="s">
        <v>414</v>
      </c>
      <c r="AV578" s="11" t="s">
        <v>409</v>
      </c>
      <c r="AW578" s="11" t="s">
        <v>410</v>
      </c>
      <c r="AX578" s="11" t="s">
        <v>411</v>
      </c>
      <c r="AY578" s="18" t="s">
        <v>412</v>
      </c>
      <c r="AZ578" s="18" t="s">
        <v>413</v>
      </c>
      <c r="BA578" s="5">
        <v>20</v>
      </c>
      <c r="BB578" s="5">
        <v>2022</v>
      </c>
      <c r="BC578" s="6" t="str" cm="1">
        <f t="array" ref="BC578">_xlfn.IFS(U578="Teknaf","202290",U578="Ukhia","202294",U578="Ramu","202266",U578="Pekua","202256",U578="Maheshkhali","202249",U578="Kutubdia","202245",U578="Cox's Bazar Sadar","202224",U578="Chakaria","202216",ISBLANK(U578),"")</f>
        <v>202290</v>
      </c>
      <c r="BD578" s="22"/>
      <c r="BE578" s="22"/>
    </row>
    <row r="579" spans="1:57" ht="15" customHeight="1">
      <c r="A579" s="36">
        <v>576</v>
      </c>
      <c r="B579" s="10" t="s">
        <v>408</v>
      </c>
      <c r="C579" s="10" t="s">
        <v>27</v>
      </c>
      <c r="D579" s="10" t="s">
        <v>318</v>
      </c>
      <c r="E579" s="20" t="s">
        <v>10</v>
      </c>
      <c r="F579" s="20" t="s">
        <v>5230</v>
      </c>
      <c r="G579" s="20" t="s">
        <v>5168</v>
      </c>
      <c r="H579" s="3" t="s">
        <v>286</v>
      </c>
      <c r="I579" s="18" t="s">
        <v>89</v>
      </c>
      <c r="J579" s="18" t="s">
        <v>209</v>
      </c>
      <c r="K579" s="100" t="s">
        <v>74</v>
      </c>
      <c r="L579" s="100" t="s">
        <v>295</v>
      </c>
      <c r="M579" s="3" t="s">
        <v>428</v>
      </c>
      <c r="N579" s="18" t="s">
        <v>297</v>
      </c>
      <c r="O579" s="18" t="s">
        <v>303</v>
      </c>
      <c r="P579" s="18"/>
      <c r="Q579" s="2"/>
      <c r="R579" s="2"/>
      <c r="S579" s="5" t="s">
        <v>291</v>
      </c>
      <c r="T579" s="5" t="s">
        <v>292</v>
      </c>
      <c r="U579" s="18" t="s">
        <v>77</v>
      </c>
      <c r="V579" s="18" t="s">
        <v>223</v>
      </c>
      <c r="W579" s="18" t="s">
        <v>331</v>
      </c>
      <c r="X579" s="18" t="s">
        <v>311</v>
      </c>
      <c r="Y579" s="18" t="s">
        <v>72</v>
      </c>
      <c r="Z579" s="18" t="s">
        <v>296</v>
      </c>
      <c r="AA579" s="18" t="s">
        <v>73</v>
      </c>
      <c r="AB579" s="18" t="s">
        <v>293</v>
      </c>
      <c r="AC579" s="18">
        <v>20</v>
      </c>
      <c r="AD579" s="140">
        <f t="shared" si="18"/>
        <v>100</v>
      </c>
      <c r="AE579" s="140">
        <f>Table_1027[[#This Row],[Planned Individuals]]*0.51</f>
        <v>51</v>
      </c>
      <c r="AF579" s="140">
        <f>Table_1027[[#This Row],[Planned Individuals]]*0.49</f>
        <v>49</v>
      </c>
      <c r="AG579" s="37"/>
      <c r="AH579" s="18">
        <v>20</v>
      </c>
      <c r="AI579" s="140">
        <f>SUM(Table_1027[[#This Row],[Existing Households]:[New Households]])</f>
        <v>20</v>
      </c>
      <c r="AJ579" s="140">
        <f t="shared" si="19"/>
        <v>100</v>
      </c>
      <c r="AK579" s="140">
        <f>Table_1027[[#This Row],[Reached Individuals]]*0.51</f>
        <v>51</v>
      </c>
      <c r="AL579" s="140">
        <f>Table_1027[[#This Row],[Reached Individuals]]*0.49</f>
        <v>49</v>
      </c>
      <c r="AM579" s="140">
        <f>Table_1027[[#This Row],[Reached Individuals]]*0.21</f>
        <v>21</v>
      </c>
      <c r="AN579" s="140">
        <f>Table_1027[[#This Row],[Reached Individuals]]*0.21</f>
        <v>21</v>
      </c>
      <c r="AO579" s="140">
        <f>Table_1027[[#This Row],[Reached Individuals]]*0.26</f>
        <v>26</v>
      </c>
      <c r="AP579" s="140">
        <f>Table_1027[[#This Row],[Reached Individuals]]*0.27</f>
        <v>27</v>
      </c>
      <c r="AQ579" s="142">
        <f>Table_1027[[#This Row],[Reached Individuals]]*0.02</f>
        <v>2</v>
      </c>
      <c r="AR579" s="142">
        <f>Table_1027[[#This Row],[Reached Individuals]]*0.03</f>
        <v>3</v>
      </c>
      <c r="AS579" s="37"/>
      <c r="AT579" s="12" t="s">
        <v>5169</v>
      </c>
      <c r="AU579" s="12" t="s">
        <v>414</v>
      </c>
      <c r="AV579" s="11" t="s">
        <v>409</v>
      </c>
      <c r="AW579" s="11" t="s">
        <v>410</v>
      </c>
      <c r="AX579" s="11" t="s">
        <v>411</v>
      </c>
      <c r="AY579" s="18" t="s">
        <v>412</v>
      </c>
      <c r="AZ579" s="18" t="s">
        <v>413</v>
      </c>
      <c r="BA579" s="5">
        <v>20</v>
      </c>
      <c r="BB579" s="5">
        <v>2022</v>
      </c>
      <c r="BC579" s="6" t="str" cm="1">
        <f t="array" ref="BC579">_xlfn.IFS(U579="Teknaf","202290",U579="Ukhia","202294",U579="Ramu","202266",U579="Pekua","202256",U579="Maheshkhali","202249",U579="Kutubdia","202245",U579="Cox's Bazar Sadar","202224",U579="Chakaria","202216",ISBLANK(U579),"")</f>
        <v>202290</v>
      </c>
      <c r="BD579" s="22"/>
      <c r="BE579" s="22"/>
    </row>
    <row r="580" spans="1:57" ht="15" customHeight="1">
      <c r="A580" s="36">
        <v>577</v>
      </c>
      <c r="B580" s="7" t="s">
        <v>317</v>
      </c>
      <c r="C580" s="1" t="s">
        <v>27</v>
      </c>
      <c r="D580" s="1" t="s">
        <v>318</v>
      </c>
      <c r="E580" s="20" t="s">
        <v>10</v>
      </c>
      <c r="F580" s="20" t="s">
        <v>11</v>
      </c>
      <c r="G580" s="20" t="s">
        <v>16</v>
      </c>
      <c r="H580" s="3" t="s">
        <v>286</v>
      </c>
      <c r="I580" s="18" t="s">
        <v>102</v>
      </c>
      <c r="J580" s="18" t="s">
        <v>5231</v>
      </c>
      <c r="K580" s="100" t="s">
        <v>101</v>
      </c>
      <c r="L580" s="100" t="s">
        <v>357</v>
      </c>
      <c r="M580" s="3" t="s">
        <v>428</v>
      </c>
      <c r="N580" s="18" t="s">
        <v>319</v>
      </c>
      <c r="O580" s="18" t="s">
        <v>303</v>
      </c>
      <c r="P580" s="18"/>
      <c r="Q580" s="2"/>
      <c r="R580" s="1"/>
      <c r="S580" s="5" t="s">
        <v>291</v>
      </c>
      <c r="T580" s="5" t="s">
        <v>292</v>
      </c>
      <c r="U580" s="18" t="s">
        <v>76</v>
      </c>
      <c r="V580" s="18"/>
      <c r="W580" s="18" t="s">
        <v>103</v>
      </c>
      <c r="X580" s="18" t="s">
        <v>311</v>
      </c>
      <c r="Y580" s="18" t="s">
        <v>72</v>
      </c>
      <c r="Z580" s="18" t="s">
        <v>296</v>
      </c>
      <c r="AA580" s="18" t="s">
        <v>100</v>
      </c>
      <c r="AB580" s="18" t="s">
        <v>236</v>
      </c>
      <c r="AC580" s="21"/>
      <c r="AD580" s="140">
        <f t="shared" si="18"/>
        <v>0</v>
      </c>
      <c r="AE580" s="140">
        <f>Table_1027[[#This Row],[Planned Individuals]]*0.51</f>
        <v>0</v>
      </c>
      <c r="AF580" s="140">
        <f>Table_1027[[#This Row],[Planned Individuals]]*0.49</f>
        <v>0</v>
      </c>
      <c r="AG580" s="37">
        <v>7</v>
      </c>
      <c r="AH580" s="37"/>
      <c r="AI580" s="140">
        <f>SUM(Table_1027[[#This Row],[Existing Households]:[New Households]])</f>
        <v>7</v>
      </c>
      <c r="AJ580" s="140">
        <f t="shared" ref="AJ580:AJ595" si="20">IF(AA580="Host Community",AI580*5,IF(AA580="Refugee",AI580*4.6))</f>
        <v>32.199999999999996</v>
      </c>
      <c r="AK580" s="140">
        <f>Table_1027[[#This Row],[Reached Individuals]]*0.51</f>
        <v>16.421999999999997</v>
      </c>
      <c r="AL580" s="140">
        <f>Table_1027[[#This Row],[Reached Individuals]]*0.49</f>
        <v>15.777999999999997</v>
      </c>
      <c r="AM580" s="140">
        <f>Table_1027[[#This Row],[Reached Individuals]]*0.21</f>
        <v>6.7619999999999987</v>
      </c>
      <c r="AN580" s="140">
        <f>Table_1027[[#This Row],[Reached Individuals]]*0.21</f>
        <v>6.7619999999999987</v>
      </c>
      <c r="AO580" s="140">
        <f>Table_1027[[#This Row],[Reached Individuals]]*0.26</f>
        <v>8.3719999999999999</v>
      </c>
      <c r="AP580" s="140">
        <f>Table_1027[[#This Row],[Reached Individuals]]*0.27</f>
        <v>8.6939999999999991</v>
      </c>
      <c r="AQ580" s="142">
        <f>Table_1027[[#This Row],[Reached Individuals]]*0.02</f>
        <v>0.64399999999999991</v>
      </c>
      <c r="AR580" s="142">
        <f>Table_1027[[#This Row],[Reached Individuals]]*0.03</f>
        <v>0.96599999999999986</v>
      </c>
      <c r="AS580" s="37"/>
      <c r="AT580" s="12"/>
      <c r="AU580" s="12"/>
      <c r="AV580" s="11"/>
      <c r="AW580" s="11"/>
      <c r="AX580" s="11" t="s">
        <v>371</v>
      </c>
      <c r="AY580" s="18" t="s">
        <v>372</v>
      </c>
      <c r="AZ580" s="18" t="s">
        <v>373</v>
      </c>
      <c r="BA580" s="5">
        <v>20</v>
      </c>
      <c r="BB580" s="5">
        <v>2022</v>
      </c>
      <c r="BC580" s="6" t="str" cm="1">
        <f t="array" ref="BC580">_xlfn.IFS(U580="Teknaf","202290",U580="Ukhia","202294",U580="Ramu","202266",U580="Pekua","202256",U580="Maheshkhali","202249",U580="Kutubdia","202245",U580="Cox's Bazar Sadar","202224",U580="Chakaria","202216",ISBLANK(U580),"")</f>
        <v>202294</v>
      </c>
      <c r="BD580" s="22"/>
      <c r="BE580" s="22"/>
    </row>
    <row r="581" spans="1:57" ht="15" customHeight="1">
      <c r="A581" s="36">
        <v>578</v>
      </c>
      <c r="B581" s="7" t="s">
        <v>317</v>
      </c>
      <c r="C581" s="1" t="s">
        <v>27</v>
      </c>
      <c r="D581" s="1" t="s">
        <v>318</v>
      </c>
      <c r="E581" s="20" t="s">
        <v>10</v>
      </c>
      <c r="F581" s="20" t="s">
        <v>11</v>
      </c>
      <c r="G581" s="20" t="s">
        <v>16</v>
      </c>
      <c r="H581" s="3" t="s">
        <v>286</v>
      </c>
      <c r="I581" s="18" t="s">
        <v>102</v>
      </c>
      <c r="J581" s="18" t="s">
        <v>5231</v>
      </c>
      <c r="K581" s="100" t="s">
        <v>101</v>
      </c>
      <c r="L581" s="100" t="s">
        <v>357</v>
      </c>
      <c r="M581" s="3" t="s">
        <v>428</v>
      </c>
      <c r="N581" s="18" t="s">
        <v>319</v>
      </c>
      <c r="O581" s="18" t="s">
        <v>303</v>
      </c>
      <c r="P581" s="18"/>
      <c r="Q581" s="2"/>
      <c r="R581" s="1"/>
      <c r="S581" s="5" t="s">
        <v>291</v>
      </c>
      <c r="T581" s="5" t="s">
        <v>292</v>
      </c>
      <c r="U581" s="18" t="s">
        <v>76</v>
      </c>
      <c r="V581" s="18"/>
      <c r="W581" s="18" t="s">
        <v>105</v>
      </c>
      <c r="X581" s="18" t="s">
        <v>311</v>
      </c>
      <c r="Y581" s="18" t="s">
        <v>72</v>
      </c>
      <c r="Z581" s="18" t="s">
        <v>296</v>
      </c>
      <c r="AA581" s="18" t="s">
        <v>100</v>
      </c>
      <c r="AB581" s="18" t="s">
        <v>236</v>
      </c>
      <c r="AC581" s="21"/>
      <c r="AD581" s="140">
        <f t="shared" si="18"/>
        <v>0</v>
      </c>
      <c r="AE581" s="140">
        <f>Table_1027[[#This Row],[Planned Individuals]]*0.51</f>
        <v>0</v>
      </c>
      <c r="AF581" s="140">
        <f>Table_1027[[#This Row],[Planned Individuals]]*0.49</f>
        <v>0</v>
      </c>
      <c r="AG581" s="37">
        <v>46</v>
      </c>
      <c r="AH581" s="37"/>
      <c r="AI581" s="140">
        <f>SUM(Table_1027[[#This Row],[Existing Households]:[New Households]])</f>
        <v>46</v>
      </c>
      <c r="AJ581" s="140">
        <f t="shared" si="20"/>
        <v>211.6</v>
      </c>
      <c r="AK581" s="140">
        <f>Table_1027[[#This Row],[Reached Individuals]]*0.51</f>
        <v>107.916</v>
      </c>
      <c r="AL581" s="140">
        <f>Table_1027[[#This Row],[Reached Individuals]]*0.49</f>
        <v>103.684</v>
      </c>
      <c r="AM581" s="140">
        <f>Table_1027[[#This Row],[Reached Individuals]]*0.21</f>
        <v>44.436</v>
      </c>
      <c r="AN581" s="140">
        <f>Table_1027[[#This Row],[Reached Individuals]]*0.21</f>
        <v>44.436</v>
      </c>
      <c r="AO581" s="140">
        <f>Table_1027[[#This Row],[Reached Individuals]]*0.26</f>
        <v>55.015999999999998</v>
      </c>
      <c r="AP581" s="140">
        <f>Table_1027[[#This Row],[Reached Individuals]]*0.27</f>
        <v>57.132000000000005</v>
      </c>
      <c r="AQ581" s="142">
        <f>Table_1027[[#This Row],[Reached Individuals]]*0.02</f>
        <v>4.2320000000000002</v>
      </c>
      <c r="AR581" s="142">
        <f>Table_1027[[#This Row],[Reached Individuals]]*0.03</f>
        <v>6.3479999999999999</v>
      </c>
      <c r="AS581" s="37"/>
      <c r="AT581" s="12"/>
      <c r="AU581" s="12"/>
      <c r="AV581" s="11"/>
      <c r="AW581" s="11"/>
      <c r="AX581" s="11" t="s">
        <v>371</v>
      </c>
      <c r="AY581" s="18" t="s">
        <v>375</v>
      </c>
      <c r="AZ581" s="18" t="s">
        <v>373</v>
      </c>
      <c r="BA581" s="5">
        <v>20</v>
      </c>
      <c r="BB581" s="5">
        <v>2022</v>
      </c>
      <c r="BC581" s="6" t="str" cm="1">
        <f t="array" ref="BC581">_xlfn.IFS(U581="Teknaf","202290",U581="Ukhia","202294",U581="Ramu","202266",U581="Pekua","202256",U581="Maheshkhali","202249",U581="Kutubdia","202245",U581="Cox's Bazar Sadar","202224",U581="Chakaria","202216",ISBLANK(U581),"")</f>
        <v>202294</v>
      </c>
      <c r="BD581" s="22"/>
      <c r="BE581" s="22"/>
    </row>
    <row r="582" spans="1:57" ht="15" customHeight="1">
      <c r="A582" s="36">
        <v>579</v>
      </c>
      <c r="B582" s="7" t="s">
        <v>317</v>
      </c>
      <c r="C582" s="1" t="s">
        <v>27</v>
      </c>
      <c r="D582" s="1" t="s">
        <v>318</v>
      </c>
      <c r="E582" s="20" t="s">
        <v>10</v>
      </c>
      <c r="F582" s="20" t="s">
        <v>11</v>
      </c>
      <c r="G582" s="20" t="s">
        <v>16</v>
      </c>
      <c r="H582" s="3" t="s">
        <v>286</v>
      </c>
      <c r="I582" s="18" t="s">
        <v>102</v>
      </c>
      <c r="J582" s="18" t="s">
        <v>5231</v>
      </c>
      <c r="K582" s="100" t="s">
        <v>101</v>
      </c>
      <c r="L582" s="100" t="s">
        <v>357</v>
      </c>
      <c r="M582" s="3" t="s">
        <v>428</v>
      </c>
      <c r="N582" s="18" t="s">
        <v>319</v>
      </c>
      <c r="O582" s="18" t="s">
        <v>303</v>
      </c>
      <c r="P582" s="18"/>
      <c r="Q582" s="2"/>
      <c r="R582" s="1"/>
      <c r="S582" s="5" t="s">
        <v>291</v>
      </c>
      <c r="T582" s="5" t="s">
        <v>292</v>
      </c>
      <c r="U582" s="18" t="s">
        <v>76</v>
      </c>
      <c r="V582" s="18"/>
      <c r="W582" s="18" t="s">
        <v>106</v>
      </c>
      <c r="X582" s="18" t="s">
        <v>311</v>
      </c>
      <c r="Y582" s="18" t="s">
        <v>72</v>
      </c>
      <c r="Z582" s="18" t="s">
        <v>296</v>
      </c>
      <c r="AA582" s="18" t="s">
        <v>100</v>
      </c>
      <c r="AB582" s="18" t="s">
        <v>236</v>
      </c>
      <c r="AC582" s="21"/>
      <c r="AD582" s="140">
        <f t="shared" si="18"/>
        <v>0</v>
      </c>
      <c r="AE582" s="140">
        <f>Table_1027[[#This Row],[Planned Individuals]]*0.51</f>
        <v>0</v>
      </c>
      <c r="AF582" s="140">
        <f>Table_1027[[#This Row],[Planned Individuals]]*0.49</f>
        <v>0</v>
      </c>
      <c r="AG582" s="37">
        <v>3</v>
      </c>
      <c r="AH582" s="37"/>
      <c r="AI582" s="140">
        <f>SUM(Table_1027[[#This Row],[Existing Households]:[New Households]])</f>
        <v>3</v>
      </c>
      <c r="AJ582" s="140">
        <f t="shared" si="20"/>
        <v>13.799999999999999</v>
      </c>
      <c r="AK582" s="140">
        <f>Table_1027[[#This Row],[Reached Individuals]]*0.51</f>
        <v>7.0379999999999994</v>
      </c>
      <c r="AL582" s="140">
        <f>Table_1027[[#This Row],[Reached Individuals]]*0.49</f>
        <v>6.7619999999999996</v>
      </c>
      <c r="AM582" s="140">
        <f>Table_1027[[#This Row],[Reached Individuals]]*0.21</f>
        <v>2.8979999999999997</v>
      </c>
      <c r="AN582" s="140">
        <f>Table_1027[[#This Row],[Reached Individuals]]*0.21</f>
        <v>2.8979999999999997</v>
      </c>
      <c r="AO582" s="140">
        <f>Table_1027[[#This Row],[Reached Individuals]]*0.26</f>
        <v>3.5879999999999996</v>
      </c>
      <c r="AP582" s="140">
        <f>Table_1027[[#This Row],[Reached Individuals]]*0.27</f>
        <v>3.726</v>
      </c>
      <c r="AQ582" s="142">
        <f>Table_1027[[#This Row],[Reached Individuals]]*0.02</f>
        <v>0.27599999999999997</v>
      </c>
      <c r="AR582" s="142">
        <f>Table_1027[[#This Row],[Reached Individuals]]*0.03</f>
        <v>0.41399999999999998</v>
      </c>
      <c r="AS582" s="37"/>
      <c r="AT582" s="12"/>
      <c r="AU582" s="12"/>
      <c r="AV582" s="11"/>
      <c r="AW582" s="11"/>
      <c r="AX582" s="11" t="s">
        <v>371</v>
      </c>
      <c r="AY582" s="18" t="s">
        <v>376</v>
      </c>
      <c r="AZ582" s="18" t="s">
        <v>373</v>
      </c>
      <c r="BA582" s="5">
        <v>20</v>
      </c>
      <c r="BB582" s="5">
        <v>2022</v>
      </c>
      <c r="BC582" s="6" t="str" cm="1">
        <f t="array" ref="BC582">_xlfn.IFS(U582="Teknaf","202290",U582="Ukhia","202294",U582="Ramu","202266",U582="Pekua","202256",U582="Maheshkhali","202249",U582="Kutubdia","202245",U582="Cox's Bazar Sadar","202224",U582="Chakaria","202216",ISBLANK(U582),"")</f>
        <v>202294</v>
      </c>
      <c r="BD582" s="22"/>
      <c r="BE582" s="22"/>
    </row>
    <row r="583" spans="1:57" ht="15" customHeight="1">
      <c r="A583" s="36">
        <v>580</v>
      </c>
      <c r="B583" s="7" t="s">
        <v>317</v>
      </c>
      <c r="C583" s="1" t="s">
        <v>27</v>
      </c>
      <c r="D583" s="1" t="s">
        <v>318</v>
      </c>
      <c r="E583" s="20" t="s">
        <v>10</v>
      </c>
      <c r="F583" s="20" t="s">
        <v>11</v>
      </c>
      <c r="G583" s="20" t="s">
        <v>16</v>
      </c>
      <c r="H583" s="3" t="s">
        <v>286</v>
      </c>
      <c r="I583" s="18" t="s">
        <v>102</v>
      </c>
      <c r="J583" s="18" t="s">
        <v>5231</v>
      </c>
      <c r="K583" s="100" t="s">
        <v>101</v>
      </c>
      <c r="L583" s="100" t="s">
        <v>357</v>
      </c>
      <c r="M583" s="3" t="s">
        <v>428</v>
      </c>
      <c r="N583" s="18" t="s">
        <v>319</v>
      </c>
      <c r="O583" s="18" t="s">
        <v>303</v>
      </c>
      <c r="P583" s="18"/>
      <c r="Q583" s="2"/>
      <c r="R583" s="1"/>
      <c r="S583" s="5" t="s">
        <v>291</v>
      </c>
      <c r="T583" s="5" t="s">
        <v>292</v>
      </c>
      <c r="U583" s="18" t="s">
        <v>76</v>
      </c>
      <c r="V583" s="18"/>
      <c r="W583" s="18" t="s">
        <v>107</v>
      </c>
      <c r="X583" s="18" t="s">
        <v>311</v>
      </c>
      <c r="Y583" s="18" t="s">
        <v>72</v>
      </c>
      <c r="Z583" s="18" t="s">
        <v>296</v>
      </c>
      <c r="AA583" s="18" t="s">
        <v>100</v>
      </c>
      <c r="AB583" s="18" t="s">
        <v>236</v>
      </c>
      <c r="AC583" s="21"/>
      <c r="AD583" s="140">
        <f t="shared" si="18"/>
        <v>0</v>
      </c>
      <c r="AE583" s="140">
        <f>Table_1027[[#This Row],[Planned Individuals]]*0.51</f>
        <v>0</v>
      </c>
      <c r="AF583" s="140">
        <f>Table_1027[[#This Row],[Planned Individuals]]*0.49</f>
        <v>0</v>
      </c>
      <c r="AG583" s="37">
        <v>59</v>
      </c>
      <c r="AH583" s="37"/>
      <c r="AI583" s="140">
        <f>SUM(Table_1027[[#This Row],[Existing Households]:[New Households]])</f>
        <v>59</v>
      </c>
      <c r="AJ583" s="140">
        <f t="shared" si="20"/>
        <v>271.39999999999998</v>
      </c>
      <c r="AK583" s="140">
        <f>Table_1027[[#This Row],[Reached Individuals]]*0.51</f>
        <v>138.41399999999999</v>
      </c>
      <c r="AL583" s="140">
        <f>Table_1027[[#This Row],[Reached Individuals]]*0.49</f>
        <v>132.98599999999999</v>
      </c>
      <c r="AM583" s="140">
        <f>Table_1027[[#This Row],[Reached Individuals]]*0.21</f>
        <v>56.993999999999993</v>
      </c>
      <c r="AN583" s="140">
        <f>Table_1027[[#This Row],[Reached Individuals]]*0.21</f>
        <v>56.993999999999993</v>
      </c>
      <c r="AO583" s="140">
        <f>Table_1027[[#This Row],[Reached Individuals]]*0.26</f>
        <v>70.563999999999993</v>
      </c>
      <c r="AP583" s="140">
        <f>Table_1027[[#This Row],[Reached Individuals]]*0.27</f>
        <v>73.277999999999992</v>
      </c>
      <c r="AQ583" s="142">
        <f>Table_1027[[#This Row],[Reached Individuals]]*0.02</f>
        <v>5.4279999999999999</v>
      </c>
      <c r="AR583" s="142">
        <f>Table_1027[[#This Row],[Reached Individuals]]*0.03</f>
        <v>8.1419999999999995</v>
      </c>
      <c r="AS583" s="37"/>
      <c r="AT583" s="12"/>
      <c r="AU583" s="12"/>
      <c r="AV583" s="11"/>
      <c r="AW583" s="11"/>
      <c r="AX583" s="11" t="s">
        <v>371</v>
      </c>
      <c r="AY583" s="18" t="s">
        <v>377</v>
      </c>
      <c r="AZ583" s="18" t="s">
        <v>373</v>
      </c>
      <c r="BA583" s="5">
        <v>20</v>
      </c>
      <c r="BB583" s="5">
        <v>2022</v>
      </c>
      <c r="BC583" s="6" t="str" cm="1">
        <f t="array" ref="BC583">_xlfn.IFS(U583="Teknaf","202290",U583="Ukhia","202294",U583="Ramu","202266",U583="Pekua","202256",U583="Maheshkhali","202249",U583="Kutubdia","202245",U583="Cox's Bazar Sadar","202224",U583="Chakaria","202216",ISBLANK(U583),"")</f>
        <v>202294</v>
      </c>
      <c r="BD583" s="22"/>
      <c r="BE583" s="22"/>
    </row>
    <row r="584" spans="1:57" ht="15" customHeight="1">
      <c r="A584" s="36">
        <v>581</v>
      </c>
      <c r="B584" s="7" t="s">
        <v>317</v>
      </c>
      <c r="C584" s="1" t="s">
        <v>27</v>
      </c>
      <c r="D584" s="1" t="s">
        <v>318</v>
      </c>
      <c r="E584" s="20" t="s">
        <v>10</v>
      </c>
      <c r="F584" s="20" t="s">
        <v>11</v>
      </c>
      <c r="G584" s="20" t="s">
        <v>16</v>
      </c>
      <c r="H584" s="3" t="s">
        <v>286</v>
      </c>
      <c r="I584" s="18" t="s">
        <v>102</v>
      </c>
      <c r="J584" s="18" t="s">
        <v>5231</v>
      </c>
      <c r="K584" s="100" t="s">
        <v>101</v>
      </c>
      <c r="L584" s="100" t="s">
        <v>357</v>
      </c>
      <c r="M584" s="3" t="s">
        <v>428</v>
      </c>
      <c r="N584" s="18" t="s">
        <v>319</v>
      </c>
      <c r="O584" s="18" t="s">
        <v>303</v>
      </c>
      <c r="P584" s="18"/>
      <c r="Q584" s="2"/>
      <c r="R584" s="1"/>
      <c r="S584" s="5" t="s">
        <v>291</v>
      </c>
      <c r="T584" s="5" t="s">
        <v>292</v>
      </c>
      <c r="U584" s="18" t="s">
        <v>76</v>
      </c>
      <c r="V584" s="18"/>
      <c r="W584" s="18" t="s">
        <v>108</v>
      </c>
      <c r="X584" s="18" t="s">
        <v>311</v>
      </c>
      <c r="Y584" s="18" t="s">
        <v>72</v>
      </c>
      <c r="Z584" s="18" t="s">
        <v>296</v>
      </c>
      <c r="AA584" s="18" t="s">
        <v>100</v>
      </c>
      <c r="AB584" s="18" t="s">
        <v>236</v>
      </c>
      <c r="AC584" s="21"/>
      <c r="AD584" s="140">
        <f t="shared" si="18"/>
        <v>0</v>
      </c>
      <c r="AE584" s="140">
        <f>Table_1027[[#This Row],[Planned Individuals]]*0.51</f>
        <v>0</v>
      </c>
      <c r="AF584" s="140">
        <f>Table_1027[[#This Row],[Planned Individuals]]*0.49</f>
        <v>0</v>
      </c>
      <c r="AG584" s="37">
        <v>92</v>
      </c>
      <c r="AH584" s="37"/>
      <c r="AI584" s="140">
        <f>SUM(Table_1027[[#This Row],[Existing Households]:[New Households]])</f>
        <v>92</v>
      </c>
      <c r="AJ584" s="140">
        <f t="shared" si="20"/>
        <v>423.2</v>
      </c>
      <c r="AK584" s="140">
        <f>Table_1027[[#This Row],[Reached Individuals]]*0.51</f>
        <v>215.83199999999999</v>
      </c>
      <c r="AL584" s="140">
        <f>Table_1027[[#This Row],[Reached Individuals]]*0.49</f>
        <v>207.36799999999999</v>
      </c>
      <c r="AM584" s="140">
        <f>Table_1027[[#This Row],[Reached Individuals]]*0.21</f>
        <v>88.872</v>
      </c>
      <c r="AN584" s="140">
        <f>Table_1027[[#This Row],[Reached Individuals]]*0.21</f>
        <v>88.872</v>
      </c>
      <c r="AO584" s="140">
        <f>Table_1027[[#This Row],[Reached Individuals]]*0.26</f>
        <v>110.032</v>
      </c>
      <c r="AP584" s="140">
        <f>Table_1027[[#This Row],[Reached Individuals]]*0.27</f>
        <v>114.26400000000001</v>
      </c>
      <c r="AQ584" s="142">
        <f>Table_1027[[#This Row],[Reached Individuals]]*0.02</f>
        <v>8.4640000000000004</v>
      </c>
      <c r="AR584" s="142">
        <f>Table_1027[[#This Row],[Reached Individuals]]*0.03</f>
        <v>12.696</v>
      </c>
      <c r="AS584" s="37"/>
      <c r="AT584" s="12"/>
      <c r="AU584" s="12"/>
      <c r="AV584" s="11"/>
      <c r="AW584" s="11"/>
      <c r="AX584" s="11" t="s">
        <v>371</v>
      </c>
      <c r="AY584" s="18" t="s">
        <v>378</v>
      </c>
      <c r="AZ584" s="18" t="s">
        <v>373</v>
      </c>
      <c r="BA584" s="5">
        <v>20</v>
      </c>
      <c r="BB584" s="5">
        <v>2022</v>
      </c>
      <c r="BC584" s="6" t="str" cm="1">
        <f t="array" ref="BC584">_xlfn.IFS(U584="Teknaf","202290",U584="Ukhia","202294",U584="Ramu","202266",U584="Pekua","202256",U584="Maheshkhali","202249",U584="Kutubdia","202245",U584="Cox's Bazar Sadar","202224",U584="Chakaria","202216",ISBLANK(U584),"")</f>
        <v>202294</v>
      </c>
      <c r="BD584" s="22"/>
      <c r="BE584" s="22"/>
    </row>
    <row r="585" spans="1:57" ht="15" customHeight="1">
      <c r="A585" s="36">
        <v>582</v>
      </c>
      <c r="B585" s="7" t="s">
        <v>317</v>
      </c>
      <c r="C585" s="1" t="s">
        <v>27</v>
      </c>
      <c r="D585" s="1" t="s">
        <v>318</v>
      </c>
      <c r="E585" s="20" t="s">
        <v>10</v>
      </c>
      <c r="F585" s="20" t="s">
        <v>11</v>
      </c>
      <c r="G585" s="20" t="s">
        <v>16</v>
      </c>
      <c r="H585" s="3" t="s">
        <v>286</v>
      </c>
      <c r="I585" s="18" t="s">
        <v>102</v>
      </c>
      <c r="J585" s="18" t="s">
        <v>5231</v>
      </c>
      <c r="K585" s="100" t="s">
        <v>101</v>
      </c>
      <c r="L585" s="100" t="s">
        <v>357</v>
      </c>
      <c r="M585" s="3" t="s">
        <v>428</v>
      </c>
      <c r="N585" s="18" t="s">
        <v>319</v>
      </c>
      <c r="O585" s="18" t="s">
        <v>303</v>
      </c>
      <c r="P585" s="18"/>
      <c r="Q585" s="2"/>
      <c r="R585" s="1"/>
      <c r="S585" s="5" t="s">
        <v>291</v>
      </c>
      <c r="T585" s="5" t="s">
        <v>292</v>
      </c>
      <c r="U585" s="18" t="s">
        <v>76</v>
      </c>
      <c r="V585" s="18"/>
      <c r="W585" s="18" t="s">
        <v>109</v>
      </c>
      <c r="X585" s="18" t="s">
        <v>311</v>
      </c>
      <c r="Y585" s="18" t="s">
        <v>72</v>
      </c>
      <c r="Z585" s="18" t="s">
        <v>296</v>
      </c>
      <c r="AA585" s="18" t="s">
        <v>100</v>
      </c>
      <c r="AB585" s="18" t="s">
        <v>236</v>
      </c>
      <c r="AC585" s="21"/>
      <c r="AD585" s="140">
        <f t="shared" ref="AD585:AD595" si="21">IF(AA585="Host Community",AC585*5,IF(AA585="Refugee",AC585*4.5))</f>
        <v>0</v>
      </c>
      <c r="AE585" s="140">
        <f>Table_1027[[#This Row],[Planned Individuals]]*0.51</f>
        <v>0</v>
      </c>
      <c r="AF585" s="140">
        <f>Table_1027[[#This Row],[Planned Individuals]]*0.49</f>
        <v>0</v>
      </c>
      <c r="AG585" s="37">
        <v>27</v>
      </c>
      <c r="AH585" s="37"/>
      <c r="AI585" s="140">
        <f>SUM(Table_1027[[#This Row],[Existing Households]:[New Households]])</f>
        <v>27</v>
      </c>
      <c r="AJ585" s="140">
        <f t="shared" si="20"/>
        <v>124.19999999999999</v>
      </c>
      <c r="AK585" s="140">
        <f>Table_1027[[#This Row],[Reached Individuals]]*0.51</f>
        <v>63.341999999999999</v>
      </c>
      <c r="AL585" s="140">
        <f>Table_1027[[#This Row],[Reached Individuals]]*0.49</f>
        <v>60.85799999999999</v>
      </c>
      <c r="AM585" s="140">
        <f>Table_1027[[#This Row],[Reached Individuals]]*0.21</f>
        <v>26.081999999999997</v>
      </c>
      <c r="AN585" s="140">
        <f>Table_1027[[#This Row],[Reached Individuals]]*0.21</f>
        <v>26.081999999999997</v>
      </c>
      <c r="AO585" s="140">
        <f>Table_1027[[#This Row],[Reached Individuals]]*0.26</f>
        <v>32.292000000000002</v>
      </c>
      <c r="AP585" s="140">
        <f>Table_1027[[#This Row],[Reached Individuals]]*0.27</f>
        <v>33.533999999999999</v>
      </c>
      <c r="AQ585" s="142">
        <f>Table_1027[[#This Row],[Reached Individuals]]*0.02</f>
        <v>2.484</v>
      </c>
      <c r="AR585" s="142">
        <f>Table_1027[[#This Row],[Reached Individuals]]*0.03</f>
        <v>3.7259999999999995</v>
      </c>
      <c r="AS585" s="37"/>
      <c r="AT585" s="12"/>
      <c r="AU585" s="12"/>
      <c r="AV585" s="11"/>
      <c r="AW585" s="11"/>
      <c r="AX585" s="11" t="s">
        <v>371</v>
      </c>
      <c r="AY585" s="18" t="s">
        <v>379</v>
      </c>
      <c r="AZ585" s="18" t="s">
        <v>373</v>
      </c>
      <c r="BA585" s="5">
        <v>20</v>
      </c>
      <c r="BB585" s="5">
        <v>2022</v>
      </c>
      <c r="BC585" s="6" t="str" cm="1">
        <f t="array" ref="BC585">_xlfn.IFS(U585="Teknaf","202290",U585="Ukhia","202294",U585="Ramu","202266",U585="Pekua","202256",U585="Maheshkhali","202249",U585="Kutubdia","202245",U585="Cox's Bazar Sadar","202224",U585="Chakaria","202216",ISBLANK(U585),"")</f>
        <v>202294</v>
      </c>
      <c r="BD585" s="22"/>
      <c r="BE585" s="22"/>
    </row>
    <row r="586" spans="1:57" ht="15" customHeight="1">
      <c r="A586" s="36">
        <v>583</v>
      </c>
      <c r="B586" s="7" t="s">
        <v>317</v>
      </c>
      <c r="C586" s="1" t="s">
        <v>27</v>
      </c>
      <c r="D586" s="1" t="s">
        <v>318</v>
      </c>
      <c r="E586" s="20" t="s">
        <v>10</v>
      </c>
      <c r="F586" s="20" t="s">
        <v>11</v>
      </c>
      <c r="G586" s="20" t="s">
        <v>16</v>
      </c>
      <c r="H586" s="3" t="s">
        <v>286</v>
      </c>
      <c r="I586" s="18" t="s">
        <v>102</v>
      </c>
      <c r="J586" s="18" t="s">
        <v>5231</v>
      </c>
      <c r="K586" s="100" t="s">
        <v>101</v>
      </c>
      <c r="L586" s="100" t="s">
        <v>357</v>
      </c>
      <c r="M586" s="3" t="s">
        <v>428</v>
      </c>
      <c r="N586" s="18" t="s">
        <v>319</v>
      </c>
      <c r="O586" s="18" t="s">
        <v>303</v>
      </c>
      <c r="P586" s="18"/>
      <c r="Q586" s="2"/>
      <c r="R586" s="1"/>
      <c r="S586" s="5" t="s">
        <v>291</v>
      </c>
      <c r="T586" s="5" t="s">
        <v>292</v>
      </c>
      <c r="U586" s="18" t="s">
        <v>76</v>
      </c>
      <c r="V586" s="18"/>
      <c r="W586" s="18" t="s">
        <v>110</v>
      </c>
      <c r="X586" s="18" t="s">
        <v>311</v>
      </c>
      <c r="Y586" s="18" t="s">
        <v>72</v>
      </c>
      <c r="Z586" s="18" t="s">
        <v>296</v>
      </c>
      <c r="AA586" s="18" t="s">
        <v>100</v>
      </c>
      <c r="AB586" s="18" t="s">
        <v>236</v>
      </c>
      <c r="AC586" s="21"/>
      <c r="AD586" s="140">
        <f t="shared" si="21"/>
        <v>0</v>
      </c>
      <c r="AE586" s="140">
        <f>Table_1027[[#This Row],[Planned Individuals]]*0.51</f>
        <v>0</v>
      </c>
      <c r="AF586" s="140">
        <f>Table_1027[[#This Row],[Planned Individuals]]*0.49</f>
        <v>0</v>
      </c>
      <c r="AG586" s="37">
        <v>49</v>
      </c>
      <c r="AH586" s="37"/>
      <c r="AI586" s="140">
        <f>SUM(Table_1027[[#This Row],[Existing Households]:[New Households]])</f>
        <v>49</v>
      </c>
      <c r="AJ586" s="140">
        <f t="shared" si="20"/>
        <v>225.39999999999998</v>
      </c>
      <c r="AK586" s="140">
        <f>Table_1027[[#This Row],[Reached Individuals]]*0.51</f>
        <v>114.95399999999999</v>
      </c>
      <c r="AL586" s="140">
        <f>Table_1027[[#This Row],[Reached Individuals]]*0.49</f>
        <v>110.44599999999998</v>
      </c>
      <c r="AM586" s="140">
        <f>Table_1027[[#This Row],[Reached Individuals]]*0.21</f>
        <v>47.333999999999996</v>
      </c>
      <c r="AN586" s="140">
        <f>Table_1027[[#This Row],[Reached Individuals]]*0.21</f>
        <v>47.333999999999996</v>
      </c>
      <c r="AO586" s="140">
        <f>Table_1027[[#This Row],[Reached Individuals]]*0.26</f>
        <v>58.603999999999999</v>
      </c>
      <c r="AP586" s="140">
        <f>Table_1027[[#This Row],[Reached Individuals]]*0.27</f>
        <v>60.857999999999997</v>
      </c>
      <c r="AQ586" s="142">
        <f>Table_1027[[#This Row],[Reached Individuals]]*0.02</f>
        <v>4.508</v>
      </c>
      <c r="AR586" s="142">
        <f>Table_1027[[#This Row],[Reached Individuals]]*0.03</f>
        <v>6.7619999999999987</v>
      </c>
      <c r="AS586" s="37"/>
      <c r="AT586" s="12"/>
      <c r="AU586" s="12"/>
      <c r="AV586" s="11"/>
      <c r="AW586" s="11"/>
      <c r="AX586" s="11" t="s">
        <v>371</v>
      </c>
      <c r="AY586" s="18" t="s">
        <v>380</v>
      </c>
      <c r="AZ586" s="18" t="s">
        <v>373</v>
      </c>
      <c r="BA586" s="5">
        <v>20</v>
      </c>
      <c r="BB586" s="5">
        <v>2022</v>
      </c>
      <c r="BC586" s="6" t="str" cm="1">
        <f t="array" ref="BC586">_xlfn.IFS(U586="Teknaf","202290",U586="Ukhia","202294",U586="Ramu","202266",U586="Pekua","202256",U586="Maheshkhali","202249",U586="Kutubdia","202245",U586="Cox's Bazar Sadar","202224",U586="Chakaria","202216",ISBLANK(U586),"")</f>
        <v>202294</v>
      </c>
      <c r="BD586" s="22"/>
      <c r="BE586" s="22"/>
    </row>
    <row r="587" spans="1:57" ht="15" customHeight="1">
      <c r="A587" s="36">
        <v>584</v>
      </c>
      <c r="B587" s="7" t="s">
        <v>317</v>
      </c>
      <c r="C587" s="1" t="s">
        <v>27</v>
      </c>
      <c r="D587" s="1" t="s">
        <v>318</v>
      </c>
      <c r="E587" s="20" t="s">
        <v>10</v>
      </c>
      <c r="F587" s="20" t="s">
        <v>13</v>
      </c>
      <c r="G587" s="20" t="s">
        <v>16</v>
      </c>
      <c r="H587" s="3" t="s">
        <v>286</v>
      </c>
      <c r="I587" s="18" t="s">
        <v>102</v>
      </c>
      <c r="J587" s="18" t="s">
        <v>5231</v>
      </c>
      <c r="K587" s="100" t="s">
        <v>101</v>
      </c>
      <c r="L587" s="100" t="s">
        <v>357</v>
      </c>
      <c r="M587" s="3" t="s">
        <v>428</v>
      </c>
      <c r="N587" s="18" t="s">
        <v>319</v>
      </c>
      <c r="O587" s="18" t="s">
        <v>303</v>
      </c>
      <c r="P587" s="18"/>
      <c r="Q587" s="2"/>
      <c r="R587" s="1"/>
      <c r="S587" s="5" t="s">
        <v>291</v>
      </c>
      <c r="T587" s="5" t="s">
        <v>292</v>
      </c>
      <c r="U587" s="18" t="s">
        <v>76</v>
      </c>
      <c r="V587" s="18"/>
      <c r="W587" s="18" t="s">
        <v>114</v>
      </c>
      <c r="X587" s="18" t="s">
        <v>311</v>
      </c>
      <c r="Y587" s="18" t="s">
        <v>72</v>
      </c>
      <c r="Z587" s="18" t="s">
        <v>296</v>
      </c>
      <c r="AA587" s="18" t="s">
        <v>100</v>
      </c>
      <c r="AB587" s="18" t="s">
        <v>236</v>
      </c>
      <c r="AC587" s="21"/>
      <c r="AD587" s="140">
        <f t="shared" si="21"/>
        <v>0</v>
      </c>
      <c r="AE587" s="140">
        <f>Table_1027[[#This Row],[Planned Individuals]]*0.51</f>
        <v>0</v>
      </c>
      <c r="AF587" s="140">
        <f>Table_1027[[#This Row],[Planned Individuals]]*0.49</f>
        <v>0</v>
      </c>
      <c r="AG587" s="37">
        <v>20</v>
      </c>
      <c r="AH587" s="37"/>
      <c r="AI587" s="140">
        <f>SUM(Table_1027[[#This Row],[Existing Households]:[New Households]])</f>
        <v>20</v>
      </c>
      <c r="AJ587" s="140">
        <f t="shared" si="20"/>
        <v>92</v>
      </c>
      <c r="AK587" s="140">
        <f>Table_1027[[#This Row],[Reached Individuals]]*0.51</f>
        <v>46.92</v>
      </c>
      <c r="AL587" s="140">
        <f>Table_1027[[#This Row],[Reached Individuals]]*0.49</f>
        <v>45.08</v>
      </c>
      <c r="AM587" s="140">
        <f>Table_1027[[#This Row],[Reached Individuals]]*0.21</f>
        <v>19.32</v>
      </c>
      <c r="AN587" s="140">
        <f>Table_1027[[#This Row],[Reached Individuals]]*0.21</f>
        <v>19.32</v>
      </c>
      <c r="AO587" s="140">
        <f>Table_1027[[#This Row],[Reached Individuals]]*0.26</f>
        <v>23.92</v>
      </c>
      <c r="AP587" s="140">
        <f>Table_1027[[#This Row],[Reached Individuals]]*0.27</f>
        <v>24.840000000000003</v>
      </c>
      <c r="AQ587" s="142">
        <f>Table_1027[[#This Row],[Reached Individuals]]*0.02</f>
        <v>1.84</v>
      </c>
      <c r="AR587" s="142">
        <f>Table_1027[[#This Row],[Reached Individuals]]*0.03</f>
        <v>2.76</v>
      </c>
      <c r="AS587" s="37"/>
      <c r="AT587" s="12"/>
      <c r="AU587" s="12"/>
      <c r="AV587" s="11"/>
      <c r="AW587" s="11"/>
      <c r="AX587" s="11" t="s">
        <v>371</v>
      </c>
      <c r="AY587" s="18" t="s">
        <v>384</v>
      </c>
      <c r="AZ587" s="18" t="s">
        <v>373</v>
      </c>
      <c r="BA587" s="5">
        <v>20</v>
      </c>
      <c r="BB587" s="5">
        <v>2022</v>
      </c>
      <c r="BC587" s="6" t="str" cm="1">
        <f t="array" ref="BC587">_xlfn.IFS(U587="Teknaf","202290",U587="Ukhia","202294",U587="Ramu","202266",U587="Pekua","202256",U587="Maheshkhali","202249",U587="Kutubdia","202245",U587="Cox's Bazar Sadar","202224",U587="Chakaria","202216",ISBLANK(U587),"")</f>
        <v>202294</v>
      </c>
      <c r="BD587" s="22"/>
      <c r="BE587" s="22"/>
    </row>
    <row r="588" spans="1:57" ht="15" customHeight="1">
      <c r="A588" s="36">
        <v>585</v>
      </c>
      <c r="B588" s="7" t="s">
        <v>317</v>
      </c>
      <c r="C588" s="1" t="s">
        <v>27</v>
      </c>
      <c r="D588" s="1" t="s">
        <v>318</v>
      </c>
      <c r="E588" s="20" t="s">
        <v>10</v>
      </c>
      <c r="F588" s="20" t="s">
        <v>13</v>
      </c>
      <c r="G588" s="20" t="s">
        <v>16</v>
      </c>
      <c r="H588" s="3" t="s">
        <v>286</v>
      </c>
      <c r="I588" s="18" t="s">
        <v>102</v>
      </c>
      <c r="J588" s="18" t="s">
        <v>5231</v>
      </c>
      <c r="K588" s="100" t="s">
        <v>101</v>
      </c>
      <c r="L588" s="100" t="s">
        <v>357</v>
      </c>
      <c r="M588" s="3" t="s">
        <v>428</v>
      </c>
      <c r="N588" s="18" t="s">
        <v>319</v>
      </c>
      <c r="O588" s="18" t="s">
        <v>303</v>
      </c>
      <c r="P588" s="18"/>
      <c r="Q588" s="2"/>
      <c r="R588" s="1"/>
      <c r="S588" s="5" t="s">
        <v>291</v>
      </c>
      <c r="T588" s="5" t="s">
        <v>292</v>
      </c>
      <c r="U588" s="18" t="s">
        <v>76</v>
      </c>
      <c r="V588" s="18"/>
      <c r="W588" s="18" t="s">
        <v>115</v>
      </c>
      <c r="X588" s="18" t="s">
        <v>311</v>
      </c>
      <c r="Y588" s="18" t="s">
        <v>72</v>
      </c>
      <c r="Z588" s="18" t="s">
        <v>296</v>
      </c>
      <c r="AA588" s="18" t="s">
        <v>100</v>
      </c>
      <c r="AB588" s="18" t="s">
        <v>236</v>
      </c>
      <c r="AC588" s="21"/>
      <c r="AD588" s="140">
        <f t="shared" si="21"/>
        <v>0</v>
      </c>
      <c r="AE588" s="140">
        <f>Table_1027[[#This Row],[Planned Individuals]]*0.51</f>
        <v>0</v>
      </c>
      <c r="AF588" s="140">
        <f>Table_1027[[#This Row],[Planned Individuals]]*0.49</f>
        <v>0</v>
      </c>
      <c r="AG588" s="37">
        <v>1</v>
      </c>
      <c r="AH588" s="37"/>
      <c r="AI588" s="140">
        <f>SUM(Table_1027[[#This Row],[Existing Households]:[New Households]])</f>
        <v>1</v>
      </c>
      <c r="AJ588" s="140">
        <f t="shared" si="20"/>
        <v>4.5999999999999996</v>
      </c>
      <c r="AK588" s="140">
        <f>Table_1027[[#This Row],[Reached Individuals]]*0.51</f>
        <v>2.3459999999999996</v>
      </c>
      <c r="AL588" s="140">
        <f>Table_1027[[#This Row],[Reached Individuals]]*0.49</f>
        <v>2.254</v>
      </c>
      <c r="AM588" s="140">
        <f>Table_1027[[#This Row],[Reached Individuals]]*0.21</f>
        <v>0.96599999999999986</v>
      </c>
      <c r="AN588" s="140">
        <f>Table_1027[[#This Row],[Reached Individuals]]*0.21</f>
        <v>0.96599999999999986</v>
      </c>
      <c r="AO588" s="140">
        <f>Table_1027[[#This Row],[Reached Individuals]]*0.26</f>
        <v>1.196</v>
      </c>
      <c r="AP588" s="140">
        <f>Table_1027[[#This Row],[Reached Individuals]]*0.27</f>
        <v>1.242</v>
      </c>
      <c r="AQ588" s="142">
        <f>Table_1027[[#This Row],[Reached Individuals]]*0.02</f>
        <v>9.1999999999999998E-2</v>
      </c>
      <c r="AR588" s="142">
        <f>Table_1027[[#This Row],[Reached Individuals]]*0.03</f>
        <v>0.13799999999999998</v>
      </c>
      <c r="AS588" s="37"/>
      <c r="AT588" s="12"/>
      <c r="AU588" s="12"/>
      <c r="AV588" s="11"/>
      <c r="AW588" s="11"/>
      <c r="AX588" s="11" t="s">
        <v>371</v>
      </c>
      <c r="AY588" s="18" t="s">
        <v>385</v>
      </c>
      <c r="AZ588" s="18" t="s">
        <v>373</v>
      </c>
      <c r="BA588" s="5">
        <v>20</v>
      </c>
      <c r="BB588" s="5">
        <v>2022</v>
      </c>
      <c r="BC588" s="6" t="str" cm="1">
        <f t="array" ref="BC588">_xlfn.IFS(U588="Teknaf","202290",U588="Ukhia","202294",U588="Ramu","202266",U588="Pekua","202256",U588="Maheshkhali","202249",U588="Kutubdia","202245",U588="Cox's Bazar Sadar","202224",U588="Chakaria","202216",ISBLANK(U588),"")</f>
        <v>202294</v>
      </c>
      <c r="BD588" s="22"/>
      <c r="BE588" s="22"/>
    </row>
    <row r="589" spans="1:57" ht="15" customHeight="1">
      <c r="A589" s="36">
        <v>586</v>
      </c>
      <c r="B589" s="7" t="s">
        <v>317</v>
      </c>
      <c r="C589" s="1" t="s">
        <v>27</v>
      </c>
      <c r="D589" s="1" t="s">
        <v>318</v>
      </c>
      <c r="E589" s="20" t="s">
        <v>10</v>
      </c>
      <c r="F589" s="20" t="s">
        <v>13</v>
      </c>
      <c r="G589" s="20" t="s">
        <v>16</v>
      </c>
      <c r="H589" s="3" t="s">
        <v>286</v>
      </c>
      <c r="I589" s="18" t="s">
        <v>102</v>
      </c>
      <c r="J589" s="18" t="s">
        <v>5231</v>
      </c>
      <c r="K589" s="100" t="s">
        <v>101</v>
      </c>
      <c r="L589" s="100" t="s">
        <v>357</v>
      </c>
      <c r="M589" s="3" t="s">
        <v>428</v>
      </c>
      <c r="N589" s="18" t="s">
        <v>319</v>
      </c>
      <c r="O589" s="18" t="s">
        <v>303</v>
      </c>
      <c r="P589" s="18"/>
      <c r="Q589" s="2"/>
      <c r="R589" s="1"/>
      <c r="S589" s="5" t="s">
        <v>291</v>
      </c>
      <c r="T589" s="5" t="s">
        <v>292</v>
      </c>
      <c r="U589" s="18" t="s">
        <v>76</v>
      </c>
      <c r="V589" s="18"/>
      <c r="W589" s="18" t="s">
        <v>118</v>
      </c>
      <c r="X589" s="18" t="s">
        <v>311</v>
      </c>
      <c r="Y589" s="18" t="s">
        <v>72</v>
      </c>
      <c r="Z589" s="18" t="s">
        <v>296</v>
      </c>
      <c r="AA589" s="18" t="s">
        <v>100</v>
      </c>
      <c r="AB589" s="18" t="s">
        <v>236</v>
      </c>
      <c r="AC589" s="21"/>
      <c r="AD589" s="140">
        <f t="shared" si="21"/>
        <v>0</v>
      </c>
      <c r="AE589" s="140">
        <f>Table_1027[[#This Row],[Planned Individuals]]*0.51</f>
        <v>0</v>
      </c>
      <c r="AF589" s="140">
        <f>Table_1027[[#This Row],[Planned Individuals]]*0.49</f>
        <v>0</v>
      </c>
      <c r="AG589" s="37">
        <v>5</v>
      </c>
      <c r="AH589" s="37"/>
      <c r="AI589" s="140">
        <f>SUM(Table_1027[[#This Row],[Existing Households]:[New Households]])</f>
        <v>5</v>
      </c>
      <c r="AJ589" s="140">
        <f t="shared" si="20"/>
        <v>23</v>
      </c>
      <c r="AK589" s="140">
        <f>Table_1027[[#This Row],[Reached Individuals]]*0.51</f>
        <v>11.73</v>
      </c>
      <c r="AL589" s="140">
        <f>Table_1027[[#This Row],[Reached Individuals]]*0.49</f>
        <v>11.27</v>
      </c>
      <c r="AM589" s="140">
        <f>Table_1027[[#This Row],[Reached Individuals]]*0.21</f>
        <v>4.83</v>
      </c>
      <c r="AN589" s="140">
        <f>Table_1027[[#This Row],[Reached Individuals]]*0.21</f>
        <v>4.83</v>
      </c>
      <c r="AO589" s="140">
        <f>Table_1027[[#This Row],[Reached Individuals]]*0.26</f>
        <v>5.98</v>
      </c>
      <c r="AP589" s="140">
        <f>Table_1027[[#This Row],[Reached Individuals]]*0.27</f>
        <v>6.2100000000000009</v>
      </c>
      <c r="AQ589" s="142">
        <f>Table_1027[[#This Row],[Reached Individuals]]*0.02</f>
        <v>0.46</v>
      </c>
      <c r="AR589" s="142">
        <f>Table_1027[[#This Row],[Reached Individuals]]*0.03</f>
        <v>0.69</v>
      </c>
      <c r="AS589" s="37"/>
      <c r="AT589" s="12"/>
      <c r="AU589" s="12"/>
      <c r="AV589" s="11"/>
      <c r="AW589" s="11"/>
      <c r="AX589" s="11" t="s">
        <v>371</v>
      </c>
      <c r="AY589" s="18" t="s">
        <v>388</v>
      </c>
      <c r="AZ589" s="18" t="s">
        <v>373</v>
      </c>
      <c r="BA589" s="5">
        <v>20</v>
      </c>
      <c r="BB589" s="5">
        <v>2022</v>
      </c>
      <c r="BC589" s="6" t="str" cm="1">
        <f t="array" ref="BC589">_xlfn.IFS(U589="Teknaf","202290",U589="Ukhia","202294",U589="Ramu","202266",U589="Pekua","202256",U589="Maheshkhali","202249",U589="Kutubdia","202245",U589="Cox's Bazar Sadar","202224",U589="Chakaria","202216",ISBLANK(U589),"")</f>
        <v>202294</v>
      </c>
      <c r="BD589" s="22"/>
      <c r="BE589" s="22"/>
    </row>
    <row r="590" spans="1:57" ht="15" customHeight="1">
      <c r="A590" s="36">
        <v>587</v>
      </c>
      <c r="B590" s="7" t="s">
        <v>317</v>
      </c>
      <c r="C590" s="1" t="s">
        <v>27</v>
      </c>
      <c r="D590" s="1" t="s">
        <v>318</v>
      </c>
      <c r="E590" s="20" t="s">
        <v>10</v>
      </c>
      <c r="F590" s="20" t="s">
        <v>22</v>
      </c>
      <c r="G590" s="20" t="s">
        <v>16</v>
      </c>
      <c r="H590" s="3" t="s">
        <v>286</v>
      </c>
      <c r="I590" s="18" t="s">
        <v>102</v>
      </c>
      <c r="J590" s="18" t="s">
        <v>5231</v>
      </c>
      <c r="K590" s="100" t="s">
        <v>101</v>
      </c>
      <c r="L590" s="100" t="s">
        <v>357</v>
      </c>
      <c r="M590" s="3" t="s">
        <v>428</v>
      </c>
      <c r="N590" s="18" t="s">
        <v>319</v>
      </c>
      <c r="O590" s="18" t="s">
        <v>303</v>
      </c>
      <c r="P590" s="18"/>
      <c r="Q590" s="2"/>
      <c r="R590" s="1"/>
      <c r="S590" s="5" t="s">
        <v>291</v>
      </c>
      <c r="T590" s="5" t="s">
        <v>292</v>
      </c>
      <c r="U590" s="18" t="s">
        <v>76</v>
      </c>
      <c r="V590" s="18"/>
      <c r="W590" s="18" t="s">
        <v>121</v>
      </c>
      <c r="X590" s="18" t="s">
        <v>311</v>
      </c>
      <c r="Y590" s="18" t="s">
        <v>72</v>
      </c>
      <c r="Z590" s="18" t="s">
        <v>296</v>
      </c>
      <c r="AA590" s="18" t="s">
        <v>100</v>
      </c>
      <c r="AB590" s="18" t="s">
        <v>236</v>
      </c>
      <c r="AC590" s="21"/>
      <c r="AD590" s="140">
        <f t="shared" si="21"/>
        <v>0</v>
      </c>
      <c r="AE590" s="140">
        <f>Table_1027[[#This Row],[Planned Individuals]]*0.51</f>
        <v>0</v>
      </c>
      <c r="AF590" s="140">
        <f>Table_1027[[#This Row],[Planned Individuals]]*0.49</f>
        <v>0</v>
      </c>
      <c r="AG590" s="37">
        <v>40</v>
      </c>
      <c r="AH590" s="37"/>
      <c r="AI590" s="140">
        <f>SUM(Table_1027[[#This Row],[Existing Households]:[New Households]])</f>
        <v>40</v>
      </c>
      <c r="AJ590" s="140">
        <f t="shared" si="20"/>
        <v>184</v>
      </c>
      <c r="AK590" s="140">
        <f>Table_1027[[#This Row],[Reached Individuals]]*0.51</f>
        <v>93.84</v>
      </c>
      <c r="AL590" s="140">
        <f>Table_1027[[#This Row],[Reached Individuals]]*0.49</f>
        <v>90.16</v>
      </c>
      <c r="AM590" s="140">
        <f>Table_1027[[#This Row],[Reached Individuals]]*0.21</f>
        <v>38.64</v>
      </c>
      <c r="AN590" s="140">
        <f>Table_1027[[#This Row],[Reached Individuals]]*0.21</f>
        <v>38.64</v>
      </c>
      <c r="AO590" s="140">
        <f>Table_1027[[#This Row],[Reached Individuals]]*0.26</f>
        <v>47.84</v>
      </c>
      <c r="AP590" s="140">
        <f>Table_1027[[#This Row],[Reached Individuals]]*0.27</f>
        <v>49.680000000000007</v>
      </c>
      <c r="AQ590" s="142">
        <f>Table_1027[[#This Row],[Reached Individuals]]*0.02</f>
        <v>3.68</v>
      </c>
      <c r="AR590" s="142">
        <f>Table_1027[[#This Row],[Reached Individuals]]*0.03</f>
        <v>5.52</v>
      </c>
      <c r="AS590" s="37"/>
      <c r="AT590" s="12"/>
      <c r="AU590" s="12"/>
      <c r="AV590" s="11"/>
      <c r="AW590" s="11"/>
      <c r="AX590" s="11" t="s">
        <v>371</v>
      </c>
      <c r="AY590" s="18" t="s">
        <v>391</v>
      </c>
      <c r="AZ590" s="18" t="s">
        <v>373</v>
      </c>
      <c r="BA590" s="5">
        <v>20</v>
      </c>
      <c r="BB590" s="5">
        <v>2022</v>
      </c>
      <c r="BC590" s="6" t="str" cm="1">
        <f t="array" ref="BC590">_xlfn.IFS(U590="Teknaf","202290",U590="Ukhia","202294",U590="Ramu","202266",U590="Pekua","202256",U590="Maheshkhali","202249",U590="Kutubdia","202245",U590="Cox's Bazar Sadar","202224",U590="Chakaria","202216",ISBLANK(U590),"")</f>
        <v>202294</v>
      </c>
      <c r="BD590" s="22"/>
      <c r="BE590" s="22"/>
    </row>
    <row r="591" spans="1:57" ht="15" customHeight="1">
      <c r="A591" s="36">
        <v>588</v>
      </c>
      <c r="B591" s="7" t="s">
        <v>317</v>
      </c>
      <c r="C591" s="1" t="s">
        <v>27</v>
      </c>
      <c r="D591" s="1" t="s">
        <v>318</v>
      </c>
      <c r="E591" s="20" t="s">
        <v>10</v>
      </c>
      <c r="F591" s="20" t="s">
        <v>22</v>
      </c>
      <c r="G591" s="20" t="s">
        <v>16</v>
      </c>
      <c r="H591" s="3" t="s">
        <v>286</v>
      </c>
      <c r="I591" s="18" t="s">
        <v>102</v>
      </c>
      <c r="J591" s="18" t="s">
        <v>5231</v>
      </c>
      <c r="K591" s="100" t="s">
        <v>101</v>
      </c>
      <c r="L591" s="100" t="s">
        <v>357</v>
      </c>
      <c r="M591" s="3" t="s">
        <v>428</v>
      </c>
      <c r="N591" s="18" t="s">
        <v>319</v>
      </c>
      <c r="O591" s="18" t="s">
        <v>303</v>
      </c>
      <c r="P591" s="18"/>
      <c r="Q591" s="2"/>
      <c r="R591" s="1"/>
      <c r="S591" s="5" t="s">
        <v>291</v>
      </c>
      <c r="T591" s="5" t="s">
        <v>292</v>
      </c>
      <c r="U591" s="18" t="s">
        <v>76</v>
      </c>
      <c r="V591" s="18"/>
      <c r="W591" s="18" t="s">
        <v>122</v>
      </c>
      <c r="X591" s="18" t="s">
        <v>311</v>
      </c>
      <c r="Y591" s="18" t="s">
        <v>72</v>
      </c>
      <c r="Z591" s="18" t="s">
        <v>296</v>
      </c>
      <c r="AA591" s="18" t="s">
        <v>100</v>
      </c>
      <c r="AB591" s="18" t="s">
        <v>236</v>
      </c>
      <c r="AC591" s="21"/>
      <c r="AD591" s="140">
        <f t="shared" si="21"/>
        <v>0</v>
      </c>
      <c r="AE591" s="140">
        <f>Table_1027[[#This Row],[Planned Individuals]]*0.51</f>
        <v>0</v>
      </c>
      <c r="AF591" s="140">
        <f>Table_1027[[#This Row],[Planned Individuals]]*0.49</f>
        <v>0</v>
      </c>
      <c r="AG591" s="37">
        <v>19</v>
      </c>
      <c r="AH591" s="37"/>
      <c r="AI591" s="140">
        <f>SUM(Table_1027[[#This Row],[Existing Households]:[New Households]])</f>
        <v>19</v>
      </c>
      <c r="AJ591" s="140">
        <f t="shared" si="20"/>
        <v>87.399999999999991</v>
      </c>
      <c r="AK591" s="140">
        <f>Table_1027[[#This Row],[Reached Individuals]]*0.51</f>
        <v>44.573999999999998</v>
      </c>
      <c r="AL591" s="140">
        <f>Table_1027[[#This Row],[Reached Individuals]]*0.49</f>
        <v>42.825999999999993</v>
      </c>
      <c r="AM591" s="140">
        <f>Table_1027[[#This Row],[Reached Individuals]]*0.21</f>
        <v>18.353999999999999</v>
      </c>
      <c r="AN591" s="140">
        <f>Table_1027[[#This Row],[Reached Individuals]]*0.21</f>
        <v>18.353999999999999</v>
      </c>
      <c r="AO591" s="140">
        <f>Table_1027[[#This Row],[Reached Individuals]]*0.26</f>
        <v>22.724</v>
      </c>
      <c r="AP591" s="140">
        <f>Table_1027[[#This Row],[Reached Individuals]]*0.27</f>
        <v>23.597999999999999</v>
      </c>
      <c r="AQ591" s="142">
        <f>Table_1027[[#This Row],[Reached Individuals]]*0.02</f>
        <v>1.7479999999999998</v>
      </c>
      <c r="AR591" s="142">
        <f>Table_1027[[#This Row],[Reached Individuals]]*0.03</f>
        <v>2.6219999999999994</v>
      </c>
      <c r="AS591" s="37"/>
      <c r="AT591" s="12"/>
      <c r="AU591" s="12"/>
      <c r="AV591" s="11"/>
      <c r="AW591" s="11"/>
      <c r="AX591" s="11" t="s">
        <v>371</v>
      </c>
      <c r="AY591" s="18" t="s">
        <v>392</v>
      </c>
      <c r="AZ591" s="18" t="s">
        <v>373</v>
      </c>
      <c r="BA591" s="5">
        <v>20</v>
      </c>
      <c r="BB591" s="5">
        <v>2022</v>
      </c>
      <c r="BC591" s="6" t="str" cm="1">
        <f t="array" ref="BC591">_xlfn.IFS(U591="Teknaf","202290",U591="Ukhia","202294",U591="Ramu","202266",U591="Pekua","202256",U591="Maheshkhali","202249",U591="Kutubdia","202245",U591="Cox's Bazar Sadar","202224",U591="Chakaria","202216",ISBLANK(U591),"")</f>
        <v>202294</v>
      </c>
      <c r="BD591" s="22"/>
      <c r="BE591" s="22"/>
    </row>
    <row r="592" spans="1:57" ht="15" customHeight="1">
      <c r="A592" s="36">
        <v>589</v>
      </c>
      <c r="B592" s="7" t="s">
        <v>317</v>
      </c>
      <c r="C592" s="1" t="s">
        <v>27</v>
      </c>
      <c r="D592" s="1" t="s">
        <v>318</v>
      </c>
      <c r="E592" s="20" t="s">
        <v>10</v>
      </c>
      <c r="F592" s="20" t="s">
        <v>13</v>
      </c>
      <c r="G592" s="20" t="s">
        <v>16</v>
      </c>
      <c r="H592" s="3" t="s">
        <v>286</v>
      </c>
      <c r="I592" s="18" t="s">
        <v>102</v>
      </c>
      <c r="J592" s="18" t="s">
        <v>5231</v>
      </c>
      <c r="K592" s="100" t="s">
        <v>101</v>
      </c>
      <c r="L592" s="100" t="s">
        <v>357</v>
      </c>
      <c r="M592" s="3" t="s">
        <v>428</v>
      </c>
      <c r="N592" s="18" t="s">
        <v>319</v>
      </c>
      <c r="O592" s="18" t="s">
        <v>303</v>
      </c>
      <c r="P592" s="18"/>
      <c r="Q592" s="2"/>
      <c r="R592" s="1"/>
      <c r="S592" s="5" t="s">
        <v>291</v>
      </c>
      <c r="T592" s="5" t="s">
        <v>292</v>
      </c>
      <c r="U592" s="18" t="s">
        <v>76</v>
      </c>
      <c r="V592" s="18"/>
      <c r="W592" s="18" t="s">
        <v>123</v>
      </c>
      <c r="X592" s="18" t="s">
        <v>311</v>
      </c>
      <c r="Y592" s="18" t="s">
        <v>72</v>
      </c>
      <c r="Z592" s="18" t="s">
        <v>296</v>
      </c>
      <c r="AA592" s="18" t="s">
        <v>100</v>
      </c>
      <c r="AB592" s="18" t="s">
        <v>236</v>
      </c>
      <c r="AC592" s="21"/>
      <c r="AD592" s="140">
        <f t="shared" si="21"/>
        <v>0</v>
      </c>
      <c r="AE592" s="140">
        <f>Table_1027[[#This Row],[Planned Individuals]]*0.51</f>
        <v>0</v>
      </c>
      <c r="AF592" s="140">
        <f>Table_1027[[#This Row],[Planned Individuals]]*0.49</f>
        <v>0</v>
      </c>
      <c r="AG592" s="37">
        <v>30</v>
      </c>
      <c r="AH592" s="37"/>
      <c r="AI592" s="140">
        <f>SUM(Table_1027[[#This Row],[Existing Households]:[New Households]])</f>
        <v>30</v>
      </c>
      <c r="AJ592" s="140">
        <f t="shared" si="20"/>
        <v>138</v>
      </c>
      <c r="AK592" s="140">
        <f>Table_1027[[#This Row],[Reached Individuals]]*0.51</f>
        <v>70.38</v>
      </c>
      <c r="AL592" s="140">
        <f>Table_1027[[#This Row],[Reached Individuals]]*0.49</f>
        <v>67.62</v>
      </c>
      <c r="AM592" s="140">
        <f>Table_1027[[#This Row],[Reached Individuals]]*0.21</f>
        <v>28.98</v>
      </c>
      <c r="AN592" s="140">
        <f>Table_1027[[#This Row],[Reached Individuals]]*0.21</f>
        <v>28.98</v>
      </c>
      <c r="AO592" s="140">
        <f>Table_1027[[#This Row],[Reached Individuals]]*0.26</f>
        <v>35.880000000000003</v>
      </c>
      <c r="AP592" s="140">
        <f>Table_1027[[#This Row],[Reached Individuals]]*0.27</f>
        <v>37.260000000000005</v>
      </c>
      <c r="AQ592" s="142">
        <f>Table_1027[[#This Row],[Reached Individuals]]*0.02</f>
        <v>2.7600000000000002</v>
      </c>
      <c r="AR592" s="142">
        <f>Table_1027[[#This Row],[Reached Individuals]]*0.03</f>
        <v>4.1399999999999997</v>
      </c>
      <c r="AS592" s="37"/>
      <c r="AT592" s="12"/>
      <c r="AU592" s="12"/>
      <c r="AV592" s="11"/>
      <c r="AW592" s="11"/>
      <c r="AX592" s="11" t="s">
        <v>371</v>
      </c>
      <c r="AY592" s="18" t="s">
        <v>393</v>
      </c>
      <c r="AZ592" s="18" t="s">
        <v>373</v>
      </c>
      <c r="BA592" s="5">
        <v>20</v>
      </c>
      <c r="BB592" s="5">
        <v>2022</v>
      </c>
      <c r="BC592" s="6" t="str" cm="1">
        <f t="array" ref="BC592">_xlfn.IFS(U592="Teknaf","202290",U592="Ukhia","202294",U592="Ramu","202266",U592="Pekua","202256",U592="Maheshkhali","202249",U592="Kutubdia","202245",U592="Cox's Bazar Sadar","202224",U592="Chakaria","202216",ISBLANK(U592),"")</f>
        <v>202294</v>
      </c>
      <c r="BD592" s="22"/>
      <c r="BE592" s="22"/>
    </row>
    <row r="593" spans="1:57" ht="15" customHeight="1">
      <c r="A593" s="36">
        <v>590</v>
      </c>
      <c r="B593" s="7" t="s">
        <v>317</v>
      </c>
      <c r="C593" s="1" t="s">
        <v>27</v>
      </c>
      <c r="D593" s="1" t="s">
        <v>318</v>
      </c>
      <c r="E593" s="20" t="s">
        <v>10</v>
      </c>
      <c r="F593" s="20" t="s">
        <v>22</v>
      </c>
      <c r="G593" s="20" t="s">
        <v>16</v>
      </c>
      <c r="H593" s="3" t="s">
        <v>286</v>
      </c>
      <c r="I593" s="18" t="s">
        <v>102</v>
      </c>
      <c r="J593" s="18" t="s">
        <v>5231</v>
      </c>
      <c r="K593" s="100" t="s">
        <v>101</v>
      </c>
      <c r="L593" s="100" t="s">
        <v>357</v>
      </c>
      <c r="M593" s="3" t="s">
        <v>428</v>
      </c>
      <c r="N593" s="18" t="s">
        <v>319</v>
      </c>
      <c r="O593" s="18" t="s">
        <v>303</v>
      </c>
      <c r="P593" s="18"/>
      <c r="Q593" s="2"/>
      <c r="R593" s="1"/>
      <c r="S593" s="5" t="s">
        <v>291</v>
      </c>
      <c r="T593" s="5" t="s">
        <v>292</v>
      </c>
      <c r="U593" s="18" t="s">
        <v>76</v>
      </c>
      <c r="V593" s="18"/>
      <c r="W593" s="18" t="s">
        <v>125</v>
      </c>
      <c r="X593" s="18" t="s">
        <v>311</v>
      </c>
      <c r="Y593" s="18" t="s">
        <v>72</v>
      </c>
      <c r="Z593" s="18" t="s">
        <v>296</v>
      </c>
      <c r="AA593" s="18" t="s">
        <v>100</v>
      </c>
      <c r="AB593" s="18" t="s">
        <v>236</v>
      </c>
      <c r="AC593" s="21"/>
      <c r="AD593" s="140">
        <f t="shared" si="21"/>
        <v>0</v>
      </c>
      <c r="AE593" s="140">
        <f>Table_1027[[#This Row],[Planned Individuals]]*0.51</f>
        <v>0</v>
      </c>
      <c r="AF593" s="140">
        <f>Table_1027[[#This Row],[Planned Individuals]]*0.49</f>
        <v>0</v>
      </c>
      <c r="AG593" s="37">
        <v>35</v>
      </c>
      <c r="AH593" s="37"/>
      <c r="AI593" s="140">
        <f>SUM(Table_1027[[#This Row],[Existing Households]:[New Households]])</f>
        <v>35</v>
      </c>
      <c r="AJ593" s="140">
        <f t="shared" si="20"/>
        <v>161</v>
      </c>
      <c r="AK593" s="140">
        <f>Table_1027[[#This Row],[Reached Individuals]]*0.51</f>
        <v>82.11</v>
      </c>
      <c r="AL593" s="140">
        <f>Table_1027[[#This Row],[Reached Individuals]]*0.49</f>
        <v>78.89</v>
      </c>
      <c r="AM593" s="140">
        <f>Table_1027[[#This Row],[Reached Individuals]]*0.21</f>
        <v>33.81</v>
      </c>
      <c r="AN593" s="140">
        <f>Table_1027[[#This Row],[Reached Individuals]]*0.21</f>
        <v>33.81</v>
      </c>
      <c r="AO593" s="140">
        <f>Table_1027[[#This Row],[Reached Individuals]]*0.26</f>
        <v>41.86</v>
      </c>
      <c r="AP593" s="140">
        <f>Table_1027[[#This Row],[Reached Individuals]]*0.27</f>
        <v>43.470000000000006</v>
      </c>
      <c r="AQ593" s="142">
        <f>Table_1027[[#This Row],[Reached Individuals]]*0.02</f>
        <v>3.22</v>
      </c>
      <c r="AR593" s="142">
        <f>Table_1027[[#This Row],[Reached Individuals]]*0.03</f>
        <v>4.83</v>
      </c>
      <c r="AS593" s="37"/>
      <c r="AT593" s="12"/>
      <c r="AU593" s="12"/>
      <c r="AV593" s="11"/>
      <c r="AW593" s="11"/>
      <c r="AX593" s="11" t="s">
        <v>371</v>
      </c>
      <c r="AY593" s="18" t="s">
        <v>395</v>
      </c>
      <c r="AZ593" s="18" t="s">
        <v>373</v>
      </c>
      <c r="BA593" s="5">
        <v>20</v>
      </c>
      <c r="BB593" s="5">
        <v>2022</v>
      </c>
      <c r="BC593" s="6" t="str" cm="1">
        <f t="array" ref="BC593">_xlfn.IFS(U593="Teknaf","202290",U593="Ukhia","202294",U593="Ramu","202266",U593="Pekua","202256",U593="Maheshkhali","202249",U593="Kutubdia","202245",U593="Cox's Bazar Sadar","202224",U593="Chakaria","202216",ISBLANK(U593),"")</f>
        <v>202294</v>
      </c>
      <c r="BD593" s="22"/>
      <c r="BE593" s="22"/>
    </row>
    <row r="594" spans="1:57" ht="15" customHeight="1">
      <c r="A594" s="36">
        <v>591</v>
      </c>
      <c r="B594" s="7" t="s">
        <v>317</v>
      </c>
      <c r="C594" s="1" t="s">
        <v>27</v>
      </c>
      <c r="D594" s="1" t="s">
        <v>318</v>
      </c>
      <c r="E594" s="20" t="s">
        <v>10</v>
      </c>
      <c r="F594" s="20" t="s">
        <v>13</v>
      </c>
      <c r="G594" s="20" t="s">
        <v>16</v>
      </c>
      <c r="H594" s="3" t="s">
        <v>286</v>
      </c>
      <c r="I594" s="18" t="s">
        <v>102</v>
      </c>
      <c r="J594" s="18" t="s">
        <v>5231</v>
      </c>
      <c r="K594" s="100" t="s">
        <v>101</v>
      </c>
      <c r="L594" s="100" t="s">
        <v>357</v>
      </c>
      <c r="M594" s="3" t="s">
        <v>428</v>
      </c>
      <c r="N594" s="18" t="s">
        <v>319</v>
      </c>
      <c r="O594" s="18" t="s">
        <v>303</v>
      </c>
      <c r="P594" s="18"/>
      <c r="Q594" s="2"/>
      <c r="R594" s="1"/>
      <c r="S594" s="5" t="s">
        <v>291</v>
      </c>
      <c r="T594" s="5" t="s">
        <v>292</v>
      </c>
      <c r="U594" s="18" t="s">
        <v>76</v>
      </c>
      <c r="V594" s="18"/>
      <c r="W594" s="18" t="s">
        <v>127</v>
      </c>
      <c r="X594" s="18" t="s">
        <v>311</v>
      </c>
      <c r="Y594" s="18" t="s">
        <v>72</v>
      </c>
      <c r="Z594" s="18" t="s">
        <v>296</v>
      </c>
      <c r="AA594" s="18" t="s">
        <v>100</v>
      </c>
      <c r="AB594" s="18" t="s">
        <v>236</v>
      </c>
      <c r="AC594" s="21"/>
      <c r="AD594" s="140">
        <f t="shared" si="21"/>
        <v>0</v>
      </c>
      <c r="AE594" s="140">
        <f>Table_1027[[#This Row],[Planned Individuals]]*0.51</f>
        <v>0</v>
      </c>
      <c r="AF594" s="140">
        <f>Table_1027[[#This Row],[Planned Individuals]]*0.49</f>
        <v>0</v>
      </c>
      <c r="AG594" s="37">
        <v>19</v>
      </c>
      <c r="AH594" s="37"/>
      <c r="AI594" s="140">
        <f>SUM(Table_1027[[#This Row],[Existing Households]:[New Households]])</f>
        <v>19</v>
      </c>
      <c r="AJ594" s="140">
        <f t="shared" si="20"/>
        <v>87.399999999999991</v>
      </c>
      <c r="AK594" s="140">
        <f>Table_1027[[#This Row],[Reached Individuals]]*0.51</f>
        <v>44.573999999999998</v>
      </c>
      <c r="AL594" s="140">
        <f>Table_1027[[#This Row],[Reached Individuals]]*0.49</f>
        <v>42.825999999999993</v>
      </c>
      <c r="AM594" s="140">
        <f>Table_1027[[#This Row],[Reached Individuals]]*0.21</f>
        <v>18.353999999999999</v>
      </c>
      <c r="AN594" s="140">
        <f>Table_1027[[#This Row],[Reached Individuals]]*0.21</f>
        <v>18.353999999999999</v>
      </c>
      <c r="AO594" s="140">
        <f>Table_1027[[#This Row],[Reached Individuals]]*0.26</f>
        <v>22.724</v>
      </c>
      <c r="AP594" s="140">
        <f>Table_1027[[#This Row],[Reached Individuals]]*0.27</f>
        <v>23.597999999999999</v>
      </c>
      <c r="AQ594" s="142">
        <f>Table_1027[[#This Row],[Reached Individuals]]*0.02</f>
        <v>1.7479999999999998</v>
      </c>
      <c r="AR594" s="142">
        <f>Table_1027[[#This Row],[Reached Individuals]]*0.03</f>
        <v>2.6219999999999994</v>
      </c>
      <c r="AS594" s="37"/>
      <c r="AT594" s="12"/>
      <c r="AU594" s="12"/>
      <c r="AV594" s="11"/>
      <c r="AW594" s="11"/>
      <c r="AX594" s="11" t="s">
        <v>371</v>
      </c>
      <c r="AY594" s="18" t="s">
        <v>397</v>
      </c>
      <c r="AZ594" s="18" t="s">
        <v>373</v>
      </c>
      <c r="BA594" s="5">
        <v>20</v>
      </c>
      <c r="BB594" s="5">
        <v>2022</v>
      </c>
      <c r="BC594" s="6" t="str" cm="1">
        <f t="array" ref="BC594">_xlfn.IFS(U594="Teknaf","202290",U594="Ukhia","202294",U594="Ramu","202266",U594="Pekua","202256",U594="Maheshkhali","202249",U594="Kutubdia","202245",U594="Cox's Bazar Sadar","202224",U594="Chakaria","202216",ISBLANK(U594),"")</f>
        <v>202294</v>
      </c>
      <c r="BD594" s="22"/>
      <c r="BE594" s="22"/>
    </row>
    <row r="595" spans="1:57" ht="15" customHeight="1">
      <c r="A595" s="36">
        <v>592</v>
      </c>
      <c r="B595" s="7" t="s">
        <v>317</v>
      </c>
      <c r="C595" s="1" t="s">
        <v>27</v>
      </c>
      <c r="D595" s="1" t="s">
        <v>318</v>
      </c>
      <c r="E595" s="20" t="s">
        <v>10</v>
      </c>
      <c r="F595" s="20" t="s">
        <v>11</v>
      </c>
      <c r="G595" s="20" t="s">
        <v>16</v>
      </c>
      <c r="H595" s="3" t="s">
        <v>286</v>
      </c>
      <c r="I595" s="18" t="s">
        <v>102</v>
      </c>
      <c r="J595" s="18" t="s">
        <v>5231</v>
      </c>
      <c r="K595" s="100" t="s">
        <v>101</v>
      </c>
      <c r="L595" s="100" t="s">
        <v>357</v>
      </c>
      <c r="M595" s="3" t="s">
        <v>428</v>
      </c>
      <c r="N595" s="18" t="s">
        <v>319</v>
      </c>
      <c r="O595" s="18" t="s">
        <v>303</v>
      </c>
      <c r="P595" s="18"/>
      <c r="Q595" s="2"/>
      <c r="R595" s="1"/>
      <c r="S595" s="5" t="s">
        <v>291</v>
      </c>
      <c r="T595" s="5" t="s">
        <v>292</v>
      </c>
      <c r="U595" s="18" t="s">
        <v>76</v>
      </c>
      <c r="V595" s="18"/>
      <c r="W595" s="18" t="s">
        <v>129</v>
      </c>
      <c r="X595" s="18" t="s">
        <v>311</v>
      </c>
      <c r="Y595" s="18" t="s">
        <v>72</v>
      </c>
      <c r="Z595" s="18" t="s">
        <v>296</v>
      </c>
      <c r="AA595" s="18" t="s">
        <v>100</v>
      </c>
      <c r="AB595" s="18" t="s">
        <v>236</v>
      </c>
      <c r="AC595" s="21"/>
      <c r="AD595" s="140">
        <f t="shared" si="21"/>
        <v>0</v>
      </c>
      <c r="AE595" s="140">
        <f>Table_1027[[#This Row],[Planned Individuals]]*0.51</f>
        <v>0</v>
      </c>
      <c r="AF595" s="140">
        <f>Table_1027[[#This Row],[Planned Individuals]]*0.49</f>
        <v>0</v>
      </c>
      <c r="AG595" s="37">
        <v>1</v>
      </c>
      <c r="AH595" s="37"/>
      <c r="AI595" s="140">
        <f>SUM(Table_1027[[#This Row],[Existing Households]:[New Households]])</f>
        <v>1</v>
      </c>
      <c r="AJ595" s="140">
        <f t="shared" si="20"/>
        <v>4.5999999999999996</v>
      </c>
      <c r="AK595" s="140">
        <f>Table_1027[[#This Row],[Reached Individuals]]*0.51</f>
        <v>2.3459999999999996</v>
      </c>
      <c r="AL595" s="140">
        <f>Table_1027[[#This Row],[Reached Individuals]]*0.49</f>
        <v>2.254</v>
      </c>
      <c r="AM595" s="140">
        <f>Table_1027[[#This Row],[Reached Individuals]]*0.21</f>
        <v>0.96599999999999986</v>
      </c>
      <c r="AN595" s="140">
        <f>Table_1027[[#This Row],[Reached Individuals]]*0.21</f>
        <v>0.96599999999999986</v>
      </c>
      <c r="AO595" s="140">
        <f>Table_1027[[#This Row],[Reached Individuals]]*0.26</f>
        <v>1.196</v>
      </c>
      <c r="AP595" s="140">
        <f>Table_1027[[#This Row],[Reached Individuals]]*0.27</f>
        <v>1.242</v>
      </c>
      <c r="AQ595" s="142">
        <f>Table_1027[[#This Row],[Reached Individuals]]*0.02</f>
        <v>9.1999999999999998E-2</v>
      </c>
      <c r="AR595" s="142">
        <f>Table_1027[[#This Row],[Reached Individuals]]*0.03</f>
        <v>0.13799999999999998</v>
      </c>
      <c r="AS595" s="37"/>
      <c r="AT595" s="12"/>
      <c r="AU595" s="12"/>
      <c r="AV595" s="11"/>
      <c r="AW595" s="11"/>
      <c r="AX595" s="11" t="s">
        <v>371</v>
      </c>
      <c r="AY595" s="18" t="s">
        <v>405</v>
      </c>
      <c r="AZ595" s="18" t="s">
        <v>373</v>
      </c>
      <c r="BA595" s="5">
        <v>20</v>
      </c>
      <c r="BB595" s="5">
        <v>2022</v>
      </c>
      <c r="BC595" s="6" t="str" cm="1">
        <f t="array" ref="BC595">_xlfn.IFS(U595="Teknaf","202290",U595="Ukhia","202294",U595="Ramu","202266",U595="Pekua","202256",U595="Maheshkhali","202249",U595="Kutubdia","202245",U595="Cox's Bazar Sadar","202224",U595="Chakaria","202216",ISBLANK(U595),"")</f>
        <v>202294</v>
      </c>
      <c r="BD595" s="22"/>
      <c r="BE595" s="22"/>
    </row>
    <row r="596" spans="1:57" ht="15" customHeight="1">
      <c r="A596" s="36">
        <v>593</v>
      </c>
      <c r="B596" s="7" t="s">
        <v>317</v>
      </c>
      <c r="C596" s="1" t="s">
        <v>27</v>
      </c>
      <c r="D596" s="1" t="s">
        <v>318</v>
      </c>
      <c r="E596" s="20" t="s">
        <v>10</v>
      </c>
      <c r="F596" s="20" t="s">
        <v>11</v>
      </c>
      <c r="G596" s="20" t="s">
        <v>16</v>
      </c>
      <c r="H596" s="3" t="s">
        <v>286</v>
      </c>
      <c r="I596" s="18" t="s">
        <v>102</v>
      </c>
      <c r="J596" s="18" t="s">
        <v>159</v>
      </c>
      <c r="K596" s="100" t="s">
        <v>101</v>
      </c>
      <c r="L596" s="100" t="s">
        <v>357</v>
      </c>
      <c r="M596" s="3" t="s">
        <v>428</v>
      </c>
      <c r="N596" s="18" t="s">
        <v>319</v>
      </c>
      <c r="O596" s="18" t="s">
        <v>303</v>
      </c>
      <c r="P596" s="18">
        <v>4287</v>
      </c>
      <c r="Q596" s="2" t="s">
        <v>289</v>
      </c>
      <c r="R596" s="1" t="s">
        <v>320</v>
      </c>
      <c r="S596" s="5" t="s">
        <v>291</v>
      </c>
      <c r="T596" s="5" t="s">
        <v>292</v>
      </c>
      <c r="U596" s="18" t="s">
        <v>76</v>
      </c>
      <c r="V596" s="18"/>
      <c r="W596" s="18" t="s">
        <v>103</v>
      </c>
      <c r="X596" s="18" t="s">
        <v>311</v>
      </c>
      <c r="Y596" s="18" t="s">
        <v>72</v>
      </c>
      <c r="Z596" s="18" t="s">
        <v>296</v>
      </c>
      <c r="AA596" s="18" t="s">
        <v>100</v>
      </c>
      <c r="AB596" s="18" t="s">
        <v>293</v>
      </c>
      <c r="AC596" s="21">
        <v>8456.4702558704103</v>
      </c>
      <c r="AD596" s="140">
        <f t="shared" ref="AD596:AD630" si="22">IF(AA596="Host Community",AC596*5,IF(AA596="Refugee",AC596*4.5))</f>
        <v>38054.116151416849</v>
      </c>
      <c r="AE596" s="140">
        <f>Table_1027[[#This Row],[Planned Individuals]]*0.51</f>
        <v>19407.599237222592</v>
      </c>
      <c r="AF596" s="140">
        <f>Table_1027[[#This Row],[Planned Individuals]]*0.49</f>
        <v>18646.516914194257</v>
      </c>
      <c r="AG596" s="37">
        <v>8451</v>
      </c>
      <c r="AH596" s="37"/>
      <c r="AI596" s="140">
        <f>SUM(Table_1027[[#This Row],[Existing Households]:[New Households]])</f>
        <v>8451</v>
      </c>
      <c r="AJ596" s="140">
        <f t="shared" si="19"/>
        <v>38874.6</v>
      </c>
      <c r="AK596" s="140">
        <f>Table_1027[[#This Row],[Reached Individuals]]*0.51</f>
        <v>19826.045999999998</v>
      </c>
      <c r="AL596" s="140">
        <f>Table_1027[[#This Row],[Reached Individuals]]*0.49</f>
        <v>19048.554</v>
      </c>
      <c r="AM596" s="140">
        <f>Table_1027[[#This Row],[Reached Individuals]]*0.21</f>
        <v>8163.6659999999993</v>
      </c>
      <c r="AN596" s="140">
        <f>Table_1027[[#This Row],[Reached Individuals]]*0.21</f>
        <v>8163.6659999999993</v>
      </c>
      <c r="AO596" s="140">
        <f>Table_1027[[#This Row],[Reached Individuals]]*0.26</f>
        <v>10107.396000000001</v>
      </c>
      <c r="AP596" s="140">
        <f>Table_1027[[#This Row],[Reached Individuals]]*0.27</f>
        <v>10496.142</v>
      </c>
      <c r="AQ596" s="142">
        <f>Table_1027[[#This Row],[Reached Individuals]]*0.02</f>
        <v>777.49199999999996</v>
      </c>
      <c r="AR596" s="142">
        <f>Table_1027[[#This Row],[Reached Individuals]]*0.03</f>
        <v>1166.2379999999998</v>
      </c>
      <c r="AS596" s="37"/>
      <c r="AT596" s="12"/>
      <c r="AU596" s="12"/>
      <c r="AV596" s="11"/>
      <c r="AW596" s="11"/>
      <c r="AX596" s="11" t="s">
        <v>371</v>
      </c>
      <c r="AY596" s="18" t="s">
        <v>372</v>
      </c>
      <c r="AZ596" s="18" t="s">
        <v>373</v>
      </c>
      <c r="BA596" s="5">
        <v>20</v>
      </c>
      <c r="BB596" s="5">
        <v>2022</v>
      </c>
      <c r="BC596" s="6" t="str" cm="1">
        <f t="array" ref="BC596">_xlfn.IFS(U596="Teknaf","202290",U596="Ukhia","202294",U596="Ramu","202266",U596="Pekua","202256",U596="Maheshkhali","202249",U596="Kutubdia","202245",U596="Cox's Bazar Sadar","202224",U596="Chakaria","202216",ISBLANK(U596),"")</f>
        <v>202294</v>
      </c>
      <c r="BD596" s="22"/>
      <c r="BE596" s="22"/>
    </row>
    <row r="597" spans="1:57" ht="15" customHeight="1">
      <c r="A597" s="36">
        <v>594</v>
      </c>
      <c r="B597" s="7" t="s">
        <v>317</v>
      </c>
      <c r="C597" s="1" t="s">
        <v>27</v>
      </c>
      <c r="D597" s="1" t="s">
        <v>318</v>
      </c>
      <c r="E597" s="20" t="s">
        <v>10</v>
      </c>
      <c r="F597" s="20" t="s">
        <v>11</v>
      </c>
      <c r="G597" s="20" t="s">
        <v>16</v>
      </c>
      <c r="H597" s="3" t="s">
        <v>286</v>
      </c>
      <c r="I597" s="18" t="s">
        <v>102</v>
      </c>
      <c r="J597" s="18" t="s">
        <v>159</v>
      </c>
      <c r="K597" s="100" t="s">
        <v>101</v>
      </c>
      <c r="L597" s="100" t="s">
        <v>357</v>
      </c>
      <c r="M597" s="3" t="s">
        <v>428</v>
      </c>
      <c r="N597" s="18" t="s">
        <v>319</v>
      </c>
      <c r="O597" s="18" t="s">
        <v>303</v>
      </c>
      <c r="P597" s="18">
        <v>4287</v>
      </c>
      <c r="Q597" s="2" t="s">
        <v>289</v>
      </c>
      <c r="R597" s="1" t="s">
        <v>320</v>
      </c>
      <c r="S597" s="5" t="s">
        <v>291</v>
      </c>
      <c r="T597" s="5" t="s">
        <v>292</v>
      </c>
      <c r="U597" s="18" t="s">
        <v>76</v>
      </c>
      <c r="V597" s="18"/>
      <c r="W597" s="18" t="s">
        <v>104</v>
      </c>
      <c r="X597" s="18" t="s">
        <v>311</v>
      </c>
      <c r="Y597" s="18" t="s">
        <v>72</v>
      </c>
      <c r="Z597" s="18" t="s">
        <v>296</v>
      </c>
      <c r="AA597" s="18" t="s">
        <v>100</v>
      </c>
      <c r="AB597" s="18" t="s">
        <v>293</v>
      </c>
      <c r="AC597" s="21">
        <v>8356.7006681418789</v>
      </c>
      <c r="AD597" s="140">
        <f t="shared" si="22"/>
        <v>37605.153006638458</v>
      </c>
      <c r="AE597" s="140">
        <f>Table_1027[[#This Row],[Planned Individuals]]*0.51</f>
        <v>19178.628033385616</v>
      </c>
      <c r="AF597" s="140">
        <f>Table_1027[[#This Row],[Planned Individuals]]*0.49</f>
        <v>18426.524973252843</v>
      </c>
      <c r="AG597" s="37">
        <v>8260</v>
      </c>
      <c r="AH597" s="37"/>
      <c r="AI597" s="140">
        <f>SUM(Table_1027[[#This Row],[Existing Households]:[New Households]])</f>
        <v>8260</v>
      </c>
      <c r="AJ597" s="140">
        <f t="shared" si="19"/>
        <v>37996</v>
      </c>
      <c r="AK597" s="140">
        <f>Table_1027[[#This Row],[Reached Individuals]]*0.51</f>
        <v>19377.96</v>
      </c>
      <c r="AL597" s="140">
        <f>Table_1027[[#This Row],[Reached Individuals]]*0.49</f>
        <v>18618.04</v>
      </c>
      <c r="AM597" s="140">
        <f>Table_1027[[#This Row],[Reached Individuals]]*0.21</f>
        <v>7979.16</v>
      </c>
      <c r="AN597" s="140">
        <f>Table_1027[[#This Row],[Reached Individuals]]*0.21</f>
        <v>7979.16</v>
      </c>
      <c r="AO597" s="140">
        <f>Table_1027[[#This Row],[Reached Individuals]]*0.26</f>
        <v>9878.9600000000009</v>
      </c>
      <c r="AP597" s="140">
        <f>Table_1027[[#This Row],[Reached Individuals]]*0.27</f>
        <v>10258.92</v>
      </c>
      <c r="AQ597" s="142">
        <f>Table_1027[[#This Row],[Reached Individuals]]*0.02</f>
        <v>759.92</v>
      </c>
      <c r="AR597" s="142">
        <f>Table_1027[[#This Row],[Reached Individuals]]*0.03</f>
        <v>1139.8799999999999</v>
      </c>
      <c r="AS597" s="37"/>
      <c r="AT597" s="12"/>
      <c r="AU597" s="12"/>
      <c r="AV597" s="11"/>
      <c r="AW597" s="11"/>
      <c r="AX597" s="11" t="s">
        <v>371</v>
      </c>
      <c r="AY597" s="18" t="s">
        <v>374</v>
      </c>
      <c r="AZ597" s="18" t="s">
        <v>373</v>
      </c>
      <c r="BA597" s="5">
        <v>20</v>
      </c>
      <c r="BB597" s="5">
        <v>2022</v>
      </c>
      <c r="BC597" s="6" t="str" cm="1">
        <f t="array" ref="BC597">_xlfn.IFS(U597="Teknaf","202290",U597="Ukhia","202294",U597="Ramu","202266",U597="Pekua","202256",U597="Maheshkhali","202249",U597="Kutubdia","202245",U597="Cox's Bazar Sadar","202224",U597="Chakaria","202216",ISBLANK(U597),"")</f>
        <v>202294</v>
      </c>
      <c r="BD597" s="22"/>
      <c r="BE597" s="22"/>
    </row>
    <row r="598" spans="1:57" ht="15" customHeight="1">
      <c r="A598" s="36">
        <v>595</v>
      </c>
      <c r="B598" s="7" t="s">
        <v>317</v>
      </c>
      <c r="C598" s="1" t="s">
        <v>27</v>
      </c>
      <c r="D598" s="1" t="s">
        <v>318</v>
      </c>
      <c r="E598" s="20" t="s">
        <v>10</v>
      </c>
      <c r="F598" s="20" t="s">
        <v>11</v>
      </c>
      <c r="G598" s="20" t="s">
        <v>16</v>
      </c>
      <c r="H598" s="3" t="s">
        <v>286</v>
      </c>
      <c r="I598" s="18" t="s">
        <v>102</v>
      </c>
      <c r="J598" s="18" t="s">
        <v>159</v>
      </c>
      <c r="K598" s="100" t="s">
        <v>101</v>
      </c>
      <c r="L598" s="100" t="s">
        <v>357</v>
      </c>
      <c r="M598" s="3" t="s">
        <v>428</v>
      </c>
      <c r="N598" s="18" t="s">
        <v>319</v>
      </c>
      <c r="O598" s="18" t="s">
        <v>303</v>
      </c>
      <c r="P598" s="18">
        <v>4287</v>
      </c>
      <c r="Q598" s="2" t="s">
        <v>289</v>
      </c>
      <c r="R598" s="1" t="s">
        <v>320</v>
      </c>
      <c r="S598" s="5" t="s">
        <v>291</v>
      </c>
      <c r="T598" s="5" t="s">
        <v>292</v>
      </c>
      <c r="U598" s="18" t="s">
        <v>76</v>
      </c>
      <c r="V598" s="18"/>
      <c r="W598" s="18" t="s">
        <v>105</v>
      </c>
      <c r="X598" s="18" t="s">
        <v>311</v>
      </c>
      <c r="Y598" s="18" t="s">
        <v>72</v>
      </c>
      <c r="Z598" s="18" t="s">
        <v>296</v>
      </c>
      <c r="AA598" s="18" t="s">
        <v>100</v>
      </c>
      <c r="AB598" s="18" t="s">
        <v>293</v>
      </c>
      <c r="AC598" s="21">
        <v>6070.9794132812003</v>
      </c>
      <c r="AD598" s="140">
        <f t="shared" si="22"/>
        <v>27319.407359765402</v>
      </c>
      <c r="AE598" s="140">
        <f>Table_1027[[#This Row],[Planned Individuals]]*0.51</f>
        <v>13932.897753480356</v>
      </c>
      <c r="AF598" s="140">
        <f>Table_1027[[#This Row],[Planned Individuals]]*0.49</f>
        <v>13386.509606285046</v>
      </c>
      <c r="AG598" s="37">
        <v>5862</v>
      </c>
      <c r="AH598" s="37"/>
      <c r="AI598" s="140">
        <f>SUM(Table_1027[[#This Row],[Existing Households]:[New Households]])</f>
        <v>5862</v>
      </c>
      <c r="AJ598" s="140">
        <f t="shared" si="19"/>
        <v>26965.199999999997</v>
      </c>
      <c r="AK598" s="140">
        <f>Table_1027[[#This Row],[Reached Individuals]]*0.51</f>
        <v>13752.251999999999</v>
      </c>
      <c r="AL598" s="140">
        <f>Table_1027[[#This Row],[Reached Individuals]]*0.49</f>
        <v>13212.947999999999</v>
      </c>
      <c r="AM598" s="140">
        <f>Table_1027[[#This Row],[Reached Individuals]]*0.21</f>
        <v>5662.6919999999991</v>
      </c>
      <c r="AN598" s="140">
        <f>Table_1027[[#This Row],[Reached Individuals]]*0.21</f>
        <v>5662.6919999999991</v>
      </c>
      <c r="AO598" s="140">
        <f>Table_1027[[#This Row],[Reached Individuals]]*0.26</f>
        <v>7010.9519999999993</v>
      </c>
      <c r="AP598" s="140">
        <f>Table_1027[[#This Row],[Reached Individuals]]*0.27</f>
        <v>7280.6039999999994</v>
      </c>
      <c r="AQ598" s="142">
        <f>Table_1027[[#This Row],[Reached Individuals]]*0.02</f>
        <v>539.30399999999997</v>
      </c>
      <c r="AR598" s="142">
        <f>Table_1027[[#This Row],[Reached Individuals]]*0.03</f>
        <v>808.9559999999999</v>
      </c>
      <c r="AS598" s="37"/>
      <c r="AT598" s="12"/>
      <c r="AU598" s="12"/>
      <c r="AV598" s="11"/>
      <c r="AW598" s="11"/>
      <c r="AX598" s="11" t="s">
        <v>371</v>
      </c>
      <c r="AY598" s="18" t="s">
        <v>375</v>
      </c>
      <c r="AZ598" s="18" t="s">
        <v>373</v>
      </c>
      <c r="BA598" s="5">
        <v>20</v>
      </c>
      <c r="BB598" s="5">
        <v>2022</v>
      </c>
      <c r="BC598" s="6" t="str" cm="1">
        <f t="array" ref="BC598">_xlfn.IFS(U598="Teknaf","202290",U598="Ukhia","202294",U598="Ramu","202266",U598="Pekua","202256",U598="Maheshkhali","202249",U598="Kutubdia","202245",U598="Cox's Bazar Sadar","202224",U598="Chakaria","202216",ISBLANK(U598),"")</f>
        <v>202294</v>
      </c>
      <c r="BD598" s="22"/>
      <c r="BE598" s="22"/>
    </row>
    <row r="599" spans="1:57" ht="15" customHeight="1">
      <c r="A599" s="36">
        <v>596</v>
      </c>
      <c r="B599" s="7" t="s">
        <v>317</v>
      </c>
      <c r="C599" s="1" t="s">
        <v>27</v>
      </c>
      <c r="D599" s="1" t="s">
        <v>318</v>
      </c>
      <c r="E599" s="20" t="s">
        <v>10</v>
      </c>
      <c r="F599" s="20" t="s">
        <v>11</v>
      </c>
      <c r="G599" s="20" t="s">
        <v>16</v>
      </c>
      <c r="H599" s="3" t="s">
        <v>286</v>
      </c>
      <c r="I599" s="18" t="s">
        <v>102</v>
      </c>
      <c r="J599" s="18" t="s">
        <v>159</v>
      </c>
      <c r="K599" s="100" t="s">
        <v>101</v>
      </c>
      <c r="L599" s="100" t="s">
        <v>357</v>
      </c>
      <c r="M599" s="3" t="s">
        <v>428</v>
      </c>
      <c r="N599" s="18" t="s">
        <v>319</v>
      </c>
      <c r="O599" s="18" t="s">
        <v>303</v>
      </c>
      <c r="P599" s="18">
        <v>4287</v>
      </c>
      <c r="Q599" s="2" t="s">
        <v>289</v>
      </c>
      <c r="R599" s="1" t="s">
        <v>320</v>
      </c>
      <c r="S599" s="5" t="s">
        <v>291</v>
      </c>
      <c r="T599" s="5" t="s">
        <v>292</v>
      </c>
      <c r="U599" s="18" t="s">
        <v>76</v>
      </c>
      <c r="V599" s="18"/>
      <c r="W599" s="18" t="s">
        <v>106</v>
      </c>
      <c r="X599" s="18" t="s">
        <v>311</v>
      </c>
      <c r="Y599" s="18" t="s">
        <v>72</v>
      </c>
      <c r="Z599" s="18" t="s">
        <v>296</v>
      </c>
      <c r="AA599" s="18" t="s">
        <v>100</v>
      </c>
      <c r="AB599" s="18" t="s">
        <v>293</v>
      </c>
      <c r="AC599" s="21">
        <v>5431.4563559413073</v>
      </c>
      <c r="AD599" s="140">
        <f t="shared" si="22"/>
        <v>24441.553601735883</v>
      </c>
      <c r="AE599" s="140">
        <f>Table_1027[[#This Row],[Planned Individuals]]*0.51</f>
        <v>12465.1923368853</v>
      </c>
      <c r="AF599" s="140">
        <f>Table_1027[[#This Row],[Planned Individuals]]*0.49</f>
        <v>11976.361264850582</v>
      </c>
      <c r="AG599" s="37">
        <v>5312</v>
      </c>
      <c r="AH599" s="37"/>
      <c r="AI599" s="140">
        <f>SUM(Table_1027[[#This Row],[Existing Households]:[New Households]])</f>
        <v>5312</v>
      </c>
      <c r="AJ599" s="140">
        <f t="shared" si="19"/>
        <v>24435.199999999997</v>
      </c>
      <c r="AK599" s="140">
        <f>Table_1027[[#This Row],[Reached Individuals]]*0.51</f>
        <v>12461.951999999999</v>
      </c>
      <c r="AL599" s="140">
        <f>Table_1027[[#This Row],[Reached Individuals]]*0.49</f>
        <v>11973.247999999998</v>
      </c>
      <c r="AM599" s="140">
        <f>Table_1027[[#This Row],[Reached Individuals]]*0.21</f>
        <v>5131.3919999999989</v>
      </c>
      <c r="AN599" s="140">
        <f>Table_1027[[#This Row],[Reached Individuals]]*0.21</f>
        <v>5131.3919999999989</v>
      </c>
      <c r="AO599" s="140">
        <f>Table_1027[[#This Row],[Reached Individuals]]*0.26</f>
        <v>6353.1519999999991</v>
      </c>
      <c r="AP599" s="140">
        <f>Table_1027[[#This Row],[Reached Individuals]]*0.27</f>
        <v>6597.5039999999999</v>
      </c>
      <c r="AQ599" s="142">
        <f>Table_1027[[#This Row],[Reached Individuals]]*0.02</f>
        <v>488.70399999999995</v>
      </c>
      <c r="AR599" s="142">
        <f>Table_1027[[#This Row],[Reached Individuals]]*0.03</f>
        <v>733.05599999999993</v>
      </c>
      <c r="AS599" s="37"/>
      <c r="AT599" s="12"/>
      <c r="AU599" s="12"/>
      <c r="AV599" s="11"/>
      <c r="AW599" s="11"/>
      <c r="AX599" s="11" t="s">
        <v>371</v>
      </c>
      <c r="AY599" s="18" t="s">
        <v>376</v>
      </c>
      <c r="AZ599" s="18" t="s">
        <v>373</v>
      </c>
      <c r="BA599" s="5">
        <v>20</v>
      </c>
      <c r="BB599" s="5">
        <v>2022</v>
      </c>
      <c r="BC599" s="6" t="str" cm="1">
        <f t="array" ref="BC599">_xlfn.IFS(U599="Teknaf","202290",U599="Ukhia","202294",U599="Ramu","202266",U599="Pekua","202256",U599="Maheshkhali","202249",U599="Kutubdia","202245",U599="Cox's Bazar Sadar","202224",U599="Chakaria","202216",ISBLANK(U599),"")</f>
        <v>202294</v>
      </c>
      <c r="BD599" s="22"/>
      <c r="BE599" s="22"/>
    </row>
    <row r="600" spans="1:57" ht="15" customHeight="1">
      <c r="A600" s="36">
        <v>597</v>
      </c>
      <c r="B600" s="7" t="s">
        <v>317</v>
      </c>
      <c r="C600" s="1" t="s">
        <v>27</v>
      </c>
      <c r="D600" s="1" t="s">
        <v>318</v>
      </c>
      <c r="E600" s="20" t="s">
        <v>10</v>
      </c>
      <c r="F600" s="20" t="s">
        <v>11</v>
      </c>
      <c r="G600" s="20" t="s">
        <v>16</v>
      </c>
      <c r="H600" s="3" t="s">
        <v>286</v>
      </c>
      <c r="I600" s="18" t="s">
        <v>102</v>
      </c>
      <c r="J600" s="18" t="s">
        <v>159</v>
      </c>
      <c r="K600" s="100" t="s">
        <v>101</v>
      </c>
      <c r="L600" s="100" t="s">
        <v>357</v>
      </c>
      <c r="M600" s="3" t="s">
        <v>428</v>
      </c>
      <c r="N600" s="18" t="s">
        <v>319</v>
      </c>
      <c r="O600" s="18" t="s">
        <v>303</v>
      </c>
      <c r="P600" s="18">
        <v>4287</v>
      </c>
      <c r="Q600" s="2" t="s">
        <v>289</v>
      </c>
      <c r="R600" s="1" t="s">
        <v>320</v>
      </c>
      <c r="S600" s="5" t="s">
        <v>291</v>
      </c>
      <c r="T600" s="5" t="s">
        <v>292</v>
      </c>
      <c r="U600" s="18" t="s">
        <v>76</v>
      </c>
      <c r="V600" s="18"/>
      <c r="W600" s="18" t="s">
        <v>107</v>
      </c>
      <c r="X600" s="18" t="s">
        <v>311</v>
      </c>
      <c r="Y600" s="18" t="s">
        <v>72</v>
      </c>
      <c r="Z600" s="18" t="s">
        <v>296</v>
      </c>
      <c r="AA600" s="18" t="s">
        <v>100</v>
      </c>
      <c r="AB600" s="18" t="s">
        <v>293</v>
      </c>
      <c r="AC600" s="21">
        <v>8035.4425956560044</v>
      </c>
      <c r="AD600" s="140">
        <f t="shared" si="22"/>
        <v>36159.491680452018</v>
      </c>
      <c r="AE600" s="140">
        <f>Table_1027[[#This Row],[Planned Individuals]]*0.51</f>
        <v>18441.340757030528</v>
      </c>
      <c r="AF600" s="140">
        <f>Table_1027[[#This Row],[Planned Individuals]]*0.49</f>
        <v>17718.15092342149</v>
      </c>
      <c r="AG600" s="37">
        <v>7934</v>
      </c>
      <c r="AH600" s="37"/>
      <c r="AI600" s="140">
        <f>SUM(Table_1027[[#This Row],[Existing Households]:[New Households]])</f>
        <v>7934</v>
      </c>
      <c r="AJ600" s="140">
        <f t="shared" si="19"/>
        <v>36496.399999999994</v>
      </c>
      <c r="AK600" s="140">
        <f>Table_1027[[#This Row],[Reached Individuals]]*0.51</f>
        <v>18613.163999999997</v>
      </c>
      <c r="AL600" s="140">
        <f>Table_1027[[#This Row],[Reached Individuals]]*0.49</f>
        <v>17883.235999999997</v>
      </c>
      <c r="AM600" s="140">
        <f>Table_1027[[#This Row],[Reached Individuals]]*0.21</f>
        <v>7664.2439999999988</v>
      </c>
      <c r="AN600" s="140">
        <f>Table_1027[[#This Row],[Reached Individuals]]*0.21</f>
        <v>7664.2439999999988</v>
      </c>
      <c r="AO600" s="140">
        <f>Table_1027[[#This Row],[Reached Individuals]]*0.26</f>
        <v>9489.0639999999985</v>
      </c>
      <c r="AP600" s="140">
        <f>Table_1027[[#This Row],[Reached Individuals]]*0.27</f>
        <v>9854.0279999999984</v>
      </c>
      <c r="AQ600" s="142">
        <f>Table_1027[[#This Row],[Reached Individuals]]*0.02</f>
        <v>729.92799999999988</v>
      </c>
      <c r="AR600" s="142">
        <f>Table_1027[[#This Row],[Reached Individuals]]*0.03</f>
        <v>1094.8919999999998</v>
      </c>
      <c r="AS600" s="37"/>
      <c r="AT600" s="12"/>
      <c r="AU600" s="12"/>
      <c r="AV600" s="11"/>
      <c r="AW600" s="11"/>
      <c r="AX600" s="11" t="s">
        <v>371</v>
      </c>
      <c r="AY600" s="18" t="s">
        <v>377</v>
      </c>
      <c r="AZ600" s="18" t="s">
        <v>373</v>
      </c>
      <c r="BA600" s="5">
        <v>20</v>
      </c>
      <c r="BB600" s="5">
        <v>2022</v>
      </c>
      <c r="BC600" s="6" t="str" cm="1">
        <f t="array" ref="BC600">_xlfn.IFS(U600="Teknaf","202290",U600="Ukhia","202294",U600="Ramu","202266",U600="Pekua","202256",U600="Maheshkhali","202249",U600="Kutubdia","202245",U600="Cox's Bazar Sadar","202224",U600="Chakaria","202216",ISBLANK(U600),"")</f>
        <v>202294</v>
      </c>
      <c r="BD600" s="22"/>
      <c r="BE600" s="22"/>
    </row>
    <row r="601" spans="1:57" ht="15" customHeight="1">
      <c r="A601" s="36">
        <v>598</v>
      </c>
      <c r="B601" s="7" t="s">
        <v>317</v>
      </c>
      <c r="C601" s="1" t="s">
        <v>27</v>
      </c>
      <c r="D601" s="1" t="s">
        <v>318</v>
      </c>
      <c r="E601" s="20" t="s">
        <v>10</v>
      </c>
      <c r="F601" s="20" t="s">
        <v>11</v>
      </c>
      <c r="G601" s="20" t="s">
        <v>16</v>
      </c>
      <c r="H601" s="3" t="s">
        <v>286</v>
      </c>
      <c r="I601" s="18" t="s">
        <v>102</v>
      </c>
      <c r="J601" s="18" t="s">
        <v>159</v>
      </c>
      <c r="K601" s="100" t="s">
        <v>101</v>
      </c>
      <c r="L601" s="100" t="s">
        <v>357</v>
      </c>
      <c r="M601" s="3" t="s">
        <v>428</v>
      </c>
      <c r="N601" s="18" t="s">
        <v>319</v>
      </c>
      <c r="O601" s="18" t="s">
        <v>303</v>
      </c>
      <c r="P601" s="18">
        <v>4287</v>
      </c>
      <c r="Q601" s="2" t="s">
        <v>289</v>
      </c>
      <c r="R601" s="1" t="s">
        <v>320</v>
      </c>
      <c r="S601" s="5" t="s">
        <v>291</v>
      </c>
      <c r="T601" s="5" t="s">
        <v>292</v>
      </c>
      <c r="U601" s="18" t="s">
        <v>76</v>
      </c>
      <c r="V601" s="18"/>
      <c r="W601" s="18" t="s">
        <v>108</v>
      </c>
      <c r="X601" s="18" t="s">
        <v>311</v>
      </c>
      <c r="Y601" s="18" t="s">
        <v>72</v>
      </c>
      <c r="Z601" s="18" t="s">
        <v>296</v>
      </c>
      <c r="AA601" s="18" t="s">
        <v>100</v>
      </c>
      <c r="AB601" s="18" t="s">
        <v>293</v>
      </c>
      <c r="AC601" s="21">
        <v>7002.8273626656919</v>
      </c>
      <c r="AD601" s="140">
        <f t="shared" si="22"/>
        <v>31512.723131995612</v>
      </c>
      <c r="AE601" s="140">
        <f>Table_1027[[#This Row],[Planned Individuals]]*0.51</f>
        <v>16071.488797317763</v>
      </c>
      <c r="AF601" s="140">
        <f>Table_1027[[#This Row],[Planned Individuals]]*0.49</f>
        <v>15441.234334677849</v>
      </c>
      <c r="AG601" s="37">
        <v>6959</v>
      </c>
      <c r="AH601" s="37"/>
      <c r="AI601" s="140">
        <f>SUM(Table_1027[[#This Row],[Existing Households]:[New Households]])</f>
        <v>6959</v>
      </c>
      <c r="AJ601" s="140">
        <f t="shared" si="19"/>
        <v>32011.399999999998</v>
      </c>
      <c r="AK601" s="140">
        <f>Table_1027[[#This Row],[Reached Individuals]]*0.51</f>
        <v>16325.813999999998</v>
      </c>
      <c r="AL601" s="140">
        <f>Table_1027[[#This Row],[Reached Individuals]]*0.49</f>
        <v>15685.585999999999</v>
      </c>
      <c r="AM601" s="140">
        <f>Table_1027[[#This Row],[Reached Individuals]]*0.21</f>
        <v>6722.3939999999993</v>
      </c>
      <c r="AN601" s="140">
        <f>Table_1027[[#This Row],[Reached Individuals]]*0.21</f>
        <v>6722.3939999999993</v>
      </c>
      <c r="AO601" s="140">
        <f>Table_1027[[#This Row],[Reached Individuals]]*0.26</f>
        <v>8322.9639999999999</v>
      </c>
      <c r="AP601" s="140">
        <f>Table_1027[[#This Row],[Reached Individuals]]*0.27</f>
        <v>8643.0779999999995</v>
      </c>
      <c r="AQ601" s="142">
        <f>Table_1027[[#This Row],[Reached Individuals]]*0.02</f>
        <v>640.22799999999995</v>
      </c>
      <c r="AR601" s="142">
        <f>Table_1027[[#This Row],[Reached Individuals]]*0.03</f>
        <v>960.34199999999987</v>
      </c>
      <c r="AS601" s="37"/>
      <c r="AT601" s="12"/>
      <c r="AU601" s="12"/>
      <c r="AV601" s="11"/>
      <c r="AW601" s="11"/>
      <c r="AX601" s="11" t="s">
        <v>371</v>
      </c>
      <c r="AY601" s="18" t="s">
        <v>378</v>
      </c>
      <c r="AZ601" s="18" t="s">
        <v>373</v>
      </c>
      <c r="BA601" s="5">
        <v>20</v>
      </c>
      <c r="BB601" s="5">
        <v>2022</v>
      </c>
      <c r="BC601" s="6" t="str" cm="1">
        <f t="array" ref="BC601">_xlfn.IFS(U601="Teknaf","202290",U601="Ukhia","202294",U601="Ramu","202266",U601="Pekua","202256",U601="Maheshkhali","202249",U601="Kutubdia","202245",U601="Cox's Bazar Sadar","202224",U601="Chakaria","202216",ISBLANK(U601),"")</f>
        <v>202294</v>
      </c>
      <c r="BD601" s="22"/>
      <c r="BE601" s="22"/>
    </row>
    <row r="602" spans="1:57" ht="15" customHeight="1">
      <c r="A602" s="36">
        <v>599</v>
      </c>
      <c r="B602" s="7" t="s">
        <v>317</v>
      </c>
      <c r="C602" s="1" t="s">
        <v>27</v>
      </c>
      <c r="D602" s="1" t="s">
        <v>318</v>
      </c>
      <c r="E602" s="20" t="s">
        <v>10</v>
      </c>
      <c r="F602" s="20" t="s">
        <v>11</v>
      </c>
      <c r="G602" s="20" t="s">
        <v>16</v>
      </c>
      <c r="H602" s="3" t="s">
        <v>286</v>
      </c>
      <c r="I602" s="18" t="s">
        <v>102</v>
      </c>
      <c r="J602" s="18" t="s">
        <v>159</v>
      </c>
      <c r="K602" s="100" t="s">
        <v>101</v>
      </c>
      <c r="L602" s="100" t="s">
        <v>357</v>
      </c>
      <c r="M602" s="3" t="s">
        <v>428</v>
      </c>
      <c r="N602" s="18" t="s">
        <v>319</v>
      </c>
      <c r="O602" s="18" t="s">
        <v>303</v>
      </c>
      <c r="P602" s="18">
        <v>4287</v>
      </c>
      <c r="Q602" s="2" t="s">
        <v>289</v>
      </c>
      <c r="R602" s="1" t="s">
        <v>320</v>
      </c>
      <c r="S602" s="5" t="s">
        <v>291</v>
      </c>
      <c r="T602" s="5" t="s">
        <v>292</v>
      </c>
      <c r="U602" s="18" t="s">
        <v>76</v>
      </c>
      <c r="V602" s="18"/>
      <c r="W602" s="18" t="s">
        <v>109</v>
      </c>
      <c r="X602" s="18" t="s">
        <v>311</v>
      </c>
      <c r="Y602" s="18" t="s">
        <v>72</v>
      </c>
      <c r="Z602" s="18" t="s">
        <v>296</v>
      </c>
      <c r="AA602" s="18" t="s">
        <v>100</v>
      </c>
      <c r="AB602" s="18" t="s">
        <v>293</v>
      </c>
      <c r="AC602" s="21">
        <v>1644.2028057662146</v>
      </c>
      <c r="AD602" s="140">
        <f t="shared" si="22"/>
        <v>7398.9126259479654</v>
      </c>
      <c r="AE602" s="140">
        <f>Table_1027[[#This Row],[Planned Individuals]]*0.51</f>
        <v>3773.4454392334624</v>
      </c>
      <c r="AF602" s="140">
        <f>Table_1027[[#This Row],[Planned Individuals]]*0.49</f>
        <v>3625.467186714503</v>
      </c>
      <c r="AG602" s="37">
        <v>1662</v>
      </c>
      <c r="AH602" s="37"/>
      <c r="AI602" s="140">
        <f>SUM(Table_1027[[#This Row],[Existing Households]:[New Households]])</f>
        <v>1662</v>
      </c>
      <c r="AJ602" s="140">
        <f t="shared" si="19"/>
        <v>7645.2</v>
      </c>
      <c r="AK602" s="140">
        <f>Table_1027[[#This Row],[Reached Individuals]]*0.51</f>
        <v>3899.0520000000001</v>
      </c>
      <c r="AL602" s="140">
        <f>Table_1027[[#This Row],[Reached Individuals]]*0.49</f>
        <v>3746.1479999999997</v>
      </c>
      <c r="AM602" s="140">
        <f>Table_1027[[#This Row],[Reached Individuals]]*0.21</f>
        <v>1605.492</v>
      </c>
      <c r="AN602" s="140">
        <f>Table_1027[[#This Row],[Reached Individuals]]*0.21</f>
        <v>1605.492</v>
      </c>
      <c r="AO602" s="140">
        <f>Table_1027[[#This Row],[Reached Individuals]]*0.26</f>
        <v>1987.752</v>
      </c>
      <c r="AP602" s="140">
        <f>Table_1027[[#This Row],[Reached Individuals]]*0.27</f>
        <v>2064.2040000000002</v>
      </c>
      <c r="AQ602" s="142">
        <f>Table_1027[[#This Row],[Reached Individuals]]*0.02</f>
        <v>152.904</v>
      </c>
      <c r="AR602" s="142">
        <f>Table_1027[[#This Row],[Reached Individuals]]*0.03</f>
        <v>229.35599999999999</v>
      </c>
      <c r="AS602" s="37"/>
      <c r="AT602" s="12"/>
      <c r="AU602" s="12"/>
      <c r="AV602" s="11"/>
      <c r="AW602" s="11"/>
      <c r="AX602" s="11" t="s">
        <v>371</v>
      </c>
      <c r="AY602" s="18" t="s">
        <v>379</v>
      </c>
      <c r="AZ602" s="18" t="s">
        <v>373</v>
      </c>
      <c r="BA602" s="5">
        <v>20</v>
      </c>
      <c r="BB602" s="5">
        <v>2022</v>
      </c>
      <c r="BC602" s="6" t="str" cm="1">
        <f t="array" ref="BC602">_xlfn.IFS(U602="Teknaf","202290",U602="Ukhia","202294",U602="Ramu","202266",U602="Pekua","202256",U602="Maheshkhali","202249",U602="Kutubdia","202245",U602="Cox's Bazar Sadar","202224",U602="Chakaria","202216",ISBLANK(U602),"")</f>
        <v>202294</v>
      </c>
      <c r="BD602" s="22"/>
      <c r="BE602" s="22"/>
    </row>
    <row r="603" spans="1:57" ht="15" customHeight="1">
      <c r="A603" s="36">
        <v>600</v>
      </c>
      <c r="B603" s="7" t="s">
        <v>317</v>
      </c>
      <c r="C603" s="1" t="s">
        <v>27</v>
      </c>
      <c r="D603" s="1" t="s">
        <v>318</v>
      </c>
      <c r="E603" s="20" t="s">
        <v>10</v>
      </c>
      <c r="F603" s="20" t="s">
        <v>11</v>
      </c>
      <c r="G603" s="20" t="s">
        <v>16</v>
      </c>
      <c r="H603" s="3" t="s">
        <v>286</v>
      </c>
      <c r="I603" s="18" t="s">
        <v>102</v>
      </c>
      <c r="J603" s="18" t="s">
        <v>159</v>
      </c>
      <c r="K603" s="100" t="s">
        <v>101</v>
      </c>
      <c r="L603" s="100" t="s">
        <v>357</v>
      </c>
      <c r="M603" s="3" t="s">
        <v>428</v>
      </c>
      <c r="N603" s="18" t="s">
        <v>319</v>
      </c>
      <c r="O603" s="18" t="s">
        <v>303</v>
      </c>
      <c r="P603" s="18">
        <v>4287</v>
      </c>
      <c r="Q603" s="2" t="s">
        <v>289</v>
      </c>
      <c r="R603" s="1" t="s">
        <v>320</v>
      </c>
      <c r="S603" s="5" t="s">
        <v>291</v>
      </c>
      <c r="T603" s="5" t="s">
        <v>292</v>
      </c>
      <c r="U603" s="18" t="s">
        <v>76</v>
      </c>
      <c r="V603" s="18"/>
      <c r="W603" s="18" t="s">
        <v>110</v>
      </c>
      <c r="X603" s="18" t="s">
        <v>311</v>
      </c>
      <c r="Y603" s="18" t="s">
        <v>72</v>
      </c>
      <c r="Z603" s="18" t="s">
        <v>296</v>
      </c>
      <c r="AA603" s="18" t="s">
        <v>100</v>
      </c>
      <c r="AB603" s="18" t="s">
        <v>293</v>
      </c>
      <c r="AC603" s="21">
        <v>5470.3664951554347</v>
      </c>
      <c r="AD603" s="140">
        <f t="shared" si="22"/>
        <v>24616.649228199458</v>
      </c>
      <c r="AE603" s="140">
        <f>Table_1027[[#This Row],[Planned Individuals]]*0.51</f>
        <v>12554.491106381724</v>
      </c>
      <c r="AF603" s="140">
        <f>Table_1027[[#This Row],[Planned Individuals]]*0.49</f>
        <v>12062.158121817734</v>
      </c>
      <c r="AG603" s="37">
        <v>5446</v>
      </c>
      <c r="AH603" s="37"/>
      <c r="AI603" s="140">
        <f>SUM(Table_1027[[#This Row],[Existing Households]:[New Households]])</f>
        <v>5446</v>
      </c>
      <c r="AJ603" s="140">
        <f t="shared" si="19"/>
        <v>25051.599999999999</v>
      </c>
      <c r="AK603" s="140">
        <f>Table_1027[[#This Row],[Reached Individuals]]*0.51</f>
        <v>12776.315999999999</v>
      </c>
      <c r="AL603" s="140">
        <f>Table_1027[[#This Row],[Reached Individuals]]*0.49</f>
        <v>12275.284</v>
      </c>
      <c r="AM603" s="140">
        <f>Table_1027[[#This Row],[Reached Individuals]]*0.21</f>
        <v>5260.8359999999993</v>
      </c>
      <c r="AN603" s="140">
        <f>Table_1027[[#This Row],[Reached Individuals]]*0.21</f>
        <v>5260.8359999999993</v>
      </c>
      <c r="AO603" s="140">
        <f>Table_1027[[#This Row],[Reached Individuals]]*0.26</f>
        <v>6513.4160000000002</v>
      </c>
      <c r="AP603" s="140">
        <f>Table_1027[[#This Row],[Reached Individuals]]*0.27</f>
        <v>6763.9319999999998</v>
      </c>
      <c r="AQ603" s="142">
        <f>Table_1027[[#This Row],[Reached Individuals]]*0.02</f>
        <v>501.03199999999998</v>
      </c>
      <c r="AR603" s="142">
        <f>Table_1027[[#This Row],[Reached Individuals]]*0.03</f>
        <v>751.54799999999989</v>
      </c>
      <c r="AS603" s="37"/>
      <c r="AT603" s="12"/>
      <c r="AU603" s="12"/>
      <c r="AV603" s="11"/>
      <c r="AW603" s="11"/>
      <c r="AX603" s="11" t="s">
        <v>371</v>
      </c>
      <c r="AY603" s="18" t="s">
        <v>380</v>
      </c>
      <c r="AZ603" s="18" t="s">
        <v>373</v>
      </c>
      <c r="BA603" s="5">
        <v>20</v>
      </c>
      <c r="BB603" s="5">
        <v>2022</v>
      </c>
      <c r="BC603" s="6" t="str" cm="1">
        <f t="array" ref="BC603">_xlfn.IFS(U603="Teknaf","202290",U603="Ukhia","202294",U603="Ramu","202266",U603="Pekua","202256",U603="Maheshkhali","202249",U603="Kutubdia","202245",U603="Cox's Bazar Sadar","202224",U603="Chakaria","202216",ISBLANK(U603),"")</f>
        <v>202294</v>
      </c>
      <c r="BD603" s="22"/>
      <c r="BE603" s="22"/>
    </row>
    <row r="604" spans="1:57" ht="15" customHeight="1">
      <c r="A604" s="36">
        <v>601</v>
      </c>
      <c r="B604" s="7" t="s">
        <v>317</v>
      </c>
      <c r="C604" s="1" t="s">
        <v>27</v>
      </c>
      <c r="D604" s="1" t="s">
        <v>318</v>
      </c>
      <c r="E604" s="20" t="s">
        <v>10</v>
      </c>
      <c r="F604" s="20" t="s">
        <v>11</v>
      </c>
      <c r="G604" s="20" t="s">
        <v>16</v>
      </c>
      <c r="H604" s="3" t="s">
        <v>286</v>
      </c>
      <c r="I604" s="18" t="s">
        <v>102</v>
      </c>
      <c r="J604" s="18" t="s">
        <v>159</v>
      </c>
      <c r="K604" s="100" t="s">
        <v>101</v>
      </c>
      <c r="L604" s="100" t="s">
        <v>357</v>
      </c>
      <c r="M604" s="3" t="s">
        <v>428</v>
      </c>
      <c r="N604" s="18" t="s">
        <v>319</v>
      </c>
      <c r="O604" s="18" t="s">
        <v>303</v>
      </c>
      <c r="P604" s="18">
        <v>4287</v>
      </c>
      <c r="Q604" s="2" t="s">
        <v>289</v>
      </c>
      <c r="R604" s="1" t="s">
        <v>320</v>
      </c>
      <c r="S604" s="5" t="s">
        <v>291</v>
      </c>
      <c r="T604" s="5" t="s">
        <v>292</v>
      </c>
      <c r="U604" s="18" t="s">
        <v>76</v>
      </c>
      <c r="V604" s="18"/>
      <c r="W604" s="18" t="s">
        <v>111</v>
      </c>
      <c r="X604" s="18" t="s">
        <v>311</v>
      </c>
      <c r="Y604" s="18" t="s">
        <v>72</v>
      </c>
      <c r="Z604" s="18" t="s">
        <v>296</v>
      </c>
      <c r="AA604" s="18" t="s">
        <v>100</v>
      </c>
      <c r="AB604" s="18" t="s">
        <v>293</v>
      </c>
      <c r="AC604" s="21">
        <v>4824.8572625518291</v>
      </c>
      <c r="AD604" s="140">
        <f t="shared" si="22"/>
        <v>21711.85768148323</v>
      </c>
      <c r="AE604" s="140">
        <f>Table_1027[[#This Row],[Planned Individuals]]*0.51</f>
        <v>11073.047417556447</v>
      </c>
      <c r="AF604" s="140">
        <f>Table_1027[[#This Row],[Planned Individuals]]*0.49</f>
        <v>10638.810263926784</v>
      </c>
      <c r="AG604" s="37">
        <v>4882</v>
      </c>
      <c r="AH604" s="37"/>
      <c r="AI604" s="140">
        <f>SUM(Table_1027[[#This Row],[Existing Households]:[New Households]])</f>
        <v>4882</v>
      </c>
      <c r="AJ604" s="140">
        <f t="shared" si="19"/>
        <v>22457.199999999997</v>
      </c>
      <c r="AK604" s="140">
        <f>Table_1027[[#This Row],[Reached Individuals]]*0.51</f>
        <v>11453.171999999999</v>
      </c>
      <c r="AL604" s="140">
        <f>Table_1027[[#This Row],[Reached Individuals]]*0.49</f>
        <v>11004.027999999998</v>
      </c>
      <c r="AM604" s="140">
        <f>Table_1027[[#This Row],[Reached Individuals]]*0.21</f>
        <v>4716.0119999999988</v>
      </c>
      <c r="AN604" s="140">
        <f>Table_1027[[#This Row],[Reached Individuals]]*0.21</f>
        <v>4716.0119999999988</v>
      </c>
      <c r="AO604" s="140">
        <f>Table_1027[[#This Row],[Reached Individuals]]*0.26</f>
        <v>5838.8719999999994</v>
      </c>
      <c r="AP604" s="140">
        <f>Table_1027[[#This Row],[Reached Individuals]]*0.27</f>
        <v>6063.4439999999995</v>
      </c>
      <c r="AQ604" s="142">
        <f>Table_1027[[#This Row],[Reached Individuals]]*0.02</f>
        <v>449.14399999999995</v>
      </c>
      <c r="AR604" s="142">
        <f>Table_1027[[#This Row],[Reached Individuals]]*0.03</f>
        <v>673.71599999999989</v>
      </c>
      <c r="AS604" s="37"/>
      <c r="AT604" s="12"/>
      <c r="AU604" s="12"/>
      <c r="AV604" s="11"/>
      <c r="AW604" s="11"/>
      <c r="AX604" s="11" t="s">
        <v>371</v>
      </c>
      <c r="AY604" s="18" t="s">
        <v>381</v>
      </c>
      <c r="AZ604" s="18" t="s">
        <v>373</v>
      </c>
      <c r="BA604" s="5">
        <v>20</v>
      </c>
      <c r="BB604" s="5">
        <v>2022</v>
      </c>
      <c r="BC604" s="6" t="str" cm="1">
        <f t="array" ref="BC604">_xlfn.IFS(U604="Teknaf","202290",U604="Ukhia","202294",U604="Ramu","202266",U604="Pekua","202256",U604="Maheshkhali","202249",U604="Kutubdia","202245",U604="Cox's Bazar Sadar","202224",U604="Chakaria","202216",ISBLANK(U604),"")</f>
        <v>202294</v>
      </c>
      <c r="BD604" s="22"/>
      <c r="BE604" s="22"/>
    </row>
    <row r="605" spans="1:57" ht="15" customHeight="1">
      <c r="A605" s="36">
        <v>602</v>
      </c>
      <c r="B605" s="7" t="s">
        <v>317</v>
      </c>
      <c r="C605" s="1" t="s">
        <v>27</v>
      </c>
      <c r="D605" s="1" t="s">
        <v>318</v>
      </c>
      <c r="E605" s="20" t="s">
        <v>10</v>
      </c>
      <c r="F605" s="20" t="s">
        <v>11</v>
      </c>
      <c r="G605" s="20" t="s">
        <v>16</v>
      </c>
      <c r="H605" s="3" t="s">
        <v>286</v>
      </c>
      <c r="I605" s="18" t="s">
        <v>102</v>
      </c>
      <c r="J605" s="18" t="s">
        <v>159</v>
      </c>
      <c r="K605" s="100" t="s">
        <v>101</v>
      </c>
      <c r="L605" s="100" t="s">
        <v>357</v>
      </c>
      <c r="M605" s="3" t="s">
        <v>428</v>
      </c>
      <c r="N605" s="18" t="s">
        <v>319</v>
      </c>
      <c r="O605" s="18" t="s">
        <v>303</v>
      </c>
      <c r="P605" s="18">
        <v>4287</v>
      </c>
      <c r="Q605" s="2" t="s">
        <v>289</v>
      </c>
      <c r="R605" s="1" t="s">
        <v>320</v>
      </c>
      <c r="S605" s="5" t="s">
        <v>291</v>
      </c>
      <c r="T605" s="5" t="s">
        <v>292</v>
      </c>
      <c r="U605" s="18" t="s">
        <v>76</v>
      </c>
      <c r="V605" s="18"/>
      <c r="W605" s="18" t="s">
        <v>112</v>
      </c>
      <c r="X605" s="18" t="s">
        <v>311</v>
      </c>
      <c r="Y605" s="18" t="s">
        <v>72</v>
      </c>
      <c r="Z605" s="18" t="s">
        <v>296</v>
      </c>
      <c r="AA605" s="18" t="s">
        <v>100</v>
      </c>
      <c r="AB605" s="18" t="s">
        <v>293</v>
      </c>
      <c r="AC605" s="21">
        <v>8160.1545803166691</v>
      </c>
      <c r="AD605" s="140">
        <f t="shared" si="22"/>
        <v>36720.695611425013</v>
      </c>
      <c r="AE605" s="140">
        <f>Table_1027[[#This Row],[Planned Individuals]]*0.51</f>
        <v>18727.554761826756</v>
      </c>
      <c r="AF605" s="140">
        <f>Table_1027[[#This Row],[Planned Individuals]]*0.49</f>
        <v>17993.140849598258</v>
      </c>
      <c r="AG605" s="37">
        <v>8077</v>
      </c>
      <c r="AH605" s="37"/>
      <c r="AI605" s="140">
        <f>SUM(Table_1027[[#This Row],[Existing Households]:[New Households]])</f>
        <v>8077</v>
      </c>
      <c r="AJ605" s="140">
        <f t="shared" si="19"/>
        <v>37154.199999999997</v>
      </c>
      <c r="AK605" s="140">
        <f>Table_1027[[#This Row],[Reached Individuals]]*0.51</f>
        <v>18948.642</v>
      </c>
      <c r="AL605" s="140">
        <f>Table_1027[[#This Row],[Reached Individuals]]*0.49</f>
        <v>18205.557999999997</v>
      </c>
      <c r="AM605" s="140">
        <f>Table_1027[[#This Row],[Reached Individuals]]*0.21</f>
        <v>7802.3819999999987</v>
      </c>
      <c r="AN605" s="140">
        <f>Table_1027[[#This Row],[Reached Individuals]]*0.21</f>
        <v>7802.3819999999987</v>
      </c>
      <c r="AO605" s="140">
        <f>Table_1027[[#This Row],[Reached Individuals]]*0.26</f>
        <v>9660.0919999999987</v>
      </c>
      <c r="AP605" s="140">
        <f>Table_1027[[#This Row],[Reached Individuals]]*0.27</f>
        <v>10031.634</v>
      </c>
      <c r="AQ605" s="142">
        <f>Table_1027[[#This Row],[Reached Individuals]]*0.02</f>
        <v>743.08399999999995</v>
      </c>
      <c r="AR605" s="142">
        <f>Table_1027[[#This Row],[Reached Individuals]]*0.03</f>
        <v>1114.626</v>
      </c>
      <c r="AS605" s="37"/>
      <c r="AT605" s="12"/>
      <c r="AU605" s="12"/>
      <c r="AV605" s="11"/>
      <c r="AW605" s="11"/>
      <c r="AX605" s="11" t="s">
        <v>371</v>
      </c>
      <c r="AY605" s="18" t="s">
        <v>382</v>
      </c>
      <c r="AZ605" s="18" t="s">
        <v>373</v>
      </c>
      <c r="BA605" s="5">
        <v>20</v>
      </c>
      <c r="BB605" s="5">
        <v>2022</v>
      </c>
      <c r="BC605" s="6" t="str" cm="1">
        <f t="array" ref="BC605">_xlfn.IFS(U605="Teknaf","202290",U605="Ukhia","202294",U605="Ramu","202266",U605="Pekua","202256",U605="Maheshkhali","202249",U605="Kutubdia","202245",U605="Cox's Bazar Sadar","202224",U605="Chakaria","202216",ISBLANK(U605),"")</f>
        <v>202294</v>
      </c>
      <c r="BD605" s="22"/>
      <c r="BE605" s="22"/>
    </row>
    <row r="606" spans="1:57" ht="15" customHeight="1">
      <c r="A606" s="36">
        <v>603</v>
      </c>
      <c r="B606" s="7" t="s">
        <v>317</v>
      </c>
      <c r="C606" s="1" t="s">
        <v>27</v>
      </c>
      <c r="D606" s="1" t="s">
        <v>318</v>
      </c>
      <c r="E606" s="20" t="s">
        <v>10</v>
      </c>
      <c r="F606" s="20" t="s">
        <v>13</v>
      </c>
      <c r="G606" s="20" t="s">
        <v>16</v>
      </c>
      <c r="H606" s="3" t="s">
        <v>286</v>
      </c>
      <c r="I606" s="18" t="s">
        <v>102</v>
      </c>
      <c r="J606" s="18" t="s">
        <v>159</v>
      </c>
      <c r="K606" s="100" t="s">
        <v>101</v>
      </c>
      <c r="L606" s="100" t="s">
        <v>357</v>
      </c>
      <c r="M606" s="3" t="s">
        <v>428</v>
      </c>
      <c r="N606" s="18" t="s">
        <v>319</v>
      </c>
      <c r="O606" s="18" t="s">
        <v>303</v>
      </c>
      <c r="P606" s="18">
        <v>4287</v>
      </c>
      <c r="Q606" s="2" t="s">
        <v>289</v>
      </c>
      <c r="R606" s="1" t="s">
        <v>320</v>
      </c>
      <c r="S606" s="5" t="s">
        <v>291</v>
      </c>
      <c r="T606" s="5" t="s">
        <v>292</v>
      </c>
      <c r="U606" s="18" t="s">
        <v>76</v>
      </c>
      <c r="V606" s="18"/>
      <c r="W606" s="18" t="s">
        <v>113</v>
      </c>
      <c r="X606" s="18" t="s">
        <v>311</v>
      </c>
      <c r="Y606" s="18" t="s">
        <v>72</v>
      </c>
      <c r="Z606" s="18" t="s">
        <v>296</v>
      </c>
      <c r="AA606" s="18" t="s">
        <v>100</v>
      </c>
      <c r="AB606" s="18" t="s">
        <v>293</v>
      </c>
      <c r="AC606" s="21">
        <v>6188.7075268008684</v>
      </c>
      <c r="AD606" s="140">
        <f t="shared" si="22"/>
        <v>27849.183870603909</v>
      </c>
      <c r="AE606" s="140">
        <f>Table_1027[[#This Row],[Planned Individuals]]*0.51</f>
        <v>14203.083774007993</v>
      </c>
      <c r="AF606" s="140">
        <f>Table_1027[[#This Row],[Planned Individuals]]*0.49</f>
        <v>13646.100096595916</v>
      </c>
      <c r="AG606" s="37">
        <v>6209</v>
      </c>
      <c r="AH606" s="37"/>
      <c r="AI606" s="140">
        <f>SUM(Table_1027[[#This Row],[Existing Households]:[New Households]])</f>
        <v>6209</v>
      </c>
      <c r="AJ606" s="140">
        <f t="shared" si="19"/>
        <v>28561.399999999998</v>
      </c>
      <c r="AK606" s="140">
        <f>Table_1027[[#This Row],[Reached Individuals]]*0.51</f>
        <v>14566.313999999998</v>
      </c>
      <c r="AL606" s="140">
        <f>Table_1027[[#This Row],[Reached Individuals]]*0.49</f>
        <v>13995.085999999999</v>
      </c>
      <c r="AM606" s="140">
        <f>Table_1027[[#This Row],[Reached Individuals]]*0.21</f>
        <v>5997.8939999999993</v>
      </c>
      <c r="AN606" s="140">
        <f>Table_1027[[#This Row],[Reached Individuals]]*0.21</f>
        <v>5997.8939999999993</v>
      </c>
      <c r="AO606" s="140">
        <f>Table_1027[[#This Row],[Reached Individuals]]*0.26</f>
        <v>7425.9639999999999</v>
      </c>
      <c r="AP606" s="140">
        <f>Table_1027[[#This Row],[Reached Individuals]]*0.27</f>
        <v>7711.5779999999995</v>
      </c>
      <c r="AQ606" s="142">
        <f>Table_1027[[#This Row],[Reached Individuals]]*0.02</f>
        <v>571.22799999999995</v>
      </c>
      <c r="AR606" s="142">
        <f>Table_1027[[#This Row],[Reached Individuals]]*0.03</f>
        <v>856.84199999999987</v>
      </c>
      <c r="AS606" s="37"/>
      <c r="AT606" s="12"/>
      <c r="AU606" s="12"/>
      <c r="AV606" s="11"/>
      <c r="AW606" s="11"/>
      <c r="AX606" s="11" t="s">
        <v>371</v>
      </c>
      <c r="AY606" s="18" t="s">
        <v>383</v>
      </c>
      <c r="AZ606" s="18" t="s">
        <v>373</v>
      </c>
      <c r="BA606" s="5">
        <v>20</v>
      </c>
      <c r="BB606" s="5">
        <v>2022</v>
      </c>
      <c r="BC606" s="6" t="str" cm="1">
        <f t="array" ref="BC606">_xlfn.IFS(U606="Teknaf","202290",U606="Ukhia","202294",U606="Ramu","202266",U606="Pekua","202256",U606="Maheshkhali","202249",U606="Kutubdia","202245",U606="Cox's Bazar Sadar","202224",U606="Chakaria","202216",ISBLANK(U606),"")</f>
        <v>202294</v>
      </c>
      <c r="BD606" s="22"/>
      <c r="BE606" s="22"/>
    </row>
    <row r="607" spans="1:57" ht="15" customHeight="1">
      <c r="A607" s="36">
        <v>604</v>
      </c>
      <c r="B607" s="7" t="s">
        <v>317</v>
      </c>
      <c r="C607" s="1" t="s">
        <v>27</v>
      </c>
      <c r="D607" s="1" t="s">
        <v>318</v>
      </c>
      <c r="E607" s="20" t="s">
        <v>10</v>
      </c>
      <c r="F607" s="20" t="s">
        <v>13</v>
      </c>
      <c r="G607" s="20" t="s">
        <v>16</v>
      </c>
      <c r="H607" s="3" t="s">
        <v>286</v>
      </c>
      <c r="I607" s="18" t="s">
        <v>102</v>
      </c>
      <c r="J607" s="18" t="s">
        <v>159</v>
      </c>
      <c r="K607" s="100" t="s">
        <v>101</v>
      </c>
      <c r="L607" s="100" t="s">
        <v>357</v>
      </c>
      <c r="M607" s="3" t="s">
        <v>428</v>
      </c>
      <c r="N607" s="18" t="s">
        <v>319</v>
      </c>
      <c r="O607" s="18" t="s">
        <v>303</v>
      </c>
      <c r="P607" s="18">
        <v>4287</v>
      </c>
      <c r="Q607" s="2" t="s">
        <v>289</v>
      </c>
      <c r="R607" s="1" t="s">
        <v>320</v>
      </c>
      <c r="S607" s="5" t="s">
        <v>291</v>
      </c>
      <c r="T607" s="5" t="s">
        <v>292</v>
      </c>
      <c r="U607" s="18" t="s">
        <v>76</v>
      </c>
      <c r="V607" s="18"/>
      <c r="W607" s="18" t="s">
        <v>114</v>
      </c>
      <c r="X607" s="18" t="s">
        <v>311</v>
      </c>
      <c r="Y607" s="18" t="s">
        <v>72</v>
      </c>
      <c r="Z607" s="18" t="s">
        <v>296</v>
      </c>
      <c r="AA607" s="18" t="s">
        <v>100</v>
      </c>
      <c r="AB607" s="18" t="s">
        <v>293</v>
      </c>
      <c r="AC607" s="21">
        <v>3696.4632253421269</v>
      </c>
      <c r="AD607" s="140">
        <f t="shared" si="22"/>
        <v>16634.084514039572</v>
      </c>
      <c r="AE607" s="140">
        <f>Table_1027[[#This Row],[Planned Individuals]]*0.51</f>
        <v>8483.3831021601818</v>
      </c>
      <c r="AF607" s="140">
        <f>Table_1027[[#This Row],[Planned Individuals]]*0.49</f>
        <v>8150.7014118793904</v>
      </c>
      <c r="AG607" s="37">
        <v>3856</v>
      </c>
      <c r="AH607" s="37"/>
      <c r="AI607" s="140">
        <f>SUM(Table_1027[[#This Row],[Existing Households]:[New Households]])</f>
        <v>3856</v>
      </c>
      <c r="AJ607" s="140">
        <f t="shared" si="19"/>
        <v>17737.599999999999</v>
      </c>
      <c r="AK607" s="140">
        <f>Table_1027[[#This Row],[Reached Individuals]]*0.51</f>
        <v>9046.1759999999995</v>
      </c>
      <c r="AL607" s="140">
        <f>Table_1027[[#This Row],[Reached Individuals]]*0.49</f>
        <v>8691.4239999999991</v>
      </c>
      <c r="AM607" s="140">
        <f>Table_1027[[#This Row],[Reached Individuals]]*0.21</f>
        <v>3724.8959999999997</v>
      </c>
      <c r="AN607" s="140">
        <f>Table_1027[[#This Row],[Reached Individuals]]*0.21</f>
        <v>3724.8959999999997</v>
      </c>
      <c r="AO607" s="140">
        <f>Table_1027[[#This Row],[Reached Individuals]]*0.26</f>
        <v>4611.7759999999998</v>
      </c>
      <c r="AP607" s="140">
        <f>Table_1027[[#This Row],[Reached Individuals]]*0.27</f>
        <v>4789.152</v>
      </c>
      <c r="AQ607" s="142">
        <f>Table_1027[[#This Row],[Reached Individuals]]*0.02</f>
        <v>354.75199999999995</v>
      </c>
      <c r="AR607" s="142">
        <f>Table_1027[[#This Row],[Reached Individuals]]*0.03</f>
        <v>532.12799999999993</v>
      </c>
      <c r="AS607" s="37"/>
      <c r="AT607" s="12"/>
      <c r="AU607" s="12"/>
      <c r="AV607" s="11"/>
      <c r="AW607" s="11"/>
      <c r="AX607" s="11" t="s">
        <v>371</v>
      </c>
      <c r="AY607" s="18" t="s">
        <v>384</v>
      </c>
      <c r="AZ607" s="18" t="s">
        <v>373</v>
      </c>
      <c r="BA607" s="5">
        <v>20</v>
      </c>
      <c r="BB607" s="5">
        <v>2022</v>
      </c>
      <c r="BC607" s="6" t="str" cm="1">
        <f t="array" ref="BC607">_xlfn.IFS(U607="Teknaf","202290",U607="Ukhia","202294",U607="Ramu","202266",U607="Pekua","202256",U607="Maheshkhali","202249",U607="Kutubdia","202245",U607="Cox's Bazar Sadar","202224",U607="Chakaria","202216",ISBLANK(U607),"")</f>
        <v>202294</v>
      </c>
      <c r="BD607" s="22"/>
      <c r="BE607" s="22"/>
    </row>
    <row r="608" spans="1:57" ht="15" customHeight="1">
      <c r="A608" s="36">
        <v>605</v>
      </c>
      <c r="B608" s="7" t="s">
        <v>317</v>
      </c>
      <c r="C608" s="1" t="s">
        <v>27</v>
      </c>
      <c r="D608" s="1" t="s">
        <v>318</v>
      </c>
      <c r="E608" s="20" t="s">
        <v>10</v>
      </c>
      <c r="F608" s="20" t="s">
        <v>13</v>
      </c>
      <c r="G608" s="20" t="s">
        <v>16</v>
      </c>
      <c r="H608" s="3" t="s">
        <v>286</v>
      </c>
      <c r="I608" s="18" t="s">
        <v>102</v>
      </c>
      <c r="J608" s="18" t="s">
        <v>159</v>
      </c>
      <c r="K608" s="100" t="s">
        <v>101</v>
      </c>
      <c r="L608" s="100" t="s">
        <v>357</v>
      </c>
      <c r="M608" s="3" t="s">
        <v>428</v>
      </c>
      <c r="N608" s="18" t="s">
        <v>319</v>
      </c>
      <c r="O608" s="18" t="s">
        <v>303</v>
      </c>
      <c r="P608" s="18">
        <v>4287</v>
      </c>
      <c r="Q608" s="2" t="s">
        <v>289</v>
      </c>
      <c r="R608" s="1" t="s">
        <v>320</v>
      </c>
      <c r="S608" s="5" t="s">
        <v>291</v>
      </c>
      <c r="T608" s="5" t="s">
        <v>292</v>
      </c>
      <c r="U608" s="18" t="s">
        <v>76</v>
      </c>
      <c r="V608" s="18"/>
      <c r="W608" s="18" t="s">
        <v>115</v>
      </c>
      <c r="X608" s="18" t="s">
        <v>311</v>
      </c>
      <c r="Y608" s="18" t="s">
        <v>72</v>
      </c>
      <c r="Z608" s="18" t="s">
        <v>296</v>
      </c>
      <c r="AA608" s="18" t="s">
        <v>100</v>
      </c>
      <c r="AB608" s="18" t="s">
        <v>293</v>
      </c>
      <c r="AC608" s="21">
        <v>7160.4633112767742</v>
      </c>
      <c r="AD608" s="140">
        <f t="shared" si="22"/>
        <v>32222.084900745485</v>
      </c>
      <c r="AE608" s="140">
        <f>Table_1027[[#This Row],[Planned Individuals]]*0.51</f>
        <v>16433.263299380196</v>
      </c>
      <c r="AF608" s="140">
        <f>Table_1027[[#This Row],[Planned Individuals]]*0.49</f>
        <v>15788.821601365287</v>
      </c>
      <c r="AG608" s="37">
        <v>7058</v>
      </c>
      <c r="AH608" s="37"/>
      <c r="AI608" s="140">
        <f>SUM(Table_1027[[#This Row],[Existing Households]:[New Households]])</f>
        <v>7058</v>
      </c>
      <c r="AJ608" s="140">
        <f t="shared" si="19"/>
        <v>32466.799999999999</v>
      </c>
      <c r="AK608" s="140">
        <f>Table_1027[[#This Row],[Reached Individuals]]*0.51</f>
        <v>16558.067999999999</v>
      </c>
      <c r="AL608" s="140">
        <f>Table_1027[[#This Row],[Reached Individuals]]*0.49</f>
        <v>15908.732</v>
      </c>
      <c r="AM608" s="140">
        <f>Table_1027[[#This Row],[Reached Individuals]]*0.21</f>
        <v>6818.0279999999993</v>
      </c>
      <c r="AN608" s="140">
        <f>Table_1027[[#This Row],[Reached Individuals]]*0.21</f>
        <v>6818.0279999999993</v>
      </c>
      <c r="AO608" s="140">
        <f>Table_1027[[#This Row],[Reached Individuals]]*0.26</f>
        <v>8441.3680000000004</v>
      </c>
      <c r="AP608" s="140">
        <f>Table_1027[[#This Row],[Reached Individuals]]*0.27</f>
        <v>8766.0360000000001</v>
      </c>
      <c r="AQ608" s="142">
        <f>Table_1027[[#This Row],[Reached Individuals]]*0.02</f>
        <v>649.33600000000001</v>
      </c>
      <c r="AR608" s="142">
        <f>Table_1027[[#This Row],[Reached Individuals]]*0.03</f>
        <v>974.00399999999991</v>
      </c>
      <c r="AS608" s="37"/>
      <c r="AT608" s="12"/>
      <c r="AU608" s="12"/>
      <c r="AV608" s="11"/>
      <c r="AW608" s="11"/>
      <c r="AX608" s="11" t="s">
        <v>371</v>
      </c>
      <c r="AY608" s="18" t="s">
        <v>385</v>
      </c>
      <c r="AZ608" s="18" t="s">
        <v>373</v>
      </c>
      <c r="BA608" s="5">
        <v>20</v>
      </c>
      <c r="BB608" s="5">
        <v>2022</v>
      </c>
      <c r="BC608" s="6" t="str" cm="1">
        <f t="array" ref="BC608">_xlfn.IFS(U608="Teknaf","202290",U608="Ukhia","202294",U608="Ramu","202266",U608="Pekua","202256",U608="Maheshkhali","202249",U608="Kutubdia","202245",U608="Cox's Bazar Sadar","202224",U608="Chakaria","202216",ISBLANK(U608),"")</f>
        <v>202294</v>
      </c>
      <c r="BD608" s="22"/>
      <c r="BE608" s="22"/>
    </row>
    <row r="609" spans="1:57" ht="15" customHeight="1">
      <c r="A609" s="36">
        <v>606</v>
      </c>
      <c r="B609" s="7" t="s">
        <v>317</v>
      </c>
      <c r="C609" s="1" t="s">
        <v>27</v>
      </c>
      <c r="D609" s="1" t="s">
        <v>318</v>
      </c>
      <c r="E609" s="20" t="s">
        <v>10</v>
      </c>
      <c r="F609" s="20" t="s">
        <v>13</v>
      </c>
      <c r="G609" s="20" t="s">
        <v>16</v>
      </c>
      <c r="H609" s="3" t="s">
        <v>286</v>
      </c>
      <c r="I609" s="18" t="s">
        <v>102</v>
      </c>
      <c r="J609" s="18" t="s">
        <v>159</v>
      </c>
      <c r="K609" s="100" t="s">
        <v>101</v>
      </c>
      <c r="L609" s="100" t="s">
        <v>357</v>
      </c>
      <c r="M609" s="3" t="s">
        <v>428</v>
      </c>
      <c r="N609" s="18" t="s">
        <v>319</v>
      </c>
      <c r="O609" s="18" t="s">
        <v>303</v>
      </c>
      <c r="P609" s="18">
        <v>4287</v>
      </c>
      <c r="Q609" s="2" t="s">
        <v>289</v>
      </c>
      <c r="R609" s="1" t="s">
        <v>320</v>
      </c>
      <c r="S609" s="5" t="s">
        <v>291</v>
      </c>
      <c r="T609" s="5" t="s">
        <v>292</v>
      </c>
      <c r="U609" s="18" t="s">
        <v>76</v>
      </c>
      <c r="V609" s="18"/>
      <c r="W609" s="18" t="s">
        <v>116</v>
      </c>
      <c r="X609" s="18" t="s">
        <v>311</v>
      </c>
      <c r="Y609" s="18" t="s">
        <v>72</v>
      </c>
      <c r="Z609" s="18" t="s">
        <v>296</v>
      </c>
      <c r="AA609" s="18" t="s">
        <v>100</v>
      </c>
      <c r="AB609" s="18" t="s">
        <v>293</v>
      </c>
      <c r="AC609" s="21">
        <v>6322.3987743571006</v>
      </c>
      <c r="AD609" s="140">
        <f t="shared" si="22"/>
        <v>28450.794484606951</v>
      </c>
      <c r="AE609" s="140">
        <f>Table_1027[[#This Row],[Planned Individuals]]*0.51</f>
        <v>14509.905187149545</v>
      </c>
      <c r="AF609" s="140">
        <f>Table_1027[[#This Row],[Planned Individuals]]*0.49</f>
        <v>13940.889297457406</v>
      </c>
      <c r="AG609" s="37">
        <v>6281</v>
      </c>
      <c r="AH609" s="37"/>
      <c r="AI609" s="140">
        <f>SUM(Table_1027[[#This Row],[Existing Households]:[New Households]])</f>
        <v>6281</v>
      </c>
      <c r="AJ609" s="140">
        <f t="shared" si="19"/>
        <v>28892.6</v>
      </c>
      <c r="AK609" s="140">
        <f>Table_1027[[#This Row],[Reached Individuals]]*0.51</f>
        <v>14735.225999999999</v>
      </c>
      <c r="AL609" s="140">
        <f>Table_1027[[#This Row],[Reached Individuals]]*0.49</f>
        <v>14157.374</v>
      </c>
      <c r="AM609" s="140">
        <f>Table_1027[[#This Row],[Reached Individuals]]*0.21</f>
        <v>6067.4459999999999</v>
      </c>
      <c r="AN609" s="140">
        <f>Table_1027[[#This Row],[Reached Individuals]]*0.21</f>
        <v>6067.4459999999999</v>
      </c>
      <c r="AO609" s="140">
        <f>Table_1027[[#This Row],[Reached Individuals]]*0.26</f>
        <v>7512.076</v>
      </c>
      <c r="AP609" s="140">
        <f>Table_1027[[#This Row],[Reached Individuals]]*0.27</f>
        <v>7801.0020000000004</v>
      </c>
      <c r="AQ609" s="142">
        <f>Table_1027[[#This Row],[Reached Individuals]]*0.02</f>
        <v>577.85199999999998</v>
      </c>
      <c r="AR609" s="142">
        <f>Table_1027[[#This Row],[Reached Individuals]]*0.03</f>
        <v>866.77799999999991</v>
      </c>
      <c r="AS609" s="37"/>
      <c r="AT609" s="12"/>
      <c r="AU609" s="12"/>
      <c r="AV609" s="11"/>
      <c r="AW609" s="11"/>
      <c r="AX609" s="11" t="s">
        <v>371</v>
      </c>
      <c r="AY609" s="18" t="s">
        <v>386</v>
      </c>
      <c r="AZ609" s="18" t="s">
        <v>373</v>
      </c>
      <c r="BA609" s="5">
        <v>20</v>
      </c>
      <c r="BB609" s="5">
        <v>2022</v>
      </c>
      <c r="BC609" s="6" t="str" cm="1">
        <f t="array" ref="BC609">_xlfn.IFS(U609="Teknaf","202290",U609="Ukhia","202294",U609="Ramu","202266",U609="Pekua","202256",U609="Maheshkhali","202249",U609="Kutubdia","202245",U609="Cox's Bazar Sadar","202224",U609="Chakaria","202216",ISBLANK(U609),"")</f>
        <v>202294</v>
      </c>
      <c r="BD609" s="22"/>
      <c r="BE609" s="22"/>
    </row>
    <row r="610" spans="1:57" ht="15" customHeight="1">
      <c r="A610" s="36">
        <v>607</v>
      </c>
      <c r="B610" s="7" t="s">
        <v>317</v>
      </c>
      <c r="C610" s="1" t="s">
        <v>27</v>
      </c>
      <c r="D610" s="1" t="s">
        <v>318</v>
      </c>
      <c r="E610" s="20" t="s">
        <v>10</v>
      </c>
      <c r="F610" s="20" t="s">
        <v>13</v>
      </c>
      <c r="G610" s="20" t="s">
        <v>16</v>
      </c>
      <c r="H610" s="3" t="s">
        <v>286</v>
      </c>
      <c r="I610" s="18" t="s">
        <v>102</v>
      </c>
      <c r="J610" s="18" t="s">
        <v>159</v>
      </c>
      <c r="K610" s="100" t="s">
        <v>101</v>
      </c>
      <c r="L610" s="100" t="s">
        <v>357</v>
      </c>
      <c r="M610" s="3" t="s">
        <v>428</v>
      </c>
      <c r="N610" s="18" t="s">
        <v>319</v>
      </c>
      <c r="O610" s="18" t="s">
        <v>303</v>
      </c>
      <c r="P610" s="18">
        <v>4287</v>
      </c>
      <c r="Q610" s="2" t="s">
        <v>289</v>
      </c>
      <c r="R610" s="1" t="s">
        <v>320</v>
      </c>
      <c r="S610" s="5" t="s">
        <v>291</v>
      </c>
      <c r="T610" s="5" t="s">
        <v>292</v>
      </c>
      <c r="U610" s="18" t="s">
        <v>76</v>
      </c>
      <c r="V610" s="18"/>
      <c r="W610" s="18" t="s">
        <v>117</v>
      </c>
      <c r="X610" s="18" t="s">
        <v>311</v>
      </c>
      <c r="Y610" s="18" t="s">
        <v>72</v>
      </c>
      <c r="Z610" s="18" t="s">
        <v>296</v>
      </c>
      <c r="AA610" s="18" t="s">
        <v>100</v>
      </c>
      <c r="AB610" s="18" t="s">
        <v>293</v>
      </c>
      <c r="AC610" s="21">
        <v>6130.8411659183193</v>
      </c>
      <c r="AD610" s="140">
        <f t="shared" si="22"/>
        <v>27588.785246632437</v>
      </c>
      <c r="AE610" s="140">
        <f>Table_1027[[#This Row],[Planned Individuals]]*0.51</f>
        <v>14070.280475782543</v>
      </c>
      <c r="AF610" s="140">
        <f>Table_1027[[#This Row],[Planned Individuals]]*0.49</f>
        <v>13518.504770849893</v>
      </c>
      <c r="AG610" s="37">
        <v>6180</v>
      </c>
      <c r="AH610" s="37"/>
      <c r="AI610" s="140">
        <f>SUM(Table_1027[[#This Row],[Existing Households]:[New Households]])</f>
        <v>6180</v>
      </c>
      <c r="AJ610" s="140">
        <f t="shared" si="19"/>
        <v>28427.999999999996</v>
      </c>
      <c r="AK610" s="140">
        <f>Table_1027[[#This Row],[Reached Individuals]]*0.51</f>
        <v>14498.279999999999</v>
      </c>
      <c r="AL610" s="140">
        <f>Table_1027[[#This Row],[Reached Individuals]]*0.49</f>
        <v>13929.719999999998</v>
      </c>
      <c r="AM610" s="140">
        <f>Table_1027[[#This Row],[Reached Individuals]]*0.21</f>
        <v>5969.8799999999992</v>
      </c>
      <c r="AN610" s="140">
        <f>Table_1027[[#This Row],[Reached Individuals]]*0.21</f>
        <v>5969.8799999999992</v>
      </c>
      <c r="AO610" s="140">
        <f>Table_1027[[#This Row],[Reached Individuals]]*0.26</f>
        <v>7391.28</v>
      </c>
      <c r="AP610" s="140">
        <f>Table_1027[[#This Row],[Reached Individuals]]*0.27</f>
        <v>7675.5599999999995</v>
      </c>
      <c r="AQ610" s="142">
        <f>Table_1027[[#This Row],[Reached Individuals]]*0.02</f>
        <v>568.55999999999995</v>
      </c>
      <c r="AR610" s="142">
        <f>Table_1027[[#This Row],[Reached Individuals]]*0.03</f>
        <v>852.8399999999998</v>
      </c>
      <c r="AS610" s="37"/>
      <c r="AT610" s="12"/>
      <c r="AU610" s="12"/>
      <c r="AV610" s="11"/>
      <c r="AW610" s="11"/>
      <c r="AX610" s="11" t="s">
        <v>371</v>
      </c>
      <c r="AY610" s="18" t="s">
        <v>387</v>
      </c>
      <c r="AZ610" s="18" t="s">
        <v>373</v>
      </c>
      <c r="BA610" s="5">
        <v>20</v>
      </c>
      <c r="BB610" s="5">
        <v>2022</v>
      </c>
      <c r="BC610" s="6" t="str" cm="1">
        <f t="array" ref="BC610">_xlfn.IFS(U610="Teknaf","202290",U610="Ukhia","202294",U610="Ramu","202266",U610="Pekua","202256",U610="Maheshkhali","202249",U610="Kutubdia","202245",U610="Cox's Bazar Sadar","202224",U610="Chakaria","202216",ISBLANK(U610),"")</f>
        <v>202294</v>
      </c>
      <c r="BD610" s="22"/>
      <c r="BE610" s="22"/>
    </row>
    <row r="611" spans="1:57" ht="15" customHeight="1">
      <c r="A611" s="36">
        <v>608</v>
      </c>
      <c r="B611" s="7" t="s">
        <v>317</v>
      </c>
      <c r="C611" s="1" t="s">
        <v>27</v>
      </c>
      <c r="D611" s="1" t="s">
        <v>318</v>
      </c>
      <c r="E611" s="20" t="s">
        <v>10</v>
      </c>
      <c r="F611" s="20" t="s">
        <v>13</v>
      </c>
      <c r="G611" s="20" t="s">
        <v>16</v>
      </c>
      <c r="H611" s="3" t="s">
        <v>286</v>
      </c>
      <c r="I611" s="18" t="s">
        <v>102</v>
      </c>
      <c r="J611" s="18" t="s">
        <v>159</v>
      </c>
      <c r="K611" s="100" t="s">
        <v>101</v>
      </c>
      <c r="L611" s="100" t="s">
        <v>357</v>
      </c>
      <c r="M611" s="3" t="s">
        <v>428</v>
      </c>
      <c r="N611" s="18" t="s">
        <v>319</v>
      </c>
      <c r="O611" s="18" t="s">
        <v>303</v>
      </c>
      <c r="P611" s="18">
        <v>4287</v>
      </c>
      <c r="Q611" s="2" t="s">
        <v>289</v>
      </c>
      <c r="R611" s="1" t="s">
        <v>320</v>
      </c>
      <c r="S611" s="5" t="s">
        <v>291</v>
      </c>
      <c r="T611" s="5" t="s">
        <v>292</v>
      </c>
      <c r="U611" s="18" t="s">
        <v>76</v>
      </c>
      <c r="V611" s="18"/>
      <c r="W611" s="18" t="s">
        <v>118</v>
      </c>
      <c r="X611" s="18" t="s">
        <v>311</v>
      </c>
      <c r="Y611" s="18" t="s">
        <v>72</v>
      </c>
      <c r="Z611" s="18" t="s">
        <v>296</v>
      </c>
      <c r="AA611" s="18" t="s">
        <v>100</v>
      </c>
      <c r="AB611" s="18" t="s">
        <v>293</v>
      </c>
      <c r="AC611" s="21">
        <v>5286.7904537349341</v>
      </c>
      <c r="AD611" s="140">
        <f t="shared" si="22"/>
        <v>23790.557041807202</v>
      </c>
      <c r="AE611" s="140">
        <f>Table_1027[[#This Row],[Planned Individuals]]*0.51</f>
        <v>12133.184091321673</v>
      </c>
      <c r="AF611" s="140">
        <f>Table_1027[[#This Row],[Planned Individuals]]*0.49</f>
        <v>11657.372950485529</v>
      </c>
      <c r="AG611" s="37">
        <v>5300</v>
      </c>
      <c r="AH611" s="37"/>
      <c r="AI611" s="140">
        <f>SUM(Table_1027[[#This Row],[Existing Households]:[New Households]])</f>
        <v>5300</v>
      </c>
      <c r="AJ611" s="140">
        <f t="shared" si="19"/>
        <v>24379.999999999996</v>
      </c>
      <c r="AK611" s="140">
        <f>Table_1027[[#This Row],[Reached Individuals]]*0.51</f>
        <v>12433.799999999997</v>
      </c>
      <c r="AL611" s="140">
        <f>Table_1027[[#This Row],[Reached Individuals]]*0.49</f>
        <v>11946.199999999999</v>
      </c>
      <c r="AM611" s="140">
        <f>Table_1027[[#This Row],[Reached Individuals]]*0.21</f>
        <v>5119.7999999999993</v>
      </c>
      <c r="AN611" s="140">
        <f>Table_1027[[#This Row],[Reached Individuals]]*0.21</f>
        <v>5119.7999999999993</v>
      </c>
      <c r="AO611" s="140">
        <f>Table_1027[[#This Row],[Reached Individuals]]*0.26</f>
        <v>6338.7999999999993</v>
      </c>
      <c r="AP611" s="140">
        <f>Table_1027[[#This Row],[Reached Individuals]]*0.27</f>
        <v>6582.5999999999995</v>
      </c>
      <c r="AQ611" s="142">
        <f>Table_1027[[#This Row],[Reached Individuals]]*0.02</f>
        <v>487.59999999999991</v>
      </c>
      <c r="AR611" s="142">
        <f>Table_1027[[#This Row],[Reached Individuals]]*0.03</f>
        <v>731.39999999999986</v>
      </c>
      <c r="AS611" s="37"/>
      <c r="AT611" s="12"/>
      <c r="AU611" s="12"/>
      <c r="AV611" s="11"/>
      <c r="AW611" s="11"/>
      <c r="AX611" s="11" t="s">
        <v>371</v>
      </c>
      <c r="AY611" s="18" t="s">
        <v>388</v>
      </c>
      <c r="AZ611" s="18" t="s">
        <v>373</v>
      </c>
      <c r="BA611" s="5">
        <v>20</v>
      </c>
      <c r="BB611" s="5">
        <v>2022</v>
      </c>
      <c r="BC611" s="6" t="str" cm="1">
        <f t="array" ref="BC611">_xlfn.IFS(U611="Teknaf","202290",U611="Ukhia","202294",U611="Ramu","202266",U611="Pekua","202256",U611="Maheshkhali","202249",U611="Kutubdia","202245",U611="Cox's Bazar Sadar","202224",U611="Chakaria","202216",ISBLANK(U611),"")</f>
        <v>202294</v>
      </c>
      <c r="BD611" s="22"/>
      <c r="BE611" s="22"/>
    </row>
    <row r="612" spans="1:57" ht="15" customHeight="1">
      <c r="A612" s="36">
        <v>609</v>
      </c>
      <c r="B612" s="7" t="s">
        <v>317</v>
      </c>
      <c r="C612" s="1" t="s">
        <v>27</v>
      </c>
      <c r="D612" s="1" t="s">
        <v>318</v>
      </c>
      <c r="E612" s="20" t="s">
        <v>10</v>
      </c>
      <c r="F612" s="20" t="s">
        <v>22</v>
      </c>
      <c r="G612" s="20" t="s">
        <v>16</v>
      </c>
      <c r="H612" s="3" t="s">
        <v>286</v>
      </c>
      <c r="I612" s="18" t="s">
        <v>102</v>
      </c>
      <c r="J612" s="18" t="s">
        <v>159</v>
      </c>
      <c r="K612" s="100" t="s">
        <v>101</v>
      </c>
      <c r="L612" s="100" t="s">
        <v>357</v>
      </c>
      <c r="M612" s="3" t="s">
        <v>428</v>
      </c>
      <c r="N612" s="18" t="s">
        <v>319</v>
      </c>
      <c r="O612" s="18" t="s">
        <v>303</v>
      </c>
      <c r="P612" s="18">
        <v>4287</v>
      </c>
      <c r="Q612" s="2" t="s">
        <v>289</v>
      </c>
      <c r="R612" s="1" t="s">
        <v>320</v>
      </c>
      <c r="S612" s="5" t="s">
        <v>291</v>
      </c>
      <c r="T612" s="5" t="s">
        <v>292</v>
      </c>
      <c r="U612" s="18" t="s">
        <v>76</v>
      </c>
      <c r="V612" s="18"/>
      <c r="W612" s="18" t="s">
        <v>119</v>
      </c>
      <c r="X612" s="18" t="s">
        <v>311</v>
      </c>
      <c r="Y612" s="18" t="s">
        <v>72</v>
      </c>
      <c r="Z612" s="18" t="s">
        <v>296</v>
      </c>
      <c r="AA612" s="18" t="s">
        <v>100</v>
      </c>
      <c r="AB612" s="18" t="s">
        <v>293</v>
      </c>
      <c r="AC612" s="21">
        <v>8775.7329366017148</v>
      </c>
      <c r="AD612" s="140">
        <f t="shared" si="22"/>
        <v>39490.798214707713</v>
      </c>
      <c r="AE612" s="140">
        <f>Table_1027[[#This Row],[Planned Individuals]]*0.51</f>
        <v>20140.307089500933</v>
      </c>
      <c r="AF612" s="140">
        <f>Table_1027[[#This Row],[Planned Individuals]]*0.49</f>
        <v>19350.49112520678</v>
      </c>
      <c r="AG612" s="37">
        <v>8733</v>
      </c>
      <c r="AH612" s="37"/>
      <c r="AI612" s="140">
        <f>SUM(Table_1027[[#This Row],[Existing Households]:[New Households]])</f>
        <v>8733</v>
      </c>
      <c r="AJ612" s="140">
        <f t="shared" si="19"/>
        <v>40171.799999999996</v>
      </c>
      <c r="AK612" s="140">
        <f>Table_1027[[#This Row],[Reached Individuals]]*0.51</f>
        <v>20487.617999999999</v>
      </c>
      <c r="AL612" s="140">
        <f>Table_1027[[#This Row],[Reached Individuals]]*0.49</f>
        <v>19684.181999999997</v>
      </c>
      <c r="AM612" s="140">
        <f>Table_1027[[#This Row],[Reached Individuals]]*0.21</f>
        <v>8436.0779999999995</v>
      </c>
      <c r="AN612" s="140">
        <f>Table_1027[[#This Row],[Reached Individuals]]*0.21</f>
        <v>8436.0779999999995</v>
      </c>
      <c r="AO612" s="140">
        <f>Table_1027[[#This Row],[Reached Individuals]]*0.26</f>
        <v>10444.668</v>
      </c>
      <c r="AP612" s="140">
        <f>Table_1027[[#This Row],[Reached Individuals]]*0.27</f>
        <v>10846.386</v>
      </c>
      <c r="AQ612" s="142">
        <f>Table_1027[[#This Row],[Reached Individuals]]*0.02</f>
        <v>803.43599999999992</v>
      </c>
      <c r="AR612" s="142">
        <f>Table_1027[[#This Row],[Reached Individuals]]*0.03</f>
        <v>1205.1539999999998</v>
      </c>
      <c r="AS612" s="37"/>
      <c r="AT612" s="12"/>
      <c r="AU612" s="12"/>
      <c r="AV612" s="11"/>
      <c r="AW612" s="11"/>
      <c r="AX612" s="11" t="s">
        <v>371</v>
      </c>
      <c r="AY612" s="18" t="s">
        <v>389</v>
      </c>
      <c r="AZ612" s="18" t="s">
        <v>373</v>
      </c>
      <c r="BA612" s="5">
        <v>20</v>
      </c>
      <c r="BB612" s="5">
        <v>2022</v>
      </c>
      <c r="BC612" s="6" t="str" cm="1">
        <f t="array" ref="BC612">_xlfn.IFS(U612="Teknaf","202290",U612="Ukhia","202294",U612="Ramu","202266",U612="Pekua","202256",U612="Maheshkhali","202249",U612="Kutubdia","202245",U612="Cox's Bazar Sadar","202224",U612="Chakaria","202216",ISBLANK(U612),"")</f>
        <v>202294</v>
      </c>
      <c r="BD612" s="22"/>
      <c r="BE612" s="22"/>
    </row>
    <row r="613" spans="1:57" ht="15" customHeight="1">
      <c r="A613" s="36">
        <v>610</v>
      </c>
      <c r="B613" s="7" t="s">
        <v>317</v>
      </c>
      <c r="C613" s="1" t="s">
        <v>27</v>
      </c>
      <c r="D613" s="1" t="s">
        <v>318</v>
      </c>
      <c r="E613" s="20" t="s">
        <v>10</v>
      </c>
      <c r="F613" s="20" t="s">
        <v>22</v>
      </c>
      <c r="G613" s="20" t="s">
        <v>16</v>
      </c>
      <c r="H613" s="3" t="s">
        <v>286</v>
      </c>
      <c r="I613" s="18" t="s">
        <v>102</v>
      </c>
      <c r="J613" s="18" t="s">
        <v>159</v>
      </c>
      <c r="K613" s="100" t="s">
        <v>101</v>
      </c>
      <c r="L613" s="100" t="s">
        <v>357</v>
      </c>
      <c r="M613" s="3" t="s">
        <v>428</v>
      </c>
      <c r="N613" s="18" t="s">
        <v>319</v>
      </c>
      <c r="O613" s="18" t="s">
        <v>303</v>
      </c>
      <c r="P613" s="18">
        <v>4287</v>
      </c>
      <c r="Q613" s="2" t="s">
        <v>289</v>
      </c>
      <c r="R613" s="1" t="s">
        <v>320</v>
      </c>
      <c r="S613" s="5" t="s">
        <v>291</v>
      </c>
      <c r="T613" s="5" t="s">
        <v>292</v>
      </c>
      <c r="U613" s="18" t="s">
        <v>76</v>
      </c>
      <c r="V613" s="18"/>
      <c r="W613" s="18" t="s">
        <v>120</v>
      </c>
      <c r="X613" s="18" t="s">
        <v>311</v>
      </c>
      <c r="Y613" s="18" t="s">
        <v>72</v>
      </c>
      <c r="Z613" s="18" t="s">
        <v>296</v>
      </c>
      <c r="AA613" s="18" t="s">
        <v>100</v>
      </c>
      <c r="AB613" s="18" t="s">
        <v>293</v>
      </c>
      <c r="AC613" s="21">
        <v>6557.8550013964377</v>
      </c>
      <c r="AD613" s="140">
        <f t="shared" si="22"/>
        <v>29510.347506283972</v>
      </c>
      <c r="AE613" s="140">
        <f>Table_1027[[#This Row],[Planned Individuals]]*0.51</f>
        <v>15050.277228204826</v>
      </c>
      <c r="AF613" s="140">
        <f>Table_1027[[#This Row],[Planned Individuals]]*0.49</f>
        <v>14460.070278079145</v>
      </c>
      <c r="AG613" s="37">
        <v>6577</v>
      </c>
      <c r="AH613" s="37"/>
      <c r="AI613" s="140">
        <f>SUM(Table_1027[[#This Row],[Existing Households]:[New Households]])</f>
        <v>6577</v>
      </c>
      <c r="AJ613" s="140">
        <f t="shared" si="19"/>
        <v>30254.199999999997</v>
      </c>
      <c r="AK613" s="140">
        <f>Table_1027[[#This Row],[Reached Individuals]]*0.51</f>
        <v>15429.641999999998</v>
      </c>
      <c r="AL613" s="140">
        <f>Table_1027[[#This Row],[Reached Individuals]]*0.49</f>
        <v>14824.557999999999</v>
      </c>
      <c r="AM613" s="140">
        <f>Table_1027[[#This Row],[Reached Individuals]]*0.21</f>
        <v>6353.3819999999996</v>
      </c>
      <c r="AN613" s="140">
        <f>Table_1027[[#This Row],[Reached Individuals]]*0.21</f>
        <v>6353.3819999999996</v>
      </c>
      <c r="AO613" s="140">
        <f>Table_1027[[#This Row],[Reached Individuals]]*0.26</f>
        <v>7866.0919999999996</v>
      </c>
      <c r="AP613" s="140">
        <f>Table_1027[[#This Row],[Reached Individuals]]*0.27</f>
        <v>8168.634</v>
      </c>
      <c r="AQ613" s="142">
        <f>Table_1027[[#This Row],[Reached Individuals]]*0.02</f>
        <v>605.08399999999995</v>
      </c>
      <c r="AR613" s="142">
        <f>Table_1027[[#This Row],[Reached Individuals]]*0.03</f>
        <v>907.62599999999986</v>
      </c>
      <c r="AS613" s="37"/>
      <c r="AT613" s="12"/>
      <c r="AU613" s="12"/>
      <c r="AV613" s="11"/>
      <c r="AW613" s="11"/>
      <c r="AX613" s="11" t="s">
        <v>371</v>
      </c>
      <c r="AY613" s="18" t="s">
        <v>390</v>
      </c>
      <c r="AZ613" s="18" t="s">
        <v>373</v>
      </c>
      <c r="BA613" s="5">
        <v>20</v>
      </c>
      <c r="BB613" s="5">
        <v>2022</v>
      </c>
      <c r="BC613" s="6" t="str" cm="1">
        <f t="array" ref="BC613">_xlfn.IFS(U613="Teknaf","202290",U613="Ukhia","202294",U613="Ramu","202266",U613="Pekua","202256",U613="Maheshkhali","202249",U613="Kutubdia","202245",U613="Cox's Bazar Sadar","202224",U613="Chakaria","202216",ISBLANK(U613),"")</f>
        <v>202294</v>
      </c>
      <c r="BD613" s="22"/>
      <c r="BE613" s="22"/>
    </row>
    <row r="614" spans="1:57" ht="15" customHeight="1">
      <c r="A614" s="36">
        <v>611</v>
      </c>
      <c r="B614" s="7" t="s">
        <v>317</v>
      </c>
      <c r="C614" s="1" t="s">
        <v>27</v>
      </c>
      <c r="D614" s="1" t="s">
        <v>318</v>
      </c>
      <c r="E614" s="20" t="s">
        <v>10</v>
      </c>
      <c r="F614" s="20" t="s">
        <v>22</v>
      </c>
      <c r="G614" s="20" t="s">
        <v>16</v>
      </c>
      <c r="H614" s="3" t="s">
        <v>286</v>
      </c>
      <c r="I614" s="18" t="s">
        <v>102</v>
      </c>
      <c r="J614" s="18" t="s">
        <v>159</v>
      </c>
      <c r="K614" s="100" t="s">
        <v>101</v>
      </c>
      <c r="L614" s="100" t="s">
        <v>357</v>
      </c>
      <c r="M614" s="3" t="s">
        <v>428</v>
      </c>
      <c r="N614" s="18" t="s">
        <v>319</v>
      </c>
      <c r="O614" s="18" t="s">
        <v>303</v>
      </c>
      <c r="P614" s="18">
        <v>4287</v>
      </c>
      <c r="Q614" s="2" t="s">
        <v>289</v>
      </c>
      <c r="R614" s="1" t="s">
        <v>320</v>
      </c>
      <c r="S614" s="5" t="s">
        <v>291</v>
      </c>
      <c r="T614" s="5" t="s">
        <v>292</v>
      </c>
      <c r="U614" s="18" t="s">
        <v>76</v>
      </c>
      <c r="V614" s="18"/>
      <c r="W614" s="18" t="s">
        <v>121</v>
      </c>
      <c r="X614" s="18" t="s">
        <v>311</v>
      </c>
      <c r="Y614" s="18" t="s">
        <v>72</v>
      </c>
      <c r="Z614" s="18" t="s">
        <v>296</v>
      </c>
      <c r="AA614" s="18" t="s">
        <v>100</v>
      </c>
      <c r="AB614" s="18" t="s">
        <v>293</v>
      </c>
      <c r="AC614" s="21">
        <v>10440.887355790921</v>
      </c>
      <c r="AD614" s="140">
        <f t="shared" si="22"/>
        <v>46983.993101059146</v>
      </c>
      <c r="AE614" s="140">
        <f>Table_1027[[#This Row],[Planned Individuals]]*0.51</f>
        <v>23961.836481540166</v>
      </c>
      <c r="AF614" s="140">
        <f>Table_1027[[#This Row],[Planned Individuals]]*0.49</f>
        <v>23022.156619518981</v>
      </c>
      <c r="AG614" s="37">
        <v>10474</v>
      </c>
      <c r="AH614" s="37"/>
      <c r="AI614" s="140">
        <f>SUM(Table_1027[[#This Row],[Existing Households]:[New Households]])</f>
        <v>10474</v>
      </c>
      <c r="AJ614" s="140">
        <f t="shared" si="19"/>
        <v>48180.399999999994</v>
      </c>
      <c r="AK614" s="140">
        <f>Table_1027[[#This Row],[Reached Individuals]]*0.51</f>
        <v>24572.003999999997</v>
      </c>
      <c r="AL614" s="140">
        <f>Table_1027[[#This Row],[Reached Individuals]]*0.49</f>
        <v>23608.395999999997</v>
      </c>
      <c r="AM614" s="140">
        <f>Table_1027[[#This Row],[Reached Individuals]]*0.21</f>
        <v>10117.883999999998</v>
      </c>
      <c r="AN614" s="140">
        <f>Table_1027[[#This Row],[Reached Individuals]]*0.21</f>
        <v>10117.883999999998</v>
      </c>
      <c r="AO614" s="140">
        <f>Table_1027[[#This Row],[Reached Individuals]]*0.26</f>
        <v>12526.903999999999</v>
      </c>
      <c r="AP614" s="140">
        <f>Table_1027[[#This Row],[Reached Individuals]]*0.27</f>
        <v>13008.707999999999</v>
      </c>
      <c r="AQ614" s="142">
        <f>Table_1027[[#This Row],[Reached Individuals]]*0.02</f>
        <v>963.60799999999995</v>
      </c>
      <c r="AR614" s="142">
        <f>Table_1027[[#This Row],[Reached Individuals]]*0.03</f>
        <v>1445.4119999999998</v>
      </c>
      <c r="AS614" s="37"/>
      <c r="AT614" s="12"/>
      <c r="AU614" s="12"/>
      <c r="AV614" s="11"/>
      <c r="AW614" s="11"/>
      <c r="AX614" s="11" t="s">
        <v>371</v>
      </c>
      <c r="AY614" s="18" t="s">
        <v>391</v>
      </c>
      <c r="AZ614" s="18" t="s">
        <v>373</v>
      </c>
      <c r="BA614" s="5">
        <v>20</v>
      </c>
      <c r="BB614" s="5">
        <v>2022</v>
      </c>
      <c r="BC614" s="6" t="str" cm="1">
        <f t="array" ref="BC614">_xlfn.IFS(U614="Teknaf","202290",U614="Ukhia","202294",U614="Ramu","202266",U614="Pekua","202256",U614="Maheshkhali","202249",U614="Kutubdia","202245",U614="Cox's Bazar Sadar","202224",U614="Chakaria","202216",ISBLANK(U614),"")</f>
        <v>202294</v>
      </c>
      <c r="BD614" s="22"/>
      <c r="BE614" s="22"/>
    </row>
    <row r="615" spans="1:57" ht="15" customHeight="1">
      <c r="A615" s="36">
        <v>612</v>
      </c>
      <c r="B615" s="7" t="s">
        <v>317</v>
      </c>
      <c r="C615" s="1" t="s">
        <v>27</v>
      </c>
      <c r="D615" s="1" t="s">
        <v>318</v>
      </c>
      <c r="E615" s="20" t="s">
        <v>10</v>
      </c>
      <c r="F615" s="20" t="s">
        <v>22</v>
      </c>
      <c r="G615" s="20" t="s">
        <v>16</v>
      </c>
      <c r="H615" s="3" t="s">
        <v>286</v>
      </c>
      <c r="I615" s="18" t="s">
        <v>102</v>
      </c>
      <c r="J615" s="18" t="s">
        <v>159</v>
      </c>
      <c r="K615" s="100" t="s">
        <v>101</v>
      </c>
      <c r="L615" s="100" t="s">
        <v>357</v>
      </c>
      <c r="M615" s="3" t="s">
        <v>428</v>
      </c>
      <c r="N615" s="18" t="s">
        <v>319</v>
      </c>
      <c r="O615" s="18" t="s">
        <v>303</v>
      </c>
      <c r="P615" s="18">
        <v>4287</v>
      </c>
      <c r="Q615" s="2" t="s">
        <v>289</v>
      </c>
      <c r="R615" s="1" t="s">
        <v>320</v>
      </c>
      <c r="S615" s="5" t="s">
        <v>291</v>
      </c>
      <c r="T615" s="5" t="s">
        <v>292</v>
      </c>
      <c r="U615" s="18" t="s">
        <v>76</v>
      </c>
      <c r="V615" s="18"/>
      <c r="W615" s="18" t="s">
        <v>122</v>
      </c>
      <c r="X615" s="18" t="s">
        <v>311</v>
      </c>
      <c r="Y615" s="18" t="s">
        <v>72</v>
      </c>
      <c r="Z615" s="18" t="s">
        <v>296</v>
      </c>
      <c r="AA615" s="18" t="s">
        <v>100</v>
      </c>
      <c r="AB615" s="18" t="s">
        <v>293</v>
      </c>
      <c r="AC615" s="21">
        <v>4484.6429683975339</v>
      </c>
      <c r="AD615" s="140">
        <f t="shared" si="22"/>
        <v>20180.893357788904</v>
      </c>
      <c r="AE615" s="140">
        <f>Table_1027[[#This Row],[Planned Individuals]]*0.51</f>
        <v>10292.255612472341</v>
      </c>
      <c r="AF615" s="140">
        <f>Table_1027[[#This Row],[Planned Individuals]]*0.49</f>
        <v>9888.6377453165624</v>
      </c>
      <c r="AG615" s="37">
        <v>4423</v>
      </c>
      <c r="AH615" s="37"/>
      <c r="AI615" s="140">
        <f>SUM(Table_1027[[#This Row],[Existing Households]:[New Households]])</f>
        <v>4423</v>
      </c>
      <c r="AJ615" s="140">
        <f t="shared" si="19"/>
        <v>20345.8</v>
      </c>
      <c r="AK615" s="140">
        <f>Table_1027[[#This Row],[Reached Individuals]]*0.51</f>
        <v>10376.358</v>
      </c>
      <c r="AL615" s="140">
        <f>Table_1027[[#This Row],[Reached Individuals]]*0.49</f>
        <v>9969.4419999999991</v>
      </c>
      <c r="AM615" s="140">
        <f>Table_1027[[#This Row],[Reached Individuals]]*0.21</f>
        <v>4272.6179999999995</v>
      </c>
      <c r="AN615" s="140">
        <f>Table_1027[[#This Row],[Reached Individuals]]*0.21</f>
        <v>4272.6179999999995</v>
      </c>
      <c r="AO615" s="140">
        <f>Table_1027[[#This Row],[Reached Individuals]]*0.26</f>
        <v>5289.9080000000004</v>
      </c>
      <c r="AP615" s="140">
        <f>Table_1027[[#This Row],[Reached Individuals]]*0.27</f>
        <v>5493.366</v>
      </c>
      <c r="AQ615" s="142">
        <f>Table_1027[[#This Row],[Reached Individuals]]*0.02</f>
        <v>406.916</v>
      </c>
      <c r="AR615" s="142">
        <f>Table_1027[[#This Row],[Reached Individuals]]*0.03</f>
        <v>610.37399999999991</v>
      </c>
      <c r="AS615" s="37"/>
      <c r="AT615" s="12"/>
      <c r="AU615" s="12"/>
      <c r="AV615" s="11"/>
      <c r="AW615" s="11"/>
      <c r="AX615" s="11" t="s">
        <v>371</v>
      </c>
      <c r="AY615" s="18" t="s">
        <v>392</v>
      </c>
      <c r="AZ615" s="18" t="s">
        <v>373</v>
      </c>
      <c r="BA615" s="5">
        <v>20</v>
      </c>
      <c r="BB615" s="5">
        <v>2022</v>
      </c>
      <c r="BC615" s="6" t="str" cm="1">
        <f t="array" ref="BC615">_xlfn.IFS(U615="Teknaf","202290",U615="Ukhia","202294",U615="Ramu","202266",U615="Pekua","202256",U615="Maheshkhali","202249",U615="Kutubdia","202245",U615="Cox's Bazar Sadar","202224",U615="Chakaria","202216",ISBLANK(U615),"")</f>
        <v>202294</v>
      </c>
      <c r="BD615" s="22"/>
      <c r="BE615" s="22"/>
    </row>
    <row r="616" spans="1:57" ht="15" customHeight="1">
      <c r="A616" s="36">
        <v>613</v>
      </c>
      <c r="B616" s="7" t="s">
        <v>317</v>
      </c>
      <c r="C616" s="1" t="s">
        <v>27</v>
      </c>
      <c r="D616" s="1" t="s">
        <v>318</v>
      </c>
      <c r="E616" s="20" t="s">
        <v>10</v>
      </c>
      <c r="F616" s="20" t="s">
        <v>13</v>
      </c>
      <c r="G616" s="20" t="s">
        <v>16</v>
      </c>
      <c r="H616" s="3" t="s">
        <v>286</v>
      </c>
      <c r="I616" s="18" t="s">
        <v>102</v>
      </c>
      <c r="J616" s="18" t="s">
        <v>159</v>
      </c>
      <c r="K616" s="100" t="s">
        <v>101</v>
      </c>
      <c r="L616" s="100" t="s">
        <v>357</v>
      </c>
      <c r="M616" s="3" t="s">
        <v>428</v>
      </c>
      <c r="N616" s="18" t="s">
        <v>319</v>
      </c>
      <c r="O616" s="18" t="s">
        <v>303</v>
      </c>
      <c r="P616" s="18">
        <v>4287</v>
      </c>
      <c r="Q616" s="2" t="s">
        <v>289</v>
      </c>
      <c r="R616" s="1" t="s">
        <v>320</v>
      </c>
      <c r="S616" s="5" t="s">
        <v>291</v>
      </c>
      <c r="T616" s="5" t="s">
        <v>292</v>
      </c>
      <c r="U616" s="18" t="s">
        <v>76</v>
      </c>
      <c r="V616" s="18"/>
      <c r="W616" s="18" t="s">
        <v>123</v>
      </c>
      <c r="X616" s="18" t="s">
        <v>311</v>
      </c>
      <c r="Y616" s="18" t="s">
        <v>72</v>
      </c>
      <c r="Z616" s="18" t="s">
        <v>296</v>
      </c>
      <c r="AA616" s="18" t="s">
        <v>100</v>
      </c>
      <c r="AB616" s="18" t="s">
        <v>293</v>
      </c>
      <c r="AC616" s="21">
        <v>3770.2927202612414</v>
      </c>
      <c r="AD616" s="140">
        <f t="shared" si="22"/>
        <v>16966.317241175588</v>
      </c>
      <c r="AE616" s="140">
        <f>Table_1027[[#This Row],[Planned Individuals]]*0.51</f>
        <v>8652.8217929995499</v>
      </c>
      <c r="AF616" s="140">
        <f>Table_1027[[#This Row],[Planned Individuals]]*0.49</f>
        <v>8313.4954481760378</v>
      </c>
      <c r="AG616" s="37">
        <v>3778</v>
      </c>
      <c r="AH616" s="37"/>
      <c r="AI616" s="140">
        <f>SUM(Table_1027[[#This Row],[Existing Households]:[New Households]])</f>
        <v>3778</v>
      </c>
      <c r="AJ616" s="140">
        <f t="shared" si="19"/>
        <v>17378.8</v>
      </c>
      <c r="AK616" s="140">
        <f>Table_1027[[#This Row],[Reached Individuals]]*0.51</f>
        <v>8863.1880000000001</v>
      </c>
      <c r="AL616" s="140">
        <f>Table_1027[[#This Row],[Reached Individuals]]*0.49</f>
        <v>8515.6119999999992</v>
      </c>
      <c r="AM616" s="140">
        <f>Table_1027[[#This Row],[Reached Individuals]]*0.21</f>
        <v>3649.5479999999998</v>
      </c>
      <c r="AN616" s="140">
        <f>Table_1027[[#This Row],[Reached Individuals]]*0.21</f>
        <v>3649.5479999999998</v>
      </c>
      <c r="AO616" s="140">
        <f>Table_1027[[#This Row],[Reached Individuals]]*0.26</f>
        <v>4518.4880000000003</v>
      </c>
      <c r="AP616" s="140">
        <f>Table_1027[[#This Row],[Reached Individuals]]*0.27</f>
        <v>4692.2759999999998</v>
      </c>
      <c r="AQ616" s="142">
        <f>Table_1027[[#This Row],[Reached Individuals]]*0.02</f>
        <v>347.57599999999996</v>
      </c>
      <c r="AR616" s="142">
        <f>Table_1027[[#This Row],[Reached Individuals]]*0.03</f>
        <v>521.36399999999992</v>
      </c>
      <c r="AS616" s="37"/>
      <c r="AT616" s="12"/>
      <c r="AU616" s="12"/>
      <c r="AV616" s="11"/>
      <c r="AW616" s="11"/>
      <c r="AX616" s="11" t="s">
        <v>371</v>
      </c>
      <c r="AY616" s="18" t="s">
        <v>393</v>
      </c>
      <c r="AZ616" s="18" t="s">
        <v>373</v>
      </c>
      <c r="BA616" s="5">
        <v>20</v>
      </c>
      <c r="BB616" s="5">
        <v>2022</v>
      </c>
      <c r="BC616" s="6" t="str" cm="1">
        <f t="array" ref="BC616">_xlfn.IFS(U616="Teknaf","202290",U616="Ukhia","202294",U616="Ramu","202266",U616="Pekua","202256",U616="Maheshkhali","202249",U616="Kutubdia","202245",U616="Cox's Bazar Sadar","202224",U616="Chakaria","202216",ISBLANK(U616),"")</f>
        <v>202294</v>
      </c>
      <c r="BD616" s="22"/>
      <c r="BE616" s="22"/>
    </row>
    <row r="617" spans="1:57" ht="15" customHeight="1">
      <c r="A617" s="36">
        <v>614</v>
      </c>
      <c r="B617" s="7" t="s">
        <v>317</v>
      </c>
      <c r="C617" s="1" t="s">
        <v>27</v>
      </c>
      <c r="D617" s="1" t="s">
        <v>318</v>
      </c>
      <c r="E617" s="20" t="s">
        <v>10</v>
      </c>
      <c r="F617" s="20" t="s">
        <v>13</v>
      </c>
      <c r="G617" s="20" t="s">
        <v>16</v>
      </c>
      <c r="H617" s="3" t="s">
        <v>286</v>
      </c>
      <c r="I617" s="18" t="s">
        <v>102</v>
      </c>
      <c r="J617" s="18" t="s">
        <v>159</v>
      </c>
      <c r="K617" s="100" t="s">
        <v>101</v>
      </c>
      <c r="L617" s="100" t="s">
        <v>357</v>
      </c>
      <c r="M617" s="3" t="s">
        <v>428</v>
      </c>
      <c r="N617" s="18" t="s">
        <v>319</v>
      </c>
      <c r="O617" s="18" t="s">
        <v>303</v>
      </c>
      <c r="P617" s="18">
        <v>4287</v>
      </c>
      <c r="Q617" s="2" t="s">
        <v>289</v>
      </c>
      <c r="R617" s="1" t="s">
        <v>320</v>
      </c>
      <c r="S617" s="5" t="s">
        <v>291</v>
      </c>
      <c r="T617" s="5" t="s">
        <v>292</v>
      </c>
      <c r="U617" s="18" t="s">
        <v>76</v>
      </c>
      <c r="V617" s="18"/>
      <c r="W617" s="18" t="s">
        <v>124</v>
      </c>
      <c r="X617" s="18" t="s">
        <v>311</v>
      </c>
      <c r="Y617" s="18" t="s">
        <v>72</v>
      </c>
      <c r="Z617" s="18" t="s">
        <v>296</v>
      </c>
      <c r="AA617" s="18" t="s">
        <v>100</v>
      </c>
      <c r="AB617" s="18" t="s">
        <v>293</v>
      </c>
      <c r="AC617" s="21">
        <v>6052.0231916127777</v>
      </c>
      <c r="AD617" s="140">
        <f t="shared" si="22"/>
        <v>27234.104362257502</v>
      </c>
      <c r="AE617" s="140">
        <f>Table_1027[[#This Row],[Planned Individuals]]*0.51</f>
        <v>13889.393224751326</v>
      </c>
      <c r="AF617" s="140">
        <f>Table_1027[[#This Row],[Planned Individuals]]*0.49</f>
        <v>13344.711137506176</v>
      </c>
      <c r="AG617" s="37">
        <v>6030</v>
      </c>
      <c r="AH617" s="37"/>
      <c r="AI617" s="140">
        <f>SUM(Table_1027[[#This Row],[Existing Households]:[New Households]])</f>
        <v>6030</v>
      </c>
      <c r="AJ617" s="140">
        <f t="shared" si="19"/>
        <v>27737.999999999996</v>
      </c>
      <c r="AK617" s="140">
        <f>Table_1027[[#This Row],[Reached Individuals]]*0.51</f>
        <v>14146.38</v>
      </c>
      <c r="AL617" s="140">
        <f>Table_1027[[#This Row],[Reached Individuals]]*0.49</f>
        <v>13591.619999999997</v>
      </c>
      <c r="AM617" s="140">
        <f>Table_1027[[#This Row],[Reached Individuals]]*0.21</f>
        <v>5824.9799999999987</v>
      </c>
      <c r="AN617" s="140">
        <f>Table_1027[[#This Row],[Reached Individuals]]*0.21</f>
        <v>5824.9799999999987</v>
      </c>
      <c r="AO617" s="140">
        <f>Table_1027[[#This Row],[Reached Individuals]]*0.26</f>
        <v>7211.8799999999992</v>
      </c>
      <c r="AP617" s="140">
        <f>Table_1027[[#This Row],[Reached Individuals]]*0.27</f>
        <v>7489.2599999999993</v>
      </c>
      <c r="AQ617" s="142">
        <f>Table_1027[[#This Row],[Reached Individuals]]*0.02</f>
        <v>554.76</v>
      </c>
      <c r="AR617" s="142">
        <f>Table_1027[[#This Row],[Reached Individuals]]*0.03</f>
        <v>832.13999999999987</v>
      </c>
      <c r="AS617" s="37"/>
      <c r="AT617" s="12"/>
      <c r="AU617" s="12"/>
      <c r="AV617" s="11"/>
      <c r="AW617" s="11"/>
      <c r="AX617" s="11" t="s">
        <v>371</v>
      </c>
      <c r="AY617" s="18" t="s">
        <v>394</v>
      </c>
      <c r="AZ617" s="18" t="s">
        <v>373</v>
      </c>
      <c r="BA617" s="5">
        <v>20</v>
      </c>
      <c r="BB617" s="5">
        <v>2022</v>
      </c>
      <c r="BC617" s="6" t="str" cm="1">
        <f t="array" ref="BC617">_xlfn.IFS(U617="Teknaf","202290",U617="Ukhia","202294",U617="Ramu","202266",U617="Pekua","202256",U617="Maheshkhali","202249",U617="Kutubdia","202245",U617="Cox's Bazar Sadar","202224",U617="Chakaria","202216",ISBLANK(U617),"")</f>
        <v>202294</v>
      </c>
      <c r="BD617" s="22"/>
      <c r="BE617" s="22"/>
    </row>
    <row r="618" spans="1:57" ht="15" customHeight="1">
      <c r="A618" s="36">
        <v>615</v>
      </c>
      <c r="B618" s="7" t="s">
        <v>317</v>
      </c>
      <c r="C618" s="1" t="s">
        <v>27</v>
      </c>
      <c r="D618" s="1" t="s">
        <v>318</v>
      </c>
      <c r="E618" s="20" t="s">
        <v>10</v>
      </c>
      <c r="F618" s="20" t="s">
        <v>22</v>
      </c>
      <c r="G618" s="20" t="s">
        <v>16</v>
      </c>
      <c r="H618" s="3" t="s">
        <v>286</v>
      </c>
      <c r="I618" s="18" t="s">
        <v>102</v>
      </c>
      <c r="J618" s="18" t="s">
        <v>159</v>
      </c>
      <c r="K618" s="100" t="s">
        <v>101</v>
      </c>
      <c r="L618" s="100" t="s">
        <v>357</v>
      </c>
      <c r="M618" s="3" t="s">
        <v>428</v>
      </c>
      <c r="N618" s="18" t="s">
        <v>319</v>
      </c>
      <c r="O618" s="18" t="s">
        <v>303</v>
      </c>
      <c r="P618" s="18">
        <v>4287</v>
      </c>
      <c r="Q618" s="2" t="s">
        <v>289</v>
      </c>
      <c r="R618" s="1" t="s">
        <v>320</v>
      </c>
      <c r="S618" s="5" t="s">
        <v>291</v>
      </c>
      <c r="T618" s="5" t="s">
        <v>292</v>
      </c>
      <c r="U618" s="18" t="s">
        <v>76</v>
      </c>
      <c r="V618" s="18"/>
      <c r="W618" s="18" t="s">
        <v>125</v>
      </c>
      <c r="X618" s="18" t="s">
        <v>311</v>
      </c>
      <c r="Y618" s="18" t="s">
        <v>72</v>
      </c>
      <c r="Z618" s="18" t="s">
        <v>296</v>
      </c>
      <c r="AA618" s="18" t="s">
        <v>100</v>
      </c>
      <c r="AB618" s="18" t="s">
        <v>293</v>
      </c>
      <c r="AC618" s="21">
        <v>4860.7743141341007</v>
      </c>
      <c r="AD618" s="140">
        <f t="shared" si="22"/>
        <v>21873.484413603452</v>
      </c>
      <c r="AE618" s="140">
        <f>Table_1027[[#This Row],[Planned Individuals]]*0.51</f>
        <v>11155.477050937761</v>
      </c>
      <c r="AF618" s="140">
        <f>Table_1027[[#This Row],[Planned Individuals]]*0.49</f>
        <v>10718.00736266569</v>
      </c>
      <c r="AG618" s="37">
        <v>4878</v>
      </c>
      <c r="AH618" s="37"/>
      <c r="AI618" s="140">
        <f>SUM(Table_1027[[#This Row],[Existing Households]:[New Households]])</f>
        <v>4878</v>
      </c>
      <c r="AJ618" s="140">
        <f t="shared" si="19"/>
        <v>22438.799999999999</v>
      </c>
      <c r="AK618" s="140">
        <f>Table_1027[[#This Row],[Reached Individuals]]*0.51</f>
        <v>11443.788</v>
      </c>
      <c r="AL618" s="140">
        <f>Table_1027[[#This Row],[Reached Individuals]]*0.49</f>
        <v>10995.011999999999</v>
      </c>
      <c r="AM618" s="140">
        <f>Table_1027[[#This Row],[Reached Individuals]]*0.21</f>
        <v>4712.1479999999992</v>
      </c>
      <c r="AN618" s="140">
        <f>Table_1027[[#This Row],[Reached Individuals]]*0.21</f>
        <v>4712.1479999999992</v>
      </c>
      <c r="AO618" s="140">
        <f>Table_1027[[#This Row],[Reached Individuals]]*0.26</f>
        <v>5834.0879999999997</v>
      </c>
      <c r="AP618" s="140">
        <f>Table_1027[[#This Row],[Reached Individuals]]*0.27</f>
        <v>6058.4760000000006</v>
      </c>
      <c r="AQ618" s="142">
        <f>Table_1027[[#This Row],[Reached Individuals]]*0.02</f>
        <v>448.77600000000001</v>
      </c>
      <c r="AR618" s="142">
        <f>Table_1027[[#This Row],[Reached Individuals]]*0.03</f>
        <v>673.16399999999999</v>
      </c>
      <c r="AS618" s="37"/>
      <c r="AT618" s="12"/>
      <c r="AU618" s="12"/>
      <c r="AV618" s="11"/>
      <c r="AW618" s="11"/>
      <c r="AX618" s="11" t="s">
        <v>371</v>
      </c>
      <c r="AY618" s="18" t="s">
        <v>395</v>
      </c>
      <c r="AZ618" s="18" t="s">
        <v>373</v>
      </c>
      <c r="BA618" s="5">
        <v>20</v>
      </c>
      <c r="BB618" s="5">
        <v>2022</v>
      </c>
      <c r="BC618" s="6" t="str" cm="1">
        <f t="array" ref="BC618">_xlfn.IFS(U618="Teknaf","202290",U618="Ukhia","202294",U618="Ramu","202266",U618="Pekua","202256",U618="Maheshkhali","202249",U618="Kutubdia","202245",U618="Cox's Bazar Sadar","202224",U618="Chakaria","202216",ISBLANK(U618),"")</f>
        <v>202294</v>
      </c>
      <c r="BD618" s="22"/>
      <c r="BE618" s="22"/>
    </row>
    <row r="619" spans="1:57" ht="15" customHeight="1">
      <c r="A619" s="36">
        <v>616</v>
      </c>
      <c r="B619" s="7" t="s">
        <v>317</v>
      </c>
      <c r="C619" s="1" t="s">
        <v>27</v>
      </c>
      <c r="D619" s="1" t="s">
        <v>318</v>
      </c>
      <c r="E619" s="20" t="s">
        <v>10</v>
      </c>
      <c r="F619" s="20" t="s">
        <v>13</v>
      </c>
      <c r="G619" s="20" t="s">
        <v>16</v>
      </c>
      <c r="H619" s="3" t="s">
        <v>286</v>
      </c>
      <c r="I619" s="18" t="s">
        <v>102</v>
      </c>
      <c r="J619" s="18" t="s">
        <v>159</v>
      </c>
      <c r="K619" s="100" t="s">
        <v>101</v>
      </c>
      <c r="L619" s="100" t="s">
        <v>357</v>
      </c>
      <c r="M619" s="3" t="s">
        <v>428</v>
      </c>
      <c r="N619" s="18" t="s">
        <v>319</v>
      </c>
      <c r="O619" s="18" t="s">
        <v>303</v>
      </c>
      <c r="P619" s="18">
        <v>4287</v>
      </c>
      <c r="Q619" s="2" t="s">
        <v>289</v>
      </c>
      <c r="R619" s="1" t="s">
        <v>320</v>
      </c>
      <c r="S619" s="5" t="s">
        <v>291</v>
      </c>
      <c r="T619" s="5" t="s">
        <v>292</v>
      </c>
      <c r="U619" s="18" t="s">
        <v>76</v>
      </c>
      <c r="V619" s="18"/>
      <c r="W619" s="18" t="s">
        <v>126</v>
      </c>
      <c r="X619" s="18" t="s">
        <v>311</v>
      </c>
      <c r="Y619" s="18" t="s">
        <v>72</v>
      </c>
      <c r="Z619" s="18" t="s">
        <v>296</v>
      </c>
      <c r="AA619" s="18" t="s">
        <v>100</v>
      </c>
      <c r="AB619" s="18" t="s">
        <v>293</v>
      </c>
      <c r="AC619" s="21">
        <v>1568.3779190925302</v>
      </c>
      <c r="AD619" s="140">
        <f t="shared" si="22"/>
        <v>7057.7006359163861</v>
      </c>
      <c r="AE619" s="140">
        <f>Table_1027[[#This Row],[Planned Individuals]]*0.51</f>
        <v>3599.427324317357</v>
      </c>
      <c r="AF619" s="140">
        <f>Table_1027[[#This Row],[Planned Individuals]]*0.49</f>
        <v>3458.2733115990291</v>
      </c>
      <c r="AG619" s="37">
        <v>1542</v>
      </c>
      <c r="AH619" s="37"/>
      <c r="AI619" s="140">
        <f>SUM(Table_1027[[#This Row],[Existing Households]:[New Households]])</f>
        <v>1542</v>
      </c>
      <c r="AJ619" s="140">
        <f t="shared" si="19"/>
        <v>7093.2</v>
      </c>
      <c r="AK619" s="140">
        <f>Table_1027[[#This Row],[Reached Individuals]]*0.51</f>
        <v>3617.5320000000002</v>
      </c>
      <c r="AL619" s="140">
        <f>Table_1027[[#This Row],[Reached Individuals]]*0.49</f>
        <v>3475.6679999999997</v>
      </c>
      <c r="AM619" s="140">
        <f>Table_1027[[#This Row],[Reached Individuals]]*0.21</f>
        <v>1489.5719999999999</v>
      </c>
      <c r="AN619" s="140">
        <f>Table_1027[[#This Row],[Reached Individuals]]*0.21</f>
        <v>1489.5719999999999</v>
      </c>
      <c r="AO619" s="140">
        <f>Table_1027[[#This Row],[Reached Individuals]]*0.26</f>
        <v>1844.232</v>
      </c>
      <c r="AP619" s="140">
        <f>Table_1027[[#This Row],[Reached Individuals]]*0.27</f>
        <v>1915.164</v>
      </c>
      <c r="AQ619" s="142">
        <f>Table_1027[[#This Row],[Reached Individuals]]*0.02</f>
        <v>141.864</v>
      </c>
      <c r="AR619" s="142">
        <f>Table_1027[[#This Row],[Reached Individuals]]*0.03</f>
        <v>212.79599999999999</v>
      </c>
      <c r="AS619" s="37"/>
      <c r="AT619" s="12"/>
      <c r="AU619" s="12"/>
      <c r="AV619" s="11"/>
      <c r="AW619" s="11"/>
      <c r="AX619" s="11" t="s">
        <v>371</v>
      </c>
      <c r="AY619" s="18" t="s">
        <v>396</v>
      </c>
      <c r="AZ619" s="18" t="s">
        <v>373</v>
      </c>
      <c r="BA619" s="5">
        <v>20</v>
      </c>
      <c r="BB619" s="5">
        <v>2022</v>
      </c>
      <c r="BC619" s="6" t="str" cm="1">
        <f t="array" ref="BC619">_xlfn.IFS(U619="Teknaf","202290",U619="Ukhia","202294",U619="Ramu","202266",U619="Pekua","202256",U619="Maheshkhali","202249",U619="Kutubdia","202245",U619="Cox's Bazar Sadar","202224",U619="Chakaria","202216",ISBLANK(U619),"")</f>
        <v>202294</v>
      </c>
      <c r="BD619" s="22"/>
      <c r="BE619" s="22"/>
    </row>
    <row r="620" spans="1:57" ht="15" customHeight="1">
      <c r="A620" s="36">
        <v>617</v>
      </c>
      <c r="B620" s="7" t="s">
        <v>317</v>
      </c>
      <c r="C620" s="1" t="s">
        <v>27</v>
      </c>
      <c r="D620" s="1" t="s">
        <v>318</v>
      </c>
      <c r="E620" s="20" t="s">
        <v>10</v>
      </c>
      <c r="F620" s="20" t="s">
        <v>13</v>
      </c>
      <c r="G620" s="20" t="s">
        <v>16</v>
      </c>
      <c r="H620" s="3" t="s">
        <v>286</v>
      </c>
      <c r="I620" s="18" t="s">
        <v>102</v>
      </c>
      <c r="J620" s="18" t="s">
        <v>159</v>
      </c>
      <c r="K620" s="100" t="s">
        <v>101</v>
      </c>
      <c r="L620" s="100" t="s">
        <v>357</v>
      </c>
      <c r="M620" s="3" t="s">
        <v>428</v>
      </c>
      <c r="N620" s="18" t="s">
        <v>319</v>
      </c>
      <c r="O620" s="18" t="s">
        <v>303</v>
      </c>
      <c r="P620" s="18">
        <v>4287</v>
      </c>
      <c r="Q620" s="2" t="s">
        <v>289</v>
      </c>
      <c r="R620" s="1" t="s">
        <v>320</v>
      </c>
      <c r="S620" s="5" t="s">
        <v>291</v>
      </c>
      <c r="T620" s="5" t="s">
        <v>292</v>
      </c>
      <c r="U620" s="18" t="s">
        <v>76</v>
      </c>
      <c r="V620" s="18"/>
      <c r="W620" s="18" t="s">
        <v>127</v>
      </c>
      <c r="X620" s="18" t="s">
        <v>311</v>
      </c>
      <c r="Y620" s="18" t="s">
        <v>72</v>
      </c>
      <c r="Z620" s="18" t="s">
        <v>296</v>
      </c>
      <c r="AA620" s="18" t="s">
        <v>100</v>
      </c>
      <c r="AB620" s="18" t="s">
        <v>293</v>
      </c>
      <c r="AC620" s="21">
        <v>1833.7650224504264</v>
      </c>
      <c r="AD620" s="140">
        <f t="shared" si="22"/>
        <v>8251.9426010269181</v>
      </c>
      <c r="AE620" s="140">
        <f>Table_1027[[#This Row],[Planned Individuals]]*0.51</f>
        <v>4208.490726523728</v>
      </c>
      <c r="AF620" s="140">
        <f>Table_1027[[#This Row],[Planned Individuals]]*0.49</f>
        <v>4043.4518745031896</v>
      </c>
      <c r="AG620" s="37">
        <v>1875</v>
      </c>
      <c r="AH620" s="37"/>
      <c r="AI620" s="140">
        <f>SUM(Table_1027[[#This Row],[Existing Households]:[New Households]])</f>
        <v>1875</v>
      </c>
      <c r="AJ620" s="140">
        <f t="shared" si="19"/>
        <v>8625</v>
      </c>
      <c r="AK620" s="140">
        <f>Table_1027[[#This Row],[Reached Individuals]]*0.51</f>
        <v>4398.75</v>
      </c>
      <c r="AL620" s="140">
        <f>Table_1027[[#This Row],[Reached Individuals]]*0.49</f>
        <v>4226.25</v>
      </c>
      <c r="AM620" s="140">
        <f>Table_1027[[#This Row],[Reached Individuals]]*0.21</f>
        <v>1811.25</v>
      </c>
      <c r="AN620" s="140">
        <f>Table_1027[[#This Row],[Reached Individuals]]*0.21</f>
        <v>1811.25</v>
      </c>
      <c r="AO620" s="140">
        <f>Table_1027[[#This Row],[Reached Individuals]]*0.26</f>
        <v>2242.5</v>
      </c>
      <c r="AP620" s="140">
        <f>Table_1027[[#This Row],[Reached Individuals]]*0.27</f>
        <v>2328.75</v>
      </c>
      <c r="AQ620" s="142">
        <f>Table_1027[[#This Row],[Reached Individuals]]*0.02</f>
        <v>172.5</v>
      </c>
      <c r="AR620" s="142">
        <f>Table_1027[[#This Row],[Reached Individuals]]*0.03</f>
        <v>258.75</v>
      </c>
      <c r="AS620" s="37"/>
      <c r="AT620" s="12"/>
      <c r="AU620" s="12"/>
      <c r="AV620" s="11"/>
      <c r="AW620" s="11"/>
      <c r="AX620" s="11" t="s">
        <v>371</v>
      </c>
      <c r="AY620" s="18" t="s">
        <v>397</v>
      </c>
      <c r="AZ620" s="18" t="s">
        <v>373</v>
      </c>
      <c r="BA620" s="5">
        <v>20</v>
      </c>
      <c r="BB620" s="5">
        <v>2022</v>
      </c>
      <c r="BC620" s="6" t="str" cm="1">
        <f t="array" ref="BC620">_xlfn.IFS(U620="Teknaf","202290",U620="Ukhia","202294",U620="Ramu","202266",U620="Pekua","202256",U620="Maheshkhali","202249",U620="Kutubdia","202245",U620="Cox's Bazar Sadar","202224",U620="Chakaria","202216",ISBLANK(U620),"")</f>
        <v>202294</v>
      </c>
      <c r="BD620" s="22"/>
      <c r="BE620" s="22"/>
    </row>
    <row r="621" spans="1:57" ht="15" customHeight="1">
      <c r="A621" s="36">
        <v>618</v>
      </c>
      <c r="B621" s="7" t="s">
        <v>317</v>
      </c>
      <c r="C621" s="1" t="s">
        <v>27</v>
      </c>
      <c r="D621" s="1" t="s">
        <v>318</v>
      </c>
      <c r="E621" s="20" t="s">
        <v>10</v>
      </c>
      <c r="F621" s="20" t="s">
        <v>18</v>
      </c>
      <c r="G621" s="20" t="s">
        <v>16</v>
      </c>
      <c r="H621" s="3" t="s">
        <v>286</v>
      </c>
      <c r="I621" s="18" t="s">
        <v>102</v>
      </c>
      <c r="J621" s="18" t="s">
        <v>159</v>
      </c>
      <c r="K621" s="100" t="s">
        <v>101</v>
      </c>
      <c r="L621" s="100" t="s">
        <v>357</v>
      </c>
      <c r="M621" s="3" t="s">
        <v>428</v>
      </c>
      <c r="N621" s="18" t="s">
        <v>319</v>
      </c>
      <c r="O621" s="18" t="s">
        <v>303</v>
      </c>
      <c r="P621" s="18">
        <v>4287</v>
      </c>
      <c r="Q621" s="2" t="s">
        <v>289</v>
      </c>
      <c r="R621" s="1" t="s">
        <v>320</v>
      </c>
      <c r="S621" s="5" t="s">
        <v>291</v>
      </c>
      <c r="T621" s="5" t="s">
        <v>292</v>
      </c>
      <c r="U621" s="18" t="s">
        <v>76</v>
      </c>
      <c r="V621" s="18"/>
      <c r="W621" s="18" t="s">
        <v>130</v>
      </c>
      <c r="X621" s="18" t="s">
        <v>311</v>
      </c>
      <c r="Y621" s="18" t="s">
        <v>72</v>
      </c>
      <c r="Z621" s="18" t="s">
        <v>296</v>
      </c>
      <c r="AA621" s="18" t="s">
        <v>100</v>
      </c>
      <c r="AB621" s="18" t="s">
        <v>293</v>
      </c>
      <c r="AC621" s="21">
        <v>3821.1752100027929</v>
      </c>
      <c r="AD621" s="140">
        <f t="shared" si="22"/>
        <v>17195.288445012568</v>
      </c>
      <c r="AE621" s="140">
        <f>Table_1027[[#This Row],[Planned Individuals]]*0.51</f>
        <v>8769.5971069564093</v>
      </c>
      <c r="AF621" s="140">
        <f>Table_1027[[#This Row],[Planned Individuals]]*0.49</f>
        <v>8425.6913380561582</v>
      </c>
      <c r="AG621" s="37">
        <v>3743</v>
      </c>
      <c r="AH621" s="37"/>
      <c r="AI621" s="140">
        <f>SUM(Table_1027[[#This Row],[Existing Households]:[New Households]])</f>
        <v>3743</v>
      </c>
      <c r="AJ621" s="140">
        <f t="shared" si="19"/>
        <v>17217.8</v>
      </c>
      <c r="AK621" s="140">
        <f>Table_1027[[#This Row],[Reached Individuals]]*0.51</f>
        <v>8781.0779999999995</v>
      </c>
      <c r="AL621" s="140">
        <f>Table_1027[[#This Row],[Reached Individuals]]*0.49</f>
        <v>8436.7219999999998</v>
      </c>
      <c r="AM621" s="140">
        <f>Table_1027[[#This Row],[Reached Individuals]]*0.21</f>
        <v>3615.7379999999998</v>
      </c>
      <c r="AN621" s="140">
        <f>Table_1027[[#This Row],[Reached Individuals]]*0.21</f>
        <v>3615.7379999999998</v>
      </c>
      <c r="AO621" s="140">
        <f>Table_1027[[#This Row],[Reached Individuals]]*0.26</f>
        <v>4476.6279999999997</v>
      </c>
      <c r="AP621" s="140">
        <f>Table_1027[[#This Row],[Reached Individuals]]*0.27</f>
        <v>4648.8060000000005</v>
      </c>
      <c r="AQ621" s="142">
        <f>Table_1027[[#This Row],[Reached Individuals]]*0.02</f>
        <v>344.35599999999999</v>
      </c>
      <c r="AR621" s="142">
        <f>Table_1027[[#This Row],[Reached Individuals]]*0.03</f>
        <v>516.53399999999999</v>
      </c>
      <c r="AS621" s="37"/>
      <c r="AT621" s="12"/>
      <c r="AU621" s="12"/>
      <c r="AV621" s="11"/>
      <c r="AW621" s="11"/>
      <c r="AX621" s="11" t="s">
        <v>371</v>
      </c>
      <c r="AY621" s="18" t="s">
        <v>398</v>
      </c>
      <c r="AZ621" s="18" t="s">
        <v>373</v>
      </c>
      <c r="BA621" s="5">
        <v>20</v>
      </c>
      <c r="BB621" s="5">
        <v>2022</v>
      </c>
      <c r="BC621" s="6" t="str" cm="1">
        <f t="array" ref="BC621">_xlfn.IFS(U621="Teknaf","202290",U621="Ukhia","202294",U621="Ramu","202266",U621="Pekua","202256",U621="Maheshkhali","202249",U621="Kutubdia","202245",U621="Cox's Bazar Sadar","202224",U621="Chakaria","202216",ISBLANK(U621),"")</f>
        <v>202294</v>
      </c>
      <c r="BD621" s="22"/>
      <c r="BE621" s="22"/>
    </row>
    <row r="622" spans="1:57" ht="15" customHeight="1">
      <c r="A622" s="36">
        <v>619</v>
      </c>
      <c r="B622" s="7" t="s">
        <v>317</v>
      </c>
      <c r="C622" s="1" t="s">
        <v>27</v>
      </c>
      <c r="D622" s="1" t="s">
        <v>318</v>
      </c>
      <c r="E622" s="20" t="s">
        <v>10</v>
      </c>
      <c r="F622" s="20" t="s">
        <v>18</v>
      </c>
      <c r="G622" s="20" t="s">
        <v>16</v>
      </c>
      <c r="H622" s="3" t="s">
        <v>286</v>
      </c>
      <c r="I622" s="18" t="s">
        <v>102</v>
      </c>
      <c r="J622" s="18" t="s">
        <v>159</v>
      </c>
      <c r="K622" s="100" t="s">
        <v>101</v>
      </c>
      <c r="L622" s="100" t="s">
        <v>357</v>
      </c>
      <c r="M622" s="3" t="s">
        <v>428</v>
      </c>
      <c r="N622" s="18" t="s">
        <v>319</v>
      </c>
      <c r="O622" s="18" t="s">
        <v>303</v>
      </c>
      <c r="P622" s="18">
        <v>4287</v>
      </c>
      <c r="Q622" s="2" t="s">
        <v>289</v>
      </c>
      <c r="R622" s="1" t="s">
        <v>320</v>
      </c>
      <c r="S622" s="5" t="s">
        <v>291</v>
      </c>
      <c r="T622" s="5" t="s">
        <v>292</v>
      </c>
      <c r="U622" s="18" t="s">
        <v>77</v>
      </c>
      <c r="V622" s="18"/>
      <c r="W622" s="18" t="s">
        <v>131</v>
      </c>
      <c r="X622" s="18" t="s">
        <v>311</v>
      </c>
      <c r="Y622" s="18" t="s">
        <v>72</v>
      </c>
      <c r="Z622" s="18" t="s">
        <v>296</v>
      </c>
      <c r="AA622" s="18" t="s">
        <v>100</v>
      </c>
      <c r="AB622" s="18" t="s">
        <v>293</v>
      </c>
      <c r="AC622" s="21">
        <v>4270.1383547811893</v>
      </c>
      <c r="AD622" s="140">
        <f t="shared" si="22"/>
        <v>19215.62259651535</v>
      </c>
      <c r="AE622" s="140">
        <f>Table_1027[[#This Row],[Planned Individuals]]*0.51</f>
        <v>9799.9675242228277</v>
      </c>
      <c r="AF622" s="140">
        <f>Table_1027[[#This Row],[Planned Individuals]]*0.49</f>
        <v>9415.6550722925222</v>
      </c>
      <c r="AG622" s="37">
        <v>4278</v>
      </c>
      <c r="AH622" s="37"/>
      <c r="AI622" s="140">
        <f>SUM(Table_1027[[#This Row],[Existing Households]:[New Households]])</f>
        <v>4278</v>
      </c>
      <c r="AJ622" s="140">
        <f t="shared" si="19"/>
        <v>19678.8</v>
      </c>
      <c r="AK622" s="140">
        <f>Table_1027[[#This Row],[Reached Individuals]]*0.51</f>
        <v>10036.188</v>
      </c>
      <c r="AL622" s="140">
        <f>Table_1027[[#This Row],[Reached Individuals]]*0.49</f>
        <v>9642.6119999999992</v>
      </c>
      <c r="AM622" s="140">
        <f>Table_1027[[#This Row],[Reached Individuals]]*0.21</f>
        <v>4132.5479999999998</v>
      </c>
      <c r="AN622" s="140">
        <f>Table_1027[[#This Row],[Reached Individuals]]*0.21</f>
        <v>4132.5479999999998</v>
      </c>
      <c r="AO622" s="140">
        <f>Table_1027[[#This Row],[Reached Individuals]]*0.26</f>
        <v>5116.4880000000003</v>
      </c>
      <c r="AP622" s="140">
        <f>Table_1027[[#This Row],[Reached Individuals]]*0.27</f>
        <v>5313.2759999999998</v>
      </c>
      <c r="AQ622" s="142">
        <f>Table_1027[[#This Row],[Reached Individuals]]*0.02</f>
        <v>393.57600000000002</v>
      </c>
      <c r="AR622" s="142">
        <f>Table_1027[[#This Row],[Reached Individuals]]*0.03</f>
        <v>590.36399999999992</v>
      </c>
      <c r="AS622" s="37"/>
      <c r="AT622" s="12"/>
      <c r="AU622" s="12"/>
      <c r="AV622" s="11"/>
      <c r="AW622" s="11"/>
      <c r="AX622" s="11" t="s">
        <v>371</v>
      </c>
      <c r="AY622" s="18" t="s">
        <v>399</v>
      </c>
      <c r="AZ622" s="18" t="s">
        <v>373</v>
      </c>
      <c r="BA622" s="5">
        <v>20</v>
      </c>
      <c r="BB622" s="5">
        <v>2022</v>
      </c>
      <c r="BC622" s="6" t="str" cm="1">
        <f t="array" ref="BC622">_xlfn.IFS(U622="Teknaf","202290",U622="Ukhia","202294",U622="Ramu","202266",U622="Pekua","202256",U622="Maheshkhali","202249",U622="Kutubdia","202245",U622="Cox's Bazar Sadar","202224",U622="Chakaria","202216",ISBLANK(U622),"")</f>
        <v>202290</v>
      </c>
      <c r="BD622" s="22"/>
      <c r="BE622" s="22"/>
    </row>
    <row r="623" spans="1:57" ht="15" customHeight="1">
      <c r="A623" s="36">
        <v>620</v>
      </c>
      <c r="B623" s="7" t="s">
        <v>317</v>
      </c>
      <c r="C623" s="1" t="s">
        <v>27</v>
      </c>
      <c r="D623" s="1" t="s">
        <v>318</v>
      </c>
      <c r="E623" s="20" t="s">
        <v>10</v>
      </c>
      <c r="F623" s="20" t="s">
        <v>18</v>
      </c>
      <c r="G623" s="20" t="s">
        <v>16</v>
      </c>
      <c r="H623" s="3" t="s">
        <v>286</v>
      </c>
      <c r="I623" s="18" t="s">
        <v>102</v>
      </c>
      <c r="J623" s="18" t="s">
        <v>159</v>
      </c>
      <c r="K623" s="100" t="s">
        <v>101</v>
      </c>
      <c r="L623" s="100" t="s">
        <v>357</v>
      </c>
      <c r="M623" s="3" t="s">
        <v>428</v>
      </c>
      <c r="N623" s="18" t="s">
        <v>319</v>
      </c>
      <c r="O623" s="18" t="s">
        <v>303</v>
      </c>
      <c r="P623" s="18">
        <v>4287</v>
      </c>
      <c r="Q623" s="2" t="s">
        <v>289</v>
      </c>
      <c r="R623" s="1" t="s">
        <v>320</v>
      </c>
      <c r="S623" s="5" t="s">
        <v>291</v>
      </c>
      <c r="T623" s="5" t="s">
        <v>292</v>
      </c>
      <c r="U623" s="18" t="s">
        <v>76</v>
      </c>
      <c r="V623" s="18"/>
      <c r="W623" s="18" t="s">
        <v>128</v>
      </c>
      <c r="X623" s="18" t="s">
        <v>311</v>
      </c>
      <c r="Y623" s="18" t="s">
        <v>72</v>
      </c>
      <c r="Z623" s="18" t="s">
        <v>296</v>
      </c>
      <c r="AA623" s="18" t="s">
        <v>100</v>
      </c>
      <c r="AB623" s="18" t="s">
        <v>293</v>
      </c>
      <c r="AC623" s="21">
        <v>2372.5207961845017</v>
      </c>
      <c r="AD623" s="140">
        <f t="shared" si="22"/>
        <v>10676.343582830257</v>
      </c>
      <c r="AE623" s="140">
        <f>Table_1027[[#This Row],[Planned Individuals]]*0.51</f>
        <v>5444.9352272434317</v>
      </c>
      <c r="AF623" s="140">
        <f>Table_1027[[#This Row],[Planned Individuals]]*0.49</f>
        <v>5231.4083555868256</v>
      </c>
      <c r="AG623" s="37">
        <v>2321</v>
      </c>
      <c r="AH623" s="37"/>
      <c r="AI623" s="140">
        <f>SUM(Table_1027[[#This Row],[Existing Households]:[New Households]])</f>
        <v>2321</v>
      </c>
      <c r="AJ623" s="140">
        <f t="shared" si="19"/>
        <v>10676.599999999999</v>
      </c>
      <c r="AK623" s="140">
        <f>Table_1027[[#This Row],[Reached Individuals]]*0.51</f>
        <v>5445.0659999999998</v>
      </c>
      <c r="AL623" s="140">
        <f>Table_1027[[#This Row],[Reached Individuals]]*0.49</f>
        <v>5231.5339999999987</v>
      </c>
      <c r="AM623" s="140">
        <f>Table_1027[[#This Row],[Reached Individuals]]*0.21</f>
        <v>2242.0859999999998</v>
      </c>
      <c r="AN623" s="140">
        <f>Table_1027[[#This Row],[Reached Individuals]]*0.21</f>
        <v>2242.0859999999998</v>
      </c>
      <c r="AO623" s="140">
        <f>Table_1027[[#This Row],[Reached Individuals]]*0.26</f>
        <v>2775.9159999999997</v>
      </c>
      <c r="AP623" s="140">
        <f>Table_1027[[#This Row],[Reached Individuals]]*0.27</f>
        <v>2882.6819999999998</v>
      </c>
      <c r="AQ623" s="142">
        <f>Table_1027[[#This Row],[Reached Individuals]]*0.02</f>
        <v>213.53199999999998</v>
      </c>
      <c r="AR623" s="142">
        <f>Table_1027[[#This Row],[Reached Individuals]]*0.03</f>
        <v>320.29799999999994</v>
      </c>
      <c r="AS623" s="37"/>
      <c r="AT623" s="12"/>
      <c r="AU623" s="12"/>
      <c r="AV623" s="11"/>
      <c r="AW623" s="11"/>
      <c r="AX623" s="11" t="s">
        <v>371</v>
      </c>
      <c r="AY623" s="18" t="s">
        <v>400</v>
      </c>
      <c r="AZ623" s="18" t="s">
        <v>373</v>
      </c>
      <c r="BA623" s="5">
        <v>20</v>
      </c>
      <c r="BB623" s="5">
        <v>2022</v>
      </c>
      <c r="BC623" s="6" t="str" cm="1">
        <f t="array" ref="BC623">_xlfn.IFS(U623="Teknaf","202290",U623="Ukhia","202294",U623="Ramu","202266",U623="Pekua","202256",U623="Maheshkhali","202249",U623="Kutubdia","202245",U623="Cox's Bazar Sadar","202224",U623="Chakaria","202216",ISBLANK(U623),"")</f>
        <v>202294</v>
      </c>
      <c r="BD623" s="22"/>
      <c r="BE623" s="22"/>
    </row>
    <row r="624" spans="1:57" ht="15" customHeight="1">
      <c r="A624" s="36">
        <v>621</v>
      </c>
      <c r="B624" s="7" t="s">
        <v>317</v>
      </c>
      <c r="C624" s="1" t="s">
        <v>27</v>
      </c>
      <c r="D624" s="1" t="s">
        <v>318</v>
      </c>
      <c r="E624" s="20" t="s">
        <v>10</v>
      </c>
      <c r="F624" s="20" t="s">
        <v>18</v>
      </c>
      <c r="G624" s="20" t="s">
        <v>16</v>
      </c>
      <c r="H624" s="3" t="s">
        <v>286</v>
      </c>
      <c r="I624" s="18" t="s">
        <v>102</v>
      </c>
      <c r="J624" s="18" t="s">
        <v>159</v>
      </c>
      <c r="K624" s="100" t="s">
        <v>101</v>
      </c>
      <c r="L624" s="100" t="s">
        <v>357</v>
      </c>
      <c r="M624" s="3" t="s">
        <v>428</v>
      </c>
      <c r="N624" s="18" t="s">
        <v>319</v>
      </c>
      <c r="O624" s="18" t="s">
        <v>303</v>
      </c>
      <c r="P624" s="18">
        <v>4287</v>
      </c>
      <c r="Q624" s="2" t="s">
        <v>289</v>
      </c>
      <c r="R624" s="1" t="s">
        <v>320</v>
      </c>
      <c r="S624" s="5" t="s">
        <v>291</v>
      </c>
      <c r="T624" s="5" t="s">
        <v>292</v>
      </c>
      <c r="U624" s="18" t="s">
        <v>77</v>
      </c>
      <c r="V624" s="18"/>
      <c r="W624" s="18" t="s">
        <v>132</v>
      </c>
      <c r="X624" s="18" t="s">
        <v>311</v>
      </c>
      <c r="Y624" s="18" t="s">
        <v>72</v>
      </c>
      <c r="Z624" s="18" t="s">
        <v>296</v>
      </c>
      <c r="AA624" s="18" t="s">
        <v>100</v>
      </c>
      <c r="AB624" s="18" t="s">
        <v>293</v>
      </c>
      <c r="AC624" s="21">
        <v>5756.7052119363225</v>
      </c>
      <c r="AD624" s="140">
        <f t="shared" si="22"/>
        <v>25905.173453713451</v>
      </c>
      <c r="AE624" s="140">
        <f>Table_1027[[#This Row],[Planned Individuals]]*0.51</f>
        <v>13211.638461393861</v>
      </c>
      <c r="AF624" s="140">
        <f>Table_1027[[#This Row],[Planned Individuals]]*0.49</f>
        <v>12693.53499231959</v>
      </c>
      <c r="AG624" s="37">
        <v>5794</v>
      </c>
      <c r="AH624" s="37"/>
      <c r="AI624" s="140">
        <f>SUM(Table_1027[[#This Row],[Existing Households]:[New Households]])</f>
        <v>5794</v>
      </c>
      <c r="AJ624" s="140">
        <f t="shared" si="19"/>
        <v>26652.399999999998</v>
      </c>
      <c r="AK624" s="140">
        <f>Table_1027[[#This Row],[Reached Individuals]]*0.51</f>
        <v>13592.723999999998</v>
      </c>
      <c r="AL624" s="140">
        <f>Table_1027[[#This Row],[Reached Individuals]]*0.49</f>
        <v>13059.675999999999</v>
      </c>
      <c r="AM624" s="140">
        <f>Table_1027[[#This Row],[Reached Individuals]]*0.21</f>
        <v>5597.003999999999</v>
      </c>
      <c r="AN624" s="140">
        <f>Table_1027[[#This Row],[Reached Individuals]]*0.21</f>
        <v>5597.003999999999</v>
      </c>
      <c r="AO624" s="140">
        <f>Table_1027[[#This Row],[Reached Individuals]]*0.26</f>
        <v>6929.6239999999998</v>
      </c>
      <c r="AP624" s="140">
        <f>Table_1027[[#This Row],[Reached Individuals]]*0.27</f>
        <v>7196.1480000000001</v>
      </c>
      <c r="AQ624" s="142">
        <f>Table_1027[[#This Row],[Reached Individuals]]*0.02</f>
        <v>533.048</v>
      </c>
      <c r="AR624" s="142">
        <f>Table_1027[[#This Row],[Reached Individuals]]*0.03</f>
        <v>799.57199999999989</v>
      </c>
      <c r="AS624" s="37"/>
      <c r="AT624" s="12"/>
      <c r="AU624" s="12"/>
      <c r="AV624" s="11"/>
      <c r="AW624" s="11"/>
      <c r="AX624" s="11" t="s">
        <v>371</v>
      </c>
      <c r="AY624" s="18" t="s">
        <v>401</v>
      </c>
      <c r="AZ624" s="18" t="s">
        <v>373</v>
      </c>
      <c r="BA624" s="5">
        <v>20</v>
      </c>
      <c r="BB624" s="5">
        <v>2022</v>
      </c>
      <c r="BC624" s="6" t="str" cm="1">
        <f t="array" ref="BC624">_xlfn.IFS(U624="Teknaf","202290",U624="Ukhia","202294",U624="Ramu","202266",U624="Pekua","202256",U624="Maheshkhali","202249",U624="Kutubdia","202245",U624="Cox's Bazar Sadar","202224",U624="Chakaria","202216",ISBLANK(U624),"")</f>
        <v>202290</v>
      </c>
      <c r="BD624" s="22"/>
      <c r="BE624" s="22"/>
    </row>
    <row r="625" spans="1:57" ht="15" customHeight="1">
      <c r="A625" s="36">
        <v>622</v>
      </c>
      <c r="B625" s="7" t="s">
        <v>317</v>
      </c>
      <c r="C625" s="1" t="s">
        <v>27</v>
      </c>
      <c r="D625" s="1" t="s">
        <v>318</v>
      </c>
      <c r="E625" s="20" t="s">
        <v>10</v>
      </c>
      <c r="F625" s="20" t="s">
        <v>18</v>
      </c>
      <c r="G625" s="20" t="s">
        <v>16</v>
      </c>
      <c r="H625" s="3" t="s">
        <v>286</v>
      </c>
      <c r="I625" s="18" t="s">
        <v>102</v>
      </c>
      <c r="J625" s="18" t="s">
        <v>159</v>
      </c>
      <c r="K625" s="100" t="s">
        <v>101</v>
      </c>
      <c r="L625" s="100" t="s">
        <v>357</v>
      </c>
      <c r="M625" s="3" t="s">
        <v>428</v>
      </c>
      <c r="N625" s="18" t="s">
        <v>319</v>
      </c>
      <c r="O625" s="18" t="s">
        <v>303</v>
      </c>
      <c r="P625" s="18">
        <v>4287</v>
      </c>
      <c r="Q625" s="2" t="s">
        <v>289</v>
      </c>
      <c r="R625" s="1" t="s">
        <v>320</v>
      </c>
      <c r="S625" s="5" t="s">
        <v>291</v>
      </c>
      <c r="T625" s="5" t="s">
        <v>292</v>
      </c>
      <c r="U625" s="18" t="s">
        <v>77</v>
      </c>
      <c r="V625" s="18"/>
      <c r="W625" s="18" t="s">
        <v>133</v>
      </c>
      <c r="X625" s="18" t="s">
        <v>311</v>
      </c>
      <c r="Y625" s="18" t="s">
        <v>72</v>
      </c>
      <c r="Z625" s="18" t="s">
        <v>296</v>
      </c>
      <c r="AA625" s="18" t="s">
        <v>100</v>
      </c>
      <c r="AB625" s="18" t="s">
        <v>293</v>
      </c>
      <c r="AC625" s="21">
        <v>1540.4424345285411</v>
      </c>
      <c r="AD625" s="140">
        <f t="shared" si="22"/>
        <v>6931.9909553784346</v>
      </c>
      <c r="AE625" s="140">
        <f>Table_1027[[#This Row],[Planned Individuals]]*0.51</f>
        <v>3535.3153872430016</v>
      </c>
      <c r="AF625" s="140">
        <f>Table_1027[[#This Row],[Planned Individuals]]*0.49</f>
        <v>3396.675568135433</v>
      </c>
      <c r="AG625" s="37">
        <v>1574</v>
      </c>
      <c r="AH625" s="37"/>
      <c r="AI625" s="140">
        <f>SUM(Table_1027[[#This Row],[Existing Households]:[New Households]])</f>
        <v>1574</v>
      </c>
      <c r="AJ625" s="140">
        <f t="shared" si="19"/>
        <v>7240.4</v>
      </c>
      <c r="AK625" s="140">
        <f>Table_1027[[#This Row],[Reached Individuals]]*0.51</f>
        <v>3692.6039999999998</v>
      </c>
      <c r="AL625" s="140">
        <f>Table_1027[[#This Row],[Reached Individuals]]*0.49</f>
        <v>3547.7959999999998</v>
      </c>
      <c r="AM625" s="140">
        <f>Table_1027[[#This Row],[Reached Individuals]]*0.21</f>
        <v>1520.4839999999999</v>
      </c>
      <c r="AN625" s="140">
        <f>Table_1027[[#This Row],[Reached Individuals]]*0.21</f>
        <v>1520.4839999999999</v>
      </c>
      <c r="AO625" s="140">
        <f>Table_1027[[#This Row],[Reached Individuals]]*0.26</f>
        <v>1882.5039999999999</v>
      </c>
      <c r="AP625" s="140">
        <f>Table_1027[[#This Row],[Reached Individuals]]*0.27</f>
        <v>1954.9080000000001</v>
      </c>
      <c r="AQ625" s="142">
        <f>Table_1027[[#This Row],[Reached Individuals]]*0.02</f>
        <v>144.80799999999999</v>
      </c>
      <c r="AR625" s="142">
        <f>Table_1027[[#This Row],[Reached Individuals]]*0.03</f>
        <v>217.21199999999999</v>
      </c>
      <c r="AS625" s="37"/>
      <c r="AT625" s="12"/>
      <c r="AU625" s="12"/>
      <c r="AV625" s="11"/>
      <c r="AW625" s="11"/>
      <c r="AX625" s="11" t="s">
        <v>371</v>
      </c>
      <c r="AY625" s="18" t="s">
        <v>402</v>
      </c>
      <c r="AZ625" s="18" t="s">
        <v>373</v>
      </c>
      <c r="BA625" s="5">
        <v>20</v>
      </c>
      <c r="BB625" s="5">
        <v>2022</v>
      </c>
      <c r="BC625" s="6" t="str" cm="1">
        <f t="array" ref="BC625">_xlfn.IFS(U625="Teknaf","202290",U625="Ukhia","202294",U625="Ramu","202266",U625="Pekua","202256",U625="Maheshkhali","202249",U625="Kutubdia","202245",U625="Cox's Bazar Sadar","202224",U625="Chakaria","202216",ISBLANK(U625),"")</f>
        <v>202290</v>
      </c>
      <c r="BD625" s="22"/>
      <c r="BE625" s="22"/>
    </row>
    <row r="626" spans="1:57" ht="15" customHeight="1">
      <c r="A626" s="36">
        <v>623</v>
      </c>
      <c r="B626" s="7" t="s">
        <v>317</v>
      </c>
      <c r="C626" s="1" t="s">
        <v>27</v>
      </c>
      <c r="D626" s="1" t="s">
        <v>318</v>
      </c>
      <c r="E626" s="20" t="s">
        <v>10</v>
      </c>
      <c r="F626" s="20" t="s">
        <v>18</v>
      </c>
      <c r="G626" s="20" t="s">
        <v>16</v>
      </c>
      <c r="H626" s="3" t="s">
        <v>286</v>
      </c>
      <c r="I626" s="18" t="s">
        <v>102</v>
      </c>
      <c r="J626" s="18" t="s">
        <v>159</v>
      </c>
      <c r="K626" s="100" t="s">
        <v>101</v>
      </c>
      <c r="L626" s="100" t="s">
        <v>357</v>
      </c>
      <c r="M626" s="3" t="s">
        <v>428</v>
      </c>
      <c r="N626" s="18" t="s">
        <v>319</v>
      </c>
      <c r="O626" s="18" t="s">
        <v>303</v>
      </c>
      <c r="P626" s="18">
        <v>4287</v>
      </c>
      <c r="Q626" s="2" t="s">
        <v>289</v>
      </c>
      <c r="R626" s="1" t="s">
        <v>320</v>
      </c>
      <c r="S626" s="5" t="s">
        <v>291</v>
      </c>
      <c r="T626" s="5" t="s">
        <v>292</v>
      </c>
      <c r="U626" s="18" t="s">
        <v>77</v>
      </c>
      <c r="V626" s="18"/>
      <c r="W626" s="18" t="s">
        <v>134</v>
      </c>
      <c r="X626" s="18" t="s">
        <v>311</v>
      </c>
      <c r="Y626" s="18" t="s">
        <v>72</v>
      </c>
      <c r="Z626" s="18" t="s">
        <v>296</v>
      </c>
      <c r="AA626" s="18" t="s">
        <v>100</v>
      </c>
      <c r="AB626" s="18" t="s">
        <v>293</v>
      </c>
      <c r="AC626" s="21">
        <v>9022.1638182911902</v>
      </c>
      <c r="AD626" s="140">
        <f t="shared" si="22"/>
        <v>40599.737182310353</v>
      </c>
      <c r="AE626" s="140">
        <f>Table_1027[[#This Row],[Planned Individuals]]*0.51</f>
        <v>20705.865962978281</v>
      </c>
      <c r="AF626" s="140">
        <f>Table_1027[[#This Row],[Planned Individuals]]*0.49</f>
        <v>19893.871219332072</v>
      </c>
      <c r="AG626" s="37">
        <v>8776</v>
      </c>
      <c r="AH626" s="37"/>
      <c r="AI626" s="140">
        <f>SUM(Table_1027[[#This Row],[Existing Households]:[New Households]])</f>
        <v>8776</v>
      </c>
      <c r="AJ626" s="140">
        <f t="shared" si="19"/>
        <v>40369.599999999999</v>
      </c>
      <c r="AK626" s="140">
        <f>Table_1027[[#This Row],[Reached Individuals]]*0.51</f>
        <v>20588.495999999999</v>
      </c>
      <c r="AL626" s="140">
        <f>Table_1027[[#This Row],[Reached Individuals]]*0.49</f>
        <v>19781.103999999999</v>
      </c>
      <c r="AM626" s="140">
        <f>Table_1027[[#This Row],[Reached Individuals]]*0.21</f>
        <v>8477.616</v>
      </c>
      <c r="AN626" s="140">
        <f>Table_1027[[#This Row],[Reached Individuals]]*0.21</f>
        <v>8477.616</v>
      </c>
      <c r="AO626" s="140">
        <f>Table_1027[[#This Row],[Reached Individuals]]*0.26</f>
        <v>10496.096</v>
      </c>
      <c r="AP626" s="140">
        <f>Table_1027[[#This Row],[Reached Individuals]]*0.27</f>
        <v>10899.791999999999</v>
      </c>
      <c r="AQ626" s="142">
        <f>Table_1027[[#This Row],[Reached Individuals]]*0.02</f>
        <v>807.39199999999994</v>
      </c>
      <c r="AR626" s="142">
        <f>Table_1027[[#This Row],[Reached Individuals]]*0.03</f>
        <v>1211.088</v>
      </c>
      <c r="AS626" s="37"/>
      <c r="AT626" s="12"/>
      <c r="AU626" s="12"/>
      <c r="AV626" s="11"/>
      <c r="AW626" s="11"/>
      <c r="AX626" s="11" t="s">
        <v>371</v>
      </c>
      <c r="AY626" s="18" t="s">
        <v>403</v>
      </c>
      <c r="AZ626" s="18" t="s">
        <v>373</v>
      </c>
      <c r="BA626" s="5">
        <v>20</v>
      </c>
      <c r="BB626" s="5">
        <v>2022</v>
      </c>
      <c r="BC626" s="6" t="str" cm="1">
        <f t="array" ref="BC626">_xlfn.IFS(U626="Teknaf","202290",U626="Ukhia","202294",U626="Ramu","202266",U626="Pekua","202256",U626="Maheshkhali","202249",U626="Kutubdia","202245",U626="Cox's Bazar Sadar","202224",U626="Chakaria","202216",ISBLANK(U626),"")</f>
        <v>202290</v>
      </c>
      <c r="BD626" s="22"/>
      <c r="BE626" s="22"/>
    </row>
    <row r="627" spans="1:57" ht="15" customHeight="1">
      <c r="A627" s="36">
        <v>624</v>
      </c>
      <c r="B627" s="7" t="s">
        <v>317</v>
      </c>
      <c r="C627" s="1" t="s">
        <v>27</v>
      </c>
      <c r="D627" s="1" t="s">
        <v>318</v>
      </c>
      <c r="E627" s="20" t="s">
        <v>10</v>
      </c>
      <c r="F627" s="20" t="s">
        <v>18</v>
      </c>
      <c r="G627" s="20" t="s">
        <v>16</v>
      </c>
      <c r="H627" s="3" t="s">
        <v>286</v>
      </c>
      <c r="I627" s="18" t="s">
        <v>102</v>
      </c>
      <c r="J627" s="18" t="s">
        <v>159</v>
      </c>
      <c r="K627" s="100" t="s">
        <v>101</v>
      </c>
      <c r="L627" s="100" t="s">
        <v>357</v>
      </c>
      <c r="M627" s="3" t="s">
        <v>428</v>
      </c>
      <c r="N627" s="18" t="s">
        <v>319</v>
      </c>
      <c r="O627" s="18" t="s">
        <v>303</v>
      </c>
      <c r="P627" s="18">
        <v>4287</v>
      </c>
      <c r="Q627" s="2" t="s">
        <v>289</v>
      </c>
      <c r="R627" s="1" t="s">
        <v>320</v>
      </c>
      <c r="S627" s="5" t="s">
        <v>291</v>
      </c>
      <c r="T627" s="5" t="s">
        <v>292</v>
      </c>
      <c r="U627" s="18" t="s">
        <v>77</v>
      </c>
      <c r="V627" s="18"/>
      <c r="W627" s="18" t="s">
        <v>135</v>
      </c>
      <c r="X627" s="18" t="s">
        <v>311</v>
      </c>
      <c r="Y627" s="18" t="s">
        <v>72</v>
      </c>
      <c r="Z627" s="18" t="s">
        <v>296</v>
      </c>
      <c r="AA627" s="18" t="s">
        <v>100</v>
      </c>
      <c r="AB627" s="18" t="s">
        <v>293</v>
      </c>
      <c r="AC627" s="21">
        <v>3237.5231217908777</v>
      </c>
      <c r="AD627" s="140">
        <f t="shared" si="22"/>
        <v>14568.854048058949</v>
      </c>
      <c r="AE627" s="140">
        <f>Table_1027[[#This Row],[Planned Individuals]]*0.51</f>
        <v>7430.1155645100644</v>
      </c>
      <c r="AF627" s="140">
        <f>Table_1027[[#This Row],[Planned Individuals]]*0.49</f>
        <v>7138.7384835488847</v>
      </c>
      <c r="AG627" s="37">
        <v>3224</v>
      </c>
      <c r="AH627" s="37"/>
      <c r="AI627" s="140">
        <f>SUM(Table_1027[[#This Row],[Existing Households]:[New Households]])</f>
        <v>3224</v>
      </c>
      <c r="AJ627" s="140">
        <f t="shared" si="19"/>
        <v>14830.4</v>
      </c>
      <c r="AK627" s="140">
        <f>Table_1027[[#This Row],[Reached Individuals]]*0.51</f>
        <v>7563.5039999999999</v>
      </c>
      <c r="AL627" s="140">
        <f>Table_1027[[#This Row],[Reached Individuals]]*0.49</f>
        <v>7266.8959999999997</v>
      </c>
      <c r="AM627" s="140">
        <f>Table_1027[[#This Row],[Reached Individuals]]*0.21</f>
        <v>3114.384</v>
      </c>
      <c r="AN627" s="140">
        <f>Table_1027[[#This Row],[Reached Individuals]]*0.21</f>
        <v>3114.384</v>
      </c>
      <c r="AO627" s="140">
        <f>Table_1027[[#This Row],[Reached Individuals]]*0.26</f>
        <v>3855.904</v>
      </c>
      <c r="AP627" s="140">
        <f>Table_1027[[#This Row],[Reached Individuals]]*0.27</f>
        <v>4004.2080000000001</v>
      </c>
      <c r="AQ627" s="142">
        <f>Table_1027[[#This Row],[Reached Individuals]]*0.02</f>
        <v>296.608</v>
      </c>
      <c r="AR627" s="142">
        <f>Table_1027[[#This Row],[Reached Individuals]]*0.03</f>
        <v>444.91199999999998</v>
      </c>
      <c r="AS627" s="37"/>
      <c r="AT627" s="12"/>
      <c r="AU627" s="12"/>
      <c r="AV627" s="11"/>
      <c r="AW627" s="11"/>
      <c r="AX627" s="11" t="s">
        <v>371</v>
      </c>
      <c r="AY627" s="18" t="s">
        <v>404</v>
      </c>
      <c r="AZ627" s="18" t="s">
        <v>373</v>
      </c>
      <c r="BA627" s="5">
        <v>20</v>
      </c>
      <c r="BB627" s="5">
        <v>2022</v>
      </c>
      <c r="BC627" s="6" t="str" cm="1">
        <f t="array" ref="BC627">_xlfn.IFS(U627="Teknaf","202290",U627="Ukhia","202294",U627="Ramu","202266",U627="Pekua","202256",U627="Maheshkhali","202249",U627="Kutubdia","202245",U627="Cox's Bazar Sadar","202224",U627="Chakaria","202216",ISBLANK(U627),"")</f>
        <v>202290</v>
      </c>
      <c r="BD627" s="22"/>
      <c r="BE627" s="22"/>
    </row>
    <row r="628" spans="1:57" ht="15" customHeight="1">
      <c r="A628" s="36">
        <v>625</v>
      </c>
      <c r="B628" s="7" t="s">
        <v>317</v>
      </c>
      <c r="C628" s="1" t="s">
        <v>27</v>
      </c>
      <c r="D628" s="1" t="s">
        <v>318</v>
      </c>
      <c r="E628" s="20" t="s">
        <v>10</v>
      </c>
      <c r="F628" s="20" t="s">
        <v>11</v>
      </c>
      <c r="G628" s="20" t="s">
        <v>16</v>
      </c>
      <c r="H628" s="3" t="s">
        <v>286</v>
      </c>
      <c r="I628" s="18" t="s">
        <v>102</v>
      </c>
      <c r="J628" s="18" t="s">
        <v>159</v>
      </c>
      <c r="K628" s="100" t="s">
        <v>101</v>
      </c>
      <c r="L628" s="100" t="s">
        <v>357</v>
      </c>
      <c r="M628" s="3" t="s">
        <v>428</v>
      </c>
      <c r="N628" s="18" t="s">
        <v>319</v>
      </c>
      <c r="O628" s="18" t="s">
        <v>303</v>
      </c>
      <c r="P628" s="18">
        <v>4287</v>
      </c>
      <c r="Q628" s="2" t="s">
        <v>289</v>
      </c>
      <c r="R628" s="1" t="s">
        <v>320</v>
      </c>
      <c r="S628" s="5" t="s">
        <v>291</v>
      </c>
      <c r="T628" s="5" t="s">
        <v>292</v>
      </c>
      <c r="U628" s="18" t="s">
        <v>76</v>
      </c>
      <c r="V628" s="18"/>
      <c r="W628" s="18" t="s">
        <v>129</v>
      </c>
      <c r="X628" s="18" t="s">
        <v>311</v>
      </c>
      <c r="Y628" s="18" t="s">
        <v>72</v>
      </c>
      <c r="Z628" s="18" t="s">
        <v>296</v>
      </c>
      <c r="AA628" s="18" t="s">
        <v>100</v>
      </c>
      <c r="AB628" s="18" t="s">
        <v>293</v>
      </c>
      <c r="AC628" s="21">
        <v>4216.262777407781</v>
      </c>
      <c r="AD628" s="140">
        <f t="shared" si="22"/>
        <v>18973.182498335016</v>
      </c>
      <c r="AE628" s="140">
        <f>Table_1027[[#This Row],[Planned Individuals]]*0.51</f>
        <v>9676.3230741508578</v>
      </c>
      <c r="AF628" s="140">
        <f>Table_1027[[#This Row],[Planned Individuals]]*0.49</f>
        <v>9296.8594241841583</v>
      </c>
      <c r="AG628" s="37">
        <v>4233</v>
      </c>
      <c r="AH628" s="37"/>
      <c r="AI628" s="140">
        <f>SUM(Table_1027[[#This Row],[Existing Households]:[New Households]])</f>
        <v>4233</v>
      </c>
      <c r="AJ628" s="140">
        <f t="shared" si="19"/>
        <v>19471.8</v>
      </c>
      <c r="AK628" s="140">
        <f>Table_1027[[#This Row],[Reached Individuals]]*0.51</f>
        <v>9930.6180000000004</v>
      </c>
      <c r="AL628" s="140">
        <f>Table_1027[[#This Row],[Reached Individuals]]*0.49</f>
        <v>9541.1819999999989</v>
      </c>
      <c r="AM628" s="140">
        <f>Table_1027[[#This Row],[Reached Individuals]]*0.21</f>
        <v>4089.0779999999995</v>
      </c>
      <c r="AN628" s="140">
        <f>Table_1027[[#This Row],[Reached Individuals]]*0.21</f>
        <v>4089.0779999999995</v>
      </c>
      <c r="AO628" s="140">
        <f>Table_1027[[#This Row],[Reached Individuals]]*0.26</f>
        <v>5062.6679999999997</v>
      </c>
      <c r="AP628" s="140">
        <f>Table_1027[[#This Row],[Reached Individuals]]*0.27</f>
        <v>5257.3860000000004</v>
      </c>
      <c r="AQ628" s="142">
        <f>Table_1027[[#This Row],[Reached Individuals]]*0.02</f>
        <v>389.43599999999998</v>
      </c>
      <c r="AR628" s="142">
        <f>Table_1027[[#This Row],[Reached Individuals]]*0.03</f>
        <v>584.154</v>
      </c>
      <c r="AS628" s="37"/>
      <c r="AT628" s="12"/>
      <c r="AU628" s="12"/>
      <c r="AV628" s="11"/>
      <c r="AW628" s="11"/>
      <c r="AX628" s="11" t="s">
        <v>371</v>
      </c>
      <c r="AY628" s="18" t="s">
        <v>405</v>
      </c>
      <c r="AZ628" s="18" t="s">
        <v>373</v>
      </c>
      <c r="BA628" s="5">
        <v>20</v>
      </c>
      <c r="BB628" s="5">
        <v>2022</v>
      </c>
      <c r="BC628" s="6" t="str" cm="1">
        <f t="array" ref="BC628">_xlfn.IFS(U628="Teknaf","202290",U628="Ukhia","202294",U628="Ramu","202266",U628="Pekua","202256",U628="Maheshkhali","202249",U628="Kutubdia","202245",U628="Cox's Bazar Sadar","202224",U628="Chakaria","202216",ISBLANK(U628),"")</f>
        <v>202294</v>
      </c>
      <c r="BD628" s="22"/>
      <c r="BE628" s="22"/>
    </row>
    <row r="629" spans="1:57" ht="15" customHeight="1">
      <c r="A629" s="36">
        <v>626</v>
      </c>
      <c r="B629" s="7" t="s">
        <v>317</v>
      </c>
      <c r="C629" s="1" t="s">
        <v>27</v>
      </c>
      <c r="D629" s="1" t="s">
        <v>318</v>
      </c>
      <c r="E629" s="20" t="s">
        <v>10</v>
      </c>
      <c r="F629" s="20" t="s">
        <v>18</v>
      </c>
      <c r="G629" s="20" t="s">
        <v>16</v>
      </c>
      <c r="H629" s="3" t="s">
        <v>286</v>
      </c>
      <c r="I629" s="18" t="s">
        <v>102</v>
      </c>
      <c r="J629" s="18" t="s">
        <v>159</v>
      </c>
      <c r="K629" s="100" t="s">
        <v>101</v>
      </c>
      <c r="L629" s="100" t="s">
        <v>357</v>
      </c>
      <c r="M629" s="3" t="s">
        <v>428</v>
      </c>
      <c r="N629" s="18" t="s">
        <v>319</v>
      </c>
      <c r="O629" s="18" t="s">
        <v>303</v>
      </c>
      <c r="P629" s="18">
        <v>4287</v>
      </c>
      <c r="Q629" s="2" t="s">
        <v>289</v>
      </c>
      <c r="R629" s="1" t="s">
        <v>320</v>
      </c>
      <c r="S629" s="5" t="s">
        <v>291</v>
      </c>
      <c r="T629" s="5" t="s">
        <v>292</v>
      </c>
      <c r="U629" s="18" t="s">
        <v>77</v>
      </c>
      <c r="V629" s="18"/>
      <c r="W629" s="18" t="s">
        <v>136</v>
      </c>
      <c r="X629" s="18" t="s">
        <v>311</v>
      </c>
      <c r="Y629" s="18" t="s">
        <v>72</v>
      </c>
      <c r="Z629" s="18" t="s">
        <v>296</v>
      </c>
      <c r="AA629" s="18" t="s">
        <v>100</v>
      </c>
      <c r="AB629" s="18" t="s">
        <v>293</v>
      </c>
      <c r="AC629" s="21">
        <v>2055.2535072077685</v>
      </c>
      <c r="AD629" s="140">
        <f t="shared" si="22"/>
        <v>9248.640782434959</v>
      </c>
      <c r="AE629" s="140">
        <f>Table_1027[[#This Row],[Planned Individuals]]*0.51</f>
        <v>4716.8067990418294</v>
      </c>
      <c r="AF629" s="140">
        <f>Table_1027[[#This Row],[Planned Individuals]]*0.49</f>
        <v>4531.8339833931295</v>
      </c>
      <c r="AG629" s="37">
        <v>2640</v>
      </c>
      <c r="AH629" s="37"/>
      <c r="AI629" s="140">
        <f>SUM(Table_1027[[#This Row],[Existing Households]:[New Households]])</f>
        <v>2640</v>
      </c>
      <c r="AJ629" s="140">
        <f t="shared" si="19"/>
        <v>12143.999999999998</v>
      </c>
      <c r="AK629" s="140">
        <f>Table_1027[[#This Row],[Reached Individuals]]*0.51</f>
        <v>6193.44</v>
      </c>
      <c r="AL629" s="140">
        <f>Table_1027[[#This Row],[Reached Individuals]]*0.49</f>
        <v>5950.5599999999986</v>
      </c>
      <c r="AM629" s="140">
        <f>Table_1027[[#This Row],[Reached Individuals]]*0.21</f>
        <v>2550.2399999999993</v>
      </c>
      <c r="AN629" s="140">
        <f>Table_1027[[#This Row],[Reached Individuals]]*0.21</f>
        <v>2550.2399999999993</v>
      </c>
      <c r="AO629" s="140">
        <f>Table_1027[[#This Row],[Reached Individuals]]*0.26</f>
        <v>3157.4399999999996</v>
      </c>
      <c r="AP629" s="140">
        <f>Table_1027[[#This Row],[Reached Individuals]]*0.27</f>
        <v>3278.8799999999997</v>
      </c>
      <c r="AQ629" s="142">
        <f>Table_1027[[#This Row],[Reached Individuals]]*0.02</f>
        <v>242.87999999999997</v>
      </c>
      <c r="AR629" s="142">
        <f>Table_1027[[#This Row],[Reached Individuals]]*0.03</f>
        <v>364.31999999999994</v>
      </c>
      <c r="AS629" s="37"/>
      <c r="AT629" s="12"/>
      <c r="AU629" s="12"/>
      <c r="AV629" s="11"/>
      <c r="AW629" s="11"/>
      <c r="AX629" s="11" t="s">
        <v>371</v>
      </c>
      <c r="AY629" s="18" t="s">
        <v>406</v>
      </c>
      <c r="AZ629" s="18" t="s">
        <v>373</v>
      </c>
      <c r="BA629" s="5">
        <v>20</v>
      </c>
      <c r="BB629" s="5">
        <v>2022</v>
      </c>
      <c r="BC629" s="6" t="str" cm="1">
        <f t="array" ref="BC629">_xlfn.IFS(U629="Teknaf","202290",U629="Ukhia","202294",U629="Ramu","202266",U629="Pekua","202256",U629="Maheshkhali","202249",U629="Kutubdia","202245",U629="Cox's Bazar Sadar","202224",U629="Chakaria","202216",ISBLANK(U629),"")</f>
        <v>202290</v>
      </c>
      <c r="BD629" s="22"/>
      <c r="BE629" s="22"/>
    </row>
    <row r="630" spans="1:57" ht="15" customHeight="1">
      <c r="A630" s="36">
        <v>627</v>
      </c>
      <c r="B630" s="7" t="s">
        <v>317</v>
      </c>
      <c r="C630" s="1" t="s">
        <v>27</v>
      </c>
      <c r="D630" s="1" t="s">
        <v>318</v>
      </c>
      <c r="E630" s="20" t="s">
        <v>10</v>
      </c>
      <c r="F630" s="20" t="s">
        <v>13</v>
      </c>
      <c r="G630" s="20" t="s">
        <v>16</v>
      </c>
      <c r="H630" s="3" t="s">
        <v>286</v>
      </c>
      <c r="I630" s="18" t="s">
        <v>102</v>
      </c>
      <c r="J630" s="18" t="s">
        <v>162</v>
      </c>
      <c r="K630" s="100" t="s">
        <v>101</v>
      </c>
      <c r="L630" s="100" t="s">
        <v>357</v>
      </c>
      <c r="M630" s="3" t="s">
        <v>428</v>
      </c>
      <c r="N630" s="18" t="s">
        <v>196</v>
      </c>
      <c r="O630" s="18" t="s">
        <v>303</v>
      </c>
      <c r="P630" s="18"/>
      <c r="Q630" s="2"/>
      <c r="R630" s="1"/>
      <c r="S630" s="5" t="s">
        <v>291</v>
      </c>
      <c r="T630" s="5" t="s">
        <v>292</v>
      </c>
      <c r="U630" s="18" t="s">
        <v>76</v>
      </c>
      <c r="V630" s="18"/>
      <c r="W630" s="18" t="s">
        <v>114</v>
      </c>
      <c r="X630" s="18" t="s">
        <v>311</v>
      </c>
      <c r="Y630" s="18" t="s">
        <v>72</v>
      </c>
      <c r="Z630" s="18" t="s">
        <v>296</v>
      </c>
      <c r="AA630" s="18" t="s">
        <v>100</v>
      </c>
      <c r="AB630" s="18" t="s">
        <v>293</v>
      </c>
      <c r="AC630" s="21">
        <v>2883.3410853545879</v>
      </c>
      <c r="AD630" s="140">
        <f t="shared" si="22"/>
        <v>12975.034884095645</v>
      </c>
      <c r="AE630" s="140">
        <f>Table_1027[[#This Row],[Planned Individuals]]*0.51</f>
        <v>6617.267790888779</v>
      </c>
      <c r="AF630" s="140">
        <f>Table_1027[[#This Row],[Planned Individuals]]*0.49</f>
        <v>6357.7670932068659</v>
      </c>
      <c r="AG630" s="37">
        <v>2877</v>
      </c>
      <c r="AH630" s="37"/>
      <c r="AI630" s="140">
        <f>SUM(Table_1027[[#This Row],[Existing Households]:[New Households]])</f>
        <v>2877</v>
      </c>
      <c r="AJ630" s="140">
        <f t="shared" si="19"/>
        <v>13234.199999999999</v>
      </c>
      <c r="AK630" s="140">
        <f>Table_1027[[#This Row],[Reached Individuals]]*0.51</f>
        <v>6749.442</v>
      </c>
      <c r="AL630" s="140">
        <f>Table_1027[[#This Row],[Reached Individuals]]*0.49</f>
        <v>6484.7579999999989</v>
      </c>
      <c r="AM630" s="140">
        <f>Table_1027[[#This Row],[Reached Individuals]]*0.21</f>
        <v>2779.1819999999998</v>
      </c>
      <c r="AN630" s="140">
        <f>Table_1027[[#This Row],[Reached Individuals]]*0.21</f>
        <v>2779.1819999999998</v>
      </c>
      <c r="AO630" s="140">
        <f>Table_1027[[#This Row],[Reached Individuals]]*0.26</f>
        <v>3440.8919999999998</v>
      </c>
      <c r="AP630" s="140">
        <f>Table_1027[[#This Row],[Reached Individuals]]*0.27</f>
        <v>3573.2339999999999</v>
      </c>
      <c r="AQ630" s="142">
        <f>Table_1027[[#This Row],[Reached Individuals]]*0.02</f>
        <v>264.68399999999997</v>
      </c>
      <c r="AR630" s="142">
        <f>Table_1027[[#This Row],[Reached Individuals]]*0.03</f>
        <v>397.02599999999995</v>
      </c>
      <c r="AS630" s="37"/>
      <c r="AT630" s="12"/>
      <c r="AU630" s="12"/>
      <c r="AV630" s="11"/>
      <c r="AW630" s="11"/>
      <c r="AX630" s="11" t="s">
        <v>371</v>
      </c>
      <c r="AY630" s="18" t="s">
        <v>407</v>
      </c>
      <c r="AZ630" s="18" t="s">
        <v>373</v>
      </c>
      <c r="BA630" s="5">
        <v>20</v>
      </c>
      <c r="BB630" s="5">
        <v>2022</v>
      </c>
      <c r="BC630" s="6" t="str" cm="1">
        <f t="array" ref="BC630">_xlfn.IFS(U630="Teknaf","202290",U630="Ukhia","202294",U630="Ramu","202266",U630="Pekua","202256",U630="Maheshkhali","202249",U630="Kutubdia","202245",U630="Cox's Bazar Sadar","202224",U630="Chakaria","202216",ISBLANK(U630),"")</f>
        <v>202294</v>
      </c>
      <c r="BD630" s="22"/>
      <c r="BE630" s="22"/>
    </row>
    <row r="631" spans="1:57" ht="15" customHeight="1">
      <c r="A631" s="36">
        <v>628</v>
      </c>
      <c r="B631" s="7" t="s">
        <v>317</v>
      </c>
      <c r="C631" s="1" t="s">
        <v>27</v>
      </c>
      <c r="D631" s="1" t="s">
        <v>318</v>
      </c>
      <c r="E631" s="20" t="s">
        <v>10</v>
      </c>
      <c r="F631" s="20" t="s">
        <v>11</v>
      </c>
      <c r="G631" s="20" t="s">
        <v>16</v>
      </c>
      <c r="H631" s="3" t="s">
        <v>286</v>
      </c>
      <c r="I631" s="18" t="s">
        <v>102</v>
      </c>
      <c r="J631" s="18" t="s">
        <v>160</v>
      </c>
      <c r="K631" s="100" t="s">
        <v>101</v>
      </c>
      <c r="L631" s="100" t="s">
        <v>357</v>
      </c>
      <c r="M631" s="3" t="s">
        <v>428</v>
      </c>
      <c r="N631" s="18" t="s">
        <v>319</v>
      </c>
      <c r="O631" s="18" t="s">
        <v>303</v>
      </c>
      <c r="P631" s="18">
        <v>4287</v>
      </c>
      <c r="Q631" s="2" t="s">
        <v>289</v>
      </c>
      <c r="R631" s="1" t="s">
        <v>320</v>
      </c>
      <c r="S631" s="5" t="s">
        <v>291</v>
      </c>
      <c r="T631" s="5" t="s">
        <v>292</v>
      </c>
      <c r="U631" s="18" t="s">
        <v>76</v>
      </c>
      <c r="V631" s="18"/>
      <c r="W631" s="18" t="s">
        <v>103</v>
      </c>
      <c r="X631" s="18" t="s">
        <v>311</v>
      </c>
      <c r="Y631" s="18" t="s">
        <v>72</v>
      </c>
      <c r="Z631" s="18" t="s">
        <v>296</v>
      </c>
      <c r="AA631" s="18" t="s">
        <v>100</v>
      </c>
      <c r="AB631" s="18" t="s">
        <v>236</v>
      </c>
      <c r="AC631" s="21"/>
      <c r="AD631" s="140">
        <f t="shared" ref="AD631:AD664" si="23">IF(AA631="Host Community",AC631*5,IF(AA631="Refugee",AC631*4.5))</f>
        <v>0</v>
      </c>
      <c r="AE631" s="140">
        <f>Table_1027[[#This Row],[Planned Individuals]]*0.51</f>
        <v>0</v>
      </c>
      <c r="AF631" s="140">
        <f>Table_1027[[#This Row],[Planned Individuals]]*0.49</f>
        <v>0</v>
      </c>
      <c r="AG631" s="37"/>
      <c r="AH631" s="37"/>
      <c r="AI631" s="140">
        <f>SUM(Table_1027[[#This Row],[Existing Households]:[New Households]])</f>
        <v>0</v>
      </c>
      <c r="AJ631" s="140">
        <f t="shared" ref="AJ631:AJ664" si="24">IF(AA631="Host Community",AI631*5,IF(AA631="Refugee",AI631*4.6))</f>
        <v>0</v>
      </c>
      <c r="AK631" s="140">
        <f>Table_1027[[#This Row],[Reached Individuals]]*0.51</f>
        <v>0</v>
      </c>
      <c r="AL631" s="140">
        <f>Table_1027[[#This Row],[Reached Individuals]]*0.49</f>
        <v>0</v>
      </c>
      <c r="AM631" s="140">
        <f>Table_1027[[#This Row],[Reached Individuals]]*0.21</f>
        <v>0</v>
      </c>
      <c r="AN631" s="140">
        <f>Table_1027[[#This Row],[Reached Individuals]]*0.21</f>
        <v>0</v>
      </c>
      <c r="AO631" s="140">
        <f>Table_1027[[#This Row],[Reached Individuals]]*0.26</f>
        <v>0</v>
      </c>
      <c r="AP631" s="140">
        <f>Table_1027[[#This Row],[Reached Individuals]]*0.27</f>
        <v>0</v>
      </c>
      <c r="AQ631" s="142">
        <f>Table_1027[[#This Row],[Reached Individuals]]*0.02</f>
        <v>0</v>
      </c>
      <c r="AR631" s="142">
        <f>Table_1027[[#This Row],[Reached Individuals]]*0.03</f>
        <v>0</v>
      </c>
      <c r="AS631" s="37"/>
      <c r="AT631" s="12"/>
      <c r="AU631" s="12"/>
      <c r="AV631" s="11"/>
      <c r="AW631" s="11"/>
      <c r="AX631" s="11" t="s">
        <v>371</v>
      </c>
      <c r="AY631" s="18" t="s">
        <v>372</v>
      </c>
      <c r="AZ631" s="18" t="s">
        <v>373</v>
      </c>
      <c r="BA631" s="5">
        <v>20</v>
      </c>
      <c r="BB631" s="5">
        <v>2022</v>
      </c>
      <c r="BC631" s="6" t="str" cm="1">
        <f t="array" ref="BC631">_xlfn.IFS(U631="Teknaf","202290",U631="Ukhia","202294",U631="Ramu","202266",U631="Pekua","202256",U631="Maheshkhali","202249",U631="Kutubdia","202245",U631="Cox's Bazar Sadar","202224",U631="Chakaria","202216",ISBLANK(U631),"")</f>
        <v>202294</v>
      </c>
      <c r="BD631" s="22"/>
      <c r="BE631" s="22"/>
    </row>
    <row r="632" spans="1:57" ht="15" customHeight="1">
      <c r="A632" s="36">
        <v>629</v>
      </c>
      <c r="B632" s="7" t="s">
        <v>317</v>
      </c>
      <c r="C632" s="1" t="s">
        <v>27</v>
      </c>
      <c r="D632" s="1" t="s">
        <v>318</v>
      </c>
      <c r="E632" s="20" t="s">
        <v>10</v>
      </c>
      <c r="F632" s="20" t="s">
        <v>11</v>
      </c>
      <c r="G632" s="20" t="s">
        <v>16</v>
      </c>
      <c r="H632" s="3" t="s">
        <v>286</v>
      </c>
      <c r="I632" s="18" t="s">
        <v>102</v>
      </c>
      <c r="J632" s="18" t="s">
        <v>160</v>
      </c>
      <c r="K632" s="100" t="s">
        <v>101</v>
      </c>
      <c r="L632" s="100" t="s">
        <v>357</v>
      </c>
      <c r="M632" s="3" t="s">
        <v>428</v>
      </c>
      <c r="N632" s="18" t="s">
        <v>319</v>
      </c>
      <c r="O632" s="18" t="s">
        <v>303</v>
      </c>
      <c r="P632" s="18">
        <v>4287</v>
      </c>
      <c r="Q632" s="2" t="s">
        <v>289</v>
      </c>
      <c r="R632" s="1" t="s">
        <v>320</v>
      </c>
      <c r="S632" s="5" t="s">
        <v>291</v>
      </c>
      <c r="T632" s="5" t="s">
        <v>292</v>
      </c>
      <c r="U632" s="18" t="s">
        <v>76</v>
      </c>
      <c r="V632" s="18"/>
      <c r="W632" s="18" t="s">
        <v>104</v>
      </c>
      <c r="X632" s="18" t="s">
        <v>311</v>
      </c>
      <c r="Y632" s="18" t="s">
        <v>72</v>
      </c>
      <c r="Z632" s="18" t="s">
        <v>296</v>
      </c>
      <c r="AA632" s="18" t="s">
        <v>100</v>
      </c>
      <c r="AB632" s="18" t="s">
        <v>236</v>
      </c>
      <c r="AC632" s="21"/>
      <c r="AD632" s="140">
        <f t="shared" si="23"/>
        <v>0</v>
      </c>
      <c r="AE632" s="140">
        <f>Table_1027[[#This Row],[Planned Individuals]]*0.51</f>
        <v>0</v>
      </c>
      <c r="AF632" s="140">
        <f>Table_1027[[#This Row],[Planned Individuals]]*0.49</f>
        <v>0</v>
      </c>
      <c r="AG632" s="37"/>
      <c r="AH632" s="37"/>
      <c r="AI632" s="140">
        <f>SUM(Table_1027[[#This Row],[Existing Households]:[New Households]])</f>
        <v>0</v>
      </c>
      <c r="AJ632" s="140">
        <f t="shared" si="24"/>
        <v>0</v>
      </c>
      <c r="AK632" s="140">
        <f>Table_1027[[#This Row],[Reached Individuals]]*0.51</f>
        <v>0</v>
      </c>
      <c r="AL632" s="140">
        <f>Table_1027[[#This Row],[Reached Individuals]]*0.49</f>
        <v>0</v>
      </c>
      <c r="AM632" s="140">
        <f>Table_1027[[#This Row],[Reached Individuals]]*0.21</f>
        <v>0</v>
      </c>
      <c r="AN632" s="140">
        <f>Table_1027[[#This Row],[Reached Individuals]]*0.21</f>
        <v>0</v>
      </c>
      <c r="AO632" s="140">
        <f>Table_1027[[#This Row],[Reached Individuals]]*0.26</f>
        <v>0</v>
      </c>
      <c r="AP632" s="140">
        <f>Table_1027[[#This Row],[Reached Individuals]]*0.27</f>
        <v>0</v>
      </c>
      <c r="AQ632" s="142">
        <f>Table_1027[[#This Row],[Reached Individuals]]*0.02</f>
        <v>0</v>
      </c>
      <c r="AR632" s="142">
        <f>Table_1027[[#This Row],[Reached Individuals]]*0.03</f>
        <v>0</v>
      </c>
      <c r="AS632" s="37"/>
      <c r="AT632" s="12"/>
      <c r="AU632" s="12"/>
      <c r="AV632" s="11"/>
      <c r="AW632" s="11"/>
      <c r="AX632" s="11" t="s">
        <v>371</v>
      </c>
      <c r="AY632" s="18" t="s">
        <v>374</v>
      </c>
      <c r="AZ632" s="18" t="s">
        <v>373</v>
      </c>
      <c r="BA632" s="5">
        <v>20</v>
      </c>
      <c r="BB632" s="5">
        <v>2022</v>
      </c>
      <c r="BC632" s="6" t="str" cm="1">
        <f t="array" ref="BC632">_xlfn.IFS(U632="Teknaf","202290",U632="Ukhia","202294",U632="Ramu","202266",U632="Pekua","202256",U632="Maheshkhali","202249",U632="Kutubdia","202245",U632="Cox's Bazar Sadar","202224",U632="Chakaria","202216",ISBLANK(U632),"")</f>
        <v>202294</v>
      </c>
      <c r="BD632" s="22"/>
      <c r="BE632" s="22"/>
    </row>
    <row r="633" spans="1:57" ht="15" customHeight="1">
      <c r="A633" s="36">
        <v>630</v>
      </c>
      <c r="B633" s="7" t="s">
        <v>317</v>
      </c>
      <c r="C633" s="1" t="s">
        <v>27</v>
      </c>
      <c r="D633" s="1" t="s">
        <v>318</v>
      </c>
      <c r="E633" s="20" t="s">
        <v>10</v>
      </c>
      <c r="F633" s="20" t="s">
        <v>11</v>
      </c>
      <c r="G633" s="20" t="s">
        <v>16</v>
      </c>
      <c r="H633" s="3" t="s">
        <v>286</v>
      </c>
      <c r="I633" s="18" t="s">
        <v>102</v>
      </c>
      <c r="J633" s="18" t="s">
        <v>160</v>
      </c>
      <c r="K633" s="100" t="s">
        <v>101</v>
      </c>
      <c r="L633" s="100" t="s">
        <v>357</v>
      </c>
      <c r="M633" s="3" t="s">
        <v>428</v>
      </c>
      <c r="N633" s="18" t="s">
        <v>319</v>
      </c>
      <c r="O633" s="18" t="s">
        <v>303</v>
      </c>
      <c r="P633" s="18">
        <v>4287</v>
      </c>
      <c r="Q633" s="2" t="s">
        <v>289</v>
      </c>
      <c r="R633" s="1" t="s">
        <v>320</v>
      </c>
      <c r="S633" s="5" t="s">
        <v>291</v>
      </c>
      <c r="T633" s="5" t="s">
        <v>292</v>
      </c>
      <c r="U633" s="18" t="s">
        <v>76</v>
      </c>
      <c r="V633" s="18"/>
      <c r="W633" s="18" t="s">
        <v>105</v>
      </c>
      <c r="X633" s="18" t="s">
        <v>311</v>
      </c>
      <c r="Y633" s="18" t="s">
        <v>72</v>
      </c>
      <c r="Z633" s="18" t="s">
        <v>296</v>
      </c>
      <c r="AA633" s="18" t="s">
        <v>100</v>
      </c>
      <c r="AB633" s="18" t="s">
        <v>236</v>
      </c>
      <c r="AC633" s="21">
        <v>402</v>
      </c>
      <c r="AD633" s="140">
        <f t="shared" si="23"/>
        <v>1809</v>
      </c>
      <c r="AE633" s="140">
        <f>Table_1027[[#This Row],[Planned Individuals]]*0.51</f>
        <v>922.59</v>
      </c>
      <c r="AF633" s="140">
        <f>Table_1027[[#This Row],[Planned Individuals]]*0.49</f>
        <v>886.41</v>
      </c>
      <c r="AG633" s="37">
        <v>369</v>
      </c>
      <c r="AH633" s="37"/>
      <c r="AI633" s="140">
        <f>SUM(Table_1027[[#This Row],[Existing Households]:[New Households]])</f>
        <v>369</v>
      </c>
      <c r="AJ633" s="140">
        <f t="shared" si="24"/>
        <v>1697.3999999999999</v>
      </c>
      <c r="AK633" s="140">
        <f>Table_1027[[#This Row],[Reached Individuals]]*0.51</f>
        <v>865.67399999999998</v>
      </c>
      <c r="AL633" s="140">
        <f>Table_1027[[#This Row],[Reached Individuals]]*0.49</f>
        <v>831.72599999999989</v>
      </c>
      <c r="AM633" s="140">
        <f>Table_1027[[#This Row],[Reached Individuals]]*0.21</f>
        <v>356.45399999999995</v>
      </c>
      <c r="AN633" s="140">
        <f>Table_1027[[#This Row],[Reached Individuals]]*0.21</f>
        <v>356.45399999999995</v>
      </c>
      <c r="AO633" s="140">
        <f>Table_1027[[#This Row],[Reached Individuals]]*0.26</f>
        <v>441.32399999999996</v>
      </c>
      <c r="AP633" s="140">
        <f>Table_1027[[#This Row],[Reached Individuals]]*0.27</f>
        <v>458.298</v>
      </c>
      <c r="AQ633" s="142">
        <f>Table_1027[[#This Row],[Reached Individuals]]*0.02</f>
        <v>33.948</v>
      </c>
      <c r="AR633" s="142">
        <f>Table_1027[[#This Row],[Reached Individuals]]*0.03</f>
        <v>50.921999999999997</v>
      </c>
      <c r="AS633" s="37"/>
      <c r="AT633" s="12"/>
      <c r="AU633" s="12"/>
      <c r="AV633" s="11"/>
      <c r="AW633" s="11"/>
      <c r="AX633" s="11" t="s">
        <v>371</v>
      </c>
      <c r="AY633" s="18" t="s">
        <v>375</v>
      </c>
      <c r="AZ633" s="18" t="s">
        <v>373</v>
      </c>
      <c r="BA633" s="5">
        <v>20</v>
      </c>
      <c r="BB633" s="5">
        <v>2022</v>
      </c>
      <c r="BC633" s="6" t="str" cm="1">
        <f t="array" ref="BC633">_xlfn.IFS(U633="Teknaf","202290",U633="Ukhia","202294",U633="Ramu","202266",U633="Pekua","202256",U633="Maheshkhali","202249",U633="Kutubdia","202245",U633="Cox's Bazar Sadar","202224",U633="Chakaria","202216",ISBLANK(U633),"")</f>
        <v>202294</v>
      </c>
      <c r="BD633" s="22"/>
      <c r="BE633" s="22"/>
    </row>
    <row r="634" spans="1:57" ht="15" customHeight="1">
      <c r="A634" s="36">
        <v>631</v>
      </c>
      <c r="B634" s="7" t="s">
        <v>317</v>
      </c>
      <c r="C634" s="1" t="s">
        <v>27</v>
      </c>
      <c r="D634" s="1" t="s">
        <v>318</v>
      </c>
      <c r="E634" s="20" t="s">
        <v>10</v>
      </c>
      <c r="F634" s="20" t="s">
        <v>11</v>
      </c>
      <c r="G634" s="20" t="s">
        <v>16</v>
      </c>
      <c r="H634" s="3" t="s">
        <v>286</v>
      </c>
      <c r="I634" s="18" t="s">
        <v>102</v>
      </c>
      <c r="J634" s="18" t="s">
        <v>160</v>
      </c>
      <c r="K634" s="100" t="s">
        <v>101</v>
      </c>
      <c r="L634" s="100" t="s">
        <v>357</v>
      </c>
      <c r="M634" s="3" t="s">
        <v>428</v>
      </c>
      <c r="N634" s="18" t="s">
        <v>319</v>
      </c>
      <c r="O634" s="18" t="s">
        <v>303</v>
      </c>
      <c r="P634" s="18">
        <v>4287</v>
      </c>
      <c r="Q634" s="2" t="s">
        <v>289</v>
      </c>
      <c r="R634" s="1" t="s">
        <v>320</v>
      </c>
      <c r="S634" s="5" t="s">
        <v>291</v>
      </c>
      <c r="T634" s="5" t="s">
        <v>292</v>
      </c>
      <c r="U634" s="18" t="s">
        <v>76</v>
      </c>
      <c r="V634" s="18"/>
      <c r="W634" s="18" t="s">
        <v>106</v>
      </c>
      <c r="X634" s="18" t="s">
        <v>311</v>
      </c>
      <c r="Y634" s="18" t="s">
        <v>72</v>
      </c>
      <c r="Z634" s="18" t="s">
        <v>296</v>
      </c>
      <c r="AA634" s="18" t="s">
        <v>100</v>
      </c>
      <c r="AB634" s="18" t="s">
        <v>236</v>
      </c>
      <c r="AC634" s="21">
        <v>1761</v>
      </c>
      <c r="AD634" s="140">
        <f t="shared" si="23"/>
        <v>7924.5</v>
      </c>
      <c r="AE634" s="140">
        <f>Table_1027[[#This Row],[Planned Individuals]]*0.51</f>
        <v>4041.4949999999999</v>
      </c>
      <c r="AF634" s="140">
        <f>Table_1027[[#This Row],[Planned Individuals]]*0.49</f>
        <v>3883.0050000000001</v>
      </c>
      <c r="AG634" s="37">
        <v>1685</v>
      </c>
      <c r="AH634" s="37"/>
      <c r="AI634" s="140">
        <f>SUM(Table_1027[[#This Row],[Existing Households]:[New Households]])</f>
        <v>1685</v>
      </c>
      <c r="AJ634" s="140">
        <f t="shared" si="24"/>
        <v>7750.9999999999991</v>
      </c>
      <c r="AK634" s="140">
        <f>Table_1027[[#This Row],[Reached Individuals]]*0.51</f>
        <v>3953.0099999999998</v>
      </c>
      <c r="AL634" s="140">
        <f>Table_1027[[#This Row],[Reached Individuals]]*0.49</f>
        <v>3797.9899999999993</v>
      </c>
      <c r="AM634" s="140">
        <f>Table_1027[[#This Row],[Reached Individuals]]*0.21</f>
        <v>1627.7099999999998</v>
      </c>
      <c r="AN634" s="140">
        <f>Table_1027[[#This Row],[Reached Individuals]]*0.21</f>
        <v>1627.7099999999998</v>
      </c>
      <c r="AO634" s="140">
        <f>Table_1027[[#This Row],[Reached Individuals]]*0.26</f>
        <v>2015.2599999999998</v>
      </c>
      <c r="AP634" s="140">
        <f>Table_1027[[#This Row],[Reached Individuals]]*0.27</f>
        <v>2092.77</v>
      </c>
      <c r="AQ634" s="142">
        <f>Table_1027[[#This Row],[Reached Individuals]]*0.02</f>
        <v>155.01999999999998</v>
      </c>
      <c r="AR634" s="142">
        <f>Table_1027[[#This Row],[Reached Individuals]]*0.03</f>
        <v>232.52999999999997</v>
      </c>
      <c r="AS634" s="37"/>
      <c r="AT634" s="12"/>
      <c r="AU634" s="12"/>
      <c r="AV634" s="11"/>
      <c r="AW634" s="11"/>
      <c r="AX634" s="11" t="s">
        <v>371</v>
      </c>
      <c r="AY634" s="18" t="s">
        <v>376</v>
      </c>
      <c r="AZ634" s="18" t="s">
        <v>373</v>
      </c>
      <c r="BA634" s="5">
        <v>20</v>
      </c>
      <c r="BB634" s="5">
        <v>2022</v>
      </c>
      <c r="BC634" s="6" t="str" cm="1">
        <f t="array" ref="BC634">_xlfn.IFS(U634="Teknaf","202290",U634="Ukhia","202294",U634="Ramu","202266",U634="Pekua","202256",U634="Maheshkhali","202249",U634="Kutubdia","202245",U634="Cox's Bazar Sadar","202224",U634="Chakaria","202216",ISBLANK(U634),"")</f>
        <v>202294</v>
      </c>
      <c r="BD634" s="22"/>
      <c r="BE634" s="22"/>
    </row>
    <row r="635" spans="1:57" ht="15" customHeight="1">
      <c r="A635" s="36">
        <v>632</v>
      </c>
      <c r="B635" s="7" t="s">
        <v>317</v>
      </c>
      <c r="C635" s="1" t="s">
        <v>27</v>
      </c>
      <c r="D635" s="1" t="s">
        <v>318</v>
      </c>
      <c r="E635" s="20" t="s">
        <v>10</v>
      </c>
      <c r="F635" s="20" t="s">
        <v>11</v>
      </c>
      <c r="G635" s="20" t="s">
        <v>16</v>
      </c>
      <c r="H635" s="3" t="s">
        <v>286</v>
      </c>
      <c r="I635" s="18" t="s">
        <v>102</v>
      </c>
      <c r="J635" s="18" t="s">
        <v>160</v>
      </c>
      <c r="K635" s="100" t="s">
        <v>101</v>
      </c>
      <c r="L635" s="100" t="s">
        <v>357</v>
      </c>
      <c r="M635" s="3" t="s">
        <v>428</v>
      </c>
      <c r="N635" s="18" t="s">
        <v>319</v>
      </c>
      <c r="O635" s="18" t="s">
        <v>303</v>
      </c>
      <c r="P635" s="18">
        <v>4287</v>
      </c>
      <c r="Q635" s="2" t="s">
        <v>289</v>
      </c>
      <c r="R635" s="1" t="s">
        <v>320</v>
      </c>
      <c r="S635" s="5" t="s">
        <v>291</v>
      </c>
      <c r="T635" s="5" t="s">
        <v>292</v>
      </c>
      <c r="U635" s="18" t="s">
        <v>76</v>
      </c>
      <c r="V635" s="18"/>
      <c r="W635" s="18" t="s">
        <v>107</v>
      </c>
      <c r="X635" s="18" t="s">
        <v>311</v>
      </c>
      <c r="Y635" s="18" t="s">
        <v>72</v>
      </c>
      <c r="Z635" s="18" t="s">
        <v>296</v>
      </c>
      <c r="AA635" s="18" t="s">
        <v>100</v>
      </c>
      <c r="AB635" s="18" t="s">
        <v>236</v>
      </c>
      <c r="AC635" s="21">
        <v>2270</v>
      </c>
      <c r="AD635" s="140">
        <f t="shared" si="23"/>
        <v>10215</v>
      </c>
      <c r="AE635" s="140">
        <f>Table_1027[[#This Row],[Planned Individuals]]*0.51</f>
        <v>5209.6499999999996</v>
      </c>
      <c r="AF635" s="140">
        <f>Table_1027[[#This Row],[Planned Individuals]]*0.49</f>
        <v>5005.3500000000004</v>
      </c>
      <c r="AG635" s="37">
        <v>2212</v>
      </c>
      <c r="AH635" s="37"/>
      <c r="AI635" s="140">
        <f>SUM(Table_1027[[#This Row],[Existing Households]:[New Households]])</f>
        <v>2212</v>
      </c>
      <c r="AJ635" s="140">
        <f t="shared" si="24"/>
        <v>10175.199999999999</v>
      </c>
      <c r="AK635" s="140">
        <f>Table_1027[[#This Row],[Reached Individuals]]*0.51</f>
        <v>5189.3519999999999</v>
      </c>
      <c r="AL635" s="140">
        <f>Table_1027[[#This Row],[Reached Individuals]]*0.49</f>
        <v>4985.847999999999</v>
      </c>
      <c r="AM635" s="140">
        <f>Table_1027[[#This Row],[Reached Individuals]]*0.21</f>
        <v>2136.7919999999999</v>
      </c>
      <c r="AN635" s="140">
        <f>Table_1027[[#This Row],[Reached Individuals]]*0.21</f>
        <v>2136.7919999999999</v>
      </c>
      <c r="AO635" s="140">
        <f>Table_1027[[#This Row],[Reached Individuals]]*0.26</f>
        <v>2645.5519999999997</v>
      </c>
      <c r="AP635" s="140">
        <f>Table_1027[[#This Row],[Reached Individuals]]*0.27</f>
        <v>2747.3040000000001</v>
      </c>
      <c r="AQ635" s="142">
        <f>Table_1027[[#This Row],[Reached Individuals]]*0.02</f>
        <v>203.50399999999999</v>
      </c>
      <c r="AR635" s="142">
        <f>Table_1027[[#This Row],[Reached Individuals]]*0.03</f>
        <v>305.25599999999997</v>
      </c>
      <c r="AS635" s="37"/>
      <c r="AT635" s="12"/>
      <c r="AU635" s="12"/>
      <c r="AV635" s="11"/>
      <c r="AW635" s="11"/>
      <c r="AX635" s="11" t="s">
        <v>371</v>
      </c>
      <c r="AY635" s="18" t="s">
        <v>377</v>
      </c>
      <c r="AZ635" s="18" t="s">
        <v>373</v>
      </c>
      <c r="BA635" s="5">
        <v>20</v>
      </c>
      <c r="BB635" s="5">
        <v>2022</v>
      </c>
      <c r="BC635" s="6" t="str" cm="1">
        <f t="array" ref="BC635">_xlfn.IFS(U635="Teknaf","202290",U635="Ukhia","202294",U635="Ramu","202266",U635="Pekua","202256",U635="Maheshkhali","202249",U635="Kutubdia","202245",U635="Cox's Bazar Sadar","202224",U635="Chakaria","202216",ISBLANK(U635),"")</f>
        <v>202294</v>
      </c>
      <c r="BD635" s="22"/>
      <c r="BE635" s="22"/>
    </row>
    <row r="636" spans="1:57" ht="15" customHeight="1">
      <c r="A636" s="36">
        <v>633</v>
      </c>
      <c r="B636" s="7" t="s">
        <v>317</v>
      </c>
      <c r="C636" s="1" t="s">
        <v>27</v>
      </c>
      <c r="D636" s="1" t="s">
        <v>318</v>
      </c>
      <c r="E636" s="20" t="s">
        <v>10</v>
      </c>
      <c r="F636" s="20" t="s">
        <v>11</v>
      </c>
      <c r="G636" s="20" t="s">
        <v>16</v>
      </c>
      <c r="H636" s="3" t="s">
        <v>286</v>
      </c>
      <c r="I636" s="18" t="s">
        <v>102</v>
      </c>
      <c r="J636" s="18" t="s">
        <v>160</v>
      </c>
      <c r="K636" s="100" t="s">
        <v>101</v>
      </c>
      <c r="L636" s="100" t="s">
        <v>357</v>
      </c>
      <c r="M636" s="3" t="s">
        <v>428</v>
      </c>
      <c r="N636" s="18" t="s">
        <v>319</v>
      </c>
      <c r="O636" s="18" t="s">
        <v>303</v>
      </c>
      <c r="P636" s="18">
        <v>4287</v>
      </c>
      <c r="Q636" s="2" t="s">
        <v>289</v>
      </c>
      <c r="R636" s="1" t="s">
        <v>320</v>
      </c>
      <c r="S636" s="5" t="s">
        <v>291</v>
      </c>
      <c r="T636" s="5" t="s">
        <v>292</v>
      </c>
      <c r="U636" s="18" t="s">
        <v>76</v>
      </c>
      <c r="V636" s="18"/>
      <c r="W636" s="18" t="s">
        <v>108</v>
      </c>
      <c r="X636" s="18" t="s">
        <v>311</v>
      </c>
      <c r="Y636" s="18" t="s">
        <v>72</v>
      </c>
      <c r="Z636" s="18" t="s">
        <v>296</v>
      </c>
      <c r="AA636" s="18" t="s">
        <v>100</v>
      </c>
      <c r="AB636" s="18" t="s">
        <v>236</v>
      </c>
      <c r="AC636" s="21">
        <v>1936</v>
      </c>
      <c r="AD636" s="140">
        <f t="shared" si="23"/>
        <v>8712</v>
      </c>
      <c r="AE636" s="140">
        <f>Table_1027[[#This Row],[Planned Individuals]]*0.51</f>
        <v>4443.12</v>
      </c>
      <c r="AF636" s="140">
        <f>Table_1027[[#This Row],[Planned Individuals]]*0.49</f>
        <v>4268.88</v>
      </c>
      <c r="AG636" s="37">
        <v>1881</v>
      </c>
      <c r="AH636" s="37"/>
      <c r="AI636" s="140">
        <f>SUM(Table_1027[[#This Row],[Existing Households]:[New Households]])</f>
        <v>1881</v>
      </c>
      <c r="AJ636" s="140">
        <f t="shared" si="24"/>
        <v>8652.5999999999985</v>
      </c>
      <c r="AK636" s="140">
        <f>Table_1027[[#This Row],[Reached Individuals]]*0.51</f>
        <v>4412.8259999999991</v>
      </c>
      <c r="AL636" s="140">
        <f>Table_1027[[#This Row],[Reached Individuals]]*0.49</f>
        <v>4239.7739999999994</v>
      </c>
      <c r="AM636" s="140">
        <f>Table_1027[[#This Row],[Reached Individuals]]*0.21</f>
        <v>1817.0459999999996</v>
      </c>
      <c r="AN636" s="140">
        <f>Table_1027[[#This Row],[Reached Individuals]]*0.21</f>
        <v>1817.0459999999996</v>
      </c>
      <c r="AO636" s="140">
        <f>Table_1027[[#This Row],[Reached Individuals]]*0.26</f>
        <v>2249.6759999999995</v>
      </c>
      <c r="AP636" s="140">
        <f>Table_1027[[#This Row],[Reached Individuals]]*0.27</f>
        <v>2336.2019999999998</v>
      </c>
      <c r="AQ636" s="142">
        <f>Table_1027[[#This Row],[Reached Individuals]]*0.02</f>
        <v>173.05199999999996</v>
      </c>
      <c r="AR636" s="142">
        <f>Table_1027[[#This Row],[Reached Individuals]]*0.03</f>
        <v>259.57799999999997</v>
      </c>
      <c r="AS636" s="37"/>
      <c r="AT636" s="12"/>
      <c r="AU636" s="12"/>
      <c r="AV636" s="11"/>
      <c r="AW636" s="11"/>
      <c r="AX636" s="11" t="s">
        <v>371</v>
      </c>
      <c r="AY636" s="18" t="s">
        <v>378</v>
      </c>
      <c r="AZ636" s="18" t="s">
        <v>373</v>
      </c>
      <c r="BA636" s="5">
        <v>20</v>
      </c>
      <c r="BB636" s="5">
        <v>2022</v>
      </c>
      <c r="BC636" s="6" t="str" cm="1">
        <f t="array" ref="BC636">_xlfn.IFS(U636="Teknaf","202290",U636="Ukhia","202294",U636="Ramu","202266",U636="Pekua","202256",U636="Maheshkhali","202249",U636="Kutubdia","202245",U636="Cox's Bazar Sadar","202224",U636="Chakaria","202216",ISBLANK(U636),"")</f>
        <v>202294</v>
      </c>
      <c r="BD636" s="22"/>
      <c r="BE636" s="22"/>
    </row>
    <row r="637" spans="1:57" ht="15" customHeight="1">
      <c r="A637" s="36">
        <v>634</v>
      </c>
      <c r="B637" s="7" t="s">
        <v>317</v>
      </c>
      <c r="C637" s="1" t="s">
        <v>27</v>
      </c>
      <c r="D637" s="1" t="s">
        <v>318</v>
      </c>
      <c r="E637" s="20" t="s">
        <v>10</v>
      </c>
      <c r="F637" s="20" t="s">
        <v>11</v>
      </c>
      <c r="G637" s="20" t="s">
        <v>16</v>
      </c>
      <c r="H637" s="3" t="s">
        <v>286</v>
      </c>
      <c r="I637" s="18" t="s">
        <v>102</v>
      </c>
      <c r="J637" s="18" t="s">
        <v>160</v>
      </c>
      <c r="K637" s="100" t="s">
        <v>101</v>
      </c>
      <c r="L637" s="100" t="s">
        <v>357</v>
      </c>
      <c r="M637" s="3" t="s">
        <v>428</v>
      </c>
      <c r="N637" s="18" t="s">
        <v>319</v>
      </c>
      <c r="O637" s="18" t="s">
        <v>303</v>
      </c>
      <c r="P637" s="18">
        <v>4287</v>
      </c>
      <c r="Q637" s="2" t="s">
        <v>289</v>
      </c>
      <c r="R637" s="1" t="s">
        <v>320</v>
      </c>
      <c r="S637" s="5" t="s">
        <v>291</v>
      </c>
      <c r="T637" s="5" t="s">
        <v>292</v>
      </c>
      <c r="U637" s="18" t="s">
        <v>76</v>
      </c>
      <c r="V637" s="18"/>
      <c r="W637" s="18" t="s">
        <v>109</v>
      </c>
      <c r="X637" s="18" t="s">
        <v>311</v>
      </c>
      <c r="Y637" s="18" t="s">
        <v>72</v>
      </c>
      <c r="Z637" s="18" t="s">
        <v>296</v>
      </c>
      <c r="AA637" s="18" t="s">
        <v>100</v>
      </c>
      <c r="AB637" s="18" t="s">
        <v>236</v>
      </c>
      <c r="AC637" s="21">
        <v>503</v>
      </c>
      <c r="AD637" s="140">
        <f t="shared" si="23"/>
        <v>2263.5</v>
      </c>
      <c r="AE637" s="140">
        <f>Table_1027[[#This Row],[Planned Individuals]]*0.51</f>
        <v>1154.385</v>
      </c>
      <c r="AF637" s="140">
        <f>Table_1027[[#This Row],[Planned Individuals]]*0.49</f>
        <v>1109.115</v>
      </c>
      <c r="AG637" s="37">
        <v>480</v>
      </c>
      <c r="AH637" s="37"/>
      <c r="AI637" s="140">
        <f>SUM(Table_1027[[#This Row],[Existing Households]:[New Households]])</f>
        <v>480</v>
      </c>
      <c r="AJ637" s="140">
        <f t="shared" si="24"/>
        <v>2208</v>
      </c>
      <c r="AK637" s="140">
        <f>Table_1027[[#This Row],[Reached Individuals]]*0.51</f>
        <v>1126.08</v>
      </c>
      <c r="AL637" s="140">
        <f>Table_1027[[#This Row],[Reached Individuals]]*0.49</f>
        <v>1081.92</v>
      </c>
      <c r="AM637" s="140">
        <f>Table_1027[[#This Row],[Reached Individuals]]*0.21</f>
        <v>463.68</v>
      </c>
      <c r="AN637" s="140">
        <f>Table_1027[[#This Row],[Reached Individuals]]*0.21</f>
        <v>463.68</v>
      </c>
      <c r="AO637" s="140">
        <f>Table_1027[[#This Row],[Reached Individuals]]*0.26</f>
        <v>574.08000000000004</v>
      </c>
      <c r="AP637" s="140">
        <f>Table_1027[[#This Row],[Reached Individuals]]*0.27</f>
        <v>596.16000000000008</v>
      </c>
      <c r="AQ637" s="142">
        <f>Table_1027[[#This Row],[Reached Individuals]]*0.02</f>
        <v>44.160000000000004</v>
      </c>
      <c r="AR637" s="142">
        <f>Table_1027[[#This Row],[Reached Individuals]]*0.03</f>
        <v>66.239999999999995</v>
      </c>
      <c r="AS637" s="37"/>
      <c r="AT637" s="12"/>
      <c r="AU637" s="12"/>
      <c r="AV637" s="11"/>
      <c r="AW637" s="11"/>
      <c r="AX637" s="11" t="s">
        <v>371</v>
      </c>
      <c r="AY637" s="18" t="s">
        <v>379</v>
      </c>
      <c r="AZ637" s="18" t="s">
        <v>373</v>
      </c>
      <c r="BA637" s="5">
        <v>20</v>
      </c>
      <c r="BB637" s="5">
        <v>2022</v>
      </c>
      <c r="BC637" s="6" t="str" cm="1">
        <f t="array" ref="BC637">_xlfn.IFS(U637="Teknaf","202290",U637="Ukhia","202294",U637="Ramu","202266",U637="Pekua","202256",U637="Maheshkhali","202249",U637="Kutubdia","202245",U637="Cox's Bazar Sadar","202224",U637="Chakaria","202216",ISBLANK(U637),"")</f>
        <v>202294</v>
      </c>
      <c r="BD637" s="22"/>
      <c r="BE637" s="22"/>
    </row>
    <row r="638" spans="1:57" ht="15" customHeight="1">
      <c r="A638" s="36">
        <v>635</v>
      </c>
      <c r="B638" s="7" t="s">
        <v>317</v>
      </c>
      <c r="C638" s="1" t="s">
        <v>27</v>
      </c>
      <c r="D638" s="1" t="s">
        <v>318</v>
      </c>
      <c r="E638" s="20" t="s">
        <v>10</v>
      </c>
      <c r="F638" s="20" t="s">
        <v>11</v>
      </c>
      <c r="G638" s="20" t="s">
        <v>16</v>
      </c>
      <c r="H638" s="3" t="s">
        <v>286</v>
      </c>
      <c r="I638" s="18" t="s">
        <v>102</v>
      </c>
      <c r="J638" s="18" t="s">
        <v>160</v>
      </c>
      <c r="K638" s="100" t="s">
        <v>101</v>
      </c>
      <c r="L638" s="100" t="s">
        <v>357</v>
      </c>
      <c r="M638" s="3" t="s">
        <v>428</v>
      </c>
      <c r="N638" s="18" t="s">
        <v>319</v>
      </c>
      <c r="O638" s="18" t="s">
        <v>303</v>
      </c>
      <c r="P638" s="18">
        <v>4287</v>
      </c>
      <c r="Q638" s="2" t="s">
        <v>289</v>
      </c>
      <c r="R638" s="1" t="s">
        <v>320</v>
      </c>
      <c r="S638" s="5" t="s">
        <v>291</v>
      </c>
      <c r="T638" s="5" t="s">
        <v>292</v>
      </c>
      <c r="U638" s="18" t="s">
        <v>76</v>
      </c>
      <c r="V638" s="18"/>
      <c r="W638" s="18" t="s">
        <v>110</v>
      </c>
      <c r="X638" s="18" t="s">
        <v>311</v>
      </c>
      <c r="Y638" s="18" t="s">
        <v>72</v>
      </c>
      <c r="Z638" s="18" t="s">
        <v>296</v>
      </c>
      <c r="AA638" s="18" t="s">
        <v>100</v>
      </c>
      <c r="AB638" s="18" t="s">
        <v>236</v>
      </c>
      <c r="AC638" s="21">
        <v>1547</v>
      </c>
      <c r="AD638" s="140">
        <f t="shared" si="23"/>
        <v>6961.5</v>
      </c>
      <c r="AE638" s="140">
        <f>Table_1027[[#This Row],[Planned Individuals]]*0.51</f>
        <v>3550.3650000000002</v>
      </c>
      <c r="AF638" s="140">
        <f>Table_1027[[#This Row],[Planned Individuals]]*0.49</f>
        <v>3411.1349999999998</v>
      </c>
      <c r="AG638" s="37">
        <v>1485</v>
      </c>
      <c r="AH638" s="37"/>
      <c r="AI638" s="140">
        <f>SUM(Table_1027[[#This Row],[Existing Households]:[New Households]])</f>
        <v>1485</v>
      </c>
      <c r="AJ638" s="140">
        <f t="shared" si="24"/>
        <v>6830.9999999999991</v>
      </c>
      <c r="AK638" s="140">
        <f>Table_1027[[#This Row],[Reached Individuals]]*0.51</f>
        <v>3483.8099999999995</v>
      </c>
      <c r="AL638" s="140">
        <f>Table_1027[[#This Row],[Reached Individuals]]*0.49</f>
        <v>3347.1899999999996</v>
      </c>
      <c r="AM638" s="140">
        <f>Table_1027[[#This Row],[Reached Individuals]]*0.21</f>
        <v>1434.5099999999998</v>
      </c>
      <c r="AN638" s="140">
        <f>Table_1027[[#This Row],[Reached Individuals]]*0.21</f>
        <v>1434.5099999999998</v>
      </c>
      <c r="AO638" s="140">
        <f>Table_1027[[#This Row],[Reached Individuals]]*0.26</f>
        <v>1776.0599999999997</v>
      </c>
      <c r="AP638" s="140">
        <f>Table_1027[[#This Row],[Reached Individuals]]*0.27</f>
        <v>1844.37</v>
      </c>
      <c r="AQ638" s="142">
        <f>Table_1027[[#This Row],[Reached Individuals]]*0.02</f>
        <v>136.61999999999998</v>
      </c>
      <c r="AR638" s="142">
        <f>Table_1027[[#This Row],[Reached Individuals]]*0.03</f>
        <v>204.92999999999998</v>
      </c>
      <c r="AS638" s="37"/>
      <c r="AT638" s="12"/>
      <c r="AU638" s="12"/>
      <c r="AV638" s="11"/>
      <c r="AW638" s="11"/>
      <c r="AX638" s="11" t="s">
        <v>371</v>
      </c>
      <c r="AY638" s="18" t="s">
        <v>380</v>
      </c>
      <c r="AZ638" s="18" t="s">
        <v>373</v>
      </c>
      <c r="BA638" s="5">
        <v>20</v>
      </c>
      <c r="BB638" s="5">
        <v>2022</v>
      </c>
      <c r="BC638" s="6" t="str" cm="1">
        <f t="array" ref="BC638">_xlfn.IFS(U638="Teknaf","202290",U638="Ukhia","202294",U638="Ramu","202266",U638="Pekua","202256",U638="Maheshkhali","202249",U638="Kutubdia","202245",U638="Cox's Bazar Sadar","202224",U638="Chakaria","202216",ISBLANK(U638),"")</f>
        <v>202294</v>
      </c>
      <c r="BD638" s="22"/>
      <c r="BE638" s="22"/>
    </row>
    <row r="639" spans="1:57" ht="15" customHeight="1">
      <c r="A639" s="36">
        <v>636</v>
      </c>
      <c r="B639" s="7" t="s">
        <v>317</v>
      </c>
      <c r="C639" s="1" t="s">
        <v>27</v>
      </c>
      <c r="D639" s="1" t="s">
        <v>318</v>
      </c>
      <c r="E639" s="20" t="s">
        <v>10</v>
      </c>
      <c r="F639" s="20" t="s">
        <v>11</v>
      </c>
      <c r="G639" s="20" t="s">
        <v>16</v>
      </c>
      <c r="H639" s="3" t="s">
        <v>286</v>
      </c>
      <c r="I639" s="18" t="s">
        <v>102</v>
      </c>
      <c r="J639" s="18" t="s">
        <v>160</v>
      </c>
      <c r="K639" s="100" t="s">
        <v>101</v>
      </c>
      <c r="L639" s="100" t="s">
        <v>357</v>
      </c>
      <c r="M639" s="3" t="s">
        <v>428</v>
      </c>
      <c r="N639" s="18" t="s">
        <v>319</v>
      </c>
      <c r="O639" s="18" t="s">
        <v>303</v>
      </c>
      <c r="P639" s="18">
        <v>4287</v>
      </c>
      <c r="Q639" s="2" t="s">
        <v>289</v>
      </c>
      <c r="R639" s="1" t="s">
        <v>320</v>
      </c>
      <c r="S639" s="5" t="s">
        <v>291</v>
      </c>
      <c r="T639" s="5" t="s">
        <v>292</v>
      </c>
      <c r="U639" s="18" t="s">
        <v>76</v>
      </c>
      <c r="V639" s="18"/>
      <c r="W639" s="18" t="s">
        <v>111</v>
      </c>
      <c r="X639" s="18" t="s">
        <v>311</v>
      </c>
      <c r="Y639" s="18" t="s">
        <v>72</v>
      </c>
      <c r="Z639" s="18" t="s">
        <v>296</v>
      </c>
      <c r="AA639" s="18" t="s">
        <v>100</v>
      </c>
      <c r="AB639" s="18" t="s">
        <v>236</v>
      </c>
      <c r="AC639" s="21">
        <v>1269</v>
      </c>
      <c r="AD639" s="140">
        <f t="shared" si="23"/>
        <v>5710.5</v>
      </c>
      <c r="AE639" s="140">
        <f>Table_1027[[#This Row],[Planned Individuals]]*0.51</f>
        <v>2912.355</v>
      </c>
      <c r="AF639" s="140">
        <f>Table_1027[[#This Row],[Planned Individuals]]*0.49</f>
        <v>2798.145</v>
      </c>
      <c r="AG639" s="37">
        <v>1247</v>
      </c>
      <c r="AH639" s="37"/>
      <c r="AI639" s="140">
        <f>SUM(Table_1027[[#This Row],[Existing Households]:[New Households]])</f>
        <v>1247</v>
      </c>
      <c r="AJ639" s="140">
        <f t="shared" si="24"/>
        <v>5736.2</v>
      </c>
      <c r="AK639" s="140">
        <f>Table_1027[[#This Row],[Reached Individuals]]*0.51</f>
        <v>2925.462</v>
      </c>
      <c r="AL639" s="140">
        <f>Table_1027[[#This Row],[Reached Individuals]]*0.49</f>
        <v>2810.7379999999998</v>
      </c>
      <c r="AM639" s="140">
        <f>Table_1027[[#This Row],[Reached Individuals]]*0.21</f>
        <v>1204.6019999999999</v>
      </c>
      <c r="AN639" s="140">
        <f>Table_1027[[#This Row],[Reached Individuals]]*0.21</f>
        <v>1204.6019999999999</v>
      </c>
      <c r="AO639" s="140">
        <f>Table_1027[[#This Row],[Reached Individuals]]*0.26</f>
        <v>1491.412</v>
      </c>
      <c r="AP639" s="140">
        <f>Table_1027[[#This Row],[Reached Individuals]]*0.27</f>
        <v>1548.7740000000001</v>
      </c>
      <c r="AQ639" s="142">
        <f>Table_1027[[#This Row],[Reached Individuals]]*0.02</f>
        <v>114.724</v>
      </c>
      <c r="AR639" s="142">
        <f>Table_1027[[#This Row],[Reached Individuals]]*0.03</f>
        <v>172.08599999999998</v>
      </c>
      <c r="AS639" s="37"/>
      <c r="AT639" s="12"/>
      <c r="AU639" s="12"/>
      <c r="AV639" s="11"/>
      <c r="AW639" s="11"/>
      <c r="AX639" s="11" t="s">
        <v>371</v>
      </c>
      <c r="AY639" s="18" t="s">
        <v>381</v>
      </c>
      <c r="AZ639" s="18" t="s">
        <v>373</v>
      </c>
      <c r="BA639" s="5">
        <v>20</v>
      </c>
      <c r="BB639" s="5">
        <v>2022</v>
      </c>
      <c r="BC639" s="6" t="str" cm="1">
        <f t="array" ref="BC639">_xlfn.IFS(U639="Teknaf","202290",U639="Ukhia","202294",U639="Ramu","202266",U639="Pekua","202256",U639="Maheshkhali","202249",U639="Kutubdia","202245",U639="Cox's Bazar Sadar","202224",U639="Chakaria","202216",ISBLANK(U639),"")</f>
        <v>202294</v>
      </c>
      <c r="BD639" s="22"/>
      <c r="BE639" s="22"/>
    </row>
    <row r="640" spans="1:57" ht="15" customHeight="1">
      <c r="A640" s="36">
        <v>637</v>
      </c>
      <c r="B640" s="7" t="s">
        <v>317</v>
      </c>
      <c r="C640" s="1" t="s">
        <v>27</v>
      </c>
      <c r="D640" s="1" t="s">
        <v>318</v>
      </c>
      <c r="E640" s="20" t="s">
        <v>10</v>
      </c>
      <c r="F640" s="20" t="s">
        <v>11</v>
      </c>
      <c r="G640" s="20" t="s">
        <v>16</v>
      </c>
      <c r="H640" s="3" t="s">
        <v>286</v>
      </c>
      <c r="I640" s="18" t="s">
        <v>102</v>
      </c>
      <c r="J640" s="18" t="s">
        <v>160</v>
      </c>
      <c r="K640" s="100" t="s">
        <v>101</v>
      </c>
      <c r="L640" s="100" t="s">
        <v>357</v>
      </c>
      <c r="M640" s="3" t="s">
        <v>428</v>
      </c>
      <c r="N640" s="18" t="s">
        <v>319</v>
      </c>
      <c r="O640" s="18" t="s">
        <v>303</v>
      </c>
      <c r="P640" s="18">
        <v>4287</v>
      </c>
      <c r="Q640" s="2" t="s">
        <v>289</v>
      </c>
      <c r="R640" s="1" t="s">
        <v>320</v>
      </c>
      <c r="S640" s="5" t="s">
        <v>291</v>
      </c>
      <c r="T640" s="5" t="s">
        <v>292</v>
      </c>
      <c r="U640" s="18" t="s">
        <v>76</v>
      </c>
      <c r="V640" s="18"/>
      <c r="W640" s="18" t="s">
        <v>112</v>
      </c>
      <c r="X640" s="18" t="s">
        <v>311</v>
      </c>
      <c r="Y640" s="18" t="s">
        <v>72</v>
      </c>
      <c r="Z640" s="18" t="s">
        <v>296</v>
      </c>
      <c r="AA640" s="18" t="s">
        <v>100</v>
      </c>
      <c r="AB640" s="18" t="s">
        <v>236</v>
      </c>
      <c r="AC640" s="21"/>
      <c r="AD640" s="140">
        <f t="shared" si="23"/>
        <v>0</v>
      </c>
      <c r="AE640" s="140">
        <f>Table_1027[[#This Row],[Planned Individuals]]*0.51</f>
        <v>0</v>
      </c>
      <c r="AF640" s="140">
        <f>Table_1027[[#This Row],[Planned Individuals]]*0.49</f>
        <v>0</v>
      </c>
      <c r="AG640" s="37"/>
      <c r="AH640" s="37"/>
      <c r="AI640" s="140">
        <f>SUM(Table_1027[[#This Row],[Existing Households]:[New Households]])</f>
        <v>0</v>
      </c>
      <c r="AJ640" s="140">
        <f t="shared" si="24"/>
        <v>0</v>
      </c>
      <c r="AK640" s="140">
        <f>Table_1027[[#This Row],[Reached Individuals]]*0.51</f>
        <v>0</v>
      </c>
      <c r="AL640" s="140">
        <f>Table_1027[[#This Row],[Reached Individuals]]*0.49</f>
        <v>0</v>
      </c>
      <c r="AM640" s="140">
        <f>Table_1027[[#This Row],[Reached Individuals]]*0.21</f>
        <v>0</v>
      </c>
      <c r="AN640" s="140">
        <f>Table_1027[[#This Row],[Reached Individuals]]*0.21</f>
        <v>0</v>
      </c>
      <c r="AO640" s="140">
        <f>Table_1027[[#This Row],[Reached Individuals]]*0.26</f>
        <v>0</v>
      </c>
      <c r="AP640" s="140">
        <f>Table_1027[[#This Row],[Reached Individuals]]*0.27</f>
        <v>0</v>
      </c>
      <c r="AQ640" s="142">
        <f>Table_1027[[#This Row],[Reached Individuals]]*0.02</f>
        <v>0</v>
      </c>
      <c r="AR640" s="142">
        <f>Table_1027[[#This Row],[Reached Individuals]]*0.03</f>
        <v>0</v>
      </c>
      <c r="AS640" s="37"/>
      <c r="AT640" s="12"/>
      <c r="AU640" s="12"/>
      <c r="AV640" s="11"/>
      <c r="AW640" s="11"/>
      <c r="AX640" s="11" t="s">
        <v>371</v>
      </c>
      <c r="AY640" s="18" t="s">
        <v>382</v>
      </c>
      <c r="AZ640" s="18" t="s">
        <v>373</v>
      </c>
      <c r="BA640" s="5">
        <v>20</v>
      </c>
      <c r="BB640" s="5">
        <v>2022</v>
      </c>
      <c r="BC640" s="6" t="str" cm="1">
        <f t="array" ref="BC640">_xlfn.IFS(U640="Teknaf","202290",U640="Ukhia","202294",U640="Ramu","202266",U640="Pekua","202256",U640="Maheshkhali","202249",U640="Kutubdia","202245",U640="Cox's Bazar Sadar","202224",U640="Chakaria","202216",ISBLANK(U640),"")</f>
        <v>202294</v>
      </c>
      <c r="BD640" s="22"/>
      <c r="BE640" s="22"/>
    </row>
    <row r="641" spans="1:57" ht="15" customHeight="1">
      <c r="A641" s="36">
        <v>638</v>
      </c>
      <c r="B641" s="7" t="s">
        <v>317</v>
      </c>
      <c r="C641" s="1" t="s">
        <v>27</v>
      </c>
      <c r="D641" s="1" t="s">
        <v>318</v>
      </c>
      <c r="E641" s="20" t="s">
        <v>10</v>
      </c>
      <c r="F641" s="20" t="s">
        <v>13</v>
      </c>
      <c r="G641" s="20" t="s">
        <v>16</v>
      </c>
      <c r="H641" s="3" t="s">
        <v>286</v>
      </c>
      <c r="I641" s="18" t="s">
        <v>102</v>
      </c>
      <c r="J641" s="18" t="s">
        <v>160</v>
      </c>
      <c r="K641" s="100" t="s">
        <v>101</v>
      </c>
      <c r="L641" s="100" t="s">
        <v>357</v>
      </c>
      <c r="M641" s="3" t="s">
        <v>428</v>
      </c>
      <c r="N641" s="18" t="s">
        <v>319</v>
      </c>
      <c r="O641" s="18" t="s">
        <v>303</v>
      </c>
      <c r="P641" s="18">
        <v>4287</v>
      </c>
      <c r="Q641" s="2" t="s">
        <v>289</v>
      </c>
      <c r="R641" s="1" t="s">
        <v>320</v>
      </c>
      <c r="S641" s="5" t="s">
        <v>291</v>
      </c>
      <c r="T641" s="5" t="s">
        <v>292</v>
      </c>
      <c r="U641" s="18" t="s">
        <v>76</v>
      </c>
      <c r="V641" s="18"/>
      <c r="W641" s="18" t="s">
        <v>113</v>
      </c>
      <c r="X641" s="18" t="s">
        <v>311</v>
      </c>
      <c r="Y641" s="18" t="s">
        <v>72</v>
      </c>
      <c r="Z641" s="18" t="s">
        <v>296</v>
      </c>
      <c r="AA641" s="18" t="s">
        <v>100</v>
      </c>
      <c r="AB641" s="18" t="s">
        <v>236</v>
      </c>
      <c r="AC641" s="21"/>
      <c r="AD641" s="140">
        <f t="shared" si="23"/>
        <v>0</v>
      </c>
      <c r="AE641" s="140">
        <f>Table_1027[[#This Row],[Planned Individuals]]*0.51</f>
        <v>0</v>
      </c>
      <c r="AF641" s="140">
        <f>Table_1027[[#This Row],[Planned Individuals]]*0.49</f>
        <v>0</v>
      </c>
      <c r="AG641" s="37"/>
      <c r="AH641" s="37"/>
      <c r="AI641" s="140">
        <f>SUM(Table_1027[[#This Row],[Existing Households]:[New Households]])</f>
        <v>0</v>
      </c>
      <c r="AJ641" s="140">
        <f t="shared" si="24"/>
        <v>0</v>
      </c>
      <c r="AK641" s="140">
        <f>Table_1027[[#This Row],[Reached Individuals]]*0.51</f>
        <v>0</v>
      </c>
      <c r="AL641" s="140">
        <f>Table_1027[[#This Row],[Reached Individuals]]*0.49</f>
        <v>0</v>
      </c>
      <c r="AM641" s="140">
        <f>Table_1027[[#This Row],[Reached Individuals]]*0.21</f>
        <v>0</v>
      </c>
      <c r="AN641" s="140">
        <f>Table_1027[[#This Row],[Reached Individuals]]*0.21</f>
        <v>0</v>
      </c>
      <c r="AO641" s="140">
        <f>Table_1027[[#This Row],[Reached Individuals]]*0.26</f>
        <v>0</v>
      </c>
      <c r="AP641" s="140">
        <f>Table_1027[[#This Row],[Reached Individuals]]*0.27</f>
        <v>0</v>
      </c>
      <c r="AQ641" s="142">
        <f>Table_1027[[#This Row],[Reached Individuals]]*0.02</f>
        <v>0</v>
      </c>
      <c r="AR641" s="142">
        <f>Table_1027[[#This Row],[Reached Individuals]]*0.03</f>
        <v>0</v>
      </c>
      <c r="AS641" s="37"/>
      <c r="AT641" s="12"/>
      <c r="AU641" s="12"/>
      <c r="AV641" s="11"/>
      <c r="AW641" s="11"/>
      <c r="AX641" s="11" t="s">
        <v>371</v>
      </c>
      <c r="AY641" s="18" t="s">
        <v>383</v>
      </c>
      <c r="AZ641" s="18" t="s">
        <v>373</v>
      </c>
      <c r="BA641" s="5">
        <v>20</v>
      </c>
      <c r="BB641" s="5">
        <v>2022</v>
      </c>
      <c r="BC641" s="6" t="str" cm="1">
        <f t="array" ref="BC641">_xlfn.IFS(U641="Teknaf","202290",U641="Ukhia","202294",U641="Ramu","202266",U641="Pekua","202256",U641="Maheshkhali","202249",U641="Kutubdia","202245",U641="Cox's Bazar Sadar","202224",U641="Chakaria","202216",ISBLANK(U641),"")</f>
        <v>202294</v>
      </c>
      <c r="BD641" s="22"/>
      <c r="BE641" s="22"/>
    </row>
    <row r="642" spans="1:57" ht="15" customHeight="1">
      <c r="A642" s="36">
        <v>639</v>
      </c>
      <c r="B642" s="7" t="s">
        <v>317</v>
      </c>
      <c r="C642" s="1" t="s">
        <v>27</v>
      </c>
      <c r="D642" s="1" t="s">
        <v>318</v>
      </c>
      <c r="E642" s="20" t="s">
        <v>10</v>
      </c>
      <c r="F642" s="20" t="s">
        <v>13</v>
      </c>
      <c r="G642" s="20" t="s">
        <v>16</v>
      </c>
      <c r="H642" s="3" t="s">
        <v>286</v>
      </c>
      <c r="I642" s="18" t="s">
        <v>102</v>
      </c>
      <c r="J642" s="18" t="s">
        <v>160</v>
      </c>
      <c r="K642" s="100" t="s">
        <v>101</v>
      </c>
      <c r="L642" s="100" t="s">
        <v>357</v>
      </c>
      <c r="M642" s="3" t="s">
        <v>428</v>
      </c>
      <c r="N642" s="18" t="s">
        <v>319</v>
      </c>
      <c r="O642" s="18" t="s">
        <v>303</v>
      </c>
      <c r="P642" s="18">
        <v>4287</v>
      </c>
      <c r="Q642" s="2" t="s">
        <v>289</v>
      </c>
      <c r="R642" s="1" t="s">
        <v>320</v>
      </c>
      <c r="S642" s="5" t="s">
        <v>291</v>
      </c>
      <c r="T642" s="5" t="s">
        <v>292</v>
      </c>
      <c r="U642" s="18" t="s">
        <v>76</v>
      </c>
      <c r="V642" s="18"/>
      <c r="W642" s="18" t="s">
        <v>114</v>
      </c>
      <c r="X642" s="18" t="s">
        <v>311</v>
      </c>
      <c r="Y642" s="18" t="s">
        <v>72</v>
      </c>
      <c r="Z642" s="18" t="s">
        <v>296</v>
      </c>
      <c r="AA642" s="18" t="s">
        <v>100</v>
      </c>
      <c r="AB642" s="18" t="s">
        <v>236</v>
      </c>
      <c r="AC642" s="21">
        <v>2897</v>
      </c>
      <c r="AD642" s="140">
        <f t="shared" si="23"/>
        <v>13036.5</v>
      </c>
      <c r="AE642" s="140">
        <f>Table_1027[[#This Row],[Planned Individuals]]*0.51</f>
        <v>6648.6149999999998</v>
      </c>
      <c r="AF642" s="140">
        <f>Table_1027[[#This Row],[Planned Individuals]]*0.49</f>
        <v>6387.8850000000002</v>
      </c>
      <c r="AG642" s="37">
        <v>2877</v>
      </c>
      <c r="AH642" s="37"/>
      <c r="AI642" s="140">
        <f>SUM(Table_1027[[#This Row],[Existing Households]:[New Households]])</f>
        <v>2877</v>
      </c>
      <c r="AJ642" s="140">
        <f t="shared" si="24"/>
        <v>13234.199999999999</v>
      </c>
      <c r="AK642" s="140">
        <f>Table_1027[[#This Row],[Reached Individuals]]*0.51</f>
        <v>6749.442</v>
      </c>
      <c r="AL642" s="140">
        <f>Table_1027[[#This Row],[Reached Individuals]]*0.49</f>
        <v>6484.7579999999989</v>
      </c>
      <c r="AM642" s="140">
        <f>Table_1027[[#This Row],[Reached Individuals]]*0.21</f>
        <v>2779.1819999999998</v>
      </c>
      <c r="AN642" s="140">
        <f>Table_1027[[#This Row],[Reached Individuals]]*0.21</f>
        <v>2779.1819999999998</v>
      </c>
      <c r="AO642" s="140">
        <f>Table_1027[[#This Row],[Reached Individuals]]*0.26</f>
        <v>3440.8919999999998</v>
      </c>
      <c r="AP642" s="140">
        <f>Table_1027[[#This Row],[Reached Individuals]]*0.27</f>
        <v>3573.2339999999999</v>
      </c>
      <c r="AQ642" s="142">
        <f>Table_1027[[#This Row],[Reached Individuals]]*0.02</f>
        <v>264.68399999999997</v>
      </c>
      <c r="AR642" s="142">
        <f>Table_1027[[#This Row],[Reached Individuals]]*0.03</f>
        <v>397.02599999999995</v>
      </c>
      <c r="AS642" s="37"/>
      <c r="AT642" s="12"/>
      <c r="AU642" s="12"/>
      <c r="AV642" s="11"/>
      <c r="AW642" s="11"/>
      <c r="AX642" s="11" t="s">
        <v>371</v>
      </c>
      <c r="AY642" s="18" t="s">
        <v>384</v>
      </c>
      <c r="AZ642" s="18" t="s">
        <v>373</v>
      </c>
      <c r="BA642" s="5">
        <v>20</v>
      </c>
      <c r="BB642" s="5">
        <v>2022</v>
      </c>
      <c r="BC642" s="6" t="str" cm="1">
        <f t="array" ref="BC642">_xlfn.IFS(U642="Teknaf","202290",U642="Ukhia","202294",U642="Ramu","202266",U642="Pekua","202256",U642="Maheshkhali","202249",U642="Kutubdia","202245",U642="Cox's Bazar Sadar","202224",U642="Chakaria","202216",ISBLANK(U642),"")</f>
        <v>202294</v>
      </c>
      <c r="BD642" s="22"/>
      <c r="BE642" s="22"/>
    </row>
    <row r="643" spans="1:57" ht="15" customHeight="1">
      <c r="A643" s="36">
        <v>640</v>
      </c>
      <c r="B643" s="7" t="s">
        <v>317</v>
      </c>
      <c r="C643" s="1" t="s">
        <v>27</v>
      </c>
      <c r="D643" s="1" t="s">
        <v>318</v>
      </c>
      <c r="E643" s="20" t="s">
        <v>10</v>
      </c>
      <c r="F643" s="20" t="s">
        <v>13</v>
      </c>
      <c r="G643" s="20" t="s">
        <v>16</v>
      </c>
      <c r="H643" s="3" t="s">
        <v>286</v>
      </c>
      <c r="I643" s="18" t="s">
        <v>102</v>
      </c>
      <c r="J643" s="18" t="s">
        <v>160</v>
      </c>
      <c r="K643" s="100" t="s">
        <v>101</v>
      </c>
      <c r="L643" s="100" t="s">
        <v>357</v>
      </c>
      <c r="M643" s="3" t="s">
        <v>428</v>
      </c>
      <c r="N643" s="18" t="s">
        <v>319</v>
      </c>
      <c r="O643" s="18" t="s">
        <v>303</v>
      </c>
      <c r="P643" s="18">
        <v>4287</v>
      </c>
      <c r="Q643" s="2" t="s">
        <v>289</v>
      </c>
      <c r="R643" s="1" t="s">
        <v>320</v>
      </c>
      <c r="S643" s="5" t="s">
        <v>291</v>
      </c>
      <c r="T643" s="5" t="s">
        <v>292</v>
      </c>
      <c r="U643" s="18" t="s">
        <v>76</v>
      </c>
      <c r="V643" s="18"/>
      <c r="W643" s="18" t="s">
        <v>115</v>
      </c>
      <c r="X643" s="18" t="s">
        <v>311</v>
      </c>
      <c r="Y643" s="18" t="s">
        <v>72</v>
      </c>
      <c r="Z643" s="18" t="s">
        <v>296</v>
      </c>
      <c r="AA643" s="18" t="s">
        <v>100</v>
      </c>
      <c r="AB643" s="18" t="s">
        <v>236</v>
      </c>
      <c r="AC643" s="21"/>
      <c r="AD643" s="140">
        <f t="shared" si="23"/>
        <v>0</v>
      </c>
      <c r="AE643" s="140">
        <f>Table_1027[[#This Row],[Planned Individuals]]*0.51</f>
        <v>0</v>
      </c>
      <c r="AF643" s="140">
        <f>Table_1027[[#This Row],[Planned Individuals]]*0.49</f>
        <v>0</v>
      </c>
      <c r="AG643" s="37"/>
      <c r="AH643" s="37"/>
      <c r="AI643" s="140">
        <f>SUM(Table_1027[[#This Row],[Existing Households]:[New Households]])</f>
        <v>0</v>
      </c>
      <c r="AJ643" s="140">
        <f t="shared" si="24"/>
        <v>0</v>
      </c>
      <c r="AK643" s="140">
        <f>Table_1027[[#This Row],[Reached Individuals]]*0.51</f>
        <v>0</v>
      </c>
      <c r="AL643" s="140">
        <f>Table_1027[[#This Row],[Reached Individuals]]*0.49</f>
        <v>0</v>
      </c>
      <c r="AM643" s="140">
        <f>Table_1027[[#This Row],[Reached Individuals]]*0.21</f>
        <v>0</v>
      </c>
      <c r="AN643" s="140">
        <f>Table_1027[[#This Row],[Reached Individuals]]*0.21</f>
        <v>0</v>
      </c>
      <c r="AO643" s="140">
        <f>Table_1027[[#This Row],[Reached Individuals]]*0.26</f>
        <v>0</v>
      </c>
      <c r="AP643" s="140">
        <f>Table_1027[[#This Row],[Reached Individuals]]*0.27</f>
        <v>0</v>
      </c>
      <c r="AQ643" s="142">
        <f>Table_1027[[#This Row],[Reached Individuals]]*0.02</f>
        <v>0</v>
      </c>
      <c r="AR643" s="142">
        <f>Table_1027[[#This Row],[Reached Individuals]]*0.03</f>
        <v>0</v>
      </c>
      <c r="AS643" s="37"/>
      <c r="AT643" s="12"/>
      <c r="AU643" s="12"/>
      <c r="AV643" s="11"/>
      <c r="AW643" s="11"/>
      <c r="AX643" s="11" t="s">
        <v>371</v>
      </c>
      <c r="AY643" s="18" t="s">
        <v>385</v>
      </c>
      <c r="AZ643" s="18" t="s">
        <v>373</v>
      </c>
      <c r="BA643" s="5">
        <v>20</v>
      </c>
      <c r="BB643" s="5">
        <v>2022</v>
      </c>
      <c r="BC643" s="6" t="str" cm="1">
        <f t="array" ref="BC643">_xlfn.IFS(U643="Teknaf","202290",U643="Ukhia","202294",U643="Ramu","202266",U643="Pekua","202256",U643="Maheshkhali","202249",U643="Kutubdia","202245",U643="Cox's Bazar Sadar","202224",U643="Chakaria","202216",ISBLANK(U643),"")</f>
        <v>202294</v>
      </c>
      <c r="BD643" s="22"/>
      <c r="BE643" s="22"/>
    </row>
    <row r="644" spans="1:57" ht="15" customHeight="1">
      <c r="A644" s="36">
        <v>641</v>
      </c>
      <c r="B644" s="7" t="s">
        <v>317</v>
      </c>
      <c r="C644" s="1" t="s">
        <v>27</v>
      </c>
      <c r="D644" s="1" t="s">
        <v>318</v>
      </c>
      <c r="E644" s="20" t="s">
        <v>10</v>
      </c>
      <c r="F644" s="20" t="s">
        <v>13</v>
      </c>
      <c r="G644" s="20" t="s">
        <v>16</v>
      </c>
      <c r="H644" s="3" t="s">
        <v>286</v>
      </c>
      <c r="I644" s="18" t="s">
        <v>102</v>
      </c>
      <c r="J644" s="18" t="s">
        <v>160</v>
      </c>
      <c r="K644" s="100" t="s">
        <v>101</v>
      </c>
      <c r="L644" s="100" t="s">
        <v>357</v>
      </c>
      <c r="M644" s="3" t="s">
        <v>428</v>
      </c>
      <c r="N644" s="18" t="s">
        <v>319</v>
      </c>
      <c r="O644" s="18" t="s">
        <v>303</v>
      </c>
      <c r="P644" s="18">
        <v>4287</v>
      </c>
      <c r="Q644" s="2" t="s">
        <v>289</v>
      </c>
      <c r="R644" s="1" t="s">
        <v>320</v>
      </c>
      <c r="S644" s="5" t="s">
        <v>291</v>
      </c>
      <c r="T644" s="5" t="s">
        <v>292</v>
      </c>
      <c r="U644" s="18" t="s">
        <v>76</v>
      </c>
      <c r="V644" s="18"/>
      <c r="W644" s="18" t="s">
        <v>116</v>
      </c>
      <c r="X644" s="18" t="s">
        <v>311</v>
      </c>
      <c r="Y644" s="18" t="s">
        <v>72</v>
      </c>
      <c r="Z644" s="18" t="s">
        <v>296</v>
      </c>
      <c r="AA644" s="18" t="s">
        <v>100</v>
      </c>
      <c r="AB644" s="18" t="s">
        <v>236</v>
      </c>
      <c r="AC644" s="21">
        <v>726</v>
      </c>
      <c r="AD644" s="140">
        <f t="shared" si="23"/>
        <v>3267</v>
      </c>
      <c r="AE644" s="140">
        <f>Table_1027[[#This Row],[Planned Individuals]]*0.51</f>
        <v>1666.17</v>
      </c>
      <c r="AF644" s="140">
        <f>Table_1027[[#This Row],[Planned Individuals]]*0.49</f>
        <v>1600.83</v>
      </c>
      <c r="AG644" s="37">
        <v>717</v>
      </c>
      <c r="AH644" s="37"/>
      <c r="AI644" s="140">
        <f>SUM(Table_1027[[#This Row],[Existing Households]:[New Households]])</f>
        <v>717</v>
      </c>
      <c r="AJ644" s="140">
        <f t="shared" si="24"/>
        <v>3298.2</v>
      </c>
      <c r="AK644" s="140">
        <f>Table_1027[[#This Row],[Reached Individuals]]*0.51</f>
        <v>1682.0819999999999</v>
      </c>
      <c r="AL644" s="140">
        <f>Table_1027[[#This Row],[Reached Individuals]]*0.49</f>
        <v>1616.1179999999999</v>
      </c>
      <c r="AM644" s="140">
        <f>Table_1027[[#This Row],[Reached Individuals]]*0.21</f>
        <v>692.62199999999996</v>
      </c>
      <c r="AN644" s="140">
        <f>Table_1027[[#This Row],[Reached Individuals]]*0.21</f>
        <v>692.62199999999996</v>
      </c>
      <c r="AO644" s="140">
        <f>Table_1027[[#This Row],[Reached Individuals]]*0.26</f>
        <v>857.53199999999993</v>
      </c>
      <c r="AP644" s="140">
        <f>Table_1027[[#This Row],[Reached Individuals]]*0.27</f>
        <v>890.51400000000001</v>
      </c>
      <c r="AQ644" s="142">
        <f>Table_1027[[#This Row],[Reached Individuals]]*0.02</f>
        <v>65.963999999999999</v>
      </c>
      <c r="AR644" s="142">
        <f>Table_1027[[#This Row],[Reached Individuals]]*0.03</f>
        <v>98.945999999999998</v>
      </c>
      <c r="AS644" s="37"/>
      <c r="AT644" s="12"/>
      <c r="AU644" s="12"/>
      <c r="AV644" s="11"/>
      <c r="AW644" s="11"/>
      <c r="AX644" s="11" t="s">
        <v>371</v>
      </c>
      <c r="AY644" s="18" t="s">
        <v>386</v>
      </c>
      <c r="AZ644" s="18" t="s">
        <v>373</v>
      </c>
      <c r="BA644" s="5">
        <v>20</v>
      </c>
      <c r="BB644" s="5">
        <v>2022</v>
      </c>
      <c r="BC644" s="6" t="str" cm="1">
        <f t="array" ref="BC644">_xlfn.IFS(U644="Teknaf","202290",U644="Ukhia","202294",U644="Ramu","202266",U644="Pekua","202256",U644="Maheshkhali","202249",U644="Kutubdia","202245",U644="Cox's Bazar Sadar","202224",U644="Chakaria","202216",ISBLANK(U644),"")</f>
        <v>202294</v>
      </c>
      <c r="BD644" s="22"/>
      <c r="BE644" s="22"/>
    </row>
    <row r="645" spans="1:57" ht="15" customHeight="1">
      <c r="A645" s="36">
        <v>642</v>
      </c>
      <c r="B645" s="7" t="s">
        <v>317</v>
      </c>
      <c r="C645" s="1" t="s">
        <v>27</v>
      </c>
      <c r="D645" s="1" t="s">
        <v>318</v>
      </c>
      <c r="E645" s="20" t="s">
        <v>10</v>
      </c>
      <c r="F645" s="20" t="s">
        <v>13</v>
      </c>
      <c r="G645" s="20" t="s">
        <v>16</v>
      </c>
      <c r="H645" s="3" t="s">
        <v>286</v>
      </c>
      <c r="I645" s="18" t="s">
        <v>102</v>
      </c>
      <c r="J645" s="18" t="s">
        <v>160</v>
      </c>
      <c r="K645" s="100" t="s">
        <v>101</v>
      </c>
      <c r="L645" s="100" t="s">
        <v>357</v>
      </c>
      <c r="M645" s="3" t="s">
        <v>428</v>
      </c>
      <c r="N645" s="18" t="s">
        <v>319</v>
      </c>
      <c r="O645" s="18" t="s">
        <v>303</v>
      </c>
      <c r="P645" s="18">
        <v>4287</v>
      </c>
      <c r="Q645" s="2" t="s">
        <v>289</v>
      </c>
      <c r="R645" s="1" t="s">
        <v>320</v>
      </c>
      <c r="S645" s="5" t="s">
        <v>291</v>
      </c>
      <c r="T645" s="5" t="s">
        <v>292</v>
      </c>
      <c r="U645" s="18" t="s">
        <v>76</v>
      </c>
      <c r="V645" s="18"/>
      <c r="W645" s="18" t="s">
        <v>117</v>
      </c>
      <c r="X645" s="18" t="s">
        <v>311</v>
      </c>
      <c r="Y645" s="18" t="s">
        <v>72</v>
      </c>
      <c r="Z645" s="18" t="s">
        <v>296</v>
      </c>
      <c r="AA645" s="18" t="s">
        <v>100</v>
      </c>
      <c r="AB645" s="18" t="s">
        <v>236</v>
      </c>
      <c r="AC645" s="21">
        <v>1461</v>
      </c>
      <c r="AD645" s="140">
        <f t="shared" si="23"/>
        <v>6574.5</v>
      </c>
      <c r="AE645" s="140">
        <f>Table_1027[[#This Row],[Planned Individuals]]*0.51</f>
        <v>3352.9949999999999</v>
      </c>
      <c r="AF645" s="140">
        <f>Table_1027[[#This Row],[Planned Individuals]]*0.49</f>
        <v>3221.5050000000001</v>
      </c>
      <c r="AG645" s="37">
        <v>1448</v>
      </c>
      <c r="AH645" s="37"/>
      <c r="AI645" s="140">
        <f>SUM(Table_1027[[#This Row],[Existing Households]:[New Households]])</f>
        <v>1448</v>
      </c>
      <c r="AJ645" s="140">
        <f t="shared" si="24"/>
        <v>6660.7999999999993</v>
      </c>
      <c r="AK645" s="140">
        <f>Table_1027[[#This Row],[Reached Individuals]]*0.51</f>
        <v>3397.0079999999998</v>
      </c>
      <c r="AL645" s="140">
        <f>Table_1027[[#This Row],[Reached Individuals]]*0.49</f>
        <v>3263.7919999999995</v>
      </c>
      <c r="AM645" s="140">
        <f>Table_1027[[#This Row],[Reached Individuals]]*0.21</f>
        <v>1398.7679999999998</v>
      </c>
      <c r="AN645" s="140">
        <f>Table_1027[[#This Row],[Reached Individuals]]*0.21</f>
        <v>1398.7679999999998</v>
      </c>
      <c r="AO645" s="140">
        <f>Table_1027[[#This Row],[Reached Individuals]]*0.26</f>
        <v>1731.8079999999998</v>
      </c>
      <c r="AP645" s="140">
        <f>Table_1027[[#This Row],[Reached Individuals]]*0.27</f>
        <v>1798.4159999999999</v>
      </c>
      <c r="AQ645" s="142">
        <f>Table_1027[[#This Row],[Reached Individuals]]*0.02</f>
        <v>133.21599999999998</v>
      </c>
      <c r="AR645" s="142">
        <f>Table_1027[[#This Row],[Reached Individuals]]*0.03</f>
        <v>199.82399999999998</v>
      </c>
      <c r="AS645" s="37"/>
      <c r="AT645" s="12"/>
      <c r="AU645" s="12"/>
      <c r="AV645" s="11"/>
      <c r="AW645" s="11"/>
      <c r="AX645" s="11" t="s">
        <v>371</v>
      </c>
      <c r="AY645" s="18" t="s">
        <v>387</v>
      </c>
      <c r="AZ645" s="18" t="s">
        <v>373</v>
      </c>
      <c r="BA645" s="5">
        <v>20</v>
      </c>
      <c r="BB645" s="5">
        <v>2022</v>
      </c>
      <c r="BC645" s="6" t="str" cm="1">
        <f t="array" ref="BC645">_xlfn.IFS(U645="Teknaf","202290",U645="Ukhia","202294",U645="Ramu","202266",U645="Pekua","202256",U645="Maheshkhali","202249",U645="Kutubdia","202245",U645="Cox's Bazar Sadar","202224",U645="Chakaria","202216",ISBLANK(U645),"")</f>
        <v>202294</v>
      </c>
      <c r="BD645" s="22"/>
      <c r="BE645" s="22"/>
    </row>
    <row r="646" spans="1:57" ht="15" customHeight="1">
      <c r="A646" s="36">
        <v>643</v>
      </c>
      <c r="B646" s="7" t="s">
        <v>317</v>
      </c>
      <c r="C646" s="1" t="s">
        <v>27</v>
      </c>
      <c r="D646" s="1" t="s">
        <v>318</v>
      </c>
      <c r="E646" s="20" t="s">
        <v>10</v>
      </c>
      <c r="F646" s="20" t="s">
        <v>13</v>
      </c>
      <c r="G646" s="20" t="s">
        <v>16</v>
      </c>
      <c r="H646" s="3" t="s">
        <v>286</v>
      </c>
      <c r="I646" s="18" t="s">
        <v>102</v>
      </c>
      <c r="J646" s="18" t="s">
        <v>160</v>
      </c>
      <c r="K646" s="100" t="s">
        <v>101</v>
      </c>
      <c r="L646" s="100" t="s">
        <v>357</v>
      </c>
      <c r="M646" s="3" t="s">
        <v>428</v>
      </c>
      <c r="N646" s="18" t="s">
        <v>319</v>
      </c>
      <c r="O646" s="18" t="s">
        <v>303</v>
      </c>
      <c r="P646" s="18">
        <v>4287</v>
      </c>
      <c r="Q646" s="2" t="s">
        <v>289</v>
      </c>
      <c r="R646" s="1" t="s">
        <v>320</v>
      </c>
      <c r="S646" s="5" t="s">
        <v>291</v>
      </c>
      <c r="T646" s="5" t="s">
        <v>292</v>
      </c>
      <c r="U646" s="18" t="s">
        <v>76</v>
      </c>
      <c r="V646" s="18"/>
      <c r="W646" s="18" t="s">
        <v>118</v>
      </c>
      <c r="X646" s="18" t="s">
        <v>311</v>
      </c>
      <c r="Y646" s="18" t="s">
        <v>72</v>
      </c>
      <c r="Z646" s="18" t="s">
        <v>296</v>
      </c>
      <c r="AA646" s="18" t="s">
        <v>100</v>
      </c>
      <c r="AB646" s="18" t="s">
        <v>236</v>
      </c>
      <c r="AC646" s="21">
        <v>1489</v>
      </c>
      <c r="AD646" s="140">
        <f t="shared" si="23"/>
        <v>6700.5</v>
      </c>
      <c r="AE646" s="140">
        <f>Table_1027[[#This Row],[Planned Individuals]]*0.51</f>
        <v>3417.2550000000001</v>
      </c>
      <c r="AF646" s="140">
        <f>Table_1027[[#This Row],[Planned Individuals]]*0.49</f>
        <v>3283.2449999999999</v>
      </c>
      <c r="AG646" s="37">
        <v>1451</v>
      </c>
      <c r="AH646" s="37"/>
      <c r="AI646" s="140">
        <f>SUM(Table_1027[[#This Row],[Existing Households]:[New Households]])</f>
        <v>1451</v>
      </c>
      <c r="AJ646" s="140">
        <f t="shared" si="24"/>
        <v>6674.5999999999995</v>
      </c>
      <c r="AK646" s="140">
        <f>Table_1027[[#This Row],[Reached Individuals]]*0.51</f>
        <v>3404.0459999999998</v>
      </c>
      <c r="AL646" s="140">
        <f>Table_1027[[#This Row],[Reached Individuals]]*0.49</f>
        <v>3270.5539999999996</v>
      </c>
      <c r="AM646" s="140">
        <f>Table_1027[[#This Row],[Reached Individuals]]*0.21</f>
        <v>1401.6659999999999</v>
      </c>
      <c r="AN646" s="140">
        <f>Table_1027[[#This Row],[Reached Individuals]]*0.21</f>
        <v>1401.6659999999999</v>
      </c>
      <c r="AO646" s="140">
        <f>Table_1027[[#This Row],[Reached Individuals]]*0.26</f>
        <v>1735.396</v>
      </c>
      <c r="AP646" s="140">
        <f>Table_1027[[#This Row],[Reached Individuals]]*0.27</f>
        <v>1802.1420000000001</v>
      </c>
      <c r="AQ646" s="142">
        <f>Table_1027[[#This Row],[Reached Individuals]]*0.02</f>
        <v>133.49199999999999</v>
      </c>
      <c r="AR646" s="142">
        <f>Table_1027[[#This Row],[Reached Individuals]]*0.03</f>
        <v>200.23799999999997</v>
      </c>
      <c r="AS646" s="37"/>
      <c r="AT646" s="12"/>
      <c r="AU646" s="12"/>
      <c r="AV646" s="11"/>
      <c r="AW646" s="11"/>
      <c r="AX646" s="11" t="s">
        <v>371</v>
      </c>
      <c r="AY646" s="18" t="s">
        <v>388</v>
      </c>
      <c r="AZ646" s="18" t="s">
        <v>373</v>
      </c>
      <c r="BA646" s="5">
        <v>20</v>
      </c>
      <c r="BB646" s="5">
        <v>2022</v>
      </c>
      <c r="BC646" s="6" t="str" cm="1">
        <f t="array" ref="BC646">_xlfn.IFS(U646="Teknaf","202290",U646="Ukhia","202294",U646="Ramu","202266",U646="Pekua","202256",U646="Maheshkhali","202249",U646="Kutubdia","202245",U646="Cox's Bazar Sadar","202224",U646="Chakaria","202216",ISBLANK(U646),"")</f>
        <v>202294</v>
      </c>
      <c r="BD646" s="22"/>
      <c r="BE646" s="22"/>
    </row>
    <row r="647" spans="1:57" ht="15" customHeight="1">
      <c r="A647" s="36">
        <v>644</v>
      </c>
      <c r="B647" s="7" t="s">
        <v>317</v>
      </c>
      <c r="C647" s="1" t="s">
        <v>27</v>
      </c>
      <c r="D647" s="1" t="s">
        <v>318</v>
      </c>
      <c r="E647" s="20" t="s">
        <v>10</v>
      </c>
      <c r="F647" s="20" t="s">
        <v>22</v>
      </c>
      <c r="G647" s="20" t="s">
        <v>16</v>
      </c>
      <c r="H647" s="3" t="s">
        <v>286</v>
      </c>
      <c r="I647" s="18" t="s">
        <v>102</v>
      </c>
      <c r="J647" s="18" t="s">
        <v>160</v>
      </c>
      <c r="K647" s="100" t="s">
        <v>101</v>
      </c>
      <c r="L647" s="100" t="s">
        <v>357</v>
      </c>
      <c r="M647" s="3" t="s">
        <v>428</v>
      </c>
      <c r="N647" s="18" t="s">
        <v>319</v>
      </c>
      <c r="O647" s="18" t="s">
        <v>303</v>
      </c>
      <c r="P647" s="18">
        <v>4287</v>
      </c>
      <c r="Q647" s="2" t="s">
        <v>289</v>
      </c>
      <c r="R647" s="1" t="s">
        <v>320</v>
      </c>
      <c r="S647" s="5" t="s">
        <v>291</v>
      </c>
      <c r="T647" s="5" t="s">
        <v>292</v>
      </c>
      <c r="U647" s="18" t="s">
        <v>76</v>
      </c>
      <c r="V647" s="18"/>
      <c r="W647" s="18" t="s">
        <v>119</v>
      </c>
      <c r="X647" s="18" t="s">
        <v>311</v>
      </c>
      <c r="Y647" s="18" t="s">
        <v>72</v>
      </c>
      <c r="Z647" s="18" t="s">
        <v>296</v>
      </c>
      <c r="AA647" s="18" t="s">
        <v>100</v>
      </c>
      <c r="AB647" s="18" t="s">
        <v>236</v>
      </c>
      <c r="AC647" s="21">
        <v>2234</v>
      </c>
      <c r="AD647" s="140">
        <f t="shared" si="23"/>
        <v>10053</v>
      </c>
      <c r="AE647" s="140">
        <f>Table_1027[[#This Row],[Planned Individuals]]*0.51</f>
        <v>5127.03</v>
      </c>
      <c r="AF647" s="140">
        <f>Table_1027[[#This Row],[Planned Individuals]]*0.49</f>
        <v>4925.97</v>
      </c>
      <c r="AG647" s="37">
        <v>2188</v>
      </c>
      <c r="AH647" s="37"/>
      <c r="AI647" s="140">
        <f>SUM(Table_1027[[#This Row],[Existing Households]:[New Households]])</f>
        <v>2188</v>
      </c>
      <c r="AJ647" s="140">
        <f t="shared" si="24"/>
        <v>10064.799999999999</v>
      </c>
      <c r="AK647" s="140">
        <f>Table_1027[[#This Row],[Reached Individuals]]*0.51</f>
        <v>5133.0479999999998</v>
      </c>
      <c r="AL647" s="140">
        <f>Table_1027[[#This Row],[Reached Individuals]]*0.49</f>
        <v>4931.7519999999995</v>
      </c>
      <c r="AM647" s="140">
        <f>Table_1027[[#This Row],[Reached Individuals]]*0.21</f>
        <v>2113.6079999999997</v>
      </c>
      <c r="AN647" s="140">
        <f>Table_1027[[#This Row],[Reached Individuals]]*0.21</f>
        <v>2113.6079999999997</v>
      </c>
      <c r="AO647" s="140">
        <f>Table_1027[[#This Row],[Reached Individuals]]*0.26</f>
        <v>2616.848</v>
      </c>
      <c r="AP647" s="140">
        <f>Table_1027[[#This Row],[Reached Individuals]]*0.27</f>
        <v>2717.4960000000001</v>
      </c>
      <c r="AQ647" s="142">
        <f>Table_1027[[#This Row],[Reached Individuals]]*0.02</f>
        <v>201.29599999999999</v>
      </c>
      <c r="AR647" s="142">
        <f>Table_1027[[#This Row],[Reached Individuals]]*0.03</f>
        <v>301.94399999999996</v>
      </c>
      <c r="AS647" s="37"/>
      <c r="AT647" s="12"/>
      <c r="AU647" s="12"/>
      <c r="AV647" s="11"/>
      <c r="AW647" s="11"/>
      <c r="AX647" s="11" t="s">
        <v>371</v>
      </c>
      <c r="AY647" s="18" t="s">
        <v>389</v>
      </c>
      <c r="AZ647" s="18" t="s">
        <v>373</v>
      </c>
      <c r="BA647" s="5">
        <v>20</v>
      </c>
      <c r="BB647" s="5">
        <v>2022</v>
      </c>
      <c r="BC647" s="6" t="str" cm="1">
        <f t="array" ref="BC647">_xlfn.IFS(U647="Teknaf","202290",U647="Ukhia","202294",U647="Ramu","202266",U647="Pekua","202256",U647="Maheshkhali","202249",U647="Kutubdia","202245",U647="Cox's Bazar Sadar","202224",U647="Chakaria","202216",ISBLANK(U647),"")</f>
        <v>202294</v>
      </c>
      <c r="BD647" s="22"/>
      <c r="BE647" s="22"/>
    </row>
    <row r="648" spans="1:57" ht="15" customHeight="1">
      <c r="A648" s="36">
        <v>645</v>
      </c>
      <c r="B648" s="7" t="s">
        <v>317</v>
      </c>
      <c r="C648" s="1" t="s">
        <v>27</v>
      </c>
      <c r="D648" s="1" t="s">
        <v>318</v>
      </c>
      <c r="E648" s="20" t="s">
        <v>10</v>
      </c>
      <c r="F648" s="20" t="s">
        <v>22</v>
      </c>
      <c r="G648" s="20" t="s">
        <v>16</v>
      </c>
      <c r="H648" s="3" t="s">
        <v>286</v>
      </c>
      <c r="I648" s="18" t="s">
        <v>102</v>
      </c>
      <c r="J648" s="18" t="s">
        <v>160</v>
      </c>
      <c r="K648" s="100" t="s">
        <v>101</v>
      </c>
      <c r="L648" s="100" t="s">
        <v>357</v>
      </c>
      <c r="M648" s="3" t="s">
        <v>428</v>
      </c>
      <c r="N648" s="18" t="s">
        <v>319</v>
      </c>
      <c r="O648" s="18" t="s">
        <v>303</v>
      </c>
      <c r="P648" s="18">
        <v>4287</v>
      </c>
      <c r="Q648" s="2" t="s">
        <v>289</v>
      </c>
      <c r="R648" s="1" t="s">
        <v>320</v>
      </c>
      <c r="S648" s="5" t="s">
        <v>291</v>
      </c>
      <c r="T648" s="5" t="s">
        <v>292</v>
      </c>
      <c r="U648" s="18" t="s">
        <v>76</v>
      </c>
      <c r="V648" s="18"/>
      <c r="W648" s="18" t="s">
        <v>120</v>
      </c>
      <c r="X648" s="18" t="s">
        <v>311</v>
      </c>
      <c r="Y648" s="18" t="s">
        <v>72</v>
      </c>
      <c r="Z648" s="18" t="s">
        <v>296</v>
      </c>
      <c r="AA648" s="18" t="s">
        <v>100</v>
      </c>
      <c r="AB648" s="18" t="s">
        <v>236</v>
      </c>
      <c r="AC648" s="21"/>
      <c r="AD648" s="140">
        <f t="shared" si="23"/>
        <v>0</v>
      </c>
      <c r="AE648" s="140">
        <f>Table_1027[[#This Row],[Planned Individuals]]*0.51</f>
        <v>0</v>
      </c>
      <c r="AF648" s="140">
        <f>Table_1027[[#This Row],[Planned Individuals]]*0.49</f>
        <v>0</v>
      </c>
      <c r="AG648" s="37"/>
      <c r="AH648" s="37"/>
      <c r="AI648" s="140">
        <f>SUM(Table_1027[[#This Row],[Existing Households]:[New Households]])</f>
        <v>0</v>
      </c>
      <c r="AJ648" s="140">
        <f t="shared" si="24"/>
        <v>0</v>
      </c>
      <c r="AK648" s="140">
        <f>Table_1027[[#This Row],[Reached Individuals]]*0.51</f>
        <v>0</v>
      </c>
      <c r="AL648" s="140">
        <f>Table_1027[[#This Row],[Reached Individuals]]*0.49</f>
        <v>0</v>
      </c>
      <c r="AM648" s="140">
        <f>Table_1027[[#This Row],[Reached Individuals]]*0.21</f>
        <v>0</v>
      </c>
      <c r="AN648" s="140">
        <f>Table_1027[[#This Row],[Reached Individuals]]*0.21</f>
        <v>0</v>
      </c>
      <c r="AO648" s="140">
        <f>Table_1027[[#This Row],[Reached Individuals]]*0.26</f>
        <v>0</v>
      </c>
      <c r="AP648" s="140">
        <f>Table_1027[[#This Row],[Reached Individuals]]*0.27</f>
        <v>0</v>
      </c>
      <c r="AQ648" s="142">
        <f>Table_1027[[#This Row],[Reached Individuals]]*0.02</f>
        <v>0</v>
      </c>
      <c r="AR648" s="142">
        <f>Table_1027[[#This Row],[Reached Individuals]]*0.03</f>
        <v>0</v>
      </c>
      <c r="AS648" s="37"/>
      <c r="AT648" s="12"/>
      <c r="AU648" s="12"/>
      <c r="AV648" s="11"/>
      <c r="AW648" s="11"/>
      <c r="AX648" s="11" t="s">
        <v>371</v>
      </c>
      <c r="AY648" s="18" t="s">
        <v>390</v>
      </c>
      <c r="AZ648" s="18" t="s">
        <v>373</v>
      </c>
      <c r="BA648" s="5">
        <v>20</v>
      </c>
      <c r="BB648" s="5">
        <v>2022</v>
      </c>
      <c r="BC648" s="6" t="str" cm="1">
        <f t="array" ref="BC648">_xlfn.IFS(U648="Teknaf","202290",U648="Ukhia","202294",U648="Ramu","202266",U648="Pekua","202256",U648="Maheshkhali","202249",U648="Kutubdia","202245",U648="Cox's Bazar Sadar","202224",U648="Chakaria","202216",ISBLANK(U648),"")</f>
        <v>202294</v>
      </c>
      <c r="BD648" s="22"/>
      <c r="BE648" s="22"/>
    </row>
    <row r="649" spans="1:57" ht="15" customHeight="1">
      <c r="A649" s="36">
        <v>646</v>
      </c>
      <c r="B649" s="7" t="s">
        <v>317</v>
      </c>
      <c r="C649" s="1" t="s">
        <v>27</v>
      </c>
      <c r="D649" s="1" t="s">
        <v>318</v>
      </c>
      <c r="E649" s="20" t="s">
        <v>10</v>
      </c>
      <c r="F649" s="20" t="s">
        <v>22</v>
      </c>
      <c r="G649" s="20" t="s">
        <v>16</v>
      </c>
      <c r="H649" s="3" t="s">
        <v>286</v>
      </c>
      <c r="I649" s="18" t="s">
        <v>102</v>
      </c>
      <c r="J649" s="18" t="s">
        <v>160</v>
      </c>
      <c r="K649" s="100" t="s">
        <v>101</v>
      </c>
      <c r="L649" s="100" t="s">
        <v>357</v>
      </c>
      <c r="M649" s="3" t="s">
        <v>428</v>
      </c>
      <c r="N649" s="18" t="s">
        <v>319</v>
      </c>
      <c r="O649" s="18" t="s">
        <v>303</v>
      </c>
      <c r="P649" s="18">
        <v>4287</v>
      </c>
      <c r="Q649" s="2" t="s">
        <v>289</v>
      </c>
      <c r="R649" s="1" t="s">
        <v>320</v>
      </c>
      <c r="S649" s="5" t="s">
        <v>291</v>
      </c>
      <c r="T649" s="5" t="s">
        <v>292</v>
      </c>
      <c r="U649" s="18" t="s">
        <v>76</v>
      </c>
      <c r="V649" s="18"/>
      <c r="W649" s="18" t="s">
        <v>121</v>
      </c>
      <c r="X649" s="18" t="s">
        <v>311</v>
      </c>
      <c r="Y649" s="18" t="s">
        <v>72</v>
      </c>
      <c r="Z649" s="18" t="s">
        <v>296</v>
      </c>
      <c r="AA649" s="18" t="s">
        <v>100</v>
      </c>
      <c r="AB649" s="18" t="s">
        <v>236</v>
      </c>
      <c r="AC649" s="21">
        <v>2812</v>
      </c>
      <c r="AD649" s="140">
        <f t="shared" si="23"/>
        <v>12654</v>
      </c>
      <c r="AE649" s="140">
        <f>Table_1027[[#This Row],[Planned Individuals]]*0.51</f>
        <v>6453.54</v>
      </c>
      <c r="AF649" s="140">
        <f>Table_1027[[#This Row],[Planned Individuals]]*0.49</f>
        <v>6200.46</v>
      </c>
      <c r="AG649" s="37">
        <v>2721</v>
      </c>
      <c r="AH649" s="37"/>
      <c r="AI649" s="140">
        <f>SUM(Table_1027[[#This Row],[Existing Households]:[New Households]])</f>
        <v>2721</v>
      </c>
      <c r="AJ649" s="140">
        <f t="shared" si="24"/>
        <v>12516.599999999999</v>
      </c>
      <c r="AK649" s="140">
        <f>Table_1027[[#This Row],[Reached Individuals]]*0.51</f>
        <v>6383.4659999999994</v>
      </c>
      <c r="AL649" s="140">
        <f>Table_1027[[#This Row],[Reached Individuals]]*0.49</f>
        <v>6133.1339999999991</v>
      </c>
      <c r="AM649" s="140">
        <f>Table_1027[[#This Row],[Reached Individuals]]*0.21</f>
        <v>2628.4859999999994</v>
      </c>
      <c r="AN649" s="140">
        <f>Table_1027[[#This Row],[Reached Individuals]]*0.21</f>
        <v>2628.4859999999994</v>
      </c>
      <c r="AO649" s="140">
        <f>Table_1027[[#This Row],[Reached Individuals]]*0.26</f>
        <v>3254.3159999999998</v>
      </c>
      <c r="AP649" s="140">
        <f>Table_1027[[#This Row],[Reached Individuals]]*0.27</f>
        <v>3379.482</v>
      </c>
      <c r="AQ649" s="142">
        <f>Table_1027[[#This Row],[Reached Individuals]]*0.02</f>
        <v>250.33199999999997</v>
      </c>
      <c r="AR649" s="142">
        <f>Table_1027[[#This Row],[Reached Individuals]]*0.03</f>
        <v>375.49799999999993</v>
      </c>
      <c r="AS649" s="37"/>
      <c r="AT649" s="12"/>
      <c r="AU649" s="12"/>
      <c r="AV649" s="11"/>
      <c r="AW649" s="11"/>
      <c r="AX649" s="11" t="s">
        <v>371</v>
      </c>
      <c r="AY649" s="18" t="s">
        <v>391</v>
      </c>
      <c r="AZ649" s="18" t="s">
        <v>373</v>
      </c>
      <c r="BA649" s="5">
        <v>20</v>
      </c>
      <c r="BB649" s="5">
        <v>2022</v>
      </c>
      <c r="BC649" s="6" t="str" cm="1">
        <f t="array" ref="BC649">_xlfn.IFS(U649="Teknaf","202290",U649="Ukhia","202294",U649="Ramu","202266",U649="Pekua","202256",U649="Maheshkhali","202249",U649="Kutubdia","202245",U649="Cox's Bazar Sadar","202224",U649="Chakaria","202216",ISBLANK(U649),"")</f>
        <v>202294</v>
      </c>
      <c r="BD649" s="22"/>
      <c r="BE649" s="22"/>
    </row>
    <row r="650" spans="1:57" ht="15" customHeight="1">
      <c r="A650" s="36">
        <v>647</v>
      </c>
      <c r="B650" s="7" t="s">
        <v>317</v>
      </c>
      <c r="C650" s="1" t="s">
        <v>27</v>
      </c>
      <c r="D650" s="1" t="s">
        <v>318</v>
      </c>
      <c r="E650" s="20" t="s">
        <v>10</v>
      </c>
      <c r="F650" s="20" t="s">
        <v>22</v>
      </c>
      <c r="G650" s="20" t="s">
        <v>16</v>
      </c>
      <c r="H650" s="3" t="s">
        <v>286</v>
      </c>
      <c r="I650" s="18" t="s">
        <v>102</v>
      </c>
      <c r="J650" s="18" t="s">
        <v>160</v>
      </c>
      <c r="K650" s="100" t="s">
        <v>101</v>
      </c>
      <c r="L650" s="100" t="s">
        <v>357</v>
      </c>
      <c r="M650" s="3" t="s">
        <v>428</v>
      </c>
      <c r="N650" s="18" t="s">
        <v>319</v>
      </c>
      <c r="O650" s="18" t="s">
        <v>303</v>
      </c>
      <c r="P650" s="18">
        <v>4287</v>
      </c>
      <c r="Q650" s="2" t="s">
        <v>289</v>
      </c>
      <c r="R650" s="1" t="s">
        <v>320</v>
      </c>
      <c r="S650" s="5" t="s">
        <v>291</v>
      </c>
      <c r="T650" s="5" t="s">
        <v>292</v>
      </c>
      <c r="U650" s="18" t="s">
        <v>76</v>
      </c>
      <c r="V650" s="18"/>
      <c r="W650" s="18" t="s">
        <v>122</v>
      </c>
      <c r="X650" s="18" t="s">
        <v>311</v>
      </c>
      <c r="Y650" s="18" t="s">
        <v>72</v>
      </c>
      <c r="Z650" s="18" t="s">
        <v>296</v>
      </c>
      <c r="AA650" s="18" t="s">
        <v>100</v>
      </c>
      <c r="AB650" s="18" t="s">
        <v>236</v>
      </c>
      <c r="AC650" s="21">
        <v>1188</v>
      </c>
      <c r="AD650" s="140">
        <f t="shared" si="23"/>
        <v>5346</v>
      </c>
      <c r="AE650" s="140">
        <f>Table_1027[[#This Row],[Planned Individuals]]*0.51</f>
        <v>2726.46</v>
      </c>
      <c r="AF650" s="140">
        <f>Table_1027[[#This Row],[Planned Individuals]]*0.49</f>
        <v>2619.54</v>
      </c>
      <c r="AG650" s="37">
        <v>1125</v>
      </c>
      <c r="AH650" s="37"/>
      <c r="AI650" s="140">
        <f>SUM(Table_1027[[#This Row],[Existing Households]:[New Households]])</f>
        <v>1125</v>
      </c>
      <c r="AJ650" s="140">
        <f t="shared" si="24"/>
        <v>5175</v>
      </c>
      <c r="AK650" s="140">
        <f>Table_1027[[#This Row],[Reached Individuals]]*0.51</f>
        <v>2639.25</v>
      </c>
      <c r="AL650" s="140">
        <f>Table_1027[[#This Row],[Reached Individuals]]*0.49</f>
        <v>2535.75</v>
      </c>
      <c r="AM650" s="140">
        <f>Table_1027[[#This Row],[Reached Individuals]]*0.21</f>
        <v>1086.75</v>
      </c>
      <c r="AN650" s="140">
        <f>Table_1027[[#This Row],[Reached Individuals]]*0.21</f>
        <v>1086.75</v>
      </c>
      <c r="AO650" s="140">
        <f>Table_1027[[#This Row],[Reached Individuals]]*0.26</f>
        <v>1345.5</v>
      </c>
      <c r="AP650" s="140">
        <f>Table_1027[[#This Row],[Reached Individuals]]*0.27</f>
        <v>1397.25</v>
      </c>
      <c r="AQ650" s="142">
        <f>Table_1027[[#This Row],[Reached Individuals]]*0.02</f>
        <v>103.5</v>
      </c>
      <c r="AR650" s="142">
        <f>Table_1027[[#This Row],[Reached Individuals]]*0.03</f>
        <v>155.25</v>
      </c>
      <c r="AS650" s="37"/>
      <c r="AT650" s="12"/>
      <c r="AU650" s="12"/>
      <c r="AV650" s="11"/>
      <c r="AW650" s="11"/>
      <c r="AX650" s="11" t="s">
        <v>371</v>
      </c>
      <c r="AY650" s="18" t="s">
        <v>392</v>
      </c>
      <c r="AZ650" s="18" t="s">
        <v>373</v>
      </c>
      <c r="BA650" s="5">
        <v>20</v>
      </c>
      <c r="BB650" s="5">
        <v>2022</v>
      </c>
      <c r="BC650" s="6" t="str" cm="1">
        <f t="array" ref="BC650">_xlfn.IFS(U650="Teknaf","202290",U650="Ukhia","202294",U650="Ramu","202266",U650="Pekua","202256",U650="Maheshkhali","202249",U650="Kutubdia","202245",U650="Cox's Bazar Sadar","202224",U650="Chakaria","202216",ISBLANK(U650),"")</f>
        <v>202294</v>
      </c>
      <c r="BD650" s="22"/>
      <c r="BE650" s="22"/>
    </row>
    <row r="651" spans="1:57" ht="15" customHeight="1">
      <c r="A651" s="36">
        <v>648</v>
      </c>
      <c r="B651" s="7" t="s">
        <v>317</v>
      </c>
      <c r="C651" s="1" t="s">
        <v>27</v>
      </c>
      <c r="D651" s="1" t="s">
        <v>318</v>
      </c>
      <c r="E651" s="20" t="s">
        <v>10</v>
      </c>
      <c r="F651" s="20" t="s">
        <v>13</v>
      </c>
      <c r="G651" s="20" t="s">
        <v>16</v>
      </c>
      <c r="H651" s="3" t="s">
        <v>286</v>
      </c>
      <c r="I651" s="18" t="s">
        <v>102</v>
      </c>
      <c r="J651" s="18" t="s">
        <v>160</v>
      </c>
      <c r="K651" s="100" t="s">
        <v>101</v>
      </c>
      <c r="L651" s="100" t="s">
        <v>357</v>
      </c>
      <c r="M651" s="3" t="s">
        <v>428</v>
      </c>
      <c r="N651" s="18" t="s">
        <v>319</v>
      </c>
      <c r="O651" s="18" t="s">
        <v>303</v>
      </c>
      <c r="P651" s="18">
        <v>4287</v>
      </c>
      <c r="Q651" s="2" t="s">
        <v>289</v>
      </c>
      <c r="R651" s="1" t="s">
        <v>320</v>
      </c>
      <c r="S651" s="5" t="s">
        <v>291</v>
      </c>
      <c r="T651" s="5" t="s">
        <v>292</v>
      </c>
      <c r="U651" s="18" t="s">
        <v>76</v>
      </c>
      <c r="V651" s="18"/>
      <c r="W651" s="18" t="s">
        <v>123</v>
      </c>
      <c r="X651" s="18" t="s">
        <v>311</v>
      </c>
      <c r="Y651" s="18" t="s">
        <v>72</v>
      </c>
      <c r="Z651" s="18" t="s">
        <v>296</v>
      </c>
      <c r="AA651" s="18" t="s">
        <v>100</v>
      </c>
      <c r="AB651" s="18" t="s">
        <v>236</v>
      </c>
      <c r="AC651" s="21"/>
      <c r="AD651" s="140">
        <f t="shared" si="23"/>
        <v>0</v>
      </c>
      <c r="AE651" s="140">
        <f>Table_1027[[#This Row],[Planned Individuals]]*0.51</f>
        <v>0</v>
      </c>
      <c r="AF651" s="140">
        <f>Table_1027[[#This Row],[Planned Individuals]]*0.49</f>
        <v>0</v>
      </c>
      <c r="AG651" s="37"/>
      <c r="AH651" s="37"/>
      <c r="AI651" s="140">
        <f>SUM(Table_1027[[#This Row],[Existing Households]:[New Households]])</f>
        <v>0</v>
      </c>
      <c r="AJ651" s="140">
        <f t="shared" si="24"/>
        <v>0</v>
      </c>
      <c r="AK651" s="140">
        <f>Table_1027[[#This Row],[Reached Individuals]]*0.51</f>
        <v>0</v>
      </c>
      <c r="AL651" s="140">
        <f>Table_1027[[#This Row],[Reached Individuals]]*0.49</f>
        <v>0</v>
      </c>
      <c r="AM651" s="140">
        <f>Table_1027[[#This Row],[Reached Individuals]]*0.21</f>
        <v>0</v>
      </c>
      <c r="AN651" s="140">
        <f>Table_1027[[#This Row],[Reached Individuals]]*0.21</f>
        <v>0</v>
      </c>
      <c r="AO651" s="140">
        <f>Table_1027[[#This Row],[Reached Individuals]]*0.26</f>
        <v>0</v>
      </c>
      <c r="AP651" s="140">
        <f>Table_1027[[#This Row],[Reached Individuals]]*0.27</f>
        <v>0</v>
      </c>
      <c r="AQ651" s="142">
        <f>Table_1027[[#This Row],[Reached Individuals]]*0.02</f>
        <v>0</v>
      </c>
      <c r="AR651" s="142">
        <f>Table_1027[[#This Row],[Reached Individuals]]*0.03</f>
        <v>0</v>
      </c>
      <c r="AS651" s="37"/>
      <c r="AT651" s="12"/>
      <c r="AU651" s="12"/>
      <c r="AV651" s="11"/>
      <c r="AW651" s="11"/>
      <c r="AX651" s="11" t="s">
        <v>371</v>
      </c>
      <c r="AY651" s="18" t="s">
        <v>393</v>
      </c>
      <c r="AZ651" s="18" t="s">
        <v>373</v>
      </c>
      <c r="BA651" s="5">
        <v>20</v>
      </c>
      <c r="BB651" s="5">
        <v>2022</v>
      </c>
      <c r="BC651" s="6" t="str" cm="1">
        <f t="array" ref="BC651">_xlfn.IFS(U651="Teknaf","202290",U651="Ukhia","202294",U651="Ramu","202266",U651="Pekua","202256",U651="Maheshkhali","202249",U651="Kutubdia","202245",U651="Cox's Bazar Sadar","202224",U651="Chakaria","202216",ISBLANK(U651),"")</f>
        <v>202294</v>
      </c>
      <c r="BD651" s="22"/>
      <c r="BE651" s="22"/>
    </row>
    <row r="652" spans="1:57" ht="15" customHeight="1">
      <c r="A652" s="36">
        <v>649</v>
      </c>
      <c r="B652" s="7" t="s">
        <v>317</v>
      </c>
      <c r="C652" s="1" t="s">
        <v>27</v>
      </c>
      <c r="D652" s="1" t="s">
        <v>318</v>
      </c>
      <c r="E652" s="20" t="s">
        <v>10</v>
      </c>
      <c r="F652" s="20" t="s">
        <v>13</v>
      </c>
      <c r="G652" s="20" t="s">
        <v>16</v>
      </c>
      <c r="H652" s="3" t="s">
        <v>286</v>
      </c>
      <c r="I652" s="18" t="s">
        <v>102</v>
      </c>
      <c r="J652" s="18" t="s">
        <v>160</v>
      </c>
      <c r="K652" s="100" t="s">
        <v>101</v>
      </c>
      <c r="L652" s="100" t="s">
        <v>357</v>
      </c>
      <c r="M652" s="3" t="s">
        <v>428</v>
      </c>
      <c r="N652" s="18" t="s">
        <v>319</v>
      </c>
      <c r="O652" s="18" t="s">
        <v>303</v>
      </c>
      <c r="P652" s="18">
        <v>4287</v>
      </c>
      <c r="Q652" s="2" t="s">
        <v>289</v>
      </c>
      <c r="R652" s="1" t="s">
        <v>320</v>
      </c>
      <c r="S652" s="5" t="s">
        <v>291</v>
      </c>
      <c r="T652" s="5" t="s">
        <v>292</v>
      </c>
      <c r="U652" s="18" t="s">
        <v>76</v>
      </c>
      <c r="V652" s="18"/>
      <c r="W652" s="18" t="s">
        <v>124</v>
      </c>
      <c r="X652" s="18" t="s">
        <v>311</v>
      </c>
      <c r="Y652" s="18" t="s">
        <v>72</v>
      </c>
      <c r="Z652" s="18" t="s">
        <v>296</v>
      </c>
      <c r="AA652" s="18" t="s">
        <v>100</v>
      </c>
      <c r="AB652" s="18" t="s">
        <v>236</v>
      </c>
      <c r="AC652" s="21">
        <v>629</v>
      </c>
      <c r="AD652" s="140">
        <f t="shared" si="23"/>
        <v>2830.5</v>
      </c>
      <c r="AE652" s="140">
        <f>Table_1027[[#This Row],[Planned Individuals]]*0.51</f>
        <v>1443.5550000000001</v>
      </c>
      <c r="AF652" s="140">
        <f>Table_1027[[#This Row],[Planned Individuals]]*0.49</f>
        <v>1386.9449999999999</v>
      </c>
      <c r="AG652" s="37">
        <v>619</v>
      </c>
      <c r="AH652" s="37"/>
      <c r="AI652" s="140">
        <f>SUM(Table_1027[[#This Row],[Existing Households]:[New Households]])</f>
        <v>619</v>
      </c>
      <c r="AJ652" s="140">
        <f t="shared" si="24"/>
        <v>2847.3999999999996</v>
      </c>
      <c r="AK652" s="140">
        <f>Table_1027[[#This Row],[Reached Individuals]]*0.51</f>
        <v>1452.1739999999998</v>
      </c>
      <c r="AL652" s="140">
        <f>Table_1027[[#This Row],[Reached Individuals]]*0.49</f>
        <v>1395.2259999999999</v>
      </c>
      <c r="AM652" s="140">
        <f>Table_1027[[#This Row],[Reached Individuals]]*0.21</f>
        <v>597.95399999999995</v>
      </c>
      <c r="AN652" s="140">
        <f>Table_1027[[#This Row],[Reached Individuals]]*0.21</f>
        <v>597.95399999999995</v>
      </c>
      <c r="AO652" s="140">
        <f>Table_1027[[#This Row],[Reached Individuals]]*0.26</f>
        <v>740.32399999999996</v>
      </c>
      <c r="AP652" s="140">
        <f>Table_1027[[#This Row],[Reached Individuals]]*0.27</f>
        <v>768.798</v>
      </c>
      <c r="AQ652" s="142">
        <f>Table_1027[[#This Row],[Reached Individuals]]*0.02</f>
        <v>56.947999999999993</v>
      </c>
      <c r="AR652" s="142">
        <f>Table_1027[[#This Row],[Reached Individuals]]*0.03</f>
        <v>85.421999999999983</v>
      </c>
      <c r="AS652" s="37"/>
      <c r="AT652" s="12"/>
      <c r="AU652" s="12"/>
      <c r="AV652" s="11"/>
      <c r="AW652" s="11"/>
      <c r="AX652" s="11" t="s">
        <v>371</v>
      </c>
      <c r="AY652" s="18" t="s">
        <v>394</v>
      </c>
      <c r="AZ652" s="18" t="s">
        <v>373</v>
      </c>
      <c r="BA652" s="5">
        <v>20</v>
      </c>
      <c r="BB652" s="5">
        <v>2022</v>
      </c>
      <c r="BC652" s="6" t="str" cm="1">
        <f t="array" ref="BC652">_xlfn.IFS(U652="Teknaf","202290",U652="Ukhia","202294",U652="Ramu","202266",U652="Pekua","202256",U652="Maheshkhali","202249",U652="Kutubdia","202245",U652="Cox's Bazar Sadar","202224",U652="Chakaria","202216",ISBLANK(U652),"")</f>
        <v>202294</v>
      </c>
      <c r="BD652" s="22"/>
      <c r="BE652" s="22"/>
    </row>
    <row r="653" spans="1:57" ht="15" customHeight="1">
      <c r="A653" s="36">
        <v>650</v>
      </c>
      <c r="B653" s="7" t="s">
        <v>317</v>
      </c>
      <c r="C653" s="1" t="s">
        <v>27</v>
      </c>
      <c r="D653" s="1" t="s">
        <v>318</v>
      </c>
      <c r="E653" s="20" t="s">
        <v>10</v>
      </c>
      <c r="F653" s="20" t="s">
        <v>22</v>
      </c>
      <c r="G653" s="20" t="s">
        <v>16</v>
      </c>
      <c r="H653" s="3" t="s">
        <v>286</v>
      </c>
      <c r="I653" s="18" t="s">
        <v>102</v>
      </c>
      <c r="J653" s="18" t="s">
        <v>160</v>
      </c>
      <c r="K653" s="100" t="s">
        <v>101</v>
      </c>
      <c r="L653" s="100" t="s">
        <v>357</v>
      </c>
      <c r="M653" s="3" t="s">
        <v>428</v>
      </c>
      <c r="N653" s="18" t="s">
        <v>319</v>
      </c>
      <c r="O653" s="18" t="s">
        <v>303</v>
      </c>
      <c r="P653" s="18">
        <v>4287</v>
      </c>
      <c r="Q653" s="2" t="s">
        <v>289</v>
      </c>
      <c r="R653" s="1" t="s">
        <v>320</v>
      </c>
      <c r="S653" s="5" t="s">
        <v>291</v>
      </c>
      <c r="T653" s="5" t="s">
        <v>292</v>
      </c>
      <c r="U653" s="18" t="s">
        <v>76</v>
      </c>
      <c r="V653" s="18"/>
      <c r="W653" s="18" t="s">
        <v>125</v>
      </c>
      <c r="X653" s="18" t="s">
        <v>311</v>
      </c>
      <c r="Y653" s="18" t="s">
        <v>72</v>
      </c>
      <c r="Z653" s="18" t="s">
        <v>296</v>
      </c>
      <c r="AA653" s="18" t="s">
        <v>100</v>
      </c>
      <c r="AB653" s="18" t="s">
        <v>236</v>
      </c>
      <c r="AC653" s="21">
        <v>1343</v>
      </c>
      <c r="AD653" s="140">
        <f t="shared" si="23"/>
        <v>6043.5</v>
      </c>
      <c r="AE653" s="140">
        <f>Table_1027[[#This Row],[Planned Individuals]]*0.51</f>
        <v>3082.1849999999999</v>
      </c>
      <c r="AF653" s="140">
        <f>Table_1027[[#This Row],[Planned Individuals]]*0.49</f>
        <v>2961.3150000000001</v>
      </c>
      <c r="AG653" s="37">
        <v>1310</v>
      </c>
      <c r="AH653" s="37"/>
      <c r="AI653" s="140">
        <f>SUM(Table_1027[[#This Row],[Existing Households]:[New Households]])</f>
        <v>1310</v>
      </c>
      <c r="AJ653" s="140">
        <f t="shared" si="24"/>
        <v>6025.9999999999991</v>
      </c>
      <c r="AK653" s="140">
        <f>Table_1027[[#This Row],[Reached Individuals]]*0.51</f>
        <v>3073.2599999999998</v>
      </c>
      <c r="AL653" s="140">
        <f>Table_1027[[#This Row],[Reached Individuals]]*0.49</f>
        <v>2952.7399999999993</v>
      </c>
      <c r="AM653" s="140">
        <f>Table_1027[[#This Row],[Reached Individuals]]*0.21</f>
        <v>1265.4599999999998</v>
      </c>
      <c r="AN653" s="140">
        <f>Table_1027[[#This Row],[Reached Individuals]]*0.21</f>
        <v>1265.4599999999998</v>
      </c>
      <c r="AO653" s="140">
        <f>Table_1027[[#This Row],[Reached Individuals]]*0.26</f>
        <v>1566.7599999999998</v>
      </c>
      <c r="AP653" s="140">
        <f>Table_1027[[#This Row],[Reached Individuals]]*0.27</f>
        <v>1627.0199999999998</v>
      </c>
      <c r="AQ653" s="142">
        <f>Table_1027[[#This Row],[Reached Individuals]]*0.02</f>
        <v>120.51999999999998</v>
      </c>
      <c r="AR653" s="142">
        <f>Table_1027[[#This Row],[Reached Individuals]]*0.03</f>
        <v>180.77999999999997</v>
      </c>
      <c r="AS653" s="37"/>
      <c r="AT653" s="12"/>
      <c r="AU653" s="12"/>
      <c r="AV653" s="11"/>
      <c r="AW653" s="11"/>
      <c r="AX653" s="11" t="s">
        <v>371</v>
      </c>
      <c r="AY653" s="18" t="s">
        <v>395</v>
      </c>
      <c r="AZ653" s="18" t="s">
        <v>373</v>
      </c>
      <c r="BA653" s="5">
        <v>20</v>
      </c>
      <c r="BB653" s="5">
        <v>2022</v>
      </c>
      <c r="BC653" s="6" t="str" cm="1">
        <f t="array" ref="BC653">_xlfn.IFS(U653="Teknaf","202290",U653="Ukhia","202294",U653="Ramu","202266",U653="Pekua","202256",U653="Maheshkhali","202249",U653="Kutubdia","202245",U653="Cox's Bazar Sadar","202224",U653="Chakaria","202216",ISBLANK(U653),"")</f>
        <v>202294</v>
      </c>
      <c r="BD653" s="22"/>
      <c r="BE653" s="22"/>
    </row>
    <row r="654" spans="1:57" ht="15" customHeight="1">
      <c r="A654" s="36">
        <v>651</v>
      </c>
      <c r="B654" s="7" t="s">
        <v>317</v>
      </c>
      <c r="C654" s="1" t="s">
        <v>27</v>
      </c>
      <c r="D654" s="1" t="s">
        <v>318</v>
      </c>
      <c r="E654" s="20" t="s">
        <v>10</v>
      </c>
      <c r="F654" s="20" t="s">
        <v>13</v>
      </c>
      <c r="G654" s="20" t="s">
        <v>16</v>
      </c>
      <c r="H654" s="3" t="s">
        <v>286</v>
      </c>
      <c r="I654" s="18" t="s">
        <v>102</v>
      </c>
      <c r="J654" s="18" t="s">
        <v>160</v>
      </c>
      <c r="K654" s="100" t="s">
        <v>101</v>
      </c>
      <c r="L654" s="100" t="s">
        <v>357</v>
      </c>
      <c r="M654" s="3" t="s">
        <v>428</v>
      </c>
      <c r="N654" s="18" t="s">
        <v>319</v>
      </c>
      <c r="O654" s="18" t="s">
        <v>303</v>
      </c>
      <c r="P654" s="18">
        <v>4287</v>
      </c>
      <c r="Q654" s="2" t="s">
        <v>289</v>
      </c>
      <c r="R654" s="1" t="s">
        <v>320</v>
      </c>
      <c r="S654" s="5" t="s">
        <v>291</v>
      </c>
      <c r="T654" s="5" t="s">
        <v>292</v>
      </c>
      <c r="U654" s="18" t="s">
        <v>76</v>
      </c>
      <c r="V654" s="18"/>
      <c r="W654" s="18" t="s">
        <v>126</v>
      </c>
      <c r="X654" s="18" t="s">
        <v>311</v>
      </c>
      <c r="Y654" s="18" t="s">
        <v>72</v>
      </c>
      <c r="Z654" s="18" t="s">
        <v>296</v>
      </c>
      <c r="AA654" s="18" t="s">
        <v>100</v>
      </c>
      <c r="AB654" s="18" t="s">
        <v>236</v>
      </c>
      <c r="AC654" s="21">
        <v>460</v>
      </c>
      <c r="AD654" s="140">
        <f t="shared" si="23"/>
        <v>2070</v>
      </c>
      <c r="AE654" s="140">
        <f>Table_1027[[#This Row],[Planned Individuals]]*0.51</f>
        <v>1055.7</v>
      </c>
      <c r="AF654" s="140">
        <f>Table_1027[[#This Row],[Planned Individuals]]*0.49</f>
        <v>1014.3</v>
      </c>
      <c r="AG654" s="37">
        <v>440</v>
      </c>
      <c r="AH654" s="37"/>
      <c r="AI654" s="140">
        <f>SUM(Table_1027[[#This Row],[Existing Households]:[New Households]])</f>
        <v>440</v>
      </c>
      <c r="AJ654" s="140">
        <f t="shared" si="24"/>
        <v>2023.9999999999998</v>
      </c>
      <c r="AK654" s="140">
        <f>Table_1027[[#This Row],[Reached Individuals]]*0.51</f>
        <v>1032.24</v>
      </c>
      <c r="AL654" s="140">
        <f>Table_1027[[#This Row],[Reached Individuals]]*0.49</f>
        <v>991.75999999999988</v>
      </c>
      <c r="AM654" s="140">
        <f>Table_1027[[#This Row],[Reached Individuals]]*0.21</f>
        <v>425.03999999999996</v>
      </c>
      <c r="AN654" s="140">
        <f>Table_1027[[#This Row],[Reached Individuals]]*0.21</f>
        <v>425.03999999999996</v>
      </c>
      <c r="AO654" s="140">
        <f>Table_1027[[#This Row],[Reached Individuals]]*0.26</f>
        <v>526.24</v>
      </c>
      <c r="AP654" s="140">
        <f>Table_1027[[#This Row],[Reached Individuals]]*0.27</f>
        <v>546.48</v>
      </c>
      <c r="AQ654" s="142">
        <f>Table_1027[[#This Row],[Reached Individuals]]*0.02</f>
        <v>40.479999999999997</v>
      </c>
      <c r="AR654" s="142">
        <f>Table_1027[[#This Row],[Reached Individuals]]*0.03</f>
        <v>60.719999999999992</v>
      </c>
      <c r="AS654" s="37"/>
      <c r="AT654" s="12"/>
      <c r="AU654" s="12"/>
      <c r="AV654" s="11"/>
      <c r="AW654" s="11"/>
      <c r="AX654" s="11" t="s">
        <v>371</v>
      </c>
      <c r="AY654" s="18" t="s">
        <v>396</v>
      </c>
      <c r="AZ654" s="18" t="s">
        <v>373</v>
      </c>
      <c r="BA654" s="5">
        <v>20</v>
      </c>
      <c r="BB654" s="5">
        <v>2022</v>
      </c>
      <c r="BC654" s="6" t="str" cm="1">
        <f t="array" ref="BC654">_xlfn.IFS(U654="Teknaf","202290",U654="Ukhia","202294",U654="Ramu","202266",U654="Pekua","202256",U654="Maheshkhali","202249",U654="Kutubdia","202245",U654="Cox's Bazar Sadar","202224",U654="Chakaria","202216",ISBLANK(U654),"")</f>
        <v>202294</v>
      </c>
      <c r="BD654" s="22"/>
      <c r="BE654" s="22"/>
    </row>
    <row r="655" spans="1:57" ht="15" customHeight="1">
      <c r="A655" s="36">
        <v>652</v>
      </c>
      <c r="B655" s="7" t="s">
        <v>317</v>
      </c>
      <c r="C655" s="1" t="s">
        <v>27</v>
      </c>
      <c r="D655" s="1" t="s">
        <v>318</v>
      </c>
      <c r="E655" s="20" t="s">
        <v>10</v>
      </c>
      <c r="F655" s="20" t="s">
        <v>13</v>
      </c>
      <c r="G655" s="20" t="s">
        <v>16</v>
      </c>
      <c r="H655" s="3" t="s">
        <v>286</v>
      </c>
      <c r="I655" s="18" t="s">
        <v>102</v>
      </c>
      <c r="J655" s="18" t="s">
        <v>160</v>
      </c>
      <c r="K655" s="100" t="s">
        <v>101</v>
      </c>
      <c r="L655" s="100" t="s">
        <v>357</v>
      </c>
      <c r="M655" s="3" t="s">
        <v>428</v>
      </c>
      <c r="N655" s="18" t="s">
        <v>319</v>
      </c>
      <c r="O655" s="18" t="s">
        <v>303</v>
      </c>
      <c r="P655" s="18">
        <v>4287</v>
      </c>
      <c r="Q655" s="2" t="s">
        <v>289</v>
      </c>
      <c r="R655" s="1" t="s">
        <v>320</v>
      </c>
      <c r="S655" s="5" t="s">
        <v>291</v>
      </c>
      <c r="T655" s="5" t="s">
        <v>292</v>
      </c>
      <c r="U655" s="18" t="s">
        <v>76</v>
      </c>
      <c r="V655" s="18"/>
      <c r="W655" s="18" t="s">
        <v>127</v>
      </c>
      <c r="X655" s="18" t="s">
        <v>311</v>
      </c>
      <c r="Y655" s="18" t="s">
        <v>72</v>
      </c>
      <c r="Z655" s="18" t="s">
        <v>296</v>
      </c>
      <c r="AA655" s="18" t="s">
        <v>100</v>
      </c>
      <c r="AB655" s="18" t="s">
        <v>236</v>
      </c>
      <c r="AC655" s="21">
        <v>507</v>
      </c>
      <c r="AD655" s="140">
        <f t="shared" si="23"/>
        <v>2281.5</v>
      </c>
      <c r="AE655" s="140">
        <f>Table_1027[[#This Row],[Planned Individuals]]*0.51</f>
        <v>1163.5650000000001</v>
      </c>
      <c r="AF655" s="140">
        <f>Table_1027[[#This Row],[Planned Individuals]]*0.49</f>
        <v>1117.9349999999999</v>
      </c>
      <c r="AG655" s="37">
        <v>483</v>
      </c>
      <c r="AH655" s="37"/>
      <c r="AI655" s="140">
        <f>SUM(Table_1027[[#This Row],[Existing Households]:[New Households]])</f>
        <v>483</v>
      </c>
      <c r="AJ655" s="140">
        <f t="shared" si="24"/>
        <v>2221.7999999999997</v>
      </c>
      <c r="AK655" s="140">
        <f>Table_1027[[#This Row],[Reached Individuals]]*0.51</f>
        <v>1133.1179999999999</v>
      </c>
      <c r="AL655" s="140">
        <f>Table_1027[[#This Row],[Reached Individuals]]*0.49</f>
        <v>1088.6819999999998</v>
      </c>
      <c r="AM655" s="140">
        <f>Table_1027[[#This Row],[Reached Individuals]]*0.21</f>
        <v>466.57799999999992</v>
      </c>
      <c r="AN655" s="140">
        <f>Table_1027[[#This Row],[Reached Individuals]]*0.21</f>
        <v>466.57799999999992</v>
      </c>
      <c r="AO655" s="140">
        <f>Table_1027[[#This Row],[Reached Individuals]]*0.26</f>
        <v>577.66799999999989</v>
      </c>
      <c r="AP655" s="140">
        <f>Table_1027[[#This Row],[Reached Individuals]]*0.27</f>
        <v>599.88599999999997</v>
      </c>
      <c r="AQ655" s="142">
        <f>Table_1027[[#This Row],[Reached Individuals]]*0.02</f>
        <v>44.435999999999993</v>
      </c>
      <c r="AR655" s="142">
        <f>Table_1027[[#This Row],[Reached Individuals]]*0.03</f>
        <v>66.653999999999996</v>
      </c>
      <c r="AS655" s="37"/>
      <c r="AT655" s="12"/>
      <c r="AU655" s="12"/>
      <c r="AV655" s="11"/>
      <c r="AW655" s="11"/>
      <c r="AX655" s="11" t="s">
        <v>371</v>
      </c>
      <c r="AY655" s="18" t="s">
        <v>397</v>
      </c>
      <c r="AZ655" s="18" t="s">
        <v>373</v>
      </c>
      <c r="BA655" s="5">
        <v>20</v>
      </c>
      <c r="BB655" s="5">
        <v>2022</v>
      </c>
      <c r="BC655" s="6" t="str" cm="1">
        <f t="array" ref="BC655">_xlfn.IFS(U655="Teknaf","202290",U655="Ukhia","202294",U655="Ramu","202266",U655="Pekua","202256",U655="Maheshkhali","202249",U655="Kutubdia","202245",U655="Cox's Bazar Sadar","202224",U655="Chakaria","202216",ISBLANK(U655),"")</f>
        <v>202294</v>
      </c>
      <c r="BD655" s="22"/>
      <c r="BE655" s="22"/>
    </row>
    <row r="656" spans="1:57" ht="15" customHeight="1">
      <c r="A656" s="36">
        <v>653</v>
      </c>
      <c r="B656" s="7" t="s">
        <v>317</v>
      </c>
      <c r="C656" s="1" t="s">
        <v>27</v>
      </c>
      <c r="D656" s="1" t="s">
        <v>318</v>
      </c>
      <c r="E656" s="20" t="s">
        <v>10</v>
      </c>
      <c r="F656" s="20" t="s">
        <v>18</v>
      </c>
      <c r="G656" s="20" t="s">
        <v>16</v>
      </c>
      <c r="H656" s="3" t="s">
        <v>286</v>
      </c>
      <c r="I656" s="18" t="s">
        <v>102</v>
      </c>
      <c r="J656" s="18" t="s">
        <v>160</v>
      </c>
      <c r="K656" s="100" t="s">
        <v>101</v>
      </c>
      <c r="L656" s="100" t="s">
        <v>357</v>
      </c>
      <c r="M656" s="3" t="s">
        <v>428</v>
      </c>
      <c r="N656" s="18" t="s">
        <v>319</v>
      </c>
      <c r="O656" s="18" t="s">
        <v>303</v>
      </c>
      <c r="P656" s="18">
        <v>4287</v>
      </c>
      <c r="Q656" s="2" t="s">
        <v>289</v>
      </c>
      <c r="R656" s="1" t="s">
        <v>320</v>
      </c>
      <c r="S656" s="5" t="s">
        <v>291</v>
      </c>
      <c r="T656" s="5" t="s">
        <v>292</v>
      </c>
      <c r="U656" s="18" t="s">
        <v>76</v>
      </c>
      <c r="V656" s="18"/>
      <c r="W656" s="18" t="s">
        <v>130</v>
      </c>
      <c r="X656" s="18" t="s">
        <v>311</v>
      </c>
      <c r="Y656" s="18" t="s">
        <v>72</v>
      </c>
      <c r="Z656" s="18" t="s">
        <v>296</v>
      </c>
      <c r="AA656" s="18" t="s">
        <v>100</v>
      </c>
      <c r="AB656" s="18" t="s">
        <v>236</v>
      </c>
      <c r="AC656" s="21"/>
      <c r="AD656" s="140">
        <f t="shared" si="23"/>
        <v>0</v>
      </c>
      <c r="AE656" s="140">
        <f>Table_1027[[#This Row],[Planned Individuals]]*0.51</f>
        <v>0</v>
      </c>
      <c r="AF656" s="140">
        <f>Table_1027[[#This Row],[Planned Individuals]]*0.49</f>
        <v>0</v>
      </c>
      <c r="AG656" s="37"/>
      <c r="AH656" s="37"/>
      <c r="AI656" s="140">
        <f>SUM(Table_1027[[#This Row],[Existing Households]:[New Households]])</f>
        <v>0</v>
      </c>
      <c r="AJ656" s="140">
        <f t="shared" si="24"/>
        <v>0</v>
      </c>
      <c r="AK656" s="140">
        <f>Table_1027[[#This Row],[Reached Individuals]]*0.51</f>
        <v>0</v>
      </c>
      <c r="AL656" s="140">
        <f>Table_1027[[#This Row],[Reached Individuals]]*0.49</f>
        <v>0</v>
      </c>
      <c r="AM656" s="140">
        <f>Table_1027[[#This Row],[Reached Individuals]]*0.21</f>
        <v>0</v>
      </c>
      <c r="AN656" s="140">
        <f>Table_1027[[#This Row],[Reached Individuals]]*0.21</f>
        <v>0</v>
      </c>
      <c r="AO656" s="140">
        <f>Table_1027[[#This Row],[Reached Individuals]]*0.26</f>
        <v>0</v>
      </c>
      <c r="AP656" s="140">
        <f>Table_1027[[#This Row],[Reached Individuals]]*0.27</f>
        <v>0</v>
      </c>
      <c r="AQ656" s="142">
        <f>Table_1027[[#This Row],[Reached Individuals]]*0.02</f>
        <v>0</v>
      </c>
      <c r="AR656" s="142">
        <f>Table_1027[[#This Row],[Reached Individuals]]*0.03</f>
        <v>0</v>
      </c>
      <c r="AS656" s="37"/>
      <c r="AT656" s="12"/>
      <c r="AU656" s="12"/>
      <c r="AV656" s="11"/>
      <c r="AW656" s="11"/>
      <c r="AX656" s="11" t="s">
        <v>371</v>
      </c>
      <c r="AY656" s="18" t="s">
        <v>398</v>
      </c>
      <c r="AZ656" s="18" t="s">
        <v>373</v>
      </c>
      <c r="BA656" s="5">
        <v>20</v>
      </c>
      <c r="BB656" s="5">
        <v>2022</v>
      </c>
      <c r="BC656" s="6" t="str" cm="1">
        <f t="array" ref="BC656">_xlfn.IFS(U656="Teknaf","202290",U656="Ukhia","202294",U656="Ramu","202266",U656="Pekua","202256",U656="Maheshkhali","202249",U656="Kutubdia","202245",U656="Cox's Bazar Sadar","202224",U656="Chakaria","202216",ISBLANK(U656),"")</f>
        <v>202294</v>
      </c>
      <c r="BD656" s="22"/>
      <c r="BE656" s="22"/>
    </row>
    <row r="657" spans="1:57" ht="15" customHeight="1">
      <c r="A657" s="36">
        <v>654</v>
      </c>
      <c r="B657" s="7" t="s">
        <v>317</v>
      </c>
      <c r="C657" s="1" t="s">
        <v>27</v>
      </c>
      <c r="D657" s="1" t="s">
        <v>318</v>
      </c>
      <c r="E657" s="20" t="s">
        <v>10</v>
      </c>
      <c r="F657" s="20" t="s">
        <v>18</v>
      </c>
      <c r="G657" s="20" t="s">
        <v>16</v>
      </c>
      <c r="H657" s="3" t="s">
        <v>286</v>
      </c>
      <c r="I657" s="18" t="s">
        <v>102</v>
      </c>
      <c r="J657" s="18" t="s">
        <v>160</v>
      </c>
      <c r="K657" s="100" t="s">
        <v>101</v>
      </c>
      <c r="L657" s="100" t="s">
        <v>357</v>
      </c>
      <c r="M657" s="3" t="s">
        <v>428</v>
      </c>
      <c r="N657" s="18" t="s">
        <v>319</v>
      </c>
      <c r="O657" s="18" t="s">
        <v>303</v>
      </c>
      <c r="P657" s="18">
        <v>4287</v>
      </c>
      <c r="Q657" s="2" t="s">
        <v>289</v>
      </c>
      <c r="R657" s="1" t="s">
        <v>320</v>
      </c>
      <c r="S657" s="5" t="s">
        <v>291</v>
      </c>
      <c r="T657" s="5" t="s">
        <v>292</v>
      </c>
      <c r="U657" s="18" t="s">
        <v>77</v>
      </c>
      <c r="V657" s="18"/>
      <c r="W657" s="18" t="s">
        <v>131</v>
      </c>
      <c r="X657" s="18" t="s">
        <v>311</v>
      </c>
      <c r="Y657" s="18" t="s">
        <v>72</v>
      </c>
      <c r="Z657" s="18" t="s">
        <v>296</v>
      </c>
      <c r="AA657" s="18" t="s">
        <v>100</v>
      </c>
      <c r="AB657" s="18" t="s">
        <v>236</v>
      </c>
      <c r="AC657" s="21">
        <v>1016</v>
      </c>
      <c r="AD657" s="140">
        <f t="shared" si="23"/>
        <v>4572</v>
      </c>
      <c r="AE657" s="140">
        <f>Table_1027[[#This Row],[Planned Individuals]]*0.51</f>
        <v>2331.7200000000003</v>
      </c>
      <c r="AF657" s="140">
        <f>Table_1027[[#This Row],[Planned Individuals]]*0.49</f>
        <v>2240.2799999999997</v>
      </c>
      <c r="AG657" s="37">
        <v>1004</v>
      </c>
      <c r="AH657" s="37"/>
      <c r="AI657" s="140">
        <f>SUM(Table_1027[[#This Row],[Existing Households]:[New Households]])</f>
        <v>1004</v>
      </c>
      <c r="AJ657" s="140">
        <f t="shared" si="24"/>
        <v>4618.3999999999996</v>
      </c>
      <c r="AK657" s="140">
        <f>Table_1027[[#This Row],[Reached Individuals]]*0.51</f>
        <v>2355.384</v>
      </c>
      <c r="AL657" s="140">
        <f>Table_1027[[#This Row],[Reached Individuals]]*0.49</f>
        <v>2263.0159999999996</v>
      </c>
      <c r="AM657" s="140">
        <f>Table_1027[[#This Row],[Reached Individuals]]*0.21</f>
        <v>969.86399999999992</v>
      </c>
      <c r="AN657" s="140">
        <f>Table_1027[[#This Row],[Reached Individuals]]*0.21</f>
        <v>969.86399999999992</v>
      </c>
      <c r="AO657" s="140">
        <f>Table_1027[[#This Row],[Reached Individuals]]*0.26</f>
        <v>1200.7839999999999</v>
      </c>
      <c r="AP657" s="140">
        <f>Table_1027[[#This Row],[Reached Individuals]]*0.27</f>
        <v>1246.9680000000001</v>
      </c>
      <c r="AQ657" s="142">
        <f>Table_1027[[#This Row],[Reached Individuals]]*0.02</f>
        <v>92.367999999999995</v>
      </c>
      <c r="AR657" s="142">
        <f>Table_1027[[#This Row],[Reached Individuals]]*0.03</f>
        <v>138.55199999999999</v>
      </c>
      <c r="AS657" s="37"/>
      <c r="AT657" s="12"/>
      <c r="AU657" s="12"/>
      <c r="AV657" s="11"/>
      <c r="AW657" s="11"/>
      <c r="AX657" s="11" t="s">
        <v>371</v>
      </c>
      <c r="AY657" s="18" t="s">
        <v>399</v>
      </c>
      <c r="AZ657" s="18" t="s">
        <v>373</v>
      </c>
      <c r="BA657" s="5">
        <v>20</v>
      </c>
      <c r="BB657" s="5">
        <v>2022</v>
      </c>
      <c r="BC657" s="6" t="str" cm="1">
        <f t="array" ref="BC657">_xlfn.IFS(U657="Teknaf","202290",U657="Ukhia","202294",U657="Ramu","202266",U657="Pekua","202256",U657="Maheshkhali","202249",U657="Kutubdia","202245",U657="Cox's Bazar Sadar","202224",U657="Chakaria","202216",ISBLANK(U657),"")</f>
        <v>202290</v>
      </c>
      <c r="BD657" s="22"/>
      <c r="BE657" s="22"/>
    </row>
    <row r="658" spans="1:57" ht="15" customHeight="1">
      <c r="A658" s="36">
        <v>655</v>
      </c>
      <c r="B658" s="7" t="s">
        <v>317</v>
      </c>
      <c r="C658" s="1" t="s">
        <v>27</v>
      </c>
      <c r="D658" s="1" t="s">
        <v>318</v>
      </c>
      <c r="E658" s="20" t="s">
        <v>10</v>
      </c>
      <c r="F658" s="20" t="s">
        <v>18</v>
      </c>
      <c r="G658" s="20" t="s">
        <v>16</v>
      </c>
      <c r="H658" s="3" t="s">
        <v>286</v>
      </c>
      <c r="I658" s="18" t="s">
        <v>102</v>
      </c>
      <c r="J658" s="18" t="s">
        <v>160</v>
      </c>
      <c r="K658" s="100" t="s">
        <v>101</v>
      </c>
      <c r="L658" s="100" t="s">
        <v>357</v>
      </c>
      <c r="M658" s="3" t="s">
        <v>428</v>
      </c>
      <c r="N658" s="18" t="s">
        <v>319</v>
      </c>
      <c r="O658" s="18" t="s">
        <v>303</v>
      </c>
      <c r="P658" s="18">
        <v>4287</v>
      </c>
      <c r="Q658" s="2" t="s">
        <v>289</v>
      </c>
      <c r="R658" s="1" t="s">
        <v>320</v>
      </c>
      <c r="S658" s="5" t="s">
        <v>291</v>
      </c>
      <c r="T658" s="5" t="s">
        <v>292</v>
      </c>
      <c r="U658" s="18" t="s">
        <v>76</v>
      </c>
      <c r="V658" s="18"/>
      <c r="W658" s="18" t="s">
        <v>128</v>
      </c>
      <c r="X658" s="18" t="s">
        <v>311</v>
      </c>
      <c r="Y658" s="18" t="s">
        <v>72</v>
      </c>
      <c r="Z658" s="18" t="s">
        <v>296</v>
      </c>
      <c r="AA658" s="18" t="s">
        <v>100</v>
      </c>
      <c r="AB658" s="18" t="s">
        <v>236</v>
      </c>
      <c r="AC658" s="21">
        <v>871</v>
      </c>
      <c r="AD658" s="140">
        <f t="shared" si="23"/>
        <v>3919.5</v>
      </c>
      <c r="AE658" s="140">
        <f>Table_1027[[#This Row],[Planned Individuals]]*0.51</f>
        <v>1998.9449999999999</v>
      </c>
      <c r="AF658" s="140">
        <f>Table_1027[[#This Row],[Planned Individuals]]*0.49</f>
        <v>1920.5550000000001</v>
      </c>
      <c r="AG658" s="37">
        <v>187</v>
      </c>
      <c r="AH658" s="37"/>
      <c r="AI658" s="140">
        <f>SUM(Table_1027[[#This Row],[Existing Households]:[New Households]])</f>
        <v>187</v>
      </c>
      <c r="AJ658" s="140">
        <f t="shared" si="24"/>
        <v>860.19999999999993</v>
      </c>
      <c r="AK658" s="140">
        <f>Table_1027[[#This Row],[Reached Individuals]]*0.51</f>
        <v>438.702</v>
      </c>
      <c r="AL658" s="140">
        <f>Table_1027[[#This Row],[Reached Individuals]]*0.49</f>
        <v>421.49799999999993</v>
      </c>
      <c r="AM658" s="140">
        <f>Table_1027[[#This Row],[Reached Individuals]]*0.21</f>
        <v>180.64199999999997</v>
      </c>
      <c r="AN658" s="140">
        <f>Table_1027[[#This Row],[Reached Individuals]]*0.21</f>
        <v>180.64199999999997</v>
      </c>
      <c r="AO658" s="140">
        <f>Table_1027[[#This Row],[Reached Individuals]]*0.26</f>
        <v>223.65199999999999</v>
      </c>
      <c r="AP658" s="140">
        <f>Table_1027[[#This Row],[Reached Individuals]]*0.27</f>
        <v>232.25399999999999</v>
      </c>
      <c r="AQ658" s="142">
        <f>Table_1027[[#This Row],[Reached Individuals]]*0.02</f>
        <v>17.204000000000001</v>
      </c>
      <c r="AR658" s="142">
        <f>Table_1027[[#This Row],[Reached Individuals]]*0.03</f>
        <v>25.805999999999997</v>
      </c>
      <c r="AS658" s="37"/>
      <c r="AT658" s="12"/>
      <c r="AU658" s="12"/>
      <c r="AV658" s="11"/>
      <c r="AW658" s="11"/>
      <c r="AX658" s="11" t="s">
        <v>371</v>
      </c>
      <c r="AY658" s="18" t="s">
        <v>400</v>
      </c>
      <c r="AZ658" s="18" t="s">
        <v>373</v>
      </c>
      <c r="BA658" s="5">
        <v>20</v>
      </c>
      <c r="BB658" s="5">
        <v>2022</v>
      </c>
      <c r="BC658" s="6" t="str" cm="1">
        <f t="array" ref="BC658">_xlfn.IFS(U658="Teknaf","202290",U658="Ukhia","202294",U658="Ramu","202266",U658="Pekua","202256",U658="Maheshkhali","202249",U658="Kutubdia","202245",U658="Cox's Bazar Sadar","202224",U658="Chakaria","202216",ISBLANK(U658),"")</f>
        <v>202294</v>
      </c>
      <c r="BD658" s="22"/>
      <c r="BE658" s="22"/>
    </row>
    <row r="659" spans="1:57" ht="15" customHeight="1">
      <c r="A659" s="36">
        <v>656</v>
      </c>
      <c r="B659" s="7" t="s">
        <v>317</v>
      </c>
      <c r="C659" s="1" t="s">
        <v>27</v>
      </c>
      <c r="D659" s="1" t="s">
        <v>318</v>
      </c>
      <c r="E659" s="20" t="s">
        <v>10</v>
      </c>
      <c r="F659" s="20" t="s">
        <v>18</v>
      </c>
      <c r="G659" s="20" t="s">
        <v>16</v>
      </c>
      <c r="H659" s="3" t="s">
        <v>286</v>
      </c>
      <c r="I659" s="18" t="s">
        <v>102</v>
      </c>
      <c r="J659" s="18" t="s">
        <v>160</v>
      </c>
      <c r="K659" s="100" t="s">
        <v>101</v>
      </c>
      <c r="L659" s="100" t="s">
        <v>357</v>
      </c>
      <c r="M659" s="3" t="s">
        <v>428</v>
      </c>
      <c r="N659" s="18" t="s">
        <v>319</v>
      </c>
      <c r="O659" s="18" t="s">
        <v>303</v>
      </c>
      <c r="P659" s="18">
        <v>4287</v>
      </c>
      <c r="Q659" s="2" t="s">
        <v>289</v>
      </c>
      <c r="R659" s="1" t="s">
        <v>320</v>
      </c>
      <c r="S659" s="5" t="s">
        <v>291</v>
      </c>
      <c r="T659" s="5" t="s">
        <v>292</v>
      </c>
      <c r="U659" s="18" t="s">
        <v>77</v>
      </c>
      <c r="V659" s="18"/>
      <c r="W659" s="18" t="s">
        <v>132</v>
      </c>
      <c r="X659" s="18" t="s">
        <v>311</v>
      </c>
      <c r="Y659" s="18" t="s">
        <v>72</v>
      </c>
      <c r="Z659" s="18" t="s">
        <v>296</v>
      </c>
      <c r="AA659" s="18" t="s">
        <v>100</v>
      </c>
      <c r="AB659" s="18" t="s">
        <v>236</v>
      </c>
      <c r="AC659" s="21"/>
      <c r="AD659" s="140">
        <f t="shared" si="23"/>
        <v>0</v>
      </c>
      <c r="AE659" s="140">
        <f>Table_1027[[#This Row],[Planned Individuals]]*0.51</f>
        <v>0</v>
      </c>
      <c r="AF659" s="140">
        <f>Table_1027[[#This Row],[Planned Individuals]]*0.49</f>
        <v>0</v>
      </c>
      <c r="AG659" s="37"/>
      <c r="AH659" s="37"/>
      <c r="AI659" s="140">
        <f>SUM(Table_1027[[#This Row],[Existing Households]:[New Households]])</f>
        <v>0</v>
      </c>
      <c r="AJ659" s="140">
        <f t="shared" si="24"/>
        <v>0</v>
      </c>
      <c r="AK659" s="140">
        <f>Table_1027[[#This Row],[Reached Individuals]]*0.51</f>
        <v>0</v>
      </c>
      <c r="AL659" s="140">
        <f>Table_1027[[#This Row],[Reached Individuals]]*0.49</f>
        <v>0</v>
      </c>
      <c r="AM659" s="140">
        <f>Table_1027[[#This Row],[Reached Individuals]]*0.21</f>
        <v>0</v>
      </c>
      <c r="AN659" s="140">
        <f>Table_1027[[#This Row],[Reached Individuals]]*0.21</f>
        <v>0</v>
      </c>
      <c r="AO659" s="140">
        <f>Table_1027[[#This Row],[Reached Individuals]]*0.26</f>
        <v>0</v>
      </c>
      <c r="AP659" s="140">
        <f>Table_1027[[#This Row],[Reached Individuals]]*0.27</f>
        <v>0</v>
      </c>
      <c r="AQ659" s="142">
        <f>Table_1027[[#This Row],[Reached Individuals]]*0.02</f>
        <v>0</v>
      </c>
      <c r="AR659" s="142">
        <f>Table_1027[[#This Row],[Reached Individuals]]*0.03</f>
        <v>0</v>
      </c>
      <c r="AS659" s="37"/>
      <c r="AT659" s="12"/>
      <c r="AU659" s="12"/>
      <c r="AV659" s="11"/>
      <c r="AW659" s="11"/>
      <c r="AX659" s="11" t="s">
        <v>371</v>
      </c>
      <c r="AY659" s="18" t="s">
        <v>401</v>
      </c>
      <c r="AZ659" s="18" t="s">
        <v>373</v>
      </c>
      <c r="BA659" s="5">
        <v>20</v>
      </c>
      <c r="BB659" s="5">
        <v>2022</v>
      </c>
      <c r="BC659" s="6" t="str" cm="1">
        <f t="array" ref="BC659">_xlfn.IFS(U659="Teknaf","202290",U659="Ukhia","202294",U659="Ramu","202266",U659="Pekua","202256",U659="Maheshkhali","202249",U659="Kutubdia","202245",U659="Cox's Bazar Sadar","202224",U659="Chakaria","202216",ISBLANK(U659),"")</f>
        <v>202290</v>
      </c>
      <c r="BD659" s="22"/>
      <c r="BE659" s="22"/>
    </row>
    <row r="660" spans="1:57" ht="15" customHeight="1">
      <c r="A660" s="36">
        <v>657</v>
      </c>
      <c r="B660" s="7" t="s">
        <v>317</v>
      </c>
      <c r="C660" s="1" t="s">
        <v>27</v>
      </c>
      <c r="D660" s="1" t="s">
        <v>318</v>
      </c>
      <c r="E660" s="20" t="s">
        <v>10</v>
      </c>
      <c r="F660" s="20" t="s">
        <v>18</v>
      </c>
      <c r="G660" s="20" t="s">
        <v>16</v>
      </c>
      <c r="H660" s="3" t="s">
        <v>286</v>
      </c>
      <c r="I660" s="18" t="s">
        <v>102</v>
      </c>
      <c r="J660" s="18" t="s">
        <v>160</v>
      </c>
      <c r="K660" s="100" t="s">
        <v>101</v>
      </c>
      <c r="L660" s="100" t="s">
        <v>357</v>
      </c>
      <c r="M660" s="3" t="s">
        <v>428</v>
      </c>
      <c r="N660" s="18" t="s">
        <v>319</v>
      </c>
      <c r="O660" s="18" t="s">
        <v>303</v>
      </c>
      <c r="P660" s="18">
        <v>4287</v>
      </c>
      <c r="Q660" s="2" t="s">
        <v>289</v>
      </c>
      <c r="R660" s="1" t="s">
        <v>320</v>
      </c>
      <c r="S660" s="5" t="s">
        <v>291</v>
      </c>
      <c r="T660" s="5" t="s">
        <v>292</v>
      </c>
      <c r="U660" s="18" t="s">
        <v>77</v>
      </c>
      <c r="V660" s="18"/>
      <c r="W660" s="18" t="s">
        <v>133</v>
      </c>
      <c r="X660" s="18" t="s">
        <v>311</v>
      </c>
      <c r="Y660" s="18" t="s">
        <v>72</v>
      </c>
      <c r="Z660" s="18" t="s">
        <v>296</v>
      </c>
      <c r="AA660" s="18" t="s">
        <v>100</v>
      </c>
      <c r="AB660" s="18" t="s">
        <v>236</v>
      </c>
      <c r="AC660" s="21"/>
      <c r="AD660" s="140">
        <f t="shared" si="23"/>
        <v>0</v>
      </c>
      <c r="AE660" s="140">
        <f>Table_1027[[#This Row],[Planned Individuals]]*0.51</f>
        <v>0</v>
      </c>
      <c r="AF660" s="140">
        <f>Table_1027[[#This Row],[Planned Individuals]]*0.49</f>
        <v>0</v>
      </c>
      <c r="AG660" s="37"/>
      <c r="AH660" s="37"/>
      <c r="AI660" s="140">
        <f>SUM(Table_1027[[#This Row],[Existing Households]:[New Households]])</f>
        <v>0</v>
      </c>
      <c r="AJ660" s="140">
        <f t="shared" si="24"/>
        <v>0</v>
      </c>
      <c r="AK660" s="140">
        <f>Table_1027[[#This Row],[Reached Individuals]]*0.51</f>
        <v>0</v>
      </c>
      <c r="AL660" s="140">
        <f>Table_1027[[#This Row],[Reached Individuals]]*0.49</f>
        <v>0</v>
      </c>
      <c r="AM660" s="140">
        <f>Table_1027[[#This Row],[Reached Individuals]]*0.21</f>
        <v>0</v>
      </c>
      <c r="AN660" s="140">
        <f>Table_1027[[#This Row],[Reached Individuals]]*0.21</f>
        <v>0</v>
      </c>
      <c r="AO660" s="140">
        <f>Table_1027[[#This Row],[Reached Individuals]]*0.26</f>
        <v>0</v>
      </c>
      <c r="AP660" s="140">
        <f>Table_1027[[#This Row],[Reached Individuals]]*0.27</f>
        <v>0</v>
      </c>
      <c r="AQ660" s="142">
        <f>Table_1027[[#This Row],[Reached Individuals]]*0.02</f>
        <v>0</v>
      </c>
      <c r="AR660" s="142">
        <f>Table_1027[[#This Row],[Reached Individuals]]*0.03</f>
        <v>0</v>
      </c>
      <c r="AS660" s="37"/>
      <c r="AT660" s="12"/>
      <c r="AU660" s="12"/>
      <c r="AV660" s="11"/>
      <c r="AW660" s="11"/>
      <c r="AX660" s="11" t="s">
        <v>371</v>
      </c>
      <c r="AY660" s="18" t="s">
        <v>402</v>
      </c>
      <c r="AZ660" s="18" t="s">
        <v>373</v>
      </c>
      <c r="BA660" s="5">
        <v>20</v>
      </c>
      <c r="BB660" s="5">
        <v>2022</v>
      </c>
      <c r="BC660" s="6" t="str" cm="1">
        <f t="array" ref="BC660">_xlfn.IFS(U660="Teknaf","202290",U660="Ukhia","202294",U660="Ramu","202266",U660="Pekua","202256",U660="Maheshkhali","202249",U660="Kutubdia","202245",U660="Cox's Bazar Sadar","202224",U660="Chakaria","202216",ISBLANK(U660),"")</f>
        <v>202290</v>
      </c>
      <c r="BD660" s="22"/>
      <c r="BE660" s="22"/>
    </row>
    <row r="661" spans="1:57" ht="15" customHeight="1">
      <c r="A661" s="36">
        <v>658</v>
      </c>
      <c r="B661" s="7" t="s">
        <v>317</v>
      </c>
      <c r="C661" s="1" t="s">
        <v>27</v>
      </c>
      <c r="D661" s="1" t="s">
        <v>318</v>
      </c>
      <c r="E661" s="20" t="s">
        <v>10</v>
      </c>
      <c r="F661" s="20" t="s">
        <v>18</v>
      </c>
      <c r="G661" s="20" t="s">
        <v>16</v>
      </c>
      <c r="H661" s="3" t="s">
        <v>286</v>
      </c>
      <c r="I661" s="18" t="s">
        <v>102</v>
      </c>
      <c r="J661" s="18" t="s">
        <v>160</v>
      </c>
      <c r="K661" s="100" t="s">
        <v>101</v>
      </c>
      <c r="L661" s="100" t="s">
        <v>357</v>
      </c>
      <c r="M661" s="3" t="s">
        <v>428</v>
      </c>
      <c r="N661" s="18" t="s">
        <v>319</v>
      </c>
      <c r="O661" s="18" t="s">
        <v>303</v>
      </c>
      <c r="P661" s="18">
        <v>4287</v>
      </c>
      <c r="Q661" s="2" t="s">
        <v>289</v>
      </c>
      <c r="R661" s="1" t="s">
        <v>320</v>
      </c>
      <c r="S661" s="5" t="s">
        <v>291</v>
      </c>
      <c r="T661" s="5" t="s">
        <v>292</v>
      </c>
      <c r="U661" s="18" t="s">
        <v>77</v>
      </c>
      <c r="V661" s="18"/>
      <c r="W661" s="18" t="s">
        <v>134</v>
      </c>
      <c r="X661" s="18" t="s">
        <v>311</v>
      </c>
      <c r="Y661" s="18" t="s">
        <v>72</v>
      </c>
      <c r="Z661" s="18" t="s">
        <v>296</v>
      </c>
      <c r="AA661" s="18" t="s">
        <v>100</v>
      </c>
      <c r="AB661" s="18" t="s">
        <v>236</v>
      </c>
      <c r="AC661" s="21">
        <v>3245</v>
      </c>
      <c r="AD661" s="140">
        <f t="shared" si="23"/>
        <v>14602.5</v>
      </c>
      <c r="AE661" s="140">
        <f>Table_1027[[#This Row],[Planned Individuals]]*0.51</f>
        <v>7447.2750000000005</v>
      </c>
      <c r="AF661" s="140">
        <f>Table_1027[[#This Row],[Planned Individuals]]*0.49</f>
        <v>7155.2249999999995</v>
      </c>
      <c r="AG661" s="37">
        <v>3133</v>
      </c>
      <c r="AH661" s="37"/>
      <c r="AI661" s="140">
        <f>SUM(Table_1027[[#This Row],[Existing Households]:[New Households]])</f>
        <v>3133</v>
      </c>
      <c r="AJ661" s="140">
        <f t="shared" si="24"/>
        <v>14411.8</v>
      </c>
      <c r="AK661" s="140">
        <f>Table_1027[[#This Row],[Reached Individuals]]*0.51</f>
        <v>7350.018</v>
      </c>
      <c r="AL661" s="140">
        <f>Table_1027[[#This Row],[Reached Individuals]]*0.49</f>
        <v>7061.7819999999992</v>
      </c>
      <c r="AM661" s="140">
        <f>Table_1027[[#This Row],[Reached Individuals]]*0.21</f>
        <v>3026.4779999999996</v>
      </c>
      <c r="AN661" s="140">
        <f>Table_1027[[#This Row],[Reached Individuals]]*0.21</f>
        <v>3026.4779999999996</v>
      </c>
      <c r="AO661" s="140">
        <f>Table_1027[[#This Row],[Reached Individuals]]*0.26</f>
        <v>3747.0679999999998</v>
      </c>
      <c r="AP661" s="140">
        <f>Table_1027[[#This Row],[Reached Individuals]]*0.27</f>
        <v>3891.1860000000001</v>
      </c>
      <c r="AQ661" s="142">
        <f>Table_1027[[#This Row],[Reached Individuals]]*0.02</f>
        <v>288.23599999999999</v>
      </c>
      <c r="AR661" s="142">
        <f>Table_1027[[#This Row],[Reached Individuals]]*0.03</f>
        <v>432.35399999999998</v>
      </c>
      <c r="AS661" s="37"/>
      <c r="AT661" s="12"/>
      <c r="AU661" s="12"/>
      <c r="AV661" s="11"/>
      <c r="AW661" s="11"/>
      <c r="AX661" s="11" t="s">
        <v>371</v>
      </c>
      <c r="AY661" s="18" t="s">
        <v>403</v>
      </c>
      <c r="AZ661" s="18" t="s">
        <v>373</v>
      </c>
      <c r="BA661" s="5">
        <v>20</v>
      </c>
      <c r="BB661" s="5">
        <v>2022</v>
      </c>
      <c r="BC661" s="6" t="str" cm="1">
        <f t="array" ref="BC661">_xlfn.IFS(U661="Teknaf","202290",U661="Ukhia","202294",U661="Ramu","202266",U661="Pekua","202256",U661="Maheshkhali","202249",U661="Kutubdia","202245",U661="Cox's Bazar Sadar","202224",U661="Chakaria","202216",ISBLANK(U661),"")</f>
        <v>202290</v>
      </c>
      <c r="BD661" s="22"/>
      <c r="BE661" s="22"/>
    </row>
    <row r="662" spans="1:57" ht="15" customHeight="1">
      <c r="A662" s="36">
        <v>659</v>
      </c>
      <c r="B662" s="7" t="s">
        <v>317</v>
      </c>
      <c r="C662" s="1" t="s">
        <v>27</v>
      </c>
      <c r="D662" s="1" t="s">
        <v>318</v>
      </c>
      <c r="E662" s="20" t="s">
        <v>10</v>
      </c>
      <c r="F662" s="20" t="s">
        <v>18</v>
      </c>
      <c r="G662" s="20" t="s">
        <v>16</v>
      </c>
      <c r="H662" s="3" t="s">
        <v>286</v>
      </c>
      <c r="I662" s="18" t="s">
        <v>102</v>
      </c>
      <c r="J662" s="18" t="s">
        <v>160</v>
      </c>
      <c r="K662" s="100" t="s">
        <v>101</v>
      </c>
      <c r="L662" s="100" t="s">
        <v>357</v>
      </c>
      <c r="M662" s="3" t="s">
        <v>428</v>
      </c>
      <c r="N662" s="18" t="s">
        <v>319</v>
      </c>
      <c r="O662" s="18" t="s">
        <v>303</v>
      </c>
      <c r="P662" s="18">
        <v>4287</v>
      </c>
      <c r="Q662" s="2" t="s">
        <v>289</v>
      </c>
      <c r="R662" s="1" t="s">
        <v>320</v>
      </c>
      <c r="S662" s="5" t="s">
        <v>291</v>
      </c>
      <c r="T662" s="5" t="s">
        <v>292</v>
      </c>
      <c r="U662" s="18" t="s">
        <v>77</v>
      </c>
      <c r="V662" s="18"/>
      <c r="W662" s="18" t="s">
        <v>135</v>
      </c>
      <c r="X662" s="18" t="s">
        <v>311</v>
      </c>
      <c r="Y662" s="18" t="s">
        <v>72</v>
      </c>
      <c r="Z662" s="18" t="s">
        <v>296</v>
      </c>
      <c r="AA662" s="18" t="s">
        <v>100</v>
      </c>
      <c r="AB662" s="18" t="s">
        <v>236</v>
      </c>
      <c r="AC662" s="21">
        <v>1084</v>
      </c>
      <c r="AD662" s="140">
        <f t="shared" si="23"/>
        <v>4878</v>
      </c>
      <c r="AE662" s="140">
        <f>Table_1027[[#This Row],[Planned Individuals]]*0.51</f>
        <v>2487.7800000000002</v>
      </c>
      <c r="AF662" s="140">
        <f>Table_1027[[#This Row],[Planned Individuals]]*0.49</f>
        <v>2390.2199999999998</v>
      </c>
      <c r="AG662" s="37">
        <v>1050</v>
      </c>
      <c r="AH662" s="37"/>
      <c r="AI662" s="140">
        <f>SUM(Table_1027[[#This Row],[Existing Households]:[New Households]])</f>
        <v>1050</v>
      </c>
      <c r="AJ662" s="140">
        <f t="shared" si="24"/>
        <v>4830</v>
      </c>
      <c r="AK662" s="140">
        <f>Table_1027[[#This Row],[Reached Individuals]]*0.51</f>
        <v>2463.3000000000002</v>
      </c>
      <c r="AL662" s="140">
        <f>Table_1027[[#This Row],[Reached Individuals]]*0.49</f>
        <v>2366.6999999999998</v>
      </c>
      <c r="AM662" s="140">
        <f>Table_1027[[#This Row],[Reached Individuals]]*0.21</f>
        <v>1014.3</v>
      </c>
      <c r="AN662" s="140">
        <f>Table_1027[[#This Row],[Reached Individuals]]*0.21</f>
        <v>1014.3</v>
      </c>
      <c r="AO662" s="140">
        <f>Table_1027[[#This Row],[Reached Individuals]]*0.26</f>
        <v>1255.8</v>
      </c>
      <c r="AP662" s="140">
        <f>Table_1027[[#This Row],[Reached Individuals]]*0.27</f>
        <v>1304.1000000000001</v>
      </c>
      <c r="AQ662" s="142">
        <f>Table_1027[[#This Row],[Reached Individuals]]*0.02</f>
        <v>96.600000000000009</v>
      </c>
      <c r="AR662" s="142">
        <f>Table_1027[[#This Row],[Reached Individuals]]*0.03</f>
        <v>144.9</v>
      </c>
      <c r="AS662" s="37"/>
      <c r="AT662" s="12"/>
      <c r="AU662" s="12"/>
      <c r="AV662" s="11"/>
      <c r="AW662" s="11"/>
      <c r="AX662" s="11" t="s">
        <v>371</v>
      </c>
      <c r="AY662" s="18" t="s">
        <v>404</v>
      </c>
      <c r="AZ662" s="18" t="s">
        <v>373</v>
      </c>
      <c r="BA662" s="5">
        <v>20</v>
      </c>
      <c r="BB662" s="5">
        <v>2022</v>
      </c>
      <c r="BC662" s="6" t="str" cm="1">
        <f t="array" ref="BC662">_xlfn.IFS(U662="Teknaf","202290",U662="Ukhia","202294",U662="Ramu","202266",U662="Pekua","202256",U662="Maheshkhali","202249",U662="Kutubdia","202245",U662="Cox's Bazar Sadar","202224",U662="Chakaria","202216",ISBLANK(U662),"")</f>
        <v>202290</v>
      </c>
      <c r="BD662" s="22"/>
      <c r="BE662" s="22"/>
    </row>
    <row r="663" spans="1:57" ht="15" customHeight="1">
      <c r="A663" s="36">
        <v>660</v>
      </c>
      <c r="B663" s="7" t="s">
        <v>317</v>
      </c>
      <c r="C663" s="1" t="s">
        <v>27</v>
      </c>
      <c r="D663" s="1" t="s">
        <v>318</v>
      </c>
      <c r="E663" s="20" t="s">
        <v>10</v>
      </c>
      <c r="F663" s="20" t="s">
        <v>11</v>
      </c>
      <c r="G663" s="20" t="s">
        <v>16</v>
      </c>
      <c r="H663" s="3" t="s">
        <v>286</v>
      </c>
      <c r="I663" s="18" t="s">
        <v>102</v>
      </c>
      <c r="J663" s="18" t="s">
        <v>160</v>
      </c>
      <c r="K663" s="100" t="s">
        <v>101</v>
      </c>
      <c r="L663" s="100" t="s">
        <v>357</v>
      </c>
      <c r="M663" s="3" t="s">
        <v>428</v>
      </c>
      <c r="N663" s="18" t="s">
        <v>319</v>
      </c>
      <c r="O663" s="18" t="s">
        <v>303</v>
      </c>
      <c r="P663" s="18">
        <v>4287</v>
      </c>
      <c r="Q663" s="2" t="s">
        <v>289</v>
      </c>
      <c r="R663" s="1" t="s">
        <v>320</v>
      </c>
      <c r="S663" s="5" t="s">
        <v>291</v>
      </c>
      <c r="T663" s="5" t="s">
        <v>292</v>
      </c>
      <c r="U663" s="18" t="s">
        <v>76</v>
      </c>
      <c r="V663" s="18"/>
      <c r="W663" s="18" t="s">
        <v>129</v>
      </c>
      <c r="X663" s="18" t="s">
        <v>311</v>
      </c>
      <c r="Y663" s="18" t="s">
        <v>72</v>
      </c>
      <c r="Z663" s="18" t="s">
        <v>296</v>
      </c>
      <c r="AA663" s="18" t="s">
        <v>100</v>
      </c>
      <c r="AB663" s="18" t="s">
        <v>236</v>
      </c>
      <c r="AC663" s="21"/>
      <c r="AD663" s="140">
        <f t="shared" si="23"/>
        <v>0</v>
      </c>
      <c r="AE663" s="140">
        <f>Table_1027[[#This Row],[Planned Individuals]]*0.51</f>
        <v>0</v>
      </c>
      <c r="AF663" s="140">
        <f>Table_1027[[#This Row],[Planned Individuals]]*0.49</f>
        <v>0</v>
      </c>
      <c r="AG663" s="37"/>
      <c r="AH663" s="37"/>
      <c r="AI663" s="140">
        <f>SUM(Table_1027[[#This Row],[Existing Households]:[New Households]])</f>
        <v>0</v>
      </c>
      <c r="AJ663" s="140">
        <f t="shared" si="24"/>
        <v>0</v>
      </c>
      <c r="AK663" s="140">
        <f>Table_1027[[#This Row],[Reached Individuals]]*0.51</f>
        <v>0</v>
      </c>
      <c r="AL663" s="140">
        <f>Table_1027[[#This Row],[Reached Individuals]]*0.49</f>
        <v>0</v>
      </c>
      <c r="AM663" s="140">
        <f>Table_1027[[#This Row],[Reached Individuals]]*0.21</f>
        <v>0</v>
      </c>
      <c r="AN663" s="140">
        <f>Table_1027[[#This Row],[Reached Individuals]]*0.21</f>
        <v>0</v>
      </c>
      <c r="AO663" s="140">
        <f>Table_1027[[#This Row],[Reached Individuals]]*0.26</f>
        <v>0</v>
      </c>
      <c r="AP663" s="140">
        <f>Table_1027[[#This Row],[Reached Individuals]]*0.27</f>
        <v>0</v>
      </c>
      <c r="AQ663" s="142">
        <f>Table_1027[[#This Row],[Reached Individuals]]*0.02</f>
        <v>0</v>
      </c>
      <c r="AR663" s="142">
        <f>Table_1027[[#This Row],[Reached Individuals]]*0.03</f>
        <v>0</v>
      </c>
      <c r="AS663" s="37"/>
      <c r="AT663" s="12"/>
      <c r="AU663" s="12"/>
      <c r="AV663" s="11"/>
      <c r="AW663" s="11"/>
      <c r="AX663" s="11" t="s">
        <v>371</v>
      </c>
      <c r="AY663" s="18" t="s">
        <v>405</v>
      </c>
      <c r="AZ663" s="18" t="s">
        <v>373</v>
      </c>
      <c r="BA663" s="5">
        <v>20</v>
      </c>
      <c r="BB663" s="5">
        <v>2022</v>
      </c>
      <c r="BC663" s="6" t="str" cm="1">
        <f t="array" ref="BC663">_xlfn.IFS(U663="Teknaf","202290",U663="Ukhia","202294",U663="Ramu","202266",U663="Pekua","202256",U663="Maheshkhali","202249",U663="Kutubdia","202245",U663="Cox's Bazar Sadar","202224",U663="Chakaria","202216",ISBLANK(U663),"")</f>
        <v>202294</v>
      </c>
      <c r="BD663" s="22"/>
      <c r="BE663" s="22"/>
    </row>
    <row r="664" spans="1:57" ht="15" customHeight="1">
      <c r="A664" s="36">
        <v>661</v>
      </c>
      <c r="B664" s="7" t="s">
        <v>317</v>
      </c>
      <c r="C664" s="1" t="s">
        <v>27</v>
      </c>
      <c r="D664" s="1" t="s">
        <v>318</v>
      </c>
      <c r="E664" s="20" t="s">
        <v>10</v>
      </c>
      <c r="F664" s="20" t="s">
        <v>18</v>
      </c>
      <c r="G664" s="20" t="s">
        <v>16</v>
      </c>
      <c r="H664" s="3" t="s">
        <v>286</v>
      </c>
      <c r="I664" s="18" t="s">
        <v>102</v>
      </c>
      <c r="J664" s="18" t="s">
        <v>160</v>
      </c>
      <c r="K664" s="100" t="s">
        <v>101</v>
      </c>
      <c r="L664" s="100" t="s">
        <v>357</v>
      </c>
      <c r="M664" s="3" t="s">
        <v>428</v>
      </c>
      <c r="N664" s="18" t="s">
        <v>319</v>
      </c>
      <c r="O664" s="18" t="s">
        <v>303</v>
      </c>
      <c r="P664" s="18">
        <v>4287</v>
      </c>
      <c r="Q664" s="2" t="s">
        <v>289</v>
      </c>
      <c r="R664" s="1" t="s">
        <v>320</v>
      </c>
      <c r="S664" s="5" t="s">
        <v>291</v>
      </c>
      <c r="T664" s="5" t="s">
        <v>292</v>
      </c>
      <c r="U664" s="18" t="s">
        <v>77</v>
      </c>
      <c r="V664" s="18"/>
      <c r="W664" s="18" t="s">
        <v>136</v>
      </c>
      <c r="X664" s="18" t="s">
        <v>311</v>
      </c>
      <c r="Y664" s="18" t="s">
        <v>72</v>
      </c>
      <c r="Z664" s="18" t="s">
        <v>296</v>
      </c>
      <c r="AA664" s="18" t="s">
        <v>100</v>
      </c>
      <c r="AB664" s="18" t="s">
        <v>236</v>
      </c>
      <c r="AC664" s="21">
        <v>333</v>
      </c>
      <c r="AD664" s="140">
        <f t="shared" si="23"/>
        <v>1498.5</v>
      </c>
      <c r="AE664" s="140">
        <f>Table_1027[[#This Row],[Planned Individuals]]*0.51</f>
        <v>764.23500000000001</v>
      </c>
      <c r="AF664" s="140">
        <f>Table_1027[[#This Row],[Planned Individuals]]*0.49</f>
        <v>734.26499999999999</v>
      </c>
      <c r="AG664" s="37">
        <v>309</v>
      </c>
      <c r="AH664" s="37"/>
      <c r="AI664" s="140">
        <f>SUM(Table_1027[[#This Row],[Existing Households]:[New Households]])</f>
        <v>309</v>
      </c>
      <c r="AJ664" s="140">
        <f t="shared" si="24"/>
        <v>1421.3999999999999</v>
      </c>
      <c r="AK664" s="140">
        <f>Table_1027[[#This Row],[Reached Individuals]]*0.51</f>
        <v>724.91399999999999</v>
      </c>
      <c r="AL664" s="140">
        <f>Table_1027[[#This Row],[Reached Individuals]]*0.49</f>
        <v>696.48599999999988</v>
      </c>
      <c r="AM664" s="140">
        <f>Table_1027[[#This Row],[Reached Individuals]]*0.21</f>
        <v>298.49399999999997</v>
      </c>
      <c r="AN664" s="140">
        <f>Table_1027[[#This Row],[Reached Individuals]]*0.21</f>
        <v>298.49399999999997</v>
      </c>
      <c r="AO664" s="140">
        <f>Table_1027[[#This Row],[Reached Individuals]]*0.26</f>
        <v>369.56399999999996</v>
      </c>
      <c r="AP664" s="140">
        <f>Table_1027[[#This Row],[Reached Individuals]]*0.27</f>
        <v>383.77799999999996</v>
      </c>
      <c r="AQ664" s="142">
        <f>Table_1027[[#This Row],[Reached Individuals]]*0.02</f>
        <v>28.427999999999997</v>
      </c>
      <c r="AR664" s="142">
        <f>Table_1027[[#This Row],[Reached Individuals]]*0.03</f>
        <v>42.641999999999996</v>
      </c>
      <c r="AS664" s="37"/>
      <c r="AT664" s="12"/>
      <c r="AU664" s="12"/>
      <c r="AV664" s="11"/>
      <c r="AW664" s="11"/>
      <c r="AX664" s="11" t="s">
        <v>371</v>
      </c>
      <c r="AY664" s="18" t="s">
        <v>406</v>
      </c>
      <c r="AZ664" s="18" t="s">
        <v>373</v>
      </c>
      <c r="BA664" s="5">
        <v>20</v>
      </c>
      <c r="BB664" s="5">
        <v>2022</v>
      </c>
      <c r="BC664" s="6" t="str" cm="1">
        <f t="array" ref="BC664">_xlfn.IFS(U664="Teknaf","202290",U664="Ukhia","202294",U664="Ramu","202266",U664="Pekua","202256",U664="Maheshkhali","202249",U664="Kutubdia","202245",U664="Cox's Bazar Sadar","202224",U664="Chakaria","202216",ISBLANK(U664),"")</f>
        <v>202290</v>
      </c>
      <c r="BD664" s="22"/>
      <c r="BE664" s="22"/>
    </row>
    <row r="665" spans="1:57" ht="15" customHeight="1">
      <c r="A665" s="36">
        <v>662</v>
      </c>
      <c r="B665" s="7"/>
      <c r="C665" s="7"/>
      <c r="D665" s="7"/>
      <c r="E665" s="20"/>
      <c r="F665" s="20"/>
      <c r="G665" s="20"/>
      <c r="H665" s="3" t="s">
        <v>286</v>
      </c>
      <c r="I665" s="296"/>
      <c r="J665" s="18"/>
      <c r="K665" s="100"/>
      <c r="L665" s="100"/>
      <c r="M665" s="3"/>
      <c r="N665" s="18"/>
      <c r="O665" s="18"/>
      <c r="P665" s="18"/>
      <c r="Q665" s="4"/>
      <c r="R665" s="2"/>
      <c r="S665" s="5" t="s">
        <v>291</v>
      </c>
      <c r="T665" s="5" t="s">
        <v>292</v>
      </c>
      <c r="U665" s="18"/>
      <c r="V665" s="18"/>
      <c r="W665" s="18"/>
      <c r="X665" s="18"/>
      <c r="Y665" s="18"/>
      <c r="Z665" s="18"/>
      <c r="AA665" s="18"/>
      <c r="AB665" s="18"/>
      <c r="AC665" s="21"/>
      <c r="AD665" s="140"/>
      <c r="AE665" s="140">
        <f>Table_1027[[#This Row],[Planned Individuals]]*0.51</f>
        <v>0</v>
      </c>
      <c r="AF665" s="140">
        <f>Table_1027[[#This Row],[Planned Individuals]]*0.49</f>
        <v>0</v>
      </c>
      <c r="AG665" s="37"/>
      <c r="AH665" s="37"/>
      <c r="AI665" s="140">
        <f>SUM(Table_1027[[#This Row],[Existing Households]:[New Households]])</f>
        <v>0</v>
      </c>
      <c r="AJ665" s="140" t="b">
        <f t="shared" ref="AJ665:AJ699" si="25">IF(AA665="Host Community",AI665*5,IF(AA665="Refugee",AI665*4.6))</f>
        <v>0</v>
      </c>
      <c r="AK665" s="140">
        <f>Table_1027[[#This Row],[Reached Individuals]]*0.51</f>
        <v>0</v>
      </c>
      <c r="AL665" s="140">
        <f>Table_1027[[#This Row],[Reached Individuals]]*0.49</f>
        <v>0</v>
      </c>
      <c r="AM665" s="140">
        <f>Table_1027[[#This Row],[Reached Individuals]]*0.21</f>
        <v>0</v>
      </c>
      <c r="AN665" s="140">
        <f>Table_1027[[#This Row],[Reached Individuals]]*0.21</f>
        <v>0</v>
      </c>
      <c r="AO665" s="140">
        <f>Table_1027[[#This Row],[Reached Individuals]]*0.26</f>
        <v>0</v>
      </c>
      <c r="AP665" s="140">
        <f>Table_1027[[#This Row],[Reached Individuals]]*0.27</f>
        <v>0</v>
      </c>
      <c r="AQ665" s="142">
        <f>Table_1027[[#This Row],[Reached Individuals]]*0.02</f>
        <v>0</v>
      </c>
      <c r="AR665" s="142">
        <f>Table_1027[[#This Row],[Reached Individuals]]*0.03</f>
        <v>0</v>
      </c>
      <c r="AS665" s="37"/>
      <c r="AT665" s="12"/>
      <c r="AU665" s="12"/>
      <c r="AV665" s="37"/>
      <c r="AW665" s="12"/>
      <c r="AX665" s="11"/>
      <c r="AY665" s="18"/>
      <c r="AZ665" s="18"/>
      <c r="BA665" s="5">
        <v>20</v>
      </c>
      <c r="BB665" s="5">
        <v>2022</v>
      </c>
      <c r="BC665" s="6" t="str" cm="1">
        <f t="array" ref="BC665">_xlfn.IFS(U665="Teknaf","202290",U665="Ukhia","202294",U665="Ramu","202266",U665="Pekua","202256",U665="Maheshkhali","202249",U665="Kutubdia","202245",U665="Cox's Bazar Sadar","202224",U665="Chakaria","202216",ISBLANK(U665),"")</f>
        <v/>
      </c>
      <c r="BD665" s="22"/>
      <c r="BE665" s="22"/>
    </row>
    <row r="666" spans="1:57" ht="15" customHeight="1">
      <c r="A666" s="36">
        <v>663</v>
      </c>
      <c r="B666" s="7"/>
      <c r="C666" s="7"/>
      <c r="D666" s="7"/>
      <c r="E666" s="20"/>
      <c r="F666" s="20"/>
      <c r="G666" s="20"/>
      <c r="H666" s="3" t="s">
        <v>286</v>
      </c>
      <c r="I666" s="296"/>
      <c r="J666" s="18"/>
      <c r="K666" s="100"/>
      <c r="L666" s="100"/>
      <c r="M666" s="3"/>
      <c r="N666" s="18"/>
      <c r="O666" s="18"/>
      <c r="P666" s="18"/>
      <c r="Q666" s="4"/>
      <c r="R666" s="2"/>
      <c r="S666" s="5" t="s">
        <v>291</v>
      </c>
      <c r="T666" s="5" t="s">
        <v>292</v>
      </c>
      <c r="U666" s="18"/>
      <c r="V666" s="18"/>
      <c r="W666" s="18"/>
      <c r="X666" s="18"/>
      <c r="Y666" s="18"/>
      <c r="Z666" s="18"/>
      <c r="AA666" s="18"/>
      <c r="AB666" s="18"/>
      <c r="AC666" s="21"/>
      <c r="AD666" s="140"/>
      <c r="AE666" s="140">
        <f>Table_1027[[#This Row],[Planned Individuals]]*0.51</f>
        <v>0</v>
      </c>
      <c r="AF666" s="140">
        <f>Table_1027[[#This Row],[Planned Individuals]]*0.49</f>
        <v>0</v>
      </c>
      <c r="AG666" s="37"/>
      <c r="AH666" s="37"/>
      <c r="AI666" s="140">
        <f>SUM(Table_1027[[#This Row],[Existing Households]:[New Households]])</f>
        <v>0</v>
      </c>
      <c r="AJ666" s="140" t="b">
        <f t="shared" si="25"/>
        <v>0</v>
      </c>
      <c r="AK666" s="140">
        <f>Table_1027[[#This Row],[Reached Individuals]]*0.51</f>
        <v>0</v>
      </c>
      <c r="AL666" s="140">
        <f>Table_1027[[#This Row],[Reached Individuals]]*0.49</f>
        <v>0</v>
      </c>
      <c r="AM666" s="140">
        <f>Table_1027[[#This Row],[Reached Individuals]]*0.21</f>
        <v>0</v>
      </c>
      <c r="AN666" s="140">
        <f>Table_1027[[#This Row],[Reached Individuals]]*0.21</f>
        <v>0</v>
      </c>
      <c r="AO666" s="140">
        <f>Table_1027[[#This Row],[Reached Individuals]]*0.26</f>
        <v>0</v>
      </c>
      <c r="AP666" s="140">
        <f>Table_1027[[#This Row],[Reached Individuals]]*0.27</f>
        <v>0</v>
      </c>
      <c r="AQ666" s="142">
        <f>Table_1027[[#This Row],[Reached Individuals]]*0.02</f>
        <v>0</v>
      </c>
      <c r="AR666" s="142">
        <f>Table_1027[[#This Row],[Reached Individuals]]*0.03</f>
        <v>0</v>
      </c>
      <c r="AS666" s="37"/>
      <c r="AT666" s="12"/>
      <c r="AU666" s="12"/>
      <c r="AV666" s="37"/>
      <c r="AW666" s="12"/>
      <c r="AX666" s="11"/>
      <c r="AY666" s="18"/>
      <c r="AZ666" s="18"/>
      <c r="BA666" s="5">
        <v>20</v>
      </c>
      <c r="BB666" s="5">
        <v>2022</v>
      </c>
      <c r="BC666" s="6" t="str" cm="1">
        <f t="array" ref="BC666">_xlfn.IFS(U666="Teknaf","202290",U666="Ukhia","202294",U666="Ramu","202266",U666="Pekua","202256",U666="Maheshkhali","202249",U666="Kutubdia","202245",U666="Cox's Bazar Sadar","202224",U666="Chakaria","202216",ISBLANK(U666),"")</f>
        <v/>
      </c>
      <c r="BD666" s="22"/>
      <c r="BE666" s="22"/>
    </row>
    <row r="667" spans="1:57" ht="15" customHeight="1">
      <c r="A667" s="36">
        <v>664</v>
      </c>
      <c r="B667" s="7"/>
      <c r="C667" s="7"/>
      <c r="D667" s="7"/>
      <c r="E667" s="20"/>
      <c r="F667" s="20"/>
      <c r="G667" s="20"/>
      <c r="H667" s="3" t="s">
        <v>286</v>
      </c>
      <c r="I667" s="296"/>
      <c r="J667" s="18"/>
      <c r="K667" s="100"/>
      <c r="L667" s="100"/>
      <c r="M667" s="3"/>
      <c r="N667" s="18"/>
      <c r="O667" s="18"/>
      <c r="P667" s="18"/>
      <c r="Q667" s="4"/>
      <c r="R667" s="2"/>
      <c r="S667" s="5" t="s">
        <v>291</v>
      </c>
      <c r="T667" s="5" t="s">
        <v>292</v>
      </c>
      <c r="U667" s="18"/>
      <c r="V667" s="18"/>
      <c r="W667" s="18"/>
      <c r="X667" s="18"/>
      <c r="Y667" s="18"/>
      <c r="Z667" s="18"/>
      <c r="AA667" s="18"/>
      <c r="AB667" s="18"/>
      <c r="AC667" s="21"/>
      <c r="AD667" s="140"/>
      <c r="AE667" s="140">
        <f>Table_1027[[#This Row],[Planned Individuals]]*0.51</f>
        <v>0</v>
      </c>
      <c r="AF667" s="140">
        <f>Table_1027[[#This Row],[Planned Individuals]]*0.49</f>
        <v>0</v>
      </c>
      <c r="AG667" s="37"/>
      <c r="AH667" s="37"/>
      <c r="AI667" s="140">
        <f>SUM(Table_1027[[#This Row],[Existing Households]:[New Households]])</f>
        <v>0</v>
      </c>
      <c r="AJ667" s="140" t="b">
        <f t="shared" si="25"/>
        <v>0</v>
      </c>
      <c r="AK667" s="140">
        <f>Table_1027[[#This Row],[Reached Individuals]]*0.51</f>
        <v>0</v>
      </c>
      <c r="AL667" s="140">
        <f>Table_1027[[#This Row],[Reached Individuals]]*0.49</f>
        <v>0</v>
      </c>
      <c r="AM667" s="140">
        <f>Table_1027[[#This Row],[Reached Individuals]]*0.21</f>
        <v>0</v>
      </c>
      <c r="AN667" s="140">
        <f>Table_1027[[#This Row],[Reached Individuals]]*0.21</f>
        <v>0</v>
      </c>
      <c r="AO667" s="140">
        <f>Table_1027[[#This Row],[Reached Individuals]]*0.26</f>
        <v>0</v>
      </c>
      <c r="AP667" s="140">
        <f>Table_1027[[#This Row],[Reached Individuals]]*0.27</f>
        <v>0</v>
      </c>
      <c r="AQ667" s="142">
        <f>Table_1027[[#This Row],[Reached Individuals]]*0.02</f>
        <v>0</v>
      </c>
      <c r="AR667" s="142">
        <f>Table_1027[[#This Row],[Reached Individuals]]*0.03</f>
        <v>0</v>
      </c>
      <c r="AS667" s="37"/>
      <c r="AT667" s="12"/>
      <c r="AU667" s="12"/>
      <c r="AV667" s="37"/>
      <c r="AW667" s="12"/>
      <c r="AX667" s="11"/>
      <c r="AY667" s="18"/>
      <c r="AZ667" s="18"/>
      <c r="BA667" s="5">
        <v>20</v>
      </c>
      <c r="BB667" s="5">
        <v>2022</v>
      </c>
      <c r="BC667" s="6" t="str" cm="1">
        <f t="array" ref="BC667">_xlfn.IFS(U667="Teknaf","202290",U667="Ukhia","202294",U667="Ramu","202266",U667="Pekua","202256",U667="Maheshkhali","202249",U667="Kutubdia","202245",U667="Cox's Bazar Sadar","202224",U667="Chakaria","202216",ISBLANK(U667),"")</f>
        <v/>
      </c>
      <c r="BD667" s="22"/>
      <c r="BE667" s="22"/>
    </row>
    <row r="668" spans="1:57" ht="15" customHeight="1">
      <c r="A668" s="36">
        <v>665</v>
      </c>
      <c r="B668" s="7"/>
      <c r="C668" s="7"/>
      <c r="D668" s="7"/>
      <c r="E668" s="20"/>
      <c r="F668" s="20"/>
      <c r="G668" s="20"/>
      <c r="H668" s="3" t="s">
        <v>286</v>
      </c>
      <c r="I668" s="296"/>
      <c r="J668" s="18"/>
      <c r="K668" s="100"/>
      <c r="L668" s="100"/>
      <c r="M668" s="3"/>
      <c r="N668" s="18"/>
      <c r="O668" s="18"/>
      <c r="P668" s="18"/>
      <c r="Q668" s="4"/>
      <c r="R668" s="2"/>
      <c r="S668" s="5" t="s">
        <v>291</v>
      </c>
      <c r="T668" s="5" t="s">
        <v>292</v>
      </c>
      <c r="U668" s="18"/>
      <c r="V668" s="18"/>
      <c r="W668" s="18"/>
      <c r="X668" s="18"/>
      <c r="Y668" s="18"/>
      <c r="Z668" s="18"/>
      <c r="AA668" s="18"/>
      <c r="AB668" s="18"/>
      <c r="AC668" s="21"/>
      <c r="AD668" s="140"/>
      <c r="AE668" s="140">
        <f>Table_1027[[#This Row],[Planned Individuals]]*0.51</f>
        <v>0</v>
      </c>
      <c r="AF668" s="140">
        <f>Table_1027[[#This Row],[Planned Individuals]]*0.49</f>
        <v>0</v>
      </c>
      <c r="AG668" s="37"/>
      <c r="AH668" s="37"/>
      <c r="AI668" s="140">
        <f>SUM(Table_1027[[#This Row],[Existing Households]:[New Households]])</f>
        <v>0</v>
      </c>
      <c r="AJ668" s="140" t="b">
        <f t="shared" si="25"/>
        <v>0</v>
      </c>
      <c r="AK668" s="140">
        <f>Table_1027[[#This Row],[Reached Individuals]]*0.51</f>
        <v>0</v>
      </c>
      <c r="AL668" s="140">
        <f>Table_1027[[#This Row],[Reached Individuals]]*0.49</f>
        <v>0</v>
      </c>
      <c r="AM668" s="140">
        <f>Table_1027[[#This Row],[Reached Individuals]]*0.21</f>
        <v>0</v>
      </c>
      <c r="AN668" s="140">
        <f>Table_1027[[#This Row],[Reached Individuals]]*0.21</f>
        <v>0</v>
      </c>
      <c r="AO668" s="140">
        <f>Table_1027[[#This Row],[Reached Individuals]]*0.26</f>
        <v>0</v>
      </c>
      <c r="AP668" s="140">
        <f>Table_1027[[#This Row],[Reached Individuals]]*0.27</f>
        <v>0</v>
      </c>
      <c r="AQ668" s="142">
        <f>Table_1027[[#This Row],[Reached Individuals]]*0.02</f>
        <v>0</v>
      </c>
      <c r="AR668" s="142">
        <f>Table_1027[[#This Row],[Reached Individuals]]*0.03</f>
        <v>0</v>
      </c>
      <c r="AS668" s="37"/>
      <c r="AT668" s="12"/>
      <c r="AU668" s="12"/>
      <c r="AV668" s="37"/>
      <c r="AW668" s="12"/>
      <c r="AX668" s="11"/>
      <c r="AY668" s="18"/>
      <c r="AZ668" s="18"/>
      <c r="BA668" s="5">
        <v>20</v>
      </c>
      <c r="BB668" s="5">
        <v>2022</v>
      </c>
      <c r="BC668" s="6" t="str" cm="1">
        <f t="array" ref="BC668">_xlfn.IFS(U668="Teknaf","202290",U668="Ukhia","202294",U668="Ramu","202266",U668="Pekua","202256",U668="Maheshkhali","202249",U668="Kutubdia","202245",U668="Cox's Bazar Sadar","202224",U668="Chakaria","202216",ISBLANK(U668),"")</f>
        <v/>
      </c>
      <c r="BD668" s="22"/>
      <c r="BE668" s="22"/>
    </row>
    <row r="669" spans="1:57" ht="15" customHeight="1">
      <c r="A669" s="36">
        <v>666</v>
      </c>
      <c r="B669" s="7"/>
      <c r="C669" s="7"/>
      <c r="D669" s="7"/>
      <c r="E669" s="20"/>
      <c r="F669" s="20"/>
      <c r="G669" s="20"/>
      <c r="H669" s="3" t="s">
        <v>286</v>
      </c>
      <c r="I669" s="296"/>
      <c r="J669" s="18"/>
      <c r="K669" s="100"/>
      <c r="L669" s="100"/>
      <c r="M669" s="3"/>
      <c r="N669" s="18"/>
      <c r="O669" s="18"/>
      <c r="P669" s="18"/>
      <c r="Q669" s="4"/>
      <c r="R669" s="2"/>
      <c r="S669" s="5" t="s">
        <v>291</v>
      </c>
      <c r="T669" s="5" t="s">
        <v>292</v>
      </c>
      <c r="U669" s="18"/>
      <c r="V669" s="18"/>
      <c r="W669" s="18"/>
      <c r="X669" s="18"/>
      <c r="Y669" s="18"/>
      <c r="Z669" s="18"/>
      <c r="AA669" s="18"/>
      <c r="AB669" s="18"/>
      <c r="AC669" s="21"/>
      <c r="AD669" s="140"/>
      <c r="AE669" s="140">
        <f>Table_1027[[#This Row],[Planned Individuals]]*0.51</f>
        <v>0</v>
      </c>
      <c r="AF669" s="140">
        <f>Table_1027[[#This Row],[Planned Individuals]]*0.49</f>
        <v>0</v>
      </c>
      <c r="AG669" s="37"/>
      <c r="AH669" s="37"/>
      <c r="AI669" s="140">
        <f>SUM(Table_1027[[#This Row],[Existing Households]:[New Households]])</f>
        <v>0</v>
      </c>
      <c r="AJ669" s="140" t="b">
        <f t="shared" si="25"/>
        <v>0</v>
      </c>
      <c r="AK669" s="140">
        <f>Table_1027[[#This Row],[Reached Individuals]]*0.51</f>
        <v>0</v>
      </c>
      <c r="AL669" s="140">
        <f>Table_1027[[#This Row],[Reached Individuals]]*0.49</f>
        <v>0</v>
      </c>
      <c r="AM669" s="140">
        <f>Table_1027[[#This Row],[Reached Individuals]]*0.21</f>
        <v>0</v>
      </c>
      <c r="AN669" s="140">
        <f>Table_1027[[#This Row],[Reached Individuals]]*0.21</f>
        <v>0</v>
      </c>
      <c r="AO669" s="140">
        <f>Table_1027[[#This Row],[Reached Individuals]]*0.26</f>
        <v>0</v>
      </c>
      <c r="AP669" s="140">
        <f>Table_1027[[#This Row],[Reached Individuals]]*0.27</f>
        <v>0</v>
      </c>
      <c r="AQ669" s="142">
        <f>Table_1027[[#This Row],[Reached Individuals]]*0.02</f>
        <v>0</v>
      </c>
      <c r="AR669" s="142">
        <f>Table_1027[[#This Row],[Reached Individuals]]*0.03</f>
        <v>0</v>
      </c>
      <c r="AS669" s="37"/>
      <c r="AT669" s="12"/>
      <c r="AU669" s="12"/>
      <c r="AV669" s="37"/>
      <c r="AW669" s="12"/>
      <c r="AX669" s="11"/>
      <c r="AY669" s="18"/>
      <c r="AZ669" s="18"/>
      <c r="BA669" s="5">
        <v>20</v>
      </c>
      <c r="BB669" s="5">
        <v>2022</v>
      </c>
      <c r="BC669" s="6" t="str" cm="1">
        <f t="array" ref="BC669">_xlfn.IFS(U669="Teknaf","202290",U669="Ukhia","202294",U669="Ramu","202266",U669="Pekua","202256",U669="Maheshkhali","202249",U669="Kutubdia","202245",U669="Cox's Bazar Sadar","202224",U669="Chakaria","202216",ISBLANK(U669),"")</f>
        <v/>
      </c>
      <c r="BD669" s="22"/>
      <c r="BE669" s="22"/>
    </row>
    <row r="670" spans="1:57" ht="15" customHeight="1">
      <c r="A670" s="36">
        <v>667</v>
      </c>
      <c r="B670" s="7"/>
      <c r="C670" s="7"/>
      <c r="D670" s="7"/>
      <c r="E670" s="20"/>
      <c r="F670" s="20"/>
      <c r="G670" s="20"/>
      <c r="H670" s="3" t="s">
        <v>286</v>
      </c>
      <c r="I670" s="296"/>
      <c r="J670" s="18"/>
      <c r="K670" s="100"/>
      <c r="L670" s="100"/>
      <c r="M670" s="3"/>
      <c r="N670" s="18"/>
      <c r="O670" s="18"/>
      <c r="P670" s="18"/>
      <c r="Q670" s="4"/>
      <c r="R670" s="2"/>
      <c r="S670" s="5" t="s">
        <v>291</v>
      </c>
      <c r="T670" s="5" t="s">
        <v>292</v>
      </c>
      <c r="U670" s="18"/>
      <c r="V670" s="18"/>
      <c r="W670" s="18"/>
      <c r="X670" s="18"/>
      <c r="Y670" s="18"/>
      <c r="Z670" s="18"/>
      <c r="AA670" s="18"/>
      <c r="AB670" s="18"/>
      <c r="AC670" s="21"/>
      <c r="AD670" s="140"/>
      <c r="AE670" s="140">
        <f>Table_1027[[#This Row],[Planned Individuals]]*0.51</f>
        <v>0</v>
      </c>
      <c r="AF670" s="140">
        <f>Table_1027[[#This Row],[Planned Individuals]]*0.49</f>
        <v>0</v>
      </c>
      <c r="AG670" s="37"/>
      <c r="AH670" s="37"/>
      <c r="AI670" s="140">
        <f>SUM(Table_1027[[#This Row],[Existing Households]:[New Households]])</f>
        <v>0</v>
      </c>
      <c r="AJ670" s="140" t="b">
        <f t="shared" si="25"/>
        <v>0</v>
      </c>
      <c r="AK670" s="140">
        <f>Table_1027[[#This Row],[Reached Individuals]]*0.51</f>
        <v>0</v>
      </c>
      <c r="AL670" s="140">
        <f>Table_1027[[#This Row],[Reached Individuals]]*0.49</f>
        <v>0</v>
      </c>
      <c r="AM670" s="140">
        <f>Table_1027[[#This Row],[Reached Individuals]]*0.21</f>
        <v>0</v>
      </c>
      <c r="AN670" s="140">
        <f>Table_1027[[#This Row],[Reached Individuals]]*0.21</f>
        <v>0</v>
      </c>
      <c r="AO670" s="140">
        <f>Table_1027[[#This Row],[Reached Individuals]]*0.26</f>
        <v>0</v>
      </c>
      <c r="AP670" s="140">
        <f>Table_1027[[#This Row],[Reached Individuals]]*0.27</f>
        <v>0</v>
      </c>
      <c r="AQ670" s="142">
        <f>Table_1027[[#This Row],[Reached Individuals]]*0.02</f>
        <v>0</v>
      </c>
      <c r="AR670" s="142">
        <f>Table_1027[[#This Row],[Reached Individuals]]*0.03</f>
        <v>0</v>
      </c>
      <c r="AS670" s="37"/>
      <c r="AT670" s="12"/>
      <c r="AU670" s="12"/>
      <c r="AV670" s="37"/>
      <c r="AW670" s="12"/>
      <c r="AX670" s="11"/>
      <c r="AY670" s="18"/>
      <c r="AZ670" s="18"/>
      <c r="BA670" s="5">
        <v>20</v>
      </c>
      <c r="BB670" s="5">
        <v>2022</v>
      </c>
      <c r="BC670" s="6" t="str" cm="1">
        <f t="array" ref="BC670">_xlfn.IFS(U670="Teknaf","202290",U670="Ukhia","202294",U670="Ramu","202266",U670="Pekua","202256",U670="Maheshkhali","202249",U670="Kutubdia","202245",U670="Cox's Bazar Sadar","202224",U670="Chakaria","202216",ISBLANK(U670),"")</f>
        <v/>
      </c>
      <c r="BD670" s="22"/>
      <c r="BE670" s="22"/>
    </row>
    <row r="671" spans="1:57" ht="15" customHeight="1">
      <c r="A671" s="36">
        <v>668</v>
      </c>
      <c r="B671" s="7"/>
      <c r="C671" s="7"/>
      <c r="D671" s="7"/>
      <c r="E671" s="20"/>
      <c r="F671" s="20"/>
      <c r="G671" s="20"/>
      <c r="H671" s="3" t="s">
        <v>286</v>
      </c>
      <c r="I671" s="296"/>
      <c r="J671" s="18"/>
      <c r="K671" s="100"/>
      <c r="L671" s="100"/>
      <c r="M671" s="3"/>
      <c r="N671" s="18"/>
      <c r="O671" s="18"/>
      <c r="P671" s="18"/>
      <c r="Q671" s="4"/>
      <c r="R671" s="2"/>
      <c r="S671" s="5" t="s">
        <v>291</v>
      </c>
      <c r="T671" s="5" t="s">
        <v>292</v>
      </c>
      <c r="U671" s="18"/>
      <c r="V671" s="18"/>
      <c r="W671" s="18"/>
      <c r="X671" s="18"/>
      <c r="Y671" s="18"/>
      <c r="Z671" s="18"/>
      <c r="AA671" s="18"/>
      <c r="AB671" s="18"/>
      <c r="AC671" s="21"/>
      <c r="AD671" s="140"/>
      <c r="AE671" s="140">
        <f>Table_1027[[#This Row],[Planned Individuals]]*0.51</f>
        <v>0</v>
      </c>
      <c r="AF671" s="140">
        <f>Table_1027[[#This Row],[Planned Individuals]]*0.49</f>
        <v>0</v>
      </c>
      <c r="AG671" s="37"/>
      <c r="AH671" s="37"/>
      <c r="AI671" s="140">
        <f>SUM(Table_1027[[#This Row],[Existing Households]:[New Households]])</f>
        <v>0</v>
      </c>
      <c r="AJ671" s="140" t="b">
        <f t="shared" si="25"/>
        <v>0</v>
      </c>
      <c r="AK671" s="140">
        <f>Table_1027[[#This Row],[Reached Individuals]]*0.51</f>
        <v>0</v>
      </c>
      <c r="AL671" s="140">
        <f>Table_1027[[#This Row],[Reached Individuals]]*0.49</f>
        <v>0</v>
      </c>
      <c r="AM671" s="140">
        <f>Table_1027[[#This Row],[Reached Individuals]]*0.21</f>
        <v>0</v>
      </c>
      <c r="AN671" s="140">
        <f>Table_1027[[#This Row],[Reached Individuals]]*0.21</f>
        <v>0</v>
      </c>
      <c r="AO671" s="140">
        <f>Table_1027[[#This Row],[Reached Individuals]]*0.26</f>
        <v>0</v>
      </c>
      <c r="AP671" s="140">
        <f>Table_1027[[#This Row],[Reached Individuals]]*0.27</f>
        <v>0</v>
      </c>
      <c r="AQ671" s="142">
        <f>Table_1027[[#This Row],[Reached Individuals]]*0.02</f>
        <v>0</v>
      </c>
      <c r="AR671" s="142">
        <f>Table_1027[[#This Row],[Reached Individuals]]*0.03</f>
        <v>0</v>
      </c>
      <c r="AS671" s="37"/>
      <c r="AT671" s="12"/>
      <c r="AU671" s="12"/>
      <c r="AV671" s="37"/>
      <c r="AW671" s="12"/>
      <c r="AX671" s="11"/>
      <c r="AY671" s="18"/>
      <c r="AZ671" s="18"/>
      <c r="BA671" s="5">
        <v>20</v>
      </c>
      <c r="BB671" s="5">
        <v>2022</v>
      </c>
      <c r="BC671" s="6" t="str" cm="1">
        <f t="array" ref="BC671">_xlfn.IFS(U671="Teknaf","202290",U671="Ukhia","202294",U671="Ramu","202266",U671="Pekua","202256",U671="Maheshkhali","202249",U671="Kutubdia","202245",U671="Cox's Bazar Sadar","202224",U671="Chakaria","202216",ISBLANK(U671),"")</f>
        <v/>
      </c>
      <c r="BD671" s="22"/>
      <c r="BE671" s="22"/>
    </row>
    <row r="672" spans="1:57" ht="15" customHeight="1">
      <c r="A672" s="36">
        <v>669</v>
      </c>
      <c r="B672" s="7"/>
      <c r="C672" s="7"/>
      <c r="D672" s="7"/>
      <c r="E672" s="20"/>
      <c r="F672" s="20"/>
      <c r="G672" s="20"/>
      <c r="H672" s="3" t="s">
        <v>286</v>
      </c>
      <c r="I672" s="296"/>
      <c r="J672" s="18"/>
      <c r="K672" s="100"/>
      <c r="L672" s="100"/>
      <c r="M672" s="3"/>
      <c r="N672" s="18"/>
      <c r="O672" s="18"/>
      <c r="P672" s="18"/>
      <c r="Q672" s="4"/>
      <c r="R672" s="2"/>
      <c r="S672" s="5" t="s">
        <v>291</v>
      </c>
      <c r="T672" s="5" t="s">
        <v>292</v>
      </c>
      <c r="U672" s="18"/>
      <c r="V672" s="18"/>
      <c r="W672" s="18"/>
      <c r="X672" s="18"/>
      <c r="Y672" s="18"/>
      <c r="Z672" s="18"/>
      <c r="AA672" s="18"/>
      <c r="AB672" s="18"/>
      <c r="AC672" s="21"/>
      <c r="AD672" s="140"/>
      <c r="AE672" s="140">
        <f>Table_1027[[#This Row],[Planned Individuals]]*0.51</f>
        <v>0</v>
      </c>
      <c r="AF672" s="140">
        <f>Table_1027[[#This Row],[Planned Individuals]]*0.49</f>
        <v>0</v>
      </c>
      <c r="AG672" s="37"/>
      <c r="AH672" s="37"/>
      <c r="AI672" s="140">
        <f>SUM(Table_1027[[#This Row],[Existing Households]:[New Households]])</f>
        <v>0</v>
      </c>
      <c r="AJ672" s="140" t="b">
        <f t="shared" si="25"/>
        <v>0</v>
      </c>
      <c r="AK672" s="140">
        <f>Table_1027[[#This Row],[Reached Individuals]]*0.51</f>
        <v>0</v>
      </c>
      <c r="AL672" s="140">
        <f>Table_1027[[#This Row],[Reached Individuals]]*0.49</f>
        <v>0</v>
      </c>
      <c r="AM672" s="140">
        <f>Table_1027[[#This Row],[Reached Individuals]]*0.21</f>
        <v>0</v>
      </c>
      <c r="AN672" s="140">
        <f>Table_1027[[#This Row],[Reached Individuals]]*0.21</f>
        <v>0</v>
      </c>
      <c r="AO672" s="140">
        <f>Table_1027[[#This Row],[Reached Individuals]]*0.26</f>
        <v>0</v>
      </c>
      <c r="AP672" s="140">
        <f>Table_1027[[#This Row],[Reached Individuals]]*0.27</f>
        <v>0</v>
      </c>
      <c r="AQ672" s="142">
        <f>Table_1027[[#This Row],[Reached Individuals]]*0.02</f>
        <v>0</v>
      </c>
      <c r="AR672" s="142">
        <f>Table_1027[[#This Row],[Reached Individuals]]*0.03</f>
        <v>0</v>
      </c>
      <c r="AS672" s="37"/>
      <c r="AT672" s="12"/>
      <c r="AU672" s="12"/>
      <c r="AV672" s="37"/>
      <c r="AW672" s="12"/>
      <c r="AX672" s="11"/>
      <c r="AY672" s="18"/>
      <c r="AZ672" s="18"/>
      <c r="BA672" s="5">
        <v>20</v>
      </c>
      <c r="BB672" s="5">
        <v>2022</v>
      </c>
      <c r="BC672" s="6" t="str" cm="1">
        <f t="array" ref="BC672">_xlfn.IFS(U672="Teknaf","202290",U672="Ukhia","202294",U672="Ramu","202266",U672="Pekua","202256",U672="Maheshkhali","202249",U672="Kutubdia","202245",U672="Cox's Bazar Sadar","202224",U672="Chakaria","202216",ISBLANK(U672),"")</f>
        <v/>
      </c>
      <c r="BD672" s="22"/>
      <c r="BE672" s="22"/>
    </row>
    <row r="673" spans="1:57" ht="15" customHeight="1">
      <c r="A673" s="36">
        <v>670</v>
      </c>
      <c r="B673" s="7"/>
      <c r="C673" s="7"/>
      <c r="D673" s="7"/>
      <c r="E673" s="20"/>
      <c r="F673" s="20"/>
      <c r="G673" s="20"/>
      <c r="H673" s="3" t="s">
        <v>286</v>
      </c>
      <c r="I673" s="296"/>
      <c r="J673" s="18"/>
      <c r="K673" s="100"/>
      <c r="L673" s="100"/>
      <c r="M673" s="3"/>
      <c r="N673" s="18"/>
      <c r="O673" s="18"/>
      <c r="P673" s="18"/>
      <c r="Q673" s="4"/>
      <c r="R673" s="2"/>
      <c r="S673" s="5" t="s">
        <v>291</v>
      </c>
      <c r="T673" s="5" t="s">
        <v>292</v>
      </c>
      <c r="U673" s="18"/>
      <c r="V673" s="18"/>
      <c r="W673" s="18"/>
      <c r="X673" s="18"/>
      <c r="Y673" s="18"/>
      <c r="Z673" s="18"/>
      <c r="AA673" s="18"/>
      <c r="AB673" s="18"/>
      <c r="AC673" s="21"/>
      <c r="AD673" s="140"/>
      <c r="AE673" s="140">
        <f>Table_1027[[#This Row],[Planned Individuals]]*0.51</f>
        <v>0</v>
      </c>
      <c r="AF673" s="140">
        <f>Table_1027[[#This Row],[Planned Individuals]]*0.49</f>
        <v>0</v>
      </c>
      <c r="AG673" s="37"/>
      <c r="AH673" s="37"/>
      <c r="AI673" s="140">
        <f>SUM(Table_1027[[#This Row],[Existing Households]:[New Households]])</f>
        <v>0</v>
      </c>
      <c r="AJ673" s="140" t="b">
        <f t="shared" si="25"/>
        <v>0</v>
      </c>
      <c r="AK673" s="140">
        <f>Table_1027[[#This Row],[Reached Individuals]]*0.51</f>
        <v>0</v>
      </c>
      <c r="AL673" s="140">
        <f>Table_1027[[#This Row],[Reached Individuals]]*0.49</f>
        <v>0</v>
      </c>
      <c r="AM673" s="140">
        <f>Table_1027[[#This Row],[Reached Individuals]]*0.21</f>
        <v>0</v>
      </c>
      <c r="AN673" s="140">
        <f>Table_1027[[#This Row],[Reached Individuals]]*0.21</f>
        <v>0</v>
      </c>
      <c r="AO673" s="140">
        <f>Table_1027[[#This Row],[Reached Individuals]]*0.26</f>
        <v>0</v>
      </c>
      <c r="AP673" s="140">
        <f>Table_1027[[#This Row],[Reached Individuals]]*0.27</f>
        <v>0</v>
      </c>
      <c r="AQ673" s="142">
        <f>Table_1027[[#This Row],[Reached Individuals]]*0.02</f>
        <v>0</v>
      </c>
      <c r="AR673" s="142">
        <f>Table_1027[[#This Row],[Reached Individuals]]*0.03</f>
        <v>0</v>
      </c>
      <c r="AS673" s="37"/>
      <c r="AT673" s="12"/>
      <c r="AU673" s="12"/>
      <c r="AV673" s="37"/>
      <c r="AW673" s="12"/>
      <c r="AX673" s="11"/>
      <c r="AY673" s="18"/>
      <c r="AZ673" s="18"/>
      <c r="BA673" s="5">
        <v>20</v>
      </c>
      <c r="BB673" s="5">
        <v>2022</v>
      </c>
      <c r="BC673" s="6" t="str" cm="1">
        <f t="array" ref="BC673">_xlfn.IFS(U673="Teknaf","202290",U673="Ukhia","202294",U673="Ramu","202266",U673="Pekua","202256",U673="Maheshkhali","202249",U673="Kutubdia","202245",U673="Cox's Bazar Sadar","202224",U673="Chakaria","202216",ISBLANK(U673),"")</f>
        <v/>
      </c>
      <c r="BD673" s="22"/>
      <c r="BE673" s="22"/>
    </row>
    <row r="674" spans="1:57" ht="15" customHeight="1">
      <c r="A674" s="36">
        <v>671</v>
      </c>
      <c r="B674" s="7"/>
      <c r="C674" s="7"/>
      <c r="D674" s="7"/>
      <c r="E674" s="20"/>
      <c r="F674" s="20"/>
      <c r="G674" s="20"/>
      <c r="H674" s="3" t="s">
        <v>286</v>
      </c>
      <c r="I674" s="296"/>
      <c r="J674" s="18"/>
      <c r="K674" s="100"/>
      <c r="L674" s="100"/>
      <c r="M674" s="3"/>
      <c r="N674" s="18"/>
      <c r="O674" s="18"/>
      <c r="P674" s="18"/>
      <c r="Q674" s="4"/>
      <c r="R674" s="2"/>
      <c r="S674" s="5" t="s">
        <v>291</v>
      </c>
      <c r="T674" s="5" t="s">
        <v>292</v>
      </c>
      <c r="U674" s="18"/>
      <c r="V674" s="18"/>
      <c r="W674" s="18"/>
      <c r="X674" s="18"/>
      <c r="Y674" s="18"/>
      <c r="Z674" s="18"/>
      <c r="AA674" s="18"/>
      <c r="AB674" s="18"/>
      <c r="AC674" s="21"/>
      <c r="AD674" s="140"/>
      <c r="AE674" s="140">
        <f>Table_1027[[#This Row],[Planned Individuals]]*0.51</f>
        <v>0</v>
      </c>
      <c r="AF674" s="140">
        <f>Table_1027[[#This Row],[Planned Individuals]]*0.49</f>
        <v>0</v>
      </c>
      <c r="AG674" s="37"/>
      <c r="AH674" s="37"/>
      <c r="AI674" s="140">
        <f>SUM(Table_1027[[#This Row],[Existing Households]:[New Households]])</f>
        <v>0</v>
      </c>
      <c r="AJ674" s="140" t="b">
        <f t="shared" si="25"/>
        <v>0</v>
      </c>
      <c r="AK674" s="140">
        <f>Table_1027[[#This Row],[Reached Individuals]]*0.51</f>
        <v>0</v>
      </c>
      <c r="AL674" s="140">
        <f>Table_1027[[#This Row],[Reached Individuals]]*0.49</f>
        <v>0</v>
      </c>
      <c r="AM674" s="140">
        <f>Table_1027[[#This Row],[Reached Individuals]]*0.21</f>
        <v>0</v>
      </c>
      <c r="AN674" s="140">
        <f>Table_1027[[#This Row],[Reached Individuals]]*0.21</f>
        <v>0</v>
      </c>
      <c r="AO674" s="140">
        <f>Table_1027[[#This Row],[Reached Individuals]]*0.26</f>
        <v>0</v>
      </c>
      <c r="AP674" s="140">
        <f>Table_1027[[#This Row],[Reached Individuals]]*0.27</f>
        <v>0</v>
      </c>
      <c r="AQ674" s="142">
        <f>Table_1027[[#This Row],[Reached Individuals]]*0.02</f>
        <v>0</v>
      </c>
      <c r="AR674" s="142">
        <f>Table_1027[[#This Row],[Reached Individuals]]*0.03</f>
        <v>0</v>
      </c>
      <c r="AS674" s="37"/>
      <c r="AT674" s="12"/>
      <c r="AU674" s="12"/>
      <c r="AV674" s="37"/>
      <c r="AW674" s="12"/>
      <c r="AX674" s="11"/>
      <c r="AY674" s="18"/>
      <c r="AZ674" s="18"/>
      <c r="BA674" s="5">
        <v>20</v>
      </c>
      <c r="BB674" s="5">
        <v>2022</v>
      </c>
      <c r="BC674" s="6" t="str" cm="1">
        <f t="array" ref="BC674">_xlfn.IFS(U674="Teknaf","202290",U674="Ukhia","202294",U674="Ramu","202266",U674="Pekua","202256",U674="Maheshkhali","202249",U674="Kutubdia","202245",U674="Cox's Bazar Sadar","202224",U674="Chakaria","202216",ISBLANK(U674),"")</f>
        <v/>
      </c>
      <c r="BD674" s="22"/>
      <c r="BE674" s="22"/>
    </row>
    <row r="675" spans="1:57" ht="15" customHeight="1">
      <c r="A675" s="36">
        <v>672</v>
      </c>
      <c r="B675" s="7"/>
      <c r="C675" s="7"/>
      <c r="D675" s="7"/>
      <c r="E675" s="20"/>
      <c r="F675" s="20"/>
      <c r="G675" s="20"/>
      <c r="H675" s="3" t="s">
        <v>286</v>
      </c>
      <c r="I675" s="296"/>
      <c r="J675" s="18"/>
      <c r="K675" s="100"/>
      <c r="L675" s="100"/>
      <c r="M675" s="3"/>
      <c r="N675" s="18"/>
      <c r="O675" s="18"/>
      <c r="P675" s="18"/>
      <c r="Q675" s="4"/>
      <c r="R675" s="2"/>
      <c r="S675" s="5" t="s">
        <v>291</v>
      </c>
      <c r="T675" s="5" t="s">
        <v>292</v>
      </c>
      <c r="U675" s="18"/>
      <c r="V675" s="18"/>
      <c r="W675" s="18"/>
      <c r="X675" s="18"/>
      <c r="Y675" s="18"/>
      <c r="Z675" s="18"/>
      <c r="AA675" s="18"/>
      <c r="AB675" s="18"/>
      <c r="AC675" s="21"/>
      <c r="AD675" s="140"/>
      <c r="AE675" s="140">
        <f>Table_1027[[#This Row],[Planned Individuals]]*0.51</f>
        <v>0</v>
      </c>
      <c r="AF675" s="140">
        <f>Table_1027[[#This Row],[Planned Individuals]]*0.49</f>
        <v>0</v>
      </c>
      <c r="AG675" s="37"/>
      <c r="AH675" s="37"/>
      <c r="AI675" s="140">
        <f>SUM(Table_1027[[#This Row],[Existing Households]:[New Households]])</f>
        <v>0</v>
      </c>
      <c r="AJ675" s="140" t="b">
        <f t="shared" si="25"/>
        <v>0</v>
      </c>
      <c r="AK675" s="140">
        <f>Table_1027[[#This Row],[Reached Individuals]]*0.51</f>
        <v>0</v>
      </c>
      <c r="AL675" s="140">
        <f>Table_1027[[#This Row],[Reached Individuals]]*0.49</f>
        <v>0</v>
      </c>
      <c r="AM675" s="140">
        <f>Table_1027[[#This Row],[Reached Individuals]]*0.21</f>
        <v>0</v>
      </c>
      <c r="AN675" s="140">
        <f>Table_1027[[#This Row],[Reached Individuals]]*0.21</f>
        <v>0</v>
      </c>
      <c r="AO675" s="140">
        <f>Table_1027[[#This Row],[Reached Individuals]]*0.26</f>
        <v>0</v>
      </c>
      <c r="AP675" s="140">
        <f>Table_1027[[#This Row],[Reached Individuals]]*0.27</f>
        <v>0</v>
      </c>
      <c r="AQ675" s="142">
        <f>Table_1027[[#This Row],[Reached Individuals]]*0.02</f>
        <v>0</v>
      </c>
      <c r="AR675" s="142">
        <f>Table_1027[[#This Row],[Reached Individuals]]*0.03</f>
        <v>0</v>
      </c>
      <c r="AS675" s="37"/>
      <c r="AT675" s="12"/>
      <c r="AU675" s="12"/>
      <c r="AV675" s="37"/>
      <c r="AW675" s="12"/>
      <c r="AX675" s="11"/>
      <c r="AY675" s="18"/>
      <c r="AZ675" s="18"/>
      <c r="BA675" s="5">
        <v>20</v>
      </c>
      <c r="BB675" s="5">
        <v>2022</v>
      </c>
      <c r="BC675" s="6" t="str" cm="1">
        <f t="array" ref="BC675">_xlfn.IFS(U675="Teknaf","202290",U675="Ukhia","202294",U675="Ramu","202266",U675="Pekua","202256",U675="Maheshkhali","202249",U675="Kutubdia","202245",U675="Cox's Bazar Sadar","202224",U675="Chakaria","202216",ISBLANK(U675),"")</f>
        <v/>
      </c>
      <c r="BD675" s="22"/>
      <c r="BE675" s="22"/>
    </row>
    <row r="676" spans="1:57" ht="15" customHeight="1">
      <c r="A676" s="36">
        <v>673</v>
      </c>
      <c r="B676" s="7"/>
      <c r="C676" s="7"/>
      <c r="D676" s="7"/>
      <c r="E676" s="20"/>
      <c r="F676" s="20"/>
      <c r="G676" s="20"/>
      <c r="H676" s="3" t="s">
        <v>286</v>
      </c>
      <c r="I676" s="296"/>
      <c r="J676" s="18"/>
      <c r="K676" s="100"/>
      <c r="L676" s="100"/>
      <c r="M676" s="3"/>
      <c r="N676" s="18"/>
      <c r="O676" s="18"/>
      <c r="P676" s="18"/>
      <c r="Q676" s="4"/>
      <c r="R676" s="2"/>
      <c r="S676" s="5" t="s">
        <v>291</v>
      </c>
      <c r="T676" s="5" t="s">
        <v>292</v>
      </c>
      <c r="U676" s="18"/>
      <c r="V676" s="18"/>
      <c r="W676" s="18"/>
      <c r="X676" s="18"/>
      <c r="Y676" s="18"/>
      <c r="Z676" s="18"/>
      <c r="AA676" s="18"/>
      <c r="AB676" s="18"/>
      <c r="AC676" s="21"/>
      <c r="AD676" s="140"/>
      <c r="AE676" s="140">
        <f>Table_1027[[#This Row],[Planned Individuals]]*0.51</f>
        <v>0</v>
      </c>
      <c r="AF676" s="140">
        <f>Table_1027[[#This Row],[Planned Individuals]]*0.49</f>
        <v>0</v>
      </c>
      <c r="AG676" s="37"/>
      <c r="AH676" s="37"/>
      <c r="AI676" s="140">
        <f>SUM(Table_1027[[#This Row],[Existing Households]:[New Households]])</f>
        <v>0</v>
      </c>
      <c r="AJ676" s="140" t="b">
        <f t="shared" si="25"/>
        <v>0</v>
      </c>
      <c r="AK676" s="140">
        <f>Table_1027[[#This Row],[Reached Individuals]]*0.51</f>
        <v>0</v>
      </c>
      <c r="AL676" s="140">
        <f>Table_1027[[#This Row],[Reached Individuals]]*0.49</f>
        <v>0</v>
      </c>
      <c r="AM676" s="140">
        <f>Table_1027[[#This Row],[Reached Individuals]]*0.21</f>
        <v>0</v>
      </c>
      <c r="AN676" s="140">
        <f>Table_1027[[#This Row],[Reached Individuals]]*0.21</f>
        <v>0</v>
      </c>
      <c r="AO676" s="140">
        <f>Table_1027[[#This Row],[Reached Individuals]]*0.26</f>
        <v>0</v>
      </c>
      <c r="AP676" s="140">
        <f>Table_1027[[#This Row],[Reached Individuals]]*0.27</f>
        <v>0</v>
      </c>
      <c r="AQ676" s="142">
        <f>Table_1027[[#This Row],[Reached Individuals]]*0.02</f>
        <v>0</v>
      </c>
      <c r="AR676" s="142">
        <f>Table_1027[[#This Row],[Reached Individuals]]*0.03</f>
        <v>0</v>
      </c>
      <c r="AS676" s="37"/>
      <c r="AT676" s="12"/>
      <c r="AU676" s="12"/>
      <c r="AV676" s="37"/>
      <c r="AW676" s="12"/>
      <c r="AX676" s="11"/>
      <c r="AY676" s="18"/>
      <c r="AZ676" s="18"/>
      <c r="BA676" s="5">
        <v>20</v>
      </c>
      <c r="BB676" s="5">
        <v>2022</v>
      </c>
      <c r="BC676" s="6" t="str" cm="1">
        <f t="array" ref="BC676">_xlfn.IFS(U676="Teknaf","202290",U676="Ukhia","202294",U676="Ramu","202266",U676="Pekua","202256",U676="Maheshkhali","202249",U676="Kutubdia","202245",U676="Cox's Bazar Sadar","202224",U676="Chakaria","202216",ISBLANK(U676),"")</f>
        <v/>
      </c>
      <c r="BD676" s="22"/>
      <c r="BE676" s="22"/>
    </row>
    <row r="677" spans="1:57" ht="15" customHeight="1">
      <c r="A677" s="36">
        <v>674</v>
      </c>
      <c r="B677" s="7"/>
      <c r="C677" s="7"/>
      <c r="D677" s="7"/>
      <c r="E677" s="20"/>
      <c r="F677" s="20"/>
      <c r="G677" s="20"/>
      <c r="H677" s="3" t="s">
        <v>286</v>
      </c>
      <c r="I677" s="296"/>
      <c r="J677" s="18"/>
      <c r="K677" s="100"/>
      <c r="L677" s="100"/>
      <c r="M677" s="3"/>
      <c r="N677" s="18"/>
      <c r="O677" s="18"/>
      <c r="P677" s="18"/>
      <c r="Q677" s="4"/>
      <c r="R677" s="2"/>
      <c r="S677" s="5" t="s">
        <v>291</v>
      </c>
      <c r="T677" s="5" t="s">
        <v>292</v>
      </c>
      <c r="U677" s="18"/>
      <c r="V677" s="18"/>
      <c r="W677" s="18"/>
      <c r="X677" s="18"/>
      <c r="Y677" s="18"/>
      <c r="Z677" s="18"/>
      <c r="AA677" s="18"/>
      <c r="AB677" s="18"/>
      <c r="AC677" s="21"/>
      <c r="AD677" s="140"/>
      <c r="AE677" s="140">
        <f>Table_1027[[#This Row],[Planned Individuals]]*0.51</f>
        <v>0</v>
      </c>
      <c r="AF677" s="140">
        <f>Table_1027[[#This Row],[Planned Individuals]]*0.49</f>
        <v>0</v>
      </c>
      <c r="AG677" s="37"/>
      <c r="AH677" s="37"/>
      <c r="AI677" s="140">
        <f>SUM(Table_1027[[#This Row],[Existing Households]:[New Households]])</f>
        <v>0</v>
      </c>
      <c r="AJ677" s="140" t="b">
        <f t="shared" si="25"/>
        <v>0</v>
      </c>
      <c r="AK677" s="140">
        <f>Table_1027[[#This Row],[Reached Individuals]]*0.51</f>
        <v>0</v>
      </c>
      <c r="AL677" s="140">
        <f>Table_1027[[#This Row],[Reached Individuals]]*0.49</f>
        <v>0</v>
      </c>
      <c r="AM677" s="140">
        <f>Table_1027[[#This Row],[Reached Individuals]]*0.21</f>
        <v>0</v>
      </c>
      <c r="AN677" s="140">
        <f>Table_1027[[#This Row],[Reached Individuals]]*0.21</f>
        <v>0</v>
      </c>
      <c r="AO677" s="140">
        <f>Table_1027[[#This Row],[Reached Individuals]]*0.26</f>
        <v>0</v>
      </c>
      <c r="AP677" s="140">
        <f>Table_1027[[#This Row],[Reached Individuals]]*0.27</f>
        <v>0</v>
      </c>
      <c r="AQ677" s="142">
        <f>Table_1027[[#This Row],[Reached Individuals]]*0.02</f>
        <v>0</v>
      </c>
      <c r="AR677" s="142">
        <f>Table_1027[[#This Row],[Reached Individuals]]*0.03</f>
        <v>0</v>
      </c>
      <c r="AS677" s="37"/>
      <c r="AT677" s="12"/>
      <c r="AU677" s="12"/>
      <c r="AV677" s="37"/>
      <c r="AW677" s="12"/>
      <c r="AX677" s="11"/>
      <c r="AY677" s="18"/>
      <c r="AZ677" s="18"/>
      <c r="BA677" s="5">
        <v>20</v>
      </c>
      <c r="BB677" s="5">
        <v>2022</v>
      </c>
      <c r="BC677" s="6" t="str" cm="1">
        <f t="array" ref="BC677">_xlfn.IFS(U677="Teknaf","202290",U677="Ukhia","202294",U677="Ramu","202266",U677="Pekua","202256",U677="Maheshkhali","202249",U677="Kutubdia","202245",U677="Cox's Bazar Sadar","202224",U677="Chakaria","202216",ISBLANK(U677),"")</f>
        <v/>
      </c>
      <c r="BD677" s="22"/>
      <c r="BE677" s="22"/>
    </row>
    <row r="678" spans="1:57" ht="15" customHeight="1">
      <c r="A678" s="36">
        <v>675</v>
      </c>
      <c r="B678" s="7"/>
      <c r="C678" s="7"/>
      <c r="D678" s="7"/>
      <c r="E678" s="20"/>
      <c r="F678" s="20"/>
      <c r="G678" s="20"/>
      <c r="H678" s="3" t="s">
        <v>286</v>
      </c>
      <c r="I678" s="296"/>
      <c r="J678" s="18"/>
      <c r="K678" s="100"/>
      <c r="L678" s="100"/>
      <c r="M678" s="3"/>
      <c r="N678" s="18"/>
      <c r="O678" s="18"/>
      <c r="P678" s="18"/>
      <c r="Q678" s="4"/>
      <c r="R678" s="2"/>
      <c r="S678" s="5" t="s">
        <v>291</v>
      </c>
      <c r="T678" s="5" t="s">
        <v>292</v>
      </c>
      <c r="U678" s="18"/>
      <c r="V678" s="18"/>
      <c r="W678" s="18"/>
      <c r="X678" s="18"/>
      <c r="Y678" s="18"/>
      <c r="Z678" s="18"/>
      <c r="AA678" s="18"/>
      <c r="AB678" s="18"/>
      <c r="AC678" s="21"/>
      <c r="AD678" s="140"/>
      <c r="AE678" s="140">
        <f>Table_1027[[#This Row],[Planned Individuals]]*0.51</f>
        <v>0</v>
      </c>
      <c r="AF678" s="140">
        <f>Table_1027[[#This Row],[Planned Individuals]]*0.49</f>
        <v>0</v>
      </c>
      <c r="AG678" s="37"/>
      <c r="AH678" s="37"/>
      <c r="AI678" s="140">
        <f>SUM(Table_1027[[#This Row],[Existing Households]:[New Households]])</f>
        <v>0</v>
      </c>
      <c r="AJ678" s="140" t="b">
        <f t="shared" si="25"/>
        <v>0</v>
      </c>
      <c r="AK678" s="140">
        <f>Table_1027[[#This Row],[Reached Individuals]]*0.51</f>
        <v>0</v>
      </c>
      <c r="AL678" s="140">
        <f>Table_1027[[#This Row],[Reached Individuals]]*0.49</f>
        <v>0</v>
      </c>
      <c r="AM678" s="140">
        <f>Table_1027[[#This Row],[Reached Individuals]]*0.21</f>
        <v>0</v>
      </c>
      <c r="AN678" s="140">
        <f>Table_1027[[#This Row],[Reached Individuals]]*0.21</f>
        <v>0</v>
      </c>
      <c r="AO678" s="140">
        <f>Table_1027[[#This Row],[Reached Individuals]]*0.26</f>
        <v>0</v>
      </c>
      <c r="AP678" s="140">
        <f>Table_1027[[#This Row],[Reached Individuals]]*0.27</f>
        <v>0</v>
      </c>
      <c r="AQ678" s="142">
        <f>Table_1027[[#This Row],[Reached Individuals]]*0.02</f>
        <v>0</v>
      </c>
      <c r="AR678" s="142">
        <f>Table_1027[[#This Row],[Reached Individuals]]*0.03</f>
        <v>0</v>
      </c>
      <c r="AS678" s="37"/>
      <c r="AT678" s="12"/>
      <c r="AU678" s="12"/>
      <c r="AV678" s="37"/>
      <c r="AW678" s="12"/>
      <c r="AX678" s="11"/>
      <c r="AY678" s="18"/>
      <c r="AZ678" s="18"/>
      <c r="BA678" s="5">
        <v>20</v>
      </c>
      <c r="BB678" s="5">
        <v>2022</v>
      </c>
      <c r="BC678" s="6" t="str" cm="1">
        <f t="array" ref="BC678">_xlfn.IFS(U678="Teknaf","202290",U678="Ukhia","202294",U678="Ramu","202266",U678="Pekua","202256",U678="Maheshkhali","202249",U678="Kutubdia","202245",U678="Cox's Bazar Sadar","202224",U678="Chakaria","202216",ISBLANK(U678),"")</f>
        <v/>
      </c>
      <c r="BD678" s="22"/>
      <c r="BE678" s="22"/>
    </row>
    <row r="679" spans="1:57" ht="15" customHeight="1">
      <c r="A679" s="36">
        <v>676</v>
      </c>
      <c r="B679" s="7"/>
      <c r="C679" s="7"/>
      <c r="D679" s="7"/>
      <c r="E679" s="20"/>
      <c r="F679" s="20"/>
      <c r="G679" s="20"/>
      <c r="H679" s="3" t="s">
        <v>286</v>
      </c>
      <c r="I679" s="296"/>
      <c r="J679" s="18"/>
      <c r="K679" s="100"/>
      <c r="L679" s="100"/>
      <c r="M679" s="3"/>
      <c r="N679" s="18"/>
      <c r="O679" s="18"/>
      <c r="P679" s="18"/>
      <c r="Q679" s="4"/>
      <c r="R679" s="2"/>
      <c r="S679" s="5" t="s">
        <v>291</v>
      </c>
      <c r="T679" s="5" t="s">
        <v>292</v>
      </c>
      <c r="U679" s="18"/>
      <c r="V679" s="18"/>
      <c r="W679" s="18"/>
      <c r="X679" s="18"/>
      <c r="Y679" s="18"/>
      <c r="Z679" s="18"/>
      <c r="AA679" s="18"/>
      <c r="AB679" s="18"/>
      <c r="AC679" s="21"/>
      <c r="AD679" s="140"/>
      <c r="AE679" s="140">
        <f>Table_1027[[#This Row],[Planned Individuals]]*0.51</f>
        <v>0</v>
      </c>
      <c r="AF679" s="140">
        <f>Table_1027[[#This Row],[Planned Individuals]]*0.49</f>
        <v>0</v>
      </c>
      <c r="AG679" s="37"/>
      <c r="AH679" s="37"/>
      <c r="AI679" s="140">
        <f>SUM(Table_1027[[#This Row],[Existing Households]:[New Households]])</f>
        <v>0</v>
      </c>
      <c r="AJ679" s="140" t="b">
        <f t="shared" si="25"/>
        <v>0</v>
      </c>
      <c r="AK679" s="140">
        <f>Table_1027[[#This Row],[Reached Individuals]]*0.51</f>
        <v>0</v>
      </c>
      <c r="AL679" s="140">
        <f>Table_1027[[#This Row],[Reached Individuals]]*0.49</f>
        <v>0</v>
      </c>
      <c r="AM679" s="140">
        <f>Table_1027[[#This Row],[Reached Individuals]]*0.21</f>
        <v>0</v>
      </c>
      <c r="AN679" s="140">
        <f>Table_1027[[#This Row],[Reached Individuals]]*0.21</f>
        <v>0</v>
      </c>
      <c r="AO679" s="140">
        <f>Table_1027[[#This Row],[Reached Individuals]]*0.26</f>
        <v>0</v>
      </c>
      <c r="AP679" s="140">
        <f>Table_1027[[#This Row],[Reached Individuals]]*0.27</f>
        <v>0</v>
      </c>
      <c r="AQ679" s="142">
        <f>Table_1027[[#This Row],[Reached Individuals]]*0.02</f>
        <v>0</v>
      </c>
      <c r="AR679" s="142">
        <f>Table_1027[[#This Row],[Reached Individuals]]*0.03</f>
        <v>0</v>
      </c>
      <c r="AS679" s="37"/>
      <c r="AT679" s="12"/>
      <c r="AU679" s="12"/>
      <c r="AV679" s="37"/>
      <c r="AW679" s="12"/>
      <c r="AX679" s="11"/>
      <c r="AY679" s="18"/>
      <c r="AZ679" s="18"/>
      <c r="BA679" s="5">
        <v>20</v>
      </c>
      <c r="BB679" s="5">
        <v>2022</v>
      </c>
      <c r="BC679" s="6" t="str" cm="1">
        <f t="array" ref="BC679">_xlfn.IFS(U679="Teknaf","202290",U679="Ukhia","202294",U679="Ramu","202266",U679="Pekua","202256",U679="Maheshkhali","202249",U679="Kutubdia","202245",U679="Cox's Bazar Sadar","202224",U679="Chakaria","202216",ISBLANK(U679),"")</f>
        <v/>
      </c>
      <c r="BD679" s="22"/>
      <c r="BE679" s="22"/>
    </row>
    <row r="680" spans="1:57" ht="15" customHeight="1">
      <c r="A680" s="36">
        <v>677</v>
      </c>
      <c r="B680" s="7"/>
      <c r="C680" s="7"/>
      <c r="D680" s="7"/>
      <c r="E680" s="20"/>
      <c r="F680" s="20"/>
      <c r="G680" s="20"/>
      <c r="H680" s="3" t="s">
        <v>286</v>
      </c>
      <c r="I680" s="296"/>
      <c r="J680" s="18"/>
      <c r="K680" s="100"/>
      <c r="L680" s="100"/>
      <c r="M680" s="3"/>
      <c r="N680" s="18"/>
      <c r="O680" s="18"/>
      <c r="P680" s="18"/>
      <c r="Q680" s="4"/>
      <c r="R680" s="2"/>
      <c r="S680" s="5" t="s">
        <v>291</v>
      </c>
      <c r="T680" s="5" t="s">
        <v>292</v>
      </c>
      <c r="U680" s="18"/>
      <c r="V680" s="18"/>
      <c r="W680" s="18"/>
      <c r="X680" s="18"/>
      <c r="Y680" s="18"/>
      <c r="Z680" s="18"/>
      <c r="AA680" s="18"/>
      <c r="AB680" s="18"/>
      <c r="AC680" s="21"/>
      <c r="AD680" s="140"/>
      <c r="AE680" s="140">
        <f>Table_1027[[#This Row],[Planned Individuals]]*0.51</f>
        <v>0</v>
      </c>
      <c r="AF680" s="140">
        <f>Table_1027[[#This Row],[Planned Individuals]]*0.49</f>
        <v>0</v>
      </c>
      <c r="AG680" s="37"/>
      <c r="AH680" s="37"/>
      <c r="AI680" s="140">
        <f>SUM(Table_1027[[#This Row],[Existing Households]:[New Households]])</f>
        <v>0</v>
      </c>
      <c r="AJ680" s="140" t="b">
        <f t="shared" si="25"/>
        <v>0</v>
      </c>
      <c r="AK680" s="140">
        <f>Table_1027[[#This Row],[Reached Individuals]]*0.51</f>
        <v>0</v>
      </c>
      <c r="AL680" s="140">
        <f>Table_1027[[#This Row],[Reached Individuals]]*0.49</f>
        <v>0</v>
      </c>
      <c r="AM680" s="140">
        <f>Table_1027[[#This Row],[Reached Individuals]]*0.21</f>
        <v>0</v>
      </c>
      <c r="AN680" s="140">
        <f>Table_1027[[#This Row],[Reached Individuals]]*0.21</f>
        <v>0</v>
      </c>
      <c r="AO680" s="140">
        <f>Table_1027[[#This Row],[Reached Individuals]]*0.26</f>
        <v>0</v>
      </c>
      <c r="AP680" s="140">
        <f>Table_1027[[#This Row],[Reached Individuals]]*0.27</f>
        <v>0</v>
      </c>
      <c r="AQ680" s="142">
        <f>Table_1027[[#This Row],[Reached Individuals]]*0.02</f>
        <v>0</v>
      </c>
      <c r="AR680" s="142">
        <f>Table_1027[[#This Row],[Reached Individuals]]*0.03</f>
        <v>0</v>
      </c>
      <c r="AS680" s="37"/>
      <c r="AT680" s="12"/>
      <c r="AU680" s="12"/>
      <c r="AV680" s="37"/>
      <c r="AW680" s="12"/>
      <c r="AX680" s="11"/>
      <c r="AY680" s="18"/>
      <c r="AZ680" s="18"/>
      <c r="BA680" s="5">
        <v>20</v>
      </c>
      <c r="BB680" s="5">
        <v>2022</v>
      </c>
      <c r="BC680" s="6" t="str" cm="1">
        <f t="array" ref="BC680">_xlfn.IFS(U680="Teknaf","202290",U680="Ukhia","202294",U680="Ramu","202266",U680="Pekua","202256",U680="Maheshkhali","202249",U680="Kutubdia","202245",U680="Cox's Bazar Sadar","202224",U680="Chakaria","202216",ISBLANK(U680),"")</f>
        <v/>
      </c>
      <c r="BD680" s="22"/>
      <c r="BE680" s="22"/>
    </row>
    <row r="681" spans="1:57" ht="15" customHeight="1">
      <c r="A681" s="36">
        <v>678</v>
      </c>
      <c r="B681" s="7"/>
      <c r="C681" s="7"/>
      <c r="D681" s="7"/>
      <c r="E681" s="20"/>
      <c r="F681" s="20"/>
      <c r="G681" s="20"/>
      <c r="H681" s="3" t="s">
        <v>286</v>
      </c>
      <c r="I681" s="296"/>
      <c r="J681" s="18"/>
      <c r="K681" s="100"/>
      <c r="L681" s="100"/>
      <c r="M681" s="3"/>
      <c r="N681" s="18"/>
      <c r="O681" s="18"/>
      <c r="P681" s="18"/>
      <c r="Q681" s="4"/>
      <c r="R681" s="2"/>
      <c r="S681" s="5" t="s">
        <v>291</v>
      </c>
      <c r="T681" s="5" t="s">
        <v>292</v>
      </c>
      <c r="U681" s="18"/>
      <c r="V681" s="18"/>
      <c r="W681" s="18"/>
      <c r="X681" s="18"/>
      <c r="Y681" s="18"/>
      <c r="Z681" s="18"/>
      <c r="AA681" s="18"/>
      <c r="AB681" s="18"/>
      <c r="AC681" s="21"/>
      <c r="AD681" s="140"/>
      <c r="AE681" s="140">
        <f>Table_1027[[#This Row],[Planned Individuals]]*0.51</f>
        <v>0</v>
      </c>
      <c r="AF681" s="140">
        <f>Table_1027[[#This Row],[Planned Individuals]]*0.49</f>
        <v>0</v>
      </c>
      <c r="AG681" s="37"/>
      <c r="AH681" s="37"/>
      <c r="AI681" s="140">
        <f>SUM(Table_1027[[#This Row],[Existing Households]:[New Households]])</f>
        <v>0</v>
      </c>
      <c r="AJ681" s="140" t="b">
        <f t="shared" si="25"/>
        <v>0</v>
      </c>
      <c r="AK681" s="140">
        <f>Table_1027[[#This Row],[Reached Individuals]]*0.51</f>
        <v>0</v>
      </c>
      <c r="AL681" s="140">
        <f>Table_1027[[#This Row],[Reached Individuals]]*0.49</f>
        <v>0</v>
      </c>
      <c r="AM681" s="140">
        <f>Table_1027[[#This Row],[Reached Individuals]]*0.21</f>
        <v>0</v>
      </c>
      <c r="AN681" s="140">
        <f>Table_1027[[#This Row],[Reached Individuals]]*0.21</f>
        <v>0</v>
      </c>
      <c r="AO681" s="140">
        <f>Table_1027[[#This Row],[Reached Individuals]]*0.26</f>
        <v>0</v>
      </c>
      <c r="AP681" s="140">
        <f>Table_1027[[#This Row],[Reached Individuals]]*0.27</f>
        <v>0</v>
      </c>
      <c r="AQ681" s="142">
        <f>Table_1027[[#This Row],[Reached Individuals]]*0.02</f>
        <v>0</v>
      </c>
      <c r="AR681" s="142">
        <f>Table_1027[[#This Row],[Reached Individuals]]*0.03</f>
        <v>0</v>
      </c>
      <c r="AS681" s="37"/>
      <c r="AT681" s="12"/>
      <c r="AU681" s="12"/>
      <c r="AV681" s="37"/>
      <c r="AW681" s="12"/>
      <c r="AX681" s="11"/>
      <c r="AY681" s="18"/>
      <c r="AZ681" s="18"/>
      <c r="BA681" s="5">
        <v>20</v>
      </c>
      <c r="BB681" s="5">
        <v>2022</v>
      </c>
      <c r="BC681" s="6" t="str" cm="1">
        <f t="array" ref="BC681">_xlfn.IFS(U681="Teknaf","202290",U681="Ukhia","202294",U681="Ramu","202266",U681="Pekua","202256",U681="Maheshkhali","202249",U681="Kutubdia","202245",U681="Cox's Bazar Sadar","202224",U681="Chakaria","202216",ISBLANK(U681),"")</f>
        <v/>
      </c>
      <c r="BD681" s="22"/>
      <c r="BE681" s="22"/>
    </row>
    <row r="682" spans="1:57" ht="15" customHeight="1">
      <c r="A682" s="36">
        <v>679</v>
      </c>
      <c r="B682" s="7"/>
      <c r="C682" s="7"/>
      <c r="D682" s="7"/>
      <c r="E682" s="20"/>
      <c r="F682" s="20"/>
      <c r="G682" s="20"/>
      <c r="H682" s="3" t="s">
        <v>286</v>
      </c>
      <c r="I682" s="296"/>
      <c r="J682" s="18"/>
      <c r="K682" s="100"/>
      <c r="L682" s="100"/>
      <c r="M682" s="3"/>
      <c r="N682" s="18"/>
      <c r="O682" s="18"/>
      <c r="P682" s="18"/>
      <c r="Q682" s="4"/>
      <c r="R682" s="2"/>
      <c r="S682" s="5" t="s">
        <v>291</v>
      </c>
      <c r="T682" s="5" t="s">
        <v>292</v>
      </c>
      <c r="U682" s="18"/>
      <c r="V682" s="18"/>
      <c r="W682" s="18"/>
      <c r="X682" s="18"/>
      <c r="Y682" s="18"/>
      <c r="Z682" s="18"/>
      <c r="AA682" s="18"/>
      <c r="AB682" s="18"/>
      <c r="AC682" s="21"/>
      <c r="AD682" s="140"/>
      <c r="AE682" s="140">
        <f>Table_1027[[#This Row],[Planned Individuals]]*0.51</f>
        <v>0</v>
      </c>
      <c r="AF682" s="140">
        <f>Table_1027[[#This Row],[Planned Individuals]]*0.49</f>
        <v>0</v>
      </c>
      <c r="AG682" s="37"/>
      <c r="AH682" s="37"/>
      <c r="AI682" s="140">
        <f>SUM(Table_1027[[#This Row],[Existing Households]:[New Households]])</f>
        <v>0</v>
      </c>
      <c r="AJ682" s="140" t="b">
        <f t="shared" si="25"/>
        <v>0</v>
      </c>
      <c r="AK682" s="140">
        <f>Table_1027[[#This Row],[Reached Individuals]]*0.51</f>
        <v>0</v>
      </c>
      <c r="AL682" s="140">
        <f>Table_1027[[#This Row],[Reached Individuals]]*0.49</f>
        <v>0</v>
      </c>
      <c r="AM682" s="140">
        <f>Table_1027[[#This Row],[Reached Individuals]]*0.21</f>
        <v>0</v>
      </c>
      <c r="AN682" s="140">
        <f>Table_1027[[#This Row],[Reached Individuals]]*0.21</f>
        <v>0</v>
      </c>
      <c r="AO682" s="140">
        <f>Table_1027[[#This Row],[Reached Individuals]]*0.26</f>
        <v>0</v>
      </c>
      <c r="AP682" s="140">
        <f>Table_1027[[#This Row],[Reached Individuals]]*0.27</f>
        <v>0</v>
      </c>
      <c r="AQ682" s="142">
        <f>Table_1027[[#This Row],[Reached Individuals]]*0.02</f>
        <v>0</v>
      </c>
      <c r="AR682" s="142">
        <f>Table_1027[[#This Row],[Reached Individuals]]*0.03</f>
        <v>0</v>
      </c>
      <c r="AS682" s="37"/>
      <c r="AT682" s="12"/>
      <c r="AU682" s="12"/>
      <c r="AV682" s="37"/>
      <c r="AW682" s="12"/>
      <c r="AX682" s="11"/>
      <c r="AY682" s="18"/>
      <c r="AZ682" s="18"/>
      <c r="BA682" s="5">
        <v>20</v>
      </c>
      <c r="BB682" s="5">
        <v>2022</v>
      </c>
      <c r="BC682" s="6" t="str" cm="1">
        <f t="array" ref="BC682">_xlfn.IFS(U682="Teknaf","202290",U682="Ukhia","202294",U682="Ramu","202266",U682="Pekua","202256",U682="Maheshkhali","202249",U682="Kutubdia","202245",U682="Cox's Bazar Sadar","202224",U682="Chakaria","202216",ISBLANK(U682),"")</f>
        <v/>
      </c>
      <c r="BD682" s="22"/>
      <c r="BE682" s="22"/>
    </row>
    <row r="683" spans="1:57" ht="15" customHeight="1">
      <c r="A683" s="36">
        <v>680</v>
      </c>
      <c r="B683" s="7"/>
      <c r="C683" s="7"/>
      <c r="D683" s="7"/>
      <c r="E683" s="20"/>
      <c r="F683" s="20"/>
      <c r="G683" s="20"/>
      <c r="H683" s="3" t="s">
        <v>286</v>
      </c>
      <c r="I683" s="296"/>
      <c r="J683" s="18"/>
      <c r="K683" s="100"/>
      <c r="L683" s="100"/>
      <c r="M683" s="3"/>
      <c r="N683" s="18"/>
      <c r="O683" s="18"/>
      <c r="P683" s="18"/>
      <c r="Q683" s="4"/>
      <c r="R683" s="2"/>
      <c r="S683" s="5" t="s">
        <v>291</v>
      </c>
      <c r="T683" s="5" t="s">
        <v>292</v>
      </c>
      <c r="U683" s="18"/>
      <c r="V683" s="18"/>
      <c r="W683" s="18"/>
      <c r="X683" s="18"/>
      <c r="Y683" s="18"/>
      <c r="Z683" s="18"/>
      <c r="AA683" s="18"/>
      <c r="AB683" s="18"/>
      <c r="AC683" s="21"/>
      <c r="AD683" s="140"/>
      <c r="AE683" s="140">
        <f>Table_1027[[#This Row],[Planned Individuals]]*0.51</f>
        <v>0</v>
      </c>
      <c r="AF683" s="140">
        <f>Table_1027[[#This Row],[Planned Individuals]]*0.49</f>
        <v>0</v>
      </c>
      <c r="AG683" s="37"/>
      <c r="AH683" s="37"/>
      <c r="AI683" s="140">
        <f>SUM(Table_1027[[#This Row],[Existing Households]:[New Households]])</f>
        <v>0</v>
      </c>
      <c r="AJ683" s="140" t="b">
        <f t="shared" si="25"/>
        <v>0</v>
      </c>
      <c r="AK683" s="140">
        <f>Table_1027[[#This Row],[Reached Individuals]]*0.51</f>
        <v>0</v>
      </c>
      <c r="AL683" s="140">
        <f>Table_1027[[#This Row],[Reached Individuals]]*0.49</f>
        <v>0</v>
      </c>
      <c r="AM683" s="140">
        <f>Table_1027[[#This Row],[Reached Individuals]]*0.21</f>
        <v>0</v>
      </c>
      <c r="AN683" s="140">
        <f>Table_1027[[#This Row],[Reached Individuals]]*0.21</f>
        <v>0</v>
      </c>
      <c r="AO683" s="140">
        <f>Table_1027[[#This Row],[Reached Individuals]]*0.26</f>
        <v>0</v>
      </c>
      <c r="AP683" s="140">
        <f>Table_1027[[#This Row],[Reached Individuals]]*0.27</f>
        <v>0</v>
      </c>
      <c r="AQ683" s="142">
        <f>Table_1027[[#This Row],[Reached Individuals]]*0.02</f>
        <v>0</v>
      </c>
      <c r="AR683" s="142">
        <f>Table_1027[[#This Row],[Reached Individuals]]*0.03</f>
        <v>0</v>
      </c>
      <c r="AS683" s="37"/>
      <c r="AT683" s="12"/>
      <c r="AU683" s="12"/>
      <c r="AV683" s="37"/>
      <c r="AW683" s="12"/>
      <c r="AX683" s="11"/>
      <c r="AY683" s="18"/>
      <c r="AZ683" s="18"/>
      <c r="BA683" s="5">
        <v>20</v>
      </c>
      <c r="BB683" s="5">
        <v>2022</v>
      </c>
      <c r="BC683" s="6" t="str" cm="1">
        <f t="array" ref="BC683">_xlfn.IFS(U683="Teknaf","202290",U683="Ukhia","202294",U683="Ramu","202266",U683="Pekua","202256",U683="Maheshkhali","202249",U683="Kutubdia","202245",U683="Cox's Bazar Sadar","202224",U683="Chakaria","202216",ISBLANK(U683),"")</f>
        <v/>
      </c>
      <c r="BD683" s="22"/>
      <c r="BE683" s="22"/>
    </row>
    <row r="684" spans="1:57" ht="15" customHeight="1">
      <c r="A684" s="36">
        <v>681</v>
      </c>
      <c r="B684" s="7"/>
      <c r="C684" s="7"/>
      <c r="D684" s="7"/>
      <c r="E684" s="20"/>
      <c r="F684" s="20"/>
      <c r="G684" s="20"/>
      <c r="H684" s="3" t="s">
        <v>286</v>
      </c>
      <c r="I684" s="296"/>
      <c r="J684" s="18"/>
      <c r="K684" s="100"/>
      <c r="L684" s="100"/>
      <c r="M684" s="3"/>
      <c r="N684" s="18"/>
      <c r="O684" s="18"/>
      <c r="P684" s="18"/>
      <c r="Q684" s="4"/>
      <c r="R684" s="2"/>
      <c r="S684" s="5" t="s">
        <v>291</v>
      </c>
      <c r="T684" s="5" t="s">
        <v>292</v>
      </c>
      <c r="U684" s="18"/>
      <c r="V684" s="18"/>
      <c r="W684" s="18"/>
      <c r="X684" s="18"/>
      <c r="Y684" s="18"/>
      <c r="Z684" s="18"/>
      <c r="AA684" s="18"/>
      <c r="AB684" s="18"/>
      <c r="AC684" s="21"/>
      <c r="AD684" s="140"/>
      <c r="AE684" s="140">
        <f>Table_1027[[#This Row],[Planned Individuals]]*0.51</f>
        <v>0</v>
      </c>
      <c r="AF684" s="140">
        <f>Table_1027[[#This Row],[Planned Individuals]]*0.49</f>
        <v>0</v>
      </c>
      <c r="AG684" s="37"/>
      <c r="AH684" s="37"/>
      <c r="AI684" s="140">
        <f>SUM(Table_1027[[#This Row],[Existing Households]:[New Households]])</f>
        <v>0</v>
      </c>
      <c r="AJ684" s="140" t="b">
        <f t="shared" si="25"/>
        <v>0</v>
      </c>
      <c r="AK684" s="140">
        <f>Table_1027[[#This Row],[Reached Individuals]]*0.51</f>
        <v>0</v>
      </c>
      <c r="AL684" s="140">
        <f>Table_1027[[#This Row],[Reached Individuals]]*0.49</f>
        <v>0</v>
      </c>
      <c r="AM684" s="140">
        <f>Table_1027[[#This Row],[Reached Individuals]]*0.21</f>
        <v>0</v>
      </c>
      <c r="AN684" s="140">
        <f>Table_1027[[#This Row],[Reached Individuals]]*0.21</f>
        <v>0</v>
      </c>
      <c r="AO684" s="140">
        <f>Table_1027[[#This Row],[Reached Individuals]]*0.26</f>
        <v>0</v>
      </c>
      <c r="AP684" s="140">
        <f>Table_1027[[#This Row],[Reached Individuals]]*0.27</f>
        <v>0</v>
      </c>
      <c r="AQ684" s="142">
        <f>Table_1027[[#This Row],[Reached Individuals]]*0.02</f>
        <v>0</v>
      </c>
      <c r="AR684" s="142">
        <f>Table_1027[[#This Row],[Reached Individuals]]*0.03</f>
        <v>0</v>
      </c>
      <c r="AS684" s="37"/>
      <c r="AT684" s="12"/>
      <c r="AU684" s="12"/>
      <c r="AV684" s="37"/>
      <c r="AW684" s="12"/>
      <c r="AX684" s="11"/>
      <c r="AY684" s="18"/>
      <c r="AZ684" s="18"/>
      <c r="BA684" s="5">
        <v>20</v>
      </c>
      <c r="BB684" s="5">
        <v>2022</v>
      </c>
      <c r="BC684" s="6" t="str" cm="1">
        <f t="array" ref="BC684">_xlfn.IFS(U684="Teknaf","202290",U684="Ukhia","202294",U684="Ramu","202266",U684="Pekua","202256",U684="Maheshkhali","202249",U684="Kutubdia","202245",U684="Cox's Bazar Sadar","202224",U684="Chakaria","202216",ISBLANK(U684),"")</f>
        <v/>
      </c>
      <c r="BD684" s="22"/>
      <c r="BE684" s="22"/>
    </row>
    <row r="685" spans="1:57" ht="15" customHeight="1">
      <c r="A685" s="36">
        <v>682</v>
      </c>
      <c r="B685" s="7"/>
      <c r="C685" s="7"/>
      <c r="D685" s="7"/>
      <c r="E685" s="20"/>
      <c r="F685" s="20"/>
      <c r="G685" s="20"/>
      <c r="H685" s="3" t="s">
        <v>286</v>
      </c>
      <c r="I685" s="296"/>
      <c r="J685" s="18"/>
      <c r="K685" s="100"/>
      <c r="L685" s="100"/>
      <c r="M685" s="3"/>
      <c r="N685" s="18"/>
      <c r="O685" s="18"/>
      <c r="P685" s="18"/>
      <c r="Q685" s="4"/>
      <c r="R685" s="2"/>
      <c r="S685" s="5" t="s">
        <v>291</v>
      </c>
      <c r="T685" s="5" t="s">
        <v>292</v>
      </c>
      <c r="U685" s="18"/>
      <c r="V685" s="18"/>
      <c r="W685" s="18"/>
      <c r="X685" s="18"/>
      <c r="Y685" s="18"/>
      <c r="Z685" s="18"/>
      <c r="AA685" s="18"/>
      <c r="AB685" s="18"/>
      <c r="AC685" s="21"/>
      <c r="AD685" s="140"/>
      <c r="AE685" s="140">
        <f>Table_1027[[#This Row],[Planned Individuals]]*0.51</f>
        <v>0</v>
      </c>
      <c r="AF685" s="140">
        <f>Table_1027[[#This Row],[Planned Individuals]]*0.49</f>
        <v>0</v>
      </c>
      <c r="AG685" s="37"/>
      <c r="AH685" s="37"/>
      <c r="AI685" s="140">
        <f>SUM(Table_1027[[#This Row],[Existing Households]:[New Households]])</f>
        <v>0</v>
      </c>
      <c r="AJ685" s="140" t="b">
        <f t="shared" si="25"/>
        <v>0</v>
      </c>
      <c r="AK685" s="140">
        <f>Table_1027[[#This Row],[Reached Individuals]]*0.51</f>
        <v>0</v>
      </c>
      <c r="AL685" s="140">
        <f>Table_1027[[#This Row],[Reached Individuals]]*0.49</f>
        <v>0</v>
      </c>
      <c r="AM685" s="140">
        <f>Table_1027[[#This Row],[Reached Individuals]]*0.21</f>
        <v>0</v>
      </c>
      <c r="AN685" s="140">
        <f>Table_1027[[#This Row],[Reached Individuals]]*0.21</f>
        <v>0</v>
      </c>
      <c r="AO685" s="140">
        <f>Table_1027[[#This Row],[Reached Individuals]]*0.26</f>
        <v>0</v>
      </c>
      <c r="AP685" s="140">
        <f>Table_1027[[#This Row],[Reached Individuals]]*0.27</f>
        <v>0</v>
      </c>
      <c r="AQ685" s="142">
        <f>Table_1027[[#This Row],[Reached Individuals]]*0.02</f>
        <v>0</v>
      </c>
      <c r="AR685" s="142">
        <f>Table_1027[[#This Row],[Reached Individuals]]*0.03</f>
        <v>0</v>
      </c>
      <c r="AS685" s="37"/>
      <c r="AT685" s="12"/>
      <c r="AU685" s="12"/>
      <c r="AV685" s="37"/>
      <c r="AW685" s="12"/>
      <c r="AX685" s="11"/>
      <c r="AY685" s="18"/>
      <c r="AZ685" s="18"/>
      <c r="BA685" s="5">
        <v>20</v>
      </c>
      <c r="BB685" s="5">
        <v>2022</v>
      </c>
      <c r="BC685" s="6" t="str" cm="1">
        <f t="array" ref="BC685">_xlfn.IFS(U685="Teknaf","202290",U685="Ukhia","202294",U685="Ramu","202266",U685="Pekua","202256",U685="Maheshkhali","202249",U685="Kutubdia","202245",U685="Cox's Bazar Sadar","202224",U685="Chakaria","202216",ISBLANK(U685),"")</f>
        <v/>
      </c>
      <c r="BD685" s="22"/>
      <c r="BE685" s="22"/>
    </row>
    <row r="686" spans="1:57" ht="15" customHeight="1">
      <c r="A686" s="36">
        <v>683</v>
      </c>
      <c r="B686" s="7"/>
      <c r="C686" s="7"/>
      <c r="D686" s="7"/>
      <c r="E686" s="20"/>
      <c r="F686" s="20"/>
      <c r="G686" s="20"/>
      <c r="H686" s="3" t="s">
        <v>286</v>
      </c>
      <c r="I686" s="296"/>
      <c r="J686" s="18"/>
      <c r="K686" s="100"/>
      <c r="L686" s="100"/>
      <c r="M686" s="3"/>
      <c r="N686" s="18"/>
      <c r="O686" s="18"/>
      <c r="P686" s="18"/>
      <c r="Q686" s="4"/>
      <c r="R686" s="2"/>
      <c r="S686" s="5" t="s">
        <v>291</v>
      </c>
      <c r="T686" s="5" t="s">
        <v>292</v>
      </c>
      <c r="U686" s="18"/>
      <c r="V686" s="18"/>
      <c r="W686" s="18"/>
      <c r="X686" s="18"/>
      <c r="Y686" s="18"/>
      <c r="Z686" s="18"/>
      <c r="AA686" s="18"/>
      <c r="AB686" s="18"/>
      <c r="AC686" s="21"/>
      <c r="AD686" s="140"/>
      <c r="AE686" s="140">
        <f>Table_1027[[#This Row],[Planned Individuals]]*0.51</f>
        <v>0</v>
      </c>
      <c r="AF686" s="140">
        <f>Table_1027[[#This Row],[Planned Individuals]]*0.49</f>
        <v>0</v>
      </c>
      <c r="AG686" s="37"/>
      <c r="AH686" s="37"/>
      <c r="AI686" s="140">
        <f>SUM(Table_1027[[#This Row],[Existing Households]:[New Households]])</f>
        <v>0</v>
      </c>
      <c r="AJ686" s="140" t="b">
        <f t="shared" si="25"/>
        <v>0</v>
      </c>
      <c r="AK686" s="140">
        <f>Table_1027[[#This Row],[Reached Individuals]]*0.51</f>
        <v>0</v>
      </c>
      <c r="AL686" s="140">
        <f>Table_1027[[#This Row],[Reached Individuals]]*0.49</f>
        <v>0</v>
      </c>
      <c r="AM686" s="140">
        <f>Table_1027[[#This Row],[Reached Individuals]]*0.21</f>
        <v>0</v>
      </c>
      <c r="AN686" s="140">
        <f>Table_1027[[#This Row],[Reached Individuals]]*0.21</f>
        <v>0</v>
      </c>
      <c r="AO686" s="140">
        <f>Table_1027[[#This Row],[Reached Individuals]]*0.26</f>
        <v>0</v>
      </c>
      <c r="AP686" s="140">
        <f>Table_1027[[#This Row],[Reached Individuals]]*0.27</f>
        <v>0</v>
      </c>
      <c r="AQ686" s="142">
        <f>Table_1027[[#This Row],[Reached Individuals]]*0.02</f>
        <v>0</v>
      </c>
      <c r="AR686" s="142">
        <f>Table_1027[[#This Row],[Reached Individuals]]*0.03</f>
        <v>0</v>
      </c>
      <c r="AS686" s="37"/>
      <c r="AT686" s="12"/>
      <c r="AU686" s="12"/>
      <c r="AV686" s="37"/>
      <c r="AW686" s="12"/>
      <c r="AX686" s="11"/>
      <c r="AY686" s="18"/>
      <c r="AZ686" s="18"/>
      <c r="BA686" s="5">
        <v>20</v>
      </c>
      <c r="BB686" s="5">
        <v>2022</v>
      </c>
      <c r="BC686" s="6" t="str" cm="1">
        <f t="array" ref="BC686">_xlfn.IFS(U686="Teknaf","202290",U686="Ukhia","202294",U686="Ramu","202266",U686="Pekua","202256",U686="Maheshkhali","202249",U686="Kutubdia","202245",U686="Cox's Bazar Sadar","202224",U686="Chakaria","202216",ISBLANK(U686),"")</f>
        <v/>
      </c>
      <c r="BD686" s="22"/>
      <c r="BE686" s="22"/>
    </row>
    <row r="687" spans="1:57" ht="15" customHeight="1">
      <c r="A687" s="36">
        <v>684</v>
      </c>
      <c r="B687" s="7"/>
      <c r="C687" s="7"/>
      <c r="D687" s="7"/>
      <c r="E687" s="20"/>
      <c r="F687" s="20"/>
      <c r="G687" s="20"/>
      <c r="H687" s="3" t="s">
        <v>286</v>
      </c>
      <c r="I687" s="296"/>
      <c r="J687" s="18"/>
      <c r="K687" s="100"/>
      <c r="L687" s="100"/>
      <c r="M687" s="3"/>
      <c r="N687" s="18"/>
      <c r="O687" s="18"/>
      <c r="P687" s="18"/>
      <c r="Q687" s="4"/>
      <c r="R687" s="2"/>
      <c r="S687" s="5" t="s">
        <v>291</v>
      </c>
      <c r="T687" s="5" t="s">
        <v>292</v>
      </c>
      <c r="U687" s="18"/>
      <c r="V687" s="18"/>
      <c r="W687" s="18"/>
      <c r="X687" s="18"/>
      <c r="Y687" s="18"/>
      <c r="Z687" s="18"/>
      <c r="AA687" s="18"/>
      <c r="AB687" s="18"/>
      <c r="AC687" s="21"/>
      <c r="AD687" s="140"/>
      <c r="AE687" s="140">
        <f>Table_1027[[#This Row],[Planned Individuals]]*0.51</f>
        <v>0</v>
      </c>
      <c r="AF687" s="140">
        <f>Table_1027[[#This Row],[Planned Individuals]]*0.49</f>
        <v>0</v>
      </c>
      <c r="AG687" s="37"/>
      <c r="AH687" s="37"/>
      <c r="AI687" s="140">
        <f>SUM(Table_1027[[#This Row],[Existing Households]:[New Households]])</f>
        <v>0</v>
      </c>
      <c r="AJ687" s="140" t="b">
        <f t="shared" si="25"/>
        <v>0</v>
      </c>
      <c r="AK687" s="140">
        <f>Table_1027[[#This Row],[Reached Individuals]]*0.51</f>
        <v>0</v>
      </c>
      <c r="AL687" s="140">
        <f>Table_1027[[#This Row],[Reached Individuals]]*0.49</f>
        <v>0</v>
      </c>
      <c r="AM687" s="140">
        <f>Table_1027[[#This Row],[Reached Individuals]]*0.21</f>
        <v>0</v>
      </c>
      <c r="AN687" s="140">
        <f>Table_1027[[#This Row],[Reached Individuals]]*0.21</f>
        <v>0</v>
      </c>
      <c r="AO687" s="140">
        <f>Table_1027[[#This Row],[Reached Individuals]]*0.26</f>
        <v>0</v>
      </c>
      <c r="AP687" s="140">
        <f>Table_1027[[#This Row],[Reached Individuals]]*0.27</f>
        <v>0</v>
      </c>
      <c r="AQ687" s="142">
        <f>Table_1027[[#This Row],[Reached Individuals]]*0.02</f>
        <v>0</v>
      </c>
      <c r="AR687" s="142">
        <f>Table_1027[[#This Row],[Reached Individuals]]*0.03</f>
        <v>0</v>
      </c>
      <c r="AS687" s="37"/>
      <c r="AT687" s="12"/>
      <c r="AU687" s="12"/>
      <c r="AV687" s="37"/>
      <c r="AW687" s="12"/>
      <c r="AX687" s="11"/>
      <c r="AY687" s="18"/>
      <c r="AZ687" s="18"/>
      <c r="BA687" s="5">
        <v>20</v>
      </c>
      <c r="BB687" s="5">
        <v>2022</v>
      </c>
      <c r="BC687" s="6" t="str" cm="1">
        <f t="array" ref="BC687">_xlfn.IFS(U687="Teknaf","202290",U687="Ukhia","202294",U687="Ramu","202266",U687="Pekua","202256",U687="Maheshkhali","202249",U687="Kutubdia","202245",U687="Cox's Bazar Sadar","202224",U687="Chakaria","202216",ISBLANK(U687),"")</f>
        <v/>
      </c>
      <c r="BD687" s="22"/>
      <c r="BE687" s="22"/>
    </row>
    <row r="688" spans="1:57" ht="15" customHeight="1">
      <c r="A688" s="36">
        <v>685</v>
      </c>
      <c r="B688" s="7"/>
      <c r="C688" s="7"/>
      <c r="D688" s="7"/>
      <c r="E688" s="20"/>
      <c r="F688" s="20"/>
      <c r="G688" s="20"/>
      <c r="H688" s="3" t="s">
        <v>286</v>
      </c>
      <c r="I688" s="296"/>
      <c r="J688" s="18"/>
      <c r="K688" s="100"/>
      <c r="L688" s="100"/>
      <c r="M688" s="3"/>
      <c r="N688" s="18"/>
      <c r="O688" s="18"/>
      <c r="P688" s="18"/>
      <c r="Q688" s="4"/>
      <c r="R688" s="2"/>
      <c r="S688" s="5" t="s">
        <v>291</v>
      </c>
      <c r="T688" s="5" t="s">
        <v>292</v>
      </c>
      <c r="U688" s="18"/>
      <c r="V688" s="18"/>
      <c r="W688" s="18"/>
      <c r="X688" s="18"/>
      <c r="Y688" s="18"/>
      <c r="Z688" s="18"/>
      <c r="AA688" s="18"/>
      <c r="AB688" s="18"/>
      <c r="AC688" s="21"/>
      <c r="AD688" s="140"/>
      <c r="AE688" s="140">
        <f>Table_1027[[#This Row],[Planned Individuals]]*0.51</f>
        <v>0</v>
      </c>
      <c r="AF688" s="140">
        <f>Table_1027[[#This Row],[Planned Individuals]]*0.49</f>
        <v>0</v>
      </c>
      <c r="AG688" s="37"/>
      <c r="AH688" s="37"/>
      <c r="AI688" s="140">
        <f>SUM(Table_1027[[#This Row],[Existing Households]:[New Households]])</f>
        <v>0</v>
      </c>
      <c r="AJ688" s="140" t="b">
        <f t="shared" si="25"/>
        <v>0</v>
      </c>
      <c r="AK688" s="140">
        <f>Table_1027[[#This Row],[Reached Individuals]]*0.51</f>
        <v>0</v>
      </c>
      <c r="AL688" s="140">
        <f>Table_1027[[#This Row],[Reached Individuals]]*0.49</f>
        <v>0</v>
      </c>
      <c r="AM688" s="140">
        <f>Table_1027[[#This Row],[Reached Individuals]]*0.21</f>
        <v>0</v>
      </c>
      <c r="AN688" s="140">
        <f>Table_1027[[#This Row],[Reached Individuals]]*0.21</f>
        <v>0</v>
      </c>
      <c r="AO688" s="140">
        <f>Table_1027[[#This Row],[Reached Individuals]]*0.26</f>
        <v>0</v>
      </c>
      <c r="AP688" s="140">
        <f>Table_1027[[#This Row],[Reached Individuals]]*0.27</f>
        <v>0</v>
      </c>
      <c r="AQ688" s="142">
        <f>Table_1027[[#This Row],[Reached Individuals]]*0.02</f>
        <v>0</v>
      </c>
      <c r="AR688" s="142">
        <f>Table_1027[[#This Row],[Reached Individuals]]*0.03</f>
        <v>0</v>
      </c>
      <c r="AS688" s="37"/>
      <c r="AT688" s="12"/>
      <c r="AU688" s="12"/>
      <c r="AV688" s="37"/>
      <c r="AW688" s="12"/>
      <c r="AX688" s="11"/>
      <c r="AY688" s="18"/>
      <c r="AZ688" s="18"/>
      <c r="BA688" s="5">
        <v>20</v>
      </c>
      <c r="BB688" s="5">
        <v>2022</v>
      </c>
      <c r="BC688" s="6" t="str" cm="1">
        <f t="array" ref="BC688">_xlfn.IFS(U688="Teknaf","202290",U688="Ukhia","202294",U688="Ramu","202266",U688="Pekua","202256",U688="Maheshkhali","202249",U688="Kutubdia","202245",U688="Cox's Bazar Sadar","202224",U688="Chakaria","202216",ISBLANK(U688),"")</f>
        <v/>
      </c>
      <c r="BD688" s="22"/>
      <c r="BE688" s="22"/>
    </row>
    <row r="689" spans="1:57" ht="15" customHeight="1">
      <c r="A689" s="36">
        <v>686</v>
      </c>
      <c r="B689" s="7"/>
      <c r="C689" s="7"/>
      <c r="D689" s="7"/>
      <c r="E689" s="20"/>
      <c r="F689" s="20"/>
      <c r="G689" s="20"/>
      <c r="H689" s="3" t="s">
        <v>286</v>
      </c>
      <c r="I689" s="296"/>
      <c r="J689" s="18"/>
      <c r="K689" s="100"/>
      <c r="L689" s="100"/>
      <c r="M689" s="3"/>
      <c r="N689" s="18"/>
      <c r="O689" s="18"/>
      <c r="P689" s="18"/>
      <c r="Q689" s="4"/>
      <c r="R689" s="2"/>
      <c r="S689" s="5" t="s">
        <v>291</v>
      </c>
      <c r="T689" s="5" t="s">
        <v>292</v>
      </c>
      <c r="U689" s="18"/>
      <c r="V689" s="18"/>
      <c r="W689" s="18"/>
      <c r="X689" s="18"/>
      <c r="Y689" s="18"/>
      <c r="Z689" s="18"/>
      <c r="AA689" s="18"/>
      <c r="AB689" s="18"/>
      <c r="AC689" s="21"/>
      <c r="AD689" s="140"/>
      <c r="AE689" s="140">
        <f>Table_1027[[#This Row],[Planned Individuals]]*0.51</f>
        <v>0</v>
      </c>
      <c r="AF689" s="140">
        <f>Table_1027[[#This Row],[Planned Individuals]]*0.49</f>
        <v>0</v>
      </c>
      <c r="AG689" s="37"/>
      <c r="AH689" s="37"/>
      <c r="AI689" s="140">
        <f>SUM(Table_1027[[#This Row],[Existing Households]:[New Households]])</f>
        <v>0</v>
      </c>
      <c r="AJ689" s="140" t="b">
        <f t="shared" si="25"/>
        <v>0</v>
      </c>
      <c r="AK689" s="140">
        <f>Table_1027[[#This Row],[Reached Individuals]]*0.51</f>
        <v>0</v>
      </c>
      <c r="AL689" s="140">
        <f>Table_1027[[#This Row],[Reached Individuals]]*0.49</f>
        <v>0</v>
      </c>
      <c r="AM689" s="140">
        <f>Table_1027[[#This Row],[Reached Individuals]]*0.21</f>
        <v>0</v>
      </c>
      <c r="AN689" s="140">
        <f>Table_1027[[#This Row],[Reached Individuals]]*0.21</f>
        <v>0</v>
      </c>
      <c r="AO689" s="140">
        <f>Table_1027[[#This Row],[Reached Individuals]]*0.26</f>
        <v>0</v>
      </c>
      <c r="AP689" s="140">
        <f>Table_1027[[#This Row],[Reached Individuals]]*0.27</f>
        <v>0</v>
      </c>
      <c r="AQ689" s="142">
        <f>Table_1027[[#This Row],[Reached Individuals]]*0.02</f>
        <v>0</v>
      </c>
      <c r="AR689" s="142">
        <f>Table_1027[[#This Row],[Reached Individuals]]*0.03</f>
        <v>0</v>
      </c>
      <c r="AS689" s="37"/>
      <c r="AT689" s="12"/>
      <c r="AU689" s="12"/>
      <c r="AV689" s="37"/>
      <c r="AW689" s="12"/>
      <c r="AX689" s="11"/>
      <c r="AY689" s="18"/>
      <c r="AZ689" s="18"/>
      <c r="BA689" s="5">
        <v>20</v>
      </c>
      <c r="BB689" s="5">
        <v>2022</v>
      </c>
      <c r="BC689" s="6" t="str" cm="1">
        <f t="array" ref="BC689">_xlfn.IFS(U689="Teknaf","202290",U689="Ukhia","202294",U689="Ramu","202266",U689="Pekua","202256",U689="Maheshkhali","202249",U689="Kutubdia","202245",U689="Cox's Bazar Sadar","202224",U689="Chakaria","202216",ISBLANK(U689),"")</f>
        <v/>
      </c>
      <c r="BD689" s="22"/>
      <c r="BE689" s="22"/>
    </row>
    <row r="690" spans="1:57" ht="15" customHeight="1">
      <c r="A690" s="36">
        <v>687</v>
      </c>
      <c r="B690" s="7"/>
      <c r="C690" s="7"/>
      <c r="D690" s="7"/>
      <c r="E690" s="20"/>
      <c r="F690" s="20"/>
      <c r="G690" s="20"/>
      <c r="H690" s="3" t="s">
        <v>286</v>
      </c>
      <c r="I690" s="296"/>
      <c r="J690" s="18"/>
      <c r="K690" s="100"/>
      <c r="L690" s="100"/>
      <c r="M690" s="3"/>
      <c r="N690" s="18"/>
      <c r="O690" s="18"/>
      <c r="P690" s="18"/>
      <c r="Q690" s="4"/>
      <c r="R690" s="2"/>
      <c r="S690" s="5" t="s">
        <v>291</v>
      </c>
      <c r="T690" s="5" t="s">
        <v>292</v>
      </c>
      <c r="U690" s="18"/>
      <c r="V690" s="18"/>
      <c r="W690" s="18"/>
      <c r="X690" s="18"/>
      <c r="Y690" s="18"/>
      <c r="Z690" s="18"/>
      <c r="AA690" s="18"/>
      <c r="AB690" s="18"/>
      <c r="AC690" s="21"/>
      <c r="AD690" s="140"/>
      <c r="AE690" s="140">
        <f>Table_1027[[#This Row],[Planned Individuals]]*0.51</f>
        <v>0</v>
      </c>
      <c r="AF690" s="140">
        <f>Table_1027[[#This Row],[Planned Individuals]]*0.49</f>
        <v>0</v>
      </c>
      <c r="AG690" s="37"/>
      <c r="AH690" s="37"/>
      <c r="AI690" s="140">
        <f>SUM(Table_1027[[#This Row],[Existing Households]:[New Households]])</f>
        <v>0</v>
      </c>
      <c r="AJ690" s="140" t="b">
        <f t="shared" si="25"/>
        <v>0</v>
      </c>
      <c r="AK690" s="140">
        <f>Table_1027[[#This Row],[Reached Individuals]]*0.51</f>
        <v>0</v>
      </c>
      <c r="AL690" s="140">
        <f>Table_1027[[#This Row],[Reached Individuals]]*0.49</f>
        <v>0</v>
      </c>
      <c r="AM690" s="140">
        <f>Table_1027[[#This Row],[Reached Individuals]]*0.21</f>
        <v>0</v>
      </c>
      <c r="AN690" s="140">
        <f>Table_1027[[#This Row],[Reached Individuals]]*0.21</f>
        <v>0</v>
      </c>
      <c r="AO690" s="140">
        <f>Table_1027[[#This Row],[Reached Individuals]]*0.26</f>
        <v>0</v>
      </c>
      <c r="AP690" s="140">
        <f>Table_1027[[#This Row],[Reached Individuals]]*0.27</f>
        <v>0</v>
      </c>
      <c r="AQ690" s="142">
        <f>Table_1027[[#This Row],[Reached Individuals]]*0.02</f>
        <v>0</v>
      </c>
      <c r="AR690" s="142">
        <f>Table_1027[[#This Row],[Reached Individuals]]*0.03</f>
        <v>0</v>
      </c>
      <c r="AS690" s="37"/>
      <c r="AT690" s="12"/>
      <c r="AU690" s="12"/>
      <c r="AV690" s="37"/>
      <c r="AW690" s="12"/>
      <c r="AX690" s="11"/>
      <c r="AY690" s="18"/>
      <c r="AZ690" s="18"/>
      <c r="BA690" s="5">
        <v>20</v>
      </c>
      <c r="BB690" s="5">
        <v>2022</v>
      </c>
      <c r="BC690" s="6" t="str" cm="1">
        <f t="array" ref="BC690">_xlfn.IFS(U690="Teknaf","202290",U690="Ukhia","202294",U690="Ramu","202266",U690="Pekua","202256",U690="Maheshkhali","202249",U690="Kutubdia","202245",U690="Cox's Bazar Sadar","202224",U690="Chakaria","202216",ISBLANK(U690),"")</f>
        <v/>
      </c>
      <c r="BD690" s="22"/>
      <c r="BE690" s="22"/>
    </row>
    <row r="691" spans="1:57" ht="15" customHeight="1">
      <c r="A691" s="36">
        <v>688</v>
      </c>
      <c r="B691" s="7"/>
      <c r="C691" s="7"/>
      <c r="D691" s="7"/>
      <c r="E691" s="20"/>
      <c r="F691" s="20"/>
      <c r="G691" s="20"/>
      <c r="H691" s="3" t="s">
        <v>286</v>
      </c>
      <c r="I691" s="296"/>
      <c r="J691" s="18"/>
      <c r="K691" s="100"/>
      <c r="L691" s="100"/>
      <c r="M691" s="3"/>
      <c r="N691" s="18"/>
      <c r="O691" s="18"/>
      <c r="P691" s="18"/>
      <c r="Q691" s="4"/>
      <c r="R691" s="2"/>
      <c r="S691" s="5" t="s">
        <v>291</v>
      </c>
      <c r="T691" s="5" t="s">
        <v>292</v>
      </c>
      <c r="U691" s="18"/>
      <c r="V691" s="18"/>
      <c r="W691" s="18"/>
      <c r="X691" s="18"/>
      <c r="Y691" s="18"/>
      <c r="Z691" s="18"/>
      <c r="AA691" s="18"/>
      <c r="AB691" s="18"/>
      <c r="AC691" s="21"/>
      <c r="AD691" s="140"/>
      <c r="AE691" s="140">
        <f>Table_1027[[#This Row],[Planned Individuals]]*0.51</f>
        <v>0</v>
      </c>
      <c r="AF691" s="140">
        <f>Table_1027[[#This Row],[Planned Individuals]]*0.49</f>
        <v>0</v>
      </c>
      <c r="AG691" s="37"/>
      <c r="AH691" s="37"/>
      <c r="AI691" s="140">
        <f>SUM(Table_1027[[#This Row],[Existing Households]:[New Households]])</f>
        <v>0</v>
      </c>
      <c r="AJ691" s="140" t="b">
        <f t="shared" si="25"/>
        <v>0</v>
      </c>
      <c r="AK691" s="140">
        <f>Table_1027[[#This Row],[Reached Individuals]]*0.51</f>
        <v>0</v>
      </c>
      <c r="AL691" s="140">
        <f>Table_1027[[#This Row],[Reached Individuals]]*0.49</f>
        <v>0</v>
      </c>
      <c r="AM691" s="140">
        <f>Table_1027[[#This Row],[Reached Individuals]]*0.21</f>
        <v>0</v>
      </c>
      <c r="AN691" s="140">
        <f>Table_1027[[#This Row],[Reached Individuals]]*0.21</f>
        <v>0</v>
      </c>
      <c r="AO691" s="140">
        <f>Table_1027[[#This Row],[Reached Individuals]]*0.26</f>
        <v>0</v>
      </c>
      <c r="AP691" s="140">
        <f>Table_1027[[#This Row],[Reached Individuals]]*0.27</f>
        <v>0</v>
      </c>
      <c r="AQ691" s="142">
        <f>Table_1027[[#This Row],[Reached Individuals]]*0.02</f>
        <v>0</v>
      </c>
      <c r="AR691" s="142">
        <f>Table_1027[[#This Row],[Reached Individuals]]*0.03</f>
        <v>0</v>
      </c>
      <c r="AS691" s="37"/>
      <c r="AT691" s="12"/>
      <c r="AU691" s="12"/>
      <c r="AV691" s="37"/>
      <c r="AW691" s="12"/>
      <c r="AX691" s="11"/>
      <c r="AY691" s="18"/>
      <c r="AZ691" s="18"/>
      <c r="BA691" s="5">
        <v>20</v>
      </c>
      <c r="BB691" s="5">
        <v>2022</v>
      </c>
      <c r="BC691" s="6" t="str" cm="1">
        <f t="array" ref="BC691">_xlfn.IFS(U691="Teknaf","202290",U691="Ukhia","202294",U691="Ramu","202266",U691="Pekua","202256",U691="Maheshkhali","202249",U691="Kutubdia","202245",U691="Cox's Bazar Sadar","202224",U691="Chakaria","202216",ISBLANK(U691),"")</f>
        <v/>
      </c>
      <c r="BD691" s="22"/>
      <c r="BE691" s="22"/>
    </row>
    <row r="692" spans="1:57" ht="15" customHeight="1">
      <c r="A692" s="36">
        <v>689</v>
      </c>
      <c r="B692" s="7"/>
      <c r="C692" s="7"/>
      <c r="D692" s="7"/>
      <c r="E692" s="20"/>
      <c r="F692" s="20"/>
      <c r="G692" s="20"/>
      <c r="H692" s="3" t="s">
        <v>286</v>
      </c>
      <c r="I692" s="296"/>
      <c r="J692" s="18"/>
      <c r="K692" s="100"/>
      <c r="L692" s="100"/>
      <c r="M692" s="3"/>
      <c r="N692" s="18"/>
      <c r="O692" s="18"/>
      <c r="P692" s="18"/>
      <c r="Q692" s="4"/>
      <c r="R692" s="2"/>
      <c r="S692" s="5" t="s">
        <v>291</v>
      </c>
      <c r="T692" s="5" t="s">
        <v>292</v>
      </c>
      <c r="U692" s="18"/>
      <c r="V692" s="18"/>
      <c r="W692" s="18"/>
      <c r="X692" s="18"/>
      <c r="Y692" s="18"/>
      <c r="Z692" s="18"/>
      <c r="AA692" s="18"/>
      <c r="AB692" s="18"/>
      <c r="AC692" s="21"/>
      <c r="AD692" s="140"/>
      <c r="AE692" s="140">
        <f>Table_1027[[#This Row],[Planned Individuals]]*0.51</f>
        <v>0</v>
      </c>
      <c r="AF692" s="140">
        <f>Table_1027[[#This Row],[Planned Individuals]]*0.49</f>
        <v>0</v>
      </c>
      <c r="AG692" s="37"/>
      <c r="AH692" s="37"/>
      <c r="AI692" s="140">
        <f>SUM(Table_1027[[#This Row],[Existing Households]:[New Households]])</f>
        <v>0</v>
      </c>
      <c r="AJ692" s="140" t="b">
        <f t="shared" si="25"/>
        <v>0</v>
      </c>
      <c r="AK692" s="140">
        <f>Table_1027[[#This Row],[Reached Individuals]]*0.51</f>
        <v>0</v>
      </c>
      <c r="AL692" s="140">
        <f>Table_1027[[#This Row],[Reached Individuals]]*0.49</f>
        <v>0</v>
      </c>
      <c r="AM692" s="140">
        <f>Table_1027[[#This Row],[Reached Individuals]]*0.21</f>
        <v>0</v>
      </c>
      <c r="AN692" s="140">
        <f>Table_1027[[#This Row],[Reached Individuals]]*0.21</f>
        <v>0</v>
      </c>
      <c r="AO692" s="140">
        <f>Table_1027[[#This Row],[Reached Individuals]]*0.26</f>
        <v>0</v>
      </c>
      <c r="AP692" s="140">
        <f>Table_1027[[#This Row],[Reached Individuals]]*0.27</f>
        <v>0</v>
      </c>
      <c r="AQ692" s="142">
        <f>Table_1027[[#This Row],[Reached Individuals]]*0.02</f>
        <v>0</v>
      </c>
      <c r="AR692" s="142">
        <f>Table_1027[[#This Row],[Reached Individuals]]*0.03</f>
        <v>0</v>
      </c>
      <c r="AS692" s="37"/>
      <c r="AT692" s="12"/>
      <c r="AU692" s="12"/>
      <c r="AV692" s="37"/>
      <c r="AW692" s="12"/>
      <c r="AX692" s="11"/>
      <c r="AY692" s="18"/>
      <c r="AZ692" s="18"/>
      <c r="BA692" s="5">
        <v>20</v>
      </c>
      <c r="BB692" s="5">
        <v>2022</v>
      </c>
      <c r="BC692" s="6" t="str" cm="1">
        <f t="array" ref="BC692">_xlfn.IFS(U692="Teknaf","202290",U692="Ukhia","202294",U692="Ramu","202266",U692="Pekua","202256",U692="Maheshkhali","202249",U692="Kutubdia","202245",U692="Cox's Bazar Sadar","202224",U692="Chakaria","202216",ISBLANK(U692),"")</f>
        <v/>
      </c>
      <c r="BD692" s="22"/>
      <c r="BE692" s="22"/>
    </row>
    <row r="693" spans="1:57" ht="15" customHeight="1">
      <c r="A693" s="36">
        <v>690</v>
      </c>
      <c r="B693" s="7"/>
      <c r="C693" s="7"/>
      <c r="D693" s="7"/>
      <c r="E693" s="20"/>
      <c r="F693" s="20"/>
      <c r="G693" s="20"/>
      <c r="H693" s="3" t="s">
        <v>286</v>
      </c>
      <c r="I693" s="296"/>
      <c r="J693" s="18"/>
      <c r="K693" s="100"/>
      <c r="L693" s="100"/>
      <c r="M693" s="3"/>
      <c r="N693" s="18"/>
      <c r="O693" s="18"/>
      <c r="P693" s="18"/>
      <c r="Q693" s="4"/>
      <c r="R693" s="2"/>
      <c r="S693" s="5" t="s">
        <v>291</v>
      </c>
      <c r="T693" s="5" t="s">
        <v>292</v>
      </c>
      <c r="U693" s="18"/>
      <c r="V693" s="18"/>
      <c r="W693" s="18"/>
      <c r="X693" s="18"/>
      <c r="Y693" s="18"/>
      <c r="Z693" s="18"/>
      <c r="AA693" s="18"/>
      <c r="AB693" s="18"/>
      <c r="AC693" s="21"/>
      <c r="AD693" s="140"/>
      <c r="AE693" s="140">
        <f>Table_1027[[#This Row],[Planned Individuals]]*0.51</f>
        <v>0</v>
      </c>
      <c r="AF693" s="140">
        <f>Table_1027[[#This Row],[Planned Individuals]]*0.49</f>
        <v>0</v>
      </c>
      <c r="AG693" s="37"/>
      <c r="AH693" s="37"/>
      <c r="AI693" s="140">
        <f>SUM(Table_1027[[#This Row],[Existing Households]:[New Households]])</f>
        <v>0</v>
      </c>
      <c r="AJ693" s="140" t="b">
        <f t="shared" si="25"/>
        <v>0</v>
      </c>
      <c r="AK693" s="140">
        <f>Table_1027[[#This Row],[Reached Individuals]]*0.51</f>
        <v>0</v>
      </c>
      <c r="AL693" s="140">
        <f>Table_1027[[#This Row],[Reached Individuals]]*0.49</f>
        <v>0</v>
      </c>
      <c r="AM693" s="140">
        <f>Table_1027[[#This Row],[Reached Individuals]]*0.21</f>
        <v>0</v>
      </c>
      <c r="AN693" s="140">
        <f>Table_1027[[#This Row],[Reached Individuals]]*0.21</f>
        <v>0</v>
      </c>
      <c r="AO693" s="140">
        <f>Table_1027[[#This Row],[Reached Individuals]]*0.26</f>
        <v>0</v>
      </c>
      <c r="AP693" s="140">
        <f>Table_1027[[#This Row],[Reached Individuals]]*0.27</f>
        <v>0</v>
      </c>
      <c r="AQ693" s="142">
        <f>Table_1027[[#This Row],[Reached Individuals]]*0.02</f>
        <v>0</v>
      </c>
      <c r="AR693" s="142">
        <f>Table_1027[[#This Row],[Reached Individuals]]*0.03</f>
        <v>0</v>
      </c>
      <c r="AS693" s="37"/>
      <c r="AT693" s="12"/>
      <c r="AU693" s="12"/>
      <c r="AV693" s="37"/>
      <c r="AW693" s="12"/>
      <c r="AX693" s="11"/>
      <c r="AY693" s="18"/>
      <c r="AZ693" s="18"/>
      <c r="BA693" s="5">
        <v>20</v>
      </c>
      <c r="BB693" s="5">
        <v>2022</v>
      </c>
      <c r="BC693" s="6" t="str" cm="1">
        <f t="array" ref="BC693">_xlfn.IFS(U693="Teknaf","202290",U693="Ukhia","202294",U693="Ramu","202266",U693="Pekua","202256",U693="Maheshkhali","202249",U693="Kutubdia","202245",U693="Cox's Bazar Sadar","202224",U693="Chakaria","202216",ISBLANK(U693),"")</f>
        <v/>
      </c>
      <c r="BD693" s="22"/>
      <c r="BE693" s="22"/>
    </row>
    <row r="694" spans="1:57" ht="15" customHeight="1">
      <c r="A694" s="36">
        <v>691</v>
      </c>
      <c r="B694" s="7"/>
      <c r="C694" s="7"/>
      <c r="D694" s="7"/>
      <c r="E694" s="20"/>
      <c r="F694" s="20"/>
      <c r="G694" s="20"/>
      <c r="H694" s="3" t="s">
        <v>286</v>
      </c>
      <c r="I694" s="296"/>
      <c r="J694" s="18"/>
      <c r="K694" s="100"/>
      <c r="L694" s="100"/>
      <c r="M694" s="3"/>
      <c r="N694" s="18"/>
      <c r="O694" s="18"/>
      <c r="P694" s="18"/>
      <c r="Q694" s="4"/>
      <c r="R694" s="2"/>
      <c r="S694" s="5" t="s">
        <v>291</v>
      </c>
      <c r="T694" s="5" t="s">
        <v>292</v>
      </c>
      <c r="U694" s="18"/>
      <c r="V694" s="18"/>
      <c r="W694" s="18"/>
      <c r="X694" s="18"/>
      <c r="Y694" s="18"/>
      <c r="Z694" s="18"/>
      <c r="AA694" s="18"/>
      <c r="AB694" s="18"/>
      <c r="AC694" s="21"/>
      <c r="AD694" s="140"/>
      <c r="AE694" s="140">
        <f>Table_1027[[#This Row],[Planned Individuals]]*0.51</f>
        <v>0</v>
      </c>
      <c r="AF694" s="140">
        <f>Table_1027[[#This Row],[Planned Individuals]]*0.49</f>
        <v>0</v>
      </c>
      <c r="AG694" s="37"/>
      <c r="AH694" s="37"/>
      <c r="AI694" s="140">
        <f>SUM(Table_1027[[#This Row],[Existing Households]:[New Households]])</f>
        <v>0</v>
      </c>
      <c r="AJ694" s="140" t="b">
        <f t="shared" si="25"/>
        <v>0</v>
      </c>
      <c r="AK694" s="140">
        <f>Table_1027[[#This Row],[Reached Individuals]]*0.51</f>
        <v>0</v>
      </c>
      <c r="AL694" s="140">
        <f>Table_1027[[#This Row],[Reached Individuals]]*0.49</f>
        <v>0</v>
      </c>
      <c r="AM694" s="140">
        <f>Table_1027[[#This Row],[Reached Individuals]]*0.21</f>
        <v>0</v>
      </c>
      <c r="AN694" s="140">
        <f>Table_1027[[#This Row],[Reached Individuals]]*0.21</f>
        <v>0</v>
      </c>
      <c r="AO694" s="140">
        <f>Table_1027[[#This Row],[Reached Individuals]]*0.26</f>
        <v>0</v>
      </c>
      <c r="AP694" s="140">
        <f>Table_1027[[#This Row],[Reached Individuals]]*0.27</f>
        <v>0</v>
      </c>
      <c r="AQ694" s="142">
        <f>Table_1027[[#This Row],[Reached Individuals]]*0.02</f>
        <v>0</v>
      </c>
      <c r="AR694" s="142">
        <f>Table_1027[[#This Row],[Reached Individuals]]*0.03</f>
        <v>0</v>
      </c>
      <c r="AS694" s="37"/>
      <c r="AT694" s="12"/>
      <c r="AU694" s="12"/>
      <c r="AV694" s="37"/>
      <c r="AW694" s="12"/>
      <c r="AX694" s="11"/>
      <c r="AY694" s="18"/>
      <c r="AZ694" s="18"/>
      <c r="BA694" s="5">
        <v>20</v>
      </c>
      <c r="BB694" s="5">
        <v>2022</v>
      </c>
      <c r="BC694" s="6" t="str" cm="1">
        <f t="array" ref="BC694">_xlfn.IFS(U694="Teknaf","202290",U694="Ukhia","202294",U694="Ramu","202266",U694="Pekua","202256",U694="Maheshkhali","202249",U694="Kutubdia","202245",U694="Cox's Bazar Sadar","202224",U694="Chakaria","202216",ISBLANK(U694),"")</f>
        <v/>
      </c>
      <c r="BD694" s="22"/>
      <c r="BE694" s="22"/>
    </row>
    <row r="695" spans="1:57" ht="15" customHeight="1">
      <c r="A695" s="36">
        <v>692</v>
      </c>
      <c r="B695" s="7"/>
      <c r="C695" s="7"/>
      <c r="D695" s="7"/>
      <c r="E695" s="20"/>
      <c r="F695" s="20"/>
      <c r="G695" s="20"/>
      <c r="H695" s="3" t="s">
        <v>286</v>
      </c>
      <c r="I695" s="296"/>
      <c r="J695" s="18"/>
      <c r="K695" s="100"/>
      <c r="L695" s="100"/>
      <c r="M695" s="3"/>
      <c r="N695" s="18"/>
      <c r="O695" s="18"/>
      <c r="P695" s="18"/>
      <c r="Q695" s="4"/>
      <c r="R695" s="2"/>
      <c r="S695" s="5" t="s">
        <v>291</v>
      </c>
      <c r="T695" s="5" t="s">
        <v>292</v>
      </c>
      <c r="U695" s="18"/>
      <c r="V695" s="18"/>
      <c r="W695" s="18"/>
      <c r="X695" s="18"/>
      <c r="Y695" s="18"/>
      <c r="Z695" s="18"/>
      <c r="AA695" s="18"/>
      <c r="AB695" s="18"/>
      <c r="AC695" s="21"/>
      <c r="AD695" s="140"/>
      <c r="AE695" s="140">
        <f>Table_1027[[#This Row],[Planned Individuals]]*0.51</f>
        <v>0</v>
      </c>
      <c r="AF695" s="140">
        <f>Table_1027[[#This Row],[Planned Individuals]]*0.49</f>
        <v>0</v>
      </c>
      <c r="AG695" s="37"/>
      <c r="AH695" s="37"/>
      <c r="AI695" s="140">
        <f>SUM(Table_1027[[#This Row],[Existing Households]:[New Households]])</f>
        <v>0</v>
      </c>
      <c r="AJ695" s="140" t="b">
        <f t="shared" si="25"/>
        <v>0</v>
      </c>
      <c r="AK695" s="140">
        <f>Table_1027[[#This Row],[Reached Individuals]]*0.51</f>
        <v>0</v>
      </c>
      <c r="AL695" s="140">
        <f>Table_1027[[#This Row],[Reached Individuals]]*0.49</f>
        <v>0</v>
      </c>
      <c r="AM695" s="140">
        <f>Table_1027[[#This Row],[Reached Individuals]]*0.21</f>
        <v>0</v>
      </c>
      <c r="AN695" s="140">
        <f>Table_1027[[#This Row],[Reached Individuals]]*0.21</f>
        <v>0</v>
      </c>
      <c r="AO695" s="140">
        <f>Table_1027[[#This Row],[Reached Individuals]]*0.26</f>
        <v>0</v>
      </c>
      <c r="AP695" s="140">
        <f>Table_1027[[#This Row],[Reached Individuals]]*0.27</f>
        <v>0</v>
      </c>
      <c r="AQ695" s="142">
        <f>Table_1027[[#This Row],[Reached Individuals]]*0.02</f>
        <v>0</v>
      </c>
      <c r="AR695" s="142">
        <f>Table_1027[[#This Row],[Reached Individuals]]*0.03</f>
        <v>0</v>
      </c>
      <c r="AS695" s="37"/>
      <c r="AT695" s="12"/>
      <c r="AU695" s="12"/>
      <c r="AV695" s="37"/>
      <c r="AW695" s="12"/>
      <c r="AX695" s="11"/>
      <c r="AY695" s="18"/>
      <c r="AZ695" s="18"/>
      <c r="BA695" s="5">
        <v>20</v>
      </c>
      <c r="BB695" s="5">
        <v>2022</v>
      </c>
      <c r="BC695" s="6" t="str" cm="1">
        <f t="array" ref="BC695">_xlfn.IFS(U695="Teknaf","202290",U695="Ukhia","202294",U695="Ramu","202266",U695="Pekua","202256",U695="Maheshkhali","202249",U695="Kutubdia","202245",U695="Cox's Bazar Sadar","202224",U695="Chakaria","202216",ISBLANK(U695),"")</f>
        <v/>
      </c>
      <c r="BD695" s="22"/>
      <c r="BE695" s="22"/>
    </row>
    <row r="696" spans="1:57" ht="15" customHeight="1">
      <c r="A696" s="36">
        <v>693</v>
      </c>
      <c r="B696" s="7"/>
      <c r="C696" s="7"/>
      <c r="D696" s="7"/>
      <c r="E696" s="20"/>
      <c r="F696" s="20"/>
      <c r="G696" s="20"/>
      <c r="H696" s="3" t="s">
        <v>286</v>
      </c>
      <c r="I696" s="296"/>
      <c r="J696" s="18"/>
      <c r="K696" s="100"/>
      <c r="L696" s="100"/>
      <c r="M696" s="3"/>
      <c r="N696" s="18"/>
      <c r="O696" s="18"/>
      <c r="P696" s="18"/>
      <c r="Q696" s="4"/>
      <c r="R696" s="2"/>
      <c r="S696" s="5" t="s">
        <v>291</v>
      </c>
      <c r="T696" s="5" t="s">
        <v>292</v>
      </c>
      <c r="U696" s="18"/>
      <c r="V696" s="18"/>
      <c r="W696" s="18"/>
      <c r="X696" s="18"/>
      <c r="Y696" s="18"/>
      <c r="Z696" s="18"/>
      <c r="AA696" s="18"/>
      <c r="AB696" s="18"/>
      <c r="AC696" s="21"/>
      <c r="AD696" s="140"/>
      <c r="AE696" s="140">
        <f>Table_1027[[#This Row],[Planned Individuals]]*0.51</f>
        <v>0</v>
      </c>
      <c r="AF696" s="140">
        <f>Table_1027[[#This Row],[Planned Individuals]]*0.49</f>
        <v>0</v>
      </c>
      <c r="AG696" s="37"/>
      <c r="AH696" s="37"/>
      <c r="AI696" s="140">
        <f>SUM(Table_1027[[#This Row],[Existing Households]:[New Households]])</f>
        <v>0</v>
      </c>
      <c r="AJ696" s="140" t="b">
        <f t="shared" si="25"/>
        <v>0</v>
      </c>
      <c r="AK696" s="140">
        <f>Table_1027[[#This Row],[Reached Individuals]]*0.51</f>
        <v>0</v>
      </c>
      <c r="AL696" s="140">
        <f>Table_1027[[#This Row],[Reached Individuals]]*0.49</f>
        <v>0</v>
      </c>
      <c r="AM696" s="140">
        <f>Table_1027[[#This Row],[Reached Individuals]]*0.21</f>
        <v>0</v>
      </c>
      <c r="AN696" s="140">
        <f>Table_1027[[#This Row],[Reached Individuals]]*0.21</f>
        <v>0</v>
      </c>
      <c r="AO696" s="140">
        <f>Table_1027[[#This Row],[Reached Individuals]]*0.26</f>
        <v>0</v>
      </c>
      <c r="AP696" s="140">
        <f>Table_1027[[#This Row],[Reached Individuals]]*0.27</f>
        <v>0</v>
      </c>
      <c r="AQ696" s="142">
        <f>Table_1027[[#This Row],[Reached Individuals]]*0.02</f>
        <v>0</v>
      </c>
      <c r="AR696" s="142">
        <f>Table_1027[[#This Row],[Reached Individuals]]*0.03</f>
        <v>0</v>
      </c>
      <c r="AS696" s="37"/>
      <c r="AT696" s="12"/>
      <c r="AU696" s="12"/>
      <c r="AV696" s="37"/>
      <c r="AW696" s="12"/>
      <c r="AX696" s="11"/>
      <c r="AY696" s="18"/>
      <c r="AZ696" s="18"/>
      <c r="BA696" s="5">
        <v>20</v>
      </c>
      <c r="BB696" s="5">
        <v>2022</v>
      </c>
      <c r="BC696" s="6" t="str" cm="1">
        <f t="array" ref="BC696">_xlfn.IFS(U696="Teknaf","202290",U696="Ukhia","202294",U696="Ramu","202266",U696="Pekua","202256",U696="Maheshkhali","202249",U696="Kutubdia","202245",U696="Cox's Bazar Sadar","202224",U696="Chakaria","202216",ISBLANK(U696),"")</f>
        <v/>
      </c>
      <c r="BD696" s="22"/>
      <c r="BE696" s="22"/>
    </row>
    <row r="697" spans="1:57" ht="15" customHeight="1">
      <c r="A697" s="36">
        <v>694</v>
      </c>
      <c r="B697" s="7"/>
      <c r="C697" s="7"/>
      <c r="D697" s="7"/>
      <c r="E697" s="20"/>
      <c r="F697" s="20"/>
      <c r="G697" s="20"/>
      <c r="H697" s="3" t="s">
        <v>286</v>
      </c>
      <c r="I697" s="296"/>
      <c r="J697" s="18"/>
      <c r="K697" s="100"/>
      <c r="L697" s="100"/>
      <c r="M697" s="3"/>
      <c r="N697" s="18"/>
      <c r="O697" s="18"/>
      <c r="P697" s="18"/>
      <c r="Q697" s="4"/>
      <c r="R697" s="2"/>
      <c r="S697" s="5" t="s">
        <v>291</v>
      </c>
      <c r="T697" s="5" t="s">
        <v>292</v>
      </c>
      <c r="U697" s="18"/>
      <c r="V697" s="18"/>
      <c r="W697" s="18"/>
      <c r="X697" s="18"/>
      <c r="Y697" s="18"/>
      <c r="Z697" s="18"/>
      <c r="AA697" s="18"/>
      <c r="AB697" s="18"/>
      <c r="AC697" s="21"/>
      <c r="AD697" s="140"/>
      <c r="AE697" s="140">
        <f>Table_1027[[#This Row],[Planned Individuals]]*0.51</f>
        <v>0</v>
      </c>
      <c r="AF697" s="140">
        <f>Table_1027[[#This Row],[Planned Individuals]]*0.49</f>
        <v>0</v>
      </c>
      <c r="AG697" s="37"/>
      <c r="AH697" s="37"/>
      <c r="AI697" s="140">
        <f>SUM(Table_1027[[#This Row],[Existing Households]:[New Households]])</f>
        <v>0</v>
      </c>
      <c r="AJ697" s="140" t="b">
        <f t="shared" si="25"/>
        <v>0</v>
      </c>
      <c r="AK697" s="140">
        <f>Table_1027[[#This Row],[Reached Individuals]]*0.51</f>
        <v>0</v>
      </c>
      <c r="AL697" s="140">
        <f>Table_1027[[#This Row],[Reached Individuals]]*0.49</f>
        <v>0</v>
      </c>
      <c r="AM697" s="140">
        <f>Table_1027[[#This Row],[Reached Individuals]]*0.21</f>
        <v>0</v>
      </c>
      <c r="AN697" s="140">
        <f>Table_1027[[#This Row],[Reached Individuals]]*0.21</f>
        <v>0</v>
      </c>
      <c r="AO697" s="140">
        <f>Table_1027[[#This Row],[Reached Individuals]]*0.26</f>
        <v>0</v>
      </c>
      <c r="AP697" s="140">
        <f>Table_1027[[#This Row],[Reached Individuals]]*0.27</f>
        <v>0</v>
      </c>
      <c r="AQ697" s="142">
        <f>Table_1027[[#This Row],[Reached Individuals]]*0.02</f>
        <v>0</v>
      </c>
      <c r="AR697" s="142">
        <f>Table_1027[[#This Row],[Reached Individuals]]*0.03</f>
        <v>0</v>
      </c>
      <c r="AS697" s="37"/>
      <c r="AT697" s="12"/>
      <c r="AU697" s="12"/>
      <c r="AV697" s="37"/>
      <c r="AW697" s="12"/>
      <c r="AX697" s="11"/>
      <c r="AY697" s="18"/>
      <c r="AZ697" s="18"/>
      <c r="BA697" s="5">
        <v>20</v>
      </c>
      <c r="BB697" s="5">
        <v>2022</v>
      </c>
      <c r="BC697" s="6" t="str" cm="1">
        <f t="array" ref="BC697">_xlfn.IFS(U697="Teknaf","202290",U697="Ukhia","202294",U697="Ramu","202266",U697="Pekua","202256",U697="Maheshkhali","202249",U697="Kutubdia","202245",U697="Cox's Bazar Sadar","202224",U697="Chakaria","202216",ISBLANK(U697),"")</f>
        <v/>
      </c>
      <c r="BD697" s="22"/>
      <c r="BE697" s="22"/>
    </row>
    <row r="698" spans="1:57" ht="15" customHeight="1">
      <c r="A698" s="36">
        <v>695</v>
      </c>
      <c r="B698" s="7"/>
      <c r="C698" s="7"/>
      <c r="D698" s="7"/>
      <c r="E698" s="20"/>
      <c r="F698" s="20"/>
      <c r="G698" s="20"/>
      <c r="H698" s="3" t="s">
        <v>286</v>
      </c>
      <c r="I698" s="296"/>
      <c r="J698" s="18"/>
      <c r="K698" s="100"/>
      <c r="L698" s="100"/>
      <c r="M698" s="3"/>
      <c r="N698" s="18"/>
      <c r="O698" s="18"/>
      <c r="P698" s="18"/>
      <c r="Q698" s="4"/>
      <c r="R698" s="2"/>
      <c r="S698" s="5" t="s">
        <v>291</v>
      </c>
      <c r="T698" s="5" t="s">
        <v>292</v>
      </c>
      <c r="U698" s="18"/>
      <c r="V698" s="18"/>
      <c r="W698" s="18"/>
      <c r="X698" s="18"/>
      <c r="Y698" s="18"/>
      <c r="Z698" s="18"/>
      <c r="AA698" s="18"/>
      <c r="AB698" s="18"/>
      <c r="AC698" s="21"/>
      <c r="AD698" s="140"/>
      <c r="AE698" s="140">
        <f>Table_1027[[#This Row],[Planned Individuals]]*0.51</f>
        <v>0</v>
      </c>
      <c r="AF698" s="140">
        <f>Table_1027[[#This Row],[Planned Individuals]]*0.49</f>
        <v>0</v>
      </c>
      <c r="AG698" s="37"/>
      <c r="AH698" s="37"/>
      <c r="AI698" s="140">
        <f>SUM(Table_1027[[#This Row],[Existing Households]:[New Households]])</f>
        <v>0</v>
      </c>
      <c r="AJ698" s="140" t="b">
        <f t="shared" si="25"/>
        <v>0</v>
      </c>
      <c r="AK698" s="140">
        <f>Table_1027[[#This Row],[Reached Individuals]]*0.51</f>
        <v>0</v>
      </c>
      <c r="AL698" s="140">
        <f>Table_1027[[#This Row],[Reached Individuals]]*0.49</f>
        <v>0</v>
      </c>
      <c r="AM698" s="140">
        <f>Table_1027[[#This Row],[Reached Individuals]]*0.21</f>
        <v>0</v>
      </c>
      <c r="AN698" s="140">
        <f>Table_1027[[#This Row],[Reached Individuals]]*0.21</f>
        <v>0</v>
      </c>
      <c r="AO698" s="140">
        <f>Table_1027[[#This Row],[Reached Individuals]]*0.26</f>
        <v>0</v>
      </c>
      <c r="AP698" s="140">
        <f>Table_1027[[#This Row],[Reached Individuals]]*0.27</f>
        <v>0</v>
      </c>
      <c r="AQ698" s="142">
        <f>Table_1027[[#This Row],[Reached Individuals]]*0.02</f>
        <v>0</v>
      </c>
      <c r="AR698" s="142">
        <f>Table_1027[[#This Row],[Reached Individuals]]*0.03</f>
        <v>0</v>
      </c>
      <c r="AS698" s="37"/>
      <c r="AT698" s="12"/>
      <c r="AU698" s="12"/>
      <c r="AV698" s="37"/>
      <c r="AW698" s="12"/>
      <c r="AX698" s="11"/>
      <c r="AY698" s="18"/>
      <c r="AZ698" s="18"/>
      <c r="BA698" s="5">
        <v>20</v>
      </c>
      <c r="BB698" s="5">
        <v>2022</v>
      </c>
      <c r="BC698" s="6" t="str" cm="1">
        <f t="array" ref="BC698">_xlfn.IFS(U698="Teknaf","202290",U698="Ukhia","202294",U698="Ramu","202266",U698="Pekua","202256",U698="Maheshkhali","202249",U698="Kutubdia","202245",U698="Cox's Bazar Sadar","202224",U698="Chakaria","202216",ISBLANK(U698),"")</f>
        <v/>
      </c>
      <c r="BD698" s="22"/>
      <c r="BE698" s="22"/>
    </row>
    <row r="699" spans="1:57" ht="15" customHeight="1">
      <c r="A699" s="36">
        <v>696</v>
      </c>
      <c r="B699" s="7"/>
      <c r="C699" s="7"/>
      <c r="D699" s="7"/>
      <c r="E699" s="20"/>
      <c r="F699" s="20"/>
      <c r="G699" s="20"/>
      <c r="H699" s="3" t="s">
        <v>286</v>
      </c>
      <c r="I699" s="296"/>
      <c r="J699" s="18"/>
      <c r="K699" s="100"/>
      <c r="L699" s="100"/>
      <c r="M699" s="3"/>
      <c r="N699" s="18"/>
      <c r="O699" s="18"/>
      <c r="P699" s="18"/>
      <c r="Q699" s="4"/>
      <c r="R699" s="2"/>
      <c r="S699" s="5" t="s">
        <v>291</v>
      </c>
      <c r="T699" s="5" t="s">
        <v>292</v>
      </c>
      <c r="U699" s="18"/>
      <c r="V699" s="18"/>
      <c r="W699" s="18"/>
      <c r="X699" s="18"/>
      <c r="Y699" s="18"/>
      <c r="Z699" s="18"/>
      <c r="AA699" s="18"/>
      <c r="AB699" s="18"/>
      <c r="AC699" s="21"/>
      <c r="AD699" s="140"/>
      <c r="AE699" s="140">
        <f>Table_1027[[#This Row],[Planned Individuals]]*0.51</f>
        <v>0</v>
      </c>
      <c r="AF699" s="140">
        <f>Table_1027[[#This Row],[Planned Individuals]]*0.49</f>
        <v>0</v>
      </c>
      <c r="AG699" s="37"/>
      <c r="AH699" s="37"/>
      <c r="AI699" s="140">
        <f>SUM(Table_1027[[#This Row],[Existing Households]:[New Households]])</f>
        <v>0</v>
      </c>
      <c r="AJ699" s="140" t="b">
        <f t="shared" si="25"/>
        <v>0</v>
      </c>
      <c r="AK699" s="140">
        <f>Table_1027[[#This Row],[Reached Individuals]]*0.51</f>
        <v>0</v>
      </c>
      <c r="AL699" s="140">
        <f>Table_1027[[#This Row],[Reached Individuals]]*0.49</f>
        <v>0</v>
      </c>
      <c r="AM699" s="140">
        <f>Table_1027[[#This Row],[Reached Individuals]]*0.21</f>
        <v>0</v>
      </c>
      <c r="AN699" s="140">
        <f>Table_1027[[#This Row],[Reached Individuals]]*0.21</f>
        <v>0</v>
      </c>
      <c r="AO699" s="140">
        <f>Table_1027[[#This Row],[Reached Individuals]]*0.26</f>
        <v>0</v>
      </c>
      <c r="AP699" s="140">
        <f>Table_1027[[#This Row],[Reached Individuals]]*0.27</f>
        <v>0</v>
      </c>
      <c r="AQ699" s="142">
        <f>Table_1027[[#This Row],[Reached Individuals]]*0.02</f>
        <v>0</v>
      </c>
      <c r="AR699" s="142">
        <f>Table_1027[[#This Row],[Reached Individuals]]*0.03</f>
        <v>0</v>
      </c>
      <c r="AS699" s="37"/>
      <c r="AT699" s="12"/>
      <c r="AU699" s="12"/>
      <c r="AV699" s="37"/>
      <c r="AW699" s="12"/>
      <c r="AX699" s="11"/>
      <c r="AY699" s="18"/>
      <c r="AZ699" s="18"/>
      <c r="BA699" s="5">
        <v>20</v>
      </c>
      <c r="BB699" s="5">
        <v>2022</v>
      </c>
      <c r="BC699" s="6" t="str" cm="1">
        <f t="array" ref="BC699">_xlfn.IFS(U699="Teknaf","202290",U699="Ukhia","202294",U699="Ramu","202266",U699="Pekua","202256",U699="Maheshkhali","202249",U699="Kutubdia","202245",U699="Cox's Bazar Sadar","202224",U699="Chakaria","202216",ISBLANK(U699),"")</f>
        <v/>
      </c>
      <c r="BD699" s="22"/>
      <c r="BE699" s="22"/>
    </row>
    <row r="700" spans="1:57" ht="15" customHeight="1">
      <c r="A700" s="36">
        <v>697</v>
      </c>
      <c r="B700" s="7"/>
      <c r="C700" s="7"/>
      <c r="D700" s="7"/>
      <c r="E700" s="20"/>
      <c r="F700" s="20"/>
      <c r="G700" s="20"/>
      <c r="H700" s="3" t="s">
        <v>286</v>
      </c>
      <c r="I700" s="296"/>
      <c r="J700" s="18"/>
      <c r="K700" s="100"/>
      <c r="L700" s="100"/>
      <c r="M700" s="3"/>
      <c r="N700" s="18"/>
      <c r="O700" s="18"/>
      <c r="P700" s="18"/>
      <c r="Q700" s="4"/>
      <c r="R700" s="2"/>
      <c r="S700" s="5" t="s">
        <v>291</v>
      </c>
      <c r="T700" s="5" t="s">
        <v>292</v>
      </c>
      <c r="U700" s="18"/>
      <c r="V700" s="18"/>
      <c r="W700" s="18"/>
      <c r="X700" s="18"/>
      <c r="Y700" s="18"/>
      <c r="Z700" s="18"/>
      <c r="AA700" s="18"/>
      <c r="AB700" s="18"/>
      <c r="AC700" s="21"/>
      <c r="AD700" s="140"/>
      <c r="AE700" s="140">
        <f>Table_1027[[#This Row],[Planned Individuals]]*0.51</f>
        <v>0</v>
      </c>
      <c r="AF700" s="140">
        <f>Table_1027[[#This Row],[Planned Individuals]]*0.49</f>
        <v>0</v>
      </c>
      <c r="AG700" s="37"/>
      <c r="AH700" s="37"/>
      <c r="AI700" s="140">
        <f>SUM(Table_1027[[#This Row],[Existing Households]:[New Households]])</f>
        <v>0</v>
      </c>
      <c r="AJ700" s="140" t="b">
        <f t="shared" ref="AJ700:AJ739" si="26">IF(AA700="Host Community",AI700*5,IF(AA700="Refugee",AI700*4.6))</f>
        <v>0</v>
      </c>
      <c r="AK700" s="140">
        <f>Table_1027[[#This Row],[Reached Individuals]]*0.51</f>
        <v>0</v>
      </c>
      <c r="AL700" s="140">
        <f>Table_1027[[#This Row],[Reached Individuals]]*0.49</f>
        <v>0</v>
      </c>
      <c r="AM700" s="140">
        <f>Table_1027[[#This Row],[Reached Individuals]]*0.21</f>
        <v>0</v>
      </c>
      <c r="AN700" s="140">
        <f>Table_1027[[#This Row],[Reached Individuals]]*0.21</f>
        <v>0</v>
      </c>
      <c r="AO700" s="140">
        <f>Table_1027[[#This Row],[Reached Individuals]]*0.26</f>
        <v>0</v>
      </c>
      <c r="AP700" s="140">
        <f>Table_1027[[#This Row],[Reached Individuals]]*0.27</f>
        <v>0</v>
      </c>
      <c r="AQ700" s="142">
        <f>Table_1027[[#This Row],[Reached Individuals]]*0.02</f>
        <v>0</v>
      </c>
      <c r="AR700" s="142">
        <f>Table_1027[[#This Row],[Reached Individuals]]*0.03</f>
        <v>0</v>
      </c>
      <c r="AS700" s="37"/>
      <c r="AT700" s="12"/>
      <c r="AU700" s="12"/>
      <c r="AV700" s="37"/>
      <c r="AW700" s="12"/>
      <c r="AX700" s="11"/>
      <c r="AY700" s="18"/>
      <c r="AZ700" s="18"/>
      <c r="BA700" s="5">
        <v>20</v>
      </c>
      <c r="BB700" s="5">
        <v>2022</v>
      </c>
      <c r="BC700" s="6" t="str" cm="1">
        <f t="array" ref="BC700">_xlfn.IFS(U700="Teknaf","202290",U700="Ukhia","202294",U700="Ramu","202266",U700="Pekua","202256",U700="Maheshkhali","202249",U700="Kutubdia","202245",U700="Cox's Bazar Sadar","202224",U700="Chakaria","202216",ISBLANK(U700),"")</f>
        <v/>
      </c>
      <c r="BD700" s="22"/>
      <c r="BE700" s="22"/>
    </row>
    <row r="701" spans="1:57" ht="15" customHeight="1">
      <c r="A701" s="36">
        <v>698</v>
      </c>
      <c r="B701" s="7"/>
      <c r="C701" s="7"/>
      <c r="D701" s="7"/>
      <c r="E701" s="20"/>
      <c r="F701" s="20"/>
      <c r="G701" s="20"/>
      <c r="H701" s="3" t="s">
        <v>286</v>
      </c>
      <c r="I701" s="296"/>
      <c r="J701" s="18"/>
      <c r="K701" s="100"/>
      <c r="L701" s="100"/>
      <c r="M701" s="3"/>
      <c r="N701" s="18"/>
      <c r="O701" s="18"/>
      <c r="P701" s="18"/>
      <c r="Q701" s="4"/>
      <c r="R701" s="2"/>
      <c r="S701" s="5" t="s">
        <v>291</v>
      </c>
      <c r="T701" s="5" t="s">
        <v>292</v>
      </c>
      <c r="U701" s="18"/>
      <c r="V701" s="18"/>
      <c r="W701" s="18"/>
      <c r="X701" s="18"/>
      <c r="Y701" s="18"/>
      <c r="Z701" s="18"/>
      <c r="AA701" s="18"/>
      <c r="AB701" s="18"/>
      <c r="AC701" s="21"/>
      <c r="AD701" s="140"/>
      <c r="AE701" s="140">
        <f>Table_1027[[#This Row],[Planned Individuals]]*0.51</f>
        <v>0</v>
      </c>
      <c r="AF701" s="140">
        <f>Table_1027[[#This Row],[Planned Individuals]]*0.49</f>
        <v>0</v>
      </c>
      <c r="AG701" s="37"/>
      <c r="AH701" s="37"/>
      <c r="AI701" s="140">
        <f>SUM(Table_1027[[#This Row],[Existing Households]:[New Households]])</f>
        <v>0</v>
      </c>
      <c r="AJ701" s="140" t="b">
        <f t="shared" si="26"/>
        <v>0</v>
      </c>
      <c r="AK701" s="140">
        <f>Table_1027[[#This Row],[Reached Individuals]]*0.51</f>
        <v>0</v>
      </c>
      <c r="AL701" s="140">
        <f>Table_1027[[#This Row],[Reached Individuals]]*0.49</f>
        <v>0</v>
      </c>
      <c r="AM701" s="140">
        <f>Table_1027[[#This Row],[Reached Individuals]]*0.21</f>
        <v>0</v>
      </c>
      <c r="AN701" s="140">
        <f>Table_1027[[#This Row],[Reached Individuals]]*0.21</f>
        <v>0</v>
      </c>
      <c r="AO701" s="140">
        <f>Table_1027[[#This Row],[Reached Individuals]]*0.26</f>
        <v>0</v>
      </c>
      <c r="AP701" s="140">
        <f>Table_1027[[#This Row],[Reached Individuals]]*0.27</f>
        <v>0</v>
      </c>
      <c r="AQ701" s="142">
        <f>Table_1027[[#This Row],[Reached Individuals]]*0.02</f>
        <v>0</v>
      </c>
      <c r="AR701" s="142">
        <f>Table_1027[[#This Row],[Reached Individuals]]*0.03</f>
        <v>0</v>
      </c>
      <c r="AS701" s="37"/>
      <c r="AT701" s="12"/>
      <c r="AU701" s="12"/>
      <c r="AV701" s="37"/>
      <c r="AW701" s="12"/>
      <c r="AX701" s="11"/>
      <c r="AY701" s="18"/>
      <c r="AZ701" s="18"/>
      <c r="BA701" s="5">
        <v>20</v>
      </c>
      <c r="BB701" s="5">
        <v>2022</v>
      </c>
      <c r="BC701" s="6" t="str" cm="1">
        <f t="array" ref="BC701">_xlfn.IFS(U701="Teknaf","202290",U701="Ukhia","202294",U701="Ramu","202266",U701="Pekua","202256",U701="Maheshkhali","202249",U701="Kutubdia","202245",U701="Cox's Bazar Sadar","202224",U701="Chakaria","202216",ISBLANK(U701),"")</f>
        <v/>
      </c>
      <c r="BD701" s="22"/>
      <c r="BE701" s="22"/>
    </row>
    <row r="702" spans="1:57" ht="15" customHeight="1">
      <c r="A702" s="36">
        <v>699</v>
      </c>
      <c r="B702" s="7"/>
      <c r="C702" s="7"/>
      <c r="D702" s="7"/>
      <c r="E702" s="20"/>
      <c r="F702" s="20"/>
      <c r="G702" s="20"/>
      <c r="H702" s="3" t="s">
        <v>286</v>
      </c>
      <c r="I702" s="296"/>
      <c r="J702" s="18"/>
      <c r="K702" s="100"/>
      <c r="L702" s="100"/>
      <c r="M702" s="3"/>
      <c r="N702" s="18"/>
      <c r="O702" s="18"/>
      <c r="P702" s="18"/>
      <c r="Q702" s="4"/>
      <c r="R702" s="2"/>
      <c r="S702" s="5" t="s">
        <v>291</v>
      </c>
      <c r="T702" s="5" t="s">
        <v>292</v>
      </c>
      <c r="U702" s="18"/>
      <c r="V702" s="18"/>
      <c r="W702" s="18"/>
      <c r="X702" s="18"/>
      <c r="Y702" s="18"/>
      <c r="Z702" s="18"/>
      <c r="AA702" s="18"/>
      <c r="AB702" s="18"/>
      <c r="AC702" s="21"/>
      <c r="AD702" s="140"/>
      <c r="AE702" s="140">
        <f>Table_1027[[#This Row],[Planned Individuals]]*0.51</f>
        <v>0</v>
      </c>
      <c r="AF702" s="140">
        <f>Table_1027[[#This Row],[Planned Individuals]]*0.49</f>
        <v>0</v>
      </c>
      <c r="AG702" s="37"/>
      <c r="AH702" s="37"/>
      <c r="AI702" s="140">
        <f>SUM(Table_1027[[#This Row],[Existing Households]:[New Households]])</f>
        <v>0</v>
      </c>
      <c r="AJ702" s="140" t="b">
        <f t="shared" si="26"/>
        <v>0</v>
      </c>
      <c r="AK702" s="140">
        <f>Table_1027[[#This Row],[Reached Individuals]]*0.51</f>
        <v>0</v>
      </c>
      <c r="AL702" s="140">
        <f>Table_1027[[#This Row],[Reached Individuals]]*0.49</f>
        <v>0</v>
      </c>
      <c r="AM702" s="140">
        <f>Table_1027[[#This Row],[Reached Individuals]]*0.21</f>
        <v>0</v>
      </c>
      <c r="AN702" s="140">
        <f>Table_1027[[#This Row],[Reached Individuals]]*0.21</f>
        <v>0</v>
      </c>
      <c r="AO702" s="140">
        <f>Table_1027[[#This Row],[Reached Individuals]]*0.26</f>
        <v>0</v>
      </c>
      <c r="AP702" s="140">
        <f>Table_1027[[#This Row],[Reached Individuals]]*0.27</f>
        <v>0</v>
      </c>
      <c r="AQ702" s="142">
        <f>Table_1027[[#This Row],[Reached Individuals]]*0.02</f>
        <v>0</v>
      </c>
      <c r="AR702" s="142">
        <f>Table_1027[[#This Row],[Reached Individuals]]*0.03</f>
        <v>0</v>
      </c>
      <c r="AS702" s="37"/>
      <c r="AT702" s="12"/>
      <c r="AU702" s="12"/>
      <c r="AV702" s="37"/>
      <c r="AW702" s="12"/>
      <c r="AX702" s="11"/>
      <c r="AY702" s="18"/>
      <c r="AZ702" s="18"/>
      <c r="BA702" s="5">
        <v>20</v>
      </c>
      <c r="BB702" s="5">
        <v>2022</v>
      </c>
      <c r="BC702" s="6" t="str" cm="1">
        <f t="array" ref="BC702">_xlfn.IFS(U702="Teknaf","202290",U702="Ukhia","202294",U702="Ramu","202266",U702="Pekua","202256",U702="Maheshkhali","202249",U702="Kutubdia","202245",U702="Cox's Bazar Sadar","202224",U702="Chakaria","202216",ISBLANK(U702),"")</f>
        <v/>
      </c>
      <c r="BD702" s="22"/>
      <c r="BE702" s="22"/>
    </row>
    <row r="703" spans="1:57" ht="15" customHeight="1">
      <c r="A703" s="36">
        <v>700</v>
      </c>
      <c r="B703" s="7"/>
      <c r="C703" s="7"/>
      <c r="D703" s="7"/>
      <c r="E703" s="20"/>
      <c r="F703" s="20"/>
      <c r="G703" s="20"/>
      <c r="H703" s="3" t="s">
        <v>286</v>
      </c>
      <c r="I703" s="296"/>
      <c r="J703" s="18"/>
      <c r="K703" s="100"/>
      <c r="L703" s="100"/>
      <c r="M703" s="3"/>
      <c r="N703" s="18"/>
      <c r="O703" s="18"/>
      <c r="P703" s="18"/>
      <c r="Q703" s="4"/>
      <c r="R703" s="2"/>
      <c r="S703" s="5" t="s">
        <v>291</v>
      </c>
      <c r="T703" s="5" t="s">
        <v>292</v>
      </c>
      <c r="U703" s="18"/>
      <c r="V703" s="18"/>
      <c r="W703" s="18"/>
      <c r="X703" s="18"/>
      <c r="Y703" s="18"/>
      <c r="Z703" s="18"/>
      <c r="AA703" s="18"/>
      <c r="AB703" s="18"/>
      <c r="AC703" s="21"/>
      <c r="AD703" s="140"/>
      <c r="AE703" s="140">
        <f>Table_1027[[#This Row],[Planned Individuals]]*0.51</f>
        <v>0</v>
      </c>
      <c r="AF703" s="140">
        <f>Table_1027[[#This Row],[Planned Individuals]]*0.49</f>
        <v>0</v>
      </c>
      <c r="AG703" s="37"/>
      <c r="AH703" s="37"/>
      <c r="AI703" s="140">
        <f>SUM(Table_1027[[#This Row],[Existing Households]:[New Households]])</f>
        <v>0</v>
      </c>
      <c r="AJ703" s="140" t="b">
        <f t="shared" si="26"/>
        <v>0</v>
      </c>
      <c r="AK703" s="140">
        <f>Table_1027[[#This Row],[Reached Individuals]]*0.51</f>
        <v>0</v>
      </c>
      <c r="AL703" s="140">
        <f>Table_1027[[#This Row],[Reached Individuals]]*0.49</f>
        <v>0</v>
      </c>
      <c r="AM703" s="140">
        <f>Table_1027[[#This Row],[Reached Individuals]]*0.21</f>
        <v>0</v>
      </c>
      <c r="AN703" s="140">
        <f>Table_1027[[#This Row],[Reached Individuals]]*0.21</f>
        <v>0</v>
      </c>
      <c r="AO703" s="140">
        <f>Table_1027[[#This Row],[Reached Individuals]]*0.26</f>
        <v>0</v>
      </c>
      <c r="AP703" s="140">
        <f>Table_1027[[#This Row],[Reached Individuals]]*0.27</f>
        <v>0</v>
      </c>
      <c r="AQ703" s="142">
        <f>Table_1027[[#This Row],[Reached Individuals]]*0.02</f>
        <v>0</v>
      </c>
      <c r="AR703" s="142">
        <f>Table_1027[[#This Row],[Reached Individuals]]*0.03</f>
        <v>0</v>
      </c>
      <c r="AS703" s="37"/>
      <c r="AT703" s="12"/>
      <c r="AU703" s="12"/>
      <c r="AV703" s="37"/>
      <c r="AW703" s="12"/>
      <c r="AX703" s="11"/>
      <c r="AY703" s="18"/>
      <c r="AZ703" s="18"/>
      <c r="BA703" s="5">
        <v>20</v>
      </c>
      <c r="BB703" s="5">
        <v>2022</v>
      </c>
      <c r="BC703" s="6" t="str" cm="1">
        <f t="array" ref="BC703">_xlfn.IFS(U703="Teknaf","202290",U703="Ukhia","202294",U703="Ramu","202266",U703="Pekua","202256",U703="Maheshkhali","202249",U703="Kutubdia","202245",U703="Cox's Bazar Sadar","202224",U703="Chakaria","202216",ISBLANK(U703),"")</f>
        <v/>
      </c>
      <c r="BD703" s="22"/>
      <c r="BE703" s="22"/>
    </row>
    <row r="704" spans="1:57" ht="15" customHeight="1">
      <c r="A704" s="36">
        <v>701</v>
      </c>
      <c r="B704" s="7"/>
      <c r="C704" s="7"/>
      <c r="D704" s="7"/>
      <c r="E704" s="20"/>
      <c r="F704" s="20"/>
      <c r="G704" s="20"/>
      <c r="H704" s="3" t="s">
        <v>286</v>
      </c>
      <c r="I704" s="296"/>
      <c r="J704" s="18"/>
      <c r="K704" s="100"/>
      <c r="L704" s="100"/>
      <c r="M704" s="3"/>
      <c r="N704" s="18"/>
      <c r="O704" s="18"/>
      <c r="P704" s="18"/>
      <c r="Q704" s="4"/>
      <c r="R704" s="2"/>
      <c r="S704" s="5" t="s">
        <v>291</v>
      </c>
      <c r="T704" s="5" t="s">
        <v>292</v>
      </c>
      <c r="U704" s="18"/>
      <c r="V704" s="18"/>
      <c r="W704" s="18"/>
      <c r="X704" s="18"/>
      <c r="Y704" s="18"/>
      <c r="Z704" s="18"/>
      <c r="AA704" s="18"/>
      <c r="AB704" s="18"/>
      <c r="AC704" s="21"/>
      <c r="AD704" s="140"/>
      <c r="AE704" s="140">
        <f>Table_1027[[#This Row],[Planned Individuals]]*0.51</f>
        <v>0</v>
      </c>
      <c r="AF704" s="140">
        <f>Table_1027[[#This Row],[Planned Individuals]]*0.49</f>
        <v>0</v>
      </c>
      <c r="AG704" s="37"/>
      <c r="AH704" s="37"/>
      <c r="AI704" s="140">
        <f>SUM(Table_1027[[#This Row],[Existing Households]:[New Households]])</f>
        <v>0</v>
      </c>
      <c r="AJ704" s="140" t="b">
        <f t="shared" si="26"/>
        <v>0</v>
      </c>
      <c r="AK704" s="140">
        <f>Table_1027[[#This Row],[Reached Individuals]]*0.51</f>
        <v>0</v>
      </c>
      <c r="AL704" s="140">
        <f>Table_1027[[#This Row],[Reached Individuals]]*0.49</f>
        <v>0</v>
      </c>
      <c r="AM704" s="140">
        <f>Table_1027[[#This Row],[Reached Individuals]]*0.21</f>
        <v>0</v>
      </c>
      <c r="AN704" s="140">
        <f>Table_1027[[#This Row],[Reached Individuals]]*0.21</f>
        <v>0</v>
      </c>
      <c r="AO704" s="140">
        <f>Table_1027[[#This Row],[Reached Individuals]]*0.26</f>
        <v>0</v>
      </c>
      <c r="AP704" s="140">
        <f>Table_1027[[#This Row],[Reached Individuals]]*0.27</f>
        <v>0</v>
      </c>
      <c r="AQ704" s="142">
        <f>Table_1027[[#This Row],[Reached Individuals]]*0.02</f>
        <v>0</v>
      </c>
      <c r="AR704" s="142">
        <f>Table_1027[[#This Row],[Reached Individuals]]*0.03</f>
        <v>0</v>
      </c>
      <c r="AS704" s="37"/>
      <c r="AT704" s="12"/>
      <c r="AU704" s="12"/>
      <c r="AV704" s="37"/>
      <c r="AW704" s="12"/>
      <c r="AX704" s="11"/>
      <c r="AY704" s="18"/>
      <c r="AZ704" s="18"/>
      <c r="BA704" s="5">
        <v>20</v>
      </c>
      <c r="BB704" s="5">
        <v>2022</v>
      </c>
      <c r="BC704" s="6" t="str" cm="1">
        <f t="array" ref="BC704">_xlfn.IFS(U704="Teknaf","202290",U704="Ukhia","202294",U704="Ramu","202266",U704="Pekua","202256",U704="Maheshkhali","202249",U704="Kutubdia","202245",U704="Cox's Bazar Sadar","202224",U704="Chakaria","202216",ISBLANK(U704),"")</f>
        <v/>
      </c>
      <c r="BD704" s="22"/>
      <c r="BE704" s="22"/>
    </row>
    <row r="705" spans="1:57" ht="15" customHeight="1">
      <c r="A705" s="36">
        <v>702</v>
      </c>
      <c r="B705" s="7"/>
      <c r="C705" s="7"/>
      <c r="D705" s="7"/>
      <c r="E705" s="20"/>
      <c r="F705" s="20"/>
      <c r="G705" s="20"/>
      <c r="H705" s="3" t="s">
        <v>286</v>
      </c>
      <c r="I705" s="296"/>
      <c r="J705" s="18"/>
      <c r="K705" s="100"/>
      <c r="L705" s="100"/>
      <c r="M705" s="3"/>
      <c r="N705" s="18"/>
      <c r="O705" s="18"/>
      <c r="P705" s="18"/>
      <c r="Q705" s="4"/>
      <c r="R705" s="2"/>
      <c r="S705" s="5" t="s">
        <v>291</v>
      </c>
      <c r="T705" s="5" t="s">
        <v>292</v>
      </c>
      <c r="U705" s="18"/>
      <c r="V705" s="18"/>
      <c r="W705" s="18"/>
      <c r="X705" s="18"/>
      <c r="Y705" s="18"/>
      <c r="Z705" s="18"/>
      <c r="AA705" s="18"/>
      <c r="AB705" s="18"/>
      <c r="AC705" s="21"/>
      <c r="AD705" s="140"/>
      <c r="AE705" s="140">
        <f>Table_1027[[#This Row],[Planned Individuals]]*0.51</f>
        <v>0</v>
      </c>
      <c r="AF705" s="140">
        <f>Table_1027[[#This Row],[Planned Individuals]]*0.49</f>
        <v>0</v>
      </c>
      <c r="AG705" s="37"/>
      <c r="AH705" s="37"/>
      <c r="AI705" s="140">
        <f>SUM(Table_1027[[#This Row],[Existing Households]:[New Households]])</f>
        <v>0</v>
      </c>
      <c r="AJ705" s="140" t="b">
        <f t="shared" si="26"/>
        <v>0</v>
      </c>
      <c r="AK705" s="140">
        <f>Table_1027[[#This Row],[Reached Individuals]]*0.51</f>
        <v>0</v>
      </c>
      <c r="AL705" s="140">
        <f>Table_1027[[#This Row],[Reached Individuals]]*0.49</f>
        <v>0</v>
      </c>
      <c r="AM705" s="140">
        <f>Table_1027[[#This Row],[Reached Individuals]]*0.21</f>
        <v>0</v>
      </c>
      <c r="AN705" s="140">
        <f>Table_1027[[#This Row],[Reached Individuals]]*0.21</f>
        <v>0</v>
      </c>
      <c r="AO705" s="140">
        <f>Table_1027[[#This Row],[Reached Individuals]]*0.26</f>
        <v>0</v>
      </c>
      <c r="AP705" s="140">
        <f>Table_1027[[#This Row],[Reached Individuals]]*0.27</f>
        <v>0</v>
      </c>
      <c r="AQ705" s="142">
        <f>Table_1027[[#This Row],[Reached Individuals]]*0.02</f>
        <v>0</v>
      </c>
      <c r="AR705" s="142">
        <f>Table_1027[[#This Row],[Reached Individuals]]*0.03</f>
        <v>0</v>
      </c>
      <c r="AS705" s="37"/>
      <c r="AT705" s="12"/>
      <c r="AU705" s="12"/>
      <c r="AV705" s="37"/>
      <c r="AW705" s="12"/>
      <c r="AX705" s="11"/>
      <c r="AY705" s="18"/>
      <c r="AZ705" s="18"/>
      <c r="BA705" s="5">
        <v>20</v>
      </c>
      <c r="BB705" s="5">
        <v>2022</v>
      </c>
      <c r="BC705" s="6" t="str" cm="1">
        <f t="array" ref="BC705">_xlfn.IFS(U705="Teknaf","202290",U705="Ukhia","202294",U705="Ramu","202266",U705="Pekua","202256",U705="Maheshkhali","202249",U705="Kutubdia","202245",U705="Cox's Bazar Sadar","202224",U705="Chakaria","202216",ISBLANK(U705),"")</f>
        <v/>
      </c>
      <c r="BD705" s="22"/>
      <c r="BE705" s="22"/>
    </row>
    <row r="706" spans="1:57" ht="15" customHeight="1">
      <c r="A706" s="36">
        <v>703</v>
      </c>
      <c r="B706" s="7"/>
      <c r="C706" s="7"/>
      <c r="D706" s="7"/>
      <c r="E706" s="20"/>
      <c r="F706" s="20"/>
      <c r="G706" s="20"/>
      <c r="H706" s="3" t="s">
        <v>286</v>
      </c>
      <c r="I706" s="296"/>
      <c r="J706" s="18"/>
      <c r="K706" s="100"/>
      <c r="L706" s="100"/>
      <c r="M706" s="3"/>
      <c r="N706" s="18"/>
      <c r="O706" s="18"/>
      <c r="P706" s="18"/>
      <c r="Q706" s="4"/>
      <c r="R706" s="2"/>
      <c r="S706" s="5" t="s">
        <v>291</v>
      </c>
      <c r="T706" s="5" t="s">
        <v>292</v>
      </c>
      <c r="U706" s="18"/>
      <c r="V706" s="18"/>
      <c r="W706" s="18"/>
      <c r="X706" s="18"/>
      <c r="Y706" s="18"/>
      <c r="Z706" s="18"/>
      <c r="AA706" s="18"/>
      <c r="AB706" s="18"/>
      <c r="AC706" s="21"/>
      <c r="AD706" s="140"/>
      <c r="AE706" s="140">
        <f>Table_1027[[#This Row],[Planned Individuals]]*0.51</f>
        <v>0</v>
      </c>
      <c r="AF706" s="140">
        <f>Table_1027[[#This Row],[Planned Individuals]]*0.49</f>
        <v>0</v>
      </c>
      <c r="AG706" s="37"/>
      <c r="AH706" s="37"/>
      <c r="AI706" s="140">
        <f>SUM(Table_1027[[#This Row],[Existing Households]:[New Households]])</f>
        <v>0</v>
      </c>
      <c r="AJ706" s="140" t="b">
        <f t="shared" si="26"/>
        <v>0</v>
      </c>
      <c r="AK706" s="140">
        <f>Table_1027[[#This Row],[Reached Individuals]]*0.51</f>
        <v>0</v>
      </c>
      <c r="AL706" s="140">
        <f>Table_1027[[#This Row],[Reached Individuals]]*0.49</f>
        <v>0</v>
      </c>
      <c r="AM706" s="140">
        <f>Table_1027[[#This Row],[Reached Individuals]]*0.21</f>
        <v>0</v>
      </c>
      <c r="AN706" s="140">
        <f>Table_1027[[#This Row],[Reached Individuals]]*0.21</f>
        <v>0</v>
      </c>
      <c r="AO706" s="140">
        <f>Table_1027[[#This Row],[Reached Individuals]]*0.26</f>
        <v>0</v>
      </c>
      <c r="AP706" s="140">
        <f>Table_1027[[#This Row],[Reached Individuals]]*0.27</f>
        <v>0</v>
      </c>
      <c r="AQ706" s="142">
        <f>Table_1027[[#This Row],[Reached Individuals]]*0.02</f>
        <v>0</v>
      </c>
      <c r="AR706" s="142">
        <f>Table_1027[[#This Row],[Reached Individuals]]*0.03</f>
        <v>0</v>
      </c>
      <c r="AS706" s="37"/>
      <c r="AT706" s="12"/>
      <c r="AU706" s="12"/>
      <c r="AV706" s="37"/>
      <c r="AW706" s="12"/>
      <c r="AX706" s="11"/>
      <c r="AY706" s="18"/>
      <c r="AZ706" s="18"/>
      <c r="BA706" s="5">
        <v>20</v>
      </c>
      <c r="BB706" s="5">
        <v>2022</v>
      </c>
      <c r="BC706" s="6" t="str" cm="1">
        <f t="array" ref="BC706">_xlfn.IFS(U706="Teknaf","202290",U706="Ukhia","202294",U706="Ramu","202266",U706="Pekua","202256",U706="Maheshkhali","202249",U706="Kutubdia","202245",U706="Cox's Bazar Sadar","202224",U706="Chakaria","202216",ISBLANK(U706),"")</f>
        <v/>
      </c>
      <c r="BD706" s="22"/>
      <c r="BE706" s="22"/>
    </row>
    <row r="707" spans="1:57" ht="15" customHeight="1">
      <c r="A707" s="36">
        <v>704</v>
      </c>
      <c r="B707" s="7"/>
      <c r="C707" s="7"/>
      <c r="D707" s="7"/>
      <c r="E707" s="20"/>
      <c r="F707" s="20"/>
      <c r="G707" s="20"/>
      <c r="H707" s="3" t="s">
        <v>286</v>
      </c>
      <c r="I707" s="296"/>
      <c r="J707" s="18"/>
      <c r="K707" s="100"/>
      <c r="L707" s="100"/>
      <c r="M707" s="3"/>
      <c r="N707" s="18"/>
      <c r="O707" s="18"/>
      <c r="P707" s="18"/>
      <c r="Q707" s="4"/>
      <c r="R707" s="2"/>
      <c r="S707" s="5" t="s">
        <v>291</v>
      </c>
      <c r="T707" s="5" t="s">
        <v>292</v>
      </c>
      <c r="U707" s="18"/>
      <c r="V707" s="18"/>
      <c r="W707" s="18"/>
      <c r="X707" s="18"/>
      <c r="Y707" s="18"/>
      <c r="Z707" s="18"/>
      <c r="AA707" s="18"/>
      <c r="AB707" s="18"/>
      <c r="AC707" s="21"/>
      <c r="AD707" s="140"/>
      <c r="AE707" s="140">
        <f>Table_1027[[#This Row],[Planned Individuals]]*0.51</f>
        <v>0</v>
      </c>
      <c r="AF707" s="140">
        <f>Table_1027[[#This Row],[Planned Individuals]]*0.49</f>
        <v>0</v>
      </c>
      <c r="AG707" s="37"/>
      <c r="AH707" s="37"/>
      <c r="AI707" s="140">
        <f>SUM(Table_1027[[#This Row],[Existing Households]:[New Households]])</f>
        <v>0</v>
      </c>
      <c r="AJ707" s="140" t="b">
        <f t="shared" si="26"/>
        <v>0</v>
      </c>
      <c r="AK707" s="140">
        <f>Table_1027[[#This Row],[Reached Individuals]]*0.51</f>
        <v>0</v>
      </c>
      <c r="AL707" s="140">
        <f>Table_1027[[#This Row],[Reached Individuals]]*0.49</f>
        <v>0</v>
      </c>
      <c r="AM707" s="140">
        <f>Table_1027[[#This Row],[Reached Individuals]]*0.21</f>
        <v>0</v>
      </c>
      <c r="AN707" s="140">
        <f>Table_1027[[#This Row],[Reached Individuals]]*0.21</f>
        <v>0</v>
      </c>
      <c r="AO707" s="140">
        <f>Table_1027[[#This Row],[Reached Individuals]]*0.26</f>
        <v>0</v>
      </c>
      <c r="AP707" s="140">
        <f>Table_1027[[#This Row],[Reached Individuals]]*0.27</f>
        <v>0</v>
      </c>
      <c r="AQ707" s="142">
        <f>Table_1027[[#This Row],[Reached Individuals]]*0.02</f>
        <v>0</v>
      </c>
      <c r="AR707" s="142">
        <f>Table_1027[[#This Row],[Reached Individuals]]*0.03</f>
        <v>0</v>
      </c>
      <c r="AS707" s="37"/>
      <c r="AT707" s="12"/>
      <c r="AU707" s="12"/>
      <c r="AV707" s="37"/>
      <c r="AW707" s="12"/>
      <c r="AX707" s="11"/>
      <c r="AY707" s="18"/>
      <c r="AZ707" s="18"/>
      <c r="BA707" s="5">
        <v>20</v>
      </c>
      <c r="BB707" s="5">
        <v>2022</v>
      </c>
      <c r="BC707" s="6" t="str" cm="1">
        <f t="array" ref="BC707">_xlfn.IFS(U707="Teknaf","202290",U707="Ukhia","202294",U707="Ramu","202266",U707="Pekua","202256",U707="Maheshkhali","202249",U707="Kutubdia","202245",U707="Cox's Bazar Sadar","202224",U707="Chakaria","202216",ISBLANK(U707),"")</f>
        <v/>
      </c>
      <c r="BD707" s="22"/>
      <c r="BE707" s="22"/>
    </row>
    <row r="708" spans="1:57" ht="15" customHeight="1">
      <c r="A708" s="36">
        <v>705</v>
      </c>
      <c r="B708" s="7"/>
      <c r="C708" s="7"/>
      <c r="D708" s="7"/>
      <c r="E708" s="20"/>
      <c r="F708" s="20"/>
      <c r="G708" s="20"/>
      <c r="H708" s="3" t="s">
        <v>286</v>
      </c>
      <c r="I708" s="296"/>
      <c r="J708" s="18"/>
      <c r="K708" s="100"/>
      <c r="L708" s="100"/>
      <c r="M708" s="3"/>
      <c r="N708" s="18"/>
      <c r="O708" s="18"/>
      <c r="P708" s="18"/>
      <c r="Q708" s="4"/>
      <c r="R708" s="2"/>
      <c r="S708" s="5" t="s">
        <v>291</v>
      </c>
      <c r="T708" s="5" t="s">
        <v>292</v>
      </c>
      <c r="U708" s="18"/>
      <c r="V708" s="18"/>
      <c r="W708" s="18"/>
      <c r="X708" s="18"/>
      <c r="Y708" s="18"/>
      <c r="Z708" s="18"/>
      <c r="AA708" s="18"/>
      <c r="AB708" s="18"/>
      <c r="AC708" s="21"/>
      <c r="AD708" s="140"/>
      <c r="AE708" s="140">
        <f>Table_1027[[#This Row],[Planned Individuals]]*0.51</f>
        <v>0</v>
      </c>
      <c r="AF708" s="140">
        <f>Table_1027[[#This Row],[Planned Individuals]]*0.49</f>
        <v>0</v>
      </c>
      <c r="AG708" s="37"/>
      <c r="AH708" s="37"/>
      <c r="AI708" s="140">
        <f>SUM(Table_1027[[#This Row],[Existing Households]:[New Households]])</f>
        <v>0</v>
      </c>
      <c r="AJ708" s="140" t="b">
        <f t="shared" si="26"/>
        <v>0</v>
      </c>
      <c r="AK708" s="140">
        <f>Table_1027[[#This Row],[Reached Individuals]]*0.51</f>
        <v>0</v>
      </c>
      <c r="AL708" s="140">
        <f>Table_1027[[#This Row],[Reached Individuals]]*0.49</f>
        <v>0</v>
      </c>
      <c r="AM708" s="140">
        <f>Table_1027[[#This Row],[Reached Individuals]]*0.21</f>
        <v>0</v>
      </c>
      <c r="AN708" s="140">
        <f>Table_1027[[#This Row],[Reached Individuals]]*0.21</f>
        <v>0</v>
      </c>
      <c r="AO708" s="140">
        <f>Table_1027[[#This Row],[Reached Individuals]]*0.26</f>
        <v>0</v>
      </c>
      <c r="AP708" s="140">
        <f>Table_1027[[#This Row],[Reached Individuals]]*0.27</f>
        <v>0</v>
      </c>
      <c r="AQ708" s="142">
        <f>Table_1027[[#This Row],[Reached Individuals]]*0.02</f>
        <v>0</v>
      </c>
      <c r="AR708" s="142">
        <f>Table_1027[[#This Row],[Reached Individuals]]*0.03</f>
        <v>0</v>
      </c>
      <c r="AS708" s="37"/>
      <c r="AT708" s="12"/>
      <c r="AU708" s="12"/>
      <c r="AV708" s="37"/>
      <c r="AW708" s="12"/>
      <c r="AX708" s="11"/>
      <c r="AY708" s="18"/>
      <c r="AZ708" s="18"/>
      <c r="BA708" s="5">
        <v>20</v>
      </c>
      <c r="BB708" s="5">
        <v>2022</v>
      </c>
      <c r="BC708" s="6" t="str" cm="1">
        <f t="array" ref="BC708">_xlfn.IFS(U708="Teknaf","202290",U708="Ukhia","202294",U708="Ramu","202266",U708="Pekua","202256",U708="Maheshkhali","202249",U708="Kutubdia","202245",U708="Cox's Bazar Sadar","202224",U708="Chakaria","202216",ISBLANK(U708),"")</f>
        <v/>
      </c>
      <c r="BD708" s="22"/>
      <c r="BE708" s="22"/>
    </row>
    <row r="709" spans="1:57" ht="15" customHeight="1">
      <c r="A709" s="36">
        <v>706</v>
      </c>
      <c r="B709" s="7"/>
      <c r="C709" s="7"/>
      <c r="D709" s="7"/>
      <c r="E709" s="20"/>
      <c r="F709" s="20"/>
      <c r="G709" s="20"/>
      <c r="H709" s="3" t="s">
        <v>286</v>
      </c>
      <c r="I709" s="296"/>
      <c r="J709" s="18"/>
      <c r="K709" s="100"/>
      <c r="L709" s="100"/>
      <c r="M709" s="3"/>
      <c r="N709" s="18"/>
      <c r="O709" s="18"/>
      <c r="P709" s="18"/>
      <c r="Q709" s="4"/>
      <c r="R709" s="2"/>
      <c r="S709" s="5" t="s">
        <v>291</v>
      </c>
      <c r="T709" s="5" t="s">
        <v>292</v>
      </c>
      <c r="U709" s="18"/>
      <c r="V709" s="18"/>
      <c r="W709" s="18"/>
      <c r="X709" s="18"/>
      <c r="Y709" s="18"/>
      <c r="Z709" s="18"/>
      <c r="AA709" s="18"/>
      <c r="AB709" s="18"/>
      <c r="AC709" s="21"/>
      <c r="AD709" s="140"/>
      <c r="AE709" s="140">
        <f>Table_1027[[#This Row],[Planned Individuals]]*0.51</f>
        <v>0</v>
      </c>
      <c r="AF709" s="140">
        <f>Table_1027[[#This Row],[Planned Individuals]]*0.49</f>
        <v>0</v>
      </c>
      <c r="AG709" s="37"/>
      <c r="AH709" s="37"/>
      <c r="AI709" s="140">
        <f>SUM(Table_1027[[#This Row],[Existing Households]:[New Households]])</f>
        <v>0</v>
      </c>
      <c r="AJ709" s="140" t="b">
        <f t="shared" si="26"/>
        <v>0</v>
      </c>
      <c r="AK709" s="140">
        <f>Table_1027[[#This Row],[Reached Individuals]]*0.51</f>
        <v>0</v>
      </c>
      <c r="AL709" s="140">
        <f>Table_1027[[#This Row],[Reached Individuals]]*0.49</f>
        <v>0</v>
      </c>
      <c r="AM709" s="140">
        <f>Table_1027[[#This Row],[Reached Individuals]]*0.21</f>
        <v>0</v>
      </c>
      <c r="AN709" s="140">
        <f>Table_1027[[#This Row],[Reached Individuals]]*0.21</f>
        <v>0</v>
      </c>
      <c r="AO709" s="140">
        <f>Table_1027[[#This Row],[Reached Individuals]]*0.26</f>
        <v>0</v>
      </c>
      <c r="AP709" s="140">
        <f>Table_1027[[#This Row],[Reached Individuals]]*0.27</f>
        <v>0</v>
      </c>
      <c r="AQ709" s="142">
        <f>Table_1027[[#This Row],[Reached Individuals]]*0.02</f>
        <v>0</v>
      </c>
      <c r="AR709" s="142">
        <f>Table_1027[[#This Row],[Reached Individuals]]*0.03</f>
        <v>0</v>
      </c>
      <c r="AS709" s="37"/>
      <c r="AT709" s="12"/>
      <c r="AU709" s="12"/>
      <c r="AV709" s="37"/>
      <c r="AW709" s="12"/>
      <c r="AX709" s="11"/>
      <c r="AY709" s="18"/>
      <c r="AZ709" s="18"/>
      <c r="BA709" s="5">
        <v>20</v>
      </c>
      <c r="BB709" s="5">
        <v>2022</v>
      </c>
      <c r="BC709" s="6" t="str" cm="1">
        <f t="array" ref="BC709">_xlfn.IFS(U709="Teknaf","202290",U709="Ukhia","202294",U709="Ramu","202266",U709="Pekua","202256",U709="Maheshkhali","202249",U709="Kutubdia","202245",U709="Cox's Bazar Sadar","202224",U709="Chakaria","202216",ISBLANK(U709),"")</f>
        <v/>
      </c>
      <c r="BD709" s="22"/>
      <c r="BE709" s="22"/>
    </row>
    <row r="710" spans="1:57" ht="15" customHeight="1">
      <c r="A710" s="36">
        <v>707</v>
      </c>
      <c r="B710" s="7"/>
      <c r="C710" s="7"/>
      <c r="D710" s="7"/>
      <c r="E710" s="20"/>
      <c r="F710" s="20"/>
      <c r="G710" s="20"/>
      <c r="H710" s="3" t="s">
        <v>286</v>
      </c>
      <c r="I710" s="296"/>
      <c r="J710" s="18"/>
      <c r="K710" s="100"/>
      <c r="L710" s="100"/>
      <c r="M710" s="3"/>
      <c r="N710" s="18"/>
      <c r="O710" s="18"/>
      <c r="P710" s="18"/>
      <c r="Q710" s="4"/>
      <c r="R710" s="2"/>
      <c r="S710" s="5" t="s">
        <v>291</v>
      </c>
      <c r="T710" s="5" t="s">
        <v>292</v>
      </c>
      <c r="U710" s="18"/>
      <c r="V710" s="18"/>
      <c r="W710" s="18"/>
      <c r="X710" s="18"/>
      <c r="Y710" s="18"/>
      <c r="Z710" s="18"/>
      <c r="AA710" s="18"/>
      <c r="AB710" s="18"/>
      <c r="AC710" s="21"/>
      <c r="AD710" s="140"/>
      <c r="AE710" s="140">
        <f>Table_1027[[#This Row],[Planned Individuals]]*0.51</f>
        <v>0</v>
      </c>
      <c r="AF710" s="140">
        <f>Table_1027[[#This Row],[Planned Individuals]]*0.49</f>
        <v>0</v>
      </c>
      <c r="AG710" s="37"/>
      <c r="AH710" s="37"/>
      <c r="AI710" s="140">
        <f>SUM(Table_1027[[#This Row],[Existing Households]:[New Households]])</f>
        <v>0</v>
      </c>
      <c r="AJ710" s="140" t="b">
        <f t="shared" si="26"/>
        <v>0</v>
      </c>
      <c r="AK710" s="140">
        <f>Table_1027[[#This Row],[Reached Individuals]]*0.51</f>
        <v>0</v>
      </c>
      <c r="AL710" s="140">
        <f>Table_1027[[#This Row],[Reached Individuals]]*0.49</f>
        <v>0</v>
      </c>
      <c r="AM710" s="140">
        <f>Table_1027[[#This Row],[Reached Individuals]]*0.21</f>
        <v>0</v>
      </c>
      <c r="AN710" s="140">
        <f>Table_1027[[#This Row],[Reached Individuals]]*0.21</f>
        <v>0</v>
      </c>
      <c r="AO710" s="140">
        <f>Table_1027[[#This Row],[Reached Individuals]]*0.26</f>
        <v>0</v>
      </c>
      <c r="AP710" s="140">
        <f>Table_1027[[#This Row],[Reached Individuals]]*0.27</f>
        <v>0</v>
      </c>
      <c r="AQ710" s="142">
        <f>Table_1027[[#This Row],[Reached Individuals]]*0.02</f>
        <v>0</v>
      </c>
      <c r="AR710" s="142">
        <f>Table_1027[[#This Row],[Reached Individuals]]*0.03</f>
        <v>0</v>
      </c>
      <c r="AS710" s="37"/>
      <c r="AT710" s="12"/>
      <c r="AU710" s="12"/>
      <c r="AV710" s="37"/>
      <c r="AW710" s="12"/>
      <c r="AX710" s="11"/>
      <c r="AY710" s="18"/>
      <c r="AZ710" s="18"/>
      <c r="BA710" s="5">
        <v>20</v>
      </c>
      <c r="BB710" s="5">
        <v>2022</v>
      </c>
      <c r="BC710" s="6" t="str" cm="1">
        <f t="array" ref="BC710">_xlfn.IFS(U710="Teknaf","202290",U710="Ukhia","202294",U710="Ramu","202266",U710="Pekua","202256",U710="Maheshkhali","202249",U710="Kutubdia","202245",U710="Cox's Bazar Sadar","202224",U710="Chakaria","202216",ISBLANK(U710),"")</f>
        <v/>
      </c>
      <c r="BD710" s="22"/>
      <c r="BE710" s="22"/>
    </row>
    <row r="711" spans="1:57" ht="15" customHeight="1">
      <c r="A711" s="36">
        <v>708</v>
      </c>
      <c r="B711" s="7"/>
      <c r="C711" s="7"/>
      <c r="D711" s="7"/>
      <c r="E711" s="20"/>
      <c r="F711" s="20"/>
      <c r="G711" s="20"/>
      <c r="H711" s="3" t="s">
        <v>286</v>
      </c>
      <c r="I711" s="296"/>
      <c r="J711" s="18"/>
      <c r="K711" s="100"/>
      <c r="L711" s="100"/>
      <c r="M711" s="3"/>
      <c r="N711" s="18"/>
      <c r="O711" s="18"/>
      <c r="P711" s="18"/>
      <c r="Q711" s="4"/>
      <c r="R711" s="2"/>
      <c r="S711" s="5" t="s">
        <v>291</v>
      </c>
      <c r="T711" s="5" t="s">
        <v>292</v>
      </c>
      <c r="U711" s="18"/>
      <c r="V711" s="18"/>
      <c r="W711" s="18"/>
      <c r="X711" s="18"/>
      <c r="Y711" s="18"/>
      <c r="Z711" s="18"/>
      <c r="AA711" s="18"/>
      <c r="AB711" s="18"/>
      <c r="AC711" s="21"/>
      <c r="AD711" s="140"/>
      <c r="AE711" s="140">
        <f>Table_1027[[#This Row],[Planned Individuals]]*0.51</f>
        <v>0</v>
      </c>
      <c r="AF711" s="140">
        <f>Table_1027[[#This Row],[Planned Individuals]]*0.49</f>
        <v>0</v>
      </c>
      <c r="AG711" s="37"/>
      <c r="AH711" s="37"/>
      <c r="AI711" s="140">
        <f>SUM(Table_1027[[#This Row],[Existing Households]:[New Households]])</f>
        <v>0</v>
      </c>
      <c r="AJ711" s="140" t="b">
        <f t="shared" si="26"/>
        <v>0</v>
      </c>
      <c r="AK711" s="140">
        <f>Table_1027[[#This Row],[Reached Individuals]]*0.51</f>
        <v>0</v>
      </c>
      <c r="AL711" s="140">
        <f>Table_1027[[#This Row],[Reached Individuals]]*0.49</f>
        <v>0</v>
      </c>
      <c r="AM711" s="140">
        <f>Table_1027[[#This Row],[Reached Individuals]]*0.21</f>
        <v>0</v>
      </c>
      <c r="AN711" s="140">
        <f>Table_1027[[#This Row],[Reached Individuals]]*0.21</f>
        <v>0</v>
      </c>
      <c r="AO711" s="140">
        <f>Table_1027[[#This Row],[Reached Individuals]]*0.26</f>
        <v>0</v>
      </c>
      <c r="AP711" s="140">
        <f>Table_1027[[#This Row],[Reached Individuals]]*0.27</f>
        <v>0</v>
      </c>
      <c r="AQ711" s="142">
        <f>Table_1027[[#This Row],[Reached Individuals]]*0.02</f>
        <v>0</v>
      </c>
      <c r="AR711" s="142">
        <f>Table_1027[[#This Row],[Reached Individuals]]*0.03</f>
        <v>0</v>
      </c>
      <c r="AS711" s="37"/>
      <c r="AT711" s="12"/>
      <c r="AU711" s="12"/>
      <c r="AV711" s="37"/>
      <c r="AW711" s="12"/>
      <c r="AX711" s="11"/>
      <c r="AY711" s="18"/>
      <c r="AZ711" s="18"/>
      <c r="BA711" s="5">
        <v>20</v>
      </c>
      <c r="BB711" s="5">
        <v>2022</v>
      </c>
      <c r="BC711" s="6" t="str" cm="1">
        <f t="array" ref="BC711">_xlfn.IFS(U711="Teknaf","202290",U711="Ukhia","202294",U711="Ramu","202266",U711="Pekua","202256",U711="Maheshkhali","202249",U711="Kutubdia","202245",U711="Cox's Bazar Sadar","202224",U711="Chakaria","202216",ISBLANK(U711),"")</f>
        <v/>
      </c>
      <c r="BD711" s="22"/>
      <c r="BE711" s="22"/>
    </row>
    <row r="712" spans="1:57" ht="15" customHeight="1">
      <c r="A712" s="36">
        <v>709</v>
      </c>
      <c r="B712" s="7"/>
      <c r="C712" s="7"/>
      <c r="D712" s="7"/>
      <c r="E712" s="20"/>
      <c r="F712" s="20"/>
      <c r="G712" s="20"/>
      <c r="H712" s="3" t="s">
        <v>286</v>
      </c>
      <c r="I712" s="296"/>
      <c r="J712" s="18"/>
      <c r="K712" s="100"/>
      <c r="L712" s="100"/>
      <c r="M712" s="3"/>
      <c r="N712" s="18"/>
      <c r="O712" s="18"/>
      <c r="P712" s="18"/>
      <c r="Q712" s="4"/>
      <c r="R712" s="2"/>
      <c r="S712" s="5" t="s">
        <v>291</v>
      </c>
      <c r="T712" s="5" t="s">
        <v>292</v>
      </c>
      <c r="U712" s="18"/>
      <c r="V712" s="18"/>
      <c r="W712" s="18"/>
      <c r="X712" s="18"/>
      <c r="Y712" s="18"/>
      <c r="Z712" s="18"/>
      <c r="AA712" s="18"/>
      <c r="AB712" s="18"/>
      <c r="AC712" s="21"/>
      <c r="AD712" s="140"/>
      <c r="AE712" s="140">
        <f>Table_1027[[#This Row],[Planned Individuals]]*0.51</f>
        <v>0</v>
      </c>
      <c r="AF712" s="140">
        <f>Table_1027[[#This Row],[Planned Individuals]]*0.49</f>
        <v>0</v>
      </c>
      <c r="AG712" s="37"/>
      <c r="AH712" s="37"/>
      <c r="AI712" s="140">
        <f>SUM(Table_1027[[#This Row],[Existing Households]:[New Households]])</f>
        <v>0</v>
      </c>
      <c r="AJ712" s="140" t="b">
        <f t="shared" si="26"/>
        <v>0</v>
      </c>
      <c r="AK712" s="140">
        <f>Table_1027[[#This Row],[Reached Individuals]]*0.51</f>
        <v>0</v>
      </c>
      <c r="AL712" s="140">
        <f>Table_1027[[#This Row],[Reached Individuals]]*0.49</f>
        <v>0</v>
      </c>
      <c r="AM712" s="140">
        <f>Table_1027[[#This Row],[Reached Individuals]]*0.21</f>
        <v>0</v>
      </c>
      <c r="AN712" s="140">
        <f>Table_1027[[#This Row],[Reached Individuals]]*0.21</f>
        <v>0</v>
      </c>
      <c r="AO712" s="140">
        <f>Table_1027[[#This Row],[Reached Individuals]]*0.26</f>
        <v>0</v>
      </c>
      <c r="AP712" s="140">
        <f>Table_1027[[#This Row],[Reached Individuals]]*0.27</f>
        <v>0</v>
      </c>
      <c r="AQ712" s="142">
        <f>Table_1027[[#This Row],[Reached Individuals]]*0.02</f>
        <v>0</v>
      </c>
      <c r="AR712" s="142">
        <f>Table_1027[[#This Row],[Reached Individuals]]*0.03</f>
        <v>0</v>
      </c>
      <c r="AS712" s="37"/>
      <c r="AT712" s="12"/>
      <c r="AU712" s="12"/>
      <c r="AV712" s="37"/>
      <c r="AW712" s="12"/>
      <c r="AX712" s="11"/>
      <c r="AY712" s="18"/>
      <c r="AZ712" s="18"/>
      <c r="BA712" s="5">
        <v>20</v>
      </c>
      <c r="BB712" s="5">
        <v>2022</v>
      </c>
      <c r="BC712" s="6" t="str" cm="1">
        <f t="array" ref="BC712">_xlfn.IFS(U712="Teknaf","202290",U712="Ukhia","202294",U712="Ramu","202266",U712="Pekua","202256",U712="Maheshkhali","202249",U712="Kutubdia","202245",U712="Cox's Bazar Sadar","202224",U712="Chakaria","202216",ISBLANK(U712),"")</f>
        <v/>
      </c>
      <c r="BD712" s="22"/>
      <c r="BE712" s="22"/>
    </row>
    <row r="713" spans="1:57" ht="15" customHeight="1">
      <c r="A713" s="36">
        <v>710</v>
      </c>
      <c r="B713" s="7"/>
      <c r="C713" s="7"/>
      <c r="D713" s="7"/>
      <c r="E713" s="20"/>
      <c r="F713" s="20"/>
      <c r="G713" s="20"/>
      <c r="H713" s="3" t="s">
        <v>286</v>
      </c>
      <c r="I713" s="296"/>
      <c r="J713" s="18"/>
      <c r="K713" s="100"/>
      <c r="L713" s="100"/>
      <c r="M713" s="3"/>
      <c r="N713" s="18"/>
      <c r="O713" s="18"/>
      <c r="P713" s="18"/>
      <c r="Q713" s="4"/>
      <c r="R713" s="2"/>
      <c r="S713" s="5" t="s">
        <v>291</v>
      </c>
      <c r="T713" s="5" t="s">
        <v>292</v>
      </c>
      <c r="U713" s="18"/>
      <c r="V713" s="18"/>
      <c r="W713" s="18"/>
      <c r="X713" s="18"/>
      <c r="Y713" s="18"/>
      <c r="Z713" s="18"/>
      <c r="AA713" s="18"/>
      <c r="AB713" s="18"/>
      <c r="AC713" s="21"/>
      <c r="AD713" s="140"/>
      <c r="AE713" s="140">
        <f>Table_1027[[#This Row],[Planned Individuals]]*0.51</f>
        <v>0</v>
      </c>
      <c r="AF713" s="140">
        <f>Table_1027[[#This Row],[Planned Individuals]]*0.49</f>
        <v>0</v>
      </c>
      <c r="AG713" s="37"/>
      <c r="AH713" s="37"/>
      <c r="AI713" s="140">
        <f>SUM(Table_1027[[#This Row],[Existing Households]:[New Households]])</f>
        <v>0</v>
      </c>
      <c r="AJ713" s="140" t="b">
        <f t="shared" si="26"/>
        <v>0</v>
      </c>
      <c r="AK713" s="140">
        <f>Table_1027[[#This Row],[Reached Individuals]]*0.51</f>
        <v>0</v>
      </c>
      <c r="AL713" s="140">
        <f>Table_1027[[#This Row],[Reached Individuals]]*0.49</f>
        <v>0</v>
      </c>
      <c r="AM713" s="140">
        <f>Table_1027[[#This Row],[Reached Individuals]]*0.21</f>
        <v>0</v>
      </c>
      <c r="AN713" s="140">
        <f>Table_1027[[#This Row],[Reached Individuals]]*0.21</f>
        <v>0</v>
      </c>
      <c r="AO713" s="140">
        <f>Table_1027[[#This Row],[Reached Individuals]]*0.26</f>
        <v>0</v>
      </c>
      <c r="AP713" s="140">
        <f>Table_1027[[#This Row],[Reached Individuals]]*0.27</f>
        <v>0</v>
      </c>
      <c r="AQ713" s="142">
        <f>Table_1027[[#This Row],[Reached Individuals]]*0.02</f>
        <v>0</v>
      </c>
      <c r="AR713" s="142">
        <f>Table_1027[[#This Row],[Reached Individuals]]*0.03</f>
        <v>0</v>
      </c>
      <c r="AS713" s="37"/>
      <c r="AT713" s="12"/>
      <c r="AU713" s="12"/>
      <c r="AV713" s="37"/>
      <c r="AW713" s="12"/>
      <c r="AX713" s="11"/>
      <c r="AY713" s="18"/>
      <c r="AZ713" s="18"/>
      <c r="BA713" s="5">
        <v>20</v>
      </c>
      <c r="BB713" s="5">
        <v>2022</v>
      </c>
      <c r="BC713" s="6" t="str" cm="1">
        <f t="array" ref="BC713">_xlfn.IFS(U713="Teknaf","202290",U713="Ukhia","202294",U713="Ramu","202266",U713="Pekua","202256",U713="Maheshkhali","202249",U713="Kutubdia","202245",U713="Cox's Bazar Sadar","202224",U713="Chakaria","202216",ISBLANK(U713),"")</f>
        <v/>
      </c>
      <c r="BD713" s="22"/>
      <c r="BE713" s="22"/>
    </row>
    <row r="714" spans="1:57" ht="15" customHeight="1">
      <c r="A714" s="36">
        <v>711</v>
      </c>
      <c r="B714" s="7"/>
      <c r="C714" s="7"/>
      <c r="D714" s="7"/>
      <c r="E714" s="20"/>
      <c r="F714" s="20"/>
      <c r="G714" s="20"/>
      <c r="H714" s="3" t="s">
        <v>286</v>
      </c>
      <c r="I714" s="296"/>
      <c r="J714" s="18"/>
      <c r="K714" s="100"/>
      <c r="L714" s="100"/>
      <c r="M714" s="3"/>
      <c r="N714" s="18"/>
      <c r="O714" s="18"/>
      <c r="P714" s="18"/>
      <c r="Q714" s="4"/>
      <c r="R714" s="2"/>
      <c r="S714" s="5" t="s">
        <v>291</v>
      </c>
      <c r="T714" s="5" t="s">
        <v>292</v>
      </c>
      <c r="U714" s="18"/>
      <c r="V714" s="18"/>
      <c r="W714" s="18"/>
      <c r="X714" s="18"/>
      <c r="Y714" s="18"/>
      <c r="Z714" s="18"/>
      <c r="AA714" s="18"/>
      <c r="AB714" s="18"/>
      <c r="AC714" s="21"/>
      <c r="AD714" s="140"/>
      <c r="AE714" s="140">
        <f>Table_1027[[#This Row],[Planned Individuals]]*0.51</f>
        <v>0</v>
      </c>
      <c r="AF714" s="140">
        <f>Table_1027[[#This Row],[Planned Individuals]]*0.49</f>
        <v>0</v>
      </c>
      <c r="AG714" s="37"/>
      <c r="AH714" s="37"/>
      <c r="AI714" s="140">
        <f>SUM(Table_1027[[#This Row],[Existing Households]:[New Households]])</f>
        <v>0</v>
      </c>
      <c r="AJ714" s="140" t="b">
        <f t="shared" si="26"/>
        <v>0</v>
      </c>
      <c r="AK714" s="140">
        <f>Table_1027[[#This Row],[Reached Individuals]]*0.51</f>
        <v>0</v>
      </c>
      <c r="AL714" s="140">
        <f>Table_1027[[#This Row],[Reached Individuals]]*0.49</f>
        <v>0</v>
      </c>
      <c r="AM714" s="140">
        <f>Table_1027[[#This Row],[Reached Individuals]]*0.21</f>
        <v>0</v>
      </c>
      <c r="AN714" s="140">
        <f>Table_1027[[#This Row],[Reached Individuals]]*0.21</f>
        <v>0</v>
      </c>
      <c r="AO714" s="140">
        <f>Table_1027[[#This Row],[Reached Individuals]]*0.26</f>
        <v>0</v>
      </c>
      <c r="AP714" s="140">
        <f>Table_1027[[#This Row],[Reached Individuals]]*0.27</f>
        <v>0</v>
      </c>
      <c r="AQ714" s="142">
        <f>Table_1027[[#This Row],[Reached Individuals]]*0.02</f>
        <v>0</v>
      </c>
      <c r="AR714" s="142">
        <f>Table_1027[[#This Row],[Reached Individuals]]*0.03</f>
        <v>0</v>
      </c>
      <c r="AS714" s="37"/>
      <c r="AT714" s="12"/>
      <c r="AU714" s="12"/>
      <c r="AV714" s="37"/>
      <c r="AW714" s="12"/>
      <c r="AX714" s="11"/>
      <c r="AY714" s="18"/>
      <c r="AZ714" s="18"/>
      <c r="BA714" s="5">
        <v>20</v>
      </c>
      <c r="BB714" s="5">
        <v>2022</v>
      </c>
      <c r="BC714" s="6" t="str" cm="1">
        <f t="array" ref="BC714">_xlfn.IFS(U714="Teknaf","202290",U714="Ukhia","202294",U714="Ramu","202266",U714="Pekua","202256",U714="Maheshkhali","202249",U714="Kutubdia","202245",U714="Cox's Bazar Sadar","202224",U714="Chakaria","202216",ISBLANK(U714),"")</f>
        <v/>
      </c>
      <c r="BD714" s="22"/>
      <c r="BE714" s="22"/>
    </row>
    <row r="715" spans="1:57" ht="15" customHeight="1">
      <c r="A715" s="36">
        <v>712</v>
      </c>
      <c r="B715" s="7"/>
      <c r="C715" s="7"/>
      <c r="D715" s="7"/>
      <c r="E715" s="20"/>
      <c r="F715" s="20"/>
      <c r="G715" s="20"/>
      <c r="H715" s="3" t="s">
        <v>286</v>
      </c>
      <c r="I715" s="296"/>
      <c r="J715" s="18"/>
      <c r="K715" s="100"/>
      <c r="L715" s="100"/>
      <c r="M715" s="3"/>
      <c r="N715" s="18"/>
      <c r="O715" s="18"/>
      <c r="P715" s="18"/>
      <c r="Q715" s="4"/>
      <c r="R715" s="2"/>
      <c r="S715" s="5" t="s">
        <v>291</v>
      </c>
      <c r="T715" s="5" t="s">
        <v>292</v>
      </c>
      <c r="U715" s="18"/>
      <c r="V715" s="18"/>
      <c r="W715" s="18"/>
      <c r="X715" s="18"/>
      <c r="Y715" s="18"/>
      <c r="Z715" s="18"/>
      <c r="AA715" s="18"/>
      <c r="AB715" s="18"/>
      <c r="AC715" s="21"/>
      <c r="AD715" s="140"/>
      <c r="AE715" s="140">
        <f>Table_1027[[#This Row],[Planned Individuals]]*0.51</f>
        <v>0</v>
      </c>
      <c r="AF715" s="140">
        <f>Table_1027[[#This Row],[Planned Individuals]]*0.49</f>
        <v>0</v>
      </c>
      <c r="AG715" s="37"/>
      <c r="AH715" s="37"/>
      <c r="AI715" s="140">
        <f>SUM(Table_1027[[#This Row],[Existing Households]:[New Households]])</f>
        <v>0</v>
      </c>
      <c r="AJ715" s="140" t="b">
        <f t="shared" si="26"/>
        <v>0</v>
      </c>
      <c r="AK715" s="140">
        <f>Table_1027[[#This Row],[Reached Individuals]]*0.51</f>
        <v>0</v>
      </c>
      <c r="AL715" s="140">
        <f>Table_1027[[#This Row],[Reached Individuals]]*0.49</f>
        <v>0</v>
      </c>
      <c r="AM715" s="140">
        <f>Table_1027[[#This Row],[Reached Individuals]]*0.21</f>
        <v>0</v>
      </c>
      <c r="AN715" s="140">
        <f>Table_1027[[#This Row],[Reached Individuals]]*0.21</f>
        <v>0</v>
      </c>
      <c r="AO715" s="140">
        <f>Table_1027[[#This Row],[Reached Individuals]]*0.26</f>
        <v>0</v>
      </c>
      <c r="AP715" s="140">
        <f>Table_1027[[#This Row],[Reached Individuals]]*0.27</f>
        <v>0</v>
      </c>
      <c r="AQ715" s="142">
        <f>Table_1027[[#This Row],[Reached Individuals]]*0.02</f>
        <v>0</v>
      </c>
      <c r="AR715" s="142">
        <f>Table_1027[[#This Row],[Reached Individuals]]*0.03</f>
        <v>0</v>
      </c>
      <c r="AS715" s="37"/>
      <c r="AT715" s="12"/>
      <c r="AU715" s="12"/>
      <c r="AV715" s="37"/>
      <c r="AW715" s="12"/>
      <c r="AX715" s="11"/>
      <c r="AY715" s="18"/>
      <c r="AZ715" s="18"/>
      <c r="BA715" s="5">
        <v>20</v>
      </c>
      <c r="BB715" s="5">
        <v>2022</v>
      </c>
      <c r="BC715" s="6" t="str" cm="1">
        <f t="array" ref="BC715">_xlfn.IFS(U715="Teknaf","202290",U715="Ukhia","202294",U715="Ramu","202266",U715="Pekua","202256",U715="Maheshkhali","202249",U715="Kutubdia","202245",U715="Cox's Bazar Sadar","202224",U715="Chakaria","202216",ISBLANK(U715),"")</f>
        <v/>
      </c>
      <c r="BD715" s="22"/>
      <c r="BE715" s="22"/>
    </row>
    <row r="716" spans="1:57" ht="15" customHeight="1">
      <c r="A716" s="36">
        <v>713</v>
      </c>
      <c r="B716" s="7"/>
      <c r="C716" s="7"/>
      <c r="D716" s="7"/>
      <c r="E716" s="20"/>
      <c r="F716" s="20"/>
      <c r="G716" s="20"/>
      <c r="H716" s="3" t="s">
        <v>286</v>
      </c>
      <c r="I716" s="296"/>
      <c r="J716" s="18"/>
      <c r="K716" s="100"/>
      <c r="L716" s="100"/>
      <c r="M716" s="3"/>
      <c r="N716" s="18"/>
      <c r="O716" s="18"/>
      <c r="P716" s="18"/>
      <c r="Q716" s="4"/>
      <c r="R716" s="2"/>
      <c r="S716" s="5" t="s">
        <v>291</v>
      </c>
      <c r="T716" s="5" t="s">
        <v>292</v>
      </c>
      <c r="U716" s="18"/>
      <c r="V716" s="18"/>
      <c r="W716" s="18"/>
      <c r="X716" s="18"/>
      <c r="Y716" s="18"/>
      <c r="Z716" s="18"/>
      <c r="AA716" s="18"/>
      <c r="AB716" s="18"/>
      <c r="AC716" s="21"/>
      <c r="AD716" s="140"/>
      <c r="AE716" s="140">
        <f>Table_1027[[#This Row],[Planned Individuals]]*0.51</f>
        <v>0</v>
      </c>
      <c r="AF716" s="140">
        <f>Table_1027[[#This Row],[Planned Individuals]]*0.49</f>
        <v>0</v>
      </c>
      <c r="AG716" s="37"/>
      <c r="AH716" s="37"/>
      <c r="AI716" s="140">
        <f>SUM(Table_1027[[#This Row],[Existing Households]:[New Households]])</f>
        <v>0</v>
      </c>
      <c r="AJ716" s="140" t="b">
        <f t="shared" si="26"/>
        <v>0</v>
      </c>
      <c r="AK716" s="140">
        <f>Table_1027[[#This Row],[Reached Individuals]]*0.51</f>
        <v>0</v>
      </c>
      <c r="AL716" s="140">
        <f>Table_1027[[#This Row],[Reached Individuals]]*0.49</f>
        <v>0</v>
      </c>
      <c r="AM716" s="140">
        <f>Table_1027[[#This Row],[Reached Individuals]]*0.21</f>
        <v>0</v>
      </c>
      <c r="AN716" s="140">
        <f>Table_1027[[#This Row],[Reached Individuals]]*0.21</f>
        <v>0</v>
      </c>
      <c r="AO716" s="140">
        <f>Table_1027[[#This Row],[Reached Individuals]]*0.26</f>
        <v>0</v>
      </c>
      <c r="AP716" s="140">
        <f>Table_1027[[#This Row],[Reached Individuals]]*0.27</f>
        <v>0</v>
      </c>
      <c r="AQ716" s="142">
        <f>Table_1027[[#This Row],[Reached Individuals]]*0.02</f>
        <v>0</v>
      </c>
      <c r="AR716" s="142">
        <f>Table_1027[[#This Row],[Reached Individuals]]*0.03</f>
        <v>0</v>
      </c>
      <c r="AS716" s="37"/>
      <c r="AT716" s="12"/>
      <c r="AU716" s="12"/>
      <c r="AV716" s="37"/>
      <c r="AW716" s="12"/>
      <c r="AX716" s="11"/>
      <c r="AY716" s="18"/>
      <c r="AZ716" s="18"/>
      <c r="BA716" s="5">
        <v>20</v>
      </c>
      <c r="BB716" s="5">
        <v>2022</v>
      </c>
      <c r="BC716" s="6" t="str" cm="1">
        <f t="array" ref="BC716">_xlfn.IFS(U716="Teknaf","202290",U716="Ukhia","202294",U716="Ramu","202266",U716="Pekua","202256",U716="Maheshkhali","202249",U716="Kutubdia","202245",U716="Cox's Bazar Sadar","202224",U716="Chakaria","202216",ISBLANK(U716),"")</f>
        <v/>
      </c>
      <c r="BD716" s="22"/>
      <c r="BE716" s="22"/>
    </row>
    <row r="717" spans="1:57" ht="15" customHeight="1">
      <c r="A717" s="36">
        <v>714</v>
      </c>
      <c r="B717" s="7"/>
      <c r="C717" s="7"/>
      <c r="D717" s="7"/>
      <c r="E717" s="20"/>
      <c r="F717" s="20"/>
      <c r="G717" s="20"/>
      <c r="H717" s="3" t="s">
        <v>286</v>
      </c>
      <c r="I717" s="296"/>
      <c r="J717" s="18"/>
      <c r="K717" s="100"/>
      <c r="L717" s="100"/>
      <c r="M717" s="3"/>
      <c r="N717" s="18"/>
      <c r="O717" s="18"/>
      <c r="P717" s="18"/>
      <c r="Q717" s="4"/>
      <c r="R717" s="2"/>
      <c r="S717" s="5" t="s">
        <v>291</v>
      </c>
      <c r="T717" s="5" t="s">
        <v>292</v>
      </c>
      <c r="U717" s="18"/>
      <c r="V717" s="18"/>
      <c r="W717" s="18"/>
      <c r="X717" s="18"/>
      <c r="Y717" s="18"/>
      <c r="Z717" s="18"/>
      <c r="AA717" s="18"/>
      <c r="AB717" s="18"/>
      <c r="AC717" s="21"/>
      <c r="AD717" s="140"/>
      <c r="AE717" s="140">
        <f>Table_1027[[#This Row],[Planned Individuals]]*0.51</f>
        <v>0</v>
      </c>
      <c r="AF717" s="140">
        <f>Table_1027[[#This Row],[Planned Individuals]]*0.49</f>
        <v>0</v>
      </c>
      <c r="AG717" s="37"/>
      <c r="AH717" s="37"/>
      <c r="AI717" s="140">
        <f>SUM(Table_1027[[#This Row],[Existing Households]:[New Households]])</f>
        <v>0</v>
      </c>
      <c r="AJ717" s="140" t="b">
        <f t="shared" si="26"/>
        <v>0</v>
      </c>
      <c r="AK717" s="140">
        <f>Table_1027[[#This Row],[Reached Individuals]]*0.51</f>
        <v>0</v>
      </c>
      <c r="AL717" s="140">
        <f>Table_1027[[#This Row],[Reached Individuals]]*0.49</f>
        <v>0</v>
      </c>
      <c r="AM717" s="140">
        <f>Table_1027[[#This Row],[Reached Individuals]]*0.21</f>
        <v>0</v>
      </c>
      <c r="AN717" s="140">
        <f>Table_1027[[#This Row],[Reached Individuals]]*0.21</f>
        <v>0</v>
      </c>
      <c r="AO717" s="140">
        <f>Table_1027[[#This Row],[Reached Individuals]]*0.26</f>
        <v>0</v>
      </c>
      <c r="AP717" s="140">
        <f>Table_1027[[#This Row],[Reached Individuals]]*0.27</f>
        <v>0</v>
      </c>
      <c r="AQ717" s="142">
        <f>Table_1027[[#This Row],[Reached Individuals]]*0.02</f>
        <v>0</v>
      </c>
      <c r="AR717" s="142">
        <f>Table_1027[[#This Row],[Reached Individuals]]*0.03</f>
        <v>0</v>
      </c>
      <c r="AS717" s="37"/>
      <c r="AT717" s="12"/>
      <c r="AU717" s="12"/>
      <c r="AV717" s="37"/>
      <c r="AW717" s="12"/>
      <c r="AX717" s="11"/>
      <c r="AY717" s="18"/>
      <c r="AZ717" s="18"/>
      <c r="BA717" s="5">
        <v>20</v>
      </c>
      <c r="BB717" s="5">
        <v>2022</v>
      </c>
      <c r="BC717" s="6" t="str" cm="1">
        <f t="array" ref="BC717">_xlfn.IFS(U717="Teknaf","202290",U717="Ukhia","202294",U717="Ramu","202266",U717="Pekua","202256",U717="Maheshkhali","202249",U717="Kutubdia","202245",U717="Cox's Bazar Sadar","202224",U717="Chakaria","202216",ISBLANK(U717),"")</f>
        <v/>
      </c>
      <c r="BD717" s="22"/>
      <c r="BE717" s="22"/>
    </row>
    <row r="718" spans="1:57" ht="15" customHeight="1">
      <c r="A718" s="36">
        <v>715</v>
      </c>
      <c r="B718" s="7"/>
      <c r="C718" s="7"/>
      <c r="D718" s="7"/>
      <c r="E718" s="20"/>
      <c r="F718" s="20"/>
      <c r="G718" s="20"/>
      <c r="H718" s="3" t="s">
        <v>286</v>
      </c>
      <c r="I718" s="296"/>
      <c r="J718" s="18"/>
      <c r="K718" s="100"/>
      <c r="L718" s="100"/>
      <c r="M718" s="3"/>
      <c r="N718" s="18"/>
      <c r="O718" s="18"/>
      <c r="P718" s="18"/>
      <c r="Q718" s="4"/>
      <c r="R718" s="2"/>
      <c r="S718" s="5" t="s">
        <v>291</v>
      </c>
      <c r="T718" s="5" t="s">
        <v>292</v>
      </c>
      <c r="U718" s="18"/>
      <c r="V718" s="18"/>
      <c r="W718" s="18"/>
      <c r="X718" s="18"/>
      <c r="Y718" s="18"/>
      <c r="Z718" s="18"/>
      <c r="AA718" s="18"/>
      <c r="AB718" s="18"/>
      <c r="AC718" s="21"/>
      <c r="AD718" s="140"/>
      <c r="AE718" s="140">
        <f>Table_1027[[#This Row],[Planned Individuals]]*0.51</f>
        <v>0</v>
      </c>
      <c r="AF718" s="140">
        <f>Table_1027[[#This Row],[Planned Individuals]]*0.49</f>
        <v>0</v>
      </c>
      <c r="AG718" s="37"/>
      <c r="AH718" s="37"/>
      <c r="AI718" s="140">
        <f>SUM(Table_1027[[#This Row],[Existing Households]:[New Households]])</f>
        <v>0</v>
      </c>
      <c r="AJ718" s="140" t="b">
        <f t="shared" si="26"/>
        <v>0</v>
      </c>
      <c r="AK718" s="140">
        <f>Table_1027[[#This Row],[Reached Individuals]]*0.51</f>
        <v>0</v>
      </c>
      <c r="AL718" s="140">
        <f>Table_1027[[#This Row],[Reached Individuals]]*0.49</f>
        <v>0</v>
      </c>
      <c r="AM718" s="140">
        <f>Table_1027[[#This Row],[Reached Individuals]]*0.21</f>
        <v>0</v>
      </c>
      <c r="AN718" s="140">
        <f>Table_1027[[#This Row],[Reached Individuals]]*0.21</f>
        <v>0</v>
      </c>
      <c r="AO718" s="140">
        <f>Table_1027[[#This Row],[Reached Individuals]]*0.26</f>
        <v>0</v>
      </c>
      <c r="AP718" s="140">
        <f>Table_1027[[#This Row],[Reached Individuals]]*0.27</f>
        <v>0</v>
      </c>
      <c r="AQ718" s="142">
        <f>Table_1027[[#This Row],[Reached Individuals]]*0.02</f>
        <v>0</v>
      </c>
      <c r="AR718" s="142">
        <f>Table_1027[[#This Row],[Reached Individuals]]*0.03</f>
        <v>0</v>
      </c>
      <c r="AS718" s="37"/>
      <c r="AT718" s="12"/>
      <c r="AU718" s="12"/>
      <c r="AV718" s="37"/>
      <c r="AW718" s="12"/>
      <c r="AX718" s="11"/>
      <c r="AY718" s="18"/>
      <c r="AZ718" s="18"/>
      <c r="BA718" s="5">
        <v>20</v>
      </c>
      <c r="BB718" s="5">
        <v>2022</v>
      </c>
      <c r="BC718" s="6" t="str" cm="1">
        <f t="array" ref="BC718">_xlfn.IFS(U718="Teknaf","202290",U718="Ukhia","202294",U718="Ramu","202266",U718="Pekua","202256",U718="Maheshkhali","202249",U718="Kutubdia","202245",U718="Cox's Bazar Sadar","202224",U718="Chakaria","202216",ISBLANK(U718),"")</f>
        <v/>
      </c>
      <c r="BD718" s="22"/>
      <c r="BE718" s="22"/>
    </row>
    <row r="719" spans="1:57" ht="15" customHeight="1">
      <c r="A719" s="36">
        <v>716</v>
      </c>
      <c r="B719" s="7"/>
      <c r="C719" s="7"/>
      <c r="D719" s="7"/>
      <c r="E719" s="20"/>
      <c r="F719" s="20"/>
      <c r="G719" s="20"/>
      <c r="H719" s="3" t="s">
        <v>286</v>
      </c>
      <c r="I719" s="296"/>
      <c r="J719" s="18"/>
      <c r="K719" s="100"/>
      <c r="L719" s="100"/>
      <c r="M719" s="3"/>
      <c r="N719" s="18"/>
      <c r="O719" s="18"/>
      <c r="P719" s="18"/>
      <c r="Q719" s="4"/>
      <c r="R719" s="2"/>
      <c r="S719" s="5" t="s">
        <v>291</v>
      </c>
      <c r="T719" s="5" t="s">
        <v>292</v>
      </c>
      <c r="U719" s="18"/>
      <c r="V719" s="18"/>
      <c r="W719" s="18"/>
      <c r="X719" s="18"/>
      <c r="Y719" s="18"/>
      <c r="Z719" s="18"/>
      <c r="AA719" s="18"/>
      <c r="AB719" s="18"/>
      <c r="AC719" s="21"/>
      <c r="AD719" s="140"/>
      <c r="AE719" s="140">
        <f>Table_1027[[#This Row],[Planned Individuals]]*0.51</f>
        <v>0</v>
      </c>
      <c r="AF719" s="140">
        <f>Table_1027[[#This Row],[Planned Individuals]]*0.49</f>
        <v>0</v>
      </c>
      <c r="AG719" s="37"/>
      <c r="AH719" s="37"/>
      <c r="AI719" s="140">
        <f>SUM(Table_1027[[#This Row],[Existing Households]:[New Households]])</f>
        <v>0</v>
      </c>
      <c r="AJ719" s="140" t="b">
        <f t="shared" si="26"/>
        <v>0</v>
      </c>
      <c r="AK719" s="140">
        <f>Table_1027[[#This Row],[Reached Individuals]]*0.51</f>
        <v>0</v>
      </c>
      <c r="AL719" s="140">
        <f>Table_1027[[#This Row],[Reached Individuals]]*0.49</f>
        <v>0</v>
      </c>
      <c r="AM719" s="140">
        <f>Table_1027[[#This Row],[Reached Individuals]]*0.21</f>
        <v>0</v>
      </c>
      <c r="AN719" s="140">
        <f>Table_1027[[#This Row],[Reached Individuals]]*0.21</f>
        <v>0</v>
      </c>
      <c r="AO719" s="140">
        <f>Table_1027[[#This Row],[Reached Individuals]]*0.26</f>
        <v>0</v>
      </c>
      <c r="AP719" s="140">
        <f>Table_1027[[#This Row],[Reached Individuals]]*0.27</f>
        <v>0</v>
      </c>
      <c r="AQ719" s="142">
        <f>Table_1027[[#This Row],[Reached Individuals]]*0.02</f>
        <v>0</v>
      </c>
      <c r="AR719" s="142">
        <f>Table_1027[[#This Row],[Reached Individuals]]*0.03</f>
        <v>0</v>
      </c>
      <c r="AS719" s="37"/>
      <c r="AT719" s="12"/>
      <c r="AU719" s="12"/>
      <c r="AV719" s="37"/>
      <c r="AW719" s="12"/>
      <c r="AX719" s="11"/>
      <c r="AY719" s="18"/>
      <c r="AZ719" s="18"/>
      <c r="BA719" s="5">
        <v>20</v>
      </c>
      <c r="BB719" s="5">
        <v>2022</v>
      </c>
      <c r="BC719" s="6" t="str" cm="1">
        <f t="array" ref="BC719">_xlfn.IFS(U719="Teknaf","202290",U719="Ukhia","202294",U719="Ramu","202266",U719="Pekua","202256",U719="Maheshkhali","202249",U719="Kutubdia","202245",U719="Cox's Bazar Sadar","202224",U719="Chakaria","202216",ISBLANK(U719),"")</f>
        <v/>
      </c>
      <c r="BD719" s="22"/>
      <c r="BE719" s="22"/>
    </row>
    <row r="720" spans="1:57" ht="15" customHeight="1">
      <c r="A720" s="36">
        <v>717</v>
      </c>
      <c r="B720" s="7"/>
      <c r="C720" s="7"/>
      <c r="D720" s="7"/>
      <c r="E720" s="20"/>
      <c r="F720" s="20"/>
      <c r="G720" s="20"/>
      <c r="H720" s="3" t="s">
        <v>286</v>
      </c>
      <c r="I720" s="296"/>
      <c r="J720" s="18"/>
      <c r="K720" s="100"/>
      <c r="L720" s="100"/>
      <c r="M720" s="3"/>
      <c r="N720" s="18"/>
      <c r="O720" s="18"/>
      <c r="P720" s="18"/>
      <c r="Q720" s="4"/>
      <c r="R720" s="2"/>
      <c r="S720" s="5" t="s">
        <v>291</v>
      </c>
      <c r="T720" s="5" t="s">
        <v>292</v>
      </c>
      <c r="U720" s="18"/>
      <c r="V720" s="18"/>
      <c r="W720" s="18"/>
      <c r="X720" s="18"/>
      <c r="Y720" s="18"/>
      <c r="Z720" s="18"/>
      <c r="AA720" s="18"/>
      <c r="AB720" s="18"/>
      <c r="AC720" s="21"/>
      <c r="AD720" s="140"/>
      <c r="AE720" s="140">
        <f>Table_1027[[#This Row],[Planned Individuals]]*0.51</f>
        <v>0</v>
      </c>
      <c r="AF720" s="140">
        <f>Table_1027[[#This Row],[Planned Individuals]]*0.49</f>
        <v>0</v>
      </c>
      <c r="AG720" s="37"/>
      <c r="AH720" s="37"/>
      <c r="AI720" s="140">
        <f>SUM(Table_1027[[#This Row],[Existing Households]:[New Households]])</f>
        <v>0</v>
      </c>
      <c r="AJ720" s="140" t="b">
        <f t="shared" si="26"/>
        <v>0</v>
      </c>
      <c r="AK720" s="140">
        <f>Table_1027[[#This Row],[Reached Individuals]]*0.51</f>
        <v>0</v>
      </c>
      <c r="AL720" s="140">
        <f>Table_1027[[#This Row],[Reached Individuals]]*0.49</f>
        <v>0</v>
      </c>
      <c r="AM720" s="140">
        <f>Table_1027[[#This Row],[Reached Individuals]]*0.21</f>
        <v>0</v>
      </c>
      <c r="AN720" s="140">
        <f>Table_1027[[#This Row],[Reached Individuals]]*0.21</f>
        <v>0</v>
      </c>
      <c r="AO720" s="140">
        <f>Table_1027[[#This Row],[Reached Individuals]]*0.26</f>
        <v>0</v>
      </c>
      <c r="AP720" s="140">
        <f>Table_1027[[#This Row],[Reached Individuals]]*0.27</f>
        <v>0</v>
      </c>
      <c r="AQ720" s="142">
        <f>Table_1027[[#This Row],[Reached Individuals]]*0.02</f>
        <v>0</v>
      </c>
      <c r="AR720" s="142">
        <f>Table_1027[[#This Row],[Reached Individuals]]*0.03</f>
        <v>0</v>
      </c>
      <c r="AS720" s="37"/>
      <c r="AT720" s="12"/>
      <c r="AU720" s="12"/>
      <c r="AV720" s="37"/>
      <c r="AW720" s="12"/>
      <c r="AX720" s="11"/>
      <c r="AY720" s="18"/>
      <c r="AZ720" s="18"/>
      <c r="BA720" s="5">
        <v>20</v>
      </c>
      <c r="BB720" s="5">
        <v>2022</v>
      </c>
      <c r="BC720" s="6" t="str" cm="1">
        <f t="array" ref="BC720">_xlfn.IFS(U720="Teknaf","202290",U720="Ukhia","202294",U720="Ramu","202266",U720="Pekua","202256",U720="Maheshkhali","202249",U720="Kutubdia","202245",U720="Cox's Bazar Sadar","202224",U720="Chakaria","202216",ISBLANK(U720),"")</f>
        <v/>
      </c>
      <c r="BD720" s="22"/>
      <c r="BE720" s="22"/>
    </row>
    <row r="721" spans="1:57" ht="15" customHeight="1">
      <c r="A721" s="36">
        <v>718</v>
      </c>
      <c r="B721" s="7"/>
      <c r="C721" s="7"/>
      <c r="D721" s="7"/>
      <c r="E721" s="20"/>
      <c r="F721" s="20"/>
      <c r="G721" s="20"/>
      <c r="H721" s="3" t="s">
        <v>286</v>
      </c>
      <c r="I721" s="296"/>
      <c r="J721" s="18"/>
      <c r="K721" s="100"/>
      <c r="L721" s="100"/>
      <c r="M721" s="3"/>
      <c r="N721" s="18"/>
      <c r="O721" s="18"/>
      <c r="P721" s="18"/>
      <c r="Q721" s="4"/>
      <c r="R721" s="2"/>
      <c r="S721" s="5" t="s">
        <v>291</v>
      </c>
      <c r="T721" s="5" t="s">
        <v>292</v>
      </c>
      <c r="U721" s="18"/>
      <c r="V721" s="18"/>
      <c r="W721" s="18"/>
      <c r="X721" s="18"/>
      <c r="Y721" s="18"/>
      <c r="Z721" s="18"/>
      <c r="AA721" s="18"/>
      <c r="AB721" s="18"/>
      <c r="AC721" s="21"/>
      <c r="AD721" s="140"/>
      <c r="AE721" s="140">
        <f>Table_1027[[#This Row],[Planned Individuals]]*0.51</f>
        <v>0</v>
      </c>
      <c r="AF721" s="140">
        <f>Table_1027[[#This Row],[Planned Individuals]]*0.49</f>
        <v>0</v>
      </c>
      <c r="AG721" s="37"/>
      <c r="AH721" s="37"/>
      <c r="AI721" s="140">
        <f>SUM(Table_1027[[#This Row],[Existing Households]:[New Households]])</f>
        <v>0</v>
      </c>
      <c r="AJ721" s="140" t="b">
        <f t="shared" si="26"/>
        <v>0</v>
      </c>
      <c r="AK721" s="140">
        <f>Table_1027[[#This Row],[Reached Individuals]]*0.51</f>
        <v>0</v>
      </c>
      <c r="AL721" s="140">
        <f>Table_1027[[#This Row],[Reached Individuals]]*0.49</f>
        <v>0</v>
      </c>
      <c r="AM721" s="140">
        <f>Table_1027[[#This Row],[Reached Individuals]]*0.21</f>
        <v>0</v>
      </c>
      <c r="AN721" s="140">
        <f>Table_1027[[#This Row],[Reached Individuals]]*0.21</f>
        <v>0</v>
      </c>
      <c r="AO721" s="140">
        <f>Table_1027[[#This Row],[Reached Individuals]]*0.26</f>
        <v>0</v>
      </c>
      <c r="AP721" s="140">
        <f>Table_1027[[#This Row],[Reached Individuals]]*0.27</f>
        <v>0</v>
      </c>
      <c r="AQ721" s="142">
        <f>Table_1027[[#This Row],[Reached Individuals]]*0.02</f>
        <v>0</v>
      </c>
      <c r="AR721" s="142">
        <f>Table_1027[[#This Row],[Reached Individuals]]*0.03</f>
        <v>0</v>
      </c>
      <c r="AS721" s="37"/>
      <c r="AT721" s="12"/>
      <c r="AU721" s="12"/>
      <c r="AV721" s="37"/>
      <c r="AW721" s="12"/>
      <c r="AX721" s="11"/>
      <c r="AY721" s="18"/>
      <c r="AZ721" s="18"/>
      <c r="BA721" s="5">
        <v>20</v>
      </c>
      <c r="BB721" s="5">
        <v>2022</v>
      </c>
      <c r="BC721" s="6" t="str" cm="1">
        <f t="array" ref="BC721">_xlfn.IFS(U721="Teknaf","202290",U721="Ukhia","202294",U721="Ramu","202266",U721="Pekua","202256",U721="Maheshkhali","202249",U721="Kutubdia","202245",U721="Cox's Bazar Sadar","202224",U721="Chakaria","202216",ISBLANK(U721),"")</f>
        <v/>
      </c>
      <c r="BD721" s="22"/>
      <c r="BE721" s="22"/>
    </row>
    <row r="722" spans="1:57" ht="15" customHeight="1">
      <c r="A722" s="36">
        <v>719</v>
      </c>
      <c r="B722" s="7"/>
      <c r="C722" s="7"/>
      <c r="D722" s="7"/>
      <c r="E722" s="20"/>
      <c r="F722" s="20"/>
      <c r="G722" s="20"/>
      <c r="H722" s="3" t="s">
        <v>286</v>
      </c>
      <c r="I722" s="296"/>
      <c r="J722" s="18"/>
      <c r="K722" s="100"/>
      <c r="L722" s="100"/>
      <c r="M722" s="3"/>
      <c r="N722" s="18"/>
      <c r="O722" s="18"/>
      <c r="P722" s="18"/>
      <c r="Q722" s="4"/>
      <c r="R722" s="2"/>
      <c r="S722" s="5" t="s">
        <v>291</v>
      </c>
      <c r="T722" s="5" t="s">
        <v>292</v>
      </c>
      <c r="U722" s="18"/>
      <c r="V722" s="18"/>
      <c r="W722" s="18"/>
      <c r="X722" s="18"/>
      <c r="Y722" s="18"/>
      <c r="Z722" s="18"/>
      <c r="AA722" s="18"/>
      <c r="AB722" s="18"/>
      <c r="AC722" s="21"/>
      <c r="AD722" s="140"/>
      <c r="AE722" s="140">
        <f>Table_1027[[#This Row],[Planned Individuals]]*0.51</f>
        <v>0</v>
      </c>
      <c r="AF722" s="140">
        <f>Table_1027[[#This Row],[Planned Individuals]]*0.49</f>
        <v>0</v>
      </c>
      <c r="AG722" s="37"/>
      <c r="AH722" s="37"/>
      <c r="AI722" s="140">
        <f>SUM(Table_1027[[#This Row],[Existing Households]:[New Households]])</f>
        <v>0</v>
      </c>
      <c r="AJ722" s="140" t="b">
        <f t="shared" si="26"/>
        <v>0</v>
      </c>
      <c r="AK722" s="140">
        <f>Table_1027[[#This Row],[Reached Individuals]]*0.51</f>
        <v>0</v>
      </c>
      <c r="AL722" s="140">
        <f>Table_1027[[#This Row],[Reached Individuals]]*0.49</f>
        <v>0</v>
      </c>
      <c r="AM722" s="140">
        <f>Table_1027[[#This Row],[Reached Individuals]]*0.21</f>
        <v>0</v>
      </c>
      <c r="AN722" s="140">
        <f>Table_1027[[#This Row],[Reached Individuals]]*0.21</f>
        <v>0</v>
      </c>
      <c r="AO722" s="140">
        <f>Table_1027[[#This Row],[Reached Individuals]]*0.26</f>
        <v>0</v>
      </c>
      <c r="AP722" s="140">
        <f>Table_1027[[#This Row],[Reached Individuals]]*0.27</f>
        <v>0</v>
      </c>
      <c r="AQ722" s="142">
        <f>Table_1027[[#This Row],[Reached Individuals]]*0.02</f>
        <v>0</v>
      </c>
      <c r="AR722" s="142">
        <f>Table_1027[[#This Row],[Reached Individuals]]*0.03</f>
        <v>0</v>
      </c>
      <c r="AS722" s="37"/>
      <c r="AT722" s="12"/>
      <c r="AU722" s="12"/>
      <c r="AV722" s="37"/>
      <c r="AW722" s="12"/>
      <c r="AX722" s="11"/>
      <c r="AY722" s="18"/>
      <c r="AZ722" s="18"/>
      <c r="BA722" s="5">
        <v>20</v>
      </c>
      <c r="BB722" s="5">
        <v>2022</v>
      </c>
      <c r="BC722" s="6" t="str" cm="1">
        <f t="array" ref="BC722">_xlfn.IFS(U722="Teknaf","202290",U722="Ukhia","202294",U722="Ramu","202266",U722="Pekua","202256",U722="Maheshkhali","202249",U722="Kutubdia","202245",U722="Cox's Bazar Sadar","202224",U722="Chakaria","202216",ISBLANK(U722),"")</f>
        <v/>
      </c>
      <c r="BD722" s="22"/>
      <c r="BE722" s="22"/>
    </row>
    <row r="723" spans="1:57" ht="15" customHeight="1">
      <c r="A723" s="36">
        <v>720</v>
      </c>
      <c r="B723" s="7"/>
      <c r="C723" s="7"/>
      <c r="D723" s="7"/>
      <c r="E723" s="20"/>
      <c r="F723" s="20"/>
      <c r="G723" s="20"/>
      <c r="H723" s="3" t="s">
        <v>286</v>
      </c>
      <c r="I723" s="296"/>
      <c r="J723" s="18"/>
      <c r="K723" s="100"/>
      <c r="L723" s="100"/>
      <c r="M723" s="3"/>
      <c r="N723" s="18"/>
      <c r="O723" s="18"/>
      <c r="P723" s="18"/>
      <c r="Q723" s="4"/>
      <c r="R723" s="2"/>
      <c r="S723" s="5" t="s">
        <v>291</v>
      </c>
      <c r="T723" s="5" t="s">
        <v>292</v>
      </c>
      <c r="U723" s="18"/>
      <c r="V723" s="18"/>
      <c r="W723" s="18"/>
      <c r="X723" s="18"/>
      <c r="Y723" s="18"/>
      <c r="Z723" s="18"/>
      <c r="AA723" s="18"/>
      <c r="AB723" s="18"/>
      <c r="AC723" s="21"/>
      <c r="AD723" s="140"/>
      <c r="AE723" s="140">
        <f>Table_1027[[#This Row],[Planned Individuals]]*0.51</f>
        <v>0</v>
      </c>
      <c r="AF723" s="140">
        <f>Table_1027[[#This Row],[Planned Individuals]]*0.49</f>
        <v>0</v>
      </c>
      <c r="AG723" s="37"/>
      <c r="AH723" s="37"/>
      <c r="AI723" s="140">
        <f>SUM(Table_1027[[#This Row],[Existing Households]:[New Households]])</f>
        <v>0</v>
      </c>
      <c r="AJ723" s="140" t="b">
        <f t="shared" si="26"/>
        <v>0</v>
      </c>
      <c r="AK723" s="140">
        <f>Table_1027[[#This Row],[Reached Individuals]]*0.51</f>
        <v>0</v>
      </c>
      <c r="AL723" s="140">
        <f>Table_1027[[#This Row],[Reached Individuals]]*0.49</f>
        <v>0</v>
      </c>
      <c r="AM723" s="140">
        <f>Table_1027[[#This Row],[Reached Individuals]]*0.21</f>
        <v>0</v>
      </c>
      <c r="AN723" s="140">
        <f>Table_1027[[#This Row],[Reached Individuals]]*0.21</f>
        <v>0</v>
      </c>
      <c r="AO723" s="140">
        <f>Table_1027[[#This Row],[Reached Individuals]]*0.26</f>
        <v>0</v>
      </c>
      <c r="AP723" s="140">
        <f>Table_1027[[#This Row],[Reached Individuals]]*0.27</f>
        <v>0</v>
      </c>
      <c r="AQ723" s="142">
        <f>Table_1027[[#This Row],[Reached Individuals]]*0.02</f>
        <v>0</v>
      </c>
      <c r="AR723" s="142">
        <f>Table_1027[[#This Row],[Reached Individuals]]*0.03</f>
        <v>0</v>
      </c>
      <c r="AS723" s="37"/>
      <c r="AT723" s="12"/>
      <c r="AU723" s="12"/>
      <c r="AV723" s="37"/>
      <c r="AW723" s="12"/>
      <c r="AX723" s="11"/>
      <c r="AY723" s="38"/>
      <c r="AZ723" s="295"/>
      <c r="BA723" s="5">
        <v>20</v>
      </c>
      <c r="BB723" s="5">
        <v>2022</v>
      </c>
      <c r="BC723" s="6" t="str" cm="1">
        <f t="array" ref="BC723">_xlfn.IFS(U723="Teknaf","202290",U723="Ukhia","202294",U723="Ramu","202266",U723="Pekua","202256",U723="Maheshkhali","202249",U723="Kutubdia","202245",U723="Cox's Bazar Sadar","202224",U723="Chakaria","202216",ISBLANK(U723),"")</f>
        <v/>
      </c>
      <c r="BD723" s="22"/>
      <c r="BE723" s="22"/>
    </row>
    <row r="724" spans="1:57" ht="15" customHeight="1">
      <c r="A724" s="36">
        <v>721</v>
      </c>
      <c r="B724" s="7"/>
      <c r="C724" s="7"/>
      <c r="D724" s="7"/>
      <c r="E724" s="20"/>
      <c r="F724" s="20"/>
      <c r="G724" s="20"/>
      <c r="H724" s="3" t="s">
        <v>286</v>
      </c>
      <c r="I724" s="296"/>
      <c r="J724" s="18"/>
      <c r="K724" s="100"/>
      <c r="L724" s="100"/>
      <c r="M724" s="3"/>
      <c r="N724" s="18"/>
      <c r="O724" s="18"/>
      <c r="P724" s="18"/>
      <c r="Q724" s="4"/>
      <c r="R724" s="2"/>
      <c r="S724" s="5" t="s">
        <v>291</v>
      </c>
      <c r="T724" s="5" t="s">
        <v>292</v>
      </c>
      <c r="U724" s="18"/>
      <c r="V724" s="18"/>
      <c r="W724" s="18"/>
      <c r="X724" s="18"/>
      <c r="Y724" s="18"/>
      <c r="Z724" s="18"/>
      <c r="AA724" s="18"/>
      <c r="AB724" s="18"/>
      <c r="AC724" s="21"/>
      <c r="AD724" s="140"/>
      <c r="AE724" s="140">
        <f>Table_1027[[#This Row],[Planned Individuals]]*0.51</f>
        <v>0</v>
      </c>
      <c r="AF724" s="140">
        <f>Table_1027[[#This Row],[Planned Individuals]]*0.49</f>
        <v>0</v>
      </c>
      <c r="AG724" s="37"/>
      <c r="AH724" s="37"/>
      <c r="AI724" s="140">
        <f>SUM(Table_1027[[#This Row],[Existing Households]:[New Households]])</f>
        <v>0</v>
      </c>
      <c r="AJ724" s="140" t="b">
        <f t="shared" si="26"/>
        <v>0</v>
      </c>
      <c r="AK724" s="140">
        <f>Table_1027[[#This Row],[Reached Individuals]]*0.51</f>
        <v>0</v>
      </c>
      <c r="AL724" s="140">
        <f>Table_1027[[#This Row],[Reached Individuals]]*0.49</f>
        <v>0</v>
      </c>
      <c r="AM724" s="140">
        <f>Table_1027[[#This Row],[Reached Individuals]]*0.21</f>
        <v>0</v>
      </c>
      <c r="AN724" s="140">
        <f>Table_1027[[#This Row],[Reached Individuals]]*0.21</f>
        <v>0</v>
      </c>
      <c r="AO724" s="140">
        <f>Table_1027[[#This Row],[Reached Individuals]]*0.26</f>
        <v>0</v>
      </c>
      <c r="AP724" s="140">
        <f>Table_1027[[#This Row],[Reached Individuals]]*0.27</f>
        <v>0</v>
      </c>
      <c r="AQ724" s="142">
        <f>Table_1027[[#This Row],[Reached Individuals]]*0.02</f>
        <v>0</v>
      </c>
      <c r="AR724" s="142">
        <f>Table_1027[[#This Row],[Reached Individuals]]*0.03</f>
        <v>0</v>
      </c>
      <c r="AS724" s="37"/>
      <c r="AT724" s="12"/>
      <c r="AU724" s="12"/>
      <c r="AV724" s="37"/>
      <c r="AW724" s="12"/>
      <c r="AX724" s="11"/>
      <c r="AY724" s="38"/>
      <c r="AZ724" s="295"/>
      <c r="BA724" s="5">
        <v>20</v>
      </c>
      <c r="BB724" s="5">
        <v>2022</v>
      </c>
      <c r="BC724" s="6" t="str" cm="1">
        <f t="array" ref="BC724">_xlfn.IFS(U724="Teknaf","202290",U724="Ukhia","202294",U724="Ramu","202266",U724="Pekua","202256",U724="Maheshkhali","202249",U724="Kutubdia","202245",U724="Cox's Bazar Sadar","202224",U724="Chakaria","202216",ISBLANK(U724),"")</f>
        <v/>
      </c>
      <c r="BD724" s="22"/>
      <c r="BE724" s="22"/>
    </row>
    <row r="725" spans="1:57" ht="15" customHeight="1">
      <c r="A725" s="36">
        <v>722</v>
      </c>
      <c r="B725" s="7"/>
      <c r="C725" s="7"/>
      <c r="D725" s="7"/>
      <c r="E725" s="20"/>
      <c r="F725" s="20"/>
      <c r="G725" s="20"/>
      <c r="H725" s="3" t="s">
        <v>286</v>
      </c>
      <c r="I725" s="296"/>
      <c r="J725" s="18"/>
      <c r="K725" s="100"/>
      <c r="L725" s="100"/>
      <c r="M725" s="3"/>
      <c r="N725" s="18"/>
      <c r="O725" s="18"/>
      <c r="P725" s="18"/>
      <c r="Q725" s="4"/>
      <c r="R725" s="2"/>
      <c r="S725" s="5" t="s">
        <v>291</v>
      </c>
      <c r="T725" s="5" t="s">
        <v>292</v>
      </c>
      <c r="U725" s="18"/>
      <c r="V725" s="18"/>
      <c r="W725" s="18"/>
      <c r="X725" s="18"/>
      <c r="Y725" s="18"/>
      <c r="Z725" s="18"/>
      <c r="AA725" s="18"/>
      <c r="AB725" s="18"/>
      <c r="AC725" s="21"/>
      <c r="AD725" s="140"/>
      <c r="AE725" s="140">
        <f>Table_1027[[#This Row],[Planned Individuals]]*0.51</f>
        <v>0</v>
      </c>
      <c r="AF725" s="140">
        <f>Table_1027[[#This Row],[Planned Individuals]]*0.49</f>
        <v>0</v>
      </c>
      <c r="AG725" s="37"/>
      <c r="AH725" s="37"/>
      <c r="AI725" s="140">
        <f>SUM(Table_1027[[#This Row],[Existing Households]:[New Households]])</f>
        <v>0</v>
      </c>
      <c r="AJ725" s="140" t="b">
        <f t="shared" si="26"/>
        <v>0</v>
      </c>
      <c r="AK725" s="140">
        <f>Table_1027[[#This Row],[Reached Individuals]]*0.51</f>
        <v>0</v>
      </c>
      <c r="AL725" s="140">
        <f>Table_1027[[#This Row],[Reached Individuals]]*0.49</f>
        <v>0</v>
      </c>
      <c r="AM725" s="140">
        <f>Table_1027[[#This Row],[Reached Individuals]]*0.21</f>
        <v>0</v>
      </c>
      <c r="AN725" s="140">
        <f>Table_1027[[#This Row],[Reached Individuals]]*0.21</f>
        <v>0</v>
      </c>
      <c r="AO725" s="140">
        <f>Table_1027[[#This Row],[Reached Individuals]]*0.26</f>
        <v>0</v>
      </c>
      <c r="AP725" s="140">
        <f>Table_1027[[#This Row],[Reached Individuals]]*0.27</f>
        <v>0</v>
      </c>
      <c r="AQ725" s="142">
        <f>Table_1027[[#This Row],[Reached Individuals]]*0.02</f>
        <v>0</v>
      </c>
      <c r="AR725" s="142">
        <f>Table_1027[[#This Row],[Reached Individuals]]*0.03</f>
        <v>0</v>
      </c>
      <c r="AS725" s="37"/>
      <c r="AT725" s="12"/>
      <c r="AU725" s="12"/>
      <c r="AV725" s="37"/>
      <c r="AW725" s="12"/>
      <c r="AX725" s="11"/>
      <c r="AY725" s="38"/>
      <c r="AZ725" s="295"/>
      <c r="BA725" s="5">
        <v>20</v>
      </c>
      <c r="BB725" s="5">
        <v>2022</v>
      </c>
      <c r="BC725" s="6" t="str" cm="1">
        <f t="array" ref="BC725">_xlfn.IFS(U725="Teknaf","202290",U725="Ukhia","202294",U725="Ramu","202266",U725="Pekua","202256",U725="Maheshkhali","202249",U725="Kutubdia","202245",U725="Cox's Bazar Sadar","202224",U725="Chakaria","202216",ISBLANK(U725),"")</f>
        <v/>
      </c>
      <c r="BD725" s="22"/>
      <c r="BE725" s="22"/>
    </row>
    <row r="726" spans="1:57" ht="15" customHeight="1">
      <c r="A726" s="36">
        <v>723</v>
      </c>
      <c r="B726" s="7"/>
      <c r="C726" s="7"/>
      <c r="D726" s="7"/>
      <c r="E726" s="20"/>
      <c r="F726" s="20"/>
      <c r="G726" s="20"/>
      <c r="H726" s="3" t="s">
        <v>286</v>
      </c>
      <c r="I726" s="296"/>
      <c r="J726" s="18"/>
      <c r="K726" s="100"/>
      <c r="L726" s="100"/>
      <c r="M726" s="3"/>
      <c r="N726" s="18"/>
      <c r="O726" s="18"/>
      <c r="P726" s="18"/>
      <c r="Q726" s="4"/>
      <c r="R726" s="2"/>
      <c r="S726" s="5" t="s">
        <v>291</v>
      </c>
      <c r="T726" s="5" t="s">
        <v>292</v>
      </c>
      <c r="U726" s="18"/>
      <c r="V726" s="18"/>
      <c r="W726" s="18"/>
      <c r="X726" s="18"/>
      <c r="Y726" s="18"/>
      <c r="Z726" s="18"/>
      <c r="AA726" s="18"/>
      <c r="AB726" s="18"/>
      <c r="AC726" s="21"/>
      <c r="AD726" s="140"/>
      <c r="AE726" s="140">
        <f>Table_1027[[#This Row],[Planned Individuals]]*0.51</f>
        <v>0</v>
      </c>
      <c r="AF726" s="140">
        <f>Table_1027[[#This Row],[Planned Individuals]]*0.49</f>
        <v>0</v>
      </c>
      <c r="AG726" s="37"/>
      <c r="AH726" s="37"/>
      <c r="AI726" s="140">
        <f>SUM(Table_1027[[#This Row],[Existing Households]:[New Households]])</f>
        <v>0</v>
      </c>
      <c r="AJ726" s="140" t="b">
        <f t="shared" si="26"/>
        <v>0</v>
      </c>
      <c r="AK726" s="140">
        <f>Table_1027[[#This Row],[Reached Individuals]]*0.51</f>
        <v>0</v>
      </c>
      <c r="AL726" s="140">
        <f>Table_1027[[#This Row],[Reached Individuals]]*0.49</f>
        <v>0</v>
      </c>
      <c r="AM726" s="140">
        <f>Table_1027[[#This Row],[Reached Individuals]]*0.21</f>
        <v>0</v>
      </c>
      <c r="AN726" s="140">
        <f>Table_1027[[#This Row],[Reached Individuals]]*0.21</f>
        <v>0</v>
      </c>
      <c r="AO726" s="140">
        <f>Table_1027[[#This Row],[Reached Individuals]]*0.26</f>
        <v>0</v>
      </c>
      <c r="AP726" s="140">
        <f>Table_1027[[#This Row],[Reached Individuals]]*0.27</f>
        <v>0</v>
      </c>
      <c r="AQ726" s="142">
        <f>Table_1027[[#This Row],[Reached Individuals]]*0.02</f>
        <v>0</v>
      </c>
      <c r="AR726" s="142">
        <f>Table_1027[[#This Row],[Reached Individuals]]*0.03</f>
        <v>0</v>
      </c>
      <c r="AS726" s="37"/>
      <c r="AT726" s="12"/>
      <c r="AU726" s="12"/>
      <c r="AV726" s="37"/>
      <c r="AW726" s="12"/>
      <c r="AX726" s="11"/>
      <c r="AY726" s="38"/>
      <c r="AZ726" s="295"/>
      <c r="BA726" s="5">
        <v>20</v>
      </c>
      <c r="BB726" s="5">
        <v>2022</v>
      </c>
      <c r="BC726" s="6" t="str" cm="1">
        <f t="array" ref="BC726">_xlfn.IFS(U726="Teknaf","202290",U726="Ukhia","202294",U726="Ramu","202266",U726="Pekua","202256",U726="Maheshkhali","202249",U726="Kutubdia","202245",U726="Cox's Bazar Sadar","202224",U726="Chakaria","202216",ISBLANK(U726),"")</f>
        <v/>
      </c>
      <c r="BD726" s="22"/>
      <c r="BE726" s="22"/>
    </row>
    <row r="727" spans="1:57" ht="15" customHeight="1">
      <c r="A727" s="36">
        <v>724</v>
      </c>
      <c r="B727" s="7"/>
      <c r="C727" s="7"/>
      <c r="D727" s="7"/>
      <c r="E727" s="20"/>
      <c r="F727" s="20"/>
      <c r="G727" s="20"/>
      <c r="H727" s="3" t="s">
        <v>286</v>
      </c>
      <c r="I727" s="296"/>
      <c r="J727" s="18"/>
      <c r="K727" s="100"/>
      <c r="L727" s="100"/>
      <c r="M727" s="3"/>
      <c r="N727" s="18"/>
      <c r="O727" s="18"/>
      <c r="P727" s="18"/>
      <c r="Q727" s="4"/>
      <c r="R727" s="2"/>
      <c r="S727" s="5" t="s">
        <v>291</v>
      </c>
      <c r="T727" s="5" t="s">
        <v>292</v>
      </c>
      <c r="U727" s="18"/>
      <c r="V727" s="18"/>
      <c r="W727" s="18"/>
      <c r="X727" s="18"/>
      <c r="Y727" s="18"/>
      <c r="Z727" s="18"/>
      <c r="AA727" s="18"/>
      <c r="AB727" s="18"/>
      <c r="AC727" s="21"/>
      <c r="AD727" s="140"/>
      <c r="AE727" s="140">
        <f>Table_1027[[#This Row],[Planned Individuals]]*0.51</f>
        <v>0</v>
      </c>
      <c r="AF727" s="140">
        <f>Table_1027[[#This Row],[Planned Individuals]]*0.49</f>
        <v>0</v>
      </c>
      <c r="AG727" s="37"/>
      <c r="AH727" s="37"/>
      <c r="AI727" s="140">
        <f>SUM(Table_1027[[#This Row],[Existing Households]:[New Households]])</f>
        <v>0</v>
      </c>
      <c r="AJ727" s="140" t="b">
        <f t="shared" si="26"/>
        <v>0</v>
      </c>
      <c r="AK727" s="140">
        <f>Table_1027[[#This Row],[Reached Individuals]]*0.51</f>
        <v>0</v>
      </c>
      <c r="AL727" s="140">
        <f>Table_1027[[#This Row],[Reached Individuals]]*0.49</f>
        <v>0</v>
      </c>
      <c r="AM727" s="140">
        <f>Table_1027[[#This Row],[Reached Individuals]]*0.21</f>
        <v>0</v>
      </c>
      <c r="AN727" s="140">
        <f>Table_1027[[#This Row],[Reached Individuals]]*0.21</f>
        <v>0</v>
      </c>
      <c r="AO727" s="140">
        <f>Table_1027[[#This Row],[Reached Individuals]]*0.26</f>
        <v>0</v>
      </c>
      <c r="AP727" s="140">
        <f>Table_1027[[#This Row],[Reached Individuals]]*0.27</f>
        <v>0</v>
      </c>
      <c r="AQ727" s="142">
        <f>Table_1027[[#This Row],[Reached Individuals]]*0.02</f>
        <v>0</v>
      </c>
      <c r="AR727" s="142">
        <f>Table_1027[[#This Row],[Reached Individuals]]*0.03</f>
        <v>0</v>
      </c>
      <c r="AS727" s="37"/>
      <c r="AT727" s="12"/>
      <c r="AU727" s="12"/>
      <c r="AV727" s="37"/>
      <c r="AW727" s="12"/>
      <c r="AX727" s="11"/>
      <c r="AY727" s="38"/>
      <c r="AZ727" s="295"/>
      <c r="BA727" s="5">
        <v>20</v>
      </c>
      <c r="BB727" s="5">
        <v>2022</v>
      </c>
      <c r="BC727" s="6" t="str" cm="1">
        <f t="array" ref="BC727">_xlfn.IFS(U727="Teknaf","202290",U727="Ukhia","202294",U727="Ramu","202266",U727="Pekua","202256",U727="Maheshkhali","202249",U727="Kutubdia","202245",U727="Cox's Bazar Sadar","202224",U727="Chakaria","202216",ISBLANK(U727),"")</f>
        <v/>
      </c>
      <c r="BD727" s="22"/>
      <c r="BE727" s="22"/>
    </row>
    <row r="728" spans="1:57" ht="15" customHeight="1">
      <c r="A728" s="36">
        <v>725</v>
      </c>
      <c r="B728" s="7"/>
      <c r="C728" s="7"/>
      <c r="D728" s="7"/>
      <c r="E728" s="20"/>
      <c r="F728" s="20"/>
      <c r="G728" s="20"/>
      <c r="H728" s="3" t="s">
        <v>286</v>
      </c>
      <c r="I728" s="296"/>
      <c r="J728" s="18"/>
      <c r="K728" s="100"/>
      <c r="L728" s="100"/>
      <c r="M728" s="3"/>
      <c r="N728" s="18"/>
      <c r="O728" s="18"/>
      <c r="P728" s="18"/>
      <c r="Q728" s="4"/>
      <c r="R728" s="2"/>
      <c r="S728" s="5" t="s">
        <v>291</v>
      </c>
      <c r="T728" s="5" t="s">
        <v>292</v>
      </c>
      <c r="U728" s="18"/>
      <c r="V728" s="18"/>
      <c r="W728" s="18"/>
      <c r="X728" s="18"/>
      <c r="Y728" s="18"/>
      <c r="Z728" s="18"/>
      <c r="AA728" s="18"/>
      <c r="AB728" s="18"/>
      <c r="AC728" s="21"/>
      <c r="AD728" s="140"/>
      <c r="AE728" s="140">
        <f>Table_1027[[#This Row],[Planned Individuals]]*0.51</f>
        <v>0</v>
      </c>
      <c r="AF728" s="140">
        <f>Table_1027[[#This Row],[Planned Individuals]]*0.49</f>
        <v>0</v>
      </c>
      <c r="AG728" s="37"/>
      <c r="AH728" s="37"/>
      <c r="AI728" s="140">
        <f>SUM(Table_1027[[#This Row],[Existing Households]:[New Households]])</f>
        <v>0</v>
      </c>
      <c r="AJ728" s="140" t="b">
        <f t="shared" si="26"/>
        <v>0</v>
      </c>
      <c r="AK728" s="140">
        <f>Table_1027[[#This Row],[Reached Individuals]]*0.51</f>
        <v>0</v>
      </c>
      <c r="AL728" s="140">
        <f>Table_1027[[#This Row],[Reached Individuals]]*0.49</f>
        <v>0</v>
      </c>
      <c r="AM728" s="140">
        <f>Table_1027[[#This Row],[Reached Individuals]]*0.21</f>
        <v>0</v>
      </c>
      <c r="AN728" s="140">
        <f>Table_1027[[#This Row],[Reached Individuals]]*0.21</f>
        <v>0</v>
      </c>
      <c r="AO728" s="140">
        <f>Table_1027[[#This Row],[Reached Individuals]]*0.26</f>
        <v>0</v>
      </c>
      <c r="AP728" s="140">
        <f>Table_1027[[#This Row],[Reached Individuals]]*0.27</f>
        <v>0</v>
      </c>
      <c r="AQ728" s="142">
        <f>Table_1027[[#This Row],[Reached Individuals]]*0.02</f>
        <v>0</v>
      </c>
      <c r="AR728" s="142">
        <f>Table_1027[[#This Row],[Reached Individuals]]*0.03</f>
        <v>0</v>
      </c>
      <c r="AS728" s="37"/>
      <c r="AT728" s="12"/>
      <c r="AU728" s="12"/>
      <c r="AV728" s="37"/>
      <c r="AW728" s="12"/>
      <c r="AX728" s="11"/>
      <c r="AY728" s="38"/>
      <c r="AZ728" s="295"/>
      <c r="BA728" s="5">
        <v>20</v>
      </c>
      <c r="BB728" s="5">
        <v>2022</v>
      </c>
      <c r="BC728" s="6" t="str" cm="1">
        <f t="array" ref="BC728">_xlfn.IFS(U728="Teknaf","202290",U728="Ukhia","202294",U728="Ramu","202266",U728="Pekua","202256",U728="Maheshkhali","202249",U728="Kutubdia","202245",U728="Cox's Bazar Sadar","202224",U728="Chakaria","202216",ISBLANK(U728),"")</f>
        <v/>
      </c>
      <c r="BD728" s="22"/>
      <c r="BE728" s="22"/>
    </row>
    <row r="729" spans="1:57" ht="15" customHeight="1">
      <c r="A729" s="36">
        <v>726</v>
      </c>
      <c r="B729" s="7"/>
      <c r="C729" s="7"/>
      <c r="D729" s="7"/>
      <c r="E729" s="20"/>
      <c r="F729" s="20"/>
      <c r="G729" s="20"/>
      <c r="H729" s="3" t="s">
        <v>286</v>
      </c>
      <c r="I729" s="296"/>
      <c r="J729" s="18"/>
      <c r="K729" s="100"/>
      <c r="L729" s="100"/>
      <c r="M729" s="3"/>
      <c r="N729" s="18"/>
      <c r="O729" s="18"/>
      <c r="P729" s="18"/>
      <c r="Q729" s="4"/>
      <c r="R729" s="2"/>
      <c r="S729" s="5" t="s">
        <v>291</v>
      </c>
      <c r="T729" s="5" t="s">
        <v>292</v>
      </c>
      <c r="U729" s="18"/>
      <c r="V729" s="18"/>
      <c r="W729" s="18"/>
      <c r="X729" s="18"/>
      <c r="Y729" s="18"/>
      <c r="Z729" s="18"/>
      <c r="AA729" s="18"/>
      <c r="AB729" s="18"/>
      <c r="AC729" s="21"/>
      <c r="AD729" s="140"/>
      <c r="AE729" s="140">
        <f>Table_1027[[#This Row],[Planned Individuals]]*0.51</f>
        <v>0</v>
      </c>
      <c r="AF729" s="140">
        <f>Table_1027[[#This Row],[Planned Individuals]]*0.49</f>
        <v>0</v>
      </c>
      <c r="AG729" s="37"/>
      <c r="AH729" s="37"/>
      <c r="AI729" s="140">
        <f>SUM(Table_1027[[#This Row],[Existing Households]:[New Households]])</f>
        <v>0</v>
      </c>
      <c r="AJ729" s="140" t="b">
        <f t="shared" si="26"/>
        <v>0</v>
      </c>
      <c r="AK729" s="140">
        <f>Table_1027[[#This Row],[Reached Individuals]]*0.51</f>
        <v>0</v>
      </c>
      <c r="AL729" s="140">
        <f>Table_1027[[#This Row],[Reached Individuals]]*0.49</f>
        <v>0</v>
      </c>
      <c r="AM729" s="140">
        <f>Table_1027[[#This Row],[Reached Individuals]]*0.21</f>
        <v>0</v>
      </c>
      <c r="AN729" s="140">
        <f>Table_1027[[#This Row],[Reached Individuals]]*0.21</f>
        <v>0</v>
      </c>
      <c r="AO729" s="140">
        <f>Table_1027[[#This Row],[Reached Individuals]]*0.26</f>
        <v>0</v>
      </c>
      <c r="AP729" s="140">
        <f>Table_1027[[#This Row],[Reached Individuals]]*0.27</f>
        <v>0</v>
      </c>
      <c r="AQ729" s="142">
        <f>Table_1027[[#This Row],[Reached Individuals]]*0.02</f>
        <v>0</v>
      </c>
      <c r="AR729" s="142">
        <f>Table_1027[[#This Row],[Reached Individuals]]*0.03</f>
        <v>0</v>
      </c>
      <c r="AS729" s="37"/>
      <c r="AT729" s="12"/>
      <c r="AU729" s="12"/>
      <c r="AV729" s="37"/>
      <c r="AW729" s="12"/>
      <c r="AX729" s="11"/>
      <c r="AY729" s="38"/>
      <c r="AZ729" s="295"/>
      <c r="BA729" s="5">
        <v>20</v>
      </c>
      <c r="BB729" s="5">
        <v>2022</v>
      </c>
      <c r="BC729" s="6" t="str" cm="1">
        <f t="array" ref="BC729">_xlfn.IFS(U729="Teknaf","202290",U729="Ukhia","202294",U729="Ramu","202266",U729="Pekua","202256",U729="Maheshkhali","202249",U729="Kutubdia","202245",U729="Cox's Bazar Sadar","202224",U729="Chakaria","202216",ISBLANK(U729),"")</f>
        <v/>
      </c>
      <c r="BD729" s="22"/>
      <c r="BE729" s="22"/>
    </row>
    <row r="730" spans="1:57" ht="15" customHeight="1">
      <c r="A730" s="36">
        <v>727</v>
      </c>
      <c r="B730" s="7"/>
      <c r="C730" s="7"/>
      <c r="D730" s="7"/>
      <c r="E730" s="20"/>
      <c r="F730" s="20"/>
      <c r="G730" s="20"/>
      <c r="H730" s="3" t="s">
        <v>286</v>
      </c>
      <c r="I730" s="296"/>
      <c r="J730" s="18"/>
      <c r="K730" s="100"/>
      <c r="L730" s="100"/>
      <c r="M730" s="3"/>
      <c r="N730" s="18"/>
      <c r="O730" s="18"/>
      <c r="P730" s="18"/>
      <c r="Q730" s="4"/>
      <c r="R730" s="2"/>
      <c r="S730" s="5" t="s">
        <v>291</v>
      </c>
      <c r="T730" s="5" t="s">
        <v>292</v>
      </c>
      <c r="U730" s="18"/>
      <c r="V730" s="18"/>
      <c r="W730" s="18"/>
      <c r="X730" s="18"/>
      <c r="Y730" s="18"/>
      <c r="Z730" s="18"/>
      <c r="AA730" s="18"/>
      <c r="AB730" s="18"/>
      <c r="AC730" s="21"/>
      <c r="AD730" s="140"/>
      <c r="AE730" s="140">
        <f>Table_1027[[#This Row],[Planned Individuals]]*0.51</f>
        <v>0</v>
      </c>
      <c r="AF730" s="140">
        <f>Table_1027[[#This Row],[Planned Individuals]]*0.49</f>
        <v>0</v>
      </c>
      <c r="AG730" s="37"/>
      <c r="AH730" s="37"/>
      <c r="AI730" s="140">
        <f>SUM(Table_1027[[#This Row],[Existing Households]:[New Households]])</f>
        <v>0</v>
      </c>
      <c r="AJ730" s="140" t="b">
        <f t="shared" si="26"/>
        <v>0</v>
      </c>
      <c r="AK730" s="140">
        <f>Table_1027[[#This Row],[Reached Individuals]]*0.51</f>
        <v>0</v>
      </c>
      <c r="AL730" s="140">
        <f>Table_1027[[#This Row],[Reached Individuals]]*0.49</f>
        <v>0</v>
      </c>
      <c r="AM730" s="140">
        <f>Table_1027[[#This Row],[Reached Individuals]]*0.21</f>
        <v>0</v>
      </c>
      <c r="AN730" s="140">
        <f>Table_1027[[#This Row],[Reached Individuals]]*0.21</f>
        <v>0</v>
      </c>
      <c r="AO730" s="140">
        <f>Table_1027[[#This Row],[Reached Individuals]]*0.26</f>
        <v>0</v>
      </c>
      <c r="AP730" s="140">
        <f>Table_1027[[#This Row],[Reached Individuals]]*0.27</f>
        <v>0</v>
      </c>
      <c r="AQ730" s="142">
        <f>Table_1027[[#This Row],[Reached Individuals]]*0.02</f>
        <v>0</v>
      </c>
      <c r="AR730" s="142">
        <f>Table_1027[[#This Row],[Reached Individuals]]*0.03</f>
        <v>0</v>
      </c>
      <c r="AS730" s="37"/>
      <c r="AT730" s="12"/>
      <c r="AU730" s="12"/>
      <c r="AV730" s="37"/>
      <c r="AW730" s="12"/>
      <c r="AX730" s="11"/>
      <c r="AY730" s="38"/>
      <c r="AZ730" s="295"/>
      <c r="BA730" s="5">
        <v>20</v>
      </c>
      <c r="BB730" s="5">
        <v>2022</v>
      </c>
      <c r="BC730" s="6" t="str" cm="1">
        <f t="array" ref="BC730">_xlfn.IFS(U730="Teknaf","202290",U730="Ukhia","202294",U730="Ramu","202266",U730="Pekua","202256",U730="Maheshkhali","202249",U730="Kutubdia","202245",U730="Cox's Bazar Sadar","202224",U730="Chakaria","202216",ISBLANK(U730),"")</f>
        <v/>
      </c>
      <c r="BD730" s="22"/>
      <c r="BE730" s="22"/>
    </row>
    <row r="731" spans="1:57" ht="15" customHeight="1">
      <c r="A731" s="36">
        <v>728</v>
      </c>
      <c r="B731" s="7"/>
      <c r="C731" s="7"/>
      <c r="D731" s="7"/>
      <c r="E731" s="20"/>
      <c r="F731" s="20"/>
      <c r="G731" s="20"/>
      <c r="H731" s="3" t="s">
        <v>286</v>
      </c>
      <c r="I731" s="296"/>
      <c r="J731" s="18"/>
      <c r="K731" s="100"/>
      <c r="L731" s="100"/>
      <c r="M731" s="3"/>
      <c r="N731" s="18"/>
      <c r="O731" s="18"/>
      <c r="P731" s="18"/>
      <c r="Q731" s="4"/>
      <c r="R731" s="2"/>
      <c r="S731" s="5" t="s">
        <v>291</v>
      </c>
      <c r="T731" s="5" t="s">
        <v>292</v>
      </c>
      <c r="U731" s="18"/>
      <c r="V731" s="18"/>
      <c r="W731" s="18"/>
      <c r="X731" s="18"/>
      <c r="Y731" s="18"/>
      <c r="Z731" s="18"/>
      <c r="AA731" s="18"/>
      <c r="AB731" s="18"/>
      <c r="AC731" s="21"/>
      <c r="AD731" s="140"/>
      <c r="AE731" s="140">
        <f>Table_1027[[#This Row],[Planned Individuals]]*0.51</f>
        <v>0</v>
      </c>
      <c r="AF731" s="140">
        <f>Table_1027[[#This Row],[Planned Individuals]]*0.49</f>
        <v>0</v>
      </c>
      <c r="AG731" s="37"/>
      <c r="AH731" s="37"/>
      <c r="AI731" s="140">
        <f>SUM(Table_1027[[#This Row],[Existing Households]:[New Households]])</f>
        <v>0</v>
      </c>
      <c r="AJ731" s="140" t="b">
        <f t="shared" si="26"/>
        <v>0</v>
      </c>
      <c r="AK731" s="140">
        <f>Table_1027[[#This Row],[Reached Individuals]]*0.51</f>
        <v>0</v>
      </c>
      <c r="AL731" s="140">
        <f>Table_1027[[#This Row],[Reached Individuals]]*0.49</f>
        <v>0</v>
      </c>
      <c r="AM731" s="140">
        <f>Table_1027[[#This Row],[Reached Individuals]]*0.21</f>
        <v>0</v>
      </c>
      <c r="AN731" s="140">
        <f>Table_1027[[#This Row],[Reached Individuals]]*0.21</f>
        <v>0</v>
      </c>
      <c r="AO731" s="140">
        <f>Table_1027[[#This Row],[Reached Individuals]]*0.26</f>
        <v>0</v>
      </c>
      <c r="AP731" s="140">
        <f>Table_1027[[#This Row],[Reached Individuals]]*0.27</f>
        <v>0</v>
      </c>
      <c r="AQ731" s="142">
        <f>Table_1027[[#This Row],[Reached Individuals]]*0.02</f>
        <v>0</v>
      </c>
      <c r="AR731" s="142">
        <f>Table_1027[[#This Row],[Reached Individuals]]*0.03</f>
        <v>0</v>
      </c>
      <c r="AS731" s="37"/>
      <c r="AT731" s="12"/>
      <c r="AU731" s="12"/>
      <c r="AV731" s="37"/>
      <c r="AW731" s="12"/>
      <c r="AX731" s="11"/>
      <c r="AY731" s="38"/>
      <c r="AZ731" s="295"/>
      <c r="BA731" s="5">
        <v>20</v>
      </c>
      <c r="BB731" s="5">
        <v>2022</v>
      </c>
      <c r="BC731" s="6" t="str" cm="1">
        <f t="array" ref="BC731">_xlfn.IFS(U731="Teknaf","202290",U731="Ukhia","202294",U731="Ramu","202266",U731="Pekua","202256",U731="Maheshkhali","202249",U731="Kutubdia","202245",U731="Cox's Bazar Sadar","202224",U731="Chakaria","202216",ISBLANK(U731),"")</f>
        <v/>
      </c>
      <c r="BD731" s="22"/>
      <c r="BE731" s="22"/>
    </row>
    <row r="732" spans="1:57" ht="15" customHeight="1">
      <c r="A732" s="36">
        <v>729</v>
      </c>
      <c r="B732" s="7"/>
      <c r="C732" s="7"/>
      <c r="D732" s="7"/>
      <c r="E732" s="20"/>
      <c r="F732" s="20"/>
      <c r="G732" s="20"/>
      <c r="H732" s="3" t="s">
        <v>286</v>
      </c>
      <c r="I732" s="296"/>
      <c r="J732" s="18"/>
      <c r="K732" s="100"/>
      <c r="L732" s="100"/>
      <c r="M732" s="3"/>
      <c r="N732" s="18"/>
      <c r="O732" s="18"/>
      <c r="P732" s="18"/>
      <c r="Q732" s="4"/>
      <c r="R732" s="2"/>
      <c r="S732" s="5" t="s">
        <v>291</v>
      </c>
      <c r="T732" s="5" t="s">
        <v>292</v>
      </c>
      <c r="U732" s="18"/>
      <c r="V732" s="18"/>
      <c r="W732" s="18"/>
      <c r="X732" s="18"/>
      <c r="Y732" s="18"/>
      <c r="Z732" s="18"/>
      <c r="AA732" s="18"/>
      <c r="AB732" s="18"/>
      <c r="AC732" s="21"/>
      <c r="AD732" s="140"/>
      <c r="AE732" s="140">
        <f>Table_1027[[#This Row],[Planned Individuals]]*0.51</f>
        <v>0</v>
      </c>
      <c r="AF732" s="140">
        <f>Table_1027[[#This Row],[Planned Individuals]]*0.49</f>
        <v>0</v>
      </c>
      <c r="AG732" s="37"/>
      <c r="AH732" s="37"/>
      <c r="AI732" s="140">
        <f>SUM(Table_1027[[#This Row],[Existing Households]:[New Households]])</f>
        <v>0</v>
      </c>
      <c r="AJ732" s="140" t="b">
        <f t="shared" si="26"/>
        <v>0</v>
      </c>
      <c r="AK732" s="140">
        <f>Table_1027[[#This Row],[Reached Individuals]]*0.51</f>
        <v>0</v>
      </c>
      <c r="AL732" s="140">
        <f>Table_1027[[#This Row],[Reached Individuals]]*0.49</f>
        <v>0</v>
      </c>
      <c r="AM732" s="140">
        <f>Table_1027[[#This Row],[Reached Individuals]]*0.21</f>
        <v>0</v>
      </c>
      <c r="AN732" s="140">
        <f>Table_1027[[#This Row],[Reached Individuals]]*0.21</f>
        <v>0</v>
      </c>
      <c r="AO732" s="140">
        <f>Table_1027[[#This Row],[Reached Individuals]]*0.26</f>
        <v>0</v>
      </c>
      <c r="AP732" s="140">
        <f>Table_1027[[#This Row],[Reached Individuals]]*0.27</f>
        <v>0</v>
      </c>
      <c r="AQ732" s="142">
        <f>Table_1027[[#This Row],[Reached Individuals]]*0.02</f>
        <v>0</v>
      </c>
      <c r="AR732" s="142">
        <f>Table_1027[[#This Row],[Reached Individuals]]*0.03</f>
        <v>0</v>
      </c>
      <c r="AS732" s="37"/>
      <c r="AT732" s="12"/>
      <c r="AU732" s="12"/>
      <c r="AV732" s="37"/>
      <c r="AW732" s="12"/>
      <c r="AX732" s="11"/>
      <c r="AY732" s="38"/>
      <c r="AZ732" s="295"/>
      <c r="BA732" s="5">
        <v>20</v>
      </c>
      <c r="BB732" s="5">
        <v>2022</v>
      </c>
      <c r="BC732" s="6" t="str" cm="1">
        <f t="array" ref="BC732">_xlfn.IFS(U732="Teknaf","202290",U732="Ukhia","202294",U732="Ramu","202266",U732="Pekua","202256",U732="Maheshkhali","202249",U732="Kutubdia","202245",U732="Cox's Bazar Sadar","202224",U732="Chakaria","202216",ISBLANK(U732),"")</f>
        <v/>
      </c>
      <c r="BD732" s="22"/>
      <c r="BE732" s="22"/>
    </row>
    <row r="733" spans="1:57" ht="15" customHeight="1">
      <c r="A733" s="36">
        <v>730</v>
      </c>
      <c r="B733" s="7"/>
      <c r="C733" s="7"/>
      <c r="D733" s="7"/>
      <c r="E733" s="20"/>
      <c r="F733" s="20"/>
      <c r="G733" s="20"/>
      <c r="H733" s="3" t="s">
        <v>286</v>
      </c>
      <c r="I733" s="296"/>
      <c r="J733" s="18"/>
      <c r="K733" s="100"/>
      <c r="L733" s="100"/>
      <c r="M733" s="3"/>
      <c r="N733" s="18"/>
      <c r="O733" s="18"/>
      <c r="P733" s="18"/>
      <c r="Q733" s="4"/>
      <c r="R733" s="2"/>
      <c r="S733" s="5" t="s">
        <v>291</v>
      </c>
      <c r="T733" s="5" t="s">
        <v>292</v>
      </c>
      <c r="U733" s="18"/>
      <c r="V733" s="18"/>
      <c r="W733" s="18"/>
      <c r="X733" s="18"/>
      <c r="Y733" s="18"/>
      <c r="Z733" s="18"/>
      <c r="AA733" s="18"/>
      <c r="AB733" s="18"/>
      <c r="AC733" s="21"/>
      <c r="AD733" s="140"/>
      <c r="AE733" s="140">
        <f>Table_1027[[#This Row],[Planned Individuals]]*0.51</f>
        <v>0</v>
      </c>
      <c r="AF733" s="140">
        <f>Table_1027[[#This Row],[Planned Individuals]]*0.49</f>
        <v>0</v>
      </c>
      <c r="AG733" s="37"/>
      <c r="AH733" s="37"/>
      <c r="AI733" s="140">
        <f>SUM(Table_1027[[#This Row],[Existing Households]:[New Households]])</f>
        <v>0</v>
      </c>
      <c r="AJ733" s="140" t="b">
        <f t="shared" si="26"/>
        <v>0</v>
      </c>
      <c r="AK733" s="140">
        <f>Table_1027[[#This Row],[Reached Individuals]]*0.51</f>
        <v>0</v>
      </c>
      <c r="AL733" s="140">
        <f>Table_1027[[#This Row],[Reached Individuals]]*0.49</f>
        <v>0</v>
      </c>
      <c r="AM733" s="140">
        <f>Table_1027[[#This Row],[Reached Individuals]]*0.21</f>
        <v>0</v>
      </c>
      <c r="AN733" s="140">
        <f>Table_1027[[#This Row],[Reached Individuals]]*0.21</f>
        <v>0</v>
      </c>
      <c r="AO733" s="140">
        <f>Table_1027[[#This Row],[Reached Individuals]]*0.26</f>
        <v>0</v>
      </c>
      <c r="AP733" s="140">
        <f>Table_1027[[#This Row],[Reached Individuals]]*0.27</f>
        <v>0</v>
      </c>
      <c r="AQ733" s="142">
        <f>Table_1027[[#This Row],[Reached Individuals]]*0.02</f>
        <v>0</v>
      </c>
      <c r="AR733" s="142">
        <f>Table_1027[[#This Row],[Reached Individuals]]*0.03</f>
        <v>0</v>
      </c>
      <c r="AS733" s="37"/>
      <c r="AT733" s="12"/>
      <c r="AU733" s="12"/>
      <c r="AV733" s="37"/>
      <c r="AW733" s="12"/>
      <c r="AX733" s="11"/>
      <c r="AY733" s="38"/>
      <c r="AZ733" s="295"/>
      <c r="BA733" s="5">
        <v>20</v>
      </c>
      <c r="BB733" s="5">
        <v>2022</v>
      </c>
      <c r="BC733" s="6" t="str" cm="1">
        <f t="array" ref="BC733">_xlfn.IFS(U733="Teknaf","202290",U733="Ukhia","202294",U733="Ramu","202266",U733="Pekua","202256",U733="Maheshkhali","202249",U733="Kutubdia","202245",U733="Cox's Bazar Sadar","202224",U733="Chakaria","202216",ISBLANK(U733),"")</f>
        <v/>
      </c>
      <c r="BD733" s="22"/>
      <c r="BE733" s="22"/>
    </row>
    <row r="734" spans="1:57" ht="15" customHeight="1">
      <c r="A734" s="36">
        <v>731</v>
      </c>
      <c r="B734" s="7"/>
      <c r="C734" s="7"/>
      <c r="D734" s="7"/>
      <c r="E734" s="20"/>
      <c r="F734" s="20"/>
      <c r="G734" s="20"/>
      <c r="H734" s="3" t="s">
        <v>286</v>
      </c>
      <c r="I734" s="296"/>
      <c r="J734" s="18"/>
      <c r="K734" s="100"/>
      <c r="L734" s="100"/>
      <c r="M734" s="3"/>
      <c r="N734" s="18"/>
      <c r="O734" s="18"/>
      <c r="P734" s="18"/>
      <c r="Q734" s="4"/>
      <c r="R734" s="2"/>
      <c r="S734" s="5" t="s">
        <v>291</v>
      </c>
      <c r="T734" s="5" t="s">
        <v>292</v>
      </c>
      <c r="U734" s="18"/>
      <c r="V734" s="18"/>
      <c r="W734" s="18"/>
      <c r="X734" s="18"/>
      <c r="Y734" s="18"/>
      <c r="Z734" s="18"/>
      <c r="AA734" s="18"/>
      <c r="AB734" s="18"/>
      <c r="AC734" s="21"/>
      <c r="AD734" s="140"/>
      <c r="AE734" s="140">
        <f>Table_1027[[#This Row],[Planned Individuals]]*0.51</f>
        <v>0</v>
      </c>
      <c r="AF734" s="140">
        <f>Table_1027[[#This Row],[Planned Individuals]]*0.49</f>
        <v>0</v>
      </c>
      <c r="AG734" s="37"/>
      <c r="AH734" s="37"/>
      <c r="AI734" s="140">
        <f>SUM(Table_1027[[#This Row],[Existing Households]:[New Households]])</f>
        <v>0</v>
      </c>
      <c r="AJ734" s="140" t="b">
        <f t="shared" si="26"/>
        <v>0</v>
      </c>
      <c r="AK734" s="140">
        <f>Table_1027[[#This Row],[Reached Individuals]]*0.51</f>
        <v>0</v>
      </c>
      <c r="AL734" s="140">
        <f>Table_1027[[#This Row],[Reached Individuals]]*0.49</f>
        <v>0</v>
      </c>
      <c r="AM734" s="140">
        <f>Table_1027[[#This Row],[Reached Individuals]]*0.21</f>
        <v>0</v>
      </c>
      <c r="AN734" s="140">
        <f>Table_1027[[#This Row],[Reached Individuals]]*0.21</f>
        <v>0</v>
      </c>
      <c r="AO734" s="140">
        <f>Table_1027[[#This Row],[Reached Individuals]]*0.26</f>
        <v>0</v>
      </c>
      <c r="AP734" s="140">
        <f>Table_1027[[#This Row],[Reached Individuals]]*0.27</f>
        <v>0</v>
      </c>
      <c r="AQ734" s="142">
        <f>Table_1027[[#This Row],[Reached Individuals]]*0.02</f>
        <v>0</v>
      </c>
      <c r="AR734" s="142">
        <f>Table_1027[[#This Row],[Reached Individuals]]*0.03</f>
        <v>0</v>
      </c>
      <c r="AS734" s="37"/>
      <c r="AT734" s="12"/>
      <c r="AU734" s="12"/>
      <c r="AV734" s="37"/>
      <c r="AW734" s="12"/>
      <c r="AX734" s="11"/>
      <c r="AY734" s="38"/>
      <c r="AZ734" s="295"/>
      <c r="BA734" s="5">
        <v>20</v>
      </c>
      <c r="BB734" s="5">
        <v>2022</v>
      </c>
      <c r="BC734" s="6" t="str" cm="1">
        <f t="array" ref="BC734">_xlfn.IFS(U734="Teknaf","202290",U734="Ukhia","202294",U734="Ramu","202266",U734="Pekua","202256",U734="Maheshkhali","202249",U734="Kutubdia","202245",U734="Cox's Bazar Sadar","202224",U734="Chakaria","202216",ISBLANK(U734),"")</f>
        <v/>
      </c>
      <c r="BD734" s="22"/>
      <c r="BE734" s="22"/>
    </row>
    <row r="735" spans="1:57" ht="15" customHeight="1">
      <c r="A735" s="36">
        <v>732</v>
      </c>
      <c r="B735" s="7"/>
      <c r="C735" s="7"/>
      <c r="D735" s="7"/>
      <c r="E735" s="20"/>
      <c r="F735" s="20"/>
      <c r="G735" s="20"/>
      <c r="H735" s="3" t="s">
        <v>286</v>
      </c>
      <c r="I735" s="296"/>
      <c r="J735" s="18"/>
      <c r="K735" s="100"/>
      <c r="L735" s="100"/>
      <c r="M735" s="3"/>
      <c r="N735" s="18"/>
      <c r="O735" s="18"/>
      <c r="P735" s="18"/>
      <c r="Q735" s="4"/>
      <c r="R735" s="2"/>
      <c r="S735" s="5" t="s">
        <v>291</v>
      </c>
      <c r="T735" s="5" t="s">
        <v>292</v>
      </c>
      <c r="U735" s="18"/>
      <c r="V735" s="18"/>
      <c r="W735" s="18"/>
      <c r="X735" s="18"/>
      <c r="Y735" s="18"/>
      <c r="Z735" s="18"/>
      <c r="AA735" s="18"/>
      <c r="AB735" s="18"/>
      <c r="AC735" s="21"/>
      <c r="AD735" s="140"/>
      <c r="AE735" s="140">
        <f>Table_1027[[#This Row],[Planned Individuals]]*0.51</f>
        <v>0</v>
      </c>
      <c r="AF735" s="140">
        <f>Table_1027[[#This Row],[Planned Individuals]]*0.49</f>
        <v>0</v>
      </c>
      <c r="AG735" s="37"/>
      <c r="AH735" s="37"/>
      <c r="AI735" s="140">
        <f>SUM(Table_1027[[#This Row],[Existing Households]:[New Households]])</f>
        <v>0</v>
      </c>
      <c r="AJ735" s="140" t="b">
        <f t="shared" si="26"/>
        <v>0</v>
      </c>
      <c r="AK735" s="140">
        <f>Table_1027[[#This Row],[Reached Individuals]]*0.51</f>
        <v>0</v>
      </c>
      <c r="AL735" s="140">
        <f>Table_1027[[#This Row],[Reached Individuals]]*0.49</f>
        <v>0</v>
      </c>
      <c r="AM735" s="140">
        <f>Table_1027[[#This Row],[Reached Individuals]]*0.21</f>
        <v>0</v>
      </c>
      <c r="AN735" s="140">
        <f>Table_1027[[#This Row],[Reached Individuals]]*0.21</f>
        <v>0</v>
      </c>
      <c r="AO735" s="140">
        <f>Table_1027[[#This Row],[Reached Individuals]]*0.26</f>
        <v>0</v>
      </c>
      <c r="AP735" s="140">
        <f>Table_1027[[#This Row],[Reached Individuals]]*0.27</f>
        <v>0</v>
      </c>
      <c r="AQ735" s="142">
        <f>Table_1027[[#This Row],[Reached Individuals]]*0.02</f>
        <v>0</v>
      </c>
      <c r="AR735" s="142">
        <f>Table_1027[[#This Row],[Reached Individuals]]*0.03</f>
        <v>0</v>
      </c>
      <c r="AS735" s="37"/>
      <c r="AT735" s="12"/>
      <c r="AU735" s="12"/>
      <c r="AV735" s="37"/>
      <c r="AW735" s="12"/>
      <c r="AX735" s="11"/>
      <c r="AY735" s="38"/>
      <c r="AZ735" s="295"/>
      <c r="BA735" s="5">
        <v>20</v>
      </c>
      <c r="BB735" s="5">
        <v>2022</v>
      </c>
      <c r="BC735" s="6" t="str" cm="1">
        <f t="array" ref="BC735">_xlfn.IFS(U735="Teknaf","202290",U735="Ukhia","202294",U735="Ramu","202266",U735="Pekua","202256",U735="Maheshkhali","202249",U735="Kutubdia","202245",U735="Cox's Bazar Sadar","202224",U735="Chakaria","202216",ISBLANK(U735),"")</f>
        <v/>
      </c>
      <c r="BD735" s="22"/>
      <c r="BE735" s="22"/>
    </row>
    <row r="736" spans="1:57" ht="15" customHeight="1">
      <c r="A736" s="36">
        <v>733</v>
      </c>
      <c r="B736" s="7"/>
      <c r="C736" s="7"/>
      <c r="D736" s="7"/>
      <c r="E736" s="20"/>
      <c r="F736" s="20"/>
      <c r="G736" s="20"/>
      <c r="H736" s="3" t="s">
        <v>286</v>
      </c>
      <c r="I736" s="296"/>
      <c r="J736" s="18"/>
      <c r="K736" s="100"/>
      <c r="L736" s="100"/>
      <c r="M736" s="3"/>
      <c r="N736" s="18"/>
      <c r="O736" s="18"/>
      <c r="P736" s="18"/>
      <c r="Q736" s="4"/>
      <c r="R736" s="2"/>
      <c r="S736" s="5" t="s">
        <v>291</v>
      </c>
      <c r="T736" s="5" t="s">
        <v>292</v>
      </c>
      <c r="U736" s="18"/>
      <c r="V736" s="18"/>
      <c r="W736" s="18"/>
      <c r="X736" s="18"/>
      <c r="Y736" s="18"/>
      <c r="Z736" s="18"/>
      <c r="AA736" s="18"/>
      <c r="AB736" s="18"/>
      <c r="AC736" s="21"/>
      <c r="AD736" s="140"/>
      <c r="AE736" s="140">
        <f>Table_1027[[#This Row],[Planned Individuals]]*0.51</f>
        <v>0</v>
      </c>
      <c r="AF736" s="140">
        <f>Table_1027[[#This Row],[Planned Individuals]]*0.49</f>
        <v>0</v>
      </c>
      <c r="AG736" s="37"/>
      <c r="AH736" s="37"/>
      <c r="AI736" s="140">
        <f>SUM(Table_1027[[#This Row],[Existing Households]:[New Households]])</f>
        <v>0</v>
      </c>
      <c r="AJ736" s="140" t="b">
        <f t="shared" si="26"/>
        <v>0</v>
      </c>
      <c r="AK736" s="140">
        <f>Table_1027[[#This Row],[Reached Individuals]]*0.51</f>
        <v>0</v>
      </c>
      <c r="AL736" s="140">
        <f>Table_1027[[#This Row],[Reached Individuals]]*0.49</f>
        <v>0</v>
      </c>
      <c r="AM736" s="140">
        <f>Table_1027[[#This Row],[Reached Individuals]]*0.21</f>
        <v>0</v>
      </c>
      <c r="AN736" s="140">
        <f>Table_1027[[#This Row],[Reached Individuals]]*0.21</f>
        <v>0</v>
      </c>
      <c r="AO736" s="140">
        <f>Table_1027[[#This Row],[Reached Individuals]]*0.26</f>
        <v>0</v>
      </c>
      <c r="AP736" s="140">
        <f>Table_1027[[#This Row],[Reached Individuals]]*0.27</f>
        <v>0</v>
      </c>
      <c r="AQ736" s="142">
        <f>Table_1027[[#This Row],[Reached Individuals]]*0.02</f>
        <v>0</v>
      </c>
      <c r="AR736" s="142">
        <f>Table_1027[[#This Row],[Reached Individuals]]*0.03</f>
        <v>0</v>
      </c>
      <c r="AS736" s="37"/>
      <c r="AT736" s="12"/>
      <c r="AU736" s="12"/>
      <c r="AV736" s="37"/>
      <c r="AW736" s="12"/>
      <c r="AX736" s="11"/>
      <c r="AY736" s="38"/>
      <c r="AZ736" s="295"/>
      <c r="BA736" s="5">
        <v>20</v>
      </c>
      <c r="BB736" s="5">
        <v>2022</v>
      </c>
      <c r="BC736" s="6" t="str" cm="1">
        <f t="array" ref="BC736">_xlfn.IFS(U736="Teknaf","202290",U736="Ukhia","202294",U736="Ramu","202266",U736="Pekua","202256",U736="Maheshkhali","202249",U736="Kutubdia","202245",U736="Cox's Bazar Sadar","202224",U736="Chakaria","202216",ISBLANK(U736),"")</f>
        <v/>
      </c>
      <c r="BD736" s="22"/>
      <c r="BE736" s="22"/>
    </row>
    <row r="737" spans="1:57" ht="15" customHeight="1">
      <c r="A737" s="36">
        <v>734</v>
      </c>
      <c r="B737" s="7"/>
      <c r="C737" s="7"/>
      <c r="D737" s="7"/>
      <c r="E737" s="20"/>
      <c r="F737" s="20"/>
      <c r="G737" s="20"/>
      <c r="H737" s="3" t="s">
        <v>286</v>
      </c>
      <c r="I737" s="296"/>
      <c r="J737" s="18"/>
      <c r="K737" s="100"/>
      <c r="L737" s="100"/>
      <c r="M737" s="3"/>
      <c r="N737" s="18"/>
      <c r="O737" s="18"/>
      <c r="P737" s="18"/>
      <c r="Q737" s="4"/>
      <c r="R737" s="2"/>
      <c r="S737" s="5" t="s">
        <v>291</v>
      </c>
      <c r="T737" s="5" t="s">
        <v>292</v>
      </c>
      <c r="U737" s="18"/>
      <c r="V737" s="18"/>
      <c r="W737" s="18"/>
      <c r="X737" s="18"/>
      <c r="Y737" s="18"/>
      <c r="Z737" s="18"/>
      <c r="AA737" s="18"/>
      <c r="AB737" s="18"/>
      <c r="AC737" s="21"/>
      <c r="AD737" s="140"/>
      <c r="AE737" s="140">
        <f>Table_1027[[#This Row],[Planned Individuals]]*0.51</f>
        <v>0</v>
      </c>
      <c r="AF737" s="140">
        <f>Table_1027[[#This Row],[Planned Individuals]]*0.49</f>
        <v>0</v>
      </c>
      <c r="AG737" s="37"/>
      <c r="AH737" s="37"/>
      <c r="AI737" s="140">
        <f>SUM(Table_1027[[#This Row],[Existing Households]:[New Households]])</f>
        <v>0</v>
      </c>
      <c r="AJ737" s="140" t="b">
        <f t="shared" si="26"/>
        <v>0</v>
      </c>
      <c r="AK737" s="140">
        <f>Table_1027[[#This Row],[Reached Individuals]]*0.51</f>
        <v>0</v>
      </c>
      <c r="AL737" s="140">
        <f>Table_1027[[#This Row],[Reached Individuals]]*0.49</f>
        <v>0</v>
      </c>
      <c r="AM737" s="140">
        <f>Table_1027[[#This Row],[Reached Individuals]]*0.21</f>
        <v>0</v>
      </c>
      <c r="AN737" s="140">
        <f>Table_1027[[#This Row],[Reached Individuals]]*0.21</f>
        <v>0</v>
      </c>
      <c r="AO737" s="140">
        <f>Table_1027[[#This Row],[Reached Individuals]]*0.26</f>
        <v>0</v>
      </c>
      <c r="AP737" s="140">
        <f>Table_1027[[#This Row],[Reached Individuals]]*0.27</f>
        <v>0</v>
      </c>
      <c r="AQ737" s="142">
        <f>Table_1027[[#This Row],[Reached Individuals]]*0.02</f>
        <v>0</v>
      </c>
      <c r="AR737" s="142">
        <f>Table_1027[[#This Row],[Reached Individuals]]*0.03</f>
        <v>0</v>
      </c>
      <c r="AS737" s="37"/>
      <c r="AT737" s="12"/>
      <c r="AU737" s="12"/>
      <c r="AV737" s="37"/>
      <c r="AW737" s="12"/>
      <c r="AX737" s="11"/>
      <c r="AY737" s="38"/>
      <c r="AZ737" s="295"/>
      <c r="BA737" s="5">
        <v>20</v>
      </c>
      <c r="BB737" s="5">
        <v>2022</v>
      </c>
      <c r="BC737" s="6" t="str" cm="1">
        <f t="array" ref="BC737">_xlfn.IFS(U737="Teknaf","202290",U737="Ukhia","202294",U737="Ramu","202266",U737="Pekua","202256",U737="Maheshkhali","202249",U737="Kutubdia","202245",U737="Cox's Bazar Sadar","202224",U737="Chakaria","202216",ISBLANK(U737),"")</f>
        <v/>
      </c>
      <c r="BD737" s="22"/>
      <c r="BE737" s="22"/>
    </row>
    <row r="738" spans="1:57" ht="15" customHeight="1">
      <c r="A738" s="36">
        <v>735</v>
      </c>
      <c r="B738" s="7"/>
      <c r="C738" s="7"/>
      <c r="D738" s="7"/>
      <c r="E738" s="20"/>
      <c r="F738" s="20"/>
      <c r="G738" s="20"/>
      <c r="H738" s="3" t="s">
        <v>286</v>
      </c>
      <c r="I738" s="296"/>
      <c r="J738" s="18"/>
      <c r="K738" s="100"/>
      <c r="L738" s="100"/>
      <c r="M738" s="3"/>
      <c r="N738" s="18"/>
      <c r="O738" s="18"/>
      <c r="P738" s="18"/>
      <c r="Q738" s="4"/>
      <c r="R738" s="2"/>
      <c r="S738" s="5" t="s">
        <v>291</v>
      </c>
      <c r="T738" s="5" t="s">
        <v>292</v>
      </c>
      <c r="U738" s="18"/>
      <c r="V738" s="18"/>
      <c r="W738" s="18"/>
      <c r="X738" s="18"/>
      <c r="Y738" s="18"/>
      <c r="Z738" s="18"/>
      <c r="AA738" s="18"/>
      <c r="AB738" s="18"/>
      <c r="AC738" s="21"/>
      <c r="AD738" s="140"/>
      <c r="AE738" s="140">
        <f>Table_1027[[#This Row],[Planned Individuals]]*0.51</f>
        <v>0</v>
      </c>
      <c r="AF738" s="140">
        <f>Table_1027[[#This Row],[Planned Individuals]]*0.49</f>
        <v>0</v>
      </c>
      <c r="AG738" s="37"/>
      <c r="AH738" s="37"/>
      <c r="AI738" s="140">
        <f>SUM(Table_1027[[#This Row],[Existing Households]:[New Households]])</f>
        <v>0</v>
      </c>
      <c r="AJ738" s="140" t="b">
        <f t="shared" si="26"/>
        <v>0</v>
      </c>
      <c r="AK738" s="140">
        <f>Table_1027[[#This Row],[Reached Individuals]]*0.51</f>
        <v>0</v>
      </c>
      <c r="AL738" s="140">
        <f>Table_1027[[#This Row],[Reached Individuals]]*0.49</f>
        <v>0</v>
      </c>
      <c r="AM738" s="140">
        <f>Table_1027[[#This Row],[Reached Individuals]]*0.21</f>
        <v>0</v>
      </c>
      <c r="AN738" s="140">
        <f>Table_1027[[#This Row],[Reached Individuals]]*0.21</f>
        <v>0</v>
      </c>
      <c r="AO738" s="140">
        <f>Table_1027[[#This Row],[Reached Individuals]]*0.26</f>
        <v>0</v>
      </c>
      <c r="AP738" s="140">
        <f>Table_1027[[#This Row],[Reached Individuals]]*0.27</f>
        <v>0</v>
      </c>
      <c r="AQ738" s="142">
        <f>Table_1027[[#This Row],[Reached Individuals]]*0.02</f>
        <v>0</v>
      </c>
      <c r="AR738" s="142">
        <f>Table_1027[[#This Row],[Reached Individuals]]*0.03</f>
        <v>0</v>
      </c>
      <c r="AS738" s="37"/>
      <c r="AT738" s="12"/>
      <c r="AU738" s="12"/>
      <c r="AV738" s="37"/>
      <c r="AW738" s="12"/>
      <c r="AX738" s="11"/>
      <c r="AY738" s="38"/>
      <c r="AZ738" s="295"/>
      <c r="BA738" s="5">
        <v>20</v>
      </c>
      <c r="BB738" s="5">
        <v>2022</v>
      </c>
      <c r="BC738" s="6" t="str" cm="1">
        <f t="array" ref="BC738">_xlfn.IFS(U738="Teknaf","202290",U738="Ukhia","202294",U738="Ramu","202266",U738="Pekua","202256",U738="Maheshkhali","202249",U738="Kutubdia","202245",U738="Cox's Bazar Sadar","202224",U738="Chakaria","202216",ISBLANK(U738),"")</f>
        <v/>
      </c>
      <c r="BD738" s="22"/>
      <c r="BE738" s="22"/>
    </row>
    <row r="739" spans="1:57" ht="15" customHeight="1">
      <c r="A739" s="36">
        <v>736</v>
      </c>
      <c r="B739" s="7"/>
      <c r="C739" s="7"/>
      <c r="D739" s="7"/>
      <c r="E739" s="20"/>
      <c r="F739" s="20"/>
      <c r="G739" s="20"/>
      <c r="H739" s="3" t="s">
        <v>286</v>
      </c>
      <c r="I739" s="296"/>
      <c r="J739" s="18"/>
      <c r="K739" s="100"/>
      <c r="L739" s="100"/>
      <c r="M739" s="3"/>
      <c r="N739" s="18"/>
      <c r="O739" s="18"/>
      <c r="P739" s="18"/>
      <c r="Q739" s="4"/>
      <c r="R739" s="2"/>
      <c r="S739" s="5" t="s">
        <v>291</v>
      </c>
      <c r="T739" s="5" t="s">
        <v>292</v>
      </c>
      <c r="U739" s="18"/>
      <c r="V739" s="18"/>
      <c r="W739" s="18"/>
      <c r="X739" s="18"/>
      <c r="Y739" s="18"/>
      <c r="Z739" s="18"/>
      <c r="AA739" s="18"/>
      <c r="AB739" s="18"/>
      <c r="AC739" s="21"/>
      <c r="AD739" s="140"/>
      <c r="AE739" s="140">
        <f>Table_1027[[#This Row],[Planned Individuals]]*0.51</f>
        <v>0</v>
      </c>
      <c r="AF739" s="140">
        <f>Table_1027[[#This Row],[Planned Individuals]]*0.49</f>
        <v>0</v>
      </c>
      <c r="AG739" s="37"/>
      <c r="AH739" s="37"/>
      <c r="AI739" s="140">
        <f>SUM(Table_1027[[#This Row],[Existing Households]:[New Households]])</f>
        <v>0</v>
      </c>
      <c r="AJ739" s="140" t="b">
        <f t="shared" si="26"/>
        <v>0</v>
      </c>
      <c r="AK739" s="140">
        <f>Table_1027[[#This Row],[Reached Individuals]]*0.51</f>
        <v>0</v>
      </c>
      <c r="AL739" s="140">
        <f>Table_1027[[#This Row],[Reached Individuals]]*0.49</f>
        <v>0</v>
      </c>
      <c r="AM739" s="140">
        <f>Table_1027[[#This Row],[Reached Individuals]]*0.21</f>
        <v>0</v>
      </c>
      <c r="AN739" s="140">
        <f>Table_1027[[#This Row],[Reached Individuals]]*0.21</f>
        <v>0</v>
      </c>
      <c r="AO739" s="140">
        <f>Table_1027[[#This Row],[Reached Individuals]]*0.26</f>
        <v>0</v>
      </c>
      <c r="AP739" s="140">
        <f>Table_1027[[#This Row],[Reached Individuals]]*0.27</f>
        <v>0</v>
      </c>
      <c r="AQ739" s="142">
        <f>Table_1027[[#This Row],[Reached Individuals]]*0.02</f>
        <v>0</v>
      </c>
      <c r="AR739" s="142">
        <f>Table_1027[[#This Row],[Reached Individuals]]*0.03</f>
        <v>0</v>
      </c>
      <c r="AS739" s="37"/>
      <c r="AT739" s="12"/>
      <c r="AU739" s="12"/>
      <c r="AV739" s="37"/>
      <c r="AW739" s="12"/>
      <c r="AX739" s="11"/>
      <c r="AY739" s="38"/>
      <c r="AZ739" s="295"/>
      <c r="BA739" s="5">
        <v>20</v>
      </c>
      <c r="BB739" s="5">
        <v>2022</v>
      </c>
      <c r="BC739" s="6" t="str" cm="1">
        <f t="array" ref="BC739">_xlfn.IFS(U739="Teknaf","202290",U739="Ukhia","202294",U739="Ramu","202266",U739="Pekua","202256",U739="Maheshkhali","202249",U739="Kutubdia","202245",U739="Cox's Bazar Sadar","202224",U739="Chakaria","202216",ISBLANK(U739),"")</f>
        <v/>
      </c>
      <c r="BD739" s="22"/>
      <c r="BE739" s="22"/>
    </row>
    <row r="741" spans="1:57" ht="15" customHeight="1">
      <c r="AG741" s="141"/>
      <c r="AH741" s="141"/>
    </row>
  </sheetData>
  <phoneticPr fontId="34" type="noConversion"/>
  <conditionalFormatting sqref="V388 V392:V396">
    <cfRule type="expression" dxfId="51" priority="13">
      <formula>ISERROR(BC388)</formula>
    </cfRule>
  </conditionalFormatting>
  <conditionalFormatting sqref="V388">
    <cfRule type="expression" dxfId="50" priority="10">
      <formula>ISERROR(BC388)</formula>
    </cfRule>
  </conditionalFormatting>
  <conditionalFormatting sqref="V388">
    <cfRule type="expression" dxfId="49" priority="11">
      <formula>ISERROR(BC388)</formula>
    </cfRule>
  </conditionalFormatting>
  <conditionalFormatting sqref="V388">
    <cfRule type="expression" dxfId="48" priority="9">
      <formula>ISERROR(BC388)</formula>
    </cfRule>
  </conditionalFormatting>
  <conditionalFormatting sqref="U370:V383">
    <cfRule type="expression" dxfId="47" priority="7">
      <formula>ISERROR(BB370)</formula>
    </cfRule>
  </conditionalFormatting>
  <conditionalFormatting sqref="V378">
    <cfRule type="expression" dxfId="46" priority="5">
      <formula>ISERROR(BC378)</formula>
    </cfRule>
  </conditionalFormatting>
  <conditionalFormatting sqref="V367">
    <cfRule type="expression" dxfId="45" priority="3">
      <formula>ISERROR(BC367)</formula>
    </cfRule>
  </conditionalFormatting>
  <conditionalFormatting sqref="V369">
    <cfRule type="expression" dxfId="44" priority="8">
      <formula>ISERROR(BC369)</formula>
    </cfRule>
  </conditionalFormatting>
  <conditionalFormatting sqref="V379">
    <cfRule type="expression" dxfId="43" priority="6">
      <formula>ISERROR(BC379)</formula>
    </cfRule>
  </conditionalFormatting>
  <conditionalFormatting sqref="V380:V387">
    <cfRule type="expression" dxfId="42" priority="4">
      <formula>ISERROR(BC380)</formula>
    </cfRule>
  </conditionalFormatting>
  <conditionalFormatting sqref="V372:V373">
    <cfRule type="expression" dxfId="41" priority="2">
      <formula>ISERROR(BC372)</formula>
    </cfRule>
  </conditionalFormatting>
  <conditionalFormatting sqref="V374">
    <cfRule type="expression" dxfId="40" priority="1">
      <formula>ISERROR(BC374)</formula>
    </cfRule>
  </conditionalFormatting>
  <dataValidations count="8">
    <dataValidation type="decimal" allowBlank="1" showDropDown="1" sqref="AH367:AH396 AC471:AC739 AH494:AH579 AC1:AC2 AC4:AC469" xr:uid="{942E3AD2-6F03-4F08-8828-D1B6C25B1885}">
      <formula1>0</formula1>
      <formula2>999999</formula2>
    </dataValidation>
    <dataValidation allowBlank="1" sqref="D4:D7 D9:D495 D497:D739" xr:uid="{163FE154-F7B6-4597-9A22-892D58211692}"/>
    <dataValidation type="decimal" operator="greaterThan" allowBlank="1" showErrorMessage="1" sqref="AH397:AH417 AE4:AG417 AH4:AH366 AH492:AH493 AG492:AG579 AG418:AH491 AE418:AF739 AK4:AS739 AG665:AG739 AH580:AH739 AG630 AI4:AI739" xr:uid="{D73A7B1A-60A4-43D6-839E-1635DB041D53}">
      <formula1>-1</formula1>
    </dataValidation>
    <dataValidation type="list" allowBlank="1" showInputMessage="1" showErrorMessage="1" sqref="P740:R1048576" xr:uid="{8382F329-AAAC-41A7-B344-D4A98B8E2467}">
      <formula1>#REF!</formula1>
    </dataValidation>
    <dataValidation type="decimal" operator="greaterThan" allowBlank="1" showInputMessage="1" showErrorMessage="1" prompt="Total Individuals Reached - Please input the number of total individuals reached_x000a_" sqref="AJ4:AJ739" xr:uid="{5DE8AB61-16CC-4106-8B6C-B77F7AEE6889}">
      <formula1>-1</formula1>
    </dataValidation>
    <dataValidation type="decimal" operator="greaterThan" allowBlank="1" showInputMessage="1" showErrorMessage="1" prompt="Total Individuals Planned - Please input the number of total individuals planned" sqref="AD4:AD739" xr:uid="{904C925F-BCDF-4C83-AC55-C3AC8B2DD397}">
      <formula1>-1</formula1>
    </dataValidation>
    <dataValidation type="list" allowBlank="1" showErrorMessage="1" sqref="S4:S739" xr:uid="{49F4EE69-E57D-4767-AFE1-315E4458EA30}">
      <formula1>IF(S4="",DivisionList,INDEX(DivisionColumn,MATCH(S4,DivisionColumn,0)))</formula1>
    </dataValidation>
    <dataValidation type="list" allowBlank="1" showErrorMessage="1" sqref="T4:T739" xr:uid="{F1BEC2BF-FBA6-451F-9E41-B7D71B2240A0}">
      <formula1>OFFSET(DivisionStart,MATCH(S4,DivisionColumn,0)-1,1,COUNTIF(DivisionColumn,S4),1)</formula1>
    </dataValidation>
  </dataValidations>
  <hyperlinks>
    <hyperlink ref="AZ450:AZ459" r:id="rId1" display="mozahidul@shushilan.org" xr:uid="{D6A72E2D-1727-4DEB-B59A-CA2EBD56231C}"/>
    <hyperlink ref="AW548" r:id="rId2" display="mozahidul@shushilan.org" xr:uid="{69C3B60A-4EE4-44A5-B409-E907A2197F69}"/>
    <hyperlink ref="AW549:AW579" r:id="rId3" display="mozahidul@shushilan.org" xr:uid="{E8844FDD-D3AF-4A55-B057-A33F0C510D55}"/>
    <hyperlink ref="AZ548" r:id="rId4" xr:uid="{3DFBC570-2FC5-4393-91CE-DA5C305F1513}"/>
    <hyperlink ref="AZ549:AZ556" r:id="rId5" display="arifhasan@shushilan.org" xr:uid="{EA0E32AE-EF37-448B-9AA7-8108A34F0B97}"/>
    <hyperlink ref="AZ557" r:id="rId6" xr:uid="{61CCACC4-C71F-4DDD-9B1F-259262816609}"/>
    <hyperlink ref="AZ566" r:id="rId7" xr:uid="{23BA6BBD-A899-46C4-A67C-43D32EBBA843}"/>
    <hyperlink ref="AZ575" r:id="rId8" xr:uid="{AA001CD0-B349-466B-B1C3-9C4823AB74D4}"/>
    <hyperlink ref="AZ558:AZ565" r:id="rId9" display="arifhasan@shushilan.org" xr:uid="{AAA5DC8E-38C7-41AF-8327-1679EA678CEE}"/>
    <hyperlink ref="AZ567:AZ574" r:id="rId10" display="arifhasan@shushilan.org" xr:uid="{EEF97DC5-890C-4636-84EA-DACF171BAAE0}"/>
    <hyperlink ref="AZ576:AZ579" r:id="rId11" display="arifhasan@shushilan.org" xr:uid="{2628FFEA-5F86-4AAF-B962-82CB3F98F20C}"/>
  </hyperlinks>
  <pageMargins left="0.7" right="0.7" top="0.75" bottom="0.75" header="0" footer="0"/>
  <pageSetup orientation="landscape" r:id="rId12"/>
  <drawing r:id="rId13"/>
  <tableParts count="1">
    <tablePart r:id="rId14"/>
  </tableParts>
  <extLst>
    <ext xmlns:x14="http://schemas.microsoft.com/office/spreadsheetml/2009/9/main" uri="{CCE6A557-97BC-4b89-ADB6-D9C93CAAB3DF}">
      <x14:dataValidations xmlns:xm="http://schemas.microsoft.com/office/excel/2006/main" count="17">
        <x14:dataValidation type="list" operator="greaterThanOrEqual" allowBlank="1" xr:uid="{2B3281BA-E658-439E-961A-D0B9F803FAA8}">
          <x14:formula1>
            <xm:f>OTHER!$I$2:$I$3</xm:f>
          </x14:formula1>
          <xm:sqref>AA4:AA364 AA418:AA491</xm:sqref>
        </x14:dataValidation>
        <x14:dataValidation type="list" allowBlank="1" xr:uid="{D4341305-77AE-46B2-AEFB-DF3FFE1BA46F}">
          <x14:formula1>
            <xm:f>WHERE!$V$2:$V$45</xm:f>
          </x14:formula1>
          <xm:sqref>W414 W407 W385 W394 W399 W410 W4:W364 W418:W491</xm:sqref>
        </x14:dataValidation>
        <x14:dataValidation type="list" allowBlank="1" showInputMessage="1" showErrorMessage="1" xr:uid="{3A27714B-6C79-43DC-9CE4-C7C34B722925}">
          <x14:formula1>
            <xm:f>OTHER!$K$2:$K$3</xm:f>
          </x14:formula1>
          <xm:sqref>AB4:AB364 AB418:AB491</xm:sqref>
        </x14:dataValidation>
        <x14:dataValidation type="list" allowBlank="1" showErrorMessage="1" xr:uid="{90E48C36-0EA5-40D3-927D-FF42BD421079}">
          <x14:formula1>
            <xm:f>OTHER!#REF!</xm:f>
          </x14:formula1>
          <xm:sqref>AA4:AA364 AA418:AA491</xm:sqref>
        </x14:dataValidation>
        <x14:dataValidation type="list" allowBlank="1" showInputMessage="1" showErrorMessage="1" xr:uid="{86F95BE0-F7A3-4D45-9B07-C5AC360EFF57}">
          <x14:formula1>
            <xm:f>OTHER!$A$2:$A$3</xm:f>
          </x14:formula1>
          <xm:sqref>C4:C364</xm:sqref>
        </x14:dataValidation>
        <x14:dataValidation type="list" allowBlank="1" showInputMessage="1" showErrorMessage="1" xr:uid="{E1EAA046-2761-447A-941C-75422C8C5A48}">
          <x14:formula1>
            <xm:f>WHAT!$R$2:$R$13</xm:f>
          </x14:formula1>
          <xm:sqref>I418:I491 I4:I364</xm:sqref>
        </x14:dataValidation>
        <x14:dataValidation type="list" allowBlank="1" showInputMessage="1" showErrorMessage="1" xr:uid="{2795B01C-37FF-4427-BAEF-E72C4FE2EFAE}">
          <x14:formula1>
            <xm:f>OFFSET(WHAT!$S$1,1,MATCH($I4,WHAT!$S$1:$AD$1,0)-1,COUNTA(OFFSET(WHAT!$S$1,1,MATCH($I4,WHAT!$S$1:$AD$1,0)-1,4)),1)</xm:f>
          </x14:formula1>
          <xm:sqref>K4:K449 K460:K491</xm:sqref>
        </x14:dataValidation>
        <x14:dataValidation type="list" allowBlank="1" showInputMessage="1" showErrorMessage="1" xr:uid="{0C263F3F-F24D-4EAA-9094-F244ABE4A6EF}">
          <x14:formula1>
            <xm:f>OFFSET(WHAT!$AF$1,1,MATCH($I4,WHAT!$AF$1:$AQ$1,0)-1,COUNTA(OFFSET(WHAT!$S$1,1,MATCH($I4,WHAT!$AF$1:$AQ$1,0)-1,4)),1)</xm:f>
          </x14:formula1>
          <xm:sqref>L4:L449 L460:L491</xm:sqref>
        </x14:dataValidation>
        <x14:dataValidation type="list" allowBlank="1" showInputMessage="1" showErrorMessage="1" xr:uid="{159FFA1E-6391-443C-A80F-D6110F35E0D6}">
          <x14:formula1>
            <xm:f>OFFSET(WHAT!$AS$1,1,MATCH($I4,WHAT!$AS$1:$BD$1,0)-1,COUNTA(OFFSET(WHAT!$AS$1,1,MATCH($I4,WHAT!$AS$1:$BD$1,0)-1,14)),1)</xm:f>
          </x14:formula1>
          <xm:sqref>J460:J491 J418:J449 J4:J364</xm:sqref>
        </x14:dataValidation>
        <x14:dataValidation type="list" allowBlank="1" showInputMessage="1" prompt="Union - Please select from the drop down list" xr:uid="{659C2AC0-F31F-42F7-A05E-428C4DDA5812}">
          <x14:formula1>
            <xm:f>WHERE!$Z$2:$Z$77</xm:f>
          </x14:formula1>
          <xm:sqref>V4:V366 V389:V391 V368 V418:V491</xm:sqref>
        </x14:dataValidation>
        <x14:dataValidation type="list" allowBlank="1" showInputMessage="1" showErrorMessage="1" xr:uid="{203EB9EF-5F2F-4243-96C1-1599063D4BDA}">
          <x14:formula1>
            <xm:f>OTHER!$G$2:$G$13</xm:f>
          </x14:formula1>
          <xm:sqref>X4:Z364 X365:X366</xm:sqref>
        </x14:dataValidation>
        <x14:dataValidation type="list" allowBlank="1" showInputMessage="1" showErrorMessage="1" xr:uid="{1F828E9F-EC1B-4512-B05F-631F7A59C8EA}">
          <x14:formula1>
            <xm:f>WHAT!$H$2:$H$10</xm:f>
          </x14:formula1>
          <xm:sqref>O4:O491</xm:sqref>
        </x14:dataValidation>
        <x14:dataValidation type="list" allowBlank="1" showInputMessage="1" prompt="Upazila - Please select from the drop down list" xr:uid="{F78CF961-3AF8-438A-BA4A-E0B0DF868739}">
          <x14:formula1>
            <xm:f>WHERE!$Y$2:$Y$10</xm:f>
          </x14:formula1>
          <xm:sqref>U4:U491</xm:sqref>
        </x14:dataValidation>
        <x14:dataValidation type="list" allowBlank="1" showInputMessage="1" showErrorMessage="1" xr:uid="{89C56ECD-A86F-46D8-A63C-246E2FDFF228}">
          <x14:formula1>
            <xm:f>WHAT!$F$2:$F$8</xm:f>
          </x14:formula1>
          <xm:sqref>O4:O491</xm:sqref>
        </x14:dataValidation>
        <x14:dataValidation type="list" allowBlank="1" showInputMessage="1" showErrorMessage="1" xr:uid="{85165CC6-F78D-47FE-87D0-C65EB2545191}">
          <x14:formula1>
            <xm:f>WHAT!$F$2:$F$6</xm:f>
          </x14:formula1>
          <xm:sqref>N4:N491</xm:sqref>
        </x14:dataValidation>
        <x14:dataValidation type="list" allowBlank="1" showInputMessage="1" showErrorMessage="1" xr:uid="{A12F27DC-4E12-4B28-8AA4-FF6AA36B719C}">
          <x14:formula1>
            <xm:f>WHAT!$L$2:$L$3</xm:f>
          </x14:formula1>
          <xm:sqref>Q4:Q491</xm:sqref>
        </x14:dataValidation>
        <x14:dataValidation type="list" allowBlank="1" showInputMessage="1" showErrorMessage="1" xr:uid="{350826EC-0E59-4145-9138-1730F590928E}">
          <x14:formula1>
            <xm:f>WHAT!$N$2:$N$8</xm:f>
          </x14:formula1>
          <xm:sqref>R4:R491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130CFC53E1D4458B80B5377008CEEE" ma:contentTypeVersion="12" ma:contentTypeDescription="Create a new document." ma:contentTypeScope="" ma:versionID="f30ca73d407060244e13114c4fe4db45">
  <xsd:schema xmlns:xsd="http://www.w3.org/2001/XMLSchema" xmlns:xs="http://www.w3.org/2001/XMLSchema" xmlns:p="http://schemas.microsoft.com/office/2006/metadata/properties" xmlns:ns2="9e4d4028-7d2f-484c-bcd4-65d8dfc13344" xmlns:ns3="ca5b2271-c080-4650-a5bc-0c2553a50190" targetNamespace="http://schemas.microsoft.com/office/2006/metadata/properties" ma:root="true" ma:fieldsID="04f30c6c86e8e6ed26c464740b9f513e" ns2:_="" ns3:_="">
    <xsd:import namespace="9e4d4028-7d2f-484c-bcd4-65d8dfc13344"/>
    <xsd:import namespace="ca5b2271-c080-4650-a5bc-0c2553a5019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4d4028-7d2f-484c-bcd4-65d8dfc133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5b2271-c080-4650-a5bc-0c2553a5019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2D847CB-EBB2-44F2-81B7-2CCD062E91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4d4028-7d2f-484c-bcd4-65d8dfc13344"/>
    <ds:schemaRef ds:uri="ca5b2271-c080-4650-a5bc-0c2553a501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EB1043-CC08-4344-819A-2D7C305ADA45}">
  <ds:schemaRefs>
    <ds:schemaRef ds:uri="http://schemas.microsoft.com/sharepoint/v3/contenttype/forms"/>
  </ds:schemaRefs>
</ds:datastoreItem>
</file>

<file path=customXml/itemProps3.xml><?xml version="1.0" encoding="utf-8"?>
<ds:datastoreItem xmlns:ds="http://schemas.openxmlformats.org/officeDocument/2006/customXml" ds:itemID="{3183A161-DA0E-47E7-B93B-C3D12FAF3837}">
  <ds:schemaRefs>
    <ds:schemaRef ds:uri="http://schemas.microsoft.com/office/2006/documentManagement/types"/>
    <ds:schemaRef ds:uri="http://schemas.openxmlformats.org/package/2006/metadata/core-properties"/>
    <ds:schemaRef ds:uri="http://schemas.microsoft.com/office/2006/metadata/properties"/>
    <ds:schemaRef ds:uri="ca5b2271-c080-4650-a5bc-0c2553a50190"/>
    <ds:schemaRef ds:uri="http://purl.org/dc/elements/1.1/"/>
    <ds:schemaRef ds:uri="http://schemas.microsoft.com/office/infopath/2007/PartnerControls"/>
    <ds:schemaRef ds:uri="http://purl.org/dc/dcmitype/"/>
    <ds:schemaRef ds:uri="9e4d4028-7d2f-484c-bcd4-65d8dfc13344"/>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REFUGEE-partner-type</vt:lpstr>
      <vt:lpstr>HC-partner-type</vt:lpstr>
      <vt:lpstr>pre-Analysis</vt:lpstr>
      <vt:lpstr>Sheet14</vt:lpstr>
      <vt:lpstr>Refugee</vt:lpstr>
      <vt:lpstr>New-Analysis (2)</vt:lpstr>
      <vt:lpstr>Sheet8 (2)</vt:lpstr>
      <vt:lpstr>Sheet6 (2)</vt:lpstr>
      <vt:lpstr>5W</vt:lpstr>
      <vt:lpstr>WHAT</vt:lpstr>
      <vt:lpstr>OTHER</vt:lpstr>
      <vt:lpstr>WHERE</vt:lpstr>
      <vt:lpstr>all-ref</vt:lpstr>
      <vt:lpstr>Data</vt:lpstr>
      <vt:lpstr>Activity</vt:lpstr>
      <vt:lpstr>DistrictColumn</vt:lpstr>
      <vt:lpstr>DistrictList</vt:lpstr>
      <vt:lpstr>DistrictStart</vt:lpstr>
      <vt:lpstr>DivisionColumn</vt:lpstr>
      <vt:lpstr>DivisionList</vt:lpstr>
      <vt:lpstr>DivisionStart</vt:lpstr>
      <vt:lpstr>HostCommunity</vt:lpstr>
      <vt:lpstr>Refugee</vt:lpstr>
      <vt:lpstr>OTHER!Status</vt:lpstr>
      <vt:lpstr>UpazilaColumn</vt:lpstr>
      <vt:lpstr>UpazilaList</vt:lpstr>
      <vt:lpstr>UpazilaStart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KANEKO Akira</dc:creator>
  <cp:keywords/>
  <dc:description/>
  <cp:lastModifiedBy>BA03 Akira Kaneko</cp:lastModifiedBy>
  <cp:revision/>
  <dcterms:created xsi:type="dcterms:W3CDTF">2020-05-02T11:21:08Z</dcterms:created>
  <dcterms:modified xsi:type="dcterms:W3CDTF">2021-04-13T03:49:03Z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0x0101008C130CFC53E1D4458B80B5377008CEEE</vt:lpwstr>
  </property>
  <property fmtid="{D5CDD505-2E9C-101B-9397-08002B2CF9AE}" pid="3" name="Workbook id">
    <vt:lpwstr>62782f02-1283-469f-9eb3-057610a2a93c</vt:lpwstr>
  </property>
  <property fmtid="{D5CDD505-2E9C-101B-9397-08002B2CF9AE}" pid="4" name="Workbook type">
    <vt:lpwstr>Custom</vt:lpwstr>
  </property>
  <property fmtid="{D5CDD505-2E9C-101B-9397-08002B2CF9AE}" pid="5" name="Workbook version">
    <vt:lpwstr>Custom</vt:lpwstr>
  </property>
</Properties>
</file>